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7.xml" ContentType="application/vnd.openxmlformats-officedocument.spreadsheetml.externalLink+xml"/>
  <Override PartName="/xl/drawings/drawing4.xml" ContentType="application/vnd.openxmlformats-officedocument.drawing+xml"/>
  <Override PartName="/xl/drawings/drawing17.xml" ContentType="application/vnd.openxmlformats-officedocument.drawing+xml"/>
  <Override PartName="/xl/drawings/drawing28.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drawings/drawing35.xml" ContentType="application/vnd.openxmlformats-officedocument.drawing+xml"/>
  <Override PartName="/xl/comments4.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comments2.xml" ContentType="application/vnd.openxmlformats-officedocument.spreadsheetml.comments+xml"/>
  <Override PartName="/xl/drawings/drawing33.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drawings/drawing5.xml" ContentType="application/vnd.openxmlformats-officedocument.drawing+xml"/>
  <Override PartName="/xl/drawings/drawing18.xml" ContentType="application/vnd.openxmlformats-officedocument.drawing+xml"/>
  <Default Extension="emf" ContentType="image/x-emf"/>
  <Override PartName="/xl/drawings/drawing27.xml" ContentType="application/vnd.openxmlformats-officedocument.drawing+xml"/>
  <Override PartName="/xl/drawings/drawing3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comments3.xml" ContentType="application/vnd.openxmlformats-officedocument.spreadsheetml.comments+xml"/>
  <Override PartName="/xl/drawings/drawing32.xml" ContentType="application/vnd.openxmlformats-officedocument.drawing+xml"/>
  <Override PartName="/xl/externalLinks/externalLink11.xml" ContentType="application/vnd.openxmlformats-officedocument.spreadsheetml.externalLink+xml"/>
  <Override PartName="/xl/drawings/drawing12.xml" ContentType="application/vnd.openxmlformats-officedocument.drawing+xml"/>
  <Override PartName="/xl/drawings/drawing2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ctrlProps/ctrlProp1.xml" ContentType="application/vnd.ms-excel.controlproperties+xml"/>
  <Override PartName="/docProps/core.xml" ContentType="application/vnd.openxmlformats-package.core-properties+xml"/>
  <Override PartName="/xl/worksheets/sheet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60" windowWidth="20610" windowHeight="11640" tabRatio="938"/>
  </bookViews>
  <sheets>
    <sheet name="Contents" sheetId="1" r:id="rId1"/>
    <sheet name="1.1 Instructions" sheetId="2" r:id="rId2"/>
    <sheet name="1.2 Business &amp; other details  " sheetId="3" r:id="rId3"/>
    <sheet name="2.1 Expenditure summary" sheetId="4" r:id="rId4"/>
    <sheet name="2.2 Repex" sheetId="37" r:id="rId5"/>
    <sheet name="2.3 Augex project data" sheetId="6" r:id="rId6"/>
    <sheet name="2.4 Connections" sheetId="47" r:id="rId7"/>
    <sheet name="2.5 Non-network" sheetId="38" r:id="rId8"/>
    <sheet name="2.6 Vegetation management" sheetId="39" r:id="rId9"/>
    <sheet name="2.7 Maintenance" sheetId="40" r:id="rId10"/>
    <sheet name="2.8 Overheads" sheetId="41" r:id="rId11"/>
    <sheet name="2.9 Labour" sheetId="48" r:id="rId12"/>
    <sheet name="2.10 Input tables" sheetId="43" r:id="rId13"/>
    <sheet name="2.11 Provisions" sheetId="14" r:id="rId14"/>
    <sheet name="2.12 Forecast price changes" sheetId="15" r:id="rId15"/>
    <sheet name="2.13 Insurance &amp; Self-insurance" sheetId="16" r:id="rId16"/>
    <sheet name="2.14 Opex Summary" sheetId="17" r:id="rId17"/>
    <sheet name="2.15 Step Changes" sheetId="18" r:id="rId18"/>
    <sheet name="3.1 Revenue" sheetId="19" r:id="rId19"/>
    <sheet name="3.2 Opex" sheetId="20" r:id="rId20"/>
    <sheet name="3.3 Assets (RAB)" sheetId="21" r:id="rId21"/>
    <sheet name="3.4 Operational data" sheetId="22" r:id="rId22"/>
    <sheet name="3.5 Physical assets" sheetId="23" r:id="rId23"/>
    <sheet name="3.6 Operating environment" sheetId="24" r:id="rId24"/>
    <sheet name="4.1 Asset Age Profile" sheetId="44" r:id="rId25"/>
    <sheet name="4.2  MD - Network level" sheetId="45" r:id="rId26"/>
    <sheet name="4.3 MD &amp; utilisation-Spatial" sheetId="49" r:id="rId27"/>
    <sheet name="4.4 Material Projects" sheetId="28" r:id="rId28"/>
    <sheet name="5.1(a) ECFM" sheetId="29" r:id="rId29"/>
    <sheet name="5.1(b) EBSS" sheetId="30" r:id="rId30"/>
    <sheet name="5.2 STPIS" sheetId="31" r:id="rId31"/>
    <sheet name="6.1  Policies and Procedures" sheetId="32" r:id="rId32"/>
    <sheet name="6.2 Contingent projects" sheetId="33" r:id="rId33"/>
    <sheet name="6.3 Obligations" sheetId="34" r:id="rId34"/>
    <sheet name="6.4 Shared Assets" sheetId="35" r:id="rId35"/>
    <sheet name="6.5 Indicative bill impact " sheetId="36"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xlnm._FilterDatabase" localSheetId="5" hidden="1">'2.3 Augex project data'!$A$10:$ED$10</definedName>
    <definedName name="_xlnm._FilterDatabase" localSheetId="27" hidden="1">'4.4 Material Projects'!$M$670:$Y$700</definedName>
    <definedName name="_ftn1" localSheetId="21">'3.4 Operational data'!#REF!</definedName>
    <definedName name="_ftnref1" localSheetId="21">'3.4 Operational data'!#REF!</definedName>
    <definedName name="_max1" localSheetId="12">'[1]S-factor'!#REF!</definedName>
    <definedName name="_max1" localSheetId="4">'[1]S-factor'!#REF!</definedName>
    <definedName name="_max1" localSheetId="8">'[1]S-factor'!#REF!</definedName>
    <definedName name="_max1" localSheetId="9">'[1]S-factor'!#REF!</definedName>
    <definedName name="_max1" localSheetId="10">'[1]S-factor'!#REF!</definedName>
    <definedName name="_max1" localSheetId="11">'[1]S-factor'!#REF!</definedName>
    <definedName name="_max1" localSheetId="24">'[1]S-factor'!#REF!</definedName>
    <definedName name="_max1" localSheetId="25">'[1]S-factor'!#REF!</definedName>
    <definedName name="_max1">'[1]S-factor'!#REF!</definedName>
    <definedName name="_min1" localSheetId="12">'[1]S-factor'!#REF!</definedName>
    <definedName name="_min1" localSheetId="4">'[1]S-factor'!#REF!</definedName>
    <definedName name="_min1" localSheetId="8">'[1]S-factor'!#REF!</definedName>
    <definedName name="_min1" localSheetId="9">'[1]S-factor'!#REF!</definedName>
    <definedName name="_min1" localSheetId="10">'[1]S-factor'!#REF!</definedName>
    <definedName name="_min1" localSheetId="11">'[1]S-factor'!#REF!</definedName>
    <definedName name="_min1" localSheetId="24">'[1]S-factor'!#REF!</definedName>
    <definedName name="_min1" localSheetId="25">'[1]S-factor'!#REF!</definedName>
    <definedName name="_min1">'[1]S-factor'!#REF!</definedName>
    <definedName name="anscount" hidden="1">1</definedName>
    <definedName name="asf" localSheetId="12">#REF!</definedName>
    <definedName name="asf" localSheetId="4">#REF!</definedName>
    <definedName name="asf" localSheetId="7">#REF!</definedName>
    <definedName name="asf" localSheetId="8">#REF!</definedName>
    <definedName name="asf" localSheetId="9">#REF!</definedName>
    <definedName name="asf" localSheetId="10">#REF!</definedName>
    <definedName name="asf" localSheetId="11">#REF!</definedName>
    <definedName name="asf" localSheetId="24">#REF!</definedName>
    <definedName name="asf" localSheetId="25">#REF!</definedName>
    <definedName name="asf" localSheetId="26">#REF!</definedName>
    <definedName name="asf">#REF!</definedName>
    <definedName name="Asset1" localSheetId="13">'[2]4. Outputs to PTRM '!$D$7</definedName>
    <definedName name="Asset1" localSheetId="14">'[2]4. Outputs to PTRM '!$D$7</definedName>
    <definedName name="Asset1" localSheetId="4">'[2]4. Outputs to PTRM '!$D$7</definedName>
    <definedName name="Asset1" localSheetId="8">'[2]4. Outputs to PTRM '!$D$7</definedName>
    <definedName name="Asset1" localSheetId="9">'[2]4. Outputs to PTRM '!$D$7</definedName>
    <definedName name="Asset1" localSheetId="10">'[2]4. Outputs to PTRM '!$D$7</definedName>
    <definedName name="Asset1" localSheetId="11">'[2]4. Outputs to PTRM '!$D$7</definedName>
    <definedName name="Asset1" localSheetId="24">'[2]4. Outputs to PTRM '!$D$7</definedName>
    <definedName name="Asset1">'[2]4. Outputs to PTRM '!$D$7</definedName>
    <definedName name="Asset10" localSheetId="13">'[2]4. Outputs to PTRM '!$D$16</definedName>
    <definedName name="Asset10" localSheetId="14">'[2]4. Outputs to PTRM '!$D$16</definedName>
    <definedName name="Asset10" localSheetId="4">'[2]4. Outputs to PTRM '!$D$16</definedName>
    <definedName name="Asset10" localSheetId="8">'[2]4. Outputs to PTRM '!$D$16</definedName>
    <definedName name="Asset10" localSheetId="9">'[2]4. Outputs to PTRM '!$D$16</definedName>
    <definedName name="Asset10" localSheetId="10">'[2]4. Outputs to PTRM '!$D$16</definedName>
    <definedName name="Asset10" localSheetId="11">'[2]4. Outputs to PTRM '!$D$16</definedName>
    <definedName name="Asset10" localSheetId="24">'[2]4. Outputs to PTRM '!$D$16</definedName>
    <definedName name="Asset10">'[2]4. Outputs to PTRM '!$D$16</definedName>
    <definedName name="Asset11" localSheetId="13">'[2]4. Outputs to PTRM '!$D$17</definedName>
    <definedName name="Asset11" localSheetId="14">'[2]4. Outputs to PTRM '!$D$17</definedName>
    <definedName name="Asset11" localSheetId="4">'[2]4. Outputs to PTRM '!$D$17</definedName>
    <definedName name="Asset11" localSheetId="8">'[2]4. Outputs to PTRM '!$D$17</definedName>
    <definedName name="Asset11" localSheetId="9">'[2]4. Outputs to PTRM '!$D$17</definedName>
    <definedName name="Asset11" localSheetId="10">'[2]4. Outputs to PTRM '!$D$17</definedName>
    <definedName name="Asset11" localSheetId="11">'[2]4. Outputs to PTRM '!$D$17</definedName>
    <definedName name="Asset11" localSheetId="24">'[2]4. Outputs to PTRM '!$D$17</definedName>
    <definedName name="Asset11">'[2]4. Outputs to PTRM '!$D$17</definedName>
    <definedName name="Asset12" localSheetId="13">'[2]4. Outputs to PTRM '!$D$18</definedName>
    <definedName name="Asset12" localSheetId="14">'[2]4. Outputs to PTRM '!$D$18</definedName>
    <definedName name="Asset12" localSheetId="4">'[2]4. Outputs to PTRM '!$D$18</definedName>
    <definedName name="Asset12" localSheetId="8">'[2]4. Outputs to PTRM '!$D$18</definedName>
    <definedName name="Asset12" localSheetId="9">'[2]4. Outputs to PTRM '!$D$18</definedName>
    <definedName name="Asset12" localSheetId="10">'[2]4. Outputs to PTRM '!$D$18</definedName>
    <definedName name="Asset12" localSheetId="11">'[2]4. Outputs to PTRM '!$D$18</definedName>
    <definedName name="Asset12" localSheetId="24">'[2]4. Outputs to PTRM '!$D$18</definedName>
    <definedName name="Asset12">'[2]4. Outputs to PTRM '!$D$18</definedName>
    <definedName name="Asset13" localSheetId="13">'[2]4. Outputs to PTRM '!$D$19</definedName>
    <definedName name="Asset13" localSheetId="14">'[2]4. Outputs to PTRM '!$D$19</definedName>
    <definedName name="Asset13" localSheetId="4">'[2]4. Outputs to PTRM '!$D$19</definedName>
    <definedName name="Asset13" localSheetId="8">'[2]4. Outputs to PTRM '!$D$19</definedName>
    <definedName name="Asset13" localSheetId="9">'[2]4. Outputs to PTRM '!$D$19</definedName>
    <definedName name="Asset13" localSheetId="10">'[2]4. Outputs to PTRM '!$D$19</definedName>
    <definedName name="Asset13" localSheetId="11">'[2]4. Outputs to PTRM '!$D$19</definedName>
    <definedName name="Asset13" localSheetId="24">'[2]4. Outputs to PTRM '!$D$19</definedName>
    <definedName name="Asset13">'[2]4. Outputs to PTRM '!$D$19</definedName>
    <definedName name="Asset14" localSheetId="13">'[2]4. Outputs to PTRM '!$D$20</definedName>
    <definedName name="Asset14" localSheetId="14">'[2]4. Outputs to PTRM '!$D$20</definedName>
    <definedName name="Asset14" localSheetId="4">'[2]4. Outputs to PTRM '!$D$20</definedName>
    <definedName name="Asset14" localSheetId="8">'[2]4. Outputs to PTRM '!$D$20</definedName>
    <definedName name="Asset14" localSheetId="9">'[2]4. Outputs to PTRM '!$D$20</definedName>
    <definedName name="Asset14" localSheetId="10">'[2]4. Outputs to PTRM '!$D$20</definedName>
    <definedName name="Asset14" localSheetId="11">'[2]4. Outputs to PTRM '!$D$20</definedName>
    <definedName name="Asset14" localSheetId="24">'[2]4. Outputs to PTRM '!$D$20</definedName>
    <definedName name="Asset14">'[2]4. Outputs to PTRM '!$D$20</definedName>
    <definedName name="Asset15" localSheetId="13">'[2]4. Outputs to PTRM '!$D$21</definedName>
    <definedName name="Asset15" localSheetId="14">'[2]4. Outputs to PTRM '!$D$21</definedName>
    <definedName name="Asset15" localSheetId="4">'[2]4. Outputs to PTRM '!$D$21</definedName>
    <definedName name="Asset15" localSheetId="8">'[2]4. Outputs to PTRM '!$D$21</definedName>
    <definedName name="Asset15" localSheetId="9">'[2]4. Outputs to PTRM '!$D$21</definedName>
    <definedName name="Asset15" localSheetId="10">'[2]4. Outputs to PTRM '!$D$21</definedName>
    <definedName name="Asset15" localSheetId="11">'[2]4. Outputs to PTRM '!$D$21</definedName>
    <definedName name="Asset15" localSheetId="24">'[2]4. Outputs to PTRM '!$D$21</definedName>
    <definedName name="Asset15">'[2]4. Outputs to PTRM '!$D$21</definedName>
    <definedName name="Asset16" localSheetId="13">'[2]4. Outputs to PTRM '!$D$22</definedName>
    <definedName name="Asset16" localSheetId="14">'[2]4. Outputs to PTRM '!$D$22</definedName>
    <definedName name="Asset16" localSheetId="4">'[2]4. Outputs to PTRM '!$D$22</definedName>
    <definedName name="Asset16" localSheetId="8">'[2]4. Outputs to PTRM '!$D$22</definedName>
    <definedName name="Asset16" localSheetId="9">'[2]4. Outputs to PTRM '!$D$22</definedName>
    <definedName name="Asset16" localSheetId="10">'[2]4. Outputs to PTRM '!$D$22</definedName>
    <definedName name="Asset16" localSheetId="11">'[2]4. Outputs to PTRM '!$D$22</definedName>
    <definedName name="Asset16" localSheetId="24">'[2]4. Outputs to PTRM '!$D$22</definedName>
    <definedName name="Asset16">'[2]4. Outputs to PTRM '!$D$22</definedName>
    <definedName name="Asset17" localSheetId="13">'[2]4. Outputs to PTRM '!$D$23</definedName>
    <definedName name="Asset17" localSheetId="14">'[2]4. Outputs to PTRM '!$D$23</definedName>
    <definedName name="Asset17" localSheetId="4">'[2]4. Outputs to PTRM '!$D$23</definedName>
    <definedName name="Asset17" localSheetId="8">'[2]4. Outputs to PTRM '!$D$23</definedName>
    <definedName name="Asset17" localSheetId="9">'[2]4. Outputs to PTRM '!$D$23</definedName>
    <definedName name="Asset17" localSheetId="10">'[2]4. Outputs to PTRM '!$D$23</definedName>
    <definedName name="Asset17" localSheetId="11">'[2]4. Outputs to PTRM '!$D$23</definedName>
    <definedName name="Asset17" localSheetId="24">'[2]4. Outputs to PTRM '!$D$23</definedName>
    <definedName name="Asset17">'[2]4. Outputs to PTRM '!$D$23</definedName>
    <definedName name="Asset18" localSheetId="13">'[2]4. Outputs to PTRM '!$D$24</definedName>
    <definedName name="Asset18" localSheetId="14">'[2]4. Outputs to PTRM '!$D$24</definedName>
    <definedName name="Asset18" localSheetId="4">'[2]4. Outputs to PTRM '!$D$24</definedName>
    <definedName name="Asset18" localSheetId="8">'[2]4. Outputs to PTRM '!$D$24</definedName>
    <definedName name="Asset18" localSheetId="9">'[2]4. Outputs to PTRM '!$D$24</definedName>
    <definedName name="Asset18" localSheetId="10">'[2]4. Outputs to PTRM '!$D$24</definedName>
    <definedName name="Asset18" localSheetId="11">'[2]4. Outputs to PTRM '!$D$24</definedName>
    <definedName name="Asset18" localSheetId="24">'[2]4. Outputs to PTRM '!$D$24</definedName>
    <definedName name="Asset18">'[2]4. Outputs to PTRM '!$D$24</definedName>
    <definedName name="Asset19" localSheetId="13">'[2]4. Outputs to PTRM '!$D$25</definedName>
    <definedName name="Asset19" localSheetId="14">'[2]4. Outputs to PTRM '!$D$25</definedName>
    <definedName name="Asset19" localSheetId="4">'[2]4. Outputs to PTRM '!$D$25</definedName>
    <definedName name="Asset19" localSheetId="8">'[2]4. Outputs to PTRM '!$D$25</definedName>
    <definedName name="Asset19" localSheetId="9">'[2]4. Outputs to PTRM '!$D$25</definedName>
    <definedName name="Asset19" localSheetId="10">'[2]4. Outputs to PTRM '!$D$25</definedName>
    <definedName name="Asset19" localSheetId="11">'[2]4. Outputs to PTRM '!$D$25</definedName>
    <definedName name="Asset19" localSheetId="24">'[2]4. Outputs to PTRM '!$D$25</definedName>
    <definedName name="Asset19">'[2]4. Outputs to PTRM '!$D$25</definedName>
    <definedName name="Asset2" localSheetId="13">'[2]4. Outputs to PTRM '!$D$8</definedName>
    <definedName name="Asset2" localSheetId="14">'[2]4. Outputs to PTRM '!$D$8</definedName>
    <definedName name="Asset2" localSheetId="4">'[2]4. Outputs to PTRM '!$D$8</definedName>
    <definedName name="Asset2" localSheetId="8">'[2]4. Outputs to PTRM '!$D$8</definedName>
    <definedName name="Asset2" localSheetId="9">'[2]4. Outputs to PTRM '!$D$8</definedName>
    <definedName name="Asset2" localSheetId="10">'[2]4. Outputs to PTRM '!$D$8</definedName>
    <definedName name="Asset2" localSheetId="11">'[2]4. Outputs to PTRM '!$D$8</definedName>
    <definedName name="Asset2" localSheetId="24">'[2]4. Outputs to PTRM '!$D$8</definedName>
    <definedName name="Asset2">'[2]4. Outputs to PTRM '!$D$8</definedName>
    <definedName name="Asset20" localSheetId="13">'[2]4. Outputs to PTRM '!$D$26</definedName>
    <definedName name="Asset20" localSheetId="14">'[2]4. Outputs to PTRM '!$D$26</definedName>
    <definedName name="Asset20" localSheetId="4">'[2]4. Outputs to PTRM '!$D$26</definedName>
    <definedName name="Asset20" localSheetId="8">'[2]4. Outputs to PTRM '!$D$26</definedName>
    <definedName name="Asset20" localSheetId="9">'[2]4. Outputs to PTRM '!$D$26</definedName>
    <definedName name="Asset20" localSheetId="10">'[2]4. Outputs to PTRM '!$D$26</definedName>
    <definedName name="Asset20" localSheetId="11">'[2]4. Outputs to PTRM '!$D$26</definedName>
    <definedName name="Asset20" localSheetId="24">'[2]4. Outputs to PTRM '!$D$26</definedName>
    <definedName name="Asset20">'[2]4. Outputs to PTRM '!$D$26</definedName>
    <definedName name="Asset21" localSheetId="13">'[2]4. Outputs to PTRM '!$D$27</definedName>
    <definedName name="Asset21" localSheetId="14">'[2]4. Outputs to PTRM '!$D$27</definedName>
    <definedName name="Asset21" localSheetId="4">'[2]4. Outputs to PTRM '!$D$27</definedName>
    <definedName name="Asset21" localSheetId="8">'[2]4. Outputs to PTRM '!$D$27</definedName>
    <definedName name="Asset21" localSheetId="9">'[2]4. Outputs to PTRM '!$D$27</definedName>
    <definedName name="Asset21" localSheetId="10">'[2]4. Outputs to PTRM '!$D$27</definedName>
    <definedName name="Asset21" localSheetId="11">'[2]4. Outputs to PTRM '!$D$27</definedName>
    <definedName name="Asset21" localSheetId="24">'[2]4. Outputs to PTRM '!$D$27</definedName>
    <definedName name="Asset21">'[2]4. Outputs to PTRM '!$D$27</definedName>
    <definedName name="Asset22" localSheetId="13">'[2]4. Outputs to PTRM '!$D$28</definedName>
    <definedName name="Asset22" localSheetId="14">'[2]4. Outputs to PTRM '!$D$28</definedName>
    <definedName name="Asset22" localSheetId="4">'[2]4. Outputs to PTRM '!$D$28</definedName>
    <definedName name="Asset22" localSheetId="8">'[2]4. Outputs to PTRM '!$D$28</definedName>
    <definedName name="Asset22" localSheetId="9">'[2]4. Outputs to PTRM '!$D$28</definedName>
    <definedName name="Asset22" localSheetId="10">'[2]4. Outputs to PTRM '!$D$28</definedName>
    <definedName name="Asset22" localSheetId="11">'[2]4. Outputs to PTRM '!$D$28</definedName>
    <definedName name="Asset22" localSheetId="24">'[2]4. Outputs to PTRM '!$D$28</definedName>
    <definedName name="Asset22">'[2]4. Outputs to PTRM '!$D$28</definedName>
    <definedName name="Asset23" localSheetId="13">'[2]4. Outputs to PTRM '!$D$29</definedName>
    <definedName name="Asset23" localSheetId="14">'[2]4. Outputs to PTRM '!$D$29</definedName>
    <definedName name="Asset23" localSheetId="4">'[2]4. Outputs to PTRM '!$D$29</definedName>
    <definedName name="Asset23" localSheetId="8">'[2]4. Outputs to PTRM '!$D$29</definedName>
    <definedName name="Asset23" localSheetId="9">'[2]4. Outputs to PTRM '!$D$29</definedName>
    <definedName name="Asset23" localSheetId="10">'[2]4. Outputs to PTRM '!$D$29</definedName>
    <definedName name="Asset23" localSheetId="11">'[2]4. Outputs to PTRM '!$D$29</definedName>
    <definedName name="Asset23" localSheetId="24">'[2]4. Outputs to PTRM '!$D$29</definedName>
    <definedName name="Asset23">'[2]4. Outputs to PTRM '!$D$29</definedName>
    <definedName name="Asset24" localSheetId="13">'[2]4. Outputs to PTRM '!$D$30</definedName>
    <definedName name="Asset24" localSheetId="14">'[2]4. Outputs to PTRM '!$D$30</definedName>
    <definedName name="Asset24" localSheetId="4">'[2]4. Outputs to PTRM '!$D$30</definedName>
    <definedName name="Asset24" localSheetId="8">'[2]4. Outputs to PTRM '!$D$30</definedName>
    <definedName name="Asset24" localSheetId="9">'[2]4. Outputs to PTRM '!$D$30</definedName>
    <definedName name="Asset24" localSheetId="10">'[2]4. Outputs to PTRM '!$D$30</definedName>
    <definedName name="Asset24" localSheetId="11">'[2]4. Outputs to PTRM '!$D$30</definedName>
    <definedName name="Asset24" localSheetId="24">'[2]4. Outputs to PTRM '!$D$30</definedName>
    <definedName name="Asset24">'[2]4. Outputs to PTRM '!$D$30</definedName>
    <definedName name="Asset25" localSheetId="13">'[2]4. Outputs to PTRM '!$D$31</definedName>
    <definedName name="Asset25" localSheetId="14">'[2]4. Outputs to PTRM '!$D$31</definedName>
    <definedName name="Asset25" localSheetId="4">'[2]4. Outputs to PTRM '!$D$31</definedName>
    <definedName name="Asset25" localSheetId="8">'[2]4. Outputs to PTRM '!$D$31</definedName>
    <definedName name="Asset25" localSheetId="9">'[2]4. Outputs to PTRM '!$D$31</definedName>
    <definedName name="Asset25" localSheetId="10">'[2]4. Outputs to PTRM '!$D$31</definedName>
    <definedName name="Asset25" localSheetId="11">'[2]4. Outputs to PTRM '!$D$31</definedName>
    <definedName name="Asset25" localSheetId="24">'[2]4. Outputs to PTRM '!$D$31</definedName>
    <definedName name="Asset25">'[2]4. Outputs to PTRM '!$D$31</definedName>
    <definedName name="Asset26" localSheetId="13">'[2]4. Outputs to PTRM '!$D$32</definedName>
    <definedName name="Asset26" localSheetId="14">'[2]4. Outputs to PTRM '!$D$32</definedName>
    <definedName name="Asset26" localSheetId="4">'[2]4. Outputs to PTRM '!$D$32</definedName>
    <definedName name="Asset26" localSheetId="8">'[2]4. Outputs to PTRM '!$D$32</definedName>
    <definedName name="Asset26" localSheetId="9">'[2]4. Outputs to PTRM '!$D$32</definedName>
    <definedName name="Asset26" localSheetId="10">'[2]4. Outputs to PTRM '!$D$32</definedName>
    <definedName name="Asset26" localSheetId="11">'[2]4. Outputs to PTRM '!$D$32</definedName>
    <definedName name="Asset26" localSheetId="24">'[2]4. Outputs to PTRM '!$D$32</definedName>
    <definedName name="Asset26">'[2]4. Outputs to PTRM '!$D$32</definedName>
    <definedName name="Asset27" localSheetId="13">'[2]4. Outputs to PTRM '!$D$33</definedName>
    <definedName name="Asset27" localSheetId="14">'[2]4. Outputs to PTRM '!$D$33</definedName>
    <definedName name="Asset27" localSheetId="4">'[2]4. Outputs to PTRM '!$D$33</definedName>
    <definedName name="Asset27" localSheetId="8">'[2]4. Outputs to PTRM '!$D$33</definedName>
    <definedName name="Asset27" localSheetId="9">'[2]4. Outputs to PTRM '!$D$33</definedName>
    <definedName name="Asset27" localSheetId="10">'[2]4. Outputs to PTRM '!$D$33</definedName>
    <definedName name="Asset27" localSheetId="11">'[2]4. Outputs to PTRM '!$D$33</definedName>
    <definedName name="Asset27" localSheetId="24">'[2]4. Outputs to PTRM '!$D$33</definedName>
    <definedName name="Asset27">'[2]4. Outputs to PTRM '!$D$33</definedName>
    <definedName name="Asset28" localSheetId="13">'[2]4. Outputs to PTRM '!$D$34</definedName>
    <definedName name="Asset28" localSheetId="14">'[2]4. Outputs to PTRM '!$D$34</definedName>
    <definedName name="Asset28" localSheetId="4">'[2]4. Outputs to PTRM '!$D$34</definedName>
    <definedName name="Asset28" localSheetId="8">'[2]4. Outputs to PTRM '!$D$34</definedName>
    <definedName name="Asset28" localSheetId="9">'[2]4. Outputs to PTRM '!$D$34</definedName>
    <definedName name="Asset28" localSheetId="10">'[2]4. Outputs to PTRM '!$D$34</definedName>
    <definedName name="Asset28" localSheetId="11">'[2]4. Outputs to PTRM '!$D$34</definedName>
    <definedName name="Asset28" localSheetId="24">'[2]4. Outputs to PTRM '!$D$34</definedName>
    <definedName name="Asset28">'[2]4. Outputs to PTRM '!$D$34</definedName>
    <definedName name="Asset29" localSheetId="13">'[2]4. Outputs to PTRM '!$D$35</definedName>
    <definedName name="Asset29" localSheetId="14">'[2]4. Outputs to PTRM '!$D$35</definedName>
    <definedName name="Asset29" localSheetId="4">'[2]4. Outputs to PTRM '!$D$35</definedName>
    <definedName name="Asset29" localSheetId="8">'[2]4. Outputs to PTRM '!$D$35</definedName>
    <definedName name="Asset29" localSheetId="9">'[2]4. Outputs to PTRM '!$D$35</definedName>
    <definedName name="Asset29" localSheetId="10">'[2]4. Outputs to PTRM '!$D$35</definedName>
    <definedName name="Asset29" localSheetId="11">'[2]4. Outputs to PTRM '!$D$35</definedName>
    <definedName name="Asset29" localSheetId="24">'[2]4. Outputs to PTRM '!$D$35</definedName>
    <definedName name="Asset29">'[2]4. Outputs to PTRM '!$D$35</definedName>
    <definedName name="Asset3" localSheetId="13">'[2]4. Outputs to PTRM '!$D$9</definedName>
    <definedName name="Asset3" localSheetId="14">'[2]4. Outputs to PTRM '!$D$9</definedName>
    <definedName name="Asset3" localSheetId="4">'[2]4. Outputs to PTRM '!$D$9</definedName>
    <definedName name="Asset3" localSheetId="8">'[2]4. Outputs to PTRM '!$D$9</definedName>
    <definedName name="Asset3" localSheetId="9">'[2]4. Outputs to PTRM '!$D$9</definedName>
    <definedName name="Asset3" localSheetId="10">'[2]4. Outputs to PTRM '!$D$9</definedName>
    <definedName name="Asset3" localSheetId="11">'[2]4. Outputs to PTRM '!$D$9</definedName>
    <definedName name="Asset3" localSheetId="24">'[2]4. Outputs to PTRM '!$D$9</definedName>
    <definedName name="Asset3">'[2]4. Outputs to PTRM '!$D$9</definedName>
    <definedName name="Asset30" localSheetId="13">'[2]4. Outputs to PTRM '!$D$36</definedName>
    <definedName name="Asset30" localSheetId="14">'[2]4. Outputs to PTRM '!$D$36</definedName>
    <definedName name="Asset30" localSheetId="4">'[2]4. Outputs to PTRM '!$D$36</definedName>
    <definedName name="Asset30" localSheetId="8">'[2]4. Outputs to PTRM '!$D$36</definedName>
    <definedName name="Asset30" localSheetId="9">'[2]4. Outputs to PTRM '!$D$36</definedName>
    <definedName name="Asset30" localSheetId="10">'[2]4. Outputs to PTRM '!$D$36</definedName>
    <definedName name="Asset30" localSheetId="11">'[2]4. Outputs to PTRM '!$D$36</definedName>
    <definedName name="Asset30" localSheetId="24">'[2]4. Outputs to PTRM '!$D$36</definedName>
    <definedName name="Asset30">'[2]4. Outputs to PTRM '!$D$36</definedName>
    <definedName name="Asset31" localSheetId="13">'[2]4. Outputs to PTRM '!$D$37</definedName>
    <definedName name="Asset31" localSheetId="14">'[2]4. Outputs to PTRM '!$D$37</definedName>
    <definedName name="Asset31" localSheetId="4">'[2]4. Outputs to PTRM '!$D$37</definedName>
    <definedName name="Asset31" localSheetId="8">'[2]4. Outputs to PTRM '!$D$37</definedName>
    <definedName name="Asset31" localSheetId="9">'[2]4. Outputs to PTRM '!$D$37</definedName>
    <definedName name="Asset31" localSheetId="10">'[2]4. Outputs to PTRM '!$D$37</definedName>
    <definedName name="Asset31" localSheetId="11">'[2]4. Outputs to PTRM '!$D$37</definedName>
    <definedName name="Asset31" localSheetId="24">'[2]4. Outputs to PTRM '!$D$37</definedName>
    <definedName name="Asset31">'[2]4. Outputs to PTRM '!$D$37</definedName>
    <definedName name="Asset32" localSheetId="13">'[2]4. Outputs to PTRM '!$D$38</definedName>
    <definedName name="Asset32" localSheetId="14">'[2]4. Outputs to PTRM '!$D$38</definedName>
    <definedName name="Asset32" localSheetId="4">'[2]4. Outputs to PTRM '!$D$38</definedName>
    <definedName name="Asset32" localSheetId="8">'[2]4. Outputs to PTRM '!$D$38</definedName>
    <definedName name="Asset32" localSheetId="9">'[2]4. Outputs to PTRM '!$D$38</definedName>
    <definedName name="Asset32" localSheetId="10">'[2]4. Outputs to PTRM '!$D$38</definedName>
    <definedName name="Asset32" localSheetId="11">'[2]4. Outputs to PTRM '!$D$38</definedName>
    <definedName name="Asset32" localSheetId="24">'[2]4. Outputs to PTRM '!$D$38</definedName>
    <definedName name="Asset32">'[2]4. Outputs to PTRM '!$D$38</definedName>
    <definedName name="Asset33" localSheetId="13">'[2]4. Outputs to PTRM '!$D$39</definedName>
    <definedName name="Asset33" localSheetId="14">'[2]4. Outputs to PTRM '!$D$39</definedName>
    <definedName name="Asset33" localSheetId="4">'[2]4. Outputs to PTRM '!$D$39</definedName>
    <definedName name="Asset33" localSheetId="8">'[2]4. Outputs to PTRM '!$D$39</definedName>
    <definedName name="Asset33" localSheetId="9">'[2]4. Outputs to PTRM '!$D$39</definedName>
    <definedName name="Asset33" localSheetId="10">'[2]4. Outputs to PTRM '!$D$39</definedName>
    <definedName name="Asset33" localSheetId="11">'[2]4. Outputs to PTRM '!$D$39</definedName>
    <definedName name="Asset33" localSheetId="24">'[2]4. Outputs to PTRM '!$D$39</definedName>
    <definedName name="Asset33">'[2]4. Outputs to PTRM '!$D$39</definedName>
    <definedName name="Asset34" localSheetId="13">'[2]4. Outputs to PTRM '!$D$40</definedName>
    <definedName name="Asset34" localSheetId="14">'[2]4. Outputs to PTRM '!$D$40</definedName>
    <definedName name="Asset34" localSheetId="4">'[2]4. Outputs to PTRM '!$D$40</definedName>
    <definedName name="Asset34" localSheetId="8">'[2]4. Outputs to PTRM '!$D$40</definedName>
    <definedName name="Asset34" localSheetId="9">'[2]4. Outputs to PTRM '!$D$40</definedName>
    <definedName name="Asset34" localSheetId="10">'[2]4. Outputs to PTRM '!$D$40</definedName>
    <definedName name="Asset34" localSheetId="11">'[2]4. Outputs to PTRM '!$D$40</definedName>
    <definedName name="Asset34" localSheetId="24">'[2]4. Outputs to PTRM '!$D$40</definedName>
    <definedName name="Asset34">'[2]4. Outputs to PTRM '!$D$40</definedName>
    <definedName name="Asset35" localSheetId="13">'[2]4. Outputs to PTRM '!$D$41</definedName>
    <definedName name="Asset35" localSheetId="14">'[2]4. Outputs to PTRM '!$D$41</definedName>
    <definedName name="Asset35" localSheetId="4">'[2]4. Outputs to PTRM '!$D$41</definedName>
    <definedName name="Asset35" localSheetId="8">'[2]4. Outputs to PTRM '!$D$41</definedName>
    <definedName name="Asset35" localSheetId="9">'[2]4. Outputs to PTRM '!$D$41</definedName>
    <definedName name="Asset35" localSheetId="10">'[2]4. Outputs to PTRM '!$D$41</definedName>
    <definedName name="Asset35" localSheetId="11">'[2]4. Outputs to PTRM '!$D$41</definedName>
    <definedName name="Asset35" localSheetId="24">'[2]4. Outputs to PTRM '!$D$41</definedName>
    <definedName name="Asset35">'[2]4. Outputs to PTRM '!$D$41</definedName>
    <definedName name="Asset36" localSheetId="13">'[2]4. Outputs to PTRM '!$D$42</definedName>
    <definedName name="Asset36" localSheetId="14">'[2]4. Outputs to PTRM '!$D$42</definedName>
    <definedName name="Asset36" localSheetId="4">'[2]4. Outputs to PTRM '!$D$42</definedName>
    <definedName name="Asset36" localSheetId="8">'[2]4. Outputs to PTRM '!$D$42</definedName>
    <definedName name="Asset36" localSheetId="9">'[2]4. Outputs to PTRM '!$D$42</definedName>
    <definedName name="Asset36" localSheetId="10">'[2]4. Outputs to PTRM '!$D$42</definedName>
    <definedName name="Asset36" localSheetId="11">'[2]4. Outputs to PTRM '!$D$42</definedName>
    <definedName name="Asset36" localSheetId="24">'[2]4. Outputs to PTRM '!$D$42</definedName>
    <definedName name="Asset36">'[2]4. Outputs to PTRM '!$D$42</definedName>
    <definedName name="Asset37" localSheetId="13">'[2]4. Outputs to PTRM '!$D$43</definedName>
    <definedName name="Asset37" localSheetId="14">'[2]4. Outputs to PTRM '!$D$43</definedName>
    <definedName name="Asset37" localSheetId="4">'[2]4. Outputs to PTRM '!$D$43</definedName>
    <definedName name="Asset37" localSheetId="8">'[2]4. Outputs to PTRM '!$D$43</definedName>
    <definedName name="Asset37" localSheetId="9">'[2]4. Outputs to PTRM '!$D$43</definedName>
    <definedName name="Asset37" localSheetId="10">'[2]4. Outputs to PTRM '!$D$43</definedName>
    <definedName name="Asset37" localSheetId="11">'[2]4. Outputs to PTRM '!$D$43</definedName>
    <definedName name="Asset37" localSheetId="24">'[2]4. Outputs to PTRM '!$D$43</definedName>
    <definedName name="Asset37">'[2]4. Outputs to PTRM '!$D$43</definedName>
    <definedName name="Asset38" localSheetId="13">'[2]4. Outputs to PTRM '!$D$44</definedName>
    <definedName name="Asset38" localSheetId="14">'[2]4. Outputs to PTRM '!$D$44</definedName>
    <definedName name="Asset38" localSheetId="4">'[2]4. Outputs to PTRM '!$D$44</definedName>
    <definedName name="Asset38" localSheetId="8">'[2]4. Outputs to PTRM '!$D$44</definedName>
    <definedName name="Asset38" localSheetId="9">'[2]4. Outputs to PTRM '!$D$44</definedName>
    <definedName name="Asset38" localSheetId="10">'[2]4. Outputs to PTRM '!$D$44</definedName>
    <definedName name="Asset38" localSheetId="11">'[2]4. Outputs to PTRM '!$D$44</definedName>
    <definedName name="Asset38" localSheetId="24">'[2]4. Outputs to PTRM '!$D$44</definedName>
    <definedName name="Asset38">'[2]4. Outputs to PTRM '!$D$44</definedName>
    <definedName name="Asset39" localSheetId="13">'[2]4. Outputs to PTRM '!$D$45</definedName>
    <definedName name="Asset39" localSheetId="14">'[2]4. Outputs to PTRM '!$D$45</definedName>
    <definedName name="Asset39" localSheetId="4">'[2]4. Outputs to PTRM '!$D$45</definedName>
    <definedName name="Asset39" localSheetId="8">'[2]4. Outputs to PTRM '!$D$45</definedName>
    <definedName name="Asset39" localSheetId="9">'[2]4. Outputs to PTRM '!$D$45</definedName>
    <definedName name="Asset39" localSheetId="10">'[2]4. Outputs to PTRM '!$D$45</definedName>
    <definedName name="Asset39" localSheetId="11">'[2]4. Outputs to PTRM '!$D$45</definedName>
    <definedName name="Asset39" localSheetId="24">'[2]4. Outputs to PTRM '!$D$45</definedName>
    <definedName name="Asset39">'[2]4. Outputs to PTRM '!$D$45</definedName>
    <definedName name="Asset4" localSheetId="13">'[2]4. Outputs to PTRM '!$D$10</definedName>
    <definedName name="Asset4" localSheetId="14">'[2]4. Outputs to PTRM '!$D$10</definedName>
    <definedName name="Asset4" localSheetId="4">'[2]4. Outputs to PTRM '!$D$10</definedName>
    <definedName name="Asset4" localSheetId="8">'[2]4. Outputs to PTRM '!$D$10</definedName>
    <definedName name="Asset4" localSheetId="9">'[2]4. Outputs to PTRM '!$D$10</definedName>
    <definedName name="Asset4" localSheetId="10">'[2]4. Outputs to PTRM '!$D$10</definedName>
    <definedName name="Asset4" localSheetId="11">'[2]4. Outputs to PTRM '!$D$10</definedName>
    <definedName name="Asset4" localSheetId="24">'[2]4. Outputs to PTRM '!$D$10</definedName>
    <definedName name="Asset4">'[2]4. Outputs to PTRM '!$D$10</definedName>
    <definedName name="Asset40" localSheetId="13">'[2]4. Outputs to PTRM '!$D$46</definedName>
    <definedName name="Asset40" localSheetId="14">'[2]4. Outputs to PTRM '!$D$46</definedName>
    <definedName name="Asset40" localSheetId="4">'[2]4. Outputs to PTRM '!$D$46</definedName>
    <definedName name="Asset40" localSheetId="8">'[2]4. Outputs to PTRM '!$D$46</definedName>
    <definedName name="Asset40" localSheetId="9">'[2]4. Outputs to PTRM '!$D$46</definedName>
    <definedName name="Asset40" localSheetId="10">'[2]4. Outputs to PTRM '!$D$46</definedName>
    <definedName name="Asset40" localSheetId="11">'[2]4. Outputs to PTRM '!$D$46</definedName>
    <definedName name="Asset40" localSheetId="24">'[2]4. Outputs to PTRM '!$D$46</definedName>
    <definedName name="Asset40">'[2]4. Outputs to PTRM '!$D$46</definedName>
    <definedName name="Asset41" localSheetId="13">'[2]4. Outputs to PTRM '!$D$47</definedName>
    <definedName name="Asset41" localSheetId="14">'[2]4. Outputs to PTRM '!$D$47</definedName>
    <definedName name="Asset41" localSheetId="4">'[2]4. Outputs to PTRM '!$D$47</definedName>
    <definedName name="Asset41" localSheetId="8">'[2]4. Outputs to PTRM '!$D$47</definedName>
    <definedName name="Asset41" localSheetId="9">'[2]4. Outputs to PTRM '!$D$47</definedName>
    <definedName name="Asset41" localSheetId="10">'[2]4. Outputs to PTRM '!$D$47</definedName>
    <definedName name="Asset41" localSheetId="11">'[2]4. Outputs to PTRM '!$D$47</definedName>
    <definedName name="Asset41" localSheetId="24">'[2]4. Outputs to PTRM '!$D$47</definedName>
    <definedName name="Asset41">'[2]4. Outputs to PTRM '!$D$47</definedName>
    <definedName name="Asset42" localSheetId="13">'[2]4. Outputs to PTRM '!$D$48</definedName>
    <definedName name="Asset42" localSheetId="14">'[2]4. Outputs to PTRM '!$D$48</definedName>
    <definedName name="Asset42" localSheetId="4">'[2]4. Outputs to PTRM '!$D$48</definedName>
    <definedName name="Asset42" localSheetId="8">'[2]4. Outputs to PTRM '!$D$48</definedName>
    <definedName name="Asset42" localSheetId="9">'[2]4. Outputs to PTRM '!$D$48</definedName>
    <definedName name="Asset42" localSheetId="10">'[2]4. Outputs to PTRM '!$D$48</definedName>
    <definedName name="Asset42" localSheetId="11">'[2]4. Outputs to PTRM '!$D$48</definedName>
    <definedName name="Asset42" localSheetId="24">'[2]4. Outputs to PTRM '!$D$48</definedName>
    <definedName name="Asset42">'[2]4. Outputs to PTRM '!$D$48</definedName>
    <definedName name="Asset43" localSheetId="13">'[2]4. Outputs to PTRM '!$D$49</definedName>
    <definedName name="Asset43" localSheetId="14">'[2]4. Outputs to PTRM '!$D$49</definedName>
    <definedName name="Asset43" localSheetId="4">'[2]4. Outputs to PTRM '!$D$49</definedName>
    <definedName name="Asset43" localSheetId="8">'[2]4. Outputs to PTRM '!$D$49</definedName>
    <definedName name="Asset43" localSheetId="9">'[2]4. Outputs to PTRM '!$D$49</definedName>
    <definedName name="Asset43" localSheetId="10">'[2]4. Outputs to PTRM '!$D$49</definedName>
    <definedName name="Asset43" localSheetId="11">'[2]4. Outputs to PTRM '!$D$49</definedName>
    <definedName name="Asset43" localSheetId="24">'[2]4. Outputs to PTRM '!$D$49</definedName>
    <definedName name="Asset43">'[2]4. Outputs to PTRM '!$D$49</definedName>
    <definedName name="Asset44" localSheetId="13">'[2]4. Outputs to PTRM '!$D$50</definedName>
    <definedName name="Asset44" localSheetId="14">'[2]4. Outputs to PTRM '!$D$50</definedName>
    <definedName name="Asset44" localSheetId="4">'[2]4. Outputs to PTRM '!$D$50</definedName>
    <definedName name="Asset44" localSheetId="8">'[2]4. Outputs to PTRM '!$D$50</definedName>
    <definedName name="Asset44" localSheetId="9">'[2]4. Outputs to PTRM '!$D$50</definedName>
    <definedName name="Asset44" localSheetId="10">'[2]4. Outputs to PTRM '!$D$50</definedName>
    <definedName name="Asset44" localSheetId="11">'[2]4. Outputs to PTRM '!$D$50</definedName>
    <definedName name="Asset44" localSheetId="24">'[2]4. Outputs to PTRM '!$D$50</definedName>
    <definedName name="Asset44">'[2]4. Outputs to PTRM '!$D$50</definedName>
    <definedName name="Asset45" localSheetId="13">'[2]4. Outputs to PTRM '!$D$51</definedName>
    <definedName name="Asset45" localSheetId="14">'[2]4. Outputs to PTRM '!$D$51</definedName>
    <definedName name="Asset45" localSheetId="4">'[2]4. Outputs to PTRM '!$D$51</definedName>
    <definedName name="Asset45" localSheetId="8">'[2]4. Outputs to PTRM '!$D$51</definedName>
    <definedName name="Asset45" localSheetId="9">'[2]4. Outputs to PTRM '!$D$51</definedName>
    <definedName name="Asset45" localSheetId="10">'[2]4. Outputs to PTRM '!$D$51</definedName>
    <definedName name="Asset45" localSheetId="11">'[2]4. Outputs to PTRM '!$D$51</definedName>
    <definedName name="Asset45" localSheetId="24">'[2]4. Outputs to PTRM '!$D$51</definedName>
    <definedName name="Asset45">'[2]4. Outputs to PTRM '!$D$51</definedName>
    <definedName name="Asset5" localSheetId="13">'[2]4. Outputs to PTRM '!$D$11</definedName>
    <definedName name="Asset5" localSheetId="14">'[2]4. Outputs to PTRM '!$D$11</definedName>
    <definedName name="Asset5" localSheetId="4">'[2]4. Outputs to PTRM '!$D$11</definedName>
    <definedName name="Asset5" localSheetId="8">'[2]4. Outputs to PTRM '!$D$11</definedName>
    <definedName name="Asset5" localSheetId="9">'[2]4. Outputs to PTRM '!$D$11</definedName>
    <definedName name="Asset5" localSheetId="10">'[2]4. Outputs to PTRM '!$D$11</definedName>
    <definedName name="Asset5" localSheetId="11">'[2]4. Outputs to PTRM '!$D$11</definedName>
    <definedName name="Asset5" localSheetId="24">'[2]4. Outputs to PTRM '!$D$11</definedName>
    <definedName name="Asset5">'[2]4. Outputs to PTRM '!$D$11</definedName>
    <definedName name="Asset6" localSheetId="13">'[2]4. Outputs to PTRM '!$D$12</definedName>
    <definedName name="Asset6" localSheetId="14">'[2]4. Outputs to PTRM '!$D$12</definedName>
    <definedName name="Asset6" localSheetId="4">'[2]4. Outputs to PTRM '!$D$12</definedName>
    <definedName name="Asset6" localSheetId="8">'[2]4. Outputs to PTRM '!$D$12</definedName>
    <definedName name="Asset6" localSheetId="9">'[2]4. Outputs to PTRM '!$D$12</definedName>
    <definedName name="Asset6" localSheetId="10">'[2]4. Outputs to PTRM '!$D$12</definedName>
    <definedName name="Asset6" localSheetId="11">'[2]4. Outputs to PTRM '!$D$12</definedName>
    <definedName name="Asset6" localSheetId="24">'[2]4. Outputs to PTRM '!$D$12</definedName>
    <definedName name="Asset6">'[2]4. Outputs to PTRM '!$D$12</definedName>
    <definedName name="Asset7" localSheetId="13">'[2]4. Outputs to PTRM '!$D$13</definedName>
    <definedName name="Asset7" localSheetId="14">'[2]4. Outputs to PTRM '!$D$13</definedName>
    <definedName name="Asset7" localSheetId="4">'[2]4. Outputs to PTRM '!$D$13</definedName>
    <definedName name="Asset7" localSheetId="8">'[2]4. Outputs to PTRM '!$D$13</definedName>
    <definedName name="Asset7" localSheetId="9">'[2]4. Outputs to PTRM '!$D$13</definedName>
    <definedName name="Asset7" localSheetId="10">'[2]4. Outputs to PTRM '!$D$13</definedName>
    <definedName name="Asset7" localSheetId="11">'[2]4. Outputs to PTRM '!$D$13</definedName>
    <definedName name="Asset7" localSheetId="24">'[2]4. Outputs to PTRM '!$D$13</definedName>
    <definedName name="Asset7">'[2]4. Outputs to PTRM '!$D$13</definedName>
    <definedName name="Asset8" localSheetId="13">'[2]4. Outputs to PTRM '!$D$14</definedName>
    <definedName name="Asset8" localSheetId="14">'[2]4. Outputs to PTRM '!$D$14</definedName>
    <definedName name="Asset8" localSheetId="4">'[2]4. Outputs to PTRM '!$D$14</definedName>
    <definedName name="Asset8" localSheetId="8">'[2]4. Outputs to PTRM '!$D$14</definedName>
    <definedName name="Asset8" localSheetId="9">'[2]4. Outputs to PTRM '!$D$14</definedName>
    <definedName name="Asset8" localSheetId="10">'[2]4. Outputs to PTRM '!$D$14</definedName>
    <definedName name="Asset8" localSheetId="11">'[2]4. Outputs to PTRM '!$D$14</definedName>
    <definedName name="Asset8" localSheetId="24">'[2]4. Outputs to PTRM '!$D$14</definedName>
    <definedName name="Asset8">'[2]4. Outputs to PTRM '!$D$14</definedName>
    <definedName name="Asset9" localSheetId="13">'[2]4. Outputs to PTRM '!$D$15</definedName>
    <definedName name="Asset9" localSheetId="14">'[2]4. Outputs to PTRM '!$D$15</definedName>
    <definedName name="Asset9" localSheetId="4">'[2]4. Outputs to PTRM '!$D$15</definedName>
    <definedName name="Asset9" localSheetId="8">'[2]4. Outputs to PTRM '!$D$15</definedName>
    <definedName name="Asset9" localSheetId="9">'[2]4. Outputs to PTRM '!$D$15</definedName>
    <definedName name="Asset9" localSheetId="10">'[2]4. Outputs to PTRM '!$D$15</definedName>
    <definedName name="Asset9" localSheetId="11">'[2]4. Outputs to PTRM '!$D$15</definedName>
    <definedName name="Asset9" localSheetId="24">'[2]4. Outputs to PTRM '!$D$15</definedName>
    <definedName name="Asset9">'[2]4. Outputs to PTRM '!$D$15</definedName>
    <definedName name="AssetAgeProfile" localSheetId="4">#REF!</definedName>
    <definedName name="AssetAgeProfile" localSheetId="11">#REF!</definedName>
    <definedName name="AssetAgeProfile" localSheetId="24">#REF!</definedName>
    <definedName name="AssetAgeProfile">#REF!</definedName>
    <definedName name="AssetsRAB" localSheetId="4">#REF!</definedName>
    <definedName name="Assumptions" localSheetId="4">#REF!</definedName>
    <definedName name="Assumptions" localSheetId="7">#REF!</definedName>
    <definedName name="Assumptions" localSheetId="8">#REF!</definedName>
    <definedName name="Assumptions" localSheetId="11">#REF!</definedName>
    <definedName name="Assumptions" localSheetId="24">#REF!</definedName>
    <definedName name="Assumptions" localSheetId="26">#REF!</definedName>
    <definedName name="Assumptions">#REF!</definedName>
    <definedName name="AugexData" localSheetId="4">#REF!</definedName>
    <definedName name="AugexData" localSheetId="11">#REF!</definedName>
    <definedName name="AugexData" localSheetId="24">#REF!</definedName>
    <definedName name="AugexData">#REF!</definedName>
    <definedName name="AugexModel" localSheetId="4">#REF!</definedName>
    <definedName name="AugexProjectData" localSheetId="4">#REF!</definedName>
    <definedName name="AugexProjectData" localSheetId="11">#REF!</definedName>
    <definedName name="AugexProjectData" localSheetId="24">#REF!</definedName>
    <definedName name="AugexProjectData">#REF!</definedName>
    <definedName name="BusinessDetails" localSheetId="4">#REF!</definedName>
    <definedName name="C10000000" localSheetId="12">#REF!</definedName>
    <definedName name="C10000000" localSheetId="4">#REF!</definedName>
    <definedName name="C10000000" localSheetId="7">#REF!</definedName>
    <definedName name="C10000000" localSheetId="8">#REF!</definedName>
    <definedName name="C10000000" localSheetId="9">#REF!</definedName>
    <definedName name="C10000000" localSheetId="10">#REF!</definedName>
    <definedName name="C10000000" localSheetId="11">#REF!</definedName>
    <definedName name="C10000000" localSheetId="24">#REF!</definedName>
    <definedName name="C10000000" localSheetId="25">#REF!</definedName>
    <definedName name="C10000000" localSheetId="26">#REF!</definedName>
    <definedName name="C10000000">#REF!</definedName>
    <definedName name="Calendar_years" localSheetId="12">'[1]AER Inputs'!#REF!</definedName>
    <definedName name="Calendar_years" localSheetId="4">'[1]AER Inputs'!#REF!</definedName>
    <definedName name="Calendar_years" localSheetId="8">'[1]AER Inputs'!#REF!</definedName>
    <definedName name="Calendar_years" localSheetId="9">'[1]AER Inputs'!#REF!</definedName>
    <definedName name="Calendar_years" localSheetId="10">'[1]AER Inputs'!#REF!</definedName>
    <definedName name="Calendar_years" localSheetId="11">'[1]AER Inputs'!#REF!</definedName>
    <definedName name="Calendar_years" localSheetId="24">'[1]AER Inputs'!#REF!</definedName>
    <definedName name="Calendar_years" localSheetId="25">'[1]AER Inputs'!#REF!</definedName>
    <definedName name="Calendar_years">'[1]AER Inputs'!#REF!</definedName>
    <definedName name="cap_max" localSheetId="12">'[1]AER Inputs'!$D$6</definedName>
    <definedName name="cap_max" localSheetId="4">'[1]AER Inputs'!$D$6</definedName>
    <definedName name="cap_max" localSheetId="8">'[1]AER Inputs'!$D$6</definedName>
    <definedName name="cap_max" localSheetId="9">'[1]AER Inputs'!$D$6</definedName>
    <definedName name="cap_max" localSheetId="10">'[1]AER Inputs'!$D$6</definedName>
    <definedName name="cap_max" localSheetId="11">'[1]AER Inputs'!$D$6</definedName>
    <definedName name="cap_max" localSheetId="24">'[1]AER Inputs'!$D$6</definedName>
    <definedName name="cap_max" localSheetId="25">'[1]AER Inputs'!$D$6</definedName>
    <definedName name="cap_max">'[1]AER Inputs'!$D$6</definedName>
    <definedName name="cap_max1" localSheetId="12">#REF!</definedName>
    <definedName name="cap_max1" localSheetId="4">#REF!</definedName>
    <definedName name="cap_max1" localSheetId="7">#REF!</definedName>
    <definedName name="cap_max1" localSheetId="8">#REF!</definedName>
    <definedName name="cap_max1" localSheetId="9">#REF!</definedName>
    <definedName name="cap_max1" localSheetId="10">#REF!</definedName>
    <definedName name="cap_max1" localSheetId="11">#REF!</definedName>
    <definedName name="cap_max1" localSheetId="24">#REF!</definedName>
    <definedName name="cap_max1" localSheetId="25">#REF!</definedName>
    <definedName name="cap_max1" localSheetId="26">#REF!</definedName>
    <definedName name="cap_max1">#REF!</definedName>
    <definedName name="cap_max2" localSheetId="12">#REF!</definedName>
    <definedName name="cap_max2" localSheetId="4">#REF!</definedName>
    <definedName name="cap_max2" localSheetId="7">#REF!</definedName>
    <definedName name="cap_max2" localSheetId="8">#REF!</definedName>
    <definedName name="cap_max2" localSheetId="9">#REF!</definedName>
    <definedName name="cap_max2" localSheetId="10">#REF!</definedName>
    <definedName name="cap_max2" localSheetId="11">#REF!</definedName>
    <definedName name="cap_max2" localSheetId="24">#REF!</definedName>
    <definedName name="cap_max2" localSheetId="25">#REF!</definedName>
    <definedName name="cap_max2" localSheetId="26">#REF!</definedName>
    <definedName name="cap_max2">#REF!</definedName>
    <definedName name="cap_min" localSheetId="12">'[1]AER Inputs'!$D$7</definedName>
    <definedName name="cap_min" localSheetId="4">'[1]AER Inputs'!$D$7</definedName>
    <definedName name="cap_min" localSheetId="8">'[1]AER Inputs'!$D$7</definedName>
    <definedName name="cap_min" localSheetId="9">'[1]AER Inputs'!$D$7</definedName>
    <definedName name="cap_min" localSheetId="10">'[1]AER Inputs'!$D$7</definedName>
    <definedName name="cap_min" localSheetId="11">'[1]AER Inputs'!$D$7</definedName>
    <definedName name="cap_min" localSheetId="24">'[1]AER Inputs'!$D$7</definedName>
    <definedName name="cap_min" localSheetId="25">'[1]AER Inputs'!$D$7</definedName>
    <definedName name="cap_min">'[1]AER Inputs'!$D$7</definedName>
    <definedName name="cap_min1" localSheetId="12">#REF!</definedName>
    <definedName name="cap_min1" localSheetId="4">#REF!</definedName>
    <definedName name="cap_min1" localSheetId="7">#REF!</definedName>
    <definedName name="cap_min1" localSheetId="8">#REF!</definedName>
    <definedName name="cap_min1" localSheetId="9">#REF!</definedName>
    <definedName name="cap_min1" localSheetId="10">#REF!</definedName>
    <definedName name="cap_min1" localSheetId="11">#REF!</definedName>
    <definedName name="cap_min1" localSheetId="24">#REF!</definedName>
    <definedName name="cap_min1" localSheetId="25">#REF!</definedName>
    <definedName name="cap_min1" localSheetId="26">#REF!</definedName>
    <definedName name="cap_min1">#REF!</definedName>
    <definedName name="cap_min2" localSheetId="12">#REF!</definedName>
    <definedName name="cap_min2" localSheetId="4">#REF!</definedName>
    <definedName name="cap_min2" localSheetId="7">#REF!</definedName>
    <definedName name="cap_min2" localSheetId="8">#REF!</definedName>
    <definedName name="cap_min2" localSheetId="9">#REF!</definedName>
    <definedName name="cap_min2" localSheetId="10">#REF!</definedName>
    <definedName name="cap_min2" localSheetId="11">#REF!</definedName>
    <definedName name="cap_min2" localSheetId="24">#REF!</definedName>
    <definedName name="cap_min2" localSheetId="25">#REF!</definedName>
    <definedName name="cap_min2" localSheetId="26">#REF!</definedName>
    <definedName name="cap_min2">#REF!</definedName>
    <definedName name="Connections" localSheetId="12">#REF!</definedName>
    <definedName name="Connections" localSheetId="4">#REF!</definedName>
    <definedName name="Connections" localSheetId="7">#REF!</definedName>
    <definedName name="Connections" localSheetId="8">#REF!</definedName>
    <definedName name="Connections" localSheetId="9">#REF!</definedName>
    <definedName name="Connections" localSheetId="10">#REF!</definedName>
    <definedName name="Connections" localSheetId="11">#REF!</definedName>
    <definedName name="Connections" localSheetId="24">#REF!</definedName>
    <definedName name="Connections" localSheetId="25">#REF!</definedName>
    <definedName name="Connections" localSheetId="26">#REF!</definedName>
    <definedName name="Connections">#REF!</definedName>
    <definedName name="ContingentProjects" localSheetId="4">#REF!</definedName>
    <definedName name="cs_max" localSheetId="12">'[1]AER Inputs'!$D$9</definedName>
    <definedName name="cs_max" localSheetId="4">'[1]AER Inputs'!$D$9</definedName>
    <definedName name="cs_max" localSheetId="8">'[1]AER Inputs'!$D$9</definedName>
    <definedName name="cs_max" localSheetId="9">'[1]AER Inputs'!$D$9</definedName>
    <definedName name="cs_max" localSheetId="10">'[1]AER Inputs'!$D$9</definedName>
    <definedName name="cs_max" localSheetId="11">'[1]AER Inputs'!$D$9</definedName>
    <definedName name="cs_max" localSheetId="24">'[1]AER Inputs'!$D$9</definedName>
    <definedName name="cs_max" localSheetId="25">'[1]AER Inputs'!$D$9</definedName>
    <definedName name="cs_max">'[1]AER Inputs'!$D$9</definedName>
    <definedName name="cs_min" localSheetId="12">'[1]AER Inputs'!$D$10</definedName>
    <definedName name="cs_min" localSheetId="4">'[1]AER Inputs'!$D$10</definedName>
    <definedName name="cs_min" localSheetId="8">'[1]AER Inputs'!$D$10</definedName>
    <definedName name="cs_min" localSheetId="9">'[1]AER Inputs'!$D$10</definedName>
    <definedName name="cs_min" localSheetId="10">'[1]AER Inputs'!$D$10</definedName>
    <definedName name="cs_min" localSheetId="11">'[1]AER Inputs'!$D$10</definedName>
    <definedName name="cs_min" localSheetId="24">'[1]AER Inputs'!$D$10</definedName>
    <definedName name="cs_min" localSheetId="25">'[1]AER Inputs'!$D$10</definedName>
    <definedName name="cs_min">'[1]AER Inputs'!$D$10</definedName>
    <definedName name="CustomerNumbers" localSheetId="12">#REF!</definedName>
    <definedName name="CustomerNumbers" localSheetId="4">#REF!</definedName>
    <definedName name="CustomerNumbers" localSheetId="7">#REF!</definedName>
    <definedName name="CustomerNumbers" localSheetId="8">#REF!</definedName>
    <definedName name="CustomerNumbers" localSheetId="9">#REF!</definedName>
    <definedName name="CustomerNumbers" localSheetId="10">#REF!</definedName>
    <definedName name="CustomerNumbers" localSheetId="11">#REF!</definedName>
    <definedName name="CustomerNumbers" localSheetId="24">#REF!</definedName>
    <definedName name="CustomerNumbers" localSheetId="25">#REF!</definedName>
    <definedName name="CustomerNumbers" localSheetId="26">#REF!</definedName>
    <definedName name="CustomerNumbers">#REF!</definedName>
    <definedName name="CY" localSheetId="12">'[1]AER Inputs'!#REF!</definedName>
    <definedName name="CY" localSheetId="4">'[1]AER Inputs'!#REF!</definedName>
    <definedName name="CY" localSheetId="8">'[1]AER Inputs'!#REF!</definedName>
    <definedName name="CY" localSheetId="9">'[1]AER Inputs'!#REF!</definedName>
    <definedName name="CY" localSheetId="10">'[1]AER Inputs'!#REF!</definedName>
    <definedName name="CY" localSheetId="11">'[1]AER Inputs'!#REF!</definedName>
    <definedName name="CY" localSheetId="24">'[1]AER Inputs'!#REF!</definedName>
    <definedName name="CY" localSheetId="25">'[1]AER Inputs'!#REF!</definedName>
    <definedName name="CY">'[1]AER Inputs'!#REF!</definedName>
    <definedName name="dfsw" localSheetId="12">'[1]S-factor'!#REF!</definedName>
    <definedName name="dfsw" localSheetId="4">'[1]S-factor'!#REF!</definedName>
    <definedName name="dfsw" localSheetId="8">'[1]S-factor'!#REF!</definedName>
    <definedName name="dfsw" localSheetId="9">'[1]S-factor'!#REF!</definedName>
    <definedName name="dfsw" localSheetId="10">'[1]S-factor'!#REF!</definedName>
    <definedName name="dfsw" localSheetId="11">'[1]S-factor'!#REF!</definedName>
    <definedName name="dfsw" localSheetId="24">'[1]S-factor'!#REF!</definedName>
    <definedName name="dfsw" localSheetId="25">'[1]S-factor'!#REF!</definedName>
    <definedName name="dfsw">'[1]S-factor'!#REF!</definedName>
    <definedName name="Dr" localSheetId="13">'[2]4. Outputs to PTRM '!$G$306</definedName>
    <definedName name="Dr" localSheetId="14">'[2]4. Outputs to PTRM '!$G$306</definedName>
    <definedName name="Dr" localSheetId="4">'[2]4. Outputs to PTRM '!$G$306</definedName>
    <definedName name="Dr" localSheetId="8">'[2]4. Outputs to PTRM '!$G$306</definedName>
    <definedName name="Dr" localSheetId="9">'[2]4. Outputs to PTRM '!$G$306</definedName>
    <definedName name="Dr" localSheetId="10">'[2]4. Outputs to PTRM '!$G$306</definedName>
    <definedName name="Dr" localSheetId="11">'[2]4. Outputs to PTRM '!$G$306</definedName>
    <definedName name="Dr" localSheetId="24">'[2]4. Outputs to PTRM '!$G$306</definedName>
    <definedName name="Dr">'[2]4. Outputs to PTRM '!$G$306</definedName>
    <definedName name="Dv" localSheetId="12">'[2]4. Outputs to PTRM '!$G$304</definedName>
    <definedName name="Dv" localSheetId="13">'[2]4. Outputs to PTRM '!$G$304</definedName>
    <definedName name="Dv" localSheetId="14">'[2]4. Outputs to PTRM '!$G$304</definedName>
    <definedName name="Dv" localSheetId="4">'[2]4. Outputs to PTRM '!$G$304</definedName>
    <definedName name="Dv" localSheetId="5">'[2]4. Outputs to PTRM '!$G$304</definedName>
    <definedName name="Dv" localSheetId="7">'[2]4. Outputs to PTRM '!$G$304</definedName>
    <definedName name="Dv" localSheetId="8">'[2]4. Outputs to PTRM '!$G$304</definedName>
    <definedName name="Dv" localSheetId="9">'[2]4. Outputs to PTRM '!$G$304</definedName>
    <definedName name="Dv" localSheetId="10">'[2]4. Outputs to PTRM '!$G$304</definedName>
    <definedName name="Dv" localSheetId="11">'[2]4. Outputs to PTRM '!$G$304</definedName>
    <definedName name="Dv" localSheetId="25">'[2]4. Outputs to PTRM '!$G$304</definedName>
    <definedName name="Dv" localSheetId="26">'[2]4. Outputs to PTRM '!$G$304</definedName>
    <definedName name="Dv">'6.5 Indicative bill impact '!$G$310</definedName>
    <definedName name="e">[3]Strategies!$B$6:$Q$160</definedName>
    <definedName name="EBSS" localSheetId="12">#REF!</definedName>
    <definedName name="EBSS" localSheetId="4">#REF!</definedName>
    <definedName name="EBSS" localSheetId="7">#REF!</definedName>
    <definedName name="EBSS" localSheetId="8">#REF!</definedName>
    <definedName name="EBSS" localSheetId="9">#REF!</definedName>
    <definedName name="EBSS" localSheetId="10">#REF!</definedName>
    <definedName name="EBSS" localSheetId="11">#REF!</definedName>
    <definedName name="EBSS" localSheetId="24">#REF!</definedName>
    <definedName name="EBSS" localSheetId="25">#REF!</definedName>
    <definedName name="EBSS" localSheetId="26">#REF!</definedName>
    <definedName name="EBSS">#REF!</definedName>
    <definedName name="Emergency" localSheetId="12">#REF!</definedName>
    <definedName name="Emergency" localSheetId="4">#REF!</definedName>
    <definedName name="Emergency" localSheetId="7">#REF!</definedName>
    <definedName name="Emergency" localSheetId="8">#REF!</definedName>
    <definedName name="Emergency" localSheetId="9">#REF!</definedName>
    <definedName name="Emergency" localSheetId="10">#REF!</definedName>
    <definedName name="Emergency" localSheetId="11">#REF!</definedName>
    <definedName name="Emergency" localSheetId="24">#REF!</definedName>
    <definedName name="Emergency" localSheetId="25">#REF!</definedName>
    <definedName name="Emergency" localSheetId="26">#REF!</definedName>
    <definedName name="Emergency">#REF!</definedName>
    <definedName name="EmergencyResponse" localSheetId="4">#REF!</definedName>
    <definedName name="EmergencyResponse" localSheetId="7">#REF!</definedName>
    <definedName name="EmergencyResponse" localSheetId="8">#REF!</definedName>
    <definedName name="EmergencyResponse" localSheetId="11">#REF!</definedName>
    <definedName name="EmergencyResponse" localSheetId="24">#REF!</definedName>
    <definedName name="EmergencyResponse" localSheetId="26">#REF!</definedName>
    <definedName name="EmergencyResponse">#REF!</definedName>
    <definedName name="EnvironmentalFactors" localSheetId="4">#REF!</definedName>
    <definedName name="ExpenditureOtherPersons" localSheetId="12">#REF!</definedName>
    <definedName name="ExpenditureOtherPersons" localSheetId="4">#REF!</definedName>
    <definedName name="ExpenditureOtherPersons" localSheetId="7">#REF!</definedName>
    <definedName name="ExpenditureOtherPersons" localSheetId="8">#REF!</definedName>
    <definedName name="ExpenditureOtherPersons" localSheetId="9">#REF!</definedName>
    <definedName name="ExpenditureOtherPersons" localSheetId="10">#REF!</definedName>
    <definedName name="ExpenditureOtherPersons" localSheetId="11">#REF!</definedName>
    <definedName name="ExpenditureOtherPersons" localSheetId="24">#REF!</definedName>
    <definedName name="ExpenditureOtherPersons" localSheetId="25">#REF!</definedName>
    <definedName name="ExpenditureOtherPersons" localSheetId="26">#REF!</definedName>
    <definedName name="ExpenditureOtherPersons">#REF!</definedName>
    <definedName name="ExpenditureSummary" localSheetId="4">#REF!</definedName>
    <definedName name="ExpenditureSummary" localSheetId="9">#REF!</definedName>
    <definedName name="ExpenditureSummary" localSheetId="10">#REF!</definedName>
    <definedName name="ExpenditureSummary" localSheetId="11">#REF!</definedName>
    <definedName name="ExpenditureSummary" localSheetId="24">#REF!</definedName>
    <definedName name="ExpenditureSummary">#REF!</definedName>
    <definedName name="f" localSheetId="12">'[1]AER Inputs'!#REF!</definedName>
    <definedName name="f" localSheetId="4">'[1]AER Inputs'!#REF!</definedName>
    <definedName name="f" localSheetId="8">'[1]AER Inputs'!#REF!</definedName>
    <definedName name="f" localSheetId="9">'[1]AER Inputs'!#REF!</definedName>
    <definedName name="f" localSheetId="10">'[1]AER Inputs'!#REF!</definedName>
    <definedName name="f" localSheetId="11">'[1]AER Inputs'!#REF!</definedName>
    <definedName name="f" localSheetId="24">'[1]AER Inputs'!#REF!</definedName>
    <definedName name="f" localSheetId="25">'[1]AER Inputs'!#REF!</definedName>
    <definedName name="f">'[1]AER Inputs'!#REF!</definedName>
    <definedName name="FeeBasedServices" localSheetId="12">#REF!</definedName>
    <definedName name="FeeBasedServices" localSheetId="4">#REF!</definedName>
    <definedName name="FeeBasedServices" localSheetId="7">#REF!</definedName>
    <definedName name="FeeBasedServices" localSheetId="8">#REF!</definedName>
    <definedName name="FeeBasedServices" localSheetId="9">#REF!</definedName>
    <definedName name="FeeBasedServices" localSheetId="10">#REF!</definedName>
    <definedName name="FeeBasedServices" localSheetId="11">#REF!</definedName>
    <definedName name="FeeBasedServices" localSheetId="24">#REF!</definedName>
    <definedName name="FeeBasedServices" localSheetId="25">#REF!</definedName>
    <definedName name="FeeBasedServices" localSheetId="26">#REF!</definedName>
    <definedName name="FeeBasedServices">#REF!</definedName>
    <definedName name="Financial_years" localSheetId="12">'[1]AER Inputs'!#REF!</definedName>
    <definedName name="Financial_years" localSheetId="4">'[1]AER Inputs'!#REF!</definedName>
    <definedName name="Financial_years" localSheetId="8">'[1]AER Inputs'!#REF!</definedName>
    <definedName name="Financial_years" localSheetId="9">'[1]AER Inputs'!#REF!</definedName>
    <definedName name="Financial_years" localSheetId="10">'[1]AER Inputs'!#REF!</definedName>
    <definedName name="Financial_years" localSheetId="11">'[1]AER Inputs'!#REF!</definedName>
    <definedName name="Financial_years" localSheetId="24">'[1]AER Inputs'!#REF!</definedName>
    <definedName name="Financial_years" localSheetId="25">'[1]AER Inputs'!#REF!</definedName>
    <definedName name="Financial_years">'[1]AER Inputs'!#REF!</definedName>
    <definedName name="FY" localSheetId="12">'[1]AER Inputs'!#REF!</definedName>
    <definedName name="FY" localSheetId="4">'[1]AER Inputs'!#REF!</definedName>
    <definedName name="FY" localSheetId="8">'[1]AER Inputs'!#REF!</definedName>
    <definedName name="FY" localSheetId="9">'[1]AER Inputs'!#REF!</definedName>
    <definedName name="FY" localSheetId="10">'[1]AER Inputs'!#REF!</definedName>
    <definedName name="FY" localSheetId="11">'[1]AER Inputs'!#REF!</definedName>
    <definedName name="FY" localSheetId="24">'[1]AER Inputs'!#REF!</definedName>
    <definedName name="FY" localSheetId="25">'[1]AER Inputs'!#REF!</definedName>
    <definedName name="FY">'[1]AER Inputs'!#REF!</definedName>
    <definedName name="HistoricalMEDs" localSheetId="4">#REF!</definedName>
    <definedName name="ics_max" localSheetId="12">'[1]AER Inputs'!$D$12</definedName>
    <definedName name="ics_max" localSheetId="4">'[1]AER Inputs'!$D$12</definedName>
    <definedName name="ics_max" localSheetId="8">'[1]AER Inputs'!$D$12</definedName>
    <definedName name="ics_max" localSheetId="9">'[1]AER Inputs'!$D$12</definedName>
    <definedName name="ics_max" localSheetId="10">'[1]AER Inputs'!$D$12</definedName>
    <definedName name="ics_max" localSheetId="11">'[1]AER Inputs'!$D$12</definedName>
    <definedName name="ics_max" localSheetId="24">'[1]AER Inputs'!$D$12</definedName>
    <definedName name="ics_max" localSheetId="25">'[1]AER Inputs'!$D$12</definedName>
    <definedName name="ics_max">'[1]AER Inputs'!$D$12</definedName>
    <definedName name="ics_min" localSheetId="12">'[1]AER Inputs'!$D$13</definedName>
    <definedName name="ics_min" localSheetId="4">'[1]AER Inputs'!$D$13</definedName>
    <definedName name="ics_min" localSheetId="8">'[1]AER Inputs'!$D$13</definedName>
    <definedName name="ics_min" localSheetId="9">'[1]AER Inputs'!$D$13</definedName>
    <definedName name="ics_min" localSheetId="10">'[1]AER Inputs'!$D$13</definedName>
    <definedName name="ics_min" localSheetId="11">'[1]AER Inputs'!$D$13</definedName>
    <definedName name="ics_min" localSheetId="24">'[1]AER Inputs'!$D$13</definedName>
    <definedName name="ics_min" localSheetId="25">'[1]AER Inputs'!$D$13</definedName>
    <definedName name="ics_min">'[1]AER Inputs'!$D$13</definedName>
    <definedName name="IndicativeBillAmount" localSheetId="4">#REF!</definedName>
    <definedName name="InputCostEscalation" localSheetId="4">#REF!</definedName>
    <definedName name="InputCostEscalation" localSheetId="8">#REF!</definedName>
    <definedName name="InputCostEscalation" localSheetId="24">#REF!</definedName>
    <definedName name="InputCostEscalation">#REF!</definedName>
    <definedName name="InputTables" localSheetId="4">#REF!</definedName>
    <definedName name="InputTables" localSheetId="6">#REF!</definedName>
    <definedName name="InputTables" localSheetId="24">#REF!</definedName>
    <definedName name="InputTables">#REF!</definedName>
    <definedName name="Instructions" localSheetId="4">#REF!</definedName>
    <definedName name="Interruptions" localSheetId="4">#REF!</definedName>
    <definedName name="Interruptions" localSheetId="11">#REF!</definedName>
    <definedName name="Interruptions" localSheetId="24">#REF!</definedName>
    <definedName name="Interruptions">#REF!</definedName>
    <definedName name="Labour" localSheetId="4">#REF!</definedName>
    <definedName name="Labour" localSheetId="11">#REF!</definedName>
    <definedName name="Labour" localSheetId="24">#REF!</definedName>
    <definedName name="Labour">#REF!</definedName>
    <definedName name="Maintenance" localSheetId="12">#REF!</definedName>
    <definedName name="Maintenance" localSheetId="4">#REF!</definedName>
    <definedName name="Maintenance" localSheetId="7">#REF!</definedName>
    <definedName name="Maintenance" localSheetId="8">#REF!</definedName>
    <definedName name="Maintenance" localSheetId="9">'2.7 Maintenance'!$B$1</definedName>
    <definedName name="Maintenance" localSheetId="10">#REF!</definedName>
    <definedName name="Maintenance" localSheetId="11">#REF!</definedName>
    <definedName name="Maintenance" localSheetId="24">#REF!</definedName>
    <definedName name="Maintenance" localSheetId="25">#REF!</definedName>
    <definedName name="Maintenance" localSheetId="26">#REF!</definedName>
    <definedName name="Maintenance">#REF!</definedName>
    <definedName name="MaterialProjects" localSheetId="4">#REF!</definedName>
    <definedName name="max" localSheetId="12">'[1]S-factor'!#REF!</definedName>
    <definedName name="max" localSheetId="4">'[1]S-factor'!#REF!</definedName>
    <definedName name="max" localSheetId="8">'[1]S-factor'!#REF!</definedName>
    <definedName name="max" localSheetId="9">'[1]S-factor'!#REF!</definedName>
    <definedName name="max" localSheetId="10">'[1]S-factor'!#REF!</definedName>
    <definedName name="max" localSheetId="11">'[1]S-factor'!#REF!</definedName>
    <definedName name="max" localSheetId="24">'[1]S-factor'!#REF!</definedName>
    <definedName name="max" localSheetId="25">'[1]S-factor'!#REF!</definedName>
    <definedName name="max">'[1]S-factor'!#REF!</definedName>
    <definedName name="MaxDemandNetworkLevel" localSheetId="4">#REF!</definedName>
    <definedName name="MaxDemandNetworkLevel" localSheetId="7">#REF!</definedName>
    <definedName name="MaxDemandNetworkLevel" localSheetId="11">#REF!</definedName>
    <definedName name="MaxDemandNetworkLevel" localSheetId="24">#REF!</definedName>
    <definedName name="MaxDemandNetworkLevel" localSheetId="26">#REF!</definedName>
    <definedName name="MaxDemandNetworkLevel">#REF!</definedName>
    <definedName name="MaxDemandUtilisation" localSheetId="4">#REF!</definedName>
    <definedName name="MaxDemandUtilisation" localSheetId="6">#REF!</definedName>
    <definedName name="MaxDemandUtilisation" localSheetId="7">#REF!</definedName>
    <definedName name="MaxDemandUtilisation" localSheetId="11">#REF!</definedName>
    <definedName name="MaxDemandUtilisation" localSheetId="24">#REF!</definedName>
    <definedName name="MaxDemandUtilisation" localSheetId="26">'4.3 MD &amp; utilisation-Spatial'!#REF!</definedName>
    <definedName name="MaxDemandUtilisation">#REF!</definedName>
    <definedName name="Metering" localSheetId="12">#REF!</definedName>
    <definedName name="Metering" localSheetId="4">#REF!</definedName>
    <definedName name="Metering" localSheetId="7">#REF!</definedName>
    <definedName name="Metering" localSheetId="8">#REF!</definedName>
    <definedName name="Metering" localSheetId="9">#REF!</definedName>
    <definedName name="Metering" localSheetId="10">#REF!</definedName>
    <definedName name="Metering" localSheetId="11">#REF!</definedName>
    <definedName name="Metering" localSheetId="24">#REF!</definedName>
    <definedName name="Metering" localSheetId="25">#REF!</definedName>
    <definedName name="Metering" localSheetId="26">#REF!</definedName>
    <definedName name="Metering">#REF!</definedName>
    <definedName name="min" localSheetId="12">'[1]S-factor'!#REF!</definedName>
    <definedName name="min" localSheetId="4">'[1]S-factor'!#REF!</definedName>
    <definedName name="min" localSheetId="8">'[1]S-factor'!#REF!</definedName>
    <definedName name="min" localSheetId="9">'[1]S-factor'!#REF!</definedName>
    <definedName name="min" localSheetId="10">'[1]S-factor'!#REF!</definedName>
    <definedName name="min" localSheetId="11">'[1]S-factor'!#REF!</definedName>
    <definedName name="min" localSheetId="24">'[1]S-factor'!#REF!</definedName>
    <definedName name="min" localSheetId="25">'[1]S-factor'!#REF!</definedName>
    <definedName name="min">'[1]S-factor'!#REF!</definedName>
    <definedName name="NonNetwork" localSheetId="4">#REF!</definedName>
    <definedName name="NonNetwork" localSheetId="7">#REF!</definedName>
    <definedName name="NonNetwork" localSheetId="8">#REF!</definedName>
    <definedName name="NonNetwork" localSheetId="11">#REF!</definedName>
    <definedName name="NonNetwork" localSheetId="24">#REF!</definedName>
    <definedName name="NonNetwork" localSheetId="26">#REF!</definedName>
    <definedName name="NonNetwork">#REF!</definedName>
    <definedName name="Obligations" localSheetId="4">#REF!</definedName>
    <definedName name="OHEADCOND1" localSheetId="12">#REF!</definedName>
    <definedName name="OHEADCOND1" localSheetId="4">#REF!</definedName>
    <definedName name="OHEADCOND1" localSheetId="7">#REF!</definedName>
    <definedName name="OHEADCOND1" localSheetId="8">#REF!</definedName>
    <definedName name="OHEADCOND1" localSheetId="9">#REF!</definedName>
    <definedName name="OHEADCOND1" localSheetId="10">#REF!</definedName>
    <definedName name="OHEADCOND1" localSheetId="11">#REF!</definedName>
    <definedName name="OHEADCOND1" localSheetId="24">#REF!</definedName>
    <definedName name="OHEADCOND1" localSheetId="25">#REF!</definedName>
    <definedName name="OHEADCOND1" localSheetId="26">#REF!</definedName>
    <definedName name="OHEADCOND1">#REF!</definedName>
    <definedName name="OHEADCOND2" localSheetId="12">#REF!</definedName>
    <definedName name="OHEADCOND2" localSheetId="4">#REF!</definedName>
    <definedName name="OHEADCOND2" localSheetId="7">#REF!</definedName>
    <definedName name="OHEADCOND2" localSheetId="8">#REF!</definedName>
    <definedName name="OHEADCOND2" localSheetId="9">#REF!</definedName>
    <definedName name="OHEADCOND2" localSheetId="10">#REF!</definedName>
    <definedName name="OHEADCOND2" localSheetId="11">#REF!</definedName>
    <definedName name="OHEADCOND2" localSheetId="24">#REF!</definedName>
    <definedName name="OHEADCOND2" localSheetId="25">#REF!</definedName>
    <definedName name="OHEADCOND2" localSheetId="26">#REF!</definedName>
    <definedName name="OHEADCOND2">#REF!</definedName>
    <definedName name="OLE_LINK5" localSheetId="19">'3.2 Opex'!#REF!</definedName>
    <definedName name="OLE_LINK5" localSheetId="20">'3.3 Assets (RAB)'!#REF!</definedName>
    <definedName name="OperationalData" localSheetId="4">#REF!</definedName>
    <definedName name="Opex" localSheetId="4">#REF!</definedName>
    <definedName name="OTHER1" localSheetId="12">#REF!</definedName>
    <definedName name="OTHER1" localSheetId="4">#REF!</definedName>
    <definedName name="OTHER1" localSheetId="7">#REF!</definedName>
    <definedName name="OTHER1" localSheetId="8">#REF!</definedName>
    <definedName name="OTHER1" localSheetId="9">#REF!</definedName>
    <definedName name="OTHER1" localSheetId="10">#REF!</definedName>
    <definedName name="OTHER1" localSheetId="11">#REF!</definedName>
    <definedName name="OTHER1" localSheetId="24">#REF!</definedName>
    <definedName name="OTHER1" localSheetId="25">#REF!</definedName>
    <definedName name="OTHER1" localSheetId="26">#REF!</definedName>
    <definedName name="OTHER1">#REF!</definedName>
    <definedName name="OTHER2" localSheetId="12">#REF!</definedName>
    <definedName name="OTHER2" localSheetId="4">#REF!</definedName>
    <definedName name="OTHER2" localSheetId="7">#REF!</definedName>
    <definedName name="OTHER2" localSheetId="8">#REF!</definedName>
    <definedName name="OTHER2" localSheetId="11">#REF!</definedName>
    <definedName name="OTHER2" localSheetId="24">#REF!</definedName>
    <definedName name="OTHER2" localSheetId="25">#REF!</definedName>
    <definedName name="OTHER2" localSheetId="26">#REF!</definedName>
    <definedName name="OTHER2">#REF!</definedName>
    <definedName name="Outages" localSheetId="12">#REF!</definedName>
    <definedName name="Outages" localSheetId="4">#REF!</definedName>
    <definedName name="Outages" localSheetId="7">#REF!</definedName>
    <definedName name="Outages" localSheetId="8">#REF!</definedName>
    <definedName name="Outages" localSheetId="11">#REF!</definedName>
    <definedName name="Outages" localSheetId="24">#REF!</definedName>
    <definedName name="Outages" localSheetId="25">#REF!</definedName>
    <definedName name="Outages" localSheetId="26">#REF!</definedName>
    <definedName name="Outages">#REF!</definedName>
    <definedName name="Overheads" localSheetId="12">#REF!</definedName>
    <definedName name="Overheads" localSheetId="4">#REF!</definedName>
    <definedName name="Overheads" localSheetId="7">#REF!</definedName>
    <definedName name="Overheads" localSheetId="8">#REF!</definedName>
    <definedName name="Overheads" localSheetId="9">#REF!</definedName>
    <definedName name="Overheads" localSheetId="10">'2.8 Overheads'!$A$1</definedName>
    <definedName name="Overheads" localSheetId="11">#REF!</definedName>
    <definedName name="Overheads" localSheetId="24">#REF!</definedName>
    <definedName name="Overheads" localSheetId="25">#REF!</definedName>
    <definedName name="Overheads" localSheetId="26">#REF!</definedName>
    <definedName name="Overheads">#REF!</definedName>
    <definedName name="P_0" localSheetId="12">#REF!</definedName>
    <definedName name="P_0" localSheetId="4">#REF!</definedName>
    <definedName name="P_0" localSheetId="7">#REF!</definedName>
    <definedName name="P_0" localSheetId="8">#REF!</definedName>
    <definedName name="P_0" localSheetId="9">#REF!</definedName>
    <definedName name="P_0" localSheetId="10">#REF!</definedName>
    <definedName name="P_0" localSheetId="11">#REF!</definedName>
    <definedName name="P_0" localSheetId="24">#REF!</definedName>
    <definedName name="P_0" localSheetId="25">#REF!</definedName>
    <definedName name="P_0" localSheetId="26">#REF!</definedName>
    <definedName name="P_0">#REF!</definedName>
    <definedName name="PhysicalAssets" localSheetId="4">#REF!</definedName>
    <definedName name="POLES1" localSheetId="12">#REF!</definedName>
    <definedName name="POLES1" localSheetId="4">#REF!</definedName>
    <definedName name="POLES1" localSheetId="7">#REF!</definedName>
    <definedName name="POLES1" localSheetId="8">#REF!</definedName>
    <definedName name="POLES1" localSheetId="9">#REF!</definedName>
    <definedName name="POLES1" localSheetId="10">#REF!</definedName>
    <definedName name="POLES1" localSheetId="11">#REF!</definedName>
    <definedName name="POLES1" localSheetId="24">#REF!</definedName>
    <definedName name="POLES1" localSheetId="25">#REF!</definedName>
    <definedName name="POLES1" localSheetId="26">#REF!</definedName>
    <definedName name="POLES1">#REF!</definedName>
    <definedName name="POLES2" localSheetId="12">#REF!</definedName>
    <definedName name="POLES2" localSheetId="4">#REF!</definedName>
    <definedName name="POLES2" localSheetId="7">#REF!</definedName>
    <definedName name="POLES2" localSheetId="8">#REF!</definedName>
    <definedName name="POLES2" localSheetId="11">#REF!</definedName>
    <definedName name="POLES2" localSheetId="24">#REF!</definedName>
    <definedName name="POLES2" localSheetId="25">#REF!</definedName>
    <definedName name="POLES2" localSheetId="26">#REF!</definedName>
    <definedName name="POLES2">#REF!</definedName>
    <definedName name="POLETOP1" localSheetId="12">#REF!</definedName>
    <definedName name="POLETOP1" localSheetId="4">#REF!</definedName>
    <definedName name="POLETOP1" localSheetId="7">#REF!</definedName>
    <definedName name="POLETOP1" localSheetId="8">#REF!</definedName>
    <definedName name="POLETOP1" localSheetId="11">#REF!</definedName>
    <definedName name="POLETOP1" localSheetId="24">#REF!</definedName>
    <definedName name="POLETOP1" localSheetId="25">#REF!</definedName>
    <definedName name="POLETOP1" localSheetId="26">#REF!</definedName>
    <definedName name="POLETOP1">#REF!</definedName>
    <definedName name="POLETOP2" localSheetId="12">#REF!</definedName>
    <definedName name="POLETOP2" localSheetId="4">#REF!</definedName>
    <definedName name="POLETOP2" localSheetId="7">#REF!</definedName>
    <definedName name="POLETOP2" localSheetId="8">#REF!</definedName>
    <definedName name="POLETOP2" localSheetId="11">#REF!</definedName>
    <definedName name="POLETOP2" localSheetId="24">#REF!</definedName>
    <definedName name="POLETOP2" localSheetId="25">#REF!</definedName>
    <definedName name="POLETOP2" localSheetId="26">#REF!</definedName>
    <definedName name="POLETOP2">#REF!</definedName>
    <definedName name="PoliciesProcedures" localSheetId="4">#REF!</definedName>
    <definedName name="pretax_WACC" localSheetId="12">#REF!</definedName>
    <definedName name="pretax_WACC" localSheetId="4">#REF!</definedName>
    <definedName name="pretax_WACC" localSheetId="7">#REF!</definedName>
    <definedName name="pretax_WACC" localSheetId="8">#REF!</definedName>
    <definedName name="pretax_WACC" localSheetId="11">#REF!</definedName>
    <definedName name="pretax_WACC" localSheetId="24">#REF!</definedName>
    <definedName name="pretax_WACC" localSheetId="25">#REF!</definedName>
    <definedName name="pretax_WACC" localSheetId="26">#REF!</definedName>
    <definedName name="pretax_WACC">#REF!</definedName>
    <definedName name="_xlnm.Print_Area" localSheetId="13">'2.11 Provisions'!$A$1:$I$100</definedName>
    <definedName name="_xlnm.Print_Area" localSheetId="14">'2.12 Forecast price changes'!$A$1:$L$29</definedName>
    <definedName name="_xlnm.Print_Area" localSheetId="6">'2.4 Connections'!$A$1:$P$20</definedName>
    <definedName name="_xlnm.Print_Area" localSheetId="8">'2.6 Vegetation management'!$R$1:$AV$72</definedName>
    <definedName name="_xlnm.Print_Area" localSheetId="9">'2.7 Maintenance'!$B$1:$DI$81</definedName>
    <definedName name="_xlnm.Print_Area" localSheetId="10">'2.8 Overheads'!$A$1:$EB$162</definedName>
    <definedName name="_xlnm.Print_Area" localSheetId="25">'4.2  MD - Network level'!$A$1:$Y$31</definedName>
    <definedName name="Project_Lead_Times">'[4]Lead times'!$A$7:$D$23</definedName>
    <definedName name="Project_Lead_Times_Local">'[5]Lead times'!$A$5:$D$22</definedName>
    <definedName name="Provisions" localSheetId="12">#REF!</definedName>
    <definedName name="Provisions" localSheetId="13">'2.11 Provisions'!$A$1</definedName>
    <definedName name="Provisions" localSheetId="4">#REF!</definedName>
    <definedName name="Provisions" localSheetId="7">#REF!</definedName>
    <definedName name="Provisions" localSheetId="8">#REF!</definedName>
    <definedName name="Provisions" localSheetId="9">#REF!</definedName>
    <definedName name="Provisions" localSheetId="10">#REF!</definedName>
    <definedName name="Provisions" localSheetId="11">#REF!</definedName>
    <definedName name="Provisions" localSheetId="24">#REF!</definedName>
    <definedName name="Provisions" localSheetId="25">#REF!</definedName>
    <definedName name="Provisions" localSheetId="26">#REF!</definedName>
    <definedName name="Provisions">#REF!</definedName>
    <definedName name="PUBLICLIGHT1" localSheetId="12">#REF!</definedName>
    <definedName name="PUBLICLIGHT1" localSheetId="13">#REF!</definedName>
    <definedName name="PUBLICLIGHT1" localSheetId="14">#REF!</definedName>
    <definedName name="PUBLICLIGHT1" localSheetId="4">#REF!</definedName>
    <definedName name="PUBLICLIGHT1" localSheetId="7">#REF!</definedName>
    <definedName name="PUBLICLIGHT1" localSheetId="8">#REF!</definedName>
    <definedName name="PUBLICLIGHT1" localSheetId="9">#REF!</definedName>
    <definedName name="PUBLICLIGHT1" localSheetId="10">#REF!</definedName>
    <definedName name="PUBLICLIGHT1" localSheetId="11">#REF!</definedName>
    <definedName name="PUBLICLIGHT1" localSheetId="24">#REF!</definedName>
    <definedName name="PUBLICLIGHT1" localSheetId="25">#REF!</definedName>
    <definedName name="PUBLICLIGHT1" localSheetId="26">#REF!</definedName>
    <definedName name="PUBLICLIGHT1">#REF!</definedName>
    <definedName name="PUBLICLIGHT2" localSheetId="12">#REF!</definedName>
    <definedName name="PUBLICLIGHT2" localSheetId="13">#REF!</definedName>
    <definedName name="PUBLICLIGHT2" localSheetId="14">#REF!</definedName>
    <definedName name="PUBLICLIGHT2" localSheetId="4">#REF!</definedName>
    <definedName name="PUBLICLIGHT2" localSheetId="7">#REF!</definedName>
    <definedName name="PUBLICLIGHT2" localSheetId="8">#REF!</definedName>
    <definedName name="PUBLICLIGHT2" localSheetId="9">#REF!</definedName>
    <definedName name="PUBLICLIGHT2" localSheetId="11">#REF!</definedName>
    <definedName name="PUBLICLIGHT2" localSheetId="24">#REF!</definedName>
    <definedName name="PUBLICLIGHT2" localSheetId="25">#REF!</definedName>
    <definedName name="PUBLICLIGHT2" localSheetId="26">#REF!</definedName>
    <definedName name="PUBLICLIGHT2">#REF!</definedName>
    <definedName name="PublicLighting" localSheetId="12">#REF!</definedName>
    <definedName name="PublicLighting" localSheetId="4">#REF!</definedName>
    <definedName name="PublicLighting" localSheetId="7">#REF!</definedName>
    <definedName name="PublicLighting" localSheetId="8">#REF!</definedName>
    <definedName name="PublicLighting" localSheetId="9">#REF!</definedName>
    <definedName name="PublicLighting" localSheetId="10">#REF!</definedName>
    <definedName name="PublicLighting" localSheetId="11">#REF!</definedName>
    <definedName name="PublicLighting" localSheetId="24">#REF!</definedName>
    <definedName name="PublicLighting" localSheetId="25">#REF!</definedName>
    <definedName name="PublicLighting" localSheetId="26">#REF!</definedName>
    <definedName name="PublicLighting">#REF!</definedName>
    <definedName name="qryXLDateListOutput" localSheetId="12">#REF!</definedName>
    <definedName name="qryXLDateListOutput" localSheetId="13">#REF!</definedName>
    <definedName name="qryXLDateListOutput" localSheetId="14">#REF!</definedName>
    <definedName name="qryXLDateListOutput" localSheetId="4">#REF!</definedName>
    <definedName name="qryXLDateListOutput" localSheetId="7">#REF!</definedName>
    <definedName name="qryXLDateListOutput" localSheetId="8">#REF!</definedName>
    <definedName name="qryXLDateListOutput" localSheetId="9">#REF!</definedName>
    <definedName name="qryXLDateListOutput" localSheetId="11">#REF!</definedName>
    <definedName name="qryXLDateListOutput" localSheetId="24">#REF!</definedName>
    <definedName name="qryXLDateListOutput" localSheetId="25">#REF!</definedName>
    <definedName name="qryXLDateListOutput" localSheetId="26">#REF!</definedName>
    <definedName name="qryXLDateListOutput">#REF!</definedName>
    <definedName name="qryXLOutput" localSheetId="12">#REF!</definedName>
    <definedName name="qryXLOutput" localSheetId="13">#REF!</definedName>
    <definedName name="qryXLOutput" localSheetId="14">#REF!</definedName>
    <definedName name="qryXLOutput" localSheetId="4">#REF!</definedName>
    <definedName name="qryXLOutput" localSheetId="7">#REF!</definedName>
    <definedName name="qryXLOutput" localSheetId="8">#REF!</definedName>
    <definedName name="qryXLOutput" localSheetId="9">#REF!</definedName>
    <definedName name="qryXLOutput" localSheetId="11">#REF!</definedName>
    <definedName name="qryXLOutput" localSheetId="24">#REF!</definedName>
    <definedName name="qryXLOutput" localSheetId="25">#REF!</definedName>
    <definedName name="qryXLOutput" localSheetId="26">#REF!</definedName>
    <definedName name="qryXLOutput">#REF!</definedName>
    <definedName name="qryXLOutputAssetClass" localSheetId="12">#REF!</definedName>
    <definedName name="qryXLOutputAssetClass" localSheetId="13">#REF!</definedName>
    <definedName name="qryXLOutputAssetClass" localSheetId="14">#REF!</definedName>
    <definedName name="qryXLOutputAssetClass" localSheetId="4">#REF!</definedName>
    <definedName name="qryXLOutputAssetClass" localSheetId="7">#REF!</definedName>
    <definedName name="qryXLOutputAssetClass" localSheetId="8">#REF!</definedName>
    <definedName name="qryXLOutputAssetClass" localSheetId="9">#REF!</definedName>
    <definedName name="qryXLOutputAssetClass" localSheetId="11">#REF!</definedName>
    <definedName name="qryXLOutputAssetClass" localSheetId="24">#REF!</definedName>
    <definedName name="qryXLOutputAssetClass" localSheetId="25">#REF!</definedName>
    <definedName name="qryXLOutputAssetClass" localSheetId="26">#REF!</definedName>
    <definedName name="qryXLOutputAssetClass">#REF!</definedName>
    <definedName name="qryXLOutputAssetClassGroups" localSheetId="12">#REF!</definedName>
    <definedName name="qryXLOutputAssetClassGroups" localSheetId="13">#REF!</definedName>
    <definedName name="qryXLOutputAssetClassGroups" localSheetId="14">#REF!</definedName>
    <definedName name="qryXLOutputAssetClassGroups" localSheetId="4">#REF!</definedName>
    <definedName name="qryXLOutputAssetClassGroups" localSheetId="7">#REF!</definedName>
    <definedName name="qryXLOutputAssetClassGroups" localSheetId="8">#REF!</definedName>
    <definedName name="qryXLOutputAssetClassGroups" localSheetId="9">#REF!</definedName>
    <definedName name="qryXLOutputAssetClassGroups" localSheetId="11">#REF!</definedName>
    <definedName name="qryXLOutputAssetClassGroups" localSheetId="24">#REF!</definedName>
    <definedName name="qryXLOutputAssetClassGroups" localSheetId="25">#REF!</definedName>
    <definedName name="qryXLOutputAssetClassGroups" localSheetId="26">#REF!</definedName>
    <definedName name="qryXLOutputAssetClassGroups">#REF!</definedName>
    <definedName name="QualityOfServices" localSheetId="4">#REF!</definedName>
    <definedName name="QuotedServices" localSheetId="12">#REF!</definedName>
    <definedName name="QuotedServices" localSheetId="4">#REF!</definedName>
    <definedName name="QuotedServices" localSheetId="7">#REF!</definedName>
    <definedName name="QuotedServices" localSheetId="8">#REF!</definedName>
    <definedName name="QuotedServices" localSheetId="9">#REF!</definedName>
    <definedName name="QuotedServices" localSheetId="10">#REF!</definedName>
    <definedName name="QuotedServices" localSheetId="11">#REF!</definedName>
    <definedName name="QuotedServices" localSheetId="24">#REF!</definedName>
    <definedName name="QuotedServices" localSheetId="25">#REF!</definedName>
    <definedName name="QuotedServices" localSheetId="26">#REF!</definedName>
    <definedName name="QuotedServices">#REF!</definedName>
    <definedName name="ReliabilityPerformance" localSheetId="4">#REF!</definedName>
    <definedName name="REPDEF1" localSheetId="12">#REF!</definedName>
    <definedName name="REPDEF1" localSheetId="4">#REF!</definedName>
    <definedName name="REPDEF1" localSheetId="7">#REF!</definedName>
    <definedName name="REPDEF1" localSheetId="8">#REF!</definedName>
    <definedName name="REPDEF1" localSheetId="11">#REF!</definedName>
    <definedName name="REPDEF1" localSheetId="24">#REF!</definedName>
    <definedName name="REPDEF1" localSheetId="25">#REF!</definedName>
    <definedName name="REPDEF1" localSheetId="26">#REF!</definedName>
    <definedName name="REPDEF1">#REF!</definedName>
    <definedName name="REPDEF2" localSheetId="12">#REF!</definedName>
    <definedName name="REPDEF2" localSheetId="4">#REF!</definedName>
    <definedName name="REPDEF2" localSheetId="7">#REF!</definedName>
    <definedName name="REPDEF2" localSheetId="8">#REF!</definedName>
    <definedName name="REPDEF2" localSheetId="11">#REF!</definedName>
    <definedName name="REPDEF2" localSheetId="24">#REF!</definedName>
    <definedName name="REPDEF2" localSheetId="25">#REF!</definedName>
    <definedName name="REPDEF2" localSheetId="26">#REF!</definedName>
    <definedName name="REPDEF2">#REF!</definedName>
    <definedName name="Repex" localSheetId="12">#REF!</definedName>
    <definedName name="Repex" localSheetId="4">'2.2 Repex'!#REF!</definedName>
    <definedName name="Repex" localSheetId="7">#REF!</definedName>
    <definedName name="Repex" localSheetId="8">#REF!</definedName>
    <definedName name="Repex" localSheetId="9">#REF!</definedName>
    <definedName name="Repex" localSheetId="10">#REF!</definedName>
    <definedName name="Repex" localSheetId="11">#REF!</definedName>
    <definedName name="Repex" localSheetId="24">#REF!</definedName>
    <definedName name="Repex" localSheetId="25">#REF!</definedName>
    <definedName name="Repex" localSheetId="26">#REF!</definedName>
    <definedName name="Repex">#REF!</definedName>
    <definedName name="Revenue" localSheetId="4">#REF!</definedName>
    <definedName name="S_1" localSheetId="12">'[1]S-factor'!#REF!</definedName>
    <definedName name="S_1" localSheetId="4">'[1]S-factor'!#REF!</definedName>
    <definedName name="S_1" localSheetId="8">'[1]S-factor'!#REF!</definedName>
    <definedName name="S_1" localSheetId="9">'[1]S-factor'!#REF!</definedName>
    <definedName name="S_1" localSheetId="10">'[1]S-factor'!#REF!</definedName>
    <definedName name="S_1" localSheetId="11">'[1]S-factor'!#REF!</definedName>
    <definedName name="S_1" localSheetId="24">'[1]S-factor'!#REF!</definedName>
    <definedName name="S_1" localSheetId="25">'[1]S-factor'!#REF!</definedName>
    <definedName name="S_1">'[1]S-factor'!#REF!</definedName>
    <definedName name="S_10" localSheetId="12">'[1]S-factor'!#REF!</definedName>
    <definedName name="S_10" localSheetId="4">'[1]S-factor'!#REF!</definedName>
    <definedName name="S_10" localSheetId="8">'[1]S-factor'!#REF!</definedName>
    <definedName name="S_10" localSheetId="9">'[1]S-factor'!#REF!</definedName>
    <definedName name="S_10" localSheetId="10">'[1]S-factor'!#REF!</definedName>
    <definedName name="S_10" localSheetId="11">'[1]S-factor'!#REF!</definedName>
    <definedName name="S_10" localSheetId="24">'[1]S-factor'!#REF!</definedName>
    <definedName name="S_10" localSheetId="25">'[1]S-factor'!#REF!</definedName>
    <definedName name="S_10">'[1]S-factor'!#REF!</definedName>
    <definedName name="S_11" localSheetId="12">'[1]S-factor'!#REF!</definedName>
    <definedName name="S_11" localSheetId="4">'[1]S-factor'!#REF!</definedName>
    <definedName name="S_11" localSheetId="8">'[1]S-factor'!#REF!</definedName>
    <definedName name="S_11" localSheetId="9">'[1]S-factor'!#REF!</definedName>
    <definedName name="S_11" localSheetId="10">'[1]S-factor'!#REF!</definedName>
    <definedName name="S_11" localSheetId="11">'[1]S-factor'!#REF!</definedName>
    <definedName name="S_11" localSheetId="24">'[1]S-factor'!#REF!</definedName>
    <definedName name="S_11" localSheetId="25">'[1]S-factor'!#REF!</definedName>
    <definedName name="S_11">'[1]S-factor'!#REF!</definedName>
    <definedName name="S_12" localSheetId="12">'[1]S-factor'!#REF!</definedName>
    <definedName name="S_12" localSheetId="4">'[1]S-factor'!#REF!</definedName>
    <definedName name="S_12" localSheetId="8">'[1]S-factor'!#REF!</definedName>
    <definedName name="S_12" localSheetId="9">'[1]S-factor'!#REF!</definedName>
    <definedName name="S_12" localSheetId="10">'[1]S-factor'!#REF!</definedName>
    <definedName name="S_12" localSheetId="11">'[1]S-factor'!#REF!</definedName>
    <definedName name="S_12" localSheetId="24">'[1]S-factor'!#REF!</definedName>
    <definedName name="S_12" localSheetId="25">'[1]S-factor'!#REF!</definedName>
    <definedName name="S_12">'[1]S-factor'!#REF!</definedName>
    <definedName name="S_13" localSheetId="12">'[1]S-factor'!#REF!</definedName>
    <definedName name="S_13" localSheetId="4">'[1]S-factor'!#REF!</definedName>
    <definedName name="S_13" localSheetId="8">'[1]S-factor'!#REF!</definedName>
    <definedName name="S_13" localSheetId="9">'[1]S-factor'!#REF!</definedName>
    <definedName name="S_13" localSheetId="10">'[1]S-factor'!#REF!</definedName>
    <definedName name="S_13" localSheetId="11">'[1]S-factor'!#REF!</definedName>
    <definedName name="S_13" localSheetId="24">'[1]S-factor'!#REF!</definedName>
    <definedName name="S_13" localSheetId="25">'[1]S-factor'!#REF!</definedName>
    <definedName name="S_13">'[1]S-factor'!#REF!</definedName>
    <definedName name="S_14" localSheetId="12">'[1]S-factor'!#REF!</definedName>
    <definedName name="S_14" localSheetId="4">'[1]S-factor'!#REF!</definedName>
    <definedName name="S_14" localSheetId="8">'[1]S-factor'!#REF!</definedName>
    <definedName name="S_14" localSheetId="9">'[1]S-factor'!#REF!</definedName>
    <definedName name="S_14" localSheetId="10">'[1]S-factor'!#REF!</definedName>
    <definedName name="S_14" localSheetId="11">'[1]S-factor'!#REF!</definedName>
    <definedName name="S_14" localSheetId="24">'[1]S-factor'!#REF!</definedName>
    <definedName name="S_14" localSheetId="25">'[1]S-factor'!#REF!</definedName>
    <definedName name="S_14">'[1]S-factor'!#REF!</definedName>
    <definedName name="S_15" localSheetId="12">'[1]S-factor'!#REF!</definedName>
    <definedName name="S_15" localSheetId="4">'[1]S-factor'!#REF!</definedName>
    <definedName name="S_15" localSheetId="8">'[1]S-factor'!#REF!</definedName>
    <definedName name="S_15" localSheetId="9">'[1]S-factor'!#REF!</definedName>
    <definedName name="S_15" localSheetId="10">'[1]S-factor'!#REF!</definedName>
    <definedName name="S_15" localSheetId="11">'[1]S-factor'!#REF!</definedName>
    <definedName name="S_15" localSheetId="24">'[1]S-factor'!#REF!</definedName>
    <definedName name="S_15" localSheetId="25">'[1]S-factor'!#REF!</definedName>
    <definedName name="S_15">'[1]S-factor'!#REF!</definedName>
    <definedName name="S_16" localSheetId="12">'[1]S-factor'!#REF!</definedName>
    <definedName name="S_16" localSheetId="4">'[1]S-factor'!#REF!</definedName>
    <definedName name="S_16" localSheetId="8">'[1]S-factor'!#REF!</definedName>
    <definedName name="S_16" localSheetId="9">'[1]S-factor'!#REF!</definedName>
    <definedName name="S_16" localSheetId="10">'[1]S-factor'!#REF!</definedName>
    <definedName name="S_16" localSheetId="11">'[1]S-factor'!#REF!</definedName>
    <definedName name="S_16" localSheetId="24">'[1]S-factor'!#REF!</definedName>
    <definedName name="S_16" localSheetId="25">'[1]S-factor'!#REF!</definedName>
    <definedName name="S_16">'[1]S-factor'!#REF!</definedName>
    <definedName name="S_17" localSheetId="12">'[1]S-factor'!#REF!</definedName>
    <definedName name="S_17" localSheetId="4">'[1]S-factor'!#REF!</definedName>
    <definedName name="S_17" localSheetId="8">'[1]S-factor'!#REF!</definedName>
    <definedName name="S_17" localSheetId="9">'[1]S-factor'!#REF!</definedName>
    <definedName name="S_17" localSheetId="10">'[1]S-factor'!#REF!</definedName>
    <definedName name="S_17" localSheetId="11">'[1]S-factor'!#REF!</definedName>
    <definedName name="S_17" localSheetId="24">'[1]S-factor'!#REF!</definedName>
    <definedName name="S_17" localSheetId="25">'[1]S-factor'!#REF!</definedName>
    <definedName name="S_17">'[1]S-factor'!#REF!</definedName>
    <definedName name="S_18" localSheetId="12">'[1]S-factor'!#REF!</definedName>
    <definedName name="S_18" localSheetId="4">'[1]S-factor'!#REF!</definedName>
    <definedName name="S_18" localSheetId="8">'[1]S-factor'!#REF!</definedName>
    <definedName name="S_18" localSheetId="9">'[1]S-factor'!#REF!</definedName>
    <definedName name="S_18" localSheetId="10">'[1]S-factor'!#REF!</definedName>
    <definedName name="S_18" localSheetId="11">'[1]S-factor'!#REF!</definedName>
    <definedName name="S_18" localSheetId="24">'[1]S-factor'!#REF!</definedName>
    <definedName name="S_18" localSheetId="25">'[1]S-factor'!#REF!</definedName>
    <definedName name="S_18">'[1]S-factor'!#REF!</definedName>
    <definedName name="S_19" localSheetId="12">'[1]S-factor'!#REF!</definedName>
    <definedName name="S_19" localSheetId="4">'[1]S-factor'!#REF!</definedName>
    <definedName name="S_19" localSheetId="8">'[1]S-factor'!#REF!</definedName>
    <definedName name="S_19" localSheetId="9">'[1]S-factor'!#REF!</definedName>
    <definedName name="S_19" localSheetId="10">'[1]S-factor'!#REF!</definedName>
    <definedName name="S_19" localSheetId="11">'[1]S-factor'!#REF!</definedName>
    <definedName name="S_19" localSheetId="24">'[1]S-factor'!#REF!</definedName>
    <definedName name="S_19" localSheetId="25">'[1]S-factor'!#REF!</definedName>
    <definedName name="S_19">'[1]S-factor'!#REF!</definedName>
    <definedName name="S_2" localSheetId="12">'[1]S-factor'!#REF!</definedName>
    <definedName name="S_2" localSheetId="4">'[1]S-factor'!#REF!</definedName>
    <definedName name="S_2" localSheetId="8">'[1]S-factor'!#REF!</definedName>
    <definedName name="S_2" localSheetId="9">'[1]S-factor'!#REF!</definedName>
    <definedName name="S_2" localSheetId="10">'[1]S-factor'!#REF!</definedName>
    <definedName name="S_2" localSheetId="11">'[1]S-factor'!#REF!</definedName>
    <definedName name="S_2" localSheetId="24">'[1]S-factor'!#REF!</definedName>
    <definedName name="S_2" localSheetId="25">'[1]S-factor'!#REF!</definedName>
    <definedName name="S_2">'[1]S-factor'!#REF!</definedName>
    <definedName name="S_20" localSheetId="12">'[1]S-factor'!#REF!</definedName>
    <definedName name="S_20" localSheetId="4">'[1]S-factor'!#REF!</definedName>
    <definedName name="S_20" localSheetId="8">'[1]S-factor'!#REF!</definedName>
    <definedName name="S_20" localSheetId="9">'[1]S-factor'!#REF!</definedName>
    <definedName name="S_20" localSheetId="10">'[1]S-factor'!#REF!</definedName>
    <definedName name="S_20" localSheetId="11">'[1]S-factor'!#REF!</definedName>
    <definedName name="S_20" localSheetId="24">'[1]S-factor'!#REF!</definedName>
    <definedName name="S_20" localSheetId="25">'[1]S-factor'!#REF!</definedName>
    <definedName name="S_20">'[1]S-factor'!#REF!</definedName>
    <definedName name="S_21" localSheetId="12">'[1]S-factor'!#REF!</definedName>
    <definedName name="S_21" localSheetId="4">'[1]S-factor'!#REF!</definedName>
    <definedName name="S_21" localSheetId="8">'[1]S-factor'!#REF!</definedName>
    <definedName name="S_21" localSheetId="9">'[1]S-factor'!#REF!</definedName>
    <definedName name="S_21" localSheetId="10">'[1]S-factor'!#REF!</definedName>
    <definedName name="S_21" localSheetId="11">'[1]S-factor'!#REF!</definedName>
    <definedName name="S_21" localSheetId="24">'[1]S-factor'!#REF!</definedName>
    <definedName name="S_21" localSheetId="25">'[1]S-factor'!#REF!</definedName>
    <definedName name="S_21">'[1]S-factor'!#REF!</definedName>
    <definedName name="S_22" localSheetId="12">'[1]S-factor'!#REF!</definedName>
    <definedName name="S_22" localSheetId="4">'[1]S-factor'!#REF!</definedName>
    <definedName name="S_22" localSheetId="8">'[1]S-factor'!#REF!</definedName>
    <definedName name="S_22" localSheetId="9">'[1]S-factor'!#REF!</definedName>
    <definedName name="S_22" localSheetId="10">'[1]S-factor'!#REF!</definedName>
    <definedName name="S_22" localSheetId="11">'[1]S-factor'!#REF!</definedName>
    <definedName name="S_22" localSheetId="24">'[1]S-factor'!#REF!</definedName>
    <definedName name="S_22" localSheetId="25">'[1]S-factor'!#REF!</definedName>
    <definedName name="S_22">'[1]S-factor'!#REF!</definedName>
    <definedName name="S_23" localSheetId="12">'[1]S-factor'!#REF!</definedName>
    <definedName name="S_23" localSheetId="4">'[1]S-factor'!#REF!</definedName>
    <definedName name="S_23" localSheetId="8">'[1]S-factor'!#REF!</definedName>
    <definedName name="S_23" localSheetId="9">'[1]S-factor'!#REF!</definedName>
    <definedName name="S_23" localSheetId="10">'[1]S-factor'!#REF!</definedName>
    <definedName name="S_23" localSheetId="11">'[1]S-factor'!#REF!</definedName>
    <definedName name="S_23" localSheetId="24">'[1]S-factor'!#REF!</definedName>
    <definedName name="S_23" localSheetId="25">'[1]S-factor'!#REF!</definedName>
    <definedName name="S_23">'[1]S-factor'!#REF!</definedName>
    <definedName name="S_24" localSheetId="12">'[1]S-factor'!#REF!</definedName>
    <definedName name="S_24" localSheetId="4">'[1]S-factor'!#REF!</definedName>
    <definedName name="S_24" localSheetId="8">'[1]S-factor'!#REF!</definedName>
    <definedName name="S_24" localSheetId="9">'[1]S-factor'!#REF!</definedName>
    <definedName name="S_24" localSheetId="10">'[1]S-factor'!#REF!</definedName>
    <definedName name="S_24" localSheetId="11">'[1]S-factor'!#REF!</definedName>
    <definedName name="S_24" localSheetId="24">'[1]S-factor'!#REF!</definedName>
    <definedName name="S_24" localSheetId="25">'[1]S-factor'!#REF!</definedName>
    <definedName name="S_24">'[1]S-factor'!#REF!</definedName>
    <definedName name="S_3" localSheetId="12">'[1]S-factor'!#REF!</definedName>
    <definedName name="S_3" localSheetId="4">'[1]S-factor'!#REF!</definedName>
    <definedName name="S_3" localSheetId="8">'[1]S-factor'!#REF!</definedName>
    <definedName name="S_3" localSheetId="9">'[1]S-factor'!#REF!</definedName>
    <definedName name="S_3" localSheetId="10">'[1]S-factor'!#REF!</definedName>
    <definedName name="S_3" localSheetId="11">'[1]S-factor'!#REF!</definedName>
    <definedName name="S_3" localSheetId="24">'[1]S-factor'!#REF!</definedName>
    <definedName name="S_3" localSheetId="25">'[1]S-factor'!#REF!</definedName>
    <definedName name="S_3">'[1]S-factor'!#REF!</definedName>
    <definedName name="S_4" localSheetId="12">'[1]S-factor'!#REF!</definedName>
    <definedName name="S_4" localSheetId="4">'[1]S-factor'!#REF!</definedName>
    <definedName name="S_4" localSheetId="8">'[1]S-factor'!#REF!</definedName>
    <definedName name="S_4" localSheetId="9">'[1]S-factor'!#REF!</definedName>
    <definedName name="S_4" localSheetId="10">'[1]S-factor'!#REF!</definedName>
    <definedName name="S_4" localSheetId="11">'[1]S-factor'!#REF!</definedName>
    <definedName name="S_4" localSheetId="24">'[1]S-factor'!#REF!</definedName>
    <definedName name="S_4" localSheetId="25">'[1]S-factor'!#REF!</definedName>
    <definedName name="S_4">'[1]S-factor'!#REF!</definedName>
    <definedName name="S_5" localSheetId="12">'[1]S-factor'!#REF!</definedName>
    <definedName name="S_5" localSheetId="4">'[1]S-factor'!#REF!</definedName>
    <definedName name="S_5" localSheetId="8">'[1]S-factor'!#REF!</definedName>
    <definedName name="S_5" localSheetId="9">'[1]S-factor'!#REF!</definedName>
    <definedName name="S_5" localSheetId="10">'[1]S-factor'!#REF!</definedName>
    <definedName name="S_5" localSheetId="11">'[1]S-factor'!#REF!</definedName>
    <definedName name="S_5" localSheetId="24">'[1]S-factor'!#REF!</definedName>
    <definedName name="S_5" localSheetId="25">'[1]S-factor'!#REF!</definedName>
    <definedName name="S_5">'[1]S-factor'!#REF!</definedName>
    <definedName name="S_6" localSheetId="12">'[1]S-factor'!#REF!</definedName>
    <definedName name="S_6" localSheetId="4">'[1]S-factor'!#REF!</definedName>
    <definedName name="S_6" localSheetId="8">'[1]S-factor'!#REF!</definedName>
    <definedName name="S_6" localSheetId="9">'[1]S-factor'!#REF!</definedName>
    <definedName name="S_6" localSheetId="10">'[1]S-factor'!#REF!</definedName>
    <definedName name="S_6" localSheetId="11">'[1]S-factor'!#REF!</definedName>
    <definedName name="S_6" localSheetId="24">'[1]S-factor'!#REF!</definedName>
    <definedName name="S_6" localSheetId="25">'[1]S-factor'!#REF!</definedName>
    <definedName name="S_6">'[1]S-factor'!#REF!</definedName>
    <definedName name="S_7" localSheetId="12">'[1]S-factor'!#REF!</definedName>
    <definedName name="S_7" localSheetId="4">'[1]S-factor'!#REF!</definedName>
    <definedName name="S_7" localSheetId="8">'[1]S-factor'!#REF!</definedName>
    <definedName name="S_7" localSheetId="9">'[1]S-factor'!#REF!</definedName>
    <definedName name="S_7" localSheetId="10">'[1]S-factor'!#REF!</definedName>
    <definedName name="S_7" localSheetId="11">'[1]S-factor'!#REF!</definedName>
    <definedName name="S_7" localSheetId="24">'[1]S-factor'!#REF!</definedName>
    <definedName name="S_7" localSheetId="25">'[1]S-factor'!#REF!</definedName>
    <definedName name="S_7">'[1]S-factor'!#REF!</definedName>
    <definedName name="S_8" localSheetId="12">'[1]S-factor'!#REF!</definedName>
    <definedName name="S_8" localSheetId="4">'[1]S-factor'!#REF!</definedName>
    <definedName name="S_8" localSheetId="8">'[1]S-factor'!#REF!</definedName>
    <definedName name="S_8" localSheetId="9">'[1]S-factor'!#REF!</definedName>
    <definedName name="S_8" localSheetId="10">'[1]S-factor'!#REF!</definedName>
    <definedName name="S_8" localSheetId="11">'[1]S-factor'!#REF!</definedName>
    <definedName name="S_8" localSheetId="24">'[1]S-factor'!#REF!</definedName>
    <definedName name="S_8" localSheetId="25">'[1]S-factor'!#REF!</definedName>
    <definedName name="S_8">'[1]S-factor'!#REF!</definedName>
    <definedName name="S_9" localSheetId="12">'[1]S-factor'!#REF!</definedName>
    <definedName name="S_9" localSheetId="4">'[1]S-factor'!#REF!</definedName>
    <definedName name="S_9" localSheetId="8">'[1]S-factor'!#REF!</definedName>
    <definedName name="S_9" localSheetId="9">'[1]S-factor'!#REF!</definedName>
    <definedName name="S_9" localSheetId="10">'[1]S-factor'!#REF!</definedName>
    <definedName name="S_9" localSheetId="11">'[1]S-factor'!#REF!</definedName>
    <definedName name="S_9" localSheetId="24">'[1]S-factor'!#REF!</definedName>
    <definedName name="S_9" localSheetId="25">'[1]S-factor'!#REF!</definedName>
    <definedName name="S_9">'[1]S-factor'!#REF!</definedName>
    <definedName name="S_dash_1" localSheetId="12">'[1]S-factor'!#REF!</definedName>
    <definedName name="S_dash_1" localSheetId="4">'[1]S-factor'!#REF!</definedName>
    <definedName name="S_dash_1" localSheetId="8">'[1]S-factor'!#REF!</definedName>
    <definedName name="S_dash_1" localSheetId="9">'[1]S-factor'!#REF!</definedName>
    <definedName name="S_dash_1" localSheetId="10">'[1]S-factor'!#REF!</definedName>
    <definedName name="S_dash_1" localSheetId="11">'[1]S-factor'!#REF!</definedName>
    <definedName name="S_dash_1" localSheetId="24">'[1]S-factor'!#REF!</definedName>
    <definedName name="S_dash_1" localSheetId="25">'[1]S-factor'!#REF!</definedName>
    <definedName name="S_dash_1">'[1]S-factor'!#REF!</definedName>
    <definedName name="Sb_1" localSheetId="12">'[1]S-factor'!#REF!</definedName>
    <definedName name="Sb_1" localSheetId="4">'[1]S-factor'!#REF!</definedName>
    <definedName name="Sb_1" localSheetId="8">'[1]S-factor'!#REF!</definedName>
    <definedName name="Sb_1" localSheetId="9">'[1]S-factor'!#REF!</definedName>
    <definedName name="Sb_1" localSheetId="10">'[1]S-factor'!#REF!</definedName>
    <definedName name="Sb_1" localSheetId="11">'[1]S-factor'!#REF!</definedName>
    <definedName name="Sb_1" localSheetId="24">'[1]S-factor'!#REF!</definedName>
    <definedName name="Sb_1" localSheetId="25">'[1]S-factor'!#REF!</definedName>
    <definedName name="Sb_1">'[1]S-factor'!#REF!</definedName>
    <definedName name="Sb_10" localSheetId="12">'[1]S-factor'!#REF!</definedName>
    <definedName name="Sb_10" localSheetId="4">'[1]S-factor'!#REF!</definedName>
    <definedName name="Sb_10" localSheetId="8">'[1]S-factor'!#REF!</definedName>
    <definedName name="Sb_10" localSheetId="9">'[1]S-factor'!#REF!</definedName>
    <definedName name="Sb_10" localSheetId="10">'[1]S-factor'!#REF!</definedName>
    <definedName name="Sb_10" localSheetId="11">'[1]S-factor'!#REF!</definedName>
    <definedName name="Sb_10" localSheetId="24">'[1]S-factor'!#REF!</definedName>
    <definedName name="Sb_10" localSheetId="25">'[1]S-factor'!#REF!</definedName>
    <definedName name="Sb_10">'[1]S-factor'!#REF!</definedName>
    <definedName name="Sb_11" localSheetId="12">'[1]S-factor'!#REF!</definedName>
    <definedName name="Sb_11" localSheetId="4">'[1]S-factor'!#REF!</definedName>
    <definedName name="Sb_11" localSheetId="8">'[1]S-factor'!#REF!</definedName>
    <definedName name="Sb_11" localSheetId="9">'[1]S-factor'!#REF!</definedName>
    <definedName name="Sb_11" localSheetId="10">'[1]S-factor'!#REF!</definedName>
    <definedName name="Sb_11" localSheetId="11">'[1]S-factor'!#REF!</definedName>
    <definedName name="Sb_11" localSheetId="24">'[1]S-factor'!#REF!</definedName>
    <definedName name="Sb_11" localSheetId="25">'[1]S-factor'!#REF!</definedName>
    <definedName name="Sb_11">'[1]S-factor'!#REF!</definedName>
    <definedName name="Sb_12" localSheetId="12">'[1]S-factor'!#REF!</definedName>
    <definedName name="Sb_12" localSheetId="4">'[1]S-factor'!#REF!</definedName>
    <definedName name="Sb_12" localSheetId="8">'[1]S-factor'!#REF!</definedName>
    <definedName name="Sb_12" localSheetId="9">'[1]S-factor'!#REF!</definedName>
    <definedName name="Sb_12" localSheetId="10">'[1]S-factor'!#REF!</definedName>
    <definedName name="Sb_12" localSheetId="11">'[1]S-factor'!#REF!</definedName>
    <definedName name="Sb_12" localSheetId="24">'[1]S-factor'!#REF!</definedName>
    <definedName name="Sb_12" localSheetId="25">'[1]S-factor'!#REF!</definedName>
    <definedName name="Sb_12">'[1]S-factor'!#REF!</definedName>
    <definedName name="Sb_13" localSheetId="12">'[1]S-factor'!#REF!</definedName>
    <definedName name="Sb_13" localSheetId="4">'[1]S-factor'!#REF!</definedName>
    <definedName name="Sb_13" localSheetId="8">'[1]S-factor'!#REF!</definedName>
    <definedName name="Sb_13" localSheetId="9">'[1]S-factor'!#REF!</definedName>
    <definedName name="Sb_13" localSheetId="10">'[1]S-factor'!#REF!</definedName>
    <definedName name="Sb_13" localSheetId="11">'[1]S-factor'!#REF!</definedName>
    <definedName name="Sb_13" localSheetId="24">'[1]S-factor'!#REF!</definedName>
    <definedName name="Sb_13" localSheetId="25">'[1]S-factor'!#REF!</definedName>
    <definedName name="Sb_13">'[1]S-factor'!#REF!</definedName>
    <definedName name="Sb_14" localSheetId="12">'[1]S-factor'!#REF!</definedName>
    <definedName name="Sb_14" localSheetId="4">'[1]S-factor'!#REF!</definedName>
    <definedName name="Sb_14" localSheetId="8">'[1]S-factor'!#REF!</definedName>
    <definedName name="Sb_14" localSheetId="9">'[1]S-factor'!#REF!</definedName>
    <definedName name="Sb_14" localSheetId="10">'[1]S-factor'!#REF!</definedName>
    <definedName name="Sb_14" localSheetId="11">'[1]S-factor'!#REF!</definedName>
    <definedName name="Sb_14" localSheetId="24">'[1]S-factor'!#REF!</definedName>
    <definedName name="Sb_14" localSheetId="25">'[1]S-factor'!#REF!</definedName>
    <definedName name="Sb_14">'[1]S-factor'!#REF!</definedName>
    <definedName name="Sb_15" localSheetId="12">'[1]S-factor'!#REF!</definedName>
    <definedName name="Sb_15" localSheetId="4">'[1]S-factor'!#REF!</definedName>
    <definedName name="Sb_15" localSheetId="8">'[1]S-factor'!#REF!</definedName>
    <definedName name="Sb_15" localSheetId="9">'[1]S-factor'!#REF!</definedName>
    <definedName name="Sb_15" localSheetId="10">'[1]S-factor'!#REF!</definedName>
    <definedName name="Sb_15" localSheetId="11">'[1]S-factor'!#REF!</definedName>
    <definedName name="Sb_15" localSheetId="24">'[1]S-factor'!#REF!</definedName>
    <definedName name="Sb_15" localSheetId="25">'[1]S-factor'!#REF!</definedName>
    <definedName name="Sb_15">'[1]S-factor'!#REF!</definedName>
    <definedName name="Sb_16" localSheetId="12">'[1]S-factor'!#REF!</definedName>
    <definedName name="Sb_16" localSheetId="4">'[1]S-factor'!#REF!</definedName>
    <definedName name="Sb_16" localSheetId="8">'[1]S-factor'!#REF!</definedName>
    <definedName name="Sb_16" localSheetId="9">'[1]S-factor'!#REF!</definedName>
    <definedName name="Sb_16" localSheetId="10">'[1]S-factor'!#REF!</definedName>
    <definedName name="Sb_16" localSheetId="11">'[1]S-factor'!#REF!</definedName>
    <definedName name="Sb_16" localSheetId="24">'[1]S-factor'!#REF!</definedName>
    <definedName name="Sb_16" localSheetId="25">'[1]S-factor'!#REF!</definedName>
    <definedName name="Sb_16">'[1]S-factor'!#REF!</definedName>
    <definedName name="Sb_17" localSheetId="12">'[1]S-factor'!#REF!</definedName>
    <definedName name="Sb_17" localSheetId="4">'[1]S-factor'!#REF!</definedName>
    <definedName name="Sb_17" localSheetId="8">'[1]S-factor'!#REF!</definedName>
    <definedName name="Sb_17" localSheetId="9">'[1]S-factor'!#REF!</definedName>
    <definedName name="Sb_17" localSheetId="10">'[1]S-factor'!#REF!</definedName>
    <definedName name="Sb_17" localSheetId="11">'[1]S-factor'!#REF!</definedName>
    <definedName name="Sb_17" localSheetId="24">'[1]S-factor'!#REF!</definedName>
    <definedName name="Sb_17" localSheetId="25">'[1]S-factor'!#REF!</definedName>
    <definedName name="Sb_17">'[1]S-factor'!#REF!</definedName>
    <definedName name="Sb_18" localSheetId="12">'[1]S-factor'!#REF!</definedName>
    <definedName name="Sb_18" localSheetId="4">'[1]S-factor'!#REF!</definedName>
    <definedName name="Sb_18" localSheetId="8">'[1]S-factor'!#REF!</definedName>
    <definedName name="Sb_18" localSheetId="9">'[1]S-factor'!#REF!</definedName>
    <definedName name="Sb_18" localSheetId="10">'[1]S-factor'!#REF!</definedName>
    <definedName name="Sb_18" localSheetId="11">'[1]S-factor'!#REF!</definedName>
    <definedName name="Sb_18" localSheetId="24">'[1]S-factor'!#REF!</definedName>
    <definedName name="Sb_18" localSheetId="25">'[1]S-factor'!#REF!</definedName>
    <definedName name="Sb_18">'[1]S-factor'!#REF!</definedName>
    <definedName name="Sb_19" localSheetId="12">'[1]S-factor'!#REF!</definedName>
    <definedName name="Sb_19" localSheetId="4">'[1]S-factor'!#REF!</definedName>
    <definedName name="Sb_19" localSheetId="8">'[1]S-factor'!#REF!</definedName>
    <definedName name="Sb_19" localSheetId="9">'[1]S-factor'!#REF!</definedName>
    <definedName name="Sb_19" localSheetId="10">'[1]S-factor'!#REF!</definedName>
    <definedName name="Sb_19" localSheetId="11">'[1]S-factor'!#REF!</definedName>
    <definedName name="Sb_19" localSheetId="24">'[1]S-factor'!#REF!</definedName>
    <definedName name="Sb_19" localSheetId="25">'[1]S-factor'!#REF!</definedName>
    <definedName name="Sb_19">'[1]S-factor'!#REF!</definedName>
    <definedName name="Sb_2" localSheetId="12">'[1]S-factor'!#REF!</definedName>
    <definedName name="Sb_2" localSheetId="4">'[1]S-factor'!#REF!</definedName>
    <definedName name="Sb_2" localSheetId="8">'[1]S-factor'!#REF!</definedName>
    <definedName name="Sb_2" localSheetId="9">'[1]S-factor'!#REF!</definedName>
    <definedName name="Sb_2" localSheetId="10">'[1]S-factor'!#REF!</definedName>
    <definedName name="Sb_2" localSheetId="11">'[1]S-factor'!#REF!</definedName>
    <definedName name="Sb_2" localSheetId="24">'[1]S-factor'!#REF!</definedName>
    <definedName name="Sb_2" localSheetId="25">'[1]S-factor'!#REF!</definedName>
    <definedName name="Sb_2">'[1]S-factor'!#REF!</definedName>
    <definedName name="Sb_20" localSheetId="12">'[1]S-factor'!#REF!</definedName>
    <definedName name="Sb_20" localSheetId="4">'[1]S-factor'!#REF!</definedName>
    <definedName name="Sb_20" localSheetId="8">'[1]S-factor'!#REF!</definedName>
    <definedName name="Sb_20" localSheetId="9">'[1]S-factor'!#REF!</definedName>
    <definedName name="Sb_20" localSheetId="10">'[1]S-factor'!#REF!</definedName>
    <definedName name="Sb_20" localSheetId="11">'[1]S-factor'!#REF!</definedName>
    <definedName name="Sb_20" localSheetId="24">'[1]S-factor'!#REF!</definedName>
    <definedName name="Sb_20" localSheetId="25">'[1]S-factor'!#REF!</definedName>
    <definedName name="Sb_20">'[1]S-factor'!#REF!</definedName>
    <definedName name="Sb_21" localSheetId="12">'[1]S-factor'!#REF!</definedName>
    <definedName name="Sb_21" localSheetId="4">'[1]S-factor'!#REF!</definedName>
    <definedName name="Sb_21" localSheetId="8">'[1]S-factor'!#REF!</definedName>
    <definedName name="Sb_21" localSheetId="9">'[1]S-factor'!#REF!</definedName>
    <definedName name="Sb_21" localSheetId="10">'[1]S-factor'!#REF!</definedName>
    <definedName name="Sb_21" localSheetId="11">'[1]S-factor'!#REF!</definedName>
    <definedName name="Sb_21" localSheetId="24">'[1]S-factor'!#REF!</definedName>
    <definedName name="Sb_21" localSheetId="25">'[1]S-factor'!#REF!</definedName>
    <definedName name="Sb_21">'[1]S-factor'!#REF!</definedName>
    <definedName name="Sb_22" localSheetId="12">'[1]S-factor'!#REF!</definedName>
    <definedName name="Sb_22" localSheetId="4">'[1]S-factor'!#REF!</definedName>
    <definedName name="Sb_22" localSheetId="8">'[1]S-factor'!#REF!</definedName>
    <definedName name="Sb_22" localSheetId="9">'[1]S-factor'!#REF!</definedName>
    <definedName name="Sb_22" localSheetId="10">'[1]S-factor'!#REF!</definedName>
    <definedName name="Sb_22" localSheetId="11">'[1]S-factor'!#REF!</definedName>
    <definedName name="Sb_22" localSheetId="24">'[1]S-factor'!#REF!</definedName>
    <definedName name="Sb_22" localSheetId="25">'[1]S-factor'!#REF!</definedName>
    <definedName name="Sb_22">'[1]S-factor'!#REF!</definedName>
    <definedName name="Sb_23" localSheetId="12">'[1]S-factor'!#REF!</definedName>
    <definedName name="Sb_23" localSheetId="4">'[1]S-factor'!#REF!</definedName>
    <definedName name="Sb_23" localSheetId="8">'[1]S-factor'!#REF!</definedName>
    <definedName name="Sb_23" localSheetId="9">'[1]S-factor'!#REF!</definedName>
    <definedName name="Sb_23" localSheetId="10">'[1]S-factor'!#REF!</definedName>
    <definedName name="Sb_23" localSheetId="11">'[1]S-factor'!#REF!</definedName>
    <definedName name="Sb_23" localSheetId="24">'[1]S-factor'!#REF!</definedName>
    <definedName name="Sb_23" localSheetId="25">'[1]S-factor'!#REF!</definedName>
    <definedName name="Sb_23">'[1]S-factor'!#REF!</definedName>
    <definedName name="Sb_24" localSheetId="12">'[1]S-factor'!#REF!</definedName>
    <definedName name="Sb_24" localSheetId="4">'[1]S-factor'!#REF!</definedName>
    <definedName name="Sb_24" localSheetId="8">'[1]S-factor'!#REF!</definedName>
    <definedName name="Sb_24" localSheetId="9">'[1]S-factor'!#REF!</definedName>
    <definedName name="Sb_24" localSheetId="10">'[1]S-factor'!#REF!</definedName>
    <definedName name="Sb_24" localSheetId="11">'[1]S-factor'!#REF!</definedName>
    <definedName name="Sb_24" localSheetId="24">'[1]S-factor'!#REF!</definedName>
    <definedName name="Sb_24" localSheetId="25">'[1]S-factor'!#REF!</definedName>
    <definedName name="Sb_24">'[1]S-factor'!#REF!</definedName>
    <definedName name="Sb_3" localSheetId="12">'[1]S-factor'!#REF!</definedName>
    <definedName name="Sb_3" localSheetId="4">'[1]S-factor'!#REF!</definedName>
    <definedName name="Sb_3" localSheetId="8">'[1]S-factor'!#REF!</definedName>
    <definedName name="Sb_3" localSheetId="9">'[1]S-factor'!#REF!</definedName>
    <definedName name="Sb_3" localSheetId="10">'[1]S-factor'!#REF!</definedName>
    <definedName name="Sb_3" localSheetId="11">'[1]S-factor'!#REF!</definedName>
    <definedName name="Sb_3" localSheetId="24">'[1]S-factor'!#REF!</definedName>
    <definedName name="Sb_3" localSheetId="25">'[1]S-factor'!#REF!</definedName>
    <definedName name="Sb_3">'[1]S-factor'!#REF!</definedName>
    <definedName name="Sb_4" localSheetId="12">'[1]S-factor'!#REF!</definedName>
    <definedName name="Sb_4" localSheetId="4">'[1]S-factor'!#REF!</definedName>
    <definedName name="Sb_4" localSheetId="8">'[1]S-factor'!#REF!</definedName>
    <definedName name="Sb_4" localSheetId="9">'[1]S-factor'!#REF!</definedName>
    <definedName name="Sb_4" localSheetId="10">'[1]S-factor'!#REF!</definedName>
    <definedName name="Sb_4" localSheetId="11">'[1]S-factor'!#REF!</definedName>
    <definedName name="Sb_4" localSheetId="24">'[1]S-factor'!#REF!</definedName>
    <definedName name="Sb_4" localSheetId="25">'[1]S-factor'!#REF!</definedName>
    <definedName name="Sb_4">'[1]S-factor'!#REF!</definedName>
    <definedName name="Sb_5" localSheetId="12">'[1]S-factor'!#REF!</definedName>
    <definedName name="Sb_5" localSheetId="4">'[1]S-factor'!#REF!</definedName>
    <definedName name="Sb_5" localSheetId="8">'[1]S-factor'!#REF!</definedName>
    <definedName name="Sb_5" localSheetId="9">'[1]S-factor'!#REF!</definedName>
    <definedName name="Sb_5" localSheetId="10">'[1]S-factor'!#REF!</definedName>
    <definedName name="Sb_5" localSheetId="11">'[1]S-factor'!#REF!</definedName>
    <definedName name="Sb_5" localSheetId="24">'[1]S-factor'!#REF!</definedName>
    <definedName name="Sb_5" localSheetId="25">'[1]S-factor'!#REF!</definedName>
    <definedName name="Sb_5">'[1]S-factor'!#REF!</definedName>
    <definedName name="Sb_6" localSheetId="12">'[1]S-factor'!#REF!</definedName>
    <definedName name="Sb_6" localSheetId="4">'[1]S-factor'!#REF!</definedName>
    <definedName name="Sb_6" localSheetId="8">'[1]S-factor'!#REF!</definedName>
    <definedName name="Sb_6" localSheetId="9">'[1]S-factor'!#REF!</definedName>
    <definedName name="Sb_6" localSheetId="10">'[1]S-factor'!#REF!</definedName>
    <definedName name="Sb_6" localSheetId="11">'[1]S-factor'!#REF!</definedName>
    <definedName name="Sb_6" localSheetId="24">'[1]S-factor'!#REF!</definedName>
    <definedName name="Sb_6" localSheetId="25">'[1]S-factor'!#REF!</definedName>
    <definedName name="Sb_6">'[1]S-factor'!#REF!</definedName>
    <definedName name="Sb_7" localSheetId="12">'[1]S-factor'!#REF!</definedName>
    <definedName name="Sb_7" localSheetId="4">'[1]S-factor'!#REF!</definedName>
    <definedName name="Sb_7" localSheetId="8">'[1]S-factor'!#REF!</definedName>
    <definedName name="Sb_7" localSheetId="9">'[1]S-factor'!#REF!</definedName>
    <definedName name="Sb_7" localSheetId="10">'[1]S-factor'!#REF!</definedName>
    <definedName name="Sb_7" localSheetId="11">'[1]S-factor'!#REF!</definedName>
    <definedName name="Sb_7" localSheetId="24">'[1]S-factor'!#REF!</definedName>
    <definedName name="Sb_7" localSheetId="25">'[1]S-factor'!#REF!</definedName>
    <definedName name="Sb_7">'[1]S-factor'!#REF!</definedName>
    <definedName name="Sb_8" localSheetId="12">'[1]S-factor'!#REF!</definedName>
    <definedName name="Sb_8" localSheetId="4">'[1]S-factor'!#REF!</definedName>
    <definedName name="Sb_8" localSheetId="8">'[1]S-factor'!#REF!</definedName>
    <definedName name="Sb_8" localSheetId="9">'[1]S-factor'!#REF!</definedName>
    <definedName name="Sb_8" localSheetId="10">'[1]S-factor'!#REF!</definedName>
    <definedName name="Sb_8" localSheetId="11">'[1]S-factor'!#REF!</definedName>
    <definedName name="Sb_8" localSheetId="24">'[1]S-factor'!#REF!</definedName>
    <definedName name="Sb_8" localSheetId="25">'[1]S-factor'!#REF!</definedName>
    <definedName name="Sb_8">'[1]S-factor'!#REF!</definedName>
    <definedName name="Sb_9" localSheetId="12">'[1]S-factor'!#REF!</definedName>
    <definedName name="Sb_9" localSheetId="4">'[1]S-factor'!#REF!</definedName>
    <definedName name="Sb_9" localSheetId="8">'[1]S-factor'!#REF!</definedName>
    <definedName name="Sb_9" localSheetId="9">'[1]S-factor'!#REF!</definedName>
    <definedName name="Sb_9" localSheetId="10">'[1]S-factor'!#REF!</definedName>
    <definedName name="Sb_9" localSheetId="11">'[1]S-factor'!#REF!</definedName>
    <definedName name="Sb_9" localSheetId="24">'[1]S-factor'!#REF!</definedName>
    <definedName name="Sb_9" localSheetId="25">'[1]S-factor'!#REF!</definedName>
    <definedName name="Sb_9">'[1]S-factor'!#REF!</definedName>
    <definedName name="Sbar_1" localSheetId="12">'[1]S-factor'!#REF!</definedName>
    <definedName name="Sbar_1" localSheetId="4">'[1]S-factor'!#REF!</definedName>
    <definedName name="Sbar_1" localSheetId="8">'[1]S-factor'!#REF!</definedName>
    <definedName name="Sbar_1" localSheetId="9">'[1]S-factor'!#REF!</definedName>
    <definedName name="Sbar_1" localSheetId="10">'[1]S-factor'!#REF!</definedName>
    <definedName name="Sbar_1" localSheetId="11">'[1]S-factor'!#REF!</definedName>
    <definedName name="Sbar_1" localSheetId="24">'[1]S-factor'!#REF!</definedName>
    <definedName name="Sbar_1" localSheetId="25">'[1]S-factor'!#REF!</definedName>
    <definedName name="Sbar_1">'[1]S-factor'!#REF!</definedName>
    <definedName name="Sbar_10" localSheetId="12">'[1]S-factor'!#REF!</definedName>
    <definedName name="Sbar_10" localSheetId="4">'[1]S-factor'!#REF!</definedName>
    <definedName name="Sbar_10" localSheetId="8">'[1]S-factor'!#REF!</definedName>
    <definedName name="Sbar_10" localSheetId="9">'[1]S-factor'!#REF!</definedName>
    <definedName name="Sbar_10" localSheetId="10">'[1]S-factor'!#REF!</definedName>
    <definedName name="Sbar_10" localSheetId="11">'[1]S-factor'!#REF!</definedName>
    <definedName name="Sbar_10" localSheetId="24">'[1]S-factor'!#REF!</definedName>
    <definedName name="Sbar_10" localSheetId="25">'[1]S-factor'!#REF!</definedName>
    <definedName name="Sbar_10">'[1]S-factor'!#REF!</definedName>
    <definedName name="Sbar_11" localSheetId="12">'[1]S-factor'!#REF!</definedName>
    <definedName name="Sbar_11" localSheetId="4">'[1]S-factor'!#REF!</definedName>
    <definedName name="Sbar_11" localSheetId="8">'[1]S-factor'!#REF!</definedName>
    <definedName name="Sbar_11" localSheetId="9">'[1]S-factor'!#REF!</definedName>
    <definedName name="Sbar_11" localSheetId="10">'[1]S-factor'!#REF!</definedName>
    <definedName name="Sbar_11" localSheetId="11">'[1]S-factor'!#REF!</definedName>
    <definedName name="Sbar_11" localSheetId="24">'[1]S-factor'!#REF!</definedName>
    <definedName name="Sbar_11" localSheetId="25">'[1]S-factor'!#REF!</definedName>
    <definedName name="Sbar_11">'[1]S-factor'!#REF!</definedName>
    <definedName name="Sbar_12" localSheetId="12">'[1]S-factor'!#REF!</definedName>
    <definedName name="Sbar_12" localSheetId="4">'[1]S-factor'!#REF!</definedName>
    <definedName name="Sbar_12" localSheetId="8">'[1]S-factor'!#REF!</definedName>
    <definedName name="Sbar_12" localSheetId="9">'[1]S-factor'!#REF!</definedName>
    <definedName name="Sbar_12" localSheetId="10">'[1]S-factor'!#REF!</definedName>
    <definedName name="Sbar_12" localSheetId="11">'[1]S-factor'!#REF!</definedName>
    <definedName name="Sbar_12" localSheetId="24">'[1]S-factor'!#REF!</definedName>
    <definedName name="Sbar_12" localSheetId="25">'[1]S-factor'!#REF!</definedName>
    <definedName name="Sbar_12">'[1]S-factor'!#REF!</definedName>
    <definedName name="Sbar_13" localSheetId="12">'[1]S-factor'!#REF!</definedName>
    <definedName name="Sbar_13" localSheetId="4">'[1]S-factor'!#REF!</definedName>
    <definedName name="Sbar_13" localSheetId="8">'[1]S-factor'!#REF!</definedName>
    <definedName name="Sbar_13" localSheetId="9">'[1]S-factor'!#REF!</definedName>
    <definedName name="Sbar_13" localSheetId="10">'[1]S-factor'!#REF!</definedName>
    <definedName name="Sbar_13" localSheetId="11">'[1]S-factor'!#REF!</definedName>
    <definedName name="Sbar_13" localSheetId="24">'[1]S-factor'!#REF!</definedName>
    <definedName name="Sbar_13" localSheetId="25">'[1]S-factor'!#REF!</definedName>
    <definedName name="Sbar_13">'[1]S-factor'!#REF!</definedName>
    <definedName name="Sbar_14" localSheetId="12">'[1]S-factor'!#REF!</definedName>
    <definedName name="Sbar_14" localSheetId="4">'[1]S-factor'!#REF!</definedName>
    <definedName name="Sbar_14" localSheetId="8">'[1]S-factor'!#REF!</definedName>
    <definedName name="Sbar_14" localSheetId="9">'[1]S-factor'!#REF!</definedName>
    <definedName name="Sbar_14" localSheetId="10">'[1]S-factor'!#REF!</definedName>
    <definedName name="Sbar_14" localSheetId="11">'[1]S-factor'!#REF!</definedName>
    <definedName name="Sbar_14" localSheetId="24">'[1]S-factor'!#REF!</definedName>
    <definedName name="Sbar_14" localSheetId="25">'[1]S-factor'!#REF!</definedName>
    <definedName name="Sbar_14">'[1]S-factor'!#REF!</definedName>
    <definedName name="Sbar_15" localSheetId="12">'[1]S-factor'!#REF!</definedName>
    <definedName name="Sbar_15" localSheetId="4">'[1]S-factor'!#REF!</definedName>
    <definedName name="Sbar_15" localSheetId="8">'[1]S-factor'!#REF!</definedName>
    <definedName name="Sbar_15" localSheetId="9">'[1]S-factor'!#REF!</definedName>
    <definedName name="Sbar_15" localSheetId="10">'[1]S-factor'!#REF!</definedName>
    <definedName name="Sbar_15" localSheetId="11">'[1]S-factor'!#REF!</definedName>
    <definedName name="Sbar_15" localSheetId="24">'[1]S-factor'!#REF!</definedName>
    <definedName name="Sbar_15" localSheetId="25">'[1]S-factor'!#REF!</definedName>
    <definedName name="Sbar_15">'[1]S-factor'!#REF!</definedName>
    <definedName name="Sbar_16" localSheetId="12">'[1]S-factor'!#REF!</definedName>
    <definedName name="Sbar_16" localSheetId="4">'[1]S-factor'!#REF!</definedName>
    <definedName name="Sbar_16" localSheetId="8">'[1]S-factor'!#REF!</definedName>
    <definedName name="Sbar_16" localSheetId="9">'[1]S-factor'!#REF!</definedName>
    <definedName name="Sbar_16" localSheetId="10">'[1]S-factor'!#REF!</definedName>
    <definedName name="Sbar_16" localSheetId="11">'[1]S-factor'!#REF!</definedName>
    <definedName name="Sbar_16" localSheetId="24">'[1]S-factor'!#REF!</definedName>
    <definedName name="Sbar_16" localSheetId="25">'[1]S-factor'!#REF!</definedName>
    <definedName name="Sbar_16">'[1]S-factor'!#REF!</definedName>
    <definedName name="Sbar_17" localSheetId="12">'[1]S-factor'!#REF!</definedName>
    <definedName name="Sbar_17" localSheetId="4">'[1]S-factor'!#REF!</definedName>
    <definedName name="Sbar_17" localSheetId="8">'[1]S-factor'!#REF!</definedName>
    <definedName name="Sbar_17" localSheetId="9">'[1]S-factor'!#REF!</definedName>
    <definedName name="Sbar_17" localSheetId="10">'[1]S-factor'!#REF!</definedName>
    <definedName name="Sbar_17" localSheetId="11">'[1]S-factor'!#REF!</definedName>
    <definedName name="Sbar_17" localSheetId="24">'[1]S-factor'!#REF!</definedName>
    <definedName name="Sbar_17" localSheetId="25">'[1]S-factor'!#REF!</definedName>
    <definedName name="Sbar_17">'[1]S-factor'!#REF!</definedName>
    <definedName name="Sbar_18" localSheetId="12">'[1]S-factor'!#REF!</definedName>
    <definedName name="Sbar_18" localSheetId="4">'[1]S-factor'!#REF!</definedName>
    <definedName name="Sbar_18" localSheetId="8">'[1]S-factor'!#REF!</definedName>
    <definedName name="Sbar_18" localSheetId="9">'[1]S-factor'!#REF!</definedName>
    <definedName name="Sbar_18" localSheetId="10">'[1]S-factor'!#REF!</definedName>
    <definedName name="Sbar_18" localSheetId="11">'[1]S-factor'!#REF!</definedName>
    <definedName name="Sbar_18" localSheetId="24">'[1]S-factor'!#REF!</definedName>
    <definedName name="Sbar_18" localSheetId="25">'[1]S-factor'!#REF!</definedName>
    <definedName name="Sbar_18">'[1]S-factor'!#REF!</definedName>
    <definedName name="Sbar_19" localSheetId="12">'[1]S-factor'!#REF!</definedName>
    <definedName name="Sbar_19" localSheetId="4">'[1]S-factor'!#REF!</definedName>
    <definedName name="Sbar_19" localSheetId="8">'[1]S-factor'!#REF!</definedName>
    <definedName name="Sbar_19" localSheetId="9">'[1]S-factor'!#REF!</definedName>
    <definedName name="Sbar_19" localSheetId="10">'[1]S-factor'!#REF!</definedName>
    <definedName name="Sbar_19" localSheetId="11">'[1]S-factor'!#REF!</definedName>
    <definedName name="Sbar_19" localSheetId="24">'[1]S-factor'!#REF!</definedName>
    <definedName name="Sbar_19" localSheetId="25">'[1]S-factor'!#REF!</definedName>
    <definedName name="Sbar_19">'[1]S-factor'!#REF!</definedName>
    <definedName name="Sbar_2" localSheetId="12">'[1]S-factor'!#REF!</definedName>
    <definedName name="Sbar_2" localSheetId="4">'[1]S-factor'!#REF!</definedName>
    <definedName name="Sbar_2" localSheetId="8">'[1]S-factor'!#REF!</definedName>
    <definedName name="Sbar_2" localSheetId="9">'[1]S-factor'!#REF!</definedName>
    <definedName name="Sbar_2" localSheetId="10">'[1]S-factor'!#REF!</definedName>
    <definedName name="Sbar_2" localSheetId="11">'[1]S-factor'!#REF!</definedName>
    <definedName name="Sbar_2" localSheetId="24">'[1]S-factor'!#REF!</definedName>
    <definedName name="Sbar_2" localSheetId="25">'[1]S-factor'!#REF!</definedName>
    <definedName name="Sbar_2">'[1]S-factor'!#REF!</definedName>
    <definedName name="Sbar_20" localSheetId="12">'[1]S-factor'!#REF!</definedName>
    <definedName name="Sbar_20" localSheetId="4">'[1]S-factor'!#REF!</definedName>
    <definedName name="Sbar_20" localSheetId="8">'[1]S-factor'!#REF!</definedName>
    <definedName name="Sbar_20" localSheetId="9">'[1]S-factor'!#REF!</definedName>
    <definedName name="Sbar_20" localSheetId="10">'[1]S-factor'!#REF!</definedName>
    <definedName name="Sbar_20" localSheetId="11">'[1]S-factor'!#REF!</definedName>
    <definedName name="Sbar_20" localSheetId="24">'[1]S-factor'!#REF!</definedName>
    <definedName name="Sbar_20" localSheetId="25">'[1]S-factor'!#REF!</definedName>
    <definedName name="Sbar_20">'[1]S-factor'!#REF!</definedName>
    <definedName name="Sbar_3" localSheetId="12">'[1]S-factor'!#REF!</definedName>
    <definedName name="Sbar_3" localSheetId="4">'[1]S-factor'!#REF!</definedName>
    <definedName name="Sbar_3" localSheetId="8">'[1]S-factor'!#REF!</definedName>
    <definedName name="Sbar_3" localSheetId="9">'[1]S-factor'!#REF!</definedName>
    <definedName name="Sbar_3" localSheetId="10">'[1]S-factor'!#REF!</definedName>
    <definedName name="Sbar_3" localSheetId="11">'[1]S-factor'!#REF!</definedName>
    <definedName name="Sbar_3" localSheetId="24">'[1]S-factor'!#REF!</definedName>
    <definedName name="Sbar_3" localSheetId="25">'[1]S-factor'!#REF!</definedName>
    <definedName name="Sbar_3">'[1]S-factor'!#REF!</definedName>
    <definedName name="Sbar_4" localSheetId="12">'[1]S-factor'!#REF!</definedName>
    <definedName name="Sbar_4" localSheetId="4">'[1]S-factor'!#REF!</definedName>
    <definedName name="Sbar_4" localSheetId="8">'[1]S-factor'!#REF!</definedName>
    <definedName name="Sbar_4" localSheetId="9">'[1]S-factor'!#REF!</definedName>
    <definedName name="Sbar_4" localSheetId="10">'[1]S-factor'!#REF!</definedName>
    <definedName name="Sbar_4" localSheetId="11">'[1]S-factor'!#REF!</definedName>
    <definedName name="Sbar_4" localSheetId="24">'[1]S-factor'!#REF!</definedName>
    <definedName name="Sbar_4" localSheetId="25">'[1]S-factor'!#REF!</definedName>
    <definedName name="Sbar_4">'[1]S-factor'!#REF!</definedName>
    <definedName name="Sbar_5" localSheetId="12">'[1]S-factor'!#REF!</definedName>
    <definedName name="Sbar_5" localSheetId="4">'[1]S-factor'!#REF!</definedName>
    <definedName name="Sbar_5" localSheetId="8">'[1]S-factor'!#REF!</definedName>
    <definedName name="Sbar_5" localSheetId="9">'[1]S-factor'!#REF!</definedName>
    <definedName name="Sbar_5" localSheetId="10">'[1]S-factor'!#REF!</definedName>
    <definedName name="Sbar_5" localSheetId="11">'[1]S-factor'!#REF!</definedName>
    <definedName name="Sbar_5" localSheetId="24">'[1]S-factor'!#REF!</definedName>
    <definedName name="Sbar_5" localSheetId="25">'[1]S-factor'!#REF!</definedName>
    <definedName name="Sbar_5">'[1]S-factor'!#REF!</definedName>
    <definedName name="Sbar_6" localSheetId="12">'[1]S-factor'!#REF!</definedName>
    <definedName name="Sbar_6" localSheetId="4">'[1]S-factor'!#REF!</definedName>
    <definedName name="Sbar_6" localSheetId="8">'[1]S-factor'!#REF!</definedName>
    <definedName name="Sbar_6" localSheetId="9">'[1]S-factor'!#REF!</definedName>
    <definedName name="Sbar_6" localSheetId="10">'[1]S-factor'!#REF!</definedName>
    <definedName name="Sbar_6" localSheetId="11">'[1]S-factor'!#REF!</definedName>
    <definedName name="Sbar_6" localSheetId="24">'[1]S-factor'!#REF!</definedName>
    <definedName name="Sbar_6" localSheetId="25">'[1]S-factor'!#REF!</definedName>
    <definedName name="Sbar_6">'[1]S-factor'!#REF!</definedName>
    <definedName name="Sbar_7" localSheetId="12">'[1]S-factor'!#REF!</definedName>
    <definedName name="Sbar_7" localSheetId="4">'[1]S-factor'!#REF!</definedName>
    <definedName name="Sbar_7" localSheetId="8">'[1]S-factor'!#REF!</definedName>
    <definedName name="Sbar_7" localSheetId="9">'[1]S-factor'!#REF!</definedName>
    <definedName name="Sbar_7" localSheetId="10">'[1]S-factor'!#REF!</definedName>
    <definedName name="Sbar_7" localSheetId="11">'[1]S-factor'!#REF!</definedName>
    <definedName name="Sbar_7" localSheetId="24">'[1]S-factor'!#REF!</definedName>
    <definedName name="Sbar_7" localSheetId="25">'[1]S-factor'!#REF!</definedName>
    <definedName name="Sbar_7">'[1]S-factor'!#REF!</definedName>
    <definedName name="Sbar_8" localSheetId="12">'[1]S-factor'!#REF!</definedName>
    <definedName name="Sbar_8" localSheetId="4">'[1]S-factor'!#REF!</definedName>
    <definedName name="Sbar_8" localSheetId="8">'[1]S-factor'!#REF!</definedName>
    <definedName name="Sbar_8" localSheetId="9">'[1]S-factor'!#REF!</definedName>
    <definedName name="Sbar_8" localSheetId="10">'[1]S-factor'!#REF!</definedName>
    <definedName name="Sbar_8" localSheetId="11">'[1]S-factor'!#REF!</definedName>
    <definedName name="Sbar_8" localSheetId="24">'[1]S-factor'!#REF!</definedName>
    <definedName name="Sbar_8" localSheetId="25">'[1]S-factor'!#REF!</definedName>
    <definedName name="Sbar_8">'[1]S-factor'!#REF!</definedName>
    <definedName name="Sbar_9" localSheetId="12">'[1]S-factor'!#REF!</definedName>
    <definedName name="Sbar_9" localSheetId="4">'[1]S-factor'!#REF!</definedName>
    <definedName name="Sbar_9" localSheetId="8">'[1]S-factor'!#REF!</definedName>
    <definedName name="Sbar_9" localSheetId="9">'[1]S-factor'!#REF!</definedName>
    <definedName name="Sbar_9" localSheetId="10">'[1]S-factor'!#REF!</definedName>
    <definedName name="Sbar_9" localSheetId="11">'[1]S-factor'!#REF!</definedName>
    <definedName name="Sbar_9" localSheetId="24">'[1]S-factor'!#REF!</definedName>
    <definedName name="Sbar_9" localSheetId="25">'[1]S-factor'!#REF!</definedName>
    <definedName name="Sbar_9">'[1]S-factor'!#REF!</definedName>
    <definedName name="SCADA1" localSheetId="12">#REF!</definedName>
    <definedName name="SCADA1" localSheetId="13">#REF!</definedName>
    <definedName name="SCADA1" localSheetId="14">#REF!</definedName>
    <definedName name="SCADA1" localSheetId="4">#REF!</definedName>
    <definedName name="SCADA1" localSheetId="7">#REF!</definedName>
    <definedName name="SCADA1" localSheetId="8">#REF!</definedName>
    <definedName name="SCADA1" localSheetId="9">#REF!</definedName>
    <definedName name="SCADA1" localSheetId="10">#REF!</definedName>
    <definedName name="SCADA1" localSheetId="11">#REF!</definedName>
    <definedName name="SCADA1" localSheetId="24">#REF!</definedName>
    <definedName name="SCADA1" localSheetId="25">#REF!</definedName>
    <definedName name="SCADA1" localSheetId="26">#REF!</definedName>
    <definedName name="SCADA1">#REF!</definedName>
    <definedName name="SCADA2" localSheetId="12">#REF!</definedName>
    <definedName name="SCADA2" localSheetId="13">#REF!</definedName>
    <definedName name="SCADA2" localSheetId="14">#REF!</definedName>
    <definedName name="SCADA2" localSheetId="4">#REF!</definedName>
    <definedName name="SCADA2" localSheetId="7">#REF!</definedName>
    <definedName name="SCADA2" localSheetId="8">#REF!</definedName>
    <definedName name="SCADA2" localSheetId="9">#REF!</definedName>
    <definedName name="SCADA2" localSheetId="11">#REF!</definedName>
    <definedName name="SCADA2" localSheetId="24">#REF!</definedName>
    <definedName name="SCADA2" localSheetId="25">#REF!</definedName>
    <definedName name="SCADA2" localSheetId="26">#REF!</definedName>
    <definedName name="SCADA2">#REF!</definedName>
    <definedName name="sdafsaf" localSheetId="12">#REF!</definedName>
    <definedName name="sdafsaf" localSheetId="4">#REF!</definedName>
    <definedName name="sdafsaf" localSheetId="7">#REF!</definedName>
    <definedName name="sdafsaf" localSheetId="8">#REF!</definedName>
    <definedName name="sdafsaf" localSheetId="11">#REF!</definedName>
    <definedName name="sdafsaf" localSheetId="24">#REF!</definedName>
    <definedName name="sdafsaf" localSheetId="25">#REF!</definedName>
    <definedName name="sdafsaf" localSheetId="26">#REF!</definedName>
    <definedName name="sdafsaf">#REF!</definedName>
    <definedName name="sdash_1" localSheetId="12">'[1]S-factor'!#REF!</definedName>
    <definedName name="sdash_1" localSheetId="4">'[1]S-factor'!#REF!</definedName>
    <definedName name="sdash_1" localSheetId="8">'[1]S-factor'!#REF!</definedName>
    <definedName name="sdash_1" localSheetId="9">'[1]S-factor'!#REF!</definedName>
    <definedName name="sdash_1" localSheetId="10">'[1]S-factor'!#REF!</definedName>
    <definedName name="sdash_1" localSheetId="11">'[1]S-factor'!#REF!</definedName>
    <definedName name="sdash_1" localSheetId="24">'[1]S-factor'!#REF!</definedName>
    <definedName name="sdash_1" localSheetId="25">'[1]S-factor'!#REF!</definedName>
    <definedName name="sdash_1">'[1]S-factor'!#REF!</definedName>
    <definedName name="Sdash_10" localSheetId="12">'[1]S-factor'!#REF!</definedName>
    <definedName name="Sdash_10" localSheetId="4">'[1]S-factor'!#REF!</definedName>
    <definedName name="Sdash_10" localSheetId="8">'[1]S-factor'!#REF!</definedName>
    <definedName name="Sdash_10" localSheetId="9">'[1]S-factor'!#REF!</definedName>
    <definedName name="Sdash_10" localSheetId="10">'[1]S-factor'!#REF!</definedName>
    <definedName name="Sdash_10" localSheetId="11">'[1]S-factor'!#REF!</definedName>
    <definedName name="Sdash_10" localSheetId="24">'[1]S-factor'!#REF!</definedName>
    <definedName name="Sdash_10" localSheetId="25">'[1]S-factor'!#REF!</definedName>
    <definedName name="Sdash_10">'[1]S-factor'!#REF!</definedName>
    <definedName name="Sdash_11" localSheetId="12">'[1]S-factor'!#REF!</definedName>
    <definedName name="Sdash_11" localSheetId="4">'[1]S-factor'!#REF!</definedName>
    <definedName name="Sdash_11" localSheetId="8">'[1]S-factor'!#REF!</definedName>
    <definedName name="Sdash_11" localSheetId="9">'[1]S-factor'!#REF!</definedName>
    <definedName name="Sdash_11" localSheetId="10">'[1]S-factor'!#REF!</definedName>
    <definedName name="Sdash_11" localSheetId="11">'[1]S-factor'!#REF!</definedName>
    <definedName name="Sdash_11" localSheetId="24">'[1]S-factor'!#REF!</definedName>
    <definedName name="Sdash_11" localSheetId="25">'[1]S-factor'!#REF!</definedName>
    <definedName name="Sdash_11">'[1]S-factor'!#REF!</definedName>
    <definedName name="Sdash_12" localSheetId="12">'[1]S-factor'!#REF!</definedName>
    <definedName name="Sdash_12" localSheetId="4">'[1]S-factor'!#REF!</definedName>
    <definedName name="Sdash_12" localSheetId="8">'[1]S-factor'!#REF!</definedName>
    <definedName name="Sdash_12" localSheetId="9">'[1]S-factor'!#REF!</definedName>
    <definedName name="Sdash_12" localSheetId="10">'[1]S-factor'!#REF!</definedName>
    <definedName name="Sdash_12" localSheetId="11">'[1]S-factor'!#REF!</definedName>
    <definedName name="Sdash_12" localSheetId="24">'[1]S-factor'!#REF!</definedName>
    <definedName name="Sdash_12" localSheetId="25">'[1]S-factor'!#REF!</definedName>
    <definedName name="Sdash_12">'[1]S-factor'!#REF!</definedName>
    <definedName name="Sdash_13" localSheetId="12">'[1]S-factor'!#REF!</definedName>
    <definedName name="Sdash_13" localSheetId="4">'[1]S-factor'!#REF!</definedName>
    <definedName name="Sdash_13" localSheetId="8">'[1]S-factor'!#REF!</definedName>
    <definedName name="Sdash_13" localSheetId="9">'[1]S-factor'!#REF!</definedName>
    <definedName name="Sdash_13" localSheetId="10">'[1]S-factor'!#REF!</definedName>
    <definedName name="Sdash_13" localSheetId="11">'[1]S-factor'!#REF!</definedName>
    <definedName name="Sdash_13" localSheetId="24">'[1]S-factor'!#REF!</definedName>
    <definedName name="Sdash_13" localSheetId="25">'[1]S-factor'!#REF!</definedName>
    <definedName name="Sdash_13">'[1]S-factor'!#REF!</definedName>
    <definedName name="Sdash_14" localSheetId="12">'[1]S-factor'!#REF!</definedName>
    <definedName name="Sdash_14" localSheetId="4">'[1]S-factor'!#REF!</definedName>
    <definedName name="Sdash_14" localSheetId="8">'[1]S-factor'!#REF!</definedName>
    <definedName name="Sdash_14" localSheetId="9">'[1]S-factor'!#REF!</definedName>
    <definedName name="Sdash_14" localSheetId="10">'[1]S-factor'!#REF!</definedName>
    <definedName name="Sdash_14" localSheetId="11">'[1]S-factor'!#REF!</definedName>
    <definedName name="Sdash_14" localSheetId="24">'[1]S-factor'!#REF!</definedName>
    <definedName name="Sdash_14" localSheetId="25">'[1]S-factor'!#REF!</definedName>
    <definedName name="Sdash_14">'[1]S-factor'!#REF!</definedName>
    <definedName name="Sdash_15" localSheetId="12">'[1]S-factor'!#REF!</definedName>
    <definedName name="Sdash_15" localSheetId="4">'[1]S-factor'!#REF!</definedName>
    <definedName name="Sdash_15" localSheetId="8">'[1]S-factor'!#REF!</definedName>
    <definedName name="Sdash_15" localSheetId="9">'[1]S-factor'!#REF!</definedName>
    <definedName name="Sdash_15" localSheetId="10">'[1]S-factor'!#REF!</definedName>
    <definedName name="Sdash_15" localSheetId="11">'[1]S-factor'!#REF!</definedName>
    <definedName name="Sdash_15" localSheetId="24">'[1]S-factor'!#REF!</definedName>
    <definedName name="Sdash_15" localSheetId="25">'[1]S-factor'!#REF!</definedName>
    <definedName name="Sdash_15">'[1]S-factor'!#REF!</definedName>
    <definedName name="Sdash_16" localSheetId="12">'[1]S-factor'!#REF!</definedName>
    <definedName name="Sdash_16" localSheetId="4">'[1]S-factor'!#REF!</definedName>
    <definedName name="Sdash_16" localSheetId="8">'[1]S-factor'!#REF!</definedName>
    <definedName name="Sdash_16" localSheetId="9">'[1]S-factor'!#REF!</definedName>
    <definedName name="Sdash_16" localSheetId="10">'[1]S-factor'!#REF!</definedName>
    <definedName name="Sdash_16" localSheetId="11">'[1]S-factor'!#REF!</definedName>
    <definedName name="Sdash_16" localSheetId="24">'[1]S-factor'!#REF!</definedName>
    <definedName name="Sdash_16" localSheetId="25">'[1]S-factor'!#REF!</definedName>
    <definedName name="Sdash_16">'[1]S-factor'!#REF!</definedName>
    <definedName name="Sdash_17" localSheetId="12">'[1]S-factor'!#REF!</definedName>
    <definedName name="Sdash_17" localSheetId="4">'[1]S-factor'!#REF!</definedName>
    <definedName name="Sdash_17" localSheetId="8">'[1]S-factor'!#REF!</definedName>
    <definedName name="Sdash_17" localSheetId="9">'[1]S-factor'!#REF!</definedName>
    <definedName name="Sdash_17" localSheetId="10">'[1]S-factor'!#REF!</definedName>
    <definedName name="Sdash_17" localSheetId="11">'[1]S-factor'!#REF!</definedName>
    <definedName name="Sdash_17" localSheetId="24">'[1]S-factor'!#REF!</definedName>
    <definedName name="Sdash_17" localSheetId="25">'[1]S-factor'!#REF!</definedName>
    <definedName name="Sdash_17">'[1]S-factor'!#REF!</definedName>
    <definedName name="Sdash_18" localSheetId="12">'[1]S-factor'!#REF!</definedName>
    <definedName name="Sdash_18" localSheetId="4">'[1]S-factor'!#REF!</definedName>
    <definedName name="Sdash_18" localSheetId="8">'[1]S-factor'!#REF!</definedName>
    <definedName name="Sdash_18" localSheetId="9">'[1]S-factor'!#REF!</definedName>
    <definedName name="Sdash_18" localSheetId="10">'[1]S-factor'!#REF!</definedName>
    <definedName name="Sdash_18" localSheetId="11">'[1]S-factor'!#REF!</definedName>
    <definedName name="Sdash_18" localSheetId="24">'[1]S-factor'!#REF!</definedName>
    <definedName name="Sdash_18" localSheetId="25">'[1]S-factor'!#REF!</definedName>
    <definedName name="Sdash_18">'[1]S-factor'!#REF!</definedName>
    <definedName name="Sdash_19" localSheetId="12">'[1]S-factor'!#REF!</definedName>
    <definedName name="Sdash_19" localSheetId="4">'[1]S-factor'!#REF!</definedName>
    <definedName name="Sdash_19" localSheetId="8">'[1]S-factor'!#REF!</definedName>
    <definedName name="Sdash_19" localSheetId="9">'[1]S-factor'!#REF!</definedName>
    <definedName name="Sdash_19" localSheetId="10">'[1]S-factor'!#REF!</definedName>
    <definedName name="Sdash_19" localSheetId="11">'[1]S-factor'!#REF!</definedName>
    <definedName name="Sdash_19" localSheetId="24">'[1]S-factor'!#REF!</definedName>
    <definedName name="Sdash_19" localSheetId="25">'[1]S-factor'!#REF!</definedName>
    <definedName name="Sdash_19">'[1]S-factor'!#REF!</definedName>
    <definedName name="Sdash_2" localSheetId="12">'[1]S-factor'!#REF!</definedName>
    <definedName name="Sdash_2" localSheetId="4">'[1]S-factor'!#REF!</definedName>
    <definedName name="Sdash_2" localSheetId="8">'[1]S-factor'!#REF!</definedName>
    <definedName name="Sdash_2" localSheetId="9">'[1]S-factor'!#REF!</definedName>
    <definedName name="Sdash_2" localSheetId="10">'[1]S-factor'!#REF!</definedName>
    <definedName name="Sdash_2" localSheetId="11">'[1]S-factor'!#REF!</definedName>
    <definedName name="Sdash_2" localSheetId="24">'[1]S-factor'!#REF!</definedName>
    <definedName name="Sdash_2" localSheetId="25">'[1]S-factor'!#REF!</definedName>
    <definedName name="Sdash_2">'[1]S-factor'!#REF!</definedName>
    <definedName name="Sdash_20" localSheetId="12">'[1]S-factor'!#REF!</definedName>
    <definedName name="Sdash_20" localSheetId="4">'[1]S-factor'!#REF!</definedName>
    <definedName name="Sdash_20" localSheetId="8">'[1]S-factor'!#REF!</definedName>
    <definedName name="Sdash_20" localSheetId="9">'[1]S-factor'!#REF!</definedName>
    <definedName name="Sdash_20" localSheetId="10">'[1]S-factor'!#REF!</definedName>
    <definedName name="Sdash_20" localSheetId="11">'[1]S-factor'!#REF!</definedName>
    <definedName name="Sdash_20" localSheetId="24">'[1]S-factor'!#REF!</definedName>
    <definedName name="Sdash_20" localSheetId="25">'[1]S-factor'!#REF!</definedName>
    <definedName name="Sdash_20">'[1]S-factor'!#REF!</definedName>
    <definedName name="Sdash_21" localSheetId="12">'[1]S-factor'!#REF!</definedName>
    <definedName name="Sdash_21" localSheetId="4">'[1]S-factor'!#REF!</definedName>
    <definedName name="Sdash_21" localSheetId="8">'[1]S-factor'!#REF!</definedName>
    <definedName name="Sdash_21" localSheetId="9">'[1]S-factor'!#REF!</definedName>
    <definedName name="Sdash_21" localSheetId="10">'[1]S-factor'!#REF!</definedName>
    <definedName name="Sdash_21" localSheetId="11">'[1]S-factor'!#REF!</definedName>
    <definedName name="Sdash_21" localSheetId="24">'[1]S-factor'!#REF!</definedName>
    <definedName name="Sdash_21" localSheetId="25">'[1]S-factor'!#REF!</definedName>
    <definedName name="Sdash_21">'[1]S-factor'!#REF!</definedName>
    <definedName name="Sdash_22" localSheetId="12">'[1]S-factor'!#REF!</definedName>
    <definedName name="Sdash_22" localSheetId="4">'[1]S-factor'!#REF!</definedName>
    <definedName name="Sdash_22" localSheetId="8">'[1]S-factor'!#REF!</definedName>
    <definedName name="Sdash_22" localSheetId="9">'[1]S-factor'!#REF!</definedName>
    <definedName name="Sdash_22" localSheetId="10">'[1]S-factor'!#REF!</definedName>
    <definedName name="Sdash_22" localSheetId="11">'[1]S-factor'!#REF!</definedName>
    <definedName name="Sdash_22" localSheetId="24">'[1]S-factor'!#REF!</definedName>
    <definedName name="Sdash_22" localSheetId="25">'[1]S-factor'!#REF!</definedName>
    <definedName name="Sdash_22">'[1]S-factor'!#REF!</definedName>
    <definedName name="Sdash_23" localSheetId="12">'[1]S-factor'!#REF!</definedName>
    <definedName name="Sdash_23" localSheetId="4">'[1]S-factor'!#REF!</definedName>
    <definedName name="Sdash_23" localSheetId="8">'[1]S-factor'!#REF!</definedName>
    <definedName name="Sdash_23" localSheetId="9">'[1]S-factor'!#REF!</definedName>
    <definedName name="Sdash_23" localSheetId="10">'[1]S-factor'!#REF!</definedName>
    <definedName name="Sdash_23" localSheetId="11">'[1]S-factor'!#REF!</definedName>
    <definedName name="Sdash_23" localSheetId="24">'[1]S-factor'!#REF!</definedName>
    <definedName name="Sdash_23" localSheetId="25">'[1]S-factor'!#REF!</definedName>
    <definedName name="Sdash_23">'[1]S-factor'!#REF!</definedName>
    <definedName name="Sdash_24" localSheetId="12">'[1]S-factor'!#REF!</definedName>
    <definedName name="Sdash_24" localSheetId="4">'[1]S-factor'!#REF!</definedName>
    <definedName name="Sdash_24" localSheetId="8">'[1]S-factor'!#REF!</definedName>
    <definedName name="Sdash_24" localSheetId="9">'[1]S-factor'!#REF!</definedName>
    <definedName name="Sdash_24" localSheetId="10">'[1]S-factor'!#REF!</definedName>
    <definedName name="Sdash_24" localSheetId="11">'[1]S-factor'!#REF!</definedName>
    <definedName name="Sdash_24" localSheetId="24">'[1]S-factor'!#REF!</definedName>
    <definedName name="Sdash_24" localSheetId="25">'[1]S-factor'!#REF!</definedName>
    <definedName name="Sdash_24">'[1]S-factor'!#REF!</definedName>
    <definedName name="Sdash_3" localSheetId="12">'[1]S-factor'!#REF!</definedName>
    <definedName name="Sdash_3" localSheetId="4">'[1]S-factor'!#REF!</definedName>
    <definedName name="Sdash_3" localSheetId="8">'[1]S-factor'!#REF!</definedName>
    <definedName name="Sdash_3" localSheetId="9">'[1]S-factor'!#REF!</definedName>
    <definedName name="Sdash_3" localSheetId="10">'[1]S-factor'!#REF!</definedName>
    <definedName name="Sdash_3" localSheetId="11">'[1]S-factor'!#REF!</definedName>
    <definedName name="Sdash_3" localSheetId="24">'[1]S-factor'!#REF!</definedName>
    <definedName name="Sdash_3" localSheetId="25">'[1]S-factor'!#REF!</definedName>
    <definedName name="Sdash_3">'[1]S-factor'!#REF!</definedName>
    <definedName name="Sdash_4" localSheetId="12">'[1]S-factor'!#REF!</definedName>
    <definedName name="Sdash_4" localSheetId="4">'[1]S-factor'!#REF!</definedName>
    <definedName name="Sdash_4" localSheetId="8">'[1]S-factor'!#REF!</definedName>
    <definedName name="Sdash_4" localSheetId="9">'[1]S-factor'!#REF!</definedName>
    <definedName name="Sdash_4" localSheetId="10">'[1]S-factor'!#REF!</definedName>
    <definedName name="Sdash_4" localSheetId="11">'[1]S-factor'!#REF!</definedName>
    <definedName name="Sdash_4" localSheetId="24">'[1]S-factor'!#REF!</definedName>
    <definedName name="Sdash_4" localSheetId="25">'[1]S-factor'!#REF!</definedName>
    <definedName name="Sdash_4">'[1]S-factor'!#REF!</definedName>
    <definedName name="Sdash_5" localSheetId="12">'[1]S-factor'!#REF!</definedName>
    <definedName name="Sdash_5" localSheetId="4">'[1]S-factor'!#REF!</definedName>
    <definedName name="Sdash_5" localSheetId="8">'[1]S-factor'!#REF!</definedName>
    <definedName name="Sdash_5" localSheetId="9">'[1]S-factor'!#REF!</definedName>
    <definedName name="Sdash_5" localSheetId="10">'[1]S-factor'!#REF!</definedName>
    <definedName name="Sdash_5" localSheetId="11">'[1]S-factor'!#REF!</definedName>
    <definedName name="Sdash_5" localSheetId="24">'[1]S-factor'!#REF!</definedName>
    <definedName name="Sdash_5" localSheetId="25">'[1]S-factor'!#REF!</definedName>
    <definedName name="Sdash_5">'[1]S-factor'!#REF!</definedName>
    <definedName name="Sdash_6" localSheetId="12">'[1]S-factor'!#REF!</definedName>
    <definedName name="Sdash_6" localSheetId="4">'[1]S-factor'!#REF!</definedName>
    <definedName name="Sdash_6" localSheetId="8">'[1]S-factor'!#REF!</definedName>
    <definedName name="Sdash_6" localSheetId="9">'[1]S-factor'!#REF!</definedName>
    <definedName name="Sdash_6" localSheetId="10">'[1]S-factor'!#REF!</definedName>
    <definedName name="Sdash_6" localSheetId="11">'[1]S-factor'!#REF!</definedName>
    <definedName name="Sdash_6" localSheetId="24">'[1]S-factor'!#REF!</definedName>
    <definedName name="Sdash_6" localSheetId="25">'[1]S-factor'!#REF!</definedName>
    <definedName name="Sdash_6">'[1]S-factor'!#REF!</definedName>
    <definedName name="Sdash_7" localSheetId="12">'[1]S-factor'!#REF!</definedName>
    <definedName name="Sdash_7" localSheetId="4">'[1]S-factor'!#REF!</definedName>
    <definedName name="Sdash_7" localSheetId="8">'[1]S-factor'!#REF!</definedName>
    <definedName name="Sdash_7" localSheetId="9">'[1]S-factor'!#REF!</definedName>
    <definedName name="Sdash_7" localSheetId="10">'[1]S-factor'!#REF!</definedName>
    <definedName name="Sdash_7" localSheetId="11">'[1]S-factor'!#REF!</definedName>
    <definedName name="Sdash_7" localSheetId="24">'[1]S-factor'!#REF!</definedName>
    <definedName name="Sdash_7" localSheetId="25">'[1]S-factor'!#REF!</definedName>
    <definedName name="Sdash_7">'[1]S-factor'!#REF!</definedName>
    <definedName name="Sdash_8" localSheetId="12">'[1]S-factor'!#REF!</definedName>
    <definedName name="Sdash_8" localSheetId="4">'[1]S-factor'!#REF!</definedName>
    <definedName name="Sdash_8" localSheetId="8">'[1]S-factor'!#REF!</definedName>
    <definedName name="Sdash_8" localSheetId="9">'[1]S-factor'!#REF!</definedName>
    <definedName name="Sdash_8" localSheetId="10">'[1]S-factor'!#REF!</definedName>
    <definedName name="Sdash_8" localSheetId="11">'[1]S-factor'!#REF!</definedName>
    <definedName name="Sdash_8" localSheetId="24">'[1]S-factor'!#REF!</definedName>
    <definedName name="Sdash_8" localSheetId="25">'[1]S-factor'!#REF!</definedName>
    <definedName name="Sdash_8">'[1]S-factor'!#REF!</definedName>
    <definedName name="Sdash_9" localSheetId="12">'[1]S-factor'!#REF!</definedName>
    <definedName name="Sdash_9" localSheetId="4">'[1]S-factor'!#REF!</definedName>
    <definedName name="Sdash_9" localSheetId="8">'[1]S-factor'!#REF!</definedName>
    <definedName name="Sdash_9" localSheetId="9">'[1]S-factor'!#REF!</definedName>
    <definedName name="Sdash_9" localSheetId="10">'[1]S-factor'!#REF!</definedName>
    <definedName name="Sdash_9" localSheetId="11">'[1]S-factor'!#REF!</definedName>
    <definedName name="Sdash_9" localSheetId="24">'[1]S-factor'!#REF!</definedName>
    <definedName name="Sdash_9" localSheetId="25">'[1]S-factor'!#REF!</definedName>
    <definedName name="Sdash_9">'[1]S-factor'!#REF!</definedName>
    <definedName name="Sdoubleprime_1" localSheetId="12">'[1]S-factor'!#REF!</definedName>
    <definedName name="Sdoubleprime_1" localSheetId="4">'[1]S-factor'!#REF!</definedName>
    <definedName name="Sdoubleprime_1" localSheetId="8">'[1]S-factor'!#REF!</definedName>
    <definedName name="Sdoubleprime_1" localSheetId="9">'[1]S-factor'!#REF!</definedName>
    <definedName name="Sdoubleprime_1" localSheetId="10">'[1]S-factor'!#REF!</definedName>
    <definedName name="Sdoubleprime_1" localSheetId="11">'[1]S-factor'!#REF!</definedName>
    <definedName name="Sdoubleprime_1" localSheetId="24">'[1]S-factor'!#REF!</definedName>
    <definedName name="Sdoubleprime_1" localSheetId="25">'[1]S-factor'!#REF!</definedName>
    <definedName name="Sdoubleprime_1">'[1]S-factor'!#REF!</definedName>
    <definedName name="Sdoubleprime_10" localSheetId="12">'[1]S-factor'!#REF!</definedName>
    <definedName name="Sdoubleprime_10" localSheetId="4">'[1]S-factor'!#REF!</definedName>
    <definedName name="Sdoubleprime_10" localSheetId="8">'[1]S-factor'!#REF!</definedName>
    <definedName name="Sdoubleprime_10" localSheetId="9">'[1]S-factor'!#REF!</definedName>
    <definedName name="Sdoubleprime_10" localSheetId="10">'[1]S-factor'!#REF!</definedName>
    <definedName name="Sdoubleprime_10" localSheetId="11">'[1]S-factor'!#REF!</definedName>
    <definedName name="Sdoubleprime_10" localSheetId="24">'[1]S-factor'!#REF!</definedName>
    <definedName name="Sdoubleprime_10" localSheetId="25">'[1]S-factor'!#REF!</definedName>
    <definedName name="Sdoubleprime_10">'[1]S-factor'!#REF!</definedName>
    <definedName name="Sdoubleprime_11" localSheetId="12">'[1]S-factor'!#REF!</definedName>
    <definedName name="Sdoubleprime_11" localSheetId="4">'[1]S-factor'!#REF!</definedName>
    <definedName name="Sdoubleprime_11" localSheetId="8">'[1]S-factor'!#REF!</definedName>
    <definedName name="Sdoubleprime_11" localSheetId="9">'[1]S-factor'!#REF!</definedName>
    <definedName name="Sdoubleprime_11" localSheetId="10">'[1]S-factor'!#REF!</definedName>
    <definedName name="Sdoubleprime_11" localSheetId="11">'[1]S-factor'!#REF!</definedName>
    <definedName name="Sdoubleprime_11" localSheetId="24">'[1]S-factor'!#REF!</definedName>
    <definedName name="Sdoubleprime_11" localSheetId="25">'[1]S-factor'!#REF!</definedName>
    <definedName name="Sdoubleprime_11">'[1]S-factor'!#REF!</definedName>
    <definedName name="Sdoubleprime_12" localSheetId="12">'[1]S-factor'!#REF!</definedName>
    <definedName name="Sdoubleprime_12" localSheetId="4">'[1]S-factor'!#REF!</definedName>
    <definedName name="Sdoubleprime_12" localSheetId="8">'[1]S-factor'!#REF!</definedName>
    <definedName name="Sdoubleprime_12" localSheetId="9">'[1]S-factor'!#REF!</definedName>
    <definedName name="Sdoubleprime_12" localSheetId="10">'[1]S-factor'!#REF!</definedName>
    <definedName name="Sdoubleprime_12" localSheetId="11">'[1]S-factor'!#REF!</definedName>
    <definedName name="Sdoubleprime_12" localSheetId="24">'[1]S-factor'!#REF!</definedName>
    <definedName name="Sdoubleprime_12" localSheetId="25">'[1]S-factor'!#REF!</definedName>
    <definedName name="Sdoubleprime_12">'[1]S-factor'!#REF!</definedName>
    <definedName name="Sdoubleprime_13" localSheetId="12">'[1]S-factor'!#REF!</definedName>
    <definedName name="Sdoubleprime_13" localSheetId="4">'[1]S-factor'!#REF!</definedName>
    <definedName name="Sdoubleprime_13" localSheetId="8">'[1]S-factor'!#REF!</definedName>
    <definedName name="Sdoubleprime_13" localSheetId="9">'[1]S-factor'!#REF!</definedName>
    <definedName name="Sdoubleprime_13" localSheetId="10">'[1]S-factor'!#REF!</definedName>
    <definedName name="Sdoubleprime_13" localSheetId="11">'[1]S-factor'!#REF!</definedName>
    <definedName name="Sdoubleprime_13" localSheetId="24">'[1]S-factor'!#REF!</definedName>
    <definedName name="Sdoubleprime_13" localSheetId="25">'[1]S-factor'!#REF!</definedName>
    <definedName name="Sdoubleprime_13">'[1]S-factor'!#REF!</definedName>
    <definedName name="Sdoubleprime_14" localSheetId="12">'[1]S-factor'!#REF!</definedName>
    <definedName name="Sdoubleprime_14" localSheetId="4">'[1]S-factor'!#REF!</definedName>
    <definedName name="Sdoubleprime_14" localSheetId="8">'[1]S-factor'!#REF!</definedName>
    <definedName name="Sdoubleprime_14" localSheetId="9">'[1]S-factor'!#REF!</definedName>
    <definedName name="Sdoubleprime_14" localSheetId="10">'[1]S-factor'!#REF!</definedName>
    <definedName name="Sdoubleprime_14" localSheetId="11">'[1]S-factor'!#REF!</definedName>
    <definedName name="Sdoubleprime_14" localSheetId="24">'[1]S-factor'!#REF!</definedName>
    <definedName name="Sdoubleprime_14" localSheetId="25">'[1]S-factor'!#REF!</definedName>
    <definedName name="Sdoubleprime_14">'[1]S-factor'!#REF!</definedName>
    <definedName name="Sdoubleprime_15" localSheetId="12">'[1]S-factor'!#REF!</definedName>
    <definedName name="Sdoubleprime_15" localSheetId="4">'[1]S-factor'!#REF!</definedName>
    <definedName name="Sdoubleprime_15" localSheetId="8">'[1]S-factor'!#REF!</definedName>
    <definedName name="Sdoubleprime_15" localSheetId="9">'[1]S-factor'!#REF!</definedName>
    <definedName name="Sdoubleprime_15" localSheetId="10">'[1]S-factor'!#REF!</definedName>
    <definedName name="Sdoubleprime_15" localSheetId="11">'[1]S-factor'!#REF!</definedName>
    <definedName name="Sdoubleprime_15" localSheetId="24">'[1]S-factor'!#REF!</definedName>
    <definedName name="Sdoubleprime_15" localSheetId="25">'[1]S-factor'!#REF!</definedName>
    <definedName name="Sdoubleprime_15">'[1]S-factor'!#REF!</definedName>
    <definedName name="Sdoubleprime_16" localSheetId="12">'[1]S-factor'!#REF!</definedName>
    <definedName name="Sdoubleprime_16" localSheetId="4">'[1]S-factor'!#REF!</definedName>
    <definedName name="Sdoubleprime_16" localSheetId="8">'[1]S-factor'!#REF!</definedName>
    <definedName name="Sdoubleprime_16" localSheetId="9">'[1]S-factor'!#REF!</definedName>
    <definedName name="Sdoubleprime_16" localSheetId="10">'[1]S-factor'!#REF!</definedName>
    <definedName name="Sdoubleprime_16" localSheetId="11">'[1]S-factor'!#REF!</definedName>
    <definedName name="Sdoubleprime_16" localSheetId="24">'[1]S-factor'!#REF!</definedName>
    <definedName name="Sdoubleprime_16" localSheetId="25">'[1]S-factor'!#REF!</definedName>
    <definedName name="Sdoubleprime_16">'[1]S-factor'!#REF!</definedName>
    <definedName name="Sdoubleprime_17" localSheetId="12">'[1]S-factor'!#REF!</definedName>
    <definedName name="Sdoubleprime_17" localSheetId="4">'[1]S-factor'!#REF!</definedName>
    <definedName name="Sdoubleprime_17" localSheetId="8">'[1]S-factor'!#REF!</definedName>
    <definedName name="Sdoubleprime_17" localSheetId="9">'[1]S-factor'!#REF!</definedName>
    <definedName name="Sdoubleprime_17" localSheetId="10">'[1]S-factor'!#REF!</definedName>
    <definedName name="Sdoubleprime_17" localSheetId="11">'[1]S-factor'!#REF!</definedName>
    <definedName name="Sdoubleprime_17" localSheetId="24">'[1]S-factor'!#REF!</definedName>
    <definedName name="Sdoubleprime_17" localSheetId="25">'[1]S-factor'!#REF!</definedName>
    <definedName name="Sdoubleprime_17">'[1]S-factor'!#REF!</definedName>
    <definedName name="Sdoubleprime_18" localSheetId="12">'[1]S-factor'!#REF!</definedName>
    <definedName name="Sdoubleprime_18" localSheetId="4">'[1]S-factor'!#REF!</definedName>
    <definedName name="Sdoubleprime_18" localSheetId="8">'[1]S-factor'!#REF!</definedName>
    <definedName name="Sdoubleprime_18" localSheetId="9">'[1]S-factor'!#REF!</definedName>
    <definedName name="Sdoubleprime_18" localSheetId="10">'[1]S-factor'!#REF!</definedName>
    <definedName name="Sdoubleprime_18" localSheetId="11">'[1]S-factor'!#REF!</definedName>
    <definedName name="Sdoubleprime_18" localSheetId="24">'[1]S-factor'!#REF!</definedName>
    <definedName name="Sdoubleprime_18" localSheetId="25">'[1]S-factor'!#REF!</definedName>
    <definedName name="Sdoubleprime_18">'[1]S-factor'!#REF!</definedName>
    <definedName name="Sdoubleprime_19" localSheetId="12">'[1]S-factor'!#REF!</definedName>
    <definedName name="Sdoubleprime_19" localSheetId="4">'[1]S-factor'!#REF!</definedName>
    <definedName name="Sdoubleprime_19" localSheetId="8">'[1]S-factor'!#REF!</definedName>
    <definedName name="Sdoubleprime_19" localSheetId="9">'[1]S-factor'!#REF!</definedName>
    <definedName name="Sdoubleprime_19" localSheetId="10">'[1]S-factor'!#REF!</definedName>
    <definedName name="Sdoubleprime_19" localSheetId="11">'[1]S-factor'!#REF!</definedName>
    <definedName name="Sdoubleprime_19" localSheetId="24">'[1]S-factor'!#REF!</definedName>
    <definedName name="Sdoubleprime_19" localSheetId="25">'[1]S-factor'!#REF!</definedName>
    <definedName name="Sdoubleprime_19">'[1]S-factor'!#REF!</definedName>
    <definedName name="Sdoubleprime_2" localSheetId="12">'[1]S-factor'!#REF!</definedName>
    <definedName name="Sdoubleprime_2" localSheetId="4">'[1]S-factor'!#REF!</definedName>
    <definedName name="Sdoubleprime_2" localSheetId="8">'[1]S-factor'!#REF!</definedName>
    <definedName name="Sdoubleprime_2" localSheetId="9">'[1]S-factor'!#REF!</definedName>
    <definedName name="Sdoubleprime_2" localSheetId="10">'[1]S-factor'!#REF!</definedName>
    <definedName name="Sdoubleprime_2" localSheetId="11">'[1]S-factor'!#REF!</definedName>
    <definedName name="Sdoubleprime_2" localSheetId="24">'[1]S-factor'!#REF!</definedName>
    <definedName name="Sdoubleprime_2" localSheetId="25">'[1]S-factor'!#REF!</definedName>
    <definedName name="Sdoubleprime_2">'[1]S-factor'!#REF!</definedName>
    <definedName name="Sdoubleprime_20" localSheetId="12">'[1]S-factor'!#REF!</definedName>
    <definedName name="Sdoubleprime_20" localSheetId="4">'[1]S-factor'!#REF!</definedName>
    <definedName name="Sdoubleprime_20" localSheetId="8">'[1]S-factor'!#REF!</definedName>
    <definedName name="Sdoubleprime_20" localSheetId="9">'[1]S-factor'!#REF!</definedName>
    <definedName name="Sdoubleprime_20" localSheetId="10">'[1]S-factor'!#REF!</definedName>
    <definedName name="Sdoubleprime_20" localSheetId="11">'[1]S-factor'!#REF!</definedName>
    <definedName name="Sdoubleprime_20" localSheetId="24">'[1]S-factor'!#REF!</definedName>
    <definedName name="Sdoubleprime_20" localSheetId="25">'[1]S-factor'!#REF!</definedName>
    <definedName name="Sdoubleprime_20">'[1]S-factor'!#REF!</definedName>
    <definedName name="Sdoubleprime_3" localSheetId="12">'[1]S-factor'!#REF!</definedName>
    <definedName name="Sdoubleprime_3" localSheetId="4">'[1]S-factor'!#REF!</definedName>
    <definedName name="Sdoubleprime_3" localSheetId="8">'[1]S-factor'!#REF!</definedName>
    <definedName name="Sdoubleprime_3" localSheetId="9">'[1]S-factor'!#REF!</definedName>
    <definedName name="Sdoubleprime_3" localSheetId="10">'[1]S-factor'!#REF!</definedName>
    <definedName name="Sdoubleprime_3" localSheetId="11">'[1]S-factor'!#REF!</definedName>
    <definedName name="Sdoubleprime_3" localSheetId="24">'[1]S-factor'!#REF!</definedName>
    <definedName name="Sdoubleprime_3" localSheetId="25">'[1]S-factor'!#REF!</definedName>
    <definedName name="Sdoubleprime_3">'[1]S-factor'!#REF!</definedName>
    <definedName name="Sdoubleprime_4" localSheetId="12">'[1]S-factor'!#REF!</definedName>
    <definedName name="Sdoubleprime_4" localSheetId="4">'[1]S-factor'!#REF!</definedName>
    <definedName name="Sdoubleprime_4" localSheetId="8">'[1]S-factor'!#REF!</definedName>
    <definedName name="Sdoubleprime_4" localSheetId="9">'[1]S-factor'!#REF!</definedName>
    <definedName name="Sdoubleprime_4" localSheetId="10">'[1]S-factor'!#REF!</definedName>
    <definedName name="Sdoubleprime_4" localSheetId="11">'[1]S-factor'!#REF!</definedName>
    <definedName name="Sdoubleprime_4" localSheetId="24">'[1]S-factor'!#REF!</definedName>
    <definedName name="Sdoubleprime_4" localSheetId="25">'[1]S-factor'!#REF!</definedName>
    <definedName name="Sdoubleprime_4">'[1]S-factor'!#REF!</definedName>
    <definedName name="Sdoubleprime_5" localSheetId="12">'[1]S-factor'!#REF!</definedName>
    <definedName name="Sdoubleprime_5" localSheetId="4">'[1]S-factor'!#REF!</definedName>
    <definedName name="Sdoubleprime_5" localSheetId="8">'[1]S-factor'!#REF!</definedName>
    <definedName name="Sdoubleprime_5" localSheetId="9">'[1]S-factor'!#REF!</definedName>
    <definedName name="Sdoubleprime_5" localSheetId="10">'[1]S-factor'!#REF!</definedName>
    <definedName name="Sdoubleprime_5" localSheetId="11">'[1]S-factor'!#REF!</definedName>
    <definedName name="Sdoubleprime_5" localSheetId="24">'[1]S-factor'!#REF!</definedName>
    <definedName name="Sdoubleprime_5" localSheetId="25">'[1]S-factor'!#REF!</definedName>
    <definedName name="Sdoubleprime_5">'[1]S-factor'!#REF!</definedName>
    <definedName name="Sdoubleprime_6" localSheetId="12">'[1]S-factor'!#REF!</definedName>
    <definedName name="Sdoubleprime_6" localSheetId="4">'[1]S-factor'!#REF!</definedName>
    <definedName name="Sdoubleprime_6" localSheetId="8">'[1]S-factor'!#REF!</definedName>
    <definedName name="Sdoubleprime_6" localSheetId="9">'[1]S-factor'!#REF!</definedName>
    <definedName name="Sdoubleprime_6" localSheetId="10">'[1]S-factor'!#REF!</definedName>
    <definedName name="Sdoubleprime_6" localSheetId="11">'[1]S-factor'!#REF!</definedName>
    <definedName name="Sdoubleprime_6" localSheetId="24">'[1]S-factor'!#REF!</definedName>
    <definedName name="Sdoubleprime_6" localSheetId="25">'[1]S-factor'!#REF!</definedName>
    <definedName name="Sdoubleprime_6">'[1]S-factor'!#REF!</definedName>
    <definedName name="Sdoubleprime_7" localSheetId="12">'[1]S-factor'!#REF!</definedName>
    <definedName name="Sdoubleprime_7" localSheetId="4">'[1]S-factor'!#REF!</definedName>
    <definedName name="Sdoubleprime_7" localSheetId="8">'[1]S-factor'!#REF!</definedName>
    <definedName name="Sdoubleprime_7" localSheetId="9">'[1]S-factor'!#REF!</definedName>
    <definedName name="Sdoubleprime_7" localSheetId="10">'[1]S-factor'!#REF!</definedName>
    <definedName name="Sdoubleprime_7" localSheetId="11">'[1]S-factor'!#REF!</definedName>
    <definedName name="Sdoubleprime_7" localSheetId="24">'[1]S-factor'!#REF!</definedName>
    <definedName name="Sdoubleprime_7" localSheetId="25">'[1]S-factor'!#REF!</definedName>
    <definedName name="Sdoubleprime_7">'[1]S-factor'!#REF!</definedName>
    <definedName name="Sdoubleprime_8" localSheetId="12">'[1]S-factor'!#REF!</definedName>
    <definedName name="Sdoubleprime_8" localSheetId="4">'[1]S-factor'!#REF!</definedName>
    <definedName name="Sdoubleprime_8" localSheetId="8">'[1]S-factor'!#REF!</definedName>
    <definedName name="Sdoubleprime_8" localSheetId="9">'[1]S-factor'!#REF!</definedName>
    <definedName name="Sdoubleprime_8" localSheetId="10">'[1]S-factor'!#REF!</definedName>
    <definedName name="Sdoubleprime_8" localSheetId="11">'[1]S-factor'!#REF!</definedName>
    <definedName name="Sdoubleprime_8" localSheetId="24">'[1]S-factor'!#REF!</definedName>
    <definedName name="Sdoubleprime_8" localSheetId="25">'[1]S-factor'!#REF!</definedName>
    <definedName name="Sdoubleprime_8">'[1]S-factor'!#REF!</definedName>
    <definedName name="Sdoubleprime_9" localSheetId="12">'[1]S-factor'!#REF!</definedName>
    <definedName name="Sdoubleprime_9" localSheetId="4">'[1]S-factor'!#REF!</definedName>
    <definedName name="Sdoubleprime_9" localSheetId="8">'[1]S-factor'!#REF!</definedName>
    <definedName name="Sdoubleprime_9" localSheetId="9">'[1]S-factor'!#REF!</definedName>
    <definedName name="Sdoubleprime_9" localSheetId="10">'[1]S-factor'!#REF!</definedName>
    <definedName name="Sdoubleprime_9" localSheetId="11">'[1]S-factor'!#REF!</definedName>
    <definedName name="Sdoubleprime_9" localSheetId="24">'[1]S-factor'!#REF!</definedName>
    <definedName name="Sdoubleprime_9" localSheetId="25">'[1]S-factor'!#REF!</definedName>
    <definedName name="Sdoubleprime_9">'[1]S-factor'!#REF!</definedName>
    <definedName name="SelfInsurance" localSheetId="4">#REF!</definedName>
    <definedName name="SERV1" localSheetId="12">#REF!</definedName>
    <definedName name="SERV1" localSheetId="13">#REF!</definedName>
    <definedName name="SERV1" localSheetId="14">#REF!</definedName>
    <definedName name="SERV1" localSheetId="4">#REF!</definedName>
    <definedName name="SERV1" localSheetId="7">#REF!</definedName>
    <definedName name="SERV1" localSheetId="8">#REF!</definedName>
    <definedName name="SERV1" localSheetId="9">#REF!</definedName>
    <definedName name="SERV1" localSheetId="10">#REF!</definedName>
    <definedName name="SERV1" localSheetId="11">#REF!</definedName>
    <definedName name="SERV1" localSheetId="24">#REF!</definedName>
    <definedName name="SERV1" localSheetId="25">#REF!</definedName>
    <definedName name="SERV1" localSheetId="26">#REF!</definedName>
    <definedName name="SERV1">#REF!</definedName>
    <definedName name="SERV2" localSheetId="12">#REF!</definedName>
    <definedName name="SERV2" localSheetId="13">#REF!</definedName>
    <definedName name="SERV2" localSheetId="14">#REF!</definedName>
    <definedName name="SERV2" localSheetId="4">#REF!</definedName>
    <definedName name="SERV2" localSheetId="7">#REF!</definedName>
    <definedName name="SERV2" localSheetId="8">#REF!</definedName>
    <definedName name="SERV2" localSheetId="9">#REF!</definedName>
    <definedName name="SERV2" localSheetId="11">#REF!</definedName>
    <definedName name="SERV2" localSheetId="24">#REF!</definedName>
    <definedName name="SERV2" localSheetId="25">#REF!</definedName>
    <definedName name="SERV2" localSheetId="26">#REF!</definedName>
    <definedName name="SERV2">#REF!</definedName>
    <definedName name="Services" localSheetId="4">#REF!</definedName>
    <definedName name="ServicesIndicativePrices" localSheetId="4">#REF!</definedName>
    <definedName name="SGEAR1" localSheetId="12">#REF!</definedName>
    <definedName name="SGEAR1" localSheetId="13">#REF!</definedName>
    <definedName name="SGEAR1" localSheetId="14">#REF!</definedName>
    <definedName name="SGEAR1" localSheetId="4">#REF!</definedName>
    <definedName name="SGEAR1" localSheetId="7">#REF!</definedName>
    <definedName name="SGEAR1" localSheetId="8">#REF!</definedName>
    <definedName name="SGEAR1" localSheetId="9">#REF!</definedName>
    <definedName name="SGEAR1" localSheetId="11">#REF!</definedName>
    <definedName name="SGEAR1" localSheetId="24">#REF!</definedName>
    <definedName name="SGEAR1" localSheetId="25">#REF!</definedName>
    <definedName name="SGEAR1" localSheetId="26">#REF!</definedName>
    <definedName name="SGEAR1">#REF!</definedName>
    <definedName name="SGEAR2" localSheetId="12">#REF!</definedName>
    <definedName name="SGEAR2" localSheetId="13">#REF!</definedName>
    <definedName name="SGEAR2" localSheetId="14">#REF!</definedName>
    <definedName name="SGEAR2" localSheetId="4">#REF!</definedName>
    <definedName name="SGEAR2" localSheetId="7">#REF!</definedName>
    <definedName name="SGEAR2" localSheetId="8">#REF!</definedName>
    <definedName name="SGEAR2" localSheetId="9">#REF!</definedName>
    <definedName name="SGEAR2" localSheetId="11">#REF!</definedName>
    <definedName name="SGEAR2" localSheetId="24">#REF!</definedName>
    <definedName name="SGEAR2" localSheetId="25">#REF!</definedName>
    <definedName name="SGEAR2" localSheetId="26">#REF!</definedName>
    <definedName name="SGEAR2">#REF!</definedName>
    <definedName name="SharedAssets" localSheetId="4">#REF!</definedName>
    <definedName name="Source_Cost">'[6]Source Data'!$A$58:$AG$381</definedName>
    <definedName name="Sprime_1" localSheetId="12">'[1]S-factor'!#REF!</definedName>
    <definedName name="Sprime_1" localSheetId="4">'[1]S-factor'!#REF!</definedName>
    <definedName name="Sprime_1" localSheetId="8">'[1]S-factor'!#REF!</definedName>
    <definedName name="Sprime_1" localSheetId="9">'[1]S-factor'!#REF!</definedName>
    <definedName name="Sprime_1" localSheetId="10">'[1]S-factor'!#REF!</definedName>
    <definedName name="Sprime_1" localSheetId="11">'[1]S-factor'!#REF!</definedName>
    <definedName name="Sprime_1" localSheetId="24">'[1]S-factor'!#REF!</definedName>
    <definedName name="Sprime_1" localSheetId="25">'[1]S-factor'!#REF!</definedName>
    <definedName name="Sprime_1">'[1]S-factor'!#REF!</definedName>
    <definedName name="Sprime_10" localSheetId="12">'[1]S-factor'!#REF!</definedName>
    <definedName name="Sprime_10" localSheetId="4">'[1]S-factor'!#REF!</definedName>
    <definedName name="Sprime_10" localSheetId="8">'[1]S-factor'!#REF!</definedName>
    <definedName name="Sprime_10" localSheetId="9">'[1]S-factor'!#REF!</definedName>
    <definedName name="Sprime_10" localSheetId="10">'[1]S-factor'!#REF!</definedName>
    <definedName name="Sprime_10" localSheetId="11">'[1]S-factor'!#REF!</definedName>
    <definedName name="Sprime_10" localSheetId="24">'[1]S-factor'!#REF!</definedName>
    <definedName name="Sprime_10" localSheetId="25">'[1]S-factor'!#REF!</definedName>
    <definedName name="Sprime_10">'[1]S-factor'!#REF!</definedName>
    <definedName name="Sprime_11" localSheetId="12">'[1]S-factor'!#REF!</definedName>
    <definedName name="Sprime_11" localSheetId="4">'[1]S-factor'!#REF!</definedName>
    <definedName name="Sprime_11" localSheetId="8">'[1]S-factor'!#REF!</definedName>
    <definedName name="Sprime_11" localSheetId="9">'[1]S-factor'!#REF!</definedName>
    <definedName name="Sprime_11" localSheetId="10">'[1]S-factor'!#REF!</definedName>
    <definedName name="Sprime_11" localSheetId="11">'[1]S-factor'!#REF!</definedName>
    <definedName name="Sprime_11" localSheetId="24">'[1]S-factor'!#REF!</definedName>
    <definedName name="Sprime_11" localSheetId="25">'[1]S-factor'!#REF!</definedName>
    <definedName name="Sprime_11">'[1]S-factor'!#REF!</definedName>
    <definedName name="Sprime_12" localSheetId="12">'[1]S-factor'!#REF!</definedName>
    <definedName name="Sprime_12" localSheetId="4">'[1]S-factor'!#REF!</definedName>
    <definedName name="Sprime_12" localSheetId="8">'[1]S-factor'!#REF!</definedName>
    <definedName name="Sprime_12" localSheetId="9">'[1]S-factor'!#REF!</definedName>
    <definedName name="Sprime_12" localSheetId="10">'[1]S-factor'!#REF!</definedName>
    <definedName name="Sprime_12" localSheetId="11">'[1]S-factor'!#REF!</definedName>
    <definedName name="Sprime_12" localSheetId="24">'[1]S-factor'!#REF!</definedName>
    <definedName name="Sprime_12" localSheetId="25">'[1]S-factor'!#REF!</definedName>
    <definedName name="Sprime_12">'[1]S-factor'!#REF!</definedName>
    <definedName name="Sprime_13" localSheetId="12">'[1]S-factor'!#REF!</definedName>
    <definedName name="Sprime_13" localSheetId="4">'[1]S-factor'!#REF!</definedName>
    <definedName name="Sprime_13" localSheetId="8">'[1]S-factor'!#REF!</definedName>
    <definedName name="Sprime_13" localSheetId="9">'[1]S-factor'!#REF!</definedName>
    <definedName name="Sprime_13" localSheetId="10">'[1]S-factor'!#REF!</definedName>
    <definedName name="Sprime_13" localSheetId="11">'[1]S-factor'!#REF!</definedName>
    <definedName name="Sprime_13" localSheetId="24">'[1]S-factor'!#REF!</definedName>
    <definedName name="Sprime_13" localSheetId="25">'[1]S-factor'!#REF!</definedName>
    <definedName name="Sprime_13">'[1]S-factor'!#REF!</definedName>
    <definedName name="Sprime_14" localSheetId="12">'[1]S-factor'!#REF!</definedName>
    <definedName name="Sprime_14" localSheetId="4">'[1]S-factor'!#REF!</definedName>
    <definedName name="Sprime_14" localSheetId="8">'[1]S-factor'!#REF!</definedName>
    <definedName name="Sprime_14" localSheetId="9">'[1]S-factor'!#REF!</definedName>
    <definedName name="Sprime_14" localSheetId="10">'[1]S-factor'!#REF!</definedName>
    <definedName name="Sprime_14" localSheetId="11">'[1]S-factor'!#REF!</definedName>
    <definedName name="Sprime_14" localSheetId="24">'[1]S-factor'!#REF!</definedName>
    <definedName name="Sprime_14" localSheetId="25">'[1]S-factor'!#REF!</definedName>
    <definedName name="Sprime_14">'[1]S-factor'!#REF!</definedName>
    <definedName name="Sprime_15" localSheetId="12">'[1]S-factor'!#REF!</definedName>
    <definedName name="Sprime_15" localSheetId="4">'[1]S-factor'!#REF!</definedName>
    <definedName name="Sprime_15" localSheetId="8">'[1]S-factor'!#REF!</definedName>
    <definedName name="Sprime_15" localSheetId="9">'[1]S-factor'!#REF!</definedName>
    <definedName name="Sprime_15" localSheetId="10">'[1]S-factor'!#REF!</definedName>
    <definedName name="Sprime_15" localSheetId="11">'[1]S-factor'!#REF!</definedName>
    <definedName name="Sprime_15" localSheetId="24">'[1]S-factor'!#REF!</definedName>
    <definedName name="Sprime_15" localSheetId="25">'[1]S-factor'!#REF!</definedName>
    <definedName name="Sprime_15">'[1]S-factor'!#REF!</definedName>
    <definedName name="Sprime_16" localSheetId="12">'[1]S-factor'!#REF!</definedName>
    <definedName name="Sprime_16" localSheetId="4">'[1]S-factor'!#REF!</definedName>
    <definedName name="Sprime_16" localSheetId="8">'[1]S-factor'!#REF!</definedName>
    <definedName name="Sprime_16" localSheetId="9">'[1]S-factor'!#REF!</definedName>
    <definedName name="Sprime_16" localSheetId="10">'[1]S-factor'!#REF!</definedName>
    <definedName name="Sprime_16" localSheetId="11">'[1]S-factor'!#REF!</definedName>
    <definedName name="Sprime_16" localSheetId="24">'[1]S-factor'!#REF!</definedName>
    <definedName name="Sprime_16" localSheetId="25">'[1]S-factor'!#REF!</definedName>
    <definedName name="Sprime_16">'[1]S-factor'!#REF!</definedName>
    <definedName name="Sprime_17" localSheetId="12">'[1]S-factor'!#REF!</definedName>
    <definedName name="Sprime_17" localSheetId="4">'[1]S-factor'!#REF!</definedName>
    <definedName name="Sprime_17" localSheetId="8">'[1]S-factor'!#REF!</definedName>
    <definedName name="Sprime_17" localSheetId="9">'[1]S-factor'!#REF!</definedName>
    <definedName name="Sprime_17" localSheetId="10">'[1]S-factor'!#REF!</definedName>
    <definedName name="Sprime_17" localSheetId="11">'[1]S-factor'!#REF!</definedName>
    <definedName name="Sprime_17" localSheetId="24">'[1]S-factor'!#REF!</definedName>
    <definedName name="Sprime_17" localSheetId="25">'[1]S-factor'!#REF!</definedName>
    <definedName name="Sprime_17">'[1]S-factor'!#REF!</definedName>
    <definedName name="Sprime_18" localSheetId="12">'[1]S-factor'!#REF!</definedName>
    <definedName name="Sprime_18" localSheetId="4">'[1]S-factor'!#REF!</definedName>
    <definedName name="Sprime_18" localSheetId="8">'[1]S-factor'!#REF!</definedName>
    <definedName name="Sprime_18" localSheetId="9">'[1]S-factor'!#REF!</definedName>
    <definedName name="Sprime_18" localSheetId="10">'[1]S-factor'!#REF!</definedName>
    <definedName name="Sprime_18" localSheetId="11">'[1]S-factor'!#REF!</definedName>
    <definedName name="Sprime_18" localSheetId="24">'[1]S-factor'!#REF!</definedName>
    <definedName name="Sprime_18" localSheetId="25">'[1]S-factor'!#REF!</definedName>
    <definedName name="Sprime_18">'[1]S-factor'!#REF!</definedName>
    <definedName name="Sprime_19" localSheetId="12">'[1]S-factor'!#REF!</definedName>
    <definedName name="Sprime_19" localSheetId="4">'[1]S-factor'!#REF!</definedName>
    <definedName name="Sprime_19" localSheetId="8">'[1]S-factor'!#REF!</definedName>
    <definedName name="Sprime_19" localSheetId="9">'[1]S-factor'!#REF!</definedName>
    <definedName name="Sprime_19" localSheetId="10">'[1]S-factor'!#REF!</definedName>
    <definedName name="Sprime_19" localSheetId="11">'[1]S-factor'!#REF!</definedName>
    <definedName name="Sprime_19" localSheetId="24">'[1]S-factor'!#REF!</definedName>
    <definedName name="Sprime_19" localSheetId="25">'[1]S-factor'!#REF!</definedName>
    <definedName name="Sprime_19">'[1]S-factor'!#REF!</definedName>
    <definedName name="Sprime_2" localSheetId="12">'[1]S-factor'!#REF!</definedName>
    <definedName name="Sprime_2" localSheetId="4">'[1]S-factor'!#REF!</definedName>
    <definedName name="Sprime_2" localSheetId="8">'[1]S-factor'!#REF!</definedName>
    <definedName name="Sprime_2" localSheetId="9">'[1]S-factor'!#REF!</definedName>
    <definedName name="Sprime_2" localSheetId="10">'[1]S-factor'!#REF!</definedName>
    <definedName name="Sprime_2" localSheetId="11">'[1]S-factor'!#REF!</definedName>
    <definedName name="Sprime_2" localSheetId="24">'[1]S-factor'!#REF!</definedName>
    <definedName name="Sprime_2" localSheetId="25">'[1]S-factor'!#REF!</definedName>
    <definedName name="Sprime_2">'[1]S-factor'!#REF!</definedName>
    <definedName name="Sprime_20" localSheetId="12">'[1]S-factor'!#REF!</definedName>
    <definedName name="Sprime_20" localSheetId="4">'[1]S-factor'!#REF!</definedName>
    <definedName name="Sprime_20" localSheetId="8">'[1]S-factor'!#REF!</definedName>
    <definedName name="Sprime_20" localSheetId="9">'[1]S-factor'!#REF!</definedName>
    <definedName name="Sprime_20" localSheetId="10">'[1]S-factor'!#REF!</definedName>
    <definedName name="Sprime_20" localSheetId="11">'[1]S-factor'!#REF!</definedName>
    <definedName name="Sprime_20" localSheetId="24">'[1]S-factor'!#REF!</definedName>
    <definedName name="Sprime_20" localSheetId="25">'[1]S-factor'!#REF!</definedName>
    <definedName name="Sprime_20">'[1]S-factor'!#REF!</definedName>
    <definedName name="Sprime_3" localSheetId="12">'[1]S-factor'!#REF!</definedName>
    <definedName name="Sprime_3" localSheetId="4">'[1]S-factor'!#REF!</definedName>
    <definedName name="Sprime_3" localSheetId="8">'[1]S-factor'!#REF!</definedName>
    <definedName name="Sprime_3" localSheetId="9">'[1]S-factor'!#REF!</definedName>
    <definedName name="Sprime_3" localSheetId="10">'[1]S-factor'!#REF!</definedName>
    <definedName name="Sprime_3" localSheetId="11">'[1]S-factor'!#REF!</definedName>
    <definedName name="Sprime_3" localSheetId="24">'[1]S-factor'!#REF!</definedName>
    <definedName name="Sprime_3" localSheetId="25">'[1]S-factor'!#REF!</definedName>
    <definedName name="Sprime_3">'[1]S-factor'!#REF!</definedName>
    <definedName name="Sprime_4" localSheetId="12">'[1]S-factor'!#REF!</definedName>
    <definedName name="Sprime_4" localSheetId="4">'[1]S-factor'!#REF!</definedName>
    <definedName name="Sprime_4" localSheetId="8">'[1]S-factor'!#REF!</definedName>
    <definedName name="Sprime_4" localSheetId="9">'[1]S-factor'!#REF!</definedName>
    <definedName name="Sprime_4" localSheetId="10">'[1]S-factor'!#REF!</definedName>
    <definedName name="Sprime_4" localSheetId="11">'[1]S-factor'!#REF!</definedName>
    <definedName name="Sprime_4" localSheetId="24">'[1]S-factor'!#REF!</definedName>
    <definedName name="Sprime_4" localSheetId="25">'[1]S-factor'!#REF!</definedName>
    <definedName name="Sprime_4">'[1]S-factor'!#REF!</definedName>
    <definedName name="Sprime_5" localSheetId="12">'[1]S-factor'!#REF!</definedName>
    <definedName name="Sprime_5" localSheetId="4">'[1]S-factor'!#REF!</definedName>
    <definedName name="Sprime_5" localSheetId="8">'[1]S-factor'!#REF!</definedName>
    <definedName name="Sprime_5" localSheetId="9">'[1]S-factor'!#REF!</definedName>
    <definedName name="Sprime_5" localSheetId="10">'[1]S-factor'!#REF!</definedName>
    <definedName name="Sprime_5" localSheetId="11">'[1]S-factor'!#REF!</definedName>
    <definedName name="Sprime_5" localSheetId="24">'[1]S-factor'!#REF!</definedName>
    <definedName name="Sprime_5" localSheetId="25">'[1]S-factor'!#REF!</definedName>
    <definedName name="Sprime_5">'[1]S-factor'!#REF!</definedName>
    <definedName name="Sprime_6" localSheetId="12">'[1]S-factor'!#REF!</definedName>
    <definedName name="Sprime_6" localSheetId="4">'[1]S-factor'!#REF!</definedName>
    <definedName name="Sprime_6" localSheetId="8">'[1]S-factor'!#REF!</definedName>
    <definedName name="Sprime_6" localSheetId="9">'[1]S-factor'!#REF!</definedName>
    <definedName name="Sprime_6" localSheetId="10">'[1]S-factor'!#REF!</definedName>
    <definedName name="Sprime_6" localSheetId="11">'[1]S-factor'!#REF!</definedName>
    <definedName name="Sprime_6" localSheetId="24">'[1]S-factor'!#REF!</definedName>
    <definedName name="Sprime_6" localSheetId="25">'[1]S-factor'!#REF!</definedName>
    <definedName name="Sprime_6">'[1]S-factor'!#REF!</definedName>
    <definedName name="Sprime_7" localSheetId="12">'[1]S-factor'!#REF!</definedName>
    <definedName name="Sprime_7" localSheetId="4">'[1]S-factor'!#REF!</definedName>
    <definedName name="Sprime_7" localSheetId="8">'[1]S-factor'!#REF!</definedName>
    <definedName name="Sprime_7" localSheetId="9">'[1]S-factor'!#REF!</definedName>
    <definedName name="Sprime_7" localSheetId="10">'[1]S-factor'!#REF!</definedName>
    <definedName name="Sprime_7" localSheetId="11">'[1]S-factor'!#REF!</definedName>
    <definedName name="Sprime_7" localSheetId="24">'[1]S-factor'!#REF!</definedName>
    <definedName name="Sprime_7" localSheetId="25">'[1]S-factor'!#REF!</definedName>
    <definedName name="Sprime_7">'[1]S-factor'!#REF!</definedName>
    <definedName name="Sprime_8" localSheetId="12">'[1]S-factor'!#REF!</definedName>
    <definedName name="Sprime_8" localSheetId="4">'[1]S-factor'!#REF!</definedName>
    <definedName name="Sprime_8" localSheetId="8">'[1]S-factor'!#REF!</definedName>
    <definedName name="Sprime_8" localSheetId="9">'[1]S-factor'!#REF!</definedName>
    <definedName name="Sprime_8" localSheetId="10">'[1]S-factor'!#REF!</definedName>
    <definedName name="Sprime_8" localSheetId="11">'[1]S-factor'!#REF!</definedName>
    <definedName name="Sprime_8" localSheetId="24">'[1]S-factor'!#REF!</definedName>
    <definedName name="Sprime_8" localSheetId="25">'[1]S-factor'!#REF!</definedName>
    <definedName name="Sprime_8">'[1]S-factor'!#REF!</definedName>
    <definedName name="Sprime_9" localSheetId="12">'[1]S-factor'!#REF!</definedName>
    <definedName name="Sprime_9" localSheetId="4">'[1]S-factor'!#REF!</definedName>
    <definedName name="Sprime_9" localSheetId="8">'[1]S-factor'!#REF!</definedName>
    <definedName name="Sprime_9" localSheetId="9">'[1]S-factor'!#REF!</definedName>
    <definedName name="Sprime_9" localSheetId="10">'[1]S-factor'!#REF!</definedName>
    <definedName name="Sprime_9" localSheetId="11">'[1]S-factor'!#REF!</definedName>
    <definedName name="Sprime_9" localSheetId="24">'[1]S-factor'!#REF!</definedName>
    <definedName name="Sprime_9" localSheetId="25">'[1]S-factor'!#REF!</definedName>
    <definedName name="Sprime_9">'[1]S-factor'!#REF!</definedName>
    <definedName name="Strategies">[7]Strategies!$B$7:$Q$141</definedName>
    <definedName name="SustainedInterruptions" localSheetId="4">#REF!</definedName>
    <definedName name="SustainedInterruptions" localSheetId="11">#REF!</definedName>
    <definedName name="SustainedInterruptions" localSheetId="24">#REF!</definedName>
    <definedName name="SustainedInterruptions">#REF!</definedName>
    <definedName name="TAB_2111" localSheetId="12">#REF!</definedName>
    <definedName name="TAB_2111" localSheetId="13">#REF!</definedName>
    <definedName name="TAB_2111" localSheetId="14">#REF!</definedName>
    <definedName name="TAB_2111" localSheetId="4">#REF!</definedName>
    <definedName name="TAB_2111" localSheetId="7">#REF!</definedName>
    <definedName name="TAB_2111" localSheetId="8">#REF!</definedName>
    <definedName name="TAB_2111" localSheetId="9">#REF!</definedName>
    <definedName name="TAB_2111" localSheetId="10">#REF!</definedName>
    <definedName name="TAB_2111" localSheetId="11">#REF!</definedName>
    <definedName name="TAB_2111" localSheetId="24">#REF!</definedName>
    <definedName name="TAB_2111" localSheetId="25">#REF!</definedName>
    <definedName name="TAB_2111" localSheetId="26">#REF!</definedName>
    <definedName name="TAB_2111">#REF!</definedName>
    <definedName name="TelephoneAnswering" localSheetId="4">#REF!</definedName>
    <definedName name="TRANS1" localSheetId="12">#REF!</definedName>
    <definedName name="TRANS1" localSheetId="13">#REF!</definedName>
    <definedName name="TRANS1" localSheetId="14">#REF!</definedName>
    <definedName name="TRANS1" localSheetId="4">#REF!</definedName>
    <definedName name="TRANS1" localSheetId="7">#REF!</definedName>
    <definedName name="TRANS1" localSheetId="8">#REF!</definedName>
    <definedName name="TRANS1" localSheetId="9">#REF!</definedName>
    <definedName name="TRANS1" localSheetId="11">#REF!</definedName>
    <definedName name="TRANS1" localSheetId="24">#REF!</definedName>
    <definedName name="TRANS1" localSheetId="25">#REF!</definedName>
    <definedName name="TRANS1" localSheetId="26">#REF!</definedName>
    <definedName name="TRANS1">#REF!</definedName>
    <definedName name="TRANS2" localSheetId="12">#REF!</definedName>
    <definedName name="TRANS2" localSheetId="13">#REF!</definedName>
    <definedName name="TRANS2" localSheetId="14">#REF!</definedName>
    <definedName name="TRANS2" localSheetId="4">#REF!</definedName>
    <definedName name="TRANS2" localSheetId="7">#REF!</definedName>
    <definedName name="TRANS2" localSheetId="8">#REF!</definedName>
    <definedName name="TRANS2" localSheetId="9">#REF!</definedName>
    <definedName name="TRANS2" localSheetId="11">#REF!</definedName>
    <definedName name="TRANS2" localSheetId="24">#REF!</definedName>
    <definedName name="TRANS2" localSheetId="25">#REF!</definedName>
    <definedName name="TRANS2" localSheetId="26">#REF!</definedName>
    <definedName name="TRANS2">#REF!</definedName>
    <definedName name="UGRNDCAB1" localSheetId="12">#REF!</definedName>
    <definedName name="UGRNDCAB1" localSheetId="13">#REF!</definedName>
    <definedName name="UGRNDCAB1" localSheetId="14">#REF!</definedName>
    <definedName name="UGRNDCAB1" localSheetId="4">#REF!</definedName>
    <definedName name="UGRNDCAB1" localSheetId="7">#REF!</definedName>
    <definedName name="UGRNDCAB1" localSheetId="8">#REF!</definedName>
    <definedName name="UGRNDCAB1" localSheetId="9">#REF!</definedName>
    <definedName name="UGRNDCAB1" localSheetId="11">#REF!</definedName>
    <definedName name="UGRNDCAB1" localSheetId="24">#REF!</definedName>
    <definedName name="UGRNDCAB1" localSheetId="25">#REF!</definedName>
    <definedName name="UGRNDCAB1" localSheetId="26">#REF!</definedName>
    <definedName name="UGRNDCAB1">#REF!</definedName>
    <definedName name="UGRNDCAB2" localSheetId="12">#REF!</definedName>
    <definedName name="UGRNDCAB2" localSheetId="13">#REF!</definedName>
    <definedName name="UGRNDCAB2" localSheetId="14">#REF!</definedName>
    <definedName name="UGRNDCAB2" localSheetId="4">#REF!</definedName>
    <definedName name="UGRNDCAB2" localSheetId="7">#REF!</definedName>
    <definedName name="UGRNDCAB2" localSheetId="8">#REF!</definedName>
    <definedName name="UGRNDCAB2" localSheetId="9">#REF!</definedName>
    <definedName name="UGRNDCAB2" localSheetId="11">#REF!</definedName>
    <definedName name="UGRNDCAB2" localSheetId="24">#REF!</definedName>
    <definedName name="UGRNDCAB2" localSheetId="25">#REF!</definedName>
    <definedName name="UGRNDCAB2" localSheetId="26">#REF!</definedName>
    <definedName name="UGRNDCAB2">#REF!</definedName>
    <definedName name="VCR_CBD" localSheetId="12">'[1]AER Inputs'!#REF!</definedName>
    <definedName name="VCR_CBD" localSheetId="4">'[1]AER Inputs'!#REF!</definedName>
    <definedName name="VCR_CBD" localSheetId="8">'[1]AER Inputs'!#REF!</definedName>
    <definedName name="VCR_CBD" localSheetId="9">'[1]AER Inputs'!#REF!</definedName>
    <definedName name="VCR_CBD" localSheetId="10">'[1]AER Inputs'!#REF!</definedName>
    <definedName name="VCR_CBD" localSheetId="11">'[1]AER Inputs'!#REF!</definedName>
    <definedName name="VCR_CBD" localSheetId="24">'[1]AER Inputs'!#REF!</definedName>
    <definedName name="VCR_CBD" localSheetId="25">'[1]AER Inputs'!#REF!</definedName>
    <definedName name="VCR_CBD">'[1]AER Inputs'!#REF!</definedName>
    <definedName name="VCR_CBD1" localSheetId="12">#REF!</definedName>
    <definedName name="VCR_CBD1" localSheetId="4">#REF!</definedName>
    <definedName name="VCR_CBD1" localSheetId="7">#REF!</definedName>
    <definedName name="VCR_CBD1" localSheetId="8">#REF!</definedName>
    <definedName name="VCR_CBD1" localSheetId="9">#REF!</definedName>
    <definedName name="VCR_CBD1" localSheetId="10">#REF!</definedName>
    <definedName name="VCR_CBD1" localSheetId="11">#REF!</definedName>
    <definedName name="VCR_CBD1" localSheetId="24">#REF!</definedName>
    <definedName name="VCR_CBD1" localSheetId="25">#REF!</definedName>
    <definedName name="VCR_CBD1" localSheetId="26">#REF!</definedName>
    <definedName name="VCR_CBD1">#REF!</definedName>
    <definedName name="VCR_CBD2" localSheetId="12">#REF!</definedName>
    <definedName name="VCR_CBD2" localSheetId="4">#REF!</definedName>
    <definedName name="VCR_CBD2" localSheetId="7">#REF!</definedName>
    <definedName name="VCR_CBD2" localSheetId="8">#REF!</definedName>
    <definedName name="VCR_CBD2" localSheetId="9">#REF!</definedName>
    <definedName name="VCR_CBD2" localSheetId="10">#REF!</definedName>
    <definedName name="VCR_CBD2" localSheetId="11">#REF!</definedName>
    <definedName name="VCR_CBD2" localSheetId="24">#REF!</definedName>
    <definedName name="VCR_CBD2" localSheetId="25">#REF!</definedName>
    <definedName name="VCR_CBD2" localSheetId="26">#REF!</definedName>
    <definedName name="VCR_CBD2">#REF!</definedName>
    <definedName name="VCR_longrural" localSheetId="12">'[1]AER Inputs'!#REF!</definedName>
    <definedName name="VCR_longrural" localSheetId="4">'[1]AER Inputs'!#REF!</definedName>
    <definedName name="VCR_longrural" localSheetId="8">'[1]AER Inputs'!#REF!</definedName>
    <definedName name="VCR_longrural" localSheetId="9">'[1]AER Inputs'!#REF!</definedName>
    <definedName name="VCR_longrural" localSheetId="10">'[1]AER Inputs'!#REF!</definedName>
    <definedName name="VCR_longrural" localSheetId="11">'[1]AER Inputs'!#REF!</definedName>
    <definedName name="VCR_longrural" localSheetId="24">'[1]AER Inputs'!#REF!</definedName>
    <definedName name="VCR_longrural" localSheetId="25">'[1]AER Inputs'!#REF!</definedName>
    <definedName name="VCR_longrural">'[1]AER Inputs'!#REF!</definedName>
    <definedName name="VCR_longrural1" localSheetId="12">#REF!</definedName>
    <definedName name="VCR_longrural1" localSheetId="4">#REF!</definedName>
    <definedName name="VCR_longrural1" localSheetId="7">#REF!</definedName>
    <definedName name="VCR_longrural1" localSheetId="8">#REF!</definedName>
    <definedName name="VCR_longrural1" localSheetId="9">#REF!</definedName>
    <definedName name="VCR_longrural1" localSheetId="10">#REF!</definedName>
    <definedName name="VCR_longrural1" localSheetId="11">#REF!</definedName>
    <definedName name="VCR_longrural1" localSheetId="24">#REF!</definedName>
    <definedName name="VCR_longrural1" localSheetId="25">#REF!</definedName>
    <definedName name="VCR_longrural1" localSheetId="26">#REF!</definedName>
    <definedName name="VCR_longrural1">#REF!</definedName>
    <definedName name="VCR_longrural2" localSheetId="12">#REF!</definedName>
    <definedName name="VCR_longrural2" localSheetId="4">#REF!</definedName>
    <definedName name="VCR_longrural2" localSheetId="7">#REF!</definedName>
    <definedName name="VCR_longrural2" localSheetId="8">#REF!</definedName>
    <definedName name="VCR_longrural2" localSheetId="9">#REF!</definedName>
    <definedName name="VCR_longrural2" localSheetId="10">#REF!</definedName>
    <definedName name="VCR_longrural2" localSheetId="11">#REF!</definedName>
    <definedName name="VCR_longrural2" localSheetId="24">#REF!</definedName>
    <definedName name="VCR_longrural2" localSheetId="25">#REF!</definedName>
    <definedName name="VCR_longrural2" localSheetId="26">#REF!</definedName>
    <definedName name="VCR_longrural2">#REF!</definedName>
    <definedName name="VCR_shortrural" localSheetId="12">'[1]AER Inputs'!#REF!</definedName>
    <definedName name="VCR_shortrural" localSheetId="4">'[1]AER Inputs'!#REF!</definedName>
    <definedName name="VCR_shortrural" localSheetId="8">'[1]AER Inputs'!#REF!</definedName>
    <definedName name="VCR_shortrural" localSheetId="9">'[1]AER Inputs'!#REF!</definedName>
    <definedName name="VCR_shortrural" localSheetId="10">'[1]AER Inputs'!#REF!</definedName>
    <definedName name="VCR_shortrural" localSheetId="11">'[1]AER Inputs'!#REF!</definedName>
    <definedName name="VCR_shortrural" localSheetId="24">'[1]AER Inputs'!#REF!</definedName>
    <definedName name="VCR_shortrural" localSheetId="25">'[1]AER Inputs'!#REF!</definedName>
    <definedName name="VCR_shortrural">'[1]AER Inputs'!#REF!</definedName>
    <definedName name="VCR_shortrural1" localSheetId="12">#REF!</definedName>
    <definedName name="VCR_shortrural1" localSheetId="4">#REF!</definedName>
    <definedName name="VCR_shortrural1" localSheetId="7">#REF!</definedName>
    <definedName name="VCR_shortrural1" localSheetId="8">#REF!</definedName>
    <definedName name="VCR_shortrural1" localSheetId="9">#REF!</definedName>
    <definedName name="VCR_shortrural1" localSheetId="10">#REF!</definedName>
    <definedName name="VCR_shortrural1" localSheetId="11">#REF!</definedName>
    <definedName name="VCR_shortrural1" localSheetId="24">#REF!</definedName>
    <definedName name="VCR_shortrural1" localSheetId="25">#REF!</definedName>
    <definedName name="VCR_shortrural1" localSheetId="26">#REF!</definedName>
    <definedName name="VCR_shortrural1">#REF!</definedName>
    <definedName name="VCR_shortrural2" localSheetId="12">#REF!</definedName>
    <definedName name="VCR_shortrural2" localSheetId="4">#REF!</definedName>
    <definedName name="VCR_shortrural2" localSheetId="7">#REF!</definedName>
    <definedName name="VCR_shortrural2" localSheetId="8">#REF!</definedName>
    <definedName name="VCR_shortrural2" localSheetId="9">#REF!</definedName>
    <definedName name="VCR_shortrural2" localSheetId="10">#REF!</definedName>
    <definedName name="VCR_shortrural2" localSheetId="11">#REF!</definedName>
    <definedName name="VCR_shortrural2" localSheetId="24">#REF!</definedName>
    <definedName name="VCR_shortrural2" localSheetId="25">#REF!</definedName>
    <definedName name="VCR_shortrural2" localSheetId="26">#REF!</definedName>
    <definedName name="VCR_shortrural2">#REF!</definedName>
    <definedName name="VCR_urban" localSheetId="12">'[1]AER Inputs'!#REF!</definedName>
    <definedName name="VCR_urban" localSheetId="4">'[1]AER Inputs'!#REF!</definedName>
    <definedName name="VCR_urban" localSheetId="8">'[1]AER Inputs'!#REF!</definedName>
    <definedName name="VCR_urban" localSheetId="9">'[1]AER Inputs'!#REF!</definedName>
    <definedName name="VCR_urban" localSheetId="10">'[1]AER Inputs'!#REF!</definedName>
    <definedName name="VCR_urban" localSheetId="11">'[1]AER Inputs'!#REF!</definedName>
    <definedName name="VCR_urban" localSheetId="24">'[1]AER Inputs'!#REF!</definedName>
    <definedName name="VCR_urban" localSheetId="25">'[1]AER Inputs'!#REF!</definedName>
    <definedName name="VCR_urban">'[1]AER Inputs'!#REF!</definedName>
    <definedName name="VCR_urban1" localSheetId="12">#REF!</definedName>
    <definedName name="VCR_urban1" localSheetId="4">#REF!</definedName>
    <definedName name="VCR_urban1" localSheetId="7">#REF!</definedName>
    <definedName name="VCR_urban1" localSheetId="8">#REF!</definedName>
    <definedName name="VCR_urban1" localSheetId="9">#REF!</definedName>
    <definedName name="VCR_urban1" localSheetId="10">#REF!</definedName>
    <definedName name="VCR_urban1" localSheetId="11">#REF!</definedName>
    <definedName name="VCR_urban1" localSheetId="24">#REF!</definedName>
    <definedName name="VCR_urban1" localSheetId="25">#REF!</definedName>
    <definedName name="VCR_urban1" localSheetId="26">#REF!</definedName>
    <definedName name="VCR_urban1">#REF!</definedName>
    <definedName name="VCR_urban2" localSheetId="12">#REF!</definedName>
    <definedName name="VCR_urban2" localSheetId="4">#REF!</definedName>
    <definedName name="VCR_urban2" localSheetId="7">#REF!</definedName>
    <definedName name="VCR_urban2" localSheetId="8">#REF!</definedName>
    <definedName name="VCR_urban2" localSheetId="9">#REF!</definedName>
    <definedName name="VCR_urban2" localSheetId="10">#REF!</definedName>
    <definedName name="VCR_urban2" localSheetId="11">#REF!</definedName>
    <definedName name="VCR_urban2" localSheetId="24">#REF!</definedName>
    <definedName name="VCR_urban2" localSheetId="25">#REF!</definedName>
    <definedName name="VCR_urban2" localSheetId="26">#REF!</definedName>
    <definedName name="VCR_urban2">#REF!</definedName>
    <definedName name="VegetationManagement" localSheetId="12">'[8]2.7 Vegetation management'!#REF!</definedName>
    <definedName name="VegetationManagement" localSheetId="4">'[9]2.7 Vegetation management'!#REF!</definedName>
    <definedName name="VegetationManagement" localSheetId="7">'[8]2.7 Vegetation management'!#REF!</definedName>
    <definedName name="VegetationManagement" localSheetId="8">'2.6 Vegetation management'!#REF!</definedName>
    <definedName name="VegetationManagement" localSheetId="11">'[8]2.7 Vegetation management'!#REF!</definedName>
    <definedName name="VegetationManagement" localSheetId="24">'[9]2.7 Vegetation management'!#REF!</definedName>
    <definedName name="VegetationManagement" localSheetId="25">'[8]2.7 Vegetation management'!#REF!</definedName>
    <definedName name="VegetationManagement" localSheetId="26">'[8]2.7 Vegetation management'!#REF!</definedName>
    <definedName name="VegetationManagement">'[9]2.7 Vegetation management'!#REF!</definedName>
    <definedName name="WACC1" localSheetId="12">#REF!</definedName>
    <definedName name="WACC1" localSheetId="13">#REF!</definedName>
    <definedName name="WACC1" localSheetId="14">#REF!</definedName>
    <definedName name="WACC1" localSheetId="4">#REF!</definedName>
    <definedName name="WACC1" localSheetId="6">#REF!</definedName>
    <definedName name="WACC1" localSheetId="7">#REF!</definedName>
    <definedName name="WACC1" localSheetId="8">#REF!</definedName>
    <definedName name="WACC1" localSheetId="9">#REF!</definedName>
    <definedName name="WACC1" localSheetId="10">#REF!</definedName>
    <definedName name="WACC1" localSheetId="11">#REF!</definedName>
    <definedName name="WACC1" localSheetId="24">#REF!</definedName>
    <definedName name="WACC1" localSheetId="25">#REF!</definedName>
    <definedName name="WACC1" localSheetId="26">#REF!</definedName>
    <definedName name="WACC1">'5.1(a) ECFM'!$J$21</definedName>
    <definedName name="WACC2" localSheetId="12">#REF!</definedName>
    <definedName name="WACC2" localSheetId="13">#REF!</definedName>
    <definedName name="WACC2" localSheetId="14">#REF!</definedName>
    <definedName name="WACC2" localSheetId="4">#REF!</definedName>
    <definedName name="WACC2" localSheetId="7">#REF!</definedName>
    <definedName name="WACC2" localSheetId="8">#REF!</definedName>
    <definedName name="WACC2" localSheetId="9">#REF!</definedName>
    <definedName name="WACC2" localSheetId="10">#REF!</definedName>
    <definedName name="WACC2" localSheetId="11">#REF!</definedName>
    <definedName name="WACC2" localSheetId="24">#REF!</definedName>
    <definedName name="WACC2" localSheetId="25">#REF!</definedName>
    <definedName name="WACC2" localSheetId="26">#REF!</definedName>
    <definedName name="WACC2">#REF!</definedName>
    <definedName name="X_0" localSheetId="12">#REF!</definedName>
    <definedName name="X_0" localSheetId="4">#REF!</definedName>
    <definedName name="X_0" localSheetId="7">#REF!</definedName>
    <definedName name="X_0" localSheetId="8">#REF!</definedName>
    <definedName name="X_0" localSheetId="11">#REF!</definedName>
    <definedName name="X_0" localSheetId="24">#REF!</definedName>
    <definedName name="X_0" localSheetId="25">#REF!</definedName>
    <definedName name="X_0" localSheetId="26">#REF!</definedName>
    <definedName name="X_0">#REF!</definedName>
    <definedName name="X_1" localSheetId="12">#REF!</definedName>
    <definedName name="X_1" localSheetId="4">#REF!</definedName>
    <definedName name="X_1" localSheetId="7">#REF!</definedName>
    <definedName name="X_1" localSheetId="8">#REF!</definedName>
    <definedName name="X_1" localSheetId="11">#REF!</definedName>
    <definedName name="X_1" localSheetId="24">#REF!</definedName>
    <definedName name="X_1" localSheetId="25">#REF!</definedName>
    <definedName name="X_1" localSheetId="26">#REF!</definedName>
    <definedName name="X_1">#REF!</definedName>
    <definedName name="X_2" localSheetId="12">#REF!</definedName>
    <definedName name="X_2" localSheetId="4">#REF!</definedName>
    <definedName name="X_2" localSheetId="7">#REF!</definedName>
    <definedName name="X_2" localSheetId="8">#REF!</definedName>
    <definedName name="X_2" localSheetId="11">#REF!</definedName>
    <definedName name="X_2" localSheetId="24">#REF!</definedName>
    <definedName name="X_2" localSheetId="25">#REF!</definedName>
    <definedName name="X_2" localSheetId="26">#REF!</definedName>
    <definedName name="X_2">#REF!</definedName>
    <definedName name="X_3" localSheetId="12">#REF!</definedName>
    <definedName name="X_3" localSheetId="4">#REF!</definedName>
    <definedName name="X_3" localSheetId="7">#REF!</definedName>
    <definedName name="X_3" localSheetId="8">#REF!</definedName>
    <definedName name="X_3" localSheetId="11">#REF!</definedName>
    <definedName name="X_3" localSheetId="24">#REF!</definedName>
    <definedName name="X_3" localSheetId="25">#REF!</definedName>
    <definedName name="X_3" localSheetId="26">#REF!</definedName>
    <definedName name="X_3">#REF!</definedName>
    <definedName name="X_4" localSheetId="12">#REF!</definedName>
    <definedName name="X_4" localSheetId="4">#REF!</definedName>
    <definedName name="X_4" localSheetId="7">#REF!</definedName>
    <definedName name="X_4" localSheetId="8">#REF!</definedName>
    <definedName name="X_4" localSheetId="11">#REF!</definedName>
    <definedName name="X_4" localSheetId="24">#REF!</definedName>
    <definedName name="X_4" localSheetId="25">#REF!</definedName>
    <definedName name="X_4" localSheetId="26">#REF!</definedName>
    <definedName name="X_4">#REF!</definedName>
    <definedName name="X0_1" localSheetId="12">#REF!</definedName>
    <definedName name="X0_1" localSheetId="4">#REF!</definedName>
    <definedName name="X0_1" localSheetId="7">#REF!</definedName>
    <definedName name="X0_1" localSheetId="8">#REF!</definedName>
    <definedName name="X0_1" localSheetId="11">#REF!</definedName>
    <definedName name="X0_1" localSheetId="24">#REF!</definedName>
    <definedName name="X0_1" localSheetId="25">#REF!</definedName>
    <definedName name="X0_1" localSheetId="26">#REF!</definedName>
    <definedName name="X0_1">#REF!</definedName>
    <definedName name="X0_2" localSheetId="12">#REF!</definedName>
    <definedName name="X0_2" localSheetId="4">#REF!</definedName>
    <definedName name="X0_2" localSheetId="7">#REF!</definedName>
    <definedName name="X0_2" localSheetId="8">#REF!</definedName>
    <definedName name="X0_2" localSheetId="11">#REF!</definedName>
    <definedName name="X0_2" localSheetId="24">#REF!</definedName>
    <definedName name="X0_2" localSheetId="25">#REF!</definedName>
    <definedName name="X0_2" localSheetId="26">#REF!</definedName>
    <definedName name="X0_2">#REF!</definedName>
    <definedName name="X0_3" localSheetId="12">#REF!</definedName>
    <definedName name="X0_3" localSheetId="4">#REF!</definedName>
    <definedName name="X0_3" localSheetId="7">#REF!</definedName>
    <definedName name="X0_3" localSheetId="8">#REF!</definedName>
    <definedName name="X0_3" localSheetId="11">#REF!</definedName>
    <definedName name="X0_3" localSheetId="24">#REF!</definedName>
    <definedName name="X0_3" localSheetId="25">#REF!</definedName>
    <definedName name="X0_3" localSheetId="26">#REF!</definedName>
    <definedName name="X0_3">#REF!</definedName>
    <definedName name="X0_32" localSheetId="12">#REF!</definedName>
    <definedName name="X0_32" localSheetId="4">#REF!</definedName>
    <definedName name="X0_32" localSheetId="7">#REF!</definedName>
    <definedName name="X0_32" localSheetId="8">#REF!</definedName>
    <definedName name="X0_32" localSheetId="11">#REF!</definedName>
    <definedName name="X0_32" localSheetId="24">#REF!</definedName>
    <definedName name="X0_32" localSheetId="25">#REF!</definedName>
    <definedName name="X0_32" localSheetId="26">#REF!</definedName>
    <definedName name="X0_32">#REF!</definedName>
    <definedName name="Years" localSheetId="12">'[1]AER Inputs'!#REF!</definedName>
    <definedName name="Years" localSheetId="4">'[1]AER Inputs'!#REF!</definedName>
    <definedName name="Years" localSheetId="8">'[1]AER Inputs'!#REF!</definedName>
    <definedName name="Years" localSheetId="9">'[1]AER Inputs'!#REF!</definedName>
    <definedName name="Years" localSheetId="10">'[1]AER Inputs'!#REF!</definedName>
    <definedName name="Years" localSheetId="11">'[1]AER Inputs'!#REF!</definedName>
    <definedName name="Years" localSheetId="24">'[1]AER Inputs'!#REF!</definedName>
    <definedName name="Years" localSheetId="25">'[1]AER Inputs'!#REF!</definedName>
    <definedName name="Years">'[1]AER Inputs'!#REF!</definedName>
    <definedName name="Z_9AF1BD63_86F7_41E1_A4B4_D8DB22B54964_.wvu.Cols" localSheetId="24" hidden="1">'4.1 Asset Age Profile'!$EG:$XFD</definedName>
    <definedName name="Z_9AF1BD63_86F7_41E1_A4B4_D8DB22B54964_.wvu.PrintArea" localSheetId="13" hidden="1">'2.11 Provisions'!$A$1:$I$100</definedName>
    <definedName name="Z_9AF1BD63_86F7_41E1_A4B4_D8DB22B54964_.wvu.PrintArea" localSheetId="14" hidden="1">'2.12 Forecast price changes'!$A$1:$L$29</definedName>
    <definedName name="Z_9AF1BD63_86F7_41E1_A4B4_D8DB22B54964_.wvu.PrintArea" localSheetId="8" hidden="1">'2.6 Vegetation management'!$R$1:$AV$72</definedName>
    <definedName name="Z_9AF1BD63_86F7_41E1_A4B4_D8DB22B54964_.wvu.PrintArea" localSheetId="9" hidden="1">'2.7 Maintenance'!$B$1:$DI$81</definedName>
    <definedName name="Z_9AF1BD63_86F7_41E1_A4B4_D8DB22B54964_.wvu.PrintArea" localSheetId="10" hidden="1">'2.8 Overheads'!$A$1:$EB$162</definedName>
    <definedName name="Z_9AF1BD63_86F7_41E1_A4B4_D8DB22B54964_.wvu.PrintArea" localSheetId="25" hidden="1">'4.2  MD - Network level'!$A$1:$Y$31</definedName>
    <definedName name="Z_C8B120F9_20B7_4787_B929_C88AF67DA2E9_.wvu.Cols" localSheetId="24" hidden="1">'4.1 Asset Age Profile'!$EG:$XFD</definedName>
    <definedName name="Z_C8B120F9_20B7_4787_B929_C88AF67DA2E9_.wvu.PrintArea" localSheetId="13" hidden="1">'2.11 Provisions'!$A$1:$I$100</definedName>
    <definedName name="Z_C8B120F9_20B7_4787_B929_C88AF67DA2E9_.wvu.PrintArea" localSheetId="14" hidden="1">'2.12 Forecast price changes'!$A$1:$L$29</definedName>
    <definedName name="Z_C8B120F9_20B7_4787_B929_C88AF67DA2E9_.wvu.PrintArea" localSheetId="8" hidden="1">'2.6 Vegetation management'!$R$1:$AV$72</definedName>
    <definedName name="Z_C8B120F9_20B7_4787_B929_C88AF67DA2E9_.wvu.PrintArea" localSheetId="9" hidden="1">'2.7 Maintenance'!$B$1:$DI$81</definedName>
    <definedName name="Z_C8B120F9_20B7_4787_B929_C88AF67DA2E9_.wvu.PrintArea" localSheetId="10" hidden="1">'2.8 Overheads'!$A$1:$EB$162</definedName>
    <definedName name="Z_C8B120F9_20B7_4787_B929_C88AF67DA2E9_.wvu.PrintArea" localSheetId="25" hidden="1">'4.2  MD - Network level'!$A$1:$Y$31</definedName>
    <definedName name="Z_EB1EF01A_CF4E_41AB_B67C_F947A3E5F2B4_.wvu.PrintArea" localSheetId="12" hidden="1">'2.10 Input tables'!$A$1:$BC$36</definedName>
    <definedName name="Z_EB1EF01A_CF4E_41AB_B67C_F947A3E5F2B4_.wvu.PrintArea" localSheetId="9" hidden="1">'2.7 Maintenance'!$B$1:$AV$22</definedName>
    <definedName name="Z_EB1EF01A_CF4E_41AB_B67C_F947A3E5F2B4_.wvu.PrintArea" localSheetId="10" hidden="1">'2.8 Overheads'!$A$1:$BA$140</definedName>
    <definedName name="Z_EB1EF01A_CF4E_41AB_B67C_F947A3E5F2B4_.wvu.PrintArea" localSheetId="11" hidden="1">'2.9 Labour'!$A$1:$AK$4</definedName>
  </definedNames>
  <calcPr calcId="125725"/>
</workbook>
</file>

<file path=xl/calcChain.xml><?xml version="1.0" encoding="utf-8"?>
<calcChain xmlns="http://schemas.openxmlformats.org/spreadsheetml/2006/main">
  <c r="X246" i="28"/>
  <c r="Y246" s="1"/>
  <c r="X247"/>
  <c r="Y247" s="1"/>
  <c r="X248"/>
  <c r="Y248"/>
  <c r="S249"/>
  <c r="T249"/>
  <c r="U249"/>
  <c r="V249"/>
  <c r="W249"/>
  <c r="X249"/>
  <c r="Y249" s="1"/>
  <c r="X250"/>
  <c r="Y250" s="1"/>
  <c r="X251"/>
  <c r="Y251" s="1"/>
  <c r="X252"/>
  <c r="Y252" s="1"/>
  <c r="S253"/>
  <c r="T253"/>
  <c r="U253"/>
  <c r="X253" s="1"/>
  <c r="Y253" s="1"/>
  <c r="V253"/>
  <c r="W253"/>
  <c r="X254"/>
  <c r="Y254" s="1"/>
  <c r="X255"/>
  <c r="Y255" s="1"/>
  <c r="X256"/>
  <c r="Y256" s="1"/>
  <c r="S257"/>
  <c r="T257"/>
  <c r="U257"/>
  <c r="V257"/>
  <c r="W257"/>
  <c r="X257"/>
  <c r="Y257" s="1"/>
  <c r="X258"/>
  <c r="Y258" s="1"/>
  <c r="X259"/>
  <c r="Y259" s="1"/>
  <c r="X260"/>
  <c r="Y260" s="1"/>
  <c r="S261"/>
  <c r="T261"/>
  <c r="U261"/>
  <c r="V261"/>
  <c r="W261"/>
  <c r="X261" s="1"/>
  <c r="Y261" s="1"/>
  <c r="X262"/>
  <c r="Y262" s="1"/>
  <c r="X263"/>
  <c r="Y263" s="1"/>
  <c r="X264"/>
  <c r="Y264" s="1"/>
  <c r="S265"/>
  <c r="T265"/>
  <c r="U265"/>
  <c r="V265"/>
  <c r="W265"/>
  <c r="X265"/>
  <c r="Y265" s="1"/>
  <c r="X266"/>
  <c r="Y266" s="1"/>
  <c r="X267"/>
  <c r="Y267" s="1"/>
  <c r="X268"/>
  <c r="Y268" s="1"/>
  <c r="S269"/>
  <c r="T269"/>
  <c r="U269"/>
  <c r="V269"/>
  <c r="W269"/>
  <c r="X269" s="1"/>
  <c r="Y269" s="1"/>
  <c r="X270"/>
  <c r="Y270"/>
  <c r="X271"/>
  <c r="Y271"/>
  <c r="X272"/>
  <c r="Y272"/>
  <c r="S273"/>
  <c r="T273"/>
  <c r="U273"/>
  <c r="V273"/>
  <c r="W273"/>
  <c r="X273"/>
  <c r="Y273" s="1"/>
  <c r="X274"/>
  <c r="Y274" s="1"/>
  <c r="X275"/>
  <c r="Y275"/>
  <c r="X276"/>
  <c r="Y276"/>
  <c r="S277"/>
  <c r="T277"/>
  <c r="U277"/>
  <c r="V277"/>
  <c r="W277"/>
  <c r="X277" s="1"/>
  <c r="Y277" s="1"/>
  <c r="X278"/>
  <c r="Y278"/>
  <c r="X279"/>
  <c r="Y279"/>
  <c r="X280"/>
  <c r="Y280"/>
  <c r="S281"/>
  <c r="T281"/>
  <c r="U281"/>
  <c r="V281"/>
  <c r="W281"/>
  <c r="X281"/>
  <c r="Y281" s="1"/>
  <c r="X282"/>
  <c r="Y282" s="1"/>
  <c r="X283"/>
  <c r="Y283" s="1"/>
  <c r="X284"/>
  <c r="Y284" s="1"/>
  <c r="S285"/>
  <c r="T285"/>
  <c r="U285"/>
  <c r="X285" s="1"/>
  <c r="Y285" s="1"/>
  <c r="V285"/>
  <c r="W285"/>
  <c r="X286"/>
  <c r="Y286"/>
  <c r="X287"/>
  <c r="Y287"/>
  <c r="X288"/>
  <c r="Y288"/>
  <c r="S289"/>
  <c r="T289"/>
  <c r="U289"/>
  <c r="V289"/>
  <c r="W289"/>
  <c r="X289"/>
  <c r="Y289" s="1"/>
  <c r="X290"/>
  <c r="Y290" s="1"/>
  <c r="X291"/>
  <c r="Y291" s="1"/>
  <c r="X292"/>
  <c r="Y292" s="1"/>
  <c r="S293"/>
  <c r="T293"/>
  <c r="U293"/>
  <c r="V293"/>
  <c r="W293"/>
  <c r="X293" s="1"/>
  <c r="Y293" s="1"/>
  <c r="X294"/>
  <c r="Y294" s="1"/>
  <c r="X295"/>
  <c r="Y295" s="1"/>
  <c r="X296"/>
  <c r="Y296" s="1"/>
  <c r="S297"/>
  <c r="T297"/>
  <c r="U297"/>
  <c r="V297"/>
  <c r="W297"/>
  <c r="X297"/>
  <c r="Y297" s="1"/>
  <c r="X298"/>
  <c r="Y298" s="1"/>
  <c r="X299"/>
  <c r="Y299" s="1"/>
  <c r="X300"/>
  <c r="Y300" s="1"/>
  <c r="S301"/>
  <c r="T301"/>
  <c r="U301"/>
  <c r="V301"/>
  <c r="W301"/>
  <c r="X301" s="1"/>
  <c r="Y301" s="1"/>
  <c r="X302"/>
  <c r="Y302" s="1"/>
  <c r="X303"/>
  <c r="Y303" s="1"/>
  <c r="X304"/>
  <c r="Y304" s="1"/>
  <c r="S305"/>
  <c r="T305"/>
  <c r="U305"/>
  <c r="V305"/>
  <c r="W305"/>
  <c r="X305"/>
  <c r="Y305" s="1"/>
  <c r="X306"/>
  <c r="Y306" s="1"/>
  <c r="X307"/>
  <c r="Y307" s="1"/>
  <c r="X308"/>
  <c r="Y308"/>
  <c r="S309"/>
  <c r="T309"/>
  <c r="U309"/>
  <c r="V309"/>
  <c r="W309"/>
  <c r="X309"/>
  <c r="Y309" s="1"/>
  <c r="X310"/>
  <c r="Y310" s="1"/>
  <c r="X311"/>
  <c r="Y311" s="1"/>
  <c r="X312"/>
  <c r="Y312" s="1"/>
  <c r="S313"/>
  <c r="T313"/>
  <c r="U313"/>
  <c r="X313" s="1"/>
  <c r="Y313" s="1"/>
  <c r="V313"/>
  <c r="W313"/>
  <c r="X314"/>
  <c r="Y314"/>
  <c r="X315"/>
  <c r="Y315"/>
  <c r="X316"/>
  <c r="Y316"/>
  <c r="S317"/>
  <c r="T317"/>
  <c r="U317"/>
  <c r="V317"/>
  <c r="W317"/>
  <c r="X317"/>
  <c r="Y317" s="1"/>
  <c r="X318"/>
  <c r="Y318" s="1"/>
  <c r="X319"/>
  <c r="Y319" s="1"/>
  <c r="X320"/>
  <c r="Y320" s="1"/>
  <c r="S321"/>
  <c r="T321"/>
  <c r="U321"/>
  <c r="V321"/>
  <c r="W321"/>
  <c r="X321"/>
  <c r="Y321" s="1"/>
  <c r="X322"/>
  <c r="Y322" s="1"/>
  <c r="X323"/>
  <c r="Y323" s="1"/>
  <c r="X324"/>
  <c r="Y324" s="1"/>
  <c r="S325"/>
  <c r="T325"/>
  <c r="U325"/>
  <c r="V325"/>
  <c r="W325"/>
  <c r="X325" s="1"/>
  <c r="Y325" s="1"/>
  <c r="X326"/>
  <c r="Y326" s="1"/>
  <c r="X327"/>
  <c r="Y327" s="1"/>
  <c r="X328"/>
  <c r="Y328"/>
  <c r="S329"/>
  <c r="T329"/>
  <c r="U329"/>
  <c r="V329"/>
  <c r="W329"/>
  <c r="X329"/>
  <c r="Y329" s="1"/>
  <c r="X330"/>
  <c r="Y330" s="1"/>
  <c r="X331"/>
  <c r="Y331" s="1"/>
  <c r="X332"/>
  <c r="Y332" s="1"/>
  <c r="S333"/>
  <c r="T333"/>
  <c r="U333"/>
  <c r="V333"/>
  <c r="W333"/>
  <c r="X333" s="1"/>
  <c r="Y333" s="1"/>
  <c r="X334"/>
  <c r="Y334"/>
  <c r="X335"/>
  <c r="Y335"/>
  <c r="X336"/>
  <c r="Y336"/>
  <c r="S337"/>
  <c r="T337"/>
  <c r="U337"/>
  <c r="V337"/>
  <c r="W337"/>
  <c r="X337"/>
  <c r="Y337" s="1"/>
  <c r="X338"/>
  <c r="Y338" s="1"/>
  <c r="X339"/>
  <c r="Y339"/>
  <c r="X340"/>
  <c r="Y340"/>
  <c r="S341"/>
  <c r="T341"/>
  <c r="U341"/>
  <c r="V341"/>
  <c r="W341"/>
  <c r="X341"/>
  <c r="Y341" s="1"/>
  <c r="X342"/>
  <c r="Y342" s="1"/>
  <c r="X343"/>
  <c r="Y343" s="1"/>
  <c r="X344"/>
  <c r="Y344" s="1"/>
  <c r="S345"/>
  <c r="T345"/>
  <c r="U345"/>
  <c r="V345"/>
  <c r="W345"/>
  <c r="X345" s="1"/>
  <c r="Y345" s="1"/>
  <c r="X346"/>
  <c r="Y346"/>
  <c r="X347"/>
  <c r="Y347"/>
  <c r="X348"/>
  <c r="Y348"/>
  <c r="S349"/>
  <c r="T349"/>
  <c r="U349"/>
  <c r="V349"/>
  <c r="W349"/>
  <c r="X349"/>
  <c r="Y349" s="1"/>
  <c r="X350"/>
  <c r="Y350" s="1"/>
  <c r="X351"/>
  <c r="Y351" s="1"/>
  <c r="X352"/>
  <c r="Y352" s="1"/>
  <c r="S353"/>
  <c r="T353"/>
  <c r="U353"/>
  <c r="V353"/>
  <c r="W353"/>
  <c r="X353"/>
  <c r="Y353" s="1"/>
  <c r="X354"/>
  <c r="Y354" s="1"/>
  <c r="X355"/>
  <c r="Y355" s="1"/>
  <c r="X356"/>
  <c r="Y356" s="1"/>
  <c r="S357"/>
  <c r="T357"/>
  <c r="U357"/>
  <c r="V357"/>
  <c r="W357"/>
  <c r="X357"/>
  <c r="Y357"/>
  <c r="X358"/>
  <c r="Y358" s="1"/>
  <c r="X359"/>
  <c r="Y359"/>
  <c r="X360"/>
  <c r="Y360"/>
  <c r="S361"/>
  <c r="T361"/>
  <c r="U361"/>
  <c r="V361"/>
  <c r="W361"/>
  <c r="X361"/>
  <c r="Y361" s="1"/>
  <c r="X362"/>
  <c r="Y362" s="1"/>
  <c r="X363"/>
  <c r="Y363" s="1"/>
  <c r="X364"/>
  <c r="Y364" s="1"/>
  <c r="S365"/>
  <c r="T365"/>
  <c r="U365"/>
  <c r="V365"/>
  <c r="W365"/>
  <c r="X365" s="1"/>
  <c r="Y365" s="1"/>
  <c r="X366"/>
  <c r="Y366"/>
  <c r="X367"/>
  <c r="Y367"/>
  <c r="X368"/>
  <c r="Y368"/>
  <c r="S369"/>
  <c r="T369"/>
  <c r="U369"/>
  <c r="V369"/>
  <c r="W369"/>
  <c r="X369"/>
  <c r="Y369" s="1"/>
  <c r="X370"/>
  <c r="Y370" s="1"/>
  <c r="X371"/>
  <c r="Y371" s="1"/>
  <c r="X372"/>
  <c r="Y372" s="1"/>
  <c r="S373"/>
  <c r="T373"/>
  <c r="U373"/>
  <c r="V373"/>
  <c r="W373"/>
  <c r="X373" s="1"/>
  <c r="Y373" s="1"/>
  <c r="X374"/>
  <c r="Y374"/>
  <c r="X375"/>
  <c r="Y375" s="1"/>
  <c r="X376"/>
  <c r="Y376" s="1"/>
  <c r="S377"/>
  <c r="T377"/>
  <c r="U377"/>
  <c r="V377"/>
  <c r="W377"/>
  <c r="X377" s="1"/>
  <c r="Y377" s="1"/>
  <c r="X378"/>
  <c r="Y378" s="1"/>
  <c r="X379"/>
  <c r="Y379" s="1"/>
  <c r="X380"/>
  <c r="Y380" s="1"/>
  <c r="S381"/>
  <c r="T381"/>
  <c r="U381"/>
  <c r="V381"/>
  <c r="W381"/>
  <c r="X381"/>
  <c r="Y381" s="1"/>
  <c r="X382"/>
  <c r="Y382" s="1"/>
  <c r="X383"/>
  <c r="Y383" s="1"/>
  <c r="X384"/>
  <c r="Y384" s="1"/>
  <c r="S385"/>
  <c r="T385"/>
  <c r="U385"/>
  <c r="V385"/>
  <c r="W385"/>
  <c r="X385"/>
  <c r="Y385" s="1"/>
  <c r="X386"/>
  <c r="Y386" s="1"/>
  <c r="X387"/>
  <c r="Y387" s="1"/>
  <c r="X388"/>
  <c r="Y388" s="1"/>
  <c r="S389"/>
  <c r="T389"/>
  <c r="U389"/>
  <c r="V389"/>
  <c r="W389"/>
  <c r="X389"/>
  <c r="Y389"/>
  <c r="X390"/>
  <c r="Y390"/>
  <c r="X391"/>
  <c r="Y391"/>
  <c r="X392"/>
  <c r="Y392" s="1"/>
  <c r="S393"/>
  <c r="T393"/>
  <c r="U393"/>
  <c r="V393"/>
  <c r="W393"/>
  <c r="X393"/>
  <c r="Y393" s="1"/>
  <c r="X394"/>
  <c r="Y394" s="1"/>
  <c r="X395"/>
  <c r="Y395" s="1"/>
  <c r="X396"/>
  <c r="Y396" s="1"/>
  <c r="S397"/>
  <c r="T397"/>
  <c r="U397"/>
  <c r="V397"/>
  <c r="W397"/>
  <c r="X397" s="1"/>
  <c r="Y397" s="1"/>
  <c r="X398"/>
  <c r="Y398"/>
  <c r="X399"/>
  <c r="Y399"/>
  <c r="X400"/>
  <c r="Y400"/>
  <c r="S401"/>
  <c r="T401"/>
  <c r="U401"/>
  <c r="V401"/>
  <c r="W401"/>
  <c r="X401"/>
  <c r="Y401" s="1"/>
  <c r="X402"/>
  <c r="Y402" s="1"/>
  <c r="X403"/>
  <c r="Y403" s="1"/>
  <c r="X404"/>
  <c r="Y404" s="1"/>
  <c r="S405"/>
  <c r="T405"/>
  <c r="U405"/>
  <c r="V405"/>
  <c r="W405"/>
  <c r="X405" s="1"/>
  <c r="Y405" s="1"/>
  <c r="X406"/>
  <c r="Y406"/>
  <c r="X407"/>
  <c r="Y407"/>
  <c r="X408"/>
  <c r="Y408"/>
  <c r="S409"/>
  <c r="T409"/>
  <c r="U409"/>
  <c r="V409"/>
  <c r="W409"/>
  <c r="X409"/>
  <c r="Y409" s="1"/>
  <c r="X410"/>
  <c r="Y410" s="1"/>
  <c r="X411"/>
  <c r="Y411" s="1"/>
  <c r="X412"/>
  <c r="Y412" s="1"/>
  <c r="S413"/>
  <c r="T413"/>
  <c r="U413"/>
  <c r="V413"/>
  <c r="W413"/>
  <c r="X413" s="1"/>
  <c r="Y413" s="1"/>
  <c r="X414"/>
  <c r="Y414"/>
  <c r="X415"/>
  <c r="Y415"/>
  <c r="X416"/>
  <c r="Y416"/>
  <c r="S417"/>
  <c r="T417"/>
  <c r="U417"/>
  <c r="V417"/>
  <c r="W417"/>
  <c r="X417"/>
  <c r="Y417" s="1"/>
  <c r="X418"/>
  <c r="Y418" s="1"/>
  <c r="X419"/>
  <c r="Y419" s="1"/>
  <c r="X420"/>
  <c r="Y420" s="1"/>
  <c r="S421"/>
  <c r="T421"/>
  <c r="U421"/>
  <c r="V421"/>
  <c r="W421"/>
  <c r="X421" s="1"/>
  <c r="Y421" s="1"/>
  <c r="X422"/>
  <c r="Y422"/>
  <c r="X423"/>
  <c r="Y423"/>
  <c r="X424"/>
  <c r="Y424"/>
  <c r="S425"/>
  <c r="T425"/>
  <c r="U425"/>
  <c r="V425"/>
  <c r="W425"/>
  <c r="X425"/>
  <c r="Y425"/>
  <c r="X426"/>
  <c r="Y426"/>
  <c r="X427"/>
  <c r="Y427"/>
  <c r="X428"/>
  <c r="Y428"/>
  <c r="S429"/>
  <c r="T429"/>
  <c r="U429"/>
  <c r="V429"/>
  <c r="W429"/>
  <c r="X429"/>
  <c r="Y429" s="1"/>
  <c r="X430"/>
  <c r="Y430" s="1"/>
  <c r="X431"/>
  <c r="Y431" s="1"/>
  <c r="X432"/>
  <c r="Y432" s="1"/>
  <c r="S433"/>
  <c r="T433"/>
  <c r="U433"/>
  <c r="V433"/>
  <c r="W433"/>
  <c r="X433"/>
  <c r="Y433" s="1"/>
  <c r="X434"/>
  <c r="Y434" s="1"/>
  <c r="X435"/>
  <c r="Y435" s="1"/>
  <c r="X436"/>
  <c r="Y436" s="1"/>
  <c r="S437"/>
  <c r="T437"/>
  <c r="U437"/>
  <c r="V437"/>
  <c r="W437"/>
  <c r="X437"/>
  <c r="Y437" s="1"/>
  <c r="X438"/>
  <c r="Y438" s="1"/>
  <c r="X439"/>
  <c r="Y439" s="1"/>
  <c r="X440"/>
  <c r="Y440"/>
  <c r="S441"/>
  <c r="T441"/>
  <c r="U441"/>
  <c r="V441"/>
  <c r="W441"/>
  <c r="X441"/>
  <c r="Y441" s="1"/>
  <c r="X442"/>
  <c r="Y442" s="1"/>
  <c r="X443"/>
  <c r="Y443" s="1"/>
  <c r="X444"/>
  <c r="Y444"/>
  <c r="S445"/>
  <c r="T445"/>
  <c r="U445"/>
  <c r="V445"/>
  <c r="W445"/>
  <c r="X445"/>
  <c r="Y445" s="1"/>
  <c r="X446"/>
  <c r="Y446" s="1"/>
  <c r="X447"/>
  <c r="Y447" s="1"/>
  <c r="X448"/>
  <c r="Y448" s="1"/>
  <c r="S449"/>
  <c r="T449"/>
  <c r="U449"/>
  <c r="V449"/>
  <c r="W449"/>
  <c r="X449"/>
  <c r="Y449" s="1"/>
  <c r="X450"/>
  <c r="Y450" s="1"/>
  <c r="X451"/>
  <c r="Y451" s="1"/>
  <c r="X452"/>
  <c r="Y452" s="1"/>
  <c r="S453"/>
  <c r="T453"/>
  <c r="U453"/>
  <c r="V453"/>
  <c r="W453"/>
  <c r="X453"/>
  <c r="Y453"/>
  <c r="X454"/>
  <c r="Y454"/>
  <c r="X455"/>
  <c r="Y455"/>
  <c r="X456"/>
  <c r="Y456"/>
  <c r="S457"/>
  <c r="T457"/>
  <c r="U457"/>
  <c r="V457"/>
  <c r="W457"/>
  <c r="X457"/>
  <c r="Y457" s="1"/>
  <c r="X458"/>
  <c r="Y458" s="1"/>
  <c r="X459"/>
  <c r="Y459" s="1"/>
  <c r="X460"/>
  <c r="Y460" s="1"/>
  <c r="S461"/>
  <c r="T461"/>
  <c r="U461"/>
  <c r="V461"/>
  <c r="W461"/>
  <c r="X461" s="1"/>
  <c r="Y461" s="1"/>
  <c r="F258"/>
  <c r="F262"/>
  <c r="F278"/>
  <c r="F282"/>
  <c r="F302"/>
  <c r="F306"/>
  <c r="F314"/>
  <c r="F318"/>
  <c r="F322"/>
  <c r="F326"/>
  <c r="F330"/>
  <c r="F334"/>
  <c r="F338"/>
  <c r="F342"/>
  <c r="F454"/>
  <c r="F506"/>
  <c r="S465"/>
  <c r="T465"/>
  <c r="U465"/>
  <c r="V465"/>
  <c r="W465"/>
  <c r="S469"/>
  <c r="T469"/>
  <c r="U469"/>
  <c r="V469"/>
  <c r="W469"/>
  <c r="S473"/>
  <c r="T473"/>
  <c r="U473"/>
  <c r="V473"/>
  <c r="W473"/>
  <c r="S477"/>
  <c r="T477"/>
  <c r="U477"/>
  <c r="V477"/>
  <c r="W477"/>
  <c r="S481"/>
  <c r="T481"/>
  <c r="U481"/>
  <c r="V481"/>
  <c r="W481"/>
  <c r="S485"/>
  <c r="T485"/>
  <c r="U485"/>
  <c r="V485"/>
  <c r="W485"/>
  <c r="S489"/>
  <c r="T489"/>
  <c r="U489"/>
  <c r="V489"/>
  <c r="W489"/>
  <c r="S493"/>
  <c r="T493"/>
  <c r="U493"/>
  <c r="V493"/>
  <c r="W493"/>
  <c r="S497"/>
  <c r="T497"/>
  <c r="U497"/>
  <c r="V497"/>
  <c r="W497"/>
  <c r="S501"/>
  <c r="T501"/>
  <c r="U501"/>
  <c r="V501"/>
  <c r="W501"/>
  <c r="S505"/>
  <c r="T505"/>
  <c r="U505"/>
  <c r="V505"/>
  <c r="W505"/>
  <c r="S509"/>
  <c r="T509"/>
  <c r="U509"/>
  <c r="V509"/>
  <c r="W509"/>
  <c r="S513"/>
  <c r="T513"/>
  <c r="U513"/>
  <c r="V513"/>
  <c r="W513"/>
  <c r="S517"/>
  <c r="T517"/>
  <c r="U517"/>
  <c r="V517"/>
  <c r="W517"/>
  <c r="S521"/>
  <c r="T521"/>
  <c r="U521"/>
  <c r="V521"/>
  <c r="W521"/>
  <c r="S525"/>
  <c r="T525"/>
  <c r="U525"/>
  <c r="V525"/>
  <c r="W525"/>
  <c r="S529"/>
  <c r="T529"/>
  <c r="U529"/>
  <c r="V529"/>
  <c r="W529"/>
  <c r="S533"/>
  <c r="T533"/>
  <c r="U533"/>
  <c r="V533"/>
  <c r="W533"/>
  <c r="S537"/>
  <c r="T537"/>
  <c r="U537"/>
  <c r="V537"/>
  <c r="W537"/>
  <c r="S541"/>
  <c r="T541"/>
  <c r="U541"/>
  <c r="V541"/>
  <c r="W541"/>
  <c r="S545"/>
  <c r="T545"/>
  <c r="U545"/>
  <c r="V545"/>
  <c r="W545"/>
  <c r="S549"/>
  <c r="T549"/>
  <c r="U549"/>
  <c r="V549"/>
  <c r="W549"/>
  <c r="S553"/>
  <c r="T553"/>
  <c r="U553"/>
  <c r="V553"/>
  <c r="W553"/>
  <c r="S557"/>
  <c r="T557"/>
  <c r="U557"/>
  <c r="V557"/>
  <c r="W557"/>
  <c r="S561"/>
  <c r="T561"/>
  <c r="U561"/>
  <c r="V561"/>
  <c r="W561"/>
  <c r="S565"/>
  <c r="T565"/>
  <c r="U565"/>
  <c r="V565"/>
  <c r="W565"/>
  <c r="S569"/>
  <c r="T569"/>
  <c r="U569"/>
  <c r="V569"/>
  <c r="W569"/>
  <c r="S573"/>
  <c r="T573"/>
  <c r="U573"/>
  <c r="V573"/>
  <c r="W573"/>
  <c r="S577"/>
  <c r="T577"/>
  <c r="U577"/>
  <c r="V577"/>
  <c r="W577"/>
  <c r="S581"/>
  <c r="T581"/>
  <c r="U581"/>
  <c r="V581"/>
  <c r="W581"/>
  <c r="S585"/>
  <c r="T585"/>
  <c r="U585"/>
  <c r="V585"/>
  <c r="W585"/>
  <c r="S589"/>
  <c r="T589"/>
  <c r="U589"/>
  <c r="V589"/>
  <c r="W589"/>
  <c r="S593"/>
  <c r="T593"/>
  <c r="U593"/>
  <c r="V593"/>
  <c r="W593"/>
  <c r="S597"/>
  <c r="T597"/>
  <c r="U597"/>
  <c r="V597"/>
  <c r="W597"/>
  <c r="S601"/>
  <c r="T601"/>
  <c r="U601"/>
  <c r="V601"/>
  <c r="W601"/>
  <c r="S605"/>
  <c r="T605"/>
  <c r="U605"/>
  <c r="V605"/>
  <c r="W605"/>
  <c r="S609"/>
  <c r="T609"/>
  <c r="U609"/>
  <c r="V609"/>
  <c r="W609"/>
  <c r="S613"/>
  <c r="T613"/>
  <c r="U613"/>
  <c r="V613"/>
  <c r="W613"/>
  <c r="S617"/>
  <c r="T617"/>
  <c r="U617"/>
  <c r="V617"/>
  <c r="W617"/>
  <c r="S621"/>
  <c r="T621"/>
  <c r="U621"/>
  <c r="V621"/>
  <c r="W621"/>
  <c r="S622"/>
  <c r="T622"/>
  <c r="U622"/>
  <c r="V622"/>
  <c r="W622"/>
  <c r="M4412" i="49"/>
  <c r="M4413" s="1"/>
  <c r="M4414" s="1"/>
  <c r="M4415" s="1"/>
  <c r="M4416" s="1"/>
  <c r="M4417" s="1"/>
  <c r="M4418" s="1"/>
  <c r="M4419" s="1"/>
  <c r="M4420" s="1"/>
  <c r="M4421" s="1"/>
  <c r="M4422" s="1"/>
  <c r="M4423" s="1"/>
  <c r="M4424" s="1"/>
  <c r="M4425" s="1"/>
  <c r="M4426" s="1"/>
  <c r="M4427" s="1"/>
  <c r="M4428" s="1"/>
  <c r="M4429" s="1"/>
  <c r="M4430" s="1"/>
  <c r="M4431" s="1"/>
  <c r="M4432" s="1"/>
  <c r="M4433" s="1"/>
  <c r="M4390"/>
  <c r="M4391" s="1"/>
  <c r="M4392" s="1"/>
  <c r="M4393" s="1"/>
  <c r="M4394" s="1"/>
  <c r="M4395" s="1"/>
  <c r="M4396" s="1"/>
  <c r="M4397" s="1"/>
  <c r="M4398" s="1"/>
  <c r="M4399" s="1"/>
  <c r="M4400" s="1"/>
  <c r="M4401" s="1"/>
  <c r="M4402" s="1"/>
  <c r="M4403" s="1"/>
  <c r="M4404" s="1"/>
  <c r="M4405" s="1"/>
  <c r="M4406" s="1"/>
  <c r="M4407" s="1"/>
  <c r="M4408" s="1"/>
  <c r="M4409" s="1"/>
  <c r="M4410" s="1"/>
  <c r="M4411" s="1"/>
  <c r="M4368"/>
  <c r="M4369" s="1"/>
  <c r="M4370" s="1"/>
  <c r="M4371" s="1"/>
  <c r="M4372" s="1"/>
  <c r="M4373" s="1"/>
  <c r="M4374" s="1"/>
  <c r="M4375" s="1"/>
  <c r="M4376" s="1"/>
  <c r="M4377" s="1"/>
  <c r="M4378" s="1"/>
  <c r="M4379" s="1"/>
  <c r="M4380" s="1"/>
  <c r="M4381" s="1"/>
  <c r="M4382" s="1"/>
  <c r="M4383" s="1"/>
  <c r="M4384" s="1"/>
  <c r="M4385" s="1"/>
  <c r="M4386" s="1"/>
  <c r="M4387" s="1"/>
  <c r="M4388" s="1"/>
  <c r="M4389" s="1"/>
  <c r="M4346"/>
  <c r="M4347" s="1"/>
  <c r="M4348" s="1"/>
  <c r="M4349" s="1"/>
  <c r="M4350" s="1"/>
  <c r="M4351" s="1"/>
  <c r="M4352" s="1"/>
  <c r="M4353" s="1"/>
  <c r="M4354" s="1"/>
  <c r="M4355" s="1"/>
  <c r="M4356" s="1"/>
  <c r="M4357" s="1"/>
  <c r="M4358" s="1"/>
  <c r="M4359" s="1"/>
  <c r="M4360" s="1"/>
  <c r="M4361" s="1"/>
  <c r="M4362" s="1"/>
  <c r="M4363" s="1"/>
  <c r="M4364" s="1"/>
  <c r="M4365" s="1"/>
  <c r="M4366" s="1"/>
  <c r="M4367" s="1"/>
  <c r="M4324"/>
  <c r="M4325" s="1"/>
  <c r="M4326" s="1"/>
  <c r="M4327" s="1"/>
  <c r="M4328" s="1"/>
  <c r="M4329" s="1"/>
  <c r="M4330" s="1"/>
  <c r="M4331" s="1"/>
  <c r="M4332" s="1"/>
  <c r="M4333" s="1"/>
  <c r="M4334" s="1"/>
  <c r="M4335" s="1"/>
  <c r="M4336" s="1"/>
  <c r="M4337" s="1"/>
  <c r="M4338" s="1"/>
  <c r="M4339" s="1"/>
  <c r="M4340" s="1"/>
  <c r="M4341" s="1"/>
  <c r="M4342" s="1"/>
  <c r="M4343" s="1"/>
  <c r="M4344" s="1"/>
  <c r="M4345" s="1"/>
  <c r="M4302"/>
  <c r="M4303" s="1"/>
  <c r="M4304" s="1"/>
  <c r="M4305" s="1"/>
  <c r="M4306" s="1"/>
  <c r="M4307" s="1"/>
  <c r="M4308" s="1"/>
  <c r="M4309" s="1"/>
  <c r="M4310" s="1"/>
  <c r="M4311" s="1"/>
  <c r="M4312" s="1"/>
  <c r="M4313" s="1"/>
  <c r="M4314" s="1"/>
  <c r="M4315" s="1"/>
  <c r="M4316" s="1"/>
  <c r="M4317" s="1"/>
  <c r="M4318" s="1"/>
  <c r="M4319" s="1"/>
  <c r="M4320" s="1"/>
  <c r="M4321" s="1"/>
  <c r="M4322" s="1"/>
  <c r="M4323" s="1"/>
  <c r="M4280"/>
  <c r="M4281" s="1"/>
  <c r="M4282" s="1"/>
  <c r="M4283" s="1"/>
  <c r="M4284" s="1"/>
  <c r="M4285" s="1"/>
  <c r="M4286" s="1"/>
  <c r="M4287" s="1"/>
  <c r="M4288" s="1"/>
  <c r="M4289" s="1"/>
  <c r="M4290" s="1"/>
  <c r="M4291" s="1"/>
  <c r="M4292" s="1"/>
  <c r="M4293" s="1"/>
  <c r="M4294" s="1"/>
  <c r="M4295" s="1"/>
  <c r="M4296" s="1"/>
  <c r="M4297" s="1"/>
  <c r="M4298" s="1"/>
  <c r="M4299" s="1"/>
  <c r="M4300" s="1"/>
  <c r="M4301" s="1"/>
  <c r="M4258"/>
  <c r="M4259" s="1"/>
  <c r="M4260" s="1"/>
  <c r="M4261" s="1"/>
  <c r="M4262" s="1"/>
  <c r="M4263" s="1"/>
  <c r="M4264" s="1"/>
  <c r="M4265" s="1"/>
  <c r="M4266" s="1"/>
  <c r="M4267" s="1"/>
  <c r="M4268" s="1"/>
  <c r="M4269" s="1"/>
  <c r="M4270" s="1"/>
  <c r="M4271" s="1"/>
  <c r="M4272" s="1"/>
  <c r="M4273" s="1"/>
  <c r="M4274" s="1"/>
  <c r="M4275" s="1"/>
  <c r="M4276" s="1"/>
  <c r="M4277" s="1"/>
  <c r="M4278" s="1"/>
  <c r="M4279" s="1"/>
  <c r="M4236"/>
  <c r="M4237" s="1"/>
  <c r="M4238" s="1"/>
  <c r="M4239" s="1"/>
  <c r="M4240" s="1"/>
  <c r="M4241" s="1"/>
  <c r="M4242" s="1"/>
  <c r="M4243" s="1"/>
  <c r="M4244" s="1"/>
  <c r="M4245" s="1"/>
  <c r="M4246" s="1"/>
  <c r="M4247" s="1"/>
  <c r="M4248" s="1"/>
  <c r="M4249" s="1"/>
  <c r="M4250" s="1"/>
  <c r="M4251" s="1"/>
  <c r="M4252" s="1"/>
  <c r="M4253" s="1"/>
  <c r="M4254" s="1"/>
  <c r="M4255" s="1"/>
  <c r="M4256" s="1"/>
  <c r="M4257" s="1"/>
  <c r="M4214"/>
  <c r="M4215" s="1"/>
  <c r="M4216" s="1"/>
  <c r="M4217" s="1"/>
  <c r="M4218" s="1"/>
  <c r="M4219" s="1"/>
  <c r="M4220" s="1"/>
  <c r="M4221" s="1"/>
  <c r="M4222" s="1"/>
  <c r="M4223" s="1"/>
  <c r="M4224" s="1"/>
  <c r="M4225" s="1"/>
  <c r="M4226" s="1"/>
  <c r="M4227" s="1"/>
  <c r="M4228" s="1"/>
  <c r="M4229" s="1"/>
  <c r="M4230" s="1"/>
  <c r="M4231" s="1"/>
  <c r="M4232" s="1"/>
  <c r="M4233" s="1"/>
  <c r="M4234" s="1"/>
  <c r="M4235" s="1"/>
  <c r="M4192"/>
  <c r="M4193" s="1"/>
  <c r="M4194" s="1"/>
  <c r="M4195" s="1"/>
  <c r="M4196" s="1"/>
  <c r="M4197" s="1"/>
  <c r="M4198" s="1"/>
  <c r="M4199" s="1"/>
  <c r="M4200" s="1"/>
  <c r="M4201" s="1"/>
  <c r="M4202" s="1"/>
  <c r="M4203" s="1"/>
  <c r="M4204" s="1"/>
  <c r="M4205" s="1"/>
  <c r="M4206" s="1"/>
  <c r="M4207" s="1"/>
  <c r="M4208" s="1"/>
  <c r="M4209" s="1"/>
  <c r="M4210" s="1"/>
  <c r="M4211" s="1"/>
  <c r="M4212" s="1"/>
  <c r="M4213" s="1"/>
  <c r="M4170"/>
  <c r="M4171" s="1"/>
  <c r="M4172" s="1"/>
  <c r="M4173" s="1"/>
  <c r="M4174" s="1"/>
  <c r="M4175" s="1"/>
  <c r="M4176" s="1"/>
  <c r="M4177" s="1"/>
  <c r="M4178" s="1"/>
  <c r="M4179" s="1"/>
  <c r="M4180" s="1"/>
  <c r="M4181" s="1"/>
  <c r="M4182" s="1"/>
  <c r="M4183" s="1"/>
  <c r="M4184" s="1"/>
  <c r="M4185" s="1"/>
  <c r="M4186" s="1"/>
  <c r="M4187" s="1"/>
  <c r="M4188" s="1"/>
  <c r="M4189" s="1"/>
  <c r="M4190" s="1"/>
  <c r="M4191" s="1"/>
  <c r="M4148"/>
  <c r="M4149" s="1"/>
  <c r="M4150" s="1"/>
  <c r="M4151" s="1"/>
  <c r="M4152" s="1"/>
  <c r="M4153" s="1"/>
  <c r="M4154" s="1"/>
  <c r="M4155" s="1"/>
  <c r="M4156" s="1"/>
  <c r="M4157" s="1"/>
  <c r="M4158" s="1"/>
  <c r="M4159" s="1"/>
  <c r="M4160" s="1"/>
  <c r="M4161" s="1"/>
  <c r="M4162" s="1"/>
  <c r="M4163" s="1"/>
  <c r="M4164" s="1"/>
  <c r="M4165" s="1"/>
  <c r="M4166" s="1"/>
  <c r="M4167" s="1"/>
  <c r="M4168" s="1"/>
  <c r="M4169" s="1"/>
  <c r="M4126"/>
  <c r="M4127" s="1"/>
  <c r="M4128" s="1"/>
  <c r="M4129" s="1"/>
  <c r="M4130" s="1"/>
  <c r="M4131" s="1"/>
  <c r="M4132" s="1"/>
  <c r="M4133" s="1"/>
  <c r="M4134" s="1"/>
  <c r="M4135" s="1"/>
  <c r="M4136" s="1"/>
  <c r="M4137" s="1"/>
  <c r="M4138" s="1"/>
  <c r="M4139" s="1"/>
  <c r="M4140" s="1"/>
  <c r="M4141" s="1"/>
  <c r="M4142" s="1"/>
  <c r="M4143" s="1"/>
  <c r="M4144" s="1"/>
  <c r="M4145" s="1"/>
  <c r="M4146" s="1"/>
  <c r="M4147" s="1"/>
  <c r="M4104"/>
  <c r="M4105" s="1"/>
  <c r="M4106" s="1"/>
  <c r="M4107" s="1"/>
  <c r="M4108" s="1"/>
  <c r="M4109" s="1"/>
  <c r="M4110" s="1"/>
  <c r="M4111" s="1"/>
  <c r="M4112" s="1"/>
  <c r="M4113" s="1"/>
  <c r="M4114" s="1"/>
  <c r="M4115" s="1"/>
  <c r="M4116" s="1"/>
  <c r="M4117" s="1"/>
  <c r="M4118" s="1"/>
  <c r="M4119" s="1"/>
  <c r="M4120" s="1"/>
  <c r="M4121" s="1"/>
  <c r="M4122" s="1"/>
  <c r="M4123" s="1"/>
  <c r="M4124" s="1"/>
  <c r="M4125" s="1"/>
  <c r="M4082"/>
  <c r="M4083" s="1"/>
  <c r="M4084" s="1"/>
  <c r="M4085" s="1"/>
  <c r="M4086" s="1"/>
  <c r="M4087" s="1"/>
  <c r="M4088" s="1"/>
  <c r="M4089" s="1"/>
  <c r="M4090" s="1"/>
  <c r="M4091" s="1"/>
  <c r="M4092" s="1"/>
  <c r="M4093" s="1"/>
  <c r="M4094" s="1"/>
  <c r="M4095" s="1"/>
  <c r="M4096" s="1"/>
  <c r="M4097" s="1"/>
  <c r="M4098" s="1"/>
  <c r="M4099" s="1"/>
  <c r="M4100" s="1"/>
  <c r="M4101" s="1"/>
  <c r="M4102" s="1"/>
  <c r="M4103" s="1"/>
  <c r="M4060"/>
  <c r="M4061" s="1"/>
  <c r="M4062" s="1"/>
  <c r="M4063" s="1"/>
  <c r="M4064" s="1"/>
  <c r="M4065" s="1"/>
  <c r="M4066" s="1"/>
  <c r="M4067" s="1"/>
  <c r="M4068" s="1"/>
  <c r="M4069" s="1"/>
  <c r="M4070" s="1"/>
  <c r="M4071" s="1"/>
  <c r="M4072" s="1"/>
  <c r="M4073" s="1"/>
  <c r="M4074" s="1"/>
  <c r="M4075" s="1"/>
  <c r="M4076" s="1"/>
  <c r="M4077" s="1"/>
  <c r="M4078" s="1"/>
  <c r="M4079" s="1"/>
  <c r="M4080" s="1"/>
  <c r="M4081" s="1"/>
  <c r="M4038"/>
  <c r="M4039" s="1"/>
  <c r="M4040" s="1"/>
  <c r="M4041" s="1"/>
  <c r="M4042" s="1"/>
  <c r="M4043" s="1"/>
  <c r="M4044" s="1"/>
  <c r="M4045" s="1"/>
  <c r="M4046" s="1"/>
  <c r="M4047" s="1"/>
  <c r="M4048" s="1"/>
  <c r="M4049" s="1"/>
  <c r="M4050" s="1"/>
  <c r="M4051" s="1"/>
  <c r="M4052" s="1"/>
  <c r="M4053" s="1"/>
  <c r="M4054" s="1"/>
  <c r="M4055" s="1"/>
  <c r="M4056" s="1"/>
  <c r="M4057" s="1"/>
  <c r="M4058" s="1"/>
  <c r="M4059" s="1"/>
  <c r="M4016"/>
  <c r="M4017" s="1"/>
  <c r="M4018" s="1"/>
  <c r="M4019" s="1"/>
  <c r="M4020" s="1"/>
  <c r="M4021" s="1"/>
  <c r="M4022" s="1"/>
  <c r="M4023" s="1"/>
  <c r="M4024" s="1"/>
  <c r="M4025" s="1"/>
  <c r="M4026" s="1"/>
  <c r="M4027" s="1"/>
  <c r="M4028" s="1"/>
  <c r="M4029" s="1"/>
  <c r="M4030" s="1"/>
  <c r="M4031" s="1"/>
  <c r="M4032" s="1"/>
  <c r="M4033" s="1"/>
  <c r="M4034" s="1"/>
  <c r="M4035" s="1"/>
  <c r="M4036" s="1"/>
  <c r="M4037" s="1"/>
  <c r="M3994"/>
  <c r="M3995" s="1"/>
  <c r="M3996" s="1"/>
  <c r="M3997" s="1"/>
  <c r="M3998" s="1"/>
  <c r="M3999" s="1"/>
  <c r="M4000" s="1"/>
  <c r="M4001" s="1"/>
  <c r="M4002" s="1"/>
  <c r="M4003" s="1"/>
  <c r="M4004" s="1"/>
  <c r="M4005" s="1"/>
  <c r="M4006" s="1"/>
  <c r="M4007" s="1"/>
  <c r="M4008" s="1"/>
  <c r="M4009" s="1"/>
  <c r="M4010" s="1"/>
  <c r="M4011" s="1"/>
  <c r="M4012" s="1"/>
  <c r="M4013" s="1"/>
  <c r="M4014" s="1"/>
  <c r="M4015" s="1"/>
  <c r="M3974"/>
  <c r="M3975" s="1"/>
  <c r="M3976" s="1"/>
  <c r="M3977" s="1"/>
  <c r="M3978" s="1"/>
  <c r="M3979" s="1"/>
  <c r="M3980" s="1"/>
  <c r="M3981" s="1"/>
  <c r="M3982" s="1"/>
  <c r="M3983" s="1"/>
  <c r="M3984" s="1"/>
  <c r="M3985" s="1"/>
  <c r="M3986" s="1"/>
  <c r="M3987" s="1"/>
  <c r="M3988" s="1"/>
  <c r="M3989" s="1"/>
  <c r="M3990" s="1"/>
  <c r="M3991" s="1"/>
  <c r="M3992" s="1"/>
  <c r="M3993" s="1"/>
  <c r="M3972"/>
  <c r="M3973" s="1"/>
  <c r="M3950"/>
  <c r="M3951" s="1"/>
  <c r="M3952" s="1"/>
  <c r="M3953" s="1"/>
  <c r="M3954" s="1"/>
  <c r="M3955" s="1"/>
  <c r="M3956" s="1"/>
  <c r="M3957" s="1"/>
  <c r="M3958" s="1"/>
  <c r="M3959" s="1"/>
  <c r="M3960" s="1"/>
  <c r="M3961" s="1"/>
  <c r="M3962" s="1"/>
  <c r="M3963" s="1"/>
  <c r="M3964" s="1"/>
  <c r="M3965" s="1"/>
  <c r="M3966" s="1"/>
  <c r="M3967" s="1"/>
  <c r="M3968" s="1"/>
  <c r="M3969" s="1"/>
  <c r="M3970" s="1"/>
  <c r="M3971" s="1"/>
  <c r="M3930"/>
  <c r="M3931" s="1"/>
  <c r="M3932" s="1"/>
  <c r="M3933" s="1"/>
  <c r="M3934" s="1"/>
  <c r="M3935" s="1"/>
  <c r="M3936" s="1"/>
  <c r="M3937" s="1"/>
  <c r="M3938" s="1"/>
  <c r="M3939" s="1"/>
  <c r="M3940" s="1"/>
  <c r="M3941" s="1"/>
  <c r="M3942" s="1"/>
  <c r="M3943" s="1"/>
  <c r="M3944" s="1"/>
  <c r="M3945" s="1"/>
  <c r="M3946" s="1"/>
  <c r="M3947" s="1"/>
  <c r="M3948" s="1"/>
  <c r="M3949" s="1"/>
  <c r="M3928"/>
  <c r="M3929" s="1"/>
  <c r="M3906"/>
  <c r="M3907" s="1"/>
  <c r="M3908" s="1"/>
  <c r="M3909" s="1"/>
  <c r="M3910" s="1"/>
  <c r="M3911" s="1"/>
  <c r="M3912" s="1"/>
  <c r="M3913" s="1"/>
  <c r="M3914" s="1"/>
  <c r="M3915" s="1"/>
  <c r="M3916" s="1"/>
  <c r="M3917" s="1"/>
  <c r="M3918" s="1"/>
  <c r="M3919" s="1"/>
  <c r="M3920" s="1"/>
  <c r="M3921" s="1"/>
  <c r="M3922" s="1"/>
  <c r="M3923" s="1"/>
  <c r="M3924" s="1"/>
  <c r="M3925" s="1"/>
  <c r="M3926" s="1"/>
  <c r="M3927" s="1"/>
  <c r="M3884"/>
  <c r="M3885" s="1"/>
  <c r="M3886" s="1"/>
  <c r="M3887" s="1"/>
  <c r="M3888" s="1"/>
  <c r="M3889" s="1"/>
  <c r="M3890" s="1"/>
  <c r="M3891" s="1"/>
  <c r="M3892" s="1"/>
  <c r="M3893" s="1"/>
  <c r="M3894" s="1"/>
  <c r="M3895" s="1"/>
  <c r="M3896" s="1"/>
  <c r="M3897" s="1"/>
  <c r="M3898" s="1"/>
  <c r="M3899" s="1"/>
  <c r="M3900" s="1"/>
  <c r="M3901" s="1"/>
  <c r="M3902" s="1"/>
  <c r="M3903" s="1"/>
  <c r="M3904" s="1"/>
  <c r="M3905" s="1"/>
  <c r="M3862"/>
  <c r="M3863" s="1"/>
  <c r="M3864" s="1"/>
  <c r="M3865" s="1"/>
  <c r="M3866" s="1"/>
  <c r="M3867" s="1"/>
  <c r="M3868" s="1"/>
  <c r="M3869" s="1"/>
  <c r="M3870" s="1"/>
  <c r="M3871" s="1"/>
  <c r="M3872" s="1"/>
  <c r="M3873" s="1"/>
  <c r="M3874" s="1"/>
  <c r="M3875" s="1"/>
  <c r="M3876" s="1"/>
  <c r="M3877" s="1"/>
  <c r="M3878" s="1"/>
  <c r="M3879" s="1"/>
  <c r="M3880" s="1"/>
  <c r="M3881" s="1"/>
  <c r="M3882" s="1"/>
  <c r="M3883" s="1"/>
  <c r="M3840"/>
  <c r="M3841" s="1"/>
  <c r="M3842" s="1"/>
  <c r="M3843" s="1"/>
  <c r="M3844" s="1"/>
  <c r="M3845" s="1"/>
  <c r="M3846" s="1"/>
  <c r="M3847" s="1"/>
  <c r="M3848" s="1"/>
  <c r="M3849" s="1"/>
  <c r="M3850" s="1"/>
  <c r="M3851" s="1"/>
  <c r="M3852" s="1"/>
  <c r="M3853" s="1"/>
  <c r="M3854" s="1"/>
  <c r="M3855" s="1"/>
  <c r="M3856" s="1"/>
  <c r="M3857" s="1"/>
  <c r="M3858" s="1"/>
  <c r="M3859" s="1"/>
  <c r="M3860" s="1"/>
  <c r="M3861" s="1"/>
  <c r="M3818"/>
  <c r="M3819" s="1"/>
  <c r="M3820" s="1"/>
  <c r="M3821" s="1"/>
  <c r="M3822" s="1"/>
  <c r="M3823" s="1"/>
  <c r="M3824" s="1"/>
  <c r="M3825" s="1"/>
  <c r="M3826" s="1"/>
  <c r="M3827" s="1"/>
  <c r="M3828" s="1"/>
  <c r="M3829" s="1"/>
  <c r="M3830" s="1"/>
  <c r="M3831" s="1"/>
  <c r="M3832" s="1"/>
  <c r="M3833" s="1"/>
  <c r="M3834" s="1"/>
  <c r="M3835" s="1"/>
  <c r="M3836" s="1"/>
  <c r="M3837" s="1"/>
  <c r="M3838" s="1"/>
  <c r="M3839" s="1"/>
  <c r="M3796"/>
  <c r="M3797" s="1"/>
  <c r="M3798" s="1"/>
  <c r="M3799" s="1"/>
  <c r="M3800" s="1"/>
  <c r="M3801" s="1"/>
  <c r="M3802" s="1"/>
  <c r="M3803" s="1"/>
  <c r="M3804" s="1"/>
  <c r="M3805" s="1"/>
  <c r="M3806" s="1"/>
  <c r="M3807" s="1"/>
  <c r="M3808" s="1"/>
  <c r="M3809" s="1"/>
  <c r="M3810" s="1"/>
  <c r="M3811" s="1"/>
  <c r="M3812" s="1"/>
  <c r="M3813" s="1"/>
  <c r="M3814" s="1"/>
  <c r="M3815" s="1"/>
  <c r="M3816" s="1"/>
  <c r="M3817" s="1"/>
  <c r="M3774"/>
  <c r="M3775" s="1"/>
  <c r="M3776" s="1"/>
  <c r="M3777" s="1"/>
  <c r="M3778" s="1"/>
  <c r="M3779" s="1"/>
  <c r="M3780" s="1"/>
  <c r="M3781" s="1"/>
  <c r="M3782" s="1"/>
  <c r="M3783" s="1"/>
  <c r="M3784" s="1"/>
  <c r="M3785" s="1"/>
  <c r="M3786" s="1"/>
  <c r="M3787" s="1"/>
  <c r="M3788" s="1"/>
  <c r="M3789" s="1"/>
  <c r="M3790" s="1"/>
  <c r="M3791" s="1"/>
  <c r="M3792" s="1"/>
  <c r="M3793" s="1"/>
  <c r="M3794" s="1"/>
  <c r="M3795" s="1"/>
  <c r="M3752"/>
  <c r="M3753" s="1"/>
  <c r="M3754" s="1"/>
  <c r="M3755" s="1"/>
  <c r="M3756" s="1"/>
  <c r="M3757" s="1"/>
  <c r="M3758" s="1"/>
  <c r="M3759" s="1"/>
  <c r="M3760" s="1"/>
  <c r="M3761" s="1"/>
  <c r="M3762" s="1"/>
  <c r="M3763" s="1"/>
  <c r="M3764" s="1"/>
  <c r="M3765" s="1"/>
  <c r="M3766" s="1"/>
  <c r="M3767" s="1"/>
  <c r="M3768" s="1"/>
  <c r="M3769" s="1"/>
  <c r="M3770" s="1"/>
  <c r="M3771" s="1"/>
  <c r="M3772" s="1"/>
  <c r="M3773" s="1"/>
  <c r="M3730"/>
  <c r="M3731" s="1"/>
  <c r="M3732" s="1"/>
  <c r="M3733" s="1"/>
  <c r="M3734" s="1"/>
  <c r="M3735" s="1"/>
  <c r="M3736" s="1"/>
  <c r="M3737" s="1"/>
  <c r="M3738" s="1"/>
  <c r="M3739" s="1"/>
  <c r="M3740" s="1"/>
  <c r="M3741" s="1"/>
  <c r="M3742" s="1"/>
  <c r="M3743" s="1"/>
  <c r="M3744" s="1"/>
  <c r="M3745" s="1"/>
  <c r="M3746" s="1"/>
  <c r="M3747" s="1"/>
  <c r="M3748" s="1"/>
  <c r="M3749" s="1"/>
  <c r="M3750" s="1"/>
  <c r="M3751" s="1"/>
  <c r="M3708"/>
  <c r="M3709" s="1"/>
  <c r="M3710" s="1"/>
  <c r="M3711" s="1"/>
  <c r="M3712" s="1"/>
  <c r="M3713" s="1"/>
  <c r="M3714" s="1"/>
  <c r="M3715" s="1"/>
  <c r="M3716" s="1"/>
  <c r="M3717" s="1"/>
  <c r="M3718" s="1"/>
  <c r="M3719" s="1"/>
  <c r="M3720" s="1"/>
  <c r="M3721" s="1"/>
  <c r="M3722" s="1"/>
  <c r="M3723" s="1"/>
  <c r="M3724" s="1"/>
  <c r="M3725" s="1"/>
  <c r="M3726" s="1"/>
  <c r="M3727" s="1"/>
  <c r="M3728" s="1"/>
  <c r="M3729" s="1"/>
  <c r="M3686"/>
  <c r="M3687" s="1"/>
  <c r="M3688" s="1"/>
  <c r="M3689" s="1"/>
  <c r="M3690" s="1"/>
  <c r="M3691" s="1"/>
  <c r="M3692" s="1"/>
  <c r="M3693" s="1"/>
  <c r="M3694" s="1"/>
  <c r="M3695" s="1"/>
  <c r="M3696" s="1"/>
  <c r="M3697" s="1"/>
  <c r="M3698" s="1"/>
  <c r="M3699" s="1"/>
  <c r="M3700" s="1"/>
  <c r="M3701" s="1"/>
  <c r="M3702" s="1"/>
  <c r="M3703" s="1"/>
  <c r="M3704" s="1"/>
  <c r="M3705" s="1"/>
  <c r="M3706" s="1"/>
  <c r="M3707" s="1"/>
  <c r="M3664"/>
  <c r="M3665" s="1"/>
  <c r="M3666" s="1"/>
  <c r="M3667" s="1"/>
  <c r="M3668" s="1"/>
  <c r="M3669" s="1"/>
  <c r="M3670" s="1"/>
  <c r="M3671" s="1"/>
  <c r="M3672" s="1"/>
  <c r="M3673" s="1"/>
  <c r="M3674" s="1"/>
  <c r="M3675" s="1"/>
  <c r="M3676" s="1"/>
  <c r="M3677" s="1"/>
  <c r="M3678" s="1"/>
  <c r="M3679" s="1"/>
  <c r="M3680" s="1"/>
  <c r="M3681" s="1"/>
  <c r="M3682" s="1"/>
  <c r="M3683" s="1"/>
  <c r="M3684" s="1"/>
  <c r="M3685" s="1"/>
  <c r="M3642"/>
  <c r="M3643" s="1"/>
  <c r="M3644" s="1"/>
  <c r="M3645" s="1"/>
  <c r="M3646" s="1"/>
  <c r="M3647" s="1"/>
  <c r="M3648" s="1"/>
  <c r="M3649" s="1"/>
  <c r="M3650" s="1"/>
  <c r="M3651" s="1"/>
  <c r="M3652" s="1"/>
  <c r="M3653" s="1"/>
  <c r="M3654" s="1"/>
  <c r="M3655" s="1"/>
  <c r="M3656" s="1"/>
  <c r="M3657" s="1"/>
  <c r="M3658" s="1"/>
  <c r="M3659" s="1"/>
  <c r="M3660" s="1"/>
  <c r="M3661" s="1"/>
  <c r="M3662" s="1"/>
  <c r="M3663" s="1"/>
  <c r="M3620"/>
  <c r="M3621" s="1"/>
  <c r="M3622" s="1"/>
  <c r="M3623" s="1"/>
  <c r="M3624" s="1"/>
  <c r="M3625" s="1"/>
  <c r="M3626" s="1"/>
  <c r="M3627" s="1"/>
  <c r="M3628" s="1"/>
  <c r="M3629" s="1"/>
  <c r="M3630" s="1"/>
  <c r="M3631" s="1"/>
  <c r="M3632" s="1"/>
  <c r="M3633" s="1"/>
  <c r="M3634" s="1"/>
  <c r="M3635" s="1"/>
  <c r="M3636" s="1"/>
  <c r="M3637" s="1"/>
  <c r="M3638" s="1"/>
  <c r="M3639" s="1"/>
  <c r="M3640" s="1"/>
  <c r="M3641" s="1"/>
  <c r="M3598"/>
  <c r="M3599" s="1"/>
  <c r="M3600" s="1"/>
  <c r="M3601" s="1"/>
  <c r="M3602" s="1"/>
  <c r="M3603" s="1"/>
  <c r="M3604" s="1"/>
  <c r="M3605" s="1"/>
  <c r="M3606" s="1"/>
  <c r="M3607" s="1"/>
  <c r="M3608" s="1"/>
  <c r="M3609" s="1"/>
  <c r="M3610" s="1"/>
  <c r="M3611" s="1"/>
  <c r="M3612" s="1"/>
  <c r="M3613" s="1"/>
  <c r="M3614" s="1"/>
  <c r="M3615" s="1"/>
  <c r="M3616" s="1"/>
  <c r="M3617" s="1"/>
  <c r="M3618" s="1"/>
  <c r="M3619" s="1"/>
  <c r="M3576"/>
  <c r="M3577" s="1"/>
  <c r="M3578" s="1"/>
  <c r="M3579" s="1"/>
  <c r="M3580" s="1"/>
  <c r="M3581" s="1"/>
  <c r="M3582" s="1"/>
  <c r="M3583" s="1"/>
  <c r="M3584" s="1"/>
  <c r="M3585" s="1"/>
  <c r="M3586" s="1"/>
  <c r="M3587" s="1"/>
  <c r="M3588" s="1"/>
  <c r="M3589" s="1"/>
  <c r="M3590" s="1"/>
  <c r="M3591" s="1"/>
  <c r="M3592" s="1"/>
  <c r="M3593" s="1"/>
  <c r="M3594" s="1"/>
  <c r="M3595" s="1"/>
  <c r="M3596" s="1"/>
  <c r="M3597" s="1"/>
  <c r="M3554"/>
  <c r="M3555" s="1"/>
  <c r="M3556" s="1"/>
  <c r="M3557" s="1"/>
  <c r="M3558" s="1"/>
  <c r="M3559" s="1"/>
  <c r="M3560" s="1"/>
  <c r="M3561" s="1"/>
  <c r="M3562" s="1"/>
  <c r="M3563" s="1"/>
  <c r="M3564" s="1"/>
  <c r="M3565" s="1"/>
  <c r="M3566" s="1"/>
  <c r="M3567" s="1"/>
  <c r="M3568" s="1"/>
  <c r="M3569" s="1"/>
  <c r="M3570" s="1"/>
  <c r="M3571" s="1"/>
  <c r="M3572" s="1"/>
  <c r="M3573" s="1"/>
  <c r="M3574" s="1"/>
  <c r="M3575" s="1"/>
  <c r="M3532"/>
  <c r="M3533" s="1"/>
  <c r="M3534" s="1"/>
  <c r="M3535" s="1"/>
  <c r="M3536" s="1"/>
  <c r="M3537" s="1"/>
  <c r="M3538" s="1"/>
  <c r="M3539" s="1"/>
  <c r="M3540" s="1"/>
  <c r="M3541" s="1"/>
  <c r="M3542" s="1"/>
  <c r="M3543" s="1"/>
  <c r="M3544" s="1"/>
  <c r="M3545" s="1"/>
  <c r="M3546" s="1"/>
  <c r="M3547" s="1"/>
  <c r="M3548" s="1"/>
  <c r="M3549" s="1"/>
  <c r="M3550" s="1"/>
  <c r="M3551" s="1"/>
  <c r="M3552" s="1"/>
  <c r="M3553" s="1"/>
  <c r="M3510"/>
  <c r="M3511" s="1"/>
  <c r="M3512" s="1"/>
  <c r="M3513" s="1"/>
  <c r="M3514" s="1"/>
  <c r="M3515" s="1"/>
  <c r="M3516" s="1"/>
  <c r="M3517" s="1"/>
  <c r="M3518" s="1"/>
  <c r="M3519" s="1"/>
  <c r="M3520" s="1"/>
  <c r="M3521" s="1"/>
  <c r="M3522" s="1"/>
  <c r="M3523" s="1"/>
  <c r="M3524" s="1"/>
  <c r="M3525" s="1"/>
  <c r="M3526" s="1"/>
  <c r="M3527" s="1"/>
  <c r="M3528" s="1"/>
  <c r="M3529" s="1"/>
  <c r="M3530" s="1"/>
  <c r="M3531" s="1"/>
  <c r="M3490"/>
  <c r="M3491" s="1"/>
  <c r="M3492" s="1"/>
  <c r="M3493" s="1"/>
  <c r="M3494" s="1"/>
  <c r="M3495" s="1"/>
  <c r="M3496" s="1"/>
  <c r="M3497" s="1"/>
  <c r="M3498" s="1"/>
  <c r="M3499" s="1"/>
  <c r="M3500" s="1"/>
  <c r="M3501" s="1"/>
  <c r="M3502" s="1"/>
  <c r="M3503" s="1"/>
  <c r="M3504" s="1"/>
  <c r="M3505" s="1"/>
  <c r="M3506" s="1"/>
  <c r="M3507" s="1"/>
  <c r="M3508" s="1"/>
  <c r="M3509" s="1"/>
  <c r="M3488"/>
  <c r="M3489" s="1"/>
  <c r="M3466"/>
  <c r="M3467" s="1"/>
  <c r="M3468" s="1"/>
  <c r="M3469" s="1"/>
  <c r="M3470" s="1"/>
  <c r="M3471" s="1"/>
  <c r="M3472" s="1"/>
  <c r="M3473" s="1"/>
  <c r="M3474" s="1"/>
  <c r="M3475" s="1"/>
  <c r="M3476" s="1"/>
  <c r="M3477" s="1"/>
  <c r="M3478" s="1"/>
  <c r="M3479" s="1"/>
  <c r="M3480" s="1"/>
  <c r="M3481" s="1"/>
  <c r="M3482" s="1"/>
  <c r="M3483" s="1"/>
  <c r="M3484" s="1"/>
  <c r="M3485" s="1"/>
  <c r="M3486" s="1"/>
  <c r="M3487" s="1"/>
  <c r="M3446"/>
  <c r="M3447" s="1"/>
  <c r="M3448" s="1"/>
  <c r="M3449" s="1"/>
  <c r="M3450" s="1"/>
  <c r="M3451" s="1"/>
  <c r="M3452" s="1"/>
  <c r="M3453" s="1"/>
  <c r="M3454" s="1"/>
  <c r="M3455" s="1"/>
  <c r="M3456" s="1"/>
  <c r="M3457" s="1"/>
  <c r="M3458" s="1"/>
  <c r="M3459" s="1"/>
  <c r="M3460" s="1"/>
  <c r="M3461" s="1"/>
  <c r="M3462" s="1"/>
  <c r="M3463" s="1"/>
  <c r="M3464" s="1"/>
  <c r="M3465" s="1"/>
  <c r="M3444"/>
  <c r="M3445" s="1"/>
  <c r="M3423"/>
  <c r="M3424" s="1"/>
  <c r="M3425" s="1"/>
  <c r="M3426" s="1"/>
  <c r="M3427" s="1"/>
  <c r="M3428" s="1"/>
  <c r="M3429" s="1"/>
  <c r="M3430" s="1"/>
  <c r="M3431" s="1"/>
  <c r="M3432" s="1"/>
  <c r="M3433" s="1"/>
  <c r="M3434" s="1"/>
  <c r="M3435" s="1"/>
  <c r="M3436" s="1"/>
  <c r="M3437" s="1"/>
  <c r="M3438" s="1"/>
  <c r="M3439" s="1"/>
  <c r="M3440" s="1"/>
  <c r="M3441" s="1"/>
  <c r="M3442" s="1"/>
  <c r="M3443" s="1"/>
  <c r="M3422"/>
  <c r="M3401"/>
  <c r="M3402" s="1"/>
  <c r="M3403" s="1"/>
  <c r="M3404" s="1"/>
  <c r="M3405" s="1"/>
  <c r="M3406" s="1"/>
  <c r="M3407" s="1"/>
  <c r="M3408" s="1"/>
  <c r="M3409" s="1"/>
  <c r="M3410" s="1"/>
  <c r="M3411" s="1"/>
  <c r="M3412" s="1"/>
  <c r="M3413" s="1"/>
  <c r="M3414" s="1"/>
  <c r="M3415" s="1"/>
  <c r="M3416" s="1"/>
  <c r="M3417" s="1"/>
  <c r="M3418" s="1"/>
  <c r="M3419" s="1"/>
  <c r="M3420" s="1"/>
  <c r="M3421" s="1"/>
  <c r="M3400"/>
  <c r="M3378"/>
  <c r="M3379" s="1"/>
  <c r="M3380" s="1"/>
  <c r="M3381" s="1"/>
  <c r="M3382" s="1"/>
  <c r="M3383" s="1"/>
  <c r="M3384" s="1"/>
  <c r="M3385" s="1"/>
  <c r="M3386" s="1"/>
  <c r="M3387" s="1"/>
  <c r="M3388" s="1"/>
  <c r="M3389" s="1"/>
  <c r="M3390" s="1"/>
  <c r="M3391" s="1"/>
  <c r="M3392" s="1"/>
  <c r="M3393" s="1"/>
  <c r="M3394" s="1"/>
  <c r="M3395" s="1"/>
  <c r="M3396" s="1"/>
  <c r="M3397" s="1"/>
  <c r="M3398" s="1"/>
  <c r="M3399" s="1"/>
  <c r="M3356"/>
  <c r="M3357" s="1"/>
  <c r="M3358" s="1"/>
  <c r="M3359" s="1"/>
  <c r="M3360" s="1"/>
  <c r="M3361" s="1"/>
  <c r="M3362" s="1"/>
  <c r="M3363" s="1"/>
  <c r="M3364" s="1"/>
  <c r="M3365" s="1"/>
  <c r="M3366" s="1"/>
  <c r="M3367" s="1"/>
  <c r="M3368" s="1"/>
  <c r="M3369" s="1"/>
  <c r="M3370" s="1"/>
  <c r="M3371" s="1"/>
  <c r="M3372" s="1"/>
  <c r="M3373" s="1"/>
  <c r="M3374" s="1"/>
  <c r="M3375" s="1"/>
  <c r="M3376" s="1"/>
  <c r="M3377" s="1"/>
  <c r="M3334"/>
  <c r="M3335" s="1"/>
  <c r="M3336" s="1"/>
  <c r="M3337" s="1"/>
  <c r="M3338" s="1"/>
  <c r="M3339" s="1"/>
  <c r="M3340" s="1"/>
  <c r="M3341" s="1"/>
  <c r="M3342" s="1"/>
  <c r="M3343" s="1"/>
  <c r="M3344" s="1"/>
  <c r="M3345" s="1"/>
  <c r="M3346" s="1"/>
  <c r="M3347" s="1"/>
  <c r="M3348" s="1"/>
  <c r="M3349" s="1"/>
  <c r="M3350" s="1"/>
  <c r="M3351" s="1"/>
  <c r="M3352" s="1"/>
  <c r="M3353" s="1"/>
  <c r="M3354" s="1"/>
  <c r="M3355" s="1"/>
  <c r="M3312"/>
  <c r="M3313" s="1"/>
  <c r="M3314" s="1"/>
  <c r="M3315" s="1"/>
  <c r="M3316" s="1"/>
  <c r="M3317" s="1"/>
  <c r="M3318" s="1"/>
  <c r="M3319" s="1"/>
  <c r="M3320" s="1"/>
  <c r="M3321" s="1"/>
  <c r="M3322" s="1"/>
  <c r="M3323" s="1"/>
  <c r="M3324" s="1"/>
  <c r="M3325" s="1"/>
  <c r="M3326" s="1"/>
  <c r="M3327" s="1"/>
  <c r="M3328" s="1"/>
  <c r="M3329" s="1"/>
  <c r="M3330" s="1"/>
  <c r="M3331" s="1"/>
  <c r="M3332" s="1"/>
  <c r="M3333" s="1"/>
  <c r="M3290"/>
  <c r="M3291" s="1"/>
  <c r="M3292" s="1"/>
  <c r="M3293" s="1"/>
  <c r="M3294" s="1"/>
  <c r="M3295" s="1"/>
  <c r="M3296" s="1"/>
  <c r="M3297" s="1"/>
  <c r="M3298" s="1"/>
  <c r="M3299" s="1"/>
  <c r="M3300" s="1"/>
  <c r="M3301" s="1"/>
  <c r="M3302" s="1"/>
  <c r="M3303" s="1"/>
  <c r="M3304" s="1"/>
  <c r="M3305" s="1"/>
  <c r="M3306" s="1"/>
  <c r="M3307" s="1"/>
  <c r="M3308" s="1"/>
  <c r="M3309" s="1"/>
  <c r="M3310" s="1"/>
  <c r="M3311" s="1"/>
  <c r="M3268"/>
  <c r="M3269" s="1"/>
  <c r="M3270" s="1"/>
  <c r="M3271" s="1"/>
  <c r="M3272" s="1"/>
  <c r="M3273" s="1"/>
  <c r="M3274" s="1"/>
  <c r="M3275" s="1"/>
  <c r="M3276" s="1"/>
  <c r="M3277" s="1"/>
  <c r="M3278" s="1"/>
  <c r="M3279" s="1"/>
  <c r="M3280" s="1"/>
  <c r="M3281" s="1"/>
  <c r="M3282" s="1"/>
  <c r="M3283" s="1"/>
  <c r="M3284" s="1"/>
  <c r="M3285" s="1"/>
  <c r="M3286" s="1"/>
  <c r="M3287" s="1"/>
  <c r="M3288" s="1"/>
  <c r="M3289" s="1"/>
  <c r="M3246"/>
  <c r="M3247" s="1"/>
  <c r="M3248" s="1"/>
  <c r="M3249" s="1"/>
  <c r="M3250" s="1"/>
  <c r="M3251" s="1"/>
  <c r="M3252" s="1"/>
  <c r="M3253" s="1"/>
  <c r="M3254" s="1"/>
  <c r="M3255" s="1"/>
  <c r="M3256" s="1"/>
  <c r="M3257" s="1"/>
  <c r="M3258" s="1"/>
  <c r="M3259" s="1"/>
  <c r="M3260" s="1"/>
  <c r="M3261" s="1"/>
  <c r="M3262" s="1"/>
  <c r="M3263" s="1"/>
  <c r="M3264" s="1"/>
  <c r="M3265" s="1"/>
  <c r="M3266" s="1"/>
  <c r="M3267" s="1"/>
  <c r="M3224"/>
  <c r="M3225" s="1"/>
  <c r="M3226" s="1"/>
  <c r="M3227" s="1"/>
  <c r="M3228" s="1"/>
  <c r="M3229" s="1"/>
  <c r="M3230" s="1"/>
  <c r="M3231" s="1"/>
  <c r="M3232" s="1"/>
  <c r="M3233" s="1"/>
  <c r="M3234" s="1"/>
  <c r="M3235" s="1"/>
  <c r="M3236" s="1"/>
  <c r="M3237" s="1"/>
  <c r="M3238" s="1"/>
  <c r="M3239" s="1"/>
  <c r="M3240" s="1"/>
  <c r="M3241" s="1"/>
  <c r="M3242" s="1"/>
  <c r="M3243" s="1"/>
  <c r="M3244" s="1"/>
  <c r="M3245" s="1"/>
  <c r="M3202"/>
  <c r="M3203" s="1"/>
  <c r="M3204" s="1"/>
  <c r="M3205" s="1"/>
  <c r="M3206" s="1"/>
  <c r="M3207" s="1"/>
  <c r="M3208" s="1"/>
  <c r="M3209" s="1"/>
  <c r="M3210" s="1"/>
  <c r="M3211" s="1"/>
  <c r="M3212" s="1"/>
  <c r="M3213" s="1"/>
  <c r="M3214" s="1"/>
  <c r="M3215" s="1"/>
  <c r="M3216" s="1"/>
  <c r="M3217" s="1"/>
  <c r="M3218" s="1"/>
  <c r="M3219" s="1"/>
  <c r="M3220" s="1"/>
  <c r="M3221" s="1"/>
  <c r="M3222" s="1"/>
  <c r="M3223" s="1"/>
  <c r="M3180"/>
  <c r="M3181" s="1"/>
  <c r="M3182" s="1"/>
  <c r="M3183" s="1"/>
  <c r="M3184" s="1"/>
  <c r="M3185" s="1"/>
  <c r="M3186" s="1"/>
  <c r="M3187" s="1"/>
  <c r="M3188" s="1"/>
  <c r="M3189" s="1"/>
  <c r="M3190" s="1"/>
  <c r="M3191" s="1"/>
  <c r="M3192" s="1"/>
  <c r="M3193" s="1"/>
  <c r="M3194" s="1"/>
  <c r="M3195" s="1"/>
  <c r="M3196" s="1"/>
  <c r="M3197" s="1"/>
  <c r="M3198" s="1"/>
  <c r="M3199" s="1"/>
  <c r="M3200" s="1"/>
  <c r="M3201" s="1"/>
  <c r="M3158"/>
  <c r="M3159" s="1"/>
  <c r="M3160" s="1"/>
  <c r="M3161" s="1"/>
  <c r="M3162" s="1"/>
  <c r="M3163" s="1"/>
  <c r="M3164" s="1"/>
  <c r="M3165" s="1"/>
  <c r="M3166" s="1"/>
  <c r="M3167" s="1"/>
  <c r="M3168" s="1"/>
  <c r="M3169" s="1"/>
  <c r="M3170" s="1"/>
  <c r="M3171" s="1"/>
  <c r="M3172" s="1"/>
  <c r="M3173" s="1"/>
  <c r="M3174" s="1"/>
  <c r="M3175" s="1"/>
  <c r="M3176" s="1"/>
  <c r="M3177" s="1"/>
  <c r="M3178" s="1"/>
  <c r="M3179" s="1"/>
  <c r="M3136"/>
  <c r="M3137" s="1"/>
  <c r="M3138" s="1"/>
  <c r="M3139" s="1"/>
  <c r="M3140" s="1"/>
  <c r="M3141" s="1"/>
  <c r="M3142" s="1"/>
  <c r="M3143" s="1"/>
  <c r="M3144" s="1"/>
  <c r="M3145" s="1"/>
  <c r="M3146" s="1"/>
  <c r="M3147" s="1"/>
  <c r="M3148" s="1"/>
  <c r="M3149" s="1"/>
  <c r="M3150" s="1"/>
  <c r="M3151" s="1"/>
  <c r="M3152" s="1"/>
  <c r="M3153" s="1"/>
  <c r="M3154" s="1"/>
  <c r="M3155" s="1"/>
  <c r="M3156" s="1"/>
  <c r="M3157" s="1"/>
  <c r="M3114"/>
  <c r="M3115" s="1"/>
  <c r="M3116" s="1"/>
  <c r="M3117" s="1"/>
  <c r="M3118" s="1"/>
  <c r="M3119" s="1"/>
  <c r="M3120" s="1"/>
  <c r="M3121" s="1"/>
  <c r="M3122" s="1"/>
  <c r="M3123" s="1"/>
  <c r="M3124" s="1"/>
  <c r="M3125" s="1"/>
  <c r="M3126" s="1"/>
  <c r="M3127" s="1"/>
  <c r="M3128" s="1"/>
  <c r="M3129" s="1"/>
  <c r="M3130" s="1"/>
  <c r="M3131" s="1"/>
  <c r="M3132" s="1"/>
  <c r="M3133" s="1"/>
  <c r="M3134" s="1"/>
  <c r="M3135" s="1"/>
  <c r="M3092"/>
  <c r="M3093" s="1"/>
  <c r="M3094" s="1"/>
  <c r="M3095" s="1"/>
  <c r="M3096" s="1"/>
  <c r="M3097" s="1"/>
  <c r="M3098" s="1"/>
  <c r="M3099" s="1"/>
  <c r="M3100" s="1"/>
  <c r="M3101" s="1"/>
  <c r="M3102" s="1"/>
  <c r="M3103" s="1"/>
  <c r="M3104" s="1"/>
  <c r="M3105" s="1"/>
  <c r="M3106" s="1"/>
  <c r="M3107" s="1"/>
  <c r="M3108" s="1"/>
  <c r="M3109" s="1"/>
  <c r="M3110" s="1"/>
  <c r="M3111" s="1"/>
  <c r="M3112" s="1"/>
  <c r="M3113" s="1"/>
  <c r="M3070"/>
  <c r="M3071" s="1"/>
  <c r="M3072" s="1"/>
  <c r="M3073" s="1"/>
  <c r="M3074" s="1"/>
  <c r="M3075" s="1"/>
  <c r="M3076" s="1"/>
  <c r="M3077" s="1"/>
  <c r="M3078" s="1"/>
  <c r="M3079" s="1"/>
  <c r="M3080" s="1"/>
  <c r="M3081" s="1"/>
  <c r="M3082" s="1"/>
  <c r="M3083" s="1"/>
  <c r="M3084" s="1"/>
  <c r="M3085" s="1"/>
  <c r="M3086" s="1"/>
  <c r="M3087" s="1"/>
  <c r="M3088" s="1"/>
  <c r="M3089" s="1"/>
  <c r="M3090" s="1"/>
  <c r="M3091" s="1"/>
  <c r="M3048"/>
  <c r="M3049" s="1"/>
  <c r="M3050" s="1"/>
  <c r="M3051" s="1"/>
  <c r="M3052" s="1"/>
  <c r="M3053" s="1"/>
  <c r="M3054" s="1"/>
  <c r="M3055" s="1"/>
  <c r="M3056" s="1"/>
  <c r="M3057" s="1"/>
  <c r="M3058" s="1"/>
  <c r="M3059" s="1"/>
  <c r="M3060" s="1"/>
  <c r="M3061" s="1"/>
  <c r="M3062" s="1"/>
  <c r="M3063" s="1"/>
  <c r="M3064" s="1"/>
  <c r="M3065" s="1"/>
  <c r="M3066" s="1"/>
  <c r="M3067" s="1"/>
  <c r="M3068" s="1"/>
  <c r="M3069" s="1"/>
  <c r="M3026"/>
  <c r="M3027" s="1"/>
  <c r="M3028" s="1"/>
  <c r="M3029" s="1"/>
  <c r="M3030" s="1"/>
  <c r="M3031" s="1"/>
  <c r="M3032" s="1"/>
  <c r="M3033" s="1"/>
  <c r="M3034" s="1"/>
  <c r="M3035" s="1"/>
  <c r="M3036" s="1"/>
  <c r="M3037" s="1"/>
  <c r="M3038" s="1"/>
  <c r="M3039" s="1"/>
  <c r="M3040" s="1"/>
  <c r="M3041" s="1"/>
  <c r="M3042" s="1"/>
  <c r="M3043" s="1"/>
  <c r="M3044" s="1"/>
  <c r="M3045" s="1"/>
  <c r="M3046" s="1"/>
  <c r="M3047" s="1"/>
  <c r="M3004"/>
  <c r="M3005" s="1"/>
  <c r="M3006" s="1"/>
  <c r="M3007" s="1"/>
  <c r="M3008" s="1"/>
  <c r="M3009" s="1"/>
  <c r="M3010" s="1"/>
  <c r="M3011" s="1"/>
  <c r="M3012" s="1"/>
  <c r="M3013" s="1"/>
  <c r="M3014" s="1"/>
  <c r="M3015" s="1"/>
  <c r="M3016" s="1"/>
  <c r="M3017" s="1"/>
  <c r="M3018" s="1"/>
  <c r="M3019" s="1"/>
  <c r="M3020" s="1"/>
  <c r="M3021" s="1"/>
  <c r="M3022" s="1"/>
  <c r="M3023" s="1"/>
  <c r="M3024" s="1"/>
  <c r="M3025" s="1"/>
  <c r="M2982"/>
  <c r="M2983" s="1"/>
  <c r="M2984" s="1"/>
  <c r="M2985" s="1"/>
  <c r="M2986" s="1"/>
  <c r="M2987" s="1"/>
  <c r="M2988" s="1"/>
  <c r="M2989" s="1"/>
  <c r="M2990" s="1"/>
  <c r="M2991" s="1"/>
  <c r="M2992" s="1"/>
  <c r="M2993" s="1"/>
  <c r="M2994" s="1"/>
  <c r="M2995" s="1"/>
  <c r="M2996" s="1"/>
  <c r="M2997" s="1"/>
  <c r="M2998" s="1"/>
  <c r="M2999" s="1"/>
  <c r="M3000" s="1"/>
  <c r="M3001" s="1"/>
  <c r="M3002" s="1"/>
  <c r="M3003" s="1"/>
  <c r="M2960"/>
  <c r="M2961" s="1"/>
  <c r="M2962" s="1"/>
  <c r="M2963" s="1"/>
  <c r="M2964" s="1"/>
  <c r="M2965" s="1"/>
  <c r="M2966" s="1"/>
  <c r="M2967" s="1"/>
  <c r="M2968" s="1"/>
  <c r="M2969" s="1"/>
  <c r="M2970" s="1"/>
  <c r="M2971" s="1"/>
  <c r="M2972" s="1"/>
  <c r="M2973" s="1"/>
  <c r="M2974" s="1"/>
  <c r="M2975" s="1"/>
  <c r="M2976" s="1"/>
  <c r="M2977" s="1"/>
  <c r="M2978" s="1"/>
  <c r="M2979" s="1"/>
  <c r="M2980" s="1"/>
  <c r="M2981" s="1"/>
  <c r="M2938"/>
  <c r="M2939" s="1"/>
  <c r="M2940" s="1"/>
  <c r="M2941" s="1"/>
  <c r="M2942" s="1"/>
  <c r="M2943" s="1"/>
  <c r="M2944" s="1"/>
  <c r="M2945" s="1"/>
  <c r="M2946" s="1"/>
  <c r="M2947" s="1"/>
  <c r="M2948" s="1"/>
  <c r="M2949" s="1"/>
  <c r="M2950" s="1"/>
  <c r="M2951" s="1"/>
  <c r="M2952" s="1"/>
  <c r="M2953" s="1"/>
  <c r="M2954" s="1"/>
  <c r="M2955" s="1"/>
  <c r="M2956" s="1"/>
  <c r="M2957" s="1"/>
  <c r="M2958" s="1"/>
  <c r="M2959" s="1"/>
  <c r="M2916"/>
  <c r="M2917" s="1"/>
  <c r="M2918" s="1"/>
  <c r="M2919" s="1"/>
  <c r="M2920" s="1"/>
  <c r="M2921" s="1"/>
  <c r="M2922" s="1"/>
  <c r="M2923" s="1"/>
  <c r="M2924" s="1"/>
  <c r="M2925" s="1"/>
  <c r="M2926" s="1"/>
  <c r="M2927" s="1"/>
  <c r="M2928" s="1"/>
  <c r="M2929" s="1"/>
  <c r="M2930" s="1"/>
  <c r="M2931" s="1"/>
  <c r="M2932" s="1"/>
  <c r="M2933" s="1"/>
  <c r="M2934" s="1"/>
  <c r="M2935" s="1"/>
  <c r="M2936" s="1"/>
  <c r="M2937" s="1"/>
  <c r="M2894"/>
  <c r="M2895" s="1"/>
  <c r="M2896" s="1"/>
  <c r="M2897" s="1"/>
  <c r="M2898" s="1"/>
  <c r="M2899" s="1"/>
  <c r="M2900" s="1"/>
  <c r="M2901" s="1"/>
  <c r="M2902" s="1"/>
  <c r="M2903" s="1"/>
  <c r="M2904" s="1"/>
  <c r="M2905" s="1"/>
  <c r="M2906" s="1"/>
  <c r="M2907" s="1"/>
  <c r="M2908" s="1"/>
  <c r="M2909" s="1"/>
  <c r="M2910" s="1"/>
  <c r="M2911" s="1"/>
  <c r="M2912" s="1"/>
  <c r="M2913" s="1"/>
  <c r="M2914" s="1"/>
  <c r="M2915" s="1"/>
  <c r="M2872"/>
  <c r="M2873" s="1"/>
  <c r="M2874" s="1"/>
  <c r="M2875" s="1"/>
  <c r="M2876" s="1"/>
  <c r="M2877" s="1"/>
  <c r="M2878" s="1"/>
  <c r="M2879" s="1"/>
  <c r="M2880" s="1"/>
  <c r="M2881" s="1"/>
  <c r="M2882" s="1"/>
  <c r="M2883" s="1"/>
  <c r="M2884" s="1"/>
  <c r="M2885" s="1"/>
  <c r="M2886" s="1"/>
  <c r="M2887" s="1"/>
  <c r="M2888" s="1"/>
  <c r="M2889" s="1"/>
  <c r="M2890" s="1"/>
  <c r="M2891" s="1"/>
  <c r="M2892" s="1"/>
  <c r="M2893" s="1"/>
  <c r="M2850"/>
  <c r="M2851" s="1"/>
  <c r="M2852" s="1"/>
  <c r="M2853" s="1"/>
  <c r="M2854" s="1"/>
  <c r="M2855" s="1"/>
  <c r="M2856" s="1"/>
  <c r="M2857" s="1"/>
  <c r="M2858" s="1"/>
  <c r="M2859" s="1"/>
  <c r="M2860" s="1"/>
  <c r="M2861" s="1"/>
  <c r="M2862" s="1"/>
  <c r="M2863" s="1"/>
  <c r="M2864" s="1"/>
  <c r="M2865" s="1"/>
  <c r="M2866" s="1"/>
  <c r="M2867" s="1"/>
  <c r="M2868" s="1"/>
  <c r="M2869" s="1"/>
  <c r="M2870" s="1"/>
  <c r="M2871" s="1"/>
  <c r="M2828"/>
  <c r="M2829" s="1"/>
  <c r="M2830" s="1"/>
  <c r="M2831" s="1"/>
  <c r="M2832" s="1"/>
  <c r="M2833" s="1"/>
  <c r="M2834" s="1"/>
  <c r="M2835" s="1"/>
  <c r="M2836" s="1"/>
  <c r="M2837" s="1"/>
  <c r="M2838" s="1"/>
  <c r="M2839" s="1"/>
  <c r="M2840" s="1"/>
  <c r="M2841" s="1"/>
  <c r="M2842" s="1"/>
  <c r="M2843" s="1"/>
  <c r="M2844" s="1"/>
  <c r="M2845" s="1"/>
  <c r="M2846" s="1"/>
  <c r="M2847" s="1"/>
  <c r="M2848" s="1"/>
  <c r="M2849" s="1"/>
  <c r="M2806"/>
  <c r="M2807" s="1"/>
  <c r="M2808" s="1"/>
  <c r="M2809" s="1"/>
  <c r="M2810" s="1"/>
  <c r="M2811" s="1"/>
  <c r="M2812" s="1"/>
  <c r="M2813" s="1"/>
  <c r="M2814" s="1"/>
  <c r="M2815" s="1"/>
  <c r="M2816" s="1"/>
  <c r="M2817" s="1"/>
  <c r="M2818" s="1"/>
  <c r="M2819" s="1"/>
  <c r="M2820" s="1"/>
  <c r="M2821" s="1"/>
  <c r="M2822" s="1"/>
  <c r="M2823" s="1"/>
  <c r="M2824" s="1"/>
  <c r="M2825" s="1"/>
  <c r="M2826" s="1"/>
  <c r="M2827" s="1"/>
  <c r="M2784"/>
  <c r="M2785" s="1"/>
  <c r="M2786" s="1"/>
  <c r="M2787" s="1"/>
  <c r="M2788" s="1"/>
  <c r="M2789" s="1"/>
  <c r="M2790" s="1"/>
  <c r="M2791" s="1"/>
  <c r="M2792" s="1"/>
  <c r="M2793" s="1"/>
  <c r="M2794" s="1"/>
  <c r="M2795" s="1"/>
  <c r="M2796" s="1"/>
  <c r="M2797" s="1"/>
  <c r="M2798" s="1"/>
  <c r="M2799" s="1"/>
  <c r="M2800" s="1"/>
  <c r="M2801" s="1"/>
  <c r="M2802" s="1"/>
  <c r="M2803" s="1"/>
  <c r="M2804" s="1"/>
  <c r="M2805" s="1"/>
  <c r="M2762"/>
  <c r="M2763" s="1"/>
  <c r="M2764" s="1"/>
  <c r="M2765" s="1"/>
  <c r="M2766" s="1"/>
  <c r="M2767" s="1"/>
  <c r="M2768" s="1"/>
  <c r="M2769" s="1"/>
  <c r="M2770" s="1"/>
  <c r="M2771" s="1"/>
  <c r="M2772" s="1"/>
  <c r="M2773" s="1"/>
  <c r="M2774" s="1"/>
  <c r="M2775" s="1"/>
  <c r="M2776" s="1"/>
  <c r="M2777" s="1"/>
  <c r="M2778" s="1"/>
  <c r="M2779" s="1"/>
  <c r="M2780" s="1"/>
  <c r="M2781" s="1"/>
  <c r="M2782" s="1"/>
  <c r="M2783" s="1"/>
  <c r="M2740"/>
  <c r="M2741" s="1"/>
  <c r="M2742" s="1"/>
  <c r="M2743" s="1"/>
  <c r="M2744" s="1"/>
  <c r="M2745" s="1"/>
  <c r="M2746" s="1"/>
  <c r="M2747" s="1"/>
  <c r="M2748" s="1"/>
  <c r="M2749" s="1"/>
  <c r="M2750" s="1"/>
  <c r="M2751" s="1"/>
  <c r="M2752" s="1"/>
  <c r="M2753" s="1"/>
  <c r="M2754" s="1"/>
  <c r="M2755" s="1"/>
  <c r="M2756" s="1"/>
  <c r="M2757" s="1"/>
  <c r="M2758" s="1"/>
  <c r="M2759" s="1"/>
  <c r="M2760" s="1"/>
  <c r="M2761" s="1"/>
  <c r="M2718"/>
  <c r="M2719" s="1"/>
  <c r="M2720" s="1"/>
  <c r="M2721" s="1"/>
  <c r="M2722" s="1"/>
  <c r="M2723" s="1"/>
  <c r="M2724" s="1"/>
  <c r="M2725" s="1"/>
  <c r="M2726" s="1"/>
  <c r="M2727" s="1"/>
  <c r="M2728" s="1"/>
  <c r="M2729" s="1"/>
  <c r="M2730" s="1"/>
  <c r="M2731" s="1"/>
  <c r="M2732" s="1"/>
  <c r="M2733" s="1"/>
  <c r="M2734" s="1"/>
  <c r="M2735" s="1"/>
  <c r="M2736" s="1"/>
  <c r="M2737" s="1"/>
  <c r="M2738" s="1"/>
  <c r="M2739" s="1"/>
  <c r="M2696"/>
  <c r="M2697" s="1"/>
  <c r="M2698" s="1"/>
  <c r="M2699" s="1"/>
  <c r="M2700" s="1"/>
  <c r="M2701" s="1"/>
  <c r="M2702" s="1"/>
  <c r="M2703" s="1"/>
  <c r="M2704" s="1"/>
  <c r="M2705" s="1"/>
  <c r="M2706" s="1"/>
  <c r="M2707" s="1"/>
  <c r="M2708" s="1"/>
  <c r="M2709" s="1"/>
  <c r="M2710" s="1"/>
  <c r="M2711" s="1"/>
  <c r="M2712" s="1"/>
  <c r="M2713" s="1"/>
  <c r="M2714" s="1"/>
  <c r="M2715" s="1"/>
  <c r="M2716" s="1"/>
  <c r="M2717" s="1"/>
  <c r="M2674"/>
  <c r="M2675" s="1"/>
  <c r="M2676" s="1"/>
  <c r="M2677" s="1"/>
  <c r="M2678" s="1"/>
  <c r="M2679" s="1"/>
  <c r="M2680" s="1"/>
  <c r="M2681" s="1"/>
  <c r="M2682" s="1"/>
  <c r="M2683" s="1"/>
  <c r="M2684" s="1"/>
  <c r="M2685" s="1"/>
  <c r="M2686" s="1"/>
  <c r="M2687" s="1"/>
  <c r="M2688" s="1"/>
  <c r="M2689" s="1"/>
  <c r="M2690" s="1"/>
  <c r="M2691" s="1"/>
  <c r="M2692" s="1"/>
  <c r="M2693" s="1"/>
  <c r="M2694" s="1"/>
  <c r="M2695" s="1"/>
  <c r="M2652"/>
  <c r="M2653" s="1"/>
  <c r="M2654" s="1"/>
  <c r="M2655" s="1"/>
  <c r="M2656" s="1"/>
  <c r="M2657" s="1"/>
  <c r="M2658" s="1"/>
  <c r="M2659" s="1"/>
  <c r="M2660" s="1"/>
  <c r="M2661" s="1"/>
  <c r="M2662" s="1"/>
  <c r="M2663" s="1"/>
  <c r="M2664" s="1"/>
  <c r="M2665" s="1"/>
  <c r="M2666" s="1"/>
  <c r="M2667" s="1"/>
  <c r="M2668" s="1"/>
  <c r="M2669" s="1"/>
  <c r="M2670" s="1"/>
  <c r="M2671" s="1"/>
  <c r="M2672" s="1"/>
  <c r="M2673" s="1"/>
  <c r="M2630"/>
  <c r="M2631" s="1"/>
  <c r="M2632" s="1"/>
  <c r="M2633" s="1"/>
  <c r="M2634" s="1"/>
  <c r="M2635" s="1"/>
  <c r="M2636" s="1"/>
  <c r="M2637" s="1"/>
  <c r="M2638" s="1"/>
  <c r="M2639" s="1"/>
  <c r="M2640" s="1"/>
  <c r="M2641" s="1"/>
  <c r="M2642" s="1"/>
  <c r="M2643" s="1"/>
  <c r="M2644" s="1"/>
  <c r="M2645" s="1"/>
  <c r="M2646" s="1"/>
  <c r="M2647" s="1"/>
  <c r="M2648" s="1"/>
  <c r="M2649" s="1"/>
  <c r="M2650" s="1"/>
  <c r="M2651" s="1"/>
  <c r="M2608"/>
  <c r="M2609" s="1"/>
  <c r="M2610" s="1"/>
  <c r="M2611" s="1"/>
  <c r="M2612" s="1"/>
  <c r="M2613" s="1"/>
  <c r="M2614" s="1"/>
  <c r="M2615" s="1"/>
  <c r="M2616" s="1"/>
  <c r="M2617" s="1"/>
  <c r="M2618" s="1"/>
  <c r="M2619" s="1"/>
  <c r="M2620" s="1"/>
  <c r="M2621" s="1"/>
  <c r="M2622" s="1"/>
  <c r="M2623" s="1"/>
  <c r="M2624" s="1"/>
  <c r="M2625" s="1"/>
  <c r="M2626" s="1"/>
  <c r="M2627" s="1"/>
  <c r="M2628" s="1"/>
  <c r="M2629" s="1"/>
  <c r="M2586"/>
  <c r="M2587" s="1"/>
  <c r="M2588" s="1"/>
  <c r="M2589" s="1"/>
  <c r="M2590" s="1"/>
  <c r="M2591" s="1"/>
  <c r="M2592" s="1"/>
  <c r="M2593" s="1"/>
  <c r="M2594" s="1"/>
  <c r="M2595" s="1"/>
  <c r="M2596" s="1"/>
  <c r="M2597" s="1"/>
  <c r="M2598" s="1"/>
  <c r="M2599" s="1"/>
  <c r="M2600" s="1"/>
  <c r="M2601" s="1"/>
  <c r="M2602" s="1"/>
  <c r="M2603" s="1"/>
  <c r="M2604" s="1"/>
  <c r="M2605" s="1"/>
  <c r="M2606" s="1"/>
  <c r="M2607" s="1"/>
  <c r="M2566"/>
  <c r="M2567" s="1"/>
  <c r="M2568" s="1"/>
  <c r="M2569" s="1"/>
  <c r="M2570" s="1"/>
  <c r="M2571" s="1"/>
  <c r="M2572" s="1"/>
  <c r="M2573" s="1"/>
  <c r="M2574" s="1"/>
  <c r="M2575" s="1"/>
  <c r="M2576" s="1"/>
  <c r="M2577" s="1"/>
  <c r="M2578" s="1"/>
  <c r="M2579" s="1"/>
  <c r="M2580" s="1"/>
  <c r="M2581" s="1"/>
  <c r="M2582" s="1"/>
  <c r="M2583" s="1"/>
  <c r="M2584" s="1"/>
  <c r="M2585" s="1"/>
  <c r="M2564"/>
  <c r="M2565" s="1"/>
  <c r="M2542"/>
  <c r="M2543" s="1"/>
  <c r="M2544" s="1"/>
  <c r="M2545" s="1"/>
  <c r="M2546" s="1"/>
  <c r="M2547" s="1"/>
  <c r="M2548" s="1"/>
  <c r="M2549" s="1"/>
  <c r="M2550" s="1"/>
  <c r="M2551" s="1"/>
  <c r="M2552" s="1"/>
  <c r="M2553" s="1"/>
  <c r="M2554" s="1"/>
  <c r="M2555" s="1"/>
  <c r="M2556" s="1"/>
  <c r="M2557" s="1"/>
  <c r="M2558" s="1"/>
  <c r="M2559" s="1"/>
  <c r="M2560" s="1"/>
  <c r="M2561" s="1"/>
  <c r="M2562" s="1"/>
  <c r="M2563" s="1"/>
  <c r="M2522"/>
  <c r="M2523" s="1"/>
  <c r="M2524" s="1"/>
  <c r="M2525" s="1"/>
  <c r="M2526" s="1"/>
  <c r="M2527" s="1"/>
  <c r="M2528" s="1"/>
  <c r="M2529" s="1"/>
  <c r="M2530" s="1"/>
  <c r="M2531" s="1"/>
  <c r="M2532" s="1"/>
  <c r="M2533" s="1"/>
  <c r="M2534" s="1"/>
  <c r="M2535" s="1"/>
  <c r="M2536" s="1"/>
  <c r="M2537" s="1"/>
  <c r="M2538" s="1"/>
  <c r="M2539" s="1"/>
  <c r="M2540" s="1"/>
  <c r="M2541" s="1"/>
  <c r="M2520"/>
  <c r="M2521" s="1"/>
  <c r="M2498"/>
  <c r="M2499" s="1"/>
  <c r="M2500" s="1"/>
  <c r="M2501" s="1"/>
  <c r="M2502" s="1"/>
  <c r="M2503" s="1"/>
  <c r="M2504" s="1"/>
  <c r="M2505" s="1"/>
  <c r="M2506" s="1"/>
  <c r="M2507" s="1"/>
  <c r="M2508" s="1"/>
  <c r="M2509" s="1"/>
  <c r="M2510" s="1"/>
  <c r="M2511" s="1"/>
  <c r="M2512" s="1"/>
  <c r="M2513" s="1"/>
  <c r="M2514" s="1"/>
  <c r="M2515" s="1"/>
  <c r="M2516" s="1"/>
  <c r="M2517" s="1"/>
  <c r="M2518" s="1"/>
  <c r="M2519" s="1"/>
  <c r="M2478"/>
  <c r="M2479" s="1"/>
  <c r="M2480" s="1"/>
  <c r="M2481" s="1"/>
  <c r="M2482" s="1"/>
  <c r="M2483" s="1"/>
  <c r="M2484" s="1"/>
  <c r="M2485" s="1"/>
  <c r="M2486" s="1"/>
  <c r="M2487" s="1"/>
  <c r="M2488" s="1"/>
  <c r="M2489" s="1"/>
  <c r="M2490" s="1"/>
  <c r="M2491" s="1"/>
  <c r="M2492" s="1"/>
  <c r="M2493" s="1"/>
  <c r="M2494" s="1"/>
  <c r="M2495" s="1"/>
  <c r="M2496" s="1"/>
  <c r="M2497" s="1"/>
  <c r="M2476"/>
  <c r="M2477" s="1"/>
  <c r="M2454"/>
  <c r="M2455" s="1"/>
  <c r="M2456" s="1"/>
  <c r="M2457" s="1"/>
  <c r="M2458" s="1"/>
  <c r="M2459" s="1"/>
  <c r="M2460" s="1"/>
  <c r="M2461" s="1"/>
  <c r="M2462" s="1"/>
  <c r="M2463" s="1"/>
  <c r="M2464" s="1"/>
  <c r="M2465" s="1"/>
  <c r="M2466" s="1"/>
  <c r="M2467" s="1"/>
  <c r="M2468" s="1"/>
  <c r="M2469" s="1"/>
  <c r="M2470" s="1"/>
  <c r="M2471" s="1"/>
  <c r="M2472" s="1"/>
  <c r="M2473" s="1"/>
  <c r="M2474" s="1"/>
  <c r="M2475" s="1"/>
  <c r="M2433"/>
  <c r="M2434" s="1"/>
  <c r="M2435" s="1"/>
  <c r="M2436" s="1"/>
  <c r="M2437" s="1"/>
  <c r="M2438" s="1"/>
  <c r="M2439" s="1"/>
  <c r="M2440" s="1"/>
  <c r="M2441" s="1"/>
  <c r="M2442" s="1"/>
  <c r="M2443" s="1"/>
  <c r="M2444" s="1"/>
  <c r="M2445" s="1"/>
  <c r="M2446" s="1"/>
  <c r="M2447" s="1"/>
  <c r="M2448" s="1"/>
  <c r="M2449" s="1"/>
  <c r="M2450" s="1"/>
  <c r="M2451" s="1"/>
  <c r="M2452" s="1"/>
  <c r="M2453" s="1"/>
  <c r="M2432"/>
  <c r="M2411"/>
  <c r="M2412" s="1"/>
  <c r="M2413" s="1"/>
  <c r="M2414" s="1"/>
  <c r="M2415" s="1"/>
  <c r="M2416" s="1"/>
  <c r="M2417" s="1"/>
  <c r="M2418" s="1"/>
  <c r="M2419" s="1"/>
  <c r="M2420" s="1"/>
  <c r="M2421" s="1"/>
  <c r="M2422" s="1"/>
  <c r="M2423" s="1"/>
  <c r="M2424" s="1"/>
  <c r="M2425" s="1"/>
  <c r="M2426" s="1"/>
  <c r="M2427" s="1"/>
  <c r="M2428" s="1"/>
  <c r="M2429" s="1"/>
  <c r="M2430" s="1"/>
  <c r="M2431" s="1"/>
  <c r="M2410"/>
  <c r="M2389"/>
  <c r="M2390" s="1"/>
  <c r="M2391" s="1"/>
  <c r="M2392" s="1"/>
  <c r="M2393" s="1"/>
  <c r="M2394" s="1"/>
  <c r="M2395" s="1"/>
  <c r="M2396" s="1"/>
  <c r="M2397" s="1"/>
  <c r="M2398" s="1"/>
  <c r="M2399" s="1"/>
  <c r="M2400" s="1"/>
  <c r="M2401" s="1"/>
  <c r="M2402" s="1"/>
  <c r="M2403" s="1"/>
  <c r="M2404" s="1"/>
  <c r="M2405" s="1"/>
  <c r="M2406" s="1"/>
  <c r="M2407" s="1"/>
  <c r="M2408" s="1"/>
  <c r="M2409" s="1"/>
  <c r="M2388"/>
  <c r="M2367"/>
  <c r="M2368" s="1"/>
  <c r="M2369" s="1"/>
  <c r="M2370" s="1"/>
  <c r="M2371" s="1"/>
  <c r="M2372" s="1"/>
  <c r="M2373" s="1"/>
  <c r="M2374" s="1"/>
  <c r="M2375" s="1"/>
  <c r="M2376" s="1"/>
  <c r="M2377" s="1"/>
  <c r="M2378" s="1"/>
  <c r="M2379" s="1"/>
  <c r="M2380" s="1"/>
  <c r="M2381" s="1"/>
  <c r="M2382" s="1"/>
  <c r="M2383" s="1"/>
  <c r="M2384" s="1"/>
  <c r="M2385" s="1"/>
  <c r="M2386" s="1"/>
  <c r="M2387" s="1"/>
  <c r="M2366"/>
  <c r="M2345"/>
  <c r="M2346" s="1"/>
  <c r="M2347" s="1"/>
  <c r="M2348" s="1"/>
  <c r="M2349" s="1"/>
  <c r="M2350" s="1"/>
  <c r="M2351" s="1"/>
  <c r="M2352" s="1"/>
  <c r="M2353" s="1"/>
  <c r="M2354" s="1"/>
  <c r="M2355" s="1"/>
  <c r="M2356" s="1"/>
  <c r="M2357" s="1"/>
  <c r="M2358" s="1"/>
  <c r="M2359" s="1"/>
  <c r="M2360" s="1"/>
  <c r="M2361" s="1"/>
  <c r="M2362" s="1"/>
  <c r="M2363" s="1"/>
  <c r="M2364" s="1"/>
  <c r="M2365" s="1"/>
  <c r="M2344"/>
  <c r="M2323"/>
  <c r="M2324" s="1"/>
  <c r="M2325" s="1"/>
  <c r="M2326" s="1"/>
  <c r="M2327" s="1"/>
  <c r="M2328" s="1"/>
  <c r="M2329" s="1"/>
  <c r="M2330" s="1"/>
  <c r="M2331" s="1"/>
  <c r="M2332" s="1"/>
  <c r="M2333" s="1"/>
  <c r="M2334" s="1"/>
  <c r="M2335" s="1"/>
  <c r="M2336" s="1"/>
  <c r="M2337" s="1"/>
  <c r="M2338" s="1"/>
  <c r="M2339" s="1"/>
  <c r="M2340" s="1"/>
  <c r="M2341" s="1"/>
  <c r="M2342" s="1"/>
  <c r="M2343" s="1"/>
  <c r="M2322"/>
  <c r="M2301"/>
  <c r="M2302" s="1"/>
  <c r="M2303" s="1"/>
  <c r="M2304" s="1"/>
  <c r="M2305" s="1"/>
  <c r="M2306" s="1"/>
  <c r="M2307" s="1"/>
  <c r="M2308" s="1"/>
  <c r="M2309" s="1"/>
  <c r="M2310" s="1"/>
  <c r="M2311" s="1"/>
  <c r="M2312" s="1"/>
  <c r="M2313" s="1"/>
  <c r="M2314" s="1"/>
  <c r="M2315" s="1"/>
  <c r="M2316" s="1"/>
  <c r="M2317" s="1"/>
  <c r="M2318" s="1"/>
  <c r="M2319" s="1"/>
  <c r="M2320" s="1"/>
  <c r="M2321" s="1"/>
  <c r="M2300"/>
  <c r="M2279"/>
  <c r="M2280" s="1"/>
  <c r="M2281" s="1"/>
  <c r="M2282" s="1"/>
  <c r="M2283" s="1"/>
  <c r="M2284" s="1"/>
  <c r="M2285" s="1"/>
  <c r="M2286" s="1"/>
  <c r="M2287" s="1"/>
  <c r="M2288" s="1"/>
  <c r="M2289" s="1"/>
  <c r="M2290" s="1"/>
  <c r="M2291" s="1"/>
  <c r="M2292" s="1"/>
  <c r="M2293" s="1"/>
  <c r="M2294" s="1"/>
  <c r="M2295" s="1"/>
  <c r="M2296" s="1"/>
  <c r="M2297" s="1"/>
  <c r="M2298" s="1"/>
  <c r="M2299" s="1"/>
  <c r="M2278"/>
  <c r="M2257"/>
  <c r="M2258" s="1"/>
  <c r="M2259" s="1"/>
  <c r="M2260" s="1"/>
  <c r="M2261" s="1"/>
  <c r="M2262" s="1"/>
  <c r="M2263" s="1"/>
  <c r="M2264" s="1"/>
  <c r="M2265" s="1"/>
  <c r="M2266" s="1"/>
  <c r="M2267" s="1"/>
  <c r="M2268" s="1"/>
  <c r="M2269" s="1"/>
  <c r="M2270" s="1"/>
  <c r="M2271" s="1"/>
  <c r="M2272" s="1"/>
  <c r="M2273" s="1"/>
  <c r="M2274" s="1"/>
  <c r="M2275" s="1"/>
  <c r="M2276" s="1"/>
  <c r="M2277" s="1"/>
  <c r="M2256"/>
  <c r="M2235"/>
  <c r="M2236" s="1"/>
  <c r="M2237" s="1"/>
  <c r="M2238" s="1"/>
  <c r="M2239" s="1"/>
  <c r="M2240" s="1"/>
  <c r="M2241" s="1"/>
  <c r="M2242" s="1"/>
  <c r="M2243" s="1"/>
  <c r="M2244" s="1"/>
  <c r="M2245" s="1"/>
  <c r="M2246" s="1"/>
  <c r="M2247" s="1"/>
  <c r="M2248" s="1"/>
  <c r="M2249" s="1"/>
  <c r="M2250" s="1"/>
  <c r="M2251" s="1"/>
  <c r="M2252" s="1"/>
  <c r="M2253" s="1"/>
  <c r="M2254" s="1"/>
  <c r="M2255" s="1"/>
  <c r="M2234"/>
  <c r="M2213"/>
  <c r="M2214" s="1"/>
  <c r="M2215" s="1"/>
  <c r="M2216" s="1"/>
  <c r="M2217" s="1"/>
  <c r="M2218" s="1"/>
  <c r="M2219" s="1"/>
  <c r="M2220" s="1"/>
  <c r="M2221" s="1"/>
  <c r="M2222" s="1"/>
  <c r="M2223" s="1"/>
  <c r="M2224" s="1"/>
  <c r="M2225" s="1"/>
  <c r="M2226" s="1"/>
  <c r="M2227" s="1"/>
  <c r="M2228" s="1"/>
  <c r="M2229" s="1"/>
  <c r="M2230" s="1"/>
  <c r="M2231" s="1"/>
  <c r="M2232" s="1"/>
  <c r="M2233" s="1"/>
  <c r="M2212"/>
  <c r="M2191"/>
  <c r="M2192" s="1"/>
  <c r="M2193" s="1"/>
  <c r="M2194" s="1"/>
  <c r="M2195" s="1"/>
  <c r="M2196" s="1"/>
  <c r="M2197" s="1"/>
  <c r="M2198" s="1"/>
  <c r="M2199" s="1"/>
  <c r="M2200" s="1"/>
  <c r="M2201" s="1"/>
  <c r="M2202" s="1"/>
  <c r="M2203" s="1"/>
  <c r="M2204" s="1"/>
  <c r="M2205" s="1"/>
  <c r="M2206" s="1"/>
  <c r="M2207" s="1"/>
  <c r="M2208" s="1"/>
  <c r="M2209" s="1"/>
  <c r="M2210" s="1"/>
  <c r="M2211" s="1"/>
  <c r="M2190"/>
  <c r="M2169"/>
  <c r="M2170" s="1"/>
  <c r="M2171" s="1"/>
  <c r="M2172" s="1"/>
  <c r="M2173" s="1"/>
  <c r="M2174" s="1"/>
  <c r="M2175" s="1"/>
  <c r="M2176" s="1"/>
  <c r="M2177" s="1"/>
  <c r="M2178" s="1"/>
  <c r="M2179" s="1"/>
  <c r="M2180" s="1"/>
  <c r="M2181" s="1"/>
  <c r="M2182" s="1"/>
  <c r="M2183" s="1"/>
  <c r="M2184" s="1"/>
  <c r="M2185" s="1"/>
  <c r="M2186" s="1"/>
  <c r="M2187" s="1"/>
  <c r="M2188" s="1"/>
  <c r="M2189" s="1"/>
  <c r="M2168"/>
  <c r="M2147"/>
  <c r="M2148" s="1"/>
  <c r="M2149" s="1"/>
  <c r="M2150" s="1"/>
  <c r="M2151" s="1"/>
  <c r="M2152" s="1"/>
  <c r="M2153" s="1"/>
  <c r="M2154" s="1"/>
  <c r="M2155" s="1"/>
  <c r="M2156" s="1"/>
  <c r="M2157" s="1"/>
  <c r="M2158" s="1"/>
  <c r="M2159" s="1"/>
  <c r="M2160" s="1"/>
  <c r="M2161" s="1"/>
  <c r="M2162" s="1"/>
  <c r="M2163" s="1"/>
  <c r="M2164" s="1"/>
  <c r="M2165" s="1"/>
  <c r="M2166" s="1"/>
  <c r="M2167" s="1"/>
  <c r="M2146"/>
  <c r="M2125"/>
  <c r="M2126" s="1"/>
  <c r="M2127" s="1"/>
  <c r="M2128" s="1"/>
  <c r="M2129" s="1"/>
  <c r="M2130" s="1"/>
  <c r="M2131" s="1"/>
  <c r="M2132" s="1"/>
  <c r="M2133" s="1"/>
  <c r="M2134" s="1"/>
  <c r="M2135" s="1"/>
  <c r="M2136" s="1"/>
  <c r="M2137" s="1"/>
  <c r="M2138" s="1"/>
  <c r="M2139" s="1"/>
  <c r="M2140" s="1"/>
  <c r="M2141" s="1"/>
  <c r="M2142" s="1"/>
  <c r="M2143" s="1"/>
  <c r="M2144" s="1"/>
  <c r="M2145" s="1"/>
  <c r="M2124"/>
  <c r="M2103"/>
  <c r="M2104" s="1"/>
  <c r="M2105" s="1"/>
  <c r="M2106" s="1"/>
  <c r="M2107" s="1"/>
  <c r="M2108" s="1"/>
  <c r="M2109" s="1"/>
  <c r="M2110" s="1"/>
  <c r="M2111" s="1"/>
  <c r="M2112" s="1"/>
  <c r="M2113" s="1"/>
  <c r="M2114" s="1"/>
  <c r="M2115" s="1"/>
  <c r="M2116" s="1"/>
  <c r="M2117" s="1"/>
  <c r="M2118" s="1"/>
  <c r="M2119" s="1"/>
  <c r="M2120" s="1"/>
  <c r="M2121" s="1"/>
  <c r="M2122" s="1"/>
  <c r="M2123" s="1"/>
  <c r="M2102"/>
  <c r="M2081"/>
  <c r="M2082" s="1"/>
  <c r="M2083" s="1"/>
  <c r="M2084" s="1"/>
  <c r="M2085" s="1"/>
  <c r="M2086" s="1"/>
  <c r="M2087" s="1"/>
  <c r="M2088" s="1"/>
  <c r="M2089" s="1"/>
  <c r="M2090" s="1"/>
  <c r="M2091" s="1"/>
  <c r="M2092" s="1"/>
  <c r="M2093" s="1"/>
  <c r="M2094" s="1"/>
  <c r="M2095" s="1"/>
  <c r="M2096" s="1"/>
  <c r="M2097" s="1"/>
  <c r="M2098" s="1"/>
  <c r="M2099" s="1"/>
  <c r="M2100" s="1"/>
  <c r="M2101" s="1"/>
  <c r="M2080"/>
  <c r="M2059"/>
  <c r="M2060" s="1"/>
  <c r="M2061" s="1"/>
  <c r="M2062" s="1"/>
  <c r="M2063" s="1"/>
  <c r="M2064" s="1"/>
  <c r="M2065" s="1"/>
  <c r="M2066" s="1"/>
  <c r="M2067" s="1"/>
  <c r="M2068" s="1"/>
  <c r="M2069" s="1"/>
  <c r="M2070" s="1"/>
  <c r="M2071" s="1"/>
  <c r="M2072" s="1"/>
  <c r="M2073" s="1"/>
  <c r="M2074" s="1"/>
  <c r="M2075" s="1"/>
  <c r="M2076" s="1"/>
  <c r="M2077" s="1"/>
  <c r="M2078" s="1"/>
  <c r="M2079" s="1"/>
  <c r="M2058"/>
  <c r="M2037"/>
  <c r="M2038" s="1"/>
  <c r="M2039" s="1"/>
  <c r="M2040" s="1"/>
  <c r="M2041" s="1"/>
  <c r="M2042" s="1"/>
  <c r="M2043" s="1"/>
  <c r="M2044" s="1"/>
  <c r="M2045" s="1"/>
  <c r="M2046" s="1"/>
  <c r="M2047" s="1"/>
  <c r="M2048" s="1"/>
  <c r="M2049" s="1"/>
  <c r="M2050" s="1"/>
  <c r="M2051" s="1"/>
  <c r="M2052" s="1"/>
  <c r="M2053" s="1"/>
  <c r="M2054" s="1"/>
  <c r="M2055" s="1"/>
  <c r="M2056" s="1"/>
  <c r="M2057" s="1"/>
  <c r="M2036"/>
  <c r="M2015"/>
  <c r="M2016" s="1"/>
  <c r="M2017" s="1"/>
  <c r="M2018" s="1"/>
  <c r="M2019" s="1"/>
  <c r="M2020" s="1"/>
  <c r="M2021" s="1"/>
  <c r="M2022" s="1"/>
  <c r="M2023" s="1"/>
  <c r="M2024" s="1"/>
  <c r="M2025" s="1"/>
  <c r="M2026" s="1"/>
  <c r="M2027" s="1"/>
  <c r="M2028" s="1"/>
  <c r="M2029" s="1"/>
  <c r="M2030" s="1"/>
  <c r="M2031" s="1"/>
  <c r="M2032" s="1"/>
  <c r="M2033" s="1"/>
  <c r="M2034" s="1"/>
  <c r="M2035" s="1"/>
  <c r="M2014"/>
  <c r="M1993"/>
  <c r="M1994" s="1"/>
  <c r="M1995" s="1"/>
  <c r="M1996" s="1"/>
  <c r="M1997" s="1"/>
  <c r="M1998" s="1"/>
  <c r="M1999" s="1"/>
  <c r="M2000" s="1"/>
  <c r="M2001" s="1"/>
  <c r="M2002" s="1"/>
  <c r="M2003" s="1"/>
  <c r="M2004" s="1"/>
  <c r="M2005" s="1"/>
  <c r="M2006" s="1"/>
  <c r="M2007" s="1"/>
  <c r="M2008" s="1"/>
  <c r="M2009" s="1"/>
  <c r="M2010" s="1"/>
  <c r="M2011" s="1"/>
  <c r="M2012" s="1"/>
  <c r="M2013" s="1"/>
  <c r="M1992"/>
  <c r="M1971"/>
  <c r="M1972" s="1"/>
  <c r="M1973" s="1"/>
  <c r="M1974" s="1"/>
  <c r="M1975" s="1"/>
  <c r="M1976" s="1"/>
  <c r="M1977" s="1"/>
  <c r="M1978" s="1"/>
  <c r="M1979" s="1"/>
  <c r="M1980" s="1"/>
  <c r="M1981" s="1"/>
  <c r="M1982" s="1"/>
  <c r="M1983" s="1"/>
  <c r="M1984" s="1"/>
  <c r="M1985" s="1"/>
  <c r="M1986" s="1"/>
  <c r="M1987" s="1"/>
  <c r="M1988" s="1"/>
  <c r="M1989" s="1"/>
  <c r="M1990" s="1"/>
  <c r="M1991" s="1"/>
  <c r="M1970"/>
  <c r="M1949"/>
  <c r="M1950" s="1"/>
  <c r="M1951" s="1"/>
  <c r="M1952" s="1"/>
  <c r="M1953" s="1"/>
  <c r="M1954" s="1"/>
  <c r="M1955" s="1"/>
  <c r="M1956" s="1"/>
  <c r="M1957" s="1"/>
  <c r="M1958" s="1"/>
  <c r="M1959" s="1"/>
  <c r="M1960" s="1"/>
  <c r="M1961" s="1"/>
  <c r="M1962" s="1"/>
  <c r="M1963" s="1"/>
  <c r="M1964" s="1"/>
  <c r="M1965" s="1"/>
  <c r="M1966" s="1"/>
  <c r="M1967" s="1"/>
  <c r="M1968" s="1"/>
  <c r="M1969" s="1"/>
  <c r="M1948"/>
  <c r="M1927"/>
  <c r="M1928" s="1"/>
  <c r="M1929" s="1"/>
  <c r="M1930" s="1"/>
  <c r="M1931" s="1"/>
  <c r="M1932" s="1"/>
  <c r="M1933" s="1"/>
  <c r="M1934" s="1"/>
  <c r="M1935" s="1"/>
  <c r="M1936" s="1"/>
  <c r="M1937" s="1"/>
  <c r="M1938" s="1"/>
  <c r="M1939" s="1"/>
  <c r="M1940" s="1"/>
  <c r="M1941" s="1"/>
  <c r="M1942" s="1"/>
  <c r="M1943" s="1"/>
  <c r="M1944" s="1"/>
  <c r="M1945" s="1"/>
  <c r="M1946" s="1"/>
  <c r="M1947" s="1"/>
  <c r="M1926"/>
  <c r="M1905"/>
  <c r="M1906" s="1"/>
  <c r="M1907" s="1"/>
  <c r="M1908" s="1"/>
  <c r="M1909" s="1"/>
  <c r="M1910" s="1"/>
  <c r="M1911" s="1"/>
  <c r="M1912" s="1"/>
  <c r="M1913" s="1"/>
  <c r="M1914" s="1"/>
  <c r="M1915" s="1"/>
  <c r="M1916" s="1"/>
  <c r="M1917" s="1"/>
  <c r="M1918" s="1"/>
  <c r="M1919" s="1"/>
  <c r="M1920" s="1"/>
  <c r="M1921" s="1"/>
  <c r="M1922" s="1"/>
  <c r="M1923" s="1"/>
  <c r="M1924" s="1"/>
  <c r="M1925" s="1"/>
  <c r="M1904"/>
  <c r="M1883"/>
  <c r="M1884" s="1"/>
  <c r="M1885" s="1"/>
  <c r="M1886" s="1"/>
  <c r="M1887" s="1"/>
  <c r="M1888" s="1"/>
  <c r="M1889" s="1"/>
  <c r="M1890" s="1"/>
  <c r="M1891" s="1"/>
  <c r="M1892" s="1"/>
  <c r="M1893" s="1"/>
  <c r="M1894" s="1"/>
  <c r="M1895" s="1"/>
  <c r="M1896" s="1"/>
  <c r="M1897" s="1"/>
  <c r="M1898" s="1"/>
  <c r="M1899" s="1"/>
  <c r="M1900" s="1"/>
  <c r="M1901" s="1"/>
  <c r="M1902" s="1"/>
  <c r="M1903" s="1"/>
  <c r="M1882"/>
  <c r="M1861"/>
  <c r="M1862" s="1"/>
  <c r="M1863" s="1"/>
  <c r="M1864" s="1"/>
  <c r="M1865" s="1"/>
  <c r="M1866" s="1"/>
  <c r="M1867" s="1"/>
  <c r="M1868" s="1"/>
  <c r="M1869" s="1"/>
  <c r="M1870" s="1"/>
  <c r="M1871" s="1"/>
  <c r="M1872" s="1"/>
  <c r="M1873" s="1"/>
  <c r="M1874" s="1"/>
  <c r="M1875" s="1"/>
  <c r="M1876" s="1"/>
  <c r="M1877" s="1"/>
  <c r="M1878" s="1"/>
  <c r="M1879" s="1"/>
  <c r="M1880" s="1"/>
  <c r="M1881" s="1"/>
  <c r="M1860"/>
  <c r="M1839"/>
  <c r="M1840" s="1"/>
  <c r="M1841" s="1"/>
  <c r="M1842" s="1"/>
  <c r="M1843" s="1"/>
  <c r="M1844" s="1"/>
  <c r="M1845" s="1"/>
  <c r="M1846" s="1"/>
  <c r="M1847" s="1"/>
  <c r="M1848" s="1"/>
  <c r="M1849" s="1"/>
  <c r="M1850" s="1"/>
  <c r="M1851" s="1"/>
  <c r="M1852" s="1"/>
  <c r="M1853" s="1"/>
  <c r="M1854" s="1"/>
  <c r="M1855" s="1"/>
  <c r="M1856" s="1"/>
  <c r="M1857" s="1"/>
  <c r="M1858" s="1"/>
  <c r="M1859" s="1"/>
  <c r="M1838"/>
  <c r="M1817"/>
  <c r="M1818" s="1"/>
  <c r="M1819" s="1"/>
  <c r="M1820" s="1"/>
  <c r="M1821" s="1"/>
  <c r="M1822" s="1"/>
  <c r="M1823" s="1"/>
  <c r="M1824" s="1"/>
  <c r="M1825" s="1"/>
  <c r="M1826" s="1"/>
  <c r="M1827" s="1"/>
  <c r="M1828" s="1"/>
  <c r="M1829" s="1"/>
  <c r="M1830" s="1"/>
  <c r="M1831" s="1"/>
  <c r="M1832" s="1"/>
  <c r="M1833" s="1"/>
  <c r="M1834" s="1"/>
  <c r="M1835" s="1"/>
  <c r="M1836" s="1"/>
  <c r="M1837" s="1"/>
  <c r="M1816"/>
  <c r="M1795"/>
  <c r="M1796" s="1"/>
  <c r="M1797" s="1"/>
  <c r="M1798" s="1"/>
  <c r="M1799" s="1"/>
  <c r="M1800" s="1"/>
  <c r="M1801" s="1"/>
  <c r="M1802" s="1"/>
  <c r="M1803" s="1"/>
  <c r="M1804" s="1"/>
  <c r="M1805" s="1"/>
  <c r="M1806" s="1"/>
  <c r="M1807" s="1"/>
  <c r="M1808" s="1"/>
  <c r="M1809" s="1"/>
  <c r="M1810" s="1"/>
  <c r="M1811" s="1"/>
  <c r="M1812" s="1"/>
  <c r="M1813" s="1"/>
  <c r="M1814" s="1"/>
  <c r="M1815" s="1"/>
  <c r="M1794"/>
  <c r="M1773"/>
  <c r="M1774" s="1"/>
  <c r="M1775" s="1"/>
  <c r="M1776" s="1"/>
  <c r="M1777" s="1"/>
  <c r="M1778" s="1"/>
  <c r="M1779" s="1"/>
  <c r="M1780" s="1"/>
  <c r="M1781" s="1"/>
  <c r="M1782" s="1"/>
  <c r="M1783" s="1"/>
  <c r="M1784" s="1"/>
  <c r="M1785" s="1"/>
  <c r="M1786" s="1"/>
  <c r="M1787" s="1"/>
  <c r="M1788" s="1"/>
  <c r="M1789" s="1"/>
  <c r="M1790" s="1"/>
  <c r="M1791" s="1"/>
  <c r="M1792" s="1"/>
  <c r="M1793" s="1"/>
  <c r="M1772"/>
  <c r="M1751"/>
  <c r="M1752" s="1"/>
  <c r="M1753" s="1"/>
  <c r="M1754" s="1"/>
  <c r="M1755" s="1"/>
  <c r="M1756" s="1"/>
  <c r="M1757" s="1"/>
  <c r="M1758" s="1"/>
  <c r="M1759" s="1"/>
  <c r="M1760" s="1"/>
  <c r="M1761" s="1"/>
  <c r="M1762" s="1"/>
  <c r="M1763" s="1"/>
  <c r="M1764" s="1"/>
  <c r="M1765" s="1"/>
  <c r="M1766" s="1"/>
  <c r="M1767" s="1"/>
  <c r="M1768" s="1"/>
  <c r="M1769" s="1"/>
  <c r="M1770" s="1"/>
  <c r="M1771" s="1"/>
  <c r="M1750"/>
  <c r="M1729"/>
  <c r="M1730" s="1"/>
  <c r="M1731" s="1"/>
  <c r="M1732" s="1"/>
  <c r="M1733" s="1"/>
  <c r="M1734" s="1"/>
  <c r="M1735" s="1"/>
  <c r="M1736" s="1"/>
  <c r="M1737" s="1"/>
  <c r="M1738" s="1"/>
  <c r="M1739" s="1"/>
  <c r="M1740" s="1"/>
  <c r="M1741" s="1"/>
  <c r="M1742" s="1"/>
  <c r="M1743" s="1"/>
  <c r="M1744" s="1"/>
  <c r="M1745" s="1"/>
  <c r="M1746" s="1"/>
  <c r="M1747" s="1"/>
  <c r="M1748" s="1"/>
  <c r="M1749" s="1"/>
  <c r="M1728"/>
  <c r="M1707"/>
  <c r="M1708" s="1"/>
  <c r="M1709" s="1"/>
  <c r="M1710" s="1"/>
  <c r="M1711" s="1"/>
  <c r="M1712" s="1"/>
  <c r="M1713" s="1"/>
  <c r="M1714" s="1"/>
  <c r="M1715" s="1"/>
  <c r="M1716" s="1"/>
  <c r="M1717" s="1"/>
  <c r="M1718" s="1"/>
  <c r="M1719" s="1"/>
  <c r="M1720" s="1"/>
  <c r="M1721" s="1"/>
  <c r="M1722" s="1"/>
  <c r="M1723" s="1"/>
  <c r="M1724" s="1"/>
  <c r="M1725" s="1"/>
  <c r="M1726" s="1"/>
  <c r="M1727" s="1"/>
  <c r="M1706"/>
  <c r="M1685"/>
  <c r="M1686" s="1"/>
  <c r="M1687" s="1"/>
  <c r="M1688" s="1"/>
  <c r="M1689" s="1"/>
  <c r="M1690" s="1"/>
  <c r="M1691" s="1"/>
  <c r="M1692" s="1"/>
  <c r="M1693" s="1"/>
  <c r="M1694" s="1"/>
  <c r="M1695" s="1"/>
  <c r="M1696" s="1"/>
  <c r="M1697" s="1"/>
  <c r="M1698" s="1"/>
  <c r="M1699" s="1"/>
  <c r="M1700" s="1"/>
  <c r="M1701" s="1"/>
  <c r="M1702" s="1"/>
  <c r="M1703" s="1"/>
  <c r="M1704" s="1"/>
  <c r="M1705" s="1"/>
  <c r="M1684"/>
  <c r="M1663"/>
  <c r="M1664" s="1"/>
  <c r="M1665" s="1"/>
  <c r="M1666" s="1"/>
  <c r="M1667" s="1"/>
  <c r="M1668" s="1"/>
  <c r="M1669" s="1"/>
  <c r="M1670" s="1"/>
  <c r="M1671" s="1"/>
  <c r="M1672" s="1"/>
  <c r="M1673" s="1"/>
  <c r="M1674" s="1"/>
  <c r="M1675" s="1"/>
  <c r="M1676" s="1"/>
  <c r="M1677" s="1"/>
  <c r="M1678" s="1"/>
  <c r="M1679" s="1"/>
  <c r="M1680" s="1"/>
  <c r="M1681" s="1"/>
  <c r="M1682" s="1"/>
  <c r="M1683" s="1"/>
  <c r="M1662"/>
  <c r="M1641"/>
  <c r="M1642" s="1"/>
  <c r="M1643" s="1"/>
  <c r="M1644" s="1"/>
  <c r="M1645" s="1"/>
  <c r="M1646" s="1"/>
  <c r="M1647" s="1"/>
  <c r="M1648" s="1"/>
  <c r="M1649" s="1"/>
  <c r="M1650" s="1"/>
  <c r="M1651" s="1"/>
  <c r="M1652" s="1"/>
  <c r="M1653" s="1"/>
  <c r="M1654" s="1"/>
  <c r="M1655" s="1"/>
  <c r="M1656" s="1"/>
  <c r="M1657" s="1"/>
  <c r="M1658" s="1"/>
  <c r="M1659" s="1"/>
  <c r="M1660" s="1"/>
  <c r="M1661" s="1"/>
  <c r="M1640"/>
  <c r="M1619"/>
  <c r="M1620" s="1"/>
  <c r="M1621" s="1"/>
  <c r="M1622" s="1"/>
  <c r="M1623" s="1"/>
  <c r="M1624" s="1"/>
  <c r="M1625" s="1"/>
  <c r="M1626" s="1"/>
  <c r="M1627" s="1"/>
  <c r="M1628" s="1"/>
  <c r="M1629" s="1"/>
  <c r="M1630" s="1"/>
  <c r="M1631" s="1"/>
  <c r="M1632" s="1"/>
  <c r="M1633" s="1"/>
  <c r="M1634" s="1"/>
  <c r="M1635" s="1"/>
  <c r="M1636" s="1"/>
  <c r="M1637" s="1"/>
  <c r="M1638" s="1"/>
  <c r="M1639" s="1"/>
  <c r="M1618"/>
  <c r="M1597"/>
  <c r="M1598" s="1"/>
  <c r="M1599" s="1"/>
  <c r="M1600" s="1"/>
  <c r="M1601" s="1"/>
  <c r="M1602" s="1"/>
  <c r="M1603" s="1"/>
  <c r="M1604" s="1"/>
  <c r="M1605" s="1"/>
  <c r="M1606" s="1"/>
  <c r="M1607" s="1"/>
  <c r="M1608" s="1"/>
  <c r="M1609" s="1"/>
  <c r="M1610" s="1"/>
  <c r="M1611" s="1"/>
  <c r="M1612" s="1"/>
  <c r="M1613" s="1"/>
  <c r="M1614" s="1"/>
  <c r="M1615" s="1"/>
  <c r="M1616" s="1"/>
  <c r="M1617" s="1"/>
  <c r="M1596"/>
  <c r="M1575"/>
  <c r="M1576" s="1"/>
  <c r="M1577" s="1"/>
  <c r="M1578" s="1"/>
  <c r="M1579" s="1"/>
  <c r="M1580" s="1"/>
  <c r="M1581" s="1"/>
  <c r="M1582" s="1"/>
  <c r="M1583" s="1"/>
  <c r="M1584" s="1"/>
  <c r="M1585" s="1"/>
  <c r="M1586" s="1"/>
  <c r="M1587" s="1"/>
  <c r="M1588" s="1"/>
  <c r="M1589" s="1"/>
  <c r="M1590" s="1"/>
  <c r="M1591" s="1"/>
  <c r="M1592" s="1"/>
  <c r="M1593" s="1"/>
  <c r="M1594" s="1"/>
  <c r="M1595" s="1"/>
  <c r="M1574"/>
  <c r="M1553"/>
  <c r="M1554" s="1"/>
  <c r="M1555" s="1"/>
  <c r="M1556" s="1"/>
  <c r="M1557" s="1"/>
  <c r="M1558" s="1"/>
  <c r="M1559" s="1"/>
  <c r="M1560" s="1"/>
  <c r="M1561" s="1"/>
  <c r="M1562" s="1"/>
  <c r="M1563" s="1"/>
  <c r="M1564" s="1"/>
  <c r="M1565" s="1"/>
  <c r="M1566" s="1"/>
  <c r="M1567" s="1"/>
  <c r="M1568" s="1"/>
  <c r="M1569" s="1"/>
  <c r="M1570" s="1"/>
  <c r="M1571" s="1"/>
  <c r="M1572" s="1"/>
  <c r="M1573" s="1"/>
  <c r="M1552"/>
  <c r="M1531"/>
  <c r="M1532" s="1"/>
  <c r="M1533" s="1"/>
  <c r="M1534" s="1"/>
  <c r="M1535" s="1"/>
  <c r="M1536" s="1"/>
  <c r="M1537" s="1"/>
  <c r="M1538" s="1"/>
  <c r="M1539" s="1"/>
  <c r="M1540" s="1"/>
  <c r="M1541" s="1"/>
  <c r="M1542" s="1"/>
  <c r="M1543" s="1"/>
  <c r="M1544" s="1"/>
  <c r="M1545" s="1"/>
  <c r="M1546" s="1"/>
  <c r="M1547" s="1"/>
  <c r="M1548" s="1"/>
  <c r="M1549" s="1"/>
  <c r="M1550" s="1"/>
  <c r="M1551" s="1"/>
  <c r="M1530"/>
  <c r="M1509"/>
  <c r="M1510" s="1"/>
  <c r="M1511" s="1"/>
  <c r="M1512" s="1"/>
  <c r="M1513" s="1"/>
  <c r="M1514" s="1"/>
  <c r="M1515" s="1"/>
  <c r="M1516" s="1"/>
  <c r="M1517" s="1"/>
  <c r="M1518" s="1"/>
  <c r="M1519" s="1"/>
  <c r="M1520" s="1"/>
  <c r="M1521" s="1"/>
  <c r="M1522" s="1"/>
  <c r="M1523" s="1"/>
  <c r="M1524" s="1"/>
  <c r="M1525" s="1"/>
  <c r="M1526" s="1"/>
  <c r="M1527" s="1"/>
  <c r="M1528" s="1"/>
  <c r="M1529" s="1"/>
  <c r="M1508"/>
  <c r="M1487"/>
  <c r="M1488" s="1"/>
  <c r="M1489" s="1"/>
  <c r="M1490" s="1"/>
  <c r="M1491" s="1"/>
  <c r="M1492" s="1"/>
  <c r="M1493" s="1"/>
  <c r="M1494" s="1"/>
  <c r="M1495" s="1"/>
  <c r="M1496" s="1"/>
  <c r="M1497" s="1"/>
  <c r="M1498" s="1"/>
  <c r="M1499" s="1"/>
  <c r="M1500" s="1"/>
  <c r="M1501" s="1"/>
  <c r="M1502" s="1"/>
  <c r="M1503" s="1"/>
  <c r="M1504" s="1"/>
  <c r="M1505" s="1"/>
  <c r="M1506" s="1"/>
  <c r="M1507" s="1"/>
  <c r="M1486"/>
  <c r="M1465"/>
  <c r="M1466" s="1"/>
  <c r="M1467" s="1"/>
  <c r="M1468" s="1"/>
  <c r="M1469" s="1"/>
  <c r="M1470" s="1"/>
  <c r="M1471" s="1"/>
  <c r="M1472" s="1"/>
  <c r="M1473" s="1"/>
  <c r="M1474" s="1"/>
  <c r="M1475" s="1"/>
  <c r="M1476" s="1"/>
  <c r="M1477" s="1"/>
  <c r="M1478" s="1"/>
  <c r="M1479" s="1"/>
  <c r="M1480" s="1"/>
  <c r="M1481" s="1"/>
  <c r="M1482" s="1"/>
  <c r="M1483" s="1"/>
  <c r="M1484" s="1"/>
  <c r="M1485" s="1"/>
  <c r="M1464"/>
  <c r="M1442"/>
  <c r="M1443" s="1"/>
  <c r="M1444" s="1"/>
  <c r="M1445" s="1"/>
  <c r="M1446" s="1"/>
  <c r="M1447" s="1"/>
  <c r="M1448" s="1"/>
  <c r="M1449" s="1"/>
  <c r="M1450" s="1"/>
  <c r="M1451" s="1"/>
  <c r="M1452" s="1"/>
  <c r="M1453" s="1"/>
  <c r="M1454" s="1"/>
  <c r="M1455" s="1"/>
  <c r="M1456" s="1"/>
  <c r="M1457" s="1"/>
  <c r="M1458" s="1"/>
  <c r="M1459" s="1"/>
  <c r="M1460" s="1"/>
  <c r="M1461" s="1"/>
  <c r="M1462" s="1"/>
  <c r="M1463" s="1"/>
  <c r="M1420"/>
  <c r="M1421" s="1"/>
  <c r="M1422" s="1"/>
  <c r="M1423" s="1"/>
  <c r="M1424" s="1"/>
  <c r="M1425" s="1"/>
  <c r="M1426" s="1"/>
  <c r="M1427" s="1"/>
  <c r="M1428" s="1"/>
  <c r="M1429" s="1"/>
  <c r="M1430" s="1"/>
  <c r="M1431" s="1"/>
  <c r="M1432" s="1"/>
  <c r="M1433" s="1"/>
  <c r="M1434" s="1"/>
  <c r="M1435" s="1"/>
  <c r="M1436" s="1"/>
  <c r="M1437" s="1"/>
  <c r="M1438" s="1"/>
  <c r="M1439" s="1"/>
  <c r="M1440" s="1"/>
  <c r="M1441" s="1"/>
  <c r="M1398"/>
  <c r="M1399" s="1"/>
  <c r="M1400" s="1"/>
  <c r="M1401" s="1"/>
  <c r="M1402" s="1"/>
  <c r="M1403" s="1"/>
  <c r="M1404" s="1"/>
  <c r="M1405" s="1"/>
  <c r="M1406" s="1"/>
  <c r="M1407" s="1"/>
  <c r="M1408" s="1"/>
  <c r="M1409" s="1"/>
  <c r="M1410" s="1"/>
  <c r="M1411" s="1"/>
  <c r="M1412" s="1"/>
  <c r="M1413" s="1"/>
  <c r="M1414" s="1"/>
  <c r="M1415" s="1"/>
  <c r="M1416" s="1"/>
  <c r="M1417" s="1"/>
  <c r="M1418" s="1"/>
  <c r="M1419" s="1"/>
  <c r="M1377"/>
  <c r="M1378" s="1"/>
  <c r="M1379" s="1"/>
  <c r="M1380" s="1"/>
  <c r="M1381" s="1"/>
  <c r="M1382" s="1"/>
  <c r="M1383" s="1"/>
  <c r="M1384" s="1"/>
  <c r="M1385" s="1"/>
  <c r="M1386" s="1"/>
  <c r="M1387" s="1"/>
  <c r="M1388" s="1"/>
  <c r="M1389" s="1"/>
  <c r="M1390" s="1"/>
  <c r="M1391" s="1"/>
  <c r="M1392" s="1"/>
  <c r="M1393" s="1"/>
  <c r="M1394" s="1"/>
  <c r="M1395" s="1"/>
  <c r="M1396" s="1"/>
  <c r="M1397" s="1"/>
  <c r="M1376"/>
  <c r="M1355"/>
  <c r="M1356" s="1"/>
  <c r="M1357" s="1"/>
  <c r="M1358" s="1"/>
  <c r="M1359" s="1"/>
  <c r="M1360" s="1"/>
  <c r="M1361" s="1"/>
  <c r="M1362" s="1"/>
  <c r="M1363" s="1"/>
  <c r="M1364" s="1"/>
  <c r="M1365" s="1"/>
  <c r="M1366" s="1"/>
  <c r="M1367" s="1"/>
  <c r="M1368" s="1"/>
  <c r="M1369" s="1"/>
  <c r="M1370" s="1"/>
  <c r="M1371" s="1"/>
  <c r="M1372" s="1"/>
  <c r="M1373" s="1"/>
  <c r="M1374" s="1"/>
  <c r="M1375" s="1"/>
  <c r="M1354"/>
  <c r="M1333"/>
  <c r="M1334" s="1"/>
  <c r="M1335" s="1"/>
  <c r="M1336" s="1"/>
  <c r="M1337" s="1"/>
  <c r="M1338" s="1"/>
  <c r="M1339" s="1"/>
  <c r="M1340" s="1"/>
  <c r="M1341" s="1"/>
  <c r="M1342" s="1"/>
  <c r="M1343" s="1"/>
  <c r="M1344" s="1"/>
  <c r="M1345" s="1"/>
  <c r="M1346" s="1"/>
  <c r="M1347" s="1"/>
  <c r="M1348" s="1"/>
  <c r="M1349" s="1"/>
  <c r="M1350" s="1"/>
  <c r="M1351" s="1"/>
  <c r="M1352" s="1"/>
  <c r="M1353" s="1"/>
  <c r="M1332"/>
  <c r="M1311"/>
  <c r="M1312" s="1"/>
  <c r="M1313" s="1"/>
  <c r="M1314" s="1"/>
  <c r="M1315" s="1"/>
  <c r="M1316" s="1"/>
  <c r="M1317" s="1"/>
  <c r="M1318" s="1"/>
  <c r="M1319" s="1"/>
  <c r="M1320" s="1"/>
  <c r="M1321" s="1"/>
  <c r="M1322" s="1"/>
  <c r="M1323" s="1"/>
  <c r="M1324" s="1"/>
  <c r="M1325" s="1"/>
  <c r="M1326" s="1"/>
  <c r="M1327" s="1"/>
  <c r="M1328" s="1"/>
  <c r="M1329" s="1"/>
  <c r="M1330" s="1"/>
  <c r="M1331" s="1"/>
  <c r="M1310"/>
  <c r="M1289"/>
  <c r="M1290" s="1"/>
  <c r="M1291" s="1"/>
  <c r="M1292" s="1"/>
  <c r="M1293" s="1"/>
  <c r="M1294" s="1"/>
  <c r="M1295" s="1"/>
  <c r="M1296" s="1"/>
  <c r="M1297" s="1"/>
  <c r="M1298" s="1"/>
  <c r="M1299" s="1"/>
  <c r="M1300" s="1"/>
  <c r="M1301" s="1"/>
  <c r="M1302" s="1"/>
  <c r="M1303" s="1"/>
  <c r="M1304" s="1"/>
  <c r="M1305" s="1"/>
  <c r="M1306" s="1"/>
  <c r="M1307" s="1"/>
  <c r="M1308" s="1"/>
  <c r="M1309" s="1"/>
  <c r="M1288"/>
  <c r="M1267"/>
  <c r="M1268" s="1"/>
  <c r="M1269" s="1"/>
  <c r="M1270" s="1"/>
  <c r="M1271" s="1"/>
  <c r="M1272" s="1"/>
  <c r="M1273" s="1"/>
  <c r="M1274" s="1"/>
  <c r="M1275" s="1"/>
  <c r="M1276" s="1"/>
  <c r="M1277" s="1"/>
  <c r="M1278" s="1"/>
  <c r="M1279" s="1"/>
  <c r="M1280" s="1"/>
  <c r="M1281" s="1"/>
  <c r="M1282" s="1"/>
  <c r="M1283" s="1"/>
  <c r="M1284" s="1"/>
  <c r="M1285" s="1"/>
  <c r="M1286" s="1"/>
  <c r="M1287" s="1"/>
  <c r="M1266"/>
  <c r="M1245"/>
  <c r="M1246" s="1"/>
  <c r="M1247" s="1"/>
  <c r="M1248" s="1"/>
  <c r="M1249" s="1"/>
  <c r="M1250" s="1"/>
  <c r="M1251" s="1"/>
  <c r="M1252" s="1"/>
  <c r="M1253" s="1"/>
  <c r="M1254" s="1"/>
  <c r="M1255" s="1"/>
  <c r="M1256" s="1"/>
  <c r="M1257" s="1"/>
  <c r="M1258" s="1"/>
  <c r="M1259" s="1"/>
  <c r="M1260" s="1"/>
  <c r="M1261" s="1"/>
  <c r="M1262" s="1"/>
  <c r="M1263" s="1"/>
  <c r="M1264" s="1"/>
  <c r="M1265" s="1"/>
  <c r="M1244"/>
  <c r="M1223"/>
  <c r="M1224" s="1"/>
  <c r="M1225" s="1"/>
  <c r="M1226" s="1"/>
  <c r="M1227" s="1"/>
  <c r="M1228" s="1"/>
  <c r="M1229" s="1"/>
  <c r="M1230" s="1"/>
  <c r="M1231" s="1"/>
  <c r="M1232" s="1"/>
  <c r="M1233" s="1"/>
  <c r="M1234" s="1"/>
  <c r="M1235" s="1"/>
  <c r="M1236" s="1"/>
  <c r="M1237" s="1"/>
  <c r="M1238" s="1"/>
  <c r="M1239" s="1"/>
  <c r="M1240" s="1"/>
  <c r="M1241" s="1"/>
  <c r="M1242" s="1"/>
  <c r="M1243" s="1"/>
  <c r="M1222"/>
  <c r="M1201"/>
  <c r="M1202" s="1"/>
  <c r="M1203" s="1"/>
  <c r="M1204" s="1"/>
  <c r="M1205" s="1"/>
  <c r="M1206" s="1"/>
  <c r="M1207" s="1"/>
  <c r="M1208" s="1"/>
  <c r="M1209" s="1"/>
  <c r="M1210" s="1"/>
  <c r="M1211" s="1"/>
  <c r="M1212" s="1"/>
  <c r="M1213" s="1"/>
  <c r="M1214" s="1"/>
  <c r="M1215" s="1"/>
  <c r="M1216" s="1"/>
  <c r="M1217" s="1"/>
  <c r="M1218" s="1"/>
  <c r="M1219" s="1"/>
  <c r="M1220" s="1"/>
  <c r="M1221" s="1"/>
  <c r="M1200"/>
  <c r="M1179"/>
  <c r="M1180" s="1"/>
  <c r="M1181" s="1"/>
  <c r="M1182" s="1"/>
  <c r="M1183" s="1"/>
  <c r="M1184" s="1"/>
  <c r="M1185" s="1"/>
  <c r="M1186" s="1"/>
  <c r="M1187" s="1"/>
  <c r="M1188" s="1"/>
  <c r="M1189" s="1"/>
  <c r="M1190" s="1"/>
  <c r="M1191" s="1"/>
  <c r="M1192" s="1"/>
  <c r="M1193" s="1"/>
  <c r="M1194" s="1"/>
  <c r="M1195" s="1"/>
  <c r="M1196" s="1"/>
  <c r="M1197" s="1"/>
  <c r="M1198" s="1"/>
  <c r="M1199" s="1"/>
  <c r="M1178"/>
  <c r="M1157"/>
  <c r="M1158" s="1"/>
  <c r="M1159" s="1"/>
  <c r="M1160" s="1"/>
  <c r="M1161" s="1"/>
  <c r="M1162" s="1"/>
  <c r="M1163" s="1"/>
  <c r="M1164" s="1"/>
  <c r="M1165" s="1"/>
  <c r="M1166" s="1"/>
  <c r="M1167" s="1"/>
  <c r="M1168" s="1"/>
  <c r="M1169" s="1"/>
  <c r="M1170" s="1"/>
  <c r="M1171" s="1"/>
  <c r="M1172" s="1"/>
  <c r="M1173" s="1"/>
  <c r="M1174" s="1"/>
  <c r="M1175" s="1"/>
  <c r="M1176" s="1"/>
  <c r="M1177" s="1"/>
  <c r="M1156"/>
  <c r="M1135"/>
  <c r="M1136" s="1"/>
  <c r="M1137" s="1"/>
  <c r="M1138" s="1"/>
  <c r="M1139" s="1"/>
  <c r="M1140" s="1"/>
  <c r="M1141" s="1"/>
  <c r="M1142" s="1"/>
  <c r="M1143" s="1"/>
  <c r="M1144" s="1"/>
  <c r="M1145" s="1"/>
  <c r="M1146" s="1"/>
  <c r="M1147" s="1"/>
  <c r="M1148" s="1"/>
  <c r="M1149" s="1"/>
  <c r="M1150" s="1"/>
  <c r="M1151" s="1"/>
  <c r="M1152" s="1"/>
  <c r="M1153" s="1"/>
  <c r="M1154" s="1"/>
  <c r="M1155" s="1"/>
  <c r="M1134"/>
  <c r="M1113"/>
  <c r="M1114" s="1"/>
  <c r="M1115" s="1"/>
  <c r="M1116" s="1"/>
  <c r="M1117" s="1"/>
  <c r="M1118" s="1"/>
  <c r="M1119" s="1"/>
  <c r="M1120" s="1"/>
  <c r="M1121" s="1"/>
  <c r="M1122" s="1"/>
  <c r="M1123" s="1"/>
  <c r="M1124" s="1"/>
  <c r="M1125" s="1"/>
  <c r="M1126" s="1"/>
  <c r="M1127" s="1"/>
  <c r="M1128" s="1"/>
  <c r="M1129" s="1"/>
  <c r="M1130" s="1"/>
  <c r="M1131" s="1"/>
  <c r="M1132" s="1"/>
  <c r="M1133" s="1"/>
  <c r="M1112"/>
  <c r="M1091"/>
  <c r="M1092" s="1"/>
  <c r="M1093" s="1"/>
  <c r="M1094" s="1"/>
  <c r="M1095" s="1"/>
  <c r="M1096" s="1"/>
  <c r="M1097" s="1"/>
  <c r="M1098" s="1"/>
  <c r="M1099" s="1"/>
  <c r="M1100" s="1"/>
  <c r="M1101" s="1"/>
  <c r="M1102" s="1"/>
  <c r="M1103" s="1"/>
  <c r="M1104" s="1"/>
  <c r="M1105" s="1"/>
  <c r="M1106" s="1"/>
  <c r="M1107" s="1"/>
  <c r="M1108" s="1"/>
  <c r="M1109" s="1"/>
  <c r="M1110" s="1"/>
  <c r="M1111" s="1"/>
  <c r="M1090"/>
  <c r="M1069"/>
  <c r="M1070" s="1"/>
  <c r="M1071" s="1"/>
  <c r="M1072" s="1"/>
  <c r="M1073" s="1"/>
  <c r="M1074" s="1"/>
  <c r="M1075" s="1"/>
  <c r="M1076" s="1"/>
  <c r="M1077" s="1"/>
  <c r="M1078" s="1"/>
  <c r="M1079" s="1"/>
  <c r="M1080" s="1"/>
  <c r="M1081" s="1"/>
  <c r="M1082" s="1"/>
  <c r="M1083" s="1"/>
  <c r="M1084" s="1"/>
  <c r="M1085" s="1"/>
  <c r="M1086" s="1"/>
  <c r="M1087" s="1"/>
  <c r="M1088" s="1"/>
  <c r="M1089" s="1"/>
  <c r="M1068"/>
  <c r="M1047"/>
  <c r="M1048" s="1"/>
  <c r="M1049" s="1"/>
  <c r="M1050" s="1"/>
  <c r="M1051" s="1"/>
  <c r="M1052" s="1"/>
  <c r="M1053" s="1"/>
  <c r="M1054" s="1"/>
  <c r="M1055" s="1"/>
  <c r="M1056" s="1"/>
  <c r="M1057" s="1"/>
  <c r="M1058" s="1"/>
  <c r="M1059" s="1"/>
  <c r="M1060" s="1"/>
  <c r="M1061" s="1"/>
  <c r="M1062" s="1"/>
  <c r="M1063" s="1"/>
  <c r="M1064" s="1"/>
  <c r="M1065" s="1"/>
  <c r="M1066" s="1"/>
  <c r="M1067" s="1"/>
  <c r="M1046"/>
  <c r="M1025"/>
  <c r="M1026" s="1"/>
  <c r="M1027" s="1"/>
  <c r="M1028" s="1"/>
  <c r="M1029" s="1"/>
  <c r="M1030" s="1"/>
  <c r="M1031" s="1"/>
  <c r="M1032" s="1"/>
  <c r="M1033" s="1"/>
  <c r="M1034" s="1"/>
  <c r="M1035" s="1"/>
  <c r="M1036" s="1"/>
  <c r="M1037" s="1"/>
  <c r="M1038" s="1"/>
  <c r="M1039" s="1"/>
  <c r="M1040" s="1"/>
  <c r="M1041" s="1"/>
  <c r="M1042" s="1"/>
  <c r="M1043" s="1"/>
  <c r="M1044" s="1"/>
  <c r="M1045" s="1"/>
  <c r="M1024"/>
  <c r="M1003"/>
  <c r="M1004" s="1"/>
  <c r="M1005" s="1"/>
  <c r="M1006" s="1"/>
  <c r="M1007" s="1"/>
  <c r="M1008" s="1"/>
  <c r="M1009" s="1"/>
  <c r="M1010" s="1"/>
  <c r="M1011" s="1"/>
  <c r="M1012" s="1"/>
  <c r="M1013" s="1"/>
  <c r="M1014" s="1"/>
  <c r="M1015" s="1"/>
  <c r="M1016" s="1"/>
  <c r="M1017" s="1"/>
  <c r="M1018" s="1"/>
  <c r="M1019" s="1"/>
  <c r="M1020" s="1"/>
  <c r="M1021" s="1"/>
  <c r="M1022" s="1"/>
  <c r="M1023" s="1"/>
  <c r="M1002"/>
  <c r="M981"/>
  <c r="M982" s="1"/>
  <c r="M983" s="1"/>
  <c r="M984" s="1"/>
  <c r="M985" s="1"/>
  <c r="M986" s="1"/>
  <c r="M987" s="1"/>
  <c r="M988" s="1"/>
  <c r="M989" s="1"/>
  <c r="M990" s="1"/>
  <c r="M991" s="1"/>
  <c r="M992" s="1"/>
  <c r="M993" s="1"/>
  <c r="M994" s="1"/>
  <c r="M995" s="1"/>
  <c r="M996" s="1"/>
  <c r="M997" s="1"/>
  <c r="M998" s="1"/>
  <c r="M999" s="1"/>
  <c r="M1000" s="1"/>
  <c r="M1001" s="1"/>
  <c r="M980"/>
  <c r="M959"/>
  <c r="M960" s="1"/>
  <c r="M961" s="1"/>
  <c r="M962" s="1"/>
  <c r="M963" s="1"/>
  <c r="M964" s="1"/>
  <c r="M965" s="1"/>
  <c r="M966" s="1"/>
  <c r="M967" s="1"/>
  <c r="M968" s="1"/>
  <c r="M969" s="1"/>
  <c r="M970" s="1"/>
  <c r="M971" s="1"/>
  <c r="M972" s="1"/>
  <c r="M973" s="1"/>
  <c r="M974" s="1"/>
  <c r="M975" s="1"/>
  <c r="M976" s="1"/>
  <c r="M977" s="1"/>
  <c r="M978" s="1"/>
  <c r="M979" s="1"/>
  <c r="M958"/>
  <c r="M937"/>
  <c r="M938" s="1"/>
  <c r="M939" s="1"/>
  <c r="M940" s="1"/>
  <c r="M941" s="1"/>
  <c r="M942" s="1"/>
  <c r="M943" s="1"/>
  <c r="M944" s="1"/>
  <c r="M945" s="1"/>
  <c r="M946" s="1"/>
  <c r="M947" s="1"/>
  <c r="M948" s="1"/>
  <c r="M949" s="1"/>
  <c r="M950" s="1"/>
  <c r="M951" s="1"/>
  <c r="M952" s="1"/>
  <c r="M953" s="1"/>
  <c r="M954" s="1"/>
  <c r="M955" s="1"/>
  <c r="M956" s="1"/>
  <c r="M957" s="1"/>
  <c r="M936"/>
  <c r="M915"/>
  <c r="M916" s="1"/>
  <c r="M917" s="1"/>
  <c r="M918" s="1"/>
  <c r="M919" s="1"/>
  <c r="M920" s="1"/>
  <c r="M921" s="1"/>
  <c r="M922" s="1"/>
  <c r="M923" s="1"/>
  <c r="M924" s="1"/>
  <c r="M925" s="1"/>
  <c r="M926" s="1"/>
  <c r="M927" s="1"/>
  <c r="M928" s="1"/>
  <c r="M929" s="1"/>
  <c r="M930" s="1"/>
  <c r="M931" s="1"/>
  <c r="M932" s="1"/>
  <c r="M933" s="1"/>
  <c r="M934" s="1"/>
  <c r="M935" s="1"/>
  <c r="M914"/>
  <c r="M893"/>
  <c r="M894" s="1"/>
  <c r="M895" s="1"/>
  <c r="M896" s="1"/>
  <c r="M897" s="1"/>
  <c r="M898" s="1"/>
  <c r="M899" s="1"/>
  <c r="M900" s="1"/>
  <c r="M901" s="1"/>
  <c r="M902" s="1"/>
  <c r="M903" s="1"/>
  <c r="M904" s="1"/>
  <c r="M905" s="1"/>
  <c r="M906" s="1"/>
  <c r="M907" s="1"/>
  <c r="M908" s="1"/>
  <c r="M909" s="1"/>
  <c r="M910" s="1"/>
  <c r="M911" s="1"/>
  <c r="M912" s="1"/>
  <c r="M913" s="1"/>
  <c r="M892"/>
  <c r="M871"/>
  <c r="M872" s="1"/>
  <c r="M873" s="1"/>
  <c r="M874" s="1"/>
  <c r="M875" s="1"/>
  <c r="M876" s="1"/>
  <c r="M877" s="1"/>
  <c r="M878" s="1"/>
  <c r="M879" s="1"/>
  <c r="M880" s="1"/>
  <c r="M881" s="1"/>
  <c r="M882" s="1"/>
  <c r="M883" s="1"/>
  <c r="M884" s="1"/>
  <c r="M885" s="1"/>
  <c r="M886" s="1"/>
  <c r="M887" s="1"/>
  <c r="M888" s="1"/>
  <c r="M889" s="1"/>
  <c r="M890" s="1"/>
  <c r="M891" s="1"/>
  <c r="M870"/>
  <c r="M849"/>
  <c r="M850" s="1"/>
  <c r="M851" s="1"/>
  <c r="M852" s="1"/>
  <c r="M853" s="1"/>
  <c r="M854" s="1"/>
  <c r="M855" s="1"/>
  <c r="M856" s="1"/>
  <c r="M857" s="1"/>
  <c r="M858" s="1"/>
  <c r="M859" s="1"/>
  <c r="M860" s="1"/>
  <c r="M861" s="1"/>
  <c r="M862" s="1"/>
  <c r="M863" s="1"/>
  <c r="M864" s="1"/>
  <c r="M865" s="1"/>
  <c r="M866" s="1"/>
  <c r="M867" s="1"/>
  <c r="M868" s="1"/>
  <c r="M869" s="1"/>
  <c r="M848"/>
  <c r="M827"/>
  <c r="M828" s="1"/>
  <c r="M829" s="1"/>
  <c r="M830" s="1"/>
  <c r="M831" s="1"/>
  <c r="M832" s="1"/>
  <c r="M833" s="1"/>
  <c r="M834" s="1"/>
  <c r="M835" s="1"/>
  <c r="M836" s="1"/>
  <c r="M837" s="1"/>
  <c r="M838" s="1"/>
  <c r="M839" s="1"/>
  <c r="M840" s="1"/>
  <c r="M841" s="1"/>
  <c r="M842" s="1"/>
  <c r="M843" s="1"/>
  <c r="M844" s="1"/>
  <c r="M845" s="1"/>
  <c r="M846" s="1"/>
  <c r="M847" s="1"/>
  <c r="M826"/>
  <c r="M805"/>
  <c r="M806" s="1"/>
  <c r="M807" s="1"/>
  <c r="M808" s="1"/>
  <c r="M809" s="1"/>
  <c r="M810" s="1"/>
  <c r="M811" s="1"/>
  <c r="M812" s="1"/>
  <c r="M813" s="1"/>
  <c r="M814" s="1"/>
  <c r="M815" s="1"/>
  <c r="M816" s="1"/>
  <c r="M817" s="1"/>
  <c r="M818" s="1"/>
  <c r="M819" s="1"/>
  <c r="M820" s="1"/>
  <c r="M821" s="1"/>
  <c r="M822" s="1"/>
  <c r="M823" s="1"/>
  <c r="M824" s="1"/>
  <c r="M825" s="1"/>
  <c r="M804"/>
  <c r="M783"/>
  <c r="M784" s="1"/>
  <c r="M785" s="1"/>
  <c r="M786" s="1"/>
  <c r="M787" s="1"/>
  <c r="M788" s="1"/>
  <c r="M789" s="1"/>
  <c r="M790" s="1"/>
  <c r="M791" s="1"/>
  <c r="M792" s="1"/>
  <c r="M793" s="1"/>
  <c r="M794" s="1"/>
  <c r="M795" s="1"/>
  <c r="M796" s="1"/>
  <c r="M797" s="1"/>
  <c r="M798" s="1"/>
  <c r="M799" s="1"/>
  <c r="M800" s="1"/>
  <c r="M801" s="1"/>
  <c r="M802" s="1"/>
  <c r="M803" s="1"/>
  <c r="M782"/>
  <c r="M761"/>
  <c r="M762" s="1"/>
  <c r="M763" s="1"/>
  <c r="M764" s="1"/>
  <c r="M765" s="1"/>
  <c r="M766" s="1"/>
  <c r="M767" s="1"/>
  <c r="M768" s="1"/>
  <c r="M769" s="1"/>
  <c r="M770" s="1"/>
  <c r="M771" s="1"/>
  <c r="M772" s="1"/>
  <c r="M773" s="1"/>
  <c r="M774" s="1"/>
  <c r="M775" s="1"/>
  <c r="M776" s="1"/>
  <c r="M777" s="1"/>
  <c r="M778" s="1"/>
  <c r="M779" s="1"/>
  <c r="M780" s="1"/>
  <c r="M781" s="1"/>
  <c r="M760"/>
  <c r="M739"/>
  <c r="M740" s="1"/>
  <c r="M741" s="1"/>
  <c r="M742" s="1"/>
  <c r="M743" s="1"/>
  <c r="M744" s="1"/>
  <c r="M745" s="1"/>
  <c r="M746" s="1"/>
  <c r="M747" s="1"/>
  <c r="M748" s="1"/>
  <c r="M749" s="1"/>
  <c r="M750" s="1"/>
  <c r="M751" s="1"/>
  <c r="M752" s="1"/>
  <c r="M753" s="1"/>
  <c r="M754" s="1"/>
  <c r="M755" s="1"/>
  <c r="M756" s="1"/>
  <c r="M757" s="1"/>
  <c r="M758" s="1"/>
  <c r="M759" s="1"/>
  <c r="M738"/>
  <c r="M717"/>
  <c r="M718" s="1"/>
  <c r="M719" s="1"/>
  <c r="M720" s="1"/>
  <c r="M721" s="1"/>
  <c r="M722" s="1"/>
  <c r="M723" s="1"/>
  <c r="M724" s="1"/>
  <c r="M725" s="1"/>
  <c r="M726" s="1"/>
  <c r="M727" s="1"/>
  <c r="M728" s="1"/>
  <c r="M729" s="1"/>
  <c r="M730" s="1"/>
  <c r="M731" s="1"/>
  <c r="M732" s="1"/>
  <c r="M733" s="1"/>
  <c r="M734" s="1"/>
  <c r="M735" s="1"/>
  <c r="M736" s="1"/>
  <c r="M737" s="1"/>
  <c r="M716"/>
  <c r="M695"/>
  <c r="M696" s="1"/>
  <c r="M697" s="1"/>
  <c r="M698" s="1"/>
  <c r="M699" s="1"/>
  <c r="M700" s="1"/>
  <c r="M701" s="1"/>
  <c r="M702" s="1"/>
  <c r="M703" s="1"/>
  <c r="M704" s="1"/>
  <c r="M705" s="1"/>
  <c r="M706" s="1"/>
  <c r="M707" s="1"/>
  <c r="M708" s="1"/>
  <c r="M709" s="1"/>
  <c r="M710" s="1"/>
  <c r="M711" s="1"/>
  <c r="M712" s="1"/>
  <c r="M713" s="1"/>
  <c r="M714" s="1"/>
  <c r="M715" s="1"/>
  <c r="M694"/>
  <c r="M673"/>
  <c r="M674" s="1"/>
  <c r="M675" s="1"/>
  <c r="M676" s="1"/>
  <c r="M677" s="1"/>
  <c r="M678" s="1"/>
  <c r="M679" s="1"/>
  <c r="M680" s="1"/>
  <c r="M681" s="1"/>
  <c r="M682" s="1"/>
  <c r="M683" s="1"/>
  <c r="M684" s="1"/>
  <c r="M685" s="1"/>
  <c r="M686" s="1"/>
  <c r="M687" s="1"/>
  <c r="M688" s="1"/>
  <c r="M689" s="1"/>
  <c r="M690" s="1"/>
  <c r="M691" s="1"/>
  <c r="M692" s="1"/>
  <c r="M693" s="1"/>
  <c r="M672"/>
  <c r="M651"/>
  <c r="M652" s="1"/>
  <c r="M653" s="1"/>
  <c r="M654" s="1"/>
  <c r="M655" s="1"/>
  <c r="M656" s="1"/>
  <c r="M657" s="1"/>
  <c r="M658" s="1"/>
  <c r="M659" s="1"/>
  <c r="M660" s="1"/>
  <c r="M661" s="1"/>
  <c r="M662" s="1"/>
  <c r="M663" s="1"/>
  <c r="M664" s="1"/>
  <c r="M665" s="1"/>
  <c r="M666" s="1"/>
  <c r="M667" s="1"/>
  <c r="M668" s="1"/>
  <c r="M669" s="1"/>
  <c r="M670" s="1"/>
  <c r="M671" s="1"/>
  <c r="M650"/>
  <c r="M629"/>
  <c r="M630" s="1"/>
  <c r="M631" s="1"/>
  <c r="M632" s="1"/>
  <c r="M633" s="1"/>
  <c r="M634" s="1"/>
  <c r="M635" s="1"/>
  <c r="M636" s="1"/>
  <c r="M637" s="1"/>
  <c r="M638" s="1"/>
  <c r="M639" s="1"/>
  <c r="M640" s="1"/>
  <c r="M641" s="1"/>
  <c r="M642" s="1"/>
  <c r="M643" s="1"/>
  <c r="M644" s="1"/>
  <c r="M645" s="1"/>
  <c r="M646" s="1"/>
  <c r="M647" s="1"/>
  <c r="M648" s="1"/>
  <c r="M649" s="1"/>
  <c r="M628"/>
  <c r="M607"/>
  <c r="M608" s="1"/>
  <c r="M609" s="1"/>
  <c r="M610" s="1"/>
  <c r="M611" s="1"/>
  <c r="M612" s="1"/>
  <c r="M613" s="1"/>
  <c r="M614" s="1"/>
  <c r="M615" s="1"/>
  <c r="M616" s="1"/>
  <c r="M617" s="1"/>
  <c r="M618" s="1"/>
  <c r="M619" s="1"/>
  <c r="M620" s="1"/>
  <c r="M621" s="1"/>
  <c r="M622" s="1"/>
  <c r="M623" s="1"/>
  <c r="M624" s="1"/>
  <c r="M625" s="1"/>
  <c r="M626" s="1"/>
  <c r="M627" s="1"/>
  <c r="M606"/>
  <c r="M585"/>
  <c r="M586" s="1"/>
  <c r="M587" s="1"/>
  <c r="M588" s="1"/>
  <c r="M589" s="1"/>
  <c r="M590" s="1"/>
  <c r="M591" s="1"/>
  <c r="M592" s="1"/>
  <c r="M593" s="1"/>
  <c r="M594" s="1"/>
  <c r="M595" s="1"/>
  <c r="M596" s="1"/>
  <c r="M597" s="1"/>
  <c r="M598" s="1"/>
  <c r="M599" s="1"/>
  <c r="M600" s="1"/>
  <c r="M601" s="1"/>
  <c r="M602" s="1"/>
  <c r="M603" s="1"/>
  <c r="M604" s="1"/>
  <c r="M605" s="1"/>
  <c r="M584"/>
  <c r="M563"/>
  <c r="M564" s="1"/>
  <c r="M565" s="1"/>
  <c r="M566" s="1"/>
  <c r="M567" s="1"/>
  <c r="M568" s="1"/>
  <c r="M569" s="1"/>
  <c r="M570" s="1"/>
  <c r="M571" s="1"/>
  <c r="M572" s="1"/>
  <c r="M573" s="1"/>
  <c r="M574" s="1"/>
  <c r="M575" s="1"/>
  <c r="M576" s="1"/>
  <c r="M577" s="1"/>
  <c r="M578" s="1"/>
  <c r="M579" s="1"/>
  <c r="M580" s="1"/>
  <c r="M581" s="1"/>
  <c r="M582" s="1"/>
  <c r="M583" s="1"/>
  <c r="M562"/>
  <c r="M541"/>
  <c r="M542" s="1"/>
  <c r="M543" s="1"/>
  <c r="M544" s="1"/>
  <c r="M545" s="1"/>
  <c r="M546" s="1"/>
  <c r="M547" s="1"/>
  <c r="M548" s="1"/>
  <c r="M549" s="1"/>
  <c r="M550" s="1"/>
  <c r="M551" s="1"/>
  <c r="M552" s="1"/>
  <c r="M553" s="1"/>
  <c r="M554" s="1"/>
  <c r="M555" s="1"/>
  <c r="M556" s="1"/>
  <c r="M557" s="1"/>
  <c r="M558" s="1"/>
  <c r="M559" s="1"/>
  <c r="M560" s="1"/>
  <c r="M561" s="1"/>
  <c r="M540"/>
  <c r="M519"/>
  <c r="M520" s="1"/>
  <c r="M521" s="1"/>
  <c r="M522" s="1"/>
  <c r="M523" s="1"/>
  <c r="M524" s="1"/>
  <c r="M525" s="1"/>
  <c r="M526" s="1"/>
  <c r="M527" s="1"/>
  <c r="M528" s="1"/>
  <c r="M529" s="1"/>
  <c r="M530" s="1"/>
  <c r="M531" s="1"/>
  <c r="M532" s="1"/>
  <c r="M533" s="1"/>
  <c r="M534" s="1"/>
  <c r="M535" s="1"/>
  <c r="M536" s="1"/>
  <c r="M537" s="1"/>
  <c r="M538" s="1"/>
  <c r="M539" s="1"/>
  <c r="M518"/>
  <c r="M497"/>
  <c r="M498" s="1"/>
  <c r="M499" s="1"/>
  <c r="M500" s="1"/>
  <c r="M501" s="1"/>
  <c r="M502" s="1"/>
  <c r="M503" s="1"/>
  <c r="M504" s="1"/>
  <c r="M505" s="1"/>
  <c r="M506" s="1"/>
  <c r="M507" s="1"/>
  <c r="M508" s="1"/>
  <c r="M509" s="1"/>
  <c r="M510" s="1"/>
  <c r="M511" s="1"/>
  <c r="M512" s="1"/>
  <c r="M513" s="1"/>
  <c r="M514" s="1"/>
  <c r="M515" s="1"/>
  <c r="M516" s="1"/>
  <c r="M517" s="1"/>
  <c r="M496"/>
  <c r="M475"/>
  <c r="M476" s="1"/>
  <c r="M477" s="1"/>
  <c r="M478" s="1"/>
  <c r="M479" s="1"/>
  <c r="M480" s="1"/>
  <c r="M481" s="1"/>
  <c r="M482" s="1"/>
  <c r="M483" s="1"/>
  <c r="M484" s="1"/>
  <c r="M485" s="1"/>
  <c r="M486" s="1"/>
  <c r="M487" s="1"/>
  <c r="M488" s="1"/>
  <c r="M489" s="1"/>
  <c r="M490" s="1"/>
  <c r="M491" s="1"/>
  <c r="M492" s="1"/>
  <c r="M493" s="1"/>
  <c r="M494" s="1"/>
  <c r="M495" s="1"/>
  <c r="M474"/>
  <c r="M453"/>
  <c r="M454" s="1"/>
  <c r="M455" s="1"/>
  <c r="M456" s="1"/>
  <c r="M457" s="1"/>
  <c r="M458" s="1"/>
  <c r="M459" s="1"/>
  <c r="M460" s="1"/>
  <c r="M461" s="1"/>
  <c r="M462" s="1"/>
  <c r="M463" s="1"/>
  <c r="M464" s="1"/>
  <c r="M465" s="1"/>
  <c r="M466" s="1"/>
  <c r="M467" s="1"/>
  <c r="M468" s="1"/>
  <c r="M469" s="1"/>
  <c r="M470" s="1"/>
  <c r="M471" s="1"/>
  <c r="M472" s="1"/>
  <c r="M473" s="1"/>
  <c r="M452"/>
  <c r="M431"/>
  <c r="M432" s="1"/>
  <c r="M433" s="1"/>
  <c r="M434" s="1"/>
  <c r="M435" s="1"/>
  <c r="M436" s="1"/>
  <c r="M437" s="1"/>
  <c r="M438" s="1"/>
  <c r="M439" s="1"/>
  <c r="M440" s="1"/>
  <c r="M441" s="1"/>
  <c r="M442" s="1"/>
  <c r="M443" s="1"/>
  <c r="M444" s="1"/>
  <c r="M445" s="1"/>
  <c r="M446" s="1"/>
  <c r="M447" s="1"/>
  <c r="M448" s="1"/>
  <c r="M449" s="1"/>
  <c r="M450" s="1"/>
  <c r="M451" s="1"/>
  <c r="M430"/>
  <c r="M409"/>
  <c r="M410" s="1"/>
  <c r="M411" s="1"/>
  <c r="M412" s="1"/>
  <c r="M413" s="1"/>
  <c r="M414" s="1"/>
  <c r="M415" s="1"/>
  <c r="M416" s="1"/>
  <c r="M417" s="1"/>
  <c r="M418" s="1"/>
  <c r="M419" s="1"/>
  <c r="M420" s="1"/>
  <c r="M421" s="1"/>
  <c r="M422" s="1"/>
  <c r="M423" s="1"/>
  <c r="M424" s="1"/>
  <c r="M425" s="1"/>
  <c r="M426" s="1"/>
  <c r="M427" s="1"/>
  <c r="M428" s="1"/>
  <c r="M429" s="1"/>
  <c r="M408"/>
  <c r="M387"/>
  <c r="M388" s="1"/>
  <c r="M389" s="1"/>
  <c r="M390" s="1"/>
  <c r="M391" s="1"/>
  <c r="M392" s="1"/>
  <c r="M393" s="1"/>
  <c r="M394" s="1"/>
  <c r="M395" s="1"/>
  <c r="M396" s="1"/>
  <c r="M397" s="1"/>
  <c r="M398" s="1"/>
  <c r="M399" s="1"/>
  <c r="M400" s="1"/>
  <c r="M401" s="1"/>
  <c r="M402" s="1"/>
  <c r="M403" s="1"/>
  <c r="M404" s="1"/>
  <c r="M405" s="1"/>
  <c r="M406" s="1"/>
  <c r="M407" s="1"/>
  <c r="M386"/>
  <c r="M365"/>
  <c r="M366" s="1"/>
  <c r="M367" s="1"/>
  <c r="M368" s="1"/>
  <c r="M369" s="1"/>
  <c r="M370" s="1"/>
  <c r="M371" s="1"/>
  <c r="M372" s="1"/>
  <c r="M373" s="1"/>
  <c r="M374" s="1"/>
  <c r="M375" s="1"/>
  <c r="M376" s="1"/>
  <c r="M377" s="1"/>
  <c r="M378" s="1"/>
  <c r="M379" s="1"/>
  <c r="M380" s="1"/>
  <c r="M381" s="1"/>
  <c r="M382" s="1"/>
  <c r="M383" s="1"/>
  <c r="M384" s="1"/>
  <c r="M385" s="1"/>
  <c r="M364"/>
  <c r="M343"/>
  <c r="M344" s="1"/>
  <c r="M345" s="1"/>
  <c r="M346" s="1"/>
  <c r="M347" s="1"/>
  <c r="M348" s="1"/>
  <c r="M349" s="1"/>
  <c r="M350" s="1"/>
  <c r="M351" s="1"/>
  <c r="M352" s="1"/>
  <c r="M353" s="1"/>
  <c r="M354" s="1"/>
  <c r="M355" s="1"/>
  <c r="M356" s="1"/>
  <c r="M357" s="1"/>
  <c r="M358" s="1"/>
  <c r="M359" s="1"/>
  <c r="M360" s="1"/>
  <c r="M361" s="1"/>
  <c r="M362" s="1"/>
  <c r="M363" s="1"/>
  <c r="M342"/>
  <c r="M321"/>
  <c r="M322" s="1"/>
  <c r="M323" s="1"/>
  <c r="M324" s="1"/>
  <c r="M325" s="1"/>
  <c r="M326" s="1"/>
  <c r="M327" s="1"/>
  <c r="M328" s="1"/>
  <c r="M329" s="1"/>
  <c r="M330" s="1"/>
  <c r="M331" s="1"/>
  <c r="M332" s="1"/>
  <c r="M333" s="1"/>
  <c r="M334" s="1"/>
  <c r="M335" s="1"/>
  <c r="M336" s="1"/>
  <c r="M337" s="1"/>
  <c r="M338" s="1"/>
  <c r="M339" s="1"/>
  <c r="M340" s="1"/>
  <c r="M341" s="1"/>
  <c r="M320"/>
  <c r="M299"/>
  <c r="M300" s="1"/>
  <c r="M301" s="1"/>
  <c r="M302" s="1"/>
  <c r="M303" s="1"/>
  <c r="M304" s="1"/>
  <c r="M305" s="1"/>
  <c r="M306" s="1"/>
  <c r="M307" s="1"/>
  <c r="M308" s="1"/>
  <c r="M309" s="1"/>
  <c r="M310" s="1"/>
  <c r="M311" s="1"/>
  <c r="M312" s="1"/>
  <c r="M313" s="1"/>
  <c r="M314" s="1"/>
  <c r="M315" s="1"/>
  <c r="M316" s="1"/>
  <c r="M317" s="1"/>
  <c r="M318" s="1"/>
  <c r="M319" s="1"/>
  <c r="M298"/>
  <c r="M277"/>
  <c r="M278" s="1"/>
  <c r="M279" s="1"/>
  <c r="M280" s="1"/>
  <c r="M281" s="1"/>
  <c r="M282" s="1"/>
  <c r="M283" s="1"/>
  <c r="M284" s="1"/>
  <c r="M285" s="1"/>
  <c r="M286" s="1"/>
  <c r="M287" s="1"/>
  <c r="M288" s="1"/>
  <c r="M289" s="1"/>
  <c r="M290" s="1"/>
  <c r="M291" s="1"/>
  <c r="M292" s="1"/>
  <c r="M293" s="1"/>
  <c r="M294" s="1"/>
  <c r="M295" s="1"/>
  <c r="M296" s="1"/>
  <c r="M297" s="1"/>
  <c r="M276"/>
  <c r="M255"/>
  <c r="M256" s="1"/>
  <c r="M257" s="1"/>
  <c r="M258" s="1"/>
  <c r="M259" s="1"/>
  <c r="M260" s="1"/>
  <c r="M261" s="1"/>
  <c r="M262" s="1"/>
  <c r="M263" s="1"/>
  <c r="M264" s="1"/>
  <c r="M265" s="1"/>
  <c r="M266" s="1"/>
  <c r="M267" s="1"/>
  <c r="M268" s="1"/>
  <c r="M269" s="1"/>
  <c r="M270" s="1"/>
  <c r="M271" s="1"/>
  <c r="M272" s="1"/>
  <c r="M273" s="1"/>
  <c r="M274" s="1"/>
  <c r="M275" s="1"/>
  <c r="M254"/>
  <c r="M233"/>
  <c r="M234" s="1"/>
  <c r="M235" s="1"/>
  <c r="M236" s="1"/>
  <c r="M237" s="1"/>
  <c r="M238" s="1"/>
  <c r="M239" s="1"/>
  <c r="M240" s="1"/>
  <c r="M241" s="1"/>
  <c r="M242" s="1"/>
  <c r="M243" s="1"/>
  <c r="M244" s="1"/>
  <c r="M245" s="1"/>
  <c r="M246" s="1"/>
  <c r="M247" s="1"/>
  <c r="M248" s="1"/>
  <c r="M249" s="1"/>
  <c r="M250" s="1"/>
  <c r="M251" s="1"/>
  <c r="M252" s="1"/>
  <c r="M253" s="1"/>
  <c r="M232"/>
  <c r="M211"/>
  <c r="M212" s="1"/>
  <c r="M213" s="1"/>
  <c r="M214" s="1"/>
  <c r="M215" s="1"/>
  <c r="M216" s="1"/>
  <c r="M217" s="1"/>
  <c r="M218" s="1"/>
  <c r="M219" s="1"/>
  <c r="M220" s="1"/>
  <c r="M221" s="1"/>
  <c r="M222" s="1"/>
  <c r="M223" s="1"/>
  <c r="M224" s="1"/>
  <c r="M225" s="1"/>
  <c r="M226" s="1"/>
  <c r="M227" s="1"/>
  <c r="M228" s="1"/>
  <c r="M229" s="1"/>
  <c r="M230" s="1"/>
  <c r="M231" s="1"/>
  <c r="M210"/>
  <c r="M189"/>
  <c r="M190" s="1"/>
  <c r="M191" s="1"/>
  <c r="M192" s="1"/>
  <c r="M193" s="1"/>
  <c r="M194" s="1"/>
  <c r="M195" s="1"/>
  <c r="M196" s="1"/>
  <c r="M197" s="1"/>
  <c r="M198" s="1"/>
  <c r="M199" s="1"/>
  <c r="M200" s="1"/>
  <c r="M201" s="1"/>
  <c r="M202" s="1"/>
  <c r="M203" s="1"/>
  <c r="M204" s="1"/>
  <c r="M205" s="1"/>
  <c r="M206" s="1"/>
  <c r="M207" s="1"/>
  <c r="M208" s="1"/>
  <c r="M209" s="1"/>
  <c r="M188"/>
  <c r="M167"/>
  <c r="M168" s="1"/>
  <c r="M169" s="1"/>
  <c r="M170" s="1"/>
  <c r="M171" s="1"/>
  <c r="M172" s="1"/>
  <c r="M173" s="1"/>
  <c r="M174" s="1"/>
  <c r="M175" s="1"/>
  <c r="M176" s="1"/>
  <c r="M177" s="1"/>
  <c r="M178" s="1"/>
  <c r="M179" s="1"/>
  <c r="M180" s="1"/>
  <c r="M181" s="1"/>
  <c r="M182" s="1"/>
  <c r="M183" s="1"/>
  <c r="M184" s="1"/>
  <c r="M185" s="1"/>
  <c r="M186" s="1"/>
  <c r="M187" s="1"/>
  <c r="M166"/>
  <c r="M145"/>
  <c r="M146" s="1"/>
  <c r="M147" s="1"/>
  <c r="M148" s="1"/>
  <c r="M149" s="1"/>
  <c r="M150" s="1"/>
  <c r="M151" s="1"/>
  <c r="M152" s="1"/>
  <c r="M153" s="1"/>
  <c r="M154" s="1"/>
  <c r="M155" s="1"/>
  <c r="M156" s="1"/>
  <c r="M157" s="1"/>
  <c r="M158" s="1"/>
  <c r="M159" s="1"/>
  <c r="M160" s="1"/>
  <c r="M161" s="1"/>
  <c r="M162" s="1"/>
  <c r="M163" s="1"/>
  <c r="M164" s="1"/>
  <c r="M165" s="1"/>
  <c r="M144"/>
  <c r="M123"/>
  <c r="M124" s="1"/>
  <c r="M125" s="1"/>
  <c r="M126" s="1"/>
  <c r="M127" s="1"/>
  <c r="M128" s="1"/>
  <c r="M129" s="1"/>
  <c r="M130" s="1"/>
  <c r="M131" s="1"/>
  <c r="M132" s="1"/>
  <c r="M133" s="1"/>
  <c r="M134" s="1"/>
  <c r="M135" s="1"/>
  <c r="M136" s="1"/>
  <c r="M137" s="1"/>
  <c r="M138" s="1"/>
  <c r="M139" s="1"/>
  <c r="M140" s="1"/>
  <c r="M141" s="1"/>
  <c r="M142" s="1"/>
  <c r="M143" s="1"/>
  <c r="M122"/>
  <c r="M101"/>
  <c r="M102" s="1"/>
  <c r="M103" s="1"/>
  <c r="M104" s="1"/>
  <c r="M105" s="1"/>
  <c r="M106" s="1"/>
  <c r="M107" s="1"/>
  <c r="M108" s="1"/>
  <c r="M109" s="1"/>
  <c r="M110" s="1"/>
  <c r="M111" s="1"/>
  <c r="M112" s="1"/>
  <c r="M113" s="1"/>
  <c r="M114" s="1"/>
  <c r="M115" s="1"/>
  <c r="M116" s="1"/>
  <c r="M117" s="1"/>
  <c r="M118" s="1"/>
  <c r="M119" s="1"/>
  <c r="M120" s="1"/>
  <c r="M121" s="1"/>
  <c r="M100"/>
  <c r="M79"/>
  <c r="M80" s="1"/>
  <c r="M81" s="1"/>
  <c r="M82" s="1"/>
  <c r="M83" s="1"/>
  <c r="M84" s="1"/>
  <c r="M85" s="1"/>
  <c r="M86" s="1"/>
  <c r="M87" s="1"/>
  <c r="M88" s="1"/>
  <c r="M89" s="1"/>
  <c r="M90" s="1"/>
  <c r="M91" s="1"/>
  <c r="M92" s="1"/>
  <c r="M93" s="1"/>
  <c r="M94" s="1"/>
  <c r="M95" s="1"/>
  <c r="M96" s="1"/>
  <c r="M97" s="1"/>
  <c r="M98" s="1"/>
  <c r="M99" s="1"/>
  <c r="M78"/>
  <c r="M57"/>
  <c r="M58" s="1"/>
  <c r="M59" s="1"/>
  <c r="M60" s="1"/>
  <c r="M61" s="1"/>
  <c r="M62" s="1"/>
  <c r="M63" s="1"/>
  <c r="M64" s="1"/>
  <c r="M65" s="1"/>
  <c r="M66" s="1"/>
  <c r="M67" s="1"/>
  <c r="M68" s="1"/>
  <c r="M69" s="1"/>
  <c r="M70" s="1"/>
  <c r="M71" s="1"/>
  <c r="M72" s="1"/>
  <c r="M73" s="1"/>
  <c r="M74" s="1"/>
  <c r="M75" s="1"/>
  <c r="M76" s="1"/>
  <c r="M77" s="1"/>
  <c r="M56"/>
  <c r="M35"/>
  <c r="M36" s="1"/>
  <c r="M37" s="1"/>
  <c r="M38" s="1"/>
  <c r="M39" s="1"/>
  <c r="M40" s="1"/>
  <c r="M41" s="1"/>
  <c r="M42" s="1"/>
  <c r="M43" s="1"/>
  <c r="M44" s="1"/>
  <c r="M45" s="1"/>
  <c r="M46" s="1"/>
  <c r="M47" s="1"/>
  <c r="M48" s="1"/>
  <c r="M49" s="1"/>
  <c r="M50" s="1"/>
  <c r="M51" s="1"/>
  <c r="M52" s="1"/>
  <c r="M53" s="1"/>
  <c r="M54" s="1"/>
  <c r="M55" s="1"/>
  <c r="M34"/>
  <c r="M13"/>
  <c r="M14" s="1"/>
  <c r="M15" s="1"/>
  <c r="M16" s="1"/>
  <c r="M17" s="1"/>
  <c r="M18" s="1"/>
  <c r="M19" s="1"/>
  <c r="M20" s="1"/>
  <c r="M21" s="1"/>
  <c r="M22" s="1"/>
  <c r="M23" s="1"/>
  <c r="M24" s="1"/>
  <c r="M25" s="1"/>
  <c r="M26" s="1"/>
  <c r="M27" s="1"/>
  <c r="M28" s="1"/>
  <c r="M29" s="1"/>
  <c r="M30" s="1"/>
  <c r="M31" s="1"/>
  <c r="M32" s="1"/>
  <c r="M33" s="1"/>
  <c r="M12"/>
  <c r="B2" i="48" l="1"/>
  <c r="AE239" i="6" l="1"/>
  <c r="AD239"/>
  <c r="AC239"/>
  <c r="AE233"/>
  <c r="AD233"/>
  <c r="AC233"/>
  <c r="AE227"/>
  <c r="AD227"/>
  <c r="AC227"/>
  <c r="AE221"/>
  <c r="AD221"/>
  <c r="AC221"/>
  <c r="AE215"/>
  <c r="AD215"/>
  <c r="AC215"/>
  <c r="AB338"/>
  <c r="AA338"/>
  <c r="R338"/>
  <c r="Q338"/>
  <c r="P338"/>
  <c r="O338"/>
  <c r="N338"/>
  <c r="M338"/>
  <c r="L338"/>
  <c r="K338"/>
  <c r="J338"/>
  <c r="J20" i="4" l="1"/>
  <c r="AB332" i="6" l="1"/>
  <c r="AA332"/>
  <c r="AB326"/>
  <c r="AA326"/>
  <c r="AB320"/>
  <c r="AA320"/>
  <c r="AB314"/>
  <c r="AA314"/>
  <c r="AB308"/>
  <c r="AA308"/>
  <c r="AB302"/>
  <c r="AA302"/>
  <c r="AB296"/>
  <c r="AA296"/>
  <c r="AB290"/>
  <c r="AA290"/>
  <c r="AB284"/>
  <c r="AA284"/>
  <c r="AB278"/>
  <c r="AA278"/>
  <c r="AB272"/>
  <c r="AA272"/>
  <c r="AB266"/>
  <c r="AA266"/>
  <c r="Q332"/>
  <c r="P332"/>
  <c r="L332"/>
  <c r="Q326"/>
  <c r="P326"/>
  <c r="L326"/>
  <c r="Q320"/>
  <c r="P320"/>
  <c r="L320"/>
  <c r="Q314"/>
  <c r="P314"/>
  <c r="L314"/>
  <c r="Q308"/>
  <c r="P308"/>
  <c r="L308"/>
  <c r="Q302"/>
  <c r="P302"/>
  <c r="L302"/>
  <c r="Q296"/>
  <c r="P296"/>
  <c r="L296"/>
  <c r="Q290"/>
  <c r="P290"/>
  <c r="L290"/>
  <c r="Q284"/>
  <c r="P284"/>
  <c r="L284"/>
  <c r="Q278"/>
  <c r="P278"/>
  <c r="L278"/>
  <c r="Q272"/>
  <c r="P272"/>
  <c r="L272"/>
  <c r="Q266"/>
  <c r="P266"/>
  <c r="L266"/>
  <c r="P260"/>
  <c r="AB260"/>
  <c r="AA260"/>
  <c r="Q260"/>
  <c r="L260"/>
  <c r="AE209"/>
  <c r="AD209"/>
  <c r="AC209"/>
  <c r="AE203"/>
  <c r="AD203"/>
  <c r="AC203"/>
  <c r="AE197"/>
  <c r="AD197"/>
  <c r="AC197"/>
  <c r="AE191"/>
  <c r="AD191"/>
  <c r="AC191"/>
  <c r="AE185"/>
  <c r="AD185"/>
  <c r="AC185"/>
  <c r="AE179"/>
  <c r="AD179"/>
  <c r="AC179"/>
  <c r="AE173"/>
  <c r="AD173"/>
  <c r="AC173"/>
  <c r="AE167"/>
  <c r="AD167"/>
  <c r="AC167"/>
  <c r="AE161"/>
  <c r="AD161"/>
  <c r="AC161"/>
  <c r="AE155"/>
  <c r="AD155"/>
  <c r="AC155"/>
  <c r="AE149"/>
  <c r="AD149"/>
  <c r="AC149"/>
  <c r="AE143"/>
  <c r="AD143"/>
  <c r="AC143"/>
  <c r="AE137"/>
  <c r="AD137"/>
  <c r="AC137"/>
  <c r="AE131"/>
  <c r="AD131"/>
  <c r="AC131"/>
  <c r="AE125"/>
  <c r="AD125"/>
  <c r="AC125"/>
  <c r="AE119"/>
  <c r="AD119"/>
  <c r="AC119"/>
  <c r="AE113"/>
  <c r="AD113"/>
  <c r="AC113"/>
  <c r="AE107"/>
  <c r="AD107"/>
  <c r="AC107"/>
  <c r="AE101"/>
  <c r="AD101"/>
  <c r="AC101"/>
  <c r="AE95"/>
  <c r="AD95"/>
  <c r="AC95"/>
  <c r="AE89"/>
  <c r="AD89"/>
  <c r="AC89"/>
  <c r="AE83"/>
  <c r="AD83"/>
  <c r="AC83"/>
  <c r="AE77"/>
  <c r="AD77"/>
  <c r="AC77"/>
  <c r="AE71"/>
  <c r="AD71"/>
  <c r="AC71"/>
  <c r="AE65"/>
  <c r="AD65"/>
  <c r="AC65"/>
  <c r="AE59"/>
  <c r="AD59"/>
  <c r="AC59"/>
  <c r="AE53"/>
  <c r="AD53"/>
  <c r="AC53"/>
  <c r="AE47"/>
  <c r="AD47"/>
  <c r="AC47"/>
  <c r="AE41"/>
  <c r="AD41"/>
  <c r="AC41"/>
  <c r="AE35"/>
  <c r="AD35"/>
  <c r="AC35"/>
  <c r="AE29"/>
  <c r="AD29"/>
  <c r="AC29"/>
  <c r="AE23"/>
  <c r="AD23"/>
  <c r="AC23"/>
  <c r="AE17"/>
  <c r="AD17"/>
  <c r="AC17"/>
  <c r="N20" i="4" l="1"/>
  <c r="M20"/>
  <c r="L20"/>
  <c r="K20"/>
  <c r="N19"/>
  <c r="M19"/>
  <c r="L19"/>
  <c r="K19"/>
  <c r="J19"/>
  <c r="N18"/>
  <c r="M18"/>
  <c r="L18"/>
  <c r="K18"/>
  <c r="J18"/>
  <c r="N17"/>
  <c r="M17"/>
  <c r="L17"/>
  <c r="K17"/>
  <c r="J17"/>
  <c r="N16"/>
  <c r="M16"/>
  <c r="L16"/>
  <c r="K16"/>
  <c r="J16"/>
  <c r="N15"/>
  <c r="M15"/>
  <c r="L15"/>
  <c r="K15"/>
  <c r="J15"/>
  <c r="I30"/>
  <c r="H30"/>
  <c r="G30"/>
  <c r="F30"/>
  <c r="E30"/>
  <c r="D30"/>
  <c r="H29"/>
  <c r="G29"/>
  <c r="F29"/>
  <c r="E29"/>
  <c r="D29"/>
  <c r="H28"/>
  <c r="G28"/>
  <c r="F28"/>
  <c r="E28"/>
  <c r="D28"/>
  <c r="I33"/>
  <c r="H33"/>
  <c r="G33"/>
  <c r="F33"/>
  <c r="E33"/>
  <c r="D33"/>
  <c r="I20"/>
  <c r="H20"/>
  <c r="G20"/>
  <c r="F20"/>
  <c r="E20"/>
  <c r="D20"/>
  <c r="I19"/>
  <c r="H19"/>
  <c r="G19"/>
  <c r="F19"/>
  <c r="E19"/>
  <c r="D19"/>
  <c r="I18"/>
  <c r="H18"/>
  <c r="G18"/>
  <c r="F18"/>
  <c r="E18"/>
  <c r="D18"/>
  <c r="I17"/>
  <c r="H17"/>
  <c r="G17"/>
  <c r="F17"/>
  <c r="E17"/>
  <c r="D17"/>
  <c r="I16"/>
  <c r="H16"/>
  <c r="G16"/>
  <c r="F16"/>
  <c r="E16"/>
  <c r="D16"/>
  <c r="I15"/>
  <c r="H15"/>
  <c r="G15"/>
  <c r="F15"/>
  <c r="E15"/>
  <c r="D15"/>
  <c r="J22" l="1"/>
  <c r="U14" i="35"/>
  <c r="T14"/>
  <c r="S14"/>
  <c r="R14"/>
  <c r="Q14"/>
  <c r="V14" s="1"/>
  <c r="O14"/>
  <c r="P14"/>
  <c r="J14"/>
  <c r="V13"/>
  <c r="P13"/>
  <c r="J13"/>
  <c r="V12"/>
  <c r="P12"/>
  <c r="J12"/>
  <c r="V11"/>
  <c r="P11"/>
  <c r="J11"/>
  <c r="F117" i="31" l="1"/>
  <c r="E117"/>
  <c r="G116"/>
  <c r="G115"/>
  <c r="G114"/>
  <c r="G113"/>
  <c r="G112"/>
  <c r="G111"/>
  <c r="G110"/>
  <c r="G109"/>
  <c r="G108"/>
  <c r="G107"/>
  <c r="G106"/>
  <c r="G105"/>
  <c r="O61"/>
  <c r="N61"/>
  <c r="O60"/>
  <c r="N60"/>
  <c r="O59"/>
  <c r="N59"/>
  <c r="O58"/>
  <c r="N58"/>
  <c r="O57"/>
  <c r="N57"/>
  <c r="O56"/>
  <c r="N56"/>
  <c r="O55"/>
  <c r="N55"/>
  <c r="O54"/>
  <c r="N54"/>
  <c r="O53"/>
  <c r="N53"/>
  <c r="O52"/>
  <c r="N52"/>
  <c r="O51"/>
  <c r="N51"/>
  <c r="O50"/>
  <c r="N50"/>
  <c r="P50" l="1"/>
  <c r="P51"/>
  <c r="P52"/>
  <c r="P53"/>
  <c r="P54"/>
  <c r="P55"/>
  <c r="P56"/>
  <c r="P57"/>
  <c r="P58"/>
  <c r="P59"/>
  <c r="P60"/>
  <c r="P61"/>
  <c r="G117"/>
  <c r="X698" i="28"/>
  <c r="X697"/>
  <c r="X696"/>
  <c r="X694"/>
  <c r="X693"/>
  <c r="X692"/>
  <c r="X690"/>
  <c r="X689"/>
  <c r="X688"/>
  <c r="X686"/>
  <c r="X685"/>
  <c r="X684"/>
  <c r="X682"/>
  <c r="X681"/>
  <c r="X680"/>
  <c r="X678"/>
  <c r="X677"/>
  <c r="X676"/>
  <c r="X674"/>
  <c r="X673"/>
  <c r="X672"/>
  <c r="R698"/>
  <c r="R697"/>
  <c r="R696"/>
  <c r="R694"/>
  <c r="R693"/>
  <c r="R692"/>
  <c r="R690"/>
  <c r="R689"/>
  <c r="R688"/>
  <c r="R686"/>
  <c r="R685"/>
  <c r="R684"/>
  <c r="R682"/>
  <c r="R681"/>
  <c r="R680"/>
  <c r="R678"/>
  <c r="R677"/>
  <c r="R676"/>
  <c r="R674"/>
  <c r="R673"/>
  <c r="R672"/>
  <c r="W699"/>
  <c r="V699"/>
  <c r="U699"/>
  <c r="T699"/>
  <c r="S699"/>
  <c r="Q699"/>
  <c r="P699"/>
  <c r="O699"/>
  <c r="N699"/>
  <c r="M699"/>
  <c r="R699" s="1"/>
  <c r="W695"/>
  <c r="V695"/>
  <c r="U695"/>
  <c r="T695"/>
  <c r="S695"/>
  <c r="Q695"/>
  <c r="R695"/>
  <c r="W691"/>
  <c r="V691"/>
  <c r="U691"/>
  <c r="T691"/>
  <c r="S691"/>
  <c r="Q691"/>
  <c r="R691"/>
  <c r="W687"/>
  <c r="V687"/>
  <c r="U687"/>
  <c r="T687"/>
  <c r="S687"/>
  <c r="Q687"/>
  <c r="R687"/>
  <c r="W683"/>
  <c r="V683"/>
  <c r="U683"/>
  <c r="T683"/>
  <c r="S683"/>
  <c r="Q683"/>
  <c r="R683"/>
  <c r="W679"/>
  <c r="V679"/>
  <c r="U679"/>
  <c r="T679"/>
  <c r="S679"/>
  <c r="Q679"/>
  <c r="R679"/>
  <c r="W675"/>
  <c r="V675"/>
  <c r="U675"/>
  <c r="T675"/>
  <c r="S675"/>
  <c r="Q675"/>
  <c r="R675"/>
  <c r="Q664"/>
  <c r="P664"/>
  <c r="O664"/>
  <c r="N664"/>
  <c r="M664"/>
  <c r="Q660"/>
  <c r="P660"/>
  <c r="O660"/>
  <c r="N660"/>
  <c r="M660"/>
  <c r="Q656"/>
  <c r="P656"/>
  <c r="O656"/>
  <c r="N656"/>
  <c r="M656"/>
  <c r="Q652"/>
  <c r="P652"/>
  <c r="O652"/>
  <c r="N652"/>
  <c r="M652"/>
  <c r="Q648"/>
  <c r="P648"/>
  <c r="O648"/>
  <c r="N648"/>
  <c r="M648"/>
  <c r="Q644"/>
  <c r="P644"/>
  <c r="O644"/>
  <c r="N644"/>
  <c r="M644"/>
  <c r="Q640"/>
  <c r="P640"/>
  <c r="O640"/>
  <c r="N640"/>
  <c r="M640"/>
  <c r="Q636"/>
  <c r="P636"/>
  <c r="O636"/>
  <c r="N636"/>
  <c r="M636"/>
  <c r="Q632"/>
  <c r="P632"/>
  <c r="P665" s="1"/>
  <c r="O632"/>
  <c r="N632"/>
  <c r="N665" s="1"/>
  <c r="M632"/>
  <c r="R664"/>
  <c r="R663"/>
  <c r="R662"/>
  <c r="R661"/>
  <c r="R660"/>
  <c r="R659"/>
  <c r="R658"/>
  <c r="R657"/>
  <c r="R656"/>
  <c r="R655"/>
  <c r="R654"/>
  <c r="R653"/>
  <c r="R652"/>
  <c r="R651"/>
  <c r="R650"/>
  <c r="R649"/>
  <c r="R648"/>
  <c r="R647"/>
  <c r="R646"/>
  <c r="R645"/>
  <c r="R644"/>
  <c r="R643"/>
  <c r="R642"/>
  <c r="R641"/>
  <c r="R640"/>
  <c r="R639"/>
  <c r="R638"/>
  <c r="R637"/>
  <c r="R636"/>
  <c r="R635"/>
  <c r="R634"/>
  <c r="R633"/>
  <c r="R631"/>
  <c r="R630"/>
  <c r="R629"/>
  <c r="X620"/>
  <c r="X619"/>
  <c r="X618"/>
  <c r="X616"/>
  <c r="X615"/>
  <c r="X614"/>
  <c r="X612"/>
  <c r="X611"/>
  <c r="X610"/>
  <c r="X608"/>
  <c r="X607"/>
  <c r="X606"/>
  <c r="X604"/>
  <c r="X603"/>
  <c r="X602"/>
  <c r="X600"/>
  <c r="X599"/>
  <c r="X598"/>
  <c r="X596"/>
  <c r="X595"/>
  <c r="X594"/>
  <c r="X592"/>
  <c r="X591"/>
  <c r="X590"/>
  <c r="X588"/>
  <c r="X587"/>
  <c r="X586"/>
  <c r="X584"/>
  <c r="X583"/>
  <c r="X582"/>
  <c r="X580"/>
  <c r="X579"/>
  <c r="X578"/>
  <c r="X576"/>
  <c r="X575"/>
  <c r="X574"/>
  <c r="X572"/>
  <c r="X571"/>
  <c r="X570"/>
  <c r="X568"/>
  <c r="X567"/>
  <c r="X566"/>
  <c r="X564"/>
  <c r="X563"/>
  <c r="X562"/>
  <c r="X560"/>
  <c r="X559"/>
  <c r="X558"/>
  <c r="X556"/>
  <c r="X555"/>
  <c r="X554"/>
  <c r="X552"/>
  <c r="X551"/>
  <c r="X550"/>
  <c r="X548"/>
  <c r="X547"/>
  <c r="X546"/>
  <c r="X544"/>
  <c r="X543"/>
  <c r="X542"/>
  <c r="X540"/>
  <c r="X539"/>
  <c r="X538"/>
  <c r="X536"/>
  <c r="X535"/>
  <c r="X534"/>
  <c r="X532"/>
  <c r="X531"/>
  <c r="X530"/>
  <c r="X528"/>
  <c r="X527"/>
  <c r="X526"/>
  <c r="X524"/>
  <c r="X523"/>
  <c r="X522"/>
  <c r="X520"/>
  <c r="X519"/>
  <c r="X518"/>
  <c r="X516"/>
  <c r="X515"/>
  <c r="X514"/>
  <c r="X512"/>
  <c r="X511"/>
  <c r="X510"/>
  <c r="X508"/>
  <c r="X507"/>
  <c r="X506"/>
  <c r="X504"/>
  <c r="X503"/>
  <c r="X502"/>
  <c r="X500"/>
  <c r="X499"/>
  <c r="X498"/>
  <c r="X496"/>
  <c r="X495"/>
  <c r="X494"/>
  <c r="X492"/>
  <c r="X491"/>
  <c r="X490"/>
  <c r="X488"/>
  <c r="X487"/>
  <c r="X486"/>
  <c r="X484"/>
  <c r="X483"/>
  <c r="X482"/>
  <c r="X480"/>
  <c r="X479"/>
  <c r="X478"/>
  <c r="X476"/>
  <c r="X475"/>
  <c r="X474"/>
  <c r="X472"/>
  <c r="X471"/>
  <c r="X470"/>
  <c r="X468"/>
  <c r="X467"/>
  <c r="X466"/>
  <c r="X464"/>
  <c r="X463"/>
  <c r="X462"/>
  <c r="R620"/>
  <c r="R619"/>
  <c r="R618"/>
  <c r="R616"/>
  <c r="R615"/>
  <c r="R614"/>
  <c r="R612"/>
  <c r="R611"/>
  <c r="R610"/>
  <c r="R608"/>
  <c r="R607"/>
  <c r="R606"/>
  <c r="R604"/>
  <c r="R603"/>
  <c r="R602"/>
  <c r="R600"/>
  <c r="R599"/>
  <c r="R598"/>
  <c r="R596"/>
  <c r="R595"/>
  <c r="R594"/>
  <c r="R592"/>
  <c r="R591"/>
  <c r="R590"/>
  <c r="R588"/>
  <c r="R587"/>
  <c r="R586"/>
  <c r="R584"/>
  <c r="R583"/>
  <c r="R582"/>
  <c r="R580"/>
  <c r="R579"/>
  <c r="R578"/>
  <c r="R576"/>
  <c r="R575"/>
  <c r="R574"/>
  <c r="R572"/>
  <c r="R571"/>
  <c r="R570"/>
  <c r="R568"/>
  <c r="R567"/>
  <c r="R566"/>
  <c r="R564"/>
  <c r="R563"/>
  <c r="R562"/>
  <c r="R560"/>
  <c r="R559"/>
  <c r="R558"/>
  <c r="R556"/>
  <c r="R555"/>
  <c r="R554"/>
  <c r="R552"/>
  <c r="R551"/>
  <c r="R550"/>
  <c r="R548"/>
  <c r="R547"/>
  <c r="R546"/>
  <c r="R544"/>
  <c r="R543"/>
  <c r="R542"/>
  <c r="R540"/>
  <c r="R539"/>
  <c r="R538"/>
  <c r="R536"/>
  <c r="R535"/>
  <c r="R534"/>
  <c r="R532"/>
  <c r="R531"/>
  <c r="R530"/>
  <c r="R528"/>
  <c r="R527"/>
  <c r="R526"/>
  <c r="R524"/>
  <c r="R523"/>
  <c r="R522"/>
  <c r="R520"/>
  <c r="R519"/>
  <c r="R518"/>
  <c r="R516"/>
  <c r="R515"/>
  <c r="R514"/>
  <c r="R512"/>
  <c r="R511"/>
  <c r="R510"/>
  <c r="R508"/>
  <c r="R507"/>
  <c r="R506"/>
  <c r="R504"/>
  <c r="R503"/>
  <c r="R502"/>
  <c r="R500"/>
  <c r="R499"/>
  <c r="R498"/>
  <c r="R496"/>
  <c r="R495"/>
  <c r="R494"/>
  <c r="R492"/>
  <c r="R491"/>
  <c r="R490"/>
  <c r="R488"/>
  <c r="R487"/>
  <c r="R486"/>
  <c r="R484"/>
  <c r="R483"/>
  <c r="R482"/>
  <c r="R480"/>
  <c r="R479"/>
  <c r="R478"/>
  <c r="R476"/>
  <c r="R475"/>
  <c r="R474"/>
  <c r="R472"/>
  <c r="R471"/>
  <c r="R470"/>
  <c r="R468"/>
  <c r="R467"/>
  <c r="R466"/>
  <c r="R464"/>
  <c r="R463"/>
  <c r="R462"/>
  <c r="R460"/>
  <c r="R459"/>
  <c r="R458"/>
  <c r="R456"/>
  <c r="R455"/>
  <c r="R454"/>
  <c r="R452"/>
  <c r="R451"/>
  <c r="R450"/>
  <c r="R448"/>
  <c r="R447"/>
  <c r="R446"/>
  <c r="R444"/>
  <c r="R443"/>
  <c r="R442"/>
  <c r="R440"/>
  <c r="R439"/>
  <c r="R438"/>
  <c r="R436"/>
  <c r="R435"/>
  <c r="R434"/>
  <c r="R432"/>
  <c r="R431"/>
  <c r="R430"/>
  <c r="R428"/>
  <c r="R427"/>
  <c r="R426"/>
  <c r="R424"/>
  <c r="R423"/>
  <c r="R422"/>
  <c r="R420"/>
  <c r="R419"/>
  <c r="R418"/>
  <c r="R416"/>
  <c r="R415"/>
  <c r="R414"/>
  <c r="R412"/>
  <c r="R411"/>
  <c r="R410"/>
  <c r="R408"/>
  <c r="R407"/>
  <c r="R406"/>
  <c r="R404"/>
  <c r="R403"/>
  <c r="R402"/>
  <c r="R400"/>
  <c r="R399"/>
  <c r="R398"/>
  <c r="R396"/>
  <c r="R395"/>
  <c r="R394"/>
  <c r="R392"/>
  <c r="R391"/>
  <c r="R390"/>
  <c r="R388"/>
  <c r="R387"/>
  <c r="R386"/>
  <c r="R384"/>
  <c r="R383"/>
  <c r="R382"/>
  <c r="R380"/>
  <c r="R379"/>
  <c r="R378"/>
  <c r="R376"/>
  <c r="R375"/>
  <c r="R374"/>
  <c r="R372"/>
  <c r="R371"/>
  <c r="R370"/>
  <c r="R368"/>
  <c r="R367"/>
  <c r="R366"/>
  <c r="R364"/>
  <c r="R363"/>
  <c r="R362"/>
  <c r="R360"/>
  <c r="R359"/>
  <c r="R358"/>
  <c r="R356"/>
  <c r="R355"/>
  <c r="R354"/>
  <c r="R352"/>
  <c r="R351"/>
  <c r="R350"/>
  <c r="R348"/>
  <c r="R347"/>
  <c r="R346"/>
  <c r="R344"/>
  <c r="R343"/>
  <c r="R342"/>
  <c r="R340"/>
  <c r="R339"/>
  <c r="R338"/>
  <c r="R336"/>
  <c r="R335"/>
  <c r="R334"/>
  <c r="R332"/>
  <c r="R331"/>
  <c r="R330"/>
  <c r="R328"/>
  <c r="R327"/>
  <c r="R326"/>
  <c r="R324"/>
  <c r="R323"/>
  <c r="R322"/>
  <c r="R320"/>
  <c r="R319"/>
  <c r="R318"/>
  <c r="R316"/>
  <c r="R315"/>
  <c r="R314"/>
  <c r="R312"/>
  <c r="R311"/>
  <c r="R310"/>
  <c r="R308"/>
  <c r="R307"/>
  <c r="R306"/>
  <c r="R304"/>
  <c r="R303"/>
  <c r="R302"/>
  <c r="R300"/>
  <c r="R299"/>
  <c r="R298"/>
  <c r="R296"/>
  <c r="R295"/>
  <c r="R294"/>
  <c r="R292"/>
  <c r="R291"/>
  <c r="R290"/>
  <c r="R288"/>
  <c r="R287"/>
  <c r="R286"/>
  <c r="R284"/>
  <c r="R283"/>
  <c r="R282"/>
  <c r="R280"/>
  <c r="R279"/>
  <c r="R278"/>
  <c r="R276"/>
  <c r="R275"/>
  <c r="R274"/>
  <c r="R272"/>
  <c r="R271"/>
  <c r="R270"/>
  <c r="R268"/>
  <c r="R267"/>
  <c r="R266"/>
  <c r="R264"/>
  <c r="R263"/>
  <c r="R262"/>
  <c r="R260"/>
  <c r="R259"/>
  <c r="R258"/>
  <c r="R256"/>
  <c r="R255"/>
  <c r="R252"/>
  <c r="R251"/>
  <c r="R250"/>
  <c r="R248"/>
  <c r="R247"/>
  <c r="R246"/>
  <c r="Q621"/>
  <c r="P621"/>
  <c r="O621"/>
  <c r="N621"/>
  <c r="M621"/>
  <c r="Q617"/>
  <c r="P617"/>
  <c r="O617"/>
  <c r="N617"/>
  <c r="M617"/>
  <c r="Q613"/>
  <c r="P613"/>
  <c r="O613"/>
  <c r="N613"/>
  <c r="M613"/>
  <c r="Q609"/>
  <c r="P609"/>
  <c r="O609"/>
  <c r="N609"/>
  <c r="M609"/>
  <c r="Q605"/>
  <c r="P605"/>
  <c r="O605"/>
  <c r="N605"/>
  <c r="M605"/>
  <c r="Q601"/>
  <c r="P601"/>
  <c r="O601"/>
  <c r="N601"/>
  <c r="M601"/>
  <c r="Q597"/>
  <c r="P597"/>
  <c r="O597"/>
  <c r="N597"/>
  <c r="M597"/>
  <c r="Q593"/>
  <c r="P593"/>
  <c r="O593"/>
  <c r="N593"/>
  <c r="M593"/>
  <c r="Q589"/>
  <c r="P589"/>
  <c r="O589"/>
  <c r="N589"/>
  <c r="M589"/>
  <c r="Q585"/>
  <c r="P585"/>
  <c r="O585"/>
  <c r="N585"/>
  <c r="M585"/>
  <c r="Q581"/>
  <c r="P581"/>
  <c r="O581"/>
  <c r="N581"/>
  <c r="M581"/>
  <c r="Q577"/>
  <c r="P577"/>
  <c r="O577"/>
  <c r="N577"/>
  <c r="M577"/>
  <c r="Q573"/>
  <c r="P573"/>
  <c r="O573"/>
  <c r="N573"/>
  <c r="M573"/>
  <c r="Q569"/>
  <c r="P569"/>
  <c r="O569"/>
  <c r="N569"/>
  <c r="M569"/>
  <c r="Q565"/>
  <c r="P565"/>
  <c r="O565"/>
  <c r="N565"/>
  <c r="M565"/>
  <c r="Q561"/>
  <c r="P561"/>
  <c r="O561"/>
  <c r="N561"/>
  <c r="M561"/>
  <c r="Q557"/>
  <c r="P557"/>
  <c r="O557"/>
  <c r="N557"/>
  <c r="M557"/>
  <c r="Q553"/>
  <c r="P553"/>
  <c r="O553"/>
  <c r="N553"/>
  <c r="M553"/>
  <c r="Q549"/>
  <c r="P549"/>
  <c r="O549"/>
  <c r="N549"/>
  <c r="M549"/>
  <c r="Q545"/>
  <c r="P545"/>
  <c r="O545"/>
  <c r="N545"/>
  <c r="M545"/>
  <c r="Q541"/>
  <c r="P541"/>
  <c r="O541"/>
  <c r="N541"/>
  <c r="M541"/>
  <c r="Q537"/>
  <c r="P537"/>
  <c r="O537"/>
  <c r="N537"/>
  <c r="M537"/>
  <c r="Q533"/>
  <c r="P533"/>
  <c r="O533"/>
  <c r="N533"/>
  <c r="M533"/>
  <c r="Q529"/>
  <c r="P529"/>
  <c r="O529"/>
  <c r="N529"/>
  <c r="M529"/>
  <c r="Q525"/>
  <c r="P525"/>
  <c r="O525"/>
  <c r="N525"/>
  <c r="M525"/>
  <c r="Q521"/>
  <c r="P521"/>
  <c r="O521"/>
  <c r="N521"/>
  <c r="M521"/>
  <c r="Q517"/>
  <c r="P517"/>
  <c r="O517"/>
  <c r="N517"/>
  <c r="M517"/>
  <c r="Q513"/>
  <c r="P513"/>
  <c r="O513"/>
  <c r="N513"/>
  <c r="M513"/>
  <c r="Q509"/>
  <c r="P509"/>
  <c r="O509"/>
  <c r="N509"/>
  <c r="M509"/>
  <c r="Q505"/>
  <c r="P505"/>
  <c r="O505"/>
  <c r="N505"/>
  <c r="M505"/>
  <c r="Q501"/>
  <c r="P501"/>
  <c r="O501"/>
  <c r="N501"/>
  <c r="M501"/>
  <c r="Q497"/>
  <c r="P497"/>
  <c r="O497"/>
  <c r="N497"/>
  <c r="M497"/>
  <c r="Q493"/>
  <c r="P493"/>
  <c r="O493"/>
  <c r="N493"/>
  <c r="M493"/>
  <c r="Q489"/>
  <c r="P489"/>
  <c r="O489"/>
  <c r="N489"/>
  <c r="M489"/>
  <c r="Q485"/>
  <c r="P485"/>
  <c r="O485"/>
  <c r="N485"/>
  <c r="M485"/>
  <c r="Q481"/>
  <c r="P481"/>
  <c r="O481"/>
  <c r="N481"/>
  <c r="M481"/>
  <c r="Q477"/>
  <c r="P477"/>
  <c r="O477"/>
  <c r="N477"/>
  <c r="M477"/>
  <c r="Q473"/>
  <c r="P473"/>
  <c r="O473"/>
  <c r="N473"/>
  <c r="M473"/>
  <c r="Q469"/>
  <c r="P469"/>
  <c r="O469"/>
  <c r="N469"/>
  <c r="M469"/>
  <c r="Q465"/>
  <c r="P465"/>
  <c r="O465"/>
  <c r="N465"/>
  <c r="M465"/>
  <c r="Q461"/>
  <c r="P461"/>
  <c r="O461"/>
  <c r="N461"/>
  <c r="M461"/>
  <c r="Q457"/>
  <c r="P457"/>
  <c r="O457"/>
  <c r="N457"/>
  <c r="M457"/>
  <c r="Q453"/>
  <c r="P453"/>
  <c r="O453"/>
  <c r="N453"/>
  <c r="M453"/>
  <c r="Q449"/>
  <c r="P449"/>
  <c r="O449"/>
  <c r="N449"/>
  <c r="M449"/>
  <c r="Q445"/>
  <c r="P445"/>
  <c r="O445"/>
  <c r="N445"/>
  <c r="M445"/>
  <c r="Q441"/>
  <c r="P441"/>
  <c r="O441"/>
  <c r="N441"/>
  <c r="M441"/>
  <c r="Q437"/>
  <c r="P437"/>
  <c r="O437"/>
  <c r="N437"/>
  <c r="M437"/>
  <c r="Q433"/>
  <c r="P433"/>
  <c r="O433"/>
  <c r="N433"/>
  <c r="M433"/>
  <c r="Q429"/>
  <c r="P429"/>
  <c r="O429"/>
  <c r="N429"/>
  <c r="M429"/>
  <c r="Q425"/>
  <c r="P425"/>
  <c r="O425"/>
  <c r="N425"/>
  <c r="M425"/>
  <c r="Q421"/>
  <c r="P421"/>
  <c r="O421"/>
  <c r="N421"/>
  <c r="M421"/>
  <c r="Q417"/>
  <c r="P417"/>
  <c r="O417"/>
  <c r="N417"/>
  <c r="M417"/>
  <c r="Q413"/>
  <c r="P413"/>
  <c r="O413"/>
  <c r="N413"/>
  <c r="M413"/>
  <c r="Q409"/>
  <c r="P409"/>
  <c r="O409"/>
  <c r="N409"/>
  <c r="M409"/>
  <c r="Q405"/>
  <c r="P405"/>
  <c r="O405"/>
  <c r="N405"/>
  <c r="M405"/>
  <c r="Q401"/>
  <c r="P401"/>
  <c r="O401"/>
  <c r="N401"/>
  <c r="M401"/>
  <c r="Q397"/>
  <c r="P397"/>
  <c r="O397"/>
  <c r="N397"/>
  <c r="M397"/>
  <c r="Q393"/>
  <c r="P393"/>
  <c r="O393"/>
  <c r="N393"/>
  <c r="M393"/>
  <c r="Q389"/>
  <c r="P389"/>
  <c r="O389"/>
  <c r="N389"/>
  <c r="M389"/>
  <c r="Q385"/>
  <c r="P385"/>
  <c r="O385"/>
  <c r="N385"/>
  <c r="M385"/>
  <c r="Q381"/>
  <c r="P381"/>
  <c r="O381"/>
  <c r="N381"/>
  <c r="M381"/>
  <c r="Q377"/>
  <c r="P377"/>
  <c r="O377"/>
  <c r="N377"/>
  <c r="M377"/>
  <c r="Q373"/>
  <c r="P373"/>
  <c r="O373"/>
  <c r="N373"/>
  <c r="M373"/>
  <c r="Q369"/>
  <c r="P369"/>
  <c r="O369"/>
  <c r="N369"/>
  <c r="M369"/>
  <c r="Q365"/>
  <c r="P365"/>
  <c r="O365"/>
  <c r="N365"/>
  <c r="M365"/>
  <c r="Q361"/>
  <c r="P361"/>
  <c r="O361"/>
  <c r="N361"/>
  <c r="M361"/>
  <c r="Q357"/>
  <c r="P357"/>
  <c r="O357"/>
  <c r="N357"/>
  <c r="M357"/>
  <c r="Q353"/>
  <c r="P353"/>
  <c r="O353"/>
  <c r="N353"/>
  <c r="M353"/>
  <c r="Q349"/>
  <c r="P349"/>
  <c r="O349"/>
  <c r="N349"/>
  <c r="M349"/>
  <c r="Q345"/>
  <c r="P345"/>
  <c r="O345"/>
  <c r="N345"/>
  <c r="M345"/>
  <c r="Q341"/>
  <c r="P341"/>
  <c r="O341"/>
  <c r="N341"/>
  <c r="M341"/>
  <c r="Q337"/>
  <c r="P337"/>
  <c r="O337"/>
  <c r="N337"/>
  <c r="M337"/>
  <c r="Q333"/>
  <c r="P333"/>
  <c r="O333"/>
  <c r="N333"/>
  <c r="M333"/>
  <c r="Q329"/>
  <c r="P329"/>
  <c r="O329"/>
  <c r="N329"/>
  <c r="M329"/>
  <c r="Q325"/>
  <c r="P325"/>
  <c r="O325"/>
  <c r="N325"/>
  <c r="M325"/>
  <c r="Q321"/>
  <c r="P321"/>
  <c r="O321"/>
  <c r="N321"/>
  <c r="M321"/>
  <c r="Q317"/>
  <c r="P317"/>
  <c r="O317"/>
  <c r="N317"/>
  <c r="M317"/>
  <c r="Q313"/>
  <c r="P313"/>
  <c r="O313"/>
  <c r="N313"/>
  <c r="M313"/>
  <c r="Q309"/>
  <c r="P309"/>
  <c r="O309"/>
  <c r="N309"/>
  <c r="M309"/>
  <c r="Q305"/>
  <c r="P305"/>
  <c r="O305"/>
  <c r="N305"/>
  <c r="M305"/>
  <c r="Q301"/>
  <c r="P301"/>
  <c r="O301"/>
  <c r="N301"/>
  <c r="M301"/>
  <c r="Q297"/>
  <c r="P297"/>
  <c r="O297"/>
  <c r="N297"/>
  <c r="M297"/>
  <c r="Q293"/>
  <c r="P293"/>
  <c r="O293"/>
  <c r="N293"/>
  <c r="M293"/>
  <c r="Q289"/>
  <c r="P289"/>
  <c r="O289"/>
  <c r="N289"/>
  <c r="M289"/>
  <c r="Q285"/>
  <c r="P285"/>
  <c r="O285"/>
  <c r="N285"/>
  <c r="M285"/>
  <c r="Q281"/>
  <c r="P281"/>
  <c r="O281"/>
  <c r="N281"/>
  <c r="M281"/>
  <c r="Q277"/>
  <c r="P277"/>
  <c r="O277"/>
  <c r="N277"/>
  <c r="M277"/>
  <c r="Q273"/>
  <c r="P273"/>
  <c r="O273"/>
  <c r="N273"/>
  <c r="M273"/>
  <c r="Q269"/>
  <c r="P269"/>
  <c r="O269"/>
  <c r="N269"/>
  <c r="M269"/>
  <c r="Q265"/>
  <c r="P265"/>
  <c r="O265"/>
  <c r="N265"/>
  <c r="M265"/>
  <c r="Q261"/>
  <c r="P261"/>
  <c r="O261"/>
  <c r="N261"/>
  <c r="M261"/>
  <c r="Q253"/>
  <c r="P253"/>
  <c r="O253"/>
  <c r="N253"/>
  <c r="M253"/>
  <c r="Q249"/>
  <c r="P249"/>
  <c r="O249"/>
  <c r="N249"/>
  <c r="M249"/>
  <c r="Q254"/>
  <c r="Q257" s="1"/>
  <c r="P254"/>
  <c r="P257" s="1"/>
  <c r="O254"/>
  <c r="O257" s="1"/>
  <c r="N254"/>
  <c r="N257" s="1"/>
  <c r="M254"/>
  <c r="M257" s="1"/>
  <c r="R237"/>
  <c r="R236"/>
  <c r="R235"/>
  <c r="R233"/>
  <c r="R232"/>
  <c r="R231"/>
  <c r="R229"/>
  <c r="R228"/>
  <c r="R227"/>
  <c r="R225"/>
  <c r="R224"/>
  <c r="R223"/>
  <c r="R221"/>
  <c r="R220"/>
  <c r="R219"/>
  <c r="R217"/>
  <c r="R216"/>
  <c r="R215"/>
  <c r="R213"/>
  <c r="R212"/>
  <c r="R211"/>
  <c r="R209"/>
  <c r="R208"/>
  <c r="R207"/>
  <c r="R205"/>
  <c r="R204"/>
  <c r="R203"/>
  <c r="R201"/>
  <c r="R200"/>
  <c r="R199"/>
  <c r="R197"/>
  <c r="R196"/>
  <c r="R195"/>
  <c r="R193"/>
  <c r="R192"/>
  <c r="R191"/>
  <c r="R189"/>
  <c r="R188"/>
  <c r="R187"/>
  <c r="R185"/>
  <c r="R184"/>
  <c r="R183"/>
  <c r="R181"/>
  <c r="R180"/>
  <c r="R179"/>
  <c r="R177"/>
  <c r="R176"/>
  <c r="R175"/>
  <c r="R173"/>
  <c r="R172"/>
  <c r="R171"/>
  <c r="R169"/>
  <c r="R168"/>
  <c r="R167"/>
  <c r="R165"/>
  <c r="R164"/>
  <c r="R163"/>
  <c r="R161"/>
  <c r="R160"/>
  <c r="R159"/>
  <c r="R157"/>
  <c r="R156"/>
  <c r="R155"/>
  <c r="R153"/>
  <c r="R152"/>
  <c r="R151"/>
  <c r="R149"/>
  <c r="R148"/>
  <c r="R147"/>
  <c r="R145"/>
  <c r="R144"/>
  <c r="R143"/>
  <c r="R141"/>
  <c r="R140"/>
  <c r="R139"/>
  <c r="R137"/>
  <c r="R136"/>
  <c r="R135"/>
  <c r="R133"/>
  <c r="R132"/>
  <c r="R131"/>
  <c r="R129"/>
  <c r="R128"/>
  <c r="R127"/>
  <c r="R125"/>
  <c r="R124"/>
  <c r="R123"/>
  <c r="R121"/>
  <c r="R120"/>
  <c r="R119"/>
  <c r="R117"/>
  <c r="R116"/>
  <c r="R115"/>
  <c r="R113"/>
  <c r="R112"/>
  <c r="R111"/>
  <c r="R109"/>
  <c r="R108"/>
  <c r="R107"/>
  <c r="R105"/>
  <c r="R104"/>
  <c r="R103"/>
  <c r="R101"/>
  <c r="R100"/>
  <c r="R99"/>
  <c r="R97"/>
  <c r="R96"/>
  <c r="R95"/>
  <c r="R93"/>
  <c r="R92"/>
  <c r="R91"/>
  <c r="R89"/>
  <c r="R88"/>
  <c r="R87"/>
  <c r="R85"/>
  <c r="R84"/>
  <c r="R83"/>
  <c r="R81"/>
  <c r="R80"/>
  <c r="R79"/>
  <c r="R77"/>
  <c r="R76"/>
  <c r="R75"/>
  <c r="R73"/>
  <c r="R72"/>
  <c r="R71"/>
  <c r="R69"/>
  <c r="R68"/>
  <c r="R67"/>
  <c r="R65"/>
  <c r="R64"/>
  <c r="R63"/>
  <c r="R61"/>
  <c r="R60"/>
  <c r="R59"/>
  <c r="R57"/>
  <c r="R56"/>
  <c r="R55"/>
  <c r="R53"/>
  <c r="R52"/>
  <c r="R51"/>
  <c r="R49"/>
  <c r="R48"/>
  <c r="R47"/>
  <c r="R45"/>
  <c r="R44"/>
  <c r="R43"/>
  <c r="R41"/>
  <c r="R40"/>
  <c r="R39"/>
  <c r="R37"/>
  <c r="R36"/>
  <c r="R35"/>
  <c r="R33"/>
  <c r="R32"/>
  <c r="R31"/>
  <c r="R29"/>
  <c r="R28"/>
  <c r="R27"/>
  <c r="R25"/>
  <c r="R24"/>
  <c r="R23"/>
  <c r="R21"/>
  <c r="R20"/>
  <c r="R19"/>
  <c r="Q22"/>
  <c r="P22"/>
  <c r="O22"/>
  <c r="N22"/>
  <c r="N239" s="1"/>
  <c r="M22"/>
  <c r="Q26"/>
  <c r="P26"/>
  <c r="O26"/>
  <c r="N26"/>
  <c r="M26"/>
  <c r="Q30"/>
  <c r="P30"/>
  <c r="O30"/>
  <c r="N30"/>
  <c r="M30"/>
  <c r="Q34"/>
  <c r="P34"/>
  <c r="O34"/>
  <c r="N34"/>
  <c r="M34"/>
  <c r="Q38"/>
  <c r="P38"/>
  <c r="O38"/>
  <c r="N38"/>
  <c r="M38"/>
  <c r="Q42"/>
  <c r="P42"/>
  <c r="O42"/>
  <c r="N42"/>
  <c r="M42"/>
  <c r="Q46"/>
  <c r="P46"/>
  <c r="O46"/>
  <c r="N46"/>
  <c r="M46"/>
  <c r="Q50"/>
  <c r="P50"/>
  <c r="O50"/>
  <c r="N50"/>
  <c r="M50"/>
  <c r="Q54"/>
  <c r="P54"/>
  <c r="O54"/>
  <c r="N54"/>
  <c r="M54"/>
  <c r="Q58"/>
  <c r="P58"/>
  <c r="O58"/>
  <c r="N58"/>
  <c r="M58"/>
  <c r="Q62"/>
  <c r="P62"/>
  <c r="O62"/>
  <c r="N62"/>
  <c r="M62"/>
  <c r="Q66"/>
  <c r="P66"/>
  <c r="O66"/>
  <c r="N66"/>
  <c r="M66"/>
  <c r="Q70"/>
  <c r="P70"/>
  <c r="O70"/>
  <c r="N70"/>
  <c r="M70"/>
  <c r="Q74"/>
  <c r="P74"/>
  <c r="O74"/>
  <c r="N74"/>
  <c r="M74"/>
  <c r="Q78"/>
  <c r="P78"/>
  <c r="O78"/>
  <c r="N78"/>
  <c r="M78"/>
  <c r="Q82"/>
  <c r="P82"/>
  <c r="O82"/>
  <c r="N82"/>
  <c r="M82"/>
  <c r="Q86"/>
  <c r="P86"/>
  <c r="O86"/>
  <c r="N86"/>
  <c r="M86"/>
  <c r="Q90"/>
  <c r="P90"/>
  <c r="O90"/>
  <c r="N90"/>
  <c r="M90"/>
  <c r="Q94"/>
  <c r="P94"/>
  <c r="O94"/>
  <c r="N94"/>
  <c r="M94"/>
  <c r="Q98"/>
  <c r="P98"/>
  <c r="O98"/>
  <c r="N98"/>
  <c r="M98"/>
  <c r="Q102"/>
  <c r="P102"/>
  <c r="O102"/>
  <c r="N102"/>
  <c r="M102"/>
  <c r="Q106"/>
  <c r="P106"/>
  <c r="O106"/>
  <c r="N106"/>
  <c r="M106"/>
  <c r="Q110"/>
  <c r="P110"/>
  <c r="O110"/>
  <c r="N110"/>
  <c r="M110"/>
  <c r="Q114"/>
  <c r="P114"/>
  <c r="O114"/>
  <c r="N114"/>
  <c r="M114"/>
  <c r="Q118"/>
  <c r="P118"/>
  <c r="O118"/>
  <c r="N118"/>
  <c r="M118"/>
  <c r="Q122"/>
  <c r="P122"/>
  <c r="O122"/>
  <c r="N122"/>
  <c r="M122"/>
  <c r="Q126"/>
  <c r="P126"/>
  <c r="O126"/>
  <c r="N126"/>
  <c r="M126"/>
  <c r="Q130"/>
  <c r="P130"/>
  <c r="O130"/>
  <c r="N130"/>
  <c r="M130"/>
  <c r="Q134"/>
  <c r="P134"/>
  <c r="O134"/>
  <c r="N134"/>
  <c r="M134"/>
  <c r="Q138"/>
  <c r="P138"/>
  <c r="O138"/>
  <c r="N138"/>
  <c r="M138"/>
  <c r="Q142"/>
  <c r="P142"/>
  <c r="O142"/>
  <c r="N142"/>
  <c r="M142"/>
  <c r="Q146"/>
  <c r="P146"/>
  <c r="O146"/>
  <c r="N146"/>
  <c r="M146"/>
  <c r="Q150"/>
  <c r="P150"/>
  <c r="O150"/>
  <c r="N150"/>
  <c r="M150"/>
  <c r="Q154"/>
  <c r="P154"/>
  <c r="O154"/>
  <c r="N154"/>
  <c r="M154"/>
  <c r="Q158"/>
  <c r="P158"/>
  <c r="O158"/>
  <c r="N158"/>
  <c r="M158"/>
  <c r="Q162"/>
  <c r="P162"/>
  <c r="O162"/>
  <c r="N162"/>
  <c r="M162"/>
  <c r="Q166"/>
  <c r="P166"/>
  <c r="O166"/>
  <c r="N166"/>
  <c r="M166"/>
  <c r="Q170"/>
  <c r="P170"/>
  <c r="O170"/>
  <c r="N170"/>
  <c r="M170"/>
  <c r="Q174"/>
  <c r="P174"/>
  <c r="O174"/>
  <c r="N174"/>
  <c r="M174"/>
  <c r="Q178"/>
  <c r="P178"/>
  <c r="O178"/>
  <c r="N178"/>
  <c r="M178"/>
  <c r="Q182"/>
  <c r="P182"/>
  <c r="O182"/>
  <c r="N182"/>
  <c r="M182"/>
  <c r="Q186"/>
  <c r="P186"/>
  <c r="O186"/>
  <c r="N186"/>
  <c r="M186"/>
  <c r="Q190"/>
  <c r="P190"/>
  <c r="O190"/>
  <c r="N190"/>
  <c r="M190"/>
  <c r="Q194"/>
  <c r="P194"/>
  <c r="O194"/>
  <c r="N194"/>
  <c r="M194"/>
  <c r="Q198"/>
  <c r="P198"/>
  <c r="O198"/>
  <c r="N198"/>
  <c r="M198"/>
  <c r="Q202"/>
  <c r="P202"/>
  <c r="O202"/>
  <c r="N202"/>
  <c r="M202"/>
  <c r="Q206"/>
  <c r="P206"/>
  <c r="O206"/>
  <c r="N206"/>
  <c r="M206"/>
  <c r="Q210"/>
  <c r="P210"/>
  <c r="O210"/>
  <c r="N210"/>
  <c r="M210"/>
  <c r="Q214"/>
  <c r="P214"/>
  <c r="O214"/>
  <c r="N214"/>
  <c r="M214"/>
  <c r="Q218"/>
  <c r="P218"/>
  <c r="O218"/>
  <c r="N218"/>
  <c r="M218"/>
  <c r="Q222"/>
  <c r="P222"/>
  <c r="O222"/>
  <c r="N222"/>
  <c r="M222"/>
  <c r="Q226"/>
  <c r="P226"/>
  <c r="O226"/>
  <c r="N226"/>
  <c r="M226"/>
  <c r="Q230"/>
  <c r="P230"/>
  <c r="O230"/>
  <c r="N230"/>
  <c r="M230"/>
  <c r="Q234"/>
  <c r="P234"/>
  <c r="O234"/>
  <c r="N234"/>
  <c r="M234"/>
  <c r="Q238"/>
  <c r="P238"/>
  <c r="O238"/>
  <c r="N238"/>
  <c r="M238"/>
  <c r="P239"/>
  <c r="R708"/>
  <c r="R709"/>
  <c r="R710"/>
  <c r="M711"/>
  <c r="N711"/>
  <c r="O711"/>
  <c r="P711"/>
  <c r="Q711"/>
  <c r="R712"/>
  <c r="R713"/>
  <c r="R714"/>
  <c r="M715"/>
  <c r="N715"/>
  <c r="O715"/>
  <c r="P715"/>
  <c r="Q715"/>
  <c r="R716"/>
  <c r="R717"/>
  <c r="R718"/>
  <c r="M719"/>
  <c r="M720" s="1"/>
  <c r="N719"/>
  <c r="O719"/>
  <c r="O720" s="1"/>
  <c r="P719"/>
  <c r="Q719"/>
  <c r="Q720" s="1"/>
  <c r="R727"/>
  <c r="R730" s="1"/>
  <c r="X727"/>
  <c r="R728"/>
  <c r="X728"/>
  <c r="R729"/>
  <c r="X729"/>
  <c r="M730"/>
  <c r="N730"/>
  <c r="O730"/>
  <c r="O739" s="1"/>
  <c r="P730"/>
  <c r="Q730"/>
  <c r="S730"/>
  <c r="S739" s="1"/>
  <c r="T730"/>
  <c r="U730"/>
  <c r="V730"/>
  <c r="W730"/>
  <c r="X730"/>
  <c r="R731"/>
  <c r="X731"/>
  <c r="R732"/>
  <c r="X732"/>
  <c r="R733"/>
  <c r="R734" s="1"/>
  <c r="X733"/>
  <c r="M734"/>
  <c r="N734"/>
  <c r="O734"/>
  <c r="P734"/>
  <c r="Q734"/>
  <c r="S734"/>
  <c r="T734"/>
  <c r="U734"/>
  <c r="V734"/>
  <c r="W734"/>
  <c r="R735"/>
  <c r="R738" s="1"/>
  <c r="X735"/>
  <c r="R736"/>
  <c r="X736"/>
  <c r="R737"/>
  <c r="X737"/>
  <c r="M738"/>
  <c r="N738"/>
  <c r="O738"/>
  <c r="P738"/>
  <c r="Q738"/>
  <c r="S738"/>
  <c r="T738"/>
  <c r="U738"/>
  <c r="V738"/>
  <c r="W738"/>
  <c r="X738"/>
  <c r="M739"/>
  <c r="Q739"/>
  <c r="W739"/>
  <c r="U739" l="1"/>
  <c r="Y732"/>
  <c r="Y728"/>
  <c r="O239"/>
  <c r="R230"/>
  <c r="R222"/>
  <c r="Q239"/>
  <c r="R214"/>
  <c r="R206"/>
  <c r="R198"/>
  <c r="R190"/>
  <c r="R182"/>
  <c r="R30"/>
  <c r="R22"/>
  <c r="R257"/>
  <c r="R261"/>
  <c r="R269"/>
  <c r="R285"/>
  <c r="R297"/>
  <c r="R301"/>
  <c r="R305"/>
  <c r="R309"/>
  <c r="R313"/>
  <c r="R317"/>
  <c r="R321"/>
  <c r="R325"/>
  <c r="R345"/>
  <c r="R353"/>
  <c r="R357"/>
  <c r="R361"/>
  <c r="R365"/>
  <c r="R369"/>
  <c r="R373"/>
  <c r="R377"/>
  <c r="R381"/>
  <c r="R385"/>
  <c r="R389"/>
  <c r="R393"/>
  <c r="R397"/>
  <c r="R401"/>
  <c r="R413"/>
  <c r="R417"/>
  <c r="R425"/>
  <c r="R441"/>
  <c r="R445"/>
  <c r="R449"/>
  <c r="R453"/>
  <c r="R465"/>
  <c r="R473"/>
  <c r="R477"/>
  <c r="R481"/>
  <c r="R485"/>
  <c r="R489"/>
  <c r="R493"/>
  <c r="R497"/>
  <c r="R501"/>
  <c r="R505"/>
  <c r="R509"/>
  <c r="R513"/>
  <c r="R517"/>
  <c r="R521"/>
  <c r="R525"/>
  <c r="R529"/>
  <c r="R533"/>
  <c r="R537"/>
  <c r="R541"/>
  <c r="R545"/>
  <c r="R549"/>
  <c r="R553"/>
  <c r="R569"/>
  <c r="R573"/>
  <c r="R577"/>
  <c r="R581"/>
  <c r="R585"/>
  <c r="R589"/>
  <c r="R593"/>
  <c r="R597"/>
  <c r="R601"/>
  <c r="R605"/>
  <c r="R609"/>
  <c r="R613"/>
  <c r="R617"/>
  <c r="R621"/>
  <c r="R632"/>
  <c r="R665" s="1"/>
  <c r="O665"/>
  <c r="Q665"/>
  <c r="X675"/>
  <c r="Y675" s="1"/>
  <c r="X679"/>
  <c r="X683"/>
  <c r="X687"/>
  <c r="X691"/>
  <c r="X695"/>
  <c r="X699"/>
  <c r="R238"/>
  <c r="R226"/>
  <c r="R210"/>
  <c r="R202"/>
  <c r="R194"/>
  <c r="R186"/>
  <c r="R178"/>
  <c r="R170"/>
  <c r="R162"/>
  <c r="R154"/>
  <c r="R146"/>
  <c r="R138"/>
  <c r="R130"/>
  <c r="R122"/>
  <c r="R114"/>
  <c r="R106"/>
  <c r="R98"/>
  <c r="R90"/>
  <c r="R82"/>
  <c r="R74"/>
  <c r="R66"/>
  <c r="R58"/>
  <c r="R50"/>
  <c r="R42"/>
  <c r="R34"/>
  <c r="R26"/>
  <c r="X465"/>
  <c r="X469"/>
  <c r="X473"/>
  <c r="X477"/>
  <c r="X481"/>
  <c r="X485"/>
  <c r="X489"/>
  <c r="X493"/>
  <c r="X525"/>
  <c r="X529"/>
  <c r="Y529" s="1"/>
  <c r="X533"/>
  <c r="X537"/>
  <c r="Y537" s="1"/>
  <c r="X541"/>
  <c r="X545"/>
  <c r="Y545" s="1"/>
  <c r="X549"/>
  <c r="X553"/>
  <c r="Y553" s="1"/>
  <c r="X557"/>
  <c r="X561"/>
  <c r="Y561" s="1"/>
  <c r="X565"/>
  <c r="Y672"/>
  <c r="Y674"/>
  <c r="Y676"/>
  <c r="Y678"/>
  <c r="Y680"/>
  <c r="Y682"/>
  <c r="Y684"/>
  <c r="Y686"/>
  <c r="Y688"/>
  <c r="Y690"/>
  <c r="Y692"/>
  <c r="Y694"/>
  <c r="Y696"/>
  <c r="Y698"/>
  <c r="Y673"/>
  <c r="Y677"/>
  <c r="Y679"/>
  <c r="Y681"/>
  <c r="Y683"/>
  <c r="Y685"/>
  <c r="Y687"/>
  <c r="Y689"/>
  <c r="Y691"/>
  <c r="Y693"/>
  <c r="Y695"/>
  <c r="Y697"/>
  <c r="Y699"/>
  <c r="R46"/>
  <c r="R38"/>
  <c r="R265"/>
  <c r="R273"/>
  <c r="R277"/>
  <c r="R281"/>
  <c r="R289"/>
  <c r="R293"/>
  <c r="R329"/>
  <c r="R333"/>
  <c r="R337"/>
  <c r="R341"/>
  <c r="R349"/>
  <c r="R405"/>
  <c r="R409"/>
  <c r="R421"/>
  <c r="R429"/>
  <c r="R433"/>
  <c r="R437"/>
  <c r="R457"/>
  <c r="R461"/>
  <c r="R469"/>
  <c r="R557"/>
  <c r="R561"/>
  <c r="R565"/>
  <c r="M665"/>
  <c r="R715"/>
  <c r="R234"/>
  <c r="R218"/>
  <c r="R253"/>
  <c r="X497"/>
  <c r="Y497" s="1"/>
  <c r="X501"/>
  <c r="X505"/>
  <c r="Y505" s="1"/>
  <c r="X509"/>
  <c r="X513"/>
  <c r="Y513" s="1"/>
  <c r="X517"/>
  <c r="X521"/>
  <c r="Y521" s="1"/>
  <c r="R174"/>
  <c r="R166"/>
  <c r="R158"/>
  <c r="R150"/>
  <c r="R142"/>
  <c r="R134"/>
  <c r="R126"/>
  <c r="R118"/>
  <c r="R110"/>
  <c r="R102"/>
  <c r="R94"/>
  <c r="R86"/>
  <c r="R78"/>
  <c r="R70"/>
  <c r="R62"/>
  <c r="R54"/>
  <c r="N622"/>
  <c r="P622"/>
  <c r="Y469"/>
  <c r="Y473"/>
  <c r="Y477"/>
  <c r="Y481"/>
  <c r="Y485"/>
  <c r="Y489"/>
  <c r="Y493"/>
  <c r="Y501"/>
  <c r="Y509"/>
  <c r="Y517"/>
  <c r="Y525"/>
  <c r="Y533"/>
  <c r="Y541"/>
  <c r="Y549"/>
  <c r="Y557"/>
  <c r="Y565"/>
  <c r="X569"/>
  <c r="X573"/>
  <c r="Y573" s="1"/>
  <c r="X577"/>
  <c r="X581"/>
  <c r="Y581" s="1"/>
  <c r="X585"/>
  <c r="X589"/>
  <c r="Y589" s="1"/>
  <c r="X593"/>
  <c r="X597"/>
  <c r="Y597" s="1"/>
  <c r="X601"/>
  <c r="X605"/>
  <c r="Y605" s="1"/>
  <c r="X609"/>
  <c r="X613"/>
  <c r="Y613" s="1"/>
  <c r="X617"/>
  <c r="X621"/>
  <c r="Y621" s="1"/>
  <c r="R254"/>
  <c r="Y463"/>
  <c r="Y466"/>
  <c r="Y468"/>
  <c r="Y471"/>
  <c r="Y474"/>
  <c r="Y476"/>
  <c r="Y479"/>
  <c r="Y482"/>
  <c r="Y484"/>
  <c r="Y487"/>
  <c r="Y490"/>
  <c r="Y492"/>
  <c r="Y495"/>
  <c r="Y498"/>
  <c r="Y500"/>
  <c r="Y503"/>
  <c r="Y506"/>
  <c r="Y508"/>
  <c r="Y511"/>
  <c r="Y514"/>
  <c r="Y516"/>
  <c r="Y519"/>
  <c r="Y522"/>
  <c r="Y524"/>
  <c r="Y527"/>
  <c r="Y530"/>
  <c r="Y532"/>
  <c r="Y535"/>
  <c r="Y538"/>
  <c r="Y540"/>
  <c r="Y543"/>
  <c r="Y546"/>
  <c r="Y548"/>
  <c r="Y551"/>
  <c r="Y554"/>
  <c r="Y556"/>
  <c r="Y559"/>
  <c r="Y562"/>
  <c r="Y564"/>
  <c r="M622"/>
  <c r="O622"/>
  <c r="Q622"/>
  <c r="Y462"/>
  <c r="Y464"/>
  <c r="Y467"/>
  <c r="Y470"/>
  <c r="Y472"/>
  <c r="Y475"/>
  <c r="Y478"/>
  <c r="Y480"/>
  <c r="Y483"/>
  <c r="Y486"/>
  <c r="Y488"/>
  <c r="Y491"/>
  <c r="Y494"/>
  <c r="Y496"/>
  <c r="Y499"/>
  <c r="Y502"/>
  <c r="Y504"/>
  <c r="Y507"/>
  <c r="Y510"/>
  <c r="Y512"/>
  <c r="Y515"/>
  <c r="Y518"/>
  <c r="Y520"/>
  <c r="Y523"/>
  <c r="Y526"/>
  <c r="Y528"/>
  <c r="Y531"/>
  <c r="Y534"/>
  <c r="Y536"/>
  <c r="Y539"/>
  <c r="Y542"/>
  <c r="Y544"/>
  <c r="Y547"/>
  <c r="Y550"/>
  <c r="Y552"/>
  <c r="Y555"/>
  <c r="Y558"/>
  <c r="Y560"/>
  <c r="Y563"/>
  <c r="Y566"/>
  <c r="Y568"/>
  <c r="Y570"/>
  <c r="Y572"/>
  <c r="Y574"/>
  <c r="Y576"/>
  <c r="Y578"/>
  <c r="Y580"/>
  <c r="Y582"/>
  <c r="Y584"/>
  <c r="Y586"/>
  <c r="Y588"/>
  <c r="Y590"/>
  <c r="Y592"/>
  <c r="Y594"/>
  <c r="Y596"/>
  <c r="Y598"/>
  <c r="Y600"/>
  <c r="Y602"/>
  <c r="Y604"/>
  <c r="Y606"/>
  <c r="Y608"/>
  <c r="Y610"/>
  <c r="Y612"/>
  <c r="Y614"/>
  <c r="Y616"/>
  <c r="Y618"/>
  <c r="Y620"/>
  <c r="Y567"/>
  <c r="Y571"/>
  <c r="Y575"/>
  <c r="Y579"/>
  <c r="Y583"/>
  <c r="Y587"/>
  <c r="Y591"/>
  <c r="Y595"/>
  <c r="Y599"/>
  <c r="Y603"/>
  <c r="Y607"/>
  <c r="Y611"/>
  <c r="Y615"/>
  <c r="Y619"/>
  <c r="R249"/>
  <c r="M239"/>
  <c r="R239" s="1"/>
  <c r="Y737"/>
  <c r="R719"/>
  <c r="Y729"/>
  <c r="Y736"/>
  <c r="X734"/>
  <c r="X739" s="1"/>
  <c r="Y733"/>
  <c r="R711"/>
  <c r="Y738"/>
  <c r="V739"/>
  <c r="T739"/>
  <c r="Y730"/>
  <c r="P739"/>
  <c r="N739"/>
  <c r="P720"/>
  <c r="N720"/>
  <c r="R739"/>
  <c r="Y735"/>
  <c r="Y731"/>
  <c r="Y727"/>
  <c r="Y465" l="1"/>
  <c r="X622"/>
  <c r="R720"/>
  <c r="R622"/>
  <c r="Y617"/>
  <c r="Y609"/>
  <c r="Y601"/>
  <c r="Y593"/>
  <c r="Y585"/>
  <c r="Y577"/>
  <c r="Y569"/>
  <c r="Y734"/>
  <c r="Y739" s="1"/>
  <c r="Y622"/>
  <c r="W700" l="1"/>
  <c r="M700"/>
  <c r="S700"/>
  <c r="O700"/>
  <c r="P700"/>
  <c r="V700"/>
  <c r="Y700"/>
  <c r="R700"/>
  <c r="X700"/>
  <c r="T700"/>
  <c r="N700"/>
  <c r="U700"/>
  <c r="Q700"/>
  <c r="J28" i="23"/>
  <c r="I28"/>
  <c r="H28"/>
  <c r="G28"/>
  <c r="F28"/>
  <c r="J19"/>
  <c r="I19"/>
  <c r="H19"/>
  <c r="G19"/>
  <c r="F19"/>
  <c r="J66" i="21" l="1"/>
  <c r="I66"/>
  <c r="H66"/>
  <c r="G66"/>
  <c r="F66"/>
  <c r="J58"/>
  <c r="I58"/>
  <c r="H58"/>
  <c r="G58"/>
  <c r="F58"/>
  <c r="J50"/>
  <c r="I50"/>
  <c r="H50"/>
  <c r="G50"/>
  <c r="F50"/>
  <c r="J44"/>
  <c r="I44"/>
  <c r="H44"/>
  <c r="G44"/>
  <c r="F44"/>
  <c r="F36"/>
  <c r="G36"/>
  <c r="H36"/>
  <c r="I36"/>
  <c r="J36"/>
  <c r="J28"/>
  <c r="I28"/>
  <c r="H28"/>
  <c r="G28"/>
  <c r="F28"/>
  <c r="J14"/>
  <c r="I14"/>
  <c r="H14"/>
  <c r="G14"/>
  <c r="F14"/>
  <c r="J12"/>
  <c r="I12"/>
  <c r="H12"/>
  <c r="G12"/>
  <c r="F12"/>
  <c r="H16" l="1"/>
  <c r="F13"/>
  <c r="F15" s="1"/>
  <c r="H13"/>
  <c r="H15" s="1"/>
  <c r="J13"/>
  <c r="J15" s="1"/>
  <c r="I16"/>
  <c r="H17"/>
  <c r="G13"/>
  <c r="G15" s="1"/>
  <c r="I13"/>
  <c r="I15" s="1"/>
  <c r="H18" l="1"/>
  <c r="G16"/>
  <c r="I17"/>
  <c r="I18" s="1"/>
  <c r="J16"/>
  <c r="F16"/>
  <c r="G17"/>
  <c r="F17" l="1"/>
  <c r="F18" s="1"/>
  <c r="G18"/>
  <c r="J17"/>
  <c r="J18" s="1"/>
  <c r="J30" i="19" l="1"/>
  <c r="I30"/>
  <c r="H30"/>
  <c r="G30"/>
  <c r="F30"/>
  <c r="J22"/>
  <c r="I22"/>
  <c r="H22"/>
  <c r="G22"/>
  <c r="F22"/>
  <c r="O18" i="16"/>
  <c r="C55" i="14" l="1"/>
  <c r="C70"/>
  <c r="D70"/>
  <c r="E70"/>
  <c r="F70"/>
  <c r="G70"/>
  <c r="H70"/>
  <c r="I70"/>
  <c r="D96"/>
  <c r="E96"/>
  <c r="F96"/>
  <c r="G96"/>
  <c r="H96"/>
  <c r="I96"/>
  <c r="D122"/>
  <c r="E122"/>
  <c r="F122"/>
  <c r="G122"/>
  <c r="H122"/>
  <c r="I122"/>
  <c r="D129"/>
  <c r="E129"/>
  <c r="F129"/>
  <c r="G129"/>
  <c r="H129"/>
  <c r="I129"/>
  <c r="D55" l="1"/>
  <c r="E55" l="1"/>
  <c r="F55" l="1"/>
  <c r="G55" l="1"/>
  <c r="H55" l="1"/>
  <c r="I55" l="1"/>
  <c r="Z70" i="39" l="1"/>
  <c r="Z69"/>
  <c r="Z68"/>
  <c r="Z67"/>
  <c r="Z66"/>
  <c r="Z65"/>
  <c r="Z64"/>
  <c r="Z63"/>
  <c r="Z62"/>
  <c r="Z61"/>
  <c r="Z60"/>
  <c r="Z59"/>
  <c r="Z58"/>
  <c r="Z57"/>
  <c r="Z56"/>
  <c r="Z55"/>
  <c r="Z54"/>
  <c r="Z53"/>
  <c r="Z52"/>
  <c r="Z51"/>
  <c r="Z50"/>
  <c r="Z49"/>
  <c r="Z48"/>
  <c r="Z47"/>
  <c r="Z46"/>
  <c r="Z45"/>
  <c r="Z44"/>
  <c r="Z43"/>
  <c r="Z42"/>
  <c r="Z41"/>
  <c r="Z40"/>
  <c r="Z39"/>
  <c r="Z38"/>
  <c r="Z37"/>
  <c r="Z36"/>
  <c r="Z35"/>
  <c r="Z34"/>
  <c r="Z33"/>
  <c r="Z32"/>
  <c r="Z31"/>
  <c r="Z30"/>
  <c r="Z29"/>
  <c r="Z28"/>
  <c r="Z27"/>
  <c r="Z26"/>
  <c r="Z25"/>
  <c r="Z24"/>
  <c r="Z23"/>
  <c r="Z22"/>
  <c r="Z21"/>
  <c r="Z20"/>
  <c r="Z19"/>
  <c r="Z18"/>
  <c r="Z17"/>
  <c r="Z16"/>
  <c r="Z15"/>
  <c r="Z14"/>
  <c r="Z13"/>
  <c r="Z12"/>
  <c r="Z11"/>
  <c r="AB161" i="44" l="1"/>
  <c r="S161"/>
  <c r="H161"/>
  <c r="AB155"/>
  <c r="S155"/>
  <c r="H155"/>
  <c r="AB154"/>
  <c r="S154"/>
  <c r="H154"/>
  <c r="AB151"/>
  <c r="S151"/>
  <c r="H151"/>
  <c r="AB150"/>
  <c r="S150"/>
  <c r="H150"/>
  <c r="AB149"/>
  <c r="S149"/>
  <c r="H149"/>
  <c r="AB148"/>
  <c r="S148"/>
  <c r="H148"/>
  <c r="AB147"/>
  <c r="S147"/>
  <c r="H147"/>
  <c r="AB146"/>
  <c r="S146"/>
  <c r="H146"/>
  <c r="AB145"/>
  <c r="S145"/>
  <c r="H145"/>
  <c r="AB144"/>
  <c r="S144"/>
  <c r="H144"/>
  <c r="AB143"/>
  <c r="S143"/>
  <c r="H143"/>
  <c r="AB142"/>
  <c r="S142"/>
  <c r="H142"/>
  <c r="AB141"/>
  <c r="S141"/>
  <c r="H141"/>
  <c r="AB140"/>
  <c r="S140"/>
  <c r="H140"/>
  <c r="AB139"/>
  <c r="S139"/>
  <c r="H139"/>
  <c r="AB138"/>
  <c r="S138"/>
  <c r="H138"/>
  <c r="AB137"/>
  <c r="S137"/>
  <c r="H137"/>
  <c r="AB136"/>
  <c r="S136"/>
  <c r="H136"/>
  <c r="AB135"/>
  <c r="S135"/>
  <c r="H135"/>
  <c r="AB134"/>
  <c r="S134"/>
  <c r="H134"/>
  <c r="AB133"/>
  <c r="S133"/>
  <c r="H133"/>
  <c r="AB132"/>
  <c r="S132"/>
  <c r="H132"/>
  <c r="AB131"/>
  <c r="S131"/>
  <c r="H131"/>
  <c r="AB130"/>
  <c r="S130"/>
  <c r="H130"/>
  <c r="AB129"/>
  <c r="S129"/>
  <c r="H129"/>
  <c r="AB128"/>
  <c r="S128"/>
  <c r="H128"/>
  <c r="AB127"/>
  <c r="S127"/>
  <c r="H127"/>
  <c r="AB126"/>
  <c r="S126"/>
  <c r="H126"/>
  <c r="AB125"/>
  <c r="S125"/>
  <c r="H125"/>
  <c r="AB124"/>
  <c r="S124"/>
  <c r="H124"/>
  <c r="AB123"/>
  <c r="S123"/>
  <c r="H123"/>
  <c r="AB122"/>
  <c r="S122"/>
  <c r="H122"/>
  <c r="AB121"/>
  <c r="S121"/>
  <c r="H121"/>
  <c r="AB120"/>
  <c r="S120"/>
  <c r="H120"/>
  <c r="AB119"/>
  <c r="S119"/>
  <c r="H119"/>
  <c r="AB118"/>
  <c r="S118"/>
  <c r="H118"/>
  <c r="AB117"/>
  <c r="S117"/>
  <c r="H117"/>
  <c r="AB116"/>
  <c r="S116"/>
  <c r="H116"/>
  <c r="AB115"/>
  <c r="S115"/>
  <c r="H115"/>
  <c r="AB114"/>
  <c r="S114"/>
  <c r="H114"/>
  <c r="AB113"/>
  <c r="S113"/>
  <c r="H113"/>
  <c r="AB112"/>
  <c r="S112"/>
  <c r="H112"/>
  <c r="AB111"/>
  <c r="S111"/>
  <c r="H111"/>
  <c r="AB110"/>
  <c r="S110"/>
  <c r="H110"/>
  <c r="AB109"/>
  <c r="S109"/>
  <c r="H109"/>
  <c r="AB108"/>
  <c r="S108"/>
  <c r="H108"/>
  <c r="AB107"/>
  <c r="S107"/>
  <c r="H107"/>
  <c r="AB106"/>
  <c r="S106"/>
  <c r="H106"/>
  <c r="AB105"/>
  <c r="S105"/>
  <c r="H105"/>
  <c r="AB104"/>
  <c r="S104"/>
  <c r="H104"/>
  <c r="AB103"/>
  <c r="S103"/>
  <c r="H103"/>
  <c r="AB102"/>
  <c r="S102"/>
  <c r="H102"/>
  <c r="AB101"/>
  <c r="S101"/>
  <c r="H101"/>
  <c r="AB100"/>
  <c r="S100"/>
  <c r="H100"/>
  <c r="AB99"/>
  <c r="S99"/>
  <c r="H99"/>
  <c r="AB98"/>
  <c r="S98"/>
  <c r="H98"/>
  <c r="AB97"/>
  <c r="S97"/>
  <c r="H97"/>
  <c r="AB96"/>
  <c r="S96"/>
  <c r="H96"/>
  <c r="AB95"/>
  <c r="S95"/>
  <c r="H95"/>
  <c r="AB94"/>
  <c r="S94"/>
  <c r="H94"/>
  <c r="AB93"/>
  <c r="S93"/>
  <c r="H93"/>
  <c r="AB92"/>
  <c r="S92"/>
  <c r="H92"/>
  <c r="AB91"/>
  <c r="S91"/>
  <c r="H91"/>
  <c r="AB90"/>
  <c r="S90"/>
  <c r="H90"/>
  <c r="AB89"/>
  <c r="S89"/>
  <c r="H89"/>
  <c r="AB88"/>
  <c r="S88"/>
  <c r="H88"/>
  <c r="AB87"/>
  <c r="S87"/>
  <c r="H87"/>
  <c r="AB86"/>
  <c r="S86"/>
  <c r="H86"/>
  <c r="AB85"/>
  <c r="S85"/>
  <c r="H85"/>
  <c r="AB84"/>
  <c r="S84"/>
  <c r="H84"/>
  <c r="AB83"/>
  <c r="S83"/>
  <c r="H83"/>
  <c r="AB82"/>
  <c r="S82"/>
  <c r="H82"/>
  <c r="AB81"/>
  <c r="S81"/>
  <c r="H81"/>
  <c r="AB80"/>
  <c r="S80"/>
  <c r="H80"/>
  <c r="AB79"/>
  <c r="S79"/>
  <c r="H79"/>
  <c r="AB78"/>
  <c r="S78"/>
  <c r="H78"/>
  <c r="AB77"/>
  <c r="S77"/>
  <c r="H77"/>
  <c r="AB76"/>
  <c r="S76"/>
  <c r="H76"/>
  <c r="AB75"/>
  <c r="S75"/>
  <c r="H75"/>
  <c r="AB74"/>
  <c r="S74"/>
  <c r="H74"/>
  <c r="AB73"/>
  <c r="S73"/>
  <c r="H73"/>
  <c r="AB72"/>
  <c r="S72"/>
  <c r="H72"/>
  <c r="AB71"/>
  <c r="S71"/>
  <c r="H71"/>
  <c r="AB70"/>
  <c r="S70"/>
  <c r="H70"/>
  <c r="AB69"/>
  <c r="S69"/>
  <c r="H69"/>
  <c r="AB68"/>
  <c r="S68"/>
  <c r="H68"/>
  <c r="AB67"/>
  <c r="S67"/>
  <c r="H67"/>
  <c r="AB66"/>
  <c r="S66"/>
  <c r="H66"/>
  <c r="AB65"/>
  <c r="S65"/>
  <c r="H65"/>
  <c r="AB64"/>
  <c r="S64"/>
  <c r="H64"/>
  <c r="AB63"/>
  <c r="S63"/>
  <c r="H63"/>
  <c r="AB62"/>
  <c r="S62"/>
  <c r="H62"/>
  <c r="AB61"/>
  <c r="S61"/>
  <c r="H61"/>
  <c r="AB60"/>
  <c r="S60"/>
  <c r="H60"/>
  <c r="AB59"/>
  <c r="S59"/>
  <c r="H59"/>
  <c r="AB58"/>
  <c r="S58"/>
  <c r="H58"/>
  <c r="AB57"/>
  <c r="S57"/>
  <c r="H57"/>
  <c r="AB56"/>
  <c r="S56"/>
  <c r="H56"/>
  <c r="AB55"/>
  <c r="S55"/>
  <c r="H55"/>
  <c r="AB54"/>
  <c r="S54"/>
  <c r="H54"/>
  <c r="AB53"/>
  <c r="S53"/>
  <c r="H53"/>
  <c r="AB52"/>
  <c r="S52"/>
  <c r="H52"/>
  <c r="AB51"/>
  <c r="S51"/>
  <c r="H51"/>
  <c r="AB50"/>
  <c r="S50"/>
  <c r="H50"/>
  <c r="AB49"/>
  <c r="S49"/>
  <c r="H49"/>
  <c r="AB48"/>
  <c r="S48"/>
  <c r="H48"/>
  <c r="AB47"/>
  <c r="S47"/>
  <c r="H47"/>
  <c r="AB46"/>
  <c r="S46"/>
  <c r="H46"/>
  <c r="AB45"/>
  <c r="S45"/>
  <c r="H45"/>
  <c r="AB44"/>
  <c r="S44"/>
  <c r="H44"/>
  <c r="AB43"/>
  <c r="S43"/>
  <c r="H43"/>
  <c r="AB42"/>
  <c r="S42"/>
  <c r="H42"/>
  <c r="AB41"/>
  <c r="S41"/>
  <c r="H41"/>
  <c r="AB40"/>
  <c r="S40"/>
  <c r="H40"/>
  <c r="AB39"/>
  <c r="S39"/>
  <c r="H39"/>
  <c r="AB38"/>
  <c r="S38"/>
  <c r="H38"/>
  <c r="AB37"/>
  <c r="S37"/>
  <c r="H37"/>
  <c r="AB36"/>
  <c r="S36"/>
  <c r="H36"/>
  <c r="AB35"/>
  <c r="S35"/>
  <c r="H35"/>
  <c r="AB34"/>
  <c r="S34"/>
  <c r="H34"/>
  <c r="AB33"/>
  <c r="S33"/>
  <c r="H33"/>
  <c r="AB32"/>
  <c r="S32"/>
  <c r="H32"/>
  <c r="AB31"/>
  <c r="S31"/>
  <c r="H31"/>
  <c r="AB30"/>
  <c r="S30"/>
  <c r="H30"/>
  <c r="AB29"/>
  <c r="S29"/>
  <c r="H29"/>
  <c r="AB28"/>
  <c r="S28"/>
  <c r="H28"/>
  <c r="AB27"/>
  <c r="S27"/>
  <c r="H27"/>
  <c r="AB26"/>
  <c r="S26"/>
  <c r="H26"/>
  <c r="AB25"/>
  <c r="S25"/>
  <c r="H25"/>
  <c r="AB24"/>
  <c r="S24"/>
  <c r="H24"/>
  <c r="AB23"/>
  <c r="S23"/>
  <c r="H23"/>
  <c r="AB22"/>
  <c r="S22"/>
  <c r="H22"/>
  <c r="AB21"/>
  <c r="S21"/>
  <c r="H21"/>
  <c r="AB20"/>
  <c r="S20"/>
  <c r="H20"/>
  <c r="AB19"/>
  <c r="S19"/>
  <c r="H19"/>
  <c r="AB18"/>
  <c r="S18"/>
  <c r="H18"/>
  <c r="AB17"/>
  <c r="S17"/>
  <c r="H17"/>
  <c r="AB16"/>
  <c r="S16"/>
  <c r="H16"/>
  <c r="AB15"/>
  <c r="S15"/>
  <c r="H15"/>
  <c r="AB14"/>
  <c r="S14"/>
  <c r="H14"/>
  <c r="AB13"/>
  <c r="S13"/>
  <c r="H13"/>
  <c r="AB12"/>
  <c r="S12"/>
  <c r="H12"/>
  <c r="AB11"/>
  <c r="S11"/>
  <c r="H11"/>
  <c r="DF54" i="43"/>
  <c r="CL54"/>
  <c r="BR54"/>
  <c r="AX54"/>
  <c r="AD54"/>
  <c r="J54"/>
  <c r="DF53"/>
  <c r="CL53"/>
  <c r="BR53"/>
  <c r="AX53"/>
  <c r="AD53"/>
  <c r="J53"/>
  <c r="DF52"/>
  <c r="CL52"/>
  <c r="BR52"/>
  <c r="AX52"/>
  <c r="AD52"/>
  <c r="J52"/>
  <c r="DF51"/>
  <c r="CL51"/>
  <c r="BR51"/>
  <c r="AX51"/>
  <c r="AD51"/>
  <c r="J51"/>
  <c r="DF50"/>
  <c r="CL50"/>
  <c r="BR50"/>
  <c r="AX50"/>
  <c r="AD50"/>
  <c r="J50"/>
  <c r="DF49"/>
  <c r="CL49"/>
  <c r="BR49"/>
  <c r="AX49"/>
  <c r="AD49"/>
  <c r="J49"/>
  <c r="DF48"/>
  <c r="CL48"/>
  <c r="BR48"/>
  <c r="AX48"/>
  <c r="AD48"/>
  <c r="J48"/>
  <c r="DF47"/>
  <c r="CL47"/>
  <c r="BR47"/>
  <c r="AX47"/>
  <c r="AD47"/>
  <c r="J47"/>
  <c r="DF46"/>
  <c r="CL46"/>
  <c r="BR46"/>
  <c r="AX46"/>
  <c r="AD46"/>
  <c r="J46"/>
  <c r="DF45"/>
  <c r="CL45"/>
  <c r="BR45"/>
  <c r="AX45"/>
  <c r="AD45"/>
  <c r="J45"/>
  <c r="DF44"/>
  <c r="CL44"/>
  <c r="BR44"/>
  <c r="AX44"/>
  <c r="AD44"/>
  <c r="J44"/>
  <c r="DF43"/>
  <c r="CL43"/>
  <c r="BR43"/>
  <c r="AX43"/>
  <c r="AD43"/>
  <c r="J43"/>
  <c r="DF42"/>
  <c r="CL42"/>
  <c r="BR42"/>
  <c r="AX42"/>
  <c r="AD42"/>
  <c r="J42"/>
  <c r="DF41"/>
  <c r="CL41"/>
  <c r="BR41"/>
  <c r="AX41"/>
  <c r="AD41"/>
  <c r="J41"/>
  <c r="DF40"/>
  <c r="CL40"/>
  <c r="BR40"/>
  <c r="AX40"/>
  <c r="AD40"/>
  <c r="J40"/>
  <c r="DF39"/>
  <c r="CL39"/>
  <c r="BR39"/>
  <c r="AX39"/>
  <c r="AD39"/>
  <c r="J39"/>
  <c r="DF38"/>
  <c r="CL38"/>
  <c r="BR38"/>
  <c r="AX38"/>
  <c r="AD38"/>
  <c r="J38"/>
  <c r="DF37"/>
  <c r="CL37"/>
  <c r="BR37"/>
  <c r="AX37"/>
  <c r="AD37"/>
  <c r="J37"/>
  <c r="DF36"/>
  <c r="CL36"/>
  <c r="BR36"/>
  <c r="AX36"/>
  <c r="AD36"/>
  <c r="J36"/>
  <c r="DF35"/>
  <c r="CL35"/>
  <c r="BR35"/>
  <c r="AX35"/>
  <c r="AD35"/>
  <c r="J35"/>
  <c r="DF34"/>
  <c r="CL34"/>
  <c r="BR34"/>
  <c r="AX34"/>
  <c r="AD34"/>
  <c r="J34"/>
  <c r="DF33"/>
  <c r="CL33"/>
  <c r="BR33"/>
  <c r="AX33"/>
  <c r="AD33"/>
  <c r="J33"/>
  <c r="DF32"/>
  <c r="CL32"/>
  <c r="BR32"/>
  <c r="AX32"/>
  <c r="AD32"/>
  <c r="J32"/>
  <c r="DF31"/>
  <c r="CL31"/>
  <c r="BR31"/>
  <c r="AX31"/>
  <c r="AD31"/>
  <c r="J31"/>
  <c r="DF30"/>
  <c r="CL30"/>
  <c r="BR30"/>
  <c r="AX30"/>
  <c r="AD30"/>
  <c r="J30"/>
  <c r="DF29"/>
  <c r="CL29"/>
  <c r="BR29"/>
  <c r="AX29"/>
  <c r="AD29"/>
  <c r="J29"/>
  <c r="DF28"/>
  <c r="CL28"/>
  <c r="BR28"/>
  <c r="AX28"/>
  <c r="AD28"/>
  <c r="J28"/>
  <c r="DF27"/>
  <c r="CL27"/>
  <c r="BR27"/>
  <c r="AX27"/>
  <c r="AD27"/>
  <c r="J27"/>
  <c r="DF26"/>
  <c r="CL26"/>
  <c r="BR26"/>
  <c r="AX26"/>
  <c r="AD26"/>
  <c r="J26"/>
  <c r="DF25"/>
  <c r="CL25"/>
  <c r="BR25"/>
  <c r="AX25"/>
  <c r="AD25"/>
  <c r="J25"/>
  <c r="DF24"/>
  <c r="CL24"/>
  <c r="BR24"/>
  <c r="AX24"/>
  <c r="AD24"/>
  <c r="J24"/>
  <c r="DF23"/>
  <c r="CL23"/>
  <c r="BR23"/>
  <c r="AX23"/>
  <c r="AD23"/>
  <c r="J23"/>
  <c r="DF22"/>
  <c r="CL22"/>
  <c r="BR22"/>
  <c r="AX22"/>
  <c r="AD22"/>
  <c r="J22"/>
  <c r="DF21"/>
  <c r="CL21"/>
  <c r="BR21"/>
  <c r="AX21"/>
  <c r="AD21"/>
  <c r="J21"/>
  <c r="DF20"/>
  <c r="CL20"/>
  <c r="BR20"/>
  <c r="AX20"/>
  <c r="AD20"/>
  <c r="J20"/>
  <c r="DF19"/>
  <c r="CL19"/>
  <c r="BR19"/>
  <c r="AX19"/>
  <c r="AD19"/>
  <c r="J19"/>
  <c r="DF18"/>
  <c r="CL18"/>
  <c r="BR18"/>
  <c r="AX18"/>
  <c r="AD18"/>
  <c r="J18"/>
  <c r="DF17"/>
  <c r="CL17"/>
  <c r="BR17"/>
  <c r="AX17"/>
  <c r="AD17"/>
  <c r="J17"/>
  <c r="DF16"/>
  <c r="CL16"/>
  <c r="BR16"/>
  <c r="AX16"/>
  <c r="AD16"/>
  <c r="J16"/>
  <c r="DF15"/>
  <c r="CL15"/>
  <c r="BR15"/>
  <c r="AX15"/>
  <c r="AD15"/>
  <c r="J15"/>
  <c r="DF14"/>
  <c r="CL14"/>
  <c r="BR14"/>
  <c r="AX14"/>
  <c r="AD14"/>
  <c r="J14"/>
  <c r="DF13"/>
  <c r="CL13"/>
  <c r="BR13"/>
  <c r="AX13"/>
  <c r="AD13"/>
  <c r="J13"/>
  <c r="DF12"/>
  <c r="CL12"/>
  <c r="BR12"/>
  <c r="AX12"/>
  <c r="AD12"/>
  <c r="J12"/>
  <c r="DF11"/>
  <c r="CL11"/>
  <c r="BR11"/>
  <c r="AX11"/>
  <c r="AD11"/>
  <c r="J11"/>
  <c r="DF10"/>
  <c r="CL10"/>
  <c r="BR10"/>
  <c r="AX10"/>
  <c r="AD10"/>
  <c r="J10"/>
  <c r="DF9"/>
  <c r="CL9"/>
  <c r="BR9"/>
  <c r="AX9"/>
  <c r="AD9"/>
  <c r="J9"/>
  <c r="I71" i="41"/>
  <c r="I70"/>
  <c r="I69"/>
  <c r="I68"/>
  <c r="I67"/>
  <c r="I66"/>
  <c r="I65"/>
  <c r="I64"/>
  <c r="I63"/>
  <c r="I62"/>
  <c r="I61"/>
  <c r="I60"/>
  <c r="I59"/>
  <c r="I58"/>
  <c r="I57"/>
  <c r="I49"/>
  <c r="I48"/>
  <c r="I47"/>
  <c r="I46"/>
  <c r="I45"/>
  <c r="I44"/>
  <c r="I43"/>
  <c r="I42"/>
  <c r="I41"/>
  <c r="I40"/>
  <c r="I39"/>
  <c r="I38"/>
  <c r="I37"/>
  <c r="I36"/>
  <c r="I35"/>
  <c r="I34"/>
  <c r="I33"/>
  <c r="I32"/>
  <c r="I31"/>
  <c r="I30"/>
  <c r="I29"/>
  <c r="I28"/>
  <c r="I27"/>
  <c r="I26"/>
  <c r="I25"/>
  <c r="I24"/>
  <c r="I23"/>
  <c r="I22"/>
  <c r="I21"/>
  <c r="I20"/>
  <c r="I19"/>
  <c r="I18"/>
  <c r="I17"/>
  <c r="I16"/>
  <c r="I15"/>
  <c r="CW43" i="40"/>
  <c r="CV43"/>
  <c r="CG43"/>
  <c r="CF43"/>
  <c r="BQ43"/>
  <c r="BP43"/>
  <c r="BE43"/>
  <c r="BD43"/>
  <c r="AO43"/>
  <c r="AN43"/>
  <c r="AC43"/>
  <c r="Y43"/>
  <c r="X43"/>
  <c r="M43"/>
  <c r="CW42"/>
  <c r="CV42"/>
  <c r="CG42"/>
  <c r="CF42"/>
  <c r="BQ42"/>
  <c r="BP42"/>
  <c r="BE42"/>
  <c r="BD42"/>
  <c r="AO42"/>
  <c r="AN42"/>
  <c r="AC42"/>
  <c r="Y42"/>
  <c r="X42"/>
  <c r="M42"/>
  <c r="I42"/>
  <c r="H42"/>
  <c r="CW41"/>
  <c r="CV41"/>
  <c r="CG41"/>
  <c r="CF41"/>
  <c r="BQ41"/>
  <c r="BP41"/>
  <c r="BE41"/>
  <c r="BD41"/>
  <c r="AO41"/>
  <c r="AN41"/>
  <c r="AC41"/>
  <c r="Y41"/>
  <c r="X41"/>
  <c r="M41"/>
  <c r="I41"/>
  <c r="H41"/>
  <c r="CW40"/>
  <c r="CV40"/>
  <c r="CG40"/>
  <c r="CF40"/>
  <c r="BQ40"/>
  <c r="BP40"/>
  <c r="BE40"/>
  <c r="BD40"/>
  <c r="AO40"/>
  <c r="AN40"/>
  <c r="AC40"/>
  <c r="Y40"/>
  <c r="X40"/>
  <c r="M40"/>
  <c r="I40"/>
  <c r="H40"/>
  <c r="CW39"/>
  <c r="CV39"/>
  <c r="CG39"/>
  <c r="CF39"/>
  <c r="BQ39"/>
  <c r="BP39"/>
  <c r="BE39"/>
  <c r="BD39"/>
  <c r="AO39"/>
  <c r="AN39"/>
  <c r="AC39"/>
  <c r="Y39"/>
  <c r="X39"/>
  <c r="M39"/>
  <c r="I39"/>
  <c r="H39"/>
  <c r="CW38"/>
  <c r="CV38"/>
  <c r="CG38"/>
  <c r="CF38"/>
  <c r="BQ38"/>
  <c r="BP38"/>
  <c r="BE38"/>
  <c r="BD38"/>
  <c r="AO38"/>
  <c r="AN38"/>
  <c r="AC38"/>
  <c r="Y38"/>
  <c r="X38"/>
  <c r="M38"/>
  <c r="I38"/>
  <c r="H38"/>
  <c r="CW37"/>
  <c r="CV37"/>
  <c r="CG37"/>
  <c r="CF37"/>
  <c r="BQ37"/>
  <c r="BP37"/>
  <c r="BE37"/>
  <c r="BD37"/>
  <c r="AO37"/>
  <c r="AN37"/>
  <c r="AC37"/>
  <c r="Y37"/>
  <c r="X37"/>
  <c r="M37"/>
  <c r="I37"/>
  <c r="H37"/>
  <c r="CW36"/>
  <c r="CV36"/>
  <c r="CG36"/>
  <c r="CF36"/>
  <c r="BQ36"/>
  <c r="BP36"/>
  <c r="BE36"/>
  <c r="BD36"/>
  <c r="AO36"/>
  <c r="AN36"/>
  <c r="AC36"/>
  <c r="Y36"/>
  <c r="X36"/>
  <c r="M36"/>
  <c r="I36"/>
  <c r="H36"/>
  <c r="CW35"/>
  <c r="CV35"/>
  <c r="CG35"/>
  <c r="CF35"/>
  <c r="BQ35"/>
  <c r="BP35"/>
  <c r="BE35"/>
  <c r="BD35"/>
  <c r="AO35"/>
  <c r="AN35"/>
  <c r="AC35"/>
  <c r="Y35"/>
  <c r="X35"/>
  <c r="M35"/>
  <c r="I35"/>
  <c r="H35"/>
  <c r="CW34"/>
  <c r="CV34"/>
  <c r="CG34"/>
  <c r="CF34"/>
  <c r="BQ34"/>
  <c r="BP34"/>
  <c r="BE34"/>
  <c r="BD34"/>
  <c r="AO34"/>
  <c r="AN34"/>
  <c r="AC34"/>
  <c r="Y34"/>
  <c r="X34"/>
  <c r="M34"/>
  <c r="I34"/>
  <c r="H34"/>
  <c r="CW33"/>
  <c r="CV33"/>
  <c r="CG33"/>
  <c r="CF33"/>
  <c r="BQ33"/>
  <c r="BP33"/>
  <c r="BE33"/>
  <c r="BD33"/>
  <c r="AO33"/>
  <c r="AN33"/>
  <c r="AC33"/>
  <c r="Y33"/>
  <c r="X33"/>
  <c r="M33"/>
  <c r="I33"/>
  <c r="H33"/>
  <c r="CW32"/>
  <c r="CV32"/>
  <c r="CG32"/>
  <c r="CF32"/>
  <c r="BQ32"/>
  <c r="BP32"/>
  <c r="BE32"/>
  <c r="BD32"/>
  <c r="AO32"/>
  <c r="AN32"/>
  <c r="AC32"/>
  <c r="Y32"/>
  <c r="X32"/>
  <c r="M32"/>
  <c r="I32"/>
  <c r="H32"/>
  <c r="CW31"/>
  <c r="CV31"/>
  <c r="CG31"/>
  <c r="CF31"/>
  <c r="BQ31"/>
  <c r="BP31"/>
  <c r="BE31"/>
  <c r="BD31"/>
  <c r="AO31"/>
  <c r="AN31"/>
  <c r="AC31"/>
  <c r="Y31"/>
  <c r="X31"/>
  <c r="M31"/>
  <c r="I31"/>
  <c r="H31"/>
  <c r="CW30"/>
  <c r="CV30"/>
  <c r="CG30"/>
  <c r="CF30"/>
  <c r="BQ30"/>
  <c r="BP30"/>
  <c r="BE30"/>
  <c r="BD30"/>
  <c r="AO30"/>
  <c r="AN30"/>
  <c r="AC30"/>
  <c r="Y30"/>
  <c r="X30"/>
  <c r="M30"/>
  <c r="I30"/>
  <c r="H30"/>
  <c r="CW29"/>
  <c r="CV29"/>
  <c r="CG29"/>
  <c r="CF29"/>
  <c r="BQ29"/>
  <c r="BP29"/>
  <c r="BE29"/>
  <c r="BD29"/>
  <c r="AO29"/>
  <c r="AN29"/>
  <c r="AC29"/>
  <c r="Y29"/>
  <c r="X29"/>
  <c r="M29"/>
  <c r="I29"/>
  <c r="H29"/>
  <c r="CW28"/>
  <c r="CV28"/>
  <c r="CG28"/>
  <c r="CF28"/>
  <c r="BQ28"/>
  <c r="BP28"/>
  <c r="BE28"/>
  <c r="BD28"/>
  <c r="AO28"/>
  <c r="AN28"/>
  <c r="AC28"/>
  <c r="Y28"/>
  <c r="X28"/>
  <c r="M28"/>
  <c r="I28"/>
  <c r="H28"/>
  <c r="CW27"/>
  <c r="CV27"/>
  <c r="CG27"/>
  <c r="CF27"/>
  <c r="BQ27"/>
  <c r="BP27"/>
  <c r="BE27"/>
  <c r="BD27"/>
  <c r="AO27"/>
  <c r="AN27"/>
  <c r="AC27"/>
  <c r="Y27"/>
  <c r="X27"/>
  <c r="M27"/>
  <c r="I27"/>
  <c r="H27"/>
  <c r="CW26"/>
  <c r="CV26"/>
  <c r="CG26"/>
  <c r="CF26"/>
  <c r="BQ26"/>
  <c r="BP26"/>
  <c r="BE26"/>
  <c r="BD26"/>
  <c r="AO26"/>
  <c r="AN26"/>
  <c r="AC26"/>
  <c r="Y26"/>
  <c r="X26"/>
  <c r="M26"/>
  <c r="I26"/>
  <c r="H26"/>
  <c r="CW25"/>
  <c r="CV25"/>
  <c r="CG25"/>
  <c r="CF25"/>
  <c r="BQ25"/>
  <c r="BP25"/>
  <c r="BE25"/>
  <c r="BD25"/>
  <c r="AO25"/>
  <c r="AN25"/>
  <c r="AC25"/>
  <c r="Y25"/>
  <c r="X25"/>
  <c r="M25"/>
  <c r="I25"/>
  <c r="H25"/>
  <c r="CW24"/>
  <c r="CV24"/>
  <c r="CG24"/>
  <c r="CF24"/>
  <c r="BQ24"/>
  <c r="BP24"/>
  <c r="BE24"/>
  <c r="BD24"/>
  <c r="AO24"/>
  <c r="AN24"/>
  <c r="AC24"/>
  <c r="Y24"/>
  <c r="X24"/>
  <c r="M24"/>
  <c r="I24"/>
  <c r="H24"/>
  <c r="CW23"/>
  <c r="CV23"/>
  <c r="CG23"/>
  <c r="CF23"/>
  <c r="BQ23"/>
  <c r="BP23"/>
  <c r="BE23"/>
  <c r="BD23"/>
  <c r="AO23"/>
  <c r="AN23"/>
  <c r="AC23"/>
  <c r="Y23"/>
  <c r="X23"/>
  <c r="M23"/>
  <c r="I23"/>
  <c r="H23"/>
  <c r="CW22"/>
  <c r="CV22"/>
  <c r="CG22"/>
  <c r="CF22"/>
  <c r="BQ22"/>
  <c r="BP22"/>
  <c r="BE22"/>
  <c r="BD22"/>
  <c r="AO22"/>
  <c r="AN22"/>
  <c r="AC22"/>
  <c r="Y22"/>
  <c r="X22"/>
  <c r="M22"/>
  <c r="I22"/>
  <c r="H22"/>
  <c r="CW21"/>
  <c r="CV21"/>
  <c r="CG21"/>
  <c r="CF21"/>
  <c r="BQ21"/>
  <c r="BP21"/>
  <c r="BE21"/>
  <c r="BD21"/>
  <c r="AO21"/>
  <c r="AN21"/>
  <c r="AC21"/>
  <c r="Y21"/>
  <c r="X21"/>
  <c r="M21"/>
  <c r="I21"/>
  <c r="H21"/>
  <c r="CW20"/>
  <c r="CV20"/>
  <c r="CG20"/>
  <c r="CF20"/>
  <c r="BQ20"/>
  <c r="BP20"/>
  <c r="BE20"/>
  <c r="BD20"/>
  <c r="AO20"/>
  <c r="AN20"/>
  <c r="AC20"/>
  <c r="Y20"/>
  <c r="X20"/>
  <c r="M20"/>
  <c r="I20"/>
  <c r="H20"/>
  <c r="CW19"/>
  <c r="CV19"/>
  <c r="CG19"/>
  <c r="CF19"/>
  <c r="BQ19"/>
  <c r="BP19"/>
  <c r="BE19"/>
  <c r="BD19"/>
  <c r="AO19"/>
  <c r="AN19"/>
  <c r="AC19"/>
  <c r="Y19"/>
  <c r="X19"/>
  <c r="M19"/>
  <c r="I19"/>
  <c r="H19"/>
  <c r="CW18"/>
  <c r="CV18"/>
  <c r="CG18"/>
  <c r="CF18"/>
  <c r="BQ18"/>
  <c r="BP18"/>
  <c r="BE18"/>
  <c r="BD18"/>
  <c r="AO18"/>
  <c r="AN18"/>
  <c r="AC18"/>
  <c r="Y18"/>
  <c r="X18"/>
  <c r="M18"/>
  <c r="I18"/>
  <c r="H18"/>
  <c r="CW17"/>
  <c r="CV17"/>
  <c r="CG17"/>
  <c r="CF17"/>
  <c r="BQ17"/>
  <c r="BP17"/>
  <c r="BE17"/>
  <c r="BD17"/>
  <c r="AO17"/>
  <c r="AN17"/>
  <c r="AC17"/>
  <c r="Y17"/>
  <c r="X17"/>
  <c r="M17"/>
  <c r="I17"/>
  <c r="H17"/>
  <c r="CW16"/>
  <c r="CV16"/>
  <c r="CG16"/>
  <c r="CF16"/>
  <c r="BQ16"/>
  <c r="BP16"/>
  <c r="BE16"/>
  <c r="BD16"/>
  <c r="AO16"/>
  <c r="AN16"/>
  <c r="AC16"/>
  <c r="Y16"/>
  <c r="X16"/>
  <c r="M16"/>
  <c r="I16"/>
  <c r="H16"/>
  <c r="CW15"/>
  <c r="CV15"/>
  <c r="CG15"/>
  <c r="CF15"/>
  <c r="BQ15"/>
  <c r="BP15"/>
  <c r="BE15"/>
  <c r="BD15"/>
  <c r="AO15"/>
  <c r="AN15"/>
  <c r="AC15"/>
  <c r="Y15"/>
  <c r="X15"/>
  <c r="M15"/>
  <c r="I15"/>
  <c r="H15"/>
  <c r="CW14"/>
  <c r="CV14"/>
  <c r="CG14"/>
  <c r="CF14"/>
  <c r="BQ14"/>
  <c r="BP14"/>
  <c r="BE14"/>
  <c r="BD14"/>
  <c r="AO14"/>
  <c r="AN14"/>
  <c r="AC14"/>
  <c r="Y14"/>
  <c r="X14"/>
  <c r="M14"/>
  <c r="I14"/>
  <c r="H14"/>
  <c r="CW13"/>
  <c r="CV13"/>
  <c r="CG13"/>
  <c r="CF13"/>
  <c r="BQ13"/>
  <c r="BP13"/>
  <c r="BE13"/>
  <c r="BD13"/>
  <c r="AO13"/>
  <c r="AN13"/>
  <c r="AC13"/>
  <c r="Y13"/>
  <c r="X13"/>
  <c r="M13"/>
  <c r="I13"/>
  <c r="H13"/>
  <c r="CW12"/>
  <c r="CV12"/>
  <c r="CG12"/>
  <c r="CF12"/>
  <c r="BQ12"/>
  <c r="BP12"/>
  <c r="BE12"/>
  <c r="BD12"/>
  <c r="AO12"/>
  <c r="AN12"/>
  <c r="AC12"/>
  <c r="Y12"/>
  <c r="X12"/>
  <c r="M12"/>
  <c r="I12"/>
  <c r="H12"/>
  <c r="I80" i="39"/>
  <c r="I79"/>
  <c r="I78"/>
  <c r="I77"/>
  <c r="I76"/>
  <c r="I75"/>
  <c r="I74"/>
  <c r="I73"/>
  <c r="I72"/>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24"/>
  <c r="I23"/>
  <c r="I22"/>
  <c r="I21"/>
  <c r="I20"/>
  <c r="I19"/>
  <c r="I18"/>
  <c r="I17"/>
  <c r="I16"/>
  <c r="I15"/>
  <c r="I14"/>
  <c r="I13"/>
  <c r="I12"/>
  <c r="I11"/>
  <c r="J35" i="38"/>
  <c r="H35"/>
  <c r="J34"/>
  <c r="H34"/>
  <c r="AX183" i="37"/>
  <c r="AC183"/>
  <c r="H183"/>
  <c r="AX170"/>
  <c r="AC170"/>
  <c r="H170"/>
  <c r="AX169"/>
  <c r="AC169"/>
  <c r="H169"/>
  <c r="AX166"/>
  <c r="AC166"/>
  <c r="H166"/>
  <c r="AX165"/>
  <c r="AC165"/>
  <c r="H165"/>
  <c r="AX164"/>
  <c r="AC164"/>
  <c r="H164"/>
  <c r="AX163"/>
  <c r="AC163"/>
  <c r="H163"/>
  <c r="AX162"/>
  <c r="AC162"/>
  <c r="H162"/>
  <c r="AX161"/>
  <c r="AC161"/>
  <c r="H161"/>
  <c r="AX160"/>
  <c r="AC160"/>
  <c r="H160"/>
  <c r="AX159"/>
  <c r="AC159"/>
  <c r="H159"/>
  <c r="AX158"/>
  <c r="AC158"/>
  <c r="H158"/>
  <c r="AX157"/>
  <c r="AC157"/>
  <c r="H157"/>
  <c r="AX156"/>
  <c r="AC156"/>
  <c r="H156"/>
  <c r="AX155"/>
  <c r="AC155"/>
  <c r="H155"/>
  <c r="AX154"/>
  <c r="AC154"/>
  <c r="H154"/>
  <c r="AX153"/>
  <c r="AC153"/>
  <c r="H153"/>
  <c r="AX152"/>
  <c r="AC152"/>
  <c r="H152"/>
  <c r="AX151"/>
  <c r="AC151"/>
  <c r="H151"/>
  <c r="AX150"/>
  <c r="AC150"/>
  <c r="H150"/>
  <c r="AX149"/>
  <c r="AC149"/>
  <c r="H149"/>
  <c r="AX148"/>
  <c r="AC148"/>
  <c r="H148"/>
  <c r="AX147"/>
  <c r="AC147"/>
  <c r="H147"/>
  <c r="AX146"/>
  <c r="AC146"/>
  <c r="H146"/>
  <c r="AX145"/>
  <c r="AC145"/>
  <c r="H145"/>
  <c r="AX144"/>
  <c r="AC144"/>
  <c r="H144"/>
  <c r="AX143"/>
  <c r="AC143"/>
  <c r="H143"/>
  <c r="AX142"/>
  <c r="AC142"/>
  <c r="H142"/>
  <c r="AX141"/>
  <c r="AC141"/>
  <c r="H141"/>
  <c r="AX140"/>
  <c r="AC140"/>
  <c r="H140"/>
  <c r="AX139"/>
  <c r="AC139"/>
  <c r="H139"/>
  <c r="AX138"/>
  <c r="AC138"/>
  <c r="H138"/>
  <c r="AX137"/>
  <c r="AC137"/>
  <c r="H137"/>
  <c r="AX136"/>
  <c r="AC136"/>
  <c r="H136"/>
  <c r="AX135"/>
  <c r="AC135"/>
  <c r="H135"/>
  <c r="AX134"/>
  <c r="AC134"/>
  <c r="H134"/>
  <c r="AX133"/>
  <c r="AC133"/>
  <c r="H133"/>
  <c r="AX132"/>
  <c r="AC132"/>
  <c r="H132"/>
  <c r="AX131"/>
  <c r="AC131"/>
  <c r="H131"/>
  <c r="AX130"/>
  <c r="AC130"/>
  <c r="H130"/>
  <c r="AX129"/>
  <c r="AC129"/>
  <c r="H129"/>
  <c r="AX128"/>
  <c r="AC128"/>
  <c r="H128"/>
  <c r="AX127"/>
  <c r="AC127"/>
  <c r="H127"/>
  <c r="AX126"/>
  <c r="AC126"/>
  <c r="H126"/>
  <c r="AX125"/>
  <c r="AC125"/>
  <c r="H125"/>
  <c r="AX124"/>
  <c r="AC124"/>
  <c r="H124"/>
  <c r="AX123"/>
  <c r="AC123"/>
  <c r="H123"/>
  <c r="AX122"/>
  <c r="AC122"/>
  <c r="H122"/>
  <c r="AX121"/>
  <c r="AC121"/>
  <c r="H121"/>
  <c r="AX120"/>
  <c r="AC120"/>
  <c r="H120"/>
  <c r="AX119"/>
  <c r="AC119"/>
  <c r="H119"/>
  <c r="AX118"/>
  <c r="AC118"/>
  <c r="H118"/>
  <c r="AX117"/>
  <c r="AC117"/>
  <c r="H117"/>
  <c r="AX116"/>
  <c r="AC116"/>
  <c r="H116"/>
  <c r="AX115"/>
  <c r="AC115"/>
  <c r="H115"/>
  <c r="AX114"/>
  <c r="AC114"/>
  <c r="H114"/>
  <c r="AX113"/>
  <c r="AC113"/>
  <c r="H113"/>
  <c r="AX112"/>
  <c r="AC112"/>
  <c r="H112"/>
  <c r="AX111"/>
  <c r="AC111"/>
  <c r="H111"/>
  <c r="AX110"/>
  <c r="AC110"/>
  <c r="H110"/>
  <c r="AX109"/>
  <c r="AC109"/>
  <c r="H109"/>
  <c r="AX108"/>
  <c r="AC108"/>
  <c r="H108"/>
  <c r="AX107"/>
  <c r="AC107"/>
  <c r="H107"/>
  <c r="AX106"/>
  <c r="AC106"/>
  <c r="H106"/>
  <c r="AX105"/>
  <c r="AC105"/>
  <c r="H105"/>
  <c r="AX104"/>
  <c r="AC104"/>
  <c r="H104"/>
  <c r="AX103"/>
  <c r="AC103"/>
  <c r="H103"/>
  <c r="AX102"/>
  <c r="AC102"/>
  <c r="H102"/>
  <c r="AX101"/>
  <c r="AC101"/>
  <c r="H101"/>
  <c r="AX100"/>
  <c r="AC100"/>
  <c r="H100"/>
  <c r="AX99"/>
  <c r="AC99"/>
  <c r="H99"/>
  <c r="AX98"/>
  <c r="AC98"/>
  <c r="H98"/>
  <c r="AX97"/>
  <c r="AC97"/>
  <c r="H97"/>
  <c r="AX96"/>
  <c r="AC96"/>
  <c r="H96"/>
  <c r="AX95"/>
  <c r="AC95"/>
  <c r="H95"/>
  <c r="AX94"/>
  <c r="AC94"/>
  <c r="H94"/>
  <c r="AX93"/>
  <c r="AC93"/>
  <c r="H93"/>
  <c r="AX92"/>
  <c r="AC92"/>
  <c r="H92"/>
  <c r="AX91"/>
  <c r="AC91"/>
  <c r="H91"/>
  <c r="AX90"/>
  <c r="AC90"/>
  <c r="H90"/>
  <c r="AX89"/>
  <c r="AC89"/>
  <c r="H89"/>
  <c r="AX88"/>
  <c r="AC88"/>
  <c r="H88"/>
  <c r="AX87"/>
  <c r="AC87"/>
  <c r="H87"/>
  <c r="AX86"/>
  <c r="AC86"/>
  <c r="H86"/>
  <c r="AX85"/>
  <c r="AC85"/>
  <c r="H85"/>
  <c r="AX84"/>
  <c r="AC84"/>
  <c r="H84"/>
  <c r="AX83"/>
  <c r="AC83"/>
  <c r="H83"/>
  <c r="AX82"/>
  <c r="AC82"/>
  <c r="H82"/>
  <c r="AX81"/>
  <c r="AC81"/>
  <c r="H81"/>
  <c r="AX80"/>
  <c r="AC80"/>
  <c r="H80"/>
  <c r="AX79"/>
  <c r="AC79"/>
  <c r="H79"/>
  <c r="AX78"/>
  <c r="AC78"/>
  <c r="H78"/>
  <c r="AX77"/>
  <c r="AC77"/>
  <c r="H77"/>
  <c r="AX76"/>
  <c r="AC76"/>
  <c r="H76"/>
  <c r="AX75"/>
  <c r="AC75"/>
  <c r="H75"/>
  <c r="AX74"/>
  <c r="AC74"/>
  <c r="H74"/>
  <c r="AX73"/>
  <c r="AC73"/>
  <c r="H73"/>
  <c r="AX72"/>
  <c r="AC72"/>
  <c r="H72"/>
  <c r="AX71"/>
  <c r="AC71"/>
  <c r="H71"/>
  <c r="AX70"/>
  <c r="AC70"/>
  <c r="H70"/>
  <c r="AX69"/>
  <c r="AC69"/>
  <c r="H69"/>
  <c r="AX68"/>
  <c r="AC68"/>
  <c r="H68"/>
  <c r="AX67"/>
  <c r="AC67"/>
  <c r="H67"/>
  <c r="AX66"/>
  <c r="AC66"/>
  <c r="H66"/>
  <c r="AX65"/>
  <c r="AC65"/>
  <c r="H65"/>
  <c r="AX64"/>
  <c r="AC64"/>
  <c r="H64"/>
  <c r="AX63"/>
  <c r="AC63"/>
  <c r="H63"/>
  <c r="AX62"/>
  <c r="AC62"/>
  <c r="H62"/>
  <c r="AX61"/>
  <c r="AC61"/>
  <c r="H61"/>
  <c r="AX60"/>
  <c r="AC60"/>
  <c r="H60"/>
  <c r="AX59"/>
  <c r="AC59"/>
  <c r="H59"/>
  <c r="AX58"/>
  <c r="AC58"/>
  <c r="H58"/>
  <c r="AX57"/>
  <c r="AC57"/>
  <c r="H57"/>
  <c r="AX56"/>
  <c r="AC56"/>
  <c r="H56"/>
  <c r="AX55"/>
  <c r="AC55"/>
  <c r="H55"/>
  <c r="AX54"/>
  <c r="AC54"/>
  <c r="H54"/>
  <c r="AX53"/>
  <c r="AC53"/>
  <c r="H53"/>
  <c r="AX52"/>
  <c r="AC52"/>
  <c r="H52"/>
  <c r="AX51"/>
  <c r="AC51"/>
  <c r="H51"/>
  <c r="AX50"/>
  <c r="AC50"/>
  <c r="H50"/>
  <c r="AX49"/>
  <c r="AC49"/>
  <c r="H49"/>
  <c r="AX48"/>
  <c r="AC48"/>
  <c r="H48"/>
  <c r="AX47"/>
  <c r="AC47"/>
  <c r="H47"/>
  <c r="AX46"/>
  <c r="AC46"/>
  <c r="H46"/>
  <c r="AX45"/>
  <c r="AC45"/>
  <c r="H45"/>
  <c r="AX44"/>
  <c r="AC44"/>
  <c r="H44"/>
  <c r="AX43"/>
  <c r="AC43"/>
  <c r="H43"/>
  <c r="AX42"/>
  <c r="AC42"/>
  <c r="H42"/>
  <c r="AX41"/>
  <c r="AC41"/>
  <c r="H41"/>
  <c r="AX40"/>
  <c r="AC40"/>
  <c r="H40"/>
  <c r="AX39"/>
  <c r="AC39"/>
  <c r="H39"/>
  <c r="AX38"/>
  <c r="AC38"/>
  <c r="H38"/>
  <c r="AX37"/>
  <c r="AC37"/>
  <c r="H37"/>
  <c r="AX36"/>
  <c r="AC36"/>
  <c r="H36"/>
  <c r="AX35"/>
  <c r="AC35"/>
  <c r="H35"/>
  <c r="AX34"/>
  <c r="AC34"/>
  <c r="H34"/>
  <c r="AX33"/>
  <c r="AC33"/>
  <c r="H33"/>
  <c r="AX32"/>
  <c r="AC32"/>
  <c r="H32"/>
  <c r="AX31"/>
  <c r="AC31"/>
  <c r="H31"/>
  <c r="AX30"/>
  <c r="AC30"/>
  <c r="H30"/>
  <c r="AX29"/>
  <c r="AC29"/>
  <c r="H29"/>
  <c r="AX28"/>
  <c r="AC28"/>
  <c r="H28"/>
  <c r="AX27"/>
  <c r="AC27"/>
  <c r="H27"/>
  <c r="AX26"/>
  <c r="AC26"/>
  <c r="H26"/>
  <c r="AX25"/>
  <c r="AC25"/>
  <c r="H25"/>
  <c r="AX24"/>
  <c r="AC24"/>
  <c r="H24"/>
  <c r="AX23"/>
  <c r="AC23"/>
  <c r="H23"/>
  <c r="AX22"/>
  <c r="AC22"/>
  <c r="H22"/>
  <c r="AX21"/>
  <c r="AC21"/>
  <c r="H21"/>
  <c r="CG20"/>
  <c r="BV20"/>
  <c r="AX20"/>
  <c r="AC20"/>
  <c r="H20"/>
  <c r="CG19"/>
  <c r="BV19"/>
  <c r="AX19"/>
  <c r="AC19"/>
  <c r="H19"/>
  <c r="CG18"/>
  <c r="BV18"/>
  <c r="AX18"/>
  <c r="AC18"/>
  <c r="H18"/>
  <c r="CG17"/>
  <c r="BV17"/>
  <c r="AX17"/>
  <c r="AC17"/>
  <c r="H17"/>
  <c r="CG16"/>
  <c r="BV16"/>
  <c r="AX16"/>
  <c r="AC16"/>
  <c r="H16"/>
  <c r="CG15"/>
  <c r="BV15"/>
  <c r="AX15"/>
  <c r="AC15"/>
  <c r="H15"/>
  <c r="CG14"/>
  <c r="BV14"/>
  <c r="AX14"/>
  <c r="AC14"/>
  <c r="H14"/>
  <c r="CG13"/>
  <c r="BV13"/>
  <c r="AX13"/>
  <c r="AC13"/>
  <c r="H13"/>
  <c r="CG12"/>
  <c r="BV12"/>
  <c r="AX12"/>
  <c r="AC12"/>
  <c r="H12"/>
  <c r="CG11"/>
  <c r="BV11"/>
  <c r="AX11"/>
  <c r="AC11"/>
  <c r="H11"/>
  <c r="D352" i="6" l="1"/>
  <c r="E352"/>
  <c r="F352"/>
  <c r="G352"/>
  <c r="H352"/>
  <c r="I352"/>
  <c r="J352"/>
  <c r="K352"/>
  <c r="L352"/>
  <c r="M352"/>
  <c r="N352"/>
  <c r="D69" i="36" l="1"/>
  <c r="E69" s="1"/>
  <c r="F69" s="1"/>
  <c r="G69" s="1"/>
  <c r="H69" s="1"/>
  <c r="I69" s="1"/>
  <c r="C69"/>
  <c r="D66"/>
  <c r="E66" s="1"/>
  <c r="F66" s="1"/>
  <c r="G66" s="1"/>
  <c r="H66" s="1"/>
  <c r="I66" s="1"/>
  <c r="C66"/>
  <c r="D63"/>
  <c r="E63" s="1"/>
  <c r="F63" s="1"/>
  <c r="G63" s="1"/>
  <c r="H63" s="1"/>
  <c r="I63" s="1"/>
  <c r="C63"/>
  <c r="D60"/>
  <c r="E60" s="1"/>
  <c r="F60" s="1"/>
  <c r="G60" s="1"/>
  <c r="H60" s="1"/>
  <c r="I60" s="1"/>
  <c r="C60"/>
  <c r="D53"/>
  <c r="E53" s="1"/>
  <c r="C53"/>
  <c r="D50"/>
  <c r="E50" s="1"/>
  <c r="C50"/>
  <c r="D47"/>
  <c r="E47" s="1"/>
  <c r="C47"/>
  <c r="D44"/>
  <c r="E44" s="1"/>
  <c r="C44"/>
  <c r="D41"/>
  <c r="E41" s="1"/>
  <c r="C41"/>
  <c r="J35"/>
  <c r="J34"/>
  <c r="C3"/>
  <c r="V17" i="35"/>
  <c r="P17"/>
  <c r="J17"/>
  <c r="V16"/>
  <c r="P16"/>
  <c r="J16"/>
  <c r="V15"/>
  <c r="P15"/>
  <c r="J15"/>
  <c r="C3"/>
  <c r="C3" i="34"/>
  <c r="F31" i="33"/>
  <c r="G31" s="1"/>
  <c r="F30"/>
  <c r="G30" s="1"/>
  <c r="F29"/>
  <c r="G29" s="1"/>
  <c r="F28"/>
  <c r="G28" s="1"/>
  <c r="F27"/>
  <c r="G27" s="1"/>
  <c r="F26"/>
  <c r="G26" s="1"/>
  <c r="F25"/>
  <c r="G25" s="1"/>
  <c r="F24"/>
  <c r="G24" s="1"/>
  <c r="F23"/>
  <c r="G23" s="1"/>
  <c r="F22"/>
  <c r="G22" s="1"/>
  <c r="F21"/>
  <c r="G21" s="1"/>
  <c r="F20"/>
  <c r="G20" s="1"/>
  <c r="F19"/>
  <c r="G19" s="1"/>
  <c r="F18"/>
  <c r="G18" s="1"/>
  <c r="F17"/>
  <c r="G17" s="1"/>
  <c r="F16"/>
  <c r="G16" s="1"/>
  <c r="F15"/>
  <c r="G15" s="1"/>
  <c r="F14"/>
  <c r="G14" s="1"/>
  <c r="G13"/>
  <c r="G12"/>
  <c r="C3"/>
  <c r="C3" i="32"/>
  <c r="F143" i="31"/>
  <c r="E143"/>
  <c r="G142"/>
  <c r="G141"/>
  <c r="G140"/>
  <c r="G139"/>
  <c r="G138"/>
  <c r="G137"/>
  <c r="G136"/>
  <c r="G135"/>
  <c r="G134"/>
  <c r="G133"/>
  <c r="G132"/>
  <c r="G131"/>
  <c r="F130"/>
  <c r="E130"/>
  <c r="G129"/>
  <c r="G128"/>
  <c r="G127"/>
  <c r="G126"/>
  <c r="G125"/>
  <c r="G124"/>
  <c r="G123"/>
  <c r="G122"/>
  <c r="G121"/>
  <c r="G120"/>
  <c r="G119"/>
  <c r="G118"/>
  <c r="O62"/>
  <c r="N62"/>
  <c r="O49"/>
  <c r="N49"/>
  <c r="O48"/>
  <c r="N48"/>
  <c r="O47"/>
  <c r="N47"/>
  <c r="O46"/>
  <c r="N46"/>
  <c r="O45"/>
  <c r="N45"/>
  <c r="O44"/>
  <c r="N44"/>
  <c r="O43"/>
  <c r="N43"/>
  <c r="O42"/>
  <c r="N42"/>
  <c r="O41"/>
  <c r="N41"/>
  <c r="O40"/>
  <c r="N40"/>
  <c r="O39"/>
  <c r="N39"/>
  <c r="O38"/>
  <c r="N38"/>
  <c r="O37"/>
  <c r="N37"/>
  <c r="O36"/>
  <c r="N36"/>
  <c r="O35"/>
  <c r="N35"/>
  <c r="N34"/>
  <c r="P34" s="1"/>
  <c r="I26"/>
  <c r="I25"/>
  <c r="I24"/>
  <c r="I22"/>
  <c r="I21"/>
  <c r="I20"/>
  <c r="I18"/>
  <c r="I17"/>
  <c r="I16"/>
  <c r="I15"/>
  <c r="I14"/>
  <c r="I13"/>
  <c r="C3"/>
  <c r="H80" i="30"/>
  <c r="G80"/>
  <c r="F80"/>
  <c r="E80"/>
  <c r="D80"/>
  <c r="I79"/>
  <c r="I78"/>
  <c r="I77"/>
  <c r="I76"/>
  <c r="I75"/>
  <c r="I74"/>
  <c r="I73"/>
  <c r="I72"/>
  <c r="I71"/>
  <c r="I70"/>
  <c r="I68"/>
  <c r="K48"/>
  <c r="J48"/>
  <c r="I48"/>
  <c r="H48"/>
  <c r="N46"/>
  <c r="C45"/>
  <c r="N45" s="1"/>
  <c r="C44"/>
  <c r="N44" s="1"/>
  <c r="C43"/>
  <c r="N43" s="1"/>
  <c r="C42"/>
  <c r="N42" s="1"/>
  <c r="C41"/>
  <c r="N41" s="1"/>
  <c r="C40"/>
  <c r="N40" s="1"/>
  <c r="C39"/>
  <c r="N39" s="1"/>
  <c r="C38"/>
  <c r="N38" s="1"/>
  <c r="N31"/>
  <c r="N30"/>
  <c r="N29"/>
  <c r="N28"/>
  <c r="N27"/>
  <c r="N26"/>
  <c r="N25"/>
  <c r="N24"/>
  <c r="V17"/>
  <c r="U17"/>
  <c r="U18" s="1"/>
  <c r="T17"/>
  <c r="S17"/>
  <c r="R17"/>
  <c r="Q17"/>
  <c r="P17"/>
  <c r="O17"/>
  <c r="U14"/>
  <c r="T14" s="1"/>
  <c r="C3"/>
  <c r="J57" i="29"/>
  <c r="K57" s="1"/>
  <c r="L57" s="1"/>
  <c r="M57" s="1"/>
  <c r="N57" s="1"/>
  <c r="H57"/>
  <c r="G57" s="1"/>
  <c r="F57" s="1"/>
  <c r="E57" s="1"/>
  <c r="D57" s="1"/>
  <c r="J50"/>
  <c r="J49"/>
  <c r="I23"/>
  <c r="I26" s="1"/>
  <c r="H23"/>
  <c r="G23"/>
  <c r="F23"/>
  <c r="E23"/>
  <c r="D23"/>
  <c r="S21"/>
  <c r="R21"/>
  <c r="Q21"/>
  <c r="P21"/>
  <c r="O21"/>
  <c r="N21"/>
  <c r="M21"/>
  <c r="L21"/>
  <c r="K21"/>
  <c r="J21"/>
  <c r="J22" s="1"/>
  <c r="C3"/>
  <c r="C3" i="28"/>
  <c r="C3" i="24"/>
  <c r="C3" i="23"/>
  <c r="C3" i="22"/>
  <c r="C3" i="21"/>
  <c r="C3" i="20"/>
  <c r="C3" i="19"/>
  <c r="M36" i="18"/>
  <c r="L36"/>
  <c r="K36"/>
  <c r="J36"/>
  <c r="I36"/>
  <c r="H36"/>
  <c r="G36"/>
  <c r="F36"/>
  <c r="E36"/>
  <c r="D36"/>
  <c r="M25"/>
  <c r="G19" i="17" s="1"/>
  <c r="M26" i="18" s="1"/>
  <c r="L25"/>
  <c r="F19" i="17" s="1"/>
  <c r="L26" i="18" s="1"/>
  <c r="K25"/>
  <c r="E19" i="17" s="1"/>
  <c r="K26" i="18" s="1"/>
  <c r="J25"/>
  <c r="D19" i="17" s="1"/>
  <c r="J26" i="18" s="1"/>
  <c r="I25"/>
  <c r="C19" i="17" s="1"/>
  <c r="I26" i="18" s="1"/>
  <c r="H25"/>
  <c r="G25"/>
  <c r="F25"/>
  <c r="E25"/>
  <c r="D25"/>
  <c r="B2"/>
  <c r="E20" i="17"/>
  <c r="N19"/>
  <c r="M19"/>
  <c r="L19"/>
  <c r="K19"/>
  <c r="J19"/>
  <c r="B2"/>
  <c r="N72" i="16"/>
  <c r="M72"/>
  <c r="L72"/>
  <c r="K72"/>
  <c r="J72"/>
  <c r="O71"/>
  <c r="O70"/>
  <c r="O69"/>
  <c r="O68"/>
  <c r="O67"/>
  <c r="O66"/>
  <c r="N57"/>
  <c r="M57"/>
  <c r="L57"/>
  <c r="K57"/>
  <c r="J57"/>
  <c r="I57"/>
  <c r="H57"/>
  <c r="N50"/>
  <c r="M50"/>
  <c r="L50"/>
  <c r="K50"/>
  <c r="J50"/>
  <c r="N39"/>
  <c r="M39"/>
  <c r="L39"/>
  <c r="K39"/>
  <c r="J39"/>
  <c r="I39"/>
  <c r="N37"/>
  <c r="M37"/>
  <c r="L37"/>
  <c r="K37"/>
  <c r="J37"/>
  <c r="I37"/>
  <c r="H37"/>
  <c r="N32"/>
  <c r="M32"/>
  <c r="L32"/>
  <c r="K32"/>
  <c r="J32"/>
  <c r="I32"/>
  <c r="H32"/>
  <c r="N20"/>
  <c r="M20"/>
  <c r="L20"/>
  <c r="K20"/>
  <c r="J20"/>
  <c r="O19"/>
  <c r="O17"/>
  <c r="O16"/>
  <c r="O15"/>
  <c r="O14"/>
  <c r="O13"/>
  <c r="C3"/>
  <c r="C2"/>
  <c r="B2" i="15"/>
  <c r="B2" i="14"/>
  <c r="I34" i="4"/>
  <c r="H34"/>
  <c r="G34"/>
  <c r="F34"/>
  <c r="E34"/>
  <c r="D34"/>
  <c r="N22"/>
  <c r="M22"/>
  <c r="L22"/>
  <c r="K22"/>
  <c r="I22"/>
  <c r="H22"/>
  <c r="G22"/>
  <c r="F22"/>
  <c r="E22"/>
  <c r="D22"/>
  <c r="C3"/>
  <c r="C2"/>
  <c r="C2" i="3"/>
  <c r="C2" i="2" s="1"/>
  <c r="C3"/>
  <c r="C3" i="1"/>
  <c r="C2"/>
  <c r="J40" i="16" l="1"/>
  <c r="L40"/>
  <c r="N40"/>
  <c r="C20" i="17"/>
  <c r="G20"/>
  <c r="D20"/>
  <c r="F20"/>
  <c r="H24" i="29"/>
  <c r="H26" s="1"/>
  <c r="I80" i="30"/>
  <c r="P35" i="31"/>
  <c r="P36"/>
  <c r="P37"/>
  <c r="P38"/>
  <c r="P39"/>
  <c r="P40"/>
  <c r="P41"/>
  <c r="P42"/>
  <c r="P43"/>
  <c r="P44"/>
  <c r="P45"/>
  <c r="P46"/>
  <c r="P47"/>
  <c r="P48"/>
  <c r="P49"/>
  <c r="G130"/>
  <c r="G143"/>
  <c r="P62"/>
  <c r="O72" i="16"/>
  <c r="O20"/>
  <c r="C2" i="36"/>
  <c r="C2" i="33"/>
  <c r="C2" i="32"/>
  <c r="C2" i="35"/>
  <c r="C2" i="34"/>
  <c r="C2" i="31"/>
  <c r="C2" i="30"/>
  <c r="C2" i="29"/>
  <c r="C2" i="28"/>
  <c r="I40" i="16"/>
  <c r="K40"/>
  <c r="M40"/>
  <c r="C2" i="19"/>
  <c r="C2" i="20"/>
  <c r="C2" i="21"/>
  <c r="C2" i="22"/>
  <c r="C2" i="23"/>
  <c r="C2" i="24"/>
  <c r="K22" i="29"/>
  <c r="L22" s="1"/>
  <c r="M22" s="1"/>
  <c r="N22" s="1"/>
  <c r="O22" s="1"/>
  <c r="P22" s="1"/>
  <c r="Q22" s="1"/>
  <c r="R22" s="1"/>
  <c r="S22" s="1"/>
  <c r="U45" i="30"/>
  <c r="U44"/>
  <c r="U43"/>
  <c r="U42"/>
  <c r="U41"/>
  <c r="U40"/>
  <c r="U39"/>
  <c r="U38"/>
  <c r="U36"/>
  <c r="U47"/>
  <c r="U46"/>
  <c r="T18"/>
  <c r="G24" i="29"/>
  <c r="S14" i="30"/>
  <c r="E51" i="36"/>
  <c r="F50"/>
  <c r="E45"/>
  <c r="F44"/>
  <c r="E64"/>
  <c r="E67"/>
  <c r="E70"/>
  <c r="F41"/>
  <c r="E42"/>
  <c r="F47"/>
  <c r="E48"/>
  <c r="F53"/>
  <c r="E54"/>
  <c r="U48" i="30" l="1"/>
  <c r="F42" i="36"/>
  <c r="G41"/>
  <c r="G26" i="29"/>
  <c r="F24"/>
  <c r="F54" i="36"/>
  <c r="G53"/>
  <c r="F67"/>
  <c r="F51"/>
  <c r="G50"/>
  <c r="E61"/>
  <c r="F48"/>
  <c r="G47"/>
  <c r="F70"/>
  <c r="F45"/>
  <c r="G44"/>
  <c r="R14" i="30"/>
  <c r="T47"/>
  <c r="T46"/>
  <c r="T45"/>
  <c r="T44"/>
  <c r="T43"/>
  <c r="T42"/>
  <c r="T41"/>
  <c r="T40"/>
  <c r="T39"/>
  <c r="T38"/>
  <c r="T36"/>
  <c r="S18"/>
  <c r="T48" l="1"/>
  <c r="G67" i="36"/>
  <c r="G45"/>
  <c r="H44"/>
  <c r="G70"/>
  <c r="G51"/>
  <c r="H50"/>
  <c r="G54"/>
  <c r="H53"/>
  <c r="G42"/>
  <c r="H41"/>
  <c r="S45" i="30"/>
  <c r="S44"/>
  <c r="S43"/>
  <c r="S42"/>
  <c r="S41"/>
  <c r="S40"/>
  <c r="S39"/>
  <c r="S38"/>
  <c r="S36"/>
  <c r="S47"/>
  <c r="S46"/>
  <c r="R18"/>
  <c r="Q14"/>
  <c r="H22" s="1"/>
  <c r="H33" s="1"/>
  <c r="F64" i="36"/>
  <c r="G48"/>
  <c r="H47"/>
  <c r="F61"/>
  <c r="F26" i="29"/>
  <c r="E24"/>
  <c r="S48" i="30" l="1"/>
  <c r="H67" i="36"/>
  <c r="H48"/>
  <c r="J48" s="1"/>
  <c r="I47"/>
  <c r="I48" s="1"/>
  <c r="K47"/>
  <c r="H70"/>
  <c r="H45"/>
  <c r="I44"/>
  <c r="E26" i="29"/>
  <c r="D24"/>
  <c r="G61" i="36"/>
  <c r="G64"/>
  <c r="J47"/>
  <c r="P14" i="30"/>
  <c r="K22"/>
  <c r="K33" s="1"/>
  <c r="L22"/>
  <c r="L33" s="1"/>
  <c r="J22"/>
  <c r="J33" s="1"/>
  <c r="I22"/>
  <c r="I33" s="1"/>
  <c r="R47"/>
  <c r="R46"/>
  <c r="R45"/>
  <c r="R44"/>
  <c r="R43"/>
  <c r="R42"/>
  <c r="R41"/>
  <c r="R40"/>
  <c r="R39"/>
  <c r="R38"/>
  <c r="R36"/>
  <c r="R48" s="1"/>
  <c r="Q18"/>
  <c r="U21" s="1"/>
  <c r="H42" i="36"/>
  <c r="I41"/>
  <c r="J41" s="1"/>
  <c r="H54"/>
  <c r="I53"/>
  <c r="H51"/>
  <c r="I50"/>
  <c r="I51" s="1"/>
  <c r="J50"/>
  <c r="J69"/>
  <c r="J44"/>
  <c r="J51" l="1"/>
  <c r="K50"/>
  <c r="K48"/>
  <c r="L48" s="1"/>
  <c r="K51"/>
  <c r="L51" s="1"/>
  <c r="I67"/>
  <c r="K67" s="1"/>
  <c r="L67" s="1"/>
  <c r="K66"/>
  <c r="J66"/>
  <c r="I54"/>
  <c r="J54" s="1"/>
  <c r="J53"/>
  <c r="P21" i="30"/>
  <c r="I45" i="36"/>
  <c r="K44"/>
  <c r="I70"/>
  <c r="K69"/>
  <c r="K54"/>
  <c r="L54" s="1"/>
  <c r="K53"/>
  <c r="I42"/>
  <c r="K42" s="1"/>
  <c r="L42" s="1"/>
  <c r="K41"/>
  <c r="Q45" i="30"/>
  <c r="Q44"/>
  <c r="Q43"/>
  <c r="Q42"/>
  <c r="Q41"/>
  <c r="Q40"/>
  <c r="Q39"/>
  <c r="Q38"/>
  <c r="Q36"/>
  <c r="Q47"/>
  <c r="Q46"/>
  <c r="P18"/>
  <c r="Q26"/>
  <c r="U24"/>
  <c r="U25"/>
  <c r="T32"/>
  <c r="P32"/>
  <c r="S31"/>
  <c r="U30"/>
  <c r="Q30"/>
  <c r="S29"/>
  <c r="U28"/>
  <c r="Q28"/>
  <c r="S27"/>
  <c r="U26"/>
  <c r="S32"/>
  <c r="V31"/>
  <c r="R31"/>
  <c r="V30"/>
  <c r="R30"/>
  <c r="V29"/>
  <c r="R29"/>
  <c r="V28"/>
  <c r="R28"/>
  <c r="V27"/>
  <c r="R27"/>
  <c r="V26"/>
  <c r="R26"/>
  <c r="V25"/>
  <c r="R25"/>
  <c r="V24"/>
  <c r="R24"/>
  <c r="S25"/>
  <c r="P25"/>
  <c r="S26"/>
  <c r="Q24"/>
  <c r="Q25"/>
  <c r="V32"/>
  <c r="R32"/>
  <c r="U31"/>
  <c r="Q31"/>
  <c r="S30"/>
  <c r="U29"/>
  <c r="Q29"/>
  <c r="S28"/>
  <c r="U27"/>
  <c r="Q27"/>
  <c r="U32"/>
  <c r="Q32"/>
  <c r="T31"/>
  <c r="P31"/>
  <c r="T30"/>
  <c r="P30"/>
  <c r="T29"/>
  <c r="P29"/>
  <c r="T28"/>
  <c r="P28"/>
  <c r="T27"/>
  <c r="P27"/>
  <c r="T26"/>
  <c r="P26"/>
  <c r="T25"/>
  <c r="T24"/>
  <c r="P24"/>
  <c r="S24"/>
  <c r="R21"/>
  <c r="S21"/>
  <c r="T21"/>
  <c r="V21"/>
  <c r="V33" s="1"/>
  <c r="Q21"/>
  <c r="H64" i="36"/>
  <c r="H61"/>
  <c r="H25" i="29"/>
  <c r="H28" s="1"/>
  <c r="F25"/>
  <c r="I25"/>
  <c r="G25"/>
  <c r="G28" s="1"/>
  <c r="E25"/>
  <c r="E28" s="1"/>
  <c r="J67" i="36" l="1"/>
  <c r="Q33" i="30"/>
  <c r="R33"/>
  <c r="R51" s="1"/>
  <c r="U54" s="1"/>
  <c r="T33"/>
  <c r="Q48"/>
  <c r="U33"/>
  <c r="U51" s="1"/>
  <c r="I32" i="29"/>
  <c r="G32"/>
  <c r="J32"/>
  <c r="H32"/>
  <c r="F32"/>
  <c r="M35"/>
  <c r="K35"/>
  <c r="I35"/>
  <c r="L35"/>
  <c r="J35"/>
  <c r="I64" i="36"/>
  <c r="K64" s="1"/>
  <c r="L64" s="1"/>
  <c r="K63"/>
  <c r="W54" i="30"/>
  <c r="S54"/>
  <c r="T54"/>
  <c r="K34" i="29"/>
  <c r="I34"/>
  <c r="L34"/>
  <c r="J34"/>
  <c r="H34"/>
  <c r="F28"/>
  <c r="I61" i="36"/>
  <c r="K61" s="1"/>
  <c r="L61" s="1"/>
  <c r="K60"/>
  <c r="J60"/>
  <c r="J63"/>
  <c r="S33" i="30"/>
  <c r="S51" s="1"/>
  <c r="J42" i="36"/>
  <c r="J61"/>
  <c r="P33" i="30"/>
  <c r="J64" i="36"/>
  <c r="I29" i="29"/>
  <c r="I28"/>
  <c r="P47" i="30"/>
  <c r="P46"/>
  <c r="P45"/>
  <c r="P44"/>
  <c r="P43"/>
  <c r="P42"/>
  <c r="P41"/>
  <c r="P40"/>
  <c r="P39"/>
  <c r="P38"/>
  <c r="P36"/>
  <c r="O18"/>
  <c r="K70" i="36"/>
  <c r="L70" s="1"/>
  <c r="J70"/>
  <c r="K45"/>
  <c r="L45" s="1"/>
  <c r="J45"/>
  <c r="V54" i="30" l="1"/>
  <c r="P48"/>
  <c r="V48"/>
  <c r="V51" s="1"/>
  <c r="AA58" s="1"/>
  <c r="AA59" s="1"/>
  <c r="AA61" s="1"/>
  <c r="T51"/>
  <c r="W56" s="1"/>
  <c r="W57"/>
  <c r="X57"/>
  <c r="Y57"/>
  <c r="Z57"/>
  <c r="V57"/>
  <c r="Y58"/>
  <c r="Z58"/>
  <c r="M36" i="29"/>
  <c r="K36"/>
  <c r="N36"/>
  <c r="N38" s="1"/>
  <c r="N42" s="1"/>
  <c r="L36"/>
  <c r="J36"/>
  <c r="L38"/>
  <c r="L42" s="1"/>
  <c r="M38"/>
  <c r="M42" s="1"/>
  <c r="Y56" i="30"/>
  <c r="U56"/>
  <c r="V56"/>
  <c r="N37" i="29"/>
  <c r="N39" s="1"/>
  <c r="N40" s="1"/>
  <c r="L37"/>
  <c r="L39" s="1"/>
  <c r="L40" s="1"/>
  <c r="J37"/>
  <c r="J39" s="1"/>
  <c r="M37"/>
  <c r="M39" s="1"/>
  <c r="K37"/>
  <c r="W55" i="30"/>
  <c r="U55"/>
  <c r="X55"/>
  <c r="V55"/>
  <c r="T55"/>
  <c r="K33" i="29"/>
  <c r="I33"/>
  <c r="G33"/>
  <c r="J33"/>
  <c r="H33"/>
  <c r="Z59" i="30"/>
  <c r="Z61" s="1"/>
  <c r="J38" i="29" l="1"/>
  <c r="J42" s="1"/>
  <c r="M40"/>
  <c r="X58" i="30"/>
  <c r="W58"/>
  <c r="W59" s="1"/>
  <c r="W61" s="1"/>
  <c r="X56"/>
  <c r="Y59"/>
  <c r="Y61" s="1"/>
  <c r="X59"/>
  <c r="X61" s="1"/>
  <c r="K39" i="29"/>
  <c r="K38"/>
  <c r="K42" s="1"/>
  <c r="J40" l="1"/>
  <c r="K40"/>
  <c r="T39"/>
  <c r="AB59" i="30"/>
  <c r="T40" i="29"/>
  <c r="AB61" i="30"/>
  <c r="T38" i="29"/>
  <c r="T42" l="1"/>
  <c r="U42" s="1"/>
</calcChain>
</file>

<file path=xl/comments1.xml><?xml version="1.0" encoding="utf-8"?>
<comments xmlns="http://schemas.openxmlformats.org/spreadsheetml/2006/main">
  <authors>
    <author>c17385</author>
  </authors>
  <commentList>
    <comment ref="S243" authorId="0">
      <text>
        <r>
          <rPr>
            <b/>
            <sz val="8"/>
            <color indexed="81"/>
            <rFont val="Tahoma"/>
            <family val="2"/>
          </rPr>
          <t xml:space="preserve">NOTE:
</t>
        </r>
        <r>
          <rPr>
            <sz val="8"/>
            <color indexed="81"/>
            <rFont val="Tahoma"/>
            <family val="2"/>
          </rPr>
          <t>TransGrid has  ammended the heading and years for this table to refer to the forthcoming period.</t>
        </r>
      </text>
    </comment>
    <comment ref="S669" authorId="0">
      <text>
        <r>
          <rPr>
            <b/>
            <sz val="8"/>
            <color indexed="81"/>
            <rFont val="Tahoma"/>
            <family val="2"/>
          </rPr>
          <t xml:space="preserve">NOTE:
</t>
        </r>
        <r>
          <rPr>
            <sz val="8"/>
            <color indexed="81"/>
            <rFont val="Tahoma"/>
            <family val="2"/>
          </rPr>
          <t>TransGrid has  ammended the heading and years for this table to refer to the forthcoming period.</t>
        </r>
      </text>
    </comment>
    <comment ref="S724" authorId="0">
      <text>
        <r>
          <rPr>
            <b/>
            <sz val="8"/>
            <color indexed="81"/>
            <rFont val="Tahoma"/>
            <family val="2"/>
          </rPr>
          <t xml:space="preserve">NOTE:
</t>
        </r>
        <r>
          <rPr>
            <sz val="8"/>
            <color indexed="81"/>
            <rFont val="Tahoma"/>
            <family val="2"/>
          </rPr>
          <t>TransGrid has  ammended the heading and years for this table to refer to the forthcoming period.</t>
        </r>
      </text>
    </comment>
  </commentList>
</comments>
</file>

<file path=xl/comments2.xml><?xml version="1.0" encoding="utf-8"?>
<comments xmlns="http://schemas.openxmlformats.org/spreadsheetml/2006/main">
  <authors>
    <author>Nam Le</author>
    <author>Yap, Kenny</author>
    <author>kyap</author>
  </authors>
  <commentList>
    <comment ref="I27" authorId="0">
      <text>
        <r>
          <rPr>
            <sz val="8"/>
            <color indexed="81"/>
            <rFont val="Tahoma"/>
            <family val="2"/>
          </rPr>
          <t>Insert actual opex here to calculate error correction adjustment at 2014 reset</t>
        </r>
      </text>
    </comment>
    <comment ref="I29" authorId="1">
      <text>
        <r>
          <rPr>
            <b/>
            <sz val="8"/>
            <color indexed="81"/>
            <rFont val="Tahoma"/>
            <family val="2"/>
          </rPr>
          <t>Yap, Kenny:</t>
        </r>
        <r>
          <rPr>
            <sz val="8"/>
            <color indexed="81"/>
            <rFont val="Tahoma"/>
            <family val="2"/>
          </rPr>
          <t xml:space="preserve">
Includes adjustment to convert actual nominal amount to $2008-09</t>
        </r>
      </text>
    </comment>
    <comment ref="I50" authorId="2">
      <text>
        <r>
          <rPr>
            <b/>
            <sz val="8"/>
            <color indexed="81"/>
            <rFont val="Tahoma"/>
            <family val="2"/>
          </rPr>
          <t>kyap:</t>
        </r>
        <r>
          <rPr>
            <sz val="8"/>
            <color indexed="81"/>
            <rFont val="Tahoma"/>
            <family val="2"/>
          </rPr>
          <t xml:space="preserve">
Assumed forecast as provided by TransGrid.</t>
        </r>
      </text>
    </comment>
    <comment ref="I56" authorId="2">
      <text>
        <r>
          <rPr>
            <b/>
            <sz val="8"/>
            <color indexed="81"/>
            <rFont val="Tahoma"/>
            <family val="2"/>
          </rPr>
          <t>kyap:</t>
        </r>
        <r>
          <rPr>
            <sz val="8"/>
            <color indexed="81"/>
            <rFont val="Tahoma"/>
            <family val="2"/>
          </rPr>
          <t xml:space="preserve">
Updated for March-March</t>
        </r>
      </text>
    </comment>
    <comment ref="J56" authorId="2">
      <text>
        <r>
          <rPr>
            <b/>
            <sz val="8"/>
            <color indexed="81"/>
            <rFont val="Tahoma"/>
            <family val="2"/>
          </rPr>
          <t>kyap:</t>
        </r>
        <r>
          <rPr>
            <sz val="8"/>
            <color indexed="81"/>
            <rFont val="Tahoma"/>
            <family val="2"/>
          </rPr>
          <t xml:space="preserve">
Insert actual  CPIs (should be consistent with those used for the RFM)</t>
        </r>
      </text>
    </comment>
    <comment ref="D62" authorId="2">
      <text>
        <r>
          <rPr>
            <b/>
            <sz val="8"/>
            <color indexed="81"/>
            <rFont val="Tahoma"/>
            <family val="2"/>
          </rPr>
          <t>kyap:</t>
        </r>
        <r>
          <rPr>
            <sz val="8"/>
            <color indexed="81"/>
            <rFont val="Tahoma"/>
            <family val="2"/>
          </rPr>
          <t xml:space="preserve">
Insert real vanilla WACC here to calculate error correction adjustment at 2014 reset</t>
        </r>
      </text>
    </comment>
  </commentList>
</comments>
</file>

<file path=xl/comments3.xml><?xml version="1.0" encoding="utf-8"?>
<comments xmlns="http://schemas.openxmlformats.org/spreadsheetml/2006/main">
  <authors>
    <author>Xue, Christine</author>
    <author>c17385</author>
  </authors>
  <commentList>
    <comment ref="C17" authorId="0">
      <text>
        <r>
          <rPr>
            <sz val="8"/>
            <color indexed="81"/>
            <rFont val="Tahoma"/>
            <family val="2"/>
          </rPr>
          <t>Actual CPI - the ABS Consumer price index all groups, weighted average of eight capital cities from March Quarter, published before the rebase of the CPI in September 2012.</t>
        </r>
      </text>
    </comment>
    <comment ref="C18" authorId="0">
      <text>
        <r>
          <rPr>
            <sz val="8"/>
            <color indexed="81"/>
            <rFont val="Tahoma"/>
            <family val="2"/>
          </rPr>
          <t>Actual CPI - ABS Consumer price index all groups, weighted average of eight capital cities from March Quarter, published after the rebase of the CPI in September 2012.</t>
        </r>
      </text>
    </comment>
    <comment ref="C32" authorId="0">
      <text>
        <r>
          <rPr>
            <sz val="8"/>
            <color indexed="81"/>
            <rFont val="Tahoma"/>
            <family val="2"/>
          </rPr>
          <t>eg. Superannuation and leave provisions</t>
        </r>
      </text>
    </comment>
    <comment ref="U48" authorId="1">
      <text>
        <r>
          <rPr>
            <b/>
            <sz val="8"/>
            <color indexed="81"/>
            <rFont val="Tahoma"/>
            <family val="2"/>
          </rPr>
          <t>NOTE:</t>
        </r>
        <r>
          <rPr>
            <sz val="8"/>
            <color indexed="81"/>
            <rFont val="Tahoma"/>
            <family val="2"/>
          </rPr>
          <t xml:space="preserve">
TransGrid has corrected the formulae to subtract, rather than add the exclusions</t>
        </r>
      </text>
    </comment>
  </commentList>
</comments>
</file>

<file path=xl/comments4.xml><?xml version="1.0" encoding="utf-8"?>
<comments xmlns="http://schemas.openxmlformats.org/spreadsheetml/2006/main">
  <authors>
    <author>c17385</author>
  </authors>
  <commentList>
    <comment ref="E60" authorId="0">
      <text>
        <r>
          <rPr>
            <b/>
            <sz val="8"/>
            <color indexed="81"/>
            <rFont val="Tahoma"/>
            <family val="2"/>
          </rPr>
          <t>NOTE:</t>
        </r>
        <r>
          <rPr>
            <sz val="8"/>
            <color indexed="81"/>
            <rFont val="Tahoma"/>
            <family val="2"/>
          </rPr>
          <t xml:space="preserve">
TransGrid has ammended the AER's formula in these cells to reference cell D57</t>
        </r>
      </text>
    </comment>
    <comment ref="E63" authorId="0">
      <text>
        <r>
          <rPr>
            <b/>
            <sz val="8"/>
            <color indexed="81"/>
            <rFont val="Tahoma"/>
            <family val="2"/>
          </rPr>
          <t>NOTE:</t>
        </r>
        <r>
          <rPr>
            <sz val="8"/>
            <color indexed="81"/>
            <rFont val="Tahoma"/>
            <family val="2"/>
          </rPr>
          <t xml:space="preserve">
TransGrid Has ammended the Formula in these cells to reference cell D57</t>
        </r>
      </text>
    </comment>
    <comment ref="E66" authorId="0">
      <text>
        <r>
          <rPr>
            <b/>
            <sz val="8"/>
            <color indexed="81"/>
            <rFont val="Tahoma"/>
            <family val="2"/>
          </rPr>
          <t>NOTE:</t>
        </r>
        <r>
          <rPr>
            <sz val="8"/>
            <color indexed="81"/>
            <rFont val="Tahoma"/>
            <family val="2"/>
          </rPr>
          <t xml:space="preserve">
TransGrid Has ammended the Formula in these cells to reference cell D57</t>
        </r>
      </text>
    </comment>
    <comment ref="E69" authorId="0">
      <text>
        <r>
          <rPr>
            <b/>
            <sz val="8"/>
            <color indexed="81"/>
            <rFont val="Tahoma"/>
            <family val="2"/>
          </rPr>
          <t>NOTE:</t>
        </r>
        <r>
          <rPr>
            <sz val="8"/>
            <color indexed="81"/>
            <rFont val="Tahoma"/>
            <family val="2"/>
          </rPr>
          <t xml:space="preserve">
TransGrid Has ammended the Formula in these cells to reference cell D57</t>
        </r>
      </text>
    </comment>
  </commentList>
</comments>
</file>

<file path=xl/sharedStrings.xml><?xml version="1.0" encoding="utf-8"?>
<sst xmlns="http://schemas.openxmlformats.org/spreadsheetml/2006/main" count="64457" uniqueCount="2537">
  <si>
    <t xml:space="preserve">REGULATORY REPORTING STATEMENT
</t>
  </si>
  <si>
    <t>Contents</t>
  </si>
  <si>
    <t>1. Business details</t>
  </si>
  <si>
    <t>2. Expenditure</t>
  </si>
  <si>
    <t>3. Economic benchmarking</t>
  </si>
  <si>
    <t>4. Network information</t>
  </si>
  <si>
    <t>5. Incentive schemes</t>
  </si>
  <si>
    <t>6. Other templates</t>
  </si>
  <si>
    <t>REGULATORY REPORTING STATEMENT</t>
  </si>
  <si>
    <t>1.1 Instructions</t>
  </si>
  <si>
    <t>INSTRUCTIONS FOR USE</t>
  </si>
  <si>
    <t>The TNSP must fill out and submit the regulatory templates in this spreadsheet as part of its revenue proposal.</t>
  </si>
  <si>
    <t>2014-15 to 2018-19</t>
  </si>
  <si>
    <t>1.2 Business &amp; other details</t>
  </si>
  <si>
    <t>Instructions</t>
  </si>
  <si>
    <t>Complete the following business details regulatory template before entering data or values in any other regulatory template. This regulatory template is linked to other cells within the spreadsheet and automatically generates column headings.</t>
  </si>
  <si>
    <t>Table 1.2.1 - Submission particulars input sheet</t>
  </si>
  <si>
    <t>Entity details</t>
  </si>
  <si>
    <t>Trading name</t>
  </si>
  <si>
    <t>ACN / ABN</t>
  </si>
  <si>
    <t>Business address</t>
  </si>
  <si>
    <t>Address 1</t>
  </si>
  <si>
    <t>Address 2</t>
  </si>
  <si>
    <t>Suburb</t>
  </si>
  <si>
    <t>State</t>
  </si>
  <si>
    <t>Post code</t>
  </si>
  <si>
    <t>Postal address</t>
  </si>
  <si>
    <t>Contact name/s</t>
  </si>
  <si>
    <t>Contact phone/s</t>
  </si>
  <si>
    <t>Contact email address/s</t>
  </si>
  <si>
    <t>Regulatory control period details</t>
  </si>
  <si>
    <t>Forthcoming regulatory control period</t>
  </si>
  <si>
    <t>2014-15</t>
  </si>
  <si>
    <t>2015-16</t>
  </si>
  <si>
    <t>2016-17</t>
  </si>
  <si>
    <t>2017-18</t>
  </si>
  <si>
    <t>2018-19</t>
  </si>
  <si>
    <t>Current regulatory control period</t>
  </si>
  <si>
    <t>2009-10</t>
  </si>
  <si>
    <t>2010-11</t>
  </si>
  <si>
    <t>2011-12</t>
  </si>
  <si>
    <t>2012-13</t>
  </si>
  <si>
    <t>2013-14</t>
  </si>
  <si>
    <t>Previous regulatory control period</t>
  </si>
  <si>
    <t>2004-05</t>
  </si>
  <si>
    <t>2005-16</t>
  </si>
  <si>
    <t>2006-07</t>
  </si>
  <si>
    <t>2007-08</t>
  </si>
  <si>
    <t>2008-09</t>
  </si>
  <si>
    <t>2.1 Cost summary and reconciliation</t>
  </si>
  <si>
    <t>Table 2.1.1</t>
  </si>
  <si>
    <t>Prescribed transmission services capex (as incurred)</t>
  </si>
  <si>
    <t>Previous period</t>
  </si>
  <si>
    <t>Current regulatory period</t>
  </si>
  <si>
    <t>Forthcoming regulatory period</t>
  </si>
  <si>
    <t>Actual/ estimate ($000s nominal)</t>
  </si>
  <si>
    <t>Forecast ($000s real June 2014)</t>
  </si>
  <si>
    <t>2008/09</t>
  </si>
  <si>
    <t>2009/10</t>
  </si>
  <si>
    <t>2010/11</t>
  </si>
  <si>
    <t>2011/12</t>
  </si>
  <si>
    <t>2012/13</t>
  </si>
  <si>
    <t>2013/14</t>
  </si>
  <si>
    <t>2014/15</t>
  </si>
  <si>
    <t>2015/16</t>
  </si>
  <si>
    <t>2016/17</t>
  </si>
  <si>
    <t>2017/18</t>
  </si>
  <si>
    <t>2018/19</t>
  </si>
  <si>
    <t>Replacement expenditure</t>
  </si>
  <si>
    <t>Connections</t>
  </si>
  <si>
    <t>Augmentation Expenditure</t>
  </si>
  <si>
    <t>Non-network</t>
  </si>
  <si>
    <t>capitalised network overheads</t>
  </si>
  <si>
    <t>capitalised corporate overheads</t>
  </si>
  <si>
    <t>balancing item</t>
  </si>
  <si>
    <t>TOTAL  CAPEX</t>
  </si>
  <si>
    <t>Table 2.1.2</t>
  </si>
  <si>
    <t>Prescribed transmission services opex by category</t>
  </si>
  <si>
    <t>Vegetation management</t>
  </si>
  <si>
    <t>Maintenance</t>
  </si>
  <si>
    <t>network overheads</t>
  </si>
  <si>
    <t>corporate overheads</t>
  </si>
  <si>
    <t>TOTAL OPEX</t>
  </si>
  <si>
    <t>2.2 REPEX</t>
  </si>
  <si>
    <t>TABLE 2.2.1 - REPLACEMENT EXPENDITURE, VOLUMES AND ASSET FAILURES BY ASSET CATEGORY</t>
  </si>
  <si>
    <t>Table 2.2.2 - SELECTED ASSET CHARACTERISTICS</t>
  </si>
  <si>
    <t>&lt;&lt;&lt;GROUP-ROW&gt;&gt;&gt;</t>
  </si>
  <si>
    <t>EXPENDITURE ($000'S)</t>
  </si>
  <si>
    <t xml:space="preserve">ASSET REPLACEMENTS </t>
  </si>
  <si>
    <t xml:space="preserve">ASSET FAILURES  </t>
  </si>
  <si>
    <t>ASSET VOLUMES CURRENTLY IN COMMISSION</t>
  </si>
  <si>
    <t>ASSET GROUP</t>
  </si>
  <si>
    <t>ASSET CATEGORY</t>
  </si>
  <si>
    <t>TNSP NAME</t>
  </si>
  <si>
    <t>SERVICE</t>
  </si>
  <si>
    <t>EXPENDITURE TYPE</t>
  </si>
  <si>
    <t>MEASUREMENT</t>
  </si>
  <si>
    <t>DENOMINATION</t>
  </si>
  <si>
    <t>CURRENT YEAR</t>
  </si>
  <si>
    <r>
      <rPr>
        <b/>
        <sz val="12"/>
        <rFont val="Arial"/>
        <family val="2"/>
      </rPr>
      <t>TRANSMISSION TOWERS BY:</t>
    </r>
    <r>
      <rPr>
        <sz val="12"/>
        <rFont val="Arial"/>
        <family val="2"/>
      </rPr>
      <t xml:space="preserve">
HIGHEST OPERATING VOLTAGE ; CIRCUIT CONFIGURATION</t>
    </r>
  </si>
  <si>
    <t>&lt; = 33 kV; SINGLE CIRCUIT</t>
  </si>
  <si>
    <t>REPEX</t>
  </si>
  <si>
    <t>TRANSMISSION TOWERS</t>
  </si>
  <si>
    <t>CAPEX</t>
  </si>
  <si>
    <t>EXPENDITURE</t>
  </si>
  <si>
    <t>$000`s</t>
  </si>
  <si>
    <t>ASSET REPLACEMENTS</t>
  </si>
  <si>
    <t>NUMBER</t>
  </si>
  <si>
    <t>ASSET FAILURES</t>
  </si>
  <si>
    <r>
      <rPr>
        <b/>
        <sz val="12"/>
        <rFont val="Arial"/>
        <family val="2"/>
      </rPr>
      <t xml:space="preserve">CONDUCTORS BY: </t>
    </r>
    <r>
      <rPr>
        <sz val="12"/>
        <rFont val="Arial"/>
        <family val="2"/>
      </rPr>
      <t xml:space="preserve">
CONDUCTOR LENGTH MATERIAL TYPE</t>
    </r>
  </si>
  <si>
    <t>CONDUCTOR MATERIAL TYPE (KM) (NSP TO NOMINATE)</t>
  </si>
  <si>
    <t>CONDUCTORS</t>
  </si>
  <si>
    <t>DESCRIPTOR METRIC</t>
  </si>
  <si>
    <t>ASSETS IN COMMISSION</t>
  </si>
  <si>
    <t>ASSETS REPLACEMENTS</t>
  </si>
  <si>
    <t>&gt; 33 kV &amp; &lt; = 66 kV ; SINGLE CIRCUIT</t>
  </si>
  <si>
    <t>&gt; 66 kV &amp; &lt; = 132 kV ; SINGLE CIRCUIT</t>
  </si>
  <si>
    <t>&gt; 132 kV &amp; &lt; = 275 kV ; SINGLE CIRCUIT</t>
  </si>
  <si>
    <t>&gt; 275 kV &amp; &lt; = 330 kV ; SINGLE CIRCUIT</t>
  </si>
  <si>
    <t>&gt; 330 kV &amp; &lt; = 500 kV  ; SINGLE CIRCUIT</t>
  </si>
  <si>
    <t>&gt; 500 kV  ; SINGLE CIRCUIT</t>
  </si>
  <si>
    <t>&lt; = 33 kV; MULTIPLE CIRCUIT</t>
  </si>
  <si>
    <r>
      <rPr>
        <b/>
        <sz val="12"/>
        <rFont val="Arial"/>
        <family val="2"/>
      </rPr>
      <t xml:space="preserve">SUBSTATION REACTIVE PLANT BY:
</t>
    </r>
    <r>
      <rPr>
        <sz val="12"/>
        <rFont val="Arial"/>
        <family val="2"/>
      </rPr>
      <t>REACTIVE CAPACITY</t>
    </r>
  </si>
  <si>
    <t>TOTAL MVAr BY SVCs</t>
  </si>
  <si>
    <t>SUBSTATION REACTIVE PLANT</t>
  </si>
  <si>
    <t>&gt; 33 kV &amp; &lt; = 66 kV ; MULTIPLE CIRCUIT</t>
  </si>
  <si>
    <t>TOTAL MVAr BY CAPACITORS</t>
  </si>
  <si>
    <t>&gt; 66 kV &amp; &lt; = 132 kV ; MULTIPLE CIRCUIT</t>
  </si>
  <si>
    <t>TOTAL MVAr BY OIL FILLED REACTORS</t>
  </si>
  <si>
    <t>&gt; 132 kV &amp; &lt; = 275 kV ; MULTIPLE CIRCUIT</t>
  </si>
  <si>
    <t>&gt; 275 kV &amp; &lt; = 330 kV ; MULTIPLE CIRCUIT</t>
  </si>
  <si>
    <t>&gt; 330 kV &amp; &lt; = 500 kV  ; MULTIPLE CIRCUIT</t>
  </si>
  <si>
    <t>&gt; 500 kV  ; MULTIPLE CIRCUIT</t>
  </si>
  <si>
    <t>OTHER - PLEASE ADD A ROW IF NECESSARY AND NOMINATE THE CATEGORY</t>
  </si>
  <si>
    <r>
      <rPr>
        <b/>
        <sz val="12"/>
        <rFont val="Arial"/>
        <family val="2"/>
      </rPr>
      <t>TRANSMISSION TOWER SUPPORT STRUCTURES BY:</t>
    </r>
    <r>
      <rPr>
        <sz val="12"/>
        <rFont val="Arial"/>
        <family val="2"/>
      </rPr>
      <t xml:space="preserve">
HIGHEST OPERATING VOLTAGE ; CIRCUIT CONFIGURATION</t>
    </r>
  </si>
  <si>
    <t>TRANSMISSION TOWER SUPPORT STRUCTURES</t>
  </si>
  <si>
    <r>
      <rPr>
        <b/>
        <sz val="12"/>
        <rFont val="Arial"/>
        <family val="2"/>
      </rPr>
      <t xml:space="preserve">CONDUCTORS BY: </t>
    </r>
    <r>
      <rPr>
        <sz val="12"/>
        <rFont val="Arial"/>
        <family val="2"/>
      </rPr>
      <t xml:space="preserve">
VOLTAGE, MAXIMUM CONTINUOUS RATING</t>
    </r>
  </si>
  <si>
    <r>
      <rPr>
        <b/>
        <sz val="12"/>
        <rFont val="Arial"/>
        <family val="2"/>
      </rPr>
      <t xml:space="preserve">TRANSMISSION CABLES BY: </t>
    </r>
    <r>
      <rPr>
        <sz val="12"/>
        <rFont val="Arial"/>
        <family val="2"/>
      </rPr>
      <t xml:space="preserve">
HIGHEST OPERATING VOLTAGE, INSULATION TYPE</t>
    </r>
  </si>
  <si>
    <t>&lt; = 33 kV; OIL FILLED</t>
  </si>
  <si>
    <t>TRANSMISSION CABLES</t>
  </si>
  <si>
    <t>&gt; 33 kV &amp; &lt; = 66 kV ; OIL FILLED</t>
  </si>
  <si>
    <t>&gt; 66 kV &amp; &lt; = 132 kV ; OIL FILLED</t>
  </si>
  <si>
    <t>&gt; 132 kV &amp; &lt; = 275 kV ; OIL FILLED</t>
  </si>
  <si>
    <t>&gt; 275 kV &amp; &lt; = 330 kV ; OIL FILLED</t>
  </si>
  <si>
    <t>&gt; 330 kV &amp; &lt; = 500 kV  ; OIL FILLED</t>
  </si>
  <si>
    <t>&gt; 500 kV  ; OIL FILLED</t>
  </si>
  <si>
    <t>&lt; = 33 kV; XLPE INSULATED</t>
  </si>
  <si>
    <t>&gt; 33 kV &amp; &lt; = 66 kV ; XLPE INSULATED</t>
  </si>
  <si>
    <t>&gt; 66 kV &amp; &lt; = 132 kV ; XLPE INSULATED</t>
  </si>
  <si>
    <t>&gt; 132 kV &amp; &lt; = 275 kV ; XLPE INSULATED</t>
  </si>
  <si>
    <t>&gt; 275 kV &amp; &lt; = 330 kV ; XLPE INSULATED</t>
  </si>
  <si>
    <t>&gt; 330 kV &amp; &lt; = 500 kV  ; XLPE INSULATED</t>
  </si>
  <si>
    <t>&gt; 500 kV  ; XLPE INSULATED</t>
  </si>
  <si>
    <t>&lt; = 33 kV; OTHER INSULATED</t>
  </si>
  <si>
    <t>&gt; 33 kV &amp; &lt; = 66 kV ; OTHER INSULATED</t>
  </si>
  <si>
    <t>&gt; 66 kV &amp; &lt; = 132 kV ; OTHER INSULATED</t>
  </si>
  <si>
    <t>&gt; 132 kV &amp; &lt; = 275 kV ; OTHER INSULATED</t>
  </si>
  <si>
    <t>&gt; 275 kV &amp; &lt; = 330 kV ; OTHER INSULATED</t>
  </si>
  <si>
    <t>&gt; 330 kV &amp; &lt; = 500 kV  ; OTHER INSULATED</t>
  </si>
  <si>
    <t>&gt; 500 kV  ; OTHER INSULATED</t>
  </si>
  <si>
    <r>
      <rPr>
        <b/>
        <sz val="12"/>
        <rFont val="Arial"/>
        <family val="2"/>
      </rPr>
      <t xml:space="preserve">SUBSTATION SWITCHBAYS BY: </t>
    </r>
    <r>
      <rPr>
        <sz val="12"/>
        <rFont val="Arial"/>
        <family val="2"/>
      </rPr>
      <t xml:space="preserve">
HIGHEST OPERATING VOLTAGE, SWITCH TYPE</t>
    </r>
  </si>
  <si>
    <t>&lt; = 33 kV; AIR INSULATED CIRCUIT BREAKER</t>
  </si>
  <si>
    <t>SUBSTATION SWITCHBAYS</t>
  </si>
  <si>
    <t>&gt; 33 kV &amp; &lt; = 66 kV ; AIR INSULATED CIRCUIT BREAKER</t>
  </si>
  <si>
    <t>&gt; 66 kV &amp; &lt; = 132 kV ; AIR INSULATED CIRCUIT BREAKER</t>
  </si>
  <si>
    <t>&gt; 132 kV &amp; &lt; = 275 kV ; AIR INSULATED CIRCUIT BREAKER</t>
  </si>
  <si>
    <t>&gt; 275 kV &amp; &lt; = 330 kV ; AIR INSULATED CIRCUIT BREAKER</t>
  </si>
  <si>
    <t>&gt; 330 kV &amp; &lt; = 500 kV  ; AIR INSULATED CIRCUIT BREAKER</t>
  </si>
  <si>
    <t>&gt; 500 kV  ; AIR INSULATED CIRCUIT BREAKER</t>
  </si>
  <si>
    <t>&lt; = 33 kV; AIR INSULATED ISOLATORS/EARTH SWITCH</t>
  </si>
  <si>
    <t>&gt; 33 kV &amp; &lt; = 66 kV ; AIR INSULATED ISOLATORS/EARTH SWITCH</t>
  </si>
  <si>
    <t>&gt; 66 kV &amp; &lt; = 132 kV ; AIR INSULATED ISOLATORS/EARTH SWITCH</t>
  </si>
  <si>
    <t>&gt; 132 kV &amp; &lt; = 275 kV ; AIR INSULATED ISOLATORS/EARTH SWITCH</t>
  </si>
  <si>
    <t>&gt; 275 kV &amp; &lt; = 330 kV ; AIR INSULATED ISOLATORS/EARTH SWITCH</t>
  </si>
  <si>
    <t>&gt; 330 kV &amp; &lt; = 500 kV  ; AIR INSULATED ISOLATORS/EARTH SWITCH</t>
  </si>
  <si>
    <t>&gt; 500 kV  ; AIR INSULATED ISOLATORS/EARTH SWITCH</t>
  </si>
  <si>
    <t>&lt; = 33 kV; VT</t>
  </si>
  <si>
    <t>&gt; 33 kV &amp; &lt; = 66 kV ; VT</t>
  </si>
  <si>
    <t>&gt; 66 kV &amp; &lt; = 132 kV ; VT</t>
  </si>
  <si>
    <t>&gt; 132 kV &amp; &lt; = 275 kV ; VT</t>
  </si>
  <si>
    <t>&gt; 275 kV &amp; &lt; = 330 kV ; VT</t>
  </si>
  <si>
    <t>&gt; 330 kV &amp; &lt; = 500 kV  ; VT</t>
  </si>
  <si>
    <t>&gt; 500 kV  ; VT</t>
  </si>
  <si>
    <t>&lt; = 33 kV; CT</t>
  </si>
  <si>
    <t>&gt; 33 kV &amp; &lt; = 66 kV ; CT</t>
  </si>
  <si>
    <t>&gt; 66 kV &amp; &lt; = 132 kV ; CT</t>
  </si>
  <si>
    <t>&gt; 132 kV &amp; &lt; = 275 kV ; CT</t>
  </si>
  <si>
    <t>&gt; 275 kV &amp; &lt; = 330 kV ; CT</t>
  </si>
  <si>
    <t>&gt; 330 kV &amp; &lt; = 500 kV  ; CT</t>
  </si>
  <si>
    <t>&gt; 500 kV  ; CT</t>
  </si>
  <si>
    <t>&lt; = 33 kV; GIS MODULE</t>
  </si>
  <si>
    <t>&gt; 33 kV &amp; &lt; = 66 kV ; GIS MODULE</t>
  </si>
  <si>
    <t>&gt; 66 kV &amp; &lt; = 132 kV ; GIS MODULE</t>
  </si>
  <si>
    <t>&gt; 132 kV &amp; &lt; = 275 kV ; GIS MODULE</t>
  </si>
  <si>
    <t>&gt; 275 kV &amp; &lt; = 330 kV ; GIS MODULE</t>
  </si>
  <si>
    <t>&gt; 330 kV &amp; &lt; = 500 kV  ; GIS MODULE</t>
  </si>
  <si>
    <t>&gt; 500 kV  ; GIS MODULE</t>
  </si>
  <si>
    <r>
      <rPr>
        <b/>
        <sz val="12"/>
        <rFont val="Arial"/>
        <family val="2"/>
      </rPr>
      <t xml:space="preserve">SUBSTATION POWER TRANSFORMERS BY: </t>
    </r>
    <r>
      <rPr>
        <sz val="12"/>
        <rFont val="Arial"/>
        <family val="2"/>
      </rPr>
      <t xml:space="preserve">
HIGHEST OPERATING VOLTAGE, AMPERE RATING</t>
    </r>
  </si>
  <si>
    <t>SUBSTATION POWER TRANSFORMERS</t>
  </si>
  <si>
    <r>
      <rPr>
        <b/>
        <sz val="12"/>
        <rFont val="Arial"/>
        <family val="2"/>
      </rPr>
      <t xml:space="preserve">SUBSTATION REACTIVE PLANT BY: 
</t>
    </r>
    <r>
      <rPr>
        <sz val="12"/>
        <rFont val="Arial"/>
        <family val="2"/>
      </rPr>
      <t>HIGHEST OPERATING VOLTAGE ; FUNCTION</t>
    </r>
  </si>
  <si>
    <t>&lt; = 33 kV;  SVCS</t>
  </si>
  <si>
    <t>&gt; 33 kV &amp; &lt; = 66 kV ;  SVCS</t>
  </si>
  <si>
    <t>&gt; 66 kV &amp; &lt; = 132 kV ;  SVCS</t>
  </si>
  <si>
    <t>&gt; 132 kV &amp; &lt; = 275 kV ;  SVCS</t>
  </si>
  <si>
    <t>&gt; 275 kV &amp; &lt; = 330 kV ;  SVCS</t>
  </si>
  <si>
    <t>&gt; 330 kV &amp; &lt; = 500 kV  ;  SVCS</t>
  </si>
  <si>
    <t>&gt; 500 kV  ;  SVCS</t>
  </si>
  <si>
    <t>&lt; = 33 kV;  CAPACITORS</t>
  </si>
  <si>
    <t>&gt; 33 kV &amp; &lt; = 66 kV ;  CAPACITORS</t>
  </si>
  <si>
    <t>&gt; 66 kV &amp; &lt; = 132 kV ;  CAPACITORS</t>
  </si>
  <si>
    <t>&gt; 132 kV &amp; &lt; = 275 kV ;  CAPACITORS</t>
  </si>
  <si>
    <t>&gt; 275 kV &amp; &lt; = 330 kV ;  CAPACITORS</t>
  </si>
  <si>
    <t>&gt; 330 kV &amp; &lt; = 500 kV  ;  CAPACITORS</t>
  </si>
  <si>
    <t>&gt; 500 kV  ;  CAPACITORS</t>
  </si>
  <si>
    <t>&lt; = 33 kV;  OIL FILLED REACTORS</t>
  </si>
  <si>
    <t>&gt; 33 kV &amp; &lt; = 66 kV ;  OIL FILLED REACTORS</t>
  </si>
  <si>
    <t>&gt; 66 kV &amp; &lt; = 132 kV ;  OIL FILLED REACTORS</t>
  </si>
  <si>
    <t>&gt; 132 kV &amp; &lt; = 275 kV ;  OIL FILLED REACTORS</t>
  </si>
  <si>
    <t>&gt; 275 kV &amp; &lt; = 330 kV ;  OIL FILLED REACTORS</t>
  </si>
  <si>
    <t>&gt; 330 kV &amp; &lt; = 500 kV  ;  OIL FILLED REACTORS</t>
  </si>
  <si>
    <t>&gt; 500 kV  ;  OIL FILLED REACTORS</t>
  </si>
  <si>
    <r>
      <rPr>
        <b/>
        <sz val="12"/>
        <rFont val="Arial"/>
        <family val="2"/>
      </rPr>
      <t>SCADA, NETWORK CONTROL AND PROTECTION SYSTEMS BY:</t>
    </r>
    <r>
      <rPr>
        <sz val="12"/>
        <rFont val="Arial"/>
        <family val="2"/>
      </rPr>
      <t xml:space="preserve">
FUNCTION</t>
    </r>
  </si>
  <si>
    <t>(NSP TO NOMINATE)</t>
  </si>
  <si>
    <t>SCADA, NETWORK CONTROL AND PROTECTION SYSTEMS</t>
  </si>
  <si>
    <r>
      <rPr>
        <b/>
        <sz val="12"/>
        <rFont val="Arial"/>
        <family val="2"/>
      </rPr>
      <t xml:space="preserve">OTHER BY: </t>
    </r>
    <r>
      <rPr>
        <sz val="12"/>
        <rFont val="Arial"/>
        <family val="2"/>
      </rPr>
      <t xml:space="preserve">
TNSP DEFINED</t>
    </r>
  </si>
  <si>
    <t>PLEASE ADD A ROW IF NECESSARY AND NOMINATE THE CATEGORY</t>
  </si>
  <si>
    <t>OTHER</t>
  </si>
  <si>
    <t>2014-15 TO 2018-19</t>
  </si>
  <si>
    <t>2.3 AUGEX PROJECTS</t>
  </si>
  <si>
    <t>TABLE 2.3.1— AUGEX ASSET DATA - SUBSTATIONS</t>
  </si>
  <si>
    <t>NOTE: TNSP MUST PROVIDE EXPENDITURE INFORMATION ON A PROJECT CLOSE BASIS.</t>
  </si>
  <si>
    <t>SUBSTATION AND PROJECT SUMMARY</t>
  </si>
  <si>
    <t>PLANT AND EQUIPMENT EXPENDITURE AND VOLUME</t>
  </si>
  <si>
    <t>OTHER EXPENDITURE</t>
  </si>
  <si>
    <t>ALL RELATED PARTY CONTRACTS</t>
  </si>
  <si>
    <t>LAND AND EASEMENTS</t>
  </si>
  <si>
    <t>LABOUR</t>
  </si>
  <si>
    <t>SUBSTATION ID</t>
  </si>
  <si>
    <t>SUBSTATION TYPE</t>
  </si>
  <si>
    <t>PROJECT ID</t>
  </si>
  <si>
    <t>PROJECT TYPE</t>
  </si>
  <si>
    <t>PROJECT TRIGGER</t>
  </si>
  <si>
    <t>VOLTAGE (KV)</t>
  </si>
  <si>
    <t>SUBSTATION RATING
NORMAL CYCLIC
(MVA)</t>
  </si>
  <si>
    <t>SUBSTATION RATING
N-1 EMERGENCY
(MVA)</t>
  </si>
  <si>
    <t>TRANSFORMERS</t>
  </si>
  <si>
    <t>SWITCHGEAR</t>
  </si>
  <si>
    <t>REACTIVE PLANT</t>
  </si>
  <si>
    <t>OTHER PLANT ITEM</t>
  </si>
  <si>
    <t>INSTALLATION (LABOUR)</t>
  </si>
  <si>
    <t>CIVIL WORKS</t>
  </si>
  <si>
    <t>OTHER DIRECT</t>
  </si>
  <si>
    <t>TOTAL DIRECT EXPENDITURE</t>
  </si>
  <si>
    <t>YEARS INCURRED</t>
  </si>
  <si>
    <t>RELATED PARTY MARGINS</t>
  </si>
  <si>
    <t>TOTAL</t>
  </si>
  <si>
    <t>ALL NON RELATED PARTYCONTRACTS</t>
  </si>
  <si>
    <t>LAND PURCHASES</t>
  </si>
  <si>
    <t>EASEMENTS</t>
  </si>
  <si>
    <t>(DROP DOWN LIST)</t>
  </si>
  <si>
    <t>PRE</t>
  </si>
  <si>
    <t>POST</t>
  </si>
  <si>
    <t>UNITS ADDED</t>
  </si>
  <si>
    <t>MVA ADDED</t>
  </si>
  <si>
    <t>OLTC INCLUDED?
(DROP DOWN LIST)</t>
  </si>
  <si>
    <t>INSULATION
(DROP DOWN LIST)</t>
  </si>
  <si>
    <t>PLANT TYPE
(DROP DOWN LIST)</t>
  </si>
  <si>
    <t>VOLUME</t>
  </si>
  <si>
    <t/>
  </si>
  <si>
    <t>PROJECT TOTALS</t>
  </si>
  <si>
    <t>NON MATERIAL PROJECTS</t>
  </si>
  <si>
    <t>TABLE 2.3.2 — AUGEX ASSET DATA - LINES</t>
  </si>
  <si>
    <t>LINE AND PROJECT SUMMARY</t>
  </si>
  <si>
    <t>LINE ID</t>
  </si>
  <si>
    <t>ROUTE LINE LENGTH ADDED</t>
  </si>
  <si>
    <t>TOWERS/POLES (INCLUDING STRUCTURES, AND CIVIL WORKS)</t>
  </si>
  <si>
    <t>LINES AND CABLES</t>
  </si>
  <si>
    <t xml:space="preserve">TOTAL DIRECT EXPENDITURE </t>
  </si>
  <si>
    <t>KM ADDED</t>
  </si>
  <si>
    <t>CONFIGURATION
(DROP DOWN LIST)</t>
  </si>
  <si>
    <t>TOWERS/POLES ADDED</t>
  </si>
  <si>
    <t>TOWERS/POLES UPGRADED</t>
  </si>
  <si>
    <t>TYPE
(DROP DOWN LIST)</t>
  </si>
  <si>
    <t>RATING (MVA)
PRE</t>
  </si>
  <si>
    <t>RATING (MVA)
POST</t>
  </si>
  <si>
    <t>N-1 EMERGENCY RATING (MVA)
PRE</t>
  </si>
  <si>
    <t>N-1 EMERGENCY RATING (MVA)
POST</t>
  </si>
  <si>
    <t>CIRCUIT KM ADDED</t>
  </si>
  <si>
    <t>TABLE 2.3.3— AUGEX DATA - TOTAL EXPENDITURE</t>
  </si>
  <si>
    <t>AS INCURRED</t>
  </si>
  <si>
    <t>AUGMENTATION CAPEX</t>
  </si>
  <si>
    <t>SUBSTATIONS</t>
  </si>
  <si>
    <t>LINES</t>
  </si>
  <si>
    <t>OTHER ASSETS</t>
  </si>
  <si>
    <t>TOTAL AUGMENTATION CAPEX</t>
  </si>
  <si>
    <t>OVERHEAD</t>
  </si>
  <si>
    <t>UNDERGROUND</t>
  </si>
  <si>
    <t>2.4 CONNECTIONS EXPENDITURE</t>
  </si>
  <si>
    <t>TNSP CONNECTION CLASSIFICATIONS AND SPECIFICATIONS OF ANNUAL DIRECT AND INDIRECT COSTS</t>
  </si>
  <si>
    <t>TABLE 2.4.1 EXPENDITURE OF CONNECTION PROJECTS</t>
  </si>
  <si>
    <t>TABLE 2.4.2 DESCRIPTION OF CONNECTION PROJECTS</t>
  </si>
  <si>
    <t>CONNECTION PROJECT</t>
  </si>
  <si>
    <t>EXPENDITURE CATEGORIES</t>
  </si>
  <si>
    <t xml:space="preserve">DIRECT MATERIALS COSTS </t>
  </si>
  <si>
    <t xml:space="preserve">DIRECT LABOUR COSTS </t>
  </si>
  <si>
    <t>2008-09 TO 2018-19</t>
  </si>
  <si>
    <t>2.5.1 NON-NETWORK EXPENDITURE</t>
  </si>
  <si>
    <t>2.5.2 ANNUAL DESCRIPTOR METRICS - IT &amp; COMMUNICATIONS EXPENDITURE</t>
  </si>
  <si>
    <t>2.5.3 ANNUAL DESCRIPTOR METRICS - MOTOR VEHICLES</t>
  </si>
  <si>
    <t>VOLUMES</t>
  </si>
  <si>
    <t>ASSET REPORTING CATEGORY</t>
  </si>
  <si>
    <t>SERVICE SUBCATEGORY</t>
  </si>
  <si>
    <t>SERVICE CATEGORY</t>
  </si>
  <si>
    <t>SERVICE SUB-CATEGORY</t>
  </si>
  <si>
    <t>DATA TYPE</t>
  </si>
  <si>
    <t>DATA TYPE SUBCATEGORY</t>
  </si>
  <si>
    <t>NON-NETWORK CATEGORY</t>
  </si>
  <si>
    <t>IT AND COMMUNICATIONS</t>
  </si>
  <si>
    <t>CLIENT DEVICE EXPENDITURE ($000'S)</t>
  </si>
  <si>
    <t>OPEX ($000'S)</t>
  </si>
  <si>
    <t>NON-NETWORK</t>
  </si>
  <si>
    <t>COST METRIC</t>
  </si>
  <si>
    <t>CLIENT DEVICE EXPENDITURE</t>
  </si>
  <si>
    <t>OPEX</t>
  </si>
  <si>
    <t>$000'S</t>
  </si>
  <si>
    <t>EMPLOYEE NUMBERS</t>
  </si>
  <si>
    <t>000'S</t>
  </si>
  <si>
    <t>MOTOR VEHICLES</t>
  </si>
  <si>
    <t>CAR</t>
  </si>
  <si>
    <t>AVERAGE KILOMETERS TRAVELLED (000'S)</t>
  </si>
  <si>
    <t>AVERAGE KILOMETERS TRAVELLED</t>
  </si>
  <si>
    <t>KM</t>
  </si>
  <si>
    <t>CAPEX ($000'S)</t>
  </si>
  <si>
    <t>USER NUMBERS</t>
  </si>
  <si>
    <t xml:space="preserve">NUMBER PURCHASED </t>
  </si>
  <si>
    <t>NUMBER PURCHASED</t>
  </si>
  <si>
    <t>RECURRENT EXPENDITURE ($000'S)</t>
  </si>
  <si>
    <t>RECURRENT EXPENDITURE</t>
  </si>
  <si>
    <t>NUMBER OF DEVICES</t>
  </si>
  <si>
    <t xml:space="preserve">NUMBER LEASED </t>
  </si>
  <si>
    <t>NUMBER LEASED</t>
  </si>
  <si>
    <t xml:space="preserve">NUMBER IN FLEET </t>
  </si>
  <si>
    <t>NUMBER IN FLEET</t>
  </si>
  <si>
    <t>NON-RECURRENT EXPENDITURE ($000'S)</t>
  </si>
  <si>
    <t>NON-RECURRENT EXPENDITURE</t>
  </si>
  <si>
    <t>PROPORTION OF TOTAL FLEET EXPENDITURE ALLOCATED AS REGULATORY EXPENDITURE (%)</t>
  </si>
  <si>
    <t>PROPORTION OF TOTAL FLEET EXPENDITURE ALLOCATED AS REGULATORY EXPENDITURE</t>
  </si>
  <si>
    <t>LIGHT COMMERCIAL VEHICLE</t>
  </si>
  <si>
    <t xml:space="preserve">ELEVATED WORK PLATFORM (LCV) </t>
  </si>
  <si>
    <t>ELEVATED WORK PLATFORM (LCV)</t>
  </si>
  <si>
    <t>ELEVATED WORK PLATFORM (HCV)</t>
  </si>
  <si>
    <t>BUILDINGS AND PROPERTY</t>
  </si>
  <si>
    <t>TOTAL BUILDINGS AND PROPERTY EXPENDITURE ($000'S)</t>
  </si>
  <si>
    <t>BUILDINGS AND PROPERTY  EXPENDITURE</t>
  </si>
  <si>
    <t>OTHER EXPENDITURE ($000'S)</t>
  </si>
  <si>
    <t xml:space="preserve">HEAVY COMMERCIAL VEHICLE </t>
  </si>
  <si>
    <t>HEAVY COMMERCIAL VEHICLE</t>
  </si>
  <si>
    <t>2008-09 TO 2012-13</t>
  </si>
  <si>
    <t>2.6 VEGETATION MANAGEMENT</t>
  </si>
  <si>
    <t>TABLE 2.6.1 - DESCRIPTOR METRICS BY ZONE</t>
  </si>
  <si>
    <t>TABLE 2.6.2 - EXPENDITURE METRICS BY ZONE</t>
  </si>
  <si>
    <t>TABLE 2.6.3 - DESCRIPTOR METRICS ACROSS ALL ZONES - UNPLANNED VEGETATION EVENTS</t>
  </si>
  <si>
    <t>ZONES</t>
  </si>
  <si>
    <t>ASSET/ENVIRONMENTAL FACTOR</t>
  </si>
  <si>
    <t>DNSP NAME</t>
  </si>
  <si>
    <t>LOCATION</t>
  </si>
  <si>
    <t>ZONE 1 (TNSP TO NOMINATE)</t>
  </si>
  <si>
    <t>ROUTE LINE LENGTH WITHIN ZONE (KM)</t>
  </si>
  <si>
    <t>VEGETATION MANAGEMENT</t>
  </si>
  <si>
    <t>ROUTE LINE LENGTH WTHIN ZONE (KM)</t>
  </si>
  <si>
    <t>TREE TRIMMING ($000'S)</t>
  </si>
  <si>
    <t>NUMBER OF FIRE STARTS CAUSED BY VEGETATION GROW-INS (NSP RESPONSIBILITY) (0'S)</t>
  </si>
  <si>
    <t>DESCRIPTOR METRIC ALL ZONES</t>
  </si>
  <si>
    <t>0'S</t>
  </si>
  <si>
    <t>NUMBER OF MAINTENANCE SPANS (0'S)</t>
  </si>
  <si>
    <t>VEGETATION CORRIDOR CLEARANCE ($000'S)</t>
  </si>
  <si>
    <t>NUMBER OF FIRE STARTS CAUSED BY VEGETATION BLOW-INS AND FALL-INS (NSP RESPONSIBILITY) (0'S)</t>
  </si>
  <si>
    <t>TOTAL LENGTH OF MAINTENANCE SPANS (KM)</t>
  </si>
  <si>
    <t>INSPECTION ($000'S)</t>
  </si>
  <si>
    <t>NUMBER OF OUTAGES CAUSED BY VEGETATION GROW-INS (NSP RESPONSIBILITY) (0'S)</t>
  </si>
  <si>
    <t>AVERAGE NUMBER OF TREES PER MAINTENANCE SPAN (0'S)</t>
  </si>
  <si>
    <t>AUDIT ($000'S)</t>
  </si>
  <si>
    <t>NUMBER OF OUTAGES CAUSED BY VEGETATION BLOW-INS AND FALL-INS (NSP RESPONSIBILITY) (0'S)</t>
  </si>
  <si>
    <t>LENGTH OF VEGETATION CORRIDORS (KM)</t>
  </si>
  <si>
    <t>CONTRACTOR LIAISON EXPENDIURE ($000'S)</t>
  </si>
  <si>
    <t>NUMBER OF FIRE STARTS CAUSED BY VEGETATION GROW-INS (OTHER PARTY RESPONSIBILITY) (0'S)</t>
  </si>
  <si>
    <t>AVERAGE WIDTH OF VEGETATION CORRIDORS (METRES)</t>
  </si>
  <si>
    <t>METRES</t>
  </si>
  <si>
    <t>OTHER VEGETATION MANAGEMENT COSTS NOT SPECIFICED IN SHEET ($000'S)</t>
  </si>
  <si>
    <t>NUMBER OF FIRE STARTS CAUSED BY VEGETATION BLOW-INS AND FALL-INS (OTHER PARTY RESPONSIBILITY) (0'S)</t>
  </si>
  <si>
    <t xml:space="preserve">AVERAGE FREQUENCY OF CUTTING CYCLE (YEARS) </t>
  </si>
  <si>
    <t>YEARS</t>
  </si>
  <si>
    <t>ZONE 2 (TNSP TO NOMINATE)</t>
  </si>
  <si>
    <t>NUMBER OF OUTAGES CAUSED BY VEGETATION GROW-INS (OTHER PARTY RESPONSIBILITY) (0'S)</t>
  </si>
  <si>
    <t>NUMBER OF OUTAGES CAUSED BY VEGETATION BLOW-INS AND FALL-INS (OTHER PARTY RESPONSIBILITY) (0'S)</t>
  </si>
  <si>
    <t>ZONE 3 (TNSP TO NOMINATE)</t>
  </si>
  <si>
    <t>ZONE 4 (TNSP TO NOMINATE)</t>
  </si>
  <si>
    <t>ZONE 5 (TNSP TO NOMINATE)</t>
  </si>
  <si>
    <t>ZONE 6 (TNSP TO NOMINATE)</t>
  </si>
  <si>
    <t>ZONE 7 (TNSP TO NOMINATE)</t>
  </si>
  <si>
    <t>ZONE 8 (TNSP TO NOMINATE)</t>
  </si>
  <si>
    <t>ZONE 9 (TNSP TO NOMINATE)</t>
  </si>
  <si>
    <t>ZONE 10 (TNSP TO NOMINATE)</t>
  </si>
  <si>
    <t>2.7 MAINTENANCE</t>
  </si>
  <si>
    <t>TABLE 2.7.1 - DESCRIPTOR METRICS FOR ROUTINE AND NON-ROUTINE MAINTENANCE</t>
  </si>
  <si>
    <t>TABLE 2.7.2 - COST METRICS FOR ROUTINE AND NON-ROUTINE MAINTENANCE</t>
  </si>
  <si>
    <t xml:space="preserve"> ASSET QUANTITY - AT YEAR END</t>
  </si>
  <si>
    <t>ASSET QUANTITY - INSPECTED/ MAINTAINED</t>
  </si>
  <si>
    <t xml:space="preserve">AVERAGE AGE OF ASSET GROUP </t>
  </si>
  <si>
    <t>INSPECTION CYCLE (YEARS)</t>
  </si>
  <si>
    <t>MAINTENANCE CYCLE (YEARS)</t>
  </si>
  <si>
    <t xml:space="preserve"> ROUTINE MAINTENANCE DIRECT COSTS</t>
  </si>
  <si>
    <t>NON-ROUTINE MAINTENANCE DIRECT COSTS</t>
  </si>
  <si>
    <t>MAINTENANCE ACTIVITY</t>
  </si>
  <si>
    <t>MAINTENANCE ASSET CATEGORY</t>
  </si>
  <si>
    <t>UNIT OF MEASURE - ASSET QUANTITY</t>
  </si>
  <si>
    <t>ASSET SUBCATEGORY</t>
  </si>
  <si>
    <t>ASSET CATEGORIES</t>
  </si>
  <si>
    <t>ASSET SUBCATEGORIES</t>
  </si>
  <si>
    <t>TRANSMISSION LINES MAINTENANCE</t>
  </si>
  <si>
    <t>NO. OF TOWERS (000'S)</t>
  </si>
  <si>
    <t>MAINTENANCE</t>
  </si>
  <si>
    <t>ASSET QUANTITY AT YEAR END</t>
  </si>
  <si>
    <t>ASSET QUANTITY INSPECTED/MAINTAINED</t>
  </si>
  <si>
    <t>AVERAGE AGE OF ASSET GROUP</t>
  </si>
  <si>
    <t>INSPECTION CYCLE</t>
  </si>
  <si>
    <t>MAINTENANCE CYCLE</t>
  </si>
  <si>
    <t>COST METRICS</t>
  </si>
  <si>
    <t>ROUTINE MAINTENANCE COSTS</t>
  </si>
  <si>
    <t>LENGTH (ROUTE KM) (000'S)</t>
  </si>
  <si>
    <t>SUBSTATIONS EQUIPMENT &amp; PROPERTY MAINTENANCE</t>
  </si>
  <si>
    <t>SUBSTATION - SWITCHBAYS (INCL. REACTIVE PLANT)</t>
  </si>
  <si>
    <t>NO. OF SWITCHBAYS (000'S)</t>
  </si>
  <si>
    <t>SUBSTATION - POWER TRANSFORMERS</t>
  </si>
  <si>
    <t>NO. OF TRANSFORMERS (000'S)</t>
  </si>
  <si>
    <t>SUBSTATION - PROPERTY</t>
  </si>
  <si>
    <t>NO. OF SUBSTATION PROPERTIES MAINTAINED (000'S)</t>
  </si>
  <si>
    <t>SCADA &amp; NETWORK CONTROL MAINTENANCE</t>
  </si>
  <si>
    <t>PROTECTION SYSTEMS MAINTENANCE</t>
  </si>
  <si>
    <t>2.8 OVERHEADS</t>
  </si>
  <si>
    <t>TABLE 2.8.1 - NETWORK OVERHEADS EXPENDITURE</t>
  </si>
  <si>
    <t>MAINTENANCE SUPPORT</t>
  </si>
  <si>
    <t>OVERHEAD BEFORE ALLOCATION - PRESCRIBED SERVICES</t>
  </si>
  <si>
    <t>EXPENDITURE CURRENTLY REPORTED UNDER ANNUAL INFORMATION GUIDELINES ($000'S):</t>
  </si>
  <si>
    <t>DATA CATEGORY</t>
  </si>
  <si>
    <t>DATA SUBCATEGORY</t>
  </si>
  <si>
    <t>NETWORK OVERHEADS</t>
  </si>
  <si>
    <t>OVERHEAD BEFORE ALLOCATION - NEGOTIATED SERVICES</t>
  </si>
  <si>
    <t>TOTAL COST ($000'S)</t>
  </si>
  <si>
    <t>OVERHEAD BEFORE ALLOCATION - UNREGULATED SERVICES</t>
  </si>
  <si>
    <t xml:space="preserve"> NETWORK MONITORING &amp; CONTROL</t>
  </si>
  <si>
    <t>OVERHEAD BEFORE ALLOCATION  - PRESCRIBED SERVICES</t>
  </si>
  <si>
    <t>ASSET MANAGEMENT SUPPORT</t>
  </si>
  <si>
    <t>TABLE 2.8.2 - CORPORATE OVERHEADS EXPENDITURE</t>
  </si>
  <si>
    <t>CORPORATE OVERHEADS</t>
  </si>
  <si>
    <t>E.G. CORPORATE SUPPORT</t>
  </si>
  <si>
    <t>E.G. REGULATORY SUPPORT/MANAGEMENT</t>
  </si>
  <si>
    <t>E.G.BUSINESS SERVICES</t>
  </si>
  <si>
    <t>E.G. CORPORATE GOVERNANCE AND PLANNING</t>
  </si>
  <si>
    <t>E.G. OH&amp;S</t>
  </si>
  <si>
    <t>E.G. FINANCE</t>
  </si>
  <si>
    <t>E.G. IT SUPPORT</t>
  </si>
  <si>
    <t>2.9 LABOUR</t>
  </si>
  <si>
    <t>TABLE 2.9.1 - COST METRICS PER ANNUM</t>
  </si>
  <si>
    <t>TABLE 2.9.2 - EXTRA DESCRIPTOR METRICS FOR CURRENT YEAR</t>
  </si>
  <si>
    <t>ASL (0'S)</t>
  </si>
  <si>
    <t>TOTAL LABOUR COST ($000'S)</t>
  </si>
  <si>
    <t>AVERAGE PRODUCTIVE WORK HOURS PER ASL (0'S)</t>
  </si>
  <si>
    <t>STAND-DOWN OCCURENCES PER ASL (0'S)</t>
  </si>
  <si>
    <t>AVERAGE PRODUCTIVE WORK HOURS PER ASL - ORDINARY TIME (0'S)</t>
  </si>
  <si>
    <t>AVERAGE PRODUCTIVE WORK HOURS HOURLY RATE PER ASL - ORDINARY TIME (0'S)</t>
  </si>
  <si>
    <t>AVERAGE PRODUCTIVE WORK HOURS PER ASL - OVERTIME (0'S)</t>
  </si>
  <si>
    <t>AVERAGE PRODUCTIVE WORK HOURS HOURLY RATE PER ASL - OVERTIME (0'S)</t>
  </si>
  <si>
    <t>STAFFING LEVEL</t>
  </si>
  <si>
    <t>CORPORATE OVERHEADS INTERNAL LABOUR COSTS</t>
  </si>
  <si>
    <t>LABOUR CLASSIFICATION LEVEL</t>
  </si>
  <si>
    <t xml:space="preserve">EXECUTIVE MANAGER </t>
  </si>
  <si>
    <t>AVERAGE STAFFING LEVEL</t>
  </si>
  <si>
    <t>TOTAL LABOUR COST</t>
  </si>
  <si>
    <t>AVERAGE PRODUCTIVE WORK HOUR PER ASL</t>
  </si>
  <si>
    <t>HOURS</t>
  </si>
  <si>
    <t>STAND-DOWN OCCURENCES PER ASL</t>
  </si>
  <si>
    <t>DESCRIPTOR METRICS</t>
  </si>
  <si>
    <t>AVERAGE PRODUCTIVE WORK HOURS PER ASL - ORDINARY TIME</t>
  </si>
  <si>
    <t>AVERAGE PRODUCTIVE WORK HOURS HOURLY RATE PER ASL - ORDINARY TIME</t>
  </si>
  <si>
    <t>AVERAGE PRODUCTIVE WORK HOURS PER ASL - OVERTIME</t>
  </si>
  <si>
    <t>AVERAGE PRODUCTIVE WORK HOURS HOURLY RATE PER ASL - OVERTIME</t>
  </si>
  <si>
    <t>EMPLOYEE (OPTIONAL)</t>
  </si>
  <si>
    <t>LABOUR HIRE (OPTIONAL)</t>
  </si>
  <si>
    <t xml:space="preserve">SENIOR MANAGER </t>
  </si>
  <si>
    <t>SENIOR MANAGER</t>
  </si>
  <si>
    <t xml:space="preserve">MANAGER </t>
  </si>
  <si>
    <t>MANAGER</t>
  </si>
  <si>
    <t xml:space="preserve">PROFESSIONAL </t>
  </si>
  <si>
    <t>PROFESSIONAL</t>
  </si>
  <si>
    <t xml:space="preserve">SEMI PROFESSIONAL </t>
  </si>
  <si>
    <t>SEMI PROFESSIONAL</t>
  </si>
  <si>
    <t xml:space="preserve">SUPPORT STAFF </t>
  </si>
  <si>
    <t>INTERN, JUNIOR STAFF, APPRENTICE</t>
  </si>
  <si>
    <t>NETWORK OVERHEADS INTERNAL LABOUR COSTS</t>
  </si>
  <si>
    <t>TOTAL DIRECT NETWORK LABOUR INTERNAL LABOUR COSTS</t>
  </si>
  <si>
    <t>SKILLED ELECTRICAL WORKER</t>
  </si>
  <si>
    <t>SKILLED NON ELECTICAL WORKER</t>
  </si>
  <si>
    <t>APPRENTICE</t>
  </si>
  <si>
    <t>UNSKILLED WORKER</t>
  </si>
  <si>
    <t>2.10 Input tables</t>
  </si>
  <si>
    <t>DIRECT MATERIAL COST ($000'S)</t>
  </si>
  <si>
    <t>DIRECT LABOUR COST ($000'S)</t>
  </si>
  <si>
    <t>CONTRACT COST ($000'S)</t>
  </si>
  <si>
    <t>OTHER COST ($000'S)</t>
  </si>
  <si>
    <t>RELATED PARTY CONTRACT COST ($000'S)</t>
  </si>
  <si>
    <t>RELATED PARTY CONTRACT MARGIN ($000'S)</t>
  </si>
  <si>
    <t>INPUT COSTS</t>
  </si>
  <si>
    <t>DIRECT MATERIAL COST</t>
  </si>
  <si>
    <t>DIRECT LABOUR COST</t>
  </si>
  <si>
    <t>CONTRACT COST</t>
  </si>
  <si>
    <t>OTHER COST</t>
  </si>
  <si>
    <t>RELATED PARTY CONTRACT COST</t>
  </si>
  <si>
    <t>RELATED PARTY CONTRACT MARGIN</t>
  </si>
  <si>
    <t>ROUTINE MAINTENANCE</t>
  </si>
  <si>
    <t>SUBSTATIONS EQUIPMENT &amp; PROPOERTY MAINTENANCE</t>
  </si>
  <si>
    <t>[OTHER MAINTENANCE ACTIVITY 1]</t>
  </si>
  <si>
    <t>[OTHER MAINTENANCE ACTIVITY 2]</t>
  </si>
  <si>
    <t>NON-ROUTINE MAINTENANCE</t>
  </si>
  <si>
    <t>OVERHEADS</t>
  </si>
  <si>
    <t>AUGMENTATION</t>
  </si>
  <si>
    <t>SUBTRANSMISSION SUBSTATIONS, SWITCHING STATIONS , ZONE SUBSTATIONS</t>
  </si>
  <si>
    <t>AUGEMENTATION</t>
  </si>
  <si>
    <t>SUBTRANSMISSION LINES</t>
  </si>
  <si>
    <t>HV FEEDERS</t>
  </si>
  <si>
    <t>CONNECTIONS</t>
  </si>
  <si>
    <t>ALL NEW CUSTOMER CONNECTIONS</t>
  </si>
  <si>
    <t>REPLACEMENT</t>
  </si>
  <si>
    <t>SCADA NETWORK CONTROL AND PROTECTION SYSTEMS</t>
  </si>
  <si>
    <t>2.11 PROVISIONS</t>
  </si>
  <si>
    <t>In Table 2.11.1 insert, for each provision, the name and a brief description of the nature of the obligation each provision in the spaces provided. Provision amounts must be inclusive of related party margins (RPMs) if the TNSP incurs RPMs.
In Table 2.11.2 allocate, by provision, the total movements in provisions from Table 2.11.1 to opex, as-incurred capex by asset class, as-commissioned capex by asset class and other.  'Other' refers to provisions that are recognised in equity, revenue, etc rather than as an expense. The total 'movement' (the sum of the movements allocated to opex, capex and other) is equal to the difference between the carrying amount at the end of the period and the carrying amount at the beginning of the period in Table 2.11.1. 
The TNSP must insert the Roll Forward Model asset classes in the as-incurred capex and as-commissioned capex sections of Table 2.11.2.
The TNSP must add rows for additional provisions in table 2.11.1 and 2.11.2 if it has more provisions than the tables allow room for. The additional rows must follow the same format as the rest of Table 2.11.1 and Table 2.11.2.</t>
  </si>
  <si>
    <t>Table 2.11.1 - Changes in total provisions incl. RPM</t>
  </si>
  <si>
    <t>Changes in total provisions incl. RPM</t>
  </si>
  <si>
    <t>2007/08</t>
  </si>
  <si>
    <t>Actual</t>
  </si>
  <si>
    <t>Forecast/ Estimate</t>
  </si>
  <si>
    <t>Nominal</t>
  </si>
  <si>
    <t>Changes in provisions by provision incl. RPM</t>
  </si>
  <si>
    <t>$'000</t>
  </si>
  <si>
    <t>The carrying amount at the beginning of the period</t>
  </si>
  <si>
    <t>Increases to the provision</t>
  </si>
  <si>
    <t>Amounts used (that is, incurred and charged against the provision) during the period</t>
  </si>
  <si>
    <t>Unused amounts reversed during the period</t>
  </si>
  <si>
    <t>The increase during the period in the discounted amount arising from the passage of time and the effect of any change in the discount rate.</t>
  </si>
  <si>
    <t>The carrying amount at the end of the period</t>
  </si>
  <si>
    <t>Total Provisions</t>
  </si>
  <si>
    <t>Total movement in provisions</t>
  </si>
  <si>
    <t>Table 2.11.2 - Allocation of movement in total provisions incl. RPM</t>
  </si>
  <si>
    <t>Allocation of movement in total provisions incl. RPM</t>
  </si>
  <si>
    <t>Movement in provisions allocated to opex</t>
  </si>
  <si>
    <t>Total movement in provisions allocated to opex</t>
  </si>
  <si>
    <t>Movements in provisions allocated to as-incurred capex by asset class</t>
  </si>
  <si>
    <t>Total movement in provisions allocated to as-incurred capex</t>
  </si>
  <si>
    <t>Movements in provisions allocated to as-commissioned capex by asset class</t>
  </si>
  <si>
    <t>Total movement in provisions allocated to as-commissioned capex</t>
  </si>
  <si>
    <t>Movement in provisions allocated to other (eg. revenue, retained earnings, etc)</t>
  </si>
  <si>
    <t>Total movement in provisions allocated to other</t>
  </si>
  <si>
    <t>2.12 FORECAST PRICE CHANGES</t>
  </si>
  <si>
    <t xml:space="preserve">The TNSP must provide all forecast price changes used to forecast opex and capex, including forecast changes in CPI. Forecast price changes must be expressed in real terms, except for CPI. If the same escalators are not used for capex and opex, report capex and opex escalators separately. Add additional rows as required. If price changes for a given year were not used to forecast either opex or capex enter '0' for that year. </t>
  </si>
  <si>
    <t>Table 2.12.1 - Forecast labour and materials price changes</t>
  </si>
  <si>
    <t>Labour &amp; materials price changes</t>
  </si>
  <si>
    <t>Current regulatory period (% YoY real)</t>
  </si>
  <si>
    <t>Next regulatory period (%YoY real)</t>
  </si>
  <si>
    <t xml:space="preserve">Estimate </t>
  </si>
  <si>
    <t xml:space="preserve">Forecast </t>
  </si>
  <si>
    <t>Year 1</t>
  </si>
  <si>
    <t>Year 2</t>
  </si>
  <si>
    <t>Year 3</t>
  </si>
  <si>
    <t>Year 4</t>
  </si>
  <si>
    <t>Year 5</t>
  </si>
  <si>
    <t>Year 6</t>
  </si>
  <si>
    <t>Year 7</t>
  </si>
  <si>
    <t>Year 8</t>
  </si>
  <si>
    <t>Year 9</t>
  </si>
  <si>
    <t>Year 10</t>
  </si>
  <si>
    <t>Materials price changes</t>
  </si>
  <si>
    <t>Insert more materials as required</t>
  </si>
  <si>
    <t>Other price changes</t>
  </si>
  <si>
    <t>CPI</t>
  </si>
  <si>
    <t>2.13 Commercial insurance and self-insurance</t>
  </si>
  <si>
    <t>Table 2.13.1 - Forecast commercial insurance premiums by risk category</t>
  </si>
  <si>
    <t>Instruction</t>
  </si>
  <si>
    <t>The TNSP is required to provide a list of forecast commercial insurance premiums by risk category in table 2.13.1 below.</t>
  </si>
  <si>
    <t>Risk class</t>
  </si>
  <si>
    <t>Risk category</t>
  </si>
  <si>
    <t xml:space="preserve">Deductables ($000s) </t>
  </si>
  <si>
    <t>Policy limit ($000s)</t>
  </si>
  <si>
    <t>($000s, nominal)</t>
  </si>
  <si>
    <t>Forecast premiums ($000s, 2013-14)</t>
  </si>
  <si>
    <t>Total</t>
  </si>
  <si>
    <t>&lt;TNSP to insert additional items if any&gt;</t>
  </si>
  <si>
    <t>Total forecast premiums</t>
  </si>
  <si>
    <t>Table 2.13.2 - Insurance premium - Total property</t>
  </si>
  <si>
    <t>The TNSP is required to provide actual and forecast insurance premium for total property in table 2.13.2 below.</t>
  </si>
  <si>
    <t>Total property premiums</t>
  </si>
  <si>
    <t>Previous</t>
  </si>
  <si>
    <t>Current regulatory control period ($000s, nominal)</t>
  </si>
  <si>
    <t>Forthcoming regulatory control period ($000s, 2013-14)</t>
  </si>
  <si>
    <t>Base premium</t>
  </si>
  <si>
    <t>Value of insured assets</t>
  </si>
  <si>
    <t>Premium rate (per cent)</t>
  </si>
  <si>
    <t>Premium (exposure times unit rate)</t>
  </si>
  <si>
    <t>Statutory charges</t>
  </si>
  <si>
    <t>Stamp duty ($nominal)</t>
  </si>
  <si>
    <t>Total premium (excludes GST)</t>
  </si>
  <si>
    <t>Change to exposure (per cent)</t>
  </si>
  <si>
    <t>Change to premium rates (per cent, real)</t>
  </si>
  <si>
    <t>Table 2.13.3 - Insurance premium - Total liability</t>
  </si>
  <si>
    <t>The TNSP is required to provide actual and forecast insurance premium for total liability in table 2.13.3 below.</t>
  </si>
  <si>
    <t>Liability premiums</t>
  </si>
  <si>
    <t>Liability cap</t>
  </si>
  <si>
    <t>Premium</t>
  </si>
  <si>
    <t>Stamp duty</t>
  </si>
  <si>
    <t>Table 2.13.4 -Proposed self-insurance allowance by risk category</t>
  </si>
  <si>
    <t>The TNSP is required to provide a list of proposed self insurance allowances by risk category including a description of the risk and the proposed self-insurance allowance in table 2.13.4 below.</t>
  </si>
  <si>
    <t>Commercially insured (Yes/No)</t>
  </si>
  <si>
    <t>Commercial insurance deductable ($000s)</t>
  </si>
  <si>
    <t>Commercial insurance limit ($000s)</t>
  </si>
  <si>
    <t>Self insurance limit        ($000s)</t>
  </si>
  <si>
    <t>Proposed self insurance allowance ($000s, 2013-14)</t>
  </si>
  <si>
    <t>2.14 Opex Summary</t>
  </si>
  <si>
    <t>Complete the tables below in accordance with the regulatory information notice.
The DNSP must input forecast opex by category in Table 2.14.2 if it did not forecast its total opex using a Base Year approach. Otherwise input '0'.
The DNSP's total forecast opex must reconcile to Table 2.14.1. If the DNSP did not forecast its total opex using a Base Year approach, total forecast opex must, in addition, reconcile to Table 2.14.2.
The total step changes in Table 2.14.1 must reconcile (in each year) to the total step changes for each year in Table 2.15.1 of worksheet '2.15 Step Changes'.</t>
  </si>
  <si>
    <t>Table 2.14.1</t>
  </si>
  <si>
    <t>Table 2.14.2</t>
  </si>
  <si>
    <t>Prescribed transmission services opex by driver</t>
  </si>
  <si>
    <t>Driver</t>
  </si>
  <si>
    <t>Efficent historic opex</t>
  </si>
  <si>
    <t>Real price changes</t>
  </si>
  <si>
    <t>Output growth</t>
  </si>
  <si>
    <t>Productivity growth</t>
  </si>
  <si>
    <t>Step changes</t>
  </si>
  <si>
    <t>Total opex</t>
  </si>
  <si>
    <t>2.15 Step Changes</t>
  </si>
  <si>
    <t>Complete the Tables below in accordance with the regulatory information notice.
The total step changes in Table 2.15.1 must reconcile (in each year) to the total step changes for each year in Table 2.14.1 of worksheet '2.14 Opex Summary'.</t>
  </si>
  <si>
    <t>Table 2.15.1</t>
  </si>
  <si>
    <t>Forecast opex step changes</t>
  </si>
  <si>
    <t>Step change</t>
  </si>
  <si>
    <t>Description</t>
  </si>
  <si>
    <t>Insert rows as required</t>
  </si>
  <si>
    <t>Check</t>
  </si>
  <si>
    <t>Table 2.15.2</t>
  </si>
  <si>
    <t>Forecast capex step changes</t>
  </si>
  <si>
    <t>3.1 Revenue data for economic benchmarking</t>
  </si>
  <si>
    <t>Scope of services</t>
  </si>
  <si>
    <t>Forecast</t>
  </si>
  <si>
    <t>Regulatory year</t>
  </si>
  <si>
    <t>Variable_Code</t>
  </si>
  <si>
    <t>Variable</t>
  </si>
  <si>
    <t>Unit</t>
  </si>
  <si>
    <t>Table 3.1.1 Revenue Grouping by chargeable quantity</t>
  </si>
  <si>
    <t>TREV0101</t>
  </si>
  <si>
    <t>From Fixed Customer (Exit Point) Charges</t>
  </si>
  <si>
    <t>TREV0102</t>
  </si>
  <si>
    <t>From Variable Customer (Exit Point) Charges</t>
  </si>
  <si>
    <t>TREV0103</t>
  </si>
  <si>
    <t>From Fixed Generator (Entry Point) Charges</t>
  </si>
  <si>
    <t>TREV0104</t>
  </si>
  <si>
    <t>From Variable Generator (Entry Point) Charges</t>
  </si>
  <si>
    <t>TREV0105</t>
  </si>
  <si>
    <t>From Fixed Energy Usage Charges (Charge per day basis)</t>
  </si>
  <si>
    <t>TREV0106</t>
  </si>
  <si>
    <t>From Variable Energy Usage charges (Charge per kWh basis)</t>
  </si>
  <si>
    <t>TREV0107</t>
  </si>
  <si>
    <t>From Energy based Common Service and General Charges</t>
  </si>
  <si>
    <t>TREV0108</t>
  </si>
  <si>
    <t>From Fixed Demand based Usage Charges</t>
  </si>
  <si>
    <t>TREV0109</t>
  </si>
  <si>
    <t>From Variable Demand based Usage Charges</t>
  </si>
  <si>
    <t>TREV0110</t>
  </si>
  <si>
    <t>Revenue from other Sources</t>
  </si>
  <si>
    <t>TREV01</t>
  </si>
  <si>
    <t>Total revenue by chargeable quantity</t>
  </si>
  <si>
    <t>Table 3.1.2 Revenue Grouping by type of connected equipment</t>
  </si>
  <si>
    <t>TREV0201</t>
  </si>
  <si>
    <t>From Other connected transmission networks</t>
  </si>
  <si>
    <t>TREV0202</t>
  </si>
  <si>
    <t>From Distribution networks</t>
  </si>
  <si>
    <t>TREV0203</t>
  </si>
  <si>
    <t>From Directly connected end–users</t>
  </si>
  <si>
    <t>TREV0204</t>
  </si>
  <si>
    <t>From Generators</t>
  </si>
  <si>
    <t>TREV0205</t>
  </si>
  <si>
    <t>Other revenue</t>
  </si>
  <si>
    <t>TREV02</t>
  </si>
  <si>
    <t>Total revenue by type of connected equipment</t>
  </si>
  <si>
    <t>Table 3.1.3 Revenue (penalties) allowed (deducted) through incentive schemes</t>
  </si>
  <si>
    <t>TREV0301</t>
  </si>
  <si>
    <t>EBSS</t>
  </si>
  <si>
    <t>TREV0302</t>
  </si>
  <si>
    <t>STPIS</t>
  </si>
  <si>
    <t>TREV0303</t>
  </si>
  <si>
    <t>Other</t>
  </si>
  <si>
    <t>TREV03</t>
  </si>
  <si>
    <t>Total revenue of incentive schemes</t>
  </si>
  <si>
    <t>3.2 Opex data for economic benchmarking</t>
  </si>
  <si>
    <t>Table 3.2.1 Opex categories</t>
  </si>
  <si>
    <t>Table 3.2.1.1 Current opex categories  and cost allocations</t>
  </si>
  <si>
    <t>TOPEX0101</t>
  </si>
  <si>
    <t>TOPEX0102</t>
  </si>
  <si>
    <t>TOPEX0103</t>
  </si>
  <si>
    <t>TOPEX0104</t>
  </si>
  <si>
    <t>TOPEX0105</t>
  </si>
  <si>
    <t>TOPEX01</t>
  </si>
  <si>
    <t xml:space="preserve">Total opex </t>
  </si>
  <si>
    <t>3.3 RAB asset data for economic benchmarking</t>
  </si>
  <si>
    <t>Table 3.3.1 Regulatory Asset Base Values</t>
  </si>
  <si>
    <t>For total asset base:</t>
  </si>
  <si>
    <t>TRAB0201</t>
  </si>
  <si>
    <t>Opening value</t>
  </si>
  <si>
    <t>TRAB0202</t>
  </si>
  <si>
    <t>Inflation addition</t>
  </si>
  <si>
    <t>TRAB0203</t>
  </si>
  <si>
    <t>Straight line depreciation</t>
  </si>
  <si>
    <t>TRAB0204</t>
  </si>
  <si>
    <t>Regulatory depreciation</t>
  </si>
  <si>
    <t>TRAB0205</t>
  </si>
  <si>
    <t>Actual additions (recognised in RAB)</t>
  </si>
  <si>
    <t>TRAB0206</t>
  </si>
  <si>
    <t xml:space="preserve">Disposals </t>
  </si>
  <si>
    <t>TRAB0207</t>
  </si>
  <si>
    <t>Closing value for asset value</t>
  </si>
  <si>
    <t xml:space="preserve">Table 3.3.2 Asset value Roll forward  </t>
  </si>
  <si>
    <t>For overhead transmission assets:</t>
  </si>
  <si>
    <t>TRAB0301</t>
  </si>
  <si>
    <t>TRAB0302</t>
  </si>
  <si>
    <t>TRAB0303</t>
  </si>
  <si>
    <t>TRAB0304</t>
  </si>
  <si>
    <t>TRAB0305</t>
  </si>
  <si>
    <t>TRAB0306</t>
  </si>
  <si>
    <t>TRAB0307</t>
  </si>
  <si>
    <t>Closing value for overhead transmission asset value</t>
  </si>
  <si>
    <t>For underground transmission assets:</t>
  </si>
  <si>
    <t>TRAB0401</t>
  </si>
  <si>
    <t>TRAB0402</t>
  </si>
  <si>
    <t>TRAB0403</t>
  </si>
  <si>
    <t>TRAB0404</t>
  </si>
  <si>
    <t>TRAB0405</t>
  </si>
  <si>
    <t>TRAB0406</t>
  </si>
  <si>
    <t>TRAB0407</t>
  </si>
  <si>
    <t>Closing value for underground asset value</t>
  </si>
  <si>
    <t>For transmission switchyards, substations</t>
  </si>
  <si>
    <t>TRAB0501</t>
  </si>
  <si>
    <t>TRAB0502</t>
  </si>
  <si>
    <t>TRAB0503</t>
  </si>
  <si>
    <t>TRAB0504</t>
  </si>
  <si>
    <t>TRAB0505</t>
  </si>
  <si>
    <t>TRAB0506</t>
  </si>
  <si>
    <t>TRAB0507</t>
  </si>
  <si>
    <t>Closing value for transmission switchyards, substations etc</t>
  </si>
  <si>
    <t>For easements:</t>
  </si>
  <si>
    <t>TRAB0601</t>
  </si>
  <si>
    <t>TRAB0602</t>
  </si>
  <si>
    <t>TRAB0605</t>
  </si>
  <si>
    <t>TRAB0606</t>
  </si>
  <si>
    <t>TRAB0607</t>
  </si>
  <si>
    <t>Closing value for “other” asset value</t>
  </si>
  <si>
    <t>For “other” assets with long lives:</t>
  </si>
  <si>
    <t>TRAB0701</t>
  </si>
  <si>
    <t>TRAB0702</t>
  </si>
  <si>
    <t>TRAB0703</t>
  </si>
  <si>
    <t>TRAB0704</t>
  </si>
  <si>
    <t>TRAB0705</t>
  </si>
  <si>
    <t>TRAB0706</t>
  </si>
  <si>
    <t>TRAB0707</t>
  </si>
  <si>
    <t>Closing value for “other” asset (long life) value</t>
  </si>
  <si>
    <t>For “other” assets with short lives:</t>
  </si>
  <si>
    <t>TRAB0801</t>
  </si>
  <si>
    <t>TRAB0802</t>
  </si>
  <si>
    <t>TRAB0803</t>
  </si>
  <si>
    <t>TRAB0804</t>
  </si>
  <si>
    <t>TRAB0805</t>
  </si>
  <si>
    <t>TRAB0806</t>
  </si>
  <si>
    <t>TRAB0807</t>
  </si>
  <si>
    <t>Closing value for “other” asset (short life) value</t>
  </si>
  <si>
    <t>Table 3.3.3 Total disaggregated RAB asset values</t>
  </si>
  <si>
    <t>TRAB0901</t>
  </si>
  <si>
    <t>Overhead transmission assets (wires and towers/poles etc)</t>
  </si>
  <si>
    <t>TRAB0902</t>
  </si>
  <si>
    <t>Underground transmission assets (cables, ducts etc)</t>
  </si>
  <si>
    <t>TRAB0903</t>
  </si>
  <si>
    <t>Substations, switchyards, Transformers etc with transmission function</t>
  </si>
  <si>
    <t>TRAB0904</t>
  </si>
  <si>
    <t>Easements</t>
  </si>
  <si>
    <t>TRAB0905</t>
  </si>
  <si>
    <t>Other assets with long lives (please specify)</t>
  </si>
  <si>
    <t>TRAB0906</t>
  </si>
  <si>
    <t>Other assets with short lives (please specify)</t>
  </si>
  <si>
    <t>Table 3.3.4 Asset lives</t>
  </si>
  <si>
    <t>Table 3.3.4.1 Asset Lives – estimated service life of new assets</t>
  </si>
  <si>
    <t>years</t>
  </si>
  <si>
    <t xml:space="preserve">Overhead transmission assets </t>
  </si>
  <si>
    <t>Underground transmission assets</t>
  </si>
  <si>
    <t>Switchyard, substation and transformer assets</t>
  </si>
  <si>
    <t>“Other” assets with long lives</t>
  </si>
  <si>
    <t>“Other assets with short lives</t>
  </si>
  <si>
    <t>Table 3.3.4.2 Asset Lives – estimated residual service life</t>
  </si>
  <si>
    <t>TRAB1001</t>
  </si>
  <si>
    <t>TRAB1002</t>
  </si>
  <si>
    <t>TRAB1003</t>
  </si>
  <si>
    <t>TRAB1004</t>
  </si>
  <si>
    <t>Other assets with long lives</t>
  </si>
  <si>
    <t>TRAB1005</t>
  </si>
  <si>
    <t>Other assets with short lives</t>
  </si>
  <si>
    <t>3.4 Operational data for economic benchmarking</t>
  </si>
  <si>
    <t>Table 3.4.1 Energy delivery</t>
  </si>
  <si>
    <t>Energy Grouping by Downstream Connection type</t>
  </si>
  <si>
    <t>TOPED0101</t>
  </si>
  <si>
    <t>To Other connected transmission networks</t>
  </si>
  <si>
    <t>GWh</t>
  </si>
  <si>
    <t>TOPED0102</t>
  </si>
  <si>
    <t>To Distribution networks</t>
  </si>
  <si>
    <t>TOPED0103</t>
  </si>
  <si>
    <t>TOPED01</t>
  </si>
  <si>
    <t>Total energy transported</t>
  </si>
  <si>
    <t>Table 3.4.2 Connection point numbers</t>
  </si>
  <si>
    <t>At each transmission voltage level specify the number of entry points</t>
  </si>
  <si>
    <t>TOPCP0101</t>
  </si>
  <si>
    <t>number</t>
  </si>
  <si>
    <t>TOPCP0102</t>
  </si>
  <si>
    <t>TOPCP0103</t>
  </si>
  <si>
    <t>At each transmission voltage level specify the number of exit points</t>
  </si>
  <si>
    <t>TOPCP0201</t>
  </si>
  <si>
    <t>TOPCP0202</t>
  </si>
  <si>
    <t>TOPCP0203</t>
  </si>
  <si>
    <t>Table 3.4.3 System demand</t>
  </si>
  <si>
    <t>Table 3.4.3.1 Annual system maximum demand characteristics – MW measure</t>
  </si>
  <si>
    <t>TOPSD0102</t>
  </si>
  <si>
    <t>Transmission System coincident weather adjusted maximum demand 10% POE</t>
  </si>
  <si>
    <t>MW</t>
  </si>
  <si>
    <t>TOPSD0103</t>
  </si>
  <si>
    <t>Transmission System coincident weather adjusted maximum demand 50% POE</t>
  </si>
  <si>
    <t>TOPSD0105</t>
  </si>
  <si>
    <t>Transmission System non-coincident weather adjusted summated maximum demand 10% POE</t>
  </si>
  <si>
    <t>TOPSD0106</t>
  </si>
  <si>
    <t>Transmission System non-coincident weather adjusted summated maximum demand 50% POE</t>
  </si>
  <si>
    <t>Table 3.4.3.2 Annual system maximum demand characteristics – MVA measure</t>
  </si>
  <si>
    <t>TOPSD0202</t>
  </si>
  <si>
    <t>MVA</t>
  </si>
  <si>
    <t>TOPSD0203</t>
  </si>
  <si>
    <t>TOPSD0205</t>
  </si>
  <si>
    <t>TOPSD0206</t>
  </si>
  <si>
    <t>Table 3.4.3.3 Power factor</t>
  </si>
  <si>
    <t>Power factor conversion between MVA and MW</t>
  </si>
  <si>
    <t>TOPSD0301</t>
  </si>
  <si>
    <t>Average overall network power factor conversion between MVA and MW</t>
  </si>
  <si>
    <t>Factor</t>
  </si>
  <si>
    <t>3.5 Physical asset data for economic benchmarking</t>
  </si>
  <si>
    <t>Table 3.5.1 Transmission System Capacities Variables</t>
  </si>
  <si>
    <t>Table 3.5.1.1 Overhead network length of circuit at each voltage</t>
  </si>
  <si>
    <t>TPA0101</t>
  </si>
  <si>
    <t>500 kV</t>
  </si>
  <si>
    <t>km</t>
  </si>
  <si>
    <t>TPA0102</t>
  </si>
  <si>
    <t>330 kV</t>
  </si>
  <si>
    <t>TPA0103</t>
  </si>
  <si>
    <t>275 kV</t>
  </si>
  <si>
    <t>TPA0104</t>
  </si>
  <si>
    <t>220 kV</t>
  </si>
  <si>
    <t>TPA0105</t>
  </si>
  <si>
    <t>132 kV</t>
  </si>
  <si>
    <t>TPA0106</t>
  </si>
  <si>
    <t>66 kV</t>
  </si>
  <si>
    <t>TPA0107</t>
  </si>
  <si>
    <t>33 kV</t>
  </si>
  <si>
    <t>TPA01</t>
  </si>
  <si>
    <t>Total overhead circuit kilometres</t>
  </si>
  <si>
    <t>Table 3.5.1.2 Underground cable circuit length at each voltage</t>
  </si>
  <si>
    <t>TPA0201</t>
  </si>
  <si>
    <t>TPA0202</t>
  </si>
  <si>
    <t>TPA0203</t>
  </si>
  <si>
    <t>TPA0204</t>
  </si>
  <si>
    <t>TPA0205</t>
  </si>
  <si>
    <t>TPA0206</t>
  </si>
  <si>
    <t>TPA0207</t>
  </si>
  <si>
    <t>TPA02</t>
  </si>
  <si>
    <t>Total underground circuit kilometres</t>
  </si>
  <si>
    <t>Table 3.5.1.3 Estimated overhead network weighted average MVA capacity by voltage class</t>
  </si>
  <si>
    <t>TPA0301</t>
  </si>
  <si>
    <t>TPA0302</t>
  </si>
  <si>
    <t>TPA0303</t>
  </si>
  <si>
    <t>TPA0304</t>
  </si>
  <si>
    <t>TPA0305</t>
  </si>
  <si>
    <t>TPA0306</t>
  </si>
  <si>
    <t>TPA0307</t>
  </si>
  <si>
    <t>Table 3.5.1.4 Estimated underground network weighted average MVA capacity by voltage class</t>
  </si>
  <si>
    <t>TPA0401</t>
  </si>
  <si>
    <t>TPA0402</t>
  </si>
  <si>
    <t>TPA0403</t>
  </si>
  <si>
    <t>TPA0404</t>
  </si>
  <si>
    <t>TPA0405</t>
  </si>
  <si>
    <t>TPA0406</t>
  </si>
  <si>
    <t>TPA0407</t>
  </si>
  <si>
    <t>Table 3.5.1.5 Installed transmission system transformer capacity</t>
  </si>
  <si>
    <t>TPA0501</t>
  </si>
  <si>
    <t>Transmission substations (eg 500 kV to 330 kV)</t>
  </si>
  <si>
    <t>TPA0502</t>
  </si>
  <si>
    <t>Terminal points to DNSP systems</t>
  </si>
  <si>
    <t>TPA0503</t>
  </si>
  <si>
    <t>Transformer capacity for directly connected end–users owned by the TNSP</t>
  </si>
  <si>
    <t>TPA0504</t>
  </si>
  <si>
    <t>Transformer capacity for directly connected end–users owned by the end–user</t>
  </si>
  <si>
    <t>TPA0505</t>
  </si>
  <si>
    <t>Interconnector capacity</t>
  </si>
  <si>
    <t>TPA0506</t>
  </si>
  <si>
    <t>Table 3.5.1.6 Cold spare capacity</t>
  </si>
  <si>
    <t>TPA06</t>
  </si>
  <si>
    <t>Cold spare capacity included in table 6.1.5</t>
  </si>
  <si>
    <t>3.6 Operating environment factors for economic benchmarking</t>
  </si>
  <si>
    <t xml:space="preserve">Year ending June of </t>
  </si>
  <si>
    <t>TEF01</t>
  </si>
  <si>
    <t>3.6.1 Terrain factors</t>
  </si>
  <si>
    <t>TEF0101</t>
  </si>
  <si>
    <t>Total number of vegetation maintenance spans</t>
  </si>
  <si>
    <t>Number of spans</t>
  </si>
  <si>
    <t>TEF0102</t>
  </si>
  <si>
    <t>Average vegetation maintenance span cycle</t>
  </si>
  <si>
    <t>Years</t>
  </si>
  <si>
    <t>TEF0103</t>
  </si>
  <si>
    <t>Average number of trees per vegetation maintenance span</t>
  </si>
  <si>
    <t>Trees</t>
  </si>
  <si>
    <t>TEF0104</t>
  </si>
  <si>
    <t>Average number of defects per vegetation maintenance span</t>
  </si>
  <si>
    <t>Defects</t>
  </si>
  <si>
    <t>TEF0105</t>
  </si>
  <si>
    <t>Tropical proportion</t>
  </si>
  <si>
    <t>TEF0106</t>
  </si>
  <si>
    <t>Standard vehicle access</t>
  </si>
  <si>
    <t>TEF0107</t>
  </si>
  <si>
    <t>Altitude</t>
  </si>
  <si>
    <t>TEF0108</t>
  </si>
  <si>
    <t>Bushfire risk</t>
  </si>
  <si>
    <t>TEF02</t>
  </si>
  <si>
    <t xml:space="preserve">3.6.2 Network characteristics </t>
  </si>
  <si>
    <t>TEF0201</t>
  </si>
  <si>
    <t>Route Line length</t>
  </si>
  <si>
    <t>TEF0202</t>
  </si>
  <si>
    <t>Variability of dispatch</t>
  </si>
  <si>
    <t>per cent</t>
  </si>
  <si>
    <t>TEF0203</t>
  </si>
  <si>
    <t>Concentrated load distance</t>
  </si>
  <si>
    <t>TEF0204</t>
  </si>
  <si>
    <t>Total number of spans</t>
  </si>
  <si>
    <t>4.1 ASSET AGE PROFILE</t>
  </si>
  <si>
    <t>.</t>
  </si>
  <si>
    <t>TABLE 4.1.1 - ASSET AGE PROFILE</t>
  </si>
  <si>
    <t>ECONOMIC LIFE (YEARS)</t>
  </si>
  <si>
    <t>INSTALLED ASSETS -˃ QUANTITY CURRENTLY IN COMMISSION BY YEAR</t>
  </si>
  <si>
    <t>MEAN</t>
  </si>
  <si>
    <t>STANDARD DEVIATION</t>
  </si>
  <si>
    <t>2006/07</t>
  </si>
  <si>
    <t>2005/06</t>
  </si>
  <si>
    <t>2004/05</t>
  </si>
  <si>
    <t>2003/04</t>
  </si>
  <si>
    <t>2002/03</t>
  </si>
  <si>
    <t>2001/02</t>
  </si>
  <si>
    <t>2000/01</t>
  </si>
  <si>
    <t>1999/00</t>
  </si>
  <si>
    <t>1998/99</t>
  </si>
  <si>
    <t>1997/98</t>
  </si>
  <si>
    <t>1996/97</t>
  </si>
  <si>
    <t>1995/96</t>
  </si>
  <si>
    <t>1994/95</t>
  </si>
  <si>
    <t>1993/94</t>
  </si>
  <si>
    <t>1992/93</t>
  </si>
  <si>
    <t>1991/92</t>
  </si>
  <si>
    <t>1990/91</t>
  </si>
  <si>
    <t>1989/90</t>
  </si>
  <si>
    <t>1988/89</t>
  </si>
  <si>
    <t>1987/88</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</si>
  <si>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</si>
  <si>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</si>
  <si>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</si>
  <si>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</si>
  <si>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</si>
  <si>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</si>
  <si>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</si>
  <si>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</si>
  <si>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</si>
  <si>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</si>
  <si>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</si>
  <si>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</si>
  <si>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</si>
  <si>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</si>
  <si>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</si>
  <si>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</si>
  <si>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</si>
  <si>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</si>
  <si>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</si>
  <si>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</si>
  <si>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</si>
  <si>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</si>
  <si>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</si>
  <si>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</si>
  <si>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</si>
  <si>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</si>
  <si>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</si>
  <si>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</si>
  <si>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</si>
  <si>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</si>
  <si>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</si>
  <si>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</si>
  <si>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</si>
  <si>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</si>
  <si>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</si>
  <si>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</si>
  <si>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</si>
  <si>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</si>
  <si>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</si>
  <si>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</si>
  <si>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</si>
  <si>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</si>
  <si>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</si>
  <si>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</si>
  <si>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</si>
  <si>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</si>
  <si>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</si>
  <si>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</si>
  <si>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</si>
  <si>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</si>
  <si>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</si>
  <si>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</si>
  <si>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</si>
  <si>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1933/34</t>
  </si>
  <si>
    <t>1932/33</t>
  </si>
  <si>
    <t>1931/32</t>
  </si>
  <si>
    <t>1930/31</t>
  </si>
  <si>
    <t>1929/30</t>
  </si>
  <si>
    <t>1928/29</t>
  </si>
  <si>
    <t>1927/28</t>
  </si>
  <si>
    <t>1926/27</t>
  </si>
  <si>
    <t>1925/26</t>
  </si>
  <si>
    <t>1924/25</t>
  </si>
  <si>
    <t>1923/24</t>
  </si>
  <si>
    <t>1922/23</t>
  </si>
  <si>
    <t>1921/22</t>
  </si>
  <si>
    <t>1920/21</t>
  </si>
  <si>
    <t>1919/20</t>
  </si>
  <si>
    <t>1918/19</t>
  </si>
  <si>
    <t>1917/18</t>
  </si>
  <si>
    <t>1916/17</t>
  </si>
  <si>
    <t>1915/16</t>
  </si>
  <si>
    <t>1914/15</t>
  </si>
  <si>
    <t>1913/14</t>
  </si>
  <si>
    <t>1912/13</t>
  </si>
  <si>
    <t>1911/12</t>
  </si>
  <si>
    <t>1910/11</t>
  </si>
  <si>
    <t>MEAN ECONOMIC LIFE</t>
  </si>
  <si>
    <t>STANDARD DEVIATION ECONOMIC LIFE</t>
  </si>
  <si>
    <t>NUMBER OF INSTALLED ASSETS</t>
  </si>
  <si>
    <t>YEAR OF INSTALLATION</t>
  </si>
  <si>
    <t>&lt; = 33 kV ; &lt; = 100 MVA</t>
  </si>
  <si>
    <t>&lt; = 33 kV ; &gt; 100 MVA &amp; &lt; = 400 MVA</t>
  </si>
  <si>
    <t>&lt; = 33 kV ; &gt; 400 MVA</t>
  </si>
  <si>
    <t>&gt; 33 kV &amp; &lt; = 66 kV  ; &lt; = 100 MVA</t>
  </si>
  <si>
    <t>&gt; 33 kV &amp; &lt; = 66 kV  ; &gt; 100 MVA &amp; &lt; = 400 MVA</t>
  </si>
  <si>
    <t>&gt; 33 kV &amp; &lt; = 66 kV  ; &gt; 400 MVA</t>
  </si>
  <si>
    <t>&gt; 66 kV &amp; &lt; = 132 kV  ; &lt; = 100 MVA</t>
  </si>
  <si>
    <t>&gt; 66 kV &amp; &lt; = 132 kV  ; &gt; 100 MVA &amp; &lt; = 400 MVA</t>
  </si>
  <si>
    <t>&gt; 66 kV &amp; &lt; = 132 kV  ; &gt; 400 MVA</t>
  </si>
  <si>
    <t>&gt; 132 kV &amp; &lt; = 275 kV  ; &lt; = 200 MVA</t>
  </si>
  <si>
    <t>&gt; 132 kV &amp; &lt; = 275 kV  ; &gt; 200 MVA &amp; &lt; = 600 MVA</t>
  </si>
  <si>
    <t>&gt; 132 kV &amp; &lt; = 275 kV  ; &gt; 600 MVA</t>
  </si>
  <si>
    <t>&gt; 275 kV &amp; &lt; = 330 kV  ; &lt; = 800 MVA</t>
  </si>
  <si>
    <t>&gt; 275 kV &amp; &lt; = 330 kV  ; &gt; 800 MVA &amp; &lt; = 1200 MVA</t>
  </si>
  <si>
    <t>&gt; 275 kV &amp; &lt; = 330 kV  ; &gt; 1200 MVA</t>
  </si>
  <si>
    <t>&gt; 330 kV &amp; &lt; = 500 kV   ; &lt; = 1000 MVA</t>
  </si>
  <si>
    <t>&gt; 330 kV &amp; &lt; = 500 kV   ; &gt; 1000 MVA &amp; &lt; = 1500 MVA</t>
  </si>
  <si>
    <t>&gt; 330 kV &amp; &lt; = 500 kV   ; &gt; 1500 MVA</t>
  </si>
  <si>
    <t>&gt; 500 kV   ; &lt; = 2000 MVA</t>
  </si>
  <si>
    <t>&gt; 500 kV   ; &gt; 2000 MVA &amp; &lt; = 3000 MVA</t>
  </si>
  <si>
    <t>&gt; 500 kV   ; &gt; 3000 MVA</t>
  </si>
  <si>
    <t>&lt; = 33 kV ; &lt; = 10 MVA</t>
  </si>
  <si>
    <t>&lt; = 33 kV ; &gt; 10 MVA &amp; &lt; =  30 MVA</t>
  </si>
  <si>
    <t>&lt; = 33 kV ; &gt; 30 MVA</t>
  </si>
  <si>
    <t>&gt; 33 kV &amp; &lt; = 66 kV  ; &lt; = 10 MVA</t>
  </si>
  <si>
    <t>&gt; 33 kV &amp; &lt; = 66 kV  ; &gt; 10 MVA &amp; &lt; =  30 MVA</t>
  </si>
  <si>
    <t>&gt; 33 kV &amp; &lt; = 66 kV  ; &gt; 30 MVA</t>
  </si>
  <si>
    <t>&gt; 66 kV &amp; &lt; = 132 kV  ; &lt; = 30 MVA</t>
  </si>
  <si>
    <t>&gt; 66 kV &amp; &lt; = 132 kV  ; &gt; 30 MVA &amp; &lt; =  60 MVA</t>
  </si>
  <si>
    <t>&gt; 66 kV &amp; &lt; = 132 kV  ; &gt; 60 MVA</t>
  </si>
  <si>
    <t>&gt; 132 kV &amp; &lt; = 220 kV  ; &lt; = 50 MVA</t>
  </si>
  <si>
    <t>&gt; 132 kV &amp; &lt; = 220 kV  ; &gt; 50 MVA &amp; &lt; =  100 MVA</t>
  </si>
  <si>
    <t>&gt; 132 kV &amp; &lt; = 220 kV  ; &gt; 100 MVA</t>
  </si>
  <si>
    <t>&gt; 220 kV &amp; &lt; = 275 kV  ; &lt; = 50 MVA</t>
  </si>
  <si>
    <t>&gt; 220 kV &amp; &lt; = 275 kV  ; &gt; 50 MVA &amp; &lt; =  100 MVA</t>
  </si>
  <si>
    <t>&gt; 220 kV &amp; &lt; = 275 kV  ; &gt; 100 MVA</t>
  </si>
  <si>
    <t>&gt; 275 kV &amp; &lt; = 330 kV  ; &lt; = 100 MVA</t>
  </si>
  <si>
    <t>&gt; 275 kV &amp; &lt; = 330 kV  ; &gt; 100 MVA &amp; &lt; =  250 MVA</t>
  </si>
  <si>
    <t>&gt; 275 kV &amp; &lt; = 330 kV  ; &gt; 250 MVA</t>
  </si>
  <si>
    <t>&gt; 330 kV &amp; &lt; = 500 kV   ; &lt; = 150 MVA</t>
  </si>
  <si>
    <t>&gt; 330 kV &amp; &lt; = 500 kV   ; &gt; 150 MVA &amp; &lt; =  300 MVA</t>
  </si>
  <si>
    <t>&gt; 330 kV &amp; &lt; = 500 kV   ; &gt; 300 MVA</t>
  </si>
  <si>
    <t>&gt; 500 kV   ; &lt; = 1000 MVA</t>
  </si>
  <si>
    <t>&gt; 500 kV   ; &gt; 1000 MVA &amp; &lt; =  1500 MVA</t>
  </si>
  <si>
    <t>&gt; 500 kV   ; &gt; 1500 MVA</t>
  </si>
  <si>
    <t>SUMMER</t>
  </si>
  <si>
    <t>WINTER</t>
  </si>
  <si>
    <t>4.2 MAXIMUM DEMAND AT NETWORK LEVEL</t>
  </si>
  <si>
    <t>DEMAND FORECASTING</t>
  </si>
  <si>
    <t>RAW NETWORK COINCIDENT MD</t>
  </si>
  <si>
    <t>NETWORK LEVEL</t>
  </si>
  <si>
    <t>MAXIMUM DEMAND</t>
  </si>
  <si>
    <t xml:space="preserve">DATE MD OCCURRED </t>
  </si>
  <si>
    <t>DATE</t>
  </si>
  <si>
    <t>DD/MM/YYYY</t>
  </si>
  <si>
    <t>HALF HOUR TIME PERIOD MD OCCURRED</t>
  </si>
  <si>
    <t>TIME</t>
  </si>
  <si>
    <t>WINTER/SUMMER PEAKING</t>
  </si>
  <si>
    <t>WINTER/SUMMER</t>
  </si>
  <si>
    <t>EMBEDDED GENERATION</t>
  </si>
  <si>
    <t>GENERATED LOAD</t>
  </si>
  <si>
    <t>WEATHER CORRECTED (10% POE) NETWORK COINCIDENT MD</t>
  </si>
  <si>
    <t>WEATHER CORRECTED (50% POE) NETWORK COINCIDENT MD</t>
  </si>
  <si>
    <t>4.3 MAXIMUM DEMAND AND UTILISATION AT SPATIAL LEVEL</t>
  </si>
  <si>
    <t>TABLE 4.3.1 NON-COINCIDENT &amp; COINCIDENT MAXIMUM DEMAND</t>
  </si>
  <si>
    <t>CONNECTION POINT</t>
  </si>
  <si>
    <t>FORECASTING ELEMENTS</t>
  </si>
  <si>
    <t>UNIT</t>
  </si>
  <si>
    <t>MAX DEMAND</t>
  </si>
  <si>
    <t>LOCATION SUBCATEGORY</t>
  </si>
  <si>
    <t>&lt;INSERT CONNECTION POINT NAME&gt;</t>
  </si>
  <si>
    <t>CONNECTION POINT RATING</t>
  </si>
  <si>
    <t>NON-COINCIDENT</t>
  </si>
  <si>
    <t>NON-COINCIDENT MAXIMUM DEMAND</t>
  </si>
  <si>
    <t>RATING</t>
  </si>
  <si>
    <t>COINCIDENT</t>
  </si>
  <si>
    <t>COINCIDENT MAXIMUM DEMAND</t>
  </si>
  <si>
    <t>RAW ADJUSTED MD</t>
  </si>
  <si>
    <t>DATE MD OCCURRED</t>
  </si>
  <si>
    <t>ADJUSTMENTS - EMBEDDED GENERATION</t>
  </si>
  <si>
    <t>WEATHER CORRECTED MD 10% POE</t>
  </si>
  <si>
    <t>WEATHER CORRECTED MD 50% POE</t>
  </si>
  <si>
    <t>4.4 Material projects</t>
  </si>
  <si>
    <t>Enter all material project information in the tables below. Tables 4.4.1 and 4.4.2 are for system related projects only. Tables 4.4.3 and 4.4.4 are for non-system related projects. Tables 4.4.5 and 4.4.6 are for new customer connections related projects. For system related and new customer connections expenditure, only include those projects with a total cumulative expenditure over the life of the project of greater than $5 million. For non-system related expenditure, only include those projects with a total cumulative expenditure over the life of the project of greater than $2 million.</t>
  </si>
  <si>
    <t>Table 4.4.1 - Projects in forthcoming regulatory control period</t>
  </si>
  <si>
    <t>Ongoing and future projects</t>
  </si>
  <si>
    <t>Unique identifier</t>
  </si>
  <si>
    <t>Project name</t>
  </si>
  <si>
    <t>Description of project</t>
  </si>
  <si>
    <t>Proposed start date</t>
  </si>
  <si>
    <t>Proposed commissioning date</t>
  </si>
  <si>
    <t>Location</t>
  </si>
  <si>
    <t>Business case approval</t>
  </si>
  <si>
    <t>Business case approval date</t>
  </si>
  <si>
    <t>Primary expenditure purpose category</t>
  </si>
  <si>
    <t>Forecast yearly expenditure - forthcoming regulatory control period (real $'000)</t>
  </si>
  <si>
    <t>Include unique identifier for each project</t>
  </si>
  <si>
    <t>Provide a brief description of the project stating (where required) whether the regulatory test was satisfied, reference the appropriate documentation and where the regulatory test is yet to be satisfied the estimated timeframe for this to be achieved.</t>
  </si>
  <si>
    <t xml:space="preserve">Identify month and year </t>
  </si>
  <si>
    <t>Identify month and year</t>
  </si>
  <si>
    <t xml:space="preserve"> Identify location if only one site, if several, e.g. pole replacement, insert 'various'.</t>
  </si>
  <si>
    <t>Reference the appropriate documentation supporting approval for the project.  Where the business case is yet to be approved provide the estimated timeframe for this to be achieved.</t>
  </si>
  <si>
    <t>Identify month and year of the business case approval (if relevant)</t>
  </si>
  <si>
    <t>State the primary expenditure purpose category regarding this project.</t>
  </si>
  <si>
    <t>Include the anticipated or known expenditure of the project by expenditure purpose.</t>
  </si>
  <si>
    <t>Capital expenditure</t>
  </si>
  <si>
    <t>Operating expenditure</t>
  </si>
  <si>
    <t>Maintenance expenditure</t>
  </si>
  <si>
    <t>Table 4.4.2 - Projects in current regulatory control period</t>
  </si>
  <si>
    <t>Current projects</t>
  </si>
  <si>
    <t>Yearly expenditure - current regulatory control period (nominal $'000)</t>
  </si>
  <si>
    <t>Sub-Total</t>
  </si>
  <si>
    <t>Include approved expenditure of the project as at time of business case approval.</t>
  </si>
  <si>
    <t>Include the anticipated or known expenditure of the project.</t>
  </si>
  <si>
    <t>Table 4.4.3 - Non-system asset projects in the forthcoming regulatory control period</t>
  </si>
  <si>
    <t>Table 4.4.4 - Non-system asset projects in the current regulatory control period</t>
  </si>
  <si>
    <t>Table 4.4.5 - New customer connections projects in forthcoming regulatory control period</t>
  </si>
  <si>
    <t>Table 4.4.6 - New customer connections projects in the current regulatory control period</t>
  </si>
  <si>
    <t>5.1(a) ECFM</t>
  </si>
  <si>
    <t>AER decision - Opex Efficiency Carry-Forward Allowance</t>
  </si>
  <si>
    <t>The table below shows the calculation of TransGrid's carry-forward amounts for the 2004–09 regulatory control period as well as the error correction amounts for the 2014-19 period to correct for any errors in the forecast actual opex for 2008-09.</t>
  </si>
  <si>
    <t>The calculation requires only two values. Actual opex in 2008-09 (cell G21), and the real vanilla WACC for the 2014-19 regulatory control period (cell B56).</t>
  </si>
  <si>
    <t>Further, the actual CPIs for 2009-14 should be included in cells H51 to L51 in order to convert the correction amounts to the required PTRM inputs in 20013-14 dollar terms.</t>
  </si>
  <si>
    <t>The error correction amounts, to be paid in the 2014-19 regulatory period, are calculated in cells M35:Q35 or M36:Q36. Two options are available: a lump sum payments in 2014-15; or, equal payments in each year of the 2014-19 regulatory control period.</t>
  </si>
  <si>
    <t>The error correction amounts, in addition to the carryover amounts provided for 2009-14, provide the same value in NPV terms as the corrected carryover amounts for 2009-14 (that is, the carryover amounts calculated using actual opex for 2008-09).</t>
  </si>
  <si>
    <t>Efficiency Carry-Forward Mechanism</t>
  </si>
  <si>
    <t>This template allows for the carry forward of efficiency gains or losses from the 2004-09 regulatory period to the 2004-09 regulatory period.</t>
  </si>
  <si>
    <t>Year</t>
  </si>
  <si>
    <t>2003-04</t>
  </si>
  <si>
    <t>2005-06</t>
  </si>
  <si>
    <t>2003-14</t>
  </si>
  <si>
    <t>Actual WACC</t>
  </si>
  <si>
    <t>Discount factor</t>
  </si>
  <si>
    <t>Actual CPI Inflation Rate</t>
  </si>
  <si>
    <t>Actual CPI</t>
  </si>
  <si>
    <t>Target ($m, 2008-09)</t>
  </si>
  <si>
    <t>Actual ($m, 2008-09)</t>
  </si>
  <si>
    <t>Actual 2008-09 opex ($m, nominal)</t>
  </si>
  <si>
    <t>Efficiency gain/loss ($m, 2008-09)</t>
  </si>
  <si>
    <t>Actual efficiency gain/loss ($m, 2008-09)</t>
  </si>
  <si>
    <t>Carryover ($m, 2008-09)</t>
  </si>
  <si>
    <t>($m, 2008-09)</t>
  </si>
  <si>
    <t>NPV</t>
  </si>
  <si>
    <t>Year -4</t>
  </si>
  <si>
    <t>Year -3</t>
  </si>
  <si>
    <t>Year -2</t>
  </si>
  <si>
    <t>Year -1</t>
  </si>
  <si>
    <t>Year -0</t>
  </si>
  <si>
    <t>Year -0, corrected</t>
  </si>
  <si>
    <t>Forecast Carryover Amounts ($m, 2008-09)</t>
  </si>
  <si>
    <t>Corrected Carryover Amounts ($m, 2008-09)</t>
  </si>
  <si>
    <t>Errors in 2009-14 ($m, 2008-09)</t>
  </si>
  <si>
    <t>Correction amounts, lump sum ($m, 2008-09)</t>
  </si>
  <si>
    <t>($m, 2013-14)</t>
  </si>
  <si>
    <t>Supporting Information</t>
  </si>
  <si>
    <t>1. Opex targets</t>
  </si>
  <si>
    <t>Sourced from TransGrid's 2005 revenue cap determination</t>
  </si>
  <si>
    <t>TransGrid's opex allowance ($m, 2003–04)</t>
  </si>
  <si>
    <t>TransGrid's actual opex ($m, nominal)</t>
  </si>
  <si>
    <t xml:space="preserve">2. Inflation Calculations </t>
  </si>
  <si>
    <t>Sourced from ABS data: 6401.0 TABLES 1 and 2. CPI: All Groups, Index Numbers and Percentage Changes</t>
  </si>
  <si>
    <t>Actual CPI Inflation Rate (Mar-Mar qtr)</t>
  </si>
  <si>
    <t>Actual CPI (2008-09)</t>
  </si>
  <si>
    <t>3. Weighted average cost of capital</t>
  </si>
  <si>
    <t>Real vanilla WACC, 2009-14</t>
  </si>
  <si>
    <t>Real vanilla WACC, 2014-19</t>
  </si>
  <si>
    <t>4. Operation of the ECFM</t>
  </si>
  <si>
    <t xml:space="preserve">Under the SRP, the efficiency carry forward amount for the first year of the regulatory period is expressed mathematically as: </t>
  </si>
  <si>
    <r>
      <t>E</t>
    </r>
    <r>
      <rPr>
        <vertAlign val="subscript"/>
        <sz val="12"/>
        <rFont val="Arial"/>
        <family val="2"/>
      </rPr>
      <t>1</t>
    </r>
    <r>
      <rPr>
        <sz val="12"/>
        <rFont val="Arial"/>
        <family val="2"/>
      </rPr>
      <t xml:space="preserve"> = F</t>
    </r>
    <r>
      <rPr>
        <vertAlign val="subscript"/>
        <sz val="12"/>
        <rFont val="Arial"/>
        <family val="2"/>
      </rPr>
      <t>1</t>
    </r>
    <r>
      <rPr>
        <sz val="12"/>
        <rFont val="Arial"/>
        <family val="2"/>
      </rPr>
      <t xml:space="preserve"> – A</t>
    </r>
    <r>
      <rPr>
        <vertAlign val="subscript"/>
        <sz val="12"/>
        <rFont val="Arial"/>
        <family val="2"/>
      </rPr>
      <t>1</t>
    </r>
  </si>
  <si>
    <r>
      <t>where A</t>
    </r>
    <r>
      <rPr>
        <vertAlign val="subscript"/>
        <sz val="10"/>
        <rFont val="Arial"/>
        <family val="2"/>
      </rPr>
      <t>1</t>
    </r>
    <r>
      <rPr>
        <sz val="10"/>
        <rFont val="Arial"/>
        <family val="2"/>
      </rPr>
      <t xml:space="preserve"> is the actual operating cost for year 1 and F</t>
    </r>
    <r>
      <rPr>
        <vertAlign val="subscript"/>
        <sz val="10"/>
        <rFont val="Arial"/>
        <family val="2"/>
      </rPr>
      <t>1</t>
    </r>
    <r>
      <rPr>
        <sz val="10"/>
        <rFont val="Arial"/>
        <family val="2"/>
      </rPr>
      <t xml:space="preserve"> is the regulatory target operating cost for that year.</t>
    </r>
  </si>
  <si>
    <t>For savings that arose in the second to fifth year of the regulatory period, the efficiency carry forward amount is calculated as:</t>
  </si>
  <si>
    <r>
      <t>E</t>
    </r>
    <r>
      <rPr>
        <vertAlign val="subscript"/>
        <sz val="12"/>
        <rFont val="Arial"/>
        <family val="2"/>
      </rPr>
      <t>t</t>
    </r>
    <r>
      <rPr>
        <sz val="12"/>
        <rFont val="Arial"/>
        <family val="2"/>
      </rPr>
      <t xml:space="preserve"> = (F</t>
    </r>
    <r>
      <rPr>
        <vertAlign val="subscript"/>
        <sz val="12"/>
        <rFont val="Arial"/>
        <family val="2"/>
      </rPr>
      <t>t</t>
    </r>
    <r>
      <rPr>
        <sz val="12"/>
        <rFont val="Arial"/>
        <family val="2"/>
      </rPr>
      <t xml:space="preserve"> – A</t>
    </r>
    <r>
      <rPr>
        <vertAlign val="subscript"/>
        <sz val="12"/>
        <rFont val="Arial"/>
        <family val="2"/>
      </rPr>
      <t>t</t>
    </r>
    <r>
      <rPr>
        <sz val="12"/>
        <rFont val="Arial"/>
        <family val="2"/>
      </rPr>
      <t>) – (F</t>
    </r>
    <r>
      <rPr>
        <vertAlign val="subscript"/>
        <sz val="12"/>
        <rFont val="Arial"/>
        <family val="2"/>
      </rPr>
      <t>t-1</t>
    </r>
    <r>
      <rPr>
        <sz val="12"/>
        <rFont val="Arial"/>
        <family val="2"/>
      </rPr>
      <t xml:space="preserve"> – A</t>
    </r>
    <r>
      <rPr>
        <vertAlign val="subscript"/>
        <sz val="12"/>
        <rFont val="Arial"/>
        <family val="2"/>
      </rPr>
      <t>t-1</t>
    </r>
    <r>
      <rPr>
        <sz val="12"/>
        <rFont val="Arial"/>
        <family val="2"/>
      </rPr>
      <t>)</t>
    </r>
  </si>
  <si>
    <t xml:space="preserve">where: </t>
  </si>
  <si>
    <r>
      <t>E</t>
    </r>
    <r>
      <rPr>
        <vertAlign val="subscript"/>
        <sz val="10"/>
        <rFont val="Arial (W1)"/>
        <family val="2"/>
      </rPr>
      <t>t</t>
    </r>
    <r>
      <rPr>
        <sz val="10"/>
        <rFont val="Arial"/>
        <family val="2"/>
      </rPr>
      <t xml:space="preserve"> is the efficiency benefit/loss in year t; </t>
    </r>
  </si>
  <si>
    <r>
      <t>A</t>
    </r>
    <r>
      <rPr>
        <vertAlign val="subscript"/>
        <sz val="10"/>
        <rFont val="Arial (W1)"/>
        <family val="2"/>
      </rPr>
      <t>t</t>
    </r>
    <r>
      <rPr>
        <sz val="10"/>
        <rFont val="Arial"/>
        <family val="2"/>
      </rPr>
      <t>, A</t>
    </r>
    <r>
      <rPr>
        <vertAlign val="subscript"/>
        <sz val="10"/>
        <rFont val="Arial"/>
        <family val="2"/>
      </rPr>
      <t>t-1</t>
    </r>
    <r>
      <rPr>
        <sz val="10"/>
        <rFont val="Arial"/>
        <family val="2"/>
      </rPr>
      <t xml:space="preserve"> is the actual operating cost for the years t and t-1 respectively; and</t>
    </r>
  </si>
  <si>
    <r>
      <t>F</t>
    </r>
    <r>
      <rPr>
        <vertAlign val="subscript"/>
        <sz val="10"/>
        <rFont val="Arial"/>
        <family val="2"/>
      </rPr>
      <t>t</t>
    </r>
    <r>
      <rPr>
        <sz val="10"/>
        <rFont val="Arial"/>
        <family val="2"/>
      </rPr>
      <t>, F</t>
    </r>
    <r>
      <rPr>
        <vertAlign val="subscript"/>
        <sz val="10"/>
        <rFont val="Arial (W1)"/>
        <family val="2"/>
      </rPr>
      <t>t-1</t>
    </r>
    <r>
      <rPr>
        <sz val="10"/>
        <rFont val="Arial"/>
        <family val="2"/>
      </rPr>
      <t xml:space="preserve"> is the forecast operating cost for the years t and t-1 respectively</t>
    </r>
  </si>
  <si>
    <t xml:space="preserve">Since 2008-09 actual opex will be unknown at the time of the revenue determination, actual opex will be assumed to equal TransGrid's forecast opex based on available information. </t>
  </si>
  <si>
    <t>An adjustment will be made at the next revenue determination to adjust for any deviation of the actual 2008-09 opex from the assumed value.</t>
  </si>
  <si>
    <t>5.1(b) EBSS</t>
  </si>
  <si>
    <t>Table 5.1(b).1 - The carryover amounts that arise from applying the EBSS during the 2009-10 to 2013-14 regulatory control period</t>
  </si>
  <si>
    <r>
      <t>The NSP is required to populate all input cells (yellow) in table 7.2.1 presented below.
Efficiency gains are calculated using the formulae below.  Adjusted target and actual amounts are used to calculat the carry-over amounts.
For the first application of the scheme, the efficiency carry forward amount for the first year of the regulatory period is expressed mathematically as: 
                 E</t>
    </r>
    <r>
      <rPr>
        <vertAlign val="subscript"/>
        <sz val="10"/>
        <rFont val="Arial"/>
        <family val="2"/>
      </rPr>
      <t>1</t>
    </r>
    <r>
      <rPr>
        <sz val="10"/>
        <rFont val="Arial"/>
        <family val="2"/>
      </rPr>
      <t xml:space="preserve"> = F</t>
    </r>
    <r>
      <rPr>
        <vertAlign val="subscript"/>
        <sz val="10"/>
        <rFont val="Arial"/>
        <family val="2"/>
      </rPr>
      <t>1</t>
    </r>
    <r>
      <rPr>
        <sz val="10"/>
        <rFont val="Arial"/>
        <family val="2"/>
      </rPr>
      <t xml:space="preserve"> – A</t>
    </r>
    <r>
      <rPr>
        <vertAlign val="subscript"/>
        <sz val="10"/>
        <rFont val="Arial"/>
        <family val="2"/>
      </rPr>
      <t>1</t>
    </r>
    <r>
      <rPr>
        <sz val="10"/>
        <rFont val="Arial"/>
        <family val="2"/>
      </rPr>
      <t xml:space="preserve"> where: 
                 A</t>
    </r>
    <r>
      <rPr>
        <vertAlign val="subscript"/>
        <sz val="10"/>
        <rFont val="Arial"/>
        <family val="2"/>
      </rPr>
      <t>1</t>
    </r>
    <r>
      <rPr>
        <sz val="10"/>
        <rFont val="Arial"/>
        <family val="2"/>
      </rPr>
      <t xml:space="preserve"> is the actual operating cost for year 1, and 
                 F</t>
    </r>
    <r>
      <rPr>
        <vertAlign val="subscript"/>
        <sz val="10"/>
        <rFont val="Arial"/>
        <family val="2"/>
      </rPr>
      <t>1</t>
    </r>
    <r>
      <rPr>
        <sz val="10"/>
        <rFont val="Arial"/>
        <family val="2"/>
      </rPr>
      <t xml:space="preserve"> is the regulatory target operating cost for that year. 
For savings that arose in the second to fifth year of the regulatory period, the efficiency carry forward amount is calculated as:
                 E</t>
    </r>
    <r>
      <rPr>
        <vertAlign val="subscript"/>
        <sz val="10"/>
        <rFont val="Arial"/>
        <family val="2"/>
      </rPr>
      <t>t</t>
    </r>
    <r>
      <rPr>
        <sz val="10"/>
        <rFont val="Arial"/>
        <family val="2"/>
      </rPr>
      <t xml:space="preserve"> = (F</t>
    </r>
    <r>
      <rPr>
        <vertAlign val="subscript"/>
        <sz val="10"/>
        <rFont val="Arial"/>
        <family val="2"/>
      </rPr>
      <t>t</t>
    </r>
    <r>
      <rPr>
        <sz val="10"/>
        <rFont val="Arial"/>
        <family val="2"/>
      </rPr>
      <t xml:space="preserve"> – A</t>
    </r>
    <r>
      <rPr>
        <vertAlign val="subscript"/>
        <sz val="10"/>
        <rFont val="Arial"/>
        <family val="2"/>
      </rPr>
      <t>t</t>
    </r>
    <r>
      <rPr>
        <sz val="10"/>
        <rFont val="Arial"/>
        <family val="2"/>
      </rPr>
      <t>) – (F</t>
    </r>
    <r>
      <rPr>
        <vertAlign val="subscript"/>
        <sz val="10"/>
        <rFont val="Arial"/>
        <family val="2"/>
      </rPr>
      <t>t-1</t>
    </r>
    <r>
      <rPr>
        <sz val="10"/>
        <rFont val="Arial"/>
        <family val="2"/>
      </rPr>
      <t xml:space="preserve"> – A</t>
    </r>
    <r>
      <rPr>
        <vertAlign val="subscript"/>
        <sz val="10"/>
        <rFont val="Arial"/>
        <family val="2"/>
      </rPr>
      <t>t-1</t>
    </r>
    <r>
      <rPr>
        <sz val="10"/>
        <rFont val="Arial"/>
        <family val="2"/>
      </rPr>
      <t>), where: 
                 E</t>
    </r>
    <r>
      <rPr>
        <vertAlign val="subscript"/>
        <sz val="10"/>
        <rFont val="Arial"/>
        <family val="2"/>
      </rPr>
      <t>t</t>
    </r>
    <r>
      <rPr>
        <sz val="10"/>
        <rFont val="Arial"/>
        <family val="2"/>
      </rPr>
      <t xml:space="preserve"> is the efficiency benefit/loss in year t;
                 A</t>
    </r>
    <r>
      <rPr>
        <vertAlign val="subscript"/>
        <sz val="10"/>
        <rFont val="Arial"/>
        <family val="2"/>
      </rPr>
      <t>t</t>
    </r>
    <r>
      <rPr>
        <sz val="10"/>
        <rFont val="Arial"/>
        <family val="2"/>
      </rPr>
      <t>, A</t>
    </r>
    <r>
      <rPr>
        <vertAlign val="subscript"/>
        <sz val="10"/>
        <rFont val="Arial"/>
        <family val="2"/>
      </rPr>
      <t>t-1</t>
    </r>
    <r>
      <rPr>
        <sz val="10"/>
        <rFont val="Arial"/>
        <family val="2"/>
      </rPr>
      <t xml:space="preserve"> is the actual operating cost for the years t and t-1 respectively; and
                 F</t>
    </r>
    <r>
      <rPr>
        <vertAlign val="subscript"/>
        <sz val="10"/>
        <rFont val="Arial"/>
        <family val="2"/>
      </rPr>
      <t>t</t>
    </r>
    <r>
      <rPr>
        <sz val="10"/>
        <rFont val="Arial"/>
        <family val="2"/>
      </rPr>
      <t>, F</t>
    </r>
    <r>
      <rPr>
        <vertAlign val="subscript"/>
        <sz val="10"/>
        <rFont val="Arial"/>
        <family val="2"/>
      </rPr>
      <t>t-1</t>
    </r>
    <r>
      <rPr>
        <sz val="10"/>
        <rFont val="Arial"/>
        <family val="2"/>
      </rPr>
      <t xml:space="preserve"> is the forecast operating cost for the years t and t-1 respectively 
Because the revenue determination will  occur prior to the completion of the current period, opex for the final year will be estimated as follows:
                 A</t>
    </r>
    <r>
      <rPr>
        <vertAlign val="subscript"/>
        <sz val="10"/>
        <rFont val="Arial"/>
        <family val="2"/>
      </rPr>
      <t>5</t>
    </r>
    <r>
      <rPr>
        <sz val="10"/>
        <rFont val="Arial"/>
        <family val="2"/>
      </rPr>
      <t xml:space="preserve"> = F</t>
    </r>
    <r>
      <rPr>
        <vertAlign val="subscript"/>
        <sz val="10"/>
        <rFont val="Arial"/>
        <family val="2"/>
      </rPr>
      <t>5</t>
    </r>
    <r>
      <rPr>
        <sz val="10"/>
        <rFont val="Arial"/>
        <family val="2"/>
      </rPr>
      <t xml:space="preserve"> – (F</t>
    </r>
    <r>
      <rPr>
        <vertAlign val="subscript"/>
        <sz val="10"/>
        <rFont val="Arial"/>
        <family val="2"/>
      </rPr>
      <t>4</t>
    </r>
    <r>
      <rPr>
        <sz val="10"/>
        <rFont val="Arial"/>
        <family val="2"/>
      </rPr>
      <t xml:space="preserve"> – A</t>
    </r>
    <r>
      <rPr>
        <vertAlign val="subscript"/>
        <sz val="10"/>
        <rFont val="Arial"/>
        <family val="2"/>
      </rPr>
      <t>4</t>
    </r>
    <r>
      <rPr>
        <sz val="10"/>
        <rFont val="Arial"/>
        <family val="2"/>
      </rPr>
      <t xml:space="preserve">)
</t>
    </r>
  </si>
  <si>
    <t>Next regulatory control period</t>
  </si>
  <si>
    <t>Forecast inflation rate</t>
  </si>
  <si>
    <t>Forecast inflation cumulative index</t>
  </si>
  <si>
    <t>Approved forecast inflation rate</t>
  </si>
  <si>
    <t>Actual and estimated inflation</t>
  </si>
  <si>
    <t xml:space="preserve">Actual </t>
  </si>
  <si>
    <t>Estimate</t>
  </si>
  <si>
    <t>ABS CPI index - March quarter (old base)</t>
  </si>
  <si>
    <t>Inflation rate (per cent)</t>
  </si>
  <si>
    <t>ABS CPI index - March quarter (rebased index in Sep 2012)</t>
  </si>
  <si>
    <t>Reconstructed index (2013-14=1)</t>
  </si>
  <si>
    <t>Opex allowance applicable to EBSS (EBSS target)</t>
  </si>
  <si>
    <t>Total opex allowance ($million, nominal)</t>
  </si>
  <si>
    <t>Total opex allowance ($million, 2013-14)</t>
  </si>
  <si>
    <t>Total opex allowance ($million, 2007-08 (Dec-07) from Merits Review)</t>
  </si>
  <si>
    <t>Approved excludable costs - allowance ($million, 2007-08):</t>
  </si>
  <si>
    <t>Less approved excludable costs - allowance ($million, 2013-14):</t>
  </si>
  <si>
    <t>Demand growth</t>
  </si>
  <si>
    <t>Capitalisation policy</t>
  </si>
  <si>
    <t>Debt raising costs</t>
  </si>
  <si>
    <t>Self insurance costs</t>
  </si>
  <si>
    <t>Insurance costs</t>
  </si>
  <si>
    <t>Superannuation costs related to defined benefit schemes</t>
  </si>
  <si>
    <t>Demand Management</t>
  </si>
  <si>
    <t>Network Support costs</t>
  </si>
  <si>
    <t>Movements in provisions related to opex ($million, 2007-08):</t>
  </si>
  <si>
    <t>Less movements in provisions related to opex ($million, 2013-14):</t>
  </si>
  <si>
    <t>Forecast opex for EBSS purposes ($million, 2007-08)</t>
  </si>
  <si>
    <t>Forecast opex for EBSS purposes ($million, 2013-14)</t>
  </si>
  <si>
    <t xml:space="preserve">Actual and estimated opex applicable to EBSS </t>
  </si>
  <si>
    <t>Total actual opex ($million, nominal)</t>
  </si>
  <si>
    <t>Total actual opex ($million, 2013-14)</t>
  </si>
  <si>
    <t>Approved excludable costs - actual ($million, nominal):</t>
  </si>
  <si>
    <t>Less approved excludable costs - actual ($million, 2013-14)</t>
  </si>
  <si>
    <t>Movements in provisions related to opex ($million, nominal):</t>
  </si>
  <si>
    <t>Opex associated with approved cost pass through ($million, nominal):</t>
  </si>
  <si>
    <t>Opex associated with approved cost pass through ($million, 2013-14):</t>
  </si>
  <si>
    <t>Actual opex for EBSS purposes ($million, nominal)</t>
  </si>
  <si>
    <t>Actual opex for EBSS purposes ($million, 2013-14)</t>
  </si>
  <si>
    <t>Incremental Gain ($million, 2013-14)</t>
  </si>
  <si>
    <t>Carryover</t>
  </si>
  <si>
    <t xml:space="preserve">Total </t>
  </si>
  <si>
    <t>Total carryover amount ($million, 2013-14)</t>
  </si>
  <si>
    <t>PTRM inputs ($million, 2013-14)</t>
  </si>
  <si>
    <t>Table 5.1(b).2 - Proposed forecast opex for the EBSS for the 2014-15 to 2018-19 regulatory control period</t>
  </si>
  <si>
    <t xml:space="preserve">The NSP is required to populate all input cells (yellow) in table 7.2.2 presented below.
</t>
  </si>
  <si>
    <t>Forecast opex ($million, 2013-14)</t>
  </si>
  <si>
    <t>Less excluded costs ($million, 2013-14)</t>
  </si>
  <si>
    <t>&lt;category proposed for exclusion&gt;</t>
  </si>
  <si>
    <t>Adjusted forecast opex ($million, 2013-14)</t>
  </si>
  <si>
    <t>5.2 Service target performance incentive scheme (STPIS)</t>
  </si>
  <si>
    <t>Table 5.2.1 Historical performance and proposed capes, collars and targets for the service component of the STPIS</t>
  </si>
  <si>
    <t>The TNSP is required to provide the performance actuals for the most recent five years, and the proposed caps, collars and targets for the next regulatory control period for the parameters under the service component of the STPIS in table 5.2.1 below.</t>
  </si>
  <si>
    <t>Parameter</t>
  </si>
  <si>
    <t>Performance actuals</t>
  </si>
  <si>
    <t>Average of actual performance</t>
  </si>
  <si>
    <t>Collar</t>
  </si>
  <si>
    <t>Target</t>
  </si>
  <si>
    <t>Cap</t>
  </si>
  <si>
    <t>Weighting (% of MAR)</t>
  </si>
  <si>
    <t>Average circuit outage rate (per cent):</t>
  </si>
  <si>
    <t>Transmission line outage - fault</t>
  </si>
  <si>
    <t xml:space="preserve">Transformer outage – fault </t>
  </si>
  <si>
    <t xml:space="preserve">Reactive plant – fault </t>
  </si>
  <si>
    <t>Transmission line outage – forced outage</t>
  </si>
  <si>
    <t>Transformer outage – forced outage</t>
  </si>
  <si>
    <t>Reactive plant – forced outage</t>
  </si>
  <si>
    <t>Loss of supply event frequency (minutes):</t>
  </si>
  <si>
    <t>&gt;  (x) system minutes</t>
  </si>
  <si>
    <t>&gt;  (y) system minutes</t>
  </si>
  <si>
    <t xml:space="preserve">Average outage duration (minutes): </t>
  </si>
  <si>
    <t>Proper operation of equipment (number of events):</t>
  </si>
  <si>
    <t>Failure of protection system</t>
  </si>
  <si>
    <t>Material failure of SCADA</t>
  </si>
  <si>
    <t>Incorrect operational isolation of primary or secondary equipment</t>
  </si>
  <si>
    <t>Table 5.2.2 - Proposed priority projects for the network capability incentive parameter</t>
  </si>
  <si>
    <t>The TNSP is required to provide a list of proposed priority projects for the network capability incentive parameter including a brief description and the cost for each proposed project in table 5.2.2 below.</t>
  </si>
  <si>
    <t>Project ranking</t>
  </si>
  <si>
    <t>Project/ Injection Point</t>
  </si>
  <si>
    <t xml:space="preserve">If applicable, the present value of quantified benefits associated with the project  ($million, 2013-14) </t>
  </si>
  <si>
    <t>Project cost ($million, 2013-14)</t>
  </si>
  <si>
    <t>Total proposed MAR for the 2014-15 to 2018-19 regulatory control period ($million, 2013-14)</t>
  </si>
  <si>
    <t>Project cost as a proportion of the MAR</t>
  </si>
  <si>
    <t>Opex</t>
  </si>
  <si>
    <t>Capex</t>
  </si>
  <si>
    <t>Total cost</t>
  </si>
  <si>
    <t>&lt;NSP to insert additional lines if required&gt;</t>
  </si>
  <si>
    <t>Table 5.2.3 - Proposed priority projects for the network capability incentive parameter</t>
  </si>
  <si>
    <t xml:space="preserve">The NSP is required to provide the following information in table 5.2.3 below.
</t>
  </si>
  <si>
    <t xml:space="preserve"> </t>
  </si>
  <si>
    <r>
      <t>Limit identification</t>
    </r>
    <r>
      <rPr>
        <b/>
        <sz val="11"/>
        <color rgb="FFFF0000"/>
        <rFont val="Calibri"/>
        <family val="2"/>
        <scheme val="minor"/>
      </rPr>
      <t xml:space="preserve"> </t>
    </r>
  </si>
  <si>
    <t xml:space="preserve">Define limit  </t>
  </si>
  <si>
    <t xml:space="preserve">Reason for the limit </t>
  </si>
  <si>
    <t>Is limit addressed by priority project</t>
  </si>
  <si>
    <t>Table 5.2.4 - Market impact component</t>
  </si>
  <si>
    <t>The TNSP is required to provide performance data in accordance with Appendix C of the STPIS for the preceding two calendar years in table 5.2.4 below.
The TNSP is also required to provide relevant information in the MIC workbook attached to Appendix A of the Notice.</t>
  </si>
  <si>
    <t>Month</t>
  </si>
  <si>
    <t>Market impact parameter count (DI) (without exclusions)</t>
  </si>
  <si>
    <t>Market impact parameter count (DI) (with exclusions)</t>
  </si>
  <si>
    <t>Market impact parameters (Hrs)</t>
  </si>
  <si>
    <t>January</t>
  </si>
  <si>
    <t>February</t>
  </si>
  <si>
    <t>March</t>
  </si>
  <si>
    <t>April</t>
  </si>
  <si>
    <t>May</t>
  </si>
  <si>
    <t>June</t>
  </si>
  <si>
    <t>July</t>
  </si>
  <si>
    <t>August</t>
  </si>
  <si>
    <t>September</t>
  </si>
  <si>
    <t xml:space="preserve">October </t>
  </si>
  <si>
    <t>November</t>
  </si>
  <si>
    <t>December</t>
  </si>
  <si>
    <t>Total 2012</t>
  </si>
  <si>
    <t>Total 2013</t>
  </si>
  <si>
    <t>6.1  Policies and procedures</t>
  </si>
  <si>
    <t>The TNSP must list and provide a brief description of key internal plans, policies, procedures or strategies that are used by it to plan and conduct its day to day operations and that have been relied upon in the development of its regulatory proposal. The TNSP must identify any internal plans, policies, procedures and strategies that have changed in the current regulatory control period or that are expected to change before the next regulatory control period where the change has been identified as a step change.</t>
  </si>
  <si>
    <t>Table 6.1.1 - Plans, policies, procedures and strategies</t>
  </si>
  <si>
    <t>Policies, procedures and strategies</t>
  </si>
  <si>
    <t>Brief description</t>
  </si>
  <si>
    <t>Relevance to regulatory proposal</t>
  </si>
  <si>
    <t>Expenditure impact</t>
  </si>
  <si>
    <t>Description of the plan, policy, procedure or strategy.</t>
  </si>
  <si>
    <t xml:space="preserve">Identify the element of the proposal/supporting documents that the policy, plan, procedure or strategy is relevant to e.g. replacement capex, capacity utilisation thresholds, opex </t>
  </si>
  <si>
    <t>Is this policy, plan or procedure identified in the response to section 3 'Step Changes' of the notice (yes or no)?</t>
  </si>
  <si>
    <t>Corporate plan</t>
  </si>
  <si>
    <t>Governance framework</t>
  </si>
  <si>
    <t>Accounting policies, procedures and methodologies (including a capitalisation policy, depreciation policy and an approved expenditure allocation methodology</t>
  </si>
  <si>
    <t>Asset management plan or equivalent documentation</t>
  </si>
  <si>
    <t>Asset Management Policies</t>
  </si>
  <si>
    <t>Asset Management Strategies</t>
  </si>
  <si>
    <t>Asset Management Plans</t>
  </si>
  <si>
    <t xml:space="preserve">Capital expenditure policies and procedures (including capex approval policies and procedures and replacement policy) </t>
  </si>
  <si>
    <t>Internal standards for network planning, design, maintenance and operation</t>
  </si>
  <si>
    <t>Procurement and contracting out policies</t>
  </si>
  <si>
    <t>Information technology policies or strategies</t>
  </si>
  <si>
    <t>Demand management policies or strategies</t>
  </si>
  <si>
    <t>Self insurance guidelines or policy</t>
  </si>
  <si>
    <t>Land and easement acquisition polices</t>
  </si>
  <si>
    <t>Asset security plans and policies</t>
  </si>
  <si>
    <t>Disaster recovery policy</t>
  </si>
  <si>
    <t>6.2 Contingent projects</t>
  </si>
  <si>
    <t>Table 6.2.1 - Proposed contingent projects for the 2014-15 to 2018-19 regulatory control period</t>
  </si>
  <si>
    <t xml:space="preserve">The TNSP is required to populate all input cells (yellow) in table 6.2.1 presented below. Additional rows may be added by the TNSP if required.
</t>
  </si>
  <si>
    <t>Proposed contingent project name</t>
  </si>
  <si>
    <t>Proposed contingent capital expenditure  ($million, nominal)</t>
  </si>
  <si>
    <t>Proposed trigger events</t>
  </si>
  <si>
    <t>Proposed MAR for 2014-15 ($million, nominal)</t>
  </si>
  <si>
    <t>5 per cent of the 2014-15 MAR</t>
  </si>
  <si>
    <t>6.3  Obligations, requirements and standards</t>
  </si>
  <si>
    <t xml:space="preserve">Outline those obligations and requirements that the TNSP identifies as having a material impact on expenditure requirements. </t>
  </si>
  <si>
    <t>Table 6.3.1 - Obligations or requirements</t>
  </si>
  <si>
    <t>Obligations or requirements</t>
  </si>
  <si>
    <t xml:space="preserve">Description of relevant obligations or requirements within the instrument (e.g. safety obligations, reliability targets) </t>
  </si>
  <si>
    <t xml:space="preserve">Identify what element of the proposal/supporting documents the obligation or requirement is relevant to e.g. replacement capex, capacity utilisation thresholds, opex </t>
  </si>
  <si>
    <t>Is the obligation or requirement identified in the response to section 3 'Step Changes' of the notice (yes or no)?</t>
  </si>
  <si>
    <t>Legislation</t>
  </si>
  <si>
    <t>&lt;insert relevant instruments&gt;</t>
  </si>
  <si>
    <t>Licences</t>
  </si>
  <si>
    <t>Rules</t>
  </si>
  <si>
    <t>Orders</t>
  </si>
  <si>
    <t>Codes</t>
  </si>
  <si>
    <t>Guidelines</t>
  </si>
  <si>
    <t xml:space="preserve">Default agreements </t>
  </si>
  <si>
    <t>6.4 Shared assets</t>
  </si>
  <si>
    <t>Table 6.4.1: Total unregulated revenue earned with shared assets ($'000 nominal)</t>
  </si>
  <si>
    <t>Name of shared asset unregulated service</t>
  </si>
  <si>
    <t>Description of shared assets used to provide the service</t>
  </si>
  <si>
    <t>Shared asset unregulated revenue</t>
  </si>
  <si>
    <t>Total 2004-09</t>
  </si>
  <si>
    <t>Total 2009-10</t>
  </si>
  <si>
    <t>Total 2014-19</t>
  </si>
  <si>
    <t>Table 6.4.2:  Shared asset unregulated services - apportionment methodology</t>
  </si>
  <si>
    <t>Name of shared asset unregulated service for which revenues were apportioned</t>
  </si>
  <si>
    <t>Apportionment methodology</t>
  </si>
  <si>
    <t xml:space="preserve">6.6 Indicative impact on transmission charges and electricity bills </t>
  </si>
  <si>
    <t>Table 6.5.1 Indicative impact of the revenue proposal on the average residential electricity bills</t>
  </si>
  <si>
    <r>
      <t xml:space="preserve">Instructions
</t>
    </r>
    <r>
      <rPr>
        <sz val="10"/>
        <rFont val="Arial"/>
        <family val="2"/>
      </rPr>
      <t>The TNSP is required to populate all input cells (yellow) in table 4.1 presented below.</t>
    </r>
  </si>
  <si>
    <t>Transmission costs as a proportion of a typical residential customer's electricity bill (per cent)</t>
  </si>
  <si>
    <t>Transmission costs as a proportion of a typical business customer's electricity bill (per cent)</t>
  </si>
  <si>
    <t>Source data:</t>
  </si>
  <si>
    <t>Typical electricity bill - Residential customer</t>
  </si>
  <si>
    <t>Tariff type</t>
  </si>
  <si>
    <t>Description of tariff type</t>
  </si>
  <si>
    <t>Annual bill amount ($2013-14)</t>
  </si>
  <si>
    <t>Typical electricity bill - Business customer</t>
  </si>
  <si>
    <t>Indicative annual average transmission price impact as shown in the proposed PTRM (per cent)</t>
  </si>
  <si>
    <t>Average</t>
  </si>
  <si>
    <t>Annual price path (per cent, nominal)</t>
  </si>
  <si>
    <t>Annual price path (per cent, $2013-14)</t>
  </si>
  <si>
    <t>Transmission bill component - Residential customer</t>
  </si>
  <si>
    <t>Annual average</t>
  </si>
  <si>
    <t>Annual impact on customer bill (%)</t>
  </si>
  <si>
    <t>Annual change</t>
  </si>
  <si>
    <t>Transmission bill component - Business customer</t>
  </si>
  <si>
    <t>CAR ($000'S)</t>
  </si>
  <si>
    <t>LIGHT COMMERCIAL VEHICLE ($000'S)</t>
  </si>
  <si>
    <t xml:space="preserve">ELEVATED WORK PLATFORM (LCV) ($000'S) </t>
  </si>
  <si>
    <t>ELEVATED WORK PLATFORM (HCV) ($000'S)</t>
  </si>
  <si>
    <t>HEAVY COMMERCIAL VEHICLE ($000'S)</t>
  </si>
  <si>
    <t>%</t>
  </si>
  <si>
    <t>PERCENTAGE</t>
  </si>
  <si>
    <t>TOTEX</t>
  </si>
  <si>
    <t>CAR EXPENDITURE</t>
  </si>
  <si>
    <t>LIGHT COMMERCIAL VEHICLE EXPENDITURE</t>
  </si>
  <si>
    <t>ELEVATED WORK PLATFORM (LCV) EXPENDITURE</t>
  </si>
  <si>
    <t>ELEVATED WORK PLATFORM (HCV) EXPENDITURE</t>
  </si>
  <si>
    <t>HEAVY COMMERCIAL VEHICLE EXPENDITURE</t>
  </si>
  <si>
    <t>PLEASE ADD AND NOMINATE A CATEGORY IF NECESSARY (NSP TO NOMINATE)</t>
  </si>
  <si>
    <t>NSP TO NOMINATE</t>
  </si>
  <si>
    <t>2.5 NON NETWORK EXPENDITURE</t>
  </si>
  <si>
    <t>NON-NETWORK EXPENDITURE</t>
  </si>
  <si>
    <t>VOLUMES / %</t>
  </si>
  <si>
    <t>TABLE 4.2.1 - RAW AND WEATHER CORRECTED COINCIDENT MAXIMUM DEMAND AT NETWORK LEVEL (SUMMED AT TRANSMISSION CONNECTION POINT)</t>
  </si>
  <si>
    <t>CONNECTION RATING (MVA) (TNSP TO NOMINATE)</t>
  </si>
  <si>
    <t>CONNECTION VOLTAGE (KV) (TNSP TO NOMINATE)</t>
  </si>
  <si>
    <t>UNDERGROUND/OVERHEAD (USE DROP DOWN BOXES)</t>
  </si>
  <si>
    <t>YEAR OF CONNECTION PROJECT COMPLETION (TNSP TO NOMINATE)</t>
  </si>
  <si>
    <t>ALL ZONES</t>
  </si>
  <si>
    <t>N/A</t>
  </si>
  <si>
    <t>TransGrid</t>
  </si>
  <si>
    <t>19 622 755 774</t>
  </si>
  <si>
    <t>180 Thomas St</t>
  </si>
  <si>
    <t xml:space="preserve">Sydney </t>
  </si>
  <si>
    <t>NSW</t>
  </si>
  <si>
    <t>PO Box A1000</t>
  </si>
  <si>
    <t>Sydney South</t>
  </si>
  <si>
    <t xml:space="preserve">&gt; 66 kV &amp; &lt; = 132 kV ;  GAS FILLED REACTORS ( EXTRA ROWS ADDED) </t>
  </si>
  <si>
    <t>&lt; = 33 kV;  AIR INSULATED REACTORS ( EXTRA ROWS ADDED)</t>
  </si>
  <si>
    <t>PROTECTION SYSTEMS</t>
  </si>
  <si>
    <t>CONTROL SYSTEMS</t>
  </si>
  <si>
    <t>TELECOMMUNICATIONS SYSTEMS</t>
  </si>
  <si>
    <t>METERING SYSTEMS</t>
  </si>
  <si>
    <t>TELECOMMUNICATIONS NETWORKS</t>
  </si>
  <si>
    <t>SECIRITY &amp; COMPLIANCE PROJECTS</t>
  </si>
  <si>
    <t xml:space="preserve">Cable Tunnel </t>
  </si>
  <si>
    <t xml:space="preserve">Marker Balls </t>
  </si>
  <si>
    <t>Clearance Remediation - 330kV</t>
  </si>
  <si>
    <t>Clearance Remediation - 132kV</t>
  </si>
  <si>
    <t>Tower Life Extension - 330kV Single</t>
  </si>
  <si>
    <t>Cable Life Extension - 330kV Oil Filled</t>
  </si>
  <si>
    <t>OTHER REPLACEMENT EXPENDITURE (CIVILS/STUCTURES/BUILDINGS/UNALLOCATED)</t>
  </si>
  <si>
    <t xml:space="preserve"> Beryl Substation - New and Refurbished 66kV Bays (Essential Energy)</t>
  </si>
  <si>
    <t>Vales Point 330kV - Connection of Ausgrid'S Morisset Zone Substation</t>
  </si>
  <si>
    <t>Sydney West To West Wetherill Park Substation 93M Feeder Protection Upgrade</t>
  </si>
  <si>
    <t>Sydney North 132 kV Switchbays For Galston</t>
  </si>
  <si>
    <t>Newcastle Ausgrid Argenton 132kV Substation Line Rearrangement</t>
  </si>
  <si>
    <t>Beaconsfield West 132kV To Ausgrid Kingsford Substation</t>
  </si>
  <si>
    <t>Mayfield West &amp; Kooragang Zone Substation Connection</t>
  </si>
  <si>
    <t>Narrabri Substation 66kV Switchbay Renames</t>
  </si>
  <si>
    <t>Beryl 66kV Bay Dunedoo</t>
  </si>
  <si>
    <t>Newcastle Substation - Connection To Ausgrid's Kurri Zone Substation</t>
  </si>
  <si>
    <t>Haymarket Connection To Ausgrid'S Belmore Park Zone Substation</t>
  </si>
  <si>
    <t>Provision of A 132 kV Line Switchbay For Supply To Marsden Park (Endeavour Energy)</t>
  </si>
  <si>
    <t>Works For Connection of Ausgrid Jesmond Zone Substation</t>
  </si>
  <si>
    <t>Cooma 132kV Substation Installation of New Line Bay (Essential Energy)</t>
  </si>
  <si>
    <t>Hawks Nest 132/66kV (Essential Energy) Substation - Line Connection</t>
  </si>
  <si>
    <t>Connection of Gwawley Bay (Ausgrid)</t>
  </si>
  <si>
    <t>Reinforcement of Supply To Temora</t>
  </si>
  <si>
    <t>Construction of Wellington Substation 132kV Switchbay and Double Circuit (Strung On One Side) To Mitchell Highway</t>
  </si>
  <si>
    <t>Waratah West 330/132kV Substation – Connection of Broadmeadow 132/11 kV Zone Substation</t>
  </si>
  <si>
    <t>Supply To Parkes Town (66kV 89G Feeder Bay Essential Energy)</t>
  </si>
  <si>
    <t>Provision of a 66kV Switchbay and Busbar Extension for Connection of Essential Energy’s Second 66/11kV Transformer</t>
  </si>
  <si>
    <t>Queanbeyan 132/66kV Substation 132kV Bay For Googong (Essential Energy)</t>
  </si>
  <si>
    <t>Herons Creek 132kV Substation Connection (Essential Energy)</t>
  </si>
  <si>
    <t>Provide a 66 kV line switchbay at Beryl 132/66 kV Substation for connection of Essential Energy’s Gulgong West ZS</t>
  </si>
  <si>
    <t>Sydney West – Connection of Abbotsbury Zone Substation (Endeavour Energy)</t>
  </si>
  <si>
    <t>Vineyard Substation - Reduce Automatic Voltage Regulation Settings (Endeavour Energy)</t>
  </si>
  <si>
    <t>PROTECTION CHANGES ON MACARTHUR LINES</t>
  </si>
  <si>
    <t>TAREE 132 - DISTANCE RELAY REPLACEMENT</t>
  </si>
  <si>
    <t xml:space="preserve">Wagga North 132kV bay Temora (Essential Energy) </t>
  </si>
  <si>
    <t>This project did not affect the rating of any connection point</t>
  </si>
  <si>
    <t>NO. OF CONTROL IEDs</t>
  </si>
  <si>
    <t>NO.OF MAIN RELAYS</t>
  </si>
  <si>
    <t>NO. OF TERMINAL EQUIPMENT/BASE STATION/MUX/POWER SUPPLIES</t>
  </si>
  <si>
    <t>NO&gt; OF METERS</t>
  </si>
  <si>
    <t>ACCESS TRACKS</t>
  </si>
  <si>
    <t>Taxes &amp; Insurance</t>
  </si>
  <si>
    <t>Property Management</t>
  </si>
  <si>
    <t>Corporate and Regulatory Management</t>
  </si>
  <si>
    <t>Business Management</t>
  </si>
  <si>
    <t>Self Insurance</t>
  </si>
  <si>
    <t>Long Service Leave</t>
  </si>
  <si>
    <t>Annual Leave</t>
  </si>
  <si>
    <t>Workers Compensation</t>
  </si>
  <si>
    <t>Defined Benefits Scheme Superannuation</t>
  </si>
  <si>
    <t>Transmission Lines (2004-09)</t>
  </si>
  <si>
    <t>Underground Cables (2004-09)</t>
  </si>
  <si>
    <t>Substations including Buildings (2004-09)</t>
  </si>
  <si>
    <t>SCADA and Communications (2004-09)</t>
  </si>
  <si>
    <t>Non-network Assets (2004-09)</t>
  </si>
  <si>
    <t>Land and Easements (2004-09)</t>
  </si>
  <si>
    <t>Transmission Lines &amp; Cables - Aug. (09-14)</t>
  </si>
  <si>
    <t>Substations - Augmentation (09-14)</t>
  </si>
  <si>
    <t>Secondary Systems - Augmentation (09-14)</t>
  </si>
  <si>
    <t>Communications - Augmentation (09-14)</t>
  </si>
  <si>
    <t>Transmission Lines &amp; Cables - Rep. (09-14)</t>
  </si>
  <si>
    <t>Substations - Replacement (09-14)</t>
  </si>
  <si>
    <t>Secondary Systems - Replacement (09-14)</t>
  </si>
  <si>
    <t>Communications - Replacement (09-14)</t>
  </si>
  <si>
    <t>Land &amp; Easement (09-14)</t>
  </si>
  <si>
    <t>Business IT (09-14)</t>
  </si>
  <si>
    <t>Support the Business - Minor Plant (09-14)</t>
  </si>
  <si>
    <t>Motor Vehicles &amp; Mobile Plant (09-14)</t>
  </si>
  <si>
    <t>Equity raising costs (09-14)</t>
  </si>
  <si>
    <t>Allocated to Retained Earnings</t>
  </si>
  <si>
    <t>Long service leave provision</t>
  </si>
  <si>
    <t>Annual Leave provision</t>
  </si>
  <si>
    <t>Workers Compensation provision</t>
  </si>
  <si>
    <t>Defined Benefits Scheme Superannuation provision</t>
  </si>
  <si>
    <t>Copper</t>
  </si>
  <si>
    <t>Aluminium</t>
  </si>
  <si>
    <t>Steel</t>
  </si>
  <si>
    <t>Oil</t>
  </si>
  <si>
    <t>Construction Costs</t>
  </si>
  <si>
    <t>Internal Labour</t>
  </si>
  <si>
    <t>External Labour</t>
  </si>
  <si>
    <t>Residential</t>
  </si>
  <si>
    <t>Industrial</t>
  </si>
  <si>
    <t>Rural</t>
  </si>
  <si>
    <t>Agricultural</t>
  </si>
  <si>
    <t>Property</t>
  </si>
  <si>
    <t>Liability</t>
  </si>
  <si>
    <t>Other insurance</t>
  </si>
  <si>
    <t>Property (substations, transmission lines, buildings, inventory, computer equipment, communications equipment, tunnel)</t>
  </si>
  <si>
    <t>Public Liability</t>
  </si>
  <si>
    <t>Motor Vehicle</t>
  </si>
  <si>
    <t>Miscellaneous</t>
  </si>
  <si>
    <t>CTP motor vehicle</t>
  </si>
  <si>
    <t>PAI Insurance</t>
  </si>
  <si>
    <t>Unlimited</t>
  </si>
  <si>
    <t>unlimited</t>
  </si>
  <si>
    <t>No</t>
  </si>
  <si>
    <t>Note: the 'Total opex' does NOT include debt raising cost and network support</t>
  </si>
  <si>
    <t>Revenue reset</t>
  </si>
  <si>
    <t>Regulatory obligation</t>
  </si>
  <si>
    <t>Rental fees for communication towers on crown lands</t>
  </si>
  <si>
    <t>IPART review of rental arrangements and fee schedules</t>
  </si>
  <si>
    <t>Ongoing requirements arising from the AER’s new regulatory guidelines</t>
  </si>
  <si>
    <t>New regulatory obligations</t>
  </si>
  <si>
    <t>Transfer of AEMO system operator functions</t>
  </si>
  <si>
    <t>Consumer engagement program</t>
  </si>
  <si>
    <t>New regulatory obligations and to meet changing consumer expectations</t>
  </si>
  <si>
    <t>Increase in demand management innovation allowance</t>
  </si>
  <si>
    <t>Proactive approach to encouraging demand management</t>
  </si>
  <si>
    <t>Easement Maintenance</t>
  </si>
  <si>
    <t>easement maintenance catch-up</t>
  </si>
  <si>
    <t>Maintenance - Lines</t>
  </si>
  <si>
    <t>Maintenance - Substations</t>
  </si>
  <si>
    <t>Maintenance - Communications</t>
  </si>
  <si>
    <t>Maintenance - Secondary Systems</t>
  </si>
  <si>
    <t>Maintenance - Land &amp; Easement</t>
  </si>
  <si>
    <t>TOPEX0106</t>
  </si>
  <si>
    <t>Maintenanace Support and Asset Management</t>
  </si>
  <si>
    <t>TOPEX0107</t>
  </si>
  <si>
    <t>Operations / Control Room</t>
  </si>
  <si>
    <t>TOPEX0108</t>
  </si>
  <si>
    <t xml:space="preserve">Grid Planning </t>
  </si>
  <si>
    <t>TOPEX0109</t>
  </si>
  <si>
    <t>TOPEX0110</t>
  </si>
  <si>
    <t>TOPEX0111</t>
  </si>
  <si>
    <t>TOPEX0112</t>
  </si>
  <si>
    <t>TOPEX0113</t>
  </si>
  <si>
    <t>Other Opex</t>
  </si>
  <si>
    <t>TOPED0104</t>
  </si>
  <si>
    <t>TOPED0105</t>
  </si>
  <si>
    <t>TOPED0106</t>
  </si>
  <si>
    <t>Direct (330 kV)</t>
  </si>
  <si>
    <t>Direct (220 kV)</t>
  </si>
  <si>
    <t>Direct (132 kV)</t>
  </si>
  <si>
    <t>Pumping and Power Station Auxillaries</t>
  </si>
  <si>
    <t>TOPED0101a</t>
  </si>
  <si>
    <t>To Other connected transmission networks (Imports + Exports)</t>
  </si>
  <si>
    <t>TOPCP0104</t>
  </si>
  <si>
    <t>TOPCP0105</t>
  </si>
  <si>
    <t>TOPCP0106</t>
  </si>
  <si>
    <t>TOPCP0107</t>
  </si>
  <si>
    <t>TOPCP0108</t>
  </si>
  <si>
    <t>22 kV</t>
  </si>
  <si>
    <t>11 kV</t>
  </si>
  <si>
    <t>TOPCP0204</t>
  </si>
  <si>
    <t>TOPCP0205</t>
  </si>
  <si>
    <t>TOPCP0206</t>
  </si>
  <si>
    <t>TOPCP0207</t>
  </si>
  <si>
    <t>TOPCP0208</t>
  </si>
  <si>
    <t>Dedicated SVC transformers</t>
  </si>
  <si>
    <t>PROTECTION SYSTEMS (Unknown Dates - QTY shown in 2012/13)</t>
  </si>
  <si>
    <t>CONTROL SYSTEMS (Unknown Dates - QTY shown in 2012/13)</t>
  </si>
  <si>
    <t>END</t>
  </si>
  <si>
    <t>Winter</t>
  </si>
  <si>
    <t>Summer</t>
  </si>
  <si>
    <t>Buronga-Red Cliffs Exports</t>
  </si>
  <si>
    <t>Jindera-Wondonga Exports</t>
  </si>
  <si>
    <t>Murray-Dederang Exports</t>
  </si>
  <si>
    <t>QNI Exports</t>
  </si>
  <si>
    <t>Wallerawang 132 kV</t>
  </si>
  <si>
    <t>Wallerawang 66 kV</t>
  </si>
  <si>
    <t>Mount Piper 66 kV</t>
  </si>
  <si>
    <t>Ilford 132 kV</t>
  </si>
  <si>
    <t>Wellington Town</t>
  </si>
  <si>
    <t>Wellington 132 kV</t>
  </si>
  <si>
    <t>Mudgee 132 kV</t>
  </si>
  <si>
    <t>Beryl 66 kV</t>
  </si>
  <si>
    <t>Parkes 66 kV</t>
  </si>
  <si>
    <t>Parkes 132 kV</t>
  </si>
  <si>
    <t>Forbes 66 kV</t>
  </si>
  <si>
    <t>Cowra 66 kV</t>
  </si>
  <si>
    <t>Panorama 66 kV</t>
  </si>
  <si>
    <t>Orange 66 kV</t>
  </si>
  <si>
    <t>Orange 132 kV</t>
  </si>
  <si>
    <t>Molong 66 kV</t>
  </si>
  <si>
    <t>Manildra 132 kV</t>
  </si>
  <si>
    <t>Vineyard 132 kV</t>
  </si>
  <si>
    <t>Rookwood Road 132 kV</t>
  </si>
  <si>
    <t>Holroyd 132 kV</t>
  </si>
  <si>
    <t>Sydney West 132 kV</t>
  </si>
  <si>
    <t>Sydney South 132 kV</t>
  </si>
  <si>
    <t>Sydney North 132 kV</t>
  </si>
  <si>
    <t>Sydney East 132 kV</t>
  </si>
  <si>
    <t>Regentville 132 kV</t>
  </si>
  <si>
    <t>Macarthur 132 kV</t>
  </si>
  <si>
    <t>Macarthur 66 kV</t>
  </si>
  <si>
    <t>Liverpool 132 kV</t>
  </si>
  <si>
    <t>Ingleburn 66 kV</t>
  </si>
  <si>
    <t>Haymarket 132 kV</t>
  </si>
  <si>
    <t>Beaconsfield 132 kV</t>
  </si>
  <si>
    <t>Yanco 33 kV</t>
  </si>
  <si>
    <t>Wagga Nth 132 kV</t>
  </si>
  <si>
    <t>Wagga Nth 66 kV</t>
  </si>
  <si>
    <t>Wagga 66 kV</t>
  </si>
  <si>
    <t>Tumut 66 kV</t>
  </si>
  <si>
    <t>Murrumburrah 66 kV</t>
  </si>
  <si>
    <t>Griffith 33 kV</t>
  </si>
  <si>
    <t>Gadara (132 kV &amp; 11 kV)</t>
  </si>
  <si>
    <t>Finley 66 kV</t>
  </si>
  <si>
    <t>Finley 132 kV</t>
  </si>
  <si>
    <t>Deniliquin 66 kV</t>
  </si>
  <si>
    <t>Darlington Point 132 kV</t>
  </si>
  <si>
    <t>Coleambally 132 kV</t>
  </si>
  <si>
    <t>Balranald 22 kV</t>
  </si>
  <si>
    <t>ANM 132 kV</t>
  </si>
  <si>
    <t>Albury (22 kV and 132 kV)</t>
  </si>
  <si>
    <t>Khancoban 11 kV</t>
  </si>
  <si>
    <t>Yass 132 kV</t>
  </si>
  <si>
    <t>Yass 66 kV</t>
  </si>
  <si>
    <t>Dapto 132 kV</t>
  </si>
  <si>
    <t>Marulan 132 kV</t>
  </si>
  <si>
    <t>Williamsdale 132 kV</t>
  </si>
  <si>
    <t>Canberra 132 kV</t>
  </si>
  <si>
    <t>Queanbeyan 66 kV</t>
  </si>
  <si>
    <t>Snowy Adit 132 kV</t>
  </si>
  <si>
    <t>Cooma 132 kV</t>
  </si>
  <si>
    <t>Cooma 66 kV</t>
  </si>
  <si>
    <t>Cooma 11 kV</t>
  </si>
  <si>
    <t>Munyang 33 kV</t>
  </si>
  <si>
    <t>Murrumbateman 132 kV</t>
  </si>
  <si>
    <t>Glen Innes 66 kV</t>
  </si>
  <si>
    <t>Inverell 66 kV</t>
  </si>
  <si>
    <t>Moree 66 kV</t>
  </si>
  <si>
    <t>Narrabri 66 kV</t>
  </si>
  <si>
    <t>Gunnedah 66 kV</t>
  </si>
  <si>
    <t>Tamworth 66 kV</t>
  </si>
  <si>
    <t>Armidale 66 kV</t>
  </si>
  <si>
    <t>Brandy Hill 132 kV</t>
  </si>
  <si>
    <t>Tomago 132</t>
  </si>
  <si>
    <t>Waratah West 132 kV</t>
  </si>
  <si>
    <t>Newcastle 132 kV</t>
  </si>
  <si>
    <t>Tomago 330 kV</t>
  </si>
  <si>
    <t>Heron's Creek</t>
  </si>
  <si>
    <t>Kempsey 33 kV</t>
  </si>
  <si>
    <t>Port Macquarie 33 kV</t>
  </si>
  <si>
    <t>Nabiac</t>
  </si>
  <si>
    <t>Taree 66 kV</t>
  </si>
  <si>
    <t>Taree 33 kV</t>
  </si>
  <si>
    <t>Stroud 132 kV</t>
  </si>
  <si>
    <t>Hawks Nest 132 kV</t>
  </si>
  <si>
    <t>Liddell 33 kV (via Mac Gen)</t>
  </si>
  <si>
    <t>Muswellbrook 132 kV</t>
  </si>
  <si>
    <t>Tenterfield 22 kV</t>
  </si>
  <si>
    <t>Casino 132 kV</t>
  </si>
  <si>
    <t>Lismore  330 kV</t>
  </si>
  <si>
    <t>Koolkhan 66 kV</t>
  </si>
  <si>
    <t>Dorrigo 132 kV</t>
  </si>
  <si>
    <t>Coffs Harbour 66 kV</t>
  </si>
  <si>
    <t>Boambee Sth 132 kV</t>
  </si>
  <si>
    <t>Raleigh 132 kV</t>
  </si>
  <si>
    <t>Nambucca Heads 66 kV</t>
  </si>
  <si>
    <t>Macksville 132 kV</t>
  </si>
  <si>
    <t>Munmorah 33 kV (via Delta)</t>
  </si>
  <si>
    <t>Munmorah 132 kV</t>
  </si>
  <si>
    <t>Vales Pt 132 kV</t>
  </si>
  <si>
    <t>Tuggerah 132 kV</t>
  </si>
  <si>
    <t>Broken Hill 22 kV</t>
  </si>
  <si>
    <t>Broken Hill 220 kV</t>
  </si>
  <si>
    <t>P0002240</t>
  </si>
  <si>
    <t>Low Spans</t>
  </si>
  <si>
    <t>OFS-0598A Low Spans Southern Pole Lines</t>
  </si>
  <si>
    <t>2019</t>
  </si>
  <si>
    <t>various</t>
  </si>
  <si>
    <t>OER-598</t>
  </si>
  <si>
    <t>PS Security/Compliance</t>
  </si>
  <si>
    <t>P0002243</t>
  </si>
  <si>
    <t>OFS-0596A Low Spans Central Pole Lines</t>
  </si>
  <si>
    <t>OER-596</t>
  </si>
  <si>
    <t>P0002252</t>
  </si>
  <si>
    <t>OFS-0594A Low Spans Northern Pole Lines</t>
  </si>
  <si>
    <t>OER-594</t>
  </si>
  <si>
    <t>P0002255</t>
  </si>
  <si>
    <t>OFS-0595A Low Spans Central Tower Lines</t>
  </si>
  <si>
    <t>OER-595</t>
  </si>
  <si>
    <t>P0002472</t>
  </si>
  <si>
    <t>Strategic Land Acquisition Surry Hills 330kV Substation</t>
  </si>
  <si>
    <t>Surry Hills</t>
  </si>
  <si>
    <t>OER-050</t>
  </si>
  <si>
    <t>PS Easements</t>
  </si>
  <si>
    <t>Transmission Line Life Extension</t>
  </si>
  <si>
    <t>Line 22 - 330kV Transmission Line - Vales Point to Structure 136</t>
  </si>
  <si>
    <t>OER-4019</t>
  </si>
  <si>
    <t>PS Replacement</t>
  </si>
  <si>
    <t>Line 959/92Z Tower Life Extension</t>
  </si>
  <si>
    <t>OER-4021</t>
  </si>
  <si>
    <t>Supply to Gunnedah, Narrabri and Moree</t>
  </si>
  <si>
    <t>Phase Shifting Transformer On Line 969 At Tamworth Substation</t>
  </si>
  <si>
    <t>2018</t>
  </si>
  <si>
    <t>Gunnedah</t>
  </si>
  <si>
    <t>OER-076</t>
  </si>
  <si>
    <t>PS Augmentation</t>
  </si>
  <si>
    <t>Reinforcement of Supply to the ACT</t>
  </si>
  <si>
    <t>Wallaroo 330kV Switching Station</t>
  </si>
  <si>
    <t>ACT</t>
  </si>
  <si>
    <t>DG1-0355</t>
  </si>
  <si>
    <t>Strategic Property Acquisition of Maraylya 500kV Site</t>
  </si>
  <si>
    <t>Maralya 500kV Site Acquisition</t>
  </si>
  <si>
    <t>2016</t>
  </si>
  <si>
    <t>Marayla</t>
  </si>
  <si>
    <t>OER-1021</t>
  </si>
  <si>
    <t>P0002217</t>
  </si>
  <si>
    <t>Supply to Sydney Inner Metropolitan Area and CBD</t>
  </si>
  <si>
    <t>Powering Sydney’S Future Strategic Property Acquisition</t>
  </si>
  <si>
    <t>2017</t>
  </si>
  <si>
    <t>OER-043</t>
  </si>
  <si>
    <t>P0002186</t>
  </si>
  <si>
    <t>Easement Acquisition - ACT</t>
  </si>
  <si>
    <t>OFR-663</t>
  </si>
  <si>
    <t>P0002589</t>
  </si>
  <si>
    <t>Reinforcement of Telecommunications Network to provide Communications to Connections.</t>
  </si>
  <si>
    <t>Installation of OPGW between Williamsdale to Cooma Substation</t>
  </si>
  <si>
    <t>OER-699</t>
  </si>
  <si>
    <t>P0002583</t>
  </si>
  <si>
    <t>Installation of OPGW Between Wallerawang and Orange North via Panorama Substation</t>
  </si>
  <si>
    <t>P0002577</t>
  </si>
  <si>
    <t>Installation of OPGW between Lismore 330kV substation and 330kV Coff Harbour substation</t>
  </si>
  <si>
    <t>P0002585</t>
  </si>
  <si>
    <t>Installation of OPGW between Wellington substation and Orange North substation</t>
  </si>
  <si>
    <t>P0002579</t>
  </si>
  <si>
    <t>Installation of OPGW between Coffs Harbour substation and Port Macquarie substation</t>
  </si>
  <si>
    <t>P0002587</t>
  </si>
  <si>
    <t>Installation of OPGW between Parkes and Cowra Substation</t>
  </si>
  <si>
    <t>P0002581</t>
  </si>
  <si>
    <t>Installation of OPGW between Port Macquarie substation and Stroud - includes Waratah West to Tomago (5kms)</t>
  </si>
  <si>
    <t>P0002591</t>
  </si>
  <si>
    <t>Installation of OPGW between Uranquinty to Griffith</t>
  </si>
  <si>
    <t>P0002593</t>
  </si>
  <si>
    <t>Installation of OPGW between Yass to Wagga</t>
  </si>
  <si>
    <t>Transmission Line Wood Pole Replacement</t>
  </si>
  <si>
    <t>Condition of Line 970 (Burrinjuck To Yass)</t>
  </si>
  <si>
    <t>Yass</t>
  </si>
  <si>
    <t>OER-5004 Rev 1</t>
  </si>
  <si>
    <t>2001B</t>
  </si>
  <si>
    <t>Capability of Cable 41 Sydney South to Beaconsfield</t>
  </si>
  <si>
    <t>Cable 41 Backfill Rehabilitation</t>
  </si>
  <si>
    <t>Beaconsfield</t>
  </si>
  <si>
    <t>OER-2001B</t>
  </si>
  <si>
    <t>Condition of Line 99F (Uranquinty To Yanco)</t>
  </si>
  <si>
    <t>OER-5017</t>
  </si>
  <si>
    <t>Substation Renewal</t>
  </si>
  <si>
    <t>Sydney West Substation Condition</t>
  </si>
  <si>
    <t>Sydney West</t>
  </si>
  <si>
    <t>PDR T.2272 Rev 1</t>
  </si>
  <si>
    <t>P0002049</t>
  </si>
  <si>
    <t>Secondary Systems Replacement</t>
  </si>
  <si>
    <t>Sydney South 415V AC Auxiliary Supply System</t>
  </si>
  <si>
    <t>RPS-0640</t>
  </si>
  <si>
    <t>SVC Control System Replacement</t>
  </si>
  <si>
    <t>Communications Network Upgrade</t>
  </si>
  <si>
    <t>OER-1008 2 (Armidale)
PDR T.2294 0 (Broken Hill)</t>
  </si>
  <si>
    <t>Albury Secondary System Replacement</t>
  </si>
  <si>
    <t>Albury</t>
  </si>
  <si>
    <t>DG1-0177</t>
  </si>
  <si>
    <t>Kangaroo Valley Secondary Systems Replacement</t>
  </si>
  <si>
    <t>Kangaroo Valley</t>
  </si>
  <si>
    <t>DG1-0225</t>
  </si>
  <si>
    <t>Deniliquin Secondary Systems Replacement</t>
  </si>
  <si>
    <t>Deniliquin</t>
  </si>
  <si>
    <t>OER-0514</t>
  </si>
  <si>
    <t>Taree 132kV Substation Secondary Systems Replacement</t>
  </si>
  <si>
    <t>Taree</t>
  </si>
  <si>
    <t>OER-0532 Rev2</t>
  </si>
  <si>
    <t>Haymarket Secondary System Replacement</t>
  </si>
  <si>
    <t>Haymarket</t>
  </si>
  <si>
    <t>OER-0061</t>
  </si>
  <si>
    <t>Armidale Secondary System Replacement</t>
  </si>
  <si>
    <t>Armidale</t>
  </si>
  <si>
    <t>OER-4012</t>
  </si>
  <si>
    <t>Sydney North Secondary System Replacement</t>
  </si>
  <si>
    <t>Sydney North</t>
  </si>
  <si>
    <t>PAD-0057</t>
  </si>
  <si>
    <t>Murrumburrah Secondary Systems Replacement</t>
  </si>
  <si>
    <t>Murrumburrah</t>
  </si>
  <si>
    <t>OER-5007</t>
  </si>
  <si>
    <t>Beryl 132kV Secondary System Replacement</t>
  </si>
  <si>
    <t>Beryl</t>
  </si>
  <si>
    <t>OER-6013</t>
  </si>
  <si>
    <t>Liddell Secondary System Replacement</t>
  </si>
  <si>
    <t>Liddell</t>
  </si>
  <si>
    <t>OER-4059</t>
  </si>
  <si>
    <t>Avon Secondary Systems Replacement</t>
  </si>
  <si>
    <t>Avon</t>
  </si>
  <si>
    <t>OER-7003</t>
  </si>
  <si>
    <t>Sydney South Secondary System</t>
  </si>
  <si>
    <t>OER-2011</t>
  </si>
  <si>
    <t>Burrinjuck 132kV Substation Rebuild</t>
  </si>
  <si>
    <t>Burrinjuck</t>
  </si>
  <si>
    <t>OER-5002</t>
  </si>
  <si>
    <t>Taree Substation 33kV Switchyard Rebuild</t>
  </si>
  <si>
    <t>OER-0531</t>
  </si>
  <si>
    <t>Vales Point Substation Condition</t>
  </si>
  <si>
    <t>Vales point</t>
  </si>
  <si>
    <t>OER-8006</t>
  </si>
  <si>
    <t>Canberra 330/132kV  Substation Rebuild</t>
  </si>
  <si>
    <t>Canberra</t>
  </si>
  <si>
    <t>OER-9002</t>
  </si>
  <si>
    <t>Munmorah 330-132kV Substation Rebuild</t>
  </si>
  <si>
    <t>Munmorah</t>
  </si>
  <si>
    <t>OER-8012</t>
  </si>
  <si>
    <t>Wagga 132-66kV Substation Rebuild</t>
  </si>
  <si>
    <t>Wagga</t>
  </si>
  <si>
    <t>OER-5008</t>
  </si>
  <si>
    <t>Newcastle Substation Rebuild</t>
  </si>
  <si>
    <t>Newcastle</t>
  </si>
  <si>
    <t>OER-4003</t>
  </si>
  <si>
    <t>Reactor Replacements</t>
  </si>
  <si>
    <t>Buronga X2 220kV Reactor Condition</t>
  </si>
  <si>
    <t>Buronga</t>
  </si>
  <si>
    <t>PAD-0149</t>
  </si>
  <si>
    <t>Broken Hill No 1 &amp; No.2 220kV Reactor</t>
  </si>
  <si>
    <t>BrokenHill</t>
  </si>
  <si>
    <t>PAD-0150</t>
  </si>
  <si>
    <t>Forbes 132kV No.1 &amp; 2 Transformer Replacement</t>
  </si>
  <si>
    <t>Forbes No.1&amp;2 132V Transforme</t>
  </si>
  <si>
    <t>Forbes</t>
  </si>
  <si>
    <t>OER-9036 rev 1</t>
  </si>
  <si>
    <t>7356, 7357, 7564</t>
  </si>
  <si>
    <t>Transformer Replacements</t>
  </si>
  <si>
    <t>Beaconsfield Substation 330kV Transformer #4</t>
  </si>
  <si>
    <t>OER-2012 Rev 1</t>
  </si>
  <si>
    <t>Tamworth 330kV No.2 Transformer Condition</t>
  </si>
  <si>
    <t>Tamworth  Sub - Replace No.2 330kV Tx</t>
  </si>
  <si>
    <t>Tamworth</t>
  </si>
  <si>
    <t>OER-4061</t>
  </si>
  <si>
    <t>Multiple Contingency - System Protection Scheme - Sydney</t>
  </si>
  <si>
    <t>OER-1042</t>
  </si>
  <si>
    <t>Sydney South 330kV Series Reactor Recon</t>
  </si>
  <si>
    <t>OER2001B</t>
  </si>
  <si>
    <t>Transmission Line Low Spans</t>
  </si>
  <si>
    <t>Cooma - Munyang (97K) Rehabilitation</t>
  </si>
  <si>
    <t>OER-9007</t>
  </si>
  <si>
    <t>Snowy-Yass - Canberra Remediation (5562)</t>
  </si>
  <si>
    <t>OER-0533</t>
  </si>
  <si>
    <t>Capacitor Bank</t>
  </si>
  <si>
    <t>Sydney North &amp; East 330kV 2 X 200 MVAr Capacitor Banks</t>
  </si>
  <si>
    <t>Refer Column E</t>
  </si>
  <si>
    <t>PDR T.2166 Rev 0</t>
  </si>
  <si>
    <t>Communications</t>
  </si>
  <si>
    <t>New England District Telecommunications Augmentation</t>
  </si>
  <si>
    <t>OER-7286</t>
  </si>
  <si>
    <t>Northern (Lismore - Dumaresq) OPGW Backup Loop</t>
  </si>
  <si>
    <t>OER-9502</t>
  </si>
  <si>
    <t>Communications Upgrade and Replacement</t>
  </si>
  <si>
    <t>TSP 034/1</t>
  </si>
  <si>
    <t>Communications Upgrade &amp; Replacement (SP9)</t>
  </si>
  <si>
    <t>TSP 109</t>
  </si>
  <si>
    <t>Western Microwave Extension - TSP 46 &amp; 47</t>
  </si>
  <si>
    <t>TSP 46, TSP 47</t>
  </si>
  <si>
    <t>Mar-06 and Dec-06</t>
  </si>
  <si>
    <t>Northern Microwave Replacement - TSP 105 &amp; 039 (Cuarp Sp10)</t>
  </si>
  <si>
    <t>TSP 109, TSP 35</t>
  </si>
  <si>
    <t>Dec-08 and Dec-10</t>
  </si>
  <si>
    <t>Communications To Yanco and Colleambally (Cuarp Sp12 - TSP105)</t>
  </si>
  <si>
    <t>TSP 105, TSP 118</t>
  </si>
  <si>
    <t>Mar-11 and Apr-11</t>
  </si>
  <si>
    <t>Technical Services-Communications:Fsx/Flx Multiplex Network</t>
  </si>
  <si>
    <t>TSP 136</t>
  </si>
  <si>
    <t>Fault Level Equipment Upgrade</t>
  </si>
  <si>
    <t>Dapto Fault Level Upgrade</t>
  </si>
  <si>
    <t>PDR T.2177</t>
  </si>
  <si>
    <t>Property &amp; Easements</t>
  </si>
  <si>
    <t>Miscellaneous Easements</t>
  </si>
  <si>
    <t>Metrogrid 330kV Cable Easements</t>
  </si>
  <si>
    <t>Miscellaneous Statewide Npws Easements</t>
  </si>
  <si>
    <t>Dumaresq To Lismore 330kV Strategic Easement Acquisition</t>
  </si>
  <si>
    <t>PDR T.2164 Rev3</t>
  </si>
  <si>
    <t>South Creek 500/330kV Susbstation Strategic Site Acquisition</t>
  </si>
  <si>
    <t>PDR T. 2221</t>
  </si>
  <si>
    <t>Kemps Creek-Liverpool 330kV Transmission Line</t>
  </si>
  <si>
    <t>PDR T.2289</t>
  </si>
  <si>
    <t>Sydney West 300kV Switching Station Site Acquisition</t>
  </si>
  <si>
    <t>PAD-0412</t>
  </si>
  <si>
    <t>Protection of Transmission Lines</t>
  </si>
  <si>
    <t>Surge Arresters Instalation At 330kV Line Entries</t>
  </si>
  <si>
    <t>PDR T. 2271</t>
  </si>
  <si>
    <t>Tamworth Substation - Replacement of 2X50 MVAr Shunt Reactors</t>
  </si>
  <si>
    <t>PDR T. 2115</t>
  </si>
  <si>
    <t>Sydney South 330/132kV Substation Replacementof Cable 41 330kV Shunt Reactor</t>
  </si>
  <si>
    <t>PDR T. 2152</t>
  </si>
  <si>
    <t>Reinforcement of Supply to the Cabonne Area</t>
  </si>
  <si>
    <t>Manildra Parkes 132kV Transmission Line</t>
  </si>
  <si>
    <t>PDR T. 2135</t>
  </si>
  <si>
    <t>Reinforcement of Supply To The Lower Mid North Coast</t>
  </si>
  <si>
    <t>Tomago-Tarro-Stroud 330/132kV Transmission Line</t>
  </si>
  <si>
    <t>PDR T. 2202 and PDR T. 2203</t>
  </si>
  <si>
    <t>Reinforcement of Supply To The Mid North Coast</t>
  </si>
  <si>
    <t>Coffs Harbour-Kempsey 132kV Transmission Line Easements</t>
  </si>
  <si>
    <t>PDR T. 2123</t>
  </si>
  <si>
    <t>Reinforcement of Supply to the Mid North Coast</t>
  </si>
  <si>
    <t>Kempsey To Port Macquarie Substations 132 kV Transmission Line</t>
  </si>
  <si>
    <t>Conversion of Coffs Harbour To Kempsey Transmission Line From 66kV To 132kV</t>
  </si>
  <si>
    <t>PDR T. 2141</t>
  </si>
  <si>
    <t>Armidale - Coffs Harbour 132kV  Lines 96C Upgrade</t>
  </si>
  <si>
    <t>2010</t>
  </si>
  <si>
    <t>PDR - T.2209</t>
  </si>
  <si>
    <t>T.2209</t>
  </si>
  <si>
    <t>Reinforcement of Supply to the New England Area</t>
  </si>
  <si>
    <t>Glen Innes To Inverell 132kV Transmission Line</t>
  </si>
  <si>
    <t>PDR - T.2104</t>
  </si>
  <si>
    <t>Mar-06 and Jan-09</t>
  </si>
  <si>
    <t>Rev.0 / Rev.1 with revised in service date</t>
  </si>
  <si>
    <t>Reinforcement of Supply to the Riverina</t>
  </si>
  <si>
    <t>Wagga North 132/66kV Substation Establishment</t>
  </si>
  <si>
    <t>2009</t>
  </si>
  <si>
    <t>PDR - T.2136</t>
  </si>
  <si>
    <t>T.2136</t>
  </si>
  <si>
    <t>Reinforcement of Supply To The Sydney Metropolitan Area</t>
  </si>
  <si>
    <t>Sydney South - 200 MVAr Capacitor Bank</t>
  </si>
  <si>
    <t>2013</t>
  </si>
  <si>
    <t>PAD T.2287</t>
  </si>
  <si>
    <t>Pre governance, no DG 1 / OER</t>
  </si>
  <si>
    <t>Reinforcement of Supply to the Yass Valley Area</t>
  </si>
  <si>
    <t>Yass Wagga 132 kV Transmission Line Rebuild 990</t>
  </si>
  <si>
    <t>PDR - T.2158</t>
  </si>
  <si>
    <t>T.2158</t>
  </si>
  <si>
    <t>Reinforcement of Supply to Wellington</t>
  </si>
  <si>
    <t>Wollar 330 kV Switching Station</t>
  </si>
  <si>
    <t>2007 / 2009</t>
  </si>
  <si>
    <t>PDR - T.2133</t>
  </si>
  <si>
    <t>Project completion date from T 2045 Rev.0 Rev.1. Timed with the Wollar Wellington Line Works</t>
  </si>
  <si>
    <t>Reinforcement of Supply to Wellington Area</t>
  </si>
  <si>
    <t>Wollar To Wellington Substations 330kV Transmission Line</t>
  </si>
  <si>
    <t>PDR - T.2045</t>
  </si>
  <si>
    <t>Apr-2003 and Jul-2007</t>
  </si>
  <si>
    <t xml:space="preserve">Rev.0 Rev.1 I/S date update. </t>
  </si>
  <si>
    <t>Rev.0 / Rev.1 from 330 SS / 500/330 SS</t>
  </si>
  <si>
    <t>Dapto 330kV Secondary System Replacement</t>
  </si>
  <si>
    <t>2010 / 2014</t>
  </si>
  <si>
    <t>PDR-T.2145</t>
  </si>
  <si>
    <t>T.2145 / PCR 2145</t>
  </si>
  <si>
    <t>For Taree, transferred project to Dapto as "proof of concept" for the SSBs</t>
  </si>
  <si>
    <t>Sydney West 330/132kV Secondary System Replacement</t>
  </si>
  <si>
    <t>2015 / 2016</t>
  </si>
  <si>
    <t>PDR - T.2272</t>
  </si>
  <si>
    <t xml:space="preserve">PCR - 2145 revised scope to include remote end works and updated program </t>
  </si>
  <si>
    <t>Griffith Secondary System Replacement</t>
  </si>
  <si>
    <t>2014 / 2016</t>
  </si>
  <si>
    <t>TSP - T.042</t>
  </si>
  <si>
    <t>PCR - T.2264 revised program with timing consideration for Tx replacement project</t>
  </si>
  <si>
    <t>Tumut Secondary System Replacement</t>
  </si>
  <si>
    <t>2014</t>
  </si>
  <si>
    <t>PDR - T.2309</t>
  </si>
  <si>
    <t>Substation Minor Augmentation</t>
  </si>
  <si>
    <t>Macarthur (Mt Annan) 330/132 kV Substation (Endeavour Energy)</t>
  </si>
  <si>
    <t>PDR - T.2097</t>
  </si>
  <si>
    <t>Establishment of 132 kV Busbar At Tomago 330 kV Substation  (Ausgrid)</t>
  </si>
  <si>
    <t>PDR - T.2148</t>
  </si>
  <si>
    <t>Dec 06 and Oct 07</t>
  </si>
  <si>
    <t xml:space="preserve">Rev.0  </t>
  </si>
  <si>
    <t>Rev.0</t>
  </si>
  <si>
    <t>Tomago 330/132kV Substation - Establishment of 132kV Busbar and Connections</t>
  </si>
  <si>
    <t>2012</t>
  </si>
  <si>
    <t>Rev.1</t>
  </si>
  <si>
    <t>Rev.1 (included Tx works and additional bay)</t>
  </si>
  <si>
    <t>Glen Innes 132 kV Substation Rebuild</t>
  </si>
  <si>
    <t>2007</t>
  </si>
  <si>
    <t>PDR - T.2087</t>
  </si>
  <si>
    <t>Murray Switching Station Condition</t>
  </si>
  <si>
    <t>2008</t>
  </si>
  <si>
    <t>PDR - T.2078</t>
  </si>
  <si>
    <t>Upper Tumut Substation Condition</t>
  </si>
  <si>
    <t>PDR - T.2119</t>
  </si>
  <si>
    <t>Queanbeyan 132/66kV Substation Replacement</t>
  </si>
  <si>
    <t>PDR - T.2144</t>
  </si>
  <si>
    <t>Dec-06 and Jan-07</t>
  </si>
  <si>
    <t xml:space="preserve">Rev.0 and Rev.1 - covers scope change - rebuild in new site </t>
  </si>
  <si>
    <t>Beaconsfield West 132kV Substation Condition</t>
  </si>
  <si>
    <t>2015</t>
  </si>
  <si>
    <t>PDR - T.2247</t>
  </si>
  <si>
    <t>Jun-09, Nov-09 and Feb-11</t>
  </si>
  <si>
    <t xml:space="preserve">Rev.0 1, and 2. </t>
  </si>
  <si>
    <t>Condition of Orange 132kV Substation</t>
  </si>
  <si>
    <t>OER-6024</t>
  </si>
  <si>
    <t>RPS</t>
  </si>
  <si>
    <t xml:space="preserve">DG 1 board approval </t>
  </si>
  <si>
    <t>Wallerawang 132 Substation Condition</t>
  </si>
  <si>
    <t>2012 /2013</t>
  </si>
  <si>
    <t>PDR - T.2234</t>
  </si>
  <si>
    <t>Aug-09 and Sep-10</t>
  </si>
  <si>
    <t xml:space="preserve">Rev.0 and Rev.1 Scope change to cover additional tx </t>
  </si>
  <si>
    <t>Tamworth 132/66kV Substation Rebuild</t>
  </si>
  <si>
    <t>OER-4010</t>
  </si>
  <si>
    <t>Cooma 132kV Substation Replacement &amp; New Bay</t>
  </si>
  <si>
    <t>PDR - T.2307</t>
  </si>
  <si>
    <t>Pre governance, no DG 1</t>
  </si>
  <si>
    <t>Replacement of Orange 132kV Substation</t>
  </si>
  <si>
    <t>same project as 6709</t>
  </si>
  <si>
    <t>Yanco 132-33kV Substation Condition</t>
  </si>
  <si>
    <t>OER - 5012</t>
  </si>
  <si>
    <t>Tunnel Defects and Omissions Works</t>
  </si>
  <si>
    <t>PDR - T.2277</t>
  </si>
  <si>
    <t>Beaconsfield West To Haymarket 330kV Cable</t>
  </si>
  <si>
    <t>PDR - T.2263</t>
  </si>
  <si>
    <t>Broken Hill SVC Refurbishment</t>
  </si>
  <si>
    <t>PDR - T.2294</t>
  </si>
  <si>
    <t>Transformer Additions</t>
  </si>
  <si>
    <t>Parkes 132kV/66kV Substation Installation of No. 2 Transformer</t>
  </si>
  <si>
    <t>PDR T.2149</t>
  </si>
  <si>
    <t>Williamsdale 330 kV Substation No.2 Transformer Installation</t>
  </si>
  <si>
    <t>N0v-08</t>
  </si>
  <si>
    <t>PDR - T.2109</t>
  </si>
  <si>
    <t>Rev.0 SS establishment, Rev.1 includes Tech Services Works, Rev. 2 installation of No.2 Tx</t>
  </si>
  <si>
    <t>Tuggerah 330kV No. 2 Transformer</t>
  </si>
  <si>
    <t>PDR - T.2126</t>
  </si>
  <si>
    <t>Armidale Substation 132kV Phase Shifting Transformer</t>
  </si>
  <si>
    <t>PDR - T.2146</t>
  </si>
  <si>
    <t>Third Transformer Replacement At Koolkhan</t>
  </si>
  <si>
    <t>PDR - T.2163</t>
  </si>
  <si>
    <t>Sydney North 330/132kV - Transformer 5 Installation</t>
  </si>
  <si>
    <t>PDR - T.2201</t>
  </si>
  <si>
    <t>Waratah West Transformer No.2 &amp; 330kV Bus Sections</t>
  </si>
  <si>
    <t>PDR - T.2212</t>
  </si>
  <si>
    <t>Vineyard Substation - 330/132kV Third Transformer (375MVA) Installation</t>
  </si>
  <si>
    <t>PDR T.2218</t>
  </si>
  <si>
    <t>Transformer and Reactor Replacements</t>
  </si>
  <si>
    <t>Wellington 330 kV Substation Works - Transformers Replacement &amp; Shunt Reactor</t>
  </si>
  <si>
    <t>PDR T.2072</t>
  </si>
  <si>
    <t>Sydney West Substation - No.2 330kV Transformer Replacement</t>
  </si>
  <si>
    <t xml:space="preserve">PDR T.2074 </t>
  </si>
  <si>
    <t>Replacement of Sydney South Substation No.1 &amp; 2 Transformer'S</t>
  </si>
  <si>
    <t>PDR T.2125</t>
  </si>
  <si>
    <t>Finley Substation No.1 and No.2 Transformer Replacement</t>
  </si>
  <si>
    <t>PDR T.2137</t>
  </si>
  <si>
    <t>Orange Substation 132/66 No.1 and No.2 Transformer Replacement</t>
  </si>
  <si>
    <t>PDR T.2124</t>
  </si>
  <si>
    <t>Wagga Substation 330kV Transformer Replacements</t>
  </si>
  <si>
    <t>PDR T.2198</t>
  </si>
  <si>
    <t>Sydney South Substation No.3 &amp; 4 Transformer Replacements</t>
  </si>
  <si>
    <t>PDR T.2143</t>
  </si>
  <si>
    <t>Kempsey 2X60MVA 132/33kV Transformer</t>
  </si>
  <si>
    <t>PROJECT WITHDRAWN</t>
  </si>
  <si>
    <t>Coffs Harbour 132/66kV Transformer Replacements</t>
  </si>
  <si>
    <t>PDR T.2181</t>
  </si>
  <si>
    <t xml:space="preserve">Cowra 132/66kV Transformer Replacement </t>
  </si>
  <si>
    <t>PDR T.2190</t>
  </si>
  <si>
    <t>Tuggerah Substation No.1 Transformer Replacement</t>
  </si>
  <si>
    <t>Emergency replacement due to explosive failure. Budget allocation for TX/RX Fail/Replace used (4884)</t>
  </si>
  <si>
    <t>Wallerawang 330/132kV Transformer Replacements &amp; Relocation</t>
  </si>
  <si>
    <t>2011</t>
  </si>
  <si>
    <t>PDR T.2207</t>
  </si>
  <si>
    <t>Narrabri 132kV - Transformer No. 1 &amp; 3 Replacement</t>
  </si>
  <si>
    <t>PDR-T.2217</t>
  </si>
  <si>
    <t>Munyang 132/33kV Substation Transformer Replacements</t>
  </si>
  <si>
    <t>PDR - T.2253</t>
  </si>
  <si>
    <t>Yanco 132/33 kV Substation – Replacement of 132/33 kV/ 45 MVA Transformers</t>
  </si>
  <si>
    <t>T.2300</t>
  </si>
  <si>
    <t>Griffith 132/33kV Transformer Replacements (6175)</t>
  </si>
  <si>
    <t>PAD 2264 Rev 1</t>
  </si>
  <si>
    <t>Sydney East No. 4  330kV Transformer Replacement</t>
  </si>
  <si>
    <t>T.2200</t>
  </si>
  <si>
    <t>PCR 2200 Rev 2</t>
  </si>
  <si>
    <t>Newcastle  No.1, No.2 &amp; No.3 Transformer 375 MVA, 330/132/11 kV Condition</t>
  </si>
  <si>
    <t>PAD-2269 Rev 1</t>
  </si>
  <si>
    <t>Tamworth-Gunnedah 66kV Transmission Line Refurbishment</t>
  </si>
  <si>
    <t>T.2160 Rev 4</t>
  </si>
  <si>
    <t>Murray-Guthega 97G 132kV Transmission Line Rebuild/Uprating</t>
  </si>
  <si>
    <t>T.2270</t>
  </si>
  <si>
    <t>P0002249</t>
  </si>
  <si>
    <t>Remediation of Low Spans On Northern Region Tower Lines</t>
  </si>
  <si>
    <t>OER-0593 Rev 1</t>
  </si>
  <si>
    <t>Transmission Line Rearrangement</t>
  </si>
  <si>
    <t>Transmission Line 24 Vales To Newcastle 330kV Turn In</t>
  </si>
  <si>
    <t>T.2161 Rev 0</t>
  </si>
  <si>
    <t>Transmission Line Renewal</t>
  </si>
  <si>
    <t>Replacement of 944 Wallerawang To Orange 132kV Transmission Line</t>
  </si>
  <si>
    <t xml:space="preserve">DG 3 board busmission </t>
  </si>
  <si>
    <t>Condition of Line 99J (Yanco to Griffith)</t>
  </si>
  <si>
    <t>OER-9037 Rev 3</t>
  </si>
  <si>
    <t>96H 132kV Line - Coffs Harbour To Koolkhan - Wood Pole Replacement</t>
  </si>
  <si>
    <t>OER-9516</t>
  </si>
  <si>
    <t>Western 500kV Upgrade</t>
  </si>
  <si>
    <t>Bayswater 500/330kV Switchyard Development</t>
  </si>
  <si>
    <t>T.2128 Rev 1</t>
  </si>
  <si>
    <t>Mt Piper 500/330kV Switchyard Development</t>
  </si>
  <si>
    <t>T.2129 rev 1</t>
  </si>
  <si>
    <t>Bannaby 500/330kV Substation Development</t>
  </si>
  <si>
    <t>T.2103 Rev 1</t>
  </si>
  <si>
    <t>Western Sydney Supply Project</t>
  </si>
  <si>
    <t>Holroyd 330kV Substation Establishment</t>
  </si>
  <si>
    <t>T.2171 Rev 3</t>
  </si>
  <si>
    <t>Holroyd - Rookwood 330kV Cable Project</t>
  </si>
  <si>
    <t>T.2167 Rev 1</t>
  </si>
  <si>
    <t>Rookwood Road 330/132kV Substation Establishment</t>
  </si>
  <si>
    <t>T.2251 Rev 1</t>
  </si>
  <si>
    <t>Sydney West-Holroyd 330kV Transmission Line Augmention</t>
  </si>
  <si>
    <t>T.2165 Rev 1</t>
  </si>
  <si>
    <t>Sydney West - 330kV Connections For Holroyd Substation</t>
  </si>
  <si>
    <t>T.2265 Rev 0</t>
  </si>
  <si>
    <t>ICT Applications</t>
  </si>
  <si>
    <t>Ongoing</t>
  </si>
  <si>
    <t>Various</t>
  </si>
  <si>
    <t>PS Information Technology</t>
  </si>
  <si>
    <t>ICT Corporate Data Network</t>
  </si>
  <si>
    <t>ICT Infrastructure</t>
  </si>
  <si>
    <t>Protection</t>
  </si>
  <si>
    <t>REPLACEMENT OF THR RELAYS</t>
  </si>
  <si>
    <t>OER-0606 rev 1</t>
  </si>
  <si>
    <t>PS Network Asset Replacement</t>
  </si>
  <si>
    <t>Secondary System Technology Upgrades</t>
  </si>
  <si>
    <t>OER-0639</t>
  </si>
  <si>
    <t>SS Projects - CB's</t>
  </si>
  <si>
    <t>MERLIN GERIN FA4</t>
  </si>
  <si>
    <t>PAD-0492 Rev 0</t>
  </si>
  <si>
    <t>SIEMENS 330KV 3AS2 CB'S</t>
  </si>
  <si>
    <t>PAD-0507 Rev 0</t>
  </si>
  <si>
    <t>Point on Wave Cap. CB Repl</t>
  </si>
  <si>
    <t>Oct-19</t>
  </si>
  <si>
    <t>OER-1012</t>
  </si>
  <si>
    <t>MAGRINI MAG38MGE-0 CIRCUIT BREAKER REPLA</t>
  </si>
  <si>
    <t>PAD-0541 Rev 0</t>
  </si>
  <si>
    <t>Non HV Buildings &amp; Civil Work</t>
  </si>
  <si>
    <t>Strategic Accomodation</t>
  </si>
  <si>
    <t>PS Facilities</t>
  </si>
  <si>
    <t>Misc Assets &amp; Office Equipment</t>
  </si>
  <si>
    <t>NSO MISCELLANEOUS PLANT PURCHASES</t>
  </si>
  <si>
    <t>PS Network-Other</t>
  </si>
  <si>
    <t>TG Mobile Plant &amp; Motor Vehicles</t>
  </si>
  <si>
    <t>PS Motor Vehicles</t>
  </si>
  <si>
    <t>Building Improvements</t>
  </si>
  <si>
    <t>There are no customer connection projects with a cumulative value &gt;$5m.</t>
  </si>
  <si>
    <t>Debt Raising Cost</t>
  </si>
  <si>
    <t>Insurance</t>
  </si>
  <si>
    <t>Network Support</t>
  </si>
  <si>
    <t>Demand Management Innovation Allowance</t>
  </si>
  <si>
    <t>Employee Entitlements</t>
  </si>
  <si>
    <t>NCIPAP Cost</t>
  </si>
  <si>
    <t xml:space="preserve"> Queensland – New South Wales Interconnector  </t>
  </si>
  <si>
    <t xml:space="preserve"> Current Transformer Secondary Ratios  </t>
  </si>
  <si>
    <t xml:space="preserve"> 67 &amp; 68 Murray – Dederang Switchbays  </t>
  </si>
  <si>
    <t xml:space="preserve"> Terminal Equipment Upgrades  </t>
  </si>
  <si>
    <t xml:space="preserve"> 993 Line Protection &amp; Metering Upgrade  </t>
  </si>
  <si>
    <t xml:space="preserve"> Protection &amp; Metering Upgrades  </t>
  </si>
  <si>
    <t xml:space="preserve"> 83 Liddell – Muswellbrook, 84 Liddell – Tamworth 330, 85 &amp; 86 Tamworth 330 – Armidale &amp; 88 Muswellbrook – Tamworth 330 330kV Lines  </t>
  </si>
  <si>
    <t>Dynamic Line Ratings &amp; Transmission Line Uprating</t>
  </si>
  <si>
    <t xml:space="preserve"> 99P Line Protection &amp; Metering Upgrade  </t>
  </si>
  <si>
    <t>Protection &amp; Metering Upgrades</t>
  </si>
  <si>
    <t xml:space="preserve"> 65 Murray – Upper Tumut &amp; 66 Murray – Lower Tumut 330kV Lines  </t>
  </si>
  <si>
    <t xml:space="preserve"> Extension of Directlink Tripping Scheme  </t>
  </si>
  <si>
    <t xml:space="preserve"> Control Schemes  </t>
  </si>
  <si>
    <t xml:space="preserve"> 976 Line Configuration &amp; Protection Changes  </t>
  </si>
  <si>
    <t xml:space="preserve"> Protection Changes  </t>
  </si>
  <si>
    <t xml:space="preserve"> 94E Mt Piper 132 – Wallerawang 132 Switchbays  </t>
  </si>
  <si>
    <t>Terminal Equipment Upgrades</t>
  </si>
  <si>
    <t xml:space="preserve"> Northern 132kV System  </t>
  </si>
  <si>
    <t xml:space="preserve"> Snowy – Yass &amp; Canberra 330kV Lines  </t>
  </si>
  <si>
    <t xml:space="preserve"> Northern Reactive Plant Control Scheme  </t>
  </si>
  <si>
    <t>Control Schemes</t>
  </si>
  <si>
    <t xml:space="preserve"> 4 &amp; 5 Yass – Marulan, 9 Yass – Canberra, 61 Yass – Bannaby &amp; 39 Bannaby – Sydney West 330kV Lines  </t>
  </si>
  <si>
    <t xml:space="preserve"> 969 Tamworth 330 – Gunnedah 132kV Line  </t>
  </si>
  <si>
    <t xml:space="preserve"> 81 &amp; 82 Liddell – Newcastle &amp; Tomago Lines  </t>
  </si>
  <si>
    <t xml:space="preserve"> Beryl Capacitor Bank  </t>
  </si>
  <si>
    <t xml:space="preserve"> Capacitor Banks  </t>
  </si>
  <si>
    <t xml:space="preserve"> Snowy Lines  </t>
  </si>
  <si>
    <t>Travelling Wave Fault Location</t>
  </si>
  <si>
    <t xml:space="preserve"> North Western 132kV System  </t>
  </si>
  <si>
    <t xml:space="preserve"> Northern 330kV Lines  </t>
  </si>
  <si>
    <t xml:space="preserve"> Far North Coast 132kV System  </t>
  </si>
  <si>
    <t xml:space="preserve"> Point-on-Wave Switching for 132kV Capacitor Banks  </t>
  </si>
  <si>
    <t xml:space="preserve"> Quality of Supply  </t>
  </si>
  <si>
    <t xml:space="preserve"> Point-on-Wave Switching for 66kV &amp; Below Capacitor Banks  </t>
  </si>
  <si>
    <t xml:space="preserve"> Behaviour of Residential Solar During System Events  </t>
  </si>
  <si>
    <t>Research Projects</t>
  </si>
  <si>
    <t xml:space="preserve"> Southern 330kV Network  </t>
  </si>
  <si>
    <t xml:space="preserve"> Western 220kV Network  </t>
  </si>
  <si>
    <t xml:space="preserve"> Travelling Wave Fault Location  </t>
  </si>
  <si>
    <t xml:space="preserve"> Remote Interrogation of Protection Relays  </t>
  </si>
  <si>
    <t xml:space="preserve"> Remote Information  </t>
  </si>
  <si>
    <t xml:space="preserve"> Communications to Albury, ANM &amp; Hume s  </t>
  </si>
  <si>
    <t xml:space="preserve"> Communications  </t>
  </si>
  <si>
    <t xml:space="preserve"> Energy Storage  </t>
  </si>
  <si>
    <t xml:space="preserve"> Research Projects  </t>
  </si>
  <si>
    <t>67 &amp; 68 Murray – Dederang 330kV Lines
system normal and contingency ratings</t>
  </si>
  <si>
    <t>1015 MVA NORM &amp; EMER</t>
  </si>
  <si>
    <t>1015 MVA by the rating of the wave traps at Murray, 
1143 MVA due to disconnectors and 
1175 MVA due to metering</t>
  </si>
  <si>
    <t>Yes</t>
  </si>
  <si>
    <t xml:space="preserve">81 &amp; 82 Liddell – Newcastle &amp; Tomago 330kV Lines
</t>
  </si>
  <si>
    <t>1428 MVA EMER &amp; LDSH</t>
  </si>
  <si>
    <t>1428 MVA by the rating of the high voltage connections at Newcastle and Liddell, and 
1428MVA due to wave traps and current transformer secondary ratios at Liddell.</t>
  </si>
  <si>
    <t>94E Mt Piper 132 – Wallerawang 132 132kV Line</t>
  </si>
  <si>
    <t>285 MVA EMER &amp; LDSH</t>
  </si>
  <si>
    <t>285 MVA by the rating of the high voltage connections and 
285 MVA by the CT ratios at Wallerawang 132</t>
  </si>
  <si>
    <t>976 Canberra – Queanbeyan tee Yass 132kV Line</t>
  </si>
  <si>
    <t>Queanbeyan load is radial during switching on 976 Line or an outage of 976/1 Line.</t>
  </si>
  <si>
    <t>During outages of 976/1 Canberra to Queanbeyan tee or 977 Canberra to Queanbeyan it is currently necessary to secure the Queanbeyan load from Yass via the 976 disconnector. This requires the on-load manual closure of the disconnector at Spring Flat. It is then necessary for Essential Energy to spend significant time reconfiguring its 22kV network in the Murrumbateman area in order to later offload and open the switch.</t>
  </si>
  <si>
    <t>993 Wagga 330 – Gadara 132kV Line</t>
  </si>
  <si>
    <t>114 MVA NORM, EMER &amp; LDSH</t>
  </si>
  <si>
    <t>114 MVA by the panel ammeter at Wagga 330</t>
  </si>
  <si>
    <t>99P Gadara – Tumut 132kV Line</t>
  </si>
  <si>
    <t>114 MVA NORM</t>
  </si>
  <si>
    <t>114 MVA by CT ratios at Gadara and Tumut.</t>
  </si>
  <si>
    <t>Directlink</t>
  </si>
  <si>
    <t>Contingency Rating of DirectLink</t>
  </si>
  <si>
    <t>The range of the DirectLink tripping scheme excludes network elements that become limited in the event of an outage.</t>
  </si>
  <si>
    <t>QNI 
(due to SVC manual Controller at Armidale Substation)</t>
  </si>
  <si>
    <t xml:space="preserve">Manual control of the reactive equipment at Armidale </t>
  </si>
  <si>
    <t>Post-contingent voltage control of the northern area
can impose market constraints when the SVC at Armidale is operating at its limit, which on QNI can result in inter-regional price differences.</t>
  </si>
  <si>
    <t>01 Upper Tumut – Canberra 330kV Line
2 Upper Tumut – Yass 330kV Line
3 Lower Tumut – Yass 330kV Line
07 Lower Tumut – Canberra 330kV Line</t>
  </si>
  <si>
    <t>01 Line 995 MVA (EMER &amp; LDSH)
2 Line 995 MVA (EMER &amp; LDSH)
3 Line 1132 MVA (EMER)
07 Line 1132 MVA (EMER)</t>
  </si>
  <si>
    <t>Static thermal ratings of the lines.</t>
  </si>
  <si>
    <t>65 Murray – Upper Tumut 330kV Line
66 Murray – Lower Tumut 330kV Line</t>
  </si>
  <si>
    <t>65 Line 715 MVA (EMER and NORM)
66 Line 715 MVA (EMER and NORM)</t>
  </si>
  <si>
    <t>4 &amp; 5 Yass – Marulan 330kV Lines
9 Yass – Canberra 330kV Line
61 Yass – Bannaby 330kV Line
39 Bannaby – Sydney West 330kV Line</t>
  </si>
  <si>
    <t>4 Line  880 MVA (EMER)
5 Line  880 MVA (EMER)
9 Line  995 MVA (EMER and LDSH)
61 Line  995 MVA (EMER and LDSH)
39 Line  995 MVA (EMER and LDSH)</t>
  </si>
  <si>
    <t>83 Liddell – Muswellbrook 330kV Line
84 Liddell – Tamworth 330 330kV Line
85 Tamworth 330 – Armidale 330kV Line
86 Tamworth 330 – Armidale 330kV Line
88 Muswellbrook – Tamworth 330 330kV Line</t>
  </si>
  <si>
    <t>83 Line  1160 MVA*
84 Line  983 MVA (EMER and LDSH)
85 Line  983 MVA (EMER)
86 Line  989 MVA (EMER)
88 Line  983 MVA (EMER)</t>
  </si>
  <si>
    <t>967 Lismore – Koolkhan 132kV Line
96R Glen Innes – Tenterfield 132kV Line
96T Armidale – Glen Innes 132kV Line
966 Armidale – Koolkhan 132kV Line</t>
  </si>
  <si>
    <t>967 Line 136 MVA (NORM,EMER,LDSH)
96R Line 136 MVA (NORM,EMER,LDSH)
96T Line 136 MVA (NORM,EMER)
966 Line 121 MVA (EMER)
*Rating advice was correct at time of publication of NCIPAP.</t>
  </si>
  <si>
    <t>969 Tamworth 330 – Gunnedah 132kV Line</t>
  </si>
  <si>
    <t>82MVA
(Not in AEMO's Limits spreadsheet)</t>
  </si>
  <si>
    <t>X5/1 Darlington Point – Balranald 220kV Line
X5/3 Balranald – Buronga 220kV Line
X2 Buronga – Broken Hill 220kV Line</t>
  </si>
  <si>
    <t>Travel and inspection time to locate faults.</t>
  </si>
  <si>
    <t>Georgraphical location of transmission lines relative to location of TransGrid staff.</t>
  </si>
  <si>
    <t>63 Darlington Point – Wagga 330 330kV Line
51 Wagga 330 – Lower Tumut 330kV Line</t>
  </si>
  <si>
    <t>01 Upper Tumut – Canberra 330kV Line
2 Upper Tumut – Yass 330kV Line
3 Lower Tumut – Yass 330kV Line
07 Lower Tumut – Canberra 330kV Line
64 Lower Tumut – Upper Tumut 330kV Line
65 Murray – Upper Tumut 330kV Line
66 Murray – Lower Tumut 330kV Line
97G Murray – Guthega 132kV Line</t>
  </si>
  <si>
    <t>83 Liddell – Muswellbrook 330kV Line
84 Liddell – Tamworth 330kV Line
88 Muswellbrook – Tamworth 330kV Line
85 &amp; 86 Tamworth – Armidale 330kV Lines
8C &amp; 8E Armidale – Dumaresq 330kV Lines</t>
  </si>
  <si>
    <t>87 Armidale – Coffs Harbour 330kV Line
89 Coffs Harbour – Lismore 330kV Line
96C Armidale – Coffs Harbour 132kV Line</t>
  </si>
  <si>
    <t>968 Tamworth – Narrabri 132kV Line
969 Tamworth – Gunnedah 132kV Line
9U3 Gunnedah – Narrabri 132kV Line
96M Narrabri – Moree 132kV Line</t>
  </si>
  <si>
    <t>Albury, ANM and Hume 132kV s</t>
  </si>
  <si>
    <t>Speed of communication links to the sites are slow and unable to support SCADA or advanced protection schemes.</t>
  </si>
  <si>
    <t>The capability of the equipment at the site was most economical when it was installed (1957,1958,1981). However with technology developments the equipment is limited and do not support the connection of SCADA or advanced protection schemes.</t>
  </si>
  <si>
    <t>Holroyd, Rookwood Road, Griffith, Wallerawang, Tomago, Williamsdale, Bannaby, Glen Innes, Wagga North, Uranquinty, Wollar, Mt Piper 500kV and Bayswater s</t>
  </si>
  <si>
    <t>Site visit required to query fault and system information from Protection Relays.</t>
  </si>
  <si>
    <t>Protection relay fault information is presently stored at site, requiring a site visit to interrogate.</t>
  </si>
  <si>
    <t>Sydney Area</t>
  </si>
  <si>
    <t>Unpredictability of intermittent generation and constraints between generation areas and load centres at times of high load.</t>
  </si>
  <si>
    <t>The trial of an energy storage device will enable its evaluation for future, larger scale application on the network.</t>
  </si>
  <si>
    <t>Various Representative Connection Points</t>
  </si>
  <si>
    <t>Potential behaviour of residential solar generation during system events, that could exacerbate the effect of some system events</t>
  </si>
  <si>
    <t>To date, there has been limited experience of the behaviour of this distributed solar generation during system events, during which there may be fluctuations in voltage or frequency. In particular, there are certain conditions under which inverters associated with panel installations may trip, removing some distributed generation from the system. This has the potential to exacerbate some system events.</t>
  </si>
  <si>
    <t>Vineyard, Port Macquarie, Kempsey Substations</t>
  </si>
  <si>
    <t>Transient distortion of supply voltage</t>
  </si>
  <si>
    <t>Standard 132kV circuit breakers interrupt the electricity supply at any point on the current waveform. This has the impact of causing large transient voltages that are greater than the rating of the equipment the circuit breakers are switching and nearby connection assets.</t>
  </si>
  <si>
    <t>Forbes, Parkes, Kempsey, Port Macquarie, Taree, Coffs Harbour, Gunnedah, Moree, Narrabri, Deniliquin, Finley, Yanco Substations</t>
  </si>
  <si>
    <t>Standard 33kV and 66kV circuit breakers interrupt the electricity supply at any point on the current waveform. This has the impact of causing large transient voltages that are greater than the rating of the equipment the circuit breakers are switching and nearby connection assets.</t>
  </si>
  <si>
    <t>Beryl 132kV Substation</t>
  </si>
  <si>
    <t>The current capacity available to the Beryl and Mudgee area is approximately 91 MW.</t>
  </si>
  <si>
    <t>Outage of the 94B Wellington to Beryl transmission line results in voltage stability limit being exceeded at times of high load at Beryl 132/66 kV Substation.</t>
  </si>
  <si>
    <t>8C &amp; 8E Armidale – Dumaresq 330kV Lines
8L &amp; 8M Dumaresq – Bulli Creek 330kV Lines</t>
  </si>
  <si>
    <t>1097MVA (NORM)</t>
  </si>
  <si>
    <t>1097MVA due to current transformer secondary ratios.</t>
  </si>
  <si>
    <t>Total 2011</t>
  </si>
  <si>
    <t>Corporate Plan 2013 -2018</t>
  </si>
  <si>
    <t>TransGrid’s Corporate Plan has been developed in accordance with guidance provided by
NSW Treasury. While this Corporate Plan and the financial projections cover a period of up
to the next ten years, its primary focus is to formulate a plan that provides strategic
direction for the period through to 2017/2018.</t>
  </si>
  <si>
    <t xml:space="preserve">Capex, opex, demand, augmentation, non-network, </t>
  </si>
  <si>
    <t>Corporate Governance Framework</t>
  </si>
  <si>
    <t xml:space="preserve">This procedure describes the systems by which TransGrid is directed, controlled and held to account.  Corporate governance encompasses the authority, accountability, stewardship, leadership, direction and control exercised in the corporation.
This Governance Framework has been developed to provide a better understanding of the various elements that are used in governing TransGrid in order to achieve the corporation’s objectives
</t>
  </si>
  <si>
    <t>Capex and non-network alternatives</t>
  </si>
  <si>
    <t>Expenditure Capitalisation Procedure</t>
  </si>
  <si>
    <t>This standard sets out the guidelines for determining whether expenditure is capital in nature for TransGrid
accounting record purposes and the responsibilities for ensuring transaction costs defined as “capital
expenditure” are properly identified and recorded.</t>
  </si>
  <si>
    <t>Asset Recording and Control Procedure</t>
  </si>
  <si>
    <t>This procedure describes the actions and responsibilities to record and safeguard TransGrid’s assets. This document defines the requirements and responsibilities associated with asset control and recording.</t>
  </si>
  <si>
    <t>Interest During Construction</t>
  </si>
  <si>
    <t>This procedure defines the roles, responsibilities and framework for calculating and recognising capitalised interest. This includes providing guidance on when interest cost is capitalised and the rate for capitalisation.</t>
  </si>
  <si>
    <t>Capex and opex</t>
  </si>
  <si>
    <t>Transmission Ring-fencing Procedure</t>
  </si>
  <si>
    <t xml:space="preserve">To provide a framework which ensures that there is an accounting and functional separation of the provision of regulated and non-regulated business activities, thereby satisfying the associated requirements of the National Electricity Law and associated Rules and the TransGrid regulator. 
This standard sets out TransGrid’s procedure in relation to the ring fencing of regulated and non-regulated activities.  
</t>
  </si>
  <si>
    <t>Regulated and unregulated activities</t>
  </si>
  <si>
    <t>Cost Allocation Methodology</t>
  </si>
  <si>
    <t>The purpose of this document is to provide clear explanation of how costs between different expenditure are allocated and distributed amongst various categories with TransGrid's financial records</t>
  </si>
  <si>
    <t>Network Investment Process</t>
  </si>
  <si>
    <t>This procedure describes the network investment process within TransGrid</t>
  </si>
  <si>
    <t>Discounted cash flow</t>
  </si>
  <si>
    <t xml:space="preserve">This guideline has been developed to assist in the application of discounted cashflow analysis for option appraisal of investments and to assist in decision making. </t>
  </si>
  <si>
    <t xml:space="preserve">       Network Vision</t>
  </si>
  <si>
    <t>The Network Vision considers the range of factors and scenarios that may influence the transmission network of the future. It sets objectives that TransGrid will apply to network management decisions to deliver the Network Vision and Corporate Plan outcomes.</t>
  </si>
  <si>
    <t>Augmentation capex
Replacement capex
Opex</t>
  </si>
  <si>
    <t>Asset Management Policy</t>
  </si>
  <si>
    <t>The Asset Management Policy defines the key principles and requirements which TransGrid will apply to its network assets to achieve its overall business objectives and Corporate Plan.</t>
  </si>
  <si>
    <t>Asset management Strategy and Objectives</t>
  </si>
  <si>
    <t>The Asset Management Strategy and Objectives Documents takes the Asset Management Policy and sets the overall asset management strategies and objectives across all network assets</t>
  </si>
  <si>
    <t>Augmentation capex                                                                  Replacement capex                                                     Opex</t>
  </si>
  <si>
    <t>Network Development Strategy</t>
  </si>
  <si>
    <t>This Network Development Strategy is intended to define the longer term strategic actions, objectives and approach to the augmentation of the electricity transmission network assets.  It provides an overview of the transmission network in NSW and the ACT, its history, expected trends and possible developments over the long term. It has been prepared to articulate how short-term transmission network developments are developed to be consistent with longer term expectations of electricity consumption and generation, and strategic plans for developing the transmission network. It will assists TransGrid to identify key future substation sites and line route segments that may need to be secured early to ensure that efficient development options are not precluded or rendered unfeasible.</t>
  </si>
  <si>
    <t>Augmentation capex</t>
  </si>
  <si>
    <t>Transmission Annual Planning Report</t>
  </si>
  <si>
    <t>The Transmission Annual Planning Report (TAPR) provides advance information to market participants, customers, stakeholders and interested parties on the nature and location of emerging constraints in TransGrid’s transmission network to allow them to contribute to the optimum development of the network. In particular, it may assist prospective proponents to develop proposals for demand management and non-network options, such as embedded generation and demand side response.
Additionally, the TAPR represents a status report as at June 2013 to our customers and stakeholders on the needs, options and proposed augmentations and asset replacements as they move through the formal Network Investment Process from need identification to option formulation, regulatory consultation, community engagement, project commitment, project commissioning and completion.</t>
  </si>
  <si>
    <t>Network support strategy</t>
  </si>
  <si>
    <t xml:space="preserve">High-level description of TransGrid's approach to procuring network support (particularly demand management) as a non-network alternative to meet a network need. </t>
  </si>
  <si>
    <t>Non-Network Alternatives</t>
  </si>
  <si>
    <t>Demand management innovation strategy</t>
  </si>
  <si>
    <t xml:space="preserve">Outlines TransGrid's intended approach to innovating in the demand management space, including a proposal for another Demand Management Innovation Allowance for the 2014 to 2019 period. </t>
  </si>
  <si>
    <t>Renewal and Maintenance Strategy - Cables</t>
  </si>
  <si>
    <t>It is the aim of this Network Renewal and Maintenance Strategy for the Underground Cable assets to define what needs to be done to:
• Renew the cable assets to address identified condition, performance and risk issues 
• Maintain the cable assets to enable the assets to continue to deliver the required performance and reliability outcomes.</t>
  </si>
  <si>
    <t>Replacement capex
Opex</t>
  </si>
  <si>
    <t>Renewal and Maintenance Strategy - Transmission Lines</t>
  </si>
  <si>
    <t>It is the aim of this Network Renewal and Maintenance Strategy for the Transmission Lines assets to define what needs to be done to:
• Renew the Transmission Lines assets to address identified condition, performance and risk issues 
• Maintain the Transmission Lines assets to enable the assets to continue to deliver the required performance and reliability outcome</t>
  </si>
  <si>
    <t>Renewal and Maintenance Strategy - Substations</t>
  </si>
  <si>
    <t>It is the aim of this Network Renewal and Maintenance Strategy for the Underground Cable Substation assets to define what needs to be done to:
• Renew the cable substation assets to address identified condition, performance and risk issues 
• Maintain the cable substation assets to enable the assets to continue to deliver the required performance and reliability outcomes.</t>
  </si>
  <si>
    <t>Renewal and Maintenance Strategy - Security Assets</t>
  </si>
  <si>
    <t>The aim of this document is to define the renewal and maintenance strategy for TransGrid’s security assets.</t>
  </si>
  <si>
    <t>Renewal and Maintenance Strategy - Substation automation Systems</t>
  </si>
  <si>
    <t>It is the aim of this document is to define what issues the Secondary Systems Asset Manager recommends are addressed for Substation Automation Systems to:
1. Renew TransGrid’s assets to address identified condition, performance and risk issues;
2. Maintain TransGrid’s assets to enable the assets to continue to deliver the required performance and reliability outcomes; and
3. Dispose of TransGrid’s retired and surplus equipment and installations.</t>
  </si>
  <si>
    <t>Renewal and Maintenance Strategy - Telecommunication Terminals</t>
  </si>
  <si>
    <t>It is the aim of this document to define what the Asset Manager recommends to be done for Telecommunications assets to:
1. Renew TransGrid’s assets to address identified condition, performance and risk issues;
2. Maintain TransGrid’s assets to enable the assets to continue to deliver the required performance and reliability outcomes.; and
3. Dispose of TransGrid’s retired and surplus equipment and installations.</t>
  </si>
  <si>
    <t>Maintenance Plan - Cables</t>
  </si>
  <si>
    <t>The purpose of this document is to define a plan for the Preventative Maintenance of high voltage underground power cables and associated plant. The implementation of the inspection and maintenance practices specified in this plan fulfils TransGrid's regulatory obligations, and promotes the cost effective attainment of reliability and safety objectives.</t>
  </si>
  <si>
    <t>Opex - maintenance</t>
  </si>
  <si>
    <t>Maintenance Plan - Transmission Lines</t>
  </si>
  <si>
    <t>The purpose of this document is to define a plan for the Preventative Maintenance of high voltage Transmission Lines. The implementation of the inspection and maintenance practices specified in this plan fulfils TransGrid's regulatory obligations, and promotes the cost effective attainment of reliability and safety objectives.</t>
  </si>
  <si>
    <t>Maintenance Plan - Substations</t>
  </si>
  <si>
    <t>The purpose of this document is to define a plan for the Preventative and Corrective Maintenance of Substation Assets installed in TransGrid Substations. The implementation of the inspection and maintenance practices specified in this plan fulfils TransGrid's regulatory obligations, and promotes the cost effective attainment of reliability and safety objectives.</t>
  </si>
  <si>
    <t>Maintenance Plan - Security Assets</t>
  </si>
  <si>
    <t xml:space="preserve">The purpose of this document is to implement maintenance strategies and define the maintenance requirements for the management of TransGrid's security assets. </t>
  </si>
  <si>
    <t>Maintenance Plan - Control Systems</t>
  </si>
  <si>
    <t>The purpose of this document is to define the requirements for the routine and defect maintenance of all control systems assets.</t>
  </si>
  <si>
    <t>Maintenance Plan - Metering</t>
  </si>
  <si>
    <t>This document defines the requirements for the maintenance of metering equipment used on TransGrid’s
network to meet operational requirements and to ensure compliance with the requirements of the National
Electricity Rules where applicable.</t>
  </si>
  <si>
    <t>Maintenance Plan - Protection</t>
  </si>
  <si>
    <t>This document defines the requirements for the maintenance of protection equipment used on TransGrid’s network.</t>
  </si>
  <si>
    <t>Maintenance Plan - Telecommunications</t>
  </si>
  <si>
    <t>This document describes the routine and non-routine maintenance of all Telecommunication Assets.</t>
  </si>
  <si>
    <t xml:space="preserve">Corporate Governance Framework for Expenditure on Major Capital Works Projects
</t>
  </si>
  <si>
    <t>This procedure describes the Corporate Governance Framework (Framework) for expenditure on each Major Capital Works Project included in the TransGrid Capital Program where the estimated expenditure on the project is greater than $1 million.</t>
  </si>
  <si>
    <t>Standard Design Manual - Control</t>
  </si>
  <si>
    <t>This document outlines the control technical inputs for the production of standard substation
designs.</t>
  </si>
  <si>
    <t>Capex and obligations</t>
  </si>
  <si>
    <t>Standard Design Manual - Communications</t>
  </si>
  <si>
    <t>This document outlines the Communications technical inputs for the production of standard
substation designs.</t>
  </si>
  <si>
    <t>Safety in Designs Procedure</t>
  </si>
  <si>
    <t>This document outlines the procedure(s) required to generate a Safety In Design (SID) report for the generation of designs</t>
  </si>
  <si>
    <t>Network Security Standard</t>
  </si>
  <si>
    <t>The purpose of this document is to set the minimum standard for security treatments at Network sites and Regional Centres/Depots.</t>
  </si>
  <si>
    <t>Augmentation capex
Obligations
Replacement capex
Opex</t>
  </si>
  <si>
    <t>Fire Protection Manual Operations and Maintenance</t>
  </si>
  <si>
    <t>This procedure has been prepared under the direction of the TransGrid Fire Protection Committee for the guidance of managers, staff and contractors, to minimise the risk of uncontrolled fire and subsequent damage to property and corporate assets.</t>
  </si>
  <si>
    <t>Obligations</t>
  </si>
  <si>
    <t>Health and Safety Management System  Framework</t>
  </si>
  <si>
    <t xml:space="preserve">The purpose of the Health and Safety Management System Framework is to describe the system TransGrid has:
• To keep our people well and safe;
• To continuously improve our performance; and
• To demonstrate compliance to relevant health and safety legislation, codes of practice and industry standards
</t>
  </si>
  <si>
    <t>Environmental Management System Framework</t>
  </si>
  <si>
    <t>The purpose of this framework is to provide an overview of TransGrid’s environmental management system</t>
  </si>
  <si>
    <t>Procurement Procedures</t>
  </si>
  <si>
    <t xml:space="preserve">The purpose of this document is to outline TransGrid’s minimum standards for the procurement of goods, stores, materials, equipment, Works and Services, as well as the disposal of obsolete or surplus goods, stores, materials and equipment. </t>
  </si>
  <si>
    <t>Procurement Framework</t>
  </si>
  <si>
    <t xml:space="preserve">This Procurement Framework sets out the minimum professional and behavioural standards to be applied when procuring goods and services for TransGrid. The framework is aligned with TransGrid’s Corporate Strategies and Values and compliance with the framework is mandatory when procuring on behalf of TransGrid. 
The framework is for the use and guidance of all officers who are responsible for the purchasing, ordering, provision, management and disposal of goods and services for and on behalf of TransGrid, this includes writing specifications, requisitioning, evaluating tenders or managing contracts. </t>
  </si>
  <si>
    <t>ICT Management Framework</t>
  </si>
  <si>
    <t>This procedure describes the framework to manage Information &amp; Communications Technology (ICT) within TransGrid.  The framework describes the processes, roles and responsibilities in place to effectively manage the ICT function to support TransGrid’s business objectives.</t>
  </si>
  <si>
    <t>Capex, opex, overheads</t>
  </si>
  <si>
    <t xml:space="preserve">ICT Strategy 2013-2019    </t>
  </si>
  <si>
    <t>This plan details the strategic technology priorities required to enable TransGrid to deliver omits corporate objectives and maintain the effective delivery of appropriate information and communications technology (ICT) services at the lowest long term cost.  The plan is designed to be in effect to FY 2018/19, coinciding with the end of the next regulatory period, and will be reviewed annually in light of the corporate planning process outcomes and updated as necessary.</t>
  </si>
  <si>
    <t>Transmission Annual Planning Report (TAPR)</t>
  </si>
  <si>
    <t>The aim of the TAPR is to provide advance information to National Electricity Market participants and interested parties on the emerging constraints in the NSW transmission network, allowing them to better understand the potential impacts on their businesses and project proposals</t>
  </si>
  <si>
    <t xml:space="preserve">Capex, opex, overheads, demand forecast, augmentation projects </t>
  </si>
  <si>
    <t>Insurance and Damaged Asset Procedures</t>
  </si>
  <si>
    <t>This Procedure outlines the processes for managing TransGrid’s insurances and the associated accountabilities of parties to those processes.
This procedure applies to all staff involved in TransGrid’s insurance processes, including the renewal of TransGrid’s general line and construction risk programs, and the notification and management of claims.</t>
  </si>
  <si>
    <t>Insurance and overheads</t>
  </si>
  <si>
    <t>Acquisition of Property and Payment of Compensation</t>
  </si>
  <si>
    <t>This standard applies to the acquisition of all property rights by TransGrid excluding renewal of existing leases.  For renewal of existing leases see Management of Property Leases and Licences. It outlines the responsibilities, legislation requirements and other key factors that need to be considered during the acquisition of property and payment of compensation.</t>
  </si>
  <si>
    <t>Service and Disaster Recovery Procedure - Non-Ellipse</t>
  </si>
  <si>
    <t xml:space="preserve">This procedure contains information pertaining to the enacting of Service Recovery and Disaster Recovery, as related to the Non-Ellipse UNIX applications.
It includes:
• An overview of the Non-Ellipse UNIX applications and components,
• A list of the different Service Recovery scenarios,
• A template outlining high level steps required to respond to the Service Recovery scenarios mentioned, and
• References to other related documentation (some of which may be referenced directly as part of this document)
</t>
  </si>
  <si>
    <t>Non network and overheads</t>
  </si>
  <si>
    <t>Service Recovery and Failover to Secondary Site Procedure</t>
  </si>
  <si>
    <t xml:space="preserve">This procedure contains information pertaining to the enacting of Service Recovery and Failover to Secondary Site, as related to the BAC 8*5Application Environment.
It includes:
• An overview of BAC 8*5 Application Environment and its components,
• A list of the different Service Recovery scenarios,
• A detailed list of steps required to respond to the Service Recovery scenarios mentioned
</t>
  </si>
  <si>
    <t>TransGrid Disaster Recovery Invoke Process</t>
  </si>
  <si>
    <t xml:space="preserve">This document is to outline, at a high level, the process to invoke the Disaster Recovery Plan.  In particular it focuses on the parties involved, roles/responsibilities and the communication with the various teams.
This DR Invoke Process is intended to be used during any incident that has the potential to require the activation of the Disaster Recovery Plan. This includes incidents at both the Sydney West and Sydney South data centres for the ICT Operations technology environment.
Recovery of the TransGrid Telecommunications infrastructure and links, or any office related infrastructure is included in this process.
</t>
  </si>
  <si>
    <t>Corporate and Regional Emergency Management Plan</t>
  </si>
  <si>
    <t xml:space="preserve">This Corporate and Regional Emergency Management Plan (CREMP) recognises that incidents may occur in a wide range of circumstances, some unrelated to the network.
It is designed to assist in managing any type of emergency which impacts on safety, reliability, the environment or TransGrid’s business as quickly and safely as possible. The range of events that this CREMP is designed to assist in managing, includes:
• Accidents and casualties (to both staff and public)
• Major environmental incidents
• Major asset damage (eg substations, offices, buildings)
• Security Incidents (eg criminal attacks, vandalism, sabotage, extortion, terrorism, public unrest)
• Supply disruptions 
• Natural disasters impacting on TransGrid’s operations
• Pandemics
• Commercial/reputational issues
</t>
  </si>
  <si>
    <t xml:space="preserve">Opex, overheads and obligations </t>
  </si>
  <si>
    <t>Powering Sydney's Future</t>
  </si>
  <si>
    <t>(a)           Demand forecasts that draw on external sources (e.g. Ausgrid and/or AEMO connection point forecasts), including the economic application of demand reduction initiatives and taking into consideration the scheduled retirement of cables within the area, resulting in the loading of the defined constraint cut-set exceeding its contingent MVA rating (based on the applicable reliability criteria at the time) within the next four years;
AND
(b)           Successful completion of the RIT-T including a comprehensive assessment of credible options showing that an investment is justified; and
AND
(c)           TransGrid Board commitment to proceed with the project subject to the AER amending TransGrid’s revenue determination pursuant to the NER.</t>
  </si>
  <si>
    <t>Southern NSW Network Upgrade</t>
  </si>
  <si>
    <t>(a)  AEMO classifying generation developments as being at the ‘committed’ stage of development on their ‘Generator Information’ webpage:
i.  exceeding 350 MW  (e.g. Collector and Crookwell wind farms);
ii.  in southern NSW around Yass/Canberra/Marulan area, or any additional connection points established in this vicinity;
(b)  Successful completion of the RIT-T, including a comprehensive assessment of credible options showing a transmission investment is justified.
(c)  TransGrid Board commitment to proceed with the project subject to the AER amending the revenue determination pursuant to the NER</t>
  </si>
  <si>
    <t>Radio Communication sites - towers, equipment building space and ground space</t>
  </si>
  <si>
    <t>TransGrid provides access to radio communications sites to customers.</t>
  </si>
  <si>
    <t>Optical Fibre</t>
  </si>
  <si>
    <t>TransGrid provides both dark fibre and bandwidth backhaul service.</t>
  </si>
  <si>
    <t>Rental properties</t>
  </si>
  <si>
    <t>Office accommodation, land used for operational purposes, surplus land for agriculture and grazing purposes.</t>
  </si>
  <si>
    <t>The apportionement is not applicable as the full shared asset related revenue has been included in table 6.4.1.</t>
  </si>
  <si>
    <t>AER Fact Sheet - Transitional decisions: TransGrid and Transend 2014-15</t>
  </si>
  <si>
    <t>Weighted average residential annual charge for NSW</t>
  </si>
  <si>
    <t xml:space="preserve">Based on typical annual usage of 6500 kWh in NSW </t>
  </si>
  <si>
    <t xml:space="preserve">AER Fact Sheet - Transitional decisions: TransGrid and Transend 2014-15
</t>
  </si>
  <si>
    <t>Weighted average business annual charge for NSW</t>
  </si>
  <si>
    <t xml:space="preserve">Based on typical annual usage of 10 MWh in NSW </t>
  </si>
  <si>
    <t>Electricity Supply (Safety and Network Management) Regulation 2008
Clauses 9, 10, 11, 12 and Schedule 1 of the Regulation</t>
  </si>
  <si>
    <t>9 Chapter 1 of plan—network safety and reliability
10 Chapter 2 of plan—customer installation safety
11 Chapter 3 of plan—public electrical safety awareness
12 Chapter 4 of plan—bush fire risk management 
Schedule 1 Chapter 1 of network management plan—network safety and reliability</t>
  </si>
  <si>
    <t xml:space="preserve">Capex, opex, demand, policies </t>
  </si>
  <si>
    <t>Electricity Supply Act 1995</t>
  </si>
  <si>
    <t>The objects of this Act are:
(a)  to promote the efficient and environmentally responsible production and use of electricity and to deliver a safe and reliable supply of electricity, and
Note. Customer choice and rights in relation to electricity connections and electricity supply are provided for by the National Energy Retail Law (NSW).
(b)  to confer on network operators such powers as are necessary to enable them to construct, operate, repair and maintain their electricity works, and
(c)  (Repealed)
(d)  to promote and encourage the safety of persons and property in relation to the generation, transmission, distribution and use of electricity.
The Act also requires an electricity distributor operating in NSW to hold a licence.</t>
  </si>
  <si>
    <t>State Owned Corporations (SOC) Act 1989</t>
  </si>
  <si>
    <t>Outlines the principal objectives of a SOC and specific rules governing the SOC's operation such as accountabilities, governance, etc.</t>
  </si>
  <si>
    <t xml:space="preserve">Opex and policies </t>
  </si>
  <si>
    <t xml:space="preserve">Transmission licence </t>
  </si>
  <si>
    <t>National Electricity Rules</t>
  </si>
  <si>
    <t xml:space="preserve">Relevant sections include:
Chapters 3 (Market Rules) and 4 (Power System Security).
Chapter 5 (Network Connection)
Parts D and J of Chapter 6A (Economic Regulation of Transmission Services)
Parts B, C, E, F, G, H and I, and Schedules 6A.1, 6A.2 and 6A.3 of Chapter 6A (Economic Regulation of Transmission Services)
Chapter 7 (Metering) </t>
  </si>
  <si>
    <t>Code of Practice: Electricity transmission and distribution
asset management</t>
  </si>
  <si>
    <t>The code outlines the policy and standards which apply to the design, construction, maintenance and operation of electricity works.
The code will apply to Network Operators, Service Providers and any of their subcontractors working on electricity works or operating electricity or distribution systems</t>
  </si>
  <si>
    <t>Crossings of NSW Navigable Waters: Electricity Industry Code</t>
  </si>
  <si>
    <t>To ensure network operators are aware of the navigation safety issues associated with crossings. This code provides guidance on: approvals; submarine crossings; overhead crossings; signage; public launching sites; safety; inspection and maintenance; and obtaining information</t>
  </si>
  <si>
    <t>Demand management for electricity distributors NSW Code of Pratice</t>
  </si>
  <si>
    <t>To code is intended to provide guidance to electricity distributors in implementing the requirement in the NSW Electricity Act 1995 to investigate and report on demand management strategies when it would be reasonable to expect that it would be cost-effective to avoid or postpone the expansion of implementing such strategies. The scope of this code is to also provide guidance to distributors on how to meet their licence obligations through the market-based development of options for electricity system support</t>
  </si>
  <si>
    <t xml:space="preserve">Electricity service standards </t>
  </si>
  <si>
    <t>The code is intended for use by licence holders in the preparation of plans, reporting against those plans, advising customers of service standards and the publishing of annual reports in respect of the provision of cost effective services to their customers</t>
  </si>
  <si>
    <t>Service and installation rules of NSW</t>
  </si>
  <si>
    <t>The rules set out:
a) the technical requirements of electrical installations to be safely, reliably and efficiently connected to electricity distribution systems
2) the associated obligations and procedures of customers, installing contractors and distributors</t>
  </si>
  <si>
    <t>ENA National Electricity Network Safety
Code and other Codes of Practice and Guidelines</t>
  </si>
  <si>
    <t xml:space="preserve">The code is intended to promote:
a) safety as a priority for customers, the public and industry workers
b) nationally consistent practices to improve safety
c) economic efficiency through standardisation </t>
  </si>
  <si>
    <t>Contestable works</t>
  </si>
  <si>
    <t>The code outlines the principles and requirments of any accreditation schedme whether it is operated by the local electricity distributor, or another ministerially recognised accredited agency. The code has the following aims to outline the principles for:
1) Customer choice of supplier of contestable services
2) The accreditation of provders of contestable services</t>
  </si>
  <si>
    <t>Capex, opex and policies</t>
  </si>
  <si>
    <t>Transmission Network Design and Reliability Standard for NSW – December 2010</t>
  </si>
  <si>
    <t>Network Service Providers must plan, design, maintain and operate their transmission networks to allow the transfer of power from generating units to Customers with all facilities or equipment associated with the power system in service and may be required by a Registered Participant under a connection agreement to continue to allow the transfer of power with certain facilities or plant associated with the power system out of service, whether or not accompanied by the occurrence of certain faults (called “credible contingency events</t>
  </si>
  <si>
    <t xml:space="preserve">Installation safety management </t>
  </si>
  <si>
    <t>The code covers the minimum practices necessary for implementation by electricity distributors in managing the safety of customers' electrical installations</t>
  </si>
  <si>
    <t>ISSC 33 Guideline for Network Configuration during High
Bush Fire Risk Days</t>
  </si>
  <si>
    <t>The guide has been to produced to provide a methodology to NSW Network Operators for making decisions on whether different network configurations should be used during high bush fire risk days</t>
  </si>
  <si>
    <t>NSW Government OH&amp;S Management Systems
Guidelines</t>
  </si>
  <si>
    <t>Major contractors to TransGrid are required to comply with the requirements</t>
  </si>
  <si>
    <t xml:space="preserve">National Guidelines for safe approach distances to electrical and mechanical apparatus </t>
  </si>
  <si>
    <t>The guidelines are intended to:
a) support the electricity supply industry in ensuring safety of electrical and other wokers and the general public
b) provide basic technical material necessary for Network Opertors
c) provide recommendations for appropriate Safe Approach Distances for members of the general public
d) provide the electricity supply industry with a sound basis for controlling activities, where possible, of the general public near network assets</t>
  </si>
  <si>
    <t>ISSC 1 Guideline for the management of private overhead lines</t>
  </si>
  <si>
    <t>The guideline is to be used for determining an approach to the management of private overhead lines to ensure that network operators, customers, property owners, contractors, accredited service providers. 
Relevant objectives of this guidelines include but not limited to:
-Enhancing safety (electrical, installation, vegetation and public)
-Minimise fire ignition</t>
  </si>
  <si>
    <t>More stringent information requirements in the AER’s revenue reset RIN compared to the former Submission Guidelines and extension of the revenue determination process in the AEMC's 2012 rule change</t>
  </si>
  <si>
    <t>Opex and policies</t>
  </si>
  <si>
    <t>IPART rental fee arrangement</t>
  </si>
  <si>
    <t>IPART review of rental fees for communication towers on crown land. This step change comprises the increase in rental fees arising from the update to the rental fee schedule</t>
  </si>
  <si>
    <t>Transfer of AEMO system operator</t>
  </si>
  <si>
    <t>Change in classification of the services provided by TransGrid to AEMO from non-regulated to prescribed</t>
  </si>
  <si>
    <t>To meet changing consumer expectations and the AER's new consumer engagement guideline</t>
  </si>
  <si>
    <t>Consumers generally considered that TransGrid should be more proactive in this area, subject to a value proposition</t>
  </si>
  <si>
    <t>Opex and demand</t>
  </si>
  <si>
    <t>Easement maintenance</t>
  </si>
  <si>
    <t>In 2012/13, TransGrid responded to a significant issue with the safety performance of an easement maintenance contractor. While TransGrid attempted to work with the contractor to resolve the issue, this was not successful and eventuated in the termination of the contract. TransGrid subsequently established a new easement maintenance contract. However, the time required to establish the new contract led to an unavoidable eight month break in easement maintenance in one region.</t>
  </si>
  <si>
    <t>Proposed procurement of network support to defer network investment to supply the Sydney CBD and inner metropolitan area</t>
  </si>
  <si>
    <t>Armidale SS 132kV Phase Shifting Transformer</t>
  </si>
  <si>
    <t>DEMAND GROWTH</t>
  </si>
  <si>
    <t>Finley Substation Augmentation&amp; TX Replacement</t>
  </si>
  <si>
    <t>Holroyd 330kV Sub Establishment</t>
  </si>
  <si>
    <t>Macarthur (Mt Annan) 330/132 kV Substation</t>
  </si>
  <si>
    <t>Orange Nth 132/66kV - Sub Estab</t>
  </si>
  <si>
    <t>Parkes 132kV/66kV Subst. Installation of 2nd Tx.</t>
  </si>
  <si>
    <t>Rookwood Road 330/132kV Substation Estab</t>
  </si>
  <si>
    <t>Sydney North 330/132kV - Tx 5 Instal'n</t>
  </si>
  <si>
    <t>Sydney South No.3 &amp; 4 Tx's Replacement</t>
  </si>
  <si>
    <t>Tomago 132kV Substation</t>
  </si>
  <si>
    <t>TOMAGO 330/132kV Substation - Stage 2</t>
  </si>
  <si>
    <t>Eraring - TX Line Vales to Newcastle 330kV Turn In</t>
  </si>
  <si>
    <t>Vineyard Substation - 330/132kV Third Tx (375MVA)</t>
  </si>
  <si>
    <t>Wagga North 132/66kV Substation</t>
  </si>
  <si>
    <t>Waratah West Tx 2 330kV Bus Sections</t>
  </si>
  <si>
    <t>Williamsdale 330 kV Substation</t>
  </si>
  <si>
    <t>Wallaroo Switching Station</t>
  </si>
  <si>
    <t>Tamworth Phase Shifting Transformer</t>
  </si>
  <si>
    <t>Armidale - Coffs 132kV  Lines 96C Upgrade</t>
  </si>
  <si>
    <t>LINE UPGRADE - RAISING/RETENSORING</t>
  </si>
  <si>
    <t>Conversion of Coffs to Kempsey 66kV to 132kV</t>
  </si>
  <si>
    <t>LINE UPGRADE - VOLTAGE</t>
  </si>
  <si>
    <t>Glen Innes to Inverell 132kV TL</t>
  </si>
  <si>
    <t>NEW LINE ON NEW ROUTE - SINGLE CIRCUIT</t>
  </si>
  <si>
    <t>Kempsey to Port Macquarie 132 kV Transmission Line</t>
  </si>
  <si>
    <t>NEW LINE ON EXISTING ROUTE - DUAL CIRCUIT</t>
  </si>
  <si>
    <t>Manildra Parkes 132kV TL</t>
  </si>
  <si>
    <t>-</t>
  </si>
  <si>
    <t>Sydney West - Holroyd 330kV TL Augment'n</t>
  </si>
  <si>
    <t>Wollar to Wellington 330kV TL</t>
  </si>
  <si>
    <t>`</t>
  </si>
  <si>
    <t>Andrew Kingsmill</t>
  </si>
  <si>
    <t>02 9284 3149</t>
  </si>
  <si>
    <t>andrew.kingsmill@transgrid.com.au</t>
  </si>
  <si>
    <t>Syd North &amp; East 330kV 2 x 200 MVAR Cap Banks</t>
  </si>
  <si>
    <t>Wellington 330 kV SS Works - Txs Replacement &amp; Shunt Reactor</t>
  </si>
  <si>
    <t>Murray 330kV Switchyard Refurbishment and Uprating</t>
  </si>
  <si>
    <t>Third Tx Replacement at Koolkhan</t>
  </si>
  <si>
    <t>Syd Sth 330/132kV Sub Rep of 330kV Shunt Rx</t>
  </si>
  <si>
    <t>Tamworth-Gunnedah 66kV TL Refurbishment</t>
  </si>
  <si>
    <t>Tuggerah330 Substation Augmentation</t>
  </si>
</sst>
</file>

<file path=xl/styles.xml><?xml version="1.0" encoding="utf-8"?>
<styleSheet xmlns="http://schemas.openxmlformats.org/spreadsheetml/2006/main">
  <numFmts count="44">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
    <numFmt numFmtId="165" formatCode="&quot;$&quot;#,##0.00"/>
    <numFmt numFmtId="166" formatCode="0.0"/>
    <numFmt numFmtId="167" formatCode="_-&quot;$&quot;* #,##0_-;\-&quot;$&quot;* #,##0_-;_-&quot;$&quot;* &quot;-&quot;??_-;_-@_-"/>
    <numFmt numFmtId="168" formatCode="0.0%"/>
    <numFmt numFmtId="169" formatCode="#,##0.0"/>
    <numFmt numFmtId="170" formatCode="0.000000%"/>
    <numFmt numFmtId="171" formatCode="0.000%"/>
    <numFmt numFmtId="172" formatCode="#,##0.000"/>
    <numFmt numFmtId="173" formatCode="d/mm/yyyy;@"/>
    <numFmt numFmtId="174" formatCode="h:mm:ss;@"/>
    <numFmt numFmtId="175" formatCode="0.000"/>
    <numFmt numFmtId="176" formatCode="_(* #,##0.00_);_(* \(#,##0.00\);_(* &quot;-&quot;??_);_(@_)"/>
    <numFmt numFmtId="177" formatCode="0.0000"/>
    <numFmt numFmtId="178" formatCode="_-* #,##0_-;\-* #,##0_-;_-* &quot;-&quot;??_-;_-@_-"/>
    <numFmt numFmtId="179" formatCode="_-* #,##0.0_-;\-* #,##0.0_-;_-* &quot;-&quot;??_-;_-@_-"/>
    <numFmt numFmtId="180" formatCode="#,##0_ ;\(#,##0\)_ "/>
    <numFmt numFmtId="181" formatCode="#,##0.0_ ;\-#,##0.0\ "/>
    <numFmt numFmtId="182" formatCode="#,##0.00_ ;\-#,##0.00\ "/>
    <numFmt numFmtId="183" formatCode="_-* #,##0.00_-;[Red]\(#,##0.00\)_-;_-* &quot;-&quot;??_-;_-@_-"/>
    <numFmt numFmtId="184" formatCode="_(* #,##0_);_(* \(#,##0\);_(* &quot;-&quot;_);_(@_)"/>
    <numFmt numFmtId="185" formatCode="mm/dd/yy"/>
    <numFmt numFmtId="186" formatCode="_([$€-2]* #,##0.00_);_([$€-2]* \(#,##0.00\);_([$€-2]* &quot;-&quot;??_)"/>
    <numFmt numFmtId="187" formatCode="0_);[Red]\(0\)"/>
    <numFmt numFmtId="188" formatCode="#,##0.0_);\(#,##0.0\)"/>
    <numFmt numFmtId="189" formatCode="#,##0_ ;\-#,##0\ "/>
    <numFmt numFmtId="190" formatCode="#,##0;[Red]\(#,##0.0\)"/>
    <numFmt numFmtId="191" formatCode="#,##0_ ;[Red]\(#,##0\)\ "/>
    <numFmt numFmtId="192" formatCode="#,##0.00;\(#,##0.00\)"/>
    <numFmt numFmtId="193" formatCode="_)d\-mmm\-yy_)"/>
    <numFmt numFmtId="194" formatCode="_(#,##0.0_);\(#,##0.0\);_(&quot;-&quot;_)"/>
    <numFmt numFmtId="195" formatCode="_(###0_);\(###0\);_(###0_)"/>
    <numFmt numFmtId="196" formatCode="#,##0.0000_);[Red]\(#,##0.0000\)"/>
    <numFmt numFmtId="197" formatCode="#,##0.000,"/>
    <numFmt numFmtId="198" formatCode="0.000,,"/>
    <numFmt numFmtId="199" formatCode="_-[$$-C09]* #,##0_-;\-[$$-C09]* #,##0_-;_-[$$-C09]* &quot;-&quot;??_-;_-@_-"/>
    <numFmt numFmtId="200" formatCode="d/mm/yy;@"/>
    <numFmt numFmtId="201" formatCode="[$-F400]h:mm:ss\ AM/PM"/>
    <numFmt numFmtId="202" formatCode="&quot;$&quot;#,##0,"/>
  </numFmts>
  <fonts count="160">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b/>
      <sz val="16"/>
      <color indexed="9"/>
      <name val="Arial"/>
      <family val="2"/>
    </font>
    <font>
      <sz val="18"/>
      <color indexed="9"/>
      <name val="Arial"/>
      <family val="2"/>
    </font>
    <font>
      <b/>
      <sz val="16"/>
      <color theme="0"/>
      <name val="Arial"/>
      <family val="2"/>
    </font>
    <font>
      <b/>
      <sz val="10"/>
      <color theme="0"/>
      <name val="Arial"/>
      <family val="2"/>
    </font>
    <font>
      <b/>
      <sz val="10"/>
      <name val="Arial"/>
      <family val="2"/>
    </font>
    <font>
      <b/>
      <sz val="18"/>
      <color indexed="9"/>
      <name val="Arial"/>
      <family val="2"/>
    </font>
    <font>
      <b/>
      <sz val="12"/>
      <name val="Arial"/>
      <family val="2"/>
    </font>
    <font>
      <sz val="12"/>
      <name val="Arial"/>
      <family val="2"/>
    </font>
    <font>
      <b/>
      <sz val="10"/>
      <color indexed="10"/>
      <name val="Arial"/>
      <family val="2"/>
    </font>
    <font>
      <sz val="16"/>
      <color indexed="51"/>
      <name val="Arial Black"/>
      <family val="2"/>
    </font>
    <font>
      <sz val="16"/>
      <color indexed="51"/>
      <name val="Arial"/>
      <family val="2"/>
    </font>
    <font>
      <sz val="10"/>
      <color indexed="51"/>
      <name val="Arial"/>
      <family val="2"/>
    </font>
    <font>
      <b/>
      <sz val="10"/>
      <color indexed="51"/>
      <name val="Arial"/>
      <family val="2"/>
    </font>
    <font>
      <sz val="10"/>
      <color indexed="9"/>
      <name val="Arial"/>
      <family val="2"/>
    </font>
    <font>
      <u/>
      <sz val="10"/>
      <color indexed="12"/>
      <name val="Arial"/>
      <family val="2"/>
    </font>
    <font>
      <b/>
      <sz val="16"/>
      <color indexed="9"/>
      <name val="Calibri"/>
      <family val="2"/>
      <scheme val="minor"/>
    </font>
    <font>
      <sz val="10"/>
      <color indexed="9"/>
      <name val="Calibri"/>
      <family val="2"/>
      <scheme val="minor"/>
    </font>
    <font>
      <b/>
      <sz val="16"/>
      <color theme="0"/>
      <name val="Calibri"/>
      <family val="2"/>
      <scheme val="minor"/>
    </font>
    <font>
      <sz val="14"/>
      <color indexed="9"/>
      <name val="Calibri"/>
      <family val="2"/>
      <scheme val="minor"/>
    </font>
    <font>
      <sz val="20"/>
      <color indexed="9"/>
      <name val="Calibri"/>
      <family val="2"/>
      <scheme val="minor"/>
    </font>
    <font>
      <b/>
      <sz val="10"/>
      <name val="Calibri"/>
      <family val="2"/>
      <scheme val="minor"/>
    </font>
    <font>
      <sz val="11"/>
      <color theme="1"/>
      <name val="Arial"/>
      <family val="2"/>
    </font>
    <font>
      <sz val="16"/>
      <color indexed="9"/>
      <name val="Arial"/>
      <family val="2"/>
    </font>
    <font>
      <sz val="18"/>
      <color indexed="9"/>
      <name val="Calibri"/>
      <family val="2"/>
      <scheme val="minor"/>
    </font>
    <font>
      <b/>
      <sz val="14"/>
      <color theme="0"/>
      <name val="Arial"/>
      <family val="2"/>
    </font>
    <font>
      <b/>
      <sz val="14"/>
      <color theme="0"/>
      <name val="Calibri"/>
      <family val="2"/>
      <scheme val="minor"/>
    </font>
    <font>
      <sz val="14"/>
      <color theme="0"/>
      <name val="Calibri"/>
      <family val="2"/>
      <scheme val="minor"/>
    </font>
    <font>
      <b/>
      <sz val="14"/>
      <color theme="1"/>
      <name val="Arial"/>
      <family val="2"/>
    </font>
    <font>
      <b/>
      <sz val="11"/>
      <name val="Calibri"/>
      <family val="2"/>
      <scheme val="minor"/>
    </font>
    <font>
      <b/>
      <sz val="16"/>
      <color theme="1"/>
      <name val="Calibri"/>
      <family val="2"/>
      <scheme val="minor"/>
    </font>
    <font>
      <b/>
      <sz val="8"/>
      <name val="Calibri"/>
      <family val="2"/>
      <scheme val="minor"/>
    </font>
    <font>
      <b/>
      <sz val="11"/>
      <color indexed="9"/>
      <name val="Calibri"/>
      <family val="2"/>
    </font>
    <font>
      <b/>
      <sz val="11"/>
      <color indexed="9"/>
      <name val="Calibri"/>
      <family val="2"/>
      <scheme val="minor"/>
    </font>
    <font>
      <sz val="12"/>
      <color theme="1"/>
      <name val="Arial"/>
      <family val="2"/>
    </font>
    <font>
      <b/>
      <sz val="12"/>
      <color indexed="9"/>
      <name val="Arial"/>
      <family val="2"/>
    </font>
    <font>
      <sz val="10"/>
      <name val="Calibri"/>
      <family val="2"/>
      <scheme val="minor"/>
    </font>
    <font>
      <sz val="12"/>
      <color theme="1"/>
      <name val="Calibri"/>
      <family val="2"/>
      <scheme val="minor"/>
    </font>
    <font>
      <sz val="14"/>
      <color indexed="9"/>
      <name val="Arial"/>
      <family val="2"/>
    </font>
    <font>
      <sz val="10"/>
      <color theme="1"/>
      <name val="Arial"/>
      <family val="2"/>
    </font>
    <font>
      <b/>
      <sz val="10"/>
      <color theme="1"/>
      <name val="Arial"/>
      <family val="2"/>
    </font>
    <font>
      <sz val="10"/>
      <color rgb="FFFF0000"/>
      <name val="Arial"/>
      <family val="2"/>
    </font>
    <font>
      <i/>
      <sz val="11"/>
      <color theme="1"/>
      <name val="Calibri"/>
      <family val="2"/>
      <scheme val="minor"/>
    </font>
    <font>
      <sz val="11"/>
      <name val="Calibri"/>
      <family val="2"/>
      <scheme val="minor"/>
    </font>
    <font>
      <b/>
      <i/>
      <sz val="11"/>
      <color theme="1"/>
      <name val="Calibri"/>
      <family val="2"/>
      <scheme val="minor"/>
    </font>
    <font>
      <b/>
      <sz val="14"/>
      <name val="Arial"/>
      <family val="2"/>
    </font>
    <font>
      <sz val="10"/>
      <color theme="0"/>
      <name val="Arial"/>
      <family val="2"/>
    </font>
    <font>
      <b/>
      <sz val="11"/>
      <name val="Arial"/>
      <family val="2"/>
    </font>
    <font>
      <b/>
      <sz val="11"/>
      <color theme="0"/>
      <name val="Arial"/>
      <family val="2"/>
    </font>
    <font>
      <b/>
      <sz val="14"/>
      <color indexed="9"/>
      <name val="Arial"/>
      <family val="2"/>
    </font>
    <font>
      <sz val="11"/>
      <name val="Arial"/>
      <family val="2"/>
    </font>
    <font>
      <sz val="16"/>
      <color theme="0"/>
      <name val="Calibri"/>
      <family val="2"/>
      <scheme val="minor"/>
    </font>
    <font>
      <b/>
      <sz val="11"/>
      <color theme="1"/>
      <name val="Arial"/>
      <family val="2"/>
    </font>
    <font>
      <sz val="14"/>
      <color theme="0"/>
      <name val="Arial"/>
      <family val="2"/>
    </font>
    <font>
      <b/>
      <sz val="16"/>
      <color rgb="FFFFFFFF"/>
      <name val="Arial"/>
      <family val="2"/>
    </font>
    <font>
      <sz val="16"/>
      <color rgb="FFFFFFFF"/>
      <name val="Arial"/>
      <family val="2"/>
    </font>
    <font>
      <sz val="20"/>
      <color indexed="9"/>
      <name val="Arial Black"/>
      <family val="2"/>
    </font>
    <font>
      <b/>
      <sz val="10"/>
      <color rgb="FFFF0000"/>
      <name val="Arial"/>
      <family val="2"/>
    </font>
    <font>
      <i/>
      <sz val="10"/>
      <name val="Arial"/>
      <family val="2"/>
    </font>
    <font>
      <sz val="11"/>
      <color rgb="FF0070C0"/>
      <name val="Arial"/>
      <family val="2"/>
    </font>
    <font>
      <sz val="10"/>
      <color rgb="FF0070C0"/>
      <name val="Arial"/>
      <family val="2"/>
    </font>
    <font>
      <i/>
      <sz val="10"/>
      <color rgb="FF0070C0"/>
      <name val="Arial"/>
      <family val="2"/>
    </font>
    <font>
      <sz val="14"/>
      <name val="Arial"/>
      <family val="2"/>
    </font>
    <font>
      <b/>
      <sz val="10"/>
      <color indexed="9"/>
      <name val="Arial"/>
      <family val="2"/>
    </font>
    <font>
      <sz val="10"/>
      <color indexed="9"/>
      <name val="Arial Black"/>
      <family val="2"/>
    </font>
    <font>
      <sz val="10"/>
      <color indexed="51"/>
      <name val="Arial Black"/>
      <family val="2"/>
    </font>
    <font>
      <b/>
      <sz val="10"/>
      <color indexed="9"/>
      <name val="Arial Black"/>
      <family val="2"/>
    </font>
    <font>
      <sz val="8"/>
      <name val="Arial"/>
      <family val="2"/>
    </font>
    <font>
      <b/>
      <sz val="12"/>
      <color indexed="51"/>
      <name val="Arial"/>
      <family val="2"/>
    </font>
    <font>
      <sz val="10"/>
      <color indexed="10"/>
      <name val="Arial"/>
      <family val="2"/>
    </font>
    <font>
      <b/>
      <i/>
      <sz val="11"/>
      <color rgb="FFFF0000"/>
      <name val="Calibri"/>
      <family val="2"/>
      <scheme val="minor"/>
    </font>
    <font>
      <b/>
      <sz val="12"/>
      <color indexed="8"/>
      <name val="Calibri"/>
      <family val="2"/>
    </font>
    <font>
      <b/>
      <sz val="11"/>
      <color indexed="8"/>
      <name val="Calibri"/>
      <family val="2"/>
    </font>
    <font>
      <b/>
      <sz val="12"/>
      <color theme="1"/>
      <name val="Calibri"/>
      <family val="2"/>
      <scheme val="minor"/>
    </font>
    <font>
      <b/>
      <i/>
      <sz val="11"/>
      <color indexed="8"/>
      <name val="Calibri"/>
      <family val="2"/>
    </font>
    <font>
      <b/>
      <sz val="12"/>
      <color theme="0"/>
      <name val="Arial"/>
      <family val="2"/>
    </font>
    <font>
      <b/>
      <sz val="14"/>
      <color theme="1"/>
      <name val="Calibri"/>
      <family val="2"/>
      <scheme val="minor"/>
    </font>
    <font>
      <i/>
      <sz val="10"/>
      <color theme="1"/>
      <name val="Arial"/>
      <family val="2"/>
    </font>
    <font>
      <sz val="16"/>
      <name val="Arial Black"/>
      <family val="2"/>
    </font>
    <font>
      <sz val="10"/>
      <name val="Arial (W1)"/>
      <family val="2"/>
    </font>
    <font>
      <sz val="10"/>
      <name val="Arial (W1)"/>
    </font>
    <font>
      <sz val="10"/>
      <color indexed="22"/>
      <name val="Arial"/>
      <family val="2"/>
    </font>
    <font>
      <vertAlign val="subscript"/>
      <sz val="12"/>
      <name val="Arial"/>
      <family val="2"/>
    </font>
    <font>
      <vertAlign val="subscript"/>
      <sz val="10"/>
      <name val="Arial"/>
      <family val="2"/>
    </font>
    <font>
      <vertAlign val="subscript"/>
      <sz val="10"/>
      <name val="Arial (W1)"/>
      <family val="2"/>
    </font>
    <font>
      <sz val="8"/>
      <color indexed="81"/>
      <name val="Tahoma"/>
      <family val="2"/>
    </font>
    <font>
      <b/>
      <sz val="8"/>
      <color indexed="81"/>
      <name val="Tahoma"/>
      <family val="2"/>
    </font>
    <font>
      <b/>
      <sz val="12"/>
      <color theme="1"/>
      <name val="Arial"/>
      <family val="2"/>
    </font>
    <font>
      <sz val="11"/>
      <color rgb="FFFF0000"/>
      <name val="Arial"/>
      <family val="2"/>
    </font>
    <font>
      <sz val="5"/>
      <name val="Arial"/>
      <family val="2"/>
    </font>
    <font>
      <i/>
      <sz val="11"/>
      <color theme="1"/>
      <name val="Arial"/>
      <family val="2"/>
    </font>
    <font>
      <b/>
      <sz val="10"/>
      <color indexed="22"/>
      <name val="Arial"/>
      <family val="2"/>
    </font>
    <font>
      <b/>
      <i/>
      <sz val="10"/>
      <name val="Arial"/>
      <family val="2"/>
    </font>
    <font>
      <sz val="10"/>
      <color theme="1"/>
      <name val="Calibri"/>
      <family val="2"/>
      <scheme val="minor"/>
    </font>
    <font>
      <sz val="10"/>
      <color theme="0"/>
      <name val="Calibri"/>
      <family val="2"/>
      <scheme val="minor"/>
    </font>
    <font>
      <b/>
      <sz val="11"/>
      <color rgb="FFFF0000"/>
      <name val="Calibri"/>
      <family val="2"/>
      <scheme val="minor"/>
    </font>
    <font>
      <sz val="10"/>
      <name val="Arial Black"/>
      <family val="2"/>
    </font>
    <font>
      <sz val="10"/>
      <color indexed="18"/>
      <name val="Arial"/>
      <family val="2"/>
    </font>
    <font>
      <b/>
      <sz val="10"/>
      <name val="Arial Black"/>
      <family val="2"/>
    </font>
    <font>
      <b/>
      <sz val="16"/>
      <name val="Arial"/>
      <family val="2"/>
    </font>
    <font>
      <b/>
      <sz val="12"/>
      <color indexed="8"/>
      <name val="Arial"/>
      <family val="2"/>
    </font>
    <font>
      <sz val="9"/>
      <color theme="0"/>
      <name val="Arial"/>
      <family val="2"/>
    </font>
    <font>
      <sz val="9"/>
      <name val="Arial"/>
      <family val="2"/>
    </font>
    <font>
      <sz val="9"/>
      <color indexed="51"/>
      <name val="Arial"/>
      <family val="2"/>
    </font>
    <font>
      <b/>
      <sz val="9"/>
      <color indexed="8"/>
      <name val="Arial"/>
      <family val="2"/>
    </font>
    <font>
      <sz val="10"/>
      <color rgb="FF000000"/>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sz val="10"/>
      <name val="MS Sans Serif"/>
      <family val="2"/>
    </font>
    <font>
      <sz val="10"/>
      <color indexed="24"/>
      <name val="Arial"/>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13"/>
      <color indexed="62"/>
      <name val="Calibri"/>
      <family val="2"/>
    </font>
    <font>
      <b/>
      <sz val="9"/>
      <name val="Arial"/>
      <family val="2"/>
    </font>
    <font>
      <b/>
      <sz val="11"/>
      <color indexed="62"/>
      <name val="Calibri"/>
      <family val="2"/>
    </font>
    <font>
      <b/>
      <sz val="8"/>
      <name val="Arial"/>
      <family val="2"/>
    </font>
    <font>
      <b/>
      <sz val="8.5"/>
      <name val="Univers 65"/>
      <family val="2"/>
    </font>
    <font>
      <u/>
      <sz val="10"/>
      <color indexed="12"/>
      <name val="MS Sans Serif"/>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sz val="9"/>
      <color indexed="21"/>
      <name val="Helvetica-Black"/>
      <family val="2"/>
    </font>
    <font>
      <b/>
      <sz val="9"/>
      <name val="Palatino"/>
      <family val="1"/>
    </font>
    <font>
      <sz val="7"/>
      <name val="Palatino"/>
      <family val="1"/>
    </font>
    <font>
      <sz val="12"/>
      <name val="Palatino"/>
      <family val="1"/>
    </font>
    <font>
      <sz val="11"/>
      <name val="Helvetica-Black"/>
      <family val="2"/>
    </font>
    <font>
      <sz val="12"/>
      <color indexed="12"/>
      <name val="Arial MT"/>
    </font>
    <font>
      <b/>
      <u/>
      <sz val="9.5"/>
      <color indexed="56"/>
      <name val="Arial"/>
      <family val="2"/>
    </font>
    <font>
      <u/>
      <sz val="8"/>
      <color indexed="56"/>
      <name val="Arial"/>
      <family val="2"/>
    </font>
    <font>
      <sz val="11"/>
      <color indexed="10"/>
      <name val="Calibri"/>
      <family val="2"/>
    </font>
    <font>
      <sz val="11"/>
      <color rgb="FF006100"/>
      <name val="Calibri"/>
      <family val="2"/>
      <scheme val="minor"/>
    </font>
    <font>
      <sz val="11"/>
      <color rgb="FF9C0006"/>
      <name val="Calibri"/>
      <family val="2"/>
      <scheme val="minor"/>
    </font>
    <font>
      <b/>
      <sz val="8"/>
      <color theme="1"/>
      <name val="Calibri"/>
      <family val="2"/>
      <scheme val="minor"/>
    </font>
    <font>
      <sz val="8"/>
      <color theme="1"/>
      <name val="Arial"/>
      <family val="2"/>
    </font>
    <font>
      <b/>
      <i/>
      <sz val="10"/>
      <color theme="1"/>
      <name val="Arial"/>
      <family val="2"/>
    </font>
    <font>
      <i/>
      <sz val="11"/>
      <name val="Calibri"/>
      <family val="2"/>
      <scheme val="minor"/>
    </font>
  </fonts>
  <fills count="69">
    <fill>
      <patternFill patternType="none"/>
    </fill>
    <fill>
      <patternFill patternType="gray125"/>
    </fill>
    <fill>
      <patternFill patternType="solid">
        <fgColor indexed="8"/>
        <bgColor indexed="64"/>
      </patternFill>
    </fill>
    <fill>
      <patternFill patternType="solid">
        <fgColor theme="0"/>
        <bgColor indexed="64"/>
      </patternFill>
    </fill>
    <fill>
      <patternFill patternType="solid">
        <fgColor theme="0" tint="-0.499984740745262"/>
        <bgColor indexed="64"/>
      </patternFill>
    </fill>
    <fill>
      <patternFill patternType="solid">
        <fgColor theme="1"/>
        <bgColor indexed="64"/>
      </patternFill>
    </fill>
    <fill>
      <patternFill patternType="solid">
        <fgColor theme="0" tint="-0.14999847407452621"/>
        <bgColor indexed="64"/>
      </patternFill>
    </fill>
    <fill>
      <patternFill patternType="solid">
        <fgColor indexed="22"/>
        <bgColor indexed="64"/>
      </patternFill>
    </fill>
    <fill>
      <patternFill patternType="solid">
        <fgColor indexed="48"/>
        <bgColor indexed="64"/>
      </patternFill>
    </fill>
    <fill>
      <patternFill patternType="solid">
        <fgColor indexed="62"/>
        <bgColor indexed="64"/>
      </patternFill>
    </fill>
    <fill>
      <patternFill patternType="solid">
        <fgColor theme="0" tint="-0.249977111117893"/>
        <bgColor indexed="64"/>
      </patternFill>
    </fill>
    <fill>
      <patternFill patternType="solid">
        <fgColor indexed="55"/>
      </patternFill>
    </fill>
    <fill>
      <patternFill patternType="solid">
        <fgColor rgb="FFFFFFCC"/>
        <bgColor indexed="64"/>
      </patternFill>
    </fill>
    <fill>
      <patternFill patternType="solid">
        <fgColor theme="9"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rgb="FFD9D9D9"/>
        <bgColor indexed="64"/>
      </patternFill>
    </fill>
    <fill>
      <patternFill patternType="solid">
        <fgColor rgb="FFFFFF99"/>
        <bgColor indexed="64"/>
      </patternFill>
    </fill>
    <fill>
      <patternFill patternType="solid">
        <fgColor rgb="FFFFC000"/>
        <bgColor indexed="64"/>
      </patternFill>
    </fill>
    <fill>
      <patternFill patternType="solid">
        <fgColor rgb="FF000000"/>
        <bgColor rgb="FF000000"/>
      </patternFill>
    </fill>
    <fill>
      <patternFill patternType="solid">
        <fgColor rgb="FF808080"/>
        <bgColor rgb="FF000000"/>
      </patternFill>
    </fill>
    <fill>
      <patternFill patternType="solid">
        <fgColor indexed="26"/>
        <bgColor indexed="64"/>
      </patternFill>
    </fill>
    <fill>
      <patternFill patternType="solid">
        <fgColor indexed="27"/>
        <bgColor indexed="64"/>
      </patternFill>
    </fill>
    <fill>
      <patternFill patternType="solid">
        <fgColor indexed="41"/>
        <bgColor indexed="64"/>
      </patternFill>
    </fill>
    <fill>
      <patternFill patternType="solid">
        <fgColor rgb="FF333399"/>
        <bgColor indexed="64"/>
      </patternFill>
    </fill>
    <fill>
      <patternFill patternType="solid">
        <fgColor theme="1" tint="0.249977111117893"/>
        <bgColor indexed="64"/>
      </patternFill>
    </fill>
    <fill>
      <patternFill patternType="solid">
        <fgColor rgb="FFBFBFBF"/>
        <bgColor indexed="64"/>
      </patternFill>
    </fill>
    <fill>
      <patternFill patternType="solid">
        <fgColor indexed="63"/>
        <bgColor indexed="64"/>
      </patternFill>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theme="1" tint="0.14999847407452621"/>
        <bgColor indexed="64"/>
      </patternFill>
    </fill>
    <fill>
      <patternFill patternType="solid">
        <fgColor rgb="FF002060"/>
        <bgColor indexed="64"/>
      </patternFill>
    </fill>
    <fill>
      <patternFill patternType="solid">
        <fgColor theme="0" tint="-0.34998626667073579"/>
        <bgColor indexed="64"/>
      </patternFill>
    </fill>
    <fill>
      <patternFill patternType="solid">
        <fgColor rgb="FF00B050"/>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44"/>
        <bgColor indexed="64"/>
      </patternFill>
    </fill>
    <fill>
      <patternFill patternType="mediumGray">
        <fgColor indexed="22"/>
      </patternFill>
    </fill>
    <fill>
      <patternFill patternType="solid">
        <fgColor rgb="FFFFFF00"/>
        <bgColor indexed="64"/>
      </patternFill>
    </fill>
    <fill>
      <patternFill patternType="solid">
        <fgColor theme="9"/>
        <bgColor indexed="64"/>
      </patternFill>
    </fill>
    <fill>
      <patternFill patternType="solid">
        <fgColor rgb="FF92D050"/>
        <bgColor indexed="64"/>
      </patternFill>
    </fill>
    <fill>
      <patternFill patternType="solid">
        <fgColor rgb="FFFF0000"/>
        <bgColor indexed="64"/>
      </patternFill>
    </fill>
    <fill>
      <patternFill patternType="solid">
        <fgColor rgb="FFF2700E"/>
        <bgColor indexed="64"/>
      </patternFill>
    </fill>
    <fill>
      <patternFill patternType="solid">
        <fgColor theme="2" tint="-0.89999084444715716"/>
        <bgColor indexed="64"/>
      </patternFill>
    </fill>
  </fills>
  <borders count="185">
    <border>
      <left/>
      <right/>
      <top/>
      <bottom/>
      <diagonal/>
    </border>
    <border>
      <left/>
      <right/>
      <top style="medium">
        <color auto="1"/>
      </top>
      <bottom/>
      <diagonal/>
    </border>
    <border>
      <left/>
      <right style="medium">
        <color auto="1"/>
      </right>
      <top style="medium">
        <color auto="1"/>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style="thin">
        <color indexed="64"/>
      </right>
      <top/>
      <bottom/>
      <diagonal/>
    </border>
    <border>
      <left/>
      <right/>
      <top style="thin">
        <color indexed="64"/>
      </top>
      <bottom style="double">
        <color indexed="64"/>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indexed="64"/>
      </left>
      <right style="thin">
        <color indexed="64"/>
      </right>
      <top style="medium">
        <color auto="1"/>
      </top>
      <bottom style="medium">
        <color indexed="64"/>
      </bottom>
      <diagonal/>
    </border>
    <border>
      <left style="medium">
        <color auto="1"/>
      </left>
      <right style="medium">
        <color auto="1"/>
      </right>
      <top style="medium">
        <color auto="1"/>
      </top>
      <bottom/>
      <diagonal/>
    </border>
    <border>
      <left/>
      <right style="medium">
        <color auto="1"/>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style="thin">
        <color auto="1"/>
      </left>
      <right style="thin">
        <color auto="1"/>
      </right>
      <top style="medium">
        <color indexed="64"/>
      </top>
      <bottom style="thin">
        <color indexed="64"/>
      </bottom>
      <diagonal/>
    </border>
    <border>
      <left/>
      <right style="thin">
        <color indexed="64"/>
      </right>
      <top/>
      <bottom style="thin">
        <color indexed="64"/>
      </bottom>
      <diagonal/>
    </border>
    <border>
      <left style="thin">
        <color auto="1"/>
      </left>
      <right style="medium">
        <color auto="1"/>
      </right>
      <top style="medium">
        <color indexed="64"/>
      </top>
      <bottom style="thin">
        <color indexed="64"/>
      </bottom>
      <diagonal/>
    </border>
    <border>
      <left style="medium">
        <color indexed="64"/>
      </left>
      <right style="thin">
        <color indexed="64"/>
      </right>
      <top/>
      <bottom style="thin">
        <color indexed="64"/>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indexed="64"/>
      </left>
      <right style="thin">
        <color indexed="64"/>
      </right>
      <top style="medium">
        <color indexed="64"/>
      </top>
      <bottom/>
      <diagonal/>
    </border>
    <border>
      <left style="thin">
        <color auto="1"/>
      </left>
      <right style="medium">
        <color indexed="64"/>
      </right>
      <top/>
      <bottom style="thin">
        <color auto="1"/>
      </bottom>
      <diagonal/>
    </border>
    <border>
      <left style="medium">
        <color auto="1"/>
      </left>
      <right style="medium">
        <color auto="1"/>
      </right>
      <top/>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style="medium">
        <color auto="1"/>
      </left>
      <right style="medium">
        <color auto="1"/>
      </right>
      <top style="thin">
        <color auto="1"/>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style="thin">
        <color auto="1"/>
      </right>
      <top style="medium">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auto="1"/>
      </right>
      <top style="thin">
        <color auto="1"/>
      </top>
      <bottom style="medium">
        <color auto="1"/>
      </bottom>
      <diagonal/>
    </border>
    <border>
      <left style="thin">
        <color indexed="64"/>
      </left>
      <right style="medium">
        <color auto="1"/>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auto="1"/>
      </left>
      <right style="medium">
        <color auto="1"/>
      </right>
      <top style="thin">
        <color auto="1"/>
      </top>
      <bottom/>
      <diagonal/>
    </border>
    <border>
      <left/>
      <right/>
      <top style="thin">
        <color indexed="64"/>
      </top>
      <bottom style="medium">
        <color auto="1"/>
      </bottom>
      <diagonal/>
    </border>
    <border>
      <left style="medium">
        <color auto="1"/>
      </left>
      <right/>
      <top/>
      <bottom style="thin">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bottom/>
      <diagonal/>
    </border>
    <border>
      <left style="thin">
        <color auto="1"/>
      </left>
      <right style="thin">
        <color auto="1"/>
      </right>
      <top style="medium">
        <color auto="1"/>
      </top>
      <bottom style="medium">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auto="1"/>
      </top>
      <bottom style="medium">
        <color auto="1"/>
      </bottom>
      <diagonal/>
    </border>
    <border>
      <left/>
      <right style="thin">
        <color indexed="64"/>
      </right>
      <top/>
      <bottom style="medium">
        <color indexed="64"/>
      </bottom>
      <diagonal/>
    </border>
    <border>
      <left/>
      <right/>
      <top style="medium">
        <color auto="1"/>
      </top>
      <bottom style="medium">
        <color auto="1"/>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auto="1"/>
      </left>
      <right/>
      <top style="thin">
        <color indexed="64"/>
      </top>
      <bottom style="medium">
        <color auto="1"/>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auto="1"/>
      </bottom>
      <diagonal/>
    </border>
    <border>
      <left style="thin">
        <color indexed="64"/>
      </left>
      <right style="medium">
        <color indexed="64"/>
      </right>
      <top style="thin">
        <color indexed="64"/>
      </top>
      <bottom style="double">
        <color auto="1"/>
      </bottom>
      <diagonal/>
    </border>
    <border>
      <left style="thin">
        <color indexed="64"/>
      </left>
      <right/>
      <top style="thin">
        <color indexed="64"/>
      </top>
      <bottom style="double">
        <color auto="1"/>
      </bottom>
      <diagonal/>
    </border>
    <border>
      <left style="medium">
        <color indexed="64"/>
      </left>
      <right style="medium">
        <color indexed="64"/>
      </right>
      <top style="thin">
        <color indexed="64"/>
      </top>
      <bottom style="double">
        <color auto="1"/>
      </bottom>
      <diagonal/>
    </border>
    <border>
      <left style="medium">
        <color auto="1"/>
      </left>
      <right/>
      <top style="double">
        <color auto="1"/>
      </top>
      <bottom style="thick">
        <color auto="1"/>
      </bottom>
      <diagonal/>
    </border>
    <border>
      <left style="thin">
        <color indexed="64"/>
      </left>
      <right style="thin">
        <color indexed="64"/>
      </right>
      <top style="double">
        <color auto="1"/>
      </top>
      <bottom style="thick">
        <color auto="1"/>
      </bottom>
      <diagonal/>
    </border>
    <border>
      <left style="thin">
        <color indexed="64"/>
      </left>
      <right style="medium">
        <color indexed="64"/>
      </right>
      <top style="double">
        <color auto="1"/>
      </top>
      <bottom style="thick">
        <color auto="1"/>
      </bottom>
      <diagonal/>
    </border>
    <border>
      <left style="medium">
        <color indexed="64"/>
      </left>
      <right style="thin">
        <color indexed="64"/>
      </right>
      <top style="double">
        <color auto="1"/>
      </top>
      <bottom style="thick">
        <color auto="1"/>
      </bottom>
      <diagonal/>
    </border>
    <border>
      <left/>
      <right/>
      <top style="double">
        <color auto="1"/>
      </top>
      <bottom style="thick">
        <color auto="1"/>
      </bottom>
      <diagonal/>
    </border>
    <border>
      <left style="thin">
        <color indexed="64"/>
      </left>
      <right/>
      <top style="double">
        <color auto="1"/>
      </top>
      <bottom style="thick">
        <color auto="1"/>
      </bottom>
      <diagonal/>
    </border>
    <border>
      <left style="medium">
        <color indexed="64"/>
      </left>
      <right style="medium">
        <color indexed="64"/>
      </right>
      <top style="double">
        <color auto="1"/>
      </top>
      <bottom style="thick">
        <color auto="1"/>
      </bottom>
      <diagonal/>
    </border>
    <border>
      <left style="thin">
        <color auto="1"/>
      </left>
      <right/>
      <top/>
      <bottom/>
      <diagonal/>
    </border>
    <border>
      <left/>
      <right style="thin">
        <color indexed="64"/>
      </right>
      <top style="thin">
        <color indexed="64"/>
      </top>
      <bottom style="double">
        <color indexed="64"/>
      </bottom>
      <diagonal/>
    </border>
    <border>
      <left style="medium">
        <color indexed="64"/>
      </left>
      <right style="thin">
        <color indexed="64"/>
      </right>
      <top/>
      <bottom style="thick">
        <color auto="1"/>
      </bottom>
      <diagonal/>
    </border>
    <border>
      <left style="thin">
        <color indexed="64"/>
      </left>
      <right style="thin">
        <color indexed="64"/>
      </right>
      <top/>
      <bottom style="thick">
        <color auto="1"/>
      </bottom>
      <diagonal/>
    </border>
    <border>
      <left style="medium">
        <color indexed="64"/>
      </left>
      <right style="medium">
        <color indexed="64"/>
      </right>
      <top/>
      <bottom style="thick">
        <color indexed="64"/>
      </bottom>
      <diagonal/>
    </border>
    <border>
      <left style="medium">
        <color auto="1"/>
      </left>
      <right/>
      <top style="thick">
        <color auto="1"/>
      </top>
      <bottom style="thin">
        <color auto="1"/>
      </bottom>
      <diagonal/>
    </border>
    <border>
      <left style="thin">
        <color indexed="64"/>
      </left>
      <right style="thin">
        <color indexed="64"/>
      </right>
      <top style="thick">
        <color auto="1"/>
      </top>
      <bottom style="thin">
        <color indexed="64"/>
      </bottom>
      <diagonal/>
    </border>
    <border>
      <left style="medium">
        <color indexed="64"/>
      </left>
      <right style="thin">
        <color indexed="64"/>
      </right>
      <top style="thick">
        <color auto="1"/>
      </top>
      <bottom style="thin">
        <color indexed="64"/>
      </bottom>
      <diagonal/>
    </border>
    <border>
      <left style="thin">
        <color indexed="64"/>
      </left>
      <right/>
      <top style="thick">
        <color auto="1"/>
      </top>
      <bottom style="thin">
        <color indexed="64"/>
      </bottom>
      <diagonal/>
    </border>
    <border>
      <left/>
      <right style="thin">
        <color indexed="64"/>
      </right>
      <top style="medium">
        <color indexed="64"/>
      </top>
      <bottom/>
      <diagonal/>
    </border>
    <border>
      <left/>
      <right style="medium">
        <color indexed="64"/>
      </right>
      <top style="thin">
        <color auto="1"/>
      </top>
      <bottom style="medium">
        <color auto="1"/>
      </bottom>
      <diagonal/>
    </border>
    <border>
      <left/>
      <right style="medium">
        <color auto="1"/>
      </right>
      <top style="thin">
        <color auto="1"/>
      </top>
      <bottom style="thin">
        <color auto="1"/>
      </bottom>
      <diagonal/>
    </border>
    <border>
      <left/>
      <right style="medium">
        <color indexed="64"/>
      </right>
      <top style="thin">
        <color indexed="64"/>
      </top>
      <bottom style="double">
        <color auto="1"/>
      </bottom>
      <diagonal/>
    </border>
    <border>
      <left/>
      <right style="medium">
        <color indexed="64"/>
      </right>
      <top style="double">
        <color auto="1"/>
      </top>
      <bottom style="thick">
        <color auto="1"/>
      </bottom>
      <diagonal/>
    </border>
    <border>
      <left/>
      <right style="medium">
        <color indexed="64"/>
      </right>
      <top style="thick">
        <color auto="1"/>
      </top>
      <bottom style="thin">
        <color indexed="64"/>
      </bottom>
      <diagonal/>
    </border>
    <border>
      <left style="thin">
        <color indexed="64"/>
      </left>
      <right/>
      <top/>
      <bottom style="thin">
        <color indexed="64"/>
      </bottom>
      <diagonal/>
    </border>
    <border>
      <left style="medium">
        <color auto="1"/>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medium">
        <color indexed="64"/>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medium">
        <color indexed="64"/>
      </bottom>
      <diagonal/>
    </border>
    <border>
      <left/>
      <right style="thin">
        <color auto="1"/>
      </right>
      <top style="thin">
        <color auto="1"/>
      </top>
      <bottom style="thin">
        <color auto="1"/>
      </bottom>
      <diagonal/>
    </border>
    <border>
      <left style="medium">
        <color auto="1"/>
      </left>
      <right style="medium">
        <color auto="1"/>
      </right>
      <top style="thin">
        <color auto="1"/>
      </top>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top style="thin">
        <color indexed="64"/>
      </top>
      <bottom/>
      <diagonal/>
    </border>
    <border>
      <left style="medium">
        <color auto="1"/>
      </left>
      <right/>
      <top style="thin">
        <color indexed="64"/>
      </top>
      <bottom/>
      <diagonal/>
    </border>
    <border>
      <left/>
      <right style="medium">
        <color auto="1"/>
      </right>
      <top style="thin">
        <color auto="1"/>
      </top>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auto="1"/>
      </left>
      <right/>
      <top/>
      <bottom style="medium">
        <color auto="1"/>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medium">
        <color auto="1"/>
      </right>
      <top style="thin">
        <color auto="1"/>
      </top>
      <bottom style="thin">
        <color auto="1"/>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style="medium">
        <color auto="1"/>
      </left>
      <right style="medium">
        <color auto="1"/>
      </right>
      <top style="thin">
        <color auto="1"/>
      </top>
      <bottom style="medium">
        <color auto="1"/>
      </bottom>
      <diagonal/>
    </border>
    <border>
      <left style="medium">
        <color indexed="64"/>
      </left>
      <right style="thin">
        <color indexed="64"/>
      </right>
      <top style="thin">
        <color indexed="64"/>
      </top>
      <bottom style="medium">
        <color indexed="64"/>
      </bottom>
      <diagonal/>
    </border>
    <border>
      <left/>
      <right style="thin">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thin">
        <color indexed="64"/>
      </left>
      <right style="medium">
        <color auto="1"/>
      </right>
      <top style="thin">
        <color indexed="64"/>
      </top>
      <bottom style="medium">
        <color indexed="64"/>
      </bottom>
      <diagonal/>
    </border>
    <border>
      <left style="medium">
        <color indexed="64"/>
      </left>
      <right/>
      <top style="thin">
        <color indexed="64"/>
      </top>
      <bottom style="thin">
        <color indexed="64"/>
      </bottom>
      <diagonal/>
    </border>
    <border>
      <left/>
      <right/>
      <top/>
      <bottom style="medium">
        <color indexed="49"/>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auto="1"/>
      </left>
      <right style="medium">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medium">
        <color indexed="64"/>
      </bottom>
      <diagonal/>
    </border>
    <border>
      <left/>
      <right style="medium">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s>
  <cellStyleXfs count="1969">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xf numFmtId="0" fontId="6" fillId="0" borderId="0"/>
    <xf numFmtId="0" fontId="6" fillId="0" borderId="0" applyFill="0"/>
    <xf numFmtId="0" fontId="21" fillId="0" borderId="0" applyNumberFormat="0" applyFill="0" applyBorder="0" applyAlignment="0" applyProtection="0">
      <alignment vertical="top"/>
      <protection locked="0"/>
    </xf>
    <xf numFmtId="0" fontId="6" fillId="0" borderId="0" applyFill="0"/>
    <xf numFmtId="0" fontId="6" fillId="0" borderId="0"/>
    <xf numFmtId="0" fontId="1" fillId="0" borderId="0"/>
    <xf numFmtId="0" fontId="38" fillId="11" borderId="26" applyNumberFormat="0" applyAlignment="0" applyProtection="0"/>
    <xf numFmtId="0" fontId="1" fillId="0" borderId="0"/>
    <xf numFmtId="0" fontId="6" fillId="0" borderId="0"/>
    <xf numFmtId="44" fontId="6" fillId="0" borderId="0" applyFont="0" applyFill="0" applyBorder="0" applyAlignment="0" applyProtection="0"/>
    <xf numFmtId="0" fontId="6" fillId="0" borderId="0"/>
    <xf numFmtId="0" fontId="6" fillId="0" borderId="0" applyFill="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applyFill="0"/>
    <xf numFmtId="0" fontId="6" fillId="29" borderId="0"/>
    <xf numFmtId="0" fontId="6" fillId="0" borderId="0"/>
    <xf numFmtId="0" fontId="6" fillId="0" borderId="0"/>
    <xf numFmtId="183" fontId="73" fillId="0" borderId="0"/>
    <xf numFmtId="183" fontId="73" fillId="0" borderId="0"/>
    <xf numFmtId="0" fontId="112" fillId="36"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6" borderId="0" applyNumberFormat="0" applyBorder="0" applyAlignment="0" applyProtection="0"/>
    <xf numFmtId="0" fontId="112" fillId="39" borderId="0" applyNumberFormat="0" applyBorder="0" applyAlignment="0" applyProtection="0"/>
    <xf numFmtId="0" fontId="112" fillId="37" borderId="0" applyNumberFormat="0" applyBorder="0" applyAlignment="0" applyProtection="0"/>
    <xf numFmtId="0" fontId="112" fillId="40" borderId="0" applyNumberFormat="0" applyBorder="0" applyAlignment="0" applyProtection="0"/>
    <xf numFmtId="0" fontId="112" fillId="37"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2" fillId="42" borderId="0" applyNumberFormat="0" applyBorder="0" applyAlignment="0" applyProtection="0"/>
    <xf numFmtId="0" fontId="112" fillId="37" borderId="0" applyNumberFormat="0" applyBorder="0" applyAlignment="0" applyProtection="0"/>
    <xf numFmtId="0" fontId="113" fillId="43" borderId="0" applyNumberFormat="0" applyBorder="0" applyAlignment="0" applyProtection="0"/>
    <xf numFmtId="0" fontId="113" fillId="37"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3" fillId="37"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2" fillId="46" borderId="0" applyNumberFormat="0" applyBorder="0" applyAlignment="0" applyProtection="0"/>
    <xf numFmtId="0" fontId="112" fillId="47" borderId="0" applyNumberFormat="0" applyBorder="0" applyAlignment="0" applyProtection="0"/>
    <xf numFmtId="0" fontId="113" fillId="48" borderId="0" applyNumberFormat="0" applyBorder="0" applyAlignment="0" applyProtection="0"/>
    <xf numFmtId="0" fontId="113" fillId="49" borderId="0" applyNumberFormat="0" applyBorder="0" applyAlignment="0" applyProtection="0"/>
    <xf numFmtId="0" fontId="112" fillId="46" borderId="0" applyNumberFormat="0" applyBorder="0" applyAlignment="0" applyProtection="0"/>
    <xf numFmtId="0" fontId="112" fillId="50" borderId="0" applyNumberFormat="0" applyBorder="0" applyAlignment="0" applyProtection="0"/>
    <xf numFmtId="0" fontId="113" fillId="47" borderId="0" applyNumberFormat="0" applyBorder="0" applyAlignment="0" applyProtection="0"/>
    <xf numFmtId="0" fontId="113" fillId="51" borderId="0" applyNumberFormat="0" applyBorder="0" applyAlignment="0" applyProtection="0"/>
    <xf numFmtId="0" fontId="112" fillId="44" borderId="0" applyNumberFormat="0" applyBorder="0" applyAlignment="0" applyProtection="0"/>
    <xf numFmtId="0" fontId="112" fillId="47" borderId="0" applyNumberFormat="0" applyBorder="0" applyAlignment="0" applyProtection="0"/>
    <xf numFmtId="0" fontId="113" fillId="47" borderId="0" applyNumberFormat="0" applyBorder="0" applyAlignment="0" applyProtection="0"/>
    <xf numFmtId="0" fontId="113" fillId="52" borderId="0" applyNumberFormat="0" applyBorder="0" applyAlignment="0" applyProtection="0"/>
    <xf numFmtId="0" fontId="112" fillId="53" borderId="0" applyNumberFormat="0" applyBorder="0" applyAlignment="0" applyProtection="0"/>
    <xf numFmtId="0" fontId="112" fillId="44"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2" fillId="46" borderId="0" applyNumberFormat="0" applyBorder="0" applyAlignment="0" applyProtection="0"/>
    <xf numFmtId="0" fontId="112" fillId="54" borderId="0" applyNumberFormat="0" applyBorder="0" applyAlignment="0" applyProtection="0"/>
    <xf numFmtId="0" fontId="113" fillId="54" borderId="0" applyNumberFormat="0" applyBorder="0" applyAlignment="0" applyProtection="0"/>
    <xf numFmtId="0" fontId="113" fillId="55" borderId="0" applyNumberFormat="0" applyBorder="0" applyAlignment="0" applyProtection="0"/>
    <xf numFmtId="0" fontId="114" fillId="0" borderId="0"/>
    <xf numFmtId="42" fontId="115" fillId="0" borderId="0" applyFont="0" applyFill="0" applyBorder="0" applyAlignment="0" applyProtection="0"/>
    <xf numFmtId="0" fontId="116" fillId="56" borderId="0" applyNumberFormat="0" applyBorder="0" applyAlignment="0" applyProtection="0"/>
    <xf numFmtId="0" fontId="117" fillId="0" borderId="0" applyNumberFormat="0" applyFill="0" applyBorder="0" applyAlignment="0"/>
    <xf numFmtId="184" fontId="6" fillId="7" borderId="0" applyNumberFormat="0" applyFont="0" applyBorder="0" applyAlignment="0">
      <alignment horizontal="right"/>
    </xf>
    <xf numFmtId="184" fontId="6" fillId="7" borderId="0" applyNumberFormat="0" applyFont="0" applyBorder="0" applyAlignment="0">
      <alignment horizontal="right"/>
    </xf>
    <xf numFmtId="0" fontId="118" fillId="0" borderId="0" applyNumberFormat="0" applyFill="0" applyBorder="0" applyAlignment="0">
      <protection locked="0"/>
    </xf>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119" fillId="36" borderId="106" applyNumberFormat="0" applyAlignment="0" applyProtection="0"/>
    <xf numFmtId="0" fontId="38" fillId="11" borderId="26" applyNumberFormat="0" applyAlignment="0" applyProtection="0"/>
    <xf numFmtId="0" fontId="38" fillId="11" borderId="26" applyNumberFormat="0" applyAlignment="0" applyProtection="0"/>
    <xf numFmtId="0" fontId="38" fillId="11" borderId="26" applyNumberFormat="0" applyAlignment="0" applyProtection="0"/>
    <xf numFmtId="41" fontId="6" fillId="0" borderId="0" applyFont="0" applyFill="0" applyBorder="0" applyAlignment="0" applyProtection="0"/>
    <xf numFmtId="0" fontId="120" fillId="0" borderId="0" applyFont="0" applyFill="0" applyBorder="0" applyAlignment="0" applyProtection="0"/>
    <xf numFmtId="0" fontId="6" fillId="0" borderId="0" applyFont="0" applyFill="0" applyBorder="0" applyAlignment="0" applyProtection="0"/>
    <xf numFmtId="176" fontId="6" fillId="0" borderId="0" applyFont="0" applyFill="0" applyBorder="0" applyAlignment="0" applyProtection="0"/>
    <xf numFmtId="43" fontId="112" fillId="0" borderId="0" applyFont="0" applyFill="0" applyBorder="0" applyAlignment="0" applyProtection="0"/>
    <xf numFmtId="0" fontId="6" fillId="0" borderId="0" applyFont="0" applyFill="0" applyBorder="0" applyAlignment="0" applyProtection="0"/>
    <xf numFmtId="43" fontId="6" fillId="0" borderId="0" applyFont="0" applyFill="0" applyBorder="0" applyAlignment="0" applyProtection="0"/>
    <xf numFmtId="3" fontId="12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185" fontId="6" fillId="0" borderId="0" applyFont="0" applyFill="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59" borderId="0" applyNumberFormat="0" applyBorder="0" applyAlignment="0" applyProtection="0"/>
    <xf numFmtId="186" fontId="112" fillId="0" borderId="0" applyFont="0" applyFill="0" applyBorder="0" applyAlignment="0" applyProtection="0"/>
    <xf numFmtId="0" fontId="122" fillId="0" borderId="0" applyNumberFormat="0" applyFill="0" applyBorder="0" applyAlignment="0" applyProtection="0"/>
    <xf numFmtId="187" fontId="6" fillId="0" borderId="0" applyFont="0" applyFill="0" applyBorder="0" applyAlignment="0" applyProtection="0"/>
    <xf numFmtId="0" fontId="123" fillId="0" borderId="0"/>
    <xf numFmtId="0" fontId="124" fillId="0" borderId="0"/>
    <xf numFmtId="0" fontId="125" fillId="60" borderId="0" applyNumberFormat="0" applyBorder="0" applyAlignment="0" applyProtection="0"/>
    <xf numFmtId="0" fontId="126" fillId="0" borderId="107" applyNumberFormat="0" applyFill="0" applyAlignment="0" applyProtection="0"/>
    <xf numFmtId="0" fontId="11" fillId="0" borderId="0" applyFill="0" applyBorder="0">
      <alignment vertical="center"/>
    </xf>
    <xf numFmtId="0" fontId="127" fillId="0" borderId="108" applyNumberFormat="0" applyFill="0" applyAlignment="0" applyProtection="0"/>
    <xf numFmtId="0" fontId="128" fillId="0" borderId="0" applyFill="0" applyBorder="0">
      <alignment vertical="center"/>
    </xf>
    <xf numFmtId="0" fontId="129" fillId="0" borderId="109" applyNumberFormat="0" applyFill="0" applyAlignment="0" applyProtection="0"/>
    <xf numFmtId="0" fontId="129" fillId="0" borderId="109" applyNumberFormat="0" applyFill="0" applyAlignment="0" applyProtection="0"/>
    <xf numFmtId="0" fontId="129" fillId="0" borderId="109" applyNumberFormat="0" applyFill="0" applyAlignment="0" applyProtection="0"/>
    <xf numFmtId="0" fontId="129" fillId="0" borderId="109" applyNumberFormat="0" applyFill="0" applyAlignment="0" applyProtection="0"/>
    <xf numFmtId="0" fontId="130" fillId="0" borderId="0" applyFill="0" applyBorder="0">
      <alignment vertical="center"/>
    </xf>
    <xf numFmtId="0" fontId="129" fillId="0" borderId="0" applyNumberFormat="0" applyFill="0" applyBorder="0" applyAlignment="0" applyProtection="0"/>
    <xf numFmtId="0" fontId="73" fillId="0" borderId="0" applyFill="0" applyBorder="0">
      <alignment vertical="center"/>
    </xf>
    <xf numFmtId="168" fontId="131" fillId="0" borderId="0"/>
    <xf numFmtId="0" fontId="132" fillId="0" borderId="0" applyNumberFormat="0" applyFill="0" applyBorder="0" applyAlignment="0" applyProtection="0"/>
    <xf numFmtId="0" fontId="133" fillId="0" borderId="0" applyFill="0" applyBorder="0">
      <alignment horizontal="center" vertical="center"/>
      <protection locked="0"/>
    </xf>
    <xf numFmtId="0" fontId="134" fillId="0" borderId="0" applyFill="0" applyBorder="0">
      <alignment horizontal="left" vertical="center"/>
      <protection locked="0"/>
    </xf>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0" fontId="135" fillId="37" borderId="106" applyNumberFormat="0" applyAlignment="0" applyProtection="0"/>
    <xf numFmtId="184" fontId="6" fillId="23" borderId="0" applyFont="0" applyBorder="0" applyAlignment="0">
      <alignment horizontal="right"/>
      <protection locked="0"/>
    </xf>
    <xf numFmtId="184" fontId="6" fillId="23" borderId="0" applyFont="0" applyBorder="0" applyAlignment="0">
      <alignment horizontal="right"/>
      <protection locked="0"/>
    </xf>
    <xf numFmtId="184" fontId="6" fillId="61" borderId="0" applyFont="0" applyBorder="0" applyAlignment="0">
      <alignment horizontal="right"/>
      <protection locked="0"/>
    </xf>
    <xf numFmtId="184" fontId="6" fillId="61" borderId="0" applyFont="0" applyBorder="0" applyAlignment="0">
      <alignment horizontal="right"/>
      <protection locked="0"/>
    </xf>
    <xf numFmtId="184" fontId="6" fillId="22" borderId="0" applyFont="0" applyBorder="0">
      <alignment horizontal="right"/>
      <protection locked="0"/>
    </xf>
    <xf numFmtId="184" fontId="6" fillId="22" borderId="0" applyFont="0" applyBorder="0">
      <alignment horizontal="right"/>
      <protection locked="0"/>
    </xf>
    <xf numFmtId="184" fontId="6" fillId="22" borderId="0" applyFont="0" applyBorder="0">
      <alignment horizontal="right"/>
      <protection locked="0"/>
    </xf>
    <xf numFmtId="184" fontId="6" fillId="22" borderId="0" applyFont="0" applyBorder="0">
      <alignment horizontal="right"/>
      <protection locked="0"/>
    </xf>
    <xf numFmtId="0" fontId="73" fillId="7" borderId="0"/>
    <xf numFmtId="0" fontId="136" fillId="0" borderId="110" applyNumberFormat="0" applyFill="0" applyAlignment="0" applyProtection="0"/>
    <xf numFmtId="188" fontId="137" fillId="0" borderId="0"/>
    <xf numFmtId="0" fontId="13" fillId="0" borderId="0" applyFill="0" applyBorder="0">
      <alignment horizontal="left" vertical="center"/>
    </xf>
    <xf numFmtId="0" fontId="138" fillId="41" borderId="0" applyNumberFormat="0" applyBorder="0" applyAlignment="0" applyProtection="0"/>
    <xf numFmtId="189" fontId="139"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12" fillId="0" borderId="0"/>
    <xf numFmtId="0" fontId="115" fillId="0" borderId="0"/>
    <xf numFmtId="0" fontId="6" fillId="0" borderId="0" applyFill="0"/>
    <xf numFmtId="0" fontId="1" fillId="0" borderId="0"/>
    <xf numFmtId="0" fontId="6" fillId="0" borderId="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6" fillId="38" borderId="111" applyNumberFormat="0" applyFon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0" fontId="140" fillId="36" borderId="112" applyNumberFormat="0" applyAlignment="0" applyProtection="0"/>
    <xf numFmtId="190" fontId="6" fillId="0" borderId="0" applyFill="0" applyBorder="0"/>
    <xf numFmtId="9" fontId="112" fillId="0" borderId="0" applyFont="0" applyFill="0" applyBorder="0" applyAlignment="0" applyProtection="0"/>
    <xf numFmtId="168" fontId="141" fillId="0" borderId="0"/>
    <xf numFmtId="0" fontId="130" fillId="0" borderId="0" applyFill="0" applyBorder="0">
      <alignment vertical="center"/>
    </xf>
    <xf numFmtId="0" fontId="120" fillId="0" borderId="0" applyNumberFormat="0" applyFont="0" applyFill="0" applyBorder="0" applyAlignment="0" applyProtection="0">
      <alignment horizontal="left"/>
    </xf>
    <xf numFmtId="15" fontId="120" fillId="0" borderId="0" applyFont="0" applyFill="0" applyBorder="0" applyAlignment="0" applyProtection="0"/>
    <xf numFmtId="4" fontId="120" fillId="0" borderId="0" applyFont="0" applyFill="0" applyBorder="0" applyAlignment="0" applyProtection="0"/>
    <xf numFmtId="191" fontId="142" fillId="0" borderId="19"/>
    <xf numFmtId="191" fontId="142" fillId="0" borderId="19"/>
    <xf numFmtId="0" fontId="143" fillId="0" borderId="5">
      <alignment horizontal="center"/>
    </xf>
    <xf numFmtId="0" fontId="143" fillId="0" borderId="5">
      <alignment horizontal="center"/>
    </xf>
    <xf numFmtId="3" fontId="120" fillId="0" borderId="0" applyFont="0" applyFill="0" applyBorder="0" applyAlignment="0" applyProtection="0"/>
    <xf numFmtId="0" fontId="120" fillId="62" borderId="0" applyNumberFormat="0" applyFont="0" applyBorder="0" applyAlignment="0" applyProtection="0"/>
    <xf numFmtId="192" fontId="6" fillId="0" borderId="0"/>
    <xf numFmtId="193" fontId="73" fillId="0" borderId="0" applyFill="0" applyBorder="0">
      <alignment horizontal="right" vertical="center"/>
    </xf>
    <xf numFmtId="194" fontId="73" fillId="0" borderId="0" applyFill="0" applyBorder="0">
      <alignment horizontal="right" vertical="center"/>
    </xf>
    <xf numFmtId="195" fontId="73" fillId="0" borderId="0" applyFill="0" applyBorder="0">
      <alignment horizontal="right" vertical="center"/>
    </xf>
    <xf numFmtId="0" fontId="6" fillId="38" borderId="0" applyNumberFormat="0" applyFont="0" applyBorder="0" applyAlignment="0" applyProtection="0"/>
    <xf numFmtId="0" fontId="6" fillId="36" borderId="0" applyNumberFormat="0" applyFont="0" applyBorder="0" applyAlignment="0" applyProtection="0"/>
    <xf numFmtId="0" fontId="6" fillId="40" borderId="0" applyNumberFormat="0" applyFont="0" applyBorder="0" applyAlignment="0" applyProtection="0"/>
    <xf numFmtId="0" fontId="6" fillId="0" borderId="0" applyNumberFormat="0" applyFont="0" applyFill="0" applyBorder="0" applyAlignment="0" applyProtection="0"/>
    <xf numFmtId="0" fontId="6" fillId="40"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144" fillId="0" borderId="0" applyNumberFormat="0" applyFill="0" applyBorder="0" applyAlignment="0" applyProtection="0"/>
    <xf numFmtId="0" fontId="6" fillId="0" borderId="0"/>
    <xf numFmtId="0" fontId="6" fillId="0" borderId="0"/>
    <xf numFmtId="0" fontId="13" fillId="0" borderId="0"/>
    <xf numFmtId="0" fontId="51" fillId="0" borderId="0"/>
    <xf numFmtId="15" fontId="6" fillId="0" borderId="0"/>
    <xf numFmtId="10" fontId="6" fillId="0" borderId="0"/>
    <xf numFmtId="0" fontId="145" fillId="2" borderId="27" applyBorder="0" applyProtection="0">
      <alignment horizontal="centerContinuous" vertical="center"/>
    </xf>
    <xf numFmtId="0" fontId="145" fillId="2" borderId="27" applyBorder="0" applyProtection="0">
      <alignment horizontal="centerContinuous" vertical="center"/>
    </xf>
    <xf numFmtId="0" fontId="145" fillId="2" borderId="27" applyBorder="0" applyProtection="0">
      <alignment horizontal="centerContinuous" vertical="center"/>
    </xf>
    <xf numFmtId="0" fontId="145" fillId="2" borderId="27" applyBorder="0" applyProtection="0">
      <alignment horizontal="centerContinuous" vertical="center"/>
    </xf>
    <xf numFmtId="0" fontId="146" fillId="0" borderId="0" applyBorder="0" applyProtection="0">
      <alignment vertical="center"/>
    </xf>
    <xf numFmtId="0" fontId="147" fillId="0" borderId="0">
      <alignment horizontal="left"/>
    </xf>
    <xf numFmtId="0" fontId="147" fillId="0" borderId="86" applyFill="0" applyBorder="0" applyProtection="0">
      <alignment horizontal="left" vertical="top"/>
    </xf>
    <xf numFmtId="0" fontId="147" fillId="0" borderId="86" applyFill="0" applyBorder="0" applyProtection="0">
      <alignment horizontal="left" vertical="top"/>
    </xf>
    <xf numFmtId="49" fontId="6" fillId="0" borderId="0" applyFont="0" applyFill="0" applyBorder="0" applyAlignment="0" applyProtection="0"/>
    <xf numFmtId="0" fontId="148" fillId="0" borderId="0"/>
    <xf numFmtId="0" fontId="149" fillId="0" borderId="0"/>
    <xf numFmtId="0" fontId="149" fillId="0" borderId="0"/>
    <xf numFmtId="0" fontId="148" fillId="0" borderId="0"/>
    <xf numFmtId="188" fontId="150" fillId="0" borderId="0"/>
    <xf numFmtId="0" fontId="144" fillId="0" borderId="0" applyNumberFormat="0" applyFill="0" applyBorder="0" applyAlignment="0" applyProtection="0"/>
    <xf numFmtId="0" fontId="151" fillId="0" borderId="0" applyFill="0" applyBorder="0">
      <alignment horizontal="left" vertical="center"/>
      <protection locked="0"/>
    </xf>
    <xf numFmtId="0" fontId="148" fillId="0" borderId="0"/>
    <xf numFmtId="0" fontId="152" fillId="0" borderId="0" applyFill="0" applyBorder="0">
      <alignment horizontal="left" vertical="center"/>
      <protection locked="0"/>
    </xf>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78" fillId="0" borderId="113" applyNumberFormat="0" applyFill="0" applyAlignment="0" applyProtection="0"/>
    <xf numFmtId="0" fontId="153" fillId="0" borderId="0" applyNumberFormat="0" applyFill="0" applyBorder="0" applyAlignment="0" applyProtection="0"/>
    <xf numFmtId="196" fontId="6" fillId="0" borderId="27" applyBorder="0" applyProtection="0">
      <alignment horizontal="right"/>
    </xf>
    <xf numFmtId="196" fontId="6" fillId="0" borderId="27" applyBorder="0" applyProtection="0">
      <alignment horizontal="right"/>
    </xf>
    <xf numFmtId="196" fontId="6" fillId="0" borderId="27" applyBorder="0" applyProtection="0">
      <alignment horizontal="right"/>
    </xf>
    <xf numFmtId="196" fontId="6" fillId="0" borderId="27" applyBorder="0" applyProtection="0">
      <alignment horizontal="right"/>
    </xf>
    <xf numFmtId="0" fontId="119" fillId="36" borderId="146" applyNumberFormat="0" applyAlignment="0" applyProtection="0"/>
    <xf numFmtId="0" fontId="6" fillId="38" borderId="149" applyNumberFormat="0" applyFont="0" applyAlignment="0" applyProtection="0"/>
    <xf numFmtId="0" fontId="6" fillId="38" borderId="149" applyNumberFormat="0" applyFont="0" applyAlignment="0" applyProtection="0"/>
    <xf numFmtId="0" fontId="135" fillId="37" borderId="146" applyNumberFormat="0" applyAlignment="0" applyProtection="0"/>
    <xf numFmtId="0" fontId="135" fillId="37" borderId="146" applyNumberFormat="0" applyAlignment="0" applyProtection="0"/>
    <xf numFmtId="0" fontId="135" fillId="37" borderId="146" applyNumberFormat="0" applyAlignment="0" applyProtection="0"/>
    <xf numFmtId="0" fontId="135" fillId="37" borderId="146" applyNumberFormat="0" applyAlignment="0" applyProtection="0"/>
    <xf numFmtId="0" fontId="119" fillId="36" borderId="146" applyNumberFormat="0" applyAlignment="0" applyProtection="0"/>
    <xf numFmtId="0" fontId="119" fillId="36" borderId="146" applyNumberFormat="0" applyAlignment="0" applyProtection="0"/>
    <xf numFmtId="0" fontId="119" fillId="36" borderId="146" applyNumberFormat="0" applyAlignment="0" applyProtection="0"/>
    <xf numFmtId="0" fontId="119" fillId="36" borderId="146" applyNumberFormat="0" applyAlignment="0" applyProtection="0"/>
    <xf numFmtId="0" fontId="78" fillId="0" borderId="151" applyNumberFormat="0" applyFill="0" applyAlignment="0" applyProtection="0"/>
    <xf numFmtId="0" fontId="140" fillId="36" borderId="150" applyNumberFormat="0" applyAlignment="0" applyProtection="0"/>
    <xf numFmtId="0" fontId="78" fillId="0" borderId="151" applyNumberFormat="0" applyFill="0" applyAlignment="0" applyProtection="0"/>
    <xf numFmtId="0" fontId="119" fillId="36" borderId="132" applyNumberFormat="0" applyAlignment="0" applyProtection="0"/>
    <xf numFmtId="0" fontId="6" fillId="38" borderId="149" applyNumberFormat="0" applyFont="0" applyAlignment="0" applyProtection="0"/>
    <xf numFmtId="0" fontId="126" fillId="0" borderId="133" applyNumberFormat="0" applyFill="0" applyAlignment="0" applyProtection="0"/>
    <xf numFmtId="0" fontId="127" fillId="0" borderId="134" applyNumberFormat="0" applyFill="0" applyAlignment="0" applyProtection="0"/>
    <xf numFmtId="0" fontId="135" fillId="37" borderId="132" applyNumberFormat="0" applyAlignment="0" applyProtection="0"/>
    <xf numFmtId="0" fontId="135" fillId="37" borderId="146" applyNumberFormat="0" applyAlignment="0" applyProtection="0"/>
    <xf numFmtId="0" fontId="127" fillId="0" borderId="148" applyNumberFormat="0" applyFill="0" applyAlignment="0" applyProtection="0"/>
    <xf numFmtId="0" fontId="126" fillId="0" borderId="147" applyNumberFormat="0" applyFill="0" applyAlignment="0" applyProtection="0"/>
    <xf numFmtId="0" fontId="6" fillId="38" borderId="135" applyNumberFormat="0" applyFont="0" applyAlignment="0" applyProtection="0"/>
    <xf numFmtId="0" fontId="140" fillId="36" borderId="136" applyNumberFormat="0" applyAlignment="0" applyProtection="0"/>
    <xf numFmtId="0" fontId="143" fillId="0" borderId="131">
      <alignment horizontal="center"/>
    </xf>
    <xf numFmtId="0" fontId="78" fillId="0" borderId="137" applyNumberFormat="0" applyFill="0" applyAlignment="0" applyProtection="0"/>
    <xf numFmtId="0" fontId="140" fillId="36" borderId="138" applyNumberFormat="0" applyAlignment="0" applyProtection="0"/>
    <xf numFmtId="0" fontId="78" fillId="0" borderId="139" applyNumberFormat="0" applyFill="0" applyAlignment="0" applyProtection="0"/>
    <xf numFmtId="0" fontId="119" fillId="36" borderId="140" applyNumberFormat="0" applyAlignment="0" applyProtection="0"/>
    <xf numFmtId="0" fontId="119" fillId="36" borderId="140" applyNumberFormat="0" applyAlignment="0" applyProtection="0"/>
    <xf numFmtId="0" fontId="119" fillId="36" borderId="140" applyNumberFormat="0" applyAlignment="0" applyProtection="0"/>
    <xf numFmtId="0" fontId="119" fillId="36" borderId="140" applyNumberFormat="0" applyAlignment="0" applyProtection="0"/>
    <xf numFmtId="0" fontId="135" fillId="37" borderId="140" applyNumberFormat="0" applyAlignment="0" applyProtection="0"/>
    <xf numFmtId="0" fontId="135" fillId="37" borderId="140" applyNumberFormat="0" applyAlignment="0" applyProtection="0"/>
    <xf numFmtId="0" fontId="135" fillId="37" borderId="140" applyNumberFormat="0" applyAlignment="0" applyProtection="0"/>
    <xf numFmtId="0" fontId="135" fillId="37" borderId="140" applyNumberForma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140" fillId="36" borderId="138" applyNumberFormat="0" applyAlignment="0" applyProtection="0"/>
    <xf numFmtId="0" fontId="140" fillId="36" borderId="138" applyNumberFormat="0" applyAlignment="0" applyProtection="0"/>
    <xf numFmtId="0" fontId="140" fillId="36" borderId="138" applyNumberFormat="0" applyAlignment="0" applyProtection="0"/>
    <xf numFmtId="0" fontId="140" fillId="36" borderId="138" applyNumberFormat="0" applyAlignment="0" applyProtection="0"/>
    <xf numFmtId="0" fontId="140" fillId="36" borderId="138" applyNumberFormat="0" applyAlignment="0" applyProtection="0"/>
    <xf numFmtId="0" fontId="78" fillId="0" borderId="139" applyNumberFormat="0" applyFill="0" applyAlignment="0" applyProtection="0"/>
    <xf numFmtId="0" fontId="78" fillId="0" borderId="139" applyNumberFormat="0" applyFill="0" applyAlignment="0" applyProtection="0"/>
    <xf numFmtId="0" fontId="78" fillId="0" borderId="139" applyNumberFormat="0" applyFill="0" applyAlignment="0" applyProtection="0"/>
    <xf numFmtId="0" fontId="78" fillId="0" borderId="139" applyNumberFormat="0" applyFill="0" applyAlignment="0" applyProtection="0"/>
    <xf numFmtId="0" fontId="78" fillId="0" borderId="139" applyNumberFormat="0" applyFill="0" applyAlignment="0" applyProtection="0"/>
    <xf numFmtId="0" fontId="140" fillId="36" borderId="150" applyNumberFormat="0" applyAlignment="0" applyProtection="0"/>
    <xf numFmtId="0" fontId="119" fillId="36" borderId="140" applyNumberFormat="0" applyAlignment="0" applyProtection="0"/>
    <xf numFmtId="0" fontId="119" fillId="36" borderId="140" applyNumberFormat="0" applyAlignment="0" applyProtection="0"/>
    <xf numFmtId="0" fontId="119" fillId="36" borderId="140" applyNumberFormat="0" applyAlignment="0" applyProtection="0"/>
    <xf numFmtId="0" fontId="119" fillId="36" borderId="140" applyNumberFormat="0" applyAlignment="0" applyProtection="0"/>
    <xf numFmtId="0" fontId="119" fillId="36" borderId="140" applyNumberFormat="0" applyAlignment="0" applyProtection="0"/>
    <xf numFmtId="0" fontId="119" fillId="36" borderId="140" applyNumberFormat="0" applyAlignment="0" applyProtection="0"/>
    <xf numFmtId="0" fontId="119" fillId="36" borderId="140" applyNumberFormat="0" applyAlignment="0" applyProtection="0"/>
    <xf numFmtId="0" fontId="119" fillId="36" borderId="140" applyNumberFormat="0" applyAlignment="0" applyProtection="0"/>
    <xf numFmtId="0" fontId="135" fillId="37" borderId="140" applyNumberFormat="0" applyAlignment="0" applyProtection="0"/>
    <xf numFmtId="0" fontId="135" fillId="37" borderId="140" applyNumberFormat="0" applyAlignment="0" applyProtection="0"/>
    <xf numFmtId="0" fontId="135" fillId="37" borderId="140" applyNumberFormat="0" applyAlignment="0" applyProtection="0"/>
    <xf numFmtId="0" fontId="135" fillId="37" borderId="140" applyNumberFormat="0" applyAlignment="0" applyProtection="0"/>
    <xf numFmtId="0" fontId="135" fillId="37" borderId="140" applyNumberFormat="0" applyAlignment="0" applyProtection="0"/>
    <xf numFmtId="0" fontId="135" fillId="37" borderId="140" applyNumberFormat="0" applyAlignment="0" applyProtection="0"/>
    <xf numFmtId="0" fontId="135" fillId="37" borderId="140" applyNumberFormat="0" applyAlignment="0" applyProtection="0"/>
    <xf numFmtId="0" fontId="135" fillId="37" borderId="140" applyNumberForma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6" fillId="38" borderId="141" applyNumberFormat="0" applyFont="0" applyAlignment="0" applyProtection="0"/>
    <xf numFmtId="0" fontId="140" fillId="36" borderId="136" applyNumberFormat="0" applyAlignment="0" applyProtection="0"/>
    <xf numFmtId="0" fontId="140" fillId="36" borderId="136" applyNumberFormat="0" applyAlignment="0" applyProtection="0"/>
    <xf numFmtId="0" fontId="140" fillId="36" borderId="136" applyNumberFormat="0" applyAlignment="0" applyProtection="0"/>
    <xf numFmtId="0" fontId="140" fillId="36" borderId="136" applyNumberFormat="0" applyAlignment="0" applyProtection="0"/>
    <xf numFmtId="0" fontId="140" fillId="36" borderId="136" applyNumberFormat="0" applyAlignment="0" applyProtection="0"/>
    <xf numFmtId="0" fontId="140" fillId="36" borderId="136" applyNumberFormat="0" applyAlignment="0" applyProtection="0"/>
    <xf numFmtId="0" fontId="140" fillId="36" borderId="136" applyNumberFormat="0" applyAlignment="0" applyProtection="0"/>
    <xf numFmtId="0" fontId="140" fillId="36" borderId="136" applyNumberFormat="0" applyAlignment="0" applyProtection="0"/>
    <xf numFmtId="0" fontId="140" fillId="36" borderId="136" applyNumberFormat="0" applyAlignment="0" applyProtection="0"/>
    <xf numFmtId="0" fontId="140" fillId="36" borderId="136" applyNumberFormat="0" applyAlignment="0" applyProtection="0"/>
    <xf numFmtId="0" fontId="140" fillId="36" borderId="136" applyNumberFormat="0" applyAlignment="0" applyProtection="0"/>
    <xf numFmtId="0" fontId="140" fillId="36" borderId="136" applyNumberFormat="0" applyAlignment="0" applyProtection="0"/>
    <xf numFmtId="0" fontId="140" fillId="36" borderId="136" applyNumberFormat="0" applyAlignment="0" applyProtection="0"/>
    <xf numFmtId="0" fontId="140" fillId="36" borderId="136" applyNumberFormat="0" applyAlignment="0" applyProtection="0"/>
    <xf numFmtId="0" fontId="78" fillId="0" borderId="137" applyNumberFormat="0" applyFill="0" applyAlignment="0" applyProtection="0"/>
    <xf numFmtId="0" fontId="78" fillId="0" borderId="137" applyNumberFormat="0" applyFill="0" applyAlignment="0" applyProtection="0"/>
    <xf numFmtId="0" fontId="78" fillId="0" borderId="137" applyNumberFormat="0" applyFill="0" applyAlignment="0" applyProtection="0"/>
    <xf numFmtId="0" fontId="78" fillId="0" borderId="137" applyNumberFormat="0" applyFill="0" applyAlignment="0" applyProtection="0"/>
    <xf numFmtId="0" fontId="78" fillId="0" borderId="137" applyNumberFormat="0" applyFill="0" applyAlignment="0" applyProtection="0"/>
    <xf numFmtId="0" fontId="78" fillId="0" borderId="137" applyNumberFormat="0" applyFill="0" applyAlignment="0" applyProtection="0"/>
    <xf numFmtId="0" fontId="78" fillId="0" borderId="137" applyNumberFormat="0" applyFill="0" applyAlignment="0" applyProtection="0"/>
    <xf numFmtId="0" fontId="78" fillId="0" borderId="137" applyNumberFormat="0" applyFill="0" applyAlignment="0" applyProtection="0"/>
    <xf numFmtId="0" fontId="78" fillId="0" borderId="137" applyNumberFormat="0" applyFill="0" applyAlignment="0" applyProtection="0"/>
    <xf numFmtId="0" fontId="78" fillId="0" borderId="137" applyNumberFormat="0" applyFill="0" applyAlignment="0" applyProtection="0"/>
    <xf numFmtId="0" fontId="78" fillId="0" borderId="137" applyNumberFormat="0" applyFill="0" applyAlignment="0" applyProtection="0"/>
    <xf numFmtId="0" fontId="78" fillId="0" borderId="137" applyNumberFormat="0" applyFill="0" applyAlignment="0" applyProtection="0"/>
    <xf numFmtId="0" fontId="78" fillId="0" borderId="137" applyNumberFormat="0" applyFill="0" applyAlignment="0" applyProtection="0"/>
    <xf numFmtId="0" fontId="78" fillId="0" borderId="137" applyNumberFormat="0" applyFill="0" applyAlignment="0" applyProtection="0"/>
    <xf numFmtId="0" fontId="119" fillId="36" borderId="142" applyNumberFormat="0" applyAlignment="0" applyProtection="0"/>
    <xf numFmtId="0" fontId="119" fillId="36" borderId="142" applyNumberFormat="0" applyAlignment="0" applyProtection="0"/>
    <xf numFmtId="0" fontId="119" fillId="36" borderId="142" applyNumberFormat="0" applyAlignment="0" applyProtection="0"/>
    <xf numFmtId="0" fontId="119" fillId="36" borderId="142" applyNumberFormat="0" applyAlignment="0" applyProtection="0"/>
    <xf numFmtId="0" fontId="119" fillId="36" borderId="142" applyNumberFormat="0" applyAlignment="0" applyProtection="0"/>
    <xf numFmtId="0" fontId="119" fillId="36" borderId="142" applyNumberFormat="0" applyAlignment="0" applyProtection="0"/>
    <xf numFmtId="0" fontId="119" fillId="36" borderId="142" applyNumberFormat="0" applyAlignment="0" applyProtection="0"/>
    <xf numFmtId="0" fontId="119" fillId="36" borderId="142" applyNumberFormat="0" applyAlignment="0" applyProtection="0"/>
    <xf numFmtId="0" fontId="119" fillId="36" borderId="142" applyNumberFormat="0" applyAlignment="0" applyProtection="0"/>
    <xf numFmtId="0" fontId="119" fillId="36" borderId="142" applyNumberFormat="0" applyAlignment="0" applyProtection="0"/>
    <xf numFmtId="0" fontId="119" fillId="36" borderId="142" applyNumberFormat="0" applyAlignment="0" applyProtection="0"/>
    <xf numFmtId="0" fontId="119" fillId="36" borderId="142" applyNumberFormat="0" applyAlignment="0" applyProtection="0"/>
    <xf numFmtId="0" fontId="119" fillId="36" borderId="142" applyNumberFormat="0" applyAlignment="0" applyProtection="0"/>
    <xf numFmtId="0" fontId="135" fillId="37" borderId="142" applyNumberFormat="0" applyAlignment="0" applyProtection="0"/>
    <xf numFmtId="0" fontId="135" fillId="37" borderId="142" applyNumberFormat="0" applyAlignment="0" applyProtection="0"/>
    <xf numFmtId="0" fontId="135" fillId="37" borderId="142" applyNumberFormat="0" applyAlignment="0" applyProtection="0"/>
    <xf numFmtId="0" fontId="135" fillId="37" borderId="142" applyNumberFormat="0" applyAlignment="0" applyProtection="0"/>
    <xf numFmtId="0" fontId="135" fillId="37" borderId="142" applyNumberFormat="0" applyAlignment="0" applyProtection="0"/>
    <xf numFmtId="0" fontId="135" fillId="37" borderId="142" applyNumberFormat="0" applyAlignment="0" applyProtection="0"/>
    <xf numFmtId="0" fontId="135" fillId="37" borderId="142" applyNumberFormat="0" applyAlignment="0" applyProtection="0"/>
    <xf numFmtId="0" fontId="135" fillId="37" borderId="142" applyNumberFormat="0" applyAlignment="0" applyProtection="0"/>
    <xf numFmtId="0" fontId="135" fillId="37" borderId="142" applyNumberFormat="0" applyAlignment="0" applyProtection="0"/>
    <xf numFmtId="0" fontId="135" fillId="37" borderId="142" applyNumberFormat="0" applyAlignment="0" applyProtection="0"/>
    <xf numFmtId="0" fontId="135" fillId="37" borderId="142" applyNumberFormat="0" applyAlignment="0" applyProtection="0"/>
    <xf numFmtId="0" fontId="135" fillId="37" borderId="142" applyNumberFormat="0" applyAlignment="0" applyProtection="0"/>
    <xf numFmtId="0" fontId="135" fillId="37" borderId="142" applyNumberFormat="0" applyAlignment="0" applyProtection="0"/>
    <xf numFmtId="0" fontId="6" fillId="38" borderId="143" applyNumberFormat="0" applyFont="0" applyAlignment="0" applyProtection="0"/>
    <xf numFmtId="0" fontId="6" fillId="38" borderId="143" applyNumberFormat="0" applyFont="0" applyAlignment="0" applyProtection="0"/>
    <xf numFmtId="0" fontId="6" fillId="38" borderId="143" applyNumberFormat="0" applyFont="0" applyAlignment="0" applyProtection="0"/>
    <xf numFmtId="0" fontId="6" fillId="38" borderId="143" applyNumberFormat="0" applyFont="0" applyAlignment="0" applyProtection="0"/>
    <xf numFmtId="0" fontId="6" fillId="38" borderId="143" applyNumberFormat="0" applyFont="0" applyAlignment="0" applyProtection="0"/>
    <xf numFmtId="0" fontId="6" fillId="38" borderId="143" applyNumberFormat="0" applyFont="0" applyAlignment="0" applyProtection="0"/>
    <xf numFmtId="0" fontId="6" fillId="38" borderId="143" applyNumberFormat="0" applyFont="0" applyAlignment="0" applyProtection="0"/>
    <xf numFmtId="0" fontId="6" fillId="38" borderId="143" applyNumberFormat="0" applyFont="0" applyAlignment="0" applyProtection="0"/>
    <xf numFmtId="0" fontId="6" fillId="38" borderId="143" applyNumberFormat="0" applyFont="0" applyAlignment="0" applyProtection="0"/>
    <xf numFmtId="0" fontId="6" fillId="38" borderId="143" applyNumberFormat="0" applyFont="0" applyAlignment="0" applyProtection="0"/>
    <xf numFmtId="0" fontId="6" fillId="38" borderId="143" applyNumberFormat="0" applyFont="0" applyAlignment="0" applyProtection="0"/>
    <xf numFmtId="0" fontId="6" fillId="38" borderId="143" applyNumberFormat="0" applyFont="0" applyAlignment="0" applyProtection="0"/>
    <xf numFmtId="0" fontId="6" fillId="38" borderId="143" applyNumberFormat="0" applyFont="0" applyAlignment="0" applyProtection="0"/>
    <xf numFmtId="0" fontId="6" fillId="38" borderId="143" applyNumberFormat="0" applyFont="0" applyAlignment="0" applyProtection="0"/>
    <xf numFmtId="0" fontId="6" fillId="38" borderId="143" applyNumberFormat="0" applyFont="0" applyAlignment="0" applyProtection="0"/>
    <xf numFmtId="0" fontId="6" fillId="38" borderId="143" applyNumberFormat="0" applyFont="0" applyAlignment="0" applyProtection="0"/>
    <xf numFmtId="0" fontId="6" fillId="38" borderId="143" applyNumberFormat="0" applyFont="0" applyAlignment="0" applyProtection="0"/>
    <xf numFmtId="0" fontId="6" fillId="38" borderId="143" applyNumberFormat="0" applyFont="0" applyAlignment="0" applyProtection="0"/>
    <xf numFmtId="0" fontId="6" fillId="38" borderId="143" applyNumberFormat="0" applyFont="0" applyAlignment="0" applyProtection="0"/>
    <xf numFmtId="0" fontId="6" fillId="38" borderId="143" applyNumberFormat="0" applyFont="0" applyAlignment="0" applyProtection="0"/>
    <xf numFmtId="0" fontId="6" fillId="38" borderId="143" applyNumberFormat="0" applyFont="0" applyAlignment="0" applyProtection="0"/>
    <xf numFmtId="0" fontId="6" fillId="38" borderId="143" applyNumberFormat="0" applyFon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0" fillId="36" borderId="144" applyNumberFormat="0" applyAlignment="0" applyProtection="0"/>
    <xf numFmtId="0" fontId="143" fillId="0" borderId="114">
      <alignment horizontal="center"/>
    </xf>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78" fillId="0" borderId="145" applyNumberFormat="0" applyFill="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119" fillId="36" borderId="146" applyNumberFormat="0" applyAlignment="0" applyProtection="0"/>
    <xf numFmtId="0" fontId="119" fillId="36" borderId="146" applyNumberFormat="0" applyAlignment="0" applyProtection="0"/>
    <xf numFmtId="0" fontId="119" fillId="36" borderId="146" applyNumberFormat="0" applyAlignment="0" applyProtection="0"/>
    <xf numFmtId="0" fontId="119" fillId="36" borderId="146" applyNumberFormat="0" applyAlignment="0" applyProtection="0"/>
    <xf numFmtId="0" fontId="119" fillId="36" borderId="146" applyNumberFormat="0" applyAlignment="0" applyProtection="0"/>
    <xf numFmtId="0" fontId="119" fillId="36" borderId="146" applyNumberFormat="0" applyAlignment="0" applyProtection="0"/>
    <xf numFmtId="0" fontId="119" fillId="36" borderId="146" applyNumberFormat="0" applyAlignment="0" applyProtection="0"/>
    <xf numFmtId="0" fontId="119" fillId="36" borderId="146" applyNumberFormat="0" applyAlignment="0" applyProtection="0"/>
    <xf numFmtId="0" fontId="135" fillId="37" borderId="146" applyNumberFormat="0" applyAlignment="0" applyProtection="0"/>
    <xf numFmtId="0" fontId="135" fillId="37" borderId="146" applyNumberFormat="0" applyAlignment="0" applyProtection="0"/>
    <xf numFmtId="0" fontId="135" fillId="37" borderId="146" applyNumberFormat="0" applyAlignment="0" applyProtection="0"/>
    <xf numFmtId="0" fontId="135" fillId="37" borderId="146" applyNumberFormat="0" applyAlignment="0" applyProtection="0"/>
    <xf numFmtId="0" fontId="135" fillId="37" borderId="146" applyNumberFormat="0" applyAlignment="0" applyProtection="0"/>
    <xf numFmtId="0" fontId="135" fillId="37" borderId="146" applyNumberFormat="0" applyAlignment="0" applyProtection="0"/>
    <xf numFmtId="0" fontId="135" fillId="37" borderId="146" applyNumberFormat="0" applyAlignment="0" applyProtection="0"/>
    <xf numFmtId="0" fontId="135" fillId="37" borderId="146" applyNumberFormat="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119" fillId="36" borderId="146" applyNumberFormat="0" applyAlignment="0" applyProtection="0"/>
    <xf numFmtId="0" fontId="119" fillId="36" borderId="146" applyNumberFormat="0" applyAlignment="0" applyProtection="0"/>
    <xf numFmtId="0" fontId="119" fillId="36" borderId="146" applyNumberFormat="0" applyAlignment="0" applyProtection="0"/>
    <xf numFmtId="0" fontId="119" fillId="36" borderId="146" applyNumberFormat="0" applyAlignment="0" applyProtection="0"/>
    <xf numFmtId="0" fontId="119" fillId="36" borderId="146" applyNumberFormat="0" applyAlignment="0" applyProtection="0"/>
    <xf numFmtId="0" fontId="119" fillId="36" borderId="146" applyNumberFormat="0" applyAlignment="0" applyProtection="0"/>
    <xf numFmtId="0" fontId="119" fillId="36" borderId="146" applyNumberFormat="0" applyAlignment="0" applyProtection="0"/>
    <xf numFmtId="0" fontId="119" fillId="36" borderId="146" applyNumberFormat="0" applyAlignment="0" applyProtection="0"/>
    <xf numFmtId="0" fontId="119" fillId="36" borderId="146" applyNumberFormat="0" applyAlignment="0" applyProtection="0"/>
    <xf numFmtId="0" fontId="119" fillId="36" borderId="146" applyNumberFormat="0" applyAlignment="0" applyProtection="0"/>
    <xf numFmtId="0" fontId="119" fillId="36" borderId="146" applyNumberFormat="0" applyAlignment="0" applyProtection="0"/>
    <xf numFmtId="0" fontId="119" fillId="36" borderId="146" applyNumberFormat="0" applyAlignment="0" applyProtection="0"/>
    <xf numFmtId="0" fontId="119" fillId="36" borderId="146" applyNumberFormat="0" applyAlignment="0" applyProtection="0"/>
    <xf numFmtId="0" fontId="135" fillId="37" borderId="146" applyNumberFormat="0" applyAlignment="0" applyProtection="0"/>
    <xf numFmtId="0" fontId="135" fillId="37" borderId="146" applyNumberFormat="0" applyAlignment="0" applyProtection="0"/>
    <xf numFmtId="0" fontId="135" fillId="37" borderId="146" applyNumberFormat="0" applyAlignment="0" applyProtection="0"/>
    <xf numFmtId="0" fontId="135" fillId="37" borderId="146" applyNumberFormat="0" applyAlignment="0" applyProtection="0"/>
    <xf numFmtId="0" fontId="135" fillId="37" borderId="146" applyNumberFormat="0" applyAlignment="0" applyProtection="0"/>
    <xf numFmtId="0" fontId="135" fillId="37" borderId="146" applyNumberFormat="0" applyAlignment="0" applyProtection="0"/>
    <xf numFmtId="0" fontId="135" fillId="37" borderId="146" applyNumberFormat="0" applyAlignment="0" applyProtection="0"/>
    <xf numFmtId="0" fontId="135" fillId="37" borderId="146" applyNumberFormat="0" applyAlignment="0" applyProtection="0"/>
    <xf numFmtId="0" fontId="135" fillId="37" borderId="146" applyNumberFormat="0" applyAlignment="0" applyProtection="0"/>
    <xf numFmtId="0" fontId="135" fillId="37" borderId="146" applyNumberFormat="0" applyAlignment="0" applyProtection="0"/>
    <xf numFmtId="0" fontId="135" fillId="37" borderId="146" applyNumberFormat="0" applyAlignment="0" applyProtection="0"/>
    <xf numFmtId="0" fontId="135" fillId="37" borderId="146" applyNumberFormat="0" applyAlignment="0" applyProtection="0"/>
    <xf numFmtId="0" fontId="135" fillId="37" borderId="146" applyNumberFormat="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6" fillId="38" borderId="149" applyNumberFormat="0" applyFon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140" fillId="36" borderId="150" applyNumberFormat="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184" fontId="1" fillId="0" borderId="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78" fillId="0" borderId="178" applyNumberFormat="0" applyFill="0" applyAlignment="0" applyProtection="0"/>
    <xf numFmtId="0" fontId="140" fillId="36" borderId="177" applyNumberFormat="0" applyAlignment="0" applyProtection="0"/>
    <xf numFmtId="0" fontId="129" fillId="0" borderId="167" applyNumberFormat="0" applyFill="0" applyAlignment="0" applyProtection="0"/>
    <xf numFmtId="0" fontId="129" fillId="0" borderId="167" applyNumberFormat="0" applyFill="0" applyAlignment="0" applyProtection="0"/>
    <xf numFmtId="0" fontId="129" fillId="0" borderId="167" applyNumberFormat="0" applyFill="0" applyAlignment="0" applyProtection="0"/>
    <xf numFmtId="0" fontId="129" fillId="0" borderId="167" applyNumberFormat="0" applyFill="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140" fillId="36" borderId="177" applyNumberForma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6" fillId="38" borderId="176" applyNumberFormat="0" applyFon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35" fillId="37" borderId="174" applyNumberFormat="0" applyAlignment="0" applyProtection="0"/>
    <xf numFmtId="0" fontId="129" fillId="0" borderId="175" applyNumberFormat="0" applyFill="0" applyAlignment="0" applyProtection="0"/>
    <xf numFmtId="0" fontId="129" fillId="0" borderId="175" applyNumberFormat="0" applyFill="0" applyAlignment="0" applyProtection="0"/>
    <xf numFmtId="0" fontId="129" fillId="0" borderId="175" applyNumberFormat="0" applyFill="0" applyAlignment="0" applyProtection="0"/>
    <xf numFmtId="0" fontId="129" fillId="0" borderId="175" applyNumberFormat="0" applyFill="0" applyAlignment="0" applyProtection="0"/>
    <xf numFmtId="0" fontId="143" fillId="0" borderId="159">
      <alignment horizontal="center"/>
    </xf>
    <xf numFmtId="0" fontId="143" fillId="0" borderId="159">
      <alignment horizontal="center"/>
    </xf>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74" applyNumberFormat="0" applyAlignment="0" applyProtection="0"/>
    <xf numFmtId="0" fontId="119" fillId="36" borderId="169" applyNumberFormat="0" applyAlignment="0" applyProtection="0"/>
    <xf numFmtId="0" fontId="6" fillId="38" borderId="170" applyNumberFormat="0" applyFont="0" applyAlignment="0" applyProtection="0"/>
    <xf numFmtId="0" fontId="6" fillId="38" borderId="170" applyNumberFormat="0" applyFon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78" fillId="0" borderId="172" applyNumberFormat="0" applyFill="0" applyAlignment="0" applyProtection="0"/>
    <xf numFmtId="0" fontId="140" fillId="36" borderId="171" applyNumberFormat="0" applyAlignment="0" applyProtection="0"/>
    <xf numFmtId="0" fontId="78" fillId="0" borderId="172" applyNumberFormat="0" applyFill="0" applyAlignment="0" applyProtection="0"/>
    <xf numFmtId="0" fontId="119" fillId="36" borderId="169" applyNumberFormat="0" applyAlignment="0" applyProtection="0"/>
    <xf numFmtId="0" fontId="6" fillId="38" borderId="170" applyNumberFormat="0" applyFont="0" applyAlignment="0" applyProtection="0"/>
    <xf numFmtId="0" fontId="126" fillId="0" borderId="147" applyNumberFormat="0" applyFill="0" applyAlignment="0" applyProtection="0"/>
    <xf numFmtId="0" fontId="127" fillId="0" borderId="148" applyNumberFormat="0" applyFill="0" applyAlignment="0" applyProtection="0"/>
    <xf numFmtId="0" fontId="135" fillId="37" borderId="169" applyNumberFormat="0" applyAlignment="0" applyProtection="0"/>
    <xf numFmtId="0" fontId="135" fillId="37" borderId="169" applyNumberFormat="0" applyAlignment="0" applyProtection="0"/>
    <xf numFmtId="0" fontId="6" fillId="38" borderId="170" applyNumberFormat="0" applyFont="0" applyAlignment="0" applyProtection="0"/>
    <xf numFmtId="0" fontId="140" fillId="36" borderId="171" applyNumberFormat="0" applyAlignment="0" applyProtection="0"/>
    <xf numFmtId="0" fontId="143" fillId="0" borderId="168">
      <alignment horizontal="center"/>
    </xf>
    <xf numFmtId="0" fontId="78" fillId="0" borderId="172" applyNumberFormat="0" applyFill="0" applyAlignment="0" applyProtection="0"/>
    <xf numFmtId="0" fontId="140" fillId="36" borderId="171" applyNumberFormat="0" applyAlignment="0" applyProtection="0"/>
    <xf numFmtId="0" fontId="78" fillId="0" borderId="172" applyNumberFormat="0" applyFill="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140" fillId="36" borderId="171"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3" fillId="0" borderId="168">
      <alignment horizontal="center"/>
    </xf>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19" fillId="36"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135" fillId="37" borderId="169" applyNumberForma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6" fillId="38" borderId="170" applyNumberFormat="0" applyFon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140" fillId="36" borderId="171" applyNumberFormat="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78" fillId="0" borderId="172" applyNumberFormat="0" applyFill="0" applyAlignment="0" applyProtection="0"/>
    <xf numFmtId="0" fontId="140" fillId="36" borderId="177" applyNumberFormat="0" applyAlignment="0" applyProtection="0"/>
    <xf numFmtId="0" fontId="119" fillId="36" borderId="181" applyNumberFormat="0" applyAlignment="0" applyProtection="0"/>
    <xf numFmtId="0" fontId="6" fillId="38" borderId="182" applyNumberFormat="0" applyFont="0" applyAlignment="0" applyProtection="0"/>
    <xf numFmtId="0" fontId="6" fillId="38" borderId="182" applyNumberFormat="0" applyFon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78" fillId="0" borderId="184" applyNumberFormat="0" applyFill="0" applyAlignment="0" applyProtection="0"/>
    <xf numFmtId="0" fontId="140" fillId="36" borderId="183" applyNumberFormat="0" applyAlignment="0" applyProtection="0"/>
    <xf numFmtId="0" fontId="78" fillId="0" borderId="184" applyNumberFormat="0" applyFill="0" applyAlignment="0" applyProtection="0"/>
    <xf numFmtId="0" fontId="119" fillId="36" borderId="181" applyNumberFormat="0" applyAlignment="0" applyProtection="0"/>
    <xf numFmtId="0" fontId="6" fillId="38" borderId="182" applyNumberFormat="0" applyFont="0" applyAlignment="0" applyProtection="0"/>
    <xf numFmtId="0" fontId="135" fillId="37" borderId="181" applyNumberFormat="0" applyAlignment="0" applyProtection="0"/>
    <xf numFmtId="0" fontId="135" fillId="37" borderId="181" applyNumberFormat="0" applyAlignment="0" applyProtection="0"/>
    <xf numFmtId="0" fontId="6" fillId="38" borderId="182" applyNumberFormat="0" applyFont="0" applyAlignment="0" applyProtection="0"/>
    <xf numFmtId="0" fontId="140" fillId="36" borderId="183" applyNumberFormat="0" applyAlignment="0" applyProtection="0"/>
    <xf numFmtId="0" fontId="143" fillId="0" borderId="179">
      <alignment horizontal="center"/>
    </xf>
    <xf numFmtId="0" fontId="78" fillId="0" borderId="184" applyNumberFormat="0" applyFill="0" applyAlignment="0" applyProtection="0"/>
    <xf numFmtId="0" fontId="140" fillId="36" borderId="183" applyNumberFormat="0" applyAlignment="0" applyProtection="0"/>
    <xf numFmtId="0" fontId="78" fillId="0" borderId="184" applyNumberFormat="0" applyFill="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140" fillId="36" borderId="183"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3" fillId="0" borderId="179">
      <alignment horizontal="center"/>
    </xf>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19" fillId="36"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135" fillId="37" borderId="181" applyNumberForma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6" fillId="38" borderId="182" applyNumberFormat="0" applyFon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140" fillId="36" borderId="183" applyNumberFormat="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xf numFmtId="0" fontId="78" fillId="0" borderId="184" applyNumberFormat="0" applyFill="0" applyAlignment="0" applyProtection="0"/>
  </cellStyleXfs>
  <cellXfs count="3143">
    <xf numFmtId="0" fontId="0" fillId="0" borderId="0" xfId="0"/>
    <xf numFmtId="0" fontId="7" fillId="2" borderId="0" xfId="4" applyFont="1" applyFill="1" applyAlignment="1">
      <alignment vertical="top"/>
    </xf>
    <xf numFmtId="0" fontId="7" fillId="2" borderId="1" xfId="4" applyFont="1" applyFill="1" applyBorder="1" applyAlignment="1">
      <alignment vertical="center"/>
    </xf>
    <xf numFmtId="0" fontId="7" fillId="2" borderId="2" xfId="4" applyFont="1" applyFill="1" applyBorder="1" applyAlignment="1">
      <alignment vertical="center"/>
    </xf>
    <xf numFmtId="0" fontId="0" fillId="3" borderId="0" xfId="0" applyFill="1"/>
    <xf numFmtId="0" fontId="7" fillId="2" borderId="0" xfId="4" applyFont="1" applyFill="1" applyAlignment="1">
      <alignment horizontal="left" vertical="top"/>
    </xf>
    <xf numFmtId="0" fontId="7" fillId="2" borderId="0" xfId="4" applyFont="1" applyFill="1" applyBorder="1" applyAlignment="1">
      <alignment vertical="center"/>
    </xf>
    <xf numFmtId="0" fontId="7" fillId="2" borderId="3" xfId="4" applyFont="1" applyFill="1" applyBorder="1" applyAlignment="1">
      <alignment vertical="center"/>
    </xf>
    <xf numFmtId="0" fontId="0" fillId="3" borderId="7" xfId="0" applyFill="1" applyBorder="1"/>
    <xf numFmtId="0" fontId="0" fillId="3" borderId="1" xfId="0" applyFill="1" applyBorder="1"/>
    <xf numFmtId="0" fontId="0" fillId="3" borderId="2" xfId="0" applyFill="1" applyBorder="1"/>
    <xf numFmtId="0" fontId="0" fillId="3" borderId="8" xfId="0" applyFill="1" applyBorder="1"/>
    <xf numFmtId="0" fontId="0" fillId="3" borderId="0" xfId="0" applyFill="1" applyBorder="1"/>
    <xf numFmtId="0" fontId="0" fillId="3" borderId="3" xfId="0" applyFill="1" applyBorder="1"/>
    <xf numFmtId="0" fontId="9" fillId="5" borderId="7" xfId="0" applyFont="1" applyFill="1" applyBorder="1" applyAlignment="1">
      <alignment vertical="center"/>
    </xf>
    <xf numFmtId="0" fontId="9" fillId="5" borderId="1" xfId="0" applyFont="1" applyFill="1" applyBorder="1" applyAlignment="1">
      <alignment vertical="center"/>
    </xf>
    <xf numFmtId="0" fontId="10" fillId="5" borderId="1" xfId="0" applyFont="1" applyFill="1" applyBorder="1" applyAlignment="1">
      <alignment vertical="center"/>
    </xf>
    <xf numFmtId="0" fontId="10" fillId="5" borderId="2" xfId="0" applyFont="1" applyFill="1" applyBorder="1" applyAlignment="1">
      <alignment vertical="center"/>
    </xf>
    <xf numFmtId="0" fontId="4" fillId="3" borderId="0" xfId="0" applyFont="1" applyFill="1"/>
    <xf numFmtId="0" fontId="11" fillId="6" borderId="8" xfId="0" applyFont="1" applyFill="1" applyBorder="1" applyAlignment="1">
      <alignment vertical="center"/>
    </xf>
    <xf numFmtId="0" fontId="11" fillId="6" borderId="0" xfId="0" applyFont="1" applyFill="1" applyBorder="1" applyAlignment="1">
      <alignment vertical="center"/>
    </xf>
    <xf numFmtId="0" fontId="11" fillId="6" borderId="3" xfId="0" applyFont="1" applyFill="1" applyBorder="1" applyAlignment="1">
      <alignment vertical="center"/>
    </xf>
    <xf numFmtId="0" fontId="11" fillId="6" borderId="4" xfId="0" applyFont="1" applyFill="1" applyBorder="1" applyAlignment="1">
      <alignment vertical="center"/>
    </xf>
    <xf numFmtId="0" fontId="11" fillId="6" borderId="5" xfId="0" applyFont="1" applyFill="1" applyBorder="1" applyAlignment="1">
      <alignment vertical="center"/>
    </xf>
    <xf numFmtId="0" fontId="11" fillId="6" borderId="6" xfId="0" applyFont="1" applyFill="1" applyBorder="1" applyAlignment="1">
      <alignment vertical="center"/>
    </xf>
    <xf numFmtId="0" fontId="0" fillId="3" borderId="4" xfId="0" applyFill="1" applyBorder="1"/>
    <xf numFmtId="0" fontId="0" fillId="3" borderId="5" xfId="0" applyFill="1" applyBorder="1"/>
    <xf numFmtId="0" fontId="0" fillId="3" borderId="6" xfId="0" applyFill="1" applyBorder="1"/>
    <xf numFmtId="0" fontId="11" fillId="3" borderId="0" xfId="0" applyFont="1" applyFill="1" applyBorder="1" applyAlignment="1">
      <alignment vertical="center"/>
    </xf>
    <xf numFmtId="0" fontId="12" fillId="2" borderId="0" xfId="4" applyFont="1" applyFill="1"/>
    <xf numFmtId="0" fontId="7" fillId="2" borderId="0" xfId="4" applyFont="1" applyFill="1" applyAlignment="1">
      <alignment vertical="center"/>
    </xf>
    <xf numFmtId="0" fontId="12" fillId="2" borderId="0" xfId="4" applyFont="1" applyFill="1" applyAlignment="1">
      <alignment horizontal="left" vertical="top" wrapText="1"/>
    </xf>
    <xf numFmtId="0" fontId="8" fillId="4" borderId="0" xfId="5" applyFont="1" applyFill="1" applyBorder="1" applyAlignment="1">
      <alignment vertical="center"/>
    </xf>
    <xf numFmtId="0" fontId="0" fillId="3" borderId="0" xfId="0" applyFill="1" applyAlignment="1">
      <alignment vertical="center" wrapText="1"/>
    </xf>
    <xf numFmtId="0" fontId="14" fillId="3" borderId="0" xfId="0" applyFont="1" applyFill="1" applyAlignment="1">
      <alignment vertical="center" wrapText="1"/>
    </xf>
    <xf numFmtId="0" fontId="14" fillId="3" borderId="0" xfId="0" applyFont="1" applyFill="1"/>
    <xf numFmtId="0" fontId="7" fillId="2" borderId="0" xfId="4" applyFont="1" applyFill="1" applyAlignment="1">
      <alignment vertical="top" wrapText="1"/>
    </xf>
    <xf numFmtId="0" fontId="7" fillId="2" borderId="0" xfId="4" applyFont="1" applyFill="1" applyAlignment="1">
      <alignment horizontal="left" vertical="top" wrapText="1"/>
    </xf>
    <xf numFmtId="0" fontId="11" fillId="7" borderId="0" xfId="6" applyFont="1" applyFill="1" applyBorder="1" applyAlignment="1">
      <alignment vertical="center"/>
    </xf>
    <xf numFmtId="0" fontId="6" fillId="7" borderId="0" xfId="6" applyFont="1" applyFill="1" applyBorder="1" applyAlignment="1">
      <alignment vertical="center"/>
    </xf>
    <xf numFmtId="0" fontId="15" fillId="3" borderId="0" xfId="6" applyFont="1" applyFill="1" applyAlignment="1">
      <alignment horizontal="left" vertical="top" wrapText="1"/>
    </xf>
    <xf numFmtId="0" fontId="6" fillId="3" borderId="0" xfId="6" applyFont="1" applyFill="1" applyAlignment="1">
      <alignment horizontal="left" vertical="top" wrapText="1"/>
    </xf>
    <xf numFmtId="0" fontId="13" fillId="3" borderId="0" xfId="6" applyFont="1" applyFill="1" applyBorder="1"/>
    <xf numFmtId="0" fontId="6" fillId="3" borderId="0" xfId="6" applyFont="1" applyFill="1" applyBorder="1"/>
    <xf numFmtId="0" fontId="13" fillId="3" borderId="0" xfId="6" applyFont="1" applyFill="1" applyAlignment="1">
      <alignment vertical="top"/>
    </xf>
    <xf numFmtId="0" fontId="6" fillId="3" borderId="0" xfId="6" applyFont="1" applyFill="1"/>
    <xf numFmtId="0" fontId="17" fillId="8" borderId="8" xfId="6" applyFont="1" applyFill="1" applyBorder="1" applyAlignment="1">
      <alignment horizontal="center"/>
    </xf>
    <xf numFmtId="0" fontId="18" fillId="8" borderId="0" xfId="6" applyFont="1" applyFill="1" applyBorder="1"/>
    <xf numFmtId="0" fontId="6" fillId="8" borderId="0" xfId="6" applyFont="1" applyFill="1" applyBorder="1"/>
    <xf numFmtId="0" fontId="6" fillId="8" borderId="3" xfId="6" applyFont="1" applyFill="1" applyBorder="1"/>
    <xf numFmtId="0" fontId="19" fillId="8" borderId="8" xfId="6" applyFont="1" applyFill="1" applyBorder="1" applyAlignment="1">
      <alignment horizontal="left" indent="1"/>
    </xf>
    <xf numFmtId="0" fontId="6" fillId="8" borderId="3" xfId="6" applyFont="1" applyFill="1" applyBorder="1" applyAlignment="1" applyProtection="1">
      <protection locked="0"/>
    </xf>
    <xf numFmtId="0" fontId="6" fillId="8" borderId="0" xfId="6" applyFont="1" applyFill="1" applyBorder="1" applyAlignment="1">
      <alignment horizontal="left"/>
    </xf>
    <xf numFmtId="0" fontId="18" fillId="8" borderId="4" xfId="6" applyFont="1" applyFill="1" applyBorder="1" applyAlignment="1">
      <alignment horizontal="left" indent="1"/>
    </xf>
    <xf numFmtId="0" fontId="6" fillId="8" borderId="5" xfId="6" applyFont="1" applyFill="1" applyBorder="1" applyAlignment="1"/>
    <xf numFmtId="0" fontId="6" fillId="8" borderId="5" xfId="6" applyFont="1" applyFill="1" applyBorder="1"/>
    <xf numFmtId="0" fontId="6" fillId="8" borderId="6" xfId="6" applyFont="1" applyFill="1" applyBorder="1"/>
    <xf numFmtId="0" fontId="18" fillId="8" borderId="7" xfId="6" applyFont="1" applyFill="1" applyBorder="1" applyAlignment="1">
      <alignment horizontal="left" indent="1"/>
    </xf>
    <xf numFmtId="0" fontId="6" fillId="8" borderId="1" xfId="6" applyFont="1" applyFill="1" applyBorder="1" applyAlignment="1"/>
    <xf numFmtId="0" fontId="6" fillId="8" borderId="1" xfId="6" applyFont="1" applyFill="1" applyBorder="1"/>
    <xf numFmtId="0" fontId="6" fillId="8" borderId="2" xfId="6" applyFont="1" applyFill="1" applyBorder="1"/>
    <xf numFmtId="0" fontId="20" fillId="8" borderId="3" xfId="6" applyFont="1" applyFill="1" applyBorder="1" applyAlignment="1" applyProtection="1">
      <protection locked="0"/>
    </xf>
    <xf numFmtId="0" fontId="20" fillId="8" borderId="0" xfId="6" applyFont="1" applyFill="1" applyBorder="1" applyAlignment="1">
      <alignment horizontal="right" indent="1"/>
    </xf>
    <xf numFmtId="0" fontId="20" fillId="8" borderId="0" xfId="6" applyFont="1" applyFill="1" applyBorder="1"/>
    <xf numFmtId="0" fontId="6" fillId="3" borderId="14" xfId="6" applyFont="1" applyFill="1" applyBorder="1" applyAlignment="1" applyProtection="1">
      <alignment horizontal="center"/>
      <protection locked="0"/>
    </xf>
    <xf numFmtId="0" fontId="6" fillId="3" borderId="14" xfId="6" applyFont="1" applyFill="1" applyBorder="1" applyAlignment="1" applyProtection="1">
      <alignment horizontal="left"/>
      <protection locked="0"/>
    </xf>
    <xf numFmtId="0" fontId="6" fillId="8" borderId="3" xfId="6" applyFont="1" applyFill="1" applyBorder="1" applyProtection="1">
      <protection locked="0"/>
    </xf>
    <xf numFmtId="0" fontId="18" fillId="8" borderId="8" xfId="6" applyFont="1" applyFill="1" applyBorder="1" applyAlignment="1">
      <alignment horizontal="left" indent="1"/>
    </xf>
    <xf numFmtId="0" fontId="6" fillId="8" borderId="0" xfId="6" applyFont="1" applyFill="1" applyBorder="1" applyAlignment="1">
      <alignment horizontal="center"/>
    </xf>
    <xf numFmtId="0" fontId="20" fillId="8" borderId="8" xfId="6" applyFont="1" applyFill="1" applyBorder="1"/>
    <xf numFmtId="0" fontId="6" fillId="7" borderId="9" xfId="6" applyFont="1" applyFill="1" applyBorder="1" applyAlignment="1">
      <alignment horizontal="center" vertical="center"/>
    </xf>
    <xf numFmtId="0" fontId="20" fillId="8" borderId="0" xfId="6" applyFont="1" applyFill="1" applyBorder="1" applyAlignment="1"/>
    <xf numFmtId="0" fontId="20" fillId="8" borderId="3" xfId="6" applyFont="1" applyFill="1" applyBorder="1" applyAlignment="1"/>
    <xf numFmtId="0" fontId="20" fillId="8" borderId="4" xfId="6" applyFont="1" applyFill="1" applyBorder="1" applyAlignment="1">
      <alignment horizontal="left" indent="1"/>
    </xf>
    <xf numFmtId="0" fontId="20" fillId="8" borderId="5" xfId="6" applyFont="1" applyFill="1" applyBorder="1"/>
    <xf numFmtId="0" fontId="20" fillId="8" borderId="5" xfId="6" applyFont="1" applyFill="1" applyBorder="1" applyAlignment="1"/>
    <xf numFmtId="0" fontId="20" fillId="8" borderId="6" xfId="6" applyFont="1" applyFill="1" applyBorder="1" applyAlignment="1"/>
    <xf numFmtId="0" fontId="0" fillId="3" borderId="0" xfId="0" applyFont="1" applyFill="1"/>
    <xf numFmtId="0" fontId="22" fillId="2" borderId="0" xfId="4" applyFont="1" applyFill="1"/>
    <xf numFmtId="0" fontId="22" fillId="2" borderId="0" xfId="4" applyFont="1" applyFill="1" applyAlignment="1">
      <alignment horizontal="left"/>
    </xf>
    <xf numFmtId="0" fontId="23" fillId="2" borderId="0" xfId="4" applyFont="1" applyFill="1"/>
    <xf numFmtId="0" fontId="0" fillId="0" borderId="0" xfId="0" applyFont="1"/>
    <xf numFmtId="0" fontId="24" fillId="2" borderId="0" xfId="4" applyFont="1" applyFill="1"/>
    <xf numFmtId="0" fontId="25" fillId="4" borderId="0" xfId="4" applyFont="1" applyFill="1" applyBorder="1" applyAlignment="1">
      <alignment vertical="center"/>
    </xf>
    <xf numFmtId="0" fontId="25" fillId="4" borderId="0" xfId="4" applyFont="1" applyFill="1" applyBorder="1" applyAlignment="1">
      <alignment horizontal="left" vertical="center"/>
    </xf>
    <xf numFmtId="0" fontId="26" fillId="4" borderId="0" xfId="4" applyFont="1" applyFill="1" applyBorder="1" applyAlignment="1">
      <alignment vertical="center"/>
    </xf>
    <xf numFmtId="0" fontId="27" fillId="7" borderId="0" xfId="8" applyFont="1" applyFill="1" applyAlignment="1">
      <alignment horizontal="left" vertical="center" wrapText="1"/>
    </xf>
    <xf numFmtId="0" fontId="6" fillId="10" borderId="0" xfId="0" applyFont="1" applyFill="1"/>
    <xf numFmtId="0" fontId="28" fillId="10" borderId="0" xfId="0" applyFont="1" applyFill="1"/>
    <xf numFmtId="0" fontId="0" fillId="10" borderId="0" xfId="0" applyFont="1" applyFill="1"/>
    <xf numFmtId="0" fontId="0" fillId="0" borderId="0" xfId="0" applyFont="1" applyAlignment="1"/>
    <xf numFmtId="0" fontId="4" fillId="0" borderId="0" xfId="0" applyFont="1" applyAlignment="1"/>
    <xf numFmtId="0" fontId="19" fillId="8" borderId="15" xfId="9" applyFont="1" applyFill="1" applyBorder="1" applyAlignment="1">
      <alignment horizontal="right" vertical="center" wrapText="1" indent="1"/>
    </xf>
    <xf numFmtId="0" fontId="20" fillId="8" borderId="17" xfId="9" applyFont="1" applyFill="1" applyBorder="1" applyAlignment="1">
      <alignment horizontal="right" vertical="center" wrapText="1"/>
    </xf>
    <xf numFmtId="0" fontId="20" fillId="8" borderId="9" xfId="9" applyFont="1" applyFill="1" applyBorder="1" applyAlignment="1">
      <alignment horizontal="right" vertical="center" indent="1"/>
    </xf>
    <xf numFmtId="0" fontId="0" fillId="0" borderId="0" xfId="0" applyFont="1" applyAlignment="1">
      <alignment horizontal="center" vertical="center" wrapText="1"/>
    </xf>
    <xf numFmtId="0" fontId="19" fillId="8" borderId="9" xfId="0" applyFont="1" applyFill="1" applyBorder="1" applyAlignment="1">
      <alignment horizontal="right" vertical="center" wrapText="1" indent="1"/>
    </xf>
    <xf numFmtId="44" fontId="0" fillId="0" borderId="20" xfId="2" applyFont="1" applyBorder="1"/>
    <xf numFmtId="0" fontId="4" fillId="0" borderId="0" xfId="0" applyFont="1"/>
    <xf numFmtId="0" fontId="0" fillId="3" borderId="0" xfId="0" applyFill="1" applyProtection="1"/>
    <xf numFmtId="0" fontId="7" fillId="2" borderId="1" xfId="4" applyFont="1" applyFill="1" applyBorder="1" applyAlignment="1" applyProtection="1">
      <alignment vertical="center"/>
    </xf>
    <xf numFmtId="0" fontId="7" fillId="2" borderId="0" xfId="4" applyFont="1" applyFill="1" applyBorder="1" applyAlignment="1" applyProtection="1">
      <alignment vertical="center"/>
    </xf>
    <xf numFmtId="0" fontId="7" fillId="2" borderId="19" xfId="4" applyFont="1" applyFill="1" applyBorder="1" applyAlignment="1" applyProtection="1">
      <alignment vertical="center"/>
    </xf>
    <xf numFmtId="0" fontId="7" fillId="2" borderId="0" xfId="4" applyFont="1" applyFill="1" applyBorder="1" applyAlignment="1" applyProtection="1">
      <alignment horizontal="left" vertical="center" indent="2"/>
    </xf>
    <xf numFmtId="0" fontId="0" fillId="5" borderId="0" xfId="0" applyFill="1" applyBorder="1" applyProtection="1"/>
    <xf numFmtId="0" fontId="0" fillId="5" borderId="0" xfId="0" applyFill="1" applyBorder="1" applyAlignment="1" applyProtection="1">
      <alignment horizontal="left" vertical="center" indent="1"/>
    </xf>
    <xf numFmtId="0" fontId="0" fillId="5" borderId="0" xfId="0" applyFill="1" applyBorder="1" applyProtection="1">
      <protection hidden="1"/>
    </xf>
    <xf numFmtId="0" fontId="0" fillId="3" borderId="0" xfId="0" applyFill="1" applyProtection="1">
      <protection hidden="1"/>
    </xf>
    <xf numFmtId="0" fontId="7" fillId="2" borderId="0" xfId="4" applyFont="1" applyFill="1" applyBorder="1" applyAlignment="1" applyProtection="1">
      <alignment horizontal="left" vertical="center"/>
    </xf>
    <xf numFmtId="0" fontId="7" fillId="2" borderId="19" xfId="4" applyFont="1" applyFill="1" applyBorder="1" applyAlignment="1" applyProtection="1">
      <alignment horizontal="left" vertical="center"/>
    </xf>
    <xf numFmtId="0" fontId="22" fillId="5" borderId="0" xfId="4" applyFont="1" applyFill="1" applyBorder="1" applyAlignment="1" applyProtection="1">
      <alignment vertical="center"/>
    </xf>
    <xf numFmtId="0" fontId="22" fillId="5" borderId="0" xfId="4" applyFont="1" applyFill="1" applyBorder="1" applyAlignment="1" applyProtection="1">
      <alignment horizontal="left" vertical="center" indent="1"/>
    </xf>
    <xf numFmtId="0" fontId="22" fillId="5" borderId="0" xfId="4" applyFont="1" applyFill="1" applyBorder="1" applyAlignment="1" applyProtection="1">
      <alignment horizontal="center" vertical="center" wrapText="1"/>
    </xf>
    <xf numFmtId="0" fontId="22" fillId="5" borderId="0" xfId="4" applyFont="1" applyFill="1" applyBorder="1" applyAlignment="1" applyProtection="1">
      <alignment vertical="center" wrapText="1"/>
    </xf>
    <xf numFmtId="0" fontId="22" fillId="5" borderId="0" xfId="4" applyFont="1" applyFill="1" applyBorder="1" applyAlignment="1" applyProtection="1">
      <alignment vertical="center" wrapText="1"/>
      <protection hidden="1"/>
    </xf>
    <xf numFmtId="0" fontId="29" fillId="4" borderId="0" xfId="5" applyFont="1" applyFill="1" applyBorder="1" applyAlignment="1" applyProtection="1">
      <alignment horizontal="left" vertical="center"/>
    </xf>
    <xf numFmtId="0" fontId="29" fillId="4" borderId="0" xfId="5" applyFont="1" applyFill="1" applyBorder="1" applyAlignment="1" applyProtection="1">
      <alignment horizontal="left" vertical="center" indent="2"/>
    </xf>
    <xf numFmtId="0" fontId="30" fillId="4" borderId="0" xfId="5" applyFont="1" applyFill="1" applyBorder="1" applyAlignment="1" applyProtection="1">
      <alignment vertical="center"/>
    </xf>
    <xf numFmtId="0" fontId="30" fillId="4" borderId="0" xfId="5" applyFont="1" applyFill="1" applyBorder="1" applyAlignment="1" applyProtection="1">
      <alignment horizontal="left" vertical="center" indent="1"/>
    </xf>
    <xf numFmtId="0" fontId="30" fillId="4" borderId="0" xfId="5" applyFont="1" applyFill="1" applyBorder="1" applyAlignment="1" applyProtection="1">
      <alignment horizontal="center" vertical="center" wrapText="1"/>
    </xf>
    <xf numFmtId="0" fontId="30" fillId="4" borderId="0" xfId="5" applyFont="1" applyFill="1" applyBorder="1" applyAlignment="1" applyProtection="1">
      <alignment vertical="center" wrapText="1"/>
    </xf>
    <xf numFmtId="0" fontId="30" fillId="4" borderId="0" xfId="5" applyFont="1" applyFill="1" applyBorder="1" applyAlignment="1" applyProtection="1">
      <alignment vertical="center" wrapText="1"/>
      <protection hidden="1"/>
    </xf>
    <xf numFmtId="0" fontId="25" fillId="4" borderId="0" xfId="4" applyFont="1" applyFill="1" applyBorder="1" applyAlignment="1" applyProtection="1">
      <alignment vertical="center" wrapText="1"/>
      <protection hidden="1"/>
    </xf>
    <xf numFmtId="0" fontId="0" fillId="3" borderId="0" xfId="0" applyFill="1" applyBorder="1" applyAlignment="1" applyProtection="1">
      <alignment horizontal="left" indent="2"/>
    </xf>
    <xf numFmtId="0" fontId="0" fillId="3" borderId="0" xfId="0" applyFill="1" applyBorder="1" applyProtection="1"/>
    <xf numFmtId="0" fontId="0" fillId="3" borderId="0" xfId="0" applyFill="1" applyAlignment="1" applyProtection="1">
      <alignment horizontal="left" vertical="center" indent="1"/>
    </xf>
    <xf numFmtId="0" fontId="0" fillId="3" borderId="0" xfId="0" applyFill="1" applyAlignment="1" applyProtection="1">
      <alignment vertical="center"/>
    </xf>
    <xf numFmtId="0" fontId="31" fillId="5" borderId="0" xfId="6" applyFont="1" applyFill="1" applyBorder="1" applyAlignment="1" applyProtection="1">
      <alignment vertical="center"/>
    </xf>
    <xf numFmtId="0" fontId="32" fillId="5" borderId="0" xfId="0" applyFont="1" applyFill="1" applyAlignment="1" applyProtection="1">
      <alignment horizontal="left" vertical="center"/>
    </xf>
    <xf numFmtId="0" fontId="32" fillId="5" borderId="0" xfId="0" applyFont="1" applyFill="1" applyBorder="1" applyAlignment="1" applyProtection="1">
      <alignment horizontal="left" vertical="center"/>
    </xf>
    <xf numFmtId="0" fontId="33" fillId="5" borderId="0" xfId="0" applyFont="1" applyFill="1" applyAlignment="1" applyProtection="1">
      <alignment vertical="center"/>
    </xf>
    <xf numFmtId="0" fontId="33" fillId="5" borderId="3" xfId="0" applyFont="1" applyFill="1" applyBorder="1" applyAlignment="1" applyProtection="1">
      <alignment vertical="center"/>
    </xf>
    <xf numFmtId="0" fontId="0" fillId="3" borderId="0" xfId="0" applyFont="1" applyFill="1" applyAlignment="1" applyProtection="1">
      <alignment vertical="center"/>
    </xf>
    <xf numFmtId="0" fontId="31" fillId="5" borderId="0" xfId="6" applyFont="1" applyFill="1" applyBorder="1" applyAlignment="1">
      <alignment vertical="center"/>
    </xf>
    <xf numFmtId="0" fontId="5" fillId="5" borderId="1" xfId="0" applyFont="1" applyFill="1" applyBorder="1" applyAlignment="1" applyProtection="1">
      <alignment vertical="center"/>
    </xf>
    <xf numFmtId="0" fontId="5" fillId="5" borderId="1" xfId="0" applyFont="1" applyFill="1" applyBorder="1" applyAlignment="1" applyProtection="1">
      <alignment horizontal="left" vertical="center"/>
    </xf>
    <xf numFmtId="0" fontId="5" fillId="5" borderId="2" xfId="0" applyFont="1" applyFill="1" applyBorder="1" applyAlignment="1" applyProtection="1">
      <alignment vertical="center"/>
    </xf>
    <xf numFmtId="0" fontId="5" fillId="0" borderId="0" xfId="0" applyFont="1" applyFill="1" applyBorder="1" applyAlignment="1" applyProtection="1">
      <alignment vertical="center"/>
    </xf>
    <xf numFmtId="0" fontId="0" fillId="3" borderId="0" xfId="0" applyFont="1" applyFill="1" applyAlignment="1" applyProtection="1">
      <alignment vertical="center"/>
      <protection hidden="1"/>
    </xf>
    <xf numFmtId="0" fontId="0" fillId="3" borderId="0" xfId="0" applyFill="1" applyAlignment="1" applyProtection="1">
      <alignment vertical="center"/>
      <protection hidden="1"/>
    </xf>
    <xf numFmtId="0" fontId="34" fillId="0" borderId="0" xfId="0" applyFont="1" applyFill="1" applyAlignment="1" applyProtection="1">
      <alignment horizontal="left"/>
    </xf>
    <xf numFmtId="0" fontId="34" fillId="0" borderId="0" xfId="6" applyFont="1" applyFill="1" applyBorder="1" applyAlignment="1" applyProtection="1">
      <alignment horizontal="left"/>
    </xf>
    <xf numFmtId="0" fontId="34" fillId="0" borderId="0" xfId="0" applyFont="1" applyFill="1" applyAlignment="1" applyProtection="1">
      <alignment horizontal="left" indent="1"/>
    </xf>
    <xf numFmtId="0" fontId="34" fillId="0" borderId="0" xfId="0" applyFont="1" applyFill="1" applyBorder="1" applyAlignment="1" applyProtection="1">
      <alignment horizontal="left" indent="3"/>
    </xf>
    <xf numFmtId="0" fontId="34" fillId="0" borderId="0" xfId="0" applyFont="1" applyFill="1" applyBorder="1" applyAlignment="1" applyProtection="1">
      <alignment horizontal="left" indent="1"/>
    </xf>
    <xf numFmtId="0" fontId="34" fillId="0" borderId="8" xfId="6" applyFont="1" applyFill="1" applyBorder="1" applyAlignment="1" applyProtection="1">
      <alignment horizontal="left"/>
    </xf>
    <xf numFmtId="0" fontId="34" fillId="0" borderId="0" xfId="0" applyFont="1" applyFill="1" applyBorder="1" applyAlignment="1" applyProtection="1">
      <alignment horizontal="left"/>
    </xf>
    <xf numFmtId="0" fontId="34" fillId="0" borderId="0" xfId="0" applyFont="1" applyFill="1" applyBorder="1" applyAlignment="1" applyProtection="1">
      <alignment horizontal="left" vertical="center" indent="1"/>
    </xf>
    <xf numFmtId="0" fontId="34" fillId="0" borderId="3" xfId="0" applyFont="1" applyFill="1" applyBorder="1" applyAlignment="1" applyProtection="1">
      <alignment horizontal="left"/>
    </xf>
    <xf numFmtId="0" fontId="34" fillId="0" borderId="0" xfId="0" applyFont="1" applyFill="1" applyAlignment="1" applyProtection="1">
      <alignment horizontal="left"/>
      <protection hidden="1"/>
    </xf>
    <xf numFmtId="0" fontId="0" fillId="3" borderId="0" xfId="0" applyFont="1" applyFill="1" applyProtection="1"/>
    <xf numFmtId="0" fontId="4" fillId="3" borderId="0" xfId="0" applyFont="1" applyFill="1" applyAlignment="1" applyProtection="1">
      <alignment horizontal="left" vertical="center" indent="1"/>
    </xf>
    <xf numFmtId="0" fontId="4" fillId="3" borderId="0" xfId="10" applyFont="1" applyFill="1" applyBorder="1" applyAlignment="1" applyProtection="1">
      <alignment horizontal="left" vertical="center" wrapText="1" indent="1"/>
    </xf>
    <xf numFmtId="0" fontId="4" fillId="3" borderId="0" xfId="10" applyFont="1" applyFill="1" applyBorder="1" applyAlignment="1" applyProtection="1">
      <alignment horizontal="left" vertical="center" wrapText="1" indent="3"/>
    </xf>
    <xf numFmtId="0" fontId="35" fillId="3" borderId="21" xfId="0" applyFont="1" applyFill="1" applyBorder="1" applyAlignment="1" applyProtection="1">
      <alignment horizontal="center" vertical="center" wrapText="1"/>
    </xf>
    <xf numFmtId="0" fontId="35" fillId="3" borderId="22" xfId="0" applyFont="1" applyFill="1" applyBorder="1" applyAlignment="1" applyProtection="1">
      <alignment horizontal="center" vertical="center" wrapText="1"/>
    </xf>
    <xf numFmtId="0" fontId="35" fillId="3" borderId="23" xfId="0" applyFont="1" applyFill="1" applyBorder="1" applyAlignment="1" applyProtection="1">
      <alignment horizontal="center" vertical="center" wrapText="1"/>
    </xf>
    <xf numFmtId="0" fontId="35" fillId="3" borderId="21" xfId="4" applyFont="1" applyFill="1" applyBorder="1" applyAlignment="1" applyProtection="1">
      <alignment horizontal="center" vertical="center" wrapText="1"/>
    </xf>
    <xf numFmtId="0" fontId="35" fillId="3" borderId="22" xfId="4"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xf>
    <xf numFmtId="0" fontId="35" fillId="0" borderId="0" xfId="0" applyFont="1" applyFill="1" applyBorder="1" applyAlignment="1" applyProtection="1">
      <alignment horizontal="left" vertical="center" indent="1"/>
    </xf>
    <xf numFmtId="0" fontId="35" fillId="3" borderId="24" xfId="4"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wrapText="1"/>
    </xf>
    <xf numFmtId="0" fontId="0" fillId="3" borderId="0" xfId="0" applyFont="1" applyFill="1" applyProtection="1">
      <protection hidden="1"/>
    </xf>
    <xf numFmtId="0" fontId="36" fillId="3" borderId="22" xfId="0" applyFont="1" applyFill="1" applyBorder="1" applyAlignment="1">
      <alignment horizontal="left" vertical="center" indent="1"/>
    </xf>
    <xf numFmtId="0" fontId="36" fillId="3" borderId="21" xfId="0" applyFont="1" applyFill="1" applyBorder="1" applyAlignment="1" applyProtection="1">
      <alignment vertical="center"/>
    </xf>
    <xf numFmtId="0" fontId="4" fillId="3" borderId="22" xfId="0" applyFont="1" applyFill="1" applyBorder="1" applyAlignment="1">
      <alignment vertical="center"/>
    </xf>
    <xf numFmtId="0" fontId="4" fillId="3" borderId="22" xfId="0" applyFont="1" applyFill="1" applyBorder="1" applyAlignment="1">
      <alignment horizontal="left" vertical="center"/>
    </xf>
    <xf numFmtId="0" fontId="35" fillId="3" borderId="22" xfId="0" applyFont="1" applyFill="1" applyBorder="1" applyAlignment="1" applyProtection="1">
      <alignment horizontal="center" vertical="center"/>
    </xf>
    <xf numFmtId="0" fontId="35" fillId="3" borderId="23" xfId="0" applyFont="1" applyFill="1" applyBorder="1" applyAlignment="1" applyProtection="1">
      <alignment horizontal="center" vertical="center"/>
    </xf>
    <xf numFmtId="0" fontId="35" fillId="3" borderId="25" xfId="0" applyFont="1" applyFill="1" applyBorder="1" applyAlignment="1" applyProtection="1">
      <alignment horizontal="center" vertical="center"/>
    </xf>
    <xf numFmtId="0" fontId="37" fillId="0" borderId="0" xfId="0" applyFont="1" applyFill="1" applyBorder="1" applyAlignment="1" applyProtection="1">
      <alignment horizontal="center" vertical="center" wrapText="1"/>
    </xf>
    <xf numFmtId="0" fontId="36" fillId="3" borderId="22" xfId="0" applyFont="1" applyFill="1" applyBorder="1" applyAlignment="1">
      <alignment horizontal="left" vertical="center"/>
    </xf>
    <xf numFmtId="0" fontId="39" fillId="0" borderId="22" xfId="11" applyFont="1" applyFill="1" applyBorder="1" applyAlignment="1" applyProtection="1">
      <alignment horizontal="left" vertical="center"/>
    </xf>
    <xf numFmtId="0" fontId="4" fillId="0" borderId="25" xfId="11" applyFont="1" applyFill="1" applyBorder="1" applyAlignment="1" applyProtection="1">
      <alignment horizontal="left" vertical="center"/>
    </xf>
    <xf numFmtId="0" fontId="4" fillId="0" borderId="22" xfId="0" applyFont="1" applyFill="1" applyBorder="1" applyAlignment="1" applyProtection="1">
      <alignment horizontal="center" vertical="center"/>
    </xf>
    <xf numFmtId="0" fontId="4" fillId="3" borderId="22" xfId="0" applyFont="1" applyFill="1" applyBorder="1" applyAlignment="1" applyProtection="1">
      <alignment horizontal="center" vertical="center"/>
    </xf>
    <xf numFmtId="0" fontId="40" fillId="3" borderId="0" xfId="0" applyFont="1" applyFill="1" applyProtection="1"/>
    <xf numFmtId="0" fontId="14" fillId="3" borderId="24" xfId="4" applyFont="1" applyFill="1" applyBorder="1" applyAlignment="1">
      <alignment horizontal="left" vertical="center" wrapText="1" indent="4"/>
    </xf>
    <xf numFmtId="0" fontId="14" fillId="3" borderId="24" xfId="4" applyFont="1" applyFill="1" applyBorder="1" applyAlignment="1" applyProtection="1">
      <alignment horizontal="left" vertical="center" wrapText="1" indent="4"/>
      <protection locked="0"/>
    </xf>
    <xf numFmtId="0" fontId="14" fillId="3" borderId="27" xfId="4" applyFont="1" applyFill="1" applyBorder="1" applyAlignment="1" applyProtection="1">
      <alignment horizontal="left" vertical="center" indent="4"/>
    </xf>
    <xf numFmtId="0" fontId="14" fillId="3" borderId="28" xfId="4" applyFont="1" applyFill="1" applyBorder="1" applyAlignment="1">
      <alignment horizontal="center" vertical="center" wrapText="1"/>
    </xf>
    <xf numFmtId="0" fontId="14" fillId="3" borderId="28" xfId="4" applyFont="1" applyFill="1" applyBorder="1" applyAlignment="1">
      <alignment horizontal="left" vertical="center" wrapText="1" indent="2"/>
    </xf>
    <xf numFmtId="0" fontId="14" fillId="3" borderId="28" xfId="4" applyFont="1" applyFill="1" applyBorder="1" applyAlignment="1">
      <alignment horizontal="left" vertical="center" indent="4"/>
    </xf>
    <xf numFmtId="0" fontId="14" fillId="3" borderId="29" xfId="4" applyFont="1" applyFill="1" applyBorder="1" applyAlignment="1">
      <alignment horizontal="center" vertical="center" wrapText="1"/>
    </xf>
    <xf numFmtId="0" fontId="14" fillId="3" borderId="30" xfId="4" applyFont="1" applyFill="1" applyBorder="1" applyAlignment="1">
      <alignment horizontal="center" vertical="center" wrapText="1"/>
    </xf>
    <xf numFmtId="0" fontId="14" fillId="12" borderId="31" xfId="4" applyFont="1" applyFill="1" applyBorder="1" applyAlignment="1" applyProtection="1">
      <alignment horizontal="center" vertical="center" wrapText="1"/>
      <protection locked="0"/>
    </xf>
    <xf numFmtId="0" fontId="14" fillId="0" borderId="0" xfId="4" applyFont="1" applyFill="1" applyBorder="1" applyAlignment="1" applyProtection="1">
      <alignment horizontal="center" vertical="center" wrapText="1"/>
    </xf>
    <xf numFmtId="0" fontId="14" fillId="3" borderId="24" xfId="4" applyFont="1" applyFill="1" applyBorder="1" applyAlignment="1">
      <alignment vertical="center" wrapText="1"/>
    </xf>
    <xf numFmtId="0" fontId="14" fillId="3" borderId="24" xfId="4" applyFont="1" applyFill="1" applyBorder="1" applyAlignment="1" applyProtection="1">
      <alignment horizontal="left" vertical="center" indent="4"/>
      <protection locked="0"/>
    </xf>
    <xf numFmtId="0" fontId="14" fillId="3" borderId="32" xfId="4" applyFont="1" applyFill="1" applyBorder="1" applyAlignment="1" applyProtection="1">
      <alignment horizontal="left" vertical="center" indent="4"/>
    </xf>
    <xf numFmtId="0" fontId="14" fillId="3" borderId="33" xfId="4" applyFont="1" applyFill="1" applyBorder="1" applyAlignment="1" applyProtection="1">
      <alignment horizontal="left" vertical="center" indent="4"/>
      <protection locked="0"/>
    </xf>
    <xf numFmtId="0" fontId="14" fillId="0" borderId="0" xfId="4" applyFont="1" applyFill="1" applyBorder="1" applyAlignment="1" applyProtection="1">
      <alignment horizontal="center" vertical="center" wrapText="1"/>
      <protection locked="0"/>
    </xf>
    <xf numFmtId="0" fontId="40" fillId="3" borderId="0" xfId="0" applyFont="1" applyFill="1" applyProtection="1">
      <protection hidden="1"/>
    </xf>
    <xf numFmtId="0" fontId="13" fillId="3" borderId="36" xfId="4" applyFont="1" applyFill="1" applyBorder="1" applyAlignment="1">
      <alignment horizontal="left" vertical="center" indent="1"/>
    </xf>
    <xf numFmtId="0" fontId="14" fillId="3" borderId="37" xfId="4" applyFont="1" applyFill="1" applyBorder="1" applyAlignment="1" applyProtection="1">
      <alignment horizontal="left" vertical="center" indent="4"/>
      <protection locked="0"/>
    </xf>
    <xf numFmtId="0" fontId="14" fillId="3" borderId="14" xfId="4" applyFont="1" applyFill="1" applyBorder="1" applyAlignment="1">
      <alignment horizontal="center" vertical="center" wrapText="1"/>
    </xf>
    <xf numFmtId="0" fontId="14" fillId="3" borderId="14" xfId="4" applyFont="1" applyFill="1" applyBorder="1" applyAlignment="1">
      <alignment horizontal="left" vertical="center" wrapText="1" indent="2"/>
    </xf>
    <xf numFmtId="0" fontId="14" fillId="3" borderId="35" xfId="4" applyFont="1" applyFill="1" applyBorder="1" applyAlignment="1">
      <alignment horizontal="center" vertical="center" wrapText="1"/>
    </xf>
    <xf numFmtId="0" fontId="40" fillId="3" borderId="36" xfId="0" applyFont="1" applyFill="1" applyBorder="1" applyProtection="1">
      <protection hidden="1"/>
    </xf>
    <xf numFmtId="0" fontId="14" fillId="3" borderId="37" xfId="4" applyFont="1" applyFill="1" applyBorder="1" applyAlignment="1" applyProtection="1">
      <alignment horizontal="left" vertical="center" indent="4"/>
    </xf>
    <xf numFmtId="0" fontId="40" fillId="3" borderId="37" xfId="0" applyFont="1" applyFill="1" applyBorder="1" applyProtection="1">
      <protection hidden="1"/>
    </xf>
    <xf numFmtId="0" fontId="40" fillId="3" borderId="40" xfId="0" applyFont="1" applyFill="1" applyBorder="1" applyProtection="1">
      <protection hidden="1"/>
    </xf>
    <xf numFmtId="0" fontId="14" fillId="3" borderId="40" xfId="4" applyFont="1" applyFill="1" applyBorder="1" applyAlignment="1" applyProtection="1">
      <alignment horizontal="left" vertical="center" indent="4"/>
      <protection locked="0"/>
    </xf>
    <xf numFmtId="0" fontId="40" fillId="3" borderId="41" xfId="0" applyFont="1" applyFill="1" applyBorder="1" applyProtection="1">
      <protection hidden="1"/>
    </xf>
    <xf numFmtId="0" fontId="14" fillId="12" borderId="44" xfId="4" applyFont="1" applyFill="1" applyBorder="1" applyAlignment="1" applyProtection="1">
      <alignment horizontal="center" vertical="center" wrapText="1"/>
      <protection locked="0"/>
    </xf>
    <xf numFmtId="0" fontId="40" fillId="3" borderId="33" xfId="0" applyFont="1" applyFill="1" applyBorder="1" applyProtection="1">
      <protection hidden="1"/>
    </xf>
    <xf numFmtId="0" fontId="40" fillId="3" borderId="32" xfId="0" applyFont="1" applyFill="1" applyBorder="1" applyProtection="1">
      <protection hidden="1"/>
    </xf>
    <xf numFmtId="0" fontId="40" fillId="3" borderId="36" xfId="0" applyFont="1" applyFill="1" applyBorder="1" applyAlignment="1"/>
    <xf numFmtId="0" fontId="40" fillId="3" borderId="40" xfId="0" applyFont="1" applyFill="1" applyBorder="1"/>
    <xf numFmtId="0" fontId="14" fillId="3" borderId="41" xfId="4" applyFont="1" applyFill="1" applyBorder="1" applyAlignment="1" applyProtection="1">
      <alignment horizontal="left" vertical="center" indent="4"/>
      <protection locked="0"/>
    </xf>
    <xf numFmtId="0" fontId="14" fillId="3" borderId="41" xfId="4" applyFont="1" applyFill="1" applyBorder="1" applyAlignment="1" applyProtection="1">
      <alignment horizontal="left" vertical="center" indent="4"/>
    </xf>
    <xf numFmtId="0" fontId="40" fillId="0" borderId="0" xfId="0" applyFont="1" applyFill="1" applyBorder="1" applyProtection="1"/>
    <xf numFmtId="0" fontId="14" fillId="0" borderId="0" xfId="4" applyFont="1" applyFill="1" applyBorder="1" applyAlignment="1" applyProtection="1">
      <alignment horizontal="left" vertical="center" indent="4"/>
    </xf>
    <xf numFmtId="0" fontId="14" fillId="0" borderId="0" xfId="4" applyFont="1" applyFill="1" applyBorder="1" applyAlignment="1" applyProtection="1">
      <alignment horizontal="left" vertical="center" indent="1"/>
    </xf>
    <xf numFmtId="0" fontId="14" fillId="0" borderId="0" xfId="4" applyFont="1" applyFill="1" applyBorder="1" applyAlignment="1" applyProtection="1">
      <alignment horizontal="left" vertical="center" wrapText="1" indent="1"/>
    </xf>
    <xf numFmtId="0" fontId="14" fillId="0" borderId="0" xfId="4" applyFont="1" applyFill="1" applyBorder="1" applyAlignment="1" applyProtection="1">
      <alignment horizontal="left" vertical="center" indent="4"/>
      <protection locked="0"/>
    </xf>
    <xf numFmtId="0" fontId="14" fillId="0" borderId="0" xfId="4" applyFont="1" applyFill="1" applyBorder="1" applyAlignment="1" applyProtection="1">
      <alignment horizontal="left" vertical="center" indent="1"/>
      <protection locked="0"/>
    </xf>
    <xf numFmtId="0" fontId="14" fillId="0" borderId="0" xfId="4" applyFont="1" applyFill="1" applyBorder="1" applyAlignment="1" applyProtection="1">
      <alignment horizontal="left" vertical="center" wrapText="1" indent="1"/>
      <protection locked="0"/>
    </xf>
    <xf numFmtId="0" fontId="41" fillId="0" borderId="0" xfId="11" applyFont="1" applyFill="1" applyBorder="1" applyAlignment="1" applyProtection="1">
      <alignment horizontal="left" vertical="center" indent="1"/>
      <protection locked="0"/>
    </xf>
    <xf numFmtId="0" fontId="14" fillId="0" borderId="0" xfId="4" applyFont="1" applyFill="1" applyBorder="1" applyAlignment="1" applyProtection="1">
      <alignment horizontal="left" vertical="center" wrapText="1" indent="4"/>
    </xf>
    <xf numFmtId="0" fontId="13" fillId="3" borderId="40" xfId="4" applyFont="1" applyFill="1" applyBorder="1" applyAlignment="1">
      <alignment horizontal="left" vertical="center" indent="1"/>
    </xf>
    <xf numFmtId="0" fontId="14" fillId="3" borderId="42" xfId="4" applyFont="1" applyFill="1" applyBorder="1" applyAlignment="1" applyProtection="1">
      <alignment horizontal="left" vertical="center" indent="4"/>
    </xf>
    <xf numFmtId="0" fontId="14" fillId="3" borderId="47" xfId="4" applyFont="1" applyFill="1" applyBorder="1" applyAlignment="1">
      <alignment horizontal="center" vertical="center" wrapText="1"/>
    </xf>
    <xf numFmtId="0" fontId="14" fillId="3" borderId="47" xfId="4" applyFont="1" applyFill="1" applyBorder="1" applyAlignment="1">
      <alignment horizontal="left" vertical="center" wrapText="1" indent="2"/>
    </xf>
    <xf numFmtId="0" fontId="14" fillId="3" borderId="48" xfId="4" applyFont="1" applyFill="1" applyBorder="1" applyAlignment="1">
      <alignment horizontal="center" vertical="center" wrapText="1"/>
    </xf>
    <xf numFmtId="0" fontId="14" fillId="3" borderId="49" xfId="4" applyFont="1" applyFill="1" applyBorder="1" applyAlignment="1">
      <alignment horizontal="center" vertical="center" wrapText="1"/>
    </xf>
    <xf numFmtId="0" fontId="14" fillId="3" borderId="48" xfId="4" applyFont="1" applyFill="1" applyBorder="1" applyAlignment="1" applyProtection="1">
      <alignment horizontal="left" vertical="center" indent="4"/>
    </xf>
    <xf numFmtId="0" fontId="14" fillId="3" borderId="36" xfId="4" applyFont="1" applyFill="1" applyBorder="1" applyAlignment="1">
      <alignment horizontal="left" vertical="center" wrapText="1" indent="4"/>
    </xf>
    <xf numFmtId="0" fontId="0" fillId="0" borderId="0" xfId="0" applyProtection="1"/>
    <xf numFmtId="0" fontId="14" fillId="3" borderId="36" xfId="4" applyFont="1" applyFill="1" applyBorder="1" applyAlignment="1">
      <alignment horizontal="left" vertical="center" indent="1"/>
    </xf>
    <xf numFmtId="0" fontId="14" fillId="3" borderId="38" xfId="4" applyFont="1" applyFill="1" applyBorder="1" applyAlignment="1" applyProtection="1">
      <alignment horizontal="left" vertical="center" indent="4"/>
    </xf>
    <xf numFmtId="0" fontId="14" fillId="3" borderId="31" xfId="4" applyFont="1" applyFill="1" applyBorder="1" applyAlignment="1" applyProtection="1">
      <alignment horizontal="left" vertical="center" indent="4"/>
    </xf>
    <xf numFmtId="0" fontId="14" fillId="3" borderId="29" xfId="4" applyFont="1" applyFill="1" applyBorder="1" applyAlignment="1" applyProtection="1">
      <alignment horizontal="left" vertical="center" indent="4"/>
    </xf>
    <xf numFmtId="0" fontId="14" fillId="3" borderId="0" xfId="4" applyFont="1" applyFill="1" applyBorder="1" applyAlignment="1" applyProtection="1">
      <alignment horizontal="center" vertical="center" wrapText="1"/>
    </xf>
    <xf numFmtId="0" fontId="14" fillId="3" borderId="0" xfId="4" applyFont="1" applyFill="1" applyBorder="1" applyAlignment="1" applyProtection="1">
      <alignment horizontal="left" vertical="center" wrapText="1" indent="1"/>
    </xf>
    <xf numFmtId="43" fontId="40" fillId="0" borderId="0" xfId="1" applyNumberFormat="1" applyFont="1" applyFill="1" applyBorder="1" applyAlignment="1" applyProtection="1">
      <alignment horizontal="center"/>
    </xf>
    <xf numFmtId="0" fontId="14" fillId="3" borderId="9" xfId="4" applyFont="1" applyFill="1" applyBorder="1" applyAlignment="1">
      <alignment horizontal="center" vertical="center" wrapText="1"/>
    </xf>
    <xf numFmtId="0" fontId="14" fillId="3" borderId="9" xfId="4" applyFont="1" applyFill="1" applyBorder="1" applyAlignment="1">
      <alignment horizontal="left" vertical="center" wrapText="1" indent="2"/>
    </xf>
    <xf numFmtId="0" fontId="40" fillId="3" borderId="0" xfId="0" applyFont="1" applyFill="1" applyAlignment="1" applyProtection="1">
      <alignment horizontal="left" vertical="center" indent="1"/>
    </xf>
    <xf numFmtId="0" fontId="40" fillId="3" borderId="0" xfId="0" applyFont="1" applyFill="1" applyBorder="1" applyProtection="1"/>
    <xf numFmtId="0" fontId="14" fillId="3" borderId="40" xfId="4" applyFont="1" applyFill="1" applyBorder="1" applyAlignment="1">
      <alignment horizontal="left" vertical="center" indent="1"/>
    </xf>
    <xf numFmtId="0" fontId="40" fillId="3" borderId="0" xfId="0" applyFont="1" applyFill="1" applyAlignment="1" applyProtection="1">
      <alignment vertical="center"/>
    </xf>
    <xf numFmtId="0" fontId="14" fillId="3" borderId="0" xfId="4" applyFont="1" applyFill="1" applyAlignment="1" applyProtection="1">
      <alignment vertical="center"/>
    </xf>
    <xf numFmtId="0" fontId="14" fillId="3" borderId="0" xfId="4" applyFont="1" applyFill="1" applyAlignment="1" applyProtection="1">
      <alignment horizontal="left" vertical="center" indent="1"/>
    </xf>
    <xf numFmtId="0" fontId="40" fillId="0" borderId="0" xfId="0" applyFont="1" applyFill="1" applyBorder="1" applyAlignment="1" applyProtection="1">
      <alignment horizontal="center"/>
    </xf>
    <xf numFmtId="0" fontId="14" fillId="3" borderId="52" xfId="4" applyFont="1" applyFill="1" applyBorder="1" applyAlignment="1" applyProtection="1">
      <alignment horizontal="left" vertical="center" indent="4"/>
    </xf>
    <xf numFmtId="0" fontId="14" fillId="3" borderId="50" xfId="4" applyFont="1" applyFill="1" applyBorder="1" applyAlignment="1">
      <alignment horizontal="center" vertical="center" wrapText="1"/>
    </xf>
    <xf numFmtId="0" fontId="14" fillId="3" borderId="0" xfId="4" applyFont="1" applyFill="1" applyBorder="1" applyAlignment="1" applyProtection="1">
      <alignment horizontal="left" vertical="center" indent="4"/>
    </xf>
    <xf numFmtId="0" fontId="14" fillId="3" borderId="53" xfId="4" applyFont="1" applyFill="1" applyBorder="1" applyAlignment="1" applyProtection="1">
      <alignment horizontal="left" vertical="center" indent="4"/>
    </xf>
    <xf numFmtId="0" fontId="14" fillId="3" borderId="54" xfId="4" applyFont="1" applyFill="1" applyBorder="1" applyAlignment="1" applyProtection="1">
      <alignment horizontal="left" vertical="center" indent="4"/>
    </xf>
    <xf numFmtId="0" fontId="14" fillId="3" borderId="55" xfId="4" applyFont="1" applyFill="1" applyBorder="1" applyAlignment="1" applyProtection="1">
      <alignment horizontal="left" vertical="center" indent="4"/>
    </xf>
    <xf numFmtId="0" fontId="14" fillId="3" borderId="45" xfId="4" applyFont="1" applyFill="1" applyBorder="1" applyAlignment="1" applyProtection="1">
      <alignment horizontal="left" vertical="center" indent="4"/>
    </xf>
    <xf numFmtId="0" fontId="14" fillId="3" borderId="56" xfId="4" applyFont="1" applyFill="1" applyBorder="1" applyAlignment="1" applyProtection="1">
      <alignment horizontal="left" vertical="center" indent="4"/>
    </xf>
    <xf numFmtId="0" fontId="14" fillId="3" borderId="38" xfId="4" applyFont="1" applyFill="1" applyBorder="1" applyAlignment="1" applyProtection="1">
      <alignment horizontal="left" vertical="center" indent="3"/>
    </xf>
    <xf numFmtId="0" fontId="42" fillId="3" borderId="38" xfId="4" applyFont="1" applyFill="1" applyBorder="1" applyAlignment="1" applyProtection="1">
      <alignment horizontal="left" vertical="center" indent="3"/>
    </xf>
    <xf numFmtId="0" fontId="42" fillId="0" borderId="0" xfId="4" applyFont="1" applyFill="1" applyBorder="1" applyAlignment="1" applyProtection="1">
      <alignment horizontal="center" vertical="center" wrapText="1"/>
    </xf>
    <xf numFmtId="0" fontId="0" fillId="3" borderId="38" xfId="0" applyFont="1" applyFill="1" applyBorder="1" applyProtection="1"/>
    <xf numFmtId="0" fontId="0" fillId="3" borderId="38" xfId="0" applyFill="1" applyBorder="1" applyProtection="1"/>
    <xf numFmtId="0" fontId="0" fillId="3" borderId="38" xfId="0" applyFont="1" applyFill="1" applyBorder="1" applyAlignment="1" applyProtection="1">
      <alignment vertical="center"/>
    </xf>
    <xf numFmtId="0" fontId="43" fillId="3" borderId="38" xfId="0" applyFont="1" applyFill="1" applyBorder="1" applyAlignment="1" applyProtection="1">
      <alignment vertical="center"/>
    </xf>
    <xf numFmtId="0" fontId="28" fillId="3" borderId="38" xfId="0" applyFont="1" applyFill="1" applyBorder="1" applyProtection="1"/>
    <xf numFmtId="0" fontId="28" fillId="3" borderId="38" xfId="0" applyFont="1" applyFill="1" applyBorder="1" applyProtection="1">
      <protection hidden="1"/>
    </xf>
    <xf numFmtId="0" fontId="42" fillId="0" borderId="0" xfId="4" applyFont="1" applyFill="1" applyBorder="1" applyAlignment="1" applyProtection="1">
      <alignment horizontal="center" vertical="center" wrapText="1"/>
      <protection hidden="1"/>
    </xf>
    <xf numFmtId="0" fontId="0" fillId="3" borderId="0" xfId="0" applyFill="1" applyAlignment="1" applyProtection="1">
      <alignment horizontal="left" vertical="center" indent="1"/>
      <protection hidden="1"/>
    </xf>
    <xf numFmtId="0" fontId="42" fillId="3" borderId="0" xfId="4" applyFont="1" applyFill="1" applyBorder="1" applyAlignment="1" applyProtection="1">
      <alignment horizontal="center" vertical="center" wrapText="1"/>
      <protection hidden="1"/>
    </xf>
    <xf numFmtId="0" fontId="14" fillId="3" borderId="40" xfId="4" applyFont="1" applyFill="1" applyBorder="1" applyAlignment="1">
      <alignment horizontal="left" vertical="center" wrapText="1" indent="4"/>
    </xf>
    <xf numFmtId="0" fontId="14" fillId="3" borderId="22" xfId="4" applyFont="1" applyFill="1" applyBorder="1" applyAlignment="1" applyProtection="1">
      <alignment horizontal="left" vertical="center" indent="4"/>
      <protection locked="0"/>
    </xf>
    <xf numFmtId="0" fontId="28" fillId="3" borderId="23" xfId="0" applyFont="1" applyFill="1" applyBorder="1" applyProtection="1">
      <protection hidden="1"/>
    </xf>
    <xf numFmtId="0" fontId="14" fillId="3" borderId="60" xfId="4" applyFont="1" applyFill="1" applyBorder="1" applyAlignment="1">
      <alignment horizontal="center" vertical="center" wrapText="1"/>
    </xf>
    <xf numFmtId="0" fontId="14" fillId="3" borderId="61" xfId="4" applyFont="1" applyFill="1" applyBorder="1" applyAlignment="1">
      <alignment horizontal="left" vertical="center" wrapText="1" indent="2"/>
    </xf>
    <xf numFmtId="0" fontId="14" fillId="3" borderId="62" xfId="4" applyFont="1" applyFill="1" applyBorder="1" applyAlignment="1">
      <alignment horizontal="center" vertical="center" wrapText="1"/>
    </xf>
    <xf numFmtId="0" fontId="14" fillId="3" borderId="63" xfId="4" applyFont="1" applyFill="1" applyBorder="1" applyAlignment="1">
      <alignment horizontal="center" vertical="center" wrapText="1"/>
    </xf>
    <xf numFmtId="0" fontId="28" fillId="3" borderId="62" xfId="0" applyFont="1" applyFill="1" applyBorder="1" applyProtection="1">
      <protection hidden="1"/>
    </xf>
    <xf numFmtId="0" fontId="28" fillId="3" borderId="46" xfId="0" applyFont="1" applyFill="1" applyBorder="1" applyProtection="1">
      <protection hidden="1"/>
    </xf>
    <xf numFmtId="0" fontId="14" fillId="3" borderId="43" xfId="4" applyFont="1" applyFill="1" applyBorder="1" applyAlignment="1">
      <alignment horizontal="center" vertical="center" wrapText="1"/>
    </xf>
    <xf numFmtId="0" fontId="14" fillId="3" borderId="43" xfId="4" applyFont="1" applyFill="1" applyBorder="1" applyAlignment="1">
      <alignment horizontal="left" vertical="center" wrapText="1" indent="2"/>
    </xf>
    <xf numFmtId="0" fontId="14" fillId="3" borderId="64" xfId="4" applyFont="1" applyFill="1" applyBorder="1" applyAlignment="1">
      <alignment horizontal="center" vertical="center" wrapText="1"/>
    </xf>
    <xf numFmtId="0" fontId="14" fillId="3" borderId="44" xfId="4" applyFont="1" applyFill="1" applyBorder="1" applyAlignment="1">
      <alignment horizontal="center" vertical="center" wrapText="1"/>
    </xf>
    <xf numFmtId="0" fontId="14" fillId="12" borderId="64" xfId="4" applyFont="1" applyFill="1" applyBorder="1" applyAlignment="1" applyProtection="1">
      <alignment horizontal="center" vertical="center" wrapText="1"/>
      <protection locked="0"/>
    </xf>
    <xf numFmtId="0" fontId="28" fillId="3" borderId="64" xfId="0" applyFont="1" applyFill="1" applyBorder="1" applyProtection="1">
      <protection hidden="1"/>
    </xf>
    <xf numFmtId="0" fontId="14" fillId="12" borderId="46" xfId="4" applyFont="1" applyFill="1" applyBorder="1" applyAlignment="1" applyProtection="1">
      <alignment horizontal="center" vertical="center" wrapText="1"/>
      <protection locked="0"/>
    </xf>
    <xf numFmtId="0" fontId="28" fillId="3" borderId="0" xfId="0" applyFont="1" applyFill="1" applyProtection="1">
      <protection hidden="1"/>
    </xf>
    <xf numFmtId="0" fontId="0" fillId="3" borderId="0" xfId="0" applyFill="1" applyBorder="1" applyAlignment="1" applyProtection="1">
      <alignment horizontal="left" indent="2"/>
      <protection hidden="1"/>
    </xf>
    <xf numFmtId="0" fontId="0" fillId="3" borderId="0" xfId="0" applyFill="1" applyBorder="1" applyProtection="1">
      <protection hidden="1"/>
    </xf>
    <xf numFmtId="0" fontId="43" fillId="3" borderId="0" xfId="0" applyFont="1" applyFill="1" applyAlignment="1" applyProtection="1">
      <alignment vertical="center"/>
      <protection hidden="1"/>
    </xf>
    <xf numFmtId="0" fontId="6" fillId="3" borderId="0" xfId="4" applyFill="1" applyAlignment="1" applyProtection="1">
      <alignment vertical="center"/>
      <protection hidden="1"/>
    </xf>
    <xf numFmtId="0" fontId="0" fillId="3" borderId="0" xfId="0" applyFill="1" applyAlignment="1"/>
    <xf numFmtId="0" fontId="13" fillId="0" borderId="0" xfId="8" applyFont="1" applyAlignment="1">
      <alignment vertical="center"/>
    </xf>
    <xf numFmtId="0" fontId="11" fillId="3" borderId="0" xfId="4" applyFont="1" applyFill="1" applyAlignment="1"/>
    <xf numFmtId="0" fontId="6" fillId="0" borderId="0" xfId="4" applyFont="1" applyFill="1" applyAlignment="1"/>
    <xf numFmtId="0" fontId="44" fillId="0" borderId="0" xfId="4" applyFont="1" applyFill="1" applyBorder="1" applyAlignment="1">
      <alignment vertical="center"/>
    </xf>
    <xf numFmtId="0" fontId="4" fillId="0" borderId="25" xfId="12" applyFont="1" applyFill="1" applyBorder="1" applyAlignment="1">
      <alignment wrapText="1"/>
    </xf>
    <xf numFmtId="0" fontId="4" fillId="15" borderId="25" xfId="12" applyFont="1" applyFill="1" applyBorder="1" applyAlignment="1">
      <alignment horizontal="center" wrapText="1"/>
    </xf>
    <xf numFmtId="0" fontId="4" fillId="0" borderId="0" xfId="12" applyFont="1" applyFill="1" applyBorder="1" applyAlignment="1">
      <alignment wrapText="1"/>
    </xf>
    <xf numFmtId="0" fontId="11" fillId="13" borderId="34" xfId="12" applyFont="1" applyFill="1" applyBorder="1" applyAlignment="1">
      <alignment horizontal="center" vertical="center" wrapText="1"/>
    </xf>
    <xf numFmtId="0" fontId="11" fillId="13" borderId="66" xfId="12" applyFont="1" applyFill="1" applyBorder="1" applyAlignment="1">
      <alignment horizontal="center" vertical="center" wrapText="1"/>
    </xf>
    <xf numFmtId="0" fontId="46" fillId="13" borderId="67" xfId="12" applyFont="1" applyFill="1" applyBorder="1" applyAlignment="1">
      <alignment horizontal="center" vertical="center" wrapText="1"/>
    </xf>
    <xf numFmtId="0" fontId="11" fillId="16" borderId="67" xfId="12" applyFont="1" applyFill="1" applyBorder="1" applyAlignment="1">
      <alignment vertical="center" wrapText="1"/>
    </xf>
    <xf numFmtId="0" fontId="11" fillId="15" borderId="70" xfId="12" applyFont="1" applyFill="1" applyBorder="1" applyAlignment="1">
      <alignment horizontal="center" vertical="center" wrapText="1"/>
    </xf>
    <xf numFmtId="0" fontId="11" fillId="15" borderId="30" xfId="12" applyFont="1" applyFill="1" applyBorder="1" applyAlignment="1">
      <alignment vertical="center" wrapText="1"/>
    </xf>
    <xf numFmtId="0" fontId="11" fillId="0" borderId="2" xfId="12" applyFont="1" applyFill="1" applyBorder="1" applyAlignment="1">
      <alignment horizontal="center" vertical="center" wrapText="1"/>
    </xf>
    <xf numFmtId="0" fontId="11" fillId="0" borderId="3"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5" borderId="72" xfId="12" applyFont="1" applyFill="1" applyBorder="1" applyAlignment="1">
      <alignment horizontal="center" vertical="center" wrapText="1"/>
    </xf>
    <xf numFmtId="0" fontId="11" fillId="15" borderId="2" xfId="12" applyFont="1" applyFill="1" applyBorder="1" applyAlignment="1">
      <alignment horizontal="center" vertical="center" wrapText="1"/>
    </xf>
    <xf numFmtId="0" fontId="11" fillId="14" borderId="1" xfId="12" applyFont="1" applyFill="1" applyBorder="1" applyAlignment="1">
      <alignment horizontal="center" vertical="center" wrapText="1"/>
    </xf>
    <xf numFmtId="0" fontId="11" fillId="14" borderId="72" xfId="12" applyFont="1" applyFill="1" applyBorder="1" applyAlignment="1">
      <alignment horizontal="center" vertical="center" wrapText="1"/>
    </xf>
    <xf numFmtId="0" fontId="11" fillId="0" borderId="0" xfId="12" applyFont="1" applyFill="1" applyBorder="1" applyAlignment="1">
      <alignment horizontal="center" vertical="center" wrapText="1"/>
    </xf>
    <xf numFmtId="0" fontId="11" fillId="0" borderId="42" xfId="12" applyFont="1" applyFill="1" applyBorder="1" applyAlignment="1">
      <alignment horizontal="center" vertical="center" wrapText="1"/>
    </xf>
    <xf numFmtId="0" fontId="11" fillId="0" borderId="47" xfId="12" applyFont="1" applyFill="1" applyBorder="1" applyAlignment="1">
      <alignment horizontal="center" vertical="center" wrapText="1"/>
    </xf>
    <xf numFmtId="0" fontId="11" fillId="0" borderId="49" xfId="12" applyFont="1" applyFill="1" applyBorder="1" applyAlignment="1">
      <alignment horizontal="center" vertical="center" wrapText="1"/>
    </xf>
    <xf numFmtId="0" fontId="11" fillId="0" borderId="73" xfId="12" applyFont="1" applyFill="1" applyBorder="1" applyAlignment="1">
      <alignment horizontal="center" vertical="center" wrapText="1"/>
    </xf>
    <xf numFmtId="0" fontId="11" fillId="0" borderId="41" xfId="12" applyFont="1" applyFill="1" applyBorder="1" applyAlignment="1">
      <alignment horizontal="center" vertical="center" wrapText="1"/>
    </xf>
    <xf numFmtId="0" fontId="11" fillId="0" borderId="48" xfId="12" applyFont="1" applyFill="1" applyBorder="1" applyAlignment="1">
      <alignment horizontal="center" vertical="center" wrapText="1"/>
    </xf>
    <xf numFmtId="0" fontId="11" fillId="0" borderId="0" xfId="12" applyFont="1" applyFill="1" applyBorder="1" applyAlignment="1">
      <alignment vertical="center" wrapText="1"/>
    </xf>
    <xf numFmtId="0" fontId="1" fillId="0" borderId="0" xfId="12" applyFill="1" applyBorder="1" applyAlignment="1" applyProtection="1">
      <alignment vertical="top" wrapText="1"/>
      <protection locked="0"/>
    </xf>
    <xf numFmtId="0" fontId="1" fillId="6" borderId="19" xfId="12" applyFill="1" applyBorder="1" applyAlignment="1">
      <alignment vertical="top" wrapText="1"/>
    </xf>
    <xf numFmtId="49" fontId="1" fillId="6" borderId="19" xfId="12" applyNumberFormat="1" applyFill="1" applyBorder="1" applyAlignment="1">
      <alignment vertical="top" wrapText="1"/>
    </xf>
    <xf numFmtId="0" fontId="1" fillId="6" borderId="59" xfId="12" applyFill="1" applyBorder="1" applyAlignment="1">
      <alignment vertical="top" wrapText="1"/>
    </xf>
    <xf numFmtId="0" fontId="1" fillId="12" borderId="38" xfId="12" applyFill="1" applyBorder="1" applyAlignment="1" applyProtection="1">
      <alignment vertical="top" wrapText="1"/>
      <protection locked="0"/>
    </xf>
    <xf numFmtId="0" fontId="1" fillId="12" borderId="9" xfId="12" applyFill="1" applyBorder="1" applyAlignment="1" applyProtection="1">
      <alignment vertical="top" wrapText="1"/>
      <protection locked="0"/>
    </xf>
    <xf numFmtId="0" fontId="1" fillId="12" borderId="9" xfId="12" applyFill="1" applyBorder="1" applyAlignment="1">
      <alignment vertical="top" wrapText="1"/>
    </xf>
    <xf numFmtId="0" fontId="1" fillId="12" borderId="9" xfId="12" applyNumberFormat="1" applyFill="1" applyBorder="1" applyAlignment="1">
      <alignment vertical="top" wrapText="1"/>
    </xf>
    <xf numFmtId="164" fontId="1" fillId="12" borderId="11" xfId="12" applyNumberFormat="1" applyFill="1" applyBorder="1" applyAlignment="1" applyProtection="1">
      <alignment vertical="top" wrapText="1"/>
      <protection locked="0"/>
    </xf>
    <xf numFmtId="0" fontId="48" fillId="0" borderId="0" xfId="12" applyFont="1" applyFill="1" applyBorder="1" applyAlignment="1" applyProtection="1">
      <alignment vertical="top" wrapText="1"/>
      <protection locked="0"/>
    </xf>
    <xf numFmtId="49" fontId="0" fillId="6" borderId="19" xfId="12" applyNumberFormat="1" applyFont="1" applyFill="1" applyBorder="1" applyAlignment="1">
      <alignment vertical="top" wrapText="1"/>
    </xf>
    <xf numFmtId="0" fontId="1" fillId="12" borderId="74" xfId="12" applyFill="1" applyBorder="1" applyAlignment="1" applyProtection="1">
      <alignment vertical="top" wrapText="1"/>
      <protection locked="0"/>
    </xf>
    <xf numFmtId="0" fontId="1" fillId="12" borderId="75" xfId="12" applyFill="1" applyBorder="1" applyAlignment="1" applyProtection="1">
      <alignment vertical="top" wrapText="1"/>
      <protection locked="0"/>
    </xf>
    <xf numFmtId="0" fontId="1" fillId="12" borderId="75" xfId="12" applyFill="1" applyBorder="1" applyAlignment="1">
      <alignment vertical="top" wrapText="1"/>
    </xf>
    <xf numFmtId="0" fontId="1" fillId="12" borderId="75" xfId="12" applyNumberFormat="1" applyFill="1" applyBorder="1" applyAlignment="1">
      <alignment vertical="top" wrapText="1"/>
    </xf>
    <xf numFmtId="164" fontId="1" fillId="12" borderId="77" xfId="12" applyNumberFormat="1" applyFill="1" applyBorder="1" applyAlignment="1" applyProtection="1">
      <alignment vertical="top" wrapText="1"/>
      <protection locked="0"/>
    </xf>
    <xf numFmtId="0" fontId="1" fillId="6" borderId="80" xfId="12" applyFill="1" applyBorder="1" applyAlignment="1">
      <alignment vertical="top" wrapText="1"/>
    </xf>
    <xf numFmtId="49" fontId="1" fillId="6" borderId="80" xfId="12" applyNumberFormat="1" applyFill="1" applyBorder="1" applyAlignment="1">
      <alignment vertical="top" wrapText="1"/>
    </xf>
    <xf numFmtId="0" fontId="1" fillId="6" borderId="81" xfId="12" applyFill="1" applyBorder="1" applyAlignment="1">
      <alignment vertical="top" wrapText="1"/>
    </xf>
    <xf numFmtId="0" fontId="1" fillId="6" borderId="82" xfId="12" applyFill="1" applyBorder="1" applyAlignment="1">
      <alignment vertical="top" wrapText="1"/>
    </xf>
    <xf numFmtId="0" fontId="1" fillId="6" borderId="80" xfId="12" applyNumberFormat="1" applyFill="1" applyBorder="1" applyAlignment="1">
      <alignment vertical="top" wrapText="1"/>
    </xf>
    <xf numFmtId="164" fontId="1" fillId="17" borderId="84" xfId="12" applyNumberFormat="1" applyFill="1" applyBorder="1" applyAlignment="1">
      <alignment vertical="top" wrapText="1"/>
    </xf>
    <xf numFmtId="0" fontId="1" fillId="12" borderId="19" xfId="12" applyNumberFormat="1" applyFill="1" applyBorder="1" applyAlignment="1">
      <alignment vertical="top" wrapText="1"/>
    </xf>
    <xf numFmtId="164" fontId="1" fillId="12" borderId="86" xfId="12" applyNumberFormat="1" applyFill="1" applyBorder="1" applyAlignment="1" applyProtection="1">
      <alignment vertical="top" wrapText="1"/>
      <protection locked="0"/>
    </xf>
    <xf numFmtId="49" fontId="48" fillId="6" borderId="19" xfId="12" applyNumberFormat="1" applyFont="1" applyFill="1" applyBorder="1" applyAlignment="1">
      <alignment vertical="top" wrapText="1"/>
    </xf>
    <xf numFmtId="0" fontId="1" fillId="6" borderId="88" xfId="12" applyFill="1" applyBorder="1" applyAlignment="1">
      <alignment vertical="top" wrapText="1"/>
    </xf>
    <xf numFmtId="0" fontId="1" fillId="6" borderId="89" xfId="12" applyFill="1" applyBorder="1" applyAlignment="1">
      <alignment vertical="top" wrapText="1"/>
    </xf>
    <xf numFmtId="0" fontId="1" fillId="6" borderId="89" xfId="12" applyNumberFormat="1" applyFill="1" applyBorder="1" applyAlignment="1">
      <alignment vertical="top" wrapText="1"/>
    </xf>
    <xf numFmtId="0" fontId="1" fillId="6" borderId="92" xfId="12" applyFill="1" applyBorder="1" applyAlignment="1">
      <alignment vertical="top" wrapText="1"/>
    </xf>
    <xf numFmtId="0" fontId="4" fillId="12" borderId="9" xfId="12" applyFont="1" applyFill="1" applyBorder="1" applyAlignment="1"/>
    <xf numFmtId="0" fontId="1" fillId="6" borderId="47" xfId="12" applyFill="1" applyBorder="1" applyAlignment="1">
      <alignment vertical="top" wrapText="1"/>
    </xf>
    <xf numFmtId="49" fontId="1" fillId="6" borderId="47" xfId="12" applyNumberFormat="1" applyFill="1" applyBorder="1" applyAlignment="1">
      <alignment vertical="top" wrapText="1"/>
    </xf>
    <xf numFmtId="0" fontId="1" fillId="6" borderId="49" xfId="12" applyFill="1" applyBorder="1" applyAlignment="1">
      <alignment vertical="top" wrapText="1"/>
    </xf>
    <xf numFmtId="0" fontId="1" fillId="6" borderId="42" xfId="12" applyFill="1" applyBorder="1" applyAlignment="1">
      <alignment vertical="top" wrapText="1"/>
    </xf>
    <xf numFmtId="0" fontId="1" fillId="6" borderId="47" xfId="12" applyNumberFormat="1" applyFill="1" applyBorder="1" applyAlignment="1">
      <alignment vertical="top" wrapText="1"/>
    </xf>
    <xf numFmtId="164" fontId="1" fillId="0" borderId="0" xfId="12" applyNumberFormat="1" applyFill="1" applyBorder="1" applyAlignment="1" applyProtection="1">
      <alignment vertical="top" wrapText="1"/>
      <protection locked="0"/>
    </xf>
    <xf numFmtId="0" fontId="1" fillId="0" borderId="0" xfId="12" applyAlignment="1"/>
    <xf numFmtId="0" fontId="6" fillId="0" borderId="0" xfId="4" applyFont="1" applyFill="1" applyAlignment="1">
      <alignment vertical="center"/>
    </xf>
    <xf numFmtId="0" fontId="11" fillId="13" borderId="95" xfId="12" applyFont="1" applyFill="1" applyBorder="1" applyAlignment="1">
      <alignment horizontal="center" vertical="center" wrapText="1"/>
    </xf>
    <xf numFmtId="0" fontId="11" fillId="13" borderId="67" xfId="12" applyFont="1" applyFill="1" applyBorder="1" applyAlignment="1">
      <alignment horizontal="center" vertical="center" wrapText="1"/>
    </xf>
    <xf numFmtId="0" fontId="11" fillId="0" borderId="42" xfId="12" applyFont="1" applyFill="1" applyBorder="1" applyAlignment="1">
      <alignment vertical="center" wrapText="1"/>
    </xf>
    <xf numFmtId="0" fontId="11" fillId="0" borderId="48" xfId="12" applyFont="1" applyFill="1" applyBorder="1" applyAlignment="1">
      <alignment vertical="center" wrapText="1"/>
    </xf>
    <xf numFmtId="0" fontId="1" fillId="6" borderId="86" xfId="12" applyFill="1" applyBorder="1" applyAlignment="1">
      <alignment vertical="top" wrapText="1"/>
    </xf>
    <xf numFmtId="165" fontId="1" fillId="12" borderId="38" xfId="12" applyNumberFormat="1" applyFill="1" applyBorder="1" applyAlignment="1">
      <alignment vertical="top" wrapText="1"/>
    </xf>
    <xf numFmtId="0" fontId="1" fillId="12" borderId="11" xfId="12" applyNumberFormat="1" applyFill="1" applyBorder="1" applyAlignment="1" applyProtection="1">
      <alignment vertical="top" wrapText="1"/>
      <protection locked="0"/>
    </xf>
    <xf numFmtId="165" fontId="1" fillId="12" borderId="74" xfId="12" applyNumberFormat="1" applyFill="1" applyBorder="1" applyAlignment="1">
      <alignment vertical="top" wrapText="1"/>
    </xf>
    <xf numFmtId="0" fontId="1" fillId="12" borderId="77" xfId="12" applyNumberFormat="1" applyFill="1" applyBorder="1" applyAlignment="1" applyProtection="1">
      <alignment vertical="top" wrapText="1"/>
      <protection locked="0"/>
    </xf>
    <xf numFmtId="0" fontId="1" fillId="6" borderId="84" xfId="12" applyFill="1" applyBorder="1" applyAlignment="1">
      <alignment vertical="top" wrapText="1"/>
    </xf>
    <xf numFmtId="165" fontId="1" fillId="6" borderId="82" xfId="12" applyNumberFormat="1" applyFill="1" applyBorder="1" applyAlignment="1">
      <alignment vertical="top" wrapText="1"/>
    </xf>
    <xf numFmtId="0" fontId="1" fillId="6" borderId="84" xfId="12" applyNumberFormat="1" applyFill="1" applyBorder="1" applyAlignment="1">
      <alignment vertical="top" wrapText="1"/>
    </xf>
    <xf numFmtId="0" fontId="4" fillId="6" borderId="92" xfId="12" applyFont="1" applyFill="1" applyBorder="1" applyAlignment="1">
      <alignment vertical="top" wrapText="1"/>
    </xf>
    <xf numFmtId="0" fontId="4" fillId="6" borderId="94" xfId="12" applyFont="1" applyFill="1" applyBorder="1" applyAlignment="1">
      <alignment vertical="top" wrapText="1"/>
    </xf>
    <xf numFmtId="0" fontId="4" fillId="6" borderId="93" xfId="12" applyFont="1" applyFill="1" applyBorder="1" applyAlignment="1">
      <alignment vertical="top" wrapText="1"/>
    </xf>
    <xf numFmtId="166" fontId="49" fillId="0" borderId="45" xfId="0" applyNumberFormat="1" applyFont="1" applyBorder="1" applyAlignment="1" applyProtection="1">
      <alignment horizontal="center"/>
    </xf>
    <xf numFmtId="0" fontId="0" fillId="0" borderId="28" xfId="0" applyFont="1" applyBorder="1"/>
    <xf numFmtId="0" fontId="0" fillId="0" borderId="30" xfId="0" applyFont="1" applyBorder="1"/>
    <xf numFmtId="0" fontId="4" fillId="0" borderId="8" xfId="0" applyFont="1" applyBorder="1"/>
    <xf numFmtId="0" fontId="6" fillId="0" borderId="47" xfId="12" applyFont="1" applyFill="1" applyBorder="1" applyAlignment="1">
      <alignment horizontal="center" vertical="center" wrapText="1"/>
    </xf>
    <xf numFmtId="0" fontId="6" fillId="0" borderId="49" xfId="12" applyFont="1" applyFill="1" applyBorder="1" applyAlignment="1">
      <alignment horizontal="center" vertical="center" wrapText="1"/>
    </xf>
    <xf numFmtId="0" fontId="0" fillId="0" borderId="8" xfId="0" applyFont="1" applyBorder="1" applyAlignment="1">
      <alignment horizontal="left" vertical="center" wrapText="1"/>
    </xf>
    <xf numFmtId="0" fontId="50" fillId="0" borderId="4" xfId="0" applyFont="1" applyBorder="1" applyAlignment="1">
      <alignment horizontal="left" vertical="center" wrapText="1"/>
    </xf>
    <xf numFmtId="0" fontId="6" fillId="3" borderId="0" xfId="13" applyFill="1"/>
    <xf numFmtId="0" fontId="6" fillId="0" borderId="0" xfId="5"/>
    <xf numFmtId="0" fontId="13" fillId="3" borderId="0" xfId="13" applyFont="1" applyFill="1"/>
    <xf numFmtId="0" fontId="6" fillId="0" borderId="0" xfId="5" applyFill="1"/>
    <xf numFmtId="0" fontId="6" fillId="0" borderId="0" xfId="4"/>
    <xf numFmtId="0" fontId="6" fillId="0" borderId="0" xfId="13" applyBorder="1" applyAlignment="1">
      <alignment horizontal="center" vertical="center"/>
    </xf>
    <xf numFmtId="0" fontId="0" fillId="0" borderId="0" xfId="0" applyBorder="1" applyAlignment="1">
      <alignment horizontal="center" vertical="center"/>
    </xf>
    <xf numFmtId="0" fontId="6" fillId="0" borderId="0" xfId="13" applyBorder="1" applyAlignment="1"/>
    <xf numFmtId="0" fontId="52" fillId="5" borderId="1" xfId="13" applyFont="1" applyFill="1" applyBorder="1" applyAlignment="1"/>
    <xf numFmtId="0" fontId="52" fillId="5" borderId="2" xfId="13" applyFont="1" applyFill="1" applyBorder="1" applyAlignment="1"/>
    <xf numFmtId="0" fontId="53" fillId="0" borderId="0" xfId="4" applyFont="1" applyFill="1" applyBorder="1" applyAlignment="1">
      <alignment horizontal="center" vertical="center"/>
    </xf>
    <xf numFmtId="0" fontId="52" fillId="5" borderId="65" xfId="13" applyFont="1" applyFill="1" applyBorder="1" applyAlignment="1"/>
    <xf numFmtId="0" fontId="52" fillId="5" borderId="25" xfId="13" applyFont="1" applyFill="1" applyBorder="1" applyAlignment="1"/>
    <xf numFmtId="0" fontId="6" fillId="0" borderId="0" xfId="13" applyFill="1" applyBorder="1" applyAlignment="1"/>
    <xf numFmtId="0" fontId="6" fillId="0" borderId="0" xfId="4" applyFont="1" applyFill="1" applyBorder="1"/>
    <xf numFmtId="0" fontId="6" fillId="3" borderId="7" xfId="13" applyFill="1" applyBorder="1"/>
    <xf numFmtId="0" fontId="6" fillId="0" borderId="0" xfId="4" applyFont="1" applyFill="1" applyBorder="1" applyAlignment="1">
      <alignment horizontal="center" wrapText="1"/>
    </xf>
    <xf numFmtId="0" fontId="11" fillId="3" borderId="22" xfId="13" applyFont="1" applyFill="1" applyBorder="1"/>
    <xf numFmtId="0" fontId="53" fillId="0" borderId="22" xfId="4" applyFont="1" applyFill="1" applyBorder="1" applyAlignment="1">
      <alignment horizontal="center" vertical="center"/>
    </xf>
    <xf numFmtId="0" fontId="6" fillId="0" borderId="0" xfId="13" applyFill="1" applyBorder="1" applyAlignment="1">
      <alignment horizontal="right" vertical="center" indent="1"/>
    </xf>
    <xf numFmtId="0" fontId="6" fillId="0" borderId="0" xfId="13" applyFill="1" applyBorder="1"/>
    <xf numFmtId="0" fontId="6" fillId="0" borderId="0" xfId="8"/>
    <xf numFmtId="0" fontId="7" fillId="5" borderId="0" xfId="4" applyFont="1" applyFill="1" applyAlignment="1" applyProtection="1">
      <alignment horizontal="left" vertical="center" wrapText="1"/>
    </xf>
    <xf numFmtId="0" fontId="7" fillId="4" borderId="0" xfId="4" applyFont="1" applyFill="1" applyAlignment="1" applyProtection="1">
      <alignment horizontal="left" vertical="center" wrapText="1"/>
    </xf>
    <xf numFmtId="0" fontId="13" fillId="3" borderId="0" xfId="6" applyFont="1" applyFill="1" applyBorder="1" applyProtection="1"/>
    <xf numFmtId="0" fontId="6" fillId="3" borderId="0" xfId="4" applyFont="1" applyFill="1" applyAlignment="1" applyProtection="1">
      <alignment vertical="center"/>
    </xf>
    <xf numFmtId="0" fontId="6" fillId="0" borderId="0" xfId="4" applyFont="1" applyFill="1" applyAlignment="1" applyProtection="1">
      <alignment vertical="center"/>
    </xf>
    <xf numFmtId="0" fontId="0" fillId="0" borderId="0" xfId="0" applyFill="1" applyProtection="1"/>
    <xf numFmtId="0" fontId="44" fillId="3" borderId="0" xfId="4" applyFont="1" applyFill="1" applyBorder="1" applyAlignment="1" applyProtection="1">
      <alignment vertical="center"/>
    </xf>
    <xf numFmtId="0" fontId="13" fillId="0" borderId="0" xfId="6" applyFont="1" applyFill="1" applyBorder="1" applyProtection="1"/>
    <xf numFmtId="0" fontId="31" fillId="3" borderId="0" xfId="0" applyFont="1" applyFill="1" applyBorder="1" applyProtection="1"/>
    <xf numFmtId="0" fontId="31" fillId="5" borderId="8" xfId="0" applyFont="1" applyFill="1" applyBorder="1" applyProtection="1"/>
    <xf numFmtId="0" fontId="54" fillId="5" borderId="0" xfId="0" applyFont="1" applyFill="1" applyBorder="1" applyProtection="1"/>
    <xf numFmtId="0" fontId="54" fillId="5" borderId="0" xfId="0" applyFont="1" applyFill="1" applyProtection="1"/>
    <xf numFmtId="0" fontId="31" fillId="5" borderId="7" xfId="0" applyFont="1" applyFill="1" applyBorder="1" applyProtection="1"/>
    <xf numFmtId="0" fontId="0" fillId="5" borderId="1" xfId="0" applyFill="1" applyBorder="1" applyProtection="1"/>
    <xf numFmtId="0" fontId="0" fillId="5" borderId="2" xfId="0" applyFill="1" applyBorder="1" applyProtection="1"/>
    <xf numFmtId="0" fontId="55" fillId="5" borderId="7" xfId="4" applyFont="1" applyFill="1" applyBorder="1" applyAlignment="1" applyProtection="1">
      <alignment vertical="center"/>
    </xf>
    <xf numFmtId="0" fontId="34" fillId="3" borderId="0" xfId="0" applyFont="1" applyFill="1" applyBorder="1" applyProtection="1"/>
    <xf numFmtId="0" fontId="34" fillId="0" borderId="8" xfId="0" applyFont="1" applyFill="1" applyBorder="1" applyProtection="1"/>
    <xf numFmtId="0" fontId="34" fillId="0" borderId="0" xfId="0" applyFont="1" applyFill="1" applyBorder="1" applyProtection="1"/>
    <xf numFmtId="0" fontId="34" fillId="0" borderId="0" xfId="0" applyFont="1" applyFill="1" applyProtection="1"/>
    <xf numFmtId="0" fontId="34" fillId="0" borderId="1" xfId="0" applyFont="1" applyFill="1" applyBorder="1" applyProtection="1"/>
    <xf numFmtId="0" fontId="34" fillId="0" borderId="5" xfId="0" applyFont="1" applyFill="1" applyBorder="1" applyProtection="1"/>
    <xf numFmtId="0" fontId="34" fillId="0" borderId="8" xfId="4" applyFont="1" applyFill="1" applyBorder="1" applyAlignment="1" applyProtection="1">
      <alignment vertical="center"/>
    </xf>
    <xf numFmtId="0" fontId="0" fillId="3" borderId="8" xfId="0" applyFill="1" applyBorder="1" applyProtection="1"/>
    <xf numFmtId="0" fontId="11" fillId="0" borderId="25" xfId="0" applyFont="1" applyFill="1" applyBorder="1" applyAlignment="1" applyProtection="1">
      <alignment horizontal="center" vertical="center" wrapText="1"/>
    </xf>
    <xf numFmtId="0" fontId="11" fillId="0" borderId="0" xfId="5" applyFont="1" applyBorder="1" applyAlignment="1" applyProtection="1">
      <alignment horizontal="center" vertical="center"/>
    </xf>
    <xf numFmtId="0" fontId="11" fillId="0" borderId="8" xfId="0"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0" fontId="53" fillId="0" borderId="22" xfId="5" applyFont="1" applyBorder="1" applyAlignment="1" applyProtection="1">
      <alignment horizontal="center" vertical="center"/>
    </xf>
    <xf numFmtId="0" fontId="11" fillId="0" borderId="22" xfId="0" applyFont="1" applyFill="1" applyBorder="1" applyAlignment="1" applyProtection="1">
      <alignment horizontal="center" vertical="center" wrapText="1"/>
    </xf>
    <xf numFmtId="0" fontId="4" fillId="3" borderId="0" xfId="0" applyFont="1" applyFill="1" applyBorder="1" applyProtection="1"/>
    <xf numFmtId="0" fontId="4" fillId="3" borderId="22" xfId="0" applyFont="1" applyFill="1" applyBorder="1" applyProtection="1"/>
    <xf numFmtId="0" fontId="53" fillId="0" borderId="7" xfId="4" applyFont="1" applyFill="1" applyBorder="1" applyAlignment="1" applyProtection="1">
      <alignment horizontal="center"/>
    </xf>
    <xf numFmtId="0" fontId="53" fillId="0" borderId="24" xfId="4" applyFont="1" applyFill="1" applyBorder="1" applyAlignment="1" applyProtection="1">
      <alignment horizontal="center"/>
    </xf>
    <xf numFmtId="0" fontId="53" fillId="0" borderId="2" xfId="4" applyFont="1" applyFill="1" applyBorder="1" applyAlignment="1" applyProtection="1">
      <alignment horizontal="center"/>
    </xf>
    <xf numFmtId="0" fontId="4" fillId="3" borderId="8" xfId="0" applyFont="1" applyFill="1" applyBorder="1" applyProtection="1"/>
    <xf numFmtId="0" fontId="4" fillId="3" borderId="36" xfId="0" applyFont="1" applyFill="1" applyBorder="1" applyProtection="1"/>
    <xf numFmtId="0" fontId="0" fillId="12" borderId="24" xfId="0" applyFill="1" applyBorder="1" applyProtection="1"/>
    <xf numFmtId="0" fontId="6" fillId="12" borderId="34" xfId="0" applyFont="1" applyFill="1" applyBorder="1" applyProtection="1"/>
    <xf numFmtId="0" fontId="28" fillId="12" borderId="32" xfId="0" applyFont="1" applyFill="1" applyBorder="1" applyProtection="1"/>
    <xf numFmtId="0" fontId="28" fillId="0" borderId="0" xfId="0" applyFont="1" applyFill="1" applyBorder="1" applyProtection="1"/>
    <xf numFmtId="0" fontId="0" fillId="12" borderId="32" xfId="0" applyFill="1" applyBorder="1" applyProtection="1"/>
    <xf numFmtId="0" fontId="0" fillId="0" borderId="0" xfId="0" applyFill="1" applyBorder="1" applyProtection="1"/>
    <xf numFmtId="0" fontId="6" fillId="0" borderId="0" xfId="0" applyFont="1" applyFill="1" applyBorder="1" applyProtection="1"/>
    <xf numFmtId="0" fontId="0" fillId="12" borderId="36" xfId="0" applyFill="1" applyBorder="1" applyProtection="1"/>
    <xf numFmtId="0" fontId="6" fillId="12" borderId="40" xfId="0" applyFont="1" applyFill="1" applyBorder="1" applyProtection="1"/>
    <xf numFmtId="0" fontId="28" fillId="18" borderId="37" xfId="0" applyFont="1" applyFill="1" applyBorder="1" applyProtection="1"/>
    <xf numFmtId="0" fontId="0" fillId="18" borderId="37" xfId="0" applyFill="1" applyBorder="1" applyProtection="1"/>
    <xf numFmtId="0" fontId="6" fillId="18" borderId="37" xfId="0" applyFont="1" applyFill="1" applyBorder="1" applyProtection="1"/>
    <xf numFmtId="0" fontId="6" fillId="18" borderId="34" xfId="0" applyFont="1" applyFill="1" applyBorder="1" applyProtection="1"/>
    <xf numFmtId="0" fontId="0" fillId="12" borderId="40" xfId="0" applyFill="1" applyBorder="1" applyProtection="1"/>
    <xf numFmtId="0" fontId="0" fillId="12" borderId="41" xfId="0" applyFill="1" applyBorder="1" applyProtection="1"/>
    <xf numFmtId="0" fontId="6" fillId="18" borderId="40" xfId="0" applyFont="1" applyFill="1" applyBorder="1" applyProtection="1"/>
    <xf numFmtId="0" fontId="0" fillId="12" borderId="36" xfId="0" applyFill="1" applyBorder="1"/>
    <xf numFmtId="0" fontId="6" fillId="18" borderId="41" xfId="0" applyFont="1" applyFill="1" applyBorder="1"/>
    <xf numFmtId="0" fontId="0" fillId="12" borderId="33" xfId="0" applyFill="1" applyBorder="1" applyProtection="1"/>
    <xf numFmtId="0" fontId="0" fillId="18" borderId="7" xfId="0" applyFill="1" applyBorder="1" applyProtection="1"/>
    <xf numFmtId="0" fontId="0" fillId="18" borderId="8" xfId="0" applyFill="1" applyBorder="1" applyProtection="1"/>
    <xf numFmtId="0" fontId="6" fillId="3" borderId="0" xfId="0" applyFont="1" applyFill="1" applyBorder="1" applyProtection="1"/>
    <xf numFmtId="0" fontId="0" fillId="12" borderId="37" xfId="0" applyFill="1" applyBorder="1" applyProtection="1"/>
    <xf numFmtId="0" fontId="0" fillId="12" borderId="40" xfId="0" applyFill="1" applyBorder="1"/>
    <xf numFmtId="0" fontId="6" fillId="18" borderId="33" xfId="0" applyFont="1" applyFill="1" applyBorder="1" applyProtection="1"/>
    <xf numFmtId="0" fontId="11" fillId="0" borderId="0" xfId="0" applyFont="1" applyFill="1" applyBorder="1" applyProtection="1"/>
    <xf numFmtId="0" fontId="6" fillId="18" borderId="40" xfId="0" applyFont="1" applyFill="1" applyBorder="1"/>
    <xf numFmtId="0" fontId="0" fillId="18" borderId="4" xfId="0" applyFill="1" applyBorder="1" applyProtection="1"/>
    <xf numFmtId="0" fontId="53" fillId="0" borderId="0" xfId="5" applyFont="1" applyFill="1" applyBorder="1" applyAlignment="1" applyProtection="1">
      <alignment horizontal="center" vertical="center"/>
    </xf>
    <xf numFmtId="0" fontId="0" fillId="12" borderId="8" xfId="0" applyFill="1" applyBorder="1" applyProtection="1"/>
    <xf numFmtId="0" fontId="0" fillId="18" borderId="24" xfId="0" applyFill="1" applyBorder="1" applyProtection="1"/>
    <xf numFmtId="0" fontId="0" fillId="18" borderId="40" xfId="0" applyFill="1" applyBorder="1" applyProtection="1"/>
    <xf numFmtId="0" fontId="28" fillId="18" borderId="41" xfId="0" applyFont="1" applyFill="1" applyBorder="1" applyProtection="1"/>
    <xf numFmtId="0" fontId="28" fillId="0" borderId="5" xfId="0" applyFont="1" applyFill="1" applyBorder="1" applyProtection="1"/>
    <xf numFmtId="0" fontId="7" fillId="5" borderId="0" xfId="4" applyFont="1" applyFill="1" applyBorder="1" applyAlignment="1">
      <alignment vertical="center" wrapText="1"/>
    </xf>
    <xf numFmtId="0" fontId="0" fillId="5" borderId="0" xfId="0" applyFill="1" applyBorder="1"/>
    <xf numFmtId="0" fontId="7" fillId="2" borderId="0" xfId="4" applyFont="1" applyFill="1" applyBorder="1" applyAlignment="1">
      <alignment horizontal="left" vertical="center"/>
    </xf>
    <xf numFmtId="0" fontId="29" fillId="4" borderId="0" xfId="5" applyFont="1" applyFill="1" applyBorder="1" applyAlignment="1">
      <alignment horizontal="left" vertical="center"/>
    </xf>
    <xf numFmtId="0" fontId="0" fillId="4" borderId="0" xfId="0" applyFill="1" applyBorder="1"/>
    <xf numFmtId="0" fontId="6" fillId="3" borderId="0" xfId="4" applyFill="1" applyBorder="1"/>
    <xf numFmtId="0" fontId="31" fillId="5" borderId="7" xfId="4" applyFont="1" applyFill="1" applyBorder="1"/>
    <xf numFmtId="0" fontId="33" fillId="5" borderId="1" xfId="0" applyFont="1" applyFill="1" applyBorder="1"/>
    <xf numFmtId="0" fontId="57" fillId="5" borderId="1" xfId="0" applyFont="1" applyFill="1" applyBorder="1"/>
    <xf numFmtId="0" fontId="57" fillId="5" borderId="2" xfId="0" applyFont="1" applyFill="1" applyBorder="1"/>
    <xf numFmtId="0" fontId="31" fillId="5" borderId="0" xfId="4" applyFont="1" applyFill="1" applyBorder="1"/>
    <xf numFmtId="0" fontId="5" fillId="5" borderId="0" xfId="0" applyFont="1" applyFill="1" applyBorder="1"/>
    <xf numFmtId="0" fontId="0" fillId="5" borderId="0" xfId="0" applyFill="1"/>
    <xf numFmtId="0" fontId="33" fillId="5" borderId="0" xfId="0" applyFont="1" applyFill="1" applyBorder="1"/>
    <xf numFmtId="0" fontId="0" fillId="0" borderId="0" xfId="0" applyFill="1"/>
    <xf numFmtId="0" fontId="0" fillId="3" borderId="8" xfId="0" applyFont="1" applyFill="1" applyBorder="1"/>
    <xf numFmtId="0" fontId="0" fillId="3" borderId="0" xfId="0" applyFont="1" applyFill="1" applyBorder="1"/>
    <xf numFmtId="0" fontId="53" fillId="0" borderId="21" xfId="4" applyFont="1" applyBorder="1" applyAlignment="1">
      <alignment horizontal="center"/>
    </xf>
    <xf numFmtId="0" fontId="53" fillId="0" borderId="22" xfId="4" applyFont="1" applyBorder="1" applyAlignment="1">
      <alignment horizontal="center"/>
    </xf>
    <xf numFmtId="0" fontId="28" fillId="3" borderId="0" xfId="0" applyFont="1" applyFill="1" applyBorder="1"/>
    <xf numFmtId="0" fontId="28" fillId="3" borderId="0" xfId="0" applyFont="1" applyFill="1"/>
    <xf numFmtId="0" fontId="6" fillId="0" borderId="3" xfId="13" applyFont="1" applyBorder="1"/>
    <xf numFmtId="0" fontId="53" fillId="0" borderId="2" xfId="13" applyFont="1" applyBorder="1" applyAlignment="1">
      <alignment horizontal="center" vertical="center" wrapText="1"/>
    </xf>
    <xf numFmtId="0" fontId="58" fillId="3" borderId="22" xfId="0" applyFont="1" applyFill="1" applyBorder="1"/>
    <xf numFmtId="0" fontId="53" fillId="0" borderId="22" xfId="4" applyFont="1" applyFill="1" applyBorder="1" applyAlignment="1">
      <alignment horizontal="center"/>
    </xf>
    <xf numFmtId="0" fontId="53" fillId="0" borderId="22" xfId="13" applyFont="1" applyBorder="1"/>
    <xf numFmtId="0" fontId="53" fillId="0" borderId="23" xfId="4" applyFont="1" applyFill="1" applyBorder="1" applyAlignment="1">
      <alignment horizontal="center"/>
    </xf>
    <xf numFmtId="0" fontId="53" fillId="0" borderId="21" xfId="4" applyFont="1" applyFill="1" applyBorder="1" applyAlignment="1">
      <alignment horizontal="center"/>
    </xf>
    <xf numFmtId="0" fontId="53" fillId="0" borderId="25" xfId="4" applyFont="1" applyFill="1" applyBorder="1" applyAlignment="1">
      <alignment horizontal="center"/>
    </xf>
    <xf numFmtId="0" fontId="6" fillId="0" borderId="2" xfId="13" applyFont="1" applyBorder="1" applyProtection="1"/>
    <xf numFmtId="0" fontId="53" fillId="0" borderId="21" xfId="4" applyFont="1" applyFill="1" applyBorder="1" applyAlignment="1">
      <alignment horizontal="center" vertical="center"/>
    </xf>
    <xf numFmtId="0" fontId="56" fillId="12" borderId="24" xfId="4" applyFont="1" applyFill="1" applyBorder="1" applyAlignment="1" applyProtection="1">
      <alignment vertical="top" wrapText="1"/>
      <protection locked="0"/>
    </xf>
    <xf numFmtId="0" fontId="56" fillId="12" borderId="24" xfId="4" applyFont="1" applyFill="1" applyBorder="1" applyAlignment="1">
      <alignment vertical="top" wrapText="1"/>
    </xf>
    <xf numFmtId="0" fontId="56" fillId="12" borderId="7" xfId="4" applyFont="1" applyFill="1" applyBorder="1" applyAlignment="1">
      <alignment vertical="top" wrapText="1"/>
    </xf>
    <xf numFmtId="0" fontId="56" fillId="12" borderId="34" xfId="4" applyFont="1" applyFill="1" applyBorder="1" applyAlignment="1" applyProtection="1">
      <protection locked="0"/>
    </xf>
    <xf numFmtId="0" fontId="56" fillId="12" borderId="95" xfId="4" applyFont="1" applyFill="1" applyBorder="1" applyAlignment="1" applyProtection="1">
      <protection locked="0"/>
    </xf>
    <xf numFmtId="0" fontId="56" fillId="12" borderId="66" xfId="4" applyFont="1" applyFill="1" applyBorder="1" applyAlignment="1" applyProtection="1">
      <protection locked="0"/>
    </xf>
    <xf numFmtId="0" fontId="56" fillId="12" borderId="72" xfId="4" applyFont="1" applyFill="1" applyBorder="1" applyAlignment="1" applyProtection="1">
      <protection locked="0"/>
    </xf>
    <xf numFmtId="0" fontId="28" fillId="12" borderId="24" xfId="0" applyFont="1" applyFill="1" applyBorder="1" applyAlignment="1" applyProtection="1">
      <alignment horizontal="left" vertical="top" wrapText="1"/>
      <protection locked="0"/>
    </xf>
    <xf numFmtId="0" fontId="56" fillId="12" borderId="69" xfId="4" applyFont="1" applyFill="1" applyBorder="1"/>
    <xf numFmtId="0" fontId="6" fillId="12" borderId="69" xfId="13" applyNumberFormat="1" applyFont="1" applyFill="1" applyBorder="1" applyProtection="1">
      <protection locked="0"/>
    </xf>
    <xf numFmtId="0" fontId="6" fillId="12" borderId="32" xfId="13" applyNumberFormat="1" applyFont="1" applyFill="1" applyBorder="1" applyProtection="1">
      <protection locked="0"/>
    </xf>
    <xf numFmtId="0" fontId="56" fillId="12" borderId="36" xfId="13" applyFont="1" applyFill="1" applyBorder="1" applyAlignment="1">
      <alignment vertical="center" wrapText="1"/>
    </xf>
    <xf numFmtId="0" fontId="56" fillId="12" borderId="36" xfId="4" applyFont="1" applyFill="1" applyBorder="1" applyAlignment="1">
      <alignment vertical="top" wrapText="1"/>
    </xf>
    <xf numFmtId="0" fontId="56" fillId="18" borderId="38" xfId="4" applyFont="1" applyFill="1" applyBorder="1" applyAlignment="1" applyProtection="1">
      <protection locked="0"/>
    </xf>
    <xf numFmtId="0" fontId="56" fillId="18" borderId="9" xfId="4" applyFont="1" applyFill="1" applyBorder="1" applyAlignment="1" applyProtection="1">
      <protection locked="0"/>
    </xf>
    <xf numFmtId="0" fontId="56" fillId="18" borderId="50" xfId="4" applyFont="1" applyFill="1" applyBorder="1" applyAlignment="1" applyProtection="1">
      <protection locked="0"/>
    </xf>
    <xf numFmtId="0" fontId="28" fillId="12" borderId="36" xfId="0" applyFont="1" applyFill="1" applyBorder="1" applyAlignment="1">
      <alignment horizontal="left" vertical="top" wrapText="1"/>
    </xf>
    <xf numFmtId="0" fontId="56" fillId="18" borderId="53" xfId="4" applyFont="1" applyFill="1" applyBorder="1"/>
    <xf numFmtId="0" fontId="6" fillId="18" borderId="54" xfId="13" applyNumberFormat="1" applyFont="1" applyFill="1" applyBorder="1" applyProtection="1">
      <protection locked="0"/>
    </xf>
    <xf numFmtId="0" fontId="6" fillId="18" borderId="37" xfId="13" applyNumberFormat="1" applyFont="1" applyFill="1" applyBorder="1" applyProtection="1">
      <protection locked="0"/>
    </xf>
    <xf numFmtId="0" fontId="56" fillId="18" borderId="21" xfId="13" applyFont="1" applyFill="1" applyBorder="1" applyAlignment="1">
      <alignment vertical="center" wrapText="1"/>
    </xf>
    <xf numFmtId="0" fontId="56" fillId="12" borderId="38" xfId="4" applyFont="1" applyFill="1" applyBorder="1" applyAlignment="1" applyProtection="1">
      <protection locked="0"/>
    </xf>
    <xf numFmtId="0" fontId="56" fillId="12" borderId="9" xfId="4" applyFont="1" applyFill="1" applyBorder="1" applyAlignment="1" applyProtection="1">
      <protection locked="0"/>
    </xf>
    <xf numFmtId="0" fontId="56" fillId="12" borderId="50" xfId="4" applyFont="1" applyFill="1" applyBorder="1" applyAlignment="1" applyProtection="1">
      <protection locked="0"/>
    </xf>
    <xf numFmtId="0" fontId="56" fillId="12" borderId="53" xfId="4" applyFont="1" applyFill="1" applyBorder="1"/>
    <xf numFmtId="0" fontId="6" fillId="19" borderId="54" xfId="13" applyNumberFormat="1" applyFont="1" applyFill="1" applyBorder="1" applyProtection="1">
      <protection locked="0"/>
    </xf>
    <xf numFmtId="0" fontId="6" fillId="19" borderId="37" xfId="13" applyNumberFormat="1" applyFont="1" applyFill="1" applyBorder="1" applyProtection="1">
      <protection locked="0"/>
    </xf>
    <xf numFmtId="0" fontId="56" fillId="18" borderId="37" xfId="4" applyFont="1" applyFill="1" applyBorder="1"/>
    <xf numFmtId="0" fontId="56" fillId="18" borderId="8" xfId="4" applyFont="1" applyFill="1" applyBorder="1" applyAlignment="1">
      <alignment vertical="top" wrapText="1"/>
    </xf>
    <xf numFmtId="0" fontId="56" fillId="18" borderId="39" xfId="4" applyFont="1" applyFill="1" applyBorder="1" applyAlignment="1" applyProtection="1">
      <protection locked="0"/>
    </xf>
    <xf numFmtId="0" fontId="56" fillId="18" borderId="10" xfId="4" applyFont="1" applyFill="1" applyBorder="1" applyAlignment="1" applyProtection="1">
      <protection locked="0"/>
    </xf>
    <xf numFmtId="0" fontId="56" fillId="18" borderId="19" xfId="4" applyFont="1" applyFill="1" applyBorder="1" applyAlignment="1" applyProtection="1">
      <protection locked="0"/>
    </xf>
    <xf numFmtId="0" fontId="56" fillId="18" borderId="59" xfId="4" applyFont="1" applyFill="1" applyBorder="1" applyAlignment="1" applyProtection="1">
      <protection locked="0"/>
    </xf>
    <xf numFmtId="0" fontId="28" fillId="12" borderId="40" xfId="0" applyFont="1" applyFill="1" applyBorder="1" applyAlignment="1">
      <alignment horizontal="left" vertical="top" wrapText="1"/>
    </xf>
    <xf numFmtId="0" fontId="0" fillId="12" borderId="40" xfId="0" applyFont="1" applyFill="1" applyBorder="1"/>
    <xf numFmtId="0" fontId="56" fillId="12" borderId="42" xfId="4" applyFont="1" applyFill="1" applyBorder="1" applyAlignment="1" applyProtection="1">
      <protection locked="0"/>
    </xf>
    <xf numFmtId="0" fontId="56" fillId="12" borderId="48" xfId="4" applyFont="1" applyFill="1" applyBorder="1" applyAlignment="1" applyProtection="1">
      <protection locked="0"/>
    </xf>
    <xf numFmtId="0" fontId="56" fillId="12" borderId="47" xfId="4" applyFont="1" applyFill="1" applyBorder="1" applyAlignment="1" applyProtection="1">
      <protection locked="0"/>
    </xf>
    <xf numFmtId="0" fontId="56" fillId="12" borderId="49" xfId="4" applyFont="1" applyFill="1" applyBorder="1" applyAlignment="1" applyProtection="1">
      <protection locked="0"/>
    </xf>
    <xf numFmtId="0" fontId="28" fillId="18" borderId="24" xfId="0" applyFont="1" applyFill="1" applyBorder="1" applyAlignment="1" applyProtection="1">
      <alignment horizontal="left" vertical="top" wrapText="1"/>
      <protection locked="0"/>
    </xf>
    <xf numFmtId="0" fontId="56" fillId="18" borderId="24" xfId="4" applyFont="1" applyFill="1" applyBorder="1" applyAlignment="1" applyProtection="1">
      <alignment vertical="top" wrapText="1"/>
      <protection locked="0"/>
    </xf>
    <xf numFmtId="0" fontId="28" fillId="18" borderId="36" xfId="0" applyFont="1" applyFill="1" applyBorder="1" applyAlignment="1">
      <alignment horizontal="left" vertical="top" wrapText="1"/>
    </xf>
    <xf numFmtId="0" fontId="0" fillId="18" borderId="36" xfId="0" applyFont="1" applyFill="1" applyBorder="1"/>
    <xf numFmtId="0" fontId="56" fillId="18" borderId="36" xfId="4" applyFont="1" applyFill="1" applyBorder="1" applyAlignment="1">
      <alignment vertical="top" wrapText="1"/>
    </xf>
    <xf numFmtId="0" fontId="28" fillId="18" borderId="40" xfId="0" applyFont="1" applyFill="1" applyBorder="1" applyAlignment="1">
      <alignment horizontal="left" vertical="top" wrapText="1"/>
    </xf>
    <xf numFmtId="0" fontId="6" fillId="3" borderId="0" xfId="4" applyFill="1"/>
    <xf numFmtId="0" fontId="56" fillId="18" borderId="4" xfId="4" applyFont="1" applyFill="1" applyBorder="1"/>
    <xf numFmtId="0" fontId="6" fillId="18" borderId="55" xfId="13" applyNumberFormat="1" applyFont="1" applyFill="1" applyBorder="1" applyProtection="1">
      <protection locked="0"/>
    </xf>
    <xf numFmtId="0" fontId="6" fillId="18" borderId="41" xfId="13" applyNumberFormat="1" applyFont="1" applyFill="1" applyBorder="1" applyProtection="1">
      <protection locked="0"/>
    </xf>
    <xf numFmtId="0" fontId="56" fillId="12" borderId="41" xfId="4" applyFont="1" applyFill="1" applyBorder="1" applyAlignment="1">
      <alignment vertical="top" wrapText="1"/>
    </xf>
    <xf numFmtId="0" fontId="56" fillId="12" borderId="55" xfId="4" applyFont="1" applyFill="1" applyBorder="1" applyAlignment="1">
      <alignment vertical="top" wrapText="1"/>
    </xf>
    <xf numFmtId="0" fontId="6" fillId="3" borderId="0" xfId="4" applyFont="1" applyFill="1" applyBorder="1"/>
    <xf numFmtId="0" fontId="7" fillId="5" borderId="0" xfId="4" applyFont="1" applyFill="1" applyBorder="1"/>
    <xf numFmtId="0" fontId="7" fillId="5" borderId="0" xfId="4" applyFont="1" applyFill="1" applyBorder="1" applyAlignment="1">
      <alignment horizontal="left"/>
    </xf>
    <xf numFmtId="0" fontId="6" fillId="5" borderId="0" xfId="5" applyFill="1" applyBorder="1"/>
    <xf numFmtId="0" fontId="7" fillId="4" borderId="0" xfId="4" applyFont="1" applyFill="1" applyBorder="1"/>
    <xf numFmtId="0" fontId="7" fillId="4" borderId="0" xfId="4" applyFont="1" applyFill="1" applyBorder="1" applyAlignment="1">
      <alignment horizontal="left"/>
    </xf>
    <xf numFmtId="0" fontId="6" fillId="4" borderId="0" xfId="5" applyFill="1" applyBorder="1"/>
    <xf numFmtId="0" fontId="6" fillId="0" borderId="0" xfId="8" applyFont="1" applyFill="1" applyAlignment="1">
      <alignment vertical="center" wrapText="1"/>
    </xf>
    <xf numFmtId="0" fontId="43" fillId="3" borderId="0" xfId="4" applyFont="1" applyFill="1" applyBorder="1" applyAlignment="1">
      <alignment horizontal="center" vertical="center" wrapText="1"/>
    </xf>
    <xf numFmtId="0" fontId="43" fillId="0" borderId="0" xfId="4" applyFont="1" applyFill="1" applyBorder="1" applyAlignment="1">
      <alignment horizontal="center" vertical="center" wrapText="1"/>
    </xf>
    <xf numFmtId="0" fontId="44" fillId="3" borderId="0" xfId="4" applyFont="1" applyFill="1" applyBorder="1" applyAlignment="1">
      <alignment vertical="center"/>
    </xf>
    <xf numFmtId="0" fontId="44" fillId="3" borderId="0" xfId="4" applyFont="1" applyFill="1" applyBorder="1" applyAlignment="1">
      <alignment horizontal="left" vertical="center"/>
    </xf>
    <xf numFmtId="0" fontId="6" fillId="0" borderId="0" xfId="8" applyFill="1"/>
    <xf numFmtId="0" fontId="31" fillId="5" borderId="0" xfId="6" applyFont="1" applyFill="1" applyBorder="1"/>
    <xf numFmtId="0" fontId="52" fillId="5" borderId="0" xfId="8" applyFont="1" applyFill="1"/>
    <xf numFmtId="0" fontId="52" fillId="5" borderId="0" xfId="5" applyFont="1" applyFill="1"/>
    <xf numFmtId="0" fontId="6" fillId="5" borderId="0" xfId="5" applyFill="1"/>
    <xf numFmtId="0" fontId="59" fillId="5" borderId="0" xfId="5" applyFont="1" applyFill="1"/>
    <xf numFmtId="0" fontId="6" fillId="0" borderId="0" xfId="8" applyAlignment="1">
      <alignment horizontal="center" vertical="center"/>
    </xf>
    <xf numFmtId="0" fontId="6" fillId="0" borderId="0" xfId="8" applyFill="1" applyAlignment="1">
      <alignment horizontal="center" vertical="center"/>
    </xf>
    <xf numFmtId="0" fontId="58" fillId="3" borderId="22" xfId="4" applyFont="1" applyFill="1" applyBorder="1" applyAlignment="1">
      <alignment horizontal="center" vertical="center" wrapText="1"/>
    </xf>
    <xf numFmtId="0" fontId="53" fillId="0" borderId="0" xfId="8" applyFont="1" applyAlignment="1">
      <alignment horizontal="center" vertical="center"/>
    </xf>
    <xf numFmtId="0" fontId="4" fillId="3" borderId="22" xfId="4" applyFont="1" applyFill="1" applyBorder="1" applyAlignment="1">
      <alignment horizontal="center" vertical="center" wrapText="1"/>
    </xf>
    <xf numFmtId="0" fontId="58" fillId="3" borderId="24" xfId="4" applyFont="1" applyFill="1" applyBorder="1" applyAlignment="1">
      <alignment horizontal="center" vertical="center" wrapText="1"/>
    </xf>
    <xf numFmtId="0" fontId="51" fillId="0" borderId="3" xfId="5" applyFont="1" applyFill="1" applyBorder="1" applyAlignment="1">
      <alignment vertical="center"/>
    </xf>
    <xf numFmtId="0" fontId="51" fillId="0" borderId="25" xfId="8" applyFont="1" applyFill="1" applyBorder="1" applyAlignment="1">
      <alignment horizontal="left" vertical="center"/>
    </xf>
    <xf numFmtId="0" fontId="51" fillId="3" borderId="22" xfId="4" applyFont="1" applyFill="1" applyBorder="1" applyAlignment="1">
      <alignment horizontal="left" vertical="center"/>
    </xf>
    <xf numFmtId="0" fontId="34" fillId="3" borderId="22" xfId="4" applyFont="1" applyFill="1" applyBorder="1" applyAlignment="1">
      <alignment horizontal="left" vertical="center" wrapText="1"/>
    </xf>
    <xf numFmtId="0" fontId="4" fillId="3" borderId="5" xfId="0" applyFont="1" applyFill="1" applyBorder="1"/>
    <xf numFmtId="0" fontId="56" fillId="0" borderId="0" xfId="8" applyFont="1" applyBorder="1"/>
    <xf numFmtId="0" fontId="4" fillId="3" borderId="0" xfId="0" applyFont="1" applyFill="1" applyBorder="1"/>
    <xf numFmtId="0" fontId="56" fillId="0" borderId="0" xfId="8" applyFont="1"/>
    <xf numFmtId="0" fontId="53" fillId="0" borderId="22" xfId="8" applyFont="1" applyBorder="1" applyAlignment="1">
      <alignment horizontal="center" vertical="center"/>
    </xf>
    <xf numFmtId="0" fontId="14" fillId="0" borderId="0" xfId="5" applyFont="1"/>
    <xf numFmtId="0" fontId="14" fillId="0" borderId="0" xfId="8" applyFont="1"/>
    <xf numFmtId="0" fontId="56" fillId="0" borderId="3" xfId="5" applyFont="1" applyFill="1" applyBorder="1" applyAlignment="1">
      <alignment horizontal="left"/>
    </xf>
    <xf numFmtId="0" fontId="56" fillId="12" borderId="10" xfId="4" applyFont="1" applyFill="1" applyBorder="1" applyAlignment="1">
      <alignment horizontal="left" vertical="center"/>
    </xf>
    <xf numFmtId="0" fontId="56" fillId="12" borderId="37" xfId="4" applyFont="1" applyFill="1" applyBorder="1" applyAlignment="1">
      <alignment horizontal="left" vertical="center"/>
    </xf>
    <xf numFmtId="0" fontId="56" fillId="12" borderId="38" xfId="4" applyFont="1" applyFill="1" applyBorder="1" applyAlignment="1">
      <alignment horizontal="left" vertical="center" wrapText="1"/>
    </xf>
    <xf numFmtId="0" fontId="6" fillId="0" borderId="0" xfId="5" applyFill="1" applyAlignment="1">
      <alignment horizontal="right"/>
    </xf>
    <xf numFmtId="0" fontId="49" fillId="12" borderId="38" xfId="4" applyFont="1" applyFill="1" applyBorder="1" applyAlignment="1">
      <alignment horizontal="center" vertical="center" wrapText="1"/>
    </xf>
    <xf numFmtId="0" fontId="49" fillId="12" borderId="38" xfId="4" applyFont="1" applyFill="1" applyBorder="1" applyAlignment="1">
      <alignment horizontal="left" vertical="center" wrapText="1"/>
    </xf>
    <xf numFmtId="0" fontId="6" fillId="0" borderId="0" xfId="8" applyBorder="1"/>
    <xf numFmtId="0" fontId="49" fillId="12" borderId="0" xfId="4" applyFont="1" applyFill="1" applyBorder="1" applyAlignment="1">
      <alignment horizontal="center" vertical="center" wrapText="1"/>
    </xf>
    <xf numFmtId="0" fontId="56" fillId="12" borderId="10" xfId="4" applyFont="1" applyFill="1" applyBorder="1" applyAlignment="1">
      <alignment vertical="center"/>
    </xf>
    <xf numFmtId="0" fontId="56" fillId="12" borderId="37" xfId="4" applyFont="1" applyFill="1" applyBorder="1" applyAlignment="1">
      <alignment vertical="center"/>
    </xf>
    <xf numFmtId="0" fontId="6" fillId="0" borderId="3" xfId="5" applyFont="1" applyFill="1" applyBorder="1"/>
    <xf numFmtId="0" fontId="6" fillId="0" borderId="0" xfId="4" applyBorder="1"/>
    <xf numFmtId="0" fontId="56" fillId="12" borderId="36" xfId="4" applyFont="1" applyFill="1" applyBorder="1" applyAlignment="1">
      <alignment vertical="center"/>
    </xf>
    <xf numFmtId="0" fontId="49" fillId="18" borderId="38" xfId="4" applyFont="1" applyFill="1" applyBorder="1" applyAlignment="1">
      <alignment horizontal="center" vertical="center" wrapText="1"/>
    </xf>
    <xf numFmtId="0" fontId="49" fillId="18" borderId="0" xfId="4" applyFont="1" applyFill="1" applyBorder="1" applyAlignment="1">
      <alignment horizontal="center" vertical="center" wrapText="1"/>
    </xf>
    <xf numFmtId="0" fontId="6" fillId="0" borderId="0" xfId="5" applyFill="1" applyBorder="1"/>
    <xf numFmtId="0" fontId="49" fillId="18" borderId="0" xfId="4" applyFont="1" applyFill="1" applyBorder="1" applyAlignment="1">
      <alignment horizontal="center" vertical="center"/>
    </xf>
    <xf numFmtId="0" fontId="56" fillId="12" borderId="64" xfId="4" applyFont="1" applyFill="1" applyBorder="1" applyAlignment="1" applyProtection="1">
      <alignment horizontal="left" vertical="center"/>
      <protection locked="0"/>
    </xf>
    <xf numFmtId="0" fontId="56" fillId="12" borderId="46" xfId="4" quotePrefix="1" applyFont="1" applyFill="1" applyBorder="1" applyAlignment="1" applyProtection="1">
      <alignment horizontal="left" vertical="center"/>
      <protection locked="0"/>
    </xf>
    <xf numFmtId="0" fontId="49" fillId="18" borderId="46" xfId="4" applyFont="1" applyFill="1" applyBorder="1" applyAlignment="1">
      <alignment horizontal="center" vertical="center" wrapText="1"/>
    </xf>
    <xf numFmtId="0" fontId="6" fillId="0" borderId="0" xfId="5" applyBorder="1"/>
    <xf numFmtId="0" fontId="6" fillId="0" borderId="0" xfId="4" applyFill="1" applyBorder="1"/>
    <xf numFmtId="0" fontId="6" fillId="0" borderId="0" xfId="4" applyFont="1" applyFill="1" applyBorder="1" applyAlignment="1">
      <alignment horizontal="left" vertical="center"/>
    </xf>
    <xf numFmtId="0" fontId="6" fillId="0" borderId="0" xfId="8" applyFill="1" applyAlignment="1"/>
    <xf numFmtId="0" fontId="6" fillId="0" borderId="0" xfId="8" applyAlignment="1"/>
    <xf numFmtId="0" fontId="60" fillId="20" borderId="0" xfId="4" applyFont="1" applyFill="1" applyBorder="1" applyAlignment="1">
      <alignment vertical="center"/>
    </xf>
    <xf numFmtId="0" fontId="60" fillId="20" borderId="0" xfId="4" applyFont="1" applyFill="1" applyBorder="1"/>
    <xf numFmtId="0" fontId="6" fillId="20" borderId="0" xfId="5" applyFont="1" applyFill="1" applyBorder="1"/>
    <xf numFmtId="0" fontId="60" fillId="20" borderId="0" xfId="4" applyFont="1" applyFill="1" applyBorder="1" applyAlignment="1">
      <alignment horizontal="left" vertical="center"/>
    </xf>
    <xf numFmtId="0" fontId="61" fillId="21" borderId="0" xfId="5" applyFont="1" applyFill="1" applyBorder="1" applyAlignment="1">
      <alignment horizontal="left" vertical="center"/>
    </xf>
    <xf numFmtId="0" fontId="60" fillId="21" borderId="0" xfId="4" applyFont="1" applyFill="1" applyBorder="1"/>
    <xf numFmtId="0" fontId="6" fillId="21" borderId="0" xfId="5" applyFont="1" applyFill="1" applyBorder="1"/>
    <xf numFmtId="0" fontId="6" fillId="0" borderId="0" xfId="4" applyFill="1"/>
    <xf numFmtId="0" fontId="13" fillId="0" borderId="0" xfId="6" applyFont="1" applyFill="1" applyBorder="1"/>
    <xf numFmtId="0" fontId="62" fillId="0" borderId="0" xfId="4" applyFont="1" applyFill="1" applyBorder="1" applyAlignment="1">
      <alignment vertical="center"/>
    </xf>
    <xf numFmtId="0" fontId="6" fillId="0" borderId="0" xfId="5" applyFill="1" applyAlignment="1"/>
    <xf numFmtId="0" fontId="59" fillId="5" borderId="0" xfId="8" applyFont="1" applyFill="1" applyAlignment="1">
      <alignment vertical="center" wrapText="1"/>
    </xf>
    <xf numFmtId="0" fontId="59" fillId="5" borderId="0" xfId="8" applyFont="1" applyFill="1" applyAlignment="1"/>
    <xf numFmtId="0" fontId="6" fillId="0" borderId="0" xfId="8" applyFill="1" applyBorder="1" applyAlignment="1"/>
    <xf numFmtId="0" fontId="6" fillId="0" borderId="0" xfId="5" applyFill="1" applyBorder="1" applyAlignment="1"/>
    <xf numFmtId="0" fontId="6" fillId="0" borderId="0" xfId="4" applyFont="1" applyFill="1" applyBorder="1" applyAlignment="1">
      <alignment horizontal="center" vertical="center" wrapText="1"/>
    </xf>
    <xf numFmtId="0" fontId="64" fillId="0" borderId="0" xfId="4" applyFont="1" applyFill="1" applyBorder="1" applyAlignment="1">
      <alignment horizontal="center" vertical="center"/>
    </xf>
    <xf numFmtId="0" fontId="64" fillId="0" borderId="5" xfId="4" applyFont="1" applyFill="1" applyBorder="1" applyAlignment="1">
      <alignment horizontal="center" vertical="center"/>
    </xf>
    <xf numFmtId="0" fontId="64" fillId="0" borderId="3" xfId="4" applyFont="1" applyFill="1" applyBorder="1" applyAlignment="1">
      <alignment horizontal="center" vertical="center"/>
    </xf>
    <xf numFmtId="0" fontId="53" fillId="0" borderId="24" xfId="4" applyFont="1" applyFill="1" applyBorder="1" applyAlignment="1">
      <alignment horizontal="center" vertical="center"/>
    </xf>
    <xf numFmtId="0" fontId="11" fillId="0" borderId="0" xfId="4" applyFont="1" applyFill="1" applyBorder="1" applyAlignment="1">
      <alignment horizontal="center" vertical="center"/>
    </xf>
    <xf numFmtId="0" fontId="6" fillId="0" borderId="0" xfId="5" applyFill="1" applyAlignment="1">
      <alignment horizontal="center" vertical="center"/>
    </xf>
    <xf numFmtId="0" fontId="6" fillId="0" borderId="0" xfId="5" applyFill="1" applyBorder="1" applyAlignment="1">
      <alignment horizontal="center" vertical="center"/>
    </xf>
    <xf numFmtId="0" fontId="56" fillId="12" borderId="24" xfId="4" applyFont="1" applyFill="1" applyBorder="1" applyAlignment="1">
      <alignment horizontal="left" vertical="center" indent="1"/>
    </xf>
    <xf numFmtId="0" fontId="56" fillId="12" borderId="69" xfId="4" applyFont="1" applyFill="1" applyBorder="1" applyAlignment="1">
      <alignment horizontal="left" vertical="center" indent="2"/>
    </xf>
    <xf numFmtId="0" fontId="6" fillId="0" borderId="7" xfId="8" applyFill="1" applyBorder="1" applyAlignment="1" applyProtection="1">
      <alignment horizontal="center" vertical="center"/>
    </xf>
    <xf numFmtId="0" fontId="4" fillId="0" borderId="1" xfId="0" applyFont="1" applyFill="1" applyBorder="1" applyProtection="1"/>
    <xf numFmtId="0" fontId="53" fillId="0" borderId="1" xfId="4" applyFont="1" applyFill="1" applyBorder="1" applyAlignment="1">
      <alignment horizontal="left" vertical="center" indent="1"/>
    </xf>
    <xf numFmtId="0" fontId="4" fillId="0" borderId="2" xfId="0" applyFont="1" applyFill="1" applyBorder="1" applyProtection="1"/>
    <xf numFmtId="0" fontId="51" fillId="0" borderId="0" xfId="4" applyFont="1" applyFill="1" applyBorder="1" applyAlignment="1">
      <alignment horizontal="left" vertical="center" indent="1"/>
    </xf>
    <xf numFmtId="0" fontId="53" fillId="12" borderId="8" xfId="8" applyFont="1" applyFill="1" applyBorder="1"/>
    <xf numFmtId="0" fontId="53" fillId="12" borderId="36" xfId="8" applyFont="1" applyFill="1" applyBorder="1"/>
    <xf numFmtId="0" fontId="13" fillId="0" borderId="8" xfId="8" applyFont="1" applyFill="1" applyBorder="1" applyProtection="1"/>
    <xf numFmtId="0" fontId="56" fillId="0" borderId="0" xfId="4" applyFont="1" applyFill="1" applyBorder="1" applyAlignment="1">
      <alignment horizontal="left" vertical="center" indent="1"/>
    </xf>
    <xf numFmtId="0" fontId="6" fillId="0" borderId="0" xfId="4" applyFill="1" applyBorder="1" applyProtection="1"/>
    <xf numFmtId="0" fontId="56" fillId="0" borderId="0" xfId="4" applyFont="1" applyFill="1" applyBorder="1" applyAlignment="1">
      <alignment horizontal="left" vertical="center" indent="2"/>
    </xf>
    <xf numFmtId="167" fontId="6" fillId="0" borderId="0" xfId="14" applyNumberFormat="1" applyFont="1" applyFill="1" applyBorder="1" applyAlignment="1">
      <alignment horizontal="left" vertical="center" indent="1"/>
    </xf>
    <xf numFmtId="0" fontId="6" fillId="0" borderId="8" xfId="8" applyFill="1" applyBorder="1" applyProtection="1"/>
    <xf numFmtId="0" fontId="6" fillId="0" borderId="0" xfId="4" applyFont="1" applyFill="1" applyBorder="1" applyAlignment="1">
      <alignment horizontal="left" vertical="center" indent="4"/>
    </xf>
    <xf numFmtId="0" fontId="6" fillId="0" borderId="8" xfId="5" applyFill="1" applyBorder="1" applyProtection="1"/>
    <xf numFmtId="0" fontId="53" fillId="12" borderId="40" xfId="8" applyFont="1" applyFill="1" applyBorder="1"/>
    <xf numFmtId="0" fontId="56" fillId="12" borderId="55" xfId="4" applyFont="1" applyFill="1" applyBorder="1" applyAlignment="1" applyProtection="1">
      <alignment horizontal="left" vertical="center" indent="2"/>
      <protection locked="0"/>
    </xf>
    <xf numFmtId="0" fontId="56" fillId="12" borderId="22" xfId="4" applyFont="1" applyFill="1" applyBorder="1" applyAlignment="1">
      <alignment horizontal="left" vertical="center" indent="1"/>
    </xf>
    <xf numFmtId="0" fontId="56" fillId="12" borderId="40" xfId="4" applyFont="1" applyFill="1" applyBorder="1" applyAlignment="1">
      <alignment horizontal="left" vertical="center" indent="1"/>
    </xf>
    <xf numFmtId="0" fontId="56" fillId="12" borderId="21" xfId="4" applyFont="1" applyFill="1" applyBorder="1" applyAlignment="1">
      <alignment horizontal="left" vertical="center" indent="2"/>
    </xf>
    <xf numFmtId="0" fontId="56" fillId="12" borderId="36" xfId="4" applyFont="1" applyFill="1" applyBorder="1" applyAlignment="1">
      <alignment horizontal="left" vertical="center" indent="1"/>
    </xf>
    <xf numFmtId="0" fontId="56" fillId="12" borderId="7" xfId="4" applyFont="1" applyFill="1" applyBorder="1" applyAlignment="1">
      <alignment horizontal="left" vertical="center" indent="1"/>
    </xf>
    <xf numFmtId="0" fontId="56" fillId="12" borderId="8" xfId="8" applyFont="1" applyFill="1" applyBorder="1"/>
    <xf numFmtId="0" fontId="56" fillId="12" borderId="36" xfId="8" applyFont="1" applyFill="1" applyBorder="1"/>
    <xf numFmtId="0" fontId="53" fillId="0" borderId="0" xfId="8" applyFont="1" applyFill="1" applyBorder="1"/>
    <xf numFmtId="0" fontId="65" fillId="0" borderId="8" xfId="4" applyFont="1" applyFill="1" applyBorder="1" applyAlignment="1">
      <alignment horizontal="left" vertical="center" indent="2"/>
    </xf>
    <xf numFmtId="0" fontId="56" fillId="12" borderId="40" xfId="8" applyFont="1" applyFill="1" applyBorder="1"/>
    <xf numFmtId="0" fontId="56" fillId="12" borderId="21" xfId="4" applyFont="1" applyFill="1" applyBorder="1" applyAlignment="1">
      <alignment horizontal="left" vertical="center" indent="1"/>
    </xf>
    <xf numFmtId="0" fontId="56" fillId="0" borderId="8" xfId="4" applyFont="1" applyFill="1" applyBorder="1" applyAlignment="1">
      <alignment horizontal="left" vertical="center" indent="2"/>
    </xf>
    <xf numFmtId="0" fontId="56" fillId="12" borderId="8" xfId="4" applyFont="1" applyFill="1" applyBorder="1" applyAlignment="1">
      <alignment horizontal="left" vertical="center" indent="1"/>
    </xf>
    <xf numFmtId="0" fontId="56" fillId="12" borderId="8" xfId="4" applyFont="1" applyFill="1" applyBorder="1" applyAlignment="1" applyProtection="1">
      <alignment horizontal="left" vertical="center" indent="2"/>
      <protection locked="0"/>
    </xf>
    <xf numFmtId="0" fontId="56" fillId="0" borderId="4" xfId="4" applyFont="1" applyFill="1" applyBorder="1" applyAlignment="1">
      <alignment horizontal="left" vertical="center" indent="2"/>
    </xf>
    <xf numFmtId="0" fontId="56" fillId="0" borderId="5" xfId="4" applyFont="1" applyFill="1" applyBorder="1" applyAlignment="1">
      <alignment horizontal="left" vertical="center" indent="1"/>
    </xf>
    <xf numFmtId="0" fontId="6" fillId="0" borderId="5" xfId="4" applyFill="1" applyBorder="1" applyProtection="1"/>
    <xf numFmtId="0" fontId="51" fillId="5" borderId="0" xfId="6" applyFont="1" applyFill="1" applyBorder="1"/>
    <xf numFmtId="0" fontId="6" fillId="0" borderId="0" xfId="5" applyFont="1" applyFill="1"/>
    <xf numFmtId="0" fontId="11" fillId="0" borderId="22" xfId="4" applyFont="1" applyFill="1" applyBorder="1" applyAlignment="1">
      <alignment horizontal="center" vertical="center"/>
    </xf>
    <xf numFmtId="0" fontId="6" fillId="0" borderId="0" xfId="5" applyFont="1" applyFill="1" applyAlignment="1">
      <alignment horizontal="center" vertical="center"/>
    </xf>
    <xf numFmtId="0" fontId="11" fillId="0" borderId="22" xfId="5" applyFont="1" applyFill="1" applyBorder="1" applyAlignment="1">
      <alignment horizontal="center" vertical="center"/>
    </xf>
    <xf numFmtId="0" fontId="56" fillId="12" borderId="32" xfId="4" applyFont="1" applyFill="1" applyBorder="1" applyAlignment="1">
      <alignment horizontal="left" vertical="center" indent="2"/>
    </xf>
    <xf numFmtId="0" fontId="56" fillId="12" borderId="37" xfId="4" applyFont="1" applyFill="1" applyBorder="1" applyAlignment="1" applyProtection="1">
      <alignment horizontal="left" vertical="center" indent="2"/>
      <protection locked="0"/>
    </xf>
    <xf numFmtId="0" fontId="56" fillId="12" borderId="41" xfId="4" applyFont="1" applyFill="1" applyBorder="1" applyAlignment="1" applyProtection="1">
      <alignment horizontal="left" vertical="center" indent="2"/>
      <protection locked="0"/>
    </xf>
    <xf numFmtId="0" fontId="56" fillId="12" borderId="21" xfId="8" applyFont="1" applyFill="1" applyBorder="1"/>
    <xf numFmtId="0" fontId="56" fillId="12" borderId="22" xfId="4" applyFont="1" applyFill="1" applyBorder="1" applyAlignment="1">
      <alignment horizontal="left" vertical="center" indent="2"/>
    </xf>
    <xf numFmtId="0" fontId="6" fillId="0" borderId="0" xfId="8" applyFill="1" applyBorder="1"/>
    <xf numFmtId="0" fontId="66" fillId="0" borderId="0" xfId="4" applyFont="1" applyFill="1" applyBorder="1" applyAlignment="1">
      <alignment horizontal="left" vertical="center" indent="1"/>
    </xf>
    <xf numFmtId="167" fontId="11" fillId="0" borderId="0" xfId="14" applyNumberFormat="1" applyFont="1" applyFill="1" applyBorder="1" applyAlignment="1">
      <alignment horizontal="left" vertical="center" indent="1"/>
    </xf>
    <xf numFmtId="0" fontId="11" fillId="0" borderId="0" xfId="5" applyFont="1" applyFill="1"/>
    <xf numFmtId="0" fontId="11" fillId="0" borderId="0" xfId="8" applyFont="1" applyFill="1" applyAlignment="1">
      <alignment horizontal="right" vertical="center" wrapText="1"/>
    </xf>
    <xf numFmtId="0" fontId="11" fillId="0" borderId="0" xfId="4" applyFont="1" applyFill="1" applyBorder="1" applyAlignment="1">
      <alignment horizontal="left" vertical="center" indent="4"/>
    </xf>
    <xf numFmtId="0" fontId="6" fillId="0" borderId="0" xfId="4" quotePrefix="1" applyFont="1" applyFill="1" applyBorder="1" applyAlignment="1">
      <alignment vertical="center"/>
    </xf>
    <xf numFmtId="0" fontId="6" fillId="0" borderId="0" xfId="8" applyFont="1" applyFill="1" applyAlignment="1">
      <alignment horizontal="right" vertical="center" wrapText="1"/>
    </xf>
    <xf numFmtId="0" fontId="6" fillId="0" borderId="0" xfId="4" applyFont="1" applyFill="1" applyBorder="1" applyAlignment="1">
      <alignment vertical="center"/>
    </xf>
    <xf numFmtId="0" fontId="6" fillId="0" borderId="0" xfId="4" quotePrefix="1" applyFont="1" applyFill="1" applyBorder="1" applyAlignment="1">
      <alignment horizontal="left" vertical="center"/>
    </xf>
    <xf numFmtId="0" fontId="6" fillId="0" borderId="0" xfId="8" applyFill="1" applyAlignment="1">
      <alignment horizontal="right" vertical="center" wrapText="1"/>
    </xf>
    <xf numFmtId="0" fontId="4" fillId="0" borderId="0" xfId="4" applyFont="1" applyFill="1" applyBorder="1" applyAlignment="1">
      <alignment horizontal="center" vertical="center" wrapText="1"/>
    </xf>
    <xf numFmtId="0" fontId="6" fillId="0" borderId="0" xfId="8" applyFill="1" applyBorder="1" applyAlignment="1">
      <alignment horizontal="right" vertical="center" wrapText="1"/>
    </xf>
    <xf numFmtId="0" fontId="6" fillId="0" borderId="0" xfId="4" applyFont="1" applyFill="1" applyBorder="1" applyAlignment="1">
      <alignment horizontal="left" vertical="center" indent="1"/>
    </xf>
    <xf numFmtId="0" fontId="6" fillId="0" borderId="0" xfId="8" applyFont="1" applyFill="1" applyBorder="1" applyAlignment="1">
      <alignment vertical="center" wrapText="1"/>
    </xf>
    <xf numFmtId="0" fontId="6" fillId="0" borderId="0" xfId="8" applyFill="1" applyBorder="1" applyAlignment="1">
      <alignment horizontal="center" vertical="center"/>
    </xf>
    <xf numFmtId="0" fontId="67" fillId="0" borderId="0" xfId="4" applyFont="1" applyFill="1" applyBorder="1" applyAlignment="1">
      <alignment vertical="center"/>
    </xf>
    <xf numFmtId="0" fontId="11" fillId="0" borderId="0" xfId="5" applyFont="1" applyFill="1" applyBorder="1"/>
    <xf numFmtId="0" fontId="11" fillId="0" borderId="0" xfId="8" applyFont="1" applyFill="1" applyBorder="1" applyAlignment="1">
      <alignment horizontal="right" vertical="center" wrapText="1"/>
    </xf>
    <xf numFmtId="0" fontId="6" fillId="0" borderId="0" xfId="4" quotePrefix="1" applyFill="1" applyBorder="1"/>
    <xf numFmtId="0" fontId="1" fillId="0" borderId="0" xfId="4" applyFont="1" applyFill="1" applyBorder="1" applyAlignment="1">
      <alignment horizontal="center" vertical="center" wrapText="1"/>
    </xf>
    <xf numFmtId="0" fontId="0" fillId="0" borderId="0" xfId="4" applyFont="1" applyFill="1" applyBorder="1" applyAlignment="1">
      <alignment horizontal="center" vertical="center" wrapText="1"/>
    </xf>
    <xf numFmtId="0" fontId="47" fillId="0" borderId="0" xfId="4" applyFont="1" applyFill="1" applyBorder="1"/>
    <xf numFmtId="0" fontId="47" fillId="0" borderId="0" xfId="4" applyFont="1" applyFill="1" applyBorder="1" applyAlignment="1">
      <alignment vertical="center"/>
    </xf>
    <xf numFmtId="0" fontId="51" fillId="0" borderId="0" xfId="4" applyFont="1" applyFill="1" applyBorder="1" applyAlignment="1">
      <alignment horizontal="left" vertical="center"/>
    </xf>
    <xf numFmtId="0" fontId="6" fillId="0" borderId="0" xfId="8" applyFill="1" applyBorder="1" applyAlignment="1">
      <alignment horizontal="center"/>
    </xf>
    <xf numFmtId="0" fontId="6" fillId="0" borderId="0" xfId="5" applyFill="1" applyBorder="1" applyAlignment="1">
      <alignment horizontal="center"/>
    </xf>
    <xf numFmtId="0" fontId="6" fillId="0" borderId="0" xfId="5" applyFill="1" applyAlignment="1">
      <alignment horizontal="center"/>
    </xf>
    <xf numFmtId="0" fontId="68" fillId="0" borderId="0" xfId="4" applyFont="1" applyFill="1" applyBorder="1" applyAlignment="1">
      <alignment horizontal="left" vertical="center" indent="1"/>
    </xf>
    <xf numFmtId="0" fontId="51" fillId="0" borderId="0" xfId="4" applyFont="1" applyFill="1" applyBorder="1"/>
    <xf numFmtId="0" fontId="60" fillId="20" borderId="0" xfId="4" applyFont="1" applyFill="1" applyBorder="1" applyAlignment="1" applyProtection="1">
      <alignment vertical="center"/>
    </xf>
    <xf numFmtId="0" fontId="6" fillId="0" borderId="0" xfId="5" applyProtection="1"/>
    <xf numFmtId="0" fontId="12" fillId="4" borderId="0" xfId="5" applyFont="1" applyFill="1" applyBorder="1" applyAlignment="1" applyProtection="1">
      <alignment vertical="center"/>
    </xf>
    <xf numFmtId="0" fontId="8" fillId="4" borderId="0" xfId="5" applyFont="1" applyFill="1" applyBorder="1" applyAlignment="1" applyProtection="1">
      <alignment vertical="center"/>
    </xf>
    <xf numFmtId="0" fontId="6" fillId="0" borderId="0" xfId="8" applyFont="1" applyFill="1" applyAlignment="1" applyProtection="1">
      <alignment vertical="center" wrapText="1"/>
    </xf>
    <xf numFmtId="0" fontId="8" fillId="0" borderId="0" xfId="5" applyFont="1" applyFill="1" applyBorder="1" applyAlignment="1" applyProtection="1">
      <alignment vertical="center"/>
    </xf>
    <xf numFmtId="0" fontId="6" fillId="0" borderId="0" xfId="5" applyFill="1" applyProtection="1"/>
    <xf numFmtId="0" fontId="31" fillId="5" borderId="0" xfId="5" applyFont="1" applyFill="1" applyBorder="1" applyProtection="1"/>
    <xf numFmtId="0" fontId="0" fillId="5" borderId="0" xfId="0" applyFill="1" applyProtection="1"/>
    <xf numFmtId="0" fontId="0" fillId="5" borderId="0" xfId="0" applyFont="1" applyFill="1" applyAlignment="1" applyProtection="1">
      <alignment vertical="center"/>
    </xf>
    <xf numFmtId="167" fontId="11" fillId="0" borderId="0" xfId="14" applyNumberFormat="1" applyFont="1" applyFill="1" applyBorder="1" applyAlignment="1" applyProtection="1">
      <alignment horizontal="left" vertical="center" indent="1"/>
    </xf>
    <xf numFmtId="0" fontId="6" fillId="5" borderId="0" xfId="8" applyFill="1" applyBorder="1" applyProtection="1"/>
    <xf numFmtId="0" fontId="52" fillId="5" borderId="0" xfId="5" applyFont="1" applyFill="1" applyBorder="1" applyProtection="1"/>
    <xf numFmtId="0" fontId="6" fillId="0" borderId="0" xfId="5" applyFill="1" applyBorder="1" applyProtection="1"/>
    <xf numFmtId="0" fontId="51" fillId="0" borderId="0" xfId="8" applyFont="1" applyFill="1" applyAlignment="1" applyProtection="1">
      <alignment horizontal="left" vertical="center"/>
    </xf>
    <xf numFmtId="0" fontId="28" fillId="0" borderId="0" xfId="0" applyFont="1" applyFill="1" applyAlignment="1" applyProtection="1">
      <alignment horizontal="left"/>
    </xf>
    <xf numFmtId="0" fontId="34" fillId="0" borderId="0" xfId="0" applyFont="1" applyFill="1" applyAlignment="1" applyProtection="1">
      <alignment horizontal="left" vertical="center"/>
    </xf>
    <xf numFmtId="167" fontId="34" fillId="0" borderId="0" xfId="14" applyNumberFormat="1" applyFont="1" applyFill="1" applyBorder="1" applyAlignment="1" applyProtection="1">
      <alignment horizontal="left" vertical="center" indent="1"/>
    </xf>
    <xf numFmtId="0" fontId="34" fillId="0" borderId="0" xfId="5" applyFont="1" applyFill="1" applyBorder="1" applyAlignment="1" applyProtection="1">
      <alignment horizontal="left"/>
    </xf>
    <xf numFmtId="0" fontId="34" fillId="0" borderId="0" xfId="8" applyFont="1" applyFill="1" applyBorder="1" applyAlignment="1" applyProtection="1">
      <alignment horizontal="left"/>
    </xf>
    <xf numFmtId="0" fontId="45" fillId="0" borderId="0" xfId="5" applyFont="1" applyFill="1" applyBorder="1" applyAlignment="1" applyProtection="1">
      <alignment horizontal="left"/>
    </xf>
    <xf numFmtId="167" fontId="46" fillId="0" borderId="0" xfId="14" applyNumberFormat="1" applyFont="1" applyFill="1" applyBorder="1" applyAlignment="1" applyProtection="1">
      <alignment horizontal="left" vertical="center" indent="1"/>
    </xf>
    <xf numFmtId="0" fontId="69" fillId="0" borderId="0" xfId="11" applyFont="1" applyFill="1" applyBorder="1" applyAlignment="1" applyProtection="1">
      <alignment horizontal="left" vertical="center" indent="1"/>
    </xf>
    <xf numFmtId="0" fontId="11" fillId="3" borderId="21" xfId="0" applyFont="1" applyFill="1" applyBorder="1" applyAlignment="1" applyProtection="1">
      <alignment horizontal="center" vertical="center" wrapText="1"/>
    </xf>
    <xf numFmtId="0" fontId="11" fillId="3" borderId="7" xfId="0" applyFont="1" applyFill="1" applyBorder="1" applyAlignment="1" applyProtection="1">
      <alignment horizontal="center" vertical="center" wrapText="1"/>
    </xf>
    <xf numFmtId="0" fontId="11" fillId="3" borderId="22" xfId="0" applyFont="1" applyFill="1" applyBorder="1" applyAlignment="1" applyProtection="1">
      <alignment horizontal="center" vertical="center" wrapText="1"/>
    </xf>
    <xf numFmtId="0" fontId="11" fillId="3" borderId="24" xfId="0" applyFont="1" applyFill="1" applyBorder="1" applyAlignment="1" applyProtection="1">
      <alignment horizontal="center" vertical="center" wrapText="1"/>
    </xf>
    <xf numFmtId="0" fontId="11" fillId="3" borderId="2" xfId="0" applyFont="1" applyFill="1" applyBorder="1" applyAlignment="1" applyProtection="1">
      <alignment horizontal="center" vertical="center" wrapText="1"/>
    </xf>
    <xf numFmtId="0" fontId="6" fillId="0" borderId="7" xfId="8" applyFill="1" applyBorder="1" applyProtection="1"/>
    <xf numFmtId="0" fontId="6" fillId="0" borderId="1" xfId="8" applyFill="1" applyBorder="1" applyProtection="1"/>
    <xf numFmtId="0" fontId="6" fillId="0" borderId="2" xfId="8" applyFill="1" applyBorder="1" applyProtection="1"/>
    <xf numFmtId="0" fontId="11" fillId="3" borderId="23" xfId="0" applyFont="1" applyFill="1" applyBorder="1" applyAlignment="1" applyProtection="1">
      <alignment horizontal="center" vertical="center" wrapText="1"/>
    </xf>
    <xf numFmtId="0" fontId="11" fillId="3" borderId="63" xfId="0" applyFont="1" applyFill="1" applyBorder="1" applyAlignment="1" applyProtection="1">
      <alignment horizontal="center" vertical="center" wrapText="1"/>
    </xf>
    <xf numFmtId="0" fontId="6" fillId="0" borderId="0" xfId="8" applyAlignment="1" applyProtection="1">
      <alignment horizontal="center" vertical="center"/>
    </xf>
    <xf numFmtId="0" fontId="53" fillId="0" borderId="60" xfId="4" applyFont="1" applyFill="1" applyBorder="1" applyAlignment="1" applyProtection="1">
      <alignment horizontal="center"/>
    </xf>
    <xf numFmtId="0" fontId="53" fillId="0" borderId="66" xfId="4" applyFont="1" applyFill="1" applyBorder="1" applyAlignment="1" applyProtection="1">
      <alignment horizontal="center"/>
    </xf>
    <xf numFmtId="0" fontId="53" fillId="0" borderId="22" xfId="4" applyFont="1" applyFill="1" applyBorder="1" applyAlignment="1" applyProtection="1">
      <alignment horizontal="center"/>
    </xf>
    <xf numFmtId="0" fontId="14" fillId="12" borderId="7" xfId="6" applyFont="1" applyFill="1" applyBorder="1" applyAlignment="1" applyProtection="1">
      <alignment horizontal="left" vertical="center"/>
    </xf>
    <xf numFmtId="0" fontId="6" fillId="12" borderId="24" xfId="0" applyFont="1" applyFill="1" applyBorder="1" applyAlignment="1" applyProtection="1">
      <alignment horizontal="left" vertical="center"/>
    </xf>
    <xf numFmtId="0" fontId="0" fillId="12" borderId="69" xfId="0" applyFill="1" applyBorder="1" applyProtection="1"/>
    <xf numFmtId="0" fontId="0" fillId="0" borderId="8" xfId="0" applyFill="1" applyBorder="1" applyProtection="1"/>
    <xf numFmtId="0" fontId="0" fillId="0" borderId="3" xfId="0" applyFill="1" applyBorder="1" applyProtection="1"/>
    <xf numFmtId="0" fontId="0" fillId="0" borderId="8" xfId="0" applyFill="1" applyBorder="1" applyProtection="1">
      <protection locked="0"/>
    </xf>
    <xf numFmtId="0" fontId="0" fillId="0" borderId="0" xfId="0" applyFill="1" applyBorder="1" applyProtection="1">
      <protection locked="0"/>
    </xf>
    <xf numFmtId="0" fontId="0" fillId="0" borderId="3" xfId="0" applyFill="1" applyBorder="1" applyProtection="1">
      <protection locked="0"/>
    </xf>
    <xf numFmtId="167" fontId="6" fillId="0" borderId="0" xfId="14" applyNumberFormat="1" applyFont="1" applyFill="1" applyBorder="1" applyAlignment="1" applyProtection="1">
      <alignment horizontal="left" vertical="center" indent="1"/>
    </xf>
    <xf numFmtId="0" fontId="14" fillId="12" borderId="8" xfId="6" applyFont="1" applyFill="1" applyBorder="1" applyAlignment="1" applyProtection="1">
      <alignment horizontal="left" vertical="center"/>
    </xf>
    <xf numFmtId="0" fontId="6" fillId="12" borderId="36" xfId="0" applyFont="1" applyFill="1" applyBorder="1" applyAlignment="1" applyProtection="1">
      <alignment horizontal="left" vertical="center"/>
    </xf>
    <xf numFmtId="0" fontId="0" fillId="12" borderId="53" xfId="0" applyFill="1" applyBorder="1" applyProtection="1"/>
    <xf numFmtId="0" fontId="0" fillId="12" borderId="8" xfId="0" applyFont="1" applyFill="1" applyBorder="1" applyAlignment="1" applyProtection="1">
      <alignment horizontal="left" vertical="center"/>
    </xf>
    <xf numFmtId="0" fontId="0" fillId="12" borderId="36" xfId="0" applyFont="1" applyFill="1" applyBorder="1" applyAlignment="1" applyProtection="1">
      <alignment horizontal="left" vertical="center"/>
    </xf>
    <xf numFmtId="0" fontId="0" fillId="12" borderId="40" xfId="0" applyFont="1" applyFill="1" applyBorder="1" applyAlignment="1" applyProtection="1">
      <alignment horizontal="left" vertical="center"/>
    </xf>
    <xf numFmtId="0" fontId="0" fillId="12" borderId="55" xfId="0" applyFill="1" applyBorder="1" applyProtection="1"/>
    <xf numFmtId="0" fontId="14" fillId="18" borderId="7" xfId="6" applyFont="1" applyFill="1" applyBorder="1" applyAlignment="1" applyProtection="1">
      <alignment horizontal="left" vertical="center"/>
    </xf>
    <xf numFmtId="0" fontId="6" fillId="18" borderId="24" xfId="0" applyFont="1" applyFill="1" applyBorder="1" applyAlignment="1" applyProtection="1">
      <alignment horizontal="left" vertical="center"/>
    </xf>
    <xf numFmtId="0" fontId="14" fillId="0" borderId="0" xfId="6" applyFont="1" applyFill="1" applyBorder="1" applyAlignment="1" applyProtection="1">
      <alignment horizontal="left" vertical="center"/>
    </xf>
    <xf numFmtId="0" fontId="14" fillId="18" borderId="8" xfId="6" applyFont="1" applyFill="1" applyBorder="1" applyAlignment="1" applyProtection="1">
      <alignment horizontal="left" vertical="center"/>
    </xf>
    <xf numFmtId="0" fontId="6" fillId="18" borderId="36" xfId="0" applyFont="1" applyFill="1" applyBorder="1" applyAlignment="1" applyProtection="1">
      <alignment horizontal="left" vertical="center"/>
    </xf>
    <xf numFmtId="0" fontId="0" fillId="18" borderId="8" xfId="0" applyFont="1" applyFill="1" applyBorder="1" applyAlignment="1" applyProtection="1">
      <alignment horizontal="left" vertical="center"/>
    </xf>
    <xf numFmtId="0" fontId="0" fillId="18" borderId="36" xfId="0" applyFont="1" applyFill="1" applyBorder="1" applyAlignment="1" applyProtection="1">
      <alignment horizontal="left" vertical="center"/>
    </xf>
    <xf numFmtId="0" fontId="0" fillId="18" borderId="33" xfId="0" applyFill="1" applyBorder="1" applyProtection="1"/>
    <xf numFmtId="0" fontId="0" fillId="12" borderId="8" xfId="0" applyFill="1" applyBorder="1" applyAlignment="1" applyProtection="1">
      <alignment vertical="center"/>
      <protection locked="0"/>
    </xf>
    <xf numFmtId="0" fontId="0" fillId="12" borderId="8" xfId="0" applyFill="1" applyBorder="1" applyAlignment="1" applyProtection="1">
      <alignment horizontal="left" vertical="center"/>
    </xf>
    <xf numFmtId="0" fontId="0" fillId="12" borderId="36" xfId="0" applyFill="1" applyBorder="1" applyAlignment="1" applyProtection="1">
      <alignment horizontal="left" vertical="center"/>
    </xf>
    <xf numFmtId="0" fontId="0" fillId="12" borderId="40" xfId="0" applyFill="1" applyBorder="1" applyAlignment="1" applyProtection="1">
      <alignment horizontal="left" vertical="center"/>
    </xf>
    <xf numFmtId="0" fontId="0" fillId="18" borderId="47" xfId="0" applyFill="1" applyBorder="1" applyAlignment="1" applyProtection="1">
      <alignment vertical="center"/>
      <protection locked="0"/>
    </xf>
    <xf numFmtId="0" fontId="6" fillId="0" borderId="0" xfId="8" applyFill="1" applyBorder="1" applyProtection="1"/>
    <xf numFmtId="0" fontId="6" fillId="0" borderId="0" xfId="8" applyFill="1" applyProtection="1"/>
    <xf numFmtId="0" fontId="12" fillId="2" borderId="0" xfId="4" applyFont="1" applyFill="1" applyAlignment="1"/>
    <xf numFmtId="0" fontId="12" fillId="2" borderId="0" xfId="4" applyFont="1" applyFill="1" applyAlignment="1">
      <alignment horizontal="left" vertical="top"/>
    </xf>
    <xf numFmtId="0" fontId="12" fillId="4" borderId="0" xfId="5" applyFont="1" applyFill="1" applyBorder="1" applyAlignment="1">
      <alignment vertical="center"/>
    </xf>
    <xf numFmtId="0" fontId="11" fillId="3" borderId="21"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53" fillId="0" borderId="7" xfId="4" applyFont="1" applyFill="1" applyBorder="1" applyAlignment="1">
      <alignment horizontal="center"/>
    </xf>
    <xf numFmtId="0" fontId="53" fillId="0" borderId="60" xfId="4" applyFont="1" applyFill="1" applyBorder="1" applyAlignment="1">
      <alignment horizontal="center"/>
    </xf>
    <xf numFmtId="0" fontId="53" fillId="0" borderId="2" xfId="4" applyFont="1" applyFill="1" applyBorder="1" applyAlignment="1">
      <alignment horizontal="center"/>
    </xf>
    <xf numFmtId="0" fontId="6" fillId="12" borderId="24" xfId="0" applyFont="1" applyFill="1" applyBorder="1" applyAlignment="1">
      <alignment horizontal="left" vertical="center"/>
    </xf>
    <xf numFmtId="0" fontId="0" fillId="12" borderId="69" xfId="0" applyFill="1" applyBorder="1" applyProtection="1">
      <protection locked="0"/>
    </xf>
    <xf numFmtId="0" fontId="0" fillId="0" borderId="7" xfId="0" applyFill="1" applyBorder="1" applyProtection="1"/>
    <xf numFmtId="0" fontId="0" fillId="0" borderId="1" xfId="0" applyFill="1" applyBorder="1" applyProtection="1"/>
    <xf numFmtId="0" fontId="6" fillId="0" borderId="1" xfId="5" applyFill="1" applyBorder="1" applyProtection="1"/>
    <xf numFmtId="0" fontId="0" fillId="0" borderId="2" xfId="0" applyFill="1" applyBorder="1" applyProtection="1"/>
    <xf numFmtId="0" fontId="0" fillId="0" borderId="69" xfId="0" applyFill="1" applyBorder="1" applyAlignment="1">
      <alignment vertical="center"/>
    </xf>
    <xf numFmtId="0" fontId="0" fillId="0" borderId="28" xfId="0" applyFill="1" applyBorder="1" applyAlignment="1">
      <alignment vertical="center"/>
    </xf>
    <xf numFmtId="0" fontId="0" fillId="0" borderId="71" xfId="0" applyFill="1" applyBorder="1" applyAlignment="1">
      <alignment vertical="center"/>
    </xf>
    <xf numFmtId="0" fontId="0" fillId="12" borderId="36" xfId="0" applyFont="1" applyFill="1" applyBorder="1" applyAlignment="1">
      <alignment horizontal="left" vertical="center"/>
    </xf>
    <xf numFmtId="0" fontId="0" fillId="18" borderId="8" xfId="0" applyFill="1" applyBorder="1" applyProtection="1">
      <protection locked="0"/>
    </xf>
    <xf numFmtId="0" fontId="0" fillId="0" borderId="8" xfId="0" applyFill="1" applyBorder="1"/>
    <xf numFmtId="0" fontId="0" fillId="0" borderId="36" xfId="0" applyFill="1" applyBorder="1"/>
    <xf numFmtId="0" fontId="0" fillId="0" borderId="55" xfId="0" applyFill="1" applyBorder="1" applyAlignment="1">
      <alignment vertical="center"/>
    </xf>
    <xf numFmtId="0" fontId="0" fillId="0" borderId="47" xfId="0" applyFill="1" applyBorder="1" applyAlignment="1">
      <alignment vertical="center"/>
    </xf>
    <xf numFmtId="0" fontId="0" fillId="0" borderId="96" xfId="0" applyFill="1" applyBorder="1" applyAlignment="1">
      <alignment vertical="center"/>
    </xf>
    <xf numFmtId="0" fontId="56" fillId="18" borderId="24" xfId="0" applyFont="1" applyFill="1" applyBorder="1" applyAlignment="1">
      <alignment horizontal="left" vertical="center"/>
    </xf>
    <xf numFmtId="0" fontId="0" fillId="18" borderId="8" xfId="0" applyFill="1" applyBorder="1" applyAlignment="1">
      <alignment vertical="center"/>
    </xf>
    <xf numFmtId="0" fontId="0" fillId="0" borderId="8" xfId="0" applyFill="1" applyBorder="1" applyAlignment="1">
      <alignment vertical="center"/>
    </xf>
    <xf numFmtId="0" fontId="0" fillId="0" borderId="0" xfId="0" applyFill="1" applyBorder="1" applyAlignment="1">
      <alignment vertical="center"/>
    </xf>
    <xf numFmtId="0" fontId="0" fillId="0" borderId="36" xfId="0" applyFill="1" applyBorder="1" applyAlignment="1">
      <alignment vertical="center"/>
    </xf>
    <xf numFmtId="0" fontId="0" fillId="0" borderId="19" xfId="0" applyFill="1" applyBorder="1" applyAlignment="1">
      <alignment vertical="center"/>
    </xf>
    <xf numFmtId="0" fontId="0" fillId="0" borderId="3" xfId="0" applyFill="1" applyBorder="1" applyAlignment="1">
      <alignment vertical="center"/>
    </xf>
    <xf numFmtId="0" fontId="0" fillId="18" borderId="36" xfId="0" applyFont="1" applyFill="1" applyBorder="1" applyAlignment="1">
      <alignment horizontal="left" vertical="center"/>
    </xf>
    <xf numFmtId="0" fontId="0" fillId="12" borderId="69" xfId="0" applyFill="1" applyBorder="1" applyAlignment="1">
      <alignment vertical="center"/>
    </xf>
    <xf numFmtId="0" fontId="0" fillId="12" borderId="36" xfId="0" applyFill="1" applyBorder="1" applyAlignment="1">
      <alignment horizontal="left" vertical="center"/>
    </xf>
    <xf numFmtId="0" fontId="42" fillId="18" borderId="7" xfId="8" applyFont="1" applyFill="1" applyBorder="1" applyAlignment="1">
      <alignment vertical="center" wrapText="1"/>
    </xf>
    <xf numFmtId="0" fontId="0" fillId="12" borderId="7" xfId="0" applyFill="1" applyBorder="1" applyAlignment="1">
      <alignment vertical="center"/>
    </xf>
    <xf numFmtId="0" fontId="42" fillId="18" borderId="8" xfId="8" applyFont="1" applyFill="1" applyBorder="1" applyAlignment="1">
      <alignment vertical="center" wrapText="1"/>
    </xf>
    <xf numFmtId="0" fontId="0" fillId="18" borderId="55" xfId="0" applyFill="1" applyBorder="1" applyAlignment="1">
      <alignment vertical="center"/>
    </xf>
    <xf numFmtId="0" fontId="42" fillId="12" borderId="34" xfId="8" applyFont="1" applyFill="1" applyBorder="1" applyAlignment="1">
      <alignment vertical="center" wrapText="1"/>
    </xf>
    <xf numFmtId="0" fontId="0" fillId="12" borderId="53" xfId="0" applyFill="1" applyBorder="1" applyAlignment="1">
      <alignment vertical="center"/>
    </xf>
    <xf numFmtId="0" fontId="42" fillId="12" borderId="39" xfId="8" applyFont="1" applyFill="1" applyBorder="1" applyAlignment="1">
      <alignment vertical="center" wrapText="1"/>
    </xf>
    <xf numFmtId="0" fontId="0" fillId="0" borderId="5" xfId="0" applyFill="1" applyBorder="1" applyProtection="1"/>
    <xf numFmtId="0" fontId="6" fillId="0" borderId="5" xfId="5" applyFill="1" applyBorder="1" applyProtection="1"/>
    <xf numFmtId="0" fontId="42" fillId="18" borderId="23" xfId="8" applyFont="1" applyFill="1" applyBorder="1" applyAlignment="1">
      <alignment vertical="center" wrapText="1"/>
    </xf>
    <xf numFmtId="0" fontId="42" fillId="18" borderId="8" xfId="4" applyFont="1" applyFill="1" applyBorder="1"/>
    <xf numFmtId="0" fontId="0" fillId="18" borderId="53" xfId="0" applyFill="1" applyBorder="1" applyAlignment="1">
      <alignment vertical="center"/>
    </xf>
    <xf numFmtId="0" fontId="42" fillId="18" borderId="36" xfId="4" applyFont="1" applyFill="1" applyBorder="1"/>
    <xf numFmtId="0" fontId="42" fillId="18" borderId="40" xfId="4" applyFont="1" applyFill="1" applyBorder="1"/>
    <xf numFmtId="0" fontId="0" fillId="18" borderId="42" xfId="0" applyFill="1" applyBorder="1" applyAlignment="1">
      <alignment vertical="center"/>
    </xf>
    <xf numFmtId="0" fontId="0" fillId="18" borderId="47" xfId="0" applyFill="1" applyBorder="1" applyAlignment="1">
      <alignment vertical="center"/>
    </xf>
    <xf numFmtId="0" fontId="0" fillId="18" borderId="73" xfId="0" applyFill="1" applyBorder="1" applyAlignment="1">
      <alignment vertical="center"/>
    </xf>
    <xf numFmtId="0" fontId="0" fillId="18" borderId="73" xfId="0" applyFill="1" applyBorder="1" applyAlignment="1" applyProtection="1">
      <alignment vertical="center"/>
      <protection locked="0"/>
    </xf>
    <xf numFmtId="0" fontId="7" fillId="2" borderId="0" xfId="4" applyFont="1" applyFill="1" applyBorder="1" applyAlignment="1">
      <alignment horizontal="left" vertical="center" wrapText="1"/>
    </xf>
    <xf numFmtId="0" fontId="7" fillId="3" borderId="0" xfId="4" applyFont="1" applyFill="1" applyAlignment="1">
      <alignment horizontal="left" vertical="center" wrapText="1"/>
    </xf>
    <xf numFmtId="0" fontId="8" fillId="3" borderId="0" xfId="5" applyFont="1" applyFill="1" applyBorder="1" applyAlignment="1">
      <alignment vertical="center"/>
    </xf>
    <xf numFmtId="0" fontId="11" fillId="10" borderId="0" xfId="8" applyFont="1" applyFill="1"/>
    <xf numFmtId="0" fontId="6" fillId="7" borderId="0" xfId="8" applyFill="1"/>
    <xf numFmtId="0" fontId="6" fillId="3" borderId="0" xfId="8" applyFill="1"/>
    <xf numFmtId="0" fontId="6" fillId="3" borderId="0" xfId="8" applyFill="1" applyAlignment="1"/>
    <xf numFmtId="0" fontId="0" fillId="3" borderId="0" xfId="0" applyFill="1" applyBorder="1" applyAlignment="1"/>
    <xf numFmtId="0" fontId="70" fillId="9" borderId="18" xfId="15" applyFont="1" applyFill="1" applyBorder="1" applyAlignment="1">
      <alignment horizontal="right" vertical="center" wrapText="1"/>
    </xf>
    <xf numFmtId="0" fontId="70" fillId="9" borderId="16" xfId="15" applyFont="1" applyFill="1" applyBorder="1" applyAlignment="1">
      <alignment horizontal="right" vertical="center" wrapText="1"/>
    </xf>
    <xf numFmtId="0" fontId="19" fillId="3" borderId="0" xfId="9" applyFont="1" applyFill="1" applyBorder="1" applyAlignment="1">
      <alignment horizontal="center" vertical="top" wrapText="1"/>
    </xf>
    <xf numFmtId="0" fontId="19" fillId="3" borderId="0" xfId="9" applyFont="1" applyFill="1" applyBorder="1" applyAlignment="1">
      <alignment horizontal="center" vertical="center"/>
    </xf>
    <xf numFmtId="0" fontId="70" fillId="9" borderId="9" xfId="15" applyFont="1" applyFill="1" applyBorder="1" applyAlignment="1">
      <alignment horizontal="center" vertical="center" wrapText="1"/>
    </xf>
    <xf numFmtId="0" fontId="20" fillId="3" borderId="0" xfId="9" applyFont="1" applyFill="1" applyBorder="1" applyAlignment="1">
      <alignment horizontal="right" vertical="top" wrapText="1"/>
    </xf>
    <xf numFmtId="3" fontId="6" fillId="3" borderId="0" xfId="9" applyNumberFormat="1" applyFont="1" applyFill="1" applyBorder="1" applyAlignment="1" applyProtection="1">
      <alignment vertical="center"/>
      <protection locked="0"/>
    </xf>
    <xf numFmtId="0" fontId="72" fillId="9" borderId="11" xfId="15" applyFont="1" applyFill="1" applyBorder="1" applyAlignment="1">
      <alignment horizontal="left" vertical="center" wrapText="1"/>
    </xf>
    <xf numFmtId="3" fontId="6" fillId="3" borderId="0" xfId="0" applyNumberFormat="1" applyFont="1" applyFill="1" applyBorder="1" applyAlignment="1" applyProtection="1">
      <alignment horizontal="center" vertical="center"/>
      <protection locked="0"/>
    </xf>
    <xf numFmtId="0" fontId="72" fillId="9" borderId="9" xfId="15" applyFont="1" applyFill="1" applyBorder="1" applyAlignment="1">
      <alignment horizontal="left" vertical="center" wrapText="1"/>
    </xf>
    <xf numFmtId="0" fontId="72" fillId="9" borderId="9" xfId="15" applyFont="1" applyFill="1" applyBorder="1" applyAlignment="1">
      <alignment horizontal="center" vertical="center" wrapText="1"/>
    </xf>
    <xf numFmtId="0" fontId="47" fillId="22" borderId="9" xfId="15" applyFont="1" applyFill="1" applyBorder="1"/>
    <xf numFmtId="1" fontId="47" fillId="12" borderId="12" xfId="15" applyNumberFormat="1" applyFont="1" applyFill="1" applyBorder="1" applyAlignment="1"/>
    <xf numFmtId="1" fontId="63" fillId="12" borderId="12" xfId="15" applyNumberFormat="1" applyFont="1" applyFill="1" applyBorder="1" applyAlignment="1"/>
    <xf numFmtId="1" fontId="63" fillId="12" borderId="13" xfId="15" applyNumberFormat="1" applyFont="1" applyFill="1" applyBorder="1" applyAlignment="1"/>
    <xf numFmtId="0" fontId="70" fillId="9" borderId="9" xfId="15" applyFont="1" applyFill="1" applyBorder="1" applyAlignment="1">
      <alignment horizontal="left" vertical="center" wrapText="1"/>
    </xf>
    <xf numFmtId="3" fontId="73" fillId="22" borderId="9" xfId="15" applyNumberFormat="1" applyFont="1" applyFill="1" applyBorder="1"/>
    <xf numFmtId="0" fontId="20" fillId="9" borderId="9" xfId="15" applyFont="1" applyFill="1" applyBorder="1" applyAlignment="1">
      <alignment horizontal="left" vertical="center" wrapText="1" indent="2"/>
    </xf>
    <xf numFmtId="3" fontId="20" fillId="3" borderId="0" xfId="9" applyNumberFormat="1" applyFont="1" applyFill="1" applyBorder="1" applyAlignment="1" applyProtection="1">
      <alignment horizontal="right" vertical="center"/>
      <protection locked="0"/>
    </xf>
    <xf numFmtId="0" fontId="10" fillId="25" borderId="86" xfId="16" applyFont="1" applyFill="1" applyBorder="1" applyAlignment="1" applyProtection="1">
      <alignment horizontal="left" vertical="center" wrapText="1"/>
      <protection locked="0"/>
    </xf>
    <xf numFmtId="0" fontId="10" fillId="25" borderId="0" xfId="16" applyFont="1" applyFill="1" applyBorder="1" applyAlignment="1" applyProtection="1">
      <alignment horizontal="left" vertical="center" wrapText="1"/>
      <protection locked="0"/>
    </xf>
    <xf numFmtId="0" fontId="10" fillId="25" borderId="10" xfId="16" applyFont="1" applyFill="1" applyBorder="1" applyAlignment="1" applyProtection="1">
      <alignment horizontal="left" vertical="center" wrapText="1"/>
      <protection locked="0"/>
    </xf>
    <xf numFmtId="41" fontId="20" fillId="2" borderId="0" xfId="15" applyNumberFormat="1" applyFont="1" applyFill="1" applyBorder="1"/>
    <xf numFmtId="41" fontId="20" fillId="2" borderId="10" xfId="15" applyNumberFormat="1" applyFont="1" applyFill="1" applyBorder="1"/>
    <xf numFmtId="0" fontId="19" fillId="3" borderId="0" xfId="9" applyFont="1" applyFill="1" applyBorder="1" applyAlignment="1">
      <alignment horizontal="center" vertical="center" wrapText="1"/>
    </xf>
    <xf numFmtId="0" fontId="19" fillId="3" borderId="0" xfId="9" applyFont="1" applyFill="1" applyBorder="1" applyAlignment="1">
      <alignment vertical="top" wrapText="1"/>
    </xf>
    <xf numFmtId="0" fontId="74" fillId="3" borderId="0" xfId="0" applyFont="1" applyFill="1" applyBorder="1" applyAlignment="1"/>
    <xf numFmtId="0" fontId="20" fillId="3" borderId="0" xfId="9" applyFont="1" applyFill="1" applyBorder="1" applyAlignment="1">
      <alignment horizontal="center" vertical="top" wrapText="1"/>
    </xf>
    <xf numFmtId="0" fontId="70" fillId="9" borderId="50" xfId="15" applyFont="1" applyFill="1" applyBorder="1" applyAlignment="1">
      <alignment horizontal="center" vertical="center" wrapText="1"/>
    </xf>
    <xf numFmtId="0" fontId="70" fillId="9" borderId="13" xfId="15" applyFont="1" applyFill="1" applyBorder="1" applyAlignment="1">
      <alignment horizontal="center" vertical="center" wrapText="1"/>
    </xf>
    <xf numFmtId="0" fontId="70" fillId="9" borderId="12" xfId="15" applyFont="1" applyFill="1" applyBorder="1" applyAlignment="1">
      <alignment horizontal="center" vertical="center" wrapText="1"/>
    </xf>
    <xf numFmtId="3" fontId="47" fillId="22" borderId="14" xfId="15" applyNumberFormat="1" applyFont="1" applyFill="1" applyBorder="1"/>
    <xf numFmtId="3" fontId="47" fillId="22" borderId="9" xfId="15" applyNumberFormat="1" applyFont="1" applyFill="1" applyBorder="1" applyAlignment="1">
      <alignment wrapText="1"/>
    </xf>
    <xf numFmtId="0" fontId="69" fillId="2" borderId="9" xfId="15" applyFont="1" applyFill="1" applyBorder="1" applyAlignment="1">
      <alignment wrapText="1"/>
    </xf>
    <xf numFmtId="41" fontId="20" fillId="2" borderId="9" xfId="15" applyNumberFormat="1" applyFont="1" applyFill="1" applyBorder="1"/>
    <xf numFmtId="0" fontId="72" fillId="9" borderId="15" xfId="15" applyFont="1" applyFill="1" applyBorder="1" applyAlignment="1">
      <alignment horizontal="left" vertical="center" wrapText="1"/>
    </xf>
    <xf numFmtId="0" fontId="72" fillId="9" borderId="0" xfId="15" applyFont="1" applyFill="1" applyBorder="1" applyAlignment="1">
      <alignment horizontal="left" vertical="center" wrapText="1"/>
    </xf>
    <xf numFmtId="0" fontId="72" fillId="9" borderId="10" xfId="15" applyFont="1" applyFill="1" applyBorder="1" applyAlignment="1">
      <alignment horizontal="left" vertical="center" wrapText="1"/>
    </xf>
    <xf numFmtId="0" fontId="72" fillId="9" borderId="9" xfId="15" applyFont="1" applyFill="1" applyBorder="1" applyAlignment="1">
      <alignment horizontal="left" vertical="center"/>
    </xf>
    <xf numFmtId="0" fontId="72" fillId="9" borderId="17" xfId="15" applyFont="1" applyFill="1" applyBorder="1" applyAlignment="1">
      <alignment horizontal="left" vertical="center" wrapText="1"/>
    </xf>
    <xf numFmtId="3" fontId="47" fillId="22" borderId="101" xfId="15" applyNumberFormat="1" applyFont="1" applyFill="1" applyBorder="1"/>
    <xf numFmtId="3" fontId="73" fillId="22" borderId="29" xfId="15" applyNumberFormat="1" applyFont="1" applyFill="1" applyBorder="1"/>
    <xf numFmtId="3" fontId="73" fillId="22" borderId="14" xfId="15" applyNumberFormat="1" applyFont="1" applyFill="1" applyBorder="1"/>
    <xf numFmtId="3" fontId="73" fillId="10" borderId="19" xfId="15" applyNumberFormat="1" applyFont="1" applyFill="1" applyBorder="1"/>
    <xf numFmtId="3" fontId="73" fillId="22" borderId="13" xfId="15" applyNumberFormat="1" applyFont="1" applyFill="1" applyBorder="1"/>
    <xf numFmtId="3" fontId="6" fillId="3" borderId="0" xfId="9" applyNumberFormat="1" applyFont="1" applyFill="1" applyBorder="1" applyAlignment="1" applyProtection="1">
      <alignment horizontal="right" vertical="center"/>
      <protection locked="0"/>
    </xf>
    <xf numFmtId="3" fontId="73" fillId="10" borderId="14" xfId="15" applyNumberFormat="1" applyFont="1" applyFill="1" applyBorder="1"/>
    <xf numFmtId="41" fontId="20" fillId="2" borderId="14" xfId="15" applyNumberFormat="1" applyFont="1" applyFill="1" applyBorder="1"/>
    <xf numFmtId="3" fontId="47" fillId="22" borderId="11" xfId="15" applyNumberFormat="1" applyFont="1" applyFill="1" applyBorder="1" applyAlignment="1">
      <alignment wrapText="1"/>
    </xf>
    <xf numFmtId="3" fontId="20" fillId="3" borderId="0" xfId="9" applyNumberFormat="1" applyFont="1" applyFill="1" applyBorder="1" applyAlignment="1">
      <alignment horizontal="right" vertical="top" wrapText="1"/>
    </xf>
    <xf numFmtId="0" fontId="7" fillId="2" borderId="0" xfId="4" applyFont="1" applyFill="1" applyBorder="1" applyAlignment="1">
      <alignment vertical="center" wrapText="1"/>
    </xf>
    <xf numFmtId="0" fontId="7" fillId="3" borderId="0" xfId="4" applyFont="1" applyFill="1" applyAlignment="1">
      <alignment vertical="center"/>
    </xf>
    <xf numFmtId="0" fontId="11" fillId="7" borderId="0" xfId="8" applyFont="1" applyFill="1"/>
    <xf numFmtId="0" fontId="0" fillId="3" borderId="0" xfId="0" applyFill="1" applyAlignment="1">
      <alignment wrapText="1"/>
    </xf>
    <xf numFmtId="0" fontId="11" fillId="3" borderId="0" xfId="9" applyFont="1" applyFill="1" applyAlignment="1">
      <alignment vertical="center"/>
    </xf>
    <xf numFmtId="0" fontId="6" fillId="3" borderId="0" xfId="9" applyFont="1" applyFill="1" applyAlignment="1">
      <alignment vertical="center"/>
    </xf>
    <xf numFmtId="0" fontId="75" fillId="3" borderId="0" xfId="9" applyFont="1" applyFill="1" applyAlignment="1">
      <alignment vertical="center"/>
    </xf>
    <xf numFmtId="0" fontId="6" fillId="3" borderId="0" xfId="9" applyFont="1" applyFill="1" applyAlignment="1">
      <alignment horizontal="right" vertical="center"/>
    </xf>
    <xf numFmtId="0" fontId="6" fillId="3" borderId="0" xfId="17" applyFont="1" applyFill="1" applyBorder="1" applyAlignment="1">
      <alignment horizontal="right" vertical="center" wrapText="1"/>
    </xf>
    <xf numFmtId="0" fontId="19" fillId="8" borderId="11" xfId="9" applyFont="1" applyFill="1" applyBorder="1" applyAlignment="1">
      <alignment horizontal="center" vertical="top" wrapText="1"/>
    </xf>
    <xf numFmtId="0" fontId="20" fillId="7" borderId="11" xfId="9" applyFont="1" applyFill="1" applyBorder="1" applyAlignment="1">
      <alignment horizontal="right" vertical="center" wrapText="1"/>
    </xf>
    <xf numFmtId="0" fontId="0" fillId="7" borderId="12" xfId="0" applyFill="1" applyBorder="1" applyAlignment="1">
      <alignment horizontal="right" vertical="center" wrapText="1"/>
    </xf>
    <xf numFmtId="0" fontId="20" fillId="7" borderId="12" xfId="9" applyFont="1" applyFill="1" applyBorder="1" applyAlignment="1">
      <alignment horizontal="right" vertical="center" wrapText="1"/>
    </xf>
    <xf numFmtId="0" fontId="0" fillId="7" borderId="13" xfId="0" applyFill="1" applyBorder="1" applyAlignment="1">
      <alignment horizontal="right" vertical="center" wrapText="1"/>
    </xf>
    <xf numFmtId="0" fontId="47" fillId="22" borderId="9" xfId="15" applyFont="1" applyFill="1" applyBorder="1" applyAlignment="1">
      <alignment horizontal="right"/>
    </xf>
    <xf numFmtId="4" fontId="6" fillId="22" borderId="9" xfId="9" applyNumberFormat="1" applyFont="1" applyFill="1" applyBorder="1" applyAlignment="1" applyProtection="1">
      <alignment horizontal="right" vertical="center"/>
      <protection locked="0"/>
    </xf>
    <xf numFmtId="4" fontId="6" fillId="22" borderId="17" xfId="9" applyNumberFormat="1" applyFont="1" applyFill="1" applyBorder="1" applyAlignment="1" applyProtection="1">
      <alignment horizontal="right" vertical="center"/>
      <protection locked="0"/>
    </xf>
    <xf numFmtId="0" fontId="11" fillId="10" borderId="38" xfId="0" applyFont="1" applyFill="1" applyBorder="1" applyAlignment="1" applyProtection="1">
      <alignment horizontal="right" vertical="center"/>
      <protection locked="0"/>
    </xf>
    <xf numFmtId="0" fontId="11" fillId="10" borderId="9" xfId="0" applyFont="1" applyFill="1" applyBorder="1" applyAlignment="1" applyProtection="1">
      <alignment horizontal="right" vertical="center"/>
      <protection locked="0"/>
    </xf>
    <xf numFmtId="0" fontId="11" fillId="10" borderId="50" xfId="0" applyFont="1" applyFill="1" applyBorder="1" applyAlignment="1" applyProtection="1">
      <alignment horizontal="right" vertical="center"/>
      <protection locked="0"/>
    </xf>
    <xf numFmtId="49" fontId="6" fillId="22" borderId="31" xfId="17" applyNumberFormat="1" applyFont="1" applyFill="1" applyBorder="1" applyAlignment="1" applyProtection="1">
      <alignment horizontal="left" vertical="center" wrapText="1"/>
      <protection locked="0"/>
    </xf>
    <xf numFmtId="3" fontId="6" fillId="17" borderId="38" xfId="17" applyNumberFormat="1" applyFont="1" applyFill="1" applyBorder="1" applyAlignment="1" applyProtection="1">
      <alignment horizontal="right" vertical="center" wrapText="1"/>
      <protection locked="0"/>
    </xf>
    <xf numFmtId="169" fontId="5" fillId="26" borderId="50" xfId="0" applyNumberFormat="1" applyFont="1" applyFill="1" applyBorder="1"/>
    <xf numFmtId="0" fontId="0" fillId="12" borderId="37" xfId="0" applyFill="1" applyBorder="1" applyAlignment="1">
      <alignment horizontal="left" indent="1"/>
    </xf>
    <xf numFmtId="0" fontId="4" fillId="10" borderId="42" xfId="0" applyFont="1" applyFill="1" applyBorder="1"/>
    <xf numFmtId="0" fontId="0" fillId="27" borderId="52" xfId="0" applyFill="1" applyBorder="1" applyAlignment="1"/>
    <xf numFmtId="169" fontId="5" fillId="26" borderId="42" xfId="0" applyNumberFormat="1" applyFont="1" applyFill="1" applyBorder="1"/>
    <xf numFmtId="169" fontId="5" fillId="26" borderId="47" xfId="0" applyNumberFormat="1" applyFont="1" applyFill="1" applyBorder="1"/>
    <xf numFmtId="169" fontId="5" fillId="26" borderId="49" xfId="0" applyNumberFormat="1" applyFont="1" applyFill="1" applyBorder="1"/>
    <xf numFmtId="0" fontId="0" fillId="0" borderId="0" xfId="0" applyBorder="1"/>
    <xf numFmtId="0" fontId="0" fillId="0" borderId="5" xfId="0" applyBorder="1"/>
    <xf numFmtId="0" fontId="0" fillId="0" borderId="3" xfId="0" applyBorder="1"/>
    <xf numFmtId="0" fontId="11" fillId="10" borderId="70" xfId="9" applyFont="1" applyFill="1" applyBorder="1" applyAlignment="1">
      <alignment horizontal="center" vertical="center"/>
    </xf>
    <xf numFmtId="0" fontId="0" fillId="0" borderId="8" xfId="0" applyBorder="1"/>
    <xf numFmtId="0" fontId="11" fillId="10" borderId="37" xfId="0" applyFont="1" applyFill="1" applyBorder="1" applyAlignment="1" applyProtection="1">
      <alignment horizontal="right" vertical="center"/>
      <protection locked="0"/>
    </xf>
    <xf numFmtId="0" fontId="11" fillId="10" borderId="19" xfId="0" applyFont="1" applyFill="1" applyBorder="1" applyAlignment="1" applyProtection="1">
      <alignment horizontal="right" vertical="center"/>
      <protection locked="0"/>
    </xf>
    <xf numFmtId="0" fontId="11" fillId="10" borderId="17" xfId="0" applyFont="1" applyFill="1" applyBorder="1" applyAlignment="1" applyProtection="1">
      <alignment horizontal="right" vertical="center"/>
      <protection locked="0"/>
    </xf>
    <xf numFmtId="0" fontId="11" fillId="10" borderId="59" xfId="0" applyFont="1" applyFill="1" applyBorder="1" applyAlignment="1" applyProtection="1">
      <alignment horizontal="right" vertical="center"/>
      <protection locked="0"/>
    </xf>
    <xf numFmtId="0" fontId="4" fillId="0" borderId="37" xfId="0" applyFont="1" applyBorder="1"/>
    <xf numFmtId="0" fontId="0" fillId="0" borderId="12" xfId="0" applyBorder="1"/>
    <xf numFmtId="0" fontId="4" fillId="0" borderId="3" xfId="0" applyFont="1" applyBorder="1"/>
    <xf numFmtId="170" fontId="4" fillId="0" borderId="0" xfId="0" applyNumberFormat="1" applyFont="1" applyBorder="1"/>
    <xf numFmtId="0" fontId="0" fillId="0" borderId="97" xfId="0" applyBorder="1"/>
    <xf numFmtId="0" fontId="0" fillId="0" borderId="37" xfId="0" applyBorder="1" applyAlignment="1">
      <alignment horizontal="left" indent="1"/>
    </xf>
    <xf numFmtId="10" fontId="6" fillId="6" borderId="50" xfId="3" applyNumberFormat="1" applyFont="1" applyFill="1" applyBorder="1" applyAlignment="1" applyProtection="1">
      <alignment horizontal="right" vertical="center" wrapText="1"/>
      <protection locked="0"/>
    </xf>
    <xf numFmtId="10" fontId="6" fillId="17" borderId="38" xfId="3" applyNumberFormat="1" applyFont="1" applyFill="1" applyBorder="1" applyAlignment="1" applyProtection="1">
      <alignment horizontal="right" vertical="center" wrapText="1"/>
      <protection locked="0"/>
    </xf>
    <xf numFmtId="10" fontId="6" fillId="6" borderId="9" xfId="3" applyNumberFormat="1" applyFont="1" applyFill="1" applyBorder="1" applyAlignment="1" applyProtection="1">
      <alignment horizontal="right" vertical="center" wrapText="1"/>
      <protection locked="0"/>
    </xf>
    <xf numFmtId="10" fontId="6" fillId="6" borderId="11" xfId="3" applyNumberFormat="1" applyFont="1" applyFill="1" applyBorder="1" applyAlignment="1" applyProtection="1">
      <alignment horizontal="right" vertical="center" wrapText="1"/>
      <protection locked="0"/>
    </xf>
    <xf numFmtId="171" fontId="6" fillId="6" borderId="50" xfId="3" applyNumberFormat="1" applyFont="1" applyFill="1" applyBorder="1" applyAlignment="1" applyProtection="1">
      <alignment horizontal="right" vertical="center" wrapText="1"/>
      <protection locked="0"/>
    </xf>
    <xf numFmtId="1" fontId="6" fillId="6" borderId="50" xfId="3" applyNumberFormat="1" applyFont="1" applyFill="1" applyBorder="1" applyAlignment="1" applyProtection="1">
      <alignment horizontal="right" vertical="center" wrapText="1"/>
      <protection locked="0"/>
    </xf>
    <xf numFmtId="1" fontId="6" fillId="6" borderId="38" xfId="3" applyNumberFormat="1" applyFont="1" applyFill="1" applyBorder="1" applyAlignment="1" applyProtection="1">
      <alignment horizontal="right" vertical="center" wrapText="1"/>
      <protection locked="0"/>
    </xf>
    <xf numFmtId="1" fontId="6" fillId="6" borderId="9" xfId="3" applyNumberFormat="1" applyFont="1" applyFill="1" applyBorder="1" applyAlignment="1" applyProtection="1">
      <alignment horizontal="right" vertical="center" wrapText="1"/>
      <protection locked="0"/>
    </xf>
    <xf numFmtId="1" fontId="6" fillId="6" borderId="11" xfId="3" applyNumberFormat="1" applyFont="1" applyFill="1" applyBorder="1" applyAlignment="1" applyProtection="1">
      <alignment horizontal="right" vertical="center" wrapText="1"/>
      <protection locked="0"/>
    </xf>
    <xf numFmtId="0" fontId="4" fillId="0" borderId="36" xfId="0" applyFont="1" applyBorder="1"/>
    <xf numFmtId="166" fontId="6" fillId="6" borderId="50" xfId="17" applyNumberFormat="1" applyFont="1" applyFill="1" applyBorder="1" applyAlignment="1" applyProtection="1">
      <alignment horizontal="right" vertical="center" wrapText="1"/>
      <protection locked="0"/>
    </xf>
    <xf numFmtId="166" fontId="6" fillId="6" borderId="38" xfId="17" applyNumberFormat="1" applyFont="1" applyFill="1" applyBorder="1" applyAlignment="1" applyProtection="1">
      <alignment horizontal="right" vertical="center" wrapText="1"/>
      <protection locked="0"/>
    </xf>
    <xf numFmtId="166" fontId="6" fillId="6" borderId="9" xfId="17" applyNumberFormat="1" applyFont="1" applyFill="1" applyBorder="1" applyAlignment="1" applyProtection="1">
      <alignment horizontal="right" vertical="center" wrapText="1"/>
      <protection locked="0"/>
    </xf>
    <xf numFmtId="1" fontId="6" fillId="22" borderId="50" xfId="17" applyNumberFormat="1" applyFont="1" applyFill="1" applyBorder="1" applyAlignment="1" applyProtection="1">
      <alignment horizontal="right" vertical="center" wrapText="1"/>
      <protection locked="0"/>
    </xf>
    <xf numFmtId="166" fontId="6" fillId="22" borderId="9" xfId="17" applyNumberFormat="1" applyFont="1" applyFill="1" applyBorder="1" applyAlignment="1" applyProtection="1">
      <alignment horizontal="right" vertical="center" wrapText="1"/>
      <protection locked="0"/>
    </xf>
    <xf numFmtId="166" fontId="6" fillId="22" borderId="97" xfId="17" applyNumberFormat="1" applyFont="1" applyFill="1" applyBorder="1" applyAlignment="1" applyProtection="1">
      <alignment horizontal="right" vertical="center" wrapText="1"/>
      <protection locked="0"/>
    </xf>
    <xf numFmtId="166" fontId="6" fillId="22" borderId="13" xfId="17" applyNumberFormat="1" applyFont="1" applyFill="1" applyBorder="1" applyAlignment="1" applyProtection="1">
      <alignment horizontal="right" vertical="center" wrapText="1"/>
      <protection locked="0"/>
    </xf>
    <xf numFmtId="166" fontId="6" fillId="22" borderId="50" xfId="17" applyNumberFormat="1" applyFont="1" applyFill="1" applyBorder="1" applyAlignment="1" applyProtection="1">
      <alignment horizontal="right" vertical="center" wrapText="1"/>
      <protection locked="0"/>
    </xf>
    <xf numFmtId="0" fontId="4" fillId="0" borderId="41" xfId="0" applyFont="1" applyBorder="1"/>
    <xf numFmtId="3" fontId="6" fillId="6" borderId="52" xfId="1" applyNumberFormat="1" applyFont="1" applyFill="1" applyBorder="1" applyAlignment="1" applyProtection="1">
      <alignment horizontal="right" vertical="center" wrapText="1"/>
      <protection locked="0"/>
    </xf>
    <xf numFmtId="3" fontId="6" fillId="6" borderId="49" xfId="1" applyNumberFormat="1" applyFont="1" applyFill="1" applyBorder="1" applyAlignment="1" applyProtection="1">
      <alignment horizontal="right" vertical="center" wrapText="1"/>
      <protection locked="0"/>
    </xf>
    <xf numFmtId="3" fontId="10" fillId="26" borderId="13" xfId="17" applyNumberFormat="1" applyFont="1" applyFill="1" applyBorder="1" applyAlignment="1" applyProtection="1">
      <alignment horizontal="right" vertical="center" wrapText="1"/>
      <protection locked="0"/>
    </xf>
    <xf numFmtId="0" fontId="4" fillId="0" borderId="0" xfId="0" applyFont="1" applyBorder="1"/>
    <xf numFmtId="0" fontId="0" fillId="0" borderId="9" xfId="0" applyBorder="1"/>
    <xf numFmtId="10" fontId="6" fillId="6" borderId="38" xfId="3" applyNumberFormat="1" applyFont="1" applyFill="1" applyBorder="1" applyAlignment="1" applyProtection="1">
      <alignment horizontal="right" vertical="center" wrapText="1"/>
      <protection locked="0"/>
    </xf>
    <xf numFmtId="3" fontId="6" fillId="6" borderId="9" xfId="1" applyNumberFormat="1" applyFont="1" applyFill="1" applyBorder="1" applyAlignment="1" applyProtection="1">
      <alignment horizontal="right" vertical="center" wrapText="1"/>
      <protection locked="0"/>
    </xf>
    <xf numFmtId="0" fontId="11" fillId="10" borderId="32" xfId="0" applyFont="1" applyFill="1" applyBorder="1" applyAlignment="1">
      <alignment horizontal="left" vertical="center" wrapText="1" indent="1"/>
    </xf>
    <xf numFmtId="0" fontId="11" fillId="10" borderId="8" xfId="0" applyFont="1" applyFill="1" applyBorder="1" applyAlignment="1" applyProtection="1">
      <alignment horizontal="left" vertical="center"/>
      <protection locked="0"/>
    </xf>
    <xf numFmtId="0" fontId="11" fillId="10" borderId="102" xfId="0" applyFont="1" applyFill="1" applyBorder="1" applyAlignment="1" applyProtection="1">
      <alignment horizontal="right" vertical="center"/>
      <protection locked="0"/>
    </xf>
    <xf numFmtId="0" fontId="11" fillId="10" borderId="39" xfId="0" applyFont="1" applyFill="1" applyBorder="1" applyAlignment="1" applyProtection="1">
      <alignment horizontal="right" vertical="center"/>
      <protection locked="0"/>
    </xf>
    <xf numFmtId="0" fontId="11" fillId="10" borderId="58" xfId="0" applyFont="1" applyFill="1" applyBorder="1" applyAlignment="1" applyProtection="1">
      <alignment horizontal="right" vertical="center"/>
      <protection locked="0"/>
    </xf>
    <xf numFmtId="0" fontId="0" fillId="0" borderId="54" xfId="0" applyBorder="1"/>
    <xf numFmtId="166" fontId="6" fillId="6" borderId="37" xfId="17" applyNumberFormat="1" applyFont="1" applyFill="1" applyBorder="1" applyAlignment="1" applyProtection="1">
      <alignment horizontal="right" vertical="center" wrapText="1"/>
      <protection locked="0"/>
    </xf>
    <xf numFmtId="166" fontId="6" fillId="6" borderId="31" xfId="17" applyNumberFormat="1" applyFont="1" applyFill="1" applyBorder="1" applyAlignment="1" applyProtection="1">
      <alignment horizontal="right" vertical="center" wrapText="1"/>
      <protection locked="0"/>
    </xf>
    <xf numFmtId="166" fontId="6" fillId="6" borderId="14" xfId="17" applyNumberFormat="1" applyFont="1" applyFill="1" applyBorder="1" applyAlignment="1" applyProtection="1">
      <alignment horizontal="right" vertical="center" wrapText="1"/>
      <protection locked="0"/>
    </xf>
    <xf numFmtId="0" fontId="0" fillId="0" borderId="33" xfId="0" applyBorder="1"/>
    <xf numFmtId="0" fontId="0" fillId="0" borderId="51" xfId="0" applyBorder="1" applyAlignment="1">
      <alignment horizontal="left" indent="1"/>
    </xf>
    <xf numFmtId="166" fontId="6" fillId="6" borderId="97" xfId="17" applyNumberFormat="1" applyFont="1" applyFill="1" applyBorder="1" applyAlignment="1" applyProtection="1">
      <alignment horizontal="right" vertical="center" wrapText="1"/>
      <protection locked="0"/>
    </xf>
    <xf numFmtId="1" fontId="6" fillId="22" borderId="9" xfId="17" applyNumberFormat="1" applyFont="1" applyFill="1" applyBorder="1" applyAlignment="1" applyProtection="1">
      <alignment horizontal="right" vertical="center" wrapText="1"/>
      <protection locked="0"/>
    </xf>
    <xf numFmtId="1" fontId="6" fillId="22" borderId="38" xfId="17" applyNumberFormat="1" applyFont="1" applyFill="1" applyBorder="1" applyAlignment="1" applyProtection="1">
      <alignment horizontal="right" vertical="center" wrapText="1"/>
      <protection locked="0"/>
    </xf>
    <xf numFmtId="3" fontId="6" fillId="6" borderId="96" xfId="1" applyNumberFormat="1" applyFont="1" applyFill="1" applyBorder="1" applyAlignment="1" applyProtection="1">
      <alignment horizontal="right" vertical="center" wrapText="1"/>
      <protection locked="0"/>
    </xf>
    <xf numFmtId="2" fontId="6" fillId="22" borderId="31" xfId="17" applyNumberFormat="1" applyFont="1" applyFill="1" applyBorder="1" applyAlignment="1" applyProtection="1">
      <alignment horizontal="left" vertical="center" wrapText="1"/>
      <protection locked="0"/>
    </xf>
    <xf numFmtId="2" fontId="6" fillId="22" borderId="11" xfId="17" applyNumberFormat="1" applyFont="1" applyFill="1" applyBorder="1" applyAlignment="1" applyProtection="1">
      <alignment horizontal="left" vertical="center"/>
      <protection locked="0"/>
    </xf>
    <xf numFmtId="2" fontId="6" fillId="22" borderId="13" xfId="17" applyNumberFormat="1" applyFont="1" applyFill="1" applyBorder="1" applyAlignment="1" applyProtection="1">
      <alignment horizontal="left" vertical="center" wrapText="1"/>
      <protection locked="0"/>
    </xf>
    <xf numFmtId="2" fontId="6" fillId="22" borderId="14" xfId="17" applyNumberFormat="1" applyFont="1" applyFill="1" applyBorder="1" applyAlignment="1" applyProtection="1">
      <alignment horizontal="left" vertical="center" wrapText="1"/>
      <protection locked="0"/>
    </xf>
    <xf numFmtId="3" fontId="6" fillId="22" borderId="14" xfId="17" applyNumberFormat="1" applyFont="1" applyFill="1" applyBorder="1" applyAlignment="1" applyProtection="1">
      <alignment horizontal="right" vertical="center" wrapText="1"/>
      <protection locked="0"/>
    </xf>
    <xf numFmtId="2" fontId="6" fillId="22" borderId="35" xfId="17" applyNumberFormat="1" applyFont="1" applyFill="1" applyBorder="1" applyAlignment="1" applyProtection="1">
      <alignment horizontal="left" vertical="center" wrapText="1"/>
      <protection locked="0"/>
    </xf>
    <xf numFmtId="166" fontId="6" fillId="22" borderId="31" xfId="17" applyNumberFormat="1" applyFont="1" applyFill="1" applyBorder="1" applyAlignment="1" applyProtection="1">
      <alignment horizontal="right" vertical="center" wrapText="1"/>
      <protection locked="0"/>
    </xf>
    <xf numFmtId="166" fontId="6" fillId="22" borderId="14" xfId="17" applyNumberFormat="1" applyFont="1" applyFill="1" applyBorder="1" applyAlignment="1" applyProtection="1">
      <alignment horizontal="right" vertical="center" wrapText="1"/>
      <protection locked="0"/>
    </xf>
    <xf numFmtId="166" fontId="5" fillId="26" borderId="50" xfId="0" applyNumberFormat="1" applyFont="1" applyFill="1" applyBorder="1"/>
    <xf numFmtId="0" fontId="0" fillId="10" borderId="73" xfId="0" applyFill="1" applyBorder="1" applyAlignment="1">
      <alignment horizontal="left"/>
    </xf>
    <xf numFmtId="0" fontId="0" fillId="10" borderId="48" xfId="0" applyFill="1" applyBorder="1" applyAlignment="1">
      <alignment horizontal="left"/>
    </xf>
    <xf numFmtId="0" fontId="0" fillId="10" borderId="47" xfId="0" applyFill="1" applyBorder="1"/>
    <xf numFmtId="0" fontId="0" fillId="10" borderId="49" xfId="0" applyFill="1" applyBorder="1"/>
    <xf numFmtId="166" fontId="5" fillId="26" borderId="42" xfId="0" applyNumberFormat="1" applyFont="1" applyFill="1" applyBorder="1"/>
    <xf numFmtId="166" fontId="5" fillId="26" borderId="47" xfId="0" applyNumberFormat="1" applyFont="1" applyFill="1" applyBorder="1"/>
    <xf numFmtId="166" fontId="5" fillId="26" borderId="49" xfId="0" applyNumberFormat="1" applyFont="1" applyFill="1" applyBorder="1"/>
    <xf numFmtId="0" fontId="22" fillId="2" borderId="0" xfId="4" applyFont="1" applyFill="1" applyBorder="1"/>
    <xf numFmtId="0" fontId="24" fillId="2" borderId="0" xfId="4" applyFont="1" applyFill="1" applyBorder="1"/>
    <xf numFmtId="0" fontId="42" fillId="3" borderId="0" xfId="8" applyFont="1" applyFill="1"/>
    <xf numFmtId="0" fontId="11" fillId="10" borderId="0" xfId="8" applyFont="1" applyFill="1" applyAlignment="1">
      <alignment horizontal="left" vertical="center" wrapText="1"/>
    </xf>
    <xf numFmtId="44" fontId="11" fillId="7" borderId="13" xfId="2" applyFont="1" applyFill="1" applyBorder="1" applyAlignment="1" applyProtection="1">
      <alignment horizontal="right" vertical="center"/>
      <protection locked="0"/>
    </xf>
    <xf numFmtId="44" fontId="11" fillId="7" borderId="9" xfId="2" applyFont="1" applyFill="1" applyBorder="1" applyAlignment="1" applyProtection="1">
      <alignment horizontal="right" vertical="center"/>
      <protection locked="0"/>
    </xf>
    <xf numFmtId="0" fontId="22" fillId="3" borderId="0" xfId="4" applyFont="1" applyFill="1"/>
    <xf numFmtId="0" fontId="25" fillId="3" borderId="0" xfId="4" applyFont="1" applyFill="1" applyBorder="1" applyAlignment="1">
      <alignment vertical="center"/>
    </xf>
    <xf numFmtId="0" fontId="27" fillId="3" borderId="0" xfId="8" applyFont="1" applyFill="1" applyAlignment="1">
      <alignment horizontal="left" vertical="center" wrapText="1"/>
    </xf>
    <xf numFmtId="0" fontId="20" fillId="8" borderId="11" xfId="9" applyFont="1" applyFill="1" applyBorder="1" applyAlignment="1">
      <alignment horizontal="left" vertical="center" wrapText="1"/>
    </xf>
    <xf numFmtId="0" fontId="20" fillId="8" borderId="9" xfId="9" applyFont="1" applyFill="1" applyBorder="1" applyAlignment="1">
      <alignment horizontal="left" vertical="center" wrapText="1"/>
    </xf>
    <xf numFmtId="4" fontId="6" fillId="22" borderId="9" xfId="9" applyNumberFormat="1" applyFont="1" applyFill="1" applyBorder="1" applyAlignment="1" applyProtection="1">
      <alignment horizontal="left" vertical="center"/>
      <protection locked="0"/>
    </xf>
    <xf numFmtId="4" fontId="47" fillId="22" borderId="17" xfId="9" applyNumberFormat="1" applyFont="1" applyFill="1" applyBorder="1" applyAlignment="1" applyProtection="1">
      <alignment horizontal="left" vertical="center"/>
      <protection locked="0"/>
    </xf>
    <xf numFmtId="4" fontId="6" fillId="22" borderId="17" xfId="9" applyNumberFormat="1" applyFont="1" applyFill="1" applyBorder="1" applyAlignment="1" applyProtection="1">
      <alignment horizontal="left" vertical="center"/>
      <protection locked="0"/>
    </xf>
    <xf numFmtId="0" fontId="76" fillId="10" borderId="27" xfId="0" applyFont="1" applyFill="1" applyBorder="1"/>
    <xf numFmtId="0" fontId="19" fillId="8" borderId="11" xfId="9" applyFont="1" applyFill="1" applyBorder="1" applyAlignment="1">
      <alignment vertical="center"/>
    </xf>
    <xf numFmtId="0" fontId="77" fillId="0" borderId="0" xfId="0" applyFont="1"/>
    <xf numFmtId="0" fontId="78" fillId="0" borderId="0" xfId="0" applyFont="1"/>
    <xf numFmtId="0" fontId="78" fillId="0" borderId="0" xfId="0" applyFont="1" applyBorder="1"/>
    <xf numFmtId="0" fontId="79" fillId="0" borderId="0" xfId="0" applyFont="1" applyAlignment="1">
      <alignment vertical="center" wrapText="1"/>
    </xf>
    <xf numFmtId="0" fontId="0" fillId="0" borderId="0" xfId="0" applyFont="1" applyAlignment="1">
      <alignment horizontal="left" vertical="center" wrapText="1"/>
    </xf>
    <xf numFmtId="0" fontId="50" fillId="0" borderId="0" xfId="0" applyFont="1" applyAlignment="1">
      <alignment horizontal="left" vertical="center" wrapText="1"/>
    </xf>
    <xf numFmtId="172" fontId="0" fillId="0" borderId="0" xfId="0" applyNumberFormat="1"/>
    <xf numFmtId="0" fontId="77" fillId="0" borderId="0" xfId="0" applyFont="1" applyAlignment="1">
      <alignment vertical="center" wrapText="1"/>
    </xf>
    <xf numFmtId="0" fontId="4" fillId="0" borderId="0" xfId="0" applyFont="1" applyAlignment="1">
      <alignment horizontal="center" vertical="center" wrapText="1"/>
    </xf>
    <xf numFmtId="0" fontId="78" fillId="0" borderId="0" xfId="0" applyFont="1" applyAlignment="1">
      <alignment vertical="center" wrapText="1"/>
    </xf>
    <xf numFmtId="0" fontId="3" fillId="12" borderId="0" xfId="0" applyFont="1" applyFill="1" applyAlignment="1">
      <alignment horizontal="left" vertical="center" wrapText="1"/>
    </xf>
    <xf numFmtId="0" fontId="0" fillId="0" borderId="0" xfId="0" applyAlignment="1">
      <alignment horizontal="left" vertical="top"/>
    </xf>
    <xf numFmtId="0" fontId="7" fillId="2" borderId="0" xfId="4" applyFont="1" applyFill="1" applyAlignment="1">
      <alignment horizontal="center" vertical="center" wrapText="1"/>
    </xf>
    <xf numFmtId="0" fontId="78" fillId="0" borderId="0" xfId="0" applyFont="1" applyAlignment="1">
      <alignment horizontal="justify" vertical="center" wrapText="1"/>
    </xf>
    <xf numFmtId="0" fontId="80" fillId="0" borderId="0" xfId="0" applyFont="1" applyAlignment="1">
      <alignment horizontal="left" vertical="center" wrapText="1"/>
    </xf>
    <xf numFmtId="0" fontId="43" fillId="12" borderId="9" xfId="0" applyFont="1" applyFill="1" applyBorder="1"/>
    <xf numFmtId="0" fontId="79" fillId="0" borderId="0" xfId="0" applyFont="1" applyAlignment="1">
      <alignment horizontal="left" vertical="top"/>
    </xf>
    <xf numFmtId="0" fontId="4" fillId="0" borderId="0" xfId="0" applyFont="1" applyAlignment="1">
      <alignment vertical="center" wrapText="1"/>
    </xf>
    <xf numFmtId="0" fontId="0" fillId="0" borderId="0" xfId="0" applyFont="1" applyFill="1" applyAlignment="1">
      <alignment horizontal="left" vertical="center" wrapText="1"/>
    </xf>
    <xf numFmtId="0" fontId="0" fillId="0" borderId="0" xfId="0" applyFont="1" applyBorder="1" applyAlignment="1">
      <alignment horizontal="left" vertical="center" wrapText="1"/>
    </xf>
    <xf numFmtId="0" fontId="0" fillId="0" borderId="0" xfId="0" applyFont="1" applyBorder="1" applyAlignment="1">
      <alignment horizontal="center" vertical="center" wrapText="1"/>
    </xf>
    <xf numFmtId="0" fontId="0" fillId="0" borderId="0" xfId="0" applyAlignment="1">
      <alignment vertical="center" wrapText="1"/>
    </xf>
    <xf numFmtId="0" fontId="4" fillId="0" borderId="0" xfId="0" applyFont="1" applyAlignment="1">
      <alignment horizontal="left" vertical="center" wrapText="1"/>
    </xf>
    <xf numFmtId="0" fontId="50" fillId="0" borderId="0" xfId="0" applyFont="1" applyAlignment="1">
      <alignment vertical="center" wrapText="1"/>
    </xf>
    <xf numFmtId="0" fontId="79" fillId="0" borderId="0" xfId="0" applyFont="1" applyAlignment="1">
      <alignment horizontal="left" vertical="center" wrapText="1"/>
    </xf>
    <xf numFmtId="0" fontId="0" fillId="0" borderId="0" xfId="0" applyFont="1" applyAlignment="1">
      <alignment vertical="center" wrapText="1"/>
    </xf>
    <xf numFmtId="0" fontId="78" fillId="0" borderId="0" xfId="0" applyFont="1" applyBorder="1" applyAlignment="1">
      <alignment vertical="center" wrapText="1"/>
    </xf>
    <xf numFmtId="0" fontId="0" fillId="0" borderId="0" xfId="0" applyFont="1" applyFill="1" applyAlignment="1">
      <alignment horizontal="center" vertical="center" wrapText="1"/>
    </xf>
    <xf numFmtId="0" fontId="7" fillId="2" borderId="0" xfId="4" applyFont="1" applyFill="1" applyAlignment="1">
      <alignment vertical="center" wrapText="1"/>
    </xf>
    <xf numFmtId="0" fontId="0" fillId="0" borderId="0" xfId="0" applyAlignment="1">
      <alignment horizontal="center" vertical="center" wrapText="1"/>
    </xf>
    <xf numFmtId="0" fontId="7" fillId="2" borderId="7" xfId="4" applyFont="1" applyFill="1" applyBorder="1" applyAlignment="1">
      <alignment vertical="center"/>
    </xf>
    <xf numFmtId="0" fontId="0" fillId="5" borderId="0" xfId="0" applyFont="1" applyFill="1"/>
    <xf numFmtId="0" fontId="0" fillId="5" borderId="0" xfId="0" applyFont="1" applyFill="1" applyAlignment="1">
      <alignment horizontal="left"/>
    </xf>
    <xf numFmtId="0" fontId="7" fillId="2" borderId="8" xfId="4" applyFont="1" applyFill="1" applyBorder="1" applyAlignment="1">
      <alignment horizontal="left" vertical="center"/>
    </xf>
    <xf numFmtId="0" fontId="7" fillId="2" borderId="8" xfId="4" applyFont="1" applyFill="1" applyBorder="1" applyAlignment="1">
      <alignment vertical="center"/>
    </xf>
    <xf numFmtId="0" fontId="22" fillId="5" borderId="0" xfId="4" applyFont="1" applyFill="1" applyAlignment="1">
      <alignment vertical="center"/>
    </xf>
    <xf numFmtId="0" fontId="22" fillId="5" borderId="0" xfId="4" applyFont="1" applyFill="1" applyAlignment="1">
      <alignment horizontal="left" vertical="center"/>
    </xf>
    <xf numFmtId="0" fontId="22" fillId="5" borderId="0" xfId="4" applyFont="1" applyFill="1" applyAlignment="1">
      <alignment horizontal="center" vertical="center" wrapText="1"/>
    </xf>
    <xf numFmtId="0" fontId="22" fillId="5" borderId="0" xfId="4" applyFont="1" applyFill="1" applyAlignment="1">
      <alignment vertical="center" wrapText="1"/>
    </xf>
    <xf numFmtId="0" fontId="30" fillId="4" borderId="0" xfId="5" applyFont="1" applyFill="1" applyBorder="1" applyAlignment="1">
      <alignment vertical="center"/>
    </xf>
    <xf numFmtId="0" fontId="30" fillId="4" borderId="0" xfId="5" applyFont="1" applyFill="1" applyBorder="1" applyAlignment="1">
      <alignment horizontal="left" vertical="center"/>
    </xf>
    <xf numFmtId="0" fontId="30" fillId="4" borderId="0" xfId="5" applyFont="1" applyFill="1" applyBorder="1" applyAlignment="1">
      <alignment horizontal="center" vertical="center" wrapText="1"/>
    </xf>
    <xf numFmtId="0" fontId="30" fillId="4" borderId="0" xfId="5" applyFont="1" applyFill="1" applyBorder="1" applyAlignment="1">
      <alignment vertical="center" wrapText="1"/>
    </xf>
    <xf numFmtId="0" fontId="25" fillId="4" borderId="0" xfId="4" applyFont="1" applyFill="1" applyBorder="1" applyAlignment="1">
      <alignment vertical="center" wrapText="1"/>
    </xf>
    <xf numFmtId="0" fontId="25" fillId="4" borderId="0" xfId="4" applyFont="1" applyFill="1" applyBorder="1" applyAlignment="1">
      <alignment horizontal="left" vertical="center" wrapText="1"/>
    </xf>
    <xf numFmtId="0" fontId="42" fillId="4" borderId="0" xfId="4" applyFont="1" applyFill="1"/>
    <xf numFmtId="0" fontId="25" fillId="3" borderId="0" xfId="5" applyFont="1" applyFill="1" applyBorder="1" applyAlignment="1">
      <alignment horizontal="left" vertical="center"/>
    </xf>
    <xf numFmtId="0" fontId="30" fillId="3" borderId="0" xfId="5" applyFont="1" applyFill="1" applyBorder="1" applyAlignment="1">
      <alignment vertical="center"/>
    </xf>
    <xf numFmtId="0" fontId="30" fillId="3" borderId="0" xfId="5" applyFont="1" applyFill="1" applyBorder="1" applyAlignment="1">
      <alignment horizontal="left" vertical="center"/>
    </xf>
    <xf numFmtId="0" fontId="30" fillId="3" borderId="0" xfId="5" applyFont="1" applyFill="1" applyBorder="1" applyAlignment="1">
      <alignment horizontal="center" vertical="center" wrapText="1"/>
    </xf>
    <xf numFmtId="0" fontId="30" fillId="3" borderId="0" xfId="5" applyFont="1" applyFill="1" applyBorder="1" applyAlignment="1">
      <alignment vertical="center" wrapText="1"/>
    </xf>
    <xf numFmtId="0" fontId="25" fillId="3" borderId="0" xfId="4" applyFont="1" applyFill="1" applyBorder="1" applyAlignment="1">
      <alignment vertical="center" wrapText="1"/>
    </xf>
    <xf numFmtId="0" fontId="25" fillId="3" borderId="0" xfId="4" applyFont="1" applyFill="1" applyBorder="1" applyAlignment="1">
      <alignment horizontal="left" vertical="center" wrapText="1"/>
    </xf>
    <xf numFmtId="0" fontId="25" fillId="3" borderId="0" xfId="4" applyFont="1" applyFill="1" applyBorder="1" applyAlignment="1">
      <alignment horizontal="left" vertical="center"/>
    </xf>
    <xf numFmtId="0" fontId="26" fillId="3" borderId="0" xfId="4" applyFont="1" applyFill="1" applyBorder="1" applyAlignment="1">
      <alignment vertical="center"/>
    </xf>
    <xf numFmtId="0" fontId="42" fillId="3" borderId="0" xfId="4" applyFont="1" applyFill="1"/>
    <xf numFmtId="0" fontId="5" fillId="5" borderId="0" xfId="0" applyFont="1" applyFill="1"/>
    <xf numFmtId="0" fontId="5" fillId="5" borderId="0" xfId="0" applyFont="1" applyFill="1" applyAlignment="1">
      <alignment horizontal="left"/>
    </xf>
    <xf numFmtId="0" fontId="34" fillId="0" borderId="0" xfId="0" applyFont="1"/>
    <xf numFmtId="0" fontId="4" fillId="3" borderId="0" xfId="0" applyFont="1" applyFill="1" applyAlignment="1">
      <alignment horizontal="center"/>
    </xf>
    <xf numFmtId="0" fontId="35" fillId="3" borderId="21" xfId="4" applyFont="1" applyFill="1" applyBorder="1" applyAlignment="1" applyProtection="1">
      <alignment horizontal="left" vertical="center" indent="15"/>
    </xf>
    <xf numFmtId="0" fontId="35" fillId="3" borderId="65" xfId="4" applyFont="1" applyFill="1" applyBorder="1" applyAlignment="1" applyProtection="1">
      <alignment horizontal="center" vertical="center"/>
    </xf>
    <xf numFmtId="0" fontId="4" fillId="3" borderId="2" xfId="0" applyFont="1" applyFill="1" applyBorder="1" applyAlignment="1">
      <alignment horizontal="center"/>
    </xf>
    <xf numFmtId="0" fontId="35" fillId="3" borderId="22" xfId="4" applyFont="1" applyFill="1" applyBorder="1" applyAlignment="1" applyProtection="1">
      <alignment horizontal="left" vertical="center"/>
    </xf>
    <xf numFmtId="0" fontId="35" fillId="3" borderId="21" xfId="4" applyFont="1" applyFill="1" applyBorder="1" applyAlignment="1" applyProtection="1">
      <alignment horizontal="left" vertical="center" indent="1"/>
    </xf>
    <xf numFmtId="0" fontId="0" fillId="3" borderId="65" xfId="0" applyFont="1" applyFill="1" applyBorder="1"/>
    <xf numFmtId="0" fontId="42" fillId="3" borderId="65" xfId="4" applyFont="1" applyFill="1" applyBorder="1" applyAlignment="1">
      <alignment vertical="center"/>
    </xf>
    <xf numFmtId="0" fontId="42" fillId="3" borderId="25" xfId="4" applyFont="1" applyFill="1" applyBorder="1" applyAlignment="1">
      <alignment vertical="center"/>
    </xf>
    <xf numFmtId="0" fontId="0" fillId="3" borderId="0" xfId="0" applyFont="1" applyFill="1" applyAlignment="1">
      <alignment vertical="center"/>
    </xf>
    <xf numFmtId="0" fontId="4" fillId="3" borderId="22" xfId="10" applyFont="1" applyFill="1" applyBorder="1" applyAlignment="1">
      <alignment horizontal="center" vertical="center"/>
    </xf>
    <xf numFmtId="0" fontId="4" fillId="3" borderId="6" xfId="10" applyFont="1" applyFill="1" applyBorder="1" applyAlignment="1">
      <alignment horizontal="center" vertical="center"/>
    </xf>
    <xf numFmtId="0" fontId="27" fillId="3" borderId="60" xfId="4" applyFont="1" applyFill="1" applyBorder="1" applyAlignment="1" applyProtection="1">
      <alignment horizontal="center" vertical="center"/>
    </xf>
    <xf numFmtId="0" fontId="27" fillId="3" borderId="63" xfId="4" applyFont="1" applyFill="1" applyBorder="1" applyAlignment="1" applyProtection="1">
      <alignment horizontal="center" vertical="center"/>
    </xf>
    <xf numFmtId="0" fontId="42" fillId="12" borderId="32" xfId="4" applyFont="1" applyFill="1" applyBorder="1" applyAlignment="1" applyProtection="1">
      <alignment horizontal="right" vertical="center"/>
      <protection locked="0"/>
    </xf>
    <xf numFmtId="0" fontId="42" fillId="12" borderId="71" xfId="4" applyFont="1" applyFill="1" applyBorder="1" applyAlignment="1" applyProtection="1">
      <alignment horizontal="right" vertical="center"/>
      <protection locked="0"/>
    </xf>
    <xf numFmtId="0" fontId="42" fillId="12" borderId="28" xfId="4" applyFont="1" applyFill="1" applyBorder="1" applyAlignment="1" applyProtection="1">
      <alignment horizontal="right" vertical="center"/>
      <protection locked="0"/>
    </xf>
    <xf numFmtId="0" fontId="42" fillId="12" borderId="30" xfId="4" applyFont="1" applyFill="1" applyBorder="1" applyAlignment="1" applyProtection="1">
      <alignment horizontal="right" vertical="center"/>
      <protection locked="0"/>
    </xf>
    <xf numFmtId="0" fontId="42" fillId="12" borderId="37" xfId="4" applyFont="1" applyFill="1" applyBorder="1" applyAlignment="1" applyProtection="1">
      <alignment horizontal="right" vertical="center"/>
      <protection locked="0"/>
    </xf>
    <xf numFmtId="0" fontId="42" fillId="12" borderId="41" xfId="4" applyFont="1" applyFill="1" applyBorder="1" applyAlignment="1" applyProtection="1">
      <alignment horizontal="right" vertical="center"/>
      <protection locked="0"/>
    </xf>
    <xf numFmtId="0" fontId="42" fillId="12" borderId="96" xfId="4" applyFont="1" applyFill="1" applyBorder="1" applyAlignment="1" applyProtection="1">
      <alignment horizontal="right" vertical="center"/>
      <protection locked="0"/>
    </xf>
    <xf numFmtId="0" fontId="42" fillId="12" borderId="47" xfId="4" applyFont="1" applyFill="1" applyBorder="1" applyAlignment="1" applyProtection="1">
      <alignment horizontal="right" vertical="center"/>
      <protection locked="0"/>
    </xf>
    <xf numFmtId="0" fontId="42" fillId="12" borderId="49" xfId="4" applyFont="1" applyFill="1" applyBorder="1" applyAlignment="1" applyProtection="1">
      <alignment horizontal="right" vertical="center"/>
      <protection locked="0"/>
    </xf>
    <xf numFmtId="0" fontId="42" fillId="12" borderId="22" xfId="4" applyFont="1" applyFill="1" applyBorder="1" applyAlignment="1" applyProtection="1">
      <alignment horizontal="right" vertical="center"/>
      <protection locked="0"/>
    </xf>
    <xf numFmtId="0" fontId="42" fillId="12" borderId="25" xfId="4" applyFont="1" applyFill="1" applyBorder="1" applyAlignment="1" applyProtection="1">
      <alignment horizontal="right" vertical="center"/>
      <protection locked="0"/>
    </xf>
    <xf numFmtId="0" fontId="42" fillId="12" borderId="60" xfId="4" applyFont="1" applyFill="1" applyBorder="1" applyAlignment="1" applyProtection="1">
      <alignment horizontal="right" vertical="center"/>
      <protection locked="0"/>
    </xf>
    <xf numFmtId="0" fontId="42" fillId="12" borderId="63" xfId="4" applyFont="1" applyFill="1" applyBorder="1" applyAlignment="1" applyProtection="1">
      <alignment horizontal="right" vertical="center"/>
      <protection locked="0"/>
    </xf>
    <xf numFmtId="0" fontId="0" fillId="3" borderId="0" xfId="0" applyFont="1" applyFill="1" applyAlignment="1">
      <alignment horizontal="left"/>
    </xf>
    <xf numFmtId="0" fontId="7" fillId="2" borderId="0" xfId="4" applyFont="1" applyFill="1" applyAlignment="1">
      <alignment horizontal="left" vertical="center" wrapText="1"/>
    </xf>
    <xf numFmtId="0" fontId="20" fillId="3" borderId="0" xfId="8" applyFont="1" applyFill="1" applyBorder="1" applyAlignment="1">
      <alignment vertical="center" wrapText="1"/>
    </xf>
    <xf numFmtId="10" fontId="20" fillId="3" borderId="0" xfId="8" applyNumberFormat="1" applyFont="1" applyFill="1" applyBorder="1" applyAlignment="1">
      <alignment vertical="center" wrapText="1"/>
    </xf>
    <xf numFmtId="0" fontId="6" fillId="3" borderId="0" xfId="8" applyFont="1" applyFill="1" applyAlignment="1">
      <alignment vertical="center" wrapText="1"/>
    </xf>
    <xf numFmtId="0" fontId="4" fillId="0" borderId="22" xfId="6" applyFont="1" applyFill="1" applyBorder="1" applyAlignment="1">
      <alignment vertical="center" wrapText="1"/>
    </xf>
    <xf numFmtId="0" fontId="46" fillId="0" borderId="22" xfId="6" applyFont="1" applyFill="1" applyBorder="1" applyAlignment="1">
      <alignment horizontal="left" vertical="center" wrapText="1"/>
    </xf>
    <xf numFmtId="0" fontId="46" fillId="0" borderId="0" xfId="6" applyFont="1" applyFill="1" applyBorder="1" applyAlignment="1" applyProtection="1">
      <alignment horizontal="left" vertical="center" wrapText="1"/>
    </xf>
    <xf numFmtId="0" fontId="11" fillId="0" borderId="23" xfId="9" applyFont="1" applyFill="1" applyBorder="1" applyAlignment="1">
      <alignment horizontal="center" vertical="top" wrapText="1"/>
    </xf>
    <xf numFmtId="0" fontId="11" fillId="0" borderId="60" xfId="9" applyFont="1" applyFill="1" applyBorder="1" applyAlignment="1">
      <alignment horizontal="center" vertical="top" wrapText="1"/>
    </xf>
    <xf numFmtId="0" fontId="11" fillId="0" borderId="63" xfId="9" applyFont="1" applyFill="1" applyBorder="1" applyAlignment="1">
      <alignment horizontal="center" vertical="top" wrapText="1"/>
    </xf>
    <xf numFmtId="0" fontId="45" fillId="12" borderId="33" xfId="6" applyFont="1" applyFill="1" applyBorder="1" applyAlignment="1">
      <alignment horizontal="left" vertical="center" wrapText="1"/>
    </xf>
    <xf numFmtId="0" fontId="45" fillId="0" borderId="8" xfId="6" applyFont="1" applyFill="1" applyBorder="1" applyAlignment="1" applyProtection="1">
      <alignment horizontal="left" vertical="center" wrapText="1"/>
    </xf>
    <xf numFmtId="0" fontId="45" fillId="0" borderId="3" xfId="6" applyFont="1" applyFill="1" applyBorder="1" applyAlignment="1" applyProtection="1">
      <alignment horizontal="left" vertical="center" wrapText="1"/>
    </xf>
    <xf numFmtId="1" fontId="45" fillId="10" borderId="28" xfId="6" applyNumberFormat="1" applyFont="1" applyFill="1" applyBorder="1" applyAlignment="1" applyProtection="1">
      <alignment horizontal="right" vertical="center" wrapText="1"/>
      <protection locked="0"/>
    </xf>
    <xf numFmtId="1" fontId="45" fillId="10" borderId="30" xfId="6" applyNumberFormat="1" applyFont="1" applyFill="1" applyBorder="1" applyAlignment="1" applyProtection="1">
      <alignment horizontal="right" vertical="center" wrapText="1"/>
      <protection locked="0"/>
    </xf>
    <xf numFmtId="0" fontId="45" fillId="12" borderId="37" xfId="6" applyFont="1" applyFill="1" applyBorder="1" applyAlignment="1">
      <alignment horizontal="left" vertical="center" wrapText="1"/>
    </xf>
    <xf numFmtId="0" fontId="45" fillId="0" borderId="0" xfId="6" applyFont="1" applyFill="1" applyBorder="1" applyAlignment="1" applyProtection="1">
      <alignment horizontal="left" vertical="center" wrapText="1"/>
    </xf>
    <xf numFmtId="20" fontId="45" fillId="0" borderId="0" xfId="6" applyNumberFormat="1" applyFont="1" applyFill="1" applyBorder="1" applyAlignment="1" applyProtection="1">
      <alignment horizontal="left" vertical="center" wrapText="1"/>
    </xf>
    <xf numFmtId="0" fontId="45" fillId="12" borderId="41" xfId="6" applyFont="1" applyFill="1" applyBorder="1" applyAlignment="1">
      <alignment horizontal="left" vertical="center" wrapText="1"/>
    </xf>
    <xf numFmtId="0" fontId="7" fillId="2" borderId="0" xfId="4" applyFont="1" applyFill="1" applyAlignment="1" applyProtection="1">
      <alignment vertical="center"/>
    </xf>
    <xf numFmtId="0" fontId="53" fillId="2" borderId="0" xfId="4" applyFont="1" applyFill="1" applyBorder="1" applyAlignment="1" applyProtection="1">
      <alignment vertical="center"/>
    </xf>
    <xf numFmtId="0" fontId="0" fillId="4" borderId="0" xfId="0" applyFill="1" applyProtection="1"/>
    <xf numFmtId="0" fontId="6" fillId="3" borderId="0" xfId="6" applyFill="1" applyProtection="1"/>
    <xf numFmtId="0" fontId="11" fillId="3" borderId="0" xfId="6" applyFont="1" applyFill="1" applyAlignment="1" applyProtection="1">
      <alignment horizontal="left" vertical="center" wrapText="1"/>
    </xf>
    <xf numFmtId="0" fontId="11" fillId="3" borderId="0" xfId="6" applyFont="1" applyFill="1" applyBorder="1" applyAlignment="1" applyProtection="1">
      <alignment horizontal="left" vertical="center" wrapText="1"/>
    </xf>
    <xf numFmtId="0" fontId="6" fillId="3" borderId="0" xfId="6" applyFill="1" applyBorder="1" applyProtection="1"/>
    <xf numFmtId="0" fontId="81" fillId="5" borderId="21" xfId="6" applyFont="1" applyFill="1" applyBorder="1" applyProtection="1"/>
    <xf numFmtId="0" fontId="52" fillId="5" borderId="65" xfId="6" applyFont="1" applyFill="1" applyBorder="1" applyAlignment="1" applyProtection="1">
      <alignment horizontal="right" vertical="center" wrapText="1"/>
    </xf>
    <xf numFmtId="0" fontId="52" fillId="5" borderId="65" xfId="6" applyFont="1" applyFill="1" applyBorder="1" applyAlignment="1" applyProtection="1">
      <alignment horizontal="right" vertical="center"/>
    </xf>
    <xf numFmtId="0" fontId="52" fillId="5" borderId="25" xfId="6" applyFont="1" applyFill="1" applyBorder="1" applyAlignment="1" applyProtection="1">
      <alignment horizontal="right" vertical="center"/>
    </xf>
    <xf numFmtId="0" fontId="6" fillId="3" borderId="0" xfId="6" applyFont="1" applyFill="1" applyAlignment="1" applyProtection="1">
      <alignment horizontal="right" vertical="center"/>
    </xf>
    <xf numFmtId="0" fontId="81" fillId="3" borderId="0" xfId="6" applyFont="1" applyFill="1" applyBorder="1" applyProtection="1"/>
    <xf numFmtId="0" fontId="5" fillId="3" borderId="0" xfId="0" applyFont="1" applyFill="1" applyBorder="1" applyProtection="1"/>
    <xf numFmtId="0" fontId="52" fillId="3" borderId="0" xfId="6" applyFont="1" applyFill="1" applyBorder="1" applyAlignment="1" applyProtection="1">
      <alignment horizontal="right" vertical="center" wrapText="1"/>
    </xf>
    <xf numFmtId="0" fontId="52" fillId="3" borderId="0" xfId="6" applyFont="1" applyFill="1" applyBorder="1" applyAlignment="1" applyProtection="1">
      <alignment horizontal="right" vertical="center"/>
    </xf>
    <xf numFmtId="0" fontId="82" fillId="0" borderId="0" xfId="0" applyFont="1" applyFill="1" applyBorder="1" applyAlignment="1" applyProtection="1">
      <alignment horizontal="left"/>
    </xf>
    <xf numFmtId="0" fontId="34" fillId="0" borderId="0" xfId="6" applyFont="1" applyFill="1" applyBorder="1" applyAlignment="1" applyProtection="1">
      <alignment horizontal="left" vertical="center" wrapText="1"/>
    </xf>
    <xf numFmtId="0" fontId="34" fillId="0" borderId="0" xfId="6" applyFont="1" applyFill="1" applyAlignment="1" applyProtection="1">
      <alignment horizontal="left" vertical="center"/>
    </xf>
    <xf numFmtId="0" fontId="34" fillId="3" borderId="0" xfId="6" applyFont="1" applyFill="1" applyBorder="1" applyAlignment="1" applyProtection="1">
      <alignment horizontal="left"/>
    </xf>
    <xf numFmtId="0" fontId="82" fillId="3" borderId="0" xfId="0" applyFont="1" applyFill="1" applyBorder="1" applyAlignment="1" applyProtection="1">
      <alignment horizontal="left"/>
    </xf>
    <xf numFmtId="0" fontId="34" fillId="3" borderId="0" xfId="6" applyFont="1" applyFill="1" applyBorder="1" applyAlignment="1" applyProtection="1">
      <alignment horizontal="left" vertical="center" wrapText="1"/>
    </xf>
    <xf numFmtId="0" fontId="34" fillId="3" borderId="0" xfId="6" applyFont="1" applyFill="1" applyBorder="1" applyAlignment="1" applyProtection="1">
      <alignment horizontal="left" vertical="center"/>
    </xf>
    <xf numFmtId="0" fontId="82" fillId="0" borderId="0" xfId="0" applyFont="1" applyFill="1" applyAlignment="1" applyProtection="1">
      <alignment horizontal="left"/>
    </xf>
    <xf numFmtId="0" fontId="4" fillId="0" borderId="22" xfId="6" applyFont="1" applyFill="1" applyBorder="1" applyAlignment="1" applyProtection="1">
      <alignment vertical="center" wrapText="1"/>
    </xf>
    <xf numFmtId="0" fontId="46" fillId="0" borderId="22" xfId="6" applyFont="1" applyFill="1" applyBorder="1" applyAlignment="1" applyProtection="1">
      <alignment horizontal="left" vertical="center" wrapText="1"/>
    </xf>
    <xf numFmtId="0" fontId="4" fillId="3" borderId="0" xfId="0" applyFont="1" applyFill="1" applyProtection="1"/>
    <xf numFmtId="0" fontId="11" fillId="0" borderId="22" xfId="9" applyFont="1" applyFill="1" applyBorder="1" applyAlignment="1" applyProtection="1">
      <alignment horizontal="center" vertical="top" wrapText="1"/>
    </xf>
    <xf numFmtId="0" fontId="4" fillId="3" borderId="0" xfId="6" applyFont="1" applyFill="1" applyBorder="1" applyAlignment="1" applyProtection="1">
      <alignment vertical="center" wrapText="1"/>
    </xf>
    <xf numFmtId="0" fontId="46" fillId="3" borderId="0" xfId="6" applyFont="1" applyFill="1" applyBorder="1" applyAlignment="1" applyProtection="1">
      <alignment horizontal="left" vertical="center" wrapText="1"/>
    </xf>
    <xf numFmtId="0" fontId="11" fillId="3" borderId="0" xfId="9" applyFont="1" applyFill="1" applyBorder="1" applyAlignment="1" applyProtection="1">
      <alignment horizontal="center" vertical="top" wrapText="1"/>
    </xf>
    <xf numFmtId="0" fontId="83" fillId="12" borderId="8" xfId="6" applyFont="1" applyFill="1" applyBorder="1" applyAlignment="1" applyProtection="1">
      <alignment horizontal="left" vertical="center" wrapText="1"/>
      <protection locked="0"/>
    </xf>
    <xf numFmtId="0" fontId="45" fillId="12" borderId="53" xfId="6" applyFont="1" applyFill="1" applyBorder="1" applyAlignment="1" applyProtection="1">
      <alignment horizontal="left" vertical="center" wrapText="1"/>
    </xf>
    <xf numFmtId="1" fontId="45" fillId="19" borderId="45" xfId="6" applyNumberFormat="1" applyFont="1" applyFill="1" applyBorder="1" applyAlignment="1" applyProtection="1">
      <alignment horizontal="right" vertical="center" wrapText="1"/>
      <protection locked="0"/>
    </xf>
    <xf numFmtId="1" fontId="45" fillId="19" borderId="56" xfId="6" applyNumberFormat="1" applyFont="1" applyFill="1" applyBorder="1" applyAlignment="1" applyProtection="1">
      <alignment horizontal="right" vertical="center" wrapText="1"/>
      <protection locked="0"/>
    </xf>
    <xf numFmtId="1" fontId="45" fillId="19" borderId="28" xfId="6" applyNumberFormat="1" applyFont="1" applyFill="1" applyBorder="1" applyAlignment="1" applyProtection="1">
      <alignment horizontal="right" vertical="center" wrapText="1"/>
      <protection locked="0"/>
    </xf>
    <xf numFmtId="1" fontId="45" fillId="19" borderId="30" xfId="6" applyNumberFormat="1" applyFont="1" applyFill="1" applyBorder="1" applyAlignment="1" applyProtection="1">
      <alignment horizontal="right" vertical="center" wrapText="1"/>
      <protection locked="0"/>
    </xf>
    <xf numFmtId="0" fontId="0" fillId="3" borderId="0" xfId="0" applyFill="1" applyBorder="1" applyAlignment="1" applyProtection="1">
      <alignment horizontal="left"/>
    </xf>
    <xf numFmtId="0" fontId="83" fillId="3" borderId="0" xfId="6" applyFont="1" applyFill="1" applyBorder="1" applyAlignment="1" applyProtection="1">
      <alignment horizontal="left" vertical="center" wrapText="1"/>
    </xf>
    <xf numFmtId="0" fontId="45" fillId="3" borderId="0" xfId="6" applyFont="1" applyFill="1" applyBorder="1" applyAlignment="1" applyProtection="1">
      <alignment horizontal="left" vertical="center" wrapText="1"/>
    </xf>
    <xf numFmtId="166" fontId="45" fillId="3" borderId="0" xfId="6" applyNumberFormat="1" applyFont="1" applyFill="1" applyBorder="1" applyAlignment="1" applyProtection="1">
      <alignment horizontal="right" vertical="center" wrapText="1"/>
    </xf>
    <xf numFmtId="0" fontId="83" fillId="12" borderId="8" xfId="6" applyFont="1" applyFill="1" applyBorder="1" applyAlignment="1" applyProtection="1">
      <alignment horizontal="left" vertical="center" wrapText="1"/>
    </xf>
    <xf numFmtId="1" fontId="45" fillId="19" borderId="31" xfId="6" applyNumberFormat="1" applyFont="1" applyFill="1" applyBorder="1" applyAlignment="1" applyProtection="1">
      <alignment horizontal="right" vertical="center" wrapText="1"/>
      <protection locked="0"/>
    </xf>
    <xf numFmtId="1" fontId="45" fillId="19" borderId="29" xfId="6" applyNumberFormat="1" applyFont="1" applyFill="1" applyBorder="1" applyAlignment="1" applyProtection="1">
      <alignment horizontal="right" vertical="center" wrapText="1"/>
      <protection locked="0"/>
    </xf>
    <xf numFmtId="1" fontId="45" fillId="19" borderId="14" xfId="6" applyNumberFormat="1" applyFont="1" applyFill="1" applyBorder="1" applyAlignment="1" applyProtection="1">
      <alignment horizontal="right" vertical="center" wrapText="1"/>
      <protection locked="0"/>
    </xf>
    <xf numFmtId="1" fontId="45" fillId="19" borderId="35" xfId="6" applyNumberFormat="1" applyFont="1" applyFill="1" applyBorder="1" applyAlignment="1" applyProtection="1">
      <alignment horizontal="right" vertical="center" wrapText="1"/>
      <protection locked="0"/>
    </xf>
    <xf numFmtId="2" fontId="45" fillId="3" borderId="0" xfId="6" applyNumberFormat="1" applyFont="1" applyFill="1" applyBorder="1" applyAlignment="1" applyProtection="1">
      <alignment horizontal="right" vertical="center" wrapText="1"/>
    </xf>
    <xf numFmtId="20" fontId="45" fillId="3" borderId="0" xfId="6" applyNumberFormat="1" applyFont="1" applyFill="1" applyBorder="1" applyAlignment="1" applyProtection="1">
      <alignment horizontal="left" vertical="center" wrapText="1"/>
    </xf>
    <xf numFmtId="0" fontId="6" fillId="0" borderId="0" xfId="6" applyFont="1" applyFill="1" applyAlignment="1" applyProtection="1">
      <alignment horizontal="right" vertical="center"/>
    </xf>
    <xf numFmtId="0" fontId="6" fillId="0" borderId="0" xfId="0" applyFont="1"/>
    <xf numFmtId="0" fontId="13" fillId="0" borderId="0" xfId="0" applyFont="1"/>
    <xf numFmtId="0" fontId="15" fillId="0" borderId="0" xfId="0" applyFont="1" applyAlignment="1">
      <alignment horizontal="left" vertical="center"/>
    </xf>
    <xf numFmtId="0" fontId="6" fillId="0" borderId="0" xfId="0" applyFont="1" applyAlignment="1">
      <alignment vertical="center"/>
    </xf>
    <xf numFmtId="0" fontId="6" fillId="0" borderId="0" xfId="0" applyFont="1" applyAlignment="1">
      <alignment vertical="top"/>
    </xf>
    <xf numFmtId="0" fontId="0" fillId="28" borderId="17" xfId="0" applyFill="1" applyBorder="1" applyAlignment="1"/>
    <xf numFmtId="0" fontId="6" fillId="0" borderId="0" xfId="0" applyFont="1" applyBorder="1" applyAlignment="1">
      <alignment horizontal="center" vertical="top"/>
    </xf>
    <xf numFmtId="0" fontId="6" fillId="3" borderId="9" xfId="9" applyFont="1" applyFill="1" applyBorder="1" applyAlignment="1">
      <alignment horizontal="right" vertical="top" wrapText="1"/>
    </xf>
    <xf numFmtId="0" fontId="6" fillId="7" borderId="9" xfId="0" applyFont="1" applyFill="1" applyBorder="1" applyAlignment="1">
      <alignment horizontal="left" vertical="top" wrapText="1" indent="1"/>
    </xf>
    <xf numFmtId="0" fontId="6" fillId="7" borderId="9" xfId="0" applyFont="1" applyFill="1" applyBorder="1" applyAlignment="1">
      <alignment horizontal="center" vertical="top" wrapText="1"/>
    </xf>
    <xf numFmtId="0" fontId="6" fillId="0" borderId="0" xfId="0" applyFont="1" applyFill="1" applyAlignment="1">
      <alignment vertical="top"/>
    </xf>
    <xf numFmtId="0" fontId="6" fillId="3" borderId="9" xfId="17" applyFont="1" applyFill="1" applyBorder="1" applyAlignment="1">
      <alignment horizontal="left" vertical="center" wrapText="1"/>
    </xf>
    <xf numFmtId="3" fontId="6" fillId="22" borderId="9" xfId="0" applyNumberFormat="1" applyFont="1" applyFill="1" applyBorder="1" applyAlignment="1">
      <alignment vertical="center" wrapText="1"/>
    </xf>
    <xf numFmtId="3" fontId="20" fillId="28" borderId="9" xfId="0" applyNumberFormat="1" applyFont="1" applyFill="1" applyBorder="1" applyAlignment="1">
      <alignment vertical="center" wrapText="1"/>
    </xf>
    <xf numFmtId="0" fontId="6" fillId="0" borderId="0" xfId="0" applyFont="1" applyFill="1" applyAlignment="1">
      <alignment vertical="center"/>
    </xf>
    <xf numFmtId="0" fontId="20" fillId="28" borderId="9" xfId="17" applyFont="1" applyFill="1" applyBorder="1" applyAlignment="1">
      <alignment horizontal="left" vertical="center" wrapText="1"/>
    </xf>
    <xf numFmtId="0" fontId="20" fillId="28" borderId="9" xfId="0" applyFont="1" applyFill="1" applyBorder="1" applyAlignment="1" applyProtection="1">
      <alignment horizontal="right" vertical="center" wrapText="1"/>
      <protection locked="0"/>
    </xf>
    <xf numFmtId="0" fontId="6" fillId="0" borderId="0" xfId="0" applyFont="1" applyFill="1" applyBorder="1" applyAlignment="1">
      <alignment horizontal="center" vertical="center" wrapText="1"/>
    </xf>
    <xf numFmtId="0" fontId="69" fillId="28" borderId="16" xfId="0" applyFont="1" applyFill="1" applyBorder="1" applyAlignment="1">
      <alignment horizontal="center" vertical="center" wrapText="1" indent="1"/>
    </xf>
    <xf numFmtId="3" fontId="20" fillId="28" borderId="17" xfId="0" applyNumberFormat="1" applyFont="1" applyFill="1" applyBorder="1" applyAlignment="1">
      <alignment vertical="center" wrapText="1"/>
    </xf>
    <xf numFmtId="0" fontId="11" fillId="28" borderId="17" xfId="0" applyFont="1" applyFill="1" applyBorder="1" applyAlignment="1">
      <alignment vertical="top"/>
    </xf>
    <xf numFmtId="0" fontId="6" fillId="0" borderId="0" xfId="0" applyFont="1" applyBorder="1" applyAlignment="1">
      <alignment vertical="center" wrapText="1"/>
    </xf>
    <xf numFmtId="0" fontId="6" fillId="0" borderId="0" xfId="0" applyFont="1" applyBorder="1" applyAlignment="1">
      <alignment horizontal="right" vertical="center" wrapText="1"/>
    </xf>
    <xf numFmtId="0" fontId="69" fillId="28" borderId="9" xfId="0" applyFont="1" applyFill="1" applyBorder="1" applyAlignment="1">
      <alignment horizontal="center" vertical="center" wrapText="1" indent="1"/>
    </xf>
    <xf numFmtId="3" fontId="20" fillId="28" borderId="9" xfId="0" applyNumberFormat="1" applyFont="1" applyFill="1" applyBorder="1" applyAlignment="1" applyProtection="1">
      <alignment horizontal="right" vertical="center" wrapText="1"/>
      <protection locked="0"/>
    </xf>
    <xf numFmtId="0" fontId="75" fillId="0" borderId="0" xfId="0" applyFont="1"/>
    <xf numFmtId="0" fontId="7" fillId="0" borderId="0" xfId="4" applyFont="1" applyFill="1" applyAlignment="1">
      <alignment vertical="center"/>
    </xf>
    <xf numFmtId="0" fontId="8" fillId="0" borderId="0" xfId="5" applyFont="1" applyFill="1" applyBorder="1" applyAlignment="1">
      <alignment vertical="center"/>
    </xf>
    <xf numFmtId="0" fontId="68" fillId="29" borderId="0" xfId="0" applyFont="1" applyFill="1" applyProtection="1"/>
    <xf numFmtId="0" fontId="6" fillId="29" borderId="0" xfId="0" applyFont="1" applyFill="1" applyProtection="1"/>
    <xf numFmtId="0" fontId="6" fillId="29" borderId="0" xfId="0" applyFont="1" applyFill="1" applyAlignment="1" applyProtection="1">
      <alignment wrapText="1"/>
    </xf>
    <xf numFmtId="0" fontId="6" fillId="29" borderId="0" xfId="0" applyFont="1" applyFill="1" applyAlignment="1" applyProtection="1">
      <alignment horizontal="left"/>
    </xf>
    <xf numFmtId="0" fontId="6" fillId="29" borderId="0" xfId="0" applyFont="1" applyFill="1" applyAlignment="1" applyProtection="1"/>
    <xf numFmtId="0" fontId="14" fillId="29" borderId="0" xfId="0" applyFont="1" applyFill="1" applyAlignment="1" applyProtection="1"/>
    <xf numFmtId="0" fontId="6" fillId="0" borderId="0" xfId="0" applyFont="1" applyAlignment="1" applyProtection="1"/>
    <xf numFmtId="0" fontId="6" fillId="7" borderId="22" xfId="0" applyFont="1" applyFill="1" applyBorder="1" applyAlignment="1" applyProtection="1">
      <alignment horizontal="left"/>
    </xf>
    <xf numFmtId="0" fontId="6" fillId="7" borderId="65" xfId="0" applyFont="1" applyFill="1" applyBorder="1" applyAlignment="1" applyProtection="1">
      <alignment horizontal="left"/>
    </xf>
    <xf numFmtId="0" fontId="6" fillId="7" borderId="23" xfId="0" applyFont="1" applyFill="1" applyBorder="1" applyAlignment="1" applyProtection="1">
      <alignment horizontal="left"/>
    </xf>
    <xf numFmtId="0" fontId="6" fillId="7" borderId="60" xfId="0" applyFont="1" applyFill="1" applyBorder="1" applyAlignment="1" applyProtection="1">
      <alignment horizontal="left"/>
    </xf>
    <xf numFmtId="0" fontId="6" fillId="7" borderId="63" xfId="0" applyFont="1" applyFill="1" applyBorder="1" applyAlignment="1" applyProtection="1">
      <alignment horizontal="left"/>
    </xf>
    <xf numFmtId="0" fontId="6" fillId="7" borderId="95" xfId="0" applyFont="1" applyFill="1" applyBorder="1" applyAlignment="1" applyProtection="1">
      <alignment horizontal="left"/>
    </xf>
    <xf numFmtId="0" fontId="6" fillId="7" borderId="66" xfId="0" applyFont="1" applyFill="1" applyBorder="1" applyAlignment="1" applyProtection="1">
      <alignment horizontal="left"/>
    </xf>
    <xf numFmtId="0" fontId="6" fillId="7" borderId="72" xfId="0" applyFont="1" applyFill="1" applyBorder="1" applyAlignment="1" applyProtection="1">
      <alignment horizontal="left"/>
    </xf>
    <xf numFmtId="0" fontId="85" fillId="7" borderId="34" xfId="0" applyFont="1" applyFill="1" applyBorder="1" applyAlignment="1" applyProtection="1">
      <alignment horizontal="left"/>
    </xf>
    <xf numFmtId="0" fontId="85" fillId="7" borderId="66" xfId="0" applyFont="1" applyFill="1" applyBorder="1" applyAlignment="1" applyProtection="1">
      <alignment horizontal="left"/>
    </xf>
    <xf numFmtId="0" fontId="85" fillId="7" borderId="72" xfId="0" applyFont="1" applyFill="1" applyBorder="1" applyAlignment="1" applyProtection="1">
      <alignment horizontal="left"/>
    </xf>
    <xf numFmtId="10" fontId="6" fillId="30" borderId="32" xfId="0" applyNumberFormat="1" applyFont="1" applyFill="1" applyBorder="1" applyAlignment="1" applyProtection="1">
      <alignment horizontal="left"/>
    </xf>
    <xf numFmtId="10" fontId="6" fillId="29" borderId="69" xfId="0" applyNumberFormat="1" applyFont="1" applyFill="1" applyBorder="1" applyAlignment="1" applyProtection="1">
      <alignment horizontal="left"/>
    </xf>
    <xf numFmtId="10" fontId="6" fillId="29" borderId="45" xfId="0" applyNumberFormat="1" applyFont="1" applyFill="1" applyBorder="1" applyAlignment="1" applyProtection="1">
      <alignment horizontal="left"/>
    </xf>
    <xf numFmtId="10" fontId="6" fillId="29" borderId="56" xfId="0" applyNumberFormat="1" applyFont="1" applyFill="1" applyBorder="1" applyAlignment="1" applyProtection="1">
      <alignment horizontal="left"/>
    </xf>
    <xf numFmtId="10" fontId="6" fillId="29" borderId="70" xfId="0" applyNumberFormat="1" applyFont="1" applyFill="1" applyBorder="1" applyAlignment="1" applyProtection="1">
      <alignment horizontal="left"/>
    </xf>
    <xf numFmtId="0" fontId="6" fillId="30" borderId="37" xfId="0" applyFont="1" applyFill="1" applyBorder="1" applyAlignment="1" applyProtection="1">
      <alignment horizontal="left"/>
    </xf>
    <xf numFmtId="175" fontId="6" fillId="29" borderId="54" xfId="0" applyNumberFormat="1" applyFont="1" applyFill="1" applyBorder="1" applyAlignment="1" applyProtection="1">
      <alignment horizontal="left"/>
    </xf>
    <xf numFmtId="175" fontId="6" fillId="29" borderId="38" xfId="0" applyNumberFormat="1" applyFont="1" applyFill="1" applyBorder="1" applyAlignment="1" applyProtection="1">
      <alignment horizontal="left"/>
    </xf>
    <xf numFmtId="175" fontId="6" fillId="29" borderId="9" xfId="0" applyNumberFormat="1" applyFont="1" applyFill="1" applyBorder="1" applyAlignment="1" applyProtection="1">
      <alignment horizontal="left"/>
    </xf>
    <xf numFmtId="175" fontId="6" fillId="29" borderId="11" xfId="0" applyNumberFormat="1" applyFont="1" applyFill="1" applyBorder="1" applyAlignment="1" applyProtection="1">
      <alignment horizontal="left"/>
    </xf>
    <xf numFmtId="175" fontId="6" fillId="29" borderId="42" xfId="0" applyNumberFormat="1" applyFont="1" applyFill="1" applyBorder="1" applyAlignment="1" applyProtection="1">
      <alignment horizontal="left"/>
    </xf>
    <xf numFmtId="175" fontId="6" fillId="29" borderId="47" xfId="0" applyNumberFormat="1" applyFont="1" applyFill="1" applyBorder="1" applyAlignment="1" applyProtection="1">
      <alignment horizontal="left"/>
    </xf>
    <xf numFmtId="175" fontId="6" fillId="29" borderId="49" xfId="0" applyNumberFormat="1" applyFont="1" applyFill="1" applyBorder="1" applyAlignment="1" applyProtection="1">
      <alignment horizontal="left"/>
    </xf>
    <xf numFmtId="10" fontId="6" fillId="30" borderId="33" xfId="0" applyNumberFormat="1" applyFont="1" applyFill="1" applyBorder="1" applyAlignment="1" applyProtection="1">
      <alignment horizontal="left"/>
    </xf>
    <xf numFmtId="10" fontId="6" fillId="29" borderId="53" xfId="0" applyNumberFormat="1" applyFont="1" applyFill="1" applyBorder="1" applyAlignment="1" applyProtection="1">
      <alignment horizontal="left"/>
    </xf>
    <xf numFmtId="10" fontId="6" fillId="29" borderId="31" xfId="0" applyNumberFormat="1" applyFont="1" applyFill="1" applyBorder="1" applyAlignment="1" applyProtection="1">
      <alignment horizontal="left"/>
    </xf>
    <xf numFmtId="10" fontId="6" fillId="29" borderId="29" xfId="0" applyNumberFormat="1" applyFont="1" applyFill="1" applyBorder="1" applyAlignment="1" applyProtection="1">
      <alignment horizontal="left"/>
    </xf>
    <xf numFmtId="10" fontId="6" fillId="29" borderId="104" xfId="0" applyNumberFormat="1" applyFont="1" applyFill="1" applyBorder="1" applyAlignment="1" applyProtection="1">
      <alignment horizontal="left"/>
    </xf>
    <xf numFmtId="10" fontId="6" fillId="7" borderId="8" xfId="0" applyNumberFormat="1" applyFont="1" applyFill="1" applyBorder="1" applyAlignment="1" applyProtection="1">
      <alignment horizontal="left"/>
    </xf>
    <xf numFmtId="10" fontId="6" fillId="7" borderId="0" xfId="0" applyNumberFormat="1" applyFont="1" applyFill="1" applyBorder="1" applyAlignment="1" applyProtection="1">
      <alignment horizontal="left"/>
    </xf>
    <xf numFmtId="10" fontId="6" fillId="7" borderId="3" xfId="0" applyNumberFormat="1" applyFont="1" applyFill="1" applyBorder="1" applyAlignment="1" applyProtection="1">
      <alignment horizontal="left"/>
    </xf>
    <xf numFmtId="10" fontId="6" fillId="7" borderId="7" xfId="0" applyNumberFormat="1" applyFont="1" applyFill="1" applyBorder="1" applyAlignment="1" applyProtection="1">
      <alignment horizontal="left"/>
    </xf>
    <xf numFmtId="10" fontId="6" fillId="7" borderId="1" xfId="0" applyNumberFormat="1" applyFont="1" applyFill="1" applyBorder="1" applyAlignment="1" applyProtection="1">
      <alignment horizontal="left"/>
    </xf>
    <xf numFmtId="10" fontId="6" fillId="7" borderId="2" xfId="0" applyNumberFormat="1" applyFont="1" applyFill="1" applyBorder="1" applyAlignment="1" applyProtection="1">
      <alignment horizontal="left"/>
    </xf>
    <xf numFmtId="175" fontId="6" fillId="29" borderId="55" xfId="0" applyNumberFormat="1" applyFont="1" applyFill="1" applyBorder="1" applyAlignment="1" applyProtection="1">
      <alignment horizontal="left"/>
    </xf>
    <xf numFmtId="175" fontId="6" fillId="29" borderId="50" xfId="0" applyNumberFormat="1" applyFont="1" applyFill="1" applyBorder="1" applyAlignment="1" applyProtection="1">
      <alignment horizontal="left"/>
    </xf>
    <xf numFmtId="175" fontId="6" fillId="7" borderId="8" xfId="0" applyNumberFormat="1" applyFont="1" applyFill="1" applyBorder="1" applyAlignment="1" applyProtection="1">
      <alignment horizontal="left"/>
    </xf>
    <xf numFmtId="175" fontId="6" fillId="7" borderId="0" xfId="0" applyNumberFormat="1" applyFont="1" applyFill="1" applyBorder="1" applyAlignment="1" applyProtection="1">
      <alignment horizontal="left"/>
    </xf>
    <xf numFmtId="175" fontId="6" fillId="7" borderId="3" xfId="0" applyNumberFormat="1" applyFont="1" applyFill="1" applyBorder="1" applyAlignment="1" applyProtection="1">
      <alignment horizontal="left"/>
    </xf>
    <xf numFmtId="0" fontId="6" fillId="0" borderId="37" xfId="0" applyFont="1" applyFill="1" applyBorder="1" applyAlignment="1" applyProtection="1">
      <alignment horizontal="left"/>
    </xf>
    <xf numFmtId="2" fontId="6" fillId="0" borderId="38" xfId="0" applyNumberFormat="1" applyFont="1" applyFill="1" applyBorder="1" applyAlignment="1" applyProtection="1">
      <alignment horizontal="left"/>
    </xf>
    <xf numFmtId="2" fontId="6" fillId="0" borderId="9" xfId="0" applyNumberFormat="1" applyFont="1" applyFill="1" applyBorder="1" applyAlignment="1" applyProtection="1">
      <alignment horizontal="left"/>
    </xf>
    <xf numFmtId="2" fontId="6" fillId="0" borderId="50" xfId="0" applyNumberFormat="1" applyFont="1" applyFill="1" applyBorder="1" applyAlignment="1" applyProtection="1">
      <alignment horizontal="left"/>
    </xf>
    <xf numFmtId="2" fontId="6" fillId="7" borderId="8" xfId="0" applyNumberFormat="1" applyFont="1" applyFill="1" applyBorder="1" applyAlignment="1" applyProtection="1">
      <alignment horizontal="left"/>
    </xf>
    <xf numFmtId="2" fontId="6" fillId="7" borderId="0" xfId="0" applyNumberFormat="1" applyFont="1" applyFill="1" applyBorder="1" applyAlignment="1" applyProtection="1">
      <alignment horizontal="left"/>
    </xf>
    <xf numFmtId="2" fontId="6" fillId="7" borderId="3" xfId="0" applyNumberFormat="1" applyFont="1" applyFill="1" applyBorder="1" applyAlignment="1" applyProtection="1">
      <alignment horizontal="left"/>
    </xf>
    <xf numFmtId="2" fontId="6" fillId="29" borderId="0" xfId="0" applyNumberFormat="1" applyFont="1" applyFill="1" applyProtection="1"/>
    <xf numFmtId="0" fontId="6" fillId="0" borderId="41" xfId="0" applyFont="1" applyFill="1" applyBorder="1" applyAlignment="1" applyProtection="1">
      <alignment horizontal="left"/>
    </xf>
    <xf numFmtId="2" fontId="6" fillId="0" borderId="42" xfId="0" applyNumberFormat="1" applyFont="1" applyFill="1" applyBorder="1" applyAlignment="1" applyProtection="1">
      <alignment horizontal="left"/>
    </xf>
    <xf numFmtId="2" fontId="6" fillId="0" borderId="47" xfId="0" applyNumberFormat="1" applyFont="1" applyFill="1" applyBorder="1" applyAlignment="1" applyProtection="1">
      <alignment horizontal="left"/>
    </xf>
    <xf numFmtId="2" fontId="6" fillId="0" borderId="49" xfId="0" applyNumberFormat="1" applyFont="1" applyFill="1" applyBorder="1" applyAlignment="1" applyProtection="1">
      <alignment horizontal="left"/>
    </xf>
    <xf numFmtId="2" fontId="6" fillId="7" borderId="4" xfId="0" applyNumberFormat="1" applyFont="1" applyFill="1" applyBorder="1" applyAlignment="1" applyProtection="1">
      <alignment horizontal="left"/>
    </xf>
    <xf numFmtId="2" fontId="6" fillId="7" borderId="5" xfId="0" applyNumberFormat="1" applyFont="1" applyFill="1" applyBorder="1" applyAlignment="1" applyProtection="1">
      <alignment horizontal="left"/>
    </xf>
    <xf numFmtId="2" fontId="6" fillId="7" borderId="6" xfId="0" applyNumberFormat="1" applyFont="1" applyFill="1" applyBorder="1" applyAlignment="1" applyProtection="1">
      <alignment horizontal="left"/>
    </xf>
    <xf numFmtId="0" fontId="86" fillId="24" borderId="2" xfId="0" applyFont="1" applyFill="1" applyBorder="1" applyAlignment="1" applyProtection="1">
      <alignment horizontal="left"/>
    </xf>
    <xf numFmtId="175" fontId="85" fillId="29" borderId="0" xfId="0" applyNumberFormat="1" applyFont="1" applyFill="1" applyBorder="1" applyAlignment="1" applyProtection="1">
      <alignment horizontal="left"/>
    </xf>
    <xf numFmtId="2" fontId="85" fillId="29" borderId="0" xfId="0" applyNumberFormat="1" applyFont="1" applyFill="1" applyBorder="1" applyAlignment="1" applyProtection="1">
      <alignment horizontal="left"/>
    </xf>
    <xf numFmtId="2" fontId="6" fillId="29" borderId="0" xfId="0" applyNumberFormat="1" applyFont="1" applyFill="1" applyBorder="1" applyAlignment="1" applyProtection="1">
      <alignment horizontal="left"/>
    </xf>
    <xf numFmtId="0" fontId="6" fillId="30" borderId="22" xfId="0" applyFont="1" applyFill="1" applyBorder="1" applyAlignment="1" applyProtection="1">
      <alignment horizontal="left"/>
    </xf>
    <xf numFmtId="175" fontId="6" fillId="30" borderId="65" xfId="0" applyNumberFormat="1" applyFont="1" applyFill="1" applyBorder="1" applyAlignment="1" applyProtection="1">
      <alignment horizontal="left"/>
    </xf>
    <xf numFmtId="2" fontId="6" fillId="30" borderId="23" xfId="0" applyNumberFormat="1" applyFont="1" applyFill="1" applyBorder="1" applyAlignment="1" applyProtection="1">
      <alignment horizontal="left"/>
    </xf>
    <xf numFmtId="2" fontId="6" fillId="30" borderId="60" xfId="0" applyNumberFormat="1" applyFont="1" applyFill="1" applyBorder="1" applyAlignment="1" applyProtection="1">
      <alignment horizontal="left"/>
    </xf>
    <xf numFmtId="2" fontId="6" fillId="30" borderId="63" xfId="0" applyNumberFormat="1" applyFont="1" applyFill="1" applyBorder="1" applyAlignment="1" applyProtection="1">
      <alignment horizontal="left"/>
    </xf>
    <xf numFmtId="0" fontId="86" fillId="24" borderId="22" xfId="0" applyFont="1" applyFill="1" applyBorder="1" applyAlignment="1" applyProtection="1">
      <alignment horizontal="left"/>
    </xf>
    <xf numFmtId="2" fontId="86" fillId="24" borderId="22" xfId="0" applyNumberFormat="1" applyFont="1" applyFill="1" applyBorder="1" applyAlignment="1" applyProtection="1">
      <alignment horizontal="left"/>
    </xf>
    <xf numFmtId="175" fontId="6" fillId="7" borderId="25" xfId="0" applyNumberFormat="1" applyFont="1" applyFill="1" applyBorder="1" applyAlignment="1" applyProtection="1">
      <alignment horizontal="left"/>
    </xf>
    <xf numFmtId="2" fontId="86" fillId="7" borderId="1" xfId="0" applyNumberFormat="1" applyFont="1" applyFill="1" applyBorder="1" applyAlignment="1" applyProtection="1">
      <alignment horizontal="left"/>
    </xf>
    <xf numFmtId="2" fontId="6" fillId="7" borderId="1" xfId="0" applyNumberFormat="1" applyFont="1" applyFill="1" applyBorder="1" applyAlignment="1" applyProtection="1">
      <alignment horizontal="left"/>
    </xf>
    <xf numFmtId="2" fontId="6" fillId="7" borderId="7" xfId="0" applyNumberFormat="1" applyFont="1" applyFill="1" applyBorder="1" applyAlignment="1" applyProtection="1">
      <alignment horizontal="left"/>
    </xf>
    <xf numFmtId="2" fontId="6" fillId="7" borderId="2" xfId="0" applyNumberFormat="1" applyFont="1" applyFill="1" applyBorder="1" applyAlignment="1" applyProtection="1">
      <alignment horizontal="left"/>
    </xf>
    <xf numFmtId="0" fontId="85" fillId="7" borderId="24" xfId="0" applyFont="1" applyFill="1" applyBorder="1" applyAlignment="1" applyProtection="1">
      <alignment horizontal="center"/>
    </xf>
    <xf numFmtId="0" fontId="6" fillId="30" borderId="32" xfId="0" applyFont="1" applyFill="1" applyBorder="1" applyAlignment="1" applyProtection="1">
      <alignment horizontal="left"/>
    </xf>
    <xf numFmtId="175" fontId="6" fillId="7" borderId="24" xfId="0" applyNumberFormat="1" applyFont="1" applyFill="1" applyBorder="1" applyAlignment="1" applyProtection="1">
      <alignment horizontal="left"/>
    </xf>
    <xf numFmtId="2" fontId="6" fillId="30" borderId="66" xfId="0" applyNumberFormat="1" applyFont="1" applyFill="1" applyBorder="1" applyAlignment="1" applyProtection="1">
      <alignment horizontal="left"/>
    </xf>
    <xf numFmtId="2" fontId="6" fillId="30" borderId="72" xfId="0" applyNumberFormat="1" applyFont="1" applyFill="1" applyBorder="1" applyAlignment="1" applyProtection="1">
      <alignment horizontal="left"/>
    </xf>
    <xf numFmtId="2" fontId="6" fillId="30" borderId="24" xfId="0" applyNumberFormat="1" applyFont="1" applyFill="1" applyBorder="1" applyAlignment="1" applyProtection="1">
      <alignment horizontal="left"/>
    </xf>
    <xf numFmtId="10" fontId="6" fillId="7" borderId="24" xfId="0" applyNumberFormat="1" applyFont="1" applyFill="1" applyBorder="1" applyAlignment="1" applyProtection="1">
      <alignment horizontal="left"/>
    </xf>
    <xf numFmtId="175" fontId="6" fillId="7" borderId="36" xfId="0" applyNumberFormat="1" applyFont="1" applyFill="1" applyBorder="1" applyAlignment="1" applyProtection="1">
      <alignment horizontal="left"/>
    </xf>
    <xf numFmtId="2" fontId="6" fillId="30" borderId="42" xfId="0" applyNumberFormat="1" applyFont="1" applyFill="1" applyBorder="1" applyAlignment="1" applyProtection="1">
      <alignment horizontal="left"/>
    </xf>
    <xf numFmtId="2" fontId="6" fillId="30" borderId="17" xfId="0" applyNumberFormat="1" applyFont="1" applyFill="1" applyBorder="1" applyAlignment="1" applyProtection="1">
      <alignment horizontal="left"/>
    </xf>
    <xf numFmtId="2" fontId="6" fillId="30" borderId="58" xfId="0" applyNumberFormat="1" applyFont="1" applyFill="1" applyBorder="1" applyAlignment="1" applyProtection="1">
      <alignment horizontal="left"/>
    </xf>
    <xf numFmtId="2" fontId="6" fillId="30" borderId="57" xfId="0" applyNumberFormat="1" applyFont="1" applyFill="1" applyBorder="1" applyAlignment="1" applyProtection="1">
      <alignment horizontal="left"/>
    </xf>
    <xf numFmtId="10" fontId="6" fillId="7" borderId="36" xfId="0" applyNumberFormat="1" applyFont="1" applyFill="1" applyBorder="1" applyAlignment="1" applyProtection="1">
      <alignment horizontal="left"/>
    </xf>
    <xf numFmtId="175" fontId="87" fillId="7" borderId="36" xfId="0" applyNumberFormat="1" applyFont="1" applyFill="1" applyBorder="1" applyAlignment="1" applyProtection="1">
      <alignment horizontal="left"/>
    </xf>
    <xf numFmtId="2" fontId="87" fillId="7" borderId="8" xfId="0" applyNumberFormat="1" applyFont="1" applyFill="1" applyBorder="1" applyAlignment="1" applyProtection="1">
      <alignment horizontal="left"/>
    </xf>
    <xf numFmtId="2" fontId="6" fillId="30" borderId="41" xfId="0" applyNumberFormat="1" applyFont="1" applyFill="1" applyBorder="1" applyAlignment="1" applyProtection="1">
      <alignment horizontal="left"/>
    </xf>
    <xf numFmtId="0" fontId="6" fillId="7" borderId="36" xfId="0" applyFont="1" applyFill="1" applyBorder="1" applyProtection="1"/>
    <xf numFmtId="2" fontId="6" fillId="30" borderId="38" xfId="0" applyNumberFormat="1" applyFont="1" applyFill="1" applyBorder="1" applyAlignment="1" applyProtection="1">
      <alignment horizontal="left"/>
    </xf>
    <xf numFmtId="2" fontId="6" fillId="30" borderId="9" xfId="0" applyNumberFormat="1" applyFont="1" applyFill="1" applyBorder="1" applyAlignment="1" applyProtection="1">
      <alignment horizontal="left"/>
    </xf>
    <xf numFmtId="2" fontId="6" fillId="30" borderId="67" xfId="0" applyNumberFormat="1" applyFont="1" applyFill="1" applyBorder="1" applyAlignment="1" applyProtection="1">
      <alignment horizontal="left"/>
    </xf>
    <xf numFmtId="2" fontId="6" fillId="7" borderId="36" xfId="0" applyNumberFormat="1" applyFont="1" applyFill="1" applyBorder="1" applyAlignment="1" applyProtection="1">
      <alignment horizontal="left"/>
    </xf>
    <xf numFmtId="0" fontId="6" fillId="24" borderId="37" xfId="0" applyFont="1" applyFill="1" applyBorder="1" applyAlignment="1" applyProtection="1">
      <alignment horizontal="left"/>
    </xf>
    <xf numFmtId="2" fontId="6" fillId="24" borderId="38" xfId="0" applyNumberFormat="1" applyFont="1" applyFill="1" applyBorder="1" applyAlignment="1" applyProtection="1">
      <alignment horizontal="left"/>
    </xf>
    <xf numFmtId="2" fontId="6" fillId="24" borderId="9" xfId="0" applyNumberFormat="1" applyFont="1" applyFill="1" applyBorder="1" applyAlignment="1" applyProtection="1">
      <alignment horizontal="left"/>
    </xf>
    <xf numFmtId="2" fontId="6" fillId="24" borderId="11" xfId="0" applyNumberFormat="1" applyFont="1" applyFill="1" applyBorder="1" applyAlignment="1" applyProtection="1">
      <alignment horizontal="left"/>
    </xf>
    <xf numFmtId="0" fontId="6" fillId="31" borderId="37" xfId="0" applyFont="1" applyFill="1" applyBorder="1" applyAlignment="1" applyProtection="1">
      <alignment horizontal="left"/>
    </xf>
    <xf numFmtId="2" fontId="6" fillId="31" borderId="38" xfId="0" applyNumberFormat="1" applyFont="1" applyFill="1" applyBorder="1" applyAlignment="1" applyProtection="1">
      <alignment horizontal="left"/>
    </xf>
    <xf numFmtId="2" fontId="6" fillId="31" borderId="9" xfId="0" applyNumberFormat="1" applyFont="1" applyFill="1" applyBorder="1" applyAlignment="1" applyProtection="1">
      <alignment horizontal="left"/>
    </xf>
    <xf numFmtId="2" fontId="6" fillId="31" borderId="11" xfId="0" applyNumberFormat="1" applyFont="1" applyFill="1" applyBorder="1" applyAlignment="1" applyProtection="1">
      <alignment horizontal="left"/>
    </xf>
    <xf numFmtId="2" fontId="6" fillId="29" borderId="71" xfId="0" applyNumberFormat="1" applyFont="1" applyFill="1" applyBorder="1" applyAlignment="1" applyProtection="1">
      <alignment horizontal="left"/>
    </xf>
    <xf numFmtId="2" fontId="6" fillId="24" borderId="13" xfId="0" applyNumberFormat="1" applyFont="1" applyFill="1" applyBorder="1" applyAlignment="1" applyProtection="1">
      <alignment horizontal="left"/>
    </xf>
    <xf numFmtId="2" fontId="6" fillId="24" borderId="12" xfId="0" applyNumberFormat="1" applyFont="1" applyFill="1" applyBorder="1" applyAlignment="1" applyProtection="1">
      <alignment horizontal="left"/>
    </xf>
    <xf numFmtId="2" fontId="6" fillId="24" borderId="97" xfId="0" applyNumberFormat="1" applyFont="1" applyFill="1" applyBorder="1" applyAlignment="1" applyProtection="1">
      <alignment horizontal="left"/>
    </xf>
    <xf numFmtId="0" fontId="6" fillId="24" borderId="36" xfId="0" applyFont="1" applyFill="1" applyBorder="1" applyAlignment="1" applyProtection="1">
      <alignment horizontal="left"/>
    </xf>
    <xf numFmtId="175" fontId="87" fillId="7" borderId="40" xfId="0" applyNumberFormat="1" applyFont="1" applyFill="1" applyBorder="1" applyAlignment="1" applyProtection="1">
      <alignment horizontal="left"/>
    </xf>
    <xf numFmtId="2" fontId="87" fillId="7" borderId="4" xfId="0" applyNumberFormat="1" applyFont="1" applyFill="1" applyBorder="1" applyAlignment="1" applyProtection="1">
      <alignment horizontal="left"/>
    </xf>
    <xf numFmtId="2" fontId="6" fillId="24" borderId="42" xfId="0" applyNumberFormat="1" applyFont="1" applyFill="1" applyBorder="1" applyAlignment="1" applyProtection="1">
      <alignment horizontal="left"/>
    </xf>
    <xf numFmtId="2" fontId="6" fillId="29" borderId="96" xfId="0" applyNumberFormat="1" applyFont="1" applyFill="1" applyBorder="1" applyAlignment="1" applyProtection="1">
      <alignment horizontal="left"/>
    </xf>
    <xf numFmtId="2" fontId="6" fillId="7" borderId="40" xfId="0" applyNumberFormat="1" applyFont="1" applyFill="1" applyBorder="1" applyAlignment="1" applyProtection="1">
      <alignment horizontal="left"/>
    </xf>
    <xf numFmtId="0" fontId="6" fillId="24" borderId="32" xfId="0" applyFont="1" applyFill="1" applyBorder="1" applyAlignment="1" applyProtection="1">
      <alignment horizontal="left"/>
    </xf>
    <xf numFmtId="2" fontId="6" fillId="31" borderId="31" xfId="0" applyNumberFormat="1" applyFont="1" applyFill="1" applyBorder="1" applyAlignment="1" applyProtection="1">
      <alignment horizontal="left"/>
    </xf>
    <xf numFmtId="2" fontId="6" fillId="31" borderId="14" xfId="0" applyNumberFormat="1" applyFont="1" applyFill="1" applyBorder="1" applyAlignment="1" applyProtection="1">
      <alignment horizontal="left"/>
    </xf>
    <xf numFmtId="2" fontId="6" fillId="31" borderId="101" xfId="0" applyNumberFormat="1" applyFont="1" applyFill="1" applyBorder="1" applyAlignment="1" applyProtection="1">
      <alignment horizontal="left"/>
    </xf>
    <xf numFmtId="2" fontId="6" fillId="24" borderId="53" xfId="0" applyNumberFormat="1" applyFont="1" applyFill="1" applyBorder="1" applyAlignment="1" applyProtection="1">
      <alignment horizontal="left"/>
    </xf>
    <xf numFmtId="2" fontId="6" fillId="24" borderId="14" xfId="0" applyNumberFormat="1" applyFont="1" applyFill="1" applyBorder="1" applyAlignment="1" applyProtection="1">
      <alignment horizontal="left"/>
    </xf>
    <xf numFmtId="2" fontId="6" fillId="24" borderId="33" xfId="0" applyNumberFormat="1" applyFont="1" applyFill="1" applyBorder="1" applyAlignment="1" applyProtection="1">
      <alignment horizontal="left"/>
    </xf>
    <xf numFmtId="0" fontId="6" fillId="29" borderId="104" xfId="0" applyFont="1" applyFill="1" applyBorder="1" applyAlignment="1" applyProtection="1">
      <alignment horizontal="center"/>
    </xf>
    <xf numFmtId="0" fontId="6" fillId="24" borderId="41" xfId="0" applyFont="1" applyFill="1" applyBorder="1" applyAlignment="1" applyProtection="1">
      <alignment horizontal="left"/>
    </xf>
    <xf numFmtId="2" fontId="6" fillId="31" borderId="42" xfId="0" applyNumberFormat="1" applyFont="1" applyFill="1" applyBorder="1" applyAlignment="1" applyProtection="1">
      <alignment horizontal="left"/>
    </xf>
    <xf numFmtId="2" fontId="6" fillId="31" borderId="47" xfId="0" applyNumberFormat="1" applyFont="1" applyFill="1" applyBorder="1" applyAlignment="1" applyProtection="1">
      <alignment horizontal="left"/>
    </xf>
    <xf numFmtId="2" fontId="6" fillId="31" borderId="73" xfId="0" applyNumberFormat="1" applyFont="1" applyFill="1" applyBorder="1" applyAlignment="1" applyProtection="1">
      <alignment horizontal="left"/>
    </xf>
    <xf numFmtId="2" fontId="6" fillId="24" borderId="46" xfId="0" applyNumberFormat="1" applyFont="1" applyFill="1" applyBorder="1" applyAlignment="1" applyProtection="1">
      <alignment horizontal="left"/>
    </xf>
    <xf numFmtId="2" fontId="6" fillId="24" borderId="43" xfId="0" applyNumberFormat="1" applyFont="1" applyFill="1" applyBorder="1" applyAlignment="1" applyProtection="1">
      <alignment horizontal="left"/>
    </xf>
    <xf numFmtId="2" fontId="6" fillId="24" borderId="105" xfId="0" applyNumberFormat="1" applyFont="1" applyFill="1" applyBorder="1" applyAlignment="1" applyProtection="1">
      <alignment horizontal="left"/>
    </xf>
    <xf numFmtId="2" fontId="6" fillId="24" borderId="41" xfId="0" applyNumberFormat="1" applyFont="1" applyFill="1" applyBorder="1" applyAlignment="1" applyProtection="1">
      <alignment horizontal="left"/>
    </xf>
    <xf numFmtId="0" fontId="6" fillId="29" borderId="96" xfId="0" applyFont="1" applyFill="1" applyBorder="1" applyAlignment="1" applyProtection="1">
      <alignment horizontal="center"/>
    </xf>
    <xf numFmtId="0" fontId="6" fillId="29" borderId="0" xfId="0" applyFont="1" applyFill="1" applyBorder="1" applyAlignment="1" applyProtection="1">
      <alignment horizontal="left"/>
    </xf>
    <xf numFmtId="175" fontId="87" fillId="29" borderId="0" xfId="0" applyNumberFormat="1" applyFont="1" applyFill="1" applyBorder="1" applyAlignment="1" applyProtection="1">
      <alignment horizontal="left"/>
    </xf>
    <xf numFmtId="2" fontId="87" fillId="29" borderId="0" xfId="0" applyNumberFormat="1" applyFont="1" applyFill="1" applyBorder="1" applyAlignment="1" applyProtection="1">
      <alignment horizontal="left"/>
    </xf>
    <xf numFmtId="2" fontId="6" fillId="7" borderId="21" xfId="0" applyNumberFormat="1" applyFont="1" applyFill="1" applyBorder="1" applyAlignment="1" applyProtection="1">
      <alignment horizontal="left"/>
    </xf>
    <xf numFmtId="2" fontId="6" fillId="7" borderId="65" xfId="0" applyNumberFormat="1" applyFont="1" applyFill="1" applyBorder="1" applyAlignment="1" applyProtection="1">
      <alignment horizontal="left"/>
    </xf>
    <xf numFmtId="2" fontId="6" fillId="7" borderId="25" xfId="0" applyNumberFormat="1" applyFont="1" applyFill="1" applyBorder="1" applyAlignment="1" applyProtection="1">
      <alignment horizontal="left"/>
    </xf>
    <xf numFmtId="2" fontId="6" fillId="29" borderId="0" xfId="0" applyNumberFormat="1" applyFont="1" applyFill="1" applyAlignment="1" applyProtection="1">
      <alignment horizontal="left"/>
    </xf>
    <xf numFmtId="0" fontId="14" fillId="29" borderId="0" xfId="0" applyFont="1" applyFill="1" applyBorder="1" applyAlignment="1" applyProtection="1">
      <alignment horizontal="left"/>
    </xf>
    <xf numFmtId="2" fontId="6" fillId="24" borderId="45" xfId="0" applyNumberFormat="1" applyFont="1" applyFill="1" applyBorder="1" applyAlignment="1" applyProtection="1">
      <alignment horizontal="left"/>
    </xf>
    <xf numFmtId="2" fontId="6" fillId="24" borderId="28" xfId="0" applyNumberFormat="1" applyFont="1" applyFill="1" applyBorder="1" applyAlignment="1" applyProtection="1">
      <alignment horizontal="left"/>
    </xf>
    <xf numFmtId="2" fontId="6" fillId="24" borderId="30" xfId="0" applyNumberFormat="1" applyFont="1" applyFill="1" applyBorder="1" applyAlignment="1" applyProtection="1">
      <alignment horizontal="left"/>
    </xf>
    <xf numFmtId="2" fontId="6" fillId="29" borderId="0" xfId="0" applyNumberFormat="1" applyFont="1" applyFill="1" applyAlignment="1" applyProtection="1"/>
    <xf numFmtId="0" fontId="6" fillId="29" borderId="0" xfId="0" applyNumberFormat="1" applyFont="1" applyFill="1" applyAlignment="1" applyProtection="1"/>
    <xf numFmtId="2" fontId="6" fillId="24" borderId="47" xfId="0" applyNumberFormat="1" applyFont="1" applyFill="1" applyBorder="1" applyAlignment="1" applyProtection="1">
      <alignment horizontal="left"/>
    </xf>
    <xf numFmtId="2" fontId="6" fillId="24" borderId="49" xfId="0" applyNumberFormat="1" applyFont="1" applyFill="1" applyBorder="1" applyAlignment="1" applyProtection="1">
      <alignment horizontal="left"/>
    </xf>
    <xf numFmtId="0" fontId="64" fillId="29" borderId="0" xfId="0" applyFont="1" applyFill="1" applyAlignment="1" applyProtection="1"/>
    <xf numFmtId="0" fontId="6" fillId="29" borderId="9" xfId="0" applyFont="1" applyFill="1" applyBorder="1" applyProtection="1"/>
    <xf numFmtId="165" fontId="6" fillId="29" borderId="9" xfId="0" applyNumberFormat="1" applyFont="1" applyFill="1" applyBorder="1" applyProtection="1"/>
    <xf numFmtId="165" fontId="6" fillId="29" borderId="0" xfId="0" applyNumberFormat="1" applyFont="1" applyFill="1" applyAlignment="1" applyProtection="1"/>
    <xf numFmtId="0" fontId="6" fillId="29" borderId="0" xfId="0" applyFont="1" applyFill="1" applyBorder="1" applyProtection="1"/>
    <xf numFmtId="165" fontId="6" fillId="29" borderId="0" xfId="0" applyNumberFormat="1" applyFont="1" applyFill="1" applyBorder="1" applyProtection="1"/>
    <xf numFmtId="17" fontId="6" fillId="29" borderId="0" xfId="0" applyNumberFormat="1" applyFont="1" applyFill="1" applyAlignment="1" applyProtection="1"/>
    <xf numFmtId="165" fontId="6" fillId="29" borderId="0" xfId="0" applyNumberFormat="1" applyFont="1" applyFill="1" applyProtection="1"/>
    <xf numFmtId="0" fontId="64" fillId="0" borderId="0" xfId="0" applyFont="1" applyProtection="1"/>
    <xf numFmtId="0" fontId="75" fillId="29" borderId="0" xfId="0" applyFont="1" applyFill="1" applyProtection="1"/>
    <xf numFmtId="10" fontId="6" fillId="29" borderId="9" xfId="0" applyNumberFormat="1" applyFont="1" applyFill="1" applyBorder="1" applyProtection="1"/>
    <xf numFmtId="10" fontId="6" fillId="0" borderId="50" xfId="3" applyNumberFormat="1" applyFont="1" applyFill="1" applyBorder="1" applyAlignment="1">
      <alignment vertical="center" wrapText="1"/>
    </xf>
    <xf numFmtId="175" fontId="6" fillId="29" borderId="9" xfId="0" applyNumberFormat="1" applyFont="1" applyFill="1" applyBorder="1" applyProtection="1"/>
    <xf numFmtId="0" fontId="6" fillId="29" borderId="0" xfId="0" applyNumberFormat="1" applyFont="1" applyFill="1" applyProtection="1"/>
    <xf numFmtId="0" fontId="6" fillId="0" borderId="45" xfId="0" applyFont="1" applyFill="1" applyBorder="1" applyAlignment="1" applyProtection="1">
      <alignment horizontal="right"/>
    </xf>
    <xf numFmtId="10" fontId="6" fillId="0" borderId="30" xfId="18" applyNumberFormat="1" applyFont="1" applyFill="1" applyBorder="1" applyProtection="1"/>
    <xf numFmtId="0" fontId="6" fillId="0" borderId="42" xfId="0" applyFont="1" applyFill="1" applyBorder="1" applyAlignment="1" applyProtection="1">
      <alignment horizontal="right"/>
    </xf>
    <xf numFmtId="0" fontId="0" fillId="29" borderId="0" xfId="0" applyFont="1" applyFill="1" applyProtection="1"/>
    <xf numFmtId="0" fontId="11" fillId="7" borderId="0" xfId="8" applyFont="1" applyFill="1" applyAlignment="1">
      <alignment vertical="center" wrapText="1"/>
    </xf>
    <xf numFmtId="0" fontId="11" fillId="0" borderId="0" xfId="8" applyFont="1" applyFill="1" applyAlignment="1">
      <alignment vertical="center" wrapText="1"/>
    </xf>
    <xf numFmtId="0" fontId="6" fillId="0" borderId="0" xfId="8" applyFill="1" applyAlignment="1">
      <alignment vertical="top" wrapText="1"/>
    </xf>
    <xf numFmtId="0" fontId="6" fillId="3" borderId="0" xfId="8" applyFill="1" applyAlignment="1">
      <alignment horizontal="left" vertical="top" wrapText="1"/>
    </xf>
    <xf numFmtId="0" fontId="6" fillId="3" borderId="0" xfId="8" applyFill="1" applyAlignment="1">
      <alignment vertical="top" wrapText="1"/>
    </xf>
    <xf numFmtId="0" fontId="93" fillId="3" borderId="24" xfId="0" applyFont="1" applyFill="1" applyBorder="1"/>
    <xf numFmtId="0" fontId="93" fillId="3" borderId="7" xfId="0" applyFont="1" applyFill="1" applyBorder="1"/>
    <xf numFmtId="0" fontId="93" fillId="3" borderId="1" xfId="0" applyFont="1" applyFill="1" applyBorder="1"/>
    <xf numFmtId="0" fontId="93" fillId="3" borderId="70" xfId="0" applyFont="1" applyFill="1" applyBorder="1"/>
    <xf numFmtId="0" fontId="28" fillId="3" borderId="71" xfId="0" applyFont="1" applyFill="1" applyBorder="1"/>
    <xf numFmtId="0" fontId="58" fillId="3" borderId="24" xfId="0" applyFont="1" applyFill="1" applyBorder="1"/>
    <xf numFmtId="0" fontId="58" fillId="3" borderId="69" xfId="0" applyFont="1" applyFill="1" applyBorder="1"/>
    <xf numFmtId="0" fontId="58" fillId="3" borderId="41" xfId="0" applyFont="1" applyFill="1" applyBorder="1"/>
    <xf numFmtId="0" fontId="11" fillId="0" borderId="55" xfId="0" applyFont="1" applyBorder="1" applyAlignment="1" applyProtection="1">
      <alignment horizontal="right" vertical="center"/>
      <protection locked="0"/>
    </xf>
    <xf numFmtId="0" fontId="11" fillId="0" borderId="47" xfId="0" applyFont="1" applyBorder="1" applyAlignment="1" applyProtection="1">
      <alignment horizontal="right" vertical="center"/>
      <protection locked="0"/>
    </xf>
    <xf numFmtId="0" fontId="11" fillId="0" borderId="49" xfId="0" applyFont="1" applyBorder="1" applyAlignment="1" applyProtection="1">
      <alignment horizontal="right" vertical="center"/>
      <protection locked="0"/>
    </xf>
    <xf numFmtId="0" fontId="11" fillId="0" borderId="42" xfId="0" applyFont="1" applyBorder="1" applyAlignment="1" applyProtection="1">
      <alignment horizontal="right" vertical="center"/>
      <protection locked="0"/>
    </xf>
    <xf numFmtId="0" fontId="46" fillId="3" borderId="42" xfId="0" applyFont="1" applyFill="1" applyBorder="1"/>
    <xf numFmtId="0" fontId="28" fillId="3" borderId="8" xfId="0" applyFont="1" applyFill="1" applyBorder="1"/>
    <xf numFmtId="0" fontId="28" fillId="3" borderId="3" xfId="0" applyFont="1" applyFill="1" applyBorder="1"/>
    <xf numFmtId="0" fontId="53" fillId="0" borderId="8" xfId="0" applyFont="1" applyBorder="1" applyAlignment="1" applyProtection="1">
      <alignment vertical="center"/>
      <protection locked="0"/>
    </xf>
    <xf numFmtId="0" fontId="53" fillId="0" borderId="0" xfId="0" applyFont="1" applyBorder="1" applyAlignment="1" applyProtection="1">
      <alignment vertical="center"/>
      <protection locked="0"/>
    </xf>
    <xf numFmtId="0" fontId="58" fillId="3" borderId="8" xfId="0" applyFont="1" applyFill="1" applyBorder="1"/>
    <xf numFmtId="0" fontId="58" fillId="3" borderId="0" xfId="0" applyFont="1" applyFill="1" applyBorder="1"/>
    <xf numFmtId="0" fontId="28" fillId="3" borderId="22" xfId="0" applyFont="1" applyFill="1" applyBorder="1"/>
    <xf numFmtId="0" fontId="28" fillId="10" borderId="21" xfId="0" applyFont="1" applyFill="1" applyBorder="1"/>
    <xf numFmtId="0" fontId="28" fillId="10" borderId="60" xfId="0" applyFont="1" applyFill="1" applyBorder="1"/>
    <xf numFmtId="0" fontId="28" fillId="10" borderId="23" xfId="0" applyFont="1" applyFill="1" applyBorder="1"/>
    <xf numFmtId="2" fontId="45" fillId="3" borderId="60" xfId="0" applyNumberFormat="1" applyFont="1" applyFill="1" applyBorder="1"/>
    <xf numFmtId="2" fontId="45" fillId="3" borderId="63" xfId="0" applyNumberFormat="1" applyFont="1" applyFill="1" applyBorder="1"/>
    <xf numFmtId="2" fontId="45" fillId="3" borderId="23" xfId="0" applyNumberFormat="1" applyFont="1" applyFill="1" applyBorder="1"/>
    <xf numFmtId="0" fontId="45" fillId="3" borderId="63" xfId="0" applyFont="1" applyFill="1" applyBorder="1"/>
    <xf numFmtId="0" fontId="28" fillId="3" borderId="23" xfId="0" applyFont="1" applyFill="1" applyBorder="1"/>
    <xf numFmtId="0" fontId="28" fillId="3" borderId="60" xfId="0" applyFont="1" applyFill="1" applyBorder="1"/>
    <xf numFmtId="0" fontId="28" fillId="3" borderId="63" xfId="0" applyFont="1" applyFill="1" applyBorder="1"/>
    <xf numFmtId="0" fontId="53" fillId="0" borderId="32" xfId="0" applyFont="1" applyBorder="1" applyAlignment="1" applyProtection="1">
      <alignment vertical="center"/>
      <protection locked="0"/>
    </xf>
    <xf numFmtId="0" fontId="64" fillId="0" borderId="45" xfId="0" applyFont="1" applyBorder="1" applyAlignment="1" applyProtection="1">
      <alignment horizontal="right" vertical="center"/>
      <protection locked="0"/>
    </xf>
    <xf numFmtId="0" fontId="64" fillId="0" borderId="28" xfId="0" applyFont="1" applyBorder="1" applyAlignment="1" applyProtection="1">
      <alignment horizontal="right" vertical="center"/>
      <protection locked="0"/>
    </xf>
    <xf numFmtId="0" fontId="64" fillId="0" borderId="30" xfId="0" applyFont="1" applyBorder="1" applyAlignment="1" applyProtection="1">
      <alignment horizontal="right" vertical="center"/>
      <protection locked="0"/>
    </xf>
    <xf numFmtId="0" fontId="53" fillId="0" borderId="69" xfId="0" applyFont="1" applyBorder="1" applyAlignment="1" applyProtection="1">
      <alignment vertical="center"/>
      <protection locked="0"/>
    </xf>
    <xf numFmtId="0" fontId="64" fillId="0" borderId="56" xfId="0" applyFont="1" applyBorder="1" applyAlignment="1" applyProtection="1">
      <alignment horizontal="right" vertical="center"/>
      <protection locked="0"/>
    </xf>
    <xf numFmtId="0" fontId="64" fillId="0" borderId="67" xfId="0" applyFont="1" applyBorder="1" applyAlignment="1" applyProtection="1">
      <alignment horizontal="right" vertical="center"/>
      <protection locked="0"/>
    </xf>
    <xf numFmtId="176" fontId="47" fillId="10" borderId="7" xfId="19" applyNumberFormat="1" applyFont="1" applyFill="1" applyBorder="1" applyAlignment="1" applyProtection="1">
      <alignment horizontal="left"/>
      <protection locked="0"/>
    </xf>
    <xf numFmtId="176" fontId="47" fillId="10" borderId="1" xfId="19" applyNumberFormat="1" applyFont="1" applyFill="1" applyBorder="1" applyAlignment="1" applyProtection="1">
      <alignment horizontal="left"/>
      <protection locked="0"/>
    </xf>
    <xf numFmtId="176" fontId="47" fillId="10" borderId="2" xfId="19" applyNumberFormat="1" applyFont="1" applyFill="1" applyBorder="1" applyAlignment="1" applyProtection="1">
      <alignment horizontal="left"/>
      <protection locked="0"/>
    </xf>
    <xf numFmtId="0" fontId="0" fillId="0" borderId="0" xfId="0" applyProtection="1">
      <protection locked="0"/>
    </xf>
    <xf numFmtId="0" fontId="6" fillId="0" borderId="33" xfId="0" applyFont="1" applyBorder="1" applyAlignment="1" applyProtection="1">
      <alignment horizontal="left" vertical="center" indent="1"/>
      <protection locked="0"/>
    </xf>
    <xf numFmtId="166" fontId="6" fillId="10" borderId="14" xfId="0" applyNumberFormat="1" applyFont="1" applyFill="1" applyBorder="1" applyAlignment="1">
      <alignment vertical="center" wrapText="1"/>
    </xf>
    <xf numFmtId="166" fontId="11" fillId="10" borderId="35" xfId="0" applyNumberFormat="1" applyFont="1" applyFill="1" applyBorder="1" applyAlignment="1" applyProtection="1">
      <protection locked="0"/>
    </xf>
    <xf numFmtId="0" fontId="45" fillId="3" borderId="54" xfId="0" applyFont="1" applyFill="1" applyBorder="1" applyAlignment="1">
      <alignment horizontal="left" indent="1"/>
    </xf>
    <xf numFmtId="168" fontId="6" fillId="3" borderId="38" xfId="3" applyNumberFormat="1" applyFont="1" applyFill="1" applyBorder="1" applyAlignment="1">
      <alignment horizontal="right" vertical="center" wrapText="1"/>
    </xf>
    <xf numFmtId="168" fontId="6" fillId="3" borderId="9" xfId="3" applyNumberFormat="1" applyFont="1" applyFill="1" applyBorder="1" applyAlignment="1">
      <alignment horizontal="right" vertical="center" wrapText="1"/>
    </xf>
    <xf numFmtId="168" fontId="6" fillId="3" borderId="50" xfId="3" applyNumberFormat="1" applyFont="1" applyFill="1" applyBorder="1" applyAlignment="1">
      <alignment horizontal="right" vertical="center" wrapText="1"/>
    </xf>
    <xf numFmtId="168" fontId="6" fillId="3" borderId="13" xfId="3" applyNumberFormat="1" applyFont="1" applyFill="1" applyBorder="1" applyAlignment="1">
      <alignment horizontal="right" vertical="center" wrapText="1"/>
    </xf>
    <xf numFmtId="168" fontId="6" fillId="3" borderId="11" xfId="3" applyNumberFormat="1" applyFont="1" applyFill="1" applyBorder="1" applyAlignment="1">
      <alignment horizontal="right" vertical="center" wrapText="1"/>
    </xf>
    <xf numFmtId="176" fontId="47" fillId="10" borderId="8" xfId="19" applyNumberFormat="1" applyFont="1" applyFill="1" applyBorder="1" applyAlignment="1" applyProtection="1">
      <alignment horizontal="left"/>
      <protection locked="0"/>
    </xf>
    <xf numFmtId="176" fontId="6" fillId="10" borderId="0" xfId="19" applyNumberFormat="1" applyFont="1" applyFill="1" applyBorder="1" applyAlignment="1" applyProtection="1">
      <alignment horizontal="left"/>
      <protection locked="0"/>
    </xf>
    <xf numFmtId="176" fontId="6" fillId="10" borderId="3" xfId="19" applyNumberFormat="1" applyFont="1" applyFill="1" applyBorder="1" applyAlignment="1" applyProtection="1">
      <alignment horizontal="left"/>
      <protection locked="0"/>
    </xf>
    <xf numFmtId="0" fontId="6" fillId="0" borderId="41" xfId="0" applyFont="1" applyBorder="1" applyAlignment="1" applyProtection="1">
      <alignment horizontal="left" vertical="center" wrapText="1" indent="1"/>
      <protection locked="0"/>
    </xf>
    <xf numFmtId="0" fontId="6" fillId="10" borderId="42" xfId="0" applyFont="1" applyFill="1" applyBorder="1" applyAlignment="1" applyProtection="1">
      <alignment horizontal="left" vertical="center" wrapText="1" indent="1"/>
      <protection locked="0"/>
    </xf>
    <xf numFmtId="166" fontId="11" fillId="10" borderId="47" xfId="0" applyNumberFormat="1" applyFont="1" applyFill="1" applyBorder="1" applyAlignment="1" applyProtection="1">
      <alignment vertical="center"/>
      <protection locked="0"/>
    </xf>
    <xf numFmtId="166" fontId="11" fillId="10" borderId="49" xfId="0" applyNumberFormat="1" applyFont="1" applyFill="1" applyBorder="1" applyAlignment="1" applyProtection="1">
      <alignment vertical="center"/>
      <protection locked="0"/>
    </xf>
    <xf numFmtId="166" fontId="11" fillId="10" borderId="42" xfId="0" applyNumberFormat="1" applyFont="1" applyFill="1" applyBorder="1" applyAlignment="1" applyProtection="1">
      <alignment vertical="center"/>
      <protection locked="0"/>
    </xf>
    <xf numFmtId="0" fontId="45" fillId="3" borderId="55" xfId="0" applyFont="1" applyFill="1" applyBorder="1" applyAlignment="1">
      <alignment horizontal="left" vertical="center" indent="1"/>
    </xf>
    <xf numFmtId="177" fontId="6" fillId="3" borderId="42" xfId="3" applyNumberFormat="1" applyFont="1" applyFill="1" applyBorder="1" applyAlignment="1">
      <alignment horizontal="right" vertical="center" wrapText="1"/>
    </xf>
    <xf numFmtId="177" fontId="6" fillId="3" borderId="47" xfId="3" applyNumberFormat="1" applyFont="1" applyFill="1" applyBorder="1" applyAlignment="1">
      <alignment horizontal="right" vertical="center" wrapText="1"/>
    </xf>
    <xf numFmtId="177" fontId="6" fillId="3" borderId="49" xfId="3" applyNumberFormat="1" applyFont="1" applyFill="1" applyBorder="1" applyAlignment="1">
      <alignment horizontal="right" vertical="center" wrapText="1"/>
    </xf>
    <xf numFmtId="177" fontId="6" fillId="3" borderId="48" xfId="3" applyNumberFormat="1" applyFont="1" applyFill="1" applyBorder="1" applyAlignment="1">
      <alignment horizontal="right" vertical="center" wrapText="1"/>
    </xf>
    <xf numFmtId="177" fontId="6" fillId="3" borderId="73" xfId="3" applyNumberFormat="1" applyFont="1" applyFill="1" applyBorder="1" applyAlignment="1">
      <alignment horizontal="right" vertical="center" wrapText="1"/>
    </xf>
    <xf numFmtId="0" fontId="0" fillId="0" borderId="0" xfId="0" applyFill="1" applyProtection="1">
      <protection locked="0"/>
    </xf>
    <xf numFmtId="0" fontId="28" fillId="0" borderId="8" xfId="0" applyFont="1" applyBorder="1" applyProtection="1">
      <protection locked="0"/>
    </xf>
    <xf numFmtId="0" fontId="28" fillId="0" borderId="0" xfId="0" applyFont="1" applyBorder="1" applyProtection="1">
      <protection locked="0"/>
    </xf>
    <xf numFmtId="0" fontId="28" fillId="0" borderId="3" xfId="0" applyFont="1" applyBorder="1" applyProtection="1">
      <protection locked="0"/>
    </xf>
    <xf numFmtId="2" fontId="11" fillId="0" borderId="0" xfId="18" applyNumberFormat="1" applyFont="1" applyFill="1" applyBorder="1" applyAlignment="1" applyProtection="1">
      <alignment horizontal="center"/>
      <protection locked="0"/>
    </xf>
    <xf numFmtId="166" fontId="6" fillId="3" borderId="0" xfId="3" applyNumberFormat="1" applyFont="1" applyFill="1" applyBorder="1" applyAlignment="1">
      <alignment horizontal="right" vertical="center" wrapText="1"/>
    </xf>
    <xf numFmtId="0" fontId="53" fillId="0" borderId="45" xfId="0" applyFont="1" applyBorder="1" applyAlignment="1" applyProtection="1">
      <alignment vertical="center"/>
      <protection locked="0"/>
    </xf>
    <xf numFmtId="0" fontId="53" fillId="0" borderId="28" xfId="0" applyFont="1" applyBorder="1" applyAlignment="1" applyProtection="1">
      <alignment vertical="center"/>
      <protection locked="0"/>
    </xf>
    <xf numFmtId="0" fontId="11" fillId="0" borderId="30" xfId="0" applyFont="1" applyBorder="1" applyAlignment="1" applyProtection="1">
      <alignment vertical="center"/>
      <protection locked="0"/>
    </xf>
    <xf numFmtId="0" fontId="11" fillId="0" borderId="45" xfId="0" applyFont="1" applyBorder="1" applyAlignment="1" applyProtection="1">
      <alignment vertical="center"/>
      <protection locked="0"/>
    </xf>
    <xf numFmtId="0" fontId="11" fillId="0" borderId="28" xfId="0" applyFont="1" applyBorder="1" applyAlignment="1" applyProtection="1">
      <alignment vertical="center"/>
      <protection locked="0"/>
    </xf>
    <xf numFmtId="176" fontId="11" fillId="3" borderId="0" xfId="19" applyNumberFormat="1" applyFont="1" applyFill="1" applyBorder="1" applyAlignment="1" applyProtection="1">
      <alignment horizontal="left"/>
      <protection locked="0"/>
    </xf>
    <xf numFmtId="176" fontId="6" fillId="10" borderId="8" xfId="19" applyNumberFormat="1" applyFont="1" applyFill="1" applyBorder="1" applyAlignment="1" applyProtection="1">
      <alignment horizontal="left"/>
      <protection locked="0"/>
    </xf>
    <xf numFmtId="0" fontId="0" fillId="0" borderId="0" xfId="0" applyFill="1" applyAlignment="1" applyProtection="1">
      <alignment horizontal="right"/>
      <protection locked="0"/>
    </xf>
    <xf numFmtId="0" fontId="11" fillId="0" borderId="33" xfId="0" applyFont="1" applyBorder="1" applyAlignment="1" applyProtection="1">
      <alignment horizontal="left" vertical="center" wrapText="1" indent="1"/>
      <protection locked="0"/>
    </xf>
    <xf numFmtId="0" fontId="11" fillId="10" borderId="31" xfId="0" applyFont="1" applyFill="1" applyBorder="1" applyAlignment="1" applyProtection="1">
      <alignment horizontal="left" vertical="center" wrapText="1" indent="1"/>
      <protection locked="0"/>
    </xf>
    <xf numFmtId="0" fontId="11" fillId="10" borderId="14" xfId="0" applyFont="1" applyFill="1" applyBorder="1" applyAlignment="1" applyProtection="1">
      <alignment horizontal="left" vertical="center" wrapText="1" indent="1"/>
      <protection locked="0"/>
    </xf>
    <xf numFmtId="166" fontId="11" fillId="22" borderId="14" xfId="0" applyNumberFormat="1" applyFont="1" applyFill="1" applyBorder="1" applyAlignment="1">
      <alignment vertical="center" wrapText="1"/>
    </xf>
    <xf numFmtId="166" fontId="11" fillId="22" borderId="35" xfId="0" applyNumberFormat="1" applyFont="1" applyFill="1" applyBorder="1" applyAlignment="1">
      <alignment vertical="center" wrapText="1"/>
    </xf>
    <xf numFmtId="0" fontId="11" fillId="3" borderId="32" xfId="0" applyFont="1" applyFill="1" applyBorder="1" applyAlignment="1" applyProtection="1">
      <alignment horizontal="left" vertical="center" indent="1"/>
      <protection locked="0"/>
    </xf>
    <xf numFmtId="0" fontId="11" fillId="10" borderId="45" xfId="0" applyFont="1" applyFill="1" applyBorder="1" applyAlignment="1" applyProtection="1">
      <alignment horizontal="left" vertical="center" indent="1"/>
      <protection locked="0"/>
    </xf>
    <xf numFmtId="166" fontId="11" fillId="3" borderId="28" xfId="3" applyNumberFormat="1" applyFont="1" applyFill="1" applyBorder="1" applyAlignment="1">
      <alignment horizontal="right" vertical="center" wrapText="1"/>
    </xf>
    <xf numFmtId="166" fontId="11" fillId="3" borderId="30" xfId="3" applyNumberFormat="1" applyFont="1" applyFill="1" applyBorder="1" applyAlignment="1">
      <alignment horizontal="right" vertical="center" wrapText="1"/>
    </xf>
    <xf numFmtId="166" fontId="11" fillId="3" borderId="45" xfId="3" applyNumberFormat="1" applyFont="1" applyFill="1" applyBorder="1" applyAlignment="1">
      <alignment horizontal="right" vertical="center" wrapText="1"/>
    </xf>
    <xf numFmtId="166" fontId="11" fillId="3" borderId="67" xfId="3" applyNumberFormat="1" applyFont="1" applyFill="1" applyBorder="1" applyAlignment="1">
      <alignment horizontal="right" vertical="center" wrapText="1"/>
    </xf>
    <xf numFmtId="0" fontId="11" fillId="0" borderId="37" xfId="0" applyFont="1" applyBorder="1" applyAlignment="1" applyProtection="1">
      <alignment horizontal="left" vertical="center" wrapText="1" indent="1"/>
      <protection locked="0"/>
    </xf>
    <xf numFmtId="0" fontId="11" fillId="10" borderId="38" xfId="0" applyFont="1" applyFill="1" applyBorder="1" applyAlignment="1" applyProtection="1">
      <alignment horizontal="left" vertical="center" wrapText="1" indent="1"/>
      <protection locked="0"/>
    </xf>
    <xf numFmtId="0" fontId="11" fillId="10" borderId="9" xfId="0" applyFont="1" applyFill="1" applyBorder="1" applyAlignment="1" applyProtection="1">
      <alignment horizontal="left" vertical="center" wrapText="1" indent="1"/>
      <protection locked="0"/>
    </xf>
    <xf numFmtId="0" fontId="11" fillId="10" borderId="50" xfId="0" applyFont="1" applyFill="1" applyBorder="1" applyAlignment="1" applyProtection="1">
      <alignment horizontal="left" vertical="center" wrapText="1" indent="1"/>
      <protection locked="0"/>
    </xf>
    <xf numFmtId="2" fontId="11" fillId="10" borderId="38" xfId="0" applyNumberFormat="1" applyFont="1" applyFill="1" applyBorder="1" applyAlignment="1" applyProtection="1">
      <alignment vertical="center" wrapText="1"/>
      <protection locked="0"/>
    </xf>
    <xf numFmtId="2" fontId="11" fillId="10" borderId="9" xfId="0" applyNumberFormat="1" applyFont="1" applyFill="1" applyBorder="1" applyAlignment="1" applyProtection="1">
      <alignment vertical="center" wrapText="1"/>
      <protection locked="0"/>
    </xf>
    <xf numFmtId="2" fontId="11" fillId="10" borderId="50" xfId="0" applyNumberFormat="1" applyFont="1" applyFill="1" applyBorder="1" applyAlignment="1" applyProtection="1">
      <alignment vertical="center" wrapText="1"/>
      <protection locked="0"/>
    </xf>
    <xf numFmtId="0" fontId="11" fillId="10" borderId="33" xfId="0" applyFont="1" applyFill="1" applyBorder="1" applyAlignment="1" applyProtection="1">
      <alignment horizontal="left" vertical="center" indent="1"/>
      <protection locked="0"/>
    </xf>
    <xf numFmtId="0" fontId="11" fillId="10" borderId="31" xfId="0" applyFont="1" applyFill="1" applyBorder="1" applyAlignment="1" applyProtection="1">
      <alignment horizontal="left" vertical="center" indent="1"/>
      <protection locked="0"/>
    </xf>
    <xf numFmtId="166" fontId="11" fillId="10" borderId="14" xfId="3" applyNumberFormat="1" applyFont="1" applyFill="1" applyBorder="1" applyAlignment="1">
      <alignment horizontal="right" vertical="center" wrapText="1"/>
    </xf>
    <xf numFmtId="166" fontId="11" fillId="10" borderId="35" xfId="3" applyNumberFormat="1" applyFont="1" applyFill="1" applyBorder="1" applyAlignment="1">
      <alignment horizontal="right" vertical="center" wrapText="1"/>
    </xf>
    <xf numFmtId="166" fontId="11" fillId="10" borderId="31" xfId="3" applyNumberFormat="1" applyFont="1" applyFill="1" applyBorder="1" applyAlignment="1">
      <alignment horizontal="right" vertical="center" wrapText="1"/>
    </xf>
    <xf numFmtId="166" fontId="11" fillId="10" borderId="101" xfId="3" applyNumberFormat="1" applyFont="1" applyFill="1" applyBorder="1" applyAlignment="1">
      <alignment horizontal="right" vertical="center" wrapText="1"/>
    </xf>
    <xf numFmtId="0" fontId="11" fillId="10" borderId="9" xfId="0" applyFont="1" applyFill="1" applyBorder="1" applyAlignment="1" applyProtection="1">
      <alignment vertical="center"/>
      <protection locked="0"/>
    </xf>
    <xf numFmtId="0" fontId="11" fillId="10" borderId="50" xfId="0" applyFont="1" applyFill="1" applyBorder="1" applyAlignment="1" applyProtection="1">
      <alignment vertical="center"/>
      <protection locked="0"/>
    </xf>
    <xf numFmtId="0" fontId="11" fillId="10" borderId="38" xfId="0" applyFont="1" applyFill="1" applyBorder="1" applyAlignment="1" applyProtection="1">
      <alignment vertical="center"/>
      <protection locked="0"/>
    </xf>
    <xf numFmtId="0" fontId="28" fillId="0" borderId="0" xfId="0" applyFont="1" applyProtection="1">
      <protection locked="0"/>
    </xf>
    <xf numFmtId="176" fontId="11" fillId="10" borderId="9" xfId="19" applyNumberFormat="1" applyFont="1" applyFill="1" applyBorder="1" applyAlignment="1" applyProtection="1">
      <alignment horizontal="left"/>
      <protection locked="0"/>
    </xf>
    <xf numFmtId="176" fontId="11" fillId="10" borderId="50" xfId="19" applyNumberFormat="1" applyFont="1" applyFill="1" applyBorder="1" applyAlignment="1" applyProtection="1">
      <alignment horizontal="left"/>
      <protection locked="0"/>
    </xf>
    <xf numFmtId="176" fontId="11" fillId="10" borderId="38" xfId="19" applyNumberFormat="1" applyFont="1" applyFill="1" applyBorder="1" applyAlignment="1" applyProtection="1">
      <alignment horizontal="left"/>
      <protection locked="0"/>
    </xf>
    <xf numFmtId="176" fontId="11" fillId="10" borderId="11" xfId="19" applyNumberFormat="1" applyFont="1" applyFill="1" applyBorder="1" applyAlignment="1" applyProtection="1">
      <alignment horizontal="left"/>
      <protection locked="0"/>
    </xf>
    <xf numFmtId="0" fontId="6" fillId="0" borderId="37" xfId="0" applyFont="1" applyBorder="1" applyAlignment="1" applyProtection="1">
      <alignment horizontal="left" vertical="center" wrapText="1" indent="3"/>
      <protection locked="0"/>
    </xf>
    <xf numFmtId="0" fontId="6" fillId="10" borderId="38" xfId="0" applyFont="1" applyFill="1" applyBorder="1" applyAlignment="1" applyProtection="1">
      <alignment horizontal="left" vertical="center" wrapText="1" indent="3"/>
      <protection locked="0"/>
    </xf>
    <xf numFmtId="0" fontId="6" fillId="10" borderId="9" xfId="0" applyFont="1" applyFill="1" applyBorder="1" applyAlignment="1" applyProtection="1">
      <alignment horizontal="left" vertical="center" wrapText="1" indent="3"/>
      <protection locked="0"/>
    </xf>
    <xf numFmtId="166" fontId="6" fillId="22" borderId="9" xfId="0" applyNumberFormat="1" applyFont="1" applyFill="1" applyBorder="1" applyAlignment="1">
      <alignment vertical="center" wrapText="1"/>
    </xf>
    <xf numFmtId="166" fontId="6" fillId="22" borderId="50" xfId="0" applyNumberFormat="1" applyFont="1" applyFill="1" applyBorder="1" applyAlignment="1">
      <alignment vertical="center" wrapText="1"/>
    </xf>
    <xf numFmtId="0" fontId="6" fillId="3" borderId="37" xfId="4" applyFont="1" applyFill="1" applyBorder="1" applyAlignment="1" applyProtection="1">
      <alignment horizontal="left" wrapText="1" indent="3"/>
      <protection locked="0"/>
    </xf>
    <xf numFmtId="0" fontId="6" fillId="10" borderId="38" xfId="4" applyFont="1" applyFill="1" applyBorder="1" applyAlignment="1" applyProtection="1">
      <alignment horizontal="left" wrapText="1" indent="3"/>
      <protection locked="0"/>
    </xf>
    <xf numFmtId="166" fontId="6" fillId="3" borderId="13" xfId="3" applyNumberFormat="1" applyFont="1" applyFill="1" applyBorder="1" applyAlignment="1">
      <alignment horizontal="right" vertical="center" wrapText="1"/>
    </xf>
    <xf numFmtId="166" fontId="6" fillId="3" borderId="97" xfId="3" applyNumberFormat="1" applyFont="1" applyFill="1" applyBorder="1" applyAlignment="1">
      <alignment horizontal="right" vertical="center" wrapText="1"/>
    </xf>
    <xf numFmtId="166" fontId="6" fillId="3" borderId="38" xfId="3" applyNumberFormat="1" applyFont="1" applyFill="1" applyBorder="1" applyAlignment="1">
      <alignment horizontal="right" vertical="center" wrapText="1"/>
    </xf>
    <xf numFmtId="166" fontId="6" fillId="3" borderId="9" xfId="3" applyNumberFormat="1" applyFont="1" applyFill="1" applyBorder="1" applyAlignment="1">
      <alignment horizontal="right" vertical="center" wrapText="1"/>
    </xf>
    <xf numFmtId="166" fontId="6" fillId="3" borderId="11" xfId="3" applyNumberFormat="1" applyFont="1" applyFill="1" applyBorder="1" applyAlignment="1">
      <alignment horizontal="right" vertical="center" wrapText="1"/>
    </xf>
    <xf numFmtId="0" fontId="6" fillId="0" borderId="37" xfId="0" applyFont="1" applyBorder="1" applyAlignment="1" applyProtection="1">
      <alignment horizontal="left" vertical="center" indent="3"/>
      <protection locked="0"/>
    </xf>
    <xf numFmtId="0" fontId="6" fillId="10" borderId="38" xfId="0" applyFont="1" applyFill="1" applyBorder="1" applyAlignment="1" applyProtection="1">
      <alignment horizontal="left" vertical="center" indent="3"/>
      <protection locked="0"/>
    </xf>
    <xf numFmtId="0" fontId="6" fillId="10" borderId="9" xfId="0" applyFont="1" applyFill="1" applyBorder="1" applyAlignment="1" applyProtection="1">
      <alignment horizontal="left" vertical="center" indent="3"/>
      <protection locked="0"/>
    </xf>
    <xf numFmtId="0" fontId="94" fillId="0" borderId="0" xfId="0" applyFont="1" applyProtection="1">
      <protection locked="0"/>
    </xf>
    <xf numFmtId="0" fontId="95" fillId="0" borderId="0" xfId="0" applyFont="1" applyFill="1" applyProtection="1">
      <protection locked="0"/>
    </xf>
    <xf numFmtId="0" fontId="28" fillId="0" borderId="0" xfId="0" applyFont="1" applyFill="1" applyProtection="1">
      <protection locked="0"/>
    </xf>
    <xf numFmtId="166" fontId="11" fillId="22" borderId="9" xfId="0" applyNumberFormat="1" applyFont="1" applyFill="1" applyBorder="1" applyAlignment="1">
      <alignment vertical="center" wrapText="1"/>
    </xf>
    <xf numFmtId="166" fontId="11" fillId="22" borderId="50" xfId="0" applyNumberFormat="1" applyFont="1" applyFill="1" applyBorder="1" applyAlignment="1">
      <alignment vertical="center" wrapText="1"/>
    </xf>
    <xf numFmtId="0" fontId="11" fillId="10" borderId="57" xfId="0" applyFont="1" applyFill="1" applyBorder="1" applyAlignment="1" applyProtection="1">
      <alignment horizontal="left" vertical="center" wrapText="1" indent="1"/>
      <protection locked="0"/>
    </xf>
    <xf numFmtId="166" fontId="11" fillId="3" borderId="13" xfId="3" applyNumberFormat="1" applyFont="1" applyFill="1" applyBorder="1" applyAlignment="1">
      <alignment horizontal="right" vertical="center" wrapText="1"/>
    </xf>
    <xf numFmtId="166" fontId="11" fillId="3" borderId="97" xfId="3" applyNumberFormat="1" applyFont="1" applyFill="1" applyBorder="1" applyAlignment="1">
      <alignment horizontal="right" vertical="center" wrapText="1"/>
    </xf>
    <xf numFmtId="166" fontId="11" fillId="3" borderId="38" xfId="3" applyNumberFormat="1" applyFont="1" applyFill="1" applyBorder="1" applyAlignment="1">
      <alignment horizontal="right" vertical="center" wrapText="1"/>
    </xf>
    <xf numFmtId="166" fontId="11" fillId="3" borderId="9" xfId="3" applyNumberFormat="1" applyFont="1" applyFill="1" applyBorder="1" applyAlignment="1">
      <alignment horizontal="right" vertical="center" wrapText="1"/>
    </xf>
    <xf numFmtId="166" fontId="11" fillId="3" borderId="11" xfId="3" applyNumberFormat="1" applyFont="1" applyFill="1" applyBorder="1" applyAlignment="1">
      <alignment horizontal="right" vertical="center" wrapText="1"/>
    </xf>
    <xf numFmtId="0" fontId="54" fillId="26" borderId="41" xfId="0" applyFont="1" applyFill="1" applyBorder="1" applyAlignment="1" applyProtection="1">
      <alignment wrapText="1"/>
      <protection locked="0"/>
    </xf>
    <xf numFmtId="0" fontId="54" fillId="26" borderId="42" xfId="0" applyFont="1" applyFill="1" applyBorder="1" applyAlignment="1" applyProtection="1">
      <alignment vertical="center"/>
      <protection locked="0"/>
    </xf>
    <xf numFmtId="0" fontId="54" fillId="26" borderId="47" xfId="0" applyFont="1" applyFill="1" applyBorder="1" applyAlignment="1" applyProtection="1">
      <alignment vertical="center"/>
      <protection locked="0"/>
    </xf>
    <xf numFmtId="0" fontId="10" fillId="26" borderId="49" xfId="0" applyFont="1" applyFill="1" applyBorder="1" applyAlignment="1" applyProtection="1">
      <alignment vertical="center"/>
      <protection locked="0"/>
    </xf>
    <xf numFmtId="2" fontId="10" fillId="26" borderId="42" xfId="0" applyNumberFormat="1" applyFont="1" applyFill="1" applyBorder="1" applyAlignment="1" applyProtection="1">
      <protection locked="0"/>
    </xf>
    <xf numFmtId="0" fontId="54" fillId="26" borderId="42" xfId="0" applyFont="1" applyFill="1" applyBorder="1" applyAlignment="1" applyProtection="1">
      <protection locked="0"/>
    </xf>
    <xf numFmtId="2" fontId="10" fillId="26" borderId="47" xfId="0" applyNumberFormat="1" applyFont="1" applyFill="1" applyBorder="1" applyAlignment="1" applyProtection="1">
      <protection locked="0"/>
    </xf>
    <xf numFmtId="2" fontId="10" fillId="26" borderId="73" xfId="0" applyNumberFormat="1" applyFont="1" applyFill="1" applyBorder="1" applyAlignment="1" applyProtection="1">
      <protection locked="0"/>
    </xf>
    <xf numFmtId="176" fontId="6" fillId="10" borderId="4" xfId="19" applyNumberFormat="1" applyFont="1" applyFill="1" applyBorder="1" applyAlignment="1" applyProtection="1">
      <alignment horizontal="left"/>
      <protection locked="0"/>
    </xf>
    <xf numFmtId="176" fontId="6" fillId="10" borderId="5" xfId="19" applyNumberFormat="1" applyFont="1" applyFill="1" applyBorder="1" applyAlignment="1" applyProtection="1">
      <alignment horizontal="left"/>
      <protection locked="0"/>
    </xf>
    <xf numFmtId="176" fontId="6" fillId="10" borderId="6" xfId="19" applyNumberFormat="1" applyFont="1" applyFill="1" applyBorder="1" applyAlignment="1" applyProtection="1">
      <alignment horizontal="left"/>
      <protection locked="0"/>
    </xf>
    <xf numFmtId="0" fontId="3" fillId="3" borderId="0" xfId="0" applyFont="1" applyFill="1"/>
    <xf numFmtId="0" fontId="64" fillId="0" borderId="8" xfId="0" applyFont="1" applyFill="1" applyBorder="1" applyAlignment="1" applyProtection="1">
      <alignment vertical="center"/>
      <protection locked="0"/>
    </xf>
    <xf numFmtId="0" fontId="64" fillId="0" borderId="0" xfId="0" applyFont="1" applyFill="1" applyBorder="1" applyAlignment="1" applyProtection="1">
      <alignment vertical="center"/>
      <protection locked="0"/>
    </xf>
    <xf numFmtId="166" fontId="96" fillId="0" borderId="0" xfId="0" applyNumberFormat="1" applyFont="1" applyBorder="1" applyProtection="1">
      <protection locked="0"/>
    </xf>
    <xf numFmtId="166" fontId="96" fillId="0" borderId="3" xfId="0" applyNumberFormat="1" applyFont="1" applyBorder="1" applyProtection="1">
      <protection locked="0"/>
    </xf>
    <xf numFmtId="176" fontId="95" fillId="0" borderId="0" xfId="19" applyNumberFormat="1" applyFont="1" applyFill="1" applyBorder="1" applyAlignment="1" applyProtection="1">
      <alignment horizontal="left"/>
      <protection locked="0"/>
    </xf>
    <xf numFmtId="176" fontId="95" fillId="0" borderId="3" xfId="19" applyNumberFormat="1" applyFont="1" applyFill="1" applyBorder="1" applyAlignment="1" applyProtection="1">
      <alignment horizontal="left"/>
      <protection locked="0"/>
    </xf>
    <xf numFmtId="0" fontId="53" fillId="3" borderId="69" xfId="0" applyFont="1" applyFill="1" applyBorder="1" applyAlignment="1" applyProtection="1">
      <alignment wrapText="1"/>
      <protection locked="0"/>
    </xf>
    <xf numFmtId="0" fontId="53" fillId="3" borderId="45" xfId="0" applyFont="1" applyFill="1" applyBorder="1" applyAlignment="1" applyProtection="1">
      <alignment wrapText="1"/>
      <protection locked="0"/>
    </xf>
    <xf numFmtId="0" fontId="53" fillId="3" borderId="28" xfId="0" applyFont="1" applyFill="1" applyBorder="1" applyAlignment="1" applyProtection="1">
      <alignment wrapText="1"/>
      <protection locked="0"/>
    </xf>
    <xf numFmtId="0" fontId="64" fillId="3" borderId="28" xfId="0" applyFont="1" applyFill="1" applyBorder="1" applyAlignment="1" applyProtection="1">
      <alignment horizontal="right"/>
      <protection locked="0"/>
    </xf>
    <xf numFmtId="0" fontId="64" fillId="3" borderId="30" xfId="0" applyFont="1" applyFill="1" applyBorder="1" applyAlignment="1" applyProtection="1">
      <alignment horizontal="right"/>
      <protection locked="0"/>
    </xf>
    <xf numFmtId="0" fontId="64" fillId="3" borderId="45" xfId="0" applyFont="1" applyFill="1" applyBorder="1" applyAlignment="1" applyProtection="1">
      <alignment horizontal="right"/>
      <protection locked="0"/>
    </xf>
    <xf numFmtId="2" fontId="11" fillId="10" borderId="30" xfId="0" applyNumberFormat="1" applyFont="1" applyFill="1" applyBorder="1" applyAlignment="1" applyProtection="1">
      <protection locked="0"/>
    </xf>
    <xf numFmtId="0" fontId="28" fillId="0" borderId="0" xfId="0" applyFont="1" applyFill="1" applyAlignment="1" applyProtection="1">
      <alignment horizontal="right"/>
      <protection locked="0"/>
    </xf>
    <xf numFmtId="0" fontId="53" fillId="3" borderId="32" xfId="0" applyFont="1" applyFill="1" applyBorder="1" applyAlignment="1" applyProtection="1">
      <protection locked="0"/>
    </xf>
    <xf numFmtId="0" fontId="64" fillId="0" borderId="28" xfId="0" applyFont="1" applyBorder="1" applyAlignment="1" applyProtection="1">
      <alignment horizontal="right"/>
      <protection locked="0"/>
    </xf>
    <xf numFmtId="0" fontId="64" fillId="0" borderId="30" xfId="0" applyFont="1" applyBorder="1" applyAlignment="1" applyProtection="1">
      <alignment horizontal="right"/>
      <protection locked="0"/>
    </xf>
    <xf numFmtId="176" fontId="6" fillId="7" borderId="7" xfId="19" applyNumberFormat="1" applyFont="1" applyFill="1" applyBorder="1" applyAlignment="1" applyProtection="1">
      <alignment horizontal="left"/>
      <protection locked="0"/>
    </xf>
    <xf numFmtId="176" fontId="6" fillId="7" borderId="1" xfId="19" applyNumberFormat="1" applyFont="1" applyFill="1" applyBorder="1" applyAlignment="1" applyProtection="1">
      <alignment horizontal="left"/>
      <protection locked="0"/>
    </xf>
    <xf numFmtId="176" fontId="6" fillId="7" borderId="2" xfId="19" applyNumberFormat="1" applyFont="1" applyFill="1" applyBorder="1" applyAlignment="1" applyProtection="1">
      <alignment horizontal="left"/>
      <protection locked="0"/>
    </xf>
    <xf numFmtId="0" fontId="0" fillId="0" borderId="0" xfId="0" applyFill="1" applyAlignment="1" applyProtection="1">
      <protection locked="0"/>
    </xf>
    <xf numFmtId="0" fontId="11" fillId="0" borderId="53" xfId="0" applyFont="1" applyBorder="1" applyAlignment="1" applyProtection="1">
      <alignment horizontal="left" vertical="center" indent="1"/>
      <protection locked="0"/>
    </xf>
    <xf numFmtId="2" fontId="11" fillId="10" borderId="35" xfId="0" applyNumberFormat="1" applyFont="1" applyFill="1" applyBorder="1" applyAlignment="1" applyProtection="1">
      <protection locked="0"/>
    </xf>
    <xf numFmtId="178" fontId="11" fillId="0" borderId="0" xfId="0" applyNumberFormat="1" applyFont="1" applyFill="1" applyProtection="1">
      <protection locked="0"/>
    </xf>
    <xf numFmtId="0" fontId="11" fillId="3" borderId="33" xfId="0" applyFont="1" applyFill="1" applyBorder="1" applyAlignment="1" applyProtection="1">
      <alignment horizontal="left" indent="1"/>
      <protection locked="0"/>
    </xf>
    <xf numFmtId="0" fontId="11" fillId="10" borderId="31" xfId="0" applyFont="1" applyFill="1" applyBorder="1" applyAlignment="1" applyProtection="1">
      <alignment horizontal="left" indent="1"/>
      <protection locked="0"/>
    </xf>
    <xf numFmtId="179" fontId="11" fillId="3" borderId="14" xfId="19" applyNumberFormat="1" applyFont="1" applyFill="1" applyBorder="1" applyAlignment="1" applyProtection="1">
      <alignment horizontal="right"/>
      <protection locked="0"/>
    </xf>
    <xf numFmtId="179" fontId="11" fillId="3" borderId="35" xfId="19" applyNumberFormat="1" applyFont="1" applyFill="1" applyBorder="1" applyAlignment="1" applyProtection="1">
      <alignment horizontal="right"/>
      <protection locked="0"/>
    </xf>
    <xf numFmtId="179" fontId="11" fillId="3" borderId="31" xfId="19" applyNumberFormat="1" applyFont="1" applyFill="1" applyBorder="1" applyAlignment="1" applyProtection="1">
      <alignment horizontal="right"/>
      <protection locked="0"/>
    </xf>
    <xf numFmtId="178" fontId="11" fillId="10" borderId="35" xfId="19" applyNumberFormat="1" applyFont="1" applyFill="1" applyBorder="1" applyAlignment="1" applyProtection="1">
      <alignment horizontal="left"/>
      <protection locked="0"/>
    </xf>
    <xf numFmtId="176" fontId="6" fillId="7" borderId="8" xfId="19" applyNumberFormat="1" applyFont="1" applyFill="1" applyBorder="1" applyAlignment="1" applyProtection="1">
      <alignment horizontal="left"/>
      <protection locked="0"/>
    </xf>
    <xf numFmtId="176" fontId="6" fillId="7" borderId="0" xfId="19" applyNumberFormat="1" applyFont="1" applyFill="1" applyBorder="1" applyAlignment="1" applyProtection="1">
      <alignment horizontal="left"/>
      <protection locked="0"/>
    </xf>
    <xf numFmtId="176" fontId="6" fillId="7" borderId="3" xfId="19" applyNumberFormat="1" applyFont="1" applyFill="1" applyBorder="1" applyAlignment="1" applyProtection="1">
      <alignment horizontal="left"/>
      <protection locked="0"/>
    </xf>
    <xf numFmtId="0" fontId="11" fillId="0" borderId="54" xfId="0" applyFont="1" applyBorder="1" applyAlignment="1" applyProtection="1">
      <alignment horizontal="left" vertical="center" wrapText="1" indent="1"/>
      <protection locked="0"/>
    </xf>
    <xf numFmtId="166" fontId="11" fillId="10" borderId="38" xfId="0" applyNumberFormat="1" applyFont="1" applyFill="1" applyBorder="1" applyAlignment="1" applyProtection="1">
      <protection locked="0"/>
    </xf>
    <xf numFmtId="166" fontId="11" fillId="10" borderId="9" xfId="0" applyNumberFormat="1" applyFont="1" applyFill="1" applyBorder="1" applyAlignment="1" applyProtection="1">
      <protection locked="0"/>
    </xf>
    <xf numFmtId="2" fontId="11" fillId="10" borderId="50" xfId="0" applyNumberFormat="1" applyFont="1" applyFill="1" applyBorder="1" applyAlignment="1" applyProtection="1">
      <protection locked="0"/>
    </xf>
    <xf numFmtId="0" fontId="11" fillId="3" borderId="37" xfId="0" applyFont="1" applyFill="1" applyBorder="1" applyAlignment="1" applyProtection="1">
      <alignment horizontal="left" wrapText="1" indent="1"/>
      <protection locked="0"/>
    </xf>
    <xf numFmtId="180" fontId="11" fillId="10" borderId="38" xfId="19" applyNumberFormat="1" applyFont="1" applyFill="1" applyBorder="1" applyAlignment="1" applyProtection="1">
      <alignment horizontal="right"/>
      <protection locked="0"/>
    </xf>
    <xf numFmtId="180" fontId="11" fillId="10" borderId="9" xfId="19" applyNumberFormat="1" applyFont="1" applyFill="1" applyBorder="1" applyAlignment="1" applyProtection="1">
      <alignment horizontal="right"/>
      <protection locked="0"/>
    </xf>
    <xf numFmtId="180" fontId="11" fillId="10" borderId="50" xfId="19" applyNumberFormat="1" applyFont="1" applyFill="1" applyBorder="1" applyAlignment="1" applyProtection="1">
      <alignment horizontal="right"/>
      <protection locked="0"/>
    </xf>
    <xf numFmtId="180" fontId="11" fillId="10" borderId="54" xfId="19" applyNumberFormat="1" applyFont="1" applyFill="1" applyBorder="1" applyAlignment="1" applyProtection="1">
      <alignment horizontal="right"/>
      <protection locked="0"/>
    </xf>
    <xf numFmtId="180" fontId="11" fillId="10" borderId="11" xfId="19" applyNumberFormat="1" applyFont="1" applyFill="1" applyBorder="1" applyAlignment="1" applyProtection="1">
      <alignment horizontal="right"/>
      <protection locked="0"/>
    </xf>
    <xf numFmtId="0" fontId="6" fillId="0" borderId="54" xfId="0" applyFont="1" applyBorder="1" applyAlignment="1" applyProtection="1">
      <alignment horizontal="left" vertical="center" indent="3"/>
      <protection locked="0"/>
    </xf>
    <xf numFmtId="0" fontId="6" fillId="3" borderId="37" xfId="0" applyFont="1" applyFill="1" applyBorder="1" applyAlignment="1" applyProtection="1">
      <alignment horizontal="left" indent="3"/>
      <protection locked="0"/>
    </xf>
    <xf numFmtId="0" fontId="6" fillId="10" borderId="38" xfId="0" applyFont="1" applyFill="1" applyBorder="1" applyAlignment="1" applyProtection="1">
      <alignment horizontal="left" indent="3"/>
      <protection locked="0"/>
    </xf>
    <xf numFmtId="166" fontId="6" fillId="3" borderId="9" xfId="19" applyNumberFormat="1" applyFont="1" applyFill="1" applyBorder="1" applyAlignment="1" applyProtection="1">
      <alignment horizontal="right"/>
      <protection locked="0"/>
    </xf>
    <xf numFmtId="166" fontId="6" fillId="3" borderId="50" xfId="19" applyNumberFormat="1" applyFont="1" applyFill="1" applyBorder="1" applyAlignment="1" applyProtection="1">
      <alignment horizontal="right"/>
      <protection locked="0"/>
    </xf>
    <xf numFmtId="166" fontId="6" fillId="3" borderId="38" xfId="19" applyNumberFormat="1" applyFont="1" applyFill="1" applyBorder="1" applyAlignment="1" applyProtection="1">
      <alignment horizontal="right"/>
      <protection locked="0"/>
    </xf>
    <xf numFmtId="4" fontId="11" fillId="10" borderId="50" xfId="19" applyNumberFormat="1" applyFont="1" applyFill="1" applyBorder="1" applyAlignment="1" applyProtection="1">
      <alignment horizontal="right"/>
      <protection locked="0"/>
    </xf>
    <xf numFmtId="178" fontId="28" fillId="0" borderId="0" xfId="0" applyNumberFormat="1" applyFont="1" applyFill="1" applyProtection="1">
      <protection locked="0"/>
    </xf>
    <xf numFmtId="0" fontId="6" fillId="3" borderId="37" xfId="0" applyFont="1" applyFill="1" applyBorder="1" applyAlignment="1" applyProtection="1">
      <alignment horizontal="left" wrapText="1" indent="3"/>
      <protection locked="0"/>
    </xf>
    <xf numFmtId="0" fontId="6" fillId="10" borderId="38" xfId="0" applyFont="1" applyFill="1" applyBorder="1" applyAlignment="1" applyProtection="1">
      <alignment horizontal="left" wrapText="1" indent="3"/>
      <protection locked="0"/>
    </xf>
    <xf numFmtId="0" fontId="28" fillId="10" borderId="50" xfId="0" applyFont="1" applyFill="1" applyBorder="1"/>
    <xf numFmtId="2" fontId="11" fillId="10" borderId="103" xfId="0" applyNumberFormat="1" applyFont="1" applyFill="1" applyBorder="1" applyAlignment="1" applyProtection="1">
      <protection locked="0"/>
    </xf>
    <xf numFmtId="0" fontId="11" fillId="3" borderId="51" xfId="0" applyFont="1" applyFill="1" applyBorder="1" applyAlignment="1" applyProtection="1">
      <alignment horizontal="left" wrapText="1" indent="1"/>
      <protection locked="0"/>
    </xf>
    <xf numFmtId="0" fontId="11" fillId="10" borderId="38" xfId="0" applyFont="1" applyFill="1" applyBorder="1" applyAlignment="1" applyProtection="1">
      <alignment horizontal="left" wrapText="1" indent="1"/>
      <protection locked="0"/>
    </xf>
    <xf numFmtId="166" fontId="11" fillId="3" borderId="9" xfId="19" applyNumberFormat="1" applyFont="1" applyFill="1" applyBorder="1" applyAlignment="1" applyProtection="1">
      <alignment horizontal="right"/>
      <protection locked="0"/>
    </xf>
    <xf numFmtId="166" fontId="11" fillId="3" borderId="50" xfId="19" applyNumberFormat="1" applyFont="1" applyFill="1" applyBorder="1" applyAlignment="1" applyProtection="1">
      <alignment horizontal="right"/>
      <protection locked="0"/>
    </xf>
    <xf numFmtId="166" fontId="11" fillId="3" borderId="38" xfId="19" applyNumberFormat="1" applyFont="1" applyFill="1" applyBorder="1" applyAlignment="1" applyProtection="1">
      <alignment horizontal="right"/>
      <protection locked="0"/>
    </xf>
    <xf numFmtId="4" fontId="11" fillId="10" borderId="103" xfId="19" applyNumberFormat="1" applyFont="1" applyFill="1" applyBorder="1" applyAlignment="1" applyProtection="1">
      <alignment horizontal="right"/>
      <protection locked="0"/>
    </xf>
    <xf numFmtId="166" fontId="11" fillId="3" borderId="42" xfId="19" applyNumberFormat="1" applyFont="1" applyFill="1" applyBorder="1" applyAlignment="1" applyProtection="1">
      <alignment horizontal="right"/>
      <protection locked="0"/>
    </xf>
    <xf numFmtId="166" fontId="11" fillId="3" borderId="47" xfId="19" applyNumberFormat="1" applyFont="1" applyFill="1" applyBorder="1" applyAlignment="1" applyProtection="1">
      <alignment horizontal="right"/>
      <protection locked="0"/>
    </xf>
    <xf numFmtId="4" fontId="11" fillId="10" borderId="96" xfId="19" applyNumberFormat="1" applyFont="1" applyFill="1" applyBorder="1" applyAlignment="1" applyProtection="1">
      <alignment horizontal="right"/>
      <protection locked="0"/>
    </xf>
    <xf numFmtId="0" fontId="54" fillId="26" borderId="41" xfId="0" applyFont="1" applyFill="1" applyBorder="1" applyAlignment="1" applyProtection="1">
      <alignment vertical="center"/>
      <protection locked="0"/>
    </xf>
    <xf numFmtId="166" fontId="10" fillId="26" borderId="42" xfId="0" applyNumberFormat="1" applyFont="1" applyFill="1" applyBorder="1" applyAlignment="1" applyProtection="1">
      <alignment vertical="center"/>
      <protection locked="0"/>
    </xf>
    <xf numFmtId="2" fontId="11" fillId="10" borderId="96" xfId="0" applyNumberFormat="1" applyFont="1" applyFill="1" applyBorder="1" applyAlignment="1" applyProtection="1">
      <protection locked="0"/>
    </xf>
    <xf numFmtId="2" fontId="10" fillId="26" borderId="6" xfId="0" applyNumberFormat="1" applyFont="1" applyFill="1" applyBorder="1" applyAlignment="1" applyProtection="1">
      <alignment vertical="center"/>
      <protection locked="0"/>
    </xf>
    <xf numFmtId="176" fontId="6" fillId="7" borderId="4" xfId="19" applyNumberFormat="1" applyFont="1" applyFill="1" applyBorder="1" applyAlignment="1" applyProtection="1">
      <alignment horizontal="left"/>
      <protection locked="0"/>
    </xf>
    <xf numFmtId="176" fontId="6" fillId="7" borderId="5" xfId="19" applyNumberFormat="1" applyFont="1" applyFill="1" applyBorder="1" applyAlignment="1" applyProtection="1">
      <alignment horizontal="left"/>
      <protection locked="0"/>
    </xf>
    <xf numFmtId="176" fontId="6" fillId="7" borderId="6" xfId="19" applyNumberFormat="1" applyFont="1" applyFill="1" applyBorder="1" applyAlignment="1" applyProtection="1">
      <alignment horizontal="left"/>
      <protection locked="0"/>
    </xf>
    <xf numFmtId="166" fontId="96" fillId="0" borderId="0" xfId="0" applyNumberFormat="1" applyFont="1" applyProtection="1">
      <protection locked="0"/>
    </xf>
    <xf numFmtId="176" fontId="95" fillId="0" borderId="8" xfId="19" applyNumberFormat="1" applyFont="1" applyFill="1" applyBorder="1" applyAlignment="1" applyProtection="1">
      <alignment horizontal="left"/>
      <protection locked="0"/>
    </xf>
    <xf numFmtId="166" fontId="28" fillId="3" borderId="0" xfId="0" applyNumberFormat="1" applyFont="1" applyFill="1"/>
    <xf numFmtId="0" fontId="11" fillId="3" borderId="22" xfId="0" applyFont="1" applyFill="1" applyBorder="1" applyAlignment="1" applyProtection="1">
      <alignment horizontal="left"/>
      <protection locked="0"/>
    </xf>
    <xf numFmtId="0" fontId="11" fillId="3" borderId="21" xfId="0" applyFont="1" applyFill="1" applyBorder="1" applyAlignment="1" applyProtection="1">
      <alignment horizontal="left"/>
      <protection locked="0"/>
    </xf>
    <xf numFmtId="0" fontId="11" fillId="3" borderId="65" xfId="0" applyFont="1" applyFill="1" applyBorder="1" applyAlignment="1" applyProtection="1">
      <alignment horizontal="left"/>
      <protection locked="0"/>
    </xf>
    <xf numFmtId="176" fontId="11" fillId="3" borderId="25" xfId="19" applyNumberFormat="1" applyFont="1" applyFill="1" applyBorder="1" applyAlignment="1" applyProtection="1">
      <alignment horizontal="left"/>
      <protection locked="0"/>
    </xf>
    <xf numFmtId="181" fontId="11" fillId="3" borderId="60" xfId="19" applyNumberFormat="1" applyFont="1" applyFill="1" applyBorder="1" applyAlignment="1" applyProtection="1">
      <alignment horizontal="right"/>
      <protection locked="0"/>
    </xf>
    <xf numFmtId="181" fontId="11" fillId="3" borderId="63" xfId="19" applyNumberFormat="1" applyFont="1" applyFill="1" applyBorder="1" applyAlignment="1" applyProtection="1">
      <alignment horizontal="right"/>
      <protection locked="0"/>
    </xf>
    <xf numFmtId="181" fontId="6" fillId="7" borderId="21" xfId="19" applyNumberFormat="1" applyFont="1" applyFill="1" applyBorder="1" applyAlignment="1" applyProtection="1">
      <alignment horizontal="left"/>
      <protection locked="0"/>
    </xf>
    <xf numFmtId="181" fontId="6" fillId="7" borderId="65" xfId="19" applyNumberFormat="1" applyFont="1" applyFill="1" applyBorder="1" applyAlignment="1" applyProtection="1">
      <alignment horizontal="left"/>
      <protection locked="0"/>
    </xf>
    <xf numFmtId="181" fontId="6" fillId="7" borderId="25" xfId="19" applyNumberFormat="1" applyFont="1" applyFill="1" applyBorder="1" applyAlignment="1" applyProtection="1">
      <alignment horizontal="left"/>
      <protection locked="0"/>
    </xf>
    <xf numFmtId="0" fontId="11" fillId="0" borderId="8" xfId="0" applyFont="1" applyFill="1" applyBorder="1" applyAlignment="1" applyProtection="1">
      <alignment horizontal="left"/>
      <protection locked="0"/>
    </xf>
    <xf numFmtId="0" fontId="11" fillId="0" borderId="0" xfId="0" applyFont="1" applyFill="1" applyBorder="1" applyAlignment="1" applyProtection="1">
      <alignment horizontal="left"/>
      <protection locked="0"/>
    </xf>
    <xf numFmtId="0" fontId="11" fillId="0" borderId="3" xfId="0" applyFont="1" applyFill="1" applyBorder="1" applyAlignment="1" applyProtection="1">
      <alignment horizontal="left"/>
      <protection locked="0"/>
    </xf>
    <xf numFmtId="0" fontId="11" fillId="0" borderId="21" xfId="0" applyFont="1" applyFill="1" applyBorder="1" applyAlignment="1" applyProtection="1">
      <alignment horizontal="left"/>
      <protection locked="0"/>
    </xf>
    <xf numFmtId="0" fontId="11" fillId="10" borderId="21" xfId="0" applyFont="1" applyFill="1" applyBorder="1" applyAlignment="1" applyProtection="1">
      <alignment horizontal="left"/>
      <protection locked="0"/>
    </xf>
    <xf numFmtId="0" fontId="11" fillId="10" borderId="65" xfId="0" applyFont="1" applyFill="1" applyBorder="1" applyAlignment="1" applyProtection="1">
      <alignment horizontal="left"/>
      <protection locked="0"/>
    </xf>
    <xf numFmtId="181" fontId="6" fillId="10" borderId="25" xfId="19" applyNumberFormat="1" applyFont="1" applyFill="1" applyBorder="1" applyAlignment="1" applyProtection="1">
      <alignment horizontal="left"/>
      <protection locked="0"/>
    </xf>
    <xf numFmtId="181" fontId="11" fillId="7" borderId="2" xfId="19" applyNumberFormat="1" applyFont="1" applyFill="1" applyBorder="1" applyAlignment="1" applyProtection="1">
      <alignment horizontal="left"/>
      <protection locked="0"/>
    </xf>
    <xf numFmtId="0" fontId="6" fillId="3" borderId="53" xfId="0" applyFont="1" applyFill="1" applyBorder="1" applyAlignment="1" applyProtection="1">
      <alignment horizontal="left"/>
      <protection locked="0"/>
    </xf>
    <xf numFmtId="0" fontId="6" fillId="10" borderId="8" xfId="0" applyFont="1" applyFill="1" applyBorder="1" applyAlignment="1" applyProtection="1">
      <alignment horizontal="left"/>
      <protection locked="0"/>
    </xf>
    <xf numFmtId="0" fontId="6" fillId="10" borderId="0" xfId="0" applyFont="1" applyFill="1" applyBorder="1" applyAlignment="1" applyProtection="1">
      <alignment horizontal="left"/>
      <protection locked="0"/>
    </xf>
    <xf numFmtId="181" fontId="6" fillId="7" borderId="2" xfId="19" applyNumberFormat="1" applyFont="1" applyFill="1" applyBorder="1" applyAlignment="1" applyProtection="1">
      <alignment horizontal="left"/>
      <protection locked="0"/>
    </xf>
    <xf numFmtId="181" fontId="6" fillId="3" borderId="29" xfId="19" applyNumberFormat="1" applyFont="1" applyFill="1" applyBorder="1" applyAlignment="1" applyProtection="1">
      <alignment horizontal="right"/>
      <protection locked="0"/>
    </xf>
    <xf numFmtId="181" fontId="6" fillId="3" borderId="14" xfId="19" applyNumberFormat="1" applyFont="1" applyFill="1" applyBorder="1" applyAlignment="1" applyProtection="1">
      <alignment horizontal="right"/>
      <protection locked="0"/>
    </xf>
    <xf numFmtId="181" fontId="6" fillId="3" borderId="101" xfId="19" applyNumberFormat="1" applyFont="1" applyFill="1" applyBorder="1" applyAlignment="1" applyProtection="1">
      <alignment horizontal="right"/>
      <protection locked="0"/>
    </xf>
    <xf numFmtId="181" fontId="6" fillId="3" borderId="69" xfId="19" applyNumberFormat="1" applyFont="1" applyFill="1" applyBorder="1" applyAlignment="1" applyProtection="1">
      <alignment horizontal="right"/>
      <protection locked="0"/>
    </xf>
    <xf numFmtId="181" fontId="6" fillId="7" borderId="21" xfId="19" applyNumberFormat="1" applyFont="1" applyFill="1" applyBorder="1" applyAlignment="1" applyProtection="1">
      <alignment horizontal="right"/>
      <protection locked="0"/>
    </xf>
    <xf numFmtId="181" fontId="6" fillId="7" borderId="1" xfId="19" applyNumberFormat="1" applyFont="1" applyFill="1" applyBorder="1" applyAlignment="1" applyProtection="1">
      <alignment horizontal="right"/>
      <protection locked="0"/>
    </xf>
    <xf numFmtId="181" fontId="6" fillId="7" borderId="0" xfId="19" applyNumberFormat="1" applyFont="1" applyFill="1" applyBorder="1" applyAlignment="1" applyProtection="1">
      <alignment horizontal="right"/>
      <protection locked="0"/>
    </xf>
    <xf numFmtId="181" fontId="6" fillId="7" borderId="2" xfId="19" applyNumberFormat="1" applyFont="1" applyFill="1" applyBorder="1" applyAlignment="1" applyProtection="1">
      <alignment horizontal="right"/>
      <protection locked="0"/>
    </xf>
    <xf numFmtId="181" fontId="0" fillId="0" borderId="0" xfId="0" applyNumberFormat="1" applyFill="1" applyAlignment="1" applyProtection="1">
      <alignment horizontal="right"/>
      <protection locked="0"/>
    </xf>
    <xf numFmtId="0" fontId="6" fillId="3" borderId="54" xfId="0" applyFont="1" applyFill="1" applyBorder="1" applyAlignment="1" applyProtection="1">
      <alignment horizontal="left"/>
      <protection locked="0"/>
    </xf>
    <xf numFmtId="181" fontId="6" fillId="7" borderId="0" xfId="19" applyNumberFormat="1" applyFont="1" applyFill="1" applyBorder="1" applyAlignment="1" applyProtection="1">
      <alignment horizontal="left"/>
      <protection locked="0"/>
    </xf>
    <xf numFmtId="181" fontId="6" fillId="3" borderId="13" xfId="19" applyNumberFormat="1" applyFont="1" applyFill="1" applyBorder="1" applyAlignment="1" applyProtection="1">
      <alignment horizontal="right"/>
      <protection locked="0"/>
    </xf>
    <xf numFmtId="181" fontId="6" fillId="3" borderId="9" xfId="19" applyNumberFormat="1" applyFont="1" applyFill="1" applyBorder="1" applyAlignment="1" applyProtection="1">
      <alignment horizontal="right"/>
      <protection locked="0"/>
    </xf>
    <xf numFmtId="181" fontId="6" fillId="3" borderId="11" xfId="19" applyNumberFormat="1" applyFont="1" applyFill="1" applyBorder="1" applyAlignment="1" applyProtection="1">
      <alignment horizontal="right"/>
      <protection locked="0"/>
    </xf>
    <xf numFmtId="181" fontId="6" fillId="3" borderId="38" xfId="19" applyNumberFormat="1" applyFont="1" applyFill="1" applyBorder="1" applyAlignment="1" applyProtection="1">
      <alignment horizontal="right"/>
      <protection locked="0"/>
    </xf>
    <xf numFmtId="181" fontId="6" fillId="3" borderId="67" xfId="19" applyNumberFormat="1" applyFont="1" applyFill="1" applyBorder="1" applyAlignment="1" applyProtection="1">
      <alignment horizontal="right"/>
      <protection locked="0"/>
    </xf>
    <xf numFmtId="181" fontId="6" fillId="7" borderId="4" xfId="19" applyNumberFormat="1" applyFont="1" applyFill="1" applyBorder="1" applyAlignment="1" applyProtection="1">
      <alignment horizontal="right"/>
      <protection locked="0"/>
    </xf>
    <xf numFmtId="181" fontId="6" fillId="7" borderId="3" xfId="19" applyNumberFormat="1" applyFont="1" applyFill="1" applyBorder="1" applyAlignment="1" applyProtection="1">
      <alignment horizontal="right"/>
      <protection locked="0"/>
    </xf>
    <xf numFmtId="176" fontId="87" fillId="10" borderId="3" xfId="19" applyNumberFormat="1" applyFont="1" applyFill="1" applyBorder="1" applyAlignment="1" applyProtection="1">
      <alignment horizontal="left"/>
      <protection locked="0"/>
    </xf>
    <xf numFmtId="181" fontId="0" fillId="0" borderId="0" xfId="0" applyNumberFormat="1" applyFont="1" applyFill="1" applyAlignment="1" applyProtection="1">
      <alignment horizontal="right"/>
      <protection locked="0"/>
    </xf>
    <xf numFmtId="181" fontId="6" fillId="3" borderId="54" xfId="19" applyNumberFormat="1" applyFont="1" applyFill="1" applyBorder="1" applyAlignment="1" applyProtection="1">
      <alignment horizontal="right"/>
      <protection locked="0"/>
    </xf>
    <xf numFmtId="181" fontId="6" fillId="7" borderId="40" xfId="19" applyNumberFormat="1" applyFont="1" applyFill="1" applyBorder="1" applyAlignment="1" applyProtection="1">
      <alignment horizontal="right"/>
      <protection locked="0"/>
    </xf>
    <xf numFmtId="0" fontId="28" fillId="0" borderId="0" xfId="0" applyFont="1" applyAlignment="1" applyProtection="1">
      <alignment horizontal="left"/>
      <protection locked="0"/>
    </xf>
    <xf numFmtId="0" fontId="28" fillId="0" borderId="0" xfId="0" applyFont="1" applyAlignment="1" applyProtection="1">
      <alignment horizontal="left" wrapText="1"/>
      <protection locked="0"/>
    </xf>
    <xf numFmtId="0" fontId="6" fillId="3" borderId="102" xfId="0" applyFont="1" applyFill="1" applyBorder="1" applyAlignment="1" applyProtection="1">
      <alignment horizontal="left"/>
      <protection locked="0"/>
    </xf>
    <xf numFmtId="181" fontId="6" fillId="7" borderId="5" xfId="19" applyNumberFormat="1" applyFont="1" applyFill="1" applyBorder="1" applyAlignment="1" applyProtection="1">
      <alignment horizontal="right"/>
      <protection locked="0"/>
    </xf>
    <xf numFmtId="181" fontId="6" fillId="3" borderId="102" xfId="19" applyNumberFormat="1" applyFont="1" applyFill="1" applyBorder="1" applyAlignment="1" applyProtection="1">
      <alignment horizontal="right"/>
      <protection locked="0"/>
    </xf>
    <xf numFmtId="181" fontId="6" fillId="3" borderId="15" xfId="19" applyNumberFormat="1" applyFont="1" applyFill="1" applyBorder="1" applyAlignment="1" applyProtection="1">
      <alignment horizontal="right"/>
      <protection locked="0"/>
    </xf>
    <xf numFmtId="181" fontId="6" fillId="3" borderId="17" xfId="19" applyNumberFormat="1" applyFont="1" applyFill="1" applyBorder="1" applyAlignment="1" applyProtection="1">
      <alignment horizontal="right"/>
      <protection locked="0"/>
    </xf>
    <xf numFmtId="181" fontId="6" fillId="3" borderId="16" xfId="19" applyNumberFormat="1" applyFont="1" applyFill="1" applyBorder="1" applyAlignment="1" applyProtection="1">
      <alignment horizontal="right"/>
      <protection locked="0"/>
    </xf>
    <xf numFmtId="181" fontId="6" fillId="3" borderId="51" xfId="19" applyNumberFormat="1" applyFont="1" applyFill="1" applyBorder="1" applyAlignment="1" applyProtection="1">
      <alignment horizontal="right"/>
      <protection locked="0"/>
    </xf>
    <xf numFmtId="181" fontId="6" fillId="7" borderId="6" xfId="19" applyNumberFormat="1" applyFont="1" applyFill="1" applyBorder="1" applyAlignment="1" applyProtection="1">
      <alignment horizontal="right"/>
      <protection locked="0"/>
    </xf>
    <xf numFmtId="0" fontId="10" fillId="26" borderId="21" xfId="0" applyFont="1" applyFill="1" applyBorder="1" applyAlignment="1" applyProtection="1">
      <alignment horizontal="left" wrapText="1"/>
      <protection locked="0"/>
    </xf>
    <xf numFmtId="0" fontId="10" fillId="10" borderId="21" xfId="0" applyFont="1" applyFill="1" applyBorder="1" applyAlignment="1" applyProtection="1">
      <alignment horizontal="left" wrapText="1"/>
      <protection locked="0"/>
    </xf>
    <xf numFmtId="0" fontId="10" fillId="10" borderId="65" xfId="0" applyFont="1" applyFill="1" applyBorder="1" applyAlignment="1" applyProtection="1">
      <alignment horizontal="left" wrapText="1"/>
      <protection locked="0"/>
    </xf>
    <xf numFmtId="176" fontId="10" fillId="10" borderId="25" xfId="19" applyNumberFormat="1" applyFont="1" applyFill="1" applyBorder="1" applyAlignment="1" applyProtection="1">
      <alignment horizontal="left"/>
      <protection locked="0"/>
    </xf>
    <xf numFmtId="181" fontId="10" fillId="26" borderId="62" xfId="19" applyNumberFormat="1" applyFont="1" applyFill="1" applyBorder="1" applyAlignment="1" applyProtection="1">
      <alignment horizontal="left"/>
      <protection locked="0"/>
    </xf>
    <xf numFmtId="181" fontId="10" fillId="26" borderId="60" xfId="19" applyNumberFormat="1" applyFont="1" applyFill="1" applyBorder="1" applyAlignment="1" applyProtection="1">
      <alignment horizontal="right"/>
      <protection locked="0"/>
    </xf>
    <xf numFmtId="181" fontId="10" fillId="26" borderId="63" xfId="19" applyNumberFormat="1" applyFont="1" applyFill="1" applyBorder="1" applyAlignment="1" applyProtection="1">
      <alignment horizontal="right"/>
      <protection locked="0"/>
    </xf>
    <xf numFmtId="182" fontId="10" fillId="26" borderId="21" xfId="19" applyNumberFormat="1" applyFont="1" applyFill="1" applyBorder="1" applyAlignment="1" applyProtection="1">
      <alignment horizontal="right"/>
      <protection locked="0"/>
    </xf>
    <xf numFmtId="182" fontId="10" fillId="26" borderId="61" xfId="19" applyNumberFormat="1" applyFont="1" applyFill="1" applyBorder="1" applyAlignment="1" applyProtection="1">
      <alignment horizontal="right"/>
      <protection locked="0"/>
    </xf>
    <xf numFmtId="182" fontId="10" fillId="26" borderId="60" xfId="19" applyNumberFormat="1" applyFont="1" applyFill="1" applyBorder="1" applyAlignment="1" applyProtection="1">
      <alignment horizontal="right"/>
      <protection locked="0"/>
    </xf>
    <xf numFmtId="182" fontId="10" fillId="26" borderId="62" xfId="19" applyNumberFormat="1" applyFont="1" applyFill="1" applyBorder="1" applyAlignment="1" applyProtection="1">
      <alignment horizontal="right"/>
      <protection locked="0"/>
    </xf>
    <xf numFmtId="181" fontId="10" fillId="26" borderId="22" xfId="19" applyNumberFormat="1" applyFont="1" applyFill="1" applyBorder="1" applyAlignment="1" applyProtection="1">
      <alignment horizontal="right"/>
      <protection locked="0"/>
    </xf>
    <xf numFmtId="181" fontId="10" fillId="26" borderId="6" xfId="19" applyNumberFormat="1" applyFont="1" applyFill="1" applyBorder="1" applyAlignment="1" applyProtection="1">
      <alignment horizontal="right"/>
      <protection locked="0"/>
    </xf>
    <xf numFmtId="0" fontId="11" fillId="3" borderId="21" xfId="0" applyFont="1" applyFill="1" applyBorder="1" applyAlignment="1" applyProtection="1">
      <alignment horizontal="left" wrapText="1"/>
      <protection locked="0"/>
    </xf>
    <xf numFmtId="0" fontId="11" fillId="3" borderId="65" xfId="0" applyFont="1" applyFill="1" applyBorder="1" applyAlignment="1" applyProtection="1">
      <alignment horizontal="left" wrapText="1"/>
      <protection locked="0"/>
    </xf>
    <xf numFmtId="181" fontId="11" fillId="3" borderId="65" xfId="19" applyNumberFormat="1" applyFont="1" applyFill="1" applyBorder="1" applyAlignment="1" applyProtection="1">
      <alignment horizontal="right"/>
      <protection locked="0"/>
    </xf>
    <xf numFmtId="0" fontId="0" fillId="0" borderId="25" xfId="0" applyFill="1" applyBorder="1" applyProtection="1">
      <protection locked="0"/>
    </xf>
    <xf numFmtId="0" fontId="10" fillId="26" borderId="4" xfId="0" applyFont="1" applyFill="1" applyBorder="1" applyAlignment="1" applyProtection="1">
      <alignment vertical="center"/>
      <protection locked="0"/>
    </xf>
    <xf numFmtId="0" fontId="10" fillId="10" borderId="21" xfId="0" applyFont="1" applyFill="1" applyBorder="1" applyAlignment="1" applyProtection="1">
      <alignment vertical="center"/>
      <protection locked="0"/>
    </xf>
    <xf numFmtId="0" fontId="10" fillId="10" borderId="65" xfId="0" applyFont="1" applyFill="1" applyBorder="1" applyAlignment="1" applyProtection="1">
      <alignment vertical="center"/>
      <protection locked="0"/>
    </xf>
    <xf numFmtId="176" fontId="97" fillId="10" borderId="25" xfId="19" applyNumberFormat="1" applyFont="1" applyFill="1" applyBorder="1" applyAlignment="1" applyProtection="1">
      <alignment horizontal="left"/>
      <protection locked="0"/>
    </xf>
    <xf numFmtId="176" fontId="97" fillId="26" borderId="64" xfId="19" applyNumberFormat="1" applyFont="1" applyFill="1" applyBorder="1" applyAlignment="1" applyProtection="1">
      <alignment horizontal="left"/>
      <protection locked="0"/>
    </xf>
    <xf numFmtId="2" fontId="11" fillId="26" borderId="43" xfId="19" applyNumberFormat="1" applyFont="1" applyFill="1" applyBorder="1" applyAlignment="1" applyProtection="1">
      <alignment horizontal="right"/>
      <protection locked="0"/>
    </xf>
    <xf numFmtId="2" fontId="11" fillId="26" borderId="44" xfId="19" applyNumberFormat="1" applyFont="1" applyFill="1" applyBorder="1" applyAlignment="1" applyProtection="1">
      <alignment horizontal="right"/>
      <protection locked="0"/>
    </xf>
    <xf numFmtId="181" fontId="10" fillId="26" borderId="62" xfId="19" applyNumberFormat="1" applyFont="1" applyFill="1" applyBorder="1" applyAlignment="1" applyProtection="1">
      <alignment horizontal="right"/>
      <protection locked="0"/>
    </xf>
    <xf numFmtId="181" fontId="10" fillId="26" borderId="25" xfId="19" applyNumberFormat="1" applyFont="1" applyFill="1" applyBorder="1" applyAlignment="1" applyProtection="1">
      <alignment horizontal="right"/>
      <protection locked="0"/>
    </xf>
    <xf numFmtId="166" fontId="98" fillId="0" borderId="0" xfId="0" applyNumberFormat="1" applyFont="1" applyAlignment="1" applyProtection="1">
      <alignment horizontal="left"/>
      <protection locked="0"/>
    </xf>
    <xf numFmtId="0" fontId="6" fillId="0" borderId="0" xfId="0" applyFont="1" applyAlignment="1" applyProtection="1">
      <alignment horizontal="left"/>
      <protection locked="0"/>
    </xf>
    <xf numFmtId="0" fontId="0" fillId="0" borderId="0" xfId="0" applyAlignment="1" applyProtection="1">
      <alignment horizontal="left" wrapText="1"/>
      <protection locked="0"/>
    </xf>
    <xf numFmtId="0" fontId="0" fillId="0" borderId="0" xfId="0" applyAlignment="1" applyProtection="1">
      <alignment horizontal="left"/>
      <protection locked="0"/>
    </xf>
    <xf numFmtId="0" fontId="3" fillId="0" borderId="0" xfId="0" applyFont="1" applyProtection="1">
      <protection locked="0"/>
    </xf>
    <xf numFmtId="177" fontId="64" fillId="0" borderId="0" xfId="0" applyNumberFormat="1" applyFont="1" applyFill="1" applyAlignment="1" applyProtection="1">
      <alignment horizontal="right"/>
      <protection locked="0"/>
    </xf>
    <xf numFmtId="0" fontId="6" fillId="7" borderId="0" xfId="8" applyFill="1" applyAlignment="1">
      <alignment vertical="top" wrapText="1"/>
    </xf>
    <xf numFmtId="0" fontId="6" fillId="0" borderId="0" xfId="0" applyFont="1" applyAlignment="1" applyProtection="1">
      <protection locked="0"/>
    </xf>
    <xf numFmtId="0" fontId="11" fillId="3" borderId="45" xfId="0" applyFont="1" applyFill="1" applyBorder="1" applyAlignment="1">
      <alignment vertical="center" wrapText="1"/>
    </xf>
    <xf numFmtId="0" fontId="53" fillId="3" borderId="28" xfId="0" applyFont="1" applyFill="1" applyBorder="1" applyAlignment="1" applyProtection="1">
      <alignment horizontal="right" vertical="center"/>
      <protection locked="0"/>
    </xf>
    <xf numFmtId="0" fontId="54" fillId="26" borderId="30" xfId="0" applyFont="1" applyFill="1" applyBorder="1" applyAlignment="1">
      <alignment horizontal="right" vertical="center" wrapText="1"/>
    </xf>
    <xf numFmtId="0" fontId="95" fillId="0" borderId="0" xfId="0" applyFont="1" applyProtection="1">
      <protection locked="0"/>
    </xf>
    <xf numFmtId="0" fontId="11" fillId="3" borderId="38" xfId="0" applyFont="1" applyFill="1" applyBorder="1" applyAlignment="1">
      <alignment vertical="center" wrapText="1"/>
    </xf>
    <xf numFmtId="166" fontId="10" fillId="26" borderId="50" xfId="0" applyNumberFormat="1" applyFont="1" applyFill="1" applyBorder="1" applyAlignment="1">
      <alignment horizontal="right" vertical="center" wrapText="1"/>
    </xf>
    <xf numFmtId="0" fontId="6" fillId="10" borderId="9" xfId="0" applyFont="1" applyFill="1" applyBorder="1" applyAlignment="1">
      <alignment horizontal="right" vertical="center" wrapText="1"/>
    </xf>
    <xf numFmtId="166" fontId="6" fillId="10" borderId="50" xfId="0" applyNumberFormat="1" applyFont="1" applyFill="1" applyBorder="1" applyAlignment="1">
      <alignment horizontal="right" vertical="center" wrapText="1"/>
    </xf>
    <xf numFmtId="0" fontId="47" fillId="0" borderId="0" xfId="0" applyFont="1" applyAlignment="1" applyProtection="1">
      <alignment horizontal="left"/>
      <protection locked="0"/>
    </xf>
    <xf numFmtId="2" fontId="6" fillId="22" borderId="38" xfId="0" applyNumberFormat="1" applyFont="1" applyFill="1" applyBorder="1" applyAlignment="1">
      <alignment horizontal="left" vertical="center" wrapText="1"/>
    </xf>
    <xf numFmtId="2" fontId="6" fillId="22" borderId="38" xfId="0" applyNumberFormat="1" applyFont="1" applyFill="1" applyBorder="1" applyAlignment="1">
      <alignment horizontal="left" vertical="center" wrapText="1" indent="2"/>
    </xf>
    <xf numFmtId="166" fontId="54" fillId="26" borderId="47" xfId="0" applyNumberFormat="1" applyFont="1" applyFill="1" applyBorder="1" applyAlignment="1">
      <alignment horizontal="right" vertical="center" wrapText="1"/>
    </xf>
    <xf numFmtId="166" fontId="54" fillId="26" borderId="49" xfId="0" applyNumberFormat="1" applyFont="1" applyFill="1" applyBorder="1" applyAlignment="1">
      <alignment horizontal="right" vertical="center" wrapText="1"/>
    </xf>
    <xf numFmtId="0" fontId="6" fillId="0" borderId="0" xfId="0" applyFont="1" applyFill="1" applyAlignment="1">
      <alignment horizontal="right" vertical="center" wrapText="1"/>
    </xf>
    <xf numFmtId="0" fontId="6" fillId="0" borderId="0" xfId="0" applyFont="1" applyAlignment="1">
      <alignment horizontal="right" wrapText="1"/>
    </xf>
    <xf numFmtId="0" fontId="6" fillId="7" borderId="0" xfId="8" applyFont="1" applyFill="1" applyAlignment="1">
      <alignment horizontal="left" vertical="center"/>
    </xf>
    <xf numFmtId="0" fontId="11" fillId="7" borderId="0" xfId="8" applyFont="1" applyFill="1" applyAlignment="1">
      <alignment horizontal="left" vertical="center" wrapText="1"/>
    </xf>
    <xf numFmtId="0" fontId="11" fillId="3" borderId="0" xfId="8" applyFont="1" applyFill="1" applyAlignment="1">
      <alignment horizontal="left" vertical="center" wrapText="1"/>
    </xf>
    <xf numFmtId="0" fontId="11" fillId="3" borderId="0" xfId="8" applyFont="1" applyFill="1" applyAlignment="1">
      <alignment vertical="center" wrapText="1"/>
    </xf>
    <xf numFmtId="0" fontId="11" fillId="0" borderId="31" xfId="0" applyFont="1" applyFill="1" applyBorder="1" applyAlignment="1">
      <alignment vertical="center" wrapText="1"/>
    </xf>
    <xf numFmtId="0" fontId="99" fillId="10" borderId="14" xfId="0" applyFont="1" applyFill="1" applyBorder="1"/>
    <xf numFmtId="0" fontId="6" fillId="10" borderId="14" xfId="0" applyFont="1" applyFill="1" applyBorder="1"/>
    <xf numFmtId="0" fontId="11" fillId="10" borderId="14" xfId="0" applyFont="1" applyFill="1" applyBorder="1" applyAlignment="1">
      <alignment wrapText="1"/>
    </xf>
    <xf numFmtId="166" fontId="11" fillId="0" borderId="35" xfId="0" applyNumberFormat="1" applyFont="1" applyFill="1" applyBorder="1" applyAlignment="1">
      <alignment horizontal="right" vertical="center" wrapText="1"/>
    </xf>
    <xf numFmtId="0" fontId="6" fillId="0" borderId="38" xfId="0" applyFont="1" applyFill="1" applyBorder="1" applyAlignment="1">
      <alignment horizontal="left" vertical="center" wrapText="1" indent="2"/>
    </xf>
    <xf numFmtId="9" fontId="100" fillId="32" borderId="9" xfId="3" applyFont="1" applyFill="1" applyBorder="1"/>
    <xf numFmtId="166" fontId="6" fillId="0" borderId="50" xfId="0" applyNumberFormat="1" applyFont="1" applyFill="1" applyBorder="1" applyAlignment="1">
      <alignment horizontal="right" vertical="center" wrapText="1"/>
    </xf>
    <xf numFmtId="0" fontId="11" fillId="0" borderId="38" xfId="0" applyFont="1" applyFill="1" applyBorder="1" applyAlignment="1">
      <alignment vertical="center" wrapText="1"/>
    </xf>
    <xf numFmtId="168" fontId="99" fillId="10" borderId="9" xfId="0" applyNumberFormat="1" applyFont="1" applyFill="1" applyBorder="1"/>
    <xf numFmtId="0" fontId="99" fillId="10" borderId="0" xfId="0" applyFont="1" applyFill="1" applyBorder="1"/>
    <xf numFmtId="0" fontId="6" fillId="10" borderId="9" xfId="0" applyFont="1" applyFill="1" applyBorder="1"/>
    <xf numFmtId="0" fontId="11" fillId="10" borderId="9" xfId="0" applyFont="1" applyFill="1" applyBorder="1" applyAlignment="1">
      <alignment wrapText="1"/>
    </xf>
    <xf numFmtId="166" fontId="11" fillId="0" borderId="50" xfId="0" applyNumberFormat="1" applyFont="1" applyFill="1" applyBorder="1" applyAlignment="1">
      <alignment horizontal="right" vertical="center" wrapText="1"/>
    </xf>
    <xf numFmtId="166" fontId="100" fillId="32" borderId="9" xfId="0" applyNumberFormat="1" applyFont="1" applyFill="1" applyBorder="1"/>
    <xf numFmtId="0" fontId="11" fillId="0" borderId="57" xfId="0" applyFont="1" applyFill="1" applyBorder="1" applyAlignment="1">
      <alignment vertical="center" wrapText="1"/>
    </xf>
    <xf numFmtId="166" fontId="11" fillId="0" borderId="58" xfId="0" applyNumberFormat="1" applyFont="1" applyFill="1" applyBorder="1" applyAlignment="1">
      <alignment horizontal="right" vertical="center" wrapText="1"/>
    </xf>
    <xf numFmtId="0" fontId="99" fillId="10" borderId="9" xfId="0" applyFont="1" applyFill="1" applyBorder="1"/>
    <xf numFmtId="0" fontId="6" fillId="0" borderId="42" xfId="0" applyFont="1" applyBorder="1" applyAlignment="1">
      <alignment horizontal="left" wrapText="1" indent="2"/>
    </xf>
    <xf numFmtId="166" fontId="6" fillId="22" borderId="47" xfId="0" applyNumberFormat="1" applyFont="1" applyFill="1" applyBorder="1" applyAlignment="1">
      <alignment horizontal="right" vertical="center"/>
    </xf>
    <xf numFmtId="166" fontId="100" fillId="32" borderId="47" xfId="0" applyNumberFormat="1" applyFont="1" applyFill="1" applyBorder="1"/>
    <xf numFmtId="166" fontId="6" fillId="0" borderId="49" xfId="0" applyNumberFormat="1" applyFont="1" applyFill="1" applyBorder="1" applyAlignment="1">
      <alignment horizontal="right" vertical="center" wrapText="1"/>
    </xf>
    <xf numFmtId="0" fontId="6" fillId="0" borderId="0" xfId="0" applyFont="1" applyFill="1" applyAlignment="1">
      <alignment vertical="center" wrapText="1"/>
    </xf>
    <xf numFmtId="0" fontId="11" fillId="0" borderId="0" xfId="0" applyFont="1" applyAlignment="1">
      <alignment wrapText="1"/>
    </xf>
    <xf numFmtId="0" fontId="4" fillId="0" borderId="38" xfId="0" applyFont="1" applyFill="1" applyBorder="1" applyAlignment="1">
      <alignment horizontal="right" vertical="center"/>
    </xf>
    <xf numFmtId="0" fontId="4" fillId="0" borderId="9" xfId="0" applyFont="1" applyFill="1" applyBorder="1" applyAlignment="1">
      <alignment horizontal="right" vertical="center"/>
    </xf>
    <xf numFmtId="0" fontId="4" fillId="3" borderId="9" xfId="0" applyFont="1" applyFill="1" applyBorder="1" applyAlignment="1">
      <alignment horizontal="right" vertical="center"/>
    </xf>
    <xf numFmtId="0" fontId="4" fillId="0" borderId="11" xfId="0" applyFont="1" applyFill="1" applyBorder="1" applyAlignment="1">
      <alignment horizontal="right" vertical="center"/>
    </xf>
    <xf numFmtId="0" fontId="6" fillId="0" borderId="38" xfId="0" applyFont="1" applyBorder="1" applyAlignment="1">
      <alignment wrapText="1"/>
    </xf>
    <xf numFmtId="166" fontId="2" fillId="32" borderId="11" xfId="0" applyNumberFormat="1" applyFont="1" applyFill="1" applyBorder="1"/>
    <xf numFmtId="166" fontId="2" fillId="32" borderId="50" xfId="0" applyNumberFormat="1" applyFont="1" applyFill="1" applyBorder="1"/>
    <xf numFmtId="166" fontId="2" fillId="32" borderId="54" xfId="0" applyNumberFormat="1" applyFont="1" applyFill="1" applyBorder="1"/>
    <xf numFmtId="166" fontId="6" fillId="22" borderId="42" xfId="0" applyNumberFormat="1" applyFont="1" applyFill="1" applyBorder="1" applyAlignment="1">
      <alignment horizontal="right" vertical="center" wrapText="1"/>
    </xf>
    <xf numFmtId="166" fontId="6" fillId="22" borderId="73" xfId="0" applyNumberFormat="1" applyFont="1" applyFill="1" applyBorder="1" applyAlignment="1">
      <alignment horizontal="right" vertical="center"/>
    </xf>
    <xf numFmtId="166" fontId="6" fillId="22" borderId="49" xfId="0" applyNumberFormat="1" applyFont="1" applyFill="1" applyBorder="1" applyAlignment="1">
      <alignment horizontal="right" vertical="center"/>
    </xf>
    <xf numFmtId="166" fontId="6" fillId="22" borderId="42" xfId="0" applyNumberFormat="1" applyFont="1" applyFill="1" applyBorder="1" applyAlignment="1">
      <alignment horizontal="right" vertical="center"/>
    </xf>
    <xf numFmtId="166" fontId="2" fillId="32" borderId="73" xfId="0" applyNumberFormat="1" applyFont="1" applyFill="1" applyBorder="1"/>
    <xf numFmtId="166" fontId="2" fillId="32" borderId="55" xfId="0" applyNumberFormat="1" applyFont="1" applyFill="1" applyBorder="1"/>
    <xf numFmtId="166" fontId="2" fillId="32" borderId="49" xfId="0" applyNumberFormat="1" applyFont="1" applyFill="1" applyBorder="1"/>
    <xf numFmtId="0" fontId="4" fillId="0" borderId="9" xfId="0" applyFont="1" applyFill="1" applyBorder="1" applyAlignment="1">
      <alignment vertical="center" wrapText="1"/>
    </xf>
    <xf numFmtId="0" fontId="6" fillId="7" borderId="0" xfId="8" applyFont="1" applyFill="1" applyAlignment="1">
      <alignment horizontal="left" vertical="center" wrapText="1"/>
    </xf>
    <xf numFmtId="0" fontId="11" fillId="0" borderId="45" xfId="0" applyFont="1" applyFill="1" applyBorder="1" applyAlignment="1">
      <alignment horizontal="left" wrapText="1"/>
    </xf>
    <xf numFmtId="0" fontId="11" fillId="0" borderId="28" xfId="0" applyFont="1" applyFill="1" applyBorder="1" applyAlignment="1">
      <alignment horizontal="left" wrapText="1"/>
    </xf>
    <xf numFmtId="0" fontId="11" fillId="0" borderId="30" xfId="0" applyFont="1" applyFill="1" applyBorder="1" applyAlignment="1">
      <alignment horizontal="left" wrapText="1"/>
    </xf>
    <xf numFmtId="0" fontId="0" fillId="3" borderId="38" xfId="0" applyFill="1" applyBorder="1"/>
    <xf numFmtId="0" fontId="0" fillId="3" borderId="9" xfId="0" applyFill="1" applyBorder="1"/>
    <xf numFmtId="0" fontId="2" fillId="32" borderId="38" xfId="0" applyFont="1" applyFill="1" applyBorder="1"/>
    <xf numFmtId="0" fontId="5" fillId="32" borderId="9" xfId="0" applyFont="1" applyFill="1" applyBorder="1"/>
    <xf numFmtId="166" fontId="5" fillId="32" borderId="9" xfId="0" applyNumberFormat="1" applyFont="1" applyFill="1" applyBorder="1"/>
    <xf numFmtId="166" fontId="5" fillId="32" borderId="50" xfId="0" applyNumberFormat="1" applyFont="1" applyFill="1" applyBorder="1"/>
    <xf numFmtId="0" fontId="2" fillId="32" borderId="42" xfId="0" applyFont="1" applyFill="1" applyBorder="1"/>
    <xf numFmtId="0" fontId="5" fillId="32" borderId="47" xfId="0" applyFont="1" applyFill="1" applyBorder="1"/>
    <xf numFmtId="166" fontId="5" fillId="32" borderId="47" xfId="0" applyNumberFormat="1" applyFont="1" applyFill="1" applyBorder="1"/>
    <xf numFmtId="166" fontId="5" fillId="32" borderId="49" xfId="0" applyNumberFormat="1" applyFont="1" applyFill="1" applyBorder="1"/>
    <xf numFmtId="0" fontId="102" fillId="7" borderId="0" xfId="0" applyFont="1" applyFill="1"/>
    <xf numFmtId="0" fontId="0" fillId="7" borderId="0" xfId="0" applyFill="1"/>
    <xf numFmtId="0" fontId="103" fillId="7" borderId="0" xfId="0" applyFont="1" applyFill="1"/>
    <xf numFmtId="0" fontId="102" fillId="0" borderId="0" xfId="0" applyFont="1"/>
    <xf numFmtId="0" fontId="70" fillId="9" borderId="9" xfId="0" applyFont="1" applyFill="1" applyBorder="1" applyAlignment="1">
      <alignment horizontal="left" vertical="center" wrapText="1"/>
    </xf>
    <xf numFmtId="0" fontId="45" fillId="7" borderId="9" xfId="0" applyFont="1" applyFill="1" applyBorder="1" applyAlignment="1">
      <alignment horizontal="left" vertical="top" wrapText="1"/>
    </xf>
    <xf numFmtId="0" fontId="0" fillId="7" borderId="9" xfId="0" applyFill="1" applyBorder="1" applyAlignment="1">
      <alignment horizontal="left" vertical="center" wrapText="1"/>
    </xf>
    <xf numFmtId="0" fontId="102" fillId="7" borderId="9" xfId="0" applyFont="1" applyFill="1" applyBorder="1" applyAlignment="1">
      <alignment horizontal="right" vertical="center" wrapText="1"/>
    </xf>
    <xf numFmtId="0" fontId="4" fillId="0" borderId="45" xfId="0" applyFont="1" applyBorder="1" applyAlignment="1">
      <alignment wrapText="1"/>
    </xf>
    <xf numFmtId="0" fontId="4" fillId="0" borderId="28" xfId="0" applyFont="1" applyBorder="1" applyAlignment="1">
      <alignment wrapText="1"/>
    </xf>
    <xf numFmtId="0" fontId="4" fillId="0" borderId="28" xfId="0" applyFont="1" applyFill="1" applyBorder="1" applyAlignment="1">
      <alignment vertical="center" wrapText="1"/>
    </xf>
    <xf numFmtId="0" fontId="4" fillId="0" borderId="30" xfId="0" applyFont="1" applyFill="1" applyBorder="1" applyAlignment="1">
      <alignment vertical="center" wrapText="1"/>
    </xf>
    <xf numFmtId="2" fontId="6" fillId="22" borderId="31" xfId="0" applyNumberFormat="1" applyFont="1" applyFill="1" applyBorder="1" applyAlignment="1">
      <alignment horizontal="left" vertical="center" wrapText="1" indent="2"/>
    </xf>
    <xf numFmtId="2" fontId="6" fillId="22" borderId="14" xfId="0" applyNumberFormat="1" applyFont="1" applyFill="1" applyBorder="1" applyAlignment="1">
      <alignment horizontal="left" vertical="center" wrapText="1" indent="2"/>
    </xf>
    <xf numFmtId="2" fontId="2" fillId="32" borderId="35" xfId="0" applyNumberFormat="1" applyFont="1" applyFill="1" applyBorder="1"/>
    <xf numFmtId="2" fontId="6" fillId="22" borderId="9" xfId="0" applyNumberFormat="1" applyFont="1" applyFill="1" applyBorder="1" applyAlignment="1">
      <alignment horizontal="left" vertical="center" wrapText="1" indent="2"/>
    </xf>
    <xf numFmtId="2" fontId="2" fillId="32" borderId="11" xfId="0" applyNumberFormat="1" applyFont="1" applyFill="1" applyBorder="1"/>
    <xf numFmtId="2" fontId="2" fillId="32" borderId="50" xfId="0" applyNumberFormat="1" applyFont="1" applyFill="1" applyBorder="1"/>
    <xf numFmtId="2" fontId="6" fillId="22" borderId="42" xfId="0" applyNumberFormat="1" applyFont="1" applyFill="1" applyBorder="1" applyAlignment="1">
      <alignment horizontal="left" vertical="center" wrapText="1" indent="2"/>
    </xf>
    <xf numFmtId="2" fontId="6" fillId="22" borderId="47" xfId="0" applyNumberFormat="1" applyFont="1" applyFill="1" applyBorder="1" applyAlignment="1">
      <alignment horizontal="left" vertical="center" wrapText="1" indent="2"/>
    </xf>
    <xf numFmtId="2" fontId="2" fillId="32" borderId="73" xfId="0" applyNumberFormat="1" applyFont="1" applyFill="1" applyBorder="1"/>
    <xf numFmtId="2" fontId="2" fillId="32" borderId="49" xfId="0" applyNumberFormat="1" applyFont="1" applyFill="1" applyBorder="1"/>
    <xf numFmtId="0" fontId="6" fillId="0" borderId="0" xfId="20"/>
    <xf numFmtId="0" fontId="104" fillId="7" borderId="0" xfId="6" applyFont="1" applyFill="1"/>
    <xf numFmtId="0" fontId="6" fillId="7" borderId="0" xfId="20" applyFill="1" applyAlignment="1">
      <alignment vertical="top" wrapText="1"/>
    </xf>
    <xf numFmtId="0" fontId="6" fillId="7" borderId="0" xfId="17" applyFont="1" applyFill="1" applyAlignment="1">
      <alignment vertical="center"/>
    </xf>
    <xf numFmtId="0" fontId="6" fillId="7" borderId="0" xfId="17" applyFill="1" applyAlignment="1">
      <alignment vertical="center" wrapText="1"/>
    </xf>
    <xf numFmtId="0" fontId="6" fillId="0" borderId="0" xfId="20" applyAlignment="1">
      <alignment vertical="center" wrapText="1"/>
    </xf>
    <xf numFmtId="0" fontId="6" fillId="0" borderId="0" xfId="20" applyAlignment="1">
      <alignment vertical="top" wrapText="1"/>
    </xf>
    <xf numFmtId="0" fontId="6" fillId="0" borderId="0" xfId="17" applyAlignment="1">
      <alignment vertical="top" wrapText="1"/>
    </xf>
    <xf numFmtId="0" fontId="6" fillId="0" borderId="0" xfId="17" applyAlignment="1">
      <alignment vertical="center" wrapText="1"/>
    </xf>
    <xf numFmtId="0" fontId="6" fillId="0" borderId="0" xfId="20" applyFill="1"/>
    <xf numFmtId="0" fontId="6" fillId="0" borderId="0" xfId="20" applyFill="1" applyAlignment="1">
      <alignment horizontal="left" vertical="top" wrapText="1"/>
    </xf>
    <xf numFmtId="0" fontId="75" fillId="0" borderId="0" xfId="17" applyFont="1" applyAlignment="1">
      <alignment vertical="top" wrapText="1"/>
    </xf>
    <xf numFmtId="0" fontId="104" fillId="0" borderId="0" xfId="17" applyFont="1" applyAlignment="1">
      <alignment vertical="top" wrapText="1"/>
    </xf>
    <xf numFmtId="0" fontId="6" fillId="0" borderId="0" xfId="20" applyFont="1" applyAlignment="1">
      <alignment vertical="center"/>
    </xf>
    <xf numFmtId="0" fontId="6" fillId="0" borderId="0" xfId="20" applyAlignment="1">
      <alignment vertical="center"/>
    </xf>
    <xf numFmtId="0" fontId="20" fillId="0" borderId="0" xfId="17" applyFont="1" applyFill="1" applyAlignment="1">
      <alignment vertical="top" wrapText="1"/>
    </xf>
    <xf numFmtId="0" fontId="70" fillId="9" borderId="9" xfId="17" applyFont="1" applyFill="1" applyBorder="1" applyAlignment="1">
      <alignment horizontal="left" vertical="top" wrapText="1"/>
    </xf>
    <xf numFmtId="0" fontId="6" fillId="0" borderId="0" xfId="20" applyAlignment="1"/>
    <xf numFmtId="0" fontId="6" fillId="7" borderId="9" xfId="17" applyFont="1" applyFill="1" applyBorder="1" applyAlignment="1">
      <alignment horizontal="left" vertical="top" wrapText="1"/>
    </xf>
    <xf numFmtId="0" fontId="6" fillId="0" borderId="0" xfId="20" applyAlignment="1">
      <alignment vertical="top"/>
    </xf>
    <xf numFmtId="0" fontId="105" fillId="29" borderId="0" xfId="21" applyFont="1"/>
    <xf numFmtId="0" fontId="6" fillId="29" borderId="0" xfId="21" applyFont="1"/>
    <xf numFmtId="0" fontId="106" fillId="0" borderId="0" xfId="21" applyFont="1" applyFill="1" applyBorder="1" applyAlignment="1">
      <alignment vertical="center" wrapText="1"/>
    </xf>
    <xf numFmtId="0" fontId="6" fillId="29" borderId="0" xfId="21" applyFont="1" applyAlignment="1">
      <alignment vertical="center"/>
    </xf>
    <xf numFmtId="0" fontId="28" fillId="0" borderId="0" xfId="0" applyFont="1" applyAlignment="1"/>
    <xf numFmtId="0" fontId="18" fillId="29" borderId="0" xfId="21" applyFont="1" applyFill="1" applyBorder="1" applyAlignment="1">
      <alignment horizontal="right" vertical="center" wrapText="1"/>
    </xf>
    <xf numFmtId="0" fontId="6" fillId="29" borderId="0" xfId="21" applyFont="1" applyFill="1" applyBorder="1" applyAlignment="1">
      <alignment horizontal="right" vertical="center" wrapText="1"/>
    </xf>
    <xf numFmtId="44" fontId="107" fillId="33" borderId="9" xfId="2" applyFont="1" applyFill="1" applyBorder="1" applyAlignment="1">
      <alignment horizontal="center" vertical="center" wrapText="1"/>
    </xf>
    <xf numFmtId="49" fontId="108" fillId="22" borderId="9" xfId="21" applyNumberFormat="1" applyFont="1" applyFill="1" applyBorder="1" applyAlignment="1">
      <alignment vertical="center" wrapText="1"/>
    </xf>
    <xf numFmtId="44" fontId="108" fillId="22" borderId="9" xfId="2" applyFont="1" applyFill="1" applyBorder="1" applyAlignment="1">
      <alignment horizontal="center" vertical="center" wrapText="1"/>
    </xf>
    <xf numFmtId="1" fontId="108" fillId="10" borderId="9" xfId="2" applyNumberFormat="1" applyFont="1" applyFill="1" applyBorder="1" applyAlignment="1">
      <alignment horizontal="center" vertical="center" wrapText="1"/>
    </xf>
    <xf numFmtId="0" fontId="109" fillId="29" borderId="0" xfId="21" applyFont="1" applyFill="1" applyBorder="1" applyAlignment="1">
      <alignment horizontal="right" vertical="center" wrapText="1"/>
    </xf>
    <xf numFmtId="0" fontId="108" fillId="29" borderId="0" xfId="21" applyFont="1" applyFill="1" applyBorder="1" applyAlignment="1">
      <alignment horizontal="right" vertical="center" wrapText="1"/>
    </xf>
    <xf numFmtId="0" fontId="110" fillId="0" borderId="0" xfId="21" applyFont="1" applyFill="1" applyBorder="1" applyAlignment="1">
      <alignment horizontal="left" vertical="center" wrapText="1"/>
    </xf>
    <xf numFmtId="0" fontId="46" fillId="0" borderId="0" xfId="0" applyFont="1"/>
    <xf numFmtId="0" fontId="4" fillId="0" borderId="45" xfId="0" applyFont="1" applyFill="1" applyBorder="1" applyAlignment="1">
      <alignment wrapText="1"/>
    </xf>
    <xf numFmtId="0" fontId="4" fillId="0" borderId="38" xfId="0" applyFont="1" applyFill="1" applyBorder="1" applyAlignment="1">
      <alignment wrapText="1"/>
    </xf>
    <xf numFmtId="0" fontId="4" fillId="0" borderId="42" xfId="0" applyFont="1" applyFill="1" applyBorder="1" applyAlignment="1">
      <alignment wrapText="1"/>
    </xf>
    <xf numFmtId="0" fontId="4" fillId="0" borderId="0" xfId="0" applyFont="1" applyFill="1" applyBorder="1"/>
    <xf numFmtId="0" fontId="4" fillId="0" borderId="28" xfId="0" applyFont="1" applyBorder="1"/>
    <xf numFmtId="0" fontId="4" fillId="0" borderId="30" xfId="0" applyFont="1" applyFill="1" applyBorder="1" applyAlignment="1">
      <alignment wrapText="1"/>
    </xf>
    <xf numFmtId="168" fontId="6" fillId="22" borderId="38" xfId="3" applyNumberFormat="1" applyFont="1" applyFill="1" applyBorder="1" applyAlignment="1">
      <alignment vertical="center" wrapText="1"/>
    </xf>
    <xf numFmtId="168" fontId="6" fillId="22" borderId="9" xfId="3" applyNumberFormat="1" applyFont="1" applyFill="1" applyBorder="1" applyAlignment="1">
      <alignment vertical="center" wrapText="1"/>
    </xf>
    <xf numFmtId="6" fontId="6" fillId="22" borderId="50" xfId="3" applyNumberFormat="1" applyFont="1" applyFill="1" applyBorder="1" applyAlignment="1">
      <alignment vertical="center" wrapText="1"/>
    </xf>
    <xf numFmtId="164" fontId="6" fillId="22" borderId="50" xfId="3" applyNumberFormat="1" applyFont="1" applyFill="1" applyBorder="1" applyAlignment="1">
      <alignment vertical="center" wrapText="1"/>
    </xf>
    <xf numFmtId="168" fontId="11" fillId="0" borderId="42" xfId="3" applyNumberFormat="1" applyFont="1" applyFill="1" applyBorder="1" applyAlignment="1">
      <alignment vertical="center" wrapText="1"/>
    </xf>
    <xf numFmtId="168" fontId="11" fillId="0" borderId="0" xfId="3" applyNumberFormat="1" applyFont="1" applyFill="1" applyBorder="1" applyAlignment="1">
      <alignment vertical="center" wrapText="1"/>
    </xf>
    <xf numFmtId="168" fontId="6" fillId="0" borderId="0" xfId="3" applyNumberFormat="1" applyFont="1" applyFill="1" applyBorder="1" applyAlignment="1">
      <alignment vertical="center" wrapText="1"/>
    </xf>
    <xf numFmtId="0" fontId="0" fillId="34" borderId="45" xfId="0" applyFill="1" applyBorder="1"/>
    <xf numFmtId="0" fontId="0" fillId="34" borderId="28" xfId="0" applyFill="1" applyBorder="1"/>
    <xf numFmtId="0" fontId="11" fillId="0" borderId="28" xfId="0" applyFont="1" applyBorder="1" applyAlignment="1" applyProtection="1">
      <alignment horizontal="right" vertical="center"/>
      <protection locked="0"/>
    </xf>
    <xf numFmtId="0" fontId="10" fillId="32" borderId="30" xfId="0" applyFont="1" applyFill="1" applyBorder="1" applyAlignment="1" applyProtection="1">
      <alignment horizontal="right" vertical="center"/>
      <protection locked="0"/>
    </xf>
    <xf numFmtId="0" fontId="0" fillId="0" borderId="38" xfId="0" applyBorder="1"/>
    <xf numFmtId="0" fontId="0" fillId="34" borderId="9" xfId="0" applyFill="1" applyBorder="1"/>
    <xf numFmtId="168" fontId="2" fillId="32" borderId="50" xfId="3" applyNumberFormat="1" applyFont="1" applyFill="1" applyBorder="1"/>
    <xf numFmtId="0" fontId="0" fillId="0" borderId="42" xfId="0" applyBorder="1"/>
    <xf numFmtId="0" fontId="0" fillId="34" borderId="47" xfId="0" applyFill="1" applyBorder="1"/>
    <xf numFmtId="168" fontId="2" fillId="32" borderId="49" xfId="3" applyNumberFormat="1" applyFont="1" applyFill="1" applyBorder="1"/>
    <xf numFmtId="168" fontId="11" fillId="35" borderId="17" xfId="3" applyNumberFormat="1" applyFont="1" applyFill="1" applyBorder="1" applyAlignment="1">
      <alignment vertical="center" wrapText="1"/>
    </xf>
    <xf numFmtId="0" fontId="4" fillId="0" borderId="69" xfId="0" applyFont="1" applyBorder="1"/>
    <xf numFmtId="0" fontId="11" fillId="0" borderId="32" xfId="0" applyFont="1" applyBorder="1" applyAlignment="1" applyProtection="1">
      <alignment horizontal="right"/>
      <protection locked="0"/>
    </xf>
    <xf numFmtId="0" fontId="11" fillId="0" borderId="45" xfId="0" applyFont="1" applyBorder="1" applyAlignment="1" applyProtection="1">
      <alignment horizontal="right"/>
      <protection locked="0"/>
    </xf>
    <xf numFmtId="0" fontId="11" fillId="0" borderId="28" xfId="0" applyFont="1" applyBorder="1" applyAlignment="1" applyProtection="1">
      <alignment horizontal="right"/>
      <protection locked="0"/>
    </xf>
    <xf numFmtId="0" fontId="11" fillId="0" borderId="30" xfId="0" applyFont="1" applyBorder="1" applyAlignment="1" applyProtection="1">
      <alignment horizontal="right"/>
      <protection locked="0"/>
    </xf>
    <xf numFmtId="0" fontId="35" fillId="0" borderId="45" xfId="0" applyFont="1" applyFill="1" applyBorder="1" applyAlignment="1">
      <alignment horizontal="right"/>
    </xf>
    <xf numFmtId="0" fontId="35" fillId="0" borderId="67" xfId="0" applyFont="1" applyFill="1" applyBorder="1" applyAlignment="1">
      <alignment horizontal="right"/>
    </xf>
    <xf numFmtId="0" fontId="35" fillId="0" borderId="30" xfId="0" applyFont="1" applyFill="1" applyBorder="1" applyAlignment="1">
      <alignment horizontal="right" wrapText="1"/>
    </xf>
    <xf numFmtId="0" fontId="0" fillId="6" borderId="8" xfId="0" applyFill="1" applyBorder="1"/>
    <xf numFmtId="0" fontId="0" fillId="6" borderId="36" xfId="0" applyFill="1" applyBorder="1" applyAlignment="1">
      <alignment wrapText="1"/>
    </xf>
    <xf numFmtId="0" fontId="11" fillId="6" borderId="8" xfId="0" applyFont="1" applyFill="1" applyBorder="1" applyAlignment="1" applyProtection="1">
      <alignment horizontal="right" vertical="center"/>
      <protection locked="0"/>
    </xf>
    <xf numFmtId="0" fontId="11" fillId="6" borderId="0" xfId="0" applyFont="1" applyFill="1" applyBorder="1" applyAlignment="1" applyProtection="1">
      <alignment horizontal="right" vertical="center"/>
      <protection locked="0"/>
    </xf>
    <xf numFmtId="0" fontId="11" fillId="6" borderId="3" xfId="0" applyFont="1" applyFill="1" applyBorder="1" applyAlignment="1" applyProtection="1">
      <alignment horizontal="right" vertical="center"/>
      <protection locked="0"/>
    </xf>
    <xf numFmtId="168" fontId="0" fillId="0" borderId="54" xfId="0" applyNumberFormat="1" applyBorder="1"/>
    <xf numFmtId="6" fontId="0" fillId="0" borderId="37" xfId="0" applyNumberFormat="1" applyBorder="1"/>
    <xf numFmtId="6" fontId="0" fillId="0" borderId="38" xfId="0" applyNumberFormat="1" applyBorder="1"/>
    <xf numFmtId="6" fontId="0" fillId="0" borderId="9" xfId="0" applyNumberFormat="1" applyBorder="1"/>
    <xf numFmtId="6" fontId="0" fillId="0" borderId="50" xfId="0" applyNumberFormat="1" applyBorder="1"/>
    <xf numFmtId="6" fontId="35" fillId="0" borderId="38" xfId="0" applyNumberFormat="1" applyFont="1" applyFill="1" applyBorder="1"/>
    <xf numFmtId="6" fontId="35" fillId="0" borderId="11" xfId="0" applyNumberFormat="1" applyFont="1" applyFill="1" applyBorder="1"/>
    <xf numFmtId="168" fontId="35" fillId="6" borderId="50" xfId="0" applyNumberFormat="1" applyFont="1" applyFill="1" applyBorder="1"/>
    <xf numFmtId="168" fontId="48" fillId="0" borderId="54" xfId="0" applyNumberFormat="1" applyFont="1" applyBorder="1"/>
    <xf numFmtId="168" fontId="35" fillId="0" borderId="50" xfId="0" applyNumberFormat="1" applyFont="1" applyFill="1" applyBorder="1"/>
    <xf numFmtId="6" fontId="0" fillId="6" borderId="36" xfId="0" applyNumberFormat="1" applyFill="1" applyBorder="1" applyAlignment="1">
      <alignment wrapText="1"/>
    </xf>
    <xf numFmtId="6" fontId="11" fillId="6" borderId="8" xfId="0" applyNumberFormat="1" applyFont="1" applyFill="1" applyBorder="1" applyAlignment="1" applyProtection="1">
      <alignment horizontal="right" vertical="center"/>
      <protection locked="0"/>
    </xf>
    <xf numFmtId="6" fontId="11" fillId="6" borderId="0" xfId="0" applyNumberFormat="1" applyFont="1" applyFill="1" applyBorder="1" applyAlignment="1" applyProtection="1">
      <alignment horizontal="right" vertical="center"/>
      <protection locked="0"/>
    </xf>
    <xf numFmtId="6" fontId="11" fillId="6" borderId="3" xfId="0" applyNumberFormat="1" applyFont="1" applyFill="1" applyBorder="1" applyAlignment="1" applyProtection="1">
      <alignment horizontal="right" vertical="center"/>
      <protection locked="0"/>
    </xf>
    <xf numFmtId="168" fontId="11" fillId="6" borderId="3" xfId="0" applyNumberFormat="1" applyFont="1" applyFill="1" applyBorder="1" applyAlignment="1" applyProtection="1">
      <alignment horizontal="right" vertical="center"/>
      <protection locked="0"/>
    </xf>
    <xf numFmtId="168" fontId="48" fillId="0" borderId="55" xfId="0" applyNumberFormat="1" applyFont="1" applyBorder="1"/>
    <xf numFmtId="6" fontId="0" fillId="0" borderId="41" xfId="0" applyNumberFormat="1" applyBorder="1"/>
    <xf numFmtId="6" fontId="0" fillId="0" borderId="42" xfId="0" applyNumberFormat="1" applyBorder="1"/>
    <xf numFmtId="6" fontId="0" fillId="0" borderId="47" xfId="0" applyNumberFormat="1" applyBorder="1"/>
    <xf numFmtId="6" fontId="0" fillId="0" borderId="49" xfId="0" applyNumberFormat="1" applyBorder="1"/>
    <xf numFmtId="6" fontId="35" fillId="0" borderId="42" xfId="0" applyNumberFormat="1" applyFont="1" applyFill="1" applyBorder="1"/>
    <xf numFmtId="6" fontId="35" fillId="0" borderId="73" xfId="0" applyNumberFormat="1" applyFont="1" applyFill="1" applyBorder="1"/>
    <xf numFmtId="168" fontId="35" fillId="0" borderId="49" xfId="0" applyNumberFormat="1" applyFont="1" applyFill="1" applyBorder="1"/>
    <xf numFmtId="0" fontId="4" fillId="0" borderId="32" xfId="0" applyFont="1" applyBorder="1" applyAlignment="1">
      <alignment horizontal="right" wrapText="1"/>
    </xf>
    <xf numFmtId="0" fontId="49" fillId="12" borderId="55" xfId="4" applyFont="1" applyFill="1" applyBorder="1" applyAlignment="1" applyProtection="1">
      <alignment horizontal="center" vertical="center"/>
      <protection locked="0"/>
    </xf>
    <xf numFmtId="0" fontId="49" fillId="12" borderId="47" xfId="4" applyFont="1" applyFill="1" applyBorder="1" applyAlignment="1" applyProtection="1">
      <alignment horizontal="center" vertical="center"/>
      <protection locked="0"/>
    </xf>
    <xf numFmtId="0" fontId="49" fillId="12" borderId="48" xfId="4" applyFont="1" applyFill="1" applyBorder="1" applyAlignment="1" applyProtection="1">
      <alignment horizontal="center" vertical="center"/>
      <protection locked="0"/>
    </xf>
    <xf numFmtId="0" fontId="6" fillId="0" borderId="5" xfId="5" applyFill="1" applyBorder="1"/>
    <xf numFmtId="0" fontId="49" fillId="18" borderId="5" xfId="4" applyFont="1" applyFill="1" applyBorder="1" applyAlignment="1">
      <alignment horizontal="center" vertical="center"/>
    </xf>
    <xf numFmtId="0" fontId="56" fillId="12" borderId="42" xfId="4" quotePrefix="1" applyFont="1" applyFill="1" applyBorder="1" applyAlignment="1" applyProtection="1">
      <alignment vertical="center"/>
      <protection locked="0"/>
    </xf>
    <xf numFmtId="0" fontId="49" fillId="12" borderId="49" xfId="4" applyFont="1" applyFill="1" applyBorder="1" applyAlignment="1" applyProtection="1">
      <alignment horizontal="center" vertical="center"/>
      <protection locked="0"/>
    </xf>
    <xf numFmtId="0" fontId="11" fillId="3" borderId="1"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wrapText="1"/>
    </xf>
    <xf numFmtId="49" fontId="11" fillId="0" borderId="96" xfId="12" applyNumberFormat="1" applyFont="1" applyFill="1" applyBorder="1" applyAlignment="1">
      <alignment horizontal="center" vertical="center" wrapText="1"/>
    </xf>
    <xf numFmtId="49" fontId="1" fillId="6" borderId="37" xfId="12" applyNumberFormat="1" applyFill="1" applyBorder="1" applyAlignment="1">
      <alignment vertical="top" wrapText="1"/>
    </xf>
    <xf numFmtId="49" fontId="1" fillId="6" borderId="78" xfId="12" applyNumberFormat="1" applyFill="1" applyBorder="1" applyAlignment="1">
      <alignment vertical="top" wrapText="1"/>
    </xf>
    <xf numFmtId="49" fontId="1" fillId="6" borderId="36" xfId="12" applyNumberFormat="1" applyFill="1" applyBorder="1" applyAlignment="1">
      <alignment vertical="top" wrapText="1"/>
    </xf>
    <xf numFmtId="49" fontId="11" fillId="0" borderId="41" xfId="12" applyNumberFormat="1" applyFont="1" applyFill="1" applyBorder="1" applyAlignment="1">
      <alignment horizontal="center" vertical="center" wrapText="1"/>
    </xf>
    <xf numFmtId="1" fontId="6" fillId="12" borderId="42" xfId="5" applyNumberFormat="1" applyFill="1" applyBorder="1" applyAlignment="1" applyProtection="1">
      <alignment horizontal="right" vertical="center"/>
      <protection locked="0"/>
    </xf>
    <xf numFmtId="1" fontId="6" fillId="12" borderId="47" xfId="5" applyNumberFormat="1" applyFill="1" applyBorder="1" applyAlignment="1" applyProtection="1">
      <alignment horizontal="right" vertical="center"/>
      <protection locked="0"/>
    </xf>
    <xf numFmtId="1" fontId="6" fillId="12" borderId="55" xfId="14" applyNumberFormat="1" applyFont="1" applyFill="1" applyBorder="1" applyAlignment="1" applyProtection="1">
      <alignment horizontal="right" vertical="center"/>
      <protection locked="0"/>
    </xf>
    <xf numFmtId="1" fontId="6" fillId="12" borderId="47" xfId="14" applyNumberFormat="1" applyFont="1" applyFill="1" applyBorder="1" applyAlignment="1" applyProtection="1">
      <alignment horizontal="right" vertical="center"/>
      <protection locked="0"/>
    </xf>
    <xf numFmtId="1" fontId="6" fillId="12" borderId="49" xfId="14" applyNumberFormat="1" applyFont="1" applyFill="1" applyBorder="1" applyAlignment="1" applyProtection="1">
      <alignment horizontal="right" vertical="center"/>
      <protection locked="0"/>
    </xf>
    <xf numFmtId="0" fontId="45" fillId="0" borderId="0" xfId="4" applyFont="1" applyFill="1" applyAlignment="1"/>
    <xf numFmtId="0" fontId="1" fillId="0" borderId="0" xfId="0" applyFont="1" applyFill="1" applyAlignment="1"/>
    <xf numFmtId="0" fontId="0" fillId="0" borderId="0" xfId="0" applyFill="1" applyAlignment="1"/>
    <xf numFmtId="0" fontId="0" fillId="0" borderId="0" xfId="0" applyFont="1" applyFill="1" applyAlignment="1"/>
    <xf numFmtId="0" fontId="47" fillId="0" borderId="0" xfId="4" applyFont="1" applyFill="1" applyAlignment="1"/>
    <xf numFmtId="0" fontId="1" fillId="6" borderId="19" xfId="12" applyFont="1" applyFill="1" applyBorder="1" applyAlignment="1">
      <alignment vertical="top" wrapText="1"/>
    </xf>
    <xf numFmtId="0" fontId="0" fillId="12" borderId="24" xfId="0" applyFill="1" applyBorder="1" applyProtection="1">
      <protection locked="0"/>
    </xf>
    <xf numFmtId="0" fontId="6" fillId="12" borderId="24" xfId="0" applyFont="1" applyFill="1" applyBorder="1" applyProtection="1">
      <protection locked="0"/>
    </xf>
    <xf numFmtId="0" fontId="0" fillId="12" borderId="40" xfId="0" applyFill="1" applyBorder="1" applyProtection="1">
      <protection locked="0"/>
    </xf>
    <xf numFmtId="0" fontId="6" fillId="12" borderId="40" xfId="0" applyFont="1" applyFill="1" applyBorder="1" applyProtection="1">
      <protection locked="0"/>
    </xf>
    <xf numFmtId="0" fontId="28" fillId="12" borderId="32" xfId="0" applyFont="1" applyFill="1" applyBorder="1" applyProtection="1">
      <protection locked="0"/>
    </xf>
    <xf numFmtId="0" fontId="28" fillId="18" borderId="41" xfId="0" applyFont="1" applyFill="1" applyBorder="1" applyProtection="1">
      <protection locked="0"/>
    </xf>
    <xf numFmtId="0" fontId="28" fillId="12" borderId="69" xfId="0" applyFont="1" applyFill="1" applyBorder="1" applyProtection="1"/>
    <xf numFmtId="0" fontId="28" fillId="12" borderId="53" xfId="0" applyFont="1" applyFill="1" applyBorder="1" applyProtection="1"/>
    <xf numFmtId="0" fontId="28" fillId="18" borderId="8" xfId="0" applyFont="1" applyFill="1" applyBorder="1" applyProtection="1"/>
    <xf numFmtId="0" fontId="28" fillId="12" borderId="55" xfId="0" applyFont="1" applyFill="1" applyBorder="1" applyProtection="1"/>
    <xf numFmtId="0" fontId="28" fillId="12" borderId="8" xfId="0" applyFont="1" applyFill="1" applyBorder="1" applyProtection="1"/>
    <xf numFmtId="0" fontId="28" fillId="18" borderId="33" xfId="0" applyFont="1" applyFill="1" applyBorder="1" applyProtection="1"/>
    <xf numFmtId="0" fontId="28" fillId="18" borderId="55" xfId="0" applyFont="1" applyFill="1" applyBorder="1" applyProtection="1"/>
    <xf numFmtId="0" fontId="42" fillId="12" borderId="46" xfId="8" applyFont="1" applyFill="1" applyBorder="1" applyAlignment="1">
      <alignment vertical="center" wrapText="1"/>
    </xf>
    <xf numFmtId="0" fontId="6" fillId="0" borderId="0" xfId="4" applyFont="1" applyFill="1" applyBorder="1" applyAlignment="1">
      <alignment horizontal="center" vertical="center"/>
    </xf>
    <xf numFmtId="0" fontId="63" fillId="0" borderId="0" xfId="4" applyFont="1" applyFill="1" applyBorder="1" applyAlignment="1">
      <alignment horizontal="center"/>
    </xf>
    <xf numFmtId="0" fontId="63" fillId="0" borderId="0" xfId="8" applyFont="1" applyFill="1" applyBorder="1" applyAlignment="1">
      <alignment horizontal="center"/>
    </xf>
    <xf numFmtId="0" fontId="35" fillId="0" borderId="114" xfId="0" applyFont="1" applyFill="1" applyBorder="1" applyAlignment="1" applyProtection="1">
      <alignment horizontal="center" vertical="center"/>
    </xf>
    <xf numFmtId="0" fontId="4" fillId="3" borderId="114" xfId="0" applyFont="1" applyFill="1" applyBorder="1" applyAlignment="1" applyProtection="1">
      <alignment vertical="center"/>
    </xf>
    <xf numFmtId="0" fontId="4" fillId="3" borderId="22" xfId="0" applyFont="1" applyFill="1" applyBorder="1" applyAlignment="1" applyProtection="1">
      <alignment vertical="center"/>
    </xf>
    <xf numFmtId="0" fontId="14" fillId="3" borderId="32" xfId="4" applyFont="1" applyFill="1" applyBorder="1" applyAlignment="1" applyProtection="1">
      <alignment horizontal="left" vertical="center" indent="1"/>
    </xf>
    <xf numFmtId="0" fontId="14" fillId="3" borderId="33" xfId="4" applyFont="1" applyFill="1" applyBorder="1" applyAlignment="1" applyProtection="1">
      <alignment horizontal="left" vertical="center" indent="4"/>
    </xf>
    <xf numFmtId="0" fontId="14" fillId="3" borderId="37" xfId="4" applyFont="1" applyFill="1" applyBorder="1" applyAlignment="1" applyProtection="1">
      <alignment horizontal="left" vertical="center" indent="1"/>
    </xf>
    <xf numFmtId="0" fontId="14" fillId="3" borderId="41" xfId="4" applyFont="1" applyFill="1" applyBorder="1" applyAlignment="1" applyProtection="1">
      <alignment horizontal="left" vertical="center" indent="1"/>
    </xf>
    <xf numFmtId="0" fontId="14" fillId="3" borderId="40" xfId="4" applyFont="1" applyFill="1" applyBorder="1" applyAlignment="1" applyProtection="1">
      <alignment horizontal="left" vertical="center" indent="4"/>
    </xf>
    <xf numFmtId="0" fontId="14" fillId="3" borderId="32" xfId="4" applyFont="1" applyFill="1" applyBorder="1" applyAlignment="1" applyProtection="1">
      <alignment horizontal="left" vertical="center" wrapText="1" indent="1"/>
    </xf>
    <xf numFmtId="0" fontId="14" fillId="3" borderId="37" xfId="4" applyFont="1" applyFill="1" applyBorder="1" applyAlignment="1" applyProtection="1">
      <alignment horizontal="left" vertical="center" wrapText="1" indent="1"/>
    </xf>
    <xf numFmtId="0" fontId="14" fillId="3" borderId="41" xfId="4" applyFont="1" applyFill="1" applyBorder="1" applyAlignment="1" applyProtection="1">
      <alignment horizontal="left" vertical="center" wrapText="1" indent="1"/>
    </xf>
    <xf numFmtId="0" fontId="14" fillId="3" borderId="115" xfId="4" applyFont="1" applyFill="1" applyBorder="1" applyAlignment="1" applyProtection="1">
      <alignment horizontal="left" vertical="center" indent="4"/>
    </xf>
    <xf numFmtId="0" fontId="14" fillId="3" borderId="116" xfId="4" applyFont="1" applyFill="1" applyBorder="1" applyAlignment="1" applyProtection="1">
      <alignment horizontal="left" vertical="center" indent="4"/>
      <protection locked="0"/>
    </xf>
    <xf numFmtId="0" fontId="40" fillId="3" borderId="114" xfId="0" applyFont="1" applyFill="1" applyBorder="1" applyProtection="1">
      <protection hidden="1"/>
    </xf>
    <xf numFmtId="0" fontId="14" fillId="3" borderId="117" xfId="4" applyFont="1" applyFill="1" applyBorder="1" applyAlignment="1" applyProtection="1">
      <alignment horizontal="left" vertical="center" indent="4"/>
    </xf>
    <xf numFmtId="0" fontId="14" fillId="3" borderId="114" xfId="4" applyFont="1" applyFill="1" applyBorder="1" applyAlignment="1" applyProtection="1">
      <alignment horizontal="left" vertical="center" indent="4"/>
    </xf>
    <xf numFmtId="0" fontId="14" fillId="3" borderId="115" xfId="4" applyFont="1" applyFill="1" applyBorder="1" applyAlignment="1">
      <alignment horizontal="center" vertical="center" wrapText="1"/>
    </xf>
    <xf numFmtId="0" fontId="14" fillId="3" borderId="115" xfId="4" applyFont="1" applyFill="1" applyBorder="1" applyAlignment="1" applyProtection="1">
      <alignment horizontal="left" vertical="center" indent="3"/>
    </xf>
    <xf numFmtId="0" fontId="42" fillId="3" borderId="115" xfId="4" applyFont="1" applyFill="1" applyBorder="1" applyAlignment="1" applyProtection="1">
      <alignment horizontal="left" vertical="center" indent="3"/>
    </xf>
    <xf numFmtId="0" fontId="0" fillId="3" borderId="115" xfId="0" applyFont="1" applyFill="1" applyBorder="1" applyProtection="1"/>
    <xf numFmtId="0" fontId="0" fillId="3" borderId="115" xfId="0" applyFill="1" applyBorder="1" applyProtection="1"/>
    <xf numFmtId="0" fontId="0" fillId="3" borderId="115" xfId="0" applyFont="1" applyFill="1" applyBorder="1" applyAlignment="1" applyProtection="1">
      <alignment vertical="center"/>
    </xf>
    <xf numFmtId="0" fontId="43" fillId="3" borderId="115" xfId="0" applyFont="1" applyFill="1" applyBorder="1" applyAlignment="1" applyProtection="1">
      <alignment vertical="center"/>
    </xf>
    <xf numFmtId="0" fontId="28" fillId="3" borderId="115" xfId="0" applyFont="1" applyFill="1" applyBorder="1" applyProtection="1"/>
    <xf numFmtId="0" fontId="28" fillId="3" borderId="115" xfId="0" applyFont="1" applyFill="1" applyBorder="1" applyProtection="1">
      <protection hidden="1"/>
    </xf>
    <xf numFmtId="0" fontId="28" fillId="3" borderId="118" xfId="0" applyFont="1" applyFill="1" applyBorder="1" applyProtection="1">
      <protection hidden="1"/>
    </xf>
    <xf numFmtId="0" fontId="14" fillId="3" borderId="119" xfId="4" applyFont="1" applyFill="1" applyBorder="1" applyAlignment="1">
      <alignment horizontal="center" vertical="center" wrapText="1"/>
    </xf>
    <xf numFmtId="0" fontId="14" fillId="3" borderId="119" xfId="4" applyFont="1" applyFill="1" applyBorder="1" applyAlignment="1">
      <alignment horizontal="left" vertical="center" wrapText="1" indent="2"/>
    </xf>
    <xf numFmtId="0" fontId="14" fillId="3" borderId="120" xfId="4" applyFont="1" applyFill="1" applyBorder="1" applyAlignment="1">
      <alignment horizontal="center" vertical="center" wrapText="1"/>
    </xf>
    <xf numFmtId="0" fontId="14" fillId="3" borderId="121" xfId="4" applyFont="1" applyFill="1" applyBorder="1" applyAlignment="1">
      <alignment horizontal="center" vertical="center" wrapText="1"/>
    </xf>
    <xf numFmtId="0" fontId="28" fillId="3" borderId="120" xfId="0" applyFont="1" applyFill="1" applyBorder="1" applyProtection="1">
      <protection hidden="1"/>
    </xf>
    <xf numFmtId="0" fontId="53" fillId="0" borderId="21" xfId="225" applyFont="1" applyBorder="1" applyAlignment="1" applyProtection="1">
      <alignment horizontal="center"/>
    </xf>
    <xf numFmtId="0" fontId="53" fillId="0" borderId="22" xfId="225" applyFont="1" applyBorder="1" applyAlignment="1" applyProtection="1">
      <alignment horizontal="center"/>
    </xf>
    <xf numFmtId="0" fontId="49" fillId="0" borderId="0" xfId="225" applyFont="1" applyFill="1" applyBorder="1" applyAlignment="1" applyProtection="1">
      <alignment horizontal="left" vertical="center"/>
    </xf>
    <xf numFmtId="0" fontId="11" fillId="0" borderId="0" xfId="225" applyFont="1" applyBorder="1" applyProtection="1"/>
    <xf numFmtId="0" fontId="53" fillId="0" borderId="7" xfId="225" applyFont="1" applyFill="1" applyBorder="1" applyAlignment="1" applyProtection="1">
      <alignment horizontal="center"/>
    </xf>
    <xf numFmtId="0" fontId="53" fillId="0" borderId="24" xfId="225" applyFont="1" applyFill="1" applyBorder="1" applyAlignment="1" applyProtection="1">
      <alignment horizontal="center"/>
    </xf>
    <xf numFmtId="0" fontId="53" fillId="0" borderId="2" xfId="225" applyFont="1" applyFill="1" applyBorder="1" applyAlignment="1" applyProtection="1">
      <alignment horizontal="center"/>
    </xf>
    <xf numFmtId="0" fontId="53" fillId="0" borderId="66" xfId="225" applyFont="1" applyFill="1" applyBorder="1" applyAlignment="1" applyProtection="1">
      <alignment horizontal="center" vertical="center"/>
    </xf>
    <xf numFmtId="0" fontId="53" fillId="0" borderId="44" xfId="225" applyFont="1" applyFill="1" applyBorder="1" applyAlignment="1" applyProtection="1">
      <alignment horizontal="center" vertical="center"/>
    </xf>
    <xf numFmtId="0" fontId="53" fillId="0" borderId="40" xfId="225" applyFont="1" applyFill="1" applyBorder="1" applyAlignment="1" applyProtection="1">
      <alignment horizontal="center" vertical="center"/>
    </xf>
    <xf numFmtId="0" fontId="53" fillId="0" borderId="22" xfId="225" applyFont="1" applyFill="1" applyBorder="1" applyAlignment="1" applyProtection="1">
      <alignment horizontal="center" vertical="center"/>
    </xf>
    <xf numFmtId="0" fontId="53" fillId="0" borderId="0" xfId="225" applyFont="1" applyFill="1" applyBorder="1" applyAlignment="1" applyProtection="1">
      <alignment horizontal="center" vertical="center"/>
    </xf>
    <xf numFmtId="0" fontId="53" fillId="0" borderId="24" xfId="225" applyFont="1" applyFill="1" applyBorder="1" applyAlignment="1" applyProtection="1">
      <alignment horizontal="center" vertical="center"/>
    </xf>
    <xf numFmtId="0" fontId="53" fillId="0" borderId="2" xfId="225" applyFont="1" applyFill="1" applyBorder="1" applyAlignment="1" applyProtection="1">
      <alignment horizontal="center" vertical="center"/>
    </xf>
    <xf numFmtId="0" fontId="53" fillId="0" borderId="63" xfId="225" applyFont="1" applyFill="1" applyBorder="1" applyAlignment="1" applyProtection="1">
      <alignment horizontal="center" vertical="center"/>
    </xf>
    <xf numFmtId="0" fontId="53" fillId="0" borderId="23" xfId="225" applyFont="1" applyFill="1" applyBorder="1" applyAlignment="1" applyProtection="1">
      <alignment horizontal="center" vertical="center"/>
    </xf>
    <xf numFmtId="0" fontId="6" fillId="0" borderId="0" xfId="225" applyFont="1" applyBorder="1" applyProtection="1"/>
    <xf numFmtId="0" fontId="6" fillId="0" borderId="0" xfId="225" applyFont="1" applyProtection="1"/>
    <xf numFmtId="0" fontId="56" fillId="18" borderId="18" xfId="225" applyFont="1" applyFill="1" applyBorder="1" applyAlignment="1" applyProtection="1">
      <alignment horizontal="left" vertical="center"/>
    </xf>
    <xf numFmtId="0" fontId="49" fillId="18" borderId="37" xfId="225" applyFont="1" applyFill="1" applyBorder="1" applyAlignment="1" applyProtection="1">
      <alignment horizontal="left" vertical="center"/>
    </xf>
    <xf numFmtId="0" fontId="6" fillId="18" borderId="116" xfId="0" applyFont="1" applyFill="1" applyBorder="1" applyProtection="1"/>
    <xf numFmtId="0" fontId="28" fillId="18" borderId="116" xfId="0" applyFont="1" applyFill="1" applyBorder="1" applyProtection="1"/>
    <xf numFmtId="0" fontId="53" fillId="12" borderId="37" xfId="225" applyFont="1" applyFill="1" applyBorder="1" applyAlignment="1" applyProtection="1">
      <alignment horizontal="center" vertical="center"/>
    </xf>
    <xf numFmtId="0" fontId="6" fillId="0" borderId="0" xfId="225" applyFont="1" applyFill="1" applyBorder="1" applyProtection="1"/>
    <xf numFmtId="0" fontId="11" fillId="0" borderId="22" xfId="225" applyFont="1" applyBorder="1" applyProtection="1"/>
    <xf numFmtId="0" fontId="11" fillId="0" borderId="21" xfId="225" applyFont="1" applyBorder="1" applyProtection="1"/>
    <xf numFmtId="0" fontId="56" fillId="18" borderId="116" xfId="4" applyFont="1" applyFill="1" applyBorder="1" applyAlignment="1">
      <alignment vertical="top" wrapText="1"/>
    </xf>
    <xf numFmtId="0" fontId="56" fillId="18" borderId="123" xfId="4" applyFont="1" applyFill="1" applyBorder="1" applyAlignment="1">
      <alignment vertical="top" wrapText="1"/>
    </xf>
    <xf numFmtId="0" fontId="56" fillId="18" borderId="115" xfId="4" applyFont="1" applyFill="1" applyBorder="1" applyAlignment="1" applyProtection="1">
      <protection locked="0"/>
    </xf>
    <xf numFmtId="0" fontId="56" fillId="12" borderId="116" xfId="4" applyFont="1" applyFill="1" applyBorder="1" applyAlignment="1">
      <alignment vertical="top" wrapText="1"/>
    </xf>
    <xf numFmtId="0" fontId="56" fillId="12" borderId="123" xfId="4" applyFont="1" applyFill="1" applyBorder="1" applyAlignment="1">
      <alignment vertical="top" wrapText="1"/>
    </xf>
    <xf numFmtId="0" fontId="56" fillId="12" borderId="115" xfId="4" applyFont="1" applyFill="1" applyBorder="1" applyAlignment="1" applyProtection="1">
      <protection locked="0"/>
    </xf>
    <xf numFmtId="0" fontId="56" fillId="0" borderId="0" xfId="225" applyFont="1" applyFill="1" applyBorder="1" applyAlignment="1" applyProtection="1">
      <alignment horizontal="left" vertical="center" wrapText="1"/>
    </xf>
    <xf numFmtId="0" fontId="56" fillId="12" borderId="120" xfId="4" applyFont="1" applyFill="1" applyBorder="1" applyAlignment="1" applyProtection="1">
      <protection locked="0"/>
    </xf>
    <xf numFmtId="0" fontId="56" fillId="12" borderId="119" xfId="4" applyFont="1" applyFill="1" applyBorder="1" applyAlignment="1" applyProtection="1">
      <protection locked="0"/>
    </xf>
    <xf numFmtId="0" fontId="56" fillId="12" borderId="121" xfId="4" applyFont="1" applyFill="1" applyBorder="1" applyAlignment="1" applyProtection="1">
      <protection locked="0"/>
    </xf>
    <xf numFmtId="0" fontId="6" fillId="0" borderId="5" xfId="225" applyFont="1" applyBorder="1" applyProtection="1"/>
    <xf numFmtId="0" fontId="56" fillId="0" borderId="5" xfId="225" applyFont="1" applyFill="1" applyBorder="1" applyAlignment="1" applyProtection="1">
      <alignment horizontal="left" vertical="center" wrapText="1"/>
    </xf>
    <xf numFmtId="0" fontId="49" fillId="12" borderId="0" xfId="4" applyFont="1" applyFill="1" applyBorder="1" applyAlignment="1">
      <alignment horizontal="left" vertical="center" wrapText="1"/>
    </xf>
    <xf numFmtId="0" fontId="6" fillId="0" borderId="0" xfId="5" applyFont="1" applyFill="1" applyBorder="1"/>
    <xf numFmtId="0" fontId="56" fillId="12" borderId="3" xfId="4" applyFont="1" applyFill="1" applyBorder="1" applyAlignment="1">
      <alignment horizontal="left" vertical="center"/>
    </xf>
    <xf numFmtId="0" fontId="56" fillId="12" borderId="118" xfId="4" applyFont="1" applyFill="1" applyBorder="1" applyAlignment="1">
      <alignment horizontal="left" vertical="center" wrapText="1"/>
    </xf>
    <xf numFmtId="0" fontId="49" fillId="12" borderId="118" xfId="4" applyFont="1" applyFill="1" applyBorder="1" applyAlignment="1">
      <alignment horizontal="center" vertical="center" wrapText="1"/>
    </xf>
    <xf numFmtId="0" fontId="56" fillId="12" borderId="116" xfId="4" applyFont="1" applyFill="1" applyBorder="1" applyAlignment="1">
      <alignment vertical="center"/>
    </xf>
    <xf numFmtId="0" fontId="56" fillId="12" borderId="115" xfId="4" applyFont="1" applyFill="1" applyBorder="1" applyAlignment="1">
      <alignment horizontal="left" vertical="center"/>
    </xf>
    <xf numFmtId="0" fontId="6" fillId="0" borderId="117" xfId="4" applyBorder="1"/>
    <xf numFmtId="0" fontId="56" fillId="12" borderId="126" xfId="4" applyFont="1" applyFill="1" applyBorder="1" applyAlignment="1">
      <alignment vertical="center"/>
    </xf>
    <xf numFmtId="0" fontId="56" fillId="12" borderId="127" xfId="4" applyFont="1" applyFill="1" applyBorder="1" applyAlignment="1">
      <alignment vertical="center"/>
    </xf>
    <xf numFmtId="0" fontId="56" fillId="12" borderId="127" xfId="4" applyFont="1" applyFill="1" applyBorder="1" applyAlignment="1">
      <alignment horizontal="left" vertical="center"/>
    </xf>
    <xf numFmtId="0" fontId="56" fillId="12" borderId="127" xfId="4" applyFont="1" applyFill="1" applyBorder="1" applyAlignment="1">
      <alignment horizontal="left" vertical="center" wrapText="1"/>
    </xf>
    <xf numFmtId="0" fontId="6" fillId="0" borderId="117" xfId="5" applyFill="1" applyBorder="1"/>
    <xf numFmtId="0" fontId="49" fillId="12" borderId="127" xfId="4" applyFont="1" applyFill="1" applyBorder="1" applyAlignment="1">
      <alignment horizontal="center" vertical="center" wrapText="1"/>
    </xf>
    <xf numFmtId="0" fontId="49" fillId="12" borderId="127" xfId="4" applyFont="1" applyFill="1" applyBorder="1" applyAlignment="1">
      <alignment horizontal="left" vertical="center" wrapText="1"/>
    </xf>
    <xf numFmtId="0" fontId="49" fillId="18" borderId="127" xfId="4" applyFont="1" applyFill="1" applyBorder="1" applyAlignment="1">
      <alignment horizontal="center" vertical="center" wrapText="1"/>
    </xf>
    <xf numFmtId="0" fontId="56" fillId="12" borderId="115" xfId="4" applyFont="1" applyFill="1" applyBorder="1" applyAlignment="1">
      <alignment vertical="center"/>
    </xf>
    <xf numFmtId="0" fontId="56" fillId="12" borderId="127" xfId="4" quotePrefix="1" applyFont="1" applyFill="1" applyBorder="1" applyAlignment="1" applyProtection="1">
      <alignment horizontal="left" vertical="center"/>
      <protection locked="0"/>
    </xf>
    <xf numFmtId="0" fontId="49" fillId="12" borderId="117" xfId="4" applyFont="1" applyFill="1" applyBorder="1" applyAlignment="1">
      <alignment horizontal="left" vertical="center" wrapText="1"/>
    </xf>
    <xf numFmtId="0" fontId="56" fillId="12" borderId="115" xfId="4" applyFont="1" applyFill="1" applyBorder="1" applyAlignment="1" applyProtection="1">
      <alignment horizontal="left" vertical="center"/>
      <protection locked="0"/>
    </xf>
    <xf numFmtId="0" fontId="56" fillId="12" borderId="127" xfId="4" quotePrefix="1" applyFont="1" applyFill="1" applyBorder="1" applyAlignment="1" applyProtection="1">
      <alignment vertical="center"/>
      <protection locked="0"/>
    </xf>
    <xf numFmtId="0" fontId="49" fillId="18" borderId="127" xfId="4" applyFont="1" applyFill="1" applyBorder="1" applyAlignment="1">
      <alignment horizontal="center" vertical="center"/>
    </xf>
    <xf numFmtId="0" fontId="49" fillId="12" borderId="128" xfId="4" applyFont="1" applyFill="1" applyBorder="1" applyAlignment="1" applyProtection="1">
      <alignment horizontal="center" vertical="center"/>
      <protection locked="0"/>
    </xf>
    <xf numFmtId="0" fontId="49" fillId="12" borderId="129" xfId="4" applyFont="1" applyFill="1" applyBorder="1" applyAlignment="1" applyProtection="1">
      <alignment horizontal="center" vertical="center"/>
      <protection locked="0"/>
    </xf>
    <xf numFmtId="0" fontId="49" fillId="12" borderId="115" xfId="4" applyFont="1" applyFill="1" applyBorder="1" applyAlignment="1" applyProtection="1">
      <alignment horizontal="center" vertical="center"/>
      <protection locked="0"/>
    </xf>
    <xf numFmtId="0" fontId="49" fillId="12" borderId="127" xfId="4" applyFont="1" applyFill="1" applyBorder="1" applyAlignment="1" applyProtection="1">
      <alignment horizontal="center" vertical="center"/>
      <protection locked="0"/>
    </xf>
    <xf numFmtId="0" fontId="49" fillId="12" borderId="125" xfId="4" applyFont="1" applyFill="1" applyBorder="1" applyAlignment="1" applyProtection="1">
      <alignment horizontal="center" vertical="center"/>
      <protection locked="0"/>
    </xf>
    <xf numFmtId="0" fontId="49" fillId="12" borderId="130" xfId="4" applyFont="1" applyFill="1" applyBorder="1" applyAlignment="1" applyProtection="1">
      <alignment horizontal="center" vertical="center"/>
      <protection locked="0"/>
    </xf>
    <xf numFmtId="0" fontId="11" fillId="0" borderId="118" xfId="4" applyFont="1" applyFill="1" applyBorder="1" applyAlignment="1">
      <alignment horizontal="center" vertical="center"/>
    </xf>
    <xf numFmtId="0" fontId="56" fillId="12" borderId="123" xfId="4" applyFont="1" applyFill="1" applyBorder="1" applyAlignment="1" applyProtection="1">
      <alignment horizontal="left" vertical="center" indent="2"/>
      <protection locked="0"/>
    </xf>
    <xf numFmtId="0" fontId="49" fillId="0" borderId="0" xfId="225" applyFont="1" applyFill="1" applyBorder="1" applyAlignment="1" applyProtection="1">
      <alignment horizontal="left" vertical="center" wrapText="1"/>
    </xf>
    <xf numFmtId="0" fontId="49" fillId="0" borderId="3" xfId="225" applyFont="1" applyFill="1" applyBorder="1" applyAlignment="1" applyProtection="1">
      <alignment horizontal="left" vertical="center" wrapText="1"/>
    </xf>
    <xf numFmtId="1" fontId="6" fillId="12" borderId="118" xfId="14" applyNumberFormat="1" applyFont="1" applyFill="1" applyBorder="1" applyAlignment="1" applyProtection="1">
      <alignment horizontal="right" vertical="center" indent="1"/>
      <protection locked="0"/>
    </xf>
    <xf numFmtId="1" fontId="6" fillId="12" borderId="119" xfId="14" applyNumberFormat="1" applyFont="1" applyFill="1" applyBorder="1" applyAlignment="1" applyProtection="1">
      <alignment horizontal="right" vertical="center" indent="1"/>
      <protection locked="0"/>
    </xf>
    <xf numFmtId="0" fontId="56" fillId="12" borderId="128" xfId="4" applyFont="1" applyFill="1" applyBorder="1" applyAlignment="1" applyProtection="1">
      <alignment horizontal="left" vertical="center" indent="2"/>
      <protection locked="0"/>
    </xf>
    <xf numFmtId="0" fontId="6" fillId="0" borderId="8" xfId="225" applyFill="1" applyBorder="1" applyProtection="1"/>
    <xf numFmtId="1" fontId="6" fillId="12" borderId="42" xfId="5" applyNumberFormat="1" applyFill="1" applyBorder="1" applyAlignment="1" applyProtection="1">
      <alignment horizontal="right"/>
      <protection locked="0"/>
    </xf>
    <xf numFmtId="1" fontId="6" fillId="12" borderId="47" xfId="5" applyNumberFormat="1" applyFill="1" applyBorder="1" applyAlignment="1" applyProtection="1">
      <alignment horizontal="right"/>
      <protection locked="0"/>
    </xf>
    <xf numFmtId="0" fontId="49" fillId="0" borderId="5" xfId="225" applyFont="1" applyFill="1" applyBorder="1" applyAlignment="1" applyProtection="1">
      <alignment horizontal="left" vertical="center" wrapText="1"/>
    </xf>
    <xf numFmtId="0" fontId="49" fillId="0" borderId="6" xfId="225" applyFont="1" applyFill="1" applyBorder="1" applyAlignment="1" applyProtection="1">
      <alignment horizontal="left" vertical="center" wrapText="1"/>
    </xf>
    <xf numFmtId="0" fontId="56" fillId="12" borderId="116" xfId="4" applyFont="1" applyFill="1" applyBorder="1" applyAlignment="1" applyProtection="1">
      <alignment horizontal="left" vertical="center" indent="2"/>
      <protection locked="0"/>
    </xf>
    <xf numFmtId="0" fontId="20" fillId="2" borderId="0" xfId="225" applyFont="1" applyFill="1" applyProtection="1"/>
    <xf numFmtId="0" fontId="56" fillId="0" borderId="0" xfId="8" applyFont="1" applyAlignment="1" applyProtection="1">
      <alignment horizontal="center" vertical="center"/>
    </xf>
    <xf numFmtId="0" fontId="58" fillId="3" borderId="0" xfId="0" applyFont="1" applyFill="1" applyBorder="1" applyProtection="1"/>
    <xf numFmtId="0" fontId="51" fillId="0" borderId="0" xfId="225" applyFont="1" applyFill="1" applyBorder="1" applyAlignment="1" applyProtection="1">
      <alignment horizontal="left" vertical="center" indent="1"/>
    </xf>
    <xf numFmtId="0" fontId="51" fillId="0" borderId="0" xfId="225" applyFont="1" applyFill="1" applyBorder="1" applyAlignment="1" applyProtection="1">
      <alignment vertical="center"/>
    </xf>
    <xf numFmtId="0" fontId="28" fillId="0" borderId="8" xfId="0" applyFont="1" applyFill="1" applyBorder="1" applyProtection="1"/>
    <xf numFmtId="0" fontId="56" fillId="0" borderId="0" xfId="5" applyFont="1" applyFill="1" applyBorder="1" applyProtection="1"/>
    <xf numFmtId="0" fontId="28" fillId="0" borderId="3" xfId="0" applyFont="1" applyFill="1" applyBorder="1" applyProtection="1"/>
    <xf numFmtId="0" fontId="6" fillId="0" borderId="0" xfId="225" applyFont="1" applyFill="1" applyBorder="1" applyAlignment="1" applyProtection="1">
      <alignment horizontal="left" vertical="center"/>
    </xf>
    <xf numFmtId="0" fontId="6" fillId="0" borderId="0" xfId="225" applyFont="1" applyFill="1" applyBorder="1" applyAlignment="1" applyProtection="1">
      <alignment horizontal="left" vertical="center" indent="1"/>
    </xf>
    <xf numFmtId="0" fontId="0" fillId="12" borderId="128" xfId="0" applyFill="1" applyBorder="1" applyAlignment="1" applyProtection="1">
      <alignment vertical="center"/>
      <protection locked="0"/>
    </xf>
    <xf numFmtId="0" fontId="0" fillId="12" borderId="129" xfId="0" applyFill="1" applyBorder="1" applyAlignment="1" applyProtection="1">
      <alignment vertical="center"/>
      <protection locked="0"/>
    </xf>
    <xf numFmtId="0" fontId="0" fillId="18" borderId="128" xfId="0" applyFill="1" applyBorder="1" applyAlignment="1" applyProtection="1">
      <alignment vertical="center"/>
      <protection locked="0"/>
    </xf>
    <xf numFmtId="0" fontId="0" fillId="18" borderId="129" xfId="0" applyFill="1" applyBorder="1" applyAlignment="1" applyProtection="1">
      <alignment vertical="center"/>
      <protection locked="0"/>
    </xf>
    <xf numFmtId="0" fontId="0" fillId="18" borderId="123" xfId="0" applyFill="1" applyBorder="1" applyProtection="1"/>
    <xf numFmtId="0" fontId="28" fillId="18" borderId="123" xfId="0" applyFont="1" applyFill="1" applyBorder="1" applyProtection="1"/>
    <xf numFmtId="0" fontId="56" fillId="0" borderId="0" xfId="6" applyFont="1" applyFill="1" applyBorder="1" applyAlignment="1" applyProtection="1">
      <alignment horizontal="left" vertical="center"/>
    </xf>
    <xf numFmtId="0" fontId="0" fillId="12" borderId="116" xfId="0" applyFill="1" applyBorder="1" applyProtection="1"/>
    <xf numFmtId="0" fontId="28" fillId="12" borderId="116" xfId="0" applyFont="1" applyFill="1" applyBorder="1" applyProtection="1"/>
    <xf numFmtId="0" fontId="0" fillId="12" borderId="123" xfId="0" applyFill="1" applyBorder="1" applyProtection="1"/>
    <xf numFmtId="0" fontId="0" fillId="12" borderId="119" xfId="0" applyFill="1" applyBorder="1" applyAlignment="1" applyProtection="1">
      <alignment vertical="center"/>
      <protection locked="0"/>
    </xf>
    <xf numFmtId="0" fontId="28" fillId="12" borderId="123" xfId="0" applyFont="1" applyFill="1" applyBorder="1" applyProtection="1"/>
    <xf numFmtId="0" fontId="0" fillId="18" borderId="55" xfId="0" applyFill="1" applyBorder="1" applyProtection="1"/>
    <xf numFmtId="0" fontId="6" fillId="0" borderId="0" xfId="225" applyFill="1" applyBorder="1" applyProtection="1"/>
    <xf numFmtId="0" fontId="63" fillId="0" borderId="0" xfId="225" applyFont="1" applyFill="1" applyBorder="1" applyAlignment="1" applyProtection="1">
      <alignment horizontal="center"/>
    </xf>
    <xf numFmtId="0" fontId="6" fillId="0" borderId="0" xfId="225" applyFont="1" applyFill="1" applyBorder="1" applyAlignment="1" applyProtection="1">
      <alignment horizontal="center" vertical="center"/>
    </xf>
    <xf numFmtId="0" fontId="6" fillId="0" borderId="0" xfId="225" applyFont="1" applyFill="1" applyBorder="1" applyAlignment="1" applyProtection="1">
      <alignment horizontal="center" vertical="center" wrapText="1"/>
    </xf>
    <xf numFmtId="0" fontId="1" fillId="0" borderId="0" xfId="225" applyFont="1" applyFill="1" applyBorder="1" applyAlignment="1" applyProtection="1">
      <alignment horizontal="center" vertical="center" wrapText="1"/>
    </xf>
    <xf numFmtId="0" fontId="0" fillId="0" borderId="0" xfId="225" applyFont="1" applyFill="1" applyBorder="1" applyAlignment="1" applyProtection="1">
      <alignment horizontal="center" vertical="center" wrapText="1"/>
    </xf>
    <xf numFmtId="0" fontId="12" fillId="2" borderId="0" xfId="225" applyFont="1" applyFill="1" applyAlignment="1"/>
    <xf numFmtId="0" fontId="7" fillId="2" borderId="0" xfId="225" applyFont="1" applyFill="1"/>
    <xf numFmtId="0" fontId="20" fillId="2" borderId="0" xfId="225" applyFont="1" applyFill="1"/>
    <xf numFmtId="0" fontId="9" fillId="2" borderId="0" xfId="225" applyFont="1" applyFill="1"/>
    <xf numFmtId="0" fontId="69" fillId="0" borderId="0" xfId="101" applyFont="1" applyFill="1" applyBorder="1" applyAlignment="1">
      <alignment horizontal="left" vertical="center" indent="1"/>
    </xf>
    <xf numFmtId="0" fontId="11" fillId="3" borderId="22" xfId="0" applyFont="1" applyFill="1" applyBorder="1" applyAlignment="1">
      <alignment horizontal="center" vertical="center" wrapText="1"/>
    </xf>
    <xf numFmtId="0" fontId="0" fillId="0" borderId="123" xfId="0" applyFill="1" applyBorder="1" applyAlignment="1">
      <alignment vertical="center"/>
    </xf>
    <xf numFmtId="0" fontId="0" fillId="0" borderId="119" xfId="0" applyFill="1" applyBorder="1" applyAlignment="1">
      <alignment vertical="center"/>
    </xf>
    <xf numFmtId="0" fontId="0" fillId="0" borderId="124" xfId="0" applyFill="1" applyBorder="1" applyAlignment="1">
      <alignment vertical="center"/>
    </xf>
    <xf numFmtId="0" fontId="0" fillId="12" borderId="128" xfId="0" applyFill="1" applyBorder="1" applyProtection="1">
      <protection locked="0"/>
    </xf>
    <xf numFmtId="0" fontId="0" fillId="0" borderId="128" xfId="0" applyFill="1" applyBorder="1" applyAlignment="1">
      <alignment vertical="center"/>
    </xf>
    <xf numFmtId="0" fontId="0" fillId="0" borderId="129" xfId="0" applyFill="1" applyBorder="1" applyAlignment="1">
      <alignment vertical="center"/>
    </xf>
    <xf numFmtId="0" fontId="0" fillId="0" borderId="125" xfId="0" applyFill="1" applyBorder="1" applyAlignment="1">
      <alignment vertical="center"/>
    </xf>
    <xf numFmtId="0" fontId="0" fillId="18" borderId="4" xfId="0" applyFill="1" applyBorder="1" applyProtection="1">
      <protection locked="0"/>
    </xf>
    <xf numFmtId="0" fontId="0" fillId="0" borderId="4" xfId="0" applyFill="1" applyBorder="1" applyProtection="1"/>
    <xf numFmtId="0" fontId="0" fillId="0" borderId="6" xfId="0" applyFill="1" applyBorder="1" applyProtection="1"/>
    <xf numFmtId="0" fontId="0" fillId="12" borderId="128" xfId="0" applyFill="1" applyBorder="1" applyAlignment="1">
      <alignment vertical="center"/>
    </xf>
    <xf numFmtId="0" fontId="0" fillId="18" borderId="128" xfId="0" applyFill="1" applyBorder="1" applyAlignment="1">
      <alignment vertical="center"/>
    </xf>
    <xf numFmtId="0" fontId="0" fillId="18" borderId="123" xfId="0" applyFill="1" applyBorder="1" applyAlignment="1">
      <alignment vertical="center"/>
    </xf>
    <xf numFmtId="0" fontId="0" fillId="12" borderId="21" xfId="0" applyFill="1" applyBorder="1" applyAlignment="1">
      <alignment vertical="center"/>
    </xf>
    <xf numFmtId="0" fontId="0" fillId="0" borderId="21" xfId="0" applyFill="1" applyBorder="1" applyAlignment="1">
      <alignment vertical="center"/>
    </xf>
    <xf numFmtId="0" fontId="0" fillId="0" borderId="65" xfId="0" applyFill="1" applyBorder="1" applyProtection="1"/>
    <xf numFmtId="0" fontId="0" fillId="0" borderId="65" xfId="0" applyFill="1" applyBorder="1" applyAlignment="1">
      <alignment vertical="center"/>
    </xf>
    <xf numFmtId="0" fontId="6" fillId="0" borderId="65" xfId="5" applyFill="1" applyBorder="1" applyProtection="1"/>
    <xf numFmtId="0" fontId="0" fillId="0" borderId="22" xfId="0" applyFill="1" applyBorder="1" applyAlignment="1">
      <alignment vertical="center"/>
    </xf>
    <xf numFmtId="0" fontId="0" fillId="12" borderId="123" xfId="0" applyFill="1" applyBorder="1" applyAlignment="1">
      <alignment vertical="center"/>
    </xf>
    <xf numFmtId="0" fontId="6" fillId="0" borderId="0" xfId="225"/>
    <xf numFmtId="0" fontId="35" fillId="3" borderId="5" xfId="4" applyFont="1" applyFill="1" applyBorder="1" applyAlignment="1" applyProtection="1">
      <alignment horizontal="center" vertical="center"/>
    </xf>
    <xf numFmtId="0" fontId="35" fillId="3" borderId="65" xfId="4" applyFont="1" applyFill="1" applyBorder="1" applyAlignment="1" applyProtection="1">
      <alignment horizontal="left" vertical="center" indent="1"/>
    </xf>
    <xf numFmtId="0" fontId="36" fillId="3" borderId="21" xfId="0" applyFont="1" applyFill="1" applyBorder="1" applyAlignment="1" applyProtection="1">
      <alignment horizontal="left" vertical="center"/>
    </xf>
    <xf numFmtId="0" fontId="36" fillId="3" borderId="60" xfId="0" applyFont="1" applyFill="1" applyBorder="1" applyAlignment="1" applyProtection="1">
      <alignment horizontal="left" vertical="center"/>
    </xf>
    <xf numFmtId="0" fontId="36" fillId="3" borderId="63" xfId="0" applyFont="1" applyFill="1" applyBorder="1" applyAlignment="1" applyProtection="1">
      <alignment horizontal="left" vertical="center"/>
    </xf>
    <xf numFmtId="0" fontId="36" fillId="3" borderId="22" xfId="0" applyFont="1" applyFill="1" applyBorder="1" applyAlignment="1" applyProtection="1">
      <alignment horizontal="left" vertical="center"/>
    </xf>
    <xf numFmtId="0" fontId="14" fillId="3" borderId="7" xfId="4" applyFont="1" applyFill="1" applyBorder="1" applyAlignment="1" applyProtection="1">
      <alignment horizontal="left" vertical="center" wrapText="1" indent="4"/>
    </xf>
    <xf numFmtId="0" fontId="14" fillId="3" borderId="66" xfId="4" applyFont="1" applyFill="1" applyBorder="1" applyAlignment="1" applyProtection="1">
      <alignment horizontal="left" vertical="center" wrapText="1" indent="4"/>
    </xf>
    <xf numFmtId="0" fontId="14" fillId="3" borderId="129" xfId="4" applyFont="1" applyFill="1" applyBorder="1" applyAlignment="1" applyProtection="1">
      <alignment horizontal="left" vertical="center" indent="4"/>
    </xf>
    <xf numFmtId="0" fontId="14" fillId="3" borderId="128" xfId="4" applyFont="1" applyFill="1" applyBorder="1" applyAlignment="1" applyProtection="1">
      <alignment horizontal="left" vertical="center" indent="4"/>
    </xf>
    <xf numFmtId="0" fontId="14" fillId="3" borderId="47" xfId="4" applyFont="1" applyFill="1" applyBorder="1" applyAlignment="1" applyProtection="1">
      <alignment horizontal="left" vertical="center" indent="4"/>
    </xf>
    <xf numFmtId="0" fontId="14" fillId="3" borderId="14" xfId="4" applyFont="1" applyFill="1" applyBorder="1" applyAlignment="1" applyProtection="1">
      <alignment horizontal="left" vertical="center" indent="4"/>
    </xf>
    <xf numFmtId="0" fontId="14" fillId="3" borderId="123" xfId="4" applyFont="1" applyFill="1" applyBorder="1" applyAlignment="1" applyProtection="1">
      <alignment horizontal="left" vertical="center" indent="4"/>
    </xf>
    <xf numFmtId="0" fontId="14" fillId="3" borderId="119" xfId="4" applyFont="1" applyFill="1" applyBorder="1" applyAlignment="1" applyProtection="1">
      <alignment horizontal="left" vertical="center" indent="4"/>
    </xf>
    <xf numFmtId="0" fontId="42" fillId="12" borderId="119" xfId="4" applyFont="1" applyFill="1" applyBorder="1" applyAlignment="1" applyProtection="1">
      <alignment horizontal="right" vertical="center"/>
      <protection locked="0"/>
    </xf>
    <xf numFmtId="0" fontId="42" fillId="12" borderId="121" xfId="4" applyFont="1" applyFill="1" applyBorder="1" applyAlignment="1" applyProtection="1">
      <alignment horizontal="right" vertical="center"/>
      <protection locked="0"/>
    </xf>
    <xf numFmtId="0" fontId="14" fillId="3" borderId="4" xfId="4" applyFont="1" applyFill="1" applyBorder="1" applyAlignment="1" applyProtection="1">
      <alignment horizontal="left" vertical="center" indent="4"/>
    </xf>
    <xf numFmtId="0" fontId="14" fillId="3" borderId="43" xfId="4" applyFont="1" applyFill="1" applyBorder="1" applyAlignment="1" applyProtection="1">
      <alignment horizontal="left" vertical="center" indent="4"/>
    </xf>
    <xf numFmtId="0" fontId="53" fillId="2" borderId="0" xfId="4" applyFont="1" applyFill="1" applyBorder="1" applyAlignment="1">
      <alignment horizontal="left" vertical="center" wrapText="1"/>
    </xf>
    <xf numFmtId="173" fontId="45" fillId="10" borderId="129" xfId="6" applyNumberFormat="1" applyFont="1" applyFill="1" applyBorder="1" applyAlignment="1" applyProtection="1">
      <alignment horizontal="right" vertical="center" wrapText="1"/>
      <protection locked="0"/>
    </xf>
    <xf numFmtId="173" fontId="45" fillId="10" borderId="130" xfId="6" applyNumberFormat="1" applyFont="1" applyFill="1" applyBorder="1" applyAlignment="1" applyProtection="1">
      <alignment horizontal="right" vertical="center" wrapText="1"/>
      <protection locked="0"/>
    </xf>
    <xf numFmtId="174" fontId="45" fillId="12" borderId="115" xfId="6" applyNumberFormat="1" applyFont="1" applyFill="1" applyBorder="1" applyAlignment="1" applyProtection="1">
      <alignment horizontal="right" vertical="center" wrapText="1"/>
      <protection locked="0"/>
    </xf>
    <xf numFmtId="174" fontId="45" fillId="10" borderId="129" xfId="6" applyNumberFormat="1" applyFont="1" applyFill="1" applyBorder="1" applyAlignment="1" applyProtection="1">
      <alignment horizontal="right" vertical="center" wrapText="1"/>
      <protection locked="0"/>
    </xf>
    <xf numFmtId="174" fontId="45" fillId="10" borderId="130" xfId="6" applyNumberFormat="1" applyFont="1" applyFill="1" applyBorder="1" applyAlignment="1" applyProtection="1">
      <alignment horizontal="right" vertical="center" wrapText="1"/>
      <protection locked="0"/>
    </xf>
    <xf numFmtId="1" fontId="45" fillId="19" borderId="115" xfId="6" applyNumberFormat="1" applyFont="1" applyFill="1" applyBorder="1" applyAlignment="1" applyProtection="1">
      <alignment horizontal="right" vertical="center" wrapText="1"/>
      <protection locked="0"/>
    </xf>
    <xf numFmtId="1" fontId="45" fillId="12" borderId="115" xfId="6" applyNumberFormat="1" applyFont="1" applyFill="1" applyBorder="1" applyAlignment="1" applyProtection="1">
      <alignment horizontal="right" vertical="center" wrapText="1"/>
      <protection locked="0"/>
    </xf>
    <xf numFmtId="14" fontId="45" fillId="12" borderId="115" xfId="6" applyNumberFormat="1" applyFont="1" applyFill="1" applyBorder="1" applyAlignment="1" applyProtection="1">
      <alignment horizontal="right" vertical="center" wrapText="1"/>
      <protection locked="0"/>
    </xf>
    <xf numFmtId="166" fontId="45" fillId="12" borderId="125" xfId="6" applyNumberFormat="1" applyFont="1" applyFill="1" applyBorder="1" applyAlignment="1" applyProtection="1">
      <alignment horizontal="right" vertical="center" wrapText="1"/>
      <protection locked="0"/>
    </xf>
    <xf numFmtId="1" fontId="45" fillId="19" borderId="118" xfId="6" applyNumberFormat="1" applyFont="1" applyFill="1" applyBorder="1" applyAlignment="1" applyProtection="1">
      <alignment horizontal="right" vertical="center" wrapText="1"/>
      <protection locked="0"/>
    </xf>
    <xf numFmtId="1" fontId="45" fillId="19" borderId="120" xfId="6" applyNumberFormat="1" applyFont="1" applyFill="1" applyBorder="1" applyAlignment="1" applyProtection="1">
      <alignment horizontal="right" vertical="center" wrapText="1"/>
      <protection locked="0"/>
    </xf>
    <xf numFmtId="1" fontId="45" fillId="19" borderId="119" xfId="6" applyNumberFormat="1" applyFont="1" applyFill="1" applyBorder="1" applyAlignment="1" applyProtection="1">
      <alignment horizontal="right" vertical="center" wrapText="1"/>
      <protection locked="0"/>
    </xf>
    <xf numFmtId="1" fontId="45" fillId="19" borderId="121" xfId="6" applyNumberFormat="1" applyFont="1" applyFill="1" applyBorder="1" applyAlignment="1" applyProtection="1">
      <alignment horizontal="right" vertical="center" wrapText="1"/>
      <protection locked="0"/>
    </xf>
    <xf numFmtId="0" fontId="12" fillId="2" borderId="0" xfId="225" applyFont="1" applyFill="1"/>
    <xf numFmtId="0" fontId="7" fillId="2" borderId="0" xfId="225" applyFont="1" applyFill="1" applyAlignment="1">
      <alignment horizontal="left"/>
    </xf>
    <xf numFmtId="0" fontId="7" fillId="0" borderId="0" xfId="225" applyFont="1" applyFill="1" applyAlignment="1">
      <alignment horizontal="left"/>
    </xf>
    <xf numFmtId="0" fontId="20" fillId="0" borderId="0" xfId="225" applyFont="1" applyFill="1"/>
    <xf numFmtId="0" fontId="45" fillId="2" borderId="0" xfId="225" applyFont="1" applyFill="1"/>
    <xf numFmtId="0" fontId="6" fillId="0" borderId="0" xfId="225" applyFont="1"/>
    <xf numFmtId="0" fontId="51" fillId="0" borderId="0" xfId="225" applyFont="1" applyFill="1" applyBorder="1" applyAlignment="1">
      <alignment horizontal="center" vertical="center"/>
    </xf>
    <xf numFmtId="0" fontId="10" fillId="5" borderId="7" xfId="225" applyFont="1" applyFill="1" applyBorder="1" applyAlignment="1">
      <alignment horizontal="left" indent="1"/>
    </xf>
    <xf numFmtId="0" fontId="52" fillId="5" borderId="1" xfId="225" applyFont="1" applyFill="1" applyBorder="1"/>
    <xf numFmtId="0" fontId="52" fillId="5" borderId="7" xfId="225" applyFont="1" applyFill="1" applyBorder="1" applyAlignment="1"/>
    <xf numFmtId="0" fontId="53" fillId="0" borderId="0" xfId="225" applyFont="1" applyFill="1" applyBorder="1" applyAlignment="1">
      <alignment horizontal="center" vertical="center"/>
    </xf>
    <xf numFmtId="0" fontId="10" fillId="5" borderId="21" xfId="225" applyFont="1" applyFill="1" applyBorder="1" applyAlignment="1">
      <alignment horizontal="left" indent="1"/>
    </xf>
    <xf numFmtId="0" fontId="52" fillId="5" borderId="21" xfId="225" applyFont="1" applyFill="1" applyBorder="1" applyAlignment="1"/>
    <xf numFmtId="0" fontId="6" fillId="0" borderId="0" xfId="225" applyFont="1" applyBorder="1"/>
    <xf numFmtId="0" fontId="6" fillId="0" borderId="0" xfId="225" applyFont="1" applyFill="1" applyBorder="1" applyAlignment="1"/>
    <xf numFmtId="0" fontId="6" fillId="0" borderId="0" xfId="225" applyFont="1" applyFill="1" applyBorder="1"/>
    <xf numFmtId="0" fontId="6" fillId="0" borderId="1" xfId="225" applyFont="1" applyBorder="1"/>
    <xf numFmtId="0" fontId="11" fillId="0" borderId="23" xfId="225" applyFont="1" applyBorder="1" applyAlignment="1">
      <alignment horizontal="center" wrapText="1"/>
    </xf>
    <xf numFmtId="0" fontId="11" fillId="0" borderId="22" xfId="225" applyFont="1" applyBorder="1" applyAlignment="1">
      <alignment horizontal="center" wrapText="1"/>
    </xf>
    <xf numFmtId="0" fontId="6" fillId="0" borderId="0" xfId="225" applyFont="1" applyFill="1" applyBorder="1" applyAlignment="1">
      <alignment horizontal="center" wrapText="1"/>
    </xf>
    <xf numFmtId="0" fontId="6" fillId="0" borderId="8" xfId="225" applyFont="1" applyFill="1" applyBorder="1" applyAlignment="1">
      <alignment horizontal="center" wrapText="1"/>
    </xf>
    <xf numFmtId="0" fontId="11" fillId="0" borderId="24" xfId="225" applyFont="1" applyBorder="1" applyAlignment="1">
      <alignment horizontal="left" vertical="center" wrapText="1"/>
    </xf>
    <xf numFmtId="0" fontId="11" fillId="0" borderId="116" xfId="225" applyFont="1" applyBorder="1" applyAlignment="1">
      <alignment horizontal="left" vertical="center" wrapText="1"/>
    </xf>
    <xf numFmtId="0" fontId="11" fillId="0" borderId="8" xfId="225" applyFont="1" applyBorder="1" applyAlignment="1">
      <alignment horizontal="left" vertical="center" wrapText="1"/>
    </xf>
    <xf numFmtId="0" fontId="46" fillId="0" borderId="22" xfId="225" applyFont="1" applyBorder="1" applyAlignment="1">
      <alignment vertical="center" wrapText="1"/>
    </xf>
    <xf numFmtId="0" fontId="53" fillId="0" borderId="22" xfId="225" applyFont="1" applyFill="1" applyBorder="1" applyAlignment="1">
      <alignment horizontal="center" vertical="center"/>
    </xf>
    <xf numFmtId="0" fontId="6" fillId="0" borderId="0" xfId="225" applyFont="1" applyBorder="1" applyAlignment="1">
      <alignment horizontal="left" vertical="center" wrapText="1" indent="1"/>
    </xf>
    <xf numFmtId="0" fontId="52" fillId="0" borderId="0" xfId="225" applyFont="1" applyBorder="1"/>
    <xf numFmtId="0" fontId="6" fillId="0" borderId="0" xfId="225" applyFont="1" applyFill="1" applyBorder="1" applyAlignment="1">
      <alignment horizontal="right" vertical="center" indent="1"/>
    </xf>
    <xf numFmtId="0" fontId="52" fillId="0" borderId="0" xfId="225" applyFont="1" applyFill="1" applyBorder="1"/>
    <xf numFmtId="0" fontId="6" fillId="3" borderId="11" xfId="6" applyFont="1" applyFill="1" applyBorder="1" applyAlignment="1" applyProtection="1">
      <alignment horizontal="left"/>
      <protection locked="0"/>
    </xf>
    <xf numFmtId="0" fontId="6" fillId="3" borderId="12" xfId="6" applyFont="1" applyFill="1" applyBorder="1" applyAlignment="1" applyProtection="1">
      <alignment horizontal="left"/>
      <protection locked="0"/>
    </xf>
    <xf numFmtId="0" fontId="6" fillId="3" borderId="13" xfId="6" applyFont="1" applyFill="1" applyBorder="1" applyAlignment="1" applyProtection="1">
      <alignment horizontal="left"/>
      <protection locked="0"/>
    </xf>
    <xf numFmtId="17" fontId="6" fillId="22" borderId="17" xfId="0" applyNumberFormat="1" applyFont="1" applyFill="1" applyBorder="1" applyAlignment="1">
      <alignment horizontal="center" vertical="center" wrapText="1"/>
    </xf>
    <xf numFmtId="17" fontId="6" fillId="22" borderId="19" xfId="0" applyNumberFormat="1" applyFont="1" applyFill="1" applyBorder="1" applyAlignment="1">
      <alignment horizontal="center" vertical="center" wrapText="1"/>
    </xf>
    <xf numFmtId="17" fontId="6" fillId="22" borderId="14" xfId="0" applyNumberFormat="1" applyFont="1" applyFill="1" applyBorder="1" applyAlignment="1">
      <alignment horizontal="center" vertical="center" wrapText="1"/>
    </xf>
    <xf numFmtId="0" fontId="6" fillId="29" borderId="11" xfId="0" applyFont="1" applyFill="1" applyBorder="1" applyAlignment="1">
      <alignment horizontal="left" vertical="center" wrapText="1"/>
    </xf>
    <xf numFmtId="0" fontId="6" fillId="29" borderId="12" xfId="0" applyFont="1" applyFill="1" applyBorder="1" applyAlignment="1">
      <alignment horizontal="left" vertical="center" wrapText="1"/>
    </xf>
    <xf numFmtId="0" fontId="6" fillId="29" borderId="13" xfId="0" applyFont="1" applyFill="1" applyBorder="1" applyAlignment="1">
      <alignment horizontal="left" vertical="center" wrapText="1"/>
    </xf>
    <xf numFmtId="0" fontId="14" fillId="3" borderId="19" xfId="4" applyFont="1" applyFill="1" applyBorder="1" applyAlignment="1">
      <alignment horizontal="center" vertical="center" wrapText="1"/>
    </xf>
    <xf numFmtId="0" fontId="14" fillId="3" borderId="19" xfId="4" applyFont="1" applyFill="1" applyBorder="1" applyAlignment="1">
      <alignment horizontal="left" vertical="center" wrapText="1" indent="2"/>
    </xf>
    <xf numFmtId="0" fontId="14" fillId="3" borderId="10" xfId="4" applyFont="1" applyFill="1" applyBorder="1" applyAlignment="1">
      <alignment horizontal="center" vertical="center" wrapText="1"/>
    </xf>
    <xf numFmtId="0" fontId="14" fillId="3" borderId="59" xfId="4" applyFont="1" applyFill="1" applyBorder="1" applyAlignment="1">
      <alignment horizontal="center" vertical="center" wrapText="1"/>
    </xf>
    <xf numFmtId="0" fontId="6" fillId="3" borderId="123" xfId="4" applyFont="1" applyFill="1" applyBorder="1" applyAlignment="1" applyProtection="1">
      <alignment horizontal="left" vertical="center" indent="4"/>
      <protection locked="0"/>
    </xf>
    <xf numFmtId="0" fontId="14" fillId="3" borderId="105" xfId="4" applyFont="1" applyFill="1" applyBorder="1" applyAlignment="1">
      <alignment horizontal="left" vertical="center" wrapText="1" indent="2"/>
    </xf>
    <xf numFmtId="0" fontId="6" fillId="3" borderId="24" xfId="4" applyFont="1" applyFill="1" applyBorder="1" applyAlignment="1" applyProtection="1">
      <alignment horizontal="left" vertical="center" indent="4"/>
      <protection locked="0"/>
    </xf>
    <xf numFmtId="0" fontId="6" fillId="3" borderId="36" xfId="4" applyFont="1" applyFill="1" applyBorder="1" applyAlignment="1" applyProtection="1">
      <alignment horizontal="left" vertical="center" indent="4"/>
      <protection locked="0"/>
    </xf>
    <xf numFmtId="0" fontId="6" fillId="3" borderId="40" xfId="4" applyFont="1" applyFill="1" applyBorder="1" applyAlignment="1" applyProtection="1">
      <alignment horizontal="left" vertical="center" indent="4"/>
      <protection locked="0"/>
    </xf>
    <xf numFmtId="0" fontId="14" fillId="5" borderId="31" xfId="4" applyFont="1" applyFill="1" applyBorder="1" applyAlignment="1" applyProtection="1">
      <alignment horizontal="center" vertical="center" wrapText="1"/>
      <protection locked="0"/>
    </xf>
    <xf numFmtId="1" fontId="14" fillId="12" borderId="31" xfId="4" applyNumberFormat="1" applyFont="1" applyFill="1" applyBorder="1" applyAlignment="1" applyProtection="1">
      <alignment horizontal="center" vertical="center" wrapText="1"/>
      <protection locked="0"/>
    </xf>
    <xf numFmtId="1" fontId="14" fillId="5" borderId="31" xfId="4" applyNumberFormat="1" applyFont="1" applyFill="1" applyBorder="1" applyAlignment="1" applyProtection="1">
      <alignment horizontal="center" vertical="center" wrapText="1"/>
      <protection locked="0"/>
    </xf>
    <xf numFmtId="1" fontId="14" fillId="12" borderId="32" xfId="4" applyNumberFormat="1" applyFont="1" applyFill="1" applyBorder="1" applyAlignment="1" applyProtection="1">
      <alignment horizontal="center" vertical="center"/>
      <protection locked="0"/>
    </xf>
    <xf numFmtId="1" fontId="14" fillId="12" borderId="33" xfId="4" applyNumberFormat="1" applyFont="1" applyFill="1" applyBorder="1" applyAlignment="1" applyProtection="1">
      <alignment horizontal="center" vertical="center"/>
      <protection locked="0"/>
    </xf>
    <xf numFmtId="1" fontId="14" fillId="12" borderId="37" xfId="4" applyNumberFormat="1" applyFont="1" applyFill="1" applyBorder="1" applyAlignment="1" applyProtection="1">
      <alignment horizontal="center" vertical="center"/>
      <protection locked="0"/>
    </xf>
    <xf numFmtId="1" fontId="14" fillId="12" borderId="41" xfId="4" applyNumberFormat="1" applyFont="1" applyFill="1" applyBorder="1" applyAlignment="1" applyProtection="1">
      <alignment horizontal="center" vertical="center"/>
      <protection locked="0"/>
    </xf>
    <xf numFmtId="1" fontId="13" fillId="12" borderId="34" xfId="4" applyNumberFormat="1" applyFont="1" applyFill="1" applyBorder="1" applyAlignment="1" applyProtection="1">
      <alignment horizontal="center" vertical="center"/>
      <protection locked="0"/>
    </xf>
    <xf numFmtId="1" fontId="14" fillId="12" borderId="14" xfId="4" applyNumberFormat="1" applyFont="1" applyFill="1" applyBorder="1" applyAlignment="1" applyProtection="1">
      <alignment horizontal="center" vertical="center" wrapText="1"/>
      <protection locked="0"/>
    </xf>
    <xf numFmtId="1" fontId="14" fillId="12" borderId="35" xfId="4" applyNumberFormat="1" applyFont="1" applyFill="1" applyBorder="1" applyAlignment="1" applyProtection="1">
      <alignment horizontal="center" vertical="center" wrapText="1"/>
      <protection locked="0"/>
    </xf>
    <xf numFmtId="1" fontId="13" fillId="12" borderId="38" xfId="11" applyNumberFormat="1" applyFont="1" applyFill="1" applyBorder="1" applyAlignment="1" applyProtection="1">
      <alignment horizontal="center" vertical="center"/>
      <protection locked="0"/>
    </xf>
    <xf numFmtId="1" fontId="13" fillId="12" borderId="39" xfId="4" applyNumberFormat="1" applyFont="1" applyFill="1" applyBorder="1" applyAlignment="1" applyProtection="1">
      <alignment horizontal="center" vertical="center"/>
      <protection locked="0"/>
    </xf>
    <xf numFmtId="1" fontId="13" fillId="12" borderId="31" xfId="11" applyNumberFormat="1" applyFont="1" applyFill="1" applyBorder="1" applyAlignment="1" applyProtection="1">
      <alignment horizontal="center" vertical="center"/>
      <protection locked="0"/>
    </xf>
    <xf numFmtId="1" fontId="13" fillId="12" borderId="42" xfId="11" applyNumberFormat="1" applyFont="1" applyFill="1" applyBorder="1" applyAlignment="1" applyProtection="1">
      <alignment horizontal="center" vertical="center"/>
      <protection locked="0"/>
    </xf>
    <xf numFmtId="1" fontId="14" fillId="12" borderId="43" xfId="4" applyNumberFormat="1" applyFont="1" applyFill="1" applyBorder="1" applyAlignment="1" applyProtection="1">
      <alignment horizontal="center" vertical="center" wrapText="1"/>
      <protection locked="0"/>
    </xf>
    <xf numFmtId="1" fontId="14" fillId="12" borderId="44" xfId="4" applyNumberFormat="1" applyFont="1" applyFill="1" applyBorder="1" applyAlignment="1" applyProtection="1">
      <alignment horizontal="center" vertical="center" wrapText="1"/>
      <protection locked="0"/>
    </xf>
    <xf numFmtId="1" fontId="14" fillId="12" borderId="40" xfId="4" applyNumberFormat="1" applyFont="1" applyFill="1" applyBorder="1" applyAlignment="1" applyProtection="1">
      <alignment horizontal="center" vertical="center"/>
      <protection locked="0"/>
    </xf>
    <xf numFmtId="1" fontId="13" fillId="12" borderId="45" xfId="11" applyNumberFormat="1" applyFont="1" applyFill="1" applyBorder="1" applyAlignment="1" applyProtection="1">
      <alignment horizontal="center" vertical="center"/>
      <protection locked="0"/>
    </xf>
    <xf numFmtId="1" fontId="14" fillId="12" borderId="28" xfId="4" applyNumberFormat="1" applyFont="1" applyFill="1" applyBorder="1" applyAlignment="1" applyProtection="1">
      <alignment horizontal="center" vertical="center" wrapText="1"/>
      <protection locked="0"/>
    </xf>
    <xf numFmtId="1" fontId="14" fillId="12" borderId="30" xfId="4" applyNumberFormat="1" applyFont="1" applyFill="1" applyBorder="1" applyAlignment="1" applyProtection="1">
      <alignment horizontal="center" vertical="center" wrapText="1"/>
      <protection locked="0"/>
    </xf>
    <xf numFmtId="1" fontId="13" fillId="12" borderId="46" xfId="4" applyNumberFormat="1" applyFont="1" applyFill="1" applyBorder="1" applyAlignment="1" applyProtection="1">
      <alignment horizontal="center" vertical="center"/>
      <protection locked="0"/>
    </xf>
    <xf numFmtId="0" fontId="6" fillId="63" borderId="24" xfId="13" applyFont="1" applyFill="1" applyBorder="1" applyProtection="1">
      <protection locked="0"/>
    </xf>
    <xf numFmtId="0" fontId="6" fillId="63" borderId="32" xfId="225" applyFont="1" applyFill="1" applyBorder="1" applyAlignment="1">
      <alignment horizontal="left" indent="1"/>
    </xf>
    <xf numFmtId="197" fontId="6" fillId="63" borderId="45" xfId="225" applyNumberFormat="1" applyFont="1" applyFill="1" applyBorder="1" applyAlignment="1" applyProtection="1">
      <alignment horizontal="right" vertical="center" indent="1"/>
      <protection locked="0"/>
    </xf>
    <xf numFmtId="0" fontId="6" fillId="63" borderId="40" xfId="13" applyFont="1" applyFill="1" applyBorder="1"/>
    <xf numFmtId="0" fontId="6" fillId="63" borderId="40" xfId="225" applyFont="1" applyFill="1" applyBorder="1" applyAlignment="1">
      <alignment horizontal="left" indent="1"/>
    </xf>
    <xf numFmtId="198" fontId="6" fillId="63" borderId="24" xfId="13" applyNumberFormat="1" applyFont="1" applyFill="1" applyBorder="1" applyProtection="1">
      <protection locked="0"/>
    </xf>
    <xf numFmtId="198" fontId="6" fillId="63" borderId="36" xfId="13" applyNumberFormat="1" applyFont="1" applyFill="1" applyBorder="1"/>
    <xf numFmtId="0" fontId="6" fillId="63" borderId="36" xfId="13" applyFont="1" applyFill="1" applyBorder="1"/>
    <xf numFmtId="198" fontId="6" fillId="12" borderId="32" xfId="13" applyNumberFormat="1" applyFill="1" applyBorder="1" applyAlignment="1" applyProtection="1">
      <alignment horizontal="left" vertical="top" wrapText="1"/>
      <protection locked="0"/>
    </xf>
    <xf numFmtId="0" fontId="6" fillId="64" borderId="69" xfId="225" applyFont="1" applyFill="1" applyBorder="1" applyAlignment="1" applyProtection="1">
      <alignment horizontal="right" vertical="center" indent="1"/>
      <protection locked="0"/>
    </xf>
    <xf numFmtId="0" fontId="6" fillId="63" borderId="69" xfId="225" applyFont="1" applyFill="1" applyBorder="1" applyAlignment="1" applyProtection="1">
      <alignment horizontal="right" vertical="center" indent="1"/>
      <protection locked="0"/>
    </xf>
    <xf numFmtId="0" fontId="6" fillId="63" borderId="22" xfId="225" applyFont="1" applyFill="1" applyBorder="1" applyAlignment="1" applyProtection="1">
      <alignment horizontal="right" vertical="center" indent="1"/>
      <protection locked="0"/>
    </xf>
    <xf numFmtId="0" fontId="6" fillId="64" borderId="69" xfId="225" applyFont="1" applyFill="1" applyBorder="1" applyAlignment="1" applyProtection="1">
      <alignment horizontal="center" vertical="center" wrapText="1"/>
      <protection locked="0"/>
    </xf>
    <xf numFmtId="1" fontId="156" fillId="63" borderId="28" xfId="0" applyNumberFormat="1" applyFont="1" applyFill="1" applyBorder="1" applyAlignment="1" applyProtection="1">
      <alignment horizontal="center" vertical="center"/>
      <protection locked="0"/>
    </xf>
    <xf numFmtId="1" fontId="130" fillId="63" borderId="119" xfId="4" applyNumberFormat="1" applyFont="1" applyFill="1" applyBorder="1" applyAlignment="1" applyProtection="1">
      <alignment horizontal="center" vertical="center"/>
      <protection locked="0"/>
    </xf>
    <xf numFmtId="1" fontId="130" fillId="63" borderId="47" xfId="4" applyNumberFormat="1" applyFont="1" applyFill="1" applyBorder="1" applyAlignment="1" applyProtection="1">
      <alignment horizontal="center" vertical="center"/>
      <protection locked="0"/>
    </xf>
    <xf numFmtId="1" fontId="156" fillId="65" borderId="28" xfId="0" applyNumberFormat="1" applyFont="1" applyFill="1" applyBorder="1" applyAlignment="1" applyProtection="1">
      <alignment horizontal="center" vertical="center"/>
      <protection locked="0"/>
    </xf>
    <xf numFmtId="1" fontId="130" fillId="65" borderId="119" xfId="4" applyNumberFormat="1" applyFont="1" applyFill="1" applyBorder="1" applyAlignment="1" applyProtection="1">
      <alignment horizontal="center" vertical="center"/>
      <protection locked="0"/>
    </xf>
    <xf numFmtId="0" fontId="53" fillId="12" borderId="56" xfId="4" applyFont="1" applyFill="1" applyBorder="1" applyAlignment="1" applyProtection="1">
      <alignment horizontal="center" vertical="center"/>
      <protection locked="0"/>
    </xf>
    <xf numFmtId="0" fontId="53" fillId="12" borderId="28" xfId="4" applyFont="1" applyFill="1" applyBorder="1" applyAlignment="1" applyProtection="1">
      <alignment horizontal="center" vertical="center"/>
      <protection locked="0"/>
    </xf>
    <xf numFmtId="0" fontId="53" fillId="12" borderId="67" xfId="4" applyFont="1" applyFill="1" applyBorder="1" applyAlignment="1" applyProtection="1">
      <alignment horizontal="center" vertical="center"/>
      <protection locked="0"/>
    </xf>
    <xf numFmtId="0" fontId="53" fillId="12" borderId="30" xfId="4" applyFont="1" applyFill="1" applyBorder="1" applyAlignment="1" applyProtection="1">
      <alignment horizontal="center" vertical="center"/>
      <protection locked="0"/>
    </xf>
    <xf numFmtId="1" fontId="130" fillId="18" borderId="47" xfId="4" applyNumberFormat="1" applyFont="1" applyFill="1" applyBorder="1" applyAlignment="1" applyProtection="1">
      <alignment horizontal="center" vertical="center"/>
      <protection locked="0"/>
    </xf>
    <xf numFmtId="1" fontId="130" fillId="18" borderId="9" xfId="4" applyNumberFormat="1" applyFont="1" applyFill="1" applyBorder="1" applyAlignment="1" applyProtection="1">
      <alignment horizontal="center" vertical="center"/>
      <protection locked="0"/>
    </xf>
    <xf numFmtId="0" fontId="53" fillId="65" borderId="28" xfId="4" applyFont="1" applyFill="1" applyBorder="1" applyAlignment="1" applyProtection="1">
      <alignment horizontal="center" vertical="center"/>
      <protection locked="0"/>
    </xf>
    <xf numFmtId="0" fontId="53" fillId="65" borderId="56" xfId="4" applyFont="1" applyFill="1" applyBorder="1" applyAlignment="1" applyProtection="1">
      <alignment horizontal="center" vertical="center"/>
      <protection locked="0"/>
    </xf>
    <xf numFmtId="0" fontId="53" fillId="63" borderId="56" xfId="4" applyFont="1" applyFill="1" applyBorder="1" applyAlignment="1" applyProtection="1">
      <alignment horizontal="center" vertical="center"/>
      <protection locked="0"/>
    </xf>
    <xf numFmtId="0" fontId="53" fillId="63" borderId="28" xfId="4" applyFont="1" applyFill="1" applyBorder="1" applyAlignment="1" applyProtection="1">
      <alignment horizontal="center" vertical="center"/>
      <protection locked="0"/>
    </xf>
    <xf numFmtId="0" fontId="53" fillId="63" borderId="30" xfId="4" applyFont="1" applyFill="1" applyBorder="1" applyAlignment="1" applyProtection="1">
      <alignment horizontal="center" vertical="center"/>
      <protection locked="0"/>
    </xf>
    <xf numFmtId="0" fontId="53" fillId="65" borderId="9" xfId="4" applyFont="1" applyFill="1" applyBorder="1" applyAlignment="1" applyProtection="1">
      <alignment horizontal="center" vertical="center"/>
      <protection locked="0"/>
    </xf>
    <xf numFmtId="0" fontId="53" fillId="65" borderId="13" xfId="4" applyFont="1" applyFill="1" applyBorder="1" applyAlignment="1" applyProtection="1">
      <alignment horizontal="center" vertical="center"/>
      <protection locked="0"/>
    </xf>
    <xf numFmtId="0" fontId="53" fillId="63" borderId="13" xfId="4" applyFont="1" applyFill="1" applyBorder="1" applyAlignment="1" applyProtection="1">
      <alignment horizontal="center" vertical="center"/>
      <protection locked="0"/>
    </xf>
    <xf numFmtId="0" fontId="53" fillId="63" borderId="9" xfId="4" applyFont="1" applyFill="1" applyBorder="1" applyAlignment="1" applyProtection="1">
      <alignment horizontal="center" vertical="center"/>
      <protection locked="0"/>
    </xf>
    <xf numFmtId="0" fontId="53" fillId="63" borderId="50" xfId="4" applyFont="1" applyFill="1" applyBorder="1" applyAlignment="1" applyProtection="1">
      <alignment horizontal="center" vertical="center"/>
      <protection locked="0"/>
    </xf>
    <xf numFmtId="0" fontId="53" fillId="65" borderId="47" xfId="4" applyFont="1" applyFill="1" applyBorder="1" applyAlignment="1" applyProtection="1">
      <alignment horizontal="center" vertical="center"/>
      <protection locked="0"/>
    </xf>
    <xf numFmtId="0" fontId="53" fillId="65" borderId="48" xfId="4" applyFont="1" applyFill="1" applyBorder="1" applyAlignment="1" applyProtection="1">
      <alignment horizontal="center" vertical="center"/>
      <protection locked="0"/>
    </xf>
    <xf numFmtId="0" fontId="53" fillId="63" borderId="48" xfId="4" applyFont="1" applyFill="1" applyBorder="1" applyAlignment="1" applyProtection="1">
      <alignment horizontal="center" vertical="center"/>
      <protection locked="0"/>
    </xf>
    <xf numFmtId="0" fontId="53" fillId="63" borderId="47" xfId="4" applyFont="1" applyFill="1" applyBorder="1" applyAlignment="1" applyProtection="1">
      <alignment horizontal="center" vertical="center"/>
      <protection locked="0"/>
    </xf>
    <xf numFmtId="0" fontId="53" fillId="63" borderId="49" xfId="4" applyFont="1" applyFill="1" applyBorder="1" applyAlignment="1" applyProtection="1">
      <alignment horizontal="center" vertical="center"/>
      <protection locked="0"/>
    </xf>
    <xf numFmtId="1" fontId="73" fillId="63" borderId="32" xfId="4" applyNumberFormat="1" applyFont="1" applyFill="1" applyBorder="1" applyAlignment="1" applyProtection="1">
      <alignment horizontal="center" vertical="center"/>
      <protection locked="0"/>
    </xf>
    <xf numFmtId="0" fontId="73" fillId="63" borderId="37" xfId="0" applyFont="1" applyFill="1" applyBorder="1" applyAlignment="1" applyProtection="1">
      <alignment horizontal="center" vertical="center"/>
      <protection locked="0"/>
    </xf>
    <xf numFmtId="9" fontId="73" fillId="63" borderId="41" xfId="3" applyFont="1" applyFill="1" applyBorder="1" applyAlignment="1" applyProtection="1">
      <alignment horizontal="center" vertical="center"/>
      <protection locked="0"/>
    </xf>
    <xf numFmtId="1" fontId="56" fillId="65" borderId="34" xfId="4" applyNumberFormat="1" applyFont="1" applyFill="1" applyBorder="1" applyAlignment="1" applyProtection="1">
      <protection locked="0"/>
    </xf>
    <xf numFmtId="1" fontId="56" fillId="65" borderId="95" xfId="4" applyNumberFormat="1" applyFont="1" applyFill="1" applyBorder="1" applyAlignment="1" applyProtection="1">
      <protection locked="0"/>
    </xf>
    <xf numFmtId="1" fontId="56" fillId="65" borderId="66" xfId="4" applyNumberFormat="1" applyFont="1" applyFill="1" applyBorder="1" applyAlignment="1" applyProtection="1">
      <protection locked="0"/>
    </xf>
    <xf numFmtId="1" fontId="56" fillId="65" borderId="72" xfId="4" applyNumberFormat="1" applyFont="1" applyFill="1" applyBorder="1" applyAlignment="1" applyProtection="1">
      <protection locked="0"/>
    </xf>
    <xf numFmtId="1" fontId="56" fillId="63" borderId="38" xfId="4" applyNumberFormat="1" applyFont="1" applyFill="1" applyBorder="1" applyAlignment="1" applyProtection="1">
      <protection locked="0"/>
    </xf>
    <xf numFmtId="1" fontId="56" fillId="63" borderId="13" xfId="4" applyNumberFormat="1" applyFont="1" applyFill="1" applyBorder="1" applyAlignment="1" applyProtection="1">
      <protection locked="0"/>
    </xf>
    <xf numFmtId="1" fontId="56" fillId="63" borderId="9" xfId="4" applyNumberFormat="1" applyFont="1" applyFill="1" applyBorder="1" applyAlignment="1" applyProtection="1">
      <protection locked="0"/>
    </xf>
    <xf numFmtId="1" fontId="56" fillId="63" borderId="50" xfId="4" applyNumberFormat="1" applyFont="1" applyFill="1" applyBorder="1" applyAlignment="1" applyProtection="1">
      <protection locked="0"/>
    </xf>
    <xf numFmtId="1" fontId="56" fillId="66" borderId="38" xfId="4" applyNumberFormat="1" applyFont="1" applyFill="1" applyBorder="1" applyAlignment="1" applyProtection="1">
      <protection locked="0"/>
    </xf>
    <xf numFmtId="1" fontId="56" fillId="66" borderId="13" xfId="4" applyNumberFormat="1" applyFont="1" applyFill="1" applyBorder="1" applyAlignment="1" applyProtection="1">
      <protection locked="0"/>
    </xf>
    <xf numFmtId="1" fontId="56" fillId="66" borderId="9" xfId="4" applyNumberFormat="1" applyFont="1" applyFill="1" applyBorder="1" applyAlignment="1" applyProtection="1">
      <protection locked="0"/>
    </xf>
    <xf numFmtId="1" fontId="56" fillId="66" borderId="50" xfId="4" applyNumberFormat="1" applyFont="1" applyFill="1" applyBorder="1" applyAlignment="1" applyProtection="1">
      <protection locked="0"/>
    </xf>
    <xf numFmtId="1" fontId="56" fillId="19" borderId="38" xfId="4" applyNumberFormat="1" applyFont="1" applyFill="1" applyBorder="1" applyAlignment="1" applyProtection="1">
      <protection locked="0"/>
    </xf>
    <xf numFmtId="1" fontId="56" fillId="19" borderId="13" xfId="4" applyNumberFormat="1" applyFont="1" applyFill="1" applyBorder="1" applyAlignment="1" applyProtection="1">
      <protection locked="0"/>
    </xf>
    <xf numFmtId="1" fontId="56" fillId="19" borderId="9" xfId="4" applyNumberFormat="1" applyFont="1" applyFill="1" applyBorder="1" applyAlignment="1" applyProtection="1">
      <protection locked="0"/>
    </xf>
    <xf numFmtId="1" fontId="56" fillId="19" borderId="50" xfId="4" applyNumberFormat="1" applyFont="1" applyFill="1" applyBorder="1" applyAlignment="1" applyProtection="1">
      <protection locked="0"/>
    </xf>
    <xf numFmtId="1" fontId="56" fillId="63" borderId="39" xfId="4" applyNumberFormat="1" applyFont="1" applyFill="1" applyBorder="1" applyAlignment="1" applyProtection="1">
      <protection locked="0"/>
    </xf>
    <xf numFmtId="1" fontId="56" fillId="63" borderId="10" xfId="4" applyNumberFormat="1" applyFont="1" applyFill="1" applyBorder="1" applyAlignment="1" applyProtection="1">
      <protection locked="0"/>
    </xf>
    <xf numFmtId="1" fontId="56" fillId="63" borderId="19" xfId="4" applyNumberFormat="1" applyFont="1" applyFill="1" applyBorder="1" applyAlignment="1" applyProtection="1">
      <protection locked="0"/>
    </xf>
    <xf numFmtId="1" fontId="56" fillId="63" borderId="59" xfId="4" applyNumberFormat="1" applyFont="1" applyFill="1" applyBorder="1" applyAlignment="1" applyProtection="1">
      <protection locked="0"/>
    </xf>
    <xf numFmtId="166" fontId="56" fillId="65" borderId="42" xfId="4" applyNumberFormat="1" applyFont="1" applyFill="1" applyBorder="1" applyAlignment="1" applyProtection="1">
      <protection locked="0"/>
    </xf>
    <xf numFmtId="166" fontId="56" fillId="65" borderId="48" xfId="4" applyNumberFormat="1" applyFont="1" applyFill="1" applyBorder="1" applyAlignment="1" applyProtection="1">
      <protection locked="0"/>
    </xf>
    <xf numFmtId="166" fontId="56" fillId="65" borderId="47" xfId="4" applyNumberFormat="1" applyFont="1" applyFill="1" applyBorder="1" applyAlignment="1" applyProtection="1">
      <protection locked="0"/>
    </xf>
    <xf numFmtId="166" fontId="56" fillId="65" borderId="49" xfId="4" applyNumberFormat="1" applyFont="1" applyFill="1" applyBorder="1" applyAlignment="1" applyProtection="1">
      <protection locked="0"/>
    </xf>
    <xf numFmtId="1" fontId="6" fillId="63" borderId="69" xfId="13" applyNumberFormat="1" applyFont="1" applyFill="1" applyBorder="1" applyProtection="1">
      <protection locked="0"/>
    </xf>
    <xf numFmtId="1" fontId="6" fillId="5" borderId="54" xfId="13" applyNumberFormat="1" applyFont="1" applyFill="1" applyBorder="1" applyProtection="1">
      <protection locked="0"/>
    </xf>
    <xf numFmtId="0" fontId="6" fillId="65" borderId="0" xfId="13" applyNumberFormat="1" applyFont="1" applyFill="1" applyBorder="1" applyAlignment="1" applyProtection="1">
      <alignment horizontal="center"/>
      <protection locked="0"/>
    </xf>
    <xf numFmtId="0" fontId="6" fillId="65" borderId="66" xfId="13" applyNumberFormat="1" applyFont="1" applyFill="1" applyBorder="1" applyAlignment="1" applyProtection="1">
      <alignment horizontal="center"/>
      <protection locked="0"/>
    </xf>
    <xf numFmtId="0" fontId="6" fillId="65" borderId="3" xfId="13" applyNumberFormat="1" applyFont="1" applyFill="1" applyBorder="1" applyAlignment="1" applyProtection="1">
      <alignment horizontal="center"/>
      <protection locked="0"/>
    </xf>
    <xf numFmtId="0" fontId="6" fillId="65" borderId="23" xfId="13" applyNumberFormat="1" applyFont="1" applyFill="1" applyBorder="1" applyAlignment="1" applyProtection="1">
      <alignment horizontal="center"/>
      <protection locked="0"/>
    </xf>
    <xf numFmtId="0" fontId="6" fillId="65" borderId="60" xfId="13" applyNumberFormat="1" applyFont="1" applyFill="1" applyBorder="1" applyAlignment="1" applyProtection="1">
      <alignment horizontal="center"/>
      <protection locked="0"/>
    </xf>
    <xf numFmtId="0" fontId="6" fillId="65" borderId="25" xfId="13" applyNumberFormat="1" applyFont="1" applyFill="1" applyBorder="1" applyAlignment="1" applyProtection="1">
      <alignment horizontal="center"/>
      <protection locked="0"/>
    </xf>
    <xf numFmtId="186" fontId="56" fillId="12" borderId="38" xfId="4" applyNumberFormat="1" applyFont="1" applyFill="1" applyBorder="1" applyAlignment="1" applyProtection="1">
      <alignment horizontal="left" vertical="center"/>
      <protection locked="0"/>
    </xf>
    <xf numFmtId="186" fontId="56" fillId="12" borderId="38" xfId="4" quotePrefix="1" applyNumberFormat="1" applyFont="1" applyFill="1" applyBorder="1" applyAlignment="1" applyProtection="1">
      <alignment horizontal="left" vertical="center"/>
      <protection locked="0"/>
    </xf>
    <xf numFmtId="178" fontId="49" fillId="63" borderId="54" xfId="1" applyNumberFormat="1" applyFont="1" applyFill="1" applyBorder="1" applyAlignment="1" applyProtection="1">
      <alignment horizontal="center" vertical="center" wrapText="1"/>
      <protection locked="0"/>
    </xf>
    <xf numFmtId="178" fontId="49" fillId="63" borderId="9" xfId="1" applyNumberFormat="1" applyFont="1" applyFill="1" applyBorder="1" applyAlignment="1" applyProtection="1">
      <alignment horizontal="center" vertical="center" wrapText="1"/>
      <protection locked="0"/>
    </xf>
    <xf numFmtId="178" fontId="49" fillId="63" borderId="13" xfId="1" applyNumberFormat="1" applyFont="1" applyFill="1" applyBorder="1" applyAlignment="1" applyProtection="1">
      <alignment horizontal="center" vertical="center" wrapText="1"/>
      <protection locked="0"/>
    </xf>
    <xf numFmtId="43" fontId="49" fillId="12" borderId="54" xfId="1" applyFont="1" applyFill="1" applyBorder="1" applyAlignment="1" applyProtection="1">
      <alignment horizontal="center" vertical="center"/>
      <protection locked="0"/>
    </xf>
    <xf numFmtId="43" fontId="49" fillId="12" borderId="9" xfId="1" applyFont="1" applyFill="1" applyBorder="1" applyAlignment="1" applyProtection="1">
      <alignment horizontal="center" vertical="center"/>
      <protection locked="0"/>
    </xf>
    <xf numFmtId="43" fontId="49" fillId="12" borderId="13" xfId="1" applyFont="1" applyFill="1" applyBorder="1" applyAlignment="1" applyProtection="1">
      <alignment horizontal="center" vertical="center"/>
      <protection locked="0"/>
    </xf>
    <xf numFmtId="178" fontId="49" fillId="19" borderId="54" xfId="1" applyNumberFormat="1" applyFont="1" applyFill="1" applyBorder="1" applyAlignment="1" applyProtection="1">
      <alignment horizontal="center" vertical="center" wrapText="1"/>
      <protection locked="0"/>
    </xf>
    <xf numFmtId="178" fontId="49" fillId="19" borderId="9" xfId="1" applyNumberFormat="1" applyFont="1" applyFill="1" applyBorder="1" applyAlignment="1" applyProtection="1">
      <alignment horizontal="center" vertical="center" wrapText="1"/>
      <protection locked="0"/>
    </xf>
    <xf numFmtId="178" fontId="49" fillId="19" borderId="13" xfId="1" applyNumberFormat="1" applyFont="1" applyFill="1" applyBorder="1" applyAlignment="1" applyProtection="1">
      <alignment horizontal="center" vertical="center" wrapText="1"/>
      <protection locked="0"/>
    </xf>
    <xf numFmtId="178" fontId="49" fillId="66" borderId="54" xfId="1" applyNumberFormat="1" applyFont="1" applyFill="1" applyBorder="1" applyAlignment="1" applyProtection="1">
      <alignment horizontal="center" vertical="center" wrapText="1"/>
      <protection locked="0"/>
    </xf>
    <xf numFmtId="178" fontId="49" fillId="66" borderId="9" xfId="1" applyNumberFormat="1" applyFont="1" applyFill="1" applyBorder="1" applyAlignment="1" applyProtection="1">
      <alignment horizontal="center" vertical="center" wrapText="1"/>
      <protection locked="0"/>
    </xf>
    <xf numFmtId="178" fontId="49" fillId="63" borderId="13" xfId="1" applyNumberFormat="1" applyFont="1" applyFill="1" applyBorder="1" applyAlignment="1" applyProtection="1">
      <alignment horizontal="center" vertical="center"/>
      <protection locked="0"/>
    </xf>
    <xf numFmtId="43" fontId="49" fillId="63" borderId="54" xfId="1" applyNumberFormat="1" applyFont="1" applyFill="1" applyBorder="1" applyAlignment="1" applyProtection="1">
      <alignment horizontal="center" vertical="center" wrapText="1"/>
      <protection locked="0"/>
    </xf>
    <xf numFmtId="43" fontId="49" fillId="63" borderId="9" xfId="1" applyNumberFormat="1" applyFont="1" applyFill="1" applyBorder="1" applyAlignment="1" applyProtection="1">
      <alignment horizontal="center" vertical="center" wrapText="1"/>
      <protection locked="0"/>
    </xf>
    <xf numFmtId="43" fontId="49" fillId="63" borderId="13" xfId="1" applyNumberFormat="1" applyFont="1" applyFill="1" applyBorder="1" applyAlignment="1" applyProtection="1">
      <alignment horizontal="center" vertical="center" wrapText="1"/>
      <protection locked="0"/>
    </xf>
    <xf numFmtId="43" fontId="49" fillId="12" borderId="54" xfId="1" applyNumberFormat="1" applyFont="1" applyFill="1" applyBorder="1" applyAlignment="1" applyProtection="1">
      <alignment horizontal="center" vertical="center"/>
      <protection locked="0"/>
    </xf>
    <xf numFmtId="43" fontId="49" fillId="12" borderId="9" xfId="1" applyNumberFormat="1" applyFont="1" applyFill="1" applyBorder="1" applyAlignment="1" applyProtection="1">
      <alignment horizontal="center" vertical="center"/>
      <protection locked="0"/>
    </xf>
    <xf numFmtId="43" fontId="49" fillId="12" borderId="13" xfId="1" applyNumberFormat="1" applyFont="1" applyFill="1" applyBorder="1" applyAlignment="1" applyProtection="1">
      <alignment horizontal="center" vertical="center"/>
      <protection locked="0"/>
    </xf>
    <xf numFmtId="43" fontId="49" fillId="19" borderId="54" xfId="1" applyNumberFormat="1" applyFont="1" applyFill="1" applyBorder="1" applyAlignment="1" applyProtection="1">
      <alignment horizontal="center" vertical="center" wrapText="1"/>
      <protection locked="0"/>
    </xf>
    <xf numFmtId="43" fontId="49" fillId="19" borderId="9" xfId="1" applyNumberFormat="1" applyFont="1" applyFill="1" applyBorder="1" applyAlignment="1" applyProtection="1">
      <alignment horizontal="center" vertical="center" wrapText="1"/>
      <protection locked="0"/>
    </xf>
    <xf numFmtId="43" fontId="49" fillId="19" borderId="13" xfId="1" applyNumberFormat="1" applyFont="1" applyFill="1" applyBorder="1" applyAlignment="1" applyProtection="1">
      <alignment horizontal="center" vertical="center" wrapText="1"/>
      <protection locked="0"/>
    </xf>
    <xf numFmtId="178" fontId="49" fillId="63" borderId="54" xfId="1" applyNumberFormat="1" applyFont="1" applyFill="1" applyBorder="1" applyAlignment="1" applyProtection="1">
      <alignment horizontal="center" vertical="center"/>
      <protection locked="0"/>
    </xf>
    <xf numFmtId="178" fontId="49" fillId="63" borderId="9" xfId="1" applyNumberFormat="1" applyFont="1" applyFill="1" applyBorder="1" applyAlignment="1" applyProtection="1">
      <alignment horizontal="center" vertical="center"/>
      <protection locked="0"/>
    </xf>
    <xf numFmtId="166" fontId="49" fillId="19" borderId="54" xfId="4" applyNumberFormat="1" applyFont="1" applyFill="1" applyBorder="1" applyAlignment="1" applyProtection="1">
      <alignment horizontal="center" vertical="center" wrapText="1"/>
      <protection locked="0"/>
    </xf>
    <xf numFmtId="166" fontId="49" fillId="19" borderId="9" xfId="4" applyNumberFormat="1" applyFont="1" applyFill="1" applyBorder="1" applyAlignment="1" applyProtection="1">
      <alignment horizontal="center" vertical="center" wrapText="1"/>
      <protection locked="0"/>
    </xf>
    <xf numFmtId="166" fontId="49" fillId="63" borderId="54" xfId="4" applyNumberFormat="1" applyFont="1" applyFill="1" applyBorder="1" applyAlignment="1" applyProtection="1">
      <alignment horizontal="center" vertical="center" wrapText="1"/>
      <protection locked="0"/>
    </xf>
    <xf numFmtId="166" fontId="49" fillId="63" borderId="9" xfId="4" applyNumberFormat="1" applyFont="1" applyFill="1" applyBorder="1" applyAlignment="1" applyProtection="1">
      <alignment horizontal="center" vertical="center" wrapText="1"/>
      <protection locked="0"/>
    </xf>
    <xf numFmtId="166" fontId="49" fillId="66" borderId="54" xfId="4" applyNumberFormat="1" applyFont="1" applyFill="1" applyBorder="1" applyAlignment="1" applyProtection="1">
      <alignment horizontal="center" vertical="center" wrapText="1"/>
      <protection locked="0"/>
    </xf>
    <xf numFmtId="166" fontId="49" fillId="66" borderId="9" xfId="4" applyNumberFormat="1" applyFont="1" applyFill="1" applyBorder="1" applyAlignment="1" applyProtection="1">
      <alignment horizontal="center" vertical="center" wrapText="1"/>
      <protection locked="0"/>
    </xf>
    <xf numFmtId="43" fontId="49" fillId="63" borderId="38" xfId="1" applyFont="1" applyFill="1" applyBorder="1" applyAlignment="1" applyProtection="1">
      <alignment horizontal="center" vertical="center" wrapText="1"/>
      <protection locked="0"/>
    </xf>
    <xf numFmtId="43" fontId="49" fillId="12" borderId="38" xfId="1" applyFont="1" applyFill="1" applyBorder="1" applyAlignment="1" applyProtection="1">
      <alignment horizontal="center" vertical="center"/>
      <protection locked="0"/>
    </xf>
    <xf numFmtId="43" fontId="49" fillId="16" borderId="38" xfId="1" applyFont="1" applyFill="1" applyBorder="1" applyAlignment="1" applyProtection="1">
      <alignment horizontal="center" vertical="center" wrapText="1"/>
      <protection locked="0"/>
    </xf>
    <xf numFmtId="43" fontId="49" fillId="16" borderId="38" xfId="1" applyFont="1" applyFill="1" applyBorder="1" applyAlignment="1" applyProtection="1">
      <alignment horizontal="center" vertical="center"/>
      <protection locked="0"/>
    </xf>
    <xf numFmtId="43" fontId="49" fillId="63" borderId="71" xfId="1" applyFont="1" applyFill="1" applyBorder="1" applyAlignment="1" applyProtection="1">
      <alignment horizontal="center" vertical="center" wrapText="1"/>
      <protection locked="0"/>
    </xf>
    <xf numFmtId="43" fontId="49" fillId="12" borderId="97" xfId="1" applyFont="1" applyFill="1" applyBorder="1" applyAlignment="1" applyProtection="1">
      <alignment horizontal="center" vertical="center"/>
      <protection locked="0"/>
    </xf>
    <xf numFmtId="43" fontId="49" fillId="63" borderId="97" xfId="1" applyFont="1" applyFill="1" applyBorder="1" applyAlignment="1" applyProtection="1">
      <alignment horizontal="center" vertical="center" wrapText="1"/>
      <protection locked="0"/>
    </xf>
    <xf numFmtId="43" fontId="49" fillId="16" borderId="97" xfId="1" applyFont="1" applyFill="1" applyBorder="1" applyAlignment="1" applyProtection="1">
      <alignment horizontal="center" vertical="center" wrapText="1"/>
      <protection locked="0"/>
    </xf>
    <xf numFmtId="43" fontId="49" fillId="16" borderId="97" xfId="1" applyFont="1" applyFill="1" applyBorder="1" applyAlignment="1" applyProtection="1">
      <alignment horizontal="center" vertical="center"/>
      <protection locked="0"/>
    </xf>
    <xf numFmtId="178" fontId="49" fillId="19" borderId="28" xfId="1" applyNumberFormat="1" applyFont="1" applyFill="1" applyBorder="1" applyAlignment="1" applyProtection="1">
      <alignment horizontal="center" vertical="center" wrapText="1"/>
      <protection locked="0"/>
    </xf>
    <xf numFmtId="178" fontId="49" fillId="19" borderId="54" xfId="1" applyNumberFormat="1" applyFont="1" applyFill="1" applyBorder="1" applyAlignment="1" applyProtection="1">
      <alignment horizontal="center" vertical="center"/>
      <protection locked="0"/>
    </xf>
    <xf numFmtId="178" fontId="49" fillId="19" borderId="9" xfId="1" applyNumberFormat="1" applyFont="1" applyFill="1" applyBorder="1" applyAlignment="1" applyProtection="1">
      <alignment horizontal="center" vertical="center"/>
      <protection locked="0"/>
    </xf>
    <xf numFmtId="178" fontId="49" fillId="19" borderId="13" xfId="1" applyNumberFormat="1" applyFont="1" applyFill="1" applyBorder="1" applyAlignment="1" applyProtection="1">
      <alignment horizontal="center" vertical="center"/>
      <protection locked="0"/>
    </xf>
    <xf numFmtId="178" fontId="49" fillId="19" borderId="69" xfId="1" applyNumberFormat="1" applyFont="1" applyFill="1" applyBorder="1" applyAlignment="1" applyProtection="1">
      <alignment horizontal="center" vertical="center" wrapText="1"/>
      <protection locked="0"/>
    </xf>
    <xf numFmtId="178" fontId="49" fillId="19" borderId="50" xfId="1" applyNumberFormat="1" applyFont="1" applyFill="1" applyBorder="1" applyAlignment="1" applyProtection="1">
      <alignment horizontal="center" vertical="center" wrapText="1"/>
      <protection locked="0"/>
    </xf>
    <xf numFmtId="167" fontId="6" fillId="63" borderId="118" xfId="14" applyNumberFormat="1" applyFont="1" applyFill="1" applyBorder="1" applyAlignment="1" applyProtection="1">
      <alignment horizontal="left" vertical="center" indent="1"/>
      <protection locked="0"/>
    </xf>
    <xf numFmtId="0" fontId="6" fillId="12" borderId="9" xfId="5" applyFill="1" applyBorder="1" applyProtection="1">
      <protection locked="0"/>
    </xf>
    <xf numFmtId="0" fontId="6" fillId="12" borderId="50" xfId="5" applyFill="1" applyBorder="1" applyProtection="1">
      <protection locked="0"/>
    </xf>
    <xf numFmtId="1" fontId="6" fillId="12" borderId="38" xfId="5" applyNumberFormat="1" applyFill="1" applyBorder="1" applyAlignment="1" applyProtection="1">
      <alignment horizontal="right" vertical="center"/>
      <protection locked="0"/>
    </xf>
    <xf numFmtId="1" fontId="6" fillId="12" borderId="9" xfId="5" applyNumberFormat="1" applyFill="1" applyBorder="1" applyAlignment="1" applyProtection="1">
      <alignment horizontal="right" vertical="center"/>
      <protection locked="0"/>
    </xf>
    <xf numFmtId="167" fontId="6" fillId="12" borderId="9" xfId="14" applyNumberFormat="1" applyFont="1" applyFill="1" applyBorder="1" applyAlignment="1" applyProtection="1">
      <alignment horizontal="left" vertical="center" indent="1"/>
      <protection locked="0"/>
    </xf>
    <xf numFmtId="167" fontId="6" fillId="12" borderId="50" xfId="14" applyNumberFormat="1" applyFont="1" applyFill="1" applyBorder="1" applyAlignment="1" applyProtection="1">
      <alignment horizontal="left" vertical="center" indent="1"/>
      <protection locked="0"/>
    </xf>
    <xf numFmtId="1" fontId="6" fillId="12" borderId="38" xfId="14" applyNumberFormat="1" applyFont="1" applyFill="1" applyBorder="1" applyAlignment="1" applyProtection="1">
      <alignment horizontal="right" vertical="center" indent="1"/>
      <protection locked="0"/>
    </xf>
    <xf numFmtId="1" fontId="6" fillId="12" borderId="9" xfId="14" applyNumberFormat="1" applyFont="1" applyFill="1" applyBorder="1" applyAlignment="1" applyProtection="1">
      <alignment horizontal="right" vertical="center" indent="1"/>
      <protection locked="0"/>
    </xf>
    <xf numFmtId="167" fontId="6" fillId="12" borderId="43" xfId="14" applyNumberFormat="1" applyFont="1" applyFill="1" applyBorder="1" applyAlignment="1" applyProtection="1">
      <alignment horizontal="left" vertical="center" indent="1"/>
      <protection locked="0"/>
    </xf>
    <xf numFmtId="167" fontId="6" fillId="12" borderId="44" xfId="14" applyNumberFormat="1" applyFont="1" applyFill="1" applyBorder="1" applyAlignment="1" applyProtection="1">
      <alignment horizontal="left" vertical="center" indent="1"/>
      <protection locked="0"/>
    </xf>
    <xf numFmtId="167" fontId="6" fillId="63" borderId="46" xfId="14" applyNumberFormat="1" applyFont="1" applyFill="1" applyBorder="1" applyAlignment="1" applyProtection="1">
      <alignment horizontal="left" vertical="center" indent="1"/>
      <protection locked="0"/>
    </xf>
    <xf numFmtId="167" fontId="6" fillId="63" borderId="31" xfId="14" applyNumberFormat="1" applyFont="1" applyFill="1" applyBorder="1" applyAlignment="1" applyProtection="1">
      <alignment horizontal="left" vertical="center" indent="1"/>
      <protection locked="0"/>
    </xf>
    <xf numFmtId="1" fontId="6" fillId="12" borderId="38" xfId="5" applyNumberFormat="1" applyFill="1" applyBorder="1" applyAlignment="1" applyProtection="1">
      <alignment horizontal="right"/>
      <protection locked="0"/>
    </xf>
    <xf numFmtId="1" fontId="6" fillId="12" borderId="9" xfId="5" applyNumberFormat="1" applyFill="1" applyBorder="1" applyAlignment="1" applyProtection="1">
      <alignment horizontal="right"/>
      <protection locked="0"/>
    </xf>
    <xf numFmtId="167" fontId="6" fillId="63" borderId="23" xfId="14" applyNumberFormat="1" applyFont="1" applyFill="1" applyBorder="1" applyAlignment="1" applyProtection="1">
      <alignment horizontal="left" vertical="center" indent="1"/>
      <protection locked="0"/>
    </xf>
    <xf numFmtId="167" fontId="6" fillId="63" borderId="39" xfId="2" applyNumberFormat="1" applyFont="1" applyFill="1" applyBorder="1" applyProtection="1">
      <protection locked="0"/>
    </xf>
    <xf numFmtId="43" fontId="6" fillId="63" borderId="39" xfId="1" applyFont="1" applyFill="1" applyBorder="1" applyProtection="1">
      <protection locked="0"/>
    </xf>
    <xf numFmtId="178" fontId="6" fillId="63" borderId="39" xfId="1" applyNumberFormat="1" applyFont="1" applyFill="1" applyBorder="1" applyProtection="1">
      <protection locked="0"/>
    </xf>
    <xf numFmtId="167" fontId="6" fillId="12" borderId="118" xfId="14" applyNumberFormat="1" applyFont="1" applyFill="1" applyBorder="1" applyAlignment="1" applyProtection="1">
      <alignment horizontal="left" vertical="center" indent="1"/>
      <protection locked="0"/>
    </xf>
    <xf numFmtId="167" fontId="6" fillId="12" borderId="119" xfId="14" applyNumberFormat="1" applyFont="1" applyFill="1" applyBorder="1" applyAlignment="1" applyProtection="1">
      <alignment horizontal="left" vertical="center" indent="1"/>
      <protection locked="0"/>
    </xf>
    <xf numFmtId="167" fontId="6" fillId="12" borderId="121" xfId="14" applyNumberFormat="1" applyFont="1" applyFill="1" applyBorder="1" applyAlignment="1" applyProtection="1">
      <alignment horizontal="left" vertical="center" indent="1"/>
      <protection locked="0"/>
    </xf>
    <xf numFmtId="167" fontId="6" fillId="19" borderId="14" xfId="14" applyNumberFormat="1" applyFont="1" applyFill="1" applyBorder="1" applyAlignment="1" applyProtection="1">
      <alignment horizontal="left" vertical="center" indent="1"/>
      <protection locked="0"/>
    </xf>
    <xf numFmtId="178" fontId="6" fillId="19" borderId="28" xfId="1" applyNumberFormat="1" applyFont="1" applyFill="1" applyBorder="1" applyProtection="1">
      <protection locked="0"/>
    </xf>
    <xf numFmtId="167" fontId="6" fillId="19" borderId="43" xfId="14" applyNumberFormat="1" applyFont="1" applyFill="1" applyBorder="1" applyAlignment="1" applyProtection="1">
      <alignment horizontal="left" vertical="center" indent="1"/>
      <protection locked="0"/>
    </xf>
    <xf numFmtId="1" fontId="6" fillId="19" borderId="43" xfId="14" applyNumberFormat="1" applyFont="1" applyFill="1" applyBorder="1" applyAlignment="1" applyProtection="1">
      <alignment horizontal="right" vertical="center" indent="1"/>
      <protection locked="0"/>
    </xf>
    <xf numFmtId="167" fontId="6" fillId="63" borderId="123" xfId="14" applyNumberFormat="1" applyFont="1" applyFill="1" applyBorder="1" applyAlignment="1" applyProtection="1">
      <alignment horizontal="left" vertical="center" indent="1"/>
      <protection locked="0"/>
    </xf>
    <xf numFmtId="1" fontId="6" fillId="12" borderId="54" xfId="5" applyNumberFormat="1" applyFill="1" applyBorder="1" applyAlignment="1" applyProtection="1">
      <alignment horizontal="right" vertical="center"/>
      <protection locked="0"/>
    </xf>
    <xf numFmtId="1" fontId="6" fillId="12" borderId="50" xfId="5" applyNumberFormat="1" applyFill="1" applyBorder="1" applyAlignment="1" applyProtection="1">
      <alignment horizontal="right" vertical="center"/>
      <protection locked="0"/>
    </xf>
    <xf numFmtId="1" fontId="6" fillId="12" borderId="54" xfId="14" applyNumberFormat="1" applyFont="1" applyFill="1" applyBorder="1" applyAlignment="1" applyProtection="1">
      <alignment horizontal="right" vertical="center"/>
      <protection locked="0"/>
    </xf>
    <xf numFmtId="1" fontId="6" fillId="12" borderId="9" xfId="14" applyNumberFormat="1" applyFont="1" applyFill="1" applyBorder="1" applyAlignment="1" applyProtection="1">
      <alignment horizontal="right" vertical="center"/>
      <protection locked="0"/>
    </xf>
    <xf numFmtId="1" fontId="6" fillId="12" borderId="50" xfId="14" applyNumberFormat="1" applyFont="1" applyFill="1" applyBorder="1" applyAlignment="1" applyProtection="1">
      <alignment horizontal="right" vertical="center"/>
      <protection locked="0"/>
    </xf>
    <xf numFmtId="167" fontId="6" fillId="63" borderId="21" xfId="14" applyNumberFormat="1" applyFont="1" applyFill="1" applyBorder="1" applyAlignment="1" applyProtection="1">
      <alignment horizontal="left" vertical="center" indent="1"/>
      <protection locked="0"/>
    </xf>
    <xf numFmtId="1" fontId="6" fillId="19" borderId="60" xfId="14" applyNumberFormat="1" applyFont="1" applyFill="1" applyBorder="1" applyAlignment="1" applyProtection="1">
      <alignment horizontal="right" vertical="center"/>
      <protection locked="0"/>
    </xf>
    <xf numFmtId="167" fontId="6" fillId="63" borderId="4" xfId="14" applyNumberFormat="1" applyFont="1" applyFill="1" applyBorder="1" applyAlignment="1" applyProtection="1">
      <alignment horizontal="left" vertical="center" indent="1"/>
      <protection locked="0"/>
    </xf>
    <xf numFmtId="178" fontId="6" fillId="19" borderId="43" xfId="1" applyNumberFormat="1" applyFont="1" applyFill="1" applyBorder="1" applyAlignment="1" applyProtection="1">
      <alignment horizontal="right" vertical="center"/>
      <protection locked="0"/>
    </xf>
    <xf numFmtId="3" fontId="0" fillId="63" borderId="69" xfId="0" applyNumberFormat="1" applyFill="1" applyBorder="1" applyAlignment="1" applyProtection="1">
      <alignment vertical="center"/>
      <protection locked="0"/>
    </xf>
    <xf numFmtId="3" fontId="0" fillId="63" borderId="28" xfId="0" applyNumberFormat="1" applyFill="1" applyBorder="1" applyAlignment="1" applyProtection="1">
      <alignment vertical="center"/>
      <protection locked="0"/>
    </xf>
    <xf numFmtId="3" fontId="0" fillId="63" borderId="8" xfId="0" applyNumberFormat="1" applyFill="1" applyBorder="1" applyAlignment="1" applyProtection="1">
      <alignment vertical="center"/>
      <protection locked="0"/>
    </xf>
    <xf numFmtId="3" fontId="0" fillId="63" borderId="19" xfId="0" applyNumberFormat="1" applyFill="1" applyBorder="1" applyAlignment="1" applyProtection="1">
      <alignment vertical="center"/>
      <protection locked="0"/>
    </xf>
    <xf numFmtId="3" fontId="0" fillId="63" borderId="54" xfId="0" applyNumberFormat="1" applyFill="1" applyBorder="1" applyAlignment="1" applyProtection="1">
      <alignment vertical="center"/>
      <protection locked="0"/>
    </xf>
    <xf numFmtId="3" fontId="0" fillId="63" borderId="9" xfId="0" applyNumberFormat="1" applyFill="1" applyBorder="1" applyAlignment="1" applyProtection="1">
      <alignment vertical="center"/>
      <protection locked="0"/>
    </xf>
    <xf numFmtId="3" fontId="0" fillId="63" borderId="119" xfId="0" applyNumberFormat="1" applyFill="1" applyBorder="1" applyAlignment="1" applyProtection="1">
      <alignment vertical="center"/>
      <protection locked="0"/>
    </xf>
    <xf numFmtId="0" fontId="0" fillId="66" borderId="28" xfId="0" applyFill="1" applyBorder="1" applyAlignment="1" applyProtection="1">
      <alignment vertical="center"/>
      <protection locked="0"/>
    </xf>
    <xf numFmtId="0" fontId="0" fillId="66" borderId="71" xfId="0" applyFill="1" applyBorder="1" applyAlignment="1" applyProtection="1">
      <alignment vertical="center"/>
      <protection locked="0"/>
    </xf>
    <xf numFmtId="0" fontId="0" fillId="66" borderId="19" xfId="0" applyFill="1" applyBorder="1" applyAlignment="1" applyProtection="1">
      <alignment vertical="center"/>
      <protection locked="0"/>
    </xf>
    <xf numFmtId="0" fontId="0" fillId="66" borderId="3" xfId="0" applyFill="1" applyBorder="1" applyAlignment="1" applyProtection="1">
      <alignment vertical="center"/>
      <protection locked="0"/>
    </xf>
    <xf numFmtId="0" fontId="0" fillId="66" borderId="9" xfId="0" applyFill="1" applyBorder="1" applyAlignment="1" applyProtection="1">
      <alignment vertical="center"/>
      <protection locked="0"/>
    </xf>
    <xf numFmtId="0" fontId="0" fillId="66" borderId="119" xfId="0" applyFill="1" applyBorder="1" applyAlignment="1" applyProtection="1">
      <alignment vertical="center"/>
      <protection locked="0"/>
    </xf>
    <xf numFmtId="0" fontId="0" fillId="66" borderId="124" xfId="0" applyFill="1" applyBorder="1" applyAlignment="1" applyProtection="1">
      <alignment vertical="center"/>
      <protection locked="0"/>
    </xf>
    <xf numFmtId="178" fontId="0" fillId="66" borderId="28" xfId="1" applyNumberFormat="1" applyFont="1" applyFill="1" applyBorder="1" applyAlignment="1" applyProtection="1">
      <alignment vertical="center"/>
      <protection locked="0"/>
    </xf>
    <xf numFmtId="178" fontId="0" fillId="66" borderId="71" xfId="1" applyNumberFormat="1" applyFont="1" applyFill="1" applyBorder="1" applyAlignment="1" applyProtection="1">
      <alignment vertical="center"/>
      <protection locked="0"/>
    </xf>
    <xf numFmtId="178" fontId="0" fillId="66" borderId="19" xfId="1" applyNumberFormat="1" applyFont="1" applyFill="1" applyBorder="1" applyAlignment="1" applyProtection="1">
      <alignment vertical="center"/>
      <protection locked="0"/>
    </xf>
    <xf numFmtId="178" fontId="0" fillId="66" borderId="3" xfId="1" applyNumberFormat="1" applyFont="1" applyFill="1" applyBorder="1" applyAlignment="1" applyProtection="1">
      <alignment vertical="center"/>
      <protection locked="0"/>
    </xf>
    <xf numFmtId="178" fontId="0" fillId="66" borderId="9" xfId="1" applyNumberFormat="1" applyFont="1" applyFill="1" applyBorder="1" applyAlignment="1" applyProtection="1">
      <alignment vertical="center"/>
      <protection locked="0"/>
    </xf>
    <xf numFmtId="178" fontId="0" fillId="66" borderId="119" xfId="1" applyNumberFormat="1" applyFont="1" applyFill="1" applyBorder="1" applyAlignment="1" applyProtection="1">
      <alignment vertical="center"/>
      <protection locked="0"/>
    </xf>
    <xf numFmtId="178" fontId="0" fillId="66" borderId="124" xfId="1" applyNumberFormat="1" applyFont="1" applyFill="1" applyBorder="1" applyAlignment="1" applyProtection="1">
      <alignment vertical="center"/>
      <protection locked="0"/>
    </xf>
    <xf numFmtId="3" fontId="0" fillId="63" borderId="71" xfId="0" applyNumberFormat="1" applyFill="1" applyBorder="1" applyAlignment="1" applyProtection="1">
      <alignment vertical="center"/>
      <protection locked="0"/>
    </xf>
    <xf numFmtId="3" fontId="0" fillId="63" borderId="38" xfId="0" applyNumberFormat="1" applyFill="1" applyBorder="1" applyAlignment="1" applyProtection="1">
      <alignment vertical="center"/>
      <protection locked="0"/>
    </xf>
    <xf numFmtId="3" fontId="0" fillId="63" borderId="97" xfId="0" applyNumberFormat="1" applyFill="1" applyBorder="1" applyAlignment="1" applyProtection="1">
      <alignment vertical="center"/>
      <protection locked="0"/>
    </xf>
    <xf numFmtId="3" fontId="0" fillId="63" borderId="39" xfId="0" applyNumberFormat="1" applyFill="1" applyBorder="1" applyAlignment="1" applyProtection="1">
      <alignment vertical="center"/>
      <protection locked="0"/>
    </xf>
    <xf numFmtId="3" fontId="0" fillId="63" borderId="3" xfId="0" applyNumberFormat="1" applyFill="1" applyBorder="1" applyAlignment="1" applyProtection="1">
      <alignment vertical="center"/>
      <protection locked="0"/>
    </xf>
    <xf numFmtId="3" fontId="0" fillId="12" borderId="38" xfId="0" applyNumberFormat="1" applyFill="1" applyBorder="1" applyAlignment="1" applyProtection="1">
      <alignment vertical="center"/>
      <protection locked="0"/>
    </xf>
    <xf numFmtId="3" fontId="0" fillId="12" borderId="9" xfId="0" applyNumberFormat="1" applyFill="1" applyBorder="1" applyAlignment="1" applyProtection="1">
      <alignment vertical="center"/>
      <protection locked="0"/>
    </xf>
    <xf numFmtId="3" fontId="0" fillId="12" borderId="97" xfId="0" applyNumberFormat="1" applyFill="1" applyBorder="1" applyAlignment="1" applyProtection="1">
      <alignment vertical="center"/>
      <protection locked="0"/>
    </xf>
    <xf numFmtId="3" fontId="0" fillId="63" borderId="45" xfId="0" applyNumberFormat="1" applyFill="1" applyBorder="1" applyAlignment="1" applyProtection="1">
      <alignment vertical="center"/>
      <protection locked="0"/>
    </xf>
    <xf numFmtId="3" fontId="0" fillId="63" borderId="118" xfId="0" applyNumberFormat="1" applyFill="1" applyBorder="1" applyAlignment="1" applyProtection="1">
      <alignment vertical="center"/>
      <protection locked="0"/>
    </xf>
    <xf numFmtId="3" fontId="0" fillId="63" borderId="124" xfId="0" applyNumberFormat="1" applyFill="1" applyBorder="1" applyAlignment="1" applyProtection="1">
      <alignment vertical="center"/>
      <protection locked="0"/>
    </xf>
    <xf numFmtId="3" fontId="0" fillId="18" borderId="38" xfId="0" applyNumberFormat="1" applyFill="1" applyBorder="1" applyAlignment="1" applyProtection="1">
      <alignment vertical="center"/>
      <protection locked="0"/>
    </xf>
    <xf numFmtId="3" fontId="0" fillId="18" borderId="9" xfId="0" applyNumberFormat="1" applyFill="1" applyBorder="1" applyAlignment="1" applyProtection="1">
      <alignment vertical="center"/>
      <protection locked="0"/>
    </xf>
    <xf numFmtId="3" fontId="0" fillId="18" borderId="97" xfId="0" applyNumberFormat="1" applyFill="1" applyBorder="1" applyAlignment="1" applyProtection="1">
      <alignment vertical="center"/>
      <protection locked="0"/>
    </xf>
    <xf numFmtId="3" fontId="0" fillId="63" borderId="34" xfId="0" applyNumberFormat="1" applyFill="1" applyBorder="1" applyAlignment="1" applyProtection="1">
      <alignment vertical="center"/>
      <protection locked="0"/>
    </xf>
    <xf numFmtId="3" fontId="0" fillId="63" borderId="66" xfId="0" applyNumberFormat="1" applyFill="1" applyBorder="1" applyAlignment="1" applyProtection="1">
      <alignment vertical="center"/>
      <protection locked="0"/>
    </xf>
    <xf numFmtId="3" fontId="0" fillId="63" borderId="2" xfId="0" applyNumberFormat="1" applyFill="1" applyBorder="1" applyAlignment="1" applyProtection="1">
      <alignment vertical="center"/>
      <protection locked="0"/>
    </xf>
    <xf numFmtId="3" fontId="0" fillId="63" borderId="42" xfId="0" applyNumberFormat="1" applyFill="1" applyBorder="1" applyAlignment="1" applyProtection="1">
      <alignment vertical="center"/>
      <protection locked="0"/>
    </xf>
    <xf numFmtId="3" fontId="0" fillId="63" borderId="47" xfId="0" applyNumberFormat="1" applyFill="1" applyBorder="1" applyAlignment="1" applyProtection="1">
      <alignment vertical="center"/>
      <protection locked="0"/>
    </xf>
    <xf numFmtId="3" fontId="0" fillId="63" borderId="96" xfId="0" applyNumberFormat="1" applyFill="1" applyBorder="1" applyAlignment="1" applyProtection="1">
      <alignment vertical="center"/>
      <protection locked="0"/>
    </xf>
    <xf numFmtId="3" fontId="0" fillId="63" borderId="28" xfId="12" applyNumberFormat="1" applyFont="1" applyFill="1" applyBorder="1" applyAlignment="1" applyProtection="1">
      <alignment vertical="top" wrapText="1"/>
      <protection locked="0"/>
    </xf>
    <xf numFmtId="3" fontId="0" fillId="63" borderId="73" xfId="0" applyNumberFormat="1" applyFill="1" applyBorder="1" applyAlignment="1" applyProtection="1">
      <alignment vertical="center"/>
      <protection locked="0"/>
    </xf>
    <xf numFmtId="3" fontId="0" fillId="63" borderId="123" xfId="0" applyNumberFormat="1" applyFill="1" applyBorder="1" applyAlignment="1" applyProtection="1">
      <alignment vertical="center"/>
      <protection locked="0"/>
    </xf>
    <xf numFmtId="0" fontId="0" fillId="65" borderId="69" xfId="0" applyFill="1" applyBorder="1" applyAlignment="1" applyProtection="1">
      <alignment vertical="center"/>
      <protection locked="0"/>
    </xf>
    <xf numFmtId="0" fontId="0" fillId="65" borderId="28" xfId="0" applyFill="1" applyBorder="1" applyAlignment="1" applyProtection="1">
      <alignment vertical="center"/>
      <protection locked="0"/>
    </xf>
    <xf numFmtId="0" fontId="0" fillId="65" borderId="71" xfId="0" applyFill="1" applyBorder="1" applyAlignment="1" applyProtection="1">
      <alignment vertical="center"/>
      <protection locked="0"/>
    </xf>
    <xf numFmtId="0" fontId="0" fillId="65" borderId="123" xfId="0" applyFill="1" applyBorder="1" applyAlignment="1" applyProtection="1">
      <alignment vertical="center"/>
      <protection locked="0"/>
    </xf>
    <xf numFmtId="0" fontId="0" fillId="65" borderId="119" xfId="0" applyFill="1" applyBorder="1" applyAlignment="1" applyProtection="1">
      <alignment vertical="center"/>
      <protection locked="0"/>
    </xf>
    <xf numFmtId="0" fontId="0" fillId="65" borderId="124" xfId="0" applyFill="1" applyBorder="1" applyAlignment="1" applyProtection="1">
      <alignment vertical="center"/>
      <protection locked="0"/>
    </xf>
    <xf numFmtId="0" fontId="0" fillId="65" borderId="54" xfId="0" applyFill="1" applyBorder="1" applyAlignment="1" applyProtection="1">
      <alignment vertical="center"/>
      <protection locked="0"/>
    </xf>
    <xf numFmtId="0" fontId="0" fillId="65" borderId="9" xfId="0" applyFill="1" applyBorder="1" applyAlignment="1" applyProtection="1">
      <alignment vertical="center"/>
      <protection locked="0"/>
    </xf>
    <xf numFmtId="0" fontId="0" fillId="65" borderId="97" xfId="0" applyFill="1" applyBorder="1" applyAlignment="1" applyProtection="1">
      <alignment vertical="center"/>
      <protection locked="0"/>
    </xf>
    <xf numFmtId="0" fontId="0" fillId="65" borderId="55" xfId="0" applyFill="1" applyBorder="1" applyAlignment="1" applyProtection="1">
      <alignment vertical="center"/>
      <protection locked="0"/>
    </xf>
    <xf numFmtId="0" fontId="0" fillId="65" borderId="47" xfId="0" applyFill="1" applyBorder="1" applyAlignment="1" applyProtection="1">
      <alignment vertical="center"/>
      <protection locked="0"/>
    </xf>
    <xf numFmtId="0" fontId="0" fillId="65" borderId="96" xfId="0" applyFill="1" applyBorder="1" applyAlignment="1" applyProtection="1">
      <alignment vertical="center"/>
      <protection locked="0"/>
    </xf>
    <xf numFmtId="0" fontId="0" fillId="65" borderId="8" xfId="0" applyFill="1" applyBorder="1" applyAlignment="1" applyProtection="1">
      <alignment vertical="center"/>
      <protection locked="0"/>
    </xf>
    <xf numFmtId="0" fontId="0" fillId="65" borderId="19" xfId="0" applyFill="1" applyBorder="1" applyAlignment="1" applyProtection="1">
      <alignment vertical="center"/>
      <protection locked="0"/>
    </xf>
    <xf numFmtId="0" fontId="0" fillId="65" borderId="3" xfId="0" applyFill="1" applyBorder="1" applyAlignment="1" applyProtection="1">
      <alignment vertical="center"/>
      <protection locked="0"/>
    </xf>
    <xf numFmtId="0" fontId="0" fillId="65" borderId="53" xfId="0" applyFill="1" applyBorder="1" applyAlignment="1" applyProtection="1">
      <alignment vertical="center"/>
      <protection locked="0"/>
    </xf>
    <xf numFmtId="0" fontId="0" fillId="65" borderId="14" xfId="0" applyFill="1" applyBorder="1" applyAlignment="1" applyProtection="1">
      <alignment vertical="center"/>
      <protection locked="0"/>
    </xf>
    <xf numFmtId="0" fontId="0" fillId="65" borderId="104" xfId="0" applyFill="1" applyBorder="1" applyAlignment="1" applyProtection="1">
      <alignment vertical="center"/>
      <protection locked="0"/>
    </xf>
    <xf numFmtId="0" fontId="0" fillId="65" borderId="21" xfId="0" applyFill="1" applyBorder="1" applyAlignment="1" applyProtection="1">
      <alignment vertical="center"/>
      <protection locked="0"/>
    </xf>
    <xf numFmtId="0" fontId="0" fillId="65" borderId="60" xfId="0" applyFill="1" applyBorder="1" applyAlignment="1" applyProtection="1">
      <alignment vertical="center"/>
      <protection locked="0"/>
    </xf>
    <xf numFmtId="0" fontId="0" fillId="65" borderId="25" xfId="0" applyFill="1" applyBorder="1" applyAlignment="1" applyProtection="1">
      <alignment vertical="center"/>
      <protection locked="0"/>
    </xf>
    <xf numFmtId="0" fontId="0" fillId="65" borderId="42" xfId="0" applyFill="1" applyBorder="1" applyAlignment="1" applyProtection="1">
      <alignment vertical="center"/>
      <protection locked="0"/>
    </xf>
    <xf numFmtId="0" fontId="0" fillId="65" borderId="73" xfId="0" applyFill="1" applyBorder="1" applyAlignment="1" applyProtection="1">
      <alignment vertical="center"/>
      <protection locked="0"/>
    </xf>
    <xf numFmtId="0" fontId="0" fillId="65" borderId="7" xfId="0" applyFill="1" applyBorder="1" applyAlignment="1" applyProtection="1">
      <alignment vertical="center"/>
      <protection locked="0"/>
    </xf>
    <xf numFmtId="0" fontId="0" fillId="65" borderId="66" xfId="0" applyFill="1" applyBorder="1" applyAlignment="1" applyProtection="1">
      <alignment vertical="center"/>
      <protection locked="0"/>
    </xf>
    <xf numFmtId="0" fontId="0" fillId="65" borderId="2" xfId="0" applyFill="1" applyBorder="1" applyAlignment="1" applyProtection="1">
      <alignment vertical="center"/>
      <protection locked="0"/>
    </xf>
    <xf numFmtId="0" fontId="0" fillId="65" borderId="41" xfId="0" applyFill="1" applyBorder="1" applyAlignment="1" applyProtection="1">
      <alignment vertical="center"/>
      <protection locked="0"/>
    </xf>
    <xf numFmtId="3" fontId="6" fillId="19" borderId="9" xfId="15" applyNumberFormat="1" applyFont="1" applyFill="1" applyBorder="1"/>
    <xf numFmtId="3" fontId="73" fillId="10" borderId="119" xfId="15" applyNumberFormat="1" applyFont="1" applyFill="1" applyBorder="1"/>
    <xf numFmtId="3" fontId="6" fillId="19" borderId="119" xfId="15" applyNumberFormat="1" applyFont="1" applyFill="1" applyBorder="1"/>
    <xf numFmtId="3" fontId="6" fillId="63" borderId="9" xfId="15" applyNumberFormat="1" applyFont="1" applyFill="1" applyBorder="1"/>
    <xf numFmtId="41" fontId="6" fillId="63" borderId="9" xfId="15" applyNumberFormat="1" applyFont="1" applyFill="1" applyBorder="1"/>
    <xf numFmtId="3" fontId="6" fillId="22" borderId="9" xfId="15" applyNumberFormat="1" applyFont="1" applyFill="1" applyBorder="1"/>
    <xf numFmtId="4" fontId="6" fillId="65" borderId="9" xfId="9" applyNumberFormat="1" applyFont="1" applyFill="1" applyBorder="1" applyAlignment="1" applyProtection="1">
      <alignment horizontal="right" vertical="center"/>
      <protection locked="0"/>
    </xf>
    <xf numFmtId="10" fontId="6" fillId="65" borderId="9" xfId="3" applyNumberFormat="1" applyFont="1" applyFill="1" applyBorder="1" applyAlignment="1" applyProtection="1">
      <alignment horizontal="right" vertical="center"/>
      <protection locked="0"/>
    </xf>
    <xf numFmtId="10" fontId="6" fillId="65" borderId="119" xfId="3" applyNumberFormat="1" applyFont="1" applyFill="1" applyBorder="1" applyAlignment="1" applyProtection="1">
      <alignment horizontal="right" vertical="center"/>
      <protection locked="0"/>
    </xf>
    <xf numFmtId="168" fontId="6" fillId="65" borderId="14" xfId="18" applyNumberFormat="1" applyFont="1" applyFill="1" applyBorder="1" applyAlignment="1" applyProtection="1">
      <alignment horizontal="right" vertical="center"/>
      <protection locked="0"/>
    </xf>
    <xf numFmtId="168" fontId="6" fillId="65" borderId="9" xfId="18" applyNumberFormat="1" applyFont="1" applyFill="1" applyBorder="1" applyAlignment="1" applyProtection="1">
      <alignment horizontal="right" vertical="center"/>
      <protection locked="0"/>
    </xf>
    <xf numFmtId="168" fontId="6" fillId="63" borderId="9" xfId="18" applyNumberFormat="1" applyFont="1" applyFill="1" applyBorder="1" applyAlignment="1" applyProtection="1">
      <alignment horizontal="right" vertical="center"/>
      <protection locked="0"/>
    </xf>
    <xf numFmtId="0" fontId="28" fillId="12" borderId="37" xfId="0" applyFont="1" applyFill="1" applyBorder="1" applyAlignment="1">
      <alignment horizontal="left"/>
    </xf>
    <xf numFmtId="0" fontId="28" fillId="12" borderId="123" xfId="0" applyFont="1" applyFill="1" applyBorder="1" applyAlignment="1">
      <alignment horizontal="left"/>
    </xf>
    <xf numFmtId="2" fontId="6" fillId="22" borderId="122" xfId="17" applyNumberFormat="1" applyFont="1" applyFill="1" applyBorder="1" applyAlignment="1" applyProtection="1">
      <alignment horizontal="left" vertical="center" wrapText="1"/>
      <protection locked="0"/>
    </xf>
    <xf numFmtId="2" fontId="6" fillId="22" borderId="18" xfId="17" applyNumberFormat="1" applyFont="1" applyFill="1" applyBorder="1" applyAlignment="1" applyProtection="1">
      <alignment horizontal="left" vertical="center" wrapText="1"/>
      <protection locked="0"/>
    </xf>
    <xf numFmtId="166" fontId="6" fillId="65" borderId="11" xfId="17" applyNumberFormat="1" applyFont="1" applyFill="1" applyBorder="1" applyAlignment="1" applyProtection="1">
      <alignment vertical="center" wrapText="1"/>
      <protection locked="0"/>
    </xf>
    <xf numFmtId="2" fontId="6" fillId="65" borderId="11" xfId="17" applyNumberFormat="1" applyFont="1" applyFill="1" applyBorder="1" applyAlignment="1" applyProtection="1">
      <alignment vertical="center" wrapText="1"/>
      <protection locked="0"/>
    </xf>
    <xf numFmtId="1" fontId="6" fillId="65" borderId="18" xfId="17" applyNumberFormat="1" applyFont="1" applyFill="1" applyBorder="1" applyAlignment="1" applyProtection="1">
      <alignment vertical="center" wrapText="1"/>
      <protection locked="0"/>
    </xf>
    <xf numFmtId="178" fontId="6" fillId="65" borderId="18" xfId="1" applyNumberFormat="1" applyFont="1" applyFill="1" applyBorder="1" applyAlignment="1" applyProtection="1">
      <alignment vertical="center" wrapText="1"/>
      <protection locked="0"/>
    </xf>
    <xf numFmtId="3" fontId="6" fillId="65" borderId="31" xfId="17" applyNumberFormat="1" applyFont="1" applyFill="1" applyBorder="1" applyAlignment="1" applyProtection="1">
      <alignment horizontal="right" vertical="center" wrapText="1"/>
      <protection locked="0"/>
    </xf>
    <xf numFmtId="0" fontId="11" fillId="10" borderId="118" xfId="0" applyFont="1" applyFill="1" applyBorder="1" applyAlignment="1" applyProtection="1">
      <alignment horizontal="right" vertical="center"/>
      <protection locked="0"/>
    </xf>
    <xf numFmtId="3" fontId="0" fillId="65" borderId="46" xfId="0" applyNumberFormat="1" applyFill="1" applyBorder="1"/>
    <xf numFmtId="3" fontId="0" fillId="65" borderId="152" xfId="0" applyNumberFormat="1" applyFill="1" applyBorder="1"/>
    <xf numFmtId="3" fontId="6" fillId="17" borderId="45" xfId="17" applyNumberFormat="1" applyFont="1" applyFill="1" applyBorder="1" applyAlignment="1" applyProtection="1">
      <alignment horizontal="right" vertical="center" wrapText="1"/>
      <protection locked="0"/>
    </xf>
    <xf numFmtId="3" fontId="6" fillId="17" borderId="30" xfId="17" applyNumberFormat="1" applyFont="1" applyFill="1" applyBorder="1" applyAlignment="1" applyProtection="1">
      <alignment horizontal="right" vertical="center" wrapText="1"/>
      <protection locked="0"/>
    </xf>
    <xf numFmtId="3" fontId="6" fillId="17" borderId="35" xfId="17" applyNumberFormat="1" applyFont="1" applyFill="1" applyBorder="1" applyAlignment="1" applyProtection="1">
      <alignment horizontal="right" vertical="center" wrapText="1"/>
      <protection locked="0"/>
    </xf>
    <xf numFmtId="3" fontId="6" fillId="17" borderId="31" xfId="17" applyNumberFormat="1" applyFont="1" applyFill="1" applyBorder="1" applyAlignment="1" applyProtection="1">
      <alignment horizontal="right" vertical="center" wrapText="1"/>
      <protection locked="0"/>
    </xf>
    <xf numFmtId="3" fontId="6" fillId="17" borderId="42" xfId="17" applyNumberFormat="1" applyFont="1" applyFill="1" applyBorder="1" applyAlignment="1" applyProtection="1">
      <alignment horizontal="right" vertical="center" wrapText="1"/>
      <protection locked="0"/>
    </xf>
    <xf numFmtId="3" fontId="6" fillId="17" borderId="44" xfId="17" applyNumberFormat="1" applyFont="1" applyFill="1" applyBorder="1" applyAlignment="1" applyProtection="1">
      <alignment horizontal="right" vertical="center" wrapText="1"/>
      <protection locked="0"/>
    </xf>
    <xf numFmtId="3" fontId="6" fillId="63" borderId="11" xfId="17" applyNumberFormat="1" applyFont="1" applyFill="1" applyBorder="1" applyAlignment="1" applyProtection="1">
      <alignment horizontal="right" vertical="center" wrapText="1"/>
      <protection locked="0"/>
    </xf>
    <xf numFmtId="3" fontId="6" fillId="63" borderId="38" xfId="17" applyNumberFormat="1" applyFont="1" applyFill="1" applyBorder="1" applyAlignment="1" applyProtection="1">
      <alignment horizontal="right" vertical="center" wrapText="1"/>
      <protection locked="0"/>
    </xf>
    <xf numFmtId="3" fontId="6" fillId="63" borderId="50" xfId="17" applyNumberFormat="1" applyFont="1" applyFill="1" applyBorder="1" applyAlignment="1" applyProtection="1">
      <alignment horizontal="right" vertical="center" wrapText="1"/>
      <protection locked="0"/>
    </xf>
    <xf numFmtId="3" fontId="6" fillId="19" borderId="11" xfId="17" applyNumberFormat="1" applyFont="1" applyFill="1" applyBorder="1" applyAlignment="1" applyProtection="1">
      <alignment horizontal="right" vertical="center" wrapText="1"/>
      <protection locked="0"/>
    </xf>
    <xf numFmtId="3" fontId="6" fillId="19" borderId="50" xfId="17" applyNumberFormat="1" applyFont="1" applyFill="1" applyBorder="1" applyAlignment="1" applyProtection="1">
      <alignment horizontal="right" vertical="center" wrapText="1"/>
      <protection locked="0"/>
    </xf>
    <xf numFmtId="3" fontId="6" fillId="65" borderId="11" xfId="3" applyNumberFormat="1" applyFont="1" applyFill="1" applyBorder="1" applyAlignment="1" applyProtection="1">
      <alignment horizontal="right" vertical="center" wrapText="1"/>
      <protection locked="0"/>
    </xf>
    <xf numFmtId="3" fontId="6" fillId="65" borderId="50" xfId="3" applyNumberFormat="1" applyFont="1" applyFill="1" applyBorder="1" applyAlignment="1" applyProtection="1">
      <alignment horizontal="right" vertical="center" wrapText="1"/>
      <protection locked="0"/>
    </xf>
    <xf numFmtId="1" fontId="6" fillId="65" borderId="11" xfId="17" applyNumberFormat="1" applyFont="1" applyFill="1" applyBorder="1" applyAlignment="1" applyProtection="1">
      <alignment horizontal="right" vertical="center" wrapText="1"/>
      <protection locked="0"/>
    </xf>
    <xf numFmtId="1" fontId="6" fillId="65" borderId="50" xfId="17" applyNumberFormat="1" applyFont="1" applyFill="1" applyBorder="1" applyAlignment="1" applyProtection="1">
      <alignment horizontal="right" vertical="center" wrapText="1"/>
      <protection locked="0"/>
    </xf>
    <xf numFmtId="3" fontId="6" fillId="65" borderId="49" xfId="17" applyNumberFormat="1" applyFont="1" applyFill="1" applyBorder="1" applyAlignment="1" applyProtection="1">
      <alignment horizontal="right" vertical="center" wrapText="1"/>
      <protection locked="0"/>
    </xf>
    <xf numFmtId="3" fontId="6" fillId="65" borderId="42" xfId="17" applyNumberFormat="1" applyFont="1" applyFill="1" applyBorder="1" applyAlignment="1" applyProtection="1">
      <alignment horizontal="right" vertical="center" wrapText="1"/>
      <protection locked="0"/>
    </xf>
    <xf numFmtId="3" fontId="6" fillId="65" borderId="47" xfId="17" applyNumberFormat="1" applyFont="1" applyFill="1" applyBorder="1" applyAlignment="1" applyProtection="1">
      <alignment horizontal="right" vertical="center" wrapText="1"/>
      <protection locked="0"/>
    </xf>
    <xf numFmtId="3" fontId="6" fillId="65" borderId="11" xfId="17" applyNumberFormat="1" applyFont="1" applyFill="1" applyBorder="1" applyAlignment="1" applyProtection="1">
      <alignment horizontal="right" vertical="center" wrapText="1"/>
      <protection locked="0"/>
    </xf>
    <xf numFmtId="3" fontId="6" fillId="65" borderId="9" xfId="17" applyNumberFormat="1" applyFont="1" applyFill="1" applyBorder="1" applyAlignment="1" applyProtection="1">
      <alignment horizontal="right" vertical="center" wrapText="1"/>
      <protection locked="0"/>
    </xf>
    <xf numFmtId="3" fontId="6" fillId="65" borderId="38" xfId="17" applyNumberFormat="1" applyFont="1" applyFill="1" applyBorder="1" applyAlignment="1" applyProtection="1">
      <alignment horizontal="right" vertical="center" wrapText="1"/>
      <protection locked="0"/>
    </xf>
    <xf numFmtId="3" fontId="6" fillId="65" borderId="13" xfId="17" applyNumberFormat="1" applyFont="1" applyFill="1" applyBorder="1" applyAlignment="1" applyProtection="1">
      <alignment horizontal="right" vertical="center" wrapText="1"/>
      <protection locked="0"/>
    </xf>
    <xf numFmtId="3" fontId="6" fillId="65" borderId="12" xfId="17" applyNumberFormat="1" applyFont="1" applyFill="1" applyBorder="1" applyAlignment="1" applyProtection="1">
      <alignment horizontal="right" vertical="center" wrapText="1"/>
      <protection locked="0"/>
    </xf>
    <xf numFmtId="1" fontId="6" fillId="65" borderId="9" xfId="17" applyNumberFormat="1" applyFont="1" applyFill="1" applyBorder="1" applyAlignment="1" applyProtection="1">
      <alignment horizontal="right" vertical="center" wrapText="1"/>
      <protection locked="0"/>
    </xf>
    <xf numFmtId="1" fontId="6" fillId="65" borderId="38" xfId="17" applyNumberFormat="1" applyFont="1" applyFill="1" applyBorder="1" applyAlignment="1" applyProtection="1">
      <alignment horizontal="right" vertical="center" wrapText="1"/>
      <protection locked="0"/>
    </xf>
    <xf numFmtId="2" fontId="6" fillId="65" borderId="14" xfId="17" applyNumberFormat="1" applyFont="1" applyFill="1" applyBorder="1" applyAlignment="1" applyProtection="1">
      <alignment horizontal="center" vertical="center" wrapText="1"/>
      <protection locked="0"/>
    </xf>
    <xf numFmtId="3" fontId="6" fillId="65" borderId="14" xfId="17" applyNumberFormat="1" applyFont="1" applyFill="1" applyBorder="1" applyAlignment="1" applyProtection="1">
      <alignment horizontal="center" vertical="center" wrapText="1"/>
      <protection locked="0"/>
    </xf>
    <xf numFmtId="2" fontId="6" fillId="65" borderId="35" xfId="17" applyNumberFormat="1" applyFont="1" applyFill="1" applyBorder="1" applyAlignment="1" applyProtection="1">
      <alignment horizontal="center" vertical="center" wrapText="1"/>
      <protection locked="0"/>
    </xf>
    <xf numFmtId="1" fontId="6" fillId="65" borderId="31" xfId="17" applyNumberFormat="1" applyFont="1" applyFill="1" applyBorder="1" applyAlignment="1" applyProtection="1">
      <alignment horizontal="right" vertical="center" wrapText="1"/>
      <protection locked="0"/>
    </xf>
    <xf numFmtId="1" fontId="6" fillId="65" borderId="14" xfId="17" applyNumberFormat="1" applyFont="1" applyFill="1" applyBorder="1" applyAlignment="1" applyProtection="1">
      <alignment horizontal="right" vertical="center" wrapText="1"/>
      <protection locked="0"/>
    </xf>
    <xf numFmtId="3" fontId="6" fillId="63" borderId="13" xfId="9" applyNumberFormat="1" applyFont="1" applyFill="1" applyBorder="1" applyAlignment="1" applyProtection="1">
      <alignment horizontal="right" vertical="center"/>
      <protection locked="0"/>
    </xf>
    <xf numFmtId="3" fontId="6" fillId="63" borderId="9" xfId="9" applyNumberFormat="1" applyFont="1" applyFill="1" applyBorder="1" applyAlignment="1" applyProtection="1">
      <alignment horizontal="right" vertical="center"/>
      <protection locked="0"/>
    </xf>
    <xf numFmtId="178" fontId="6" fillId="63" borderId="13" xfId="1" applyNumberFormat="1" applyFont="1" applyFill="1" applyBorder="1" applyAlignment="1" applyProtection="1">
      <alignment horizontal="right" vertical="center"/>
      <protection locked="0"/>
    </xf>
    <xf numFmtId="0" fontId="20" fillId="8" borderId="0" xfId="9" applyFont="1" applyFill="1" applyBorder="1" applyAlignment="1">
      <alignment horizontal="left" vertical="center" indent="1"/>
    </xf>
    <xf numFmtId="167" fontId="11" fillId="7" borderId="13" xfId="2" applyNumberFormat="1" applyFont="1" applyFill="1" applyBorder="1" applyAlignment="1" applyProtection="1">
      <alignment horizontal="right" vertical="center"/>
      <protection locked="0"/>
    </xf>
    <xf numFmtId="167" fontId="11" fillId="7" borderId="9" xfId="2" applyNumberFormat="1" applyFont="1" applyFill="1" applyBorder="1" applyAlignment="1" applyProtection="1">
      <alignment horizontal="right" vertical="center"/>
      <protection locked="0"/>
    </xf>
    <xf numFmtId="167" fontId="0" fillId="0" borderId="87" xfId="2" applyNumberFormat="1" applyFont="1" applyBorder="1"/>
    <xf numFmtId="3" fontId="6" fillId="22" borderId="9" xfId="9" applyNumberFormat="1" applyFont="1" applyFill="1" applyBorder="1" applyAlignment="1" applyProtection="1">
      <alignment horizontal="right" vertical="center"/>
      <protection locked="0"/>
    </xf>
    <xf numFmtId="178" fontId="0" fillId="63" borderId="9" xfId="1" applyNumberFormat="1" applyFont="1" applyFill="1" applyBorder="1"/>
    <xf numFmtId="0" fontId="0" fillId="63" borderId="9" xfId="0" applyFill="1" applyBorder="1"/>
    <xf numFmtId="178" fontId="4" fillId="65" borderId="9" xfId="1" applyNumberFormat="1" applyFont="1" applyFill="1" applyBorder="1"/>
    <xf numFmtId="178" fontId="4" fillId="65" borderId="9" xfId="0" applyNumberFormat="1" applyFont="1" applyFill="1" applyBorder="1"/>
    <xf numFmtId="167" fontId="0" fillId="63" borderId="9" xfId="2" applyNumberFormat="1" applyFont="1" applyFill="1" applyBorder="1"/>
    <xf numFmtId="199" fontId="0" fillId="65" borderId="9" xfId="2" applyNumberFormat="1" applyFont="1" applyFill="1" applyBorder="1"/>
    <xf numFmtId="0" fontId="43" fillId="63" borderId="9" xfId="0" applyFont="1" applyFill="1" applyBorder="1"/>
    <xf numFmtId="178" fontId="43" fillId="63" borderId="9" xfId="1" applyNumberFormat="1" applyFont="1" applyFill="1" applyBorder="1"/>
    <xf numFmtId="166" fontId="43" fillId="63" borderId="9" xfId="0" applyNumberFormat="1" applyFont="1" applyFill="1" applyBorder="1"/>
    <xf numFmtId="0" fontId="49" fillId="0" borderId="0" xfId="224" applyFont="1" applyFill="1" applyBorder="1" applyAlignment="1">
      <alignment horizontal="left" vertical="center" wrapText="1"/>
    </xf>
    <xf numFmtId="0" fontId="0" fillId="0" borderId="0" xfId="0" applyFill="1" applyAlignment="1">
      <alignment horizontal="left" vertical="center" wrapText="1"/>
    </xf>
    <xf numFmtId="3" fontId="0" fillId="65" borderId="9" xfId="0" applyNumberFormat="1" applyFill="1" applyBorder="1"/>
    <xf numFmtId="0" fontId="49" fillId="0" borderId="0" xfId="0" applyFont="1" applyAlignment="1">
      <alignment horizontal="left" vertical="center" wrapText="1"/>
    </xf>
    <xf numFmtId="1" fontId="0" fillId="65" borderId="9" xfId="0" applyNumberFormat="1" applyFill="1" applyBorder="1"/>
    <xf numFmtId="1" fontId="49" fillId="19" borderId="9" xfId="8" applyNumberFormat="1" applyFont="1" applyFill="1" applyBorder="1" applyAlignment="1">
      <alignment horizontal="right" vertical="center" wrapText="1"/>
    </xf>
    <xf numFmtId="3" fontId="0" fillId="19" borderId="9" xfId="0" applyNumberFormat="1" applyFill="1" applyBorder="1"/>
    <xf numFmtId="178" fontId="6" fillId="19" borderId="9" xfId="1" applyNumberFormat="1" applyFont="1" applyFill="1" applyBorder="1" applyAlignment="1">
      <alignment horizontal="right" vertical="center" wrapText="1"/>
    </xf>
    <xf numFmtId="178" fontId="6" fillId="66" borderId="9" xfId="1" applyNumberFormat="1" applyFont="1" applyFill="1" applyBorder="1" applyAlignment="1">
      <alignment horizontal="right" vertical="center" wrapText="1"/>
    </xf>
    <xf numFmtId="4" fontId="0" fillId="66" borderId="9" xfId="0" applyNumberFormat="1" applyFill="1" applyBorder="1"/>
    <xf numFmtId="0" fontId="0" fillId="64" borderId="9" xfId="0" applyFill="1" applyBorder="1"/>
    <xf numFmtId="0" fontId="0" fillId="66" borderId="9" xfId="0" applyFill="1" applyBorder="1"/>
    <xf numFmtId="1" fontId="0" fillId="66" borderId="9" xfId="0" applyNumberFormat="1" applyFill="1" applyBorder="1"/>
    <xf numFmtId="0" fontId="0" fillId="65" borderId="9" xfId="0" applyFill="1" applyBorder="1"/>
    <xf numFmtId="166" fontId="0" fillId="66" borderId="9" xfId="0" applyNumberFormat="1" applyFill="1" applyBorder="1"/>
    <xf numFmtId="0" fontId="14" fillId="3" borderId="9" xfId="4" applyFont="1" applyFill="1" applyBorder="1" applyAlignment="1" applyProtection="1">
      <alignment horizontal="left" vertical="center" indent="4"/>
    </xf>
    <xf numFmtId="0" fontId="42" fillId="63" borderId="37" xfId="4" applyFont="1" applyFill="1" applyBorder="1" applyAlignment="1" applyProtection="1">
      <alignment horizontal="right" vertical="center"/>
      <protection locked="0"/>
    </xf>
    <xf numFmtId="0" fontId="42" fillId="63" borderId="32" xfId="4" applyFont="1" applyFill="1" applyBorder="1" applyAlignment="1" applyProtection="1">
      <alignment horizontal="right" vertical="center"/>
      <protection locked="0"/>
    </xf>
    <xf numFmtId="0" fontId="42" fillId="63" borderId="116" xfId="4" applyFont="1" applyFill="1" applyBorder="1" applyAlignment="1" applyProtection="1">
      <alignment horizontal="right" vertical="center"/>
      <protection locked="0"/>
    </xf>
    <xf numFmtId="0" fontId="42" fillId="66" borderId="37" xfId="4" applyFont="1" applyFill="1" applyBorder="1" applyAlignment="1" applyProtection="1">
      <alignment horizontal="right" vertical="center"/>
      <protection locked="0"/>
    </xf>
    <xf numFmtId="0" fontId="42" fillId="63" borderId="41" xfId="4" applyFont="1" applyFill="1" applyBorder="1" applyAlignment="1" applyProtection="1">
      <alignment horizontal="right" vertical="center"/>
      <protection locked="0"/>
    </xf>
    <xf numFmtId="0" fontId="42" fillId="12" borderId="97" xfId="4" applyFont="1" applyFill="1" applyBorder="1" applyAlignment="1" applyProtection="1">
      <alignment horizontal="right" vertical="center"/>
      <protection locked="0"/>
    </xf>
    <xf numFmtId="0" fontId="42" fillId="63" borderId="97" xfId="4" applyFont="1" applyFill="1" applyBorder="1" applyAlignment="1" applyProtection="1">
      <alignment horizontal="right" vertical="center"/>
      <protection locked="0"/>
    </xf>
    <xf numFmtId="166" fontId="42" fillId="63" borderId="97" xfId="4" applyNumberFormat="1" applyFont="1" applyFill="1" applyBorder="1" applyAlignment="1" applyProtection="1">
      <alignment horizontal="right" vertical="center"/>
      <protection locked="0"/>
    </xf>
    <xf numFmtId="0" fontId="42" fillId="12" borderId="9" xfId="4" applyFont="1" applyFill="1" applyBorder="1" applyAlignment="1" applyProtection="1">
      <alignment horizontal="right" vertical="center"/>
      <protection locked="0"/>
    </xf>
    <xf numFmtId="0" fontId="42" fillId="12" borderId="50" xfId="4" applyFont="1" applyFill="1" applyBorder="1" applyAlignment="1" applyProtection="1">
      <alignment horizontal="right" vertical="center"/>
      <protection locked="0"/>
    </xf>
    <xf numFmtId="0" fontId="42" fillId="63" borderId="9" xfId="4" applyFont="1" applyFill="1" applyBorder="1" applyAlignment="1" applyProtection="1">
      <alignment horizontal="right" vertical="center"/>
      <protection locked="0"/>
    </xf>
    <xf numFmtId="0" fontId="42" fillId="63" borderId="50" xfId="4" applyFont="1" applyFill="1" applyBorder="1" applyAlignment="1" applyProtection="1">
      <alignment horizontal="right" vertical="center"/>
      <protection locked="0"/>
    </xf>
    <xf numFmtId="0" fontId="42" fillId="63" borderId="28" xfId="4" applyFont="1" applyFill="1" applyBorder="1" applyAlignment="1" applyProtection="1">
      <alignment horizontal="right" vertical="center"/>
      <protection locked="0"/>
    </xf>
    <xf numFmtId="0" fontId="42" fillId="63" borderId="30" xfId="4" applyFont="1" applyFill="1" applyBorder="1" applyAlignment="1" applyProtection="1">
      <alignment horizontal="right" vertical="center"/>
      <protection locked="0"/>
    </xf>
    <xf numFmtId="0" fontId="42" fillId="63" borderId="119" xfId="4" applyFont="1" applyFill="1" applyBorder="1" applyAlignment="1" applyProtection="1">
      <alignment horizontal="right" vertical="center"/>
      <protection locked="0"/>
    </xf>
    <xf numFmtId="0" fontId="42" fillId="63" borderId="121" xfId="4" applyFont="1" applyFill="1" applyBorder="1" applyAlignment="1" applyProtection="1">
      <alignment horizontal="right" vertical="center"/>
      <protection locked="0"/>
    </xf>
    <xf numFmtId="0" fontId="42" fillId="66" borderId="9" xfId="4" applyFont="1" applyFill="1" applyBorder="1" applyAlignment="1" applyProtection="1">
      <alignment horizontal="right" vertical="center"/>
      <protection locked="0"/>
    </xf>
    <xf numFmtId="0" fontId="42" fillId="63" borderId="47" xfId="4" applyFont="1" applyFill="1" applyBorder="1" applyAlignment="1" applyProtection="1">
      <alignment horizontal="right" vertical="center"/>
      <protection locked="0"/>
    </xf>
    <xf numFmtId="0" fontId="42" fillId="63" borderId="40" xfId="4" applyFont="1" applyFill="1" applyBorder="1" applyAlignment="1" applyProtection="1">
      <alignment horizontal="right" vertical="center"/>
      <protection locked="0"/>
    </xf>
    <xf numFmtId="0" fontId="42" fillId="63" borderId="43" xfId="4" applyFont="1" applyFill="1" applyBorder="1" applyAlignment="1" applyProtection="1">
      <alignment horizontal="right" vertical="center"/>
      <protection locked="0"/>
    </xf>
    <xf numFmtId="0" fontId="42" fillId="63" borderId="19" xfId="4" applyFont="1" applyFill="1" applyBorder="1" applyAlignment="1" applyProtection="1">
      <alignment horizontal="right" vertical="center"/>
      <protection locked="0"/>
    </xf>
    <xf numFmtId="0" fontId="42" fillId="63" borderId="86" xfId="4" applyFont="1" applyFill="1" applyBorder="1" applyAlignment="1" applyProtection="1">
      <alignment horizontal="right" vertical="center"/>
      <protection locked="0"/>
    </xf>
    <xf numFmtId="178" fontId="45" fillId="63" borderId="56" xfId="1" applyNumberFormat="1" applyFont="1" applyFill="1" applyBorder="1" applyAlignment="1" applyProtection="1">
      <alignment horizontal="center" vertical="center" wrapText="1"/>
      <protection locked="0"/>
    </xf>
    <xf numFmtId="200" fontId="157" fillId="63" borderId="13" xfId="6" applyNumberFormat="1" applyFont="1" applyFill="1" applyBorder="1" applyAlignment="1" applyProtection="1">
      <alignment horizontal="center" wrapText="1"/>
      <protection locked="0"/>
    </xf>
    <xf numFmtId="2" fontId="45" fillId="63" borderId="13" xfId="6" applyNumberFormat="1" applyFont="1" applyFill="1" applyBorder="1" applyAlignment="1" applyProtection="1">
      <alignment horizontal="center" wrapText="1"/>
      <protection locked="0"/>
    </xf>
    <xf numFmtId="166" fontId="45" fillId="63" borderId="13" xfId="6" applyNumberFormat="1" applyFont="1" applyFill="1" applyBorder="1" applyAlignment="1" applyProtection="1">
      <alignment horizontal="center" wrapText="1"/>
      <protection locked="0"/>
    </xf>
    <xf numFmtId="1" fontId="45" fillId="19" borderId="13" xfId="6" applyNumberFormat="1" applyFont="1" applyFill="1" applyBorder="1" applyAlignment="1" applyProtection="1">
      <alignment horizontal="center" wrapText="1"/>
      <protection locked="0"/>
    </xf>
    <xf numFmtId="1" fontId="45" fillId="19" borderId="9" xfId="6" applyNumberFormat="1" applyFont="1" applyFill="1" applyBorder="1" applyAlignment="1" applyProtection="1">
      <alignment horizontal="center" wrapText="1"/>
      <protection locked="0"/>
    </xf>
    <xf numFmtId="1" fontId="45" fillId="19" borderId="50" xfId="6" applyNumberFormat="1" applyFont="1" applyFill="1" applyBorder="1" applyAlignment="1" applyProtection="1">
      <alignment horizontal="center" wrapText="1"/>
      <protection locked="0"/>
    </xf>
    <xf numFmtId="178" fontId="45" fillId="19" borderId="13" xfId="1" applyNumberFormat="1" applyFont="1" applyFill="1" applyBorder="1" applyAlignment="1" applyProtection="1">
      <alignment horizontal="center" wrapText="1"/>
      <protection locked="0"/>
    </xf>
    <xf numFmtId="178" fontId="45" fillId="19" borderId="9" xfId="1" applyNumberFormat="1" applyFont="1" applyFill="1" applyBorder="1" applyAlignment="1" applyProtection="1">
      <alignment horizontal="center" wrapText="1"/>
      <protection locked="0"/>
    </xf>
    <xf numFmtId="166" fontId="45" fillId="66" borderId="115" xfId="6" applyNumberFormat="1" applyFont="1" applyFill="1" applyBorder="1" applyAlignment="1" applyProtection="1">
      <alignment horizontal="right" vertical="center" wrapText="1"/>
      <protection locked="0"/>
    </xf>
    <xf numFmtId="166" fontId="45" fillId="66" borderId="130" xfId="6" applyNumberFormat="1" applyFont="1" applyFill="1" applyBorder="1" applyAlignment="1" applyProtection="1">
      <alignment horizontal="right" vertical="center" wrapText="1"/>
      <protection locked="0"/>
    </xf>
    <xf numFmtId="0" fontId="158" fillId="12" borderId="8" xfId="6" applyFont="1" applyFill="1" applyBorder="1" applyAlignment="1" applyProtection="1">
      <alignment horizontal="left" vertical="center" wrapText="1"/>
      <protection locked="0"/>
    </xf>
    <xf numFmtId="1" fontId="45" fillId="5" borderId="45" xfId="6" applyNumberFormat="1" applyFont="1" applyFill="1" applyBorder="1" applyAlignment="1" applyProtection="1">
      <alignment horizontal="right" vertical="center" wrapText="1"/>
      <protection locked="0"/>
    </xf>
    <xf numFmtId="1" fontId="45" fillId="5" borderId="56" xfId="6" applyNumberFormat="1" applyFont="1" applyFill="1" applyBorder="1" applyAlignment="1" applyProtection="1">
      <alignment horizontal="right" vertical="center" wrapText="1"/>
      <protection locked="0"/>
    </xf>
    <xf numFmtId="1" fontId="45" fillId="5" borderId="28" xfId="6" applyNumberFormat="1" applyFont="1" applyFill="1" applyBorder="1" applyAlignment="1" applyProtection="1">
      <alignment horizontal="right" vertical="center" wrapText="1"/>
      <protection locked="0"/>
    </xf>
    <xf numFmtId="1" fontId="45" fillId="5" borderId="14" xfId="6" applyNumberFormat="1" applyFont="1" applyFill="1" applyBorder="1" applyAlignment="1" applyProtection="1">
      <alignment horizontal="right" vertical="center" wrapText="1"/>
      <protection locked="0"/>
    </xf>
    <xf numFmtId="1" fontId="45" fillId="5" borderId="35" xfId="6" applyNumberFormat="1" applyFont="1" applyFill="1" applyBorder="1" applyAlignment="1" applyProtection="1">
      <alignment horizontal="right" vertical="center" wrapText="1"/>
      <protection locked="0"/>
    </xf>
    <xf numFmtId="1" fontId="45" fillId="5" borderId="31" xfId="6" applyNumberFormat="1" applyFont="1" applyFill="1" applyBorder="1" applyAlignment="1" applyProtection="1">
      <alignment horizontal="right" vertical="center" wrapText="1"/>
      <protection locked="0"/>
    </xf>
    <xf numFmtId="1" fontId="45" fillId="5" borderId="29" xfId="6" applyNumberFormat="1" applyFont="1" applyFill="1" applyBorder="1" applyAlignment="1" applyProtection="1">
      <alignment horizontal="right" vertical="center" wrapText="1"/>
      <protection locked="0"/>
    </xf>
    <xf numFmtId="1" fontId="45" fillId="5" borderId="118" xfId="6" applyNumberFormat="1" applyFont="1" applyFill="1" applyBorder="1" applyAlignment="1" applyProtection="1">
      <alignment horizontal="right" vertical="center" wrapText="1"/>
      <protection locked="0"/>
    </xf>
    <xf numFmtId="1" fontId="45" fillId="5" borderId="120" xfId="6" applyNumberFormat="1" applyFont="1" applyFill="1" applyBorder="1" applyAlignment="1" applyProtection="1">
      <alignment horizontal="right" vertical="center" wrapText="1"/>
      <protection locked="0"/>
    </xf>
    <xf numFmtId="1" fontId="45" fillId="5" borderId="119" xfId="6" applyNumberFormat="1" applyFont="1" applyFill="1" applyBorder="1" applyAlignment="1" applyProtection="1">
      <alignment horizontal="right" vertical="center" wrapText="1"/>
      <protection locked="0"/>
    </xf>
    <xf numFmtId="1" fontId="45" fillId="5" borderId="121" xfId="6" applyNumberFormat="1" applyFont="1" applyFill="1" applyBorder="1" applyAlignment="1" applyProtection="1">
      <alignment horizontal="right" vertical="center" wrapText="1"/>
      <protection locked="0"/>
    </xf>
    <xf numFmtId="1" fontId="45" fillId="5" borderId="46" xfId="6" applyNumberFormat="1" applyFont="1" applyFill="1" applyBorder="1" applyAlignment="1" applyProtection="1">
      <alignment horizontal="right" vertical="center" wrapText="1"/>
      <protection locked="0"/>
    </xf>
    <xf numFmtId="1" fontId="45" fillId="5" borderId="10" xfId="6" applyNumberFormat="1" applyFont="1" applyFill="1" applyBorder="1" applyAlignment="1" applyProtection="1">
      <alignment horizontal="right" vertical="center" wrapText="1"/>
      <protection locked="0"/>
    </xf>
    <xf numFmtId="1" fontId="45" fillId="5" borderId="19" xfId="6" applyNumberFormat="1" applyFont="1" applyFill="1" applyBorder="1" applyAlignment="1" applyProtection="1">
      <alignment horizontal="right" vertical="center" wrapText="1"/>
      <protection locked="0"/>
    </xf>
    <xf numFmtId="1" fontId="45" fillId="19" borderId="19" xfId="6" applyNumberFormat="1" applyFont="1" applyFill="1" applyBorder="1" applyAlignment="1" applyProtection="1">
      <alignment horizontal="right" vertical="center" wrapText="1"/>
      <protection locked="0"/>
    </xf>
    <xf numFmtId="1" fontId="45" fillId="19" borderId="59" xfId="6" applyNumberFormat="1" applyFont="1" applyFill="1" applyBorder="1" applyAlignment="1" applyProtection="1">
      <alignment horizontal="right" vertical="center" wrapText="1"/>
      <protection locked="0"/>
    </xf>
    <xf numFmtId="3" fontId="6" fillId="63" borderId="9" xfId="0" applyNumberFormat="1" applyFont="1" applyFill="1" applyBorder="1" applyAlignment="1">
      <alignment vertical="center" wrapText="1"/>
    </xf>
    <xf numFmtId="0" fontId="6" fillId="0" borderId="9" xfId="17" applyFont="1" applyFill="1" applyBorder="1" applyAlignment="1">
      <alignment horizontal="left" vertical="center" wrapText="1"/>
    </xf>
    <xf numFmtId="0" fontId="0" fillId="63" borderId="0" xfId="0" applyFill="1"/>
    <xf numFmtId="17" fontId="6" fillId="65" borderId="119" xfId="0" applyNumberFormat="1" applyFont="1" applyFill="1" applyBorder="1" applyAlignment="1">
      <alignment horizontal="center" vertical="center" wrapText="1"/>
    </xf>
    <xf numFmtId="17" fontId="6" fillId="65" borderId="19" xfId="0" applyNumberFormat="1" applyFont="1" applyFill="1" applyBorder="1" applyAlignment="1">
      <alignment horizontal="center" vertical="center" wrapText="1"/>
    </xf>
    <xf numFmtId="17" fontId="6" fillId="65" borderId="14" xfId="0" applyNumberFormat="1" applyFont="1" applyFill="1" applyBorder="1" applyAlignment="1">
      <alignment horizontal="center" vertical="center" wrapText="1"/>
    </xf>
    <xf numFmtId="17" fontId="6" fillId="65" borderId="86" xfId="0" applyNumberFormat="1" applyFont="1" applyFill="1" applyBorder="1" applyAlignment="1">
      <alignment horizontal="center" vertical="center" wrapText="1"/>
    </xf>
    <xf numFmtId="17" fontId="6" fillId="65" borderId="119" xfId="0" applyNumberFormat="1" applyFont="1" applyFill="1" applyBorder="1" applyAlignment="1" applyProtection="1">
      <alignment horizontal="center" vertical="center" wrapText="1"/>
      <protection locked="0"/>
    </xf>
    <xf numFmtId="17" fontId="6" fillId="65" borderId="19" xfId="0" applyNumberFormat="1" applyFont="1" applyFill="1" applyBorder="1" applyAlignment="1" applyProtection="1">
      <alignment horizontal="center" vertical="center" wrapText="1"/>
      <protection locked="0"/>
    </xf>
    <xf numFmtId="17" fontId="6" fillId="65" borderId="14" xfId="0" applyNumberFormat="1" applyFont="1" applyFill="1" applyBorder="1" applyAlignment="1" applyProtection="1">
      <alignment horizontal="center" vertical="center" wrapText="1"/>
      <protection locked="0"/>
    </xf>
    <xf numFmtId="0" fontId="6" fillId="29" borderId="120" xfId="0" applyFont="1" applyFill="1" applyBorder="1" applyAlignment="1">
      <alignment horizontal="left" vertical="center" wrapText="1"/>
    </xf>
    <xf numFmtId="0" fontId="6" fillId="65" borderId="119" xfId="0" applyNumberFormat="1" applyFont="1" applyFill="1" applyBorder="1" applyAlignment="1">
      <alignment horizontal="center" vertical="center" wrapText="1"/>
    </xf>
    <xf numFmtId="49" fontId="6" fillId="65" borderId="119" xfId="0" applyNumberFormat="1" applyFont="1" applyFill="1" applyBorder="1" applyAlignment="1">
      <alignment horizontal="center" vertical="center" wrapText="1"/>
    </xf>
    <xf numFmtId="0" fontId="6" fillId="65" borderId="120" xfId="0" applyNumberFormat="1" applyFont="1" applyFill="1" applyBorder="1" applyAlignment="1">
      <alignment horizontal="center" vertical="center" wrapText="1"/>
    </xf>
    <xf numFmtId="0" fontId="6" fillId="3" borderId="13" xfId="17" applyFont="1" applyFill="1" applyBorder="1" applyAlignment="1">
      <alignment horizontal="left" vertical="center" wrapText="1"/>
    </xf>
    <xf numFmtId="0" fontId="6" fillId="65" borderId="19" xfId="0" applyNumberFormat="1" applyFont="1" applyFill="1" applyBorder="1" applyAlignment="1">
      <alignment horizontal="center" vertical="center" wrapText="1"/>
    </xf>
    <xf numFmtId="49" fontId="6" fillId="65" borderId="19" xfId="0" applyNumberFormat="1" applyFont="1" applyFill="1" applyBorder="1" applyAlignment="1">
      <alignment horizontal="center" vertical="center" wrapText="1"/>
    </xf>
    <xf numFmtId="0" fontId="6" fillId="65" borderId="14" xfId="0" applyNumberFormat="1" applyFont="1" applyFill="1" applyBorder="1" applyAlignment="1">
      <alignment horizontal="center" vertical="center" wrapText="1"/>
    </xf>
    <xf numFmtId="49" fontId="6" fillId="65" borderId="14" xfId="0" applyNumberFormat="1" applyFont="1" applyFill="1" applyBorder="1" applyAlignment="1">
      <alignment horizontal="center" vertical="center" wrapText="1"/>
    </xf>
    <xf numFmtId="49" fontId="6" fillId="29" borderId="12" xfId="0" applyNumberFormat="1" applyFont="1" applyFill="1" applyBorder="1" applyAlignment="1">
      <alignment horizontal="left" vertical="center" wrapText="1"/>
    </xf>
    <xf numFmtId="0" fontId="20" fillId="26" borderId="9" xfId="17" applyFont="1" applyFill="1" applyBorder="1" applyAlignment="1">
      <alignment horizontal="left" vertical="center" wrapText="1"/>
    </xf>
    <xf numFmtId="0" fontId="6" fillId="65" borderId="119" xfId="0" applyNumberFormat="1" applyFont="1" applyFill="1" applyBorder="1" applyAlignment="1">
      <alignment horizontal="center" vertical="top" wrapText="1"/>
    </xf>
    <xf numFmtId="17" fontId="6" fillId="65" borderId="119" xfId="0" applyNumberFormat="1" applyFont="1" applyFill="1" applyBorder="1" applyAlignment="1">
      <alignment horizontal="center" vertical="top" wrapText="1"/>
    </xf>
    <xf numFmtId="49" fontId="6" fillId="65" borderId="119" xfId="0" applyNumberFormat="1" applyFont="1" applyFill="1" applyBorder="1" applyAlignment="1">
      <alignment horizontal="center" vertical="top" wrapText="1"/>
    </xf>
    <xf numFmtId="0" fontId="6" fillId="65" borderId="86" xfId="0" applyNumberFormat="1" applyFont="1" applyFill="1" applyBorder="1" applyAlignment="1">
      <alignment horizontal="center" vertical="top" wrapText="1"/>
    </xf>
    <xf numFmtId="17" fontId="6" fillId="65" borderId="86" xfId="0" applyNumberFormat="1" applyFont="1" applyFill="1" applyBorder="1" applyAlignment="1">
      <alignment horizontal="center" vertical="top" wrapText="1"/>
    </xf>
    <xf numFmtId="49" fontId="6" fillId="65" borderId="86" xfId="0" applyNumberFormat="1" applyFont="1" applyFill="1" applyBorder="1" applyAlignment="1">
      <alignment horizontal="center" vertical="top" wrapText="1"/>
    </xf>
    <xf numFmtId="17" fontId="6" fillId="65" borderId="19" xfId="0" applyNumberFormat="1" applyFont="1" applyFill="1" applyBorder="1" applyAlignment="1">
      <alignment horizontal="center" vertical="top" wrapText="1"/>
    </xf>
    <xf numFmtId="0" fontId="6" fillId="65" borderId="14" xfId="0" applyNumberFormat="1" applyFont="1" applyFill="1" applyBorder="1" applyAlignment="1">
      <alignment horizontal="center" vertical="top" wrapText="1"/>
    </xf>
    <xf numFmtId="17" fontId="6" fillId="65" borderId="14" xfId="0" applyNumberFormat="1" applyFont="1" applyFill="1" applyBorder="1" applyAlignment="1">
      <alignment horizontal="center" vertical="top" wrapText="1"/>
    </xf>
    <xf numFmtId="49" fontId="6" fillId="65" borderId="14" xfId="0" applyNumberFormat="1" applyFont="1" applyFill="1" applyBorder="1" applyAlignment="1">
      <alignment horizontal="center" vertical="top" wrapText="1"/>
    </xf>
    <xf numFmtId="0" fontId="6" fillId="29" borderId="11" xfId="0" applyFont="1" applyFill="1" applyBorder="1" applyAlignment="1">
      <alignment horizontal="left" vertical="top" wrapText="1"/>
    </xf>
    <xf numFmtId="0" fontId="6" fillId="29" borderId="12" xfId="0" applyFont="1" applyFill="1" applyBorder="1" applyAlignment="1">
      <alignment horizontal="left" vertical="top" wrapText="1"/>
    </xf>
    <xf numFmtId="49" fontId="6" fillId="29" borderId="12" xfId="0" applyNumberFormat="1" applyFont="1" applyFill="1" applyBorder="1" applyAlignment="1">
      <alignment horizontal="left" vertical="top" wrapText="1"/>
    </xf>
    <xf numFmtId="0" fontId="6" fillId="29" borderId="13" xfId="0" applyFont="1" applyFill="1" applyBorder="1" applyAlignment="1">
      <alignment horizontal="left" vertical="top" wrapText="1"/>
    </xf>
    <xf numFmtId="0" fontId="6" fillId="65" borderId="19" xfId="0" applyNumberFormat="1" applyFont="1" applyFill="1" applyBorder="1" applyAlignment="1">
      <alignment horizontal="center" vertical="top" wrapText="1"/>
    </xf>
    <xf numFmtId="49" fontId="6" fillId="65" borderId="19" xfId="0" applyNumberFormat="1" applyFont="1" applyFill="1" applyBorder="1" applyAlignment="1">
      <alignment horizontal="center" vertical="top" wrapText="1"/>
    </xf>
    <xf numFmtId="0" fontId="6" fillId="29" borderId="122" xfId="0" applyFont="1" applyFill="1" applyBorder="1" applyAlignment="1">
      <alignment horizontal="left" vertical="top" wrapText="1"/>
    </xf>
    <xf numFmtId="0" fontId="6" fillId="29" borderId="18" xfId="0" applyFont="1" applyFill="1" applyBorder="1" applyAlignment="1">
      <alignment horizontal="left" vertical="top" wrapText="1"/>
    </xf>
    <xf numFmtId="49" fontId="6" fillId="29" borderId="18" xfId="0" applyNumberFormat="1" applyFont="1" applyFill="1" applyBorder="1" applyAlignment="1">
      <alignment horizontal="left" vertical="top" wrapText="1"/>
    </xf>
    <xf numFmtId="0" fontId="6" fillId="29" borderId="120" xfId="0" applyFont="1" applyFill="1" applyBorder="1" applyAlignment="1">
      <alignment horizontal="left" vertical="top" wrapText="1"/>
    </xf>
    <xf numFmtId="17" fontId="6" fillId="65" borderId="120" xfId="0" applyNumberFormat="1" applyFont="1" applyFill="1" applyBorder="1" applyAlignment="1">
      <alignment horizontal="center" vertical="top" wrapText="1"/>
    </xf>
    <xf numFmtId="0" fontId="6" fillId="65" borderId="120" xfId="0" applyNumberFormat="1" applyFont="1" applyFill="1" applyBorder="1" applyAlignment="1">
      <alignment horizontal="center" vertical="top" wrapText="1"/>
    </xf>
    <xf numFmtId="0" fontId="6" fillId="65" borderId="122" xfId="0" applyNumberFormat="1" applyFont="1" applyFill="1" applyBorder="1" applyAlignment="1">
      <alignment horizontal="center" vertical="top" wrapText="1"/>
    </xf>
    <xf numFmtId="17" fontId="6" fillId="65" borderId="122" xfId="0" applyNumberFormat="1" applyFont="1" applyFill="1" applyBorder="1" applyAlignment="1">
      <alignment horizontal="center" vertical="top" wrapText="1"/>
    </xf>
    <xf numFmtId="49" fontId="6" fillId="65" borderId="122" xfId="0" applyNumberFormat="1" applyFont="1" applyFill="1" applyBorder="1" applyAlignment="1">
      <alignment horizontal="center" vertical="top" wrapText="1"/>
    </xf>
    <xf numFmtId="0" fontId="6" fillId="3" borderId="120" xfId="17" applyFont="1" applyFill="1" applyBorder="1" applyAlignment="1">
      <alignment horizontal="left" vertical="center" wrapText="1"/>
    </xf>
    <xf numFmtId="3" fontId="6" fillId="63" borderId="119" xfId="0" applyNumberFormat="1" applyFont="1" applyFill="1" applyBorder="1" applyAlignment="1">
      <alignment vertical="center" wrapText="1"/>
    </xf>
    <xf numFmtId="3" fontId="6" fillId="0" borderId="9" xfId="0" applyNumberFormat="1" applyFont="1" applyFill="1" applyBorder="1" applyAlignment="1">
      <alignment vertical="center" wrapText="1"/>
    </xf>
    <xf numFmtId="17" fontId="6" fillId="65" borderId="101" xfId="0" applyNumberFormat="1" applyFont="1" applyFill="1" applyBorder="1" applyAlignment="1">
      <alignment horizontal="center" vertical="top" wrapText="1"/>
    </xf>
    <xf numFmtId="49" fontId="6" fillId="65" borderId="101" xfId="0" applyNumberFormat="1" applyFont="1" applyFill="1" applyBorder="1" applyAlignment="1">
      <alignment horizontal="center" vertical="top" wrapText="1"/>
    </xf>
    <xf numFmtId="0" fontId="6" fillId="3" borderId="29" xfId="17" applyFont="1" applyFill="1" applyBorder="1" applyAlignment="1">
      <alignment horizontal="left" vertical="center" wrapText="1"/>
    </xf>
    <xf numFmtId="3" fontId="6" fillId="63" borderId="14" xfId="0" applyNumberFormat="1" applyFont="1" applyFill="1" applyBorder="1" applyAlignment="1">
      <alignment vertical="center" wrapText="1"/>
    </xf>
    <xf numFmtId="0" fontId="6" fillId="35" borderId="119" xfId="0" applyNumberFormat="1" applyFont="1" applyFill="1" applyBorder="1" applyAlignment="1">
      <alignment horizontal="center" vertical="center" wrapText="1"/>
    </xf>
    <xf numFmtId="17" fontId="6" fillId="35" borderId="119" xfId="0" applyNumberFormat="1" applyFont="1" applyFill="1" applyBorder="1" applyAlignment="1">
      <alignment horizontal="center" vertical="center" wrapText="1"/>
    </xf>
    <xf numFmtId="49" fontId="6" fillId="35" borderId="119" xfId="0" applyNumberFormat="1" applyFont="1" applyFill="1" applyBorder="1" applyAlignment="1">
      <alignment horizontal="center" vertical="center" wrapText="1"/>
    </xf>
    <xf numFmtId="17" fontId="6" fillId="35" borderId="19" xfId="0" applyNumberFormat="1" applyFont="1" applyFill="1" applyBorder="1" applyAlignment="1">
      <alignment horizontal="center" vertical="center" wrapText="1"/>
    </xf>
    <xf numFmtId="3" fontId="6" fillId="35" borderId="9" xfId="0" applyNumberFormat="1" applyFont="1" applyFill="1" applyBorder="1" applyAlignment="1">
      <alignment vertical="center" wrapText="1"/>
    </xf>
    <xf numFmtId="0" fontId="6" fillId="35" borderId="19" xfId="0" applyNumberFormat="1" applyFont="1" applyFill="1" applyBorder="1" applyAlignment="1">
      <alignment horizontal="center" vertical="center" wrapText="1"/>
    </xf>
    <xf numFmtId="49" fontId="6" fillId="35" borderId="19" xfId="0" applyNumberFormat="1" applyFont="1" applyFill="1" applyBorder="1" applyAlignment="1">
      <alignment horizontal="center" vertical="center" wrapText="1"/>
    </xf>
    <xf numFmtId="0" fontId="0" fillId="35" borderId="0" xfId="0" applyFill="1"/>
    <xf numFmtId="0" fontId="6" fillId="35" borderId="14" xfId="0" applyNumberFormat="1" applyFont="1" applyFill="1" applyBorder="1" applyAlignment="1">
      <alignment horizontal="center" vertical="center" wrapText="1"/>
    </xf>
    <xf numFmtId="17" fontId="6" fillId="35" borderId="14" xfId="0" applyNumberFormat="1" applyFont="1" applyFill="1" applyBorder="1" applyAlignment="1">
      <alignment horizontal="center" vertical="center" wrapText="1"/>
    </xf>
    <xf numFmtId="49" fontId="6" fillId="35" borderId="14" xfId="0" applyNumberFormat="1" applyFont="1" applyFill="1" applyBorder="1" applyAlignment="1">
      <alignment horizontal="center" vertical="center" wrapText="1"/>
    </xf>
    <xf numFmtId="0" fontId="52" fillId="28" borderId="9" xfId="17" applyFont="1" applyFill="1" applyBorder="1" applyAlignment="1">
      <alignment horizontal="left" vertical="center" wrapText="1"/>
    </xf>
    <xf numFmtId="0" fontId="20" fillId="32" borderId="9" xfId="17" applyFont="1" applyFill="1" applyBorder="1" applyAlignment="1">
      <alignment horizontal="left" vertical="center" wrapText="1"/>
    </xf>
    <xf numFmtId="0" fontId="6" fillId="63" borderId="119" xfId="0" applyNumberFormat="1" applyFont="1" applyFill="1" applyBorder="1" applyAlignment="1">
      <alignment horizontal="center" vertical="center" wrapText="1"/>
    </xf>
    <xf numFmtId="17" fontId="6" fillId="63" borderId="119" xfId="0" applyNumberFormat="1" applyFont="1" applyFill="1" applyBorder="1" applyAlignment="1">
      <alignment horizontal="center" vertical="center" wrapText="1"/>
    </xf>
    <xf numFmtId="49" fontId="6" fillId="63" borderId="119" xfId="0" applyNumberFormat="1" applyFont="1" applyFill="1" applyBorder="1" applyAlignment="1">
      <alignment horizontal="center" vertical="center" wrapText="1"/>
    </xf>
    <xf numFmtId="17" fontId="6" fillId="63" borderId="19" xfId="0" applyNumberFormat="1" applyFont="1" applyFill="1" applyBorder="1" applyAlignment="1">
      <alignment horizontal="center" vertical="center" wrapText="1"/>
    </xf>
    <xf numFmtId="0" fontId="6" fillId="63" borderId="19" xfId="0" applyNumberFormat="1" applyFont="1" applyFill="1" applyBorder="1" applyAlignment="1">
      <alignment horizontal="center" vertical="center" wrapText="1"/>
    </xf>
    <xf numFmtId="49" fontId="6" fillId="63" borderId="19" xfId="0" applyNumberFormat="1" applyFont="1" applyFill="1" applyBorder="1" applyAlignment="1">
      <alignment horizontal="center" vertical="center" wrapText="1"/>
    </xf>
    <xf numFmtId="0" fontId="6" fillId="63" borderId="14" xfId="0" applyNumberFormat="1" applyFont="1" applyFill="1" applyBorder="1" applyAlignment="1">
      <alignment horizontal="center" vertical="center" wrapText="1"/>
    </xf>
    <xf numFmtId="17" fontId="6" fillId="63" borderId="14" xfId="0" applyNumberFormat="1" applyFont="1" applyFill="1" applyBorder="1" applyAlignment="1">
      <alignment horizontal="center" vertical="center" wrapText="1"/>
    </xf>
    <xf numFmtId="49" fontId="6" fillId="63" borderId="14" xfId="0" applyNumberFormat="1" applyFont="1" applyFill="1" applyBorder="1" applyAlignment="1">
      <alignment horizontal="center" vertical="center" wrapText="1"/>
    </xf>
    <xf numFmtId="0" fontId="20" fillId="68" borderId="9" xfId="17" applyFont="1" applyFill="1" applyBorder="1" applyAlignment="1">
      <alignment horizontal="left" vertical="center" wrapText="1"/>
    </xf>
    <xf numFmtId="0" fontId="49" fillId="0" borderId="11" xfId="0" applyFont="1" applyFill="1" applyBorder="1" applyAlignment="1">
      <alignment horizontal="left" vertical="center" wrapText="1"/>
    </xf>
    <xf numFmtId="0" fontId="154" fillId="0" borderId="12" xfId="0" applyFont="1" applyFill="1" applyBorder="1" applyAlignment="1">
      <alignment horizontal="left" vertical="center" wrapText="1"/>
    </xf>
    <xf numFmtId="49" fontId="154" fillId="0" borderId="12" xfId="0" applyNumberFormat="1" applyFont="1" applyFill="1" applyBorder="1" applyAlignment="1">
      <alignment horizontal="left" vertical="center" wrapText="1"/>
    </xf>
    <xf numFmtId="0" fontId="154" fillId="0" borderId="13" xfId="0" applyFont="1" applyFill="1" applyBorder="1" applyAlignment="1">
      <alignment horizontal="left" vertical="center" wrapText="1"/>
    </xf>
    <xf numFmtId="3" fontId="49" fillId="63" borderId="9" xfId="0" applyNumberFormat="1" applyFont="1" applyFill="1" applyBorder="1" applyAlignment="1">
      <alignment vertical="center" wrapText="1"/>
    </xf>
    <xf numFmtId="0" fontId="6" fillId="0" borderId="11" xfId="0" applyFont="1" applyFill="1" applyBorder="1" applyAlignment="1">
      <alignment horizontal="left" vertical="center" wrapText="1"/>
    </xf>
    <xf numFmtId="0" fontId="6" fillId="0" borderId="12" xfId="0" applyFont="1" applyFill="1" applyBorder="1" applyAlignment="1">
      <alignment horizontal="left" vertical="center" wrapText="1"/>
    </xf>
    <xf numFmtId="49" fontId="6" fillId="0" borderId="12" xfId="0" applyNumberFormat="1" applyFont="1" applyFill="1" applyBorder="1" applyAlignment="1">
      <alignment horizontal="left" vertical="center" wrapText="1"/>
    </xf>
    <xf numFmtId="0" fontId="6" fillId="0" borderId="13" xfId="0" applyFont="1" applyFill="1" applyBorder="1" applyAlignment="1">
      <alignment horizontal="left" vertical="center" wrapText="1"/>
    </xf>
    <xf numFmtId="3" fontId="155" fillId="63" borderId="9" xfId="0" applyNumberFormat="1" applyFont="1" applyFill="1" applyBorder="1" applyAlignment="1">
      <alignment vertical="center" wrapText="1"/>
    </xf>
    <xf numFmtId="17" fontId="155" fillId="35" borderId="19" xfId="0" applyNumberFormat="1" applyFont="1" applyFill="1" applyBorder="1" applyAlignment="1">
      <alignment horizontal="center" vertical="center" wrapText="1"/>
    </xf>
    <xf numFmtId="49" fontId="0" fillId="35" borderId="19" xfId="0" applyNumberFormat="1" applyFill="1" applyBorder="1"/>
    <xf numFmtId="0" fontId="6" fillId="35" borderId="119" xfId="0" applyFont="1" applyFill="1" applyBorder="1" applyAlignment="1">
      <alignment horizontal="center" vertical="center" wrapText="1"/>
    </xf>
    <xf numFmtId="0" fontId="6" fillId="35" borderId="19" xfId="0" applyFont="1" applyFill="1" applyBorder="1" applyAlignment="1">
      <alignment horizontal="center" vertical="center" wrapText="1"/>
    </xf>
    <xf numFmtId="0" fontId="6" fillId="35" borderId="14" xfId="0" applyFont="1" applyFill="1" applyBorder="1" applyAlignment="1">
      <alignment horizontal="center" vertical="center" wrapText="1"/>
    </xf>
    <xf numFmtId="0" fontId="0" fillId="35" borderId="0" xfId="0" applyFill="1" applyAlignment="1">
      <alignment horizontal="center" vertical="center"/>
    </xf>
    <xf numFmtId="0" fontId="6" fillId="19" borderId="119" xfId="0" applyNumberFormat="1" applyFont="1" applyFill="1" applyBorder="1" applyAlignment="1">
      <alignment horizontal="center" vertical="center" wrapText="1"/>
    </xf>
    <xf numFmtId="17" fontId="6" fillId="19" borderId="119" xfId="0" applyNumberFormat="1" applyFont="1" applyFill="1" applyBorder="1" applyAlignment="1">
      <alignment horizontal="center" vertical="center" wrapText="1"/>
    </xf>
    <xf numFmtId="49" fontId="6" fillId="19" borderId="119" xfId="0" applyNumberFormat="1" applyFont="1" applyFill="1" applyBorder="1" applyAlignment="1">
      <alignment horizontal="center" vertical="center" wrapText="1"/>
    </xf>
    <xf numFmtId="0" fontId="6" fillId="19" borderId="19" xfId="0" applyNumberFormat="1" applyFont="1" applyFill="1" applyBorder="1" applyAlignment="1">
      <alignment horizontal="center" vertical="center" wrapText="1"/>
    </xf>
    <xf numFmtId="17" fontId="6" fillId="19" borderId="19" xfId="0" applyNumberFormat="1" applyFont="1" applyFill="1" applyBorder="1" applyAlignment="1">
      <alignment horizontal="center" vertical="center" wrapText="1"/>
    </xf>
    <xf numFmtId="49" fontId="6" fillId="19" borderId="19" xfId="0" applyNumberFormat="1" applyFont="1" applyFill="1" applyBorder="1" applyAlignment="1">
      <alignment horizontal="center" vertical="center" wrapText="1"/>
    </xf>
    <xf numFmtId="0" fontId="6" fillId="19" borderId="14" xfId="0" applyNumberFormat="1" applyFont="1" applyFill="1" applyBorder="1" applyAlignment="1">
      <alignment horizontal="center" vertical="center" wrapText="1"/>
    </xf>
    <xf numFmtId="17" fontId="6" fillId="19" borderId="14" xfId="0" applyNumberFormat="1" applyFont="1" applyFill="1" applyBorder="1" applyAlignment="1">
      <alignment horizontal="center" vertical="center" wrapText="1"/>
    </xf>
    <xf numFmtId="49" fontId="6" fillId="19" borderId="14" xfId="0" applyNumberFormat="1" applyFont="1" applyFill="1" applyBorder="1" applyAlignment="1">
      <alignment horizontal="center" vertical="center" wrapText="1"/>
    </xf>
    <xf numFmtId="17" fontId="6" fillId="65" borderId="19" xfId="0" applyNumberFormat="1" applyFont="1" applyFill="1" applyBorder="1" applyAlignment="1">
      <alignment horizontal="center" wrapText="1"/>
    </xf>
    <xf numFmtId="17" fontId="6" fillId="65" borderId="14" xfId="0" applyNumberFormat="1" applyFont="1" applyFill="1" applyBorder="1" applyAlignment="1">
      <alignment horizontal="center" wrapText="1"/>
    </xf>
    <xf numFmtId="0" fontId="69" fillId="28" borderId="0" xfId="0" applyFont="1" applyFill="1" applyBorder="1" applyAlignment="1">
      <alignment horizontal="center" vertical="center" wrapText="1" indent="1"/>
    </xf>
    <xf numFmtId="3" fontId="20" fillId="28" borderId="0" xfId="0" applyNumberFormat="1" applyFont="1" applyFill="1" applyBorder="1" applyAlignment="1">
      <alignment vertical="center" wrapText="1"/>
    </xf>
    <xf numFmtId="169" fontId="20" fillId="28" borderId="9" xfId="0" applyNumberFormat="1" applyFont="1" applyFill="1" applyBorder="1" applyAlignment="1" applyProtection="1">
      <alignment horizontal="right" vertical="center" wrapText="1"/>
      <protection locked="0"/>
    </xf>
    <xf numFmtId="169" fontId="52" fillId="28" borderId="9" xfId="17" applyNumberFormat="1" applyFont="1" applyFill="1" applyBorder="1" applyAlignment="1">
      <alignment horizontal="right" vertical="center" wrapText="1"/>
    </xf>
    <xf numFmtId="0" fontId="47" fillId="3" borderId="9" xfId="9" applyFont="1" applyFill="1" applyBorder="1" applyAlignment="1">
      <alignment horizontal="right" vertical="top" wrapText="1"/>
    </xf>
    <xf numFmtId="10" fontId="6" fillId="65" borderId="60" xfId="3" applyNumberFormat="1" applyFont="1" applyFill="1" applyBorder="1" applyAlignment="1">
      <alignment vertical="center" wrapText="1"/>
    </xf>
    <xf numFmtId="10" fontId="6" fillId="65" borderId="63" xfId="3" applyNumberFormat="1" applyFont="1" applyFill="1" applyBorder="1" applyAlignment="1">
      <alignment vertical="center" wrapText="1"/>
    </xf>
    <xf numFmtId="10" fontId="6" fillId="65" borderId="23" xfId="3" applyNumberFormat="1" applyFont="1" applyFill="1" applyBorder="1" applyAlignment="1">
      <alignment vertical="center" wrapText="1"/>
    </xf>
    <xf numFmtId="10" fontId="6" fillId="63" borderId="63" xfId="3" applyNumberFormat="1" applyFont="1" applyFill="1" applyBorder="1" applyAlignment="1">
      <alignment vertical="center" wrapText="1"/>
    </xf>
    <xf numFmtId="166" fontId="6" fillId="65" borderId="31" xfId="0" applyNumberFormat="1" applyFont="1" applyFill="1" applyBorder="1" applyAlignment="1">
      <alignment vertical="center" wrapText="1"/>
    </xf>
    <xf numFmtId="166" fontId="6" fillId="65" borderId="14" xfId="0" applyNumberFormat="1" applyFont="1" applyFill="1" applyBorder="1" applyAlignment="1">
      <alignment vertical="center" wrapText="1"/>
    </xf>
    <xf numFmtId="166" fontId="6" fillId="65" borderId="35" xfId="0" applyNumberFormat="1" applyFont="1" applyFill="1" applyBorder="1" applyAlignment="1">
      <alignment vertical="center" wrapText="1"/>
    </xf>
    <xf numFmtId="166" fontId="6" fillId="65" borderId="47" xfId="0" applyNumberFormat="1" applyFont="1" applyFill="1" applyBorder="1" applyAlignment="1">
      <alignment horizontal="right" vertical="center" wrapText="1"/>
    </xf>
    <xf numFmtId="166" fontId="6" fillId="63" borderId="49" xfId="0" applyNumberFormat="1" applyFont="1" applyFill="1" applyBorder="1" applyAlignment="1">
      <alignment horizontal="right" vertical="center" wrapText="1"/>
    </xf>
    <xf numFmtId="166" fontId="11" fillId="65" borderId="31" xfId="0" applyNumberFormat="1" applyFont="1" applyFill="1" applyBorder="1" applyAlignment="1">
      <alignment vertical="center" wrapText="1"/>
    </xf>
    <xf numFmtId="166" fontId="11" fillId="65" borderId="14" xfId="0" applyNumberFormat="1" applyFont="1" applyFill="1" applyBorder="1" applyAlignment="1">
      <alignment vertical="center" wrapText="1"/>
    </xf>
    <xf numFmtId="166" fontId="11" fillId="63" borderId="35" xfId="0" applyNumberFormat="1" applyFont="1" applyFill="1" applyBorder="1" applyAlignment="1">
      <alignment vertical="center" wrapText="1"/>
    </xf>
    <xf numFmtId="166" fontId="6" fillId="65" borderId="38" xfId="0" applyNumberFormat="1" applyFont="1" applyFill="1" applyBorder="1" applyAlignment="1">
      <alignment vertical="center" wrapText="1"/>
    </xf>
    <xf numFmtId="166" fontId="6" fillId="65" borderId="9" xfId="0" applyNumberFormat="1" applyFont="1" applyFill="1" applyBorder="1" applyAlignment="1">
      <alignment vertical="center" wrapText="1"/>
    </xf>
    <xf numFmtId="166" fontId="6" fillId="63" borderId="50" xfId="0" applyNumberFormat="1" applyFont="1" applyFill="1" applyBorder="1" applyAlignment="1">
      <alignment vertical="center" wrapText="1"/>
    </xf>
    <xf numFmtId="166" fontId="11" fillId="65" borderId="38" xfId="0" applyNumberFormat="1" applyFont="1" applyFill="1" applyBorder="1" applyAlignment="1">
      <alignment vertical="center" wrapText="1"/>
    </xf>
    <xf numFmtId="166" fontId="11" fillId="65" borderId="9" xfId="0" applyNumberFormat="1" applyFont="1" applyFill="1" applyBorder="1" applyAlignment="1">
      <alignment vertical="center" wrapText="1"/>
    </xf>
    <xf numFmtId="166" fontId="11" fillId="63" borderId="50" xfId="0" applyNumberFormat="1" applyFont="1" applyFill="1" applyBorder="1" applyAlignment="1">
      <alignment vertical="center" wrapText="1"/>
    </xf>
    <xf numFmtId="166" fontId="11" fillId="65" borderId="118" xfId="0" applyNumberFormat="1" applyFont="1" applyFill="1" applyBorder="1" applyAlignment="1">
      <alignment vertical="center" wrapText="1"/>
    </xf>
    <xf numFmtId="166" fontId="11" fillId="65" borderId="120" xfId="0" applyNumberFormat="1" applyFont="1" applyFill="1" applyBorder="1" applyAlignment="1">
      <alignment vertical="center" wrapText="1"/>
    </xf>
    <xf numFmtId="2" fontId="11" fillId="63" borderId="120" xfId="0" applyNumberFormat="1" applyFont="1" applyFill="1" applyBorder="1" applyAlignment="1">
      <alignment vertical="center" wrapText="1"/>
    </xf>
    <xf numFmtId="166" fontId="63" fillId="26" borderId="46" xfId="0" applyNumberFormat="1" applyFont="1" applyFill="1" applyBorder="1" applyAlignment="1" applyProtection="1">
      <alignment vertical="center"/>
      <protection locked="0"/>
    </xf>
    <xf numFmtId="166" fontId="63" fillId="26" borderId="43" xfId="0" applyNumberFormat="1" applyFont="1" applyFill="1" applyBorder="1" applyAlignment="1" applyProtection="1">
      <alignment vertical="center"/>
      <protection locked="0"/>
    </xf>
    <xf numFmtId="10" fontId="49" fillId="63" borderId="9" xfId="3" applyNumberFormat="1" applyFont="1" applyFill="1" applyBorder="1" applyAlignment="1">
      <alignment horizontal="right" vertical="center"/>
    </xf>
    <xf numFmtId="0" fontId="11" fillId="22" borderId="9" xfId="3" applyNumberFormat="1" applyFont="1" applyFill="1" applyBorder="1" applyAlignment="1">
      <alignment horizontal="right" vertical="center"/>
    </xf>
    <xf numFmtId="10" fontId="49" fillId="65" borderId="9" xfId="3" applyNumberFormat="1" applyFont="1" applyFill="1" applyBorder="1" applyAlignment="1">
      <alignment horizontal="right" vertical="center"/>
    </xf>
    <xf numFmtId="166" fontId="6" fillId="65" borderId="9" xfId="0" applyNumberFormat="1" applyFont="1" applyFill="1" applyBorder="1" applyAlignment="1">
      <alignment horizontal="right" vertical="center"/>
    </xf>
    <xf numFmtId="166" fontId="6" fillId="65" borderId="47" xfId="0" applyNumberFormat="1" applyFont="1" applyFill="1" applyBorder="1" applyAlignment="1">
      <alignment horizontal="right" vertical="center"/>
    </xf>
    <xf numFmtId="166" fontId="6" fillId="63" borderId="9" xfId="0" applyNumberFormat="1" applyFont="1" applyFill="1" applyBorder="1" applyAlignment="1">
      <alignment horizontal="left" vertical="center" wrapText="1"/>
    </xf>
    <xf numFmtId="166" fontId="6" fillId="63" borderId="11" xfId="0" applyNumberFormat="1" applyFont="1" applyFill="1" applyBorder="1" applyAlignment="1">
      <alignment horizontal="left" vertical="center" wrapText="1"/>
    </xf>
    <xf numFmtId="166" fontId="6" fillId="63" borderId="50" xfId="0" applyNumberFormat="1" applyFont="1" applyFill="1" applyBorder="1" applyAlignment="1">
      <alignment horizontal="right" vertical="center"/>
    </xf>
    <xf numFmtId="166" fontId="6" fillId="63" borderId="38" xfId="0" applyNumberFormat="1" applyFont="1" applyFill="1" applyBorder="1" applyAlignment="1">
      <alignment horizontal="right" vertical="center"/>
    </xf>
    <xf numFmtId="166" fontId="6" fillId="63" borderId="9" xfId="0" applyNumberFormat="1" applyFont="1" applyFill="1" applyBorder="1" applyAlignment="1">
      <alignment horizontal="right" vertical="center"/>
    </xf>
    <xf numFmtId="9" fontId="6" fillId="63" borderId="9" xfId="3" applyFont="1" applyFill="1" applyBorder="1" applyAlignment="1">
      <alignment horizontal="left" vertical="center" wrapText="1"/>
    </xf>
    <xf numFmtId="9" fontId="6" fillId="63" borderId="9" xfId="3" applyFont="1" applyFill="1" applyBorder="1" applyAlignment="1">
      <alignment horizontal="left" vertical="center"/>
    </xf>
    <xf numFmtId="0" fontId="102" fillId="7" borderId="9" xfId="0" applyFont="1" applyFill="1" applyBorder="1" applyAlignment="1">
      <alignment horizontal="left" vertical="center" wrapText="1"/>
    </xf>
    <xf numFmtId="43" fontId="108" fillId="10" borderId="9" xfId="1" applyFont="1" applyFill="1" applyBorder="1" applyAlignment="1">
      <alignment horizontal="center" vertical="center" wrapText="1"/>
    </xf>
    <xf numFmtId="44" fontId="108" fillId="63" borderId="9" xfId="2" applyFont="1" applyFill="1" applyBorder="1" applyAlignment="1">
      <alignment horizontal="center" vertical="center" wrapText="1"/>
    </xf>
    <xf numFmtId="168" fontId="6" fillId="65" borderId="30" xfId="3" applyNumberFormat="1" applyFont="1" applyFill="1" applyBorder="1" applyAlignment="1">
      <alignment vertical="center" wrapText="1"/>
    </xf>
    <xf numFmtId="168" fontId="6" fillId="65" borderId="50" xfId="3" applyNumberFormat="1" applyFont="1" applyFill="1" applyBorder="1" applyAlignment="1">
      <alignment vertical="center" wrapText="1"/>
    </xf>
    <xf numFmtId="168" fontId="6" fillId="65" borderId="49" xfId="3" applyNumberFormat="1" applyFont="1" applyFill="1" applyBorder="1" applyAlignment="1">
      <alignment vertical="center" wrapText="1"/>
    </xf>
    <xf numFmtId="168" fontId="6" fillId="65" borderId="38" xfId="3" applyNumberFormat="1" applyFont="1" applyFill="1" applyBorder="1" applyAlignment="1">
      <alignment vertical="center" wrapText="1"/>
    </xf>
    <xf numFmtId="168" fontId="6" fillId="65" borderId="9" xfId="3" applyNumberFormat="1" applyFont="1" applyFill="1" applyBorder="1" applyAlignment="1">
      <alignment vertical="center" wrapText="1"/>
    </xf>
    <xf numFmtId="164" fontId="6" fillId="65" borderId="50" xfId="3" applyNumberFormat="1" applyFont="1" applyFill="1" applyBorder="1" applyAlignment="1">
      <alignment vertical="center" wrapText="1"/>
    </xf>
    <xf numFmtId="6" fontId="6" fillId="65" borderId="50" xfId="3" applyNumberFormat="1" applyFont="1" applyFill="1" applyBorder="1" applyAlignment="1">
      <alignment vertical="center" wrapText="1"/>
    </xf>
    <xf numFmtId="168" fontId="6" fillId="65" borderId="47" xfId="3" applyNumberFormat="1" applyFont="1" applyFill="1" applyBorder="1" applyAlignment="1">
      <alignment vertical="center" wrapText="1"/>
    </xf>
    <xf numFmtId="6" fontId="3" fillId="0" borderId="9" xfId="0" applyNumberFormat="1" applyFont="1" applyBorder="1"/>
    <xf numFmtId="199" fontId="0" fillId="0" borderId="0" xfId="1" applyNumberFormat="1" applyFont="1" applyAlignment="1">
      <alignment horizontal="center" vertical="center" wrapText="1"/>
    </xf>
    <xf numFmtId="199" fontId="49" fillId="0" borderId="0" xfId="1" applyNumberFormat="1" applyFont="1" applyAlignment="1">
      <alignment horizontal="center" vertical="center" wrapText="1"/>
    </xf>
    <xf numFmtId="199" fontId="0" fillId="0" borderId="15" xfId="1" applyNumberFormat="1" applyFont="1" applyBorder="1" applyAlignment="1">
      <alignment horizontal="center" vertical="center" wrapText="1"/>
    </xf>
    <xf numFmtId="199" fontId="0" fillId="0" borderId="18" xfId="1" applyNumberFormat="1" applyFont="1" applyBorder="1" applyAlignment="1">
      <alignment horizontal="center" vertical="center" wrapText="1"/>
    </xf>
    <xf numFmtId="199" fontId="0" fillId="0" borderId="16" xfId="1" applyNumberFormat="1" applyFont="1" applyBorder="1" applyAlignment="1">
      <alignment horizontal="center" vertical="center" wrapText="1"/>
    </xf>
    <xf numFmtId="199" fontId="0" fillId="0" borderId="86" xfId="1" applyNumberFormat="1" applyFont="1" applyBorder="1" applyAlignment="1">
      <alignment horizontal="center" vertical="center" wrapText="1"/>
    </xf>
    <xf numFmtId="199" fontId="0" fillId="0" borderId="0" xfId="1" applyNumberFormat="1" applyFont="1" applyBorder="1" applyAlignment="1">
      <alignment horizontal="center" vertical="center" wrapText="1"/>
    </xf>
    <xf numFmtId="199" fontId="0" fillId="0" borderId="10" xfId="1" applyNumberFormat="1" applyFont="1" applyBorder="1" applyAlignment="1">
      <alignment horizontal="center" vertical="center" wrapText="1"/>
    </xf>
    <xf numFmtId="199" fontId="0" fillId="0" borderId="101" xfId="1" applyNumberFormat="1" applyFont="1" applyBorder="1" applyAlignment="1">
      <alignment horizontal="center" vertical="center" wrapText="1"/>
    </xf>
    <xf numFmtId="199" fontId="0" fillId="0" borderId="27" xfId="1" applyNumberFormat="1" applyFont="1" applyBorder="1" applyAlignment="1">
      <alignment horizontal="center" vertical="center" wrapText="1"/>
    </xf>
    <xf numFmtId="199" fontId="0" fillId="0" borderId="29" xfId="1" applyNumberFormat="1" applyFont="1" applyBorder="1" applyAlignment="1">
      <alignment horizontal="center" vertical="center" wrapText="1"/>
    </xf>
    <xf numFmtId="199" fontId="49" fillId="0" borderId="15" xfId="1" applyNumberFormat="1" applyFont="1" applyBorder="1" applyAlignment="1">
      <alignment horizontal="center" vertical="center" wrapText="1"/>
    </xf>
    <xf numFmtId="199" fontId="49" fillId="0" borderId="18" xfId="1" applyNumberFormat="1" applyFont="1" applyBorder="1" applyAlignment="1">
      <alignment horizontal="center" vertical="center" wrapText="1"/>
    </xf>
    <xf numFmtId="199" fontId="49" fillId="0" borderId="16" xfId="1" applyNumberFormat="1" applyFont="1" applyBorder="1" applyAlignment="1">
      <alignment horizontal="center" vertical="center" wrapText="1"/>
    </xf>
    <xf numFmtId="199" fontId="49" fillId="0" borderId="86" xfId="1" applyNumberFormat="1" applyFont="1" applyBorder="1" applyAlignment="1">
      <alignment horizontal="center" vertical="center" wrapText="1"/>
    </xf>
    <xf numFmtId="199" fontId="49" fillId="0" borderId="0" xfId="1" applyNumberFormat="1" applyFont="1" applyBorder="1" applyAlignment="1">
      <alignment horizontal="center" vertical="center" wrapText="1"/>
    </xf>
    <xf numFmtId="199" fontId="49" fillId="0" borderId="10" xfId="1" applyNumberFormat="1" applyFont="1" applyBorder="1" applyAlignment="1">
      <alignment horizontal="center" vertical="center" wrapText="1"/>
    </xf>
    <xf numFmtId="167" fontId="0" fillId="0" borderId="20" xfId="2" applyNumberFormat="1" applyFont="1" applyBorder="1"/>
    <xf numFmtId="0" fontId="70" fillId="9" borderId="9" xfId="17" applyFont="1" applyFill="1" applyBorder="1" applyAlignment="1">
      <alignment horizontal="right" vertical="top" wrapText="1"/>
    </xf>
    <xf numFmtId="0" fontId="1" fillId="6" borderId="19" xfId="12" applyNumberFormat="1" applyFill="1" applyBorder="1" applyAlignment="1">
      <alignment vertical="top" wrapText="1"/>
    </xf>
    <xf numFmtId="0" fontId="1" fillId="65" borderId="19" xfId="12" applyFill="1" applyBorder="1" applyAlignment="1">
      <alignment vertical="top" wrapText="1"/>
    </xf>
    <xf numFmtId="0" fontId="0" fillId="65" borderId="19" xfId="12" applyNumberFormat="1" applyFont="1" applyFill="1" applyBorder="1" applyAlignment="1" applyProtection="1">
      <alignment vertical="top" wrapText="1"/>
      <protection locked="0"/>
    </xf>
    <xf numFmtId="202" fontId="1" fillId="6" borderId="72" xfId="12" applyNumberFormat="1" applyFill="1" applyBorder="1" applyAlignment="1">
      <alignment vertical="top" wrapText="1"/>
    </xf>
    <xf numFmtId="202" fontId="1" fillId="6" borderId="0" xfId="12" applyNumberFormat="1" applyFill="1" applyBorder="1" applyAlignment="1">
      <alignment vertical="top" wrapText="1"/>
    </xf>
    <xf numFmtId="0" fontId="48" fillId="6" borderId="8" xfId="12" applyNumberFormat="1" applyFont="1" applyFill="1" applyBorder="1" applyAlignment="1">
      <alignment vertical="top" wrapText="1"/>
    </xf>
    <xf numFmtId="202" fontId="1" fillId="12" borderId="11" xfId="12" applyNumberFormat="1" applyFill="1" applyBorder="1" applyAlignment="1" applyProtection="1">
      <alignment vertical="top" wrapText="1"/>
      <protection locked="0"/>
    </xf>
    <xf numFmtId="202" fontId="1" fillId="6" borderId="37" xfId="12" applyNumberFormat="1" applyFill="1" applyBorder="1" applyAlignment="1">
      <alignment vertical="top" wrapText="1"/>
    </xf>
    <xf numFmtId="202" fontId="1" fillId="6" borderId="12" xfId="12" applyNumberFormat="1" applyFill="1" applyBorder="1" applyAlignment="1">
      <alignment vertical="top" wrapText="1"/>
    </xf>
    <xf numFmtId="202" fontId="1" fillId="6" borderId="50" xfId="12" applyNumberFormat="1" applyFill="1" applyBorder="1" applyAlignment="1">
      <alignment vertical="top" wrapText="1"/>
    </xf>
    <xf numFmtId="0" fontId="1" fillId="6" borderId="8" xfId="12" applyNumberFormat="1" applyFill="1" applyBorder="1" applyAlignment="1">
      <alignment vertical="top" wrapText="1"/>
    </xf>
    <xf numFmtId="202" fontId="1" fillId="12" borderId="77" xfId="12" applyNumberFormat="1" applyFill="1" applyBorder="1" applyAlignment="1" applyProtection="1">
      <alignment vertical="top" wrapText="1"/>
      <protection locked="0"/>
    </xf>
    <xf numFmtId="202" fontId="1" fillId="6" borderId="78" xfId="12" applyNumberFormat="1" applyFill="1" applyBorder="1" applyAlignment="1">
      <alignment vertical="top" wrapText="1"/>
    </xf>
    <xf numFmtId="202" fontId="1" fillId="6" borderId="20" xfId="12" applyNumberFormat="1" applyFill="1" applyBorder="1" applyAlignment="1">
      <alignment vertical="top" wrapText="1"/>
    </xf>
    <xf numFmtId="202" fontId="1" fillId="6" borderId="76" xfId="12" applyNumberFormat="1" applyFill="1" applyBorder="1" applyAlignment="1">
      <alignment vertical="top" wrapText="1"/>
    </xf>
    <xf numFmtId="0" fontId="4" fillId="12" borderId="79" xfId="12" applyNumberFormat="1" applyFont="1" applyFill="1" applyBorder="1" applyAlignment="1">
      <alignment vertical="top" wrapText="1"/>
    </xf>
    <xf numFmtId="1" fontId="0" fillId="19" borderId="28" xfId="12" applyNumberFormat="1" applyFont="1" applyFill="1" applyBorder="1" applyAlignment="1" applyProtection="1">
      <alignment vertical="top" wrapText="1"/>
      <protection locked="0"/>
    </xf>
    <xf numFmtId="202" fontId="1" fillId="66" borderId="83" xfId="12" applyNumberFormat="1" applyFill="1" applyBorder="1" applyAlignment="1" applyProtection="1">
      <alignment vertical="top" wrapText="1"/>
      <protection locked="0"/>
    </xf>
    <xf numFmtId="202" fontId="1" fillId="66" borderId="81" xfId="12" applyNumberFormat="1" applyFill="1" applyBorder="1" applyAlignment="1" applyProtection="1">
      <alignment vertical="top" wrapText="1"/>
      <protection locked="0"/>
    </xf>
    <xf numFmtId="202" fontId="1" fillId="19" borderId="81" xfId="12" applyNumberFormat="1" applyFill="1" applyBorder="1" applyAlignment="1" applyProtection="1">
      <alignment vertical="top" wrapText="1"/>
      <protection locked="0"/>
    </xf>
    <xf numFmtId="0" fontId="48" fillId="6" borderId="19" xfId="12" applyNumberFormat="1" applyFont="1" applyFill="1" applyBorder="1" applyAlignment="1">
      <alignment vertical="top" wrapText="1"/>
    </xf>
    <xf numFmtId="0" fontId="48" fillId="6" borderId="8" xfId="897" applyNumberFormat="1" applyFont="1" applyFill="1" applyBorder="1" applyAlignment="1">
      <alignment vertical="top" wrapText="1"/>
    </xf>
    <xf numFmtId="0" fontId="1" fillId="6" borderId="19" xfId="897" applyNumberFormat="1" applyFill="1" applyBorder="1" applyAlignment="1">
      <alignment vertical="top" wrapText="1"/>
    </xf>
    <xf numFmtId="0" fontId="1" fillId="6" borderId="59" xfId="897" applyNumberFormat="1" applyFill="1" applyBorder="1" applyAlignment="1">
      <alignment vertical="top" wrapText="1"/>
    </xf>
    <xf numFmtId="0" fontId="1" fillId="12" borderId="38" xfId="897" applyNumberFormat="1" applyFill="1" applyBorder="1" applyAlignment="1" applyProtection="1">
      <alignment vertical="top" wrapText="1"/>
      <protection locked="0"/>
    </xf>
    <xf numFmtId="0" fontId="1" fillId="12" borderId="9" xfId="897" applyNumberFormat="1" applyFill="1" applyBorder="1" applyAlignment="1" applyProtection="1">
      <alignment vertical="top" wrapText="1"/>
      <protection locked="0"/>
    </xf>
    <xf numFmtId="0" fontId="1" fillId="12" borderId="9" xfId="897" applyNumberFormat="1" applyFill="1" applyBorder="1" applyAlignment="1">
      <alignment vertical="top" wrapText="1"/>
    </xf>
    <xf numFmtId="0" fontId="1" fillId="6" borderId="37" xfId="897" applyNumberFormat="1" applyFill="1" applyBorder="1" applyAlignment="1">
      <alignment vertical="top" wrapText="1"/>
    </xf>
    <xf numFmtId="202" fontId="1" fillId="6" borderId="12" xfId="897" applyNumberFormat="1" applyFill="1" applyBorder="1" applyAlignment="1">
      <alignment vertical="top" wrapText="1"/>
    </xf>
    <xf numFmtId="202" fontId="1" fillId="6" borderId="50" xfId="897" applyNumberFormat="1" applyFill="1" applyBorder="1" applyAlignment="1">
      <alignment vertical="top" wrapText="1"/>
    </xf>
    <xf numFmtId="0" fontId="1" fillId="6" borderId="8" xfId="897" applyNumberFormat="1" applyFill="1" applyBorder="1" applyAlignment="1">
      <alignment vertical="top" wrapText="1"/>
    </xf>
    <xf numFmtId="0" fontId="0" fillId="6" borderId="19" xfId="897" applyNumberFormat="1" applyFont="1" applyFill="1" applyBorder="1" applyAlignment="1">
      <alignment vertical="top" wrapText="1"/>
    </xf>
    <xf numFmtId="0" fontId="1" fillId="12" borderId="74" xfId="897" applyNumberFormat="1" applyFill="1" applyBorder="1" applyAlignment="1" applyProtection="1">
      <alignment vertical="top" wrapText="1"/>
      <protection locked="0"/>
    </xf>
    <xf numFmtId="0" fontId="1" fillId="12" borderId="75" xfId="897" applyNumberFormat="1" applyFill="1" applyBorder="1" applyAlignment="1" applyProtection="1">
      <alignment vertical="top" wrapText="1"/>
      <protection locked="0"/>
    </xf>
    <xf numFmtId="0" fontId="1" fillId="12" borderId="75" xfId="897" applyNumberFormat="1" applyFill="1" applyBorder="1" applyAlignment="1">
      <alignment vertical="top" wrapText="1"/>
    </xf>
    <xf numFmtId="0" fontId="1" fillId="6" borderId="78" xfId="897" applyNumberFormat="1" applyFill="1" applyBorder="1" applyAlignment="1">
      <alignment vertical="top" wrapText="1"/>
    </xf>
    <xf numFmtId="202" fontId="1" fillId="6" borderId="20" xfId="897" applyNumberFormat="1" applyFill="1" applyBorder="1" applyAlignment="1">
      <alignment vertical="top" wrapText="1"/>
    </xf>
    <xf numFmtId="202" fontId="1" fillId="6" borderId="76" xfId="897" applyNumberFormat="1" applyFill="1" applyBorder="1" applyAlignment="1">
      <alignment vertical="top" wrapText="1"/>
    </xf>
    <xf numFmtId="0" fontId="4" fillId="12" borderId="79" xfId="897" applyNumberFormat="1" applyFont="1" applyFill="1" applyBorder="1" applyAlignment="1">
      <alignment vertical="top" wrapText="1"/>
    </xf>
    <xf numFmtId="0" fontId="1" fillId="6" borderId="80" xfId="897" applyNumberFormat="1" applyFill="1" applyBorder="1" applyAlignment="1">
      <alignment vertical="top" wrapText="1"/>
    </xf>
    <xf numFmtId="0" fontId="1" fillId="6" borderId="81" xfId="897" applyNumberFormat="1" applyFill="1" applyBorder="1" applyAlignment="1">
      <alignment vertical="top" wrapText="1"/>
    </xf>
    <xf numFmtId="0" fontId="48" fillId="65" borderId="8" xfId="12" applyNumberFormat="1" applyFont="1" applyFill="1" applyBorder="1" applyAlignment="1" applyProtection="1">
      <alignment vertical="top" wrapText="1"/>
      <protection locked="0"/>
    </xf>
    <xf numFmtId="0" fontId="0" fillId="65" borderId="19" xfId="12" applyFont="1" applyFill="1" applyBorder="1" applyAlignment="1">
      <alignment vertical="top" wrapText="1"/>
    </xf>
    <xf numFmtId="0" fontId="0" fillId="65" borderId="19" xfId="12" quotePrefix="1" applyFont="1" applyFill="1" applyBorder="1" applyAlignment="1">
      <alignment vertical="top" wrapText="1"/>
    </xf>
    <xf numFmtId="0" fontId="1" fillId="65" borderId="19" xfId="12" applyNumberFormat="1" applyFill="1" applyBorder="1" applyAlignment="1">
      <alignment vertical="top" wrapText="1"/>
    </xf>
    <xf numFmtId="0" fontId="1" fillId="65" borderId="86" xfId="12" applyNumberFormat="1" applyFill="1" applyBorder="1" applyAlignment="1" applyProtection="1">
      <alignment vertical="top" wrapText="1"/>
      <protection locked="0"/>
    </xf>
    <xf numFmtId="0" fontId="1" fillId="19" borderId="86" xfId="12" applyNumberFormat="1" applyFill="1" applyBorder="1" applyAlignment="1" applyProtection="1">
      <alignment vertical="top" wrapText="1"/>
      <protection locked="0"/>
    </xf>
    <xf numFmtId="202" fontId="1" fillId="6" borderId="24" xfId="12" applyNumberFormat="1" applyFill="1" applyBorder="1" applyAlignment="1">
      <alignment vertical="top" wrapText="1"/>
    </xf>
    <xf numFmtId="3" fontId="1" fillId="19" borderId="85" xfId="12" applyNumberFormat="1" applyFill="1" applyBorder="1" applyAlignment="1" applyProtection="1">
      <alignment vertical="top" wrapText="1"/>
      <protection locked="0"/>
    </xf>
    <xf numFmtId="202" fontId="1" fillId="19" borderId="83" xfId="12" applyNumberFormat="1" applyFill="1" applyBorder="1" applyAlignment="1" applyProtection="1">
      <alignment vertical="top" wrapText="1"/>
      <protection locked="0"/>
    </xf>
    <xf numFmtId="0" fontId="1" fillId="6" borderId="55" xfId="12" applyNumberFormat="1" applyFill="1" applyBorder="1" applyAlignment="1">
      <alignment vertical="top" wrapText="1"/>
    </xf>
    <xf numFmtId="0" fontId="4" fillId="12" borderId="9" xfId="12" applyNumberFormat="1" applyFont="1" applyFill="1" applyBorder="1" applyAlignment="1"/>
    <xf numFmtId="202" fontId="1" fillId="0" borderId="0" xfId="12" applyNumberFormat="1" applyFill="1" applyBorder="1" applyAlignment="1" applyProtection="1">
      <alignment vertical="top" wrapText="1"/>
      <protection locked="0"/>
    </xf>
    <xf numFmtId="202" fontId="0" fillId="3" borderId="0" xfId="0" applyNumberFormat="1" applyFill="1" applyAlignment="1"/>
    <xf numFmtId="0" fontId="4" fillId="6" borderId="91" xfId="12" applyNumberFormat="1" applyFont="1" applyFill="1" applyBorder="1" applyAlignment="1">
      <alignment vertical="top" wrapText="1"/>
    </xf>
    <xf numFmtId="202" fontId="1" fillId="6" borderId="92" xfId="12" applyNumberFormat="1" applyFill="1" applyBorder="1" applyAlignment="1">
      <alignment vertical="top" wrapText="1"/>
    </xf>
    <xf numFmtId="202" fontId="43" fillId="63" borderId="9" xfId="0" applyNumberFormat="1" applyFont="1" applyFill="1" applyBorder="1" applyProtection="1">
      <protection locked="0"/>
    </xf>
    <xf numFmtId="167" fontId="0" fillId="0" borderId="5" xfId="2" applyNumberFormat="1" applyFont="1" applyBorder="1" applyAlignment="1">
      <alignment horizontal="center" vertical="center" wrapText="1"/>
    </xf>
    <xf numFmtId="167" fontId="0" fillId="0" borderId="6" xfId="2" applyNumberFormat="1" applyFont="1" applyBorder="1" applyAlignment="1">
      <alignment horizontal="center" vertical="center" wrapText="1"/>
    </xf>
    <xf numFmtId="0" fontId="0" fillId="0" borderId="0" xfId="12" applyFont="1" applyAlignment="1"/>
    <xf numFmtId="202" fontId="1" fillId="12" borderId="86" xfId="12" applyNumberFormat="1" applyFill="1" applyBorder="1" applyAlignment="1" applyProtection="1">
      <alignment vertical="top" wrapText="1"/>
      <protection locked="0"/>
    </xf>
    <xf numFmtId="178" fontId="0" fillId="3" borderId="0" xfId="1" applyNumberFormat="1" applyFont="1" applyFill="1" applyAlignment="1"/>
    <xf numFmtId="178" fontId="0" fillId="3" borderId="0" xfId="0" applyNumberFormat="1" applyFill="1" applyAlignment="1"/>
    <xf numFmtId="178" fontId="1" fillId="0" borderId="0" xfId="1" applyNumberFormat="1" applyFill="1" applyBorder="1" applyAlignment="1" applyProtection="1">
      <alignment vertical="top" wrapText="1"/>
      <protection locked="0"/>
    </xf>
    <xf numFmtId="0" fontId="3" fillId="0" borderId="0" xfId="0" applyFont="1"/>
    <xf numFmtId="178" fontId="5" fillId="0" borderId="0" xfId="1" applyNumberFormat="1" applyFont="1"/>
    <xf numFmtId="0" fontId="0" fillId="12" borderId="19" xfId="12" applyNumberFormat="1" applyFont="1" applyFill="1" applyBorder="1" applyAlignment="1" applyProtection="1">
      <alignment vertical="top" wrapText="1"/>
      <protection locked="0"/>
    </xf>
    <xf numFmtId="0" fontId="1" fillId="12" borderId="153" xfId="12" applyFill="1" applyBorder="1" applyAlignment="1" applyProtection="1">
      <alignment vertical="top" wrapText="1"/>
      <protection locked="0"/>
    </xf>
    <xf numFmtId="0" fontId="1" fillId="12" borderId="154" xfId="12" applyFill="1" applyBorder="1" applyAlignment="1" applyProtection="1">
      <alignment vertical="top" wrapText="1"/>
      <protection locked="0"/>
    </xf>
    <xf numFmtId="0" fontId="1" fillId="12" borderId="154" xfId="12" applyFill="1" applyBorder="1" applyAlignment="1">
      <alignment vertical="top" wrapText="1"/>
    </xf>
    <xf numFmtId="0" fontId="1" fillId="12" borderId="154" xfId="12" applyNumberFormat="1" applyFill="1" applyBorder="1" applyAlignment="1">
      <alignment vertical="top" wrapText="1"/>
    </xf>
    <xf numFmtId="202" fontId="1" fillId="12" borderId="156" xfId="12" applyNumberFormat="1" applyFill="1" applyBorder="1" applyAlignment="1" applyProtection="1">
      <alignment vertical="top" wrapText="1"/>
      <protection locked="0"/>
    </xf>
    <xf numFmtId="49" fontId="1" fillId="6" borderId="157" xfId="12" applyNumberFormat="1" applyFill="1" applyBorder="1" applyAlignment="1">
      <alignment vertical="top" wrapText="1"/>
    </xf>
    <xf numFmtId="202" fontId="1" fillId="6" borderId="117" xfId="12" applyNumberFormat="1" applyFill="1" applyBorder="1" applyAlignment="1">
      <alignment vertical="top" wrapText="1"/>
    </xf>
    <xf numFmtId="202" fontId="1" fillId="6" borderId="155" xfId="12" applyNumberFormat="1" applyFill="1" applyBorder="1" applyAlignment="1">
      <alignment vertical="top" wrapText="1"/>
    </xf>
    <xf numFmtId="0" fontId="48" fillId="12" borderId="8" xfId="12" applyNumberFormat="1" applyFont="1" applyFill="1" applyBorder="1" applyAlignment="1" applyProtection="1">
      <alignment vertical="top" wrapText="1"/>
      <protection locked="0"/>
    </xf>
    <xf numFmtId="43" fontId="0" fillId="3" borderId="0" xfId="1" applyFont="1" applyFill="1" applyAlignment="1"/>
    <xf numFmtId="43" fontId="0" fillId="3" borderId="0" xfId="0" applyNumberFormat="1" applyFill="1" applyAlignment="1"/>
    <xf numFmtId="43" fontId="45" fillId="0" borderId="0" xfId="1" applyFont="1" applyFill="1" applyAlignment="1"/>
    <xf numFmtId="0" fontId="1" fillId="12" borderId="156" xfId="12" applyNumberFormat="1" applyFill="1" applyBorder="1" applyAlignment="1" applyProtection="1">
      <alignment vertical="top" wrapText="1"/>
      <protection locked="0"/>
    </xf>
    <xf numFmtId="164" fontId="1" fillId="12" borderId="156" xfId="12" applyNumberFormat="1" applyFill="1" applyBorder="1" applyAlignment="1" applyProtection="1">
      <alignment vertical="top" wrapText="1"/>
      <protection locked="0"/>
    </xf>
    <xf numFmtId="202" fontId="48" fillId="0" borderId="0" xfId="12" applyNumberFormat="1" applyFont="1" applyFill="1" applyBorder="1" applyAlignment="1" applyProtection="1">
      <alignment vertical="top" wrapText="1"/>
      <protection locked="0"/>
    </xf>
    <xf numFmtId="0" fontId="159" fillId="6" borderId="8" xfId="12" applyNumberFormat="1" applyFont="1" applyFill="1" applyBorder="1" applyAlignment="1">
      <alignment vertical="top" wrapText="1"/>
    </xf>
    <xf numFmtId="0" fontId="159" fillId="12" borderId="19" xfId="12" applyNumberFormat="1" applyFont="1" applyFill="1" applyBorder="1" applyAlignment="1">
      <alignment vertical="top" wrapText="1"/>
    </xf>
    <xf numFmtId="164" fontId="49" fillId="12" borderId="86" xfId="12" applyNumberFormat="1" applyFont="1" applyFill="1" applyBorder="1" applyAlignment="1" applyProtection="1">
      <alignment vertical="top" wrapText="1"/>
      <protection locked="0"/>
    </xf>
    <xf numFmtId="0" fontId="49" fillId="12" borderId="19" xfId="12" applyNumberFormat="1" applyFont="1" applyFill="1" applyBorder="1" applyAlignment="1">
      <alignment vertical="top" wrapText="1"/>
    </xf>
    <xf numFmtId="0" fontId="0" fillId="3" borderId="0" xfId="0" applyFill="1" applyAlignment="1">
      <alignment vertical="top"/>
    </xf>
    <xf numFmtId="43" fontId="1" fillId="0" borderId="0" xfId="1" applyFill="1" applyBorder="1" applyAlignment="1" applyProtection="1">
      <alignment vertical="top" wrapText="1"/>
      <protection locked="0"/>
    </xf>
    <xf numFmtId="43" fontId="45" fillId="0" borderId="0" xfId="4" applyNumberFormat="1" applyFont="1" applyFill="1" applyAlignment="1">
      <alignment vertical="top"/>
    </xf>
    <xf numFmtId="0" fontId="47" fillId="0" borderId="0" xfId="4" applyFont="1" applyFill="1" applyAlignment="1">
      <alignment vertical="top"/>
    </xf>
    <xf numFmtId="0" fontId="45" fillId="0" borderId="0" xfId="4" applyFont="1" applyFill="1" applyAlignment="1">
      <alignment vertical="top"/>
    </xf>
    <xf numFmtId="0" fontId="6" fillId="0" borderId="0" xfId="4" applyFont="1" applyFill="1" applyAlignment="1">
      <alignment vertical="top"/>
    </xf>
    <xf numFmtId="0" fontId="0" fillId="0" borderId="0" xfId="0" applyFill="1" applyAlignment="1">
      <alignment vertical="top"/>
    </xf>
    <xf numFmtId="43" fontId="48" fillId="0" borderId="0" xfId="1" applyFont="1" applyFill="1" applyBorder="1" applyAlignment="1" applyProtection="1">
      <alignment vertical="top" wrapText="1"/>
      <protection locked="0"/>
    </xf>
    <xf numFmtId="2" fontId="6" fillId="22" borderId="155" xfId="3" applyNumberFormat="1" applyFont="1" applyFill="1" applyBorder="1" applyAlignment="1">
      <alignment horizontal="left" vertical="center" wrapText="1"/>
    </xf>
    <xf numFmtId="10" fontId="6" fillId="22" borderId="155" xfId="3" applyNumberFormat="1" applyFont="1" applyFill="1" applyBorder="1" applyAlignment="1">
      <alignment vertical="center" wrapText="1"/>
    </xf>
    <xf numFmtId="0" fontId="6" fillId="0" borderId="158" xfId="8" applyFill="1" applyBorder="1" applyProtection="1"/>
    <xf numFmtId="0" fontId="6" fillId="0" borderId="159" xfId="8" applyFill="1" applyBorder="1" applyProtection="1"/>
    <xf numFmtId="0" fontId="6" fillId="0" borderId="160" xfId="8" applyFill="1" applyBorder="1" applyProtection="1"/>
    <xf numFmtId="0" fontId="0" fillId="12" borderId="53" xfId="0" applyFill="1" applyBorder="1" applyAlignment="1" applyProtection="1">
      <alignment vertical="center"/>
      <protection locked="0"/>
    </xf>
    <xf numFmtId="0" fontId="0" fillId="12" borderId="14" xfId="0" applyFill="1" applyBorder="1" applyAlignment="1" applyProtection="1">
      <alignment vertical="center"/>
      <protection locked="0"/>
    </xf>
    <xf numFmtId="0" fontId="0" fillId="12" borderId="104" xfId="0" applyFill="1" applyBorder="1" applyAlignment="1" applyProtection="1">
      <alignment vertical="center"/>
      <protection locked="0"/>
    </xf>
    <xf numFmtId="0" fontId="0" fillId="12" borderId="54" xfId="0" applyFill="1" applyBorder="1" applyProtection="1"/>
    <xf numFmtId="0" fontId="0" fillId="12" borderId="54" xfId="0" applyFill="1" applyBorder="1" applyAlignment="1" applyProtection="1">
      <alignment vertical="center"/>
      <protection locked="0"/>
    </xf>
    <xf numFmtId="0" fontId="0" fillId="12" borderId="9" xfId="0" applyFill="1" applyBorder="1" applyAlignment="1" applyProtection="1">
      <alignment vertical="center"/>
      <protection locked="0"/>
    </xf>
    <xf numFmtId="0" fontId="0" fillId="12" borderId="125" xfId="0" applyFill="1" applyBorder="1" applyAlignment="1" applyProtection="1">
      <alignment vertical="center"/>
      <protection locked="0"/>
    </xf>
    <xf numFmtId="0" fontId="28" fillId="12" borderId="54" xfId="0" applyFont="1" applyFill="1" applyBorder="1" applyProtection="1"/>
    <xf numFmtId="0" fontId="0" fillId="18" borderId="123" xfId="0" applyFill="1" applyBorder="1" applyAlignment="1" applyProtection="1">
      <alignment vertical="center"/>
      <protection locked="0"/>
    </xf>
    <xf numFmtId="0" fontId="0" fillId="18" borderId="119" xfId="0" applyFill="1" applyBorder="1" applyAlignment="1" applyProtection="1">
      <alignment vertical="center"/>
      <protection locked="0"/>
    </xf>
    <xf numFmtId="0" fontId="0" fillId="18" borderId="124" xfId="0" applyFill="1" applyBorder="1" applyAlignment="1" applyProtection="1">
      <alignment vertical="center"/>
      <protection locked="0"/>
    </xf>
    <xf numFmtId="0" fontId="0" fillId="66" borderId="125" xfId="0" applyFill="1" applyBorder="1" applyAlignment="1" applyProtection="1">
      <alignment vertical="center"/>
      <protection locked="0"/>
    </xf>
    <xf numFmtId="178" fontId="0" fillId="66" borderId="125" xfId="1" applyNumberFormat="1" applyFont="1" applyFill="1" applyBorder="1" applyAlignment="1" applyProtection="1">
      <alignment vertical="center"/>
      <protection locked="0"/>
    </xf>
    <xf numFmtId="0" fontId="0" fillId="18" borderId="54" xfId="0" applyFill="1" applyBorder="1" applyProtection="1"/>
    <xf numFmtId="0" fontId="28" fillId="18" borderId="54" xfId="0" applyFont="1" applyFill="1" applyBorder="1" applyProtection="1"/>
    <xf numFmtId="0" fontId="0" fillId="12" borderId="158" xfId="0" applyFont="1" applyFill="1" applyBorder="1" applyAlignment="1" applyProtection="1">
      <alignment horizontal="left" vertical="center"/>
    </xf>
    <xf numFmtId="0" fontId="0" fillId="12" borderId="158" xfId="0" applyFill="1" applyBorder="1" applyAlignment="1" applyProtection="1">
      <alignment horizontal="left" vertical="center"/>
    </xf>
    <xf numFmtId="1" fontId="0" fillId="63" borderId="32" xfId="0" applyNumberFormat="1" applyFill="1" applyBorder="1" applyAlignment="1" applyProtection="1">
      <alignment vertical="center"/>
      <protection locked="0"/>
    </xf>
    <xf numFmtId="1" fontId="0" fillId="12" borderId="36" xfId="0" applyNumberFormat="1" applyFill="1" applyBorder="1" applyAlignment="1" applyProtection="1">
      <alignment vertical="center"/>
      <protection locked="0"/>
    </xf>
    <xf numFmtId="1" fontId="0" fillId="12" borderId="157" xfId="0" applyNumberFormat="1" applyFill="1" applyBorder="1" applyAlignment="1" applyProtection="1">
      <alignment vertical="center"/>
      <protection locked="0"/>
    </xf>
    <xf numFmtId="1" fontId="0" fillId="18" borderId="116" xfId="0" applyNumberFormat="1" applyFill="1" applyBorder="1" applyAlignment="1" applyProtection="1">
      <alignment vertical="center"/>
      <protection locked="0"/>
    </xf>
    <xf numFmtId="1" fontId="0" fillId="18" borderId="157" xfId="0" applyNumberFormat="1" applyFill="1" applyBorder="1" applyAlignment="1" applyProtection="1">
      <alignment vertical="center"/>
      <protection locked="0"/>
    </xf>
    <xf numFmtId="1" fontId="0" fillId="12" borderId="161" xfId="0" applyNumberFormat="1" applyFill="1" applyBorder="1" applyAlignment="1" applyProtection="1">
      <alignment vertical="center"/>
      <protection locked="0"/>
    </xf>
    <xf numFmtId="1" fontId="0" fillId="63" borderId="36" xfId="0" applyNumberFormat="1" applyFill="1" applyBorder="1" applyAlignment="1" applyProtection="1">
      <alignment vertical="center"/>
      <protection locked="0"/>
    </xf>
    <xf numFmtId="1" fontId="0" fillId="18" borderId="36" xfId="0" applyNumberFormat="1" applyFill="1" applyBorder="1" applyAlignment="1" applyProtection="1">
      <alignment vertical="center"/>
      <protection locked="0"/>
    </xf>
    <xf numFmtId="1" fontId="0" fillId="63" borderId="157" xfId="0" applyNumberFormat="1" applyFill="1" applyBorder="1" applyAlignment="1" applyProtection="1">
      <alignment vertical="center"/>
      <protection locked="0"/>
    </xf>
    <xf numFmtId="1" fontId="0" fillId="18" borderId="33" xfId="0" applyNumberFormat="1" applyFill="1" applyBorder="1" applyAlignment="1" applyProtection="1">
      <alignment vertical="center"/>
      <protection locked="0"/>
    </xf>
    <xf numFmtId="1" fontId="0" fillId="12" borderId="116" xfId="0" applyNumberFormat="1" applyFill="1" applyBorder="1" applyAlignment="1" applyProtection="1">
      <alignment vertical="center"/>
      <protection locked="0"/>
    </xf>
    <xf numFmtId="1" fontId="0" fillId="63" borderId="116" xfId="0" applyNumberFormat="1" applyFill="1" applyBorder="1" applyAlignment="1" applyProtection="1">
      <alignment vertical="center"/>
      <protection locked="0"/>
    </xf>
    <xf numFmtId="201" fontId="0" fillId="18" borderId="157" xfId="0" applyNumberFormat="1" applyFill="1" applyBorder="1" applyAlignment="1" applyProtection="1">
      <alignment vertical="center"/>
      <protection locked="0"/>
    </xf>
    <xf numFmtId="201" fontId="0" fillId="18" borderId="161" xfId="0" applyNumberFormat="1" applyFill="1" applyBorder="1" applyAlignment="1" applyProtection="1">
      <alignment vertical="center"/>
      <protection locked="0"/>
    </xf>
    <xf numFmtId="179" fontId="0" fillId="66" borderId="28" xfId="0" applyNumberFormat="1" applyFill="1" applyBorder="1" applyAlignment="1" applyProtection="1">
      <alignment vertical="center"/>
      <protection locked="0"/>
    </xf>
    <xf numFmtId="179" fontId="0" fillId="12" borderId="14" xfId="0" applyNumberFormat="1" applyFill="1" applyBorder="1" applyAlignment="1" applyProtection="1">
      <alignment vertical="center"/>
      <protection locked="0"/>
    </xf>
    <xf numFmtId="179" fontId="0" fillId="12" borderId="9" xfId="0" applyNumberFormat="1" applyFill="1" applyBorder="1" applyAlignment="1" applyProtection="1">
      <alignment vertical="center"/>
      <protection locked="0"/>
    </xf>
    <xf numFmtId="179" fontId="0" fillId="66" borderId="19" xfId="0" applyNumberFormat="1" applyFill="1" applyBorder="1" applyAlignment="1" applyProtection="1">
      <alignment vertical="center"/>
      <protection locked="0"/>
    </xf>
    <xf numFmtId="179" fontId="0" fillId="18" borderId="119" xfId="0" applyNumberFormat="1" applyFill="1" applyBorder="1" applyAlignment="1" applyProtection="1">
      <alignment vertical="center"/>
      <protection locked="0"/>
    </xf>
    <xf numFmtId="179" fontId="0" fillId="18" borderId="123" xfId="0" applyNumberFormat="1" applyFill="1" applyBorder="1" applyAlignment="1" applyProtection="1">
      <alignment vertical="center"/>
      <protection locked="0"/>
    </xf>
    <xf numFmtId="0" fontId="34" fillId="0" borderId="159" xfId="6" applyFont="1" applyFill="1" applyBorder="1" applyAlignment="1" applyProtection="1">
      <alignment horizontal="left" vertical="center" wrapText="1"/>
    </xf>
    <xf numFmtId="0" fontId="34" fillId="0" borderId="159" xfId="6" applyFont="1" applyFill="1" applyBorder="1" applyAlignment="1" applyProtection="1">
      <alignment horizontal="left" vertical="center"/>
    </xf>
    <xf numFmtId="0" fontId="34" fillId="0" borderId="160" xfId="6" applyFont="1" applyFill="1" applyBorder="1" applyAlignment="1" applyProtection="1">
      <alignment horizontal="left" vertical="center"/>
    </xf>
    <xf numFmtId="1" fontId="45" fillId="12" borderId="153" xfId="6" applyNumberFormat="1" applyFont="1" applyFill="1" applyBorder="1" applyAlignment="1" applyProtection="1">
      <alignment horizontal="right" vertical="center" wrapText="1"/>
      <protection locked="0"/>
    </xf>
    <xf numFmtId="1" fontId="45" fillId="12" borderId="154" xfId="6" applyNumberFormat="1" applyFont="1" applyFill="1" applyBorder="1" applyAlignment="1" applyProtection="1">
      <alignment horizontal="right" vertical="center" wrapText="1"/>
      <protection locked="0"/>
    </xf>
    <xf numFmtId="1" fontId="45" fillId="10" borderId="154" xfId="6" applyNumberFormat="1" applyFont="1" applyFill="1" applyBorder="1" applyAlignment="1" applyProtection="1">
      <alignment horizontal="right" vertical="center" wrapText="1"/>
      <protection locked="0"/>
    </xf>
    <xf numFmtId="1" fontId="45" fillId="10" borderId="155" xfId="6" applyNumberFormat="1" applyFont="1" applyFill="1" applyBorder="1" applyAlignment="1" applyProtection="1">
      <alignment horizontal="right" vertical="center" wrapText="1"/>
      <protection locked="0"/>
    </xf>
    <xf numFmtId="1" fontId="45" fillId="65" borderId="153" xfId="6" applyNumberFormat="1" applyFont="1" applyFill="1" applyBorder="1" applyAlignment="1" applyProtection="1">
      <alignment horizontal="right" vertical="center" wrapText="1"/>
      <protection locked="0"/>
    </xf>
    <xf numFmtId="1" fontId="45" fillId="65" borderId="154" xfId="6" applyNumberFormat="1" applyFont="1" applyFill="1" applyBorder="1" applyAlignment="1" applyProtection="1">
      <alignment horizontal="right" vertical="center" wrapText="1"/>
      <protection locked="0"/>
    </xf>
    <xf numFmtId="14" fontId="45" fillId="12" borderId="153" xfId="6" applyNumberFormat="1" applyFont="1" applyFill="1" applyBorder="1" applyAlignment="1" applyProtection="1">
      <alignment horizontal="right" vertical="center" wrapText="1"/>
      <protection locked="0"/>
    </xf>
    <xf numFmtId="173" fontId="45" fillId="12" borderId="153" xfId="6" applyNumberFormat="1" applyFont="1" applyFill="1" applyBorder="1" applyAlignment="1" applyProtection="1">
      <alignment horizontal="right" vertical="center" wrapText="1"/>
      <protection locked="0"/>
    </xf>
    <xf numFmtId="14" fontId="45" fillId="12" borderId="154" xfId="6" applyNumberFormat="1" applyFont="1" applyFill="1" applyBorder="1" applyAlignment="1" applyProtection="1">
      <alignment horizontal="right" vertical="center" wrapText="1"/>
      <protection locked="0"/>
    </xf>
    <xf numFmtId="14" fontId="45" fillId="10" borderId="154" xfId="6" applyNumberFormat="1" applyFont="1" applyFill="1" applyBorder="1" applyAlignment="1" applyProtection="1">
      <alignment horizontal="right" vertical="center" wrapText="1"/>
      <protection locked="0"/>
    </xf>
    <xf numFmtId="14" fontId="45" fillId="10" borderId="155" xfId="6" applyNumberFormat="1" applyFont="1" applyFill="1" applyBorder="1" applyAlignment="1" applyProtection="1">
      <alignment horizontal="right" vertical="center" wrapText="1"/>
      <protection locked="0"/>
    </xf>
    <xf numFmtId="20" fontId="45" fillId="12" borderId="153" xfId="6" applyNumberFormat="1" applyFont="1" applyFill="1" applyBorder="1" applyAlignment="1" applyProtection="1">
      <alignment horizontal="right" vertical="center" wrapText="1"/>
      <protection locked="0"/>
    </xf>
    <xf numFmtId="20" fontId="45" fillId="12" borderId="154" xfId="6" applyNumberFormat="1" applyFont="1" applyFill="1" applyBorder="1" applyAlignment="1" applyProtection="1">
      <alignment horizontal="right" vertical="center" wrapText="1"/>
      <protection locked="0"/>
    </xf>
    <xf numFmtId="174" fontId="45" fillId="10" borderId="154" xfId="6" applyNumberFormat="1" applyFont="1" applyFill="1" applyBorder="1" applyAlignment="1" applyProtection="1">
      <alignment horizontal="right" vertical="center" wrapText="1"/>
      <protection locked="0"/>
    </xf>
    <xf numFmtId="174" fontId="45" fillId="10" borderId="155" xfId="6" applyNumberFormat="1" applyFont="1" applyFill="1" applyBorder="1" applyAlignment="1" applyProtection="1">
      <alignment horizontal="right" vertical="center" wrapText="1"/>
      <protection locked="0"/>
    </xf>
    <xf numFmtId="201" fontId="45" fillId="12" borderId="153" xfId="6" applyNumberFormat="1" applyFont="1" applyFill="1" applyBorder="1" applyAlignment="1" applyProtection="1">
      <alignment horizontal="right" vertical="center" wrapText="1"/>
      <protection locked="0"/>
    </xf>
    <xf numFmtId="166" fontId="45" fillId="12" borderId="154" xfId="6" applyNumberFormat="1" applyFont="1" applyFill="1" applyBorder="1" applyAlignment="1" applyProtection="1">
      <alignment horizontal="right" vertical="center" wrapText="1"/>
      <protection locked="0"/>
    </xf>
    <xf numFmtId="1" fontId="45" fillId="5" borderId="153" xfId="6" applyNumberFormat="1" applyFont="1" applyFill="1" applyBorder="1" applyAlignment="1" applyProtection="1">
      <alignment horizontal="right" vertical="center" wrapText="1"/>
      <protection locked="0"/>
    </xf>
    <xf numFmtId="1" fontId="45" fillId="5" borderId="115" xfId="6" applyNumberFormat="1" applyFont="1" applyFill="1" applyBorder="1" applyAlignment="1" applyProtection="1">
      <alignment horizontal="right" vertical="center" wrapText="1"/>
      <protection locked="0"/>
    </xf>
    <xf numFmtId="1" fontId="45" fillId="5" borderId="154" xfId="6" applyNumberFormat="1" applyFont="1" applyFill="1" applyBorder="1" applyAlignment="1" applyProtection="1">
      <alignment horizontal="right" vertical="center" wrapText="1"/>
      <protection locked="0"/>
    </xf>
    <xf numFmtId="1" fontId="45" fillId="19" borderId="154" xfId="6" applyNumberFormat="1" applyFont="1" applyFill="1" applyBorder="1" applyAlignment="1" applyProtection="1">
      <alignment horizontal="right" vertical="center" wrapText="1"/>
      <protection locked="0"/>
    </xf>
    <xf numFmtId="1" fontId="45" fillId="19" borderId="155" xfId="6" applyNumberFormat="1" applyFont="1" applyFill="1" applyBorder="1" applyAlignment="1" applyProtection="1">
      <alignment horizontal="right" vertical="center" wrapText="1"/>
      <protection locked="0"/>
    </xf>
    <xf numFmtId="0" fontId="83" fillId="12" borderId="158" xfId="6" applyFont="1" applyFill="1" applyBorder="1" applyAlignment="1" applyProtection="1">
      <alignment horizontal="left" vertical="center" wrapText="1"/>
    </xf>
    <xf numFmtId="0" fontId="45" fillId="12" borderId="161" xfId="6" applyFont="1" applyFill="1" applyBorder="1" applyAlignment="1" applyProtection="1">
      <alignment horizontal="left" vertical="center" wrapText="1"/>
    </xf>
    <xf numFmtId="1" fontId="45" fillId="5" borderId="162" xfId="6" applyNumberFormat="1" applyFont="1" applyFill="1" applyBorder="1" applyAlignment="1" applyProtection="1">
      <alignment horizontal="right" vertical="center" wrapText="1"/>
      <protection locked="0"/>
    </xf>
    <xf numFmtId="1" fontId="45" fillId="5" borderId="163" xfId="6" applyNumberFormat="1" applyFont="1" applyFill="1" applyBorder="1" applyAlignment="1" applyProtection="1">
      <alignment horizontal="right" vertical="center" wrapText="1"/>
      <protection locked="0"/>
    </xf>
    <xf numFmtId="1" fontId="45" fillId="5" borderId="164" xfId="6" applyNumberFormat="1" applyFont="1" applyFill="1" applyBorder="1" applyAlignment="1" applyProtection="1">
      <alignment horizontal="right" vertical="center" wrapText="1"/>
      <protection locked="0"/>
    </xf>
    <xf numFmtId="1" fontId="45" fillId="19" borderId="164" xfId="6" applyNumberFormat="1" applyFont="1" applyFill="1" applyBorder="1" applyAlignment="1" applyProtection="1">
      <alignment horizontal="right" vertical="center" wrapText="1"/>
      <protection locked="0"/>
    </xf>
    <xf numFmtId="1" fontId="45" fillId="19" borderId="165" xfId="6" applyNumberFormat="1" applyFont="1" applyFill="1" applyBorder="1" applyAlignment="1" applyProtection="1">
      <alignment horizontal="right" vertical="center" wrapText="1"/>
      <protection locked="0"/>
    </xf>
    <xf numFmtId="1" fontId="45" fillId="5" borderId="155" xfId="6" applyNumberFormat="1" applyFont="1" applyFill="1" applyBorder="1" applyAlignment="1" applyProtection="1">
      <alignment horizontal="right" vertical="center" wrapText="1"/>
      <protection locked="0"/>
    </xf>
    <xf numFmtId="1" fontId="45" fillId="67" borderId="153" xfId="6" applyNumberFormat="1" applyFont="1" applyFill="1" applyBorder="1" applyAlignment="1" applyProtection="1">
      <alignment horizontal="right" vertical="center" wrapText="1"/>
      <protection locked="0"/>
    </xf>
    <xf numFmtId="1" fontId="45" fillId="66" borderId="153" xfId="6" applyNumberFormat="1" applyFont="1" applyFill="1" applyBorder="1" applyAlignment="1" applyProtection="1">
      <alignment horizontal="right" vertical="center" wrapText="1"/>
      <protection locked="0"/>
    </xf>
    <xf numFmtId="1" fontId="45" fillId="5" borderId="165" xfId="6" applyNumberFormat="1" applyFont="1" applyFill="1" applyBorder="1" applyAlignment="1" applyProtection="1">
      <alignment horizontal="right" vertical="center" wrapText="1"/>
      <protection locked="0"/>
    </xf>
    <xf numFmtId="174" fontId="45" fillId="12" borderId="154" xfId="6" applyNumberFormat="1" applyFont="1" applyFill="1" applyBorder="1" applyAlignment="1" applyProtection="1">
      <alignment horizontal="right" vertical="center" wrapText="1"/>
      <protection locked="0"/>
    </xf>
    <xf numFmtId="1" fontId="45" fillId="67" borderId="154" xfId="6" applyNumberFormat="1" applyFont="1" applyFill="1" applyBorder="1" applyAlignment="1" applyProtection="1">
      <alignment horizontal="right" vertical="center" wrapText="1"/>
      <protection locked="0"/>
    </xf>
    <xf numFmtId="16" fontId="45" fillId="12" borderId="154" xfId="6" applyNumberFormat="1" applyFont="1" applyFill="1" applyBorder="1" applyAlignment="1" applyProtection="1">
      <alignment horizontal="right" vertical="center" wrapText="1"/>
      <protection locked="0"/>
    </xf>
    <xf numFmtId="166" fontId="45" fillId="65" borderId="154" xfId="6" applyNumberFormat="1" applyFont="1" applyFill="1" applyBorder="1" applyAlignment="1" applyProtection="1">
      <alignment horizontal="right" vertical="center" wrapText="1"/>
      <protection locked="0"/>
    </xf>
    <xf numFmtId="166" fontId="45" fillId="65" borderId="125" xfId="6" applyNumberFormat="1" applyFont="1" applyFill="1" applyBorder="1" applyAlignment="1" applyProtection="1">
      <alignment horizontal="right" vertical="center" wrapText="1"/>
      <protection locked="0"/>
    </xf>
    <xf numFmtId="1" fontId="6" fillId="0" borderId="154" xfId="6" applyNumberFormat="1" applyFont="1" applyFill="1" applyBorder="1" applyAlignment="1" applyProtection="1">
      <alignment horizontal="right" vertical="center" wrapText="1"/>
      <protection locked="0"/>
    </xf>
    <xf numFmtId="1" fontId="0" fillId="19" borderId="154" xfId="0" applyNumberFormat="1" applyFill="1" applyBorder="1" applyProtection="1">
      <protection locked="0"/>
    </xf>
    <xf numFmtId="174" fontId="45" fillId="12" borderId="153" xfId="6" applyNumberFormat="1" applyFont="1" applyFill="1" applyBorder="1" applyAlignment="1" applyProtection="1">
      <alignment horizontal="right" vertical="center" wrapText="1"/>
      <protection locked="0"/>
    </xf>
    <xf numFmtId="166" fontId="45" fillId="12" borderId="166" xfId="6" applyNumberFormat="1" applyFont="1" applyFill="1" applyBorder="1" applyAlignment="1" applyProtection="1">
      <alignment horizontal="right" vertical="center" wrapText="1"/>
      <protection locked="0"/>
    </xf>
    <xf numFmtId="1" fontId="45" fillId="19" borderId="153" xfId="6" applyNumberFormat="1" applyFont="1" applyFill="1" applyBorder="1" applyAlignment="1" applyProtection="1">
      <alignment horizontal="right" vertical="center" wrapText="1"/>
      <protection locked="0"/>
    </xf>
    <xf numFmtId="1" fontId="45" fillId="19" borderId="162" xfId="6" applyNumberFormat="1" applyFont="1" applyFill="1" applyBorder="1" applyAlignment="1" applyProtection="1">
      <alignment horizontal="right" vertical="center" wrapText="1"/>
      <protection locked="0"/>
    </xf>
    <xf numFmtId="1" fontId="45" fillId="19" borderId="163" xfId="6" applyNumberFormat="1" applyFont="1" applyFill="1" applyBorder="1" applyAlignment="1" applyProtection="1">
      <alignment horizontal="right" vertical="center" wrapText="1"/>
      <protection locked="0"/>
    </xf>
    <xf numFmtId="3" fontId="0" fillId="5" borderId="9" xfId="0" applyNumberFormat="1" applyFill="1" applyBorder="1"/>
    <xf numFmtId="202" fontId="1" fillId="5" borderId="28" xfId="12" applyNumberFormat="1" applyFill="1" applyBorder="1" applyAlignment="1" applyProtection="1">
      <alignment vertical="top" wrapText="1"/>
      <protection locked="0"/>
    </xf>
    <xf numFmtId="202" fontId="1" fillId="6" borderId="72" xfId="12" applyNumberFormat="1" applyFill="1" applyBorder="1" applyAlignment="1">
      <alignment vertical="top" wrapText="1"/>
    </xf>
    <xf numFmtId="202" fontId="1" fillId="6" borderId="37" xfId="12" applyNumberFormat="1" applyFill="1" applyBorder="1" applyAlignment="1">
      <alignment vertical="top" wrapText="1"/>
    </xf>
    <xf numFmtId="202" fontId="1" fillId="6" borderId="78" xfId="12" applyNumberFormat="1" applyFill="1" applyBorder="1" applyAlignment="1">
      <alignment vertical="top" wrapText="1"/>
    </xf>
    <xf numFmtId="202" fontId="1" fillId="17" borderId="85" xfId="12" applyNumberFormat="1" applyFill="1" applyBorder="1" applyAlignment="1">
      <alignment vertical="top" wrapText="1"/>
    </xf>
    <xf numFmtId="202" fontId="1" fillId="17" borderId="90" xfId="12" applyNumberFormat="1" applyFill="1" applyBorder="1" applyAlignment="1">
      <alignment vertical="top" wrapText="1"/>
    </xf>
    <xf numFmtId="202" fontId="1" fillId="6" borderId="37" xfId="897" applyNumberFormat="1" applyFill="1" applyBorder="1" applyAlignment="1">
      <alignment vertical="top" wrapText="1"/>
    </xf>
    <xf numFmtId="202" fontId="1" fillId="6" borderId="78" xfId="897" applyNumberFormat="1" applyFill="1" applyBorder="1" applyAlignment="1">
      <alignment vertical="top" wrapText="1"/>
    </xf>
    <xf numFmtId="202" fontId="1" fillId="19" borderId="41" xfId="12" applyNumberFormat="1" applyFill="1" applyBorder="1" applyAlignment="1" applyProtection="1">
      <alignment vertical="top" wrapText="1"/>
      <protection locked="0"/>
    </xf>
    <xf numFmtId="202" fontId="1" fillId="6" borderId="173" xfId="12" applyNumberFormat="1" applyFill="1" applyBorder="1" applyAlignment="1">
      <alignment vertical="top" wrapText="1"/>
    </xf>
    <xf numFmtId="202" fontId="1" fillId="6" borderId="3" xfId="12" applyNumberFormat="1" applyFill="1" applyBorder="1" applyAlignment="1">
      <alignment vertical="top" wrapText="1"/>
    </xf>
    <xf numFmtId="202" fontId="1" fillId="6" borderId="125" xfId="12" applyNumberFormat="1" applyFill="1" applyBorder="1" applyAlignment="1">
      <alignment vertical="top" wrapText="1"/>
    </xf>
    <xf numFmtId="202" fontId="1" fillId="6" borderId="98" xfId="12" applyNumberFormat="1" applyFill="1" applyBorder="1" applyAlignment="1">
      <alignment vertical="top" wrapText="1"/>
    </xf>
    <xf numFmtId="202" fontId="1" fillId="17" borderId="99" xfId="12" applyNumberFormat="1" applyFill="1" applyBorder="1" applyAlignment="1">
      <alignment vertical="top" wrapText="1"/>
    </xf>
    <xf numFmtId="202" fontId="1" fillId="19" borderId="100" xfId="12" applyNumberFormat="1" applyFill="1" applyBorder="1" applyAlignment="1" applyProtection="1">
      <alignment vertical="top" wrapText="1"/>
      <protection locked="0"/>
    </xf>
    <xf numFmtId="202" fontId="1" fillId="6" borderId="180" xfId="12" applyNumberFormat="1" applyFill="1" applyBorder="1" applyAlignment="1">
      <alignment vertical="top" wrapText="1"/>
    </xf>
    <xf numFmtId="0" fontId="8" fillId="4" borderId="4" xfId="5" applyFont="1" applyFill="1" applyBorder="1" applyAlignment="1">
      <alignment horizontal="left" vertical="center"/>
    </xf>
    <xf numFmtId="0" fontId="8" fillId="4" borderId="5" xfId="5" applyFont="1" applyFill="1" applyBorder="1" applyAlignment="1">
      <alignment horizontal="left" vertical="center"/>
    </xf>
    <xf numFmtId="0" fontId="8" fillId="4" borderId="6" xfId="5" applyFont="1" applyFill="1" applyBorder="1" applyAlignment="1">
      <alignment horizontal="left" vertical="center"/>
    </xf>
    <xf numFmtId="0" fontId="13" fillId="3" borderId="0" xfId="0" applyFont="1" applyFill="1" applyAlignment="1">
      <alignment vertical="center" wrapText="1"/>
    </xf>
    <xf numFmtId="0" fontId="14" fillId="3" borderId="0" xfId="0" applyFont="1" applyFill="1" applyAlignment="1">
      <alignment vertical="center" wrapText="1"/>
    </xf>
    <xf numFmtId="0" fontId="14" fillId="3" borderId="0" xfId="0" applyFont="1" applyFill="1" applyAlignment="1">
      <alignment horizontal="left" vertical="center" wrapText="1" indent="2"/>
    </xf>
    <xf numFmtId="0" fontId="21" fillId="3" borderId="11" xfId="7" applyFill="1" applyBorder="1" applyAlignment="1" applyProtection="1">
      <alignment horizontal="left"/>
      <protection locked="0"/>
    </xf>
    <xf numFmtId="0" fontId="21" fillId="3" borderId="13" xfId="7" applyFill="1" applyBorder="1" applyAlignment="1" applyProtection="1">
      <alignment horizontal="left"/>
      <protection locked="0"/>
    </xf>
    <xf numFmtId="0" fontId="6" fillId="3" borderId="13" xfId="6" applyFont="1" applyFill="1" applyBorder="1" applyAlignment="1" applyProtection="1">
      <alignment horizontal="left"/>
      <protection locked="0"/>
    </xf>
    <xf numFmtId="0" fontId="16" fillId="8" borderId="8" xfId="6" applyFont="1" applyFill="1" applyBorder="1" applyAlignment="1">
      <alignment horizontal="center"/>
    </xf>
    <xf numFmtId="0" fontId="16" fillId="9" borderId="0" xfId="6" applyFont="1" applyFill="1" applyBorder="1" applyAlignment="1">
      <alignment horizontal="center"/>
    </xf>
    <xf numFmtId="0" fontId="16" fillId="9" borderId="3" xfId="6" applyFont="1" applyFill="1" applyBorder="1" applyAlignment="1">
      <alignment horizontal="center"/>
    </xf>
    <xf numFmtId="0" fontId="20" fillId="8" borderId="0" xfId="6" applyFont="1" applyFill="1" applyBorder="1" applyAlignment="1">
      <alignment horizontal="right" indent="1"/>
    </xf>
    <xf numFmtId="0" fontId="20" fillId="9" borderId="10" xfId="6" applyFont="1" applyFill="1" applyBorder="1" applyAlignment="1">
      <alignment horizontal="right" indent="1"/>
    </xf>
    <xf numFmtId="0" fontId="6" fillId="3" borderId="11" xfId="6" applyFont="1" applyFill="1" applyBorder="1" applyAlignment="1" applyProtection="1">
      <alignment horizontal="left"/>
      <protection locked="0"/>
    </xf>
    <xf numFmtId="0" fontId="6" fillId="3" borderId="12" xfId="6" applyFont="1" applyFill="1" applyBorder="1" applyAlignment="1" applyProtection="1">
      <alignment horizontal="left"/>
      <protection locked="0"/>
    </xf>
    <xf numFmtId="0" fontId="20" fillId="8" borderId="15" xfId="6" applyFont="1" applyFill="1" applyBorder="1" applyAlignment="1">
      <alignment horizontal="right"/>
    </xf>
    <xf numFmtId="0" fontId="20" fillId="8" borderId="16" xfId="6" applyFont="1" applyFill="1" applyBorder="1" applyAlignment="1">
      <alignment horizontal="right"/>
    </xf>
    <xf numFmtId="0" fontId="6" fillId="7" borderId="0" xfId="6" applyFont="1" applyFill="1" applyBorder="1" applyAlignment="1">
      <alignment vertical="center" wrapText="1"/>
    </xf>
    <xf numFmtId="0" fontId="16" fillId="8" borderId="7" xfId="6" applyFont="1" applyFill="1" applyBorder="1" applyAlignment="1">
      <alignment horizontal="center"/>
    </xf>
    <xf numFmtId="0" fontId="16" fillId="9" borderId="1" xfId="6" applyFont="1" applyFill="1" applyBorder="1" applyAlignment="1">
      <alignment horizontal="center"/>
    </xf>
    <xf numFmtId="0" fontId="16" fillId="9" borderId="2" xfId="6" applyFont="1" applyFill="1" applyBorder="1" applyAlignment="1">
      <alignment horizontal="center"/>
    </xf>
    <xf numFmtId="0" fontId="6" fillId="3" borderId="9" xfId="6" applyFont="1" applyFill="1" applyBorder="1" applyAlignment="1" applyProtection="1">
      <alignment horizontal="left"/>
      <protection locked="0"/>
    </xf>
    <xf numFmtId="0" fontId="19" fillId="8" borderId="11" xfId="9" applyFont="1" applyFill="1" applyBorder="1" applyAlignment="1">
      <alignment horizontal="center" vertical="center"/>
    </xf>
    <xf numFmtId="0" fontId="19" fillId="8" borderId="12" xfId="9" applyFont="1" applyFill="1" applyBorder="1" applyAlignment="1">
      <alignment horizontal="center" vertical="center"/>
    </xf>
    <xf numFmtId="0" fontId="19" fillId="8" borderId="13" xfId="9" applyFont="1" applyFill="1" applyBorder="1" applyAlignment="1">
      <alignment horizontal="center" vertical="center"/>
    </xf>
    <xf numFmtId="0" fontId="19" fillId="8" borderId="11" xfId="9" applyFont="1" applyFill="1" applyBorder="1" applyAlignment="1">
      <alignment horizontal="center" vertical="center" wrapText="1"/>
    </xf>
    <xf numFmtId="0" fontId="19" fillId="8" borderId="12" xfId="9" applyFont="1" applyFill="1" applyBorder="1" applyAlignment="1">
      <alignment horizontal="center" vertical="center" wrapText="1"/>
    </xf>
    <xf numFmtId="0" fontId="19" fillId="8" borderId="13" xfId="9" applyFont="1" applyFill="1" applyBorder="1" applyAlignment="1">
      <alignment horizontal="center" vertical="center" wrapText="1"/>
    </xf>
    <xf numFmtId="0" fontId="16" fillId="8" borderId="17" xfId="9" applyFont="1" applyFill="1" applyBorder="1" applyAlignment="1">
      <alignment horizontal="right" vertical="center" wrapText="1" indent="1"/>
    </xf>
    <xf numFmtId="0" fontId="16" fillId="8" borderId="19" xfId="9" applyFont="1" applyFill="1" applyBorder="1" applyAlignment="1">
      <alignment horizontal="right" vertical="center" wrapText="1" indent="1"/>
    </xf>
    <xf numFmtId="0" fontId="16" fillId="8" borderId="14" xfId="9" applyFont="1" applyFill="1" applyBorder="1" applyAlignment="1">
      <alignment horizontal="right" vertical="center" wrapText="1" indent="1"/>
    </xf>
    <xf numFmtId="0" fontId="19" fillId="8" borderId="15" xfId="9" applyFont="1" applyFill="1" applyBorder="1" applyAlignment="1">
      <alignment horizontal="center" vertical="center"/>
    </xf>
    <xf numFmtId="0" fontId="19" fillId="8" borderId="18" xfId="9" applyFont="1" applyFill="1" applyBorder="1" applyAlignment="1">
      <alignment horizontal="center" vertical="center"/>
    </xf>
    <xf numFmtId="0" fontId="19" fillId="8" borderId="16" xfId="9" applyFont="1" applyFill="1" applyBorder="1" applyAlignment="1">
      <alignment horizontal="center" vertical="center"/>
    </xf>
    <xf numFmtId="0" fontId="11" fillId="14" borderId="69" xfId="12" applyFont="1" applyFill="1" applyBorder="1" applyAlignment="1">
      <alignment horizontal="center" vertical="center" wrapText="1"/>
    </xf>
    <xf numFmtId="0" fontId="11" fillId="14" borderId="70" xfId="12" applyFont="1" applyFill="1" applyBorder="1" applyAlignment="1">
      <alignment horizontal="center" vertical="center" wrapText="1"/>
    </xf>
    <xf numFmtId="0" fontId="11" fillId="14" borderId="56" xfId="12" applyFont="1" applyFill="1" applyBorder="1" applyAlignment="1">
      <alignment horizontal="center" vertical="center" wrapText="1"/>
    </xf>
    <xf numFmtId="0" fontId="11" fillId="14" borderId="67" xfId="12" applyFont="1" applyFill="1" applyBorder="1" applyAlignment="1">
      <alignment horizontal="center" vertical="center" wrapText="1"/>
    </xf>
    <xf numFmtId="0" fontId="11" fillId="14" borderId="71" xfId="12" applyFont="1" applyFill="1" applyBorder="1" applyAlignment="1">
      <alignment horizontal="center" vertical="center" wrapText="1"/>
    </xf>
    <xf numFmtId="0" fontId="4" fillId="13" borderId="21" xfId="12" applyFont="1" applyFill="1" applyBorder="1" applyAlignment="1">
      <alignment horizontal="center" wrapText="1"/>
    </xf>
    <xf numFmtId="0" fontId="4" fillId="13" borderId="65" xfId="12" applyFont="1" applyFill="1" applyBorder="1" applyAlignment="1">
      <alignment horizontal="center" wrapText="1"/>
    </xf>
    <xf numFmtId="0" fontId="4" fillId="13" borderId="25" xfId="12" applyFont="1" applyFill="1" applyBorder="1" applyAlignment="1">
      <alignment horizontal="center" wrapText="1"/>
    </xf>
    <xf numFmtId="0" fontId="4" fillId="14" borderId="21" xfId="12" applyFont="1" applyFill="1" applyBorder="1" applyAlignment="1">
      <alignment horizontal="center" wrapText="1"/>
    </xf>
    <xf numFmtId="0" fontId="4" fillId="14" borderId="65" xfId="12" applyFont="1" applyFill="1" applyBorder="1" applyAlignment="1">
      <alignment horizontal="center" wrapText="1"/>
    </xf>
    <xf numFmtId="0" fontId="4" fillId="14" borderId="25" xfId="12" applyFont="1" applyFill="1" applyBorder="1" applyAlignment="1">
      <alignment horizontal="center" wrapText="1"/>
    </xf>
    <xf numFmtId="0" fontId="4" fillId="15" borderId="21" xfId="12" applyFont="1" applyFill="1" applyBorder="1" applyAlignment="1">
      <alignment horizontal="center" wrapText="1"/>
    </xf>
    <xf numFmtId="0" fontId="4" fillId="15" borderId="25" xfId="12" applyFont="1" applyFill="1" applyBorder="1" applyAlignment="1">
      <alignment horizontal="center" wrapText="1"/>
    </xf>
    <xf numFmtId="0" fontId="11" fillId="13" borderId="67" xfId="12" applyFont="1" applyFill="1" applyBorder="1" applyAlignment="1">
      <alignment horizontal="center" vertical="center" wrapText="1"/>
    </xf>
    <xf numFmtId="0" fontId="11" fillId="13" borderId="56" xfId="12" applyFont="1" applyFill="1" applyBorder="1" applyAlignment="1">
      <alignment horizontal="center" vertical="center" wrapText="1"/>
    </xf>
    <xf numFmtId="0" fontId="11" fillId="13" borderId="68" xfId="12" applyFont="1" applyFill="1" applyBorder="1" applyAlignment="1">
      <alignment horizontal="center" vertical="center" wrapText="1"/>
    </xf>
    <xf numFmtId="0" fontId="11" fillId="13" borderId="2" xfId="12" applyFont="1" applyFill="1" applyBorder="1" applyAlignment="1">
      <alignment horizontal="center" vertical="center" wrapText="1"/>
    </xf>
    <xf numFmtId="0" fontId="6" fillId="0" borderId="0" xfId="4" applyFont="1" applyFill="1" applyBorder="1" applyAlignment="1">
      <alignment horizontal="center" vertical="center"/>
    </xf>
    <xf numFmtId="0" fontId="63" fillId="0" borderId="0" xfId="4" applyFont="1" applyFill="1" applyBorder="1" applyAlignment="1">
      <alignment horizontal="center"/>
    </xf>
    <xf numFmtId="0" fontId="63" fillId="0" borderId="0" xfId="8" applyFont="1" applyFill="1" applyBorder="1" applyAlignment="1">
      <alignment horizontal="center"/>
    </xf>
    <xf numFmtId="0" fontId="6" fillId="7" borderId="0" xfId="8" applyFont="1" applyFill="1" applyAlignment="1">
      <alignment horizontal="left" vertical="top" wrapText="1"/>
    </xf>
    <xf numFmtId="0" fontId="16" fillId="9" borderId="122" xfId="15" applyFont="1" applyFill="1" applyBorder="1" applyAlignment="1">
      <alignment horizontal="center" vertical="center" wrapText="1"/>
    </xf>
    <xf numFmtId="0" fontId="16" fillId="9" borderId="86" xfId="15" applyFont="1" applyFill="1" applyBorder="1" applyAlignment="1">
      <alignment horizontal="center" vertical="center" wrapText="1"/>
    </xf>
    <xf numFmtId="0" fontId="16" fillId="9" borderId="101" xfId="15" applyFont="1" applyFill="1" applyBorder="1" applyAlignment="1">
      <alignment horizontal="center" vertical="center" wrapText="1"/>
    </xf>
    <xf numFmtId="0" fontId="71" fillId="9" borderId="11" xfId="15" applyFont="1" applyFill="1" applyBorder="1" applyAlignment="1">
      <alignment horizontal="center" vertical="center"/>
    </xf>
    <xf numFmtId="0" fontId="71" fillId="9" borderId="13" xfId="15" applyFont="1" applyFill="1" applyBorder="1" applyAlignment="1">
      <alignment horizontal="center" vertical="center"/>
    </xf>
    <xf numFmtId="0" fontId="71" fillId="9" borderId="12" xfId="15" applyFont="1" applyFill="1" applyBorder="1" applyAlignment="1">
      <alignment horizontal="center" vertical="center"/>
    </xf>
    <xf numFmtId="0" fontId="6" fillId="10" borderId="0" xfId="8" applyFont="1" applyFill="1" applyAlignment="1">
      <alignment horizontal="left" vertical="center" wrapText="1"/>
    </xf>
    <xf numFmtId="0" fontId="19" fillId="8" borderId="11" xfId="9" applyFont="1" applyFill="1" applyBorder="1" applyAlignment="1">
      <alignment horizontal="center" vertical="top" wrapText="1"/>
    </xf>
    <xf numFmtId="0" fontId="0" fillId="0" borderId="12" xfId="0" applyBorder="1" applyAlignment="1">
      <alignment horizontal="center" vertical="top" wrapText="1"/>
    </xf>
    <xf numFmtId="0" fontId="4" fillId="10" borderId="69" xfId="0" applyFont="1" applyFill="1" applyBorder="1" applyAlignment="1">
      <alignment horizontal="center" vertical="center"/>
    </xf>
    <xf numFmtId="0" fontId="4" fillId="10" borderId="70" xfId="0" applyFont="1" applyFill="1" applyBorder="1" applyAlignment="1">
      <alignment horizontal="center" vertical="center"/>
    </xf>
    <xf numFmtId="0" fontId="4" fillId="10" borderId="71" xfId="0" applyFont="1" applyFill="1" applyBorder="1" applyAlignment="1">
      <alignment horizontal="center" vertical="center"/>
    </xf>
    <xf numFmtId="0" fontId="4" fillId="10" borderId="7" xfId="0" applyFont="1" applyFill="1" applyBorder="1" applyAlignment="1">
      <alignment horizontal="left" vertical="center" wrapText="1"/>
    </xf>
    <xf numFmtId="0" fontId="4" fillId="10" borderId="53" xfId="0" applyFont="1" applyFill="1" applyBorder="1" applyAlignment="1">
      <alignment horizontal="left" vertical="center" wrapText="1"/>
    </xf>
    <xf numFmtId="0" fontId="4" fillId="10" borderId="68" xfId="0" applyFont="1" applyFill="1" applyBorder="1" applyAlignment="1">
      <alignment horizontal="left" vertical="center"/>
    </xf>
    <xf numFmtId="0" fontId="4" fillId="10" borderId="95" xfId="0" applyFont="1" applyFill="1" applyBorder="1" applyAlignment="1">
      <alignment horizontal="left" vertical="center"/>
    </xf>
    <xf numFmtId="0" fontId="4" fillId="10" borderId="101" xfId="0" applyFont="1" applyFill="1" applyBorder="1" applyAlignment="1">
      <alignment horizontal="left" vertical="center"/>
    </xf>
    <xf numFmtId="0" fontId="4" fillId="10" borderId="29" xfId="0" applyFont="1" applyFill="1" applyBorder="1" applyAlignment="1">
      <alignment horizontal="left" vertical="center"/>
    </xf>
    <xf numFmtId="0" fontId="4" fillId="10" borderId="66" xfId="0" applyFont="1" applyFill="1" applyBorder="1" applyAlignment="1">
      <alignment horizontal="center" vertical="center" wrapText="1"/>
    </xf>
    <xf numFmtId="0" fontId="4" fillId="10" borderId="14" xfId="0" applyFont="1" applyFill="1" applyBorder="1" applyAlignment="1">
      <alignment horizontal="center" vertical="center" wrapText="1"/>
    </xf>
    <xf numFmtId="0" fontId="4" fillId="10" borderId="72" xfId="0" applyFont="1" applyFill="1" applyBorder="1" applyAlignment="1">
      <alignment horizontal="center" vertical="center" wrapText="1"/>
    </xf>
    <xf numFmtId="0" fontId="4" fillId="10" borderId="35" xfId="0" applyFont="1" applyFill="1" applyBorder="1" applyAlignment="1">
      <alignment horizontal="center" vertical="center" wrapText="1"/>
    </xf>
    <xf numFmtId="2" fontId="6" fillId="22" borderId="11" xfId="17" applyNumberFormat="1" applyFont="1" applyFill="1" applyBorder="1" applyAlignment="1" applyProtection="1">
      <alignment horizontal="left" vertical="center" wrapText="1"/>
      <protection locked="0"/>
    </xf>
    <xf numFmtId="2" fontId="6" fillId="22" borderId="12" xfId="17" applyNumberFormat="1" applyFont="1" applyFill="1" applyBorder="1" applyAlignment="1" applyProtection="1">
      <alignment horizontal="left" vertical="center" wrapText="1"/>
      <protection locked="0"/>
    </xf>
    <xf numFmtId="0" fontId="0" fillId="27" borderId="73" xfId="0" applyFill="1" applyBorder="1" applyAlignment="1">
      <alignment horizontal="left"/>
    </xf>
    <xf numFmtId="0" fontId="0" fillId="27" borderId="52" xfId="0" applyFill="1" applyBorder="1" applyAlignment="1">
      <alignment horizontal="left"/>
    </xf>
    <xf numFmtId="0" fontId="11" fillId="7" borderId="0" xfId="8" applyFont="1" applyFill="1" applyAlignment="1">
      <alignment horizontal="left" vertical="top" wrapText="1"/>
    </xf>
    <xf numFmtId="0" fontId="11" fillId="10" borderId="24" xfId="0" applyFont="1" applyFill="1" applyBorder="1" applyAlignment="1">
      <alignment horizontal="left" vertical="center" wrapText="1"/>
    </xf>
    <xf numFmtId="0" fontId="11" fillId="10" borderId="33" xfId="0" applyFont="1" applyFill="1" applyBorder="1" applyAlignment="1">
      <alignment horizontal="left" vertical="center" wrapText="1"/>
    </xf>
    <xf numFmtId="0" fontId="11" fillId="10" borderId="69" xfId="9" applyFont="1" applyFill="1" applyBorder="1" applyAlignment="1">
      <alignment horizontal="center" vertical="center"/>
    </xf>
    <xf numFmtId="0" fontId="11" fillId="10" borderId="70" xfId="9" applyFont="1" applyFill="1" applyBorder="1" applyAlignment="1">
      <alignment horizontal="center" vertical="center"/>
    </xf>
    <xf numFmtId="0" fontId="11" fillId="10" borderId="71" xfId="9" applyFont="1" applyFill="1" applyBorder="1" applyAlignment="1">
      <alignment horizontal="center" vertical="center"/>
    </xf>
    <xf numFmtId="0" fontId="4" fillId="10" borderId="1" xfId="0" applyFont="1" applyFill="1" applyBorder="1" applyAlignment="1">
      <alignment horizontal="left" vertical="center"/>
    </xf>
    <xf numFmtId="0" fontId="4" fillId="10" borderId="27" xfId="0" applyFont="1" applyFill="1" applyBorder="1" applyAlignment="1">
      <alignment horizontal="left" vertical="center"/>
    </xf>
    <xf numFmtId="0" fontId="4" fillId="10" borderId="68" xfId="0" applyFont="1" applyFill="1" applyBorder="1" applyAlignment="1">
      <alignment horizontal="center" vertical="center" wrapText="1"/>
    </xf>
    <xf numFmtId="0" fontId="4" fillId="10" borderId="101" xfId="0" applyFont="1" applyFill="1" applyBorder="1" applyAlignment="1">
      <alignment horizontal="center" vertical="center" wrapText="1"/>
    </xf>
    <xf numFmtId="0" fontId="6" fillId="10" borderId="0" xfId="0" applyFont="1" applyFill="1" applyAlignment="1">
      <alignment horizontal="left" vertical="top" wrapText="1"/>
    </xf>
    <xf numFmtId="0" fontId="6" fillId="10" borderId="0" xfId="0" applyFont="1" applyFill="1" applyAlignment="1">
      <alignment horizontal="left" vertical="top"/>
    </xf>
    <xf numFmtId="0" fontId="19" fillId="8" borderId="101" xfId="9" applyFont="1" applyFill="1" applyBorder="1" applyAlignment="1">
      <alignment horizontal="left" vertical="center"/>
    </xf>
    <xf numFmtId="0" fontId="19" fillId="8" borderId="27" xfId="9" applyFont="1" applyFill="1" applyBorder="1" applyAlignment="1">
      <alignment horizontal="left" vertical="center"/>
    </xf>
    <xf numFmtId="0" fontId="16" fillId="8" borderId="15" xfId="9" applyFont="1" applyFill="1" applyBorder="1" applyAlignment="1">
      <alignment horizontal="left" vertical="center" wrapText="1"/>
    </xf>
    <xf numFmtId="0" fontId="16" fillId="8" borderId="16" xfId="9" applyFont="1" applyFill="1" applyBorder="1" applyAlignment="1">
      <alignment horizontal="left" vertical="center" wrapText="1"/>
    </xf>
    <xf numFmtId="0" fontId="16" fillId="8" borderId="101" xfId="9" applyFont="1" applyFill="1" applyBorder="1" applyAlignment="1">
      <alignment horizontal="left" vertical="center" wrapText="1"/>
    </xf>
    <xf numFmtId="0" fontId="16" fillId="8" borderId="29" xfId="9" applyFont="1" applyFill="1" applyBorder="1" applyAlignment="1">
      <alignment horizontal="left" vertical="center" wrapText="1"/>
    </xf>
    <xf numFmtId="0" fontId="0" fillId="3" borderId="9" xfId="0" applyFill="1" applyBorder="1" applyAlignment="1">
      <alignment horizontal="center"/>
    </xf>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applyAlignment="1">
      <alignment horizontal="center"/>
    </xf>
    <xf numFmtId="0" fontId="45" fillId="12" borderId="116" xfId="6" applyFont="1" applyFill="1" applyBorder="1" applyAlignment="1" applyProtection="1">
      <alignment horizontal="left" vertical="center" wrapText="1"/>
    </xf>
    <xf numFmtId="0" fontId="45" fillId="12" borderId="33" xfId="6" applyFont="1" applyFill="1" applyBorder="1" applyAlignment="1" applyProtection="1">
      <alignment horizontal="left" vertical="center" wrapText="1"/>
    </xf>
    <xf numFmtId="0" fontId="45" fillId="12" borderId="40" xfId="6" applyFont="1" applyFill="1" applyBorder="1" applyAlignment="1" applyProtection="1">
      <alignment horizontal="left" vertical="center" wrapText="1"/>
    </xf>
    <xf numFmtId="0" fontId="45" fillId="12" borderId="24" xfId="6" applyFont="1" applyFill="1" applyBorder="1" applyAlignment="1" applyProtection="1">
      <alignment horizontal="left" vertical="center" wrapText="1"/>
    </xf>
    <xf numFmtId="0" fontId="6" fillId="29" borderId="11" xfId="0" applyFont="1" applyFill="1" applyBorder="1" applyAlignment="1">
      <alignment horizontal="left" vertical="center" wrapText="1"/>
    </xf>
    <xf numFmtId="0" fontId="6" fillId="29" borderId="12" xfId="0" applyFont="1" applyFill="1" applyBorder="1" applyAlignment="1">
      <alignment horizontal="left" vertical="center" wrapText="1"/>
    </xf>
    <xf numFmtId="0" fontId="6" fillId="29" borderId="13" xfId="0" applyFont="1" applyFill="1" applyBorder="1" applyAlignment="1">
      <alignment horizontal="left" vertical="center" wrapText="1"/>
    </xf>
    <xf numFmtId="17" fontId="6" fillId="22" borderId="119" xfId="0" applyNumberFormat="1" applyFont="1" applyFill="1" applyBorder="1" applyAlignment="1">
      <alignment horizontal="center" vertical="center" wrapText="1"/>
    </xf>
    <xf numFmtId="17" fontId="6" fillId="22" borderId="19" xfId="0" applyNumberFormat="1" applyFont="1" applyFill="1" applyBorder="1" applyAlignment="1">
      <alignment horizontal="center" vertical="center" wrapText="1"/>
    </xf>
    <xf numFmtId="17" fontId="6" fillId="22" borderId="14" xfId="0" applyNumberFormat="1" applyFont="1" applyFill="1" applyBorder="1" applyAlignment="1">
      <alignment horizontal="center" vertical="center" wrapText="1"/>
    </xf>
    <xf numFmtId="0" fontId="84" fillId="3" borderId="101" xfId="0" applyFont="1" applyFill="1" applyBorder="1" applyAlignment="1">
      <alignment horizontal="left" vertical="top" wrapText="1"/>
    </xf>
    <xf numFmtId="0" fontId="84" fillId="3" borderId="27" xfId="0" applyFont="1" applyFill="1" applyBorder="1" applyAlignment="1">
      <alignment horizontal="left" vertical="top" wrapText="1"/>
    </xf>
    <xf numFmtId="0" fontId="6" fillId="3" borderId="119" xfId="0" applyFont="1" applyFill="1" applyBorder="1" applyAlignment="1">
      <alignment horizontal="left" vertical="top" wrapText="1" indent="1"/>
    </xf>
    <xf numFmtId="0" fontId="6" fillId="3" borderId="14" xfId="0" applyFont="1" applyFill="1" applyBorder="1" applyAlignment="1">
      <alignment horizontal="left" vertical="top" wrapText="1" indent="1"/>
    </xf>
    <xf numFmtId="0" fontId="6" fillId="3" borderId="119" xfId="0" applyFont="1" applyFill="1" applyBorder="1" applyAlignment="1">
      <alignment horizontal="center" vertical="top" wrapText="1"/>
    </xf>
    <xf numFmtId="0" fontId="6" fillId="3" borderId="14" xfId="0" applyFont="1" applyFill="1" applyBorder="1" applyAlignment="1">
      <alignment horizontal="center" vertical="top" wrapText="1"/>
    </xf>
    <xf numFmtId="0" fontId="19" fillId="28" borderId="19" xfId="0" applyFont="1" applyFill="1" applyBorder="1" applyAlignment="1">
      <alignment horizontal="center" vertical="top" wrapText="1"/>
    </xf>
    <xf numFmtId="0" fontId="19" fillId="28" borderId="14" xfId="0" applyFont="1" applyFill="1" applyBorder="1" applyAlignment="1">
      <alignment horizontal="center" vertical="top" wrapText="1"/>
    </xf>
    <xf numFmtId="0" fontId="6" fillId="7" borderId="11" xfId="0" applyFont="1" applyFill="1" applyBorder="1" applyAlignment="1">
      <alignment horizontal="left" vertical="top" wrapText="1" indent="1"/>
    </xf>
    <xf numFmtId="0" fontId="6" fillId="7" borderId="12" xfId="0" applyFont="1" applyFill="1" applyBorder="1" applyAlignment="1">
      <alignment horizontal="left" vertical="top" wrapText="1" indent="1"/>
    </xf>
    <xf numFmtId="0" fontId="6" fillId="7" borderId="13" xfId="0" applyFont="1" applyFill="1" applyBorder="1" applyAlignment="1">
      <alignment horizontal="left" vertical="top" wrapText="1" indent="1"/>
    </xf>
    <xf numFmtId="0" fontId="11" fillId="3" borderId="11" xfId="0" applyFont="1" applyFill="1" applyBorder="1" applyAlignment="1">
      <alignment horizontal="center" vertical="top" wrapText="1"/>
    </xf>
    <xf numFmtId="0" fontId="11" fillId="3" borderId="12" xfId="0" applyFont="1" applyFill="1" applyBorder="1" applyAlignment="1">
      <alignment horizontal="center" vertical="top" wrapText="1"/>
    </xf>
    <xf numFmtId="0" fontId="11" fillId="3" borderId="13" xfId="0" applyFont="1" applyFill="1" applyBorder="1" applyAlignment="1">
      <alignment horizontal="center" vertical="top" wrapText="1"/>
    </xf>
    <xf numFmtId="0" fontId="84" fillId="3" borderId="11" xfId="0" applyFont="1" applyFill="1" applyBorder="1" applyAlignment="1">
      <alignment horizontal="left" vertical="top" wrapText="1"/>
    </xf>
    <xf numFmtId="0" fontId="84" fillId="3" borderId="12" xfId="0" applyFont="1" applyFill="1" applyBorder="1" applyAlignment="1">
      <alignment horizontal="left" vertical="top" wrapText="1"/>
    </xf>
    <xf numFmtId="0" fontId="84" fillId="3" borderId="13" xfId="0" applyFont="1" applyFill="1" applyBorder="1" applyAlignment="1">
      <alignment horizontal="left" vertical="top" wrapText="1"/>
    </xf>
    <xf numFmtId="0" fontId="6" fillId="65" borderId="119" xfId="0" applyNumberFormat="1" applyFont="1" applyFill="1" applyBorder="1" applyAlignment="1">
      <alignment horizontal="center" vertical="center" wrapText="1"/>
    </xf>
    <xf numFmtId="0" fontId="6" fillId="65" borderId="19" xfId="0" applyNumberFormat="1" applyFont="1" applyFill="1" applyBorder="1" applyAlignment="1">
      <alignment horizontal="center" vertical="center" wrapText="1"/>
    </xf>
    <xf numFmtId="0" fontId="6" fillId="65" borderId="14" xfId="0" applyNumberFormat="1" applyFont="1" applyFill="1" applyBorder="1" applyAlignment="1">
      <alignment horizontal="center" vertical="center" wrapText="1"/>
    </xf>
    <xf numFmtId="17" fontId="6" fillId="65" borderId="119" xfId="0" applyNumberFormat="1" applyFont="1" applyFill="1" applyBorder="1" applyAlignment="1">
      <alignment horizontal="center" vertical="center" wrapText="1"/>
    </xf>
    <xf numFmtId="17" fontId="6" fillId="65" borderId="19" xfId="0" applyNumberFormat="1" applyFont="1" applyFill="1" applyBorder="1" applyAlignment="1">
      <alignment horizontal="center" vertical="center" wrapText="1"/>
    </xf>
    <xf numFmtId="17" fontId="6" fillId="65" borderId="14" xfId="0" applyNumberFormat="1" applyFont="1" applyFill="1" applyBorder="1" applyAlignment="1">
      <alignment horizontal="center" vertical="center" wrapText="1"/>
    </xf>
    <xf numFmtId="49" fontId="6" fillId="65" borderId="119" xfId="0" applyNumberFormat="1" applyFont="1" applyFill="1" applyBorder="1" applyAlignment="1">
      <alignment horizontal="center" vertical="center" wrapText="1"/>
    </xf>
    <xf numFmtId="49" fontId="6" fillId="65" borderId="19" xfId="0" applyNumberFormat="1" applyFont="1" applyFill="1" applyBorder="1" applyAlignment="1">
      <alignment horizontal="center" vertical="center" wrapText="1"/>
    </xf>
    <xf numFmtId="49" fontId="6" fillId="65" borderId="14" xfId="0" applyNumberFormat="1" applyFont="1" applyFill="1" applyBorder="1" applyAlignment="1">
      <alignment horizontal="center" vertical="center" wrapText="1"/>
    </xf>
    <xf numFmtId="0" fontId="6" fillId="3" borderId="9" xfId="0" applyFont="1" applyFill="1" applyBorder="1" applyAlignment="1">
      <alignment horizontal="left" vertical="top" wrapText="1" indent="1"/>
    </xf>
    <xf numFmtId="0" fontId="6" fillId="3" borderId="9" xfId="0" applyFont="1" applyFill="1" applyBorder="1" applyAlignment="1">
      <alignment horizontal="left" vertical="top" indent="1"/>
    </xf>
    <xf numFmtId="0" fontId="6" fillId="3" borderId="17" xfId="0" applyFont="1" applyFill="1" applyBorder="1" applyAlignment="1">
      <alignment horizontal="center" vertical="top" wrapText="1"/>
    </xf>
    <xf numFmtId="0" fontId="19" fillId="0" borderId="14" xfId="0" applyFont="1" applyBorder="1"/>
    <xf numFmtId="0" fontId="0" fillId="0" borderId="12" xfId="0" applyBorder="1" applyAlignment="1">
      <alignment horizontal="left" indent="1"/>
    </xf>
    <xf numFmtId="0" fontId="0" fillId="0" borderId="13" xfId="0" applyBorder="1" applyAlignment="1">
      <alignment horizontal="left" indent="1"/>
    </xf>
    <xf numFmtId="0" fontId="8" fillId="4" borderId="0" xfId="5" applyFont="1" applyFill="1" applyBorder="1" applyAlignment="1">
      <alignment horizontal="left" vertical="center"/>
    </xf>
    <xf numFmtId="0" fontId="11" fillId="7" borderId="0" xfId="0" applyFont="1" applyFill="1" applyAlignment="1">
      <alignment horizontal="left"/>
    </xf>
    <xf numFmtId="0" fontId="6" fillId="7" borderId="0" xfId="0" applyFont="1" applyFill="1" applyAlignment="1">
      <alignment horizontal="left" vertical="center" wrapText="1"/>
    </xf>
    <xf numFmtId="0" fontId="6" fillId="3" borderId="17" xfId="0" applyFont="1" applyFill="1" applyBorder="1" applyAlignment="1">
      <alignment horizontal="left" vertical="top" wrapText="1" indent="1"/>
    </xf>
    <xf numFmtId="0" fontId="6" fillId="63" borderId="122" xfId="0" applyNumberFormat="1" applyFont="1" applyFill="1" applyBorder="1" applyAlignment="1">
      <alignment horizontal="center" vertical="center" wrapText="1"/>
    </xf>
    <xf numFmtId="0" fontId="6" fillId="63" borderId="18" xfId="0" applyNumberFormat="1" applyFont="1" applyFill="1" applyBorder="1" applyAlignment="1">
      <alignment horizontal="center" vertical="center" wrapText="1"/>
    </xf>
    <xf numFmtId="0" fontId="6" fillId="63" borderId="120" xfId="0" applyNumberFormat="1" applyFont="1" applyFill="1" applyBorder="1" applyAlignment="1">
      <alignment horizontal="center" vertical="center" wrapText="1"/>
    </xf>
    <xf numFmtId="0" fontId="6" fillId="63" borderId="86" xfId="0" applyNumberFormat="1" applyFont="1" applyFill="1" applyBorder="1" applyAlignment="1">
      <alignment horizontal="center" vertical="center" wrapText="1"/>
    </xf>
    <xf numFmtId="0" fontId="6" fillId="63" borderId="0" xfId="0" applyNumberFormat="1" applyFont="1" applyFill="1" applyBorder="1" applyAlignment="1">
      <alignment horizontal="center" vertical="center" wrapText="1"/>
    </xf>
    <xf numFmtId="0" fontId="6" fillId="63" borderId="10" xfId="0" applyNumberFormat="1" applyFont="1" applyFill="1" applyBorder="1" applyAlignment="1">
      <alignment horizontal="center" vertical="center" wrapText="1"/>
    </xf>
    <xf numFmtId="0" fontId="6" fillId="63" borderId="101" xfId="0" applyNumberFormat="1" applyFont="1" applyFill="1" applyBorder="1" applyAlignment="1">
      <alignment horizontal="center" vertical="center" wrapText="1"/>
    </xf>
    <xf numFmtId="0" fontId="6" fillId="63" borderId="27" xfId="0" applyNumberFormat="1" applyFont="1" applyFill="1" applyBorder="1" applyAlignment="1">
      <alignment horizontal="center" vertical="center" wrapText="1"/>
    </xf>
    <xf numFmtId="0" fontId="6" fillId="63" borderId="29" xfId="0" applyNumberFormat="1" applyFont="1" applyFill="1" applyBorder="1" applyAlignment="1">
      <alignment horizontal="center" vertical="center" wrapText="1"/>
    </xf>
    <xf numFmtId="0" fontId="63" fillId="0" borderId="11" xfId="0" applyFont="1" applyFill="1" applyBorder="1" applyAlignment="1">
      <alignment horizontal="center" vertical="top" wrapText="1"/>
    </xf>
    <xf numFmtId="0" fontId="63" fillId="0" borderId="12" xfId="0" applyFont="1" applyFill="1" applyBorder="1" applyAlignment="1">
      <alignment horizontal="center" vertical="top" wrapText="1"/>
    </xf>
    <xf numFmtId="0" fontId="63" fillId="0" borderId="13" xfId="0" applyFont="1" applyFill="1" applyBorder="1" applyAlignment="1">
      <alignment horizontal="center" vertical="top" wrapText="1"/>
    </xf>
    <xf numFmtId="17" fontId="6" fillId="63" borderId="122" xfId="0" applyNumberFormat="1" applyFont="1" applyFill="1" applyBorder="1" applyAlignment="1">
      <alignment horizontal="center" vertical="center" wrapText="1"/>
    </xf>
    <xf numFmtId="17" fontId="6" fillId="63" borderId="18" xfId="0" applyNumberFormat="1" applyFont="1" applyFill="1" applyBorder="1" applyAlignment="1">
      <alignment horizontal="center" vertical="center" wrapText="1"/>
    </xf>
    <xf numFmtId="17" fontId="6" fillId="63" borderId="120" xfId="0" applyNumberFormat="1" applyFont="1" applyFill="1" applyBorder="1" applyAlignment="1">
      <alignment horizontal="center" vertical="center" wrapText="1"/>
    </xf>
    <xf numFmtId="17" fontId="6" fillId="63" borderId="86" xfId="0" applyNumberFormat="1" applyFont="1" applyFill="1" applyBorder="1" applyAlignment="1">
      <alignment horizontal="center" vertical="center" wrapText="1"/>
    </xf>
    <xf numFmtId="17" fontId="6" fillId="63" borderId="0" xfId="0" applyNumberFormat="1" applyFont="1" applyFill="1" applyBorder="1" applyAlignment="1">
      <alignment horizontal="center" vertical="center" wrapText="1"/>
    </xf>
    <xf numFmtId="17" fontId="6" fillId="63" borderId="10" xfId="0" applyNumberFormat="1" applyFont="1" applyFill="1" applyBorder="1" applyAlignment="1">
      <alignment horizontal="center" vertical="center" wrapText="1"/>
    </xf>
    <xf numFmtId="17" fontId="6" fillId="63" borderId="101" xfId="0" applyNumberFormat="1" applyFont="1" applyFill="1" applyBorder="1" applyAlignment="1">
      <alignment horizontal="center" vertical="center" wrapText="1"/>
    </xf>
    <xf numFmtId="17" fontId="6" fillId="63" borderId="27" xfId="0" applyNumberFormat="1" applyFont="1" applyFill="1" applyBorder="1" applyAlignment="1">
      <alignment horizontal="center" vertical="center" wrapText="1"/>
    </xf>
    <xf numFmtId="17" fontId="6" fillId="63" borderId="29" xfId="0" applyNumberFormat="1" applyFont="1" applyFill="1" applyBorder="1" applyAlignment="1">
      <alignment horizontal="center" vertical="center" wrapText="1"/>
    </xf>
    <xf numFmtId="0" fontId="6" fillId="7" borderId="156" xfId="0" applyFont="1" applyFill="1" applyBorder="1" applyAlignment="1">
      <alignment horizontal="left" vertical="top" wrapText="1" indent="1"/>
    </xf>
    <xf numFmtId="0" fontId="6" fillId="7" borderId="117" xfId="0" applyFont="1" applyFill="1" applyBorder="1" applyAlignment="1">
      <alignment horizontal="left" vertical="top" wrapText="1" indent="1"/>
    </xf>
    <xf numFmtId="0" fontId="6" fillId="7" borderId="115" xfId="0" applyFont="1" applyFill="1" applyBorder="1" applyAlignment="1">
      <alignment horizontal="left" vertical="top" wrapText="1" indent="1"/>
    </xf>
    <xf numFmtId="0" fontId="0" fillId="29" borderId="0" xfId="0" applyFont="1" applyFill="1" applyAlignment="1" applyProtection="1">
      <alignment horizontal="left"/>
    </xf>
    <xf numFmtId="0" fontId="14" fillId="29" borderId="0" xfId="0" applyFont="1" applyFill="1" applyAlignment="1" applyProtection="1">
      <alignment horizontal="left"/>
    </xf>
    <xf numFmtId="0" fontId="6" fillId="29" borderId="0" xfId="0" applyFont="1" applyFill="1" applyAlignment="1" applyProtection="1">
      <alignment horizontal="left"/>
    </xf>
    <xf numFmtId="0" fontId="0" fillId="29" borderId="0" xfId="0" applyFont="1" applyFill="1" applyAlignment="1" applyProtection="1">
      <alignment horizontal="left" wrapText="1"/>
    </xf>
    <xf numFmtId="0" fontId="0" fillId="0" borderId="0" xfId="0" applyFont="1" applyAlignment="1" applyProtection="1">
      <alignment wrapText="1"/>
    </xf>
    <xf numFmtId="0" fontId="6" fillId="0" borderId="0" xfId="0" applyFont="1" applyAlignment="1" applyProtection="1">
      <alignment horizontal="left"/>
    </xf>
    <xf numFmtId="0" fontId="6" fillId="29" borderId="0" xfId="0" applyFont="1" applyFill="1" applyAlignment="1" applyProtection="1">
      <alignment horizontal="left" wrapText="1"/>
    </xf>
    <xf numFmtId="0" fontId="6" fillId="0" borderId="0" xfId="0" applyFont="1" applyFill="1" applyAlignment="1" applyProtection="1">
      <alignment horizontal="left"/>
    </xf>
    <xf numFmtId="0" fontId="11" fillId="0" borderId="0" xfId="13" applyFont="1" applyAlignment="1">
      <alignment horizontal="left" wrapText="1"/>
    </xf>
    <xf numFmtId="0" fontId="6" fillId="7" borderId="0" xfId="8" applyFill="1" applyAlignment="1">
      <alignment horizontal="left" vertical="top" wrapText="1"/>
    </xf>
    <xf numFmtId="0" fontId="28" fillId="3" borderId="69" xfId="0" applyFont="1" applyFill="1" applyBorder="1" applyAlignment="1">
      <alignment horizontal="center"/>
    </xf>
    <xf numFmtId="0" fontId="28" fillId="3" borderId="70" xfId="0" applyFont="1" applyFill="1" applyBorder="1" applyAlignment="1">
      <alignment horizontal="center"/>
    </xf>
    <xf numFmtId="0" fontId="28" fillId="3" borderId="71" xfId="0" applyFont="1" applyFill="1" applyBorder="1" applyAlignment="1">
      <alignment horizontal="center"/>
    </xf>
    <xf numFmtId="0" fontId="11" fillId="7" borderId="0" xfId="8" applyFont="1" applyFill="1" applyAlignment="1">
      <alignment horizontal="left" vertical="center" wrapText="1"/>
    </xf>
    <xf numFmtId="0" fontId="6" fillId="7" borderId="0" xfId="8" applyFont="1" applyFill="1" applyAlignment="1">
      <alignment horizontal="left" vertical="center" wrapText="1"/>
    </xf>
    <xf numFmtId="0" fontId="4" fillId="0" borderId="34" xfId="0" applyFont="1" applyFill="1" applyBorder="1" applyAlignment="1">
      <alignment horizontal="right" vertical="center"/>
    </xf>
    <xf numFmtId="0" fontId="4" fillId="0" borderId="31" xfId="0" applyFont="1" applyFill="1" applyBorder="1" applyAlignment="1">
      <alignment horizontal="right" vertical="center"/>
    </xf>
    <xf numFmtId="0" fontId="4" fillId="0" borderId="66"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66"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72" xfId="0" applyFont="1" applyFill="1" applyBorder="1" applyAlignment="1">
      <alignment horizontal="left" vertical="center" wrapText="1"/>
    </xf>
    <xf numFmtId="0" fontId="4" fillId="0" borderId="35" xfId="0" applyFont="1" applyFill="1" applyBorder="1" applyAlignment="1">
      <alignment horizontal="left" vertical="center" wrapText="1"/>
    </xf>
    <xf numFmtId="0" fontId="4" fillId="3" borderId="45" xfId="0" applyFont="1" applyFill="1" applyBorder="1" applyAlignment="1">
      <alignment horizontal="center" vertical="center"/>
    </xf>
    <xf numFmtId="0" fontId="4" fillId="3" borderId="28" xfId="0" applyFont="1" applyFill="1" applyBorder="1" applyAlignment="1">
      <alignment horizontal="center" vertical="center"/>
    </xf>
    <xf numFmtId="0" fontId="4" fillId="3" borderId="67" xfId="0" applyFont="1" applyFill="1" applyBorder="1" applyAlignment="1">
      <alignment horizontal="center" vertical="center"/>
    </xf>
    <xf numFmtId="0" fontId="4" fillId="0" borderId="34"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11" fillId="0" borderId="17" xfId="0" applyFont="1" applyFill="1" applyBorder="1" applyAlignment="1">
      <alignment horizontal="left" wrapText="1"/>
    </xf>
    <xf numFmtId="0" fontId="11" fillId="0" borderId="14" xfId="0" applyFont="1" applyFill="1" applyBorder="1" applyAlignment="1">
      <alignment horizontal="left" wrapText="1"/>
    </xf>
    <xf numFmtId="0" fontId="11" fillId="3" borderId="9" xfId="8" applyFont="1" applyFill="1" applyBorder="1" applyAlignment="1">
      <alignment horizontal="center" vertical="center" wrapText="1"/>
    </xf>
    <xf numFmtId="0" fontId="11" fillId="0" borderId="9" xfId="0" applyFont="1" applyFill="1" applyBorder="1" applyAlignment="1">
      <alignment horizontal="center" wrapText="1"/>
    </xf>
    <xf numFmtId="0" fontId="11" fillId="0" borderId="9" xfId="0" applyFont="1" applyFill="1" applyBorder="1" applyAlignment="1">
      <alignment horizontal="center"/>
    </xf>
    <xf numFmtId="0" fontId="11" fillId="3" borderId="86" xfId="8" applyFont="1" applyFill="1" applyBorder="1" applyAlignment="1">
      <alignment horizontal="center" vertical="center" wrapText="1"/>
    </xf>
    <xf numFmtId="0" fontId="45" fillId="7" borderId="0" xfId="0" applyFont="1" applyFill="1" applyAlignment="1">
      <alignment horizontal="left" vertical="center" wrapText="1"/>
    </xf>
    <xf numFmtId="0" fontId="16" fillId="9" borderId="9" xfId="0" applyFont="1" applyFill="1" applyBorder="1" applyAlignment="1">
      <alignment horizontal="left" vertical="center" wrapText="1"/>
    </xf>
    <xf numFmtId="0" fontId="0" fillId="0" borderId="9" xfId="0" applyBorder="1" applyAlignment="1">
      <alignment horizontal="left" vertical="center" wrapText="1"/>
    </xf>
    <xf numFmtId="0" fontId="8" fillId="4" borderId="0" xfId="5" applyFont="1" applyFill="1" applyBorder="1" applyAlignment="1">
      <alignment horizontal="left" vertical="center" wrapText="1"/>
    </xf>
    <xf numFmtId="0" fontId="0" fillId="0" borderId="0" xfId="0" applyAlignment="1">
      <alignment horizontal="left" vertical="center"/>
    </xf>
    <xf numFmtId="0" fontId="102" fillId="0" borderId="0" xfId="17" applyFont="1" applyAlignment="1">
      <alignment vertical="center" wrapText="1"/>
    </xf>
    <xf numFmtId="0" fontId="6" fillId="0" borderId="0" xfId="17" applyFont="1" applyAlignment="1">
      <alignment vertical="center" wrapText="1"/>
    </xf>
    <xf numFmtId="0" fontId="16" fillId="9" borderId="9" xfId="17" applyFont="1" applyFill="1" applyBorder="1" applyAlignment="1">
      <alignment horizontal="left" vertical="top" wrapText="1"/>
    </xf>
    <xf numFmtId="44" fontId="108" fillId="22" borderId="9" xfId="2" applyFont="1" applyFill="1" applyBorder="1" applyAlignment="1">
      <alignment horizontal="center" vertical="center" wrapText="1"/>
    </xf>
    <xf numFmtId="0" fontId="107" fillId="33" borderId="17" xfId="21" applyFont="1" applyFill="1" applyBorder="1" applyAlignment="1">
      <alignment horizontal="left" vertical="center" wrapText="1"/>
    </xf>
    <xf numFmtId="0" fontId="107" fillId="33" borderId="14" xfId="21" applyFont="1" applyFill="1" applyBorder="1" applyAlignment="1">
      <alignment horizontal="left" vertical="center" wrapText="1"/>
    </xf>
    <xf numFmtId="44" fontId="107" fillId="33" borderId="9" xfId="2" applyFont="1" applyFill="1" applyBorder="1" applyAlignment="1">
      <alignment horizontal="center" vertical="center" wrapText="1"/>
    </xf>
    <xf numFmtId="44" fontId="108" fillId="22" borderId="12" xfId="2" applyFont="1" applyFill="1" applyBorder="1" applyAlignment="1">
      <alignment horizontal="center" vertical="center" wrapText="1"/>
    </xf>
    <xf numFmtId="44" fontId="108" fillId="22" borderId="13" xfId="2" applyFont="1" applyFill="1" applyBorder="1" applyAlignment="1">
      <alignment horizontal="center" vertical="center" wrapText="1"/>
    </xf>
    <xf numFmtId="0" fontId="106" fillId="0" borderId="0" xfId="21" applyFont="1" applyFill="1" applyBorder="1" applyAlignment="1">
      <alignment horizontal="left" vertical="center" wrapText="1"/>
    </xf>
    <xf numFmtId="0" fontId="6" fillId="29" borderId="0" xfId="21" applyFont="1" applyAlignment="1">
      <alignment horizontal="left" vertical="center"/>
    </xf>
    <xf numFmtId="0" fontId="28" fillId="0" borderId="0" xfId="0" applyFont="1" applyAlignment="1"/>
    <xf numFmtId="0" fontId="106" fillId="0" borderId="0" xfId="21" applyFont="1" applyFill="1" applyBorder="1" applyAlignment="1">
      <alignment horizontal="left" vertical="center"/>
    </xf>
    <xf numFmtId="0" fontId="107" fillId="33" borderId="17" xfId="21" applyFont="1" applyFill="1" applyBorder="1" applyAlignment="1">
      <alignment horizontal="center" vertical="center" wrapText="1"/>
    </xf>
    <xf numFmtId="0" fontId="107" fillId="33" borderId="14" xfId="21" applyFont="1" applyFill="1" applyBorder="1" applyAlignment="1">
      <alignment horizontal="center" vertical="center" wrapText="1"/>
    </xf>
    <xf numFmtId="0" fontId="107" fillId="33" borderId="9" xfId="21" applyFont="1" applyFill="1" applyBorder="1" applyAlignment="1">
      <alignment horizontal="center" vertical="center" wrapText="1"/>
    </xf>
    <xf numFmtId="168" fontId="6" fillId="65" borderId="47" xfId="3" applyNumberFormat="1" applyFont="1" applyFill="1" applyBorder="1" applyAlignment="1">
      <alignment horizontal="center" vertical="center" wrapText="1"/>
    </xf>
    <xf numFmtId="168" fontId="6" fillId="65" borderId="49" xfId="3" applyNumberFormat="1" applyFont="1" applyFill="1" applyBorder="1" applyAlignment="1">
      <alignment horizontal="center" vertical="center" wrapText="1"/>
    </xf>
  </cellXfs>
  <cellStyles count="1969">
    <cellStyle name=" 1" xfId="22"/>
    <cellStyle name="_Capex" xfId="23"/>
    <cellStyle name="_UED AMP 2009-14 Final 250309 Less PU" xfId="24"/>
    <cellStyle name="_UED AMP 2009-14 Final 250309 Less PU_1011 monthly" xfId="25"/>
    <cellStyle name="20% - Accent1 2" xfId="26"/>
    <cellStyle name="20% - Accent2 2" xfId="27"/>
    <cellStyle name="20% - Accent3 2" xfId="28"/>
    <cellStyle name="20% - Accent4 2" xfId="29"/>
    <cellStyle name="20% - Accent5 2" xfId="30"/>
    <cellStyle name="20% - Accent6 2" xfId="31"/>
    <cellStyle name="40% - Accent1 2" xfId="32"/>
    <cellStyle name="40% - Accent2 2" xfId="33"/>
    <cellStyle name="40% - Accent3 2" xfId="34"/>
    <cellStyle name="40% - Accent4 2" xfId="35"/>
    <cellStyle name="40% - Accent5 2" xfId="36"/>
    <cellStyle name="40% - Accent6 2" xfId="37"/>
    <cellStyle name="60% - Accent1 2" xfId="38"/>
    <cellStyle name="60% - Accent2 2" xfId="39"/>
    <cellStyle name="60% - Accent3 2" xfId="40"/>
    <cellStyle name="60% - Accent4 2" xfId="41"/>
    <cellStyle name="60% - Accent5 2" xfId="42"/>
    <cellStyle name="60% - Accent6 2" xfId="43"/>
    <cellStyle name="Accent1 - 20%" xfId="44"/>
    <cellStyle name="Accent1 - 40%" xfId="45"/>
    <cellStyle name="Accent1 - 60%" xfId="46"/>
    <cellStyle name="Accent1 2" xfId="47"/>
    <cellStyle name="Accent2 - 20%" xfId="48"/>
    <cellStyle name="Accent2 - 40%" xfId="49"/>
    <cellStyle name="Accent2 - 60%" xfId="50"/>
    <cellStyle name="Accent2 2" xfId="51"/>
    <cellStyle name="Accent3 - 20%" xfId="52"/>
    <cellStyle name="Accent3 - 40%" xfId="53"/>
    <cellStyle name="Accent3 - 60%" xfId="54"/>
    <cellStyle name="Accent3 2" xfId="55"/>
    <cellStyle name="Accent4 - 20%" xfId="56"/>
    <cellStyle name="Accent4 - 40%" xfId="57"/>
    <cellStyle name="Accent4 - 60%" xfId="58"/>
    <cellStyle name="Accent4 2" xfId="59"/>
    <cellStyle name="Accent5 - 20%" xfId="60"/>
    <cellStyle name="Accent5 - 40%" xfId="61"/>
    <cellStyle name="Accent5 - 60%" xfId="62"/>
    <cellStyle name="Accent5 2" xfId="63"/>
    <cellStyle name="Accent6 - 20%" xfId="64"/>
    <cellStyle name="Accent6 - 40%" xfId="65"/>
    <cellStyle name="Accent6 - 60%" xfId="66"/>
    <cellStyle name="Accent6 2" xfId="67"/>
    <cellStyle name="Agara" xfId="68"/>
    <cellStyle name="B79812_.wvu.PrintTitlest" xfId="69"/>
    <cellStyle name="Bad 2" xfId="70"/>
    <cellStyle name="Black" xfId="71"/>
    <cellStyle name="Blockout" xfId="72"/>
    <cellStyle name="Blockout 2" xfId="73"/>
    <cellStyle name="Blue" xfId="74"/>
    <cellStyle name="Calculation 2" xfId="75"/>
    <cellStyle name="Calculation 2 2" xfId="76"/>
    <cellStyle name="Calculation 2 2 2" xfId="77"/>
    <cellStyle name="Calculation 2 2 2 2" xfId="78"/>
    <cellStyle name="Calculation 2 2 2 2 2" xfId="570"/>
    <cellStyle name="Calculation 2 2 2 2 2 2" xfId="1217"/>
    <cellStyle name="Calculation 2 2 2 2 2 3" xfId="1642"/>
    <cellStyle name="Calculation 2 2 2 2 3" xfId="765"/>
    <cellStyle name="Calculation 2 2 2 2 3 2" xfId="1412"/>
    <cellStyle name="Calculation 2 2 2 2 3 3" xfId="1837"/>
    <cellStyle name="Calculation 2 2 2 2 4" xfId="1114"/>
    <cellStyle name="Calculation 2 2 2 3" xfId="521"/>
    <cellStyle name="Calculation 2 2 2 3 2" xfId="1168"/>
    <cellStyle name="Calculation 2 2 2 3 3" xfId="1593"/>
    <cellStyle name="Calculation 2 2 2 4" xfId="716"/>
    <cellStyle name="Calculation 2 2 2 4 2" xfId="1363"/>
    <cellStyle name="Calculation 2 2 2 4 3" xfId="1788"/>
    <cellStyle name="Calculation 2 2 2 5" xfId="1115"/>
    <cellStyle name="Calculation 2 2 3" xfId="79"/>
    <cellStyle name="Calculation 2 2 3 2" xfId="80"/>
    <cellStyle name="Calculation 2 2 3 2 2" xfId="571"/>
    <cellStyle name="Calculation 2 2 3 2 2 2" xfId="1218"/>
    <cellStyle name="Calculation 2 2 3 2 2 3" xfId="1643"/>
    <cellStyle name="Calculation 2 2 3 2 3" xfId="766"/>
    <cellStyle name="Calculation 2 2 3 2 3 2" xfId="1413"/>
    <cellStyle name="Calculation 2 2 3 2 3 3" xfId="1838"/>
    <cellStyle name="Calculation 2 2 3 2 4" xfId="1112"/>
    <cellStyle name="Calculation 2 2 3 3" xfId="522"/>
    <cellStyle name="Calculation 2 2 3 3 2" xfId="1169"/>
    <cellStyle name="Calculation 2 2 3 3 3" xfId="1594"/>
    <cellStyle name="Calculation 2 2 3 4" xfId="717"/>
    <cellStyle name="Calculation 2 2 3 4 2" xfId="1364"/>
    <cellStyle name="Calculation 2 2 3 4 3" xfId="1789"/>
    <cellStyle name="Calculation 2 2 3 5" xfId="1113"/>
    <cellStyle name="Calculation 2 2 4" xfId="81"/>
    <cellStyle name="Calculation 2 2 4 2" xfId="572"/>
    <cellStyle name="Calculation 2 2 4 2 2" xfId="1219"/>
    <cellStyle name="Calculation 2 2 4 2 3" xfId="1644"/>
    <cellStyle name="Calculation 2 2 4 3" xfId="767"/>
    <cellStyle name="Calculation 2 2 4 3 2" xfId="1414"/>
    <cellStyle name="Calculation 2 2 4 3 3" xfId="1839"/>
    <cellStyle name="Calculation 2 2 4 4" xfId="1111"/>
    <cellStyle name="Calculation 2 2 5" xfId="497"/>
    <cellStyle name="Calculation 2 2 5 2" xfId="1144"/>
    <cellStyle name="Calculation 2 2 5 3" xfId="1569"/>
    <cellStyle name="Calculation 2 2 6" xfId="479"/>
    <cellStyle name="Calculation 2 2 6 2" xfId="1128"/>
    <cellStyle name="Calculation 2 2 6 3" xfId="1555"/>
    <cellStyle name="Calculation 2 2 7" xfId="1116"/>
    <cellStyle name="Calculation 2 3" xfId="82"/>
    <cellStyle name="Calculation 2 3 2" xfId="83"/>
    <cellStyle name="Calculation 2 3 2 2" xfId="84"/>
    <cellStyle name="Calculation 2 3 2 2 2" xfId="573"/>
    <cellStyle name="Calculation 2 3 2 2 2 2" xfId="1220"/>
    <cellStyle name="Calculation 2 3 2 2 2 3" xfId="1645"/>
    <cellStyle name="Calculation 2 3 2 2 3" xfId="768"/>
    <cellStyle name="Calculation 2 3 2 2 3 2" xfId="1415"/>
    <cellStyle name="Calculation 2 3 2 2 3 3" xfId="1840"/>
    <cellStyle name="Calculation 2 3 2 2 4" xfId="1108"/>
    <cellStyle name="Calculation 2 3 2 3" xfId="523"/>
    <cellStyle name="Calculation 2 3 2 3 2" xfId="1170"/>
    <cellStyle name="Calculation 2 3 2 3 3" xfId="1595"/>
    <cellStyle name="Calculation 2 3 2 4" xfId="718"/>
    <cellStyle name="Calculation 2 3 2 4 2" xfId="1365"/>
    <cellStyle name="Calculation 2 3 2 4 3" xfId="1790"/>
    <cellStyle name="Calculation 2 3 2 5" xfId="1109"/>
    <cellStyle name="Calculation 2 3 3" xfId="85"/>
    <cellStyle name="Calculation 2 3 3 2" xfId="86"/>
    <cellStyle name="Calculation 2 3 3 2 2" xfId="574"/>
    <cellStyle name="Calculation 2 3 3 2 2 2" xfId="1221"/>
    <cellStyle name="Calculation 2 3 3 2 2 3" xfId="1646"/>
    <cellStyle name="Calculation 2 3 3 2 3" xfId="769"/>
    <cellStyle name="Calculation 2 3 3 2 3 2" xfId="1416"/>
    <cellStyle name="Calculation 2 3 3 2 3 3" xfId="1841"/>
    <cellStyle name="Calculation 2 3 3 2 4" xfId="1106"/>
    <cellStyle name="Calculation 2 3 3 3" xfId="524"/>
    <cellStyle name="Calculation 2 3 3 3 2" xfId="1171"/>
    <cellStyle name="Calculation 2 3 3 3 3" xfId="1596"/>
    <cellStyle name="Calculation 2 3 3 4" xfId="719"/>
    <cellStyle name="Calculation 2 3 3 4 2" xfId="1366"/>
    <cellStyle name="Calculation 2 3 3 4 3" xfId="1791"/>
    <cellStyle name="Calculation 2 3 3 5" xfId="1107"/>
    <cellStyle name="Calculation 2 3 4" xfId="87"/>
    <cellStyle name="Calculation 2 3 4 2" xfId="575"/>
    <cellStyle name="Calculation 2 3 4 2 2" xfId="1222"/>
    <cellStyle name="Calculation 2 3 4 2 3" xfId="1647"/>
    <cellStyle name="Calculation 2 3 4 3" xfId="770"/>
    <cellStyle name="Calculation 2 3 4 3 2" xfId="1417"/>
    <cellStyle name="Calculation 2 3 4 3 3" xfId="1842"/>
    <cellStyle name="Calculation 2 3 4 4" xfId="1105"/>
    <cellStyle name="Calculation 2 3 5" xfId="498"/>
    <cellStyle name="Calculation 2 3 5 2" xfId="1145"/>
    <cellStyle name="Calculation 2 3 5 3" xfId="1570"/>
    <cellStyle name="Calculation 2 3 6" xfId="478"/>
    <cellStyle name="Calculation 2 3 6 2" xfId="1127"/>
    <cellStyle name="Calculation 2 3 6 3" xfId="1554"/>
    <cellStyle name="Calculation 2 3 7" xfId="1110"/>
    <cellStyle name="Calculation 2 4" xfId="88"/>
    <cellStyle name="Calculation 2 4 2" xfId="89"/>
    <cellStyle name="Calculation 2 4 2 2" xfId="90"/>
    <cellStyle name="Calculation 2 4 2 2 2" xfId="576"/>
    <cellStyle name="Calculation 2 4 2 2 2 2" xfId="1223"/>
    <cellStyle name="Calculation 2 4 2 2 2 3" xfId="1648"/>
    <cellStyle name="Calculation 2 4 2 2 3" xfId="771"/>
    <cellStyle name="Calculation 2 4 2 2 3 2" xfId="1418"/>
    <cellStyle name="Calculation 2 4 2 2 3 3" xfId="1843"/>
    <cellStyle name="Calculation 2 4 2 2 4" xfId="1102"/>
    <cellStyle name="Calculation 2 4 2 3" xfId="525"/>
    <cellStyle name="Calculation 2 4 2 3 2" xfId="1172"/>
    <cellStyle name="Calculation 2 4 2 3 3" xfId="1597"/>
    <cellStyle name="Calculation 2 4 2 4" xfId="720"/>
    <cellStyle name="Calculation 2 4 2 4 2" xfId="1367"/>
    <cellStyle name="Calculation 2 4 2 4 3" xfId="1792"/>
    <cellStyle name="Calculation 2 4 2 5" xfId="1103"/>
    <cellStyle name="Calculation 2 4 3" xfId="91"/>
    <cellStyle name="Calculation 2 4 3 2" xfId="92"/>
    <cellStyle name="Calculation 2 4 3 2 2" xfId="577"/>
    <cellStyle name="Calculation 2 4 3 2 2 2" xfId="1224"/>
    <cellStyle name="Calculation 2 4 3 2 2 3" xfId="1649"/>
    <cellStyle name="Calculation 2 4 3 2 3" xfId="772"/>
    <cellStyle name="Calculation 2 4 3 2 3 2" xfId="1419"/>
    <cellStyle name="Calculation 2 4 3 2 3 3" xfId="1844"/>
    <cellStyle name="Calculation 2 4 3 2 4" xfId="1100"/>
    <cellStyle name="Calculation 2 4 3 3" xfId="526"/>
    <cellStyle name="Calculation 2 4 3 3 2" xfId="1173"/>
    <cellStyle name="Calculation 2 4 3 3 3" xfId="1598"/>
    <cellStyle name="Calculation 2 4 3 4" xfId="721"/>
    <cellStyle name="Calculation 2 4 3 4 2" xfId="1368"/>
    <cellStyle name="Calculation 2 4 3 4 3" xfId="1793"/>
    <cellStyle name="Calculation 2 4 3 5" xfId="1101"/>
    <cellStyle name="Calculation 2 4 4" xfId="93"/>
    <cellStyle name="Calculation 2 4 4 2" xfId="578"/>
    <cellStyle name="Calculation 2 4 4 2 2" xfId="1225"/>
    <cellStyle name="Calculation 2 4 4 2 3" xfId="1650"/>
    <cellStyle name="Calculation 2 4 4 3" xfId="773"/>
    <cellStyle name="Calculation 2 4 4 3 2" xfId="1420"/>
    <cellStyle name="Calculation 2 4 4 3 3" xfId="1845"/>
    <cellStyle name="Calculation 2 4 4 4" xfId="1099"/>
    <cellStyle name="Calculation 2 4 5" xfId="499"/>
    <cellStyle name="Calculation 2 4 5 2" xfId="1146"/>
    <cellStyle name="Calculation 2 4 5 3" xfId="1571"/>
    <cellStyle name="Calculation 2 4 6" xfId="477"/>
    <cellStyle name="Calculation 2 4 6 2" xfId="1126"/>
    <cellStyle name="Calculation 2 4 6 3" xfId="1553"/>
    <cellStyle name="Calculation 2 4 7" xfId="1104"/>
    <cellStyle name="Calculation 2 5" xfId="94"/>
    <cellStyle name="Calculation 2 5 2" xfId="95"/>
    <cellStyle name="Calculation 2 5 2 2" xfId="96"/>
    <cellStyle name="Calculation 2 5 2 2 2" xfId="579"/>
    <cellStyle name="Calculation 2 5 2 2 2 2" xfId="1226"/>
    <cellStyle name="Calculation 2 5 2 2 2 3" xfId="1651"/>
    <cellStyle name="Calculation 2 5 2 2 3" xfId="774"/>
    <cellStyle name="Calculation 2 5 2 2 3 2" xfId="1421"/>
    <cellStyle name="Calculation 2 5 2 2 3 3" xfId="1846"/>
    <cellStyle name="Calculation 2 5 2 2 4" xfId="1096"/>
    <cellStyle name="Calculation 2 5 2 3" xfId="527"/>
    <cellStyle name="Calculation 2 5 2 3 2" xfId="1174"/>
    <cellStyle name="Calculation 2 5 2 3 3" xfId="1599"/>
    <cellStyle name="Calculation 2 5 2 4" xfId="722"/>
    <cellStyle name="Calculation 2 5 2 4 2" xfId="1369"/>
    <cellStyle name="Calculation 2 5 2 4 3" xfId="1794"/>
    <cellStyle name="Calculation 2 5 2 5" xfId="1097"/>
    <cellStyle name="Calculation 2 5 3" xfId="97"/>
    <cellStyle name="Calculation 2 5 3 2" xfId="98"/>
    <cellStyle name="Calculation 2 5 3 2 2" xfId="580"/>
    <cellStyle name="Calculation 2 5 3 2 2 2" xfId="1227"/>
    <cellStyle name="Calculation 2 5 3 2 2 3" xfId="1652"/>
    <cellStyle name="Calculation 2 5 3 2 3" xfId="775"/>
    <cellStyle name="Calculation 2 5 3 2 3 2" xfId="1422"/>
    <cellStyle name="Calculation 2 5 3 2 3 3" xfId="1847"/>
    <cellStyle name="Calculation 2 5 3 2 4" xfId="1094"/>
    <cellStyle name="Calculation 2 5 3 3" xfId="528"/>
    <cellStyle name="Calculation 2 5 3 3 2" xfId="1175"/>
    <cellStyle name="Calculation 2 5 3 3 3" xfId="1600"/>
    <cellStyle name="Calculation 2 5 3 4" xfId="723"/>
    <cellStyle name="Calculation 2 5 3 4 2" xfId="1370"/>
    <cellStyle name="Calculation 2 5 3 4 3" xfId="1795"/>
    <cellStyle name="Calculation 2 5 3 5" xfId="1095"/>
    <cellStyle name="Calculation 2 5 4" xfId="99"/>
    <cellStyle name="Calculation 2 5 4 2" xfId="581"/>
    <cellStyle name="Calculation 2 5 4 2 2" xfId="1228"/>
    <cellStyle name="Calculation 2 5 4 2 3" xfId="1653"/>
    <cellStyle name="Calculation 2 5 4 3" xfId="776"/>
    <cellStyle name="Calculation 2 5 4 3 2" xfId="1423"/>
    <cellStyle name="Calculation 2 5 4 3 3" xfId="1848"/>
    <cellStyle name="Calculation 2 5 4 4" xfId="1093"/>
    <cellStyle name="Calculation 2 5 5" xfId="500"/>
    <cellStyle name="Calculation 2 5 5 2" xfId="1147"/>
    <cellStyle name="Calculation 2 5 5 3" xfId="1572"/>
    <cellStyle name="Calculation 2 5 6" xfId="476"/>
    <cellStyle name="Calculation 2 5 6 2" xfId="1125"/>
    <cellStyle name="Calculation 2 5 6 3" xfId="1552"/>
    <cellStyle name="Calculation 2 5 7" xfId="1098"/>
    <cellStyle name="Calculation 2 6" xfId="100"/>
    <cellStyle name="Calculation 2 6 2" xfId="582"/>
    <cellStyle name="Calculation 2 6 2 2" xfId="1229"/>
    <cellStyle name="Calculation 2 6 2 3" xfId="1654"/>
    <cellStyle name="Calculation 2 6 3" xfId="777"/>
    <cellStyle name="Calculation 2 6 3 2" xfId="1424"/>
    <cellStyle name="Calculation 2 6 3 3" xfId="1849"/>
    <cellStyle name="Calculation 2 6 4" xfId="1092"/>
    <cellStyle name="Calculation 2 7" xfId="483"/>
    <cellStyle name="Calculation 2 7 2" xfId="1132"/>
    <cellStyle name="Calculation 2 7 3" xfId="1559"/>
    <cellStyle name="Calculation 2 8" xfId="469"/>
    <cellStyle name="Calculation 2 8 2" xfId="1118"/>
    <cellStyle name="Calculation 2 8 3" xfId="1545"/>
    <cellStyle name="Calculation 2 9" xfId="1117"/>
    <cellStyle name="Check Cell 2" xfId="101"/>
    <cellStyle name="Check Cell 2 2" xfId="102"/>
    <cellStyle name="Check Cell 2 2 2" xfId="103"/>
    <cellStyle name="Check Cell 2 2 2 2" xfId="11"/>
    <cellStyle name="Comma" xfId="1" builtinId="3"/>
    <cellStyle name="Comma [0]7Z_87C" xfId="104"/>
    <cellStyle name="Comma 0" xfId="105"/>
    <cellStyle name="Comma 1" xfId="106"/>
    <cellStyle name="Comma 2" xfId="107"/>
    <cellStyle name="Comma 2 2" xfId="108"/>
    <cellStyle name="Comma 2 3" xfId="19"/>
    <cellStyle name="Comma 3" xfId="109"/>
    <cellStyle name="Comma 4" xfId="110"/>
    <cellStyle name="Comma0" xfId="111"/>
    <cellStyle name="Currency" xfId="2" builtinId="4"/>
    <cellStyle name="Currency 11" xfId="14"/>
    <cellStyle name="Currency 2" xfId="112"/>
    <cellStyle name="Currency 3" xfId="113"/>
    <cellStyle name="Currency 4" xfId="114"/>
    <cellStyle name="D4_B8B1_005004B79812_.wvu.PrintTitlest" xfId="115"/>
    <cellStyle name="Date" xfId="116"/>
    <cellStyle name="Emphasis 1" xfId="117"/>
    <cellStyle name="Emphasis 2" xfId="118"/>
    <cellStyle name="Emphasis 3" xfId="119"/>
    <cellStyle name="Euro" xfId="120"/>
    <cellStyle name="Explanatory Text 2" xfId="121"/>
    <cellStyle name="Fixed" xfId="122"/>
    <cellStyle name="Gilsans" xfId="123"/>
    <cellStyle name="Gilsansl" xfId="124"/>
    <cellStyle name="Good 2" xfId="125"/>
    <cellStyle name="Heading 1 2" xfId="126"/>
    <cellStyle name="Heading 1 2 2" xfId="485"/>
    <cellStyle name="Heading 1 2 2 2" xfId="1134"/>
    <cellStyle name="Heading 1 2 3" xfId="490"/>
    <cellStyle name="Heading 1 3" xfId="127"/>
    <cellStyle name="Heading 2 2" xfId="128"/>
    <cellStyle name="Heading 2 2 2" xfId="486"/>
    <cellStyle name="Heading 2 2 2 2" xfId="1135"/>
    <cellStyle name="Heading 2 2 3" xfId="489"/>
    <cellStyle name="Heading 2 3" xfId="129"/>
    <cellStyle name="Heading 3 2" xfId="130"/>
    <cellStyle name="Heading 3 2 2" xfId="131"/>
    <cellStyle name="Heading 3 2 2 2" xfId="132"/>
    <cellStyle name="Heading 3 2 2 2 2" xfId="971"/>
    <cellStyle name="Heading 3 2 2 2 3" xfId="1087"/>
    <cellStyle name="Heading 3 2 2 3" xfId="970"/>
    <cellStyle name="Heading 3 2 2 4" xfId="1088"/>
    <cellStyle name="Heading 3 2 3" xfId="133"/>
    <cellStyle name="Heading 3 2 3 2" xfId="972"/>
    <cellStyle name="Heading 3 2 3 3" xfId="1086"/>
    <cellStyle name="Heading 3 2 4" xfId="969"/>
    <cellStyle name="Heading 3 2 5" xfId="1089"/>
    <cellStyle name="Heading 3 3" xfId="134"/>
    <cellStyle name="Heading 4 2" xfId="135"/>
    <cellStyle name="Heading 4 3" xfId="136"/>
    <cellStyle name="Heading(4)" xfId="137"/>
    <cellStyle name="Hyperlink 2" xfId="7"/>
    <cellStyle name="Hyperlink 3" xfId="138"/>
    <cellStyle name="Hyperlink Arrow" xfId="139"/>
    <cellStyle name="Hyperlink Text" xfId="140"/>
    <cellStyle name="Input 2" xfId="141"/>
    <cellStyle name="Input 2 2" xfId="142"/>
    <cellStyle name="Input 2 2 2" xfId="143"/>
    <cellStyle name="Input 2 2 2 2" xfId="144"/>
    <cellStyle name="Input 2 2 2 2 2" xfId="583"/>
    <cellStyle name="Input 2 2 2 2 2 2" xfId="1230"/>
    <cellStyle name="Input 2 2 2 2 2 3" xfId="1655"/>
    <cellStyle name="Input 2 2 2 2 3" xfId="778"/>
    <cellStyle name="Input 2 2 2 2 3 2" xfId="1425"/>
    <cellStyle name="Input 2 2 2 2 3 3" xfId="1850"/>
    <cellStyle name="Input 2 2 2 2 4" xfId="1082"/>
    <cellStyle name="Input 2 2 2 3" xfId="529"/>
    <cellStyle name="Input 2 2 2 3 2" xfId="1176"/>
    <cellStyle name="Input 2 2 2 3 3" xfId="1601"/>
    <cellStyle name="Input 2 2 2 4" xfId="724"/>
    <cellStyle name="Input 2 2 2 4 2" xfId="1371"/>
    <cellStyle name="Input 2 2 2 4 3" xfId="1796"/>
    <cellStyle name="Input 2 2 2 5" xfId="1083"/>
    <cellStyle name="Input 2 2 3" xfId="145"/>
    <cellStyle name="Input 2 2 3 2" xfId="146"/>
    <cellStyle name="Input 2 2 3 2 2" xfId="584"/>
    <cellStyle name="Input 2 2 3 2 2 2" xfId="1231"/>
    <cellStyle name="Input 2 2 3 2 2 3" xfId="1656"/>
    <cellStyle name="Input 2 2 3 2 3" xfId="779"/>
    <cellStyle name="Input 2 2 3 2 3 2" xfId="1426"/>
    <cellStyle name="Input 2 2 3 2 3 3" xfId="1851"/>
    <cellStyle name="Input 2 2 3 2 4" xfId="1080"/>
    <cellStyle name="Input 2 2 3 3" xfId="530"/>
    <cellStyle name="Input 2 2 3 3 2" xfId="1177"/>
    <cellStyle name="Input 2 2 3 3 3" xfId="1602"/>
    <cellStyle name="Input 2 2 3 4" xfId="725"/>
    <cellStyle name="Input 2 2 3 4 2" xfId="1372"/>
    <cellStyle name="Input 2 2 3 4 3" xfId="1797"/>
    <cellStyle name="Input 2 2 3 5" xfId="1081"/>
    <cellStyle name="Input 2 2 4" xfId="147"/>
    <cellStyle name="Input 2 2 4 2" xfId="585"/>
    <cellStyle name="Input 2 2 4 2 2" xfId="1232"/>
    <cellStyle name="Input 2 2 4 2 3" xfId="1657"/>
    <cellStyle name="Input 2 2 4 3" xfId="780"/>
    <cellStyle name="Input 2 2 4 3 2" xfId="1427"/>
    <cellStyle name="Input 2 2 4 3 3" xfId="1852"/>
    <cellStyle name="Input 2 2 4 4" xfId="1079"/>
    <cellStyle name="Input 2 2 5" xfId="501"/>
    <cellStyle name="Input 2 2 5 2" xfId="1148"/>
    <cellStyle name="Input 2 2 5 3" xfId="1573"/>
    <cellStyle name="Input 2 2 6" xfId="475"/>
    <cellStyle name="Input 2 2 6 2" xfId="1124"/>
    <cellStyle name="Input 2 2 6 3" xfId="1551"/>
    <cellStyle name="Input 2 2 7" xfId="1084"/>
    <cellStyle name="Input 2 3" xfId="148"/>
    <cellStyle name="Input 2 3 2" xfId="149"/>
    <cellStyle name="Input 2 3 2 2" xfId="150"/>
    <cellStyle name="Input 2 3 2 2 2" xfId="586"/>
    <cellStyle name="Input 2 3 2 2 2 2" xfId="1233"/>
    <cellStyle name="Input 2 3 2 2 2 3" xfId="1658"/>
    <cellStyle name="Input 2 3 2 2 3" xfId="781"/>
    <cellStyle name="Input 2 3 2 2 3 2" xfId="1428"/>
    <cellStyle name="Input 2 3 2 2 3 3" xfId="1853"/>
    <cellStyle name="Input 2 3 2 2 4" xfId="1076"/>
    <cellStyle name="Input 2 3 2 3" xfId="531"/>
    <cellStyle name="Input 2 3 2 3 2" xfId="1178"/>
    <cellStyle name="Input 2 3 2 3 3" xfId="1603"/>
    <cellStyle name="Input 2 3 2 4" xfId="726"/>
    <cellStyle name="Input 2 3 2 4 2" xfId="1373"/>
    <cellStyle name="Input 2 3 2 4 3" xfId="1798"/>
    <cellStyle name="Input 2 3 2 5" xfId="1077"/>
    <cellStyle name="Input 2 3 3" xfId="151"/>
    <cellStyle name="Input 2 3 3 2" xfId="152"/>
    <cellStyle name="Input 2 3 3 2 2" xfId="587"/>
    <cellStyle name="Input 2 3 3 2 2 2" xfId="1234"/>
    <cellStyle name="Input 2 3 3 2 2 3" xfId="1659"/>
    <cellStyle name="Input 2 3 3 2 3" xfId="782"/>
    <cellStyle name="Input 2 3 3 2 3 2" xfId="1429"/>
    <cellStyle name="Input 2 3 3 2 3 3" xfId="1854"/>
    <cellStyle name="Input 2 3 3 2 4" xfId="1074"/>
    <cellStyle name="Input 2 3 3 3" xfId="532"/>
    <cellStyle name="Input 2 3 3 3 2" xfId="1179"/>
    <cellStyle name="Input 2 3 3 3 3" xfId="1604"/>
    <cellStyle name="Input 2 3 3 4" xfId="727"/>
    <cellStyle name="Input 2 3 3 4 2" xfId="1374"/>
    <cellStyle name="Input 2 3 3 4 3" xfId="1799"/>
    <cellStyle name="Input 2 3 3 5" xfId="1075"/>
    <cellStyle name="Input 2 3 4" xfId="153"/>
    <cellStyle name="Input 2 3 4 2" xfId="588"/>
    <cellStyle name="Input 2 3 4 2 2" xfId="1235"/>
    <cellStyle name="Input 2 3 4 2 3" xfId="1660"/>
    <cellStyle name="Input 2 3 4 3" xfId="783"/>
    <cellStyle name="Input 2 3 4 3 2" xfId="1430"/>
    <cellStyle name="Input 2 3 4 3 3" xfId="1855"/>
    <cellStyle name="Input 2 3 4 4" xfId="1073"/>
    <cellStyle name="Input 2 3 5" xfId="502"/>
    <cellStyle name="Input 2 3 5 2" xfId="1149"/>
    <cellStyle name="Input 2 3 5 3" xfId="1574"/>
    <cellStyle name="Input 2 3 6" xfId="474"/>
    <cellStyle name="Input 2 3 6 2" xfId="1123"/>
    <cellStyle name="Input 2 3 6 3" xfId="1550"/>
    <cellStyle name="Input 2 3 7" xfId="1078"/>
    <cellStyle name="Input 2 4" xfId="154"/>
    <cellStyle name="Input 2 4 2" xfId="155"/>
    <cellStyle name="Input 2 4 2 2" xfId="156"/>
    <cellStyle name="Input 2 4 2 2 2" xfId="589"/>
    <cellStyle name="Input 2 4 2 2 2 2" xfId="1236"/>
    <cellStyle name="Input 2 4 2 2 2 3" xfId="1661"/>
    <cellStyle name="Input 2 4 2 2 3" xfId="784"/>
    <cellStyle name="Input 2 4 2 2 3 2" xfId="1431"/>
    <cellStyle name="Input 2 4 2 2 3 3" xfId="1856"/>
    <cellStyle name="Input 2 4 2 2 4" xfId="1070"/>
    <cellStyle name="Input 2 4 2 3" xfId="533"/>
    <cellStyle name="Input 2 4 2 3 2" xfId="1180"/>
    <cellStyle name="Input 2 4 2 3 3" xfId="1605"/>
    <cellStyle name="Input 2 4 2 4" xfId="728"/>
    <cellStyle name="Input 2 4 2 4 2" xfId="1375"/>
    <cellStyle name="Input 2 4 2 4 3" xfId="1800"/>
    <cellStyle name="Input 2 4 2 5" xfId="1071"/>
    <cellStyle name="Input 2 4 3" xfId="157"/>
    <cellStyle name="Input 2 4 3 2" xfId="158"/>
    <cellStyle name="Input 2 4 3 2 2" xfId="590"/>
    <cellStyle name="Input 2 4 3 2 2 2" xfId="1237"/>
    <cellStyle name="Input 2 4 3 2 2 3" xfId="1662"/>
    <cellStyle name="Input 2 4 3 2 3" xfId="785"/>
    <cellStyle name="Input 2 4 3 2 3 2" xfId="1432"/>
    <cellStyle name="Input 2 4 3 2 3 3" xfId="1857"/>
    <cellStyle name="Input 2 4 3 2 4" xfId="1068"/>
    <cellStyle name="Input 2 4 3 3" xfId="534"/>
    <cellStyle name="Input 2 4 3 3 2" xfId="1181"/>
    <cellStyle name="Input 2 4 3 3 3" xfId="1606"/>
    <cellStyle name="Input 2 4 3 4" xfId="729"/>
    <cellStyle name="Input 2 4 3 4 2" xfId="1376"/>
    <cellStyle name="Input 2 4 3 4 3" xfId="1801"/>
    <cellStyle name="Input 2 4 3 5" xfId="1069"/>
    <cellStyle name="Input 2 4 4" xfId="159"/>
    <cellStyle name="Input 2 4 4 2" xfId="591"/>
    <cellStyle name="Input 2 4 4 2 2" xfId="1238"/>
    <cellStyle name="Input 2 4 4 2 3" xfId="1663"/>
    <cellStyle name="Input 2 4 4 3" xfId="786"/>
    <cellStyle name="Input 2 4 4 3 2" xfId="1433"/>
    <cellStyle name="Input 2 4 4 3 3" xfId="1858"/>
    <cellStyle name="Input 2 4 4 4" xfId="1067"/>
    <cellStyle name="Input 2 4 5" xfId="503"/>
    <cellStyle name="Input 2 4 5 2" xfId="1150"/>
    <cellStyle name="Input 2 4 5 3" xfId="1575"/>
    <cellStyle name="Input 2 4 6" xfId="473"/>
    <cellStyle name="Input 2 4 6 2" xfId="1122"/>
    <cellStyle name="Input 2 4 6 3" xfId="1549"/>
    <cellStyle name="Input 2 4 7" xfId="1072"/>
    <cellStyle name="Input 2 5" xfId="160"/>
    <cellStyle name="Input 2 5 2" xfId="161"/>
    <cellStyle name="Input 2 5 2 2" xfId="162"/>
    <cellStyle name="Input 2 5 2 2 2" xfId="592"/>
    <cellStyle name="Input 2 5 2 2 2 2" xfId="1239"/>
    <cellStyle name="Input 2 5 2 2 2 3" xfId="1664"/>
    <cellStyle name="Input 2 5 2 2 3" xfId="787"/>
    <cellStyle name="Input 2 5 2 2 3 2" xfId="1434"/>
    <cellStyle name="Input 2 5 2 2 3 3" xfId="1859"/>
    <cellStyle name="Input 2 5 2 2 4" xfId="1064"/>
    <cellStyle name="Input 2 5 2 3" xfId="535"/>
    <cellStyle name="Input 2 5 2 3 2" xfId="1182"/>
    <cellStyle name="Input 2 5 2 3 3" xfId="1607"/>
    <cellStyle name="Input 2 5 2 4" xfId="730"/>
    <cellStyle name="Input 2 5 2 4 2" xfId="1377"/>
    <cellStyle name="Input 2 5 2 4 3" xfId="1802"/>
    <cellStyle name="Input 2 5 2 5" xfId="1065"/>
    <cellStyle name="Input 2 5 3" xfId="163"/>
    <cellStyle name="Input 2 5 3 2" xfId="164"/>
    <cellStyle name="Input 2 5 3 2 2" xfId="593"/>
    <cellStyle name="Input 2 5 3 2 2 2" xfId="1240"/>
    <cellStyle name="Input 2 5 3 2 2 3" xfId="1665"/>
    <cellStyle name="Input 2 5 3 2 3" xfId="788"/>
    <cellStyle name="Input 2 5 3 2 3 2" xfId="1435"/>
    <cellStyle name="Input 2 5 3 2 3 3" xfId="1860"/>
    <cellStyle name="Input 2 5 3 2 4" xfId="1062"/>
    <cellStyle name="Input 2 5 3 3" xfId="536"/>
    <cellStyle name="Input 2 5 3 3 2" xfId="1183"/>
    <cellStyle name="Input 2 5 3 3 3" xfId="1608"/>
    <cellStyle name="Input 2 5 3 4" xfId="731"/>
    <cellStyle name="Input 2 5 3 4 2" xfId="1378"/>
    <cellStyle name="Input 2 5 3 4 3" xfId="1803"/>
    <cellStyle name="Input 2 5 3 5" xfId="1063"/>
    <cellStyle name="Input 2 5 4" xfId="165"/>
    <cellStyle name="Input 2 5 4 2" xfId="594"/>
    <cellStyle name="Input 2 5 4 2 2" xfId="1241"/>
    <cellStyle name="Input 2 5 4 2 3" xfId="1666"/>
    <cellStyle name="Input 2 5 4 3" xfId="789"/>
    <cellStyle name="Input 2 5 4 3 2" xfId="1436"/>
    <cellStyle name="Input 2 5 4 3 3" xfId="1861"/>
    <cellStyle name="Input 2 5 4 4" xfId="1061"/>
    <cellStyle name="Input 2 5 5" xfId="504"/>
    <cellStyle name="Input 2 5 5 2" xfId="1151"/>
    <cellStyle name="Input 2 5 5 3" xfId="1576"/>
    <cellStyle name="Input 2 5 6" xfId="472"/>
    <cellStyle name="Input 2 5 6 2" xfId="1121"/>
    <cellStyle name="Input 2 5 6 3" xfId="1548"/>
    <cellStyle name="Input 2 5 7" xfId="1066"/>
    <cellStyle name="Input 2 6" xfId="166"/>
    <cellStyle name="Input 2 6 2" xfId="595"/>
    <cellStyle name="Input 2 6 2 2" xfId="1242"/>
    <cellStyle name="Input 2 6 2 3" xfId="1667"/>
    <cellStyle name="Input 2 6 3" xfId="790"/>
    <cellStyle name="Input 2 6 3 2" xfId="1437"/>
    <cellStyle name="Input 2 6 3 3" xfId="1862"/>
    <cellStyle name="Input 2 6 4" xfId="1060"/>
    <cellStyle name="Input 2 7" xfId="487"/>
    <cellStyle name="Input 2 7 2" xfId="1136"/>
    <cellStyle name="Input 2 7 3" xfId="1561"/>
    <cellStyle name="Input 2 8" xfId="488"/>
    <cellStyle name="Input 2 8 2" xfId="1137"/>
    <cellStyle name="Input 2 8 3" xfId="1562"/>
    <cellStyle name="Input 2 9" xfId="1085"/>
    <cellStyle name="Input1" xfId="167"/>
    <cellStyle name="Input1 2" xfId="168"/>
    <cellStyle name="Input1 3" xfId="169"/>
    <cellStyle name="Input1 4" xfId="170"/>
    <cellStyle name="Input3" xfId="171"/>
    <cellStyle name="Input3 2" xfId="172"/>
    <cellStyle name="Input3 3" xfId="173"/>
    <cellStyle name="Input3 4" xfId="174"/>
    <cellStyle name="Lines" xfId="175"/>
    <cellStyle name="Linked Cell 2" xfId="176"/>
    <cellStyle name="Mine" xfId="177"/>
    <cellStyle name="Model Name" xfId="178"/>
    <cellStyle name="Neutral 2" xfId="179"/>
    <cellStyle name="Normal" xfId="0" builtinId="0"/>
    <cellStyle name="Normal - Style1" xfId="180"/>
    <cellStyle name="Normal 10" xfId="13"/>
    <cellStyle name="Normal 11" xfId="181"/>
    <cellStyle name="Normal 114" xfId="6"/>
    <cellStyle name="Normal 12" xfId="182"/>
    <cellStyle name="Normal 13" xfId="5"/>
    <cellStyle name="Normal 13 2" xfId="15"/>
    <cellStyle name="Normal 14" xfId="12"/>
    <cellStyle name="Normal 14 2" xfId="183"/>
    <cellStyle name="Normal 14 3 2" xfId="897"/>
    <cellStyle name="Normal 143" xfId="184"/>
    <cellStyle name="Normal 144" xfId="185"/>
    <cellStyle name="Normal 147" xfId="186"/>
    <cellStyle name="Normal 148" xfId="187"/>
    <cellStyle name="Normal 149" xfId="188"/>
    <cellStyle name="Normal 150" xfId="189"/>
    <cellStyle name="Normal 151" xfId="190"/>
    <cellStyle name="Normal 152" xfId="191"/>
    <cellStyle name="Normal 153" xfId="192"/>
    <cellStyle name="Normal 154" xfId="193"/>
    <cellStyle name="Normal 155" xfId="194"/>
    <cellStyle name="Normal 156" xfId="195"/>
    <cellStyle name="Normal 161" xfId="196"/>
    <cellStyle name="Normal 162" xfId="197"/>
    <cellStyle name="Normal 163" xfId="198"/>
    <cellStyle name="Normal 164" xfId="199"/>
    <cellStyle name="Normal 169" xfId="200"/>
    <cellStyle name="Normal 170" xfId="201"/>
    <cellStyle name="Normal 171" xfId="202"/>
    <cellStyle name="Normal 172" xfId="203"/>
    <cellStyle name="Normal 177" xfId="204"/>
    <cellStyle name="Normal 178" xfId="205"/>
    <cellStyle name="Normal 179" xfId="206"/>
    <cellStyle name="Normal 180" xfId="207"/>
    <cellStyle name="Normal 181" xfId="208"/>
    <cellStyle name="Normal 182" xfId="209"/>
    <cellStyle name="Normal 183" xfId="210"/>
    <cellStyle name="Normal 184" xfId="211"/>
    <cellStyle name="Normal 185" xfId="212"/>
    <cellStyle name="Normal 186" xfId="213"/>
    <cellStyle name="Normal 187" xfId="214"/>
    <cellStyle name="Normal 188" xfId="215"/>
    <cellStyle name="Normal 189" xfId="216"/>
    <cellStyle name="Normal 190" xfId="217"/>
    <cellStyle name="Normal 192" xfId="218"/>
    <cellStyle name="Normal 193" xfId="219"/>
    <cellStyle name="Normal 196" xfId="220"/>
    <cellStyle name="Normal 197" xfId="221"/>
    <cellStyle name="Normal 198" xfId="222"/>
    <cellStyle name="Normal 199" xfId="223"/>
    <cellStyle name="Normal 2" xfId="224"/>
    <cellStyle name="Normal 2 2" xfId="225"/>
    <cellStyle name="Normal 2 2 2" xfId="4"/>
    <cellStyle name="Normal 2 3" xfId="226"/>
    <cellStyle name="Normal 2 4" xfId="20"/>
    <cellStyle name="Normal 20" xfId="227"/>
    <cellStyle name="Normal 200" xfId="228"/>
    <cellStyle name="Normal 201" xfId="229"/>
    <cellStyle name="Normal 202" xfId="230"/>
    <cellStyle name="Normal 203" xfId="231"/>
    <cellStyle name="Normal 204" xfId="232"/>
    <cellStyle name="Normal 205" xfId="233"/>
    <cellStyle name="Normal 207" xfId="234"/>
    <cellStyle name="Normal 208" xfId="235"/>
    <cellStyle name="Normal 209" xfId="236"/>
    <cellStyle name="Normal 210" xfId="237"/>
    <cellStyle name="Normal 211" xfId="238"/>
    <cellStyle name="Normal 212" xfId="239"/>
    <cellStyle name="Normal 213" xfId="240"/>
    <cellStyle name="Normal 214" xfId="241"/>
    <cellStyle name="Normal 215" xfId="242"/>
    <cellStyle name="Normal 216" xfId="243"/>
    <cellStyle name="Normal 3" xfId="244"/>
    <cellStyle name="Normal 37" xfId="245"/>
    <cellStyle name="Normal 38" xfId="246"/>
    <cellStyle name="Normal 39" xfId="247"/>
    <cellStyle name="Normal 4" xfId="8"/>
    <cellStyle name="Normal 4 2" xfId="248"/>
    <cellStyle name="Normal 4 2 2" xfId="249"/>
    <cellStyle name="Normal 40" xfId="250"/>
    <cellStyle name="Normal 5" xfId="251"/>
    <cellStyle name="Normal 6" xfId="252"/>
    <cellStyle name="Normal 7" xfId="253"/>
    <cellStyle name="Normal 8" xfId="254"/>
    <cellStyle name="Normal 8 2" xfId="10"/>
    <cellStyle name="Normal 9" xfId="255"/>
    <cellStyle name="Normal_20070904 - Suggested revised templates 2" xfId="17"/>
    <cellStyle name="Normal_20090617 - RIN - justifications 2" xfId="9"/>
    <cellStyle name="Normal_2010 07 28 - AA - Template for data collection 2" xfId="21"/>
    <cellStyle name="Normal_AER11 4935  VIC gas access arrangement review 2012 - RIN  - AER regulatory information instrument - - APA GasNet draft RIN" xfId="16"/>
    <cellStyle name="Note 2" xfId="256"/>
    <cellStyle name="Note 2 10" xfId="484"/>
    <cellStyle name="Note 2 10 2" xfId="1133"/>
    <cellStyle name="Note 2 10 3" xfId="1560"/>
    <cellStyle name="Note 2 11" xfId="1059"/>
    <cellStyle name="Note 2 2" xfId="257"/>
    <cellStyle name="Note 2 2 2" xfId="258"/>
    <cellStyle name="Note 2 2 2 2" xfId="259"/>
    <cellStyle name="Note 2 2 2 2 2" xfId="596"/>
    <cellStyle name="Note 2 2 2 2 2 2" xfId="1243"/>
    <cellStyle name="Note 2 2 2 2 2 3" xfId="1668"/>
    <cellStyle name="Note 2 2 2 2 3" xfId="791"/>
    <cellStyle name="Note 2 2 2 2 3 2" xfId="1438"/>
    <cellStyle name="Note 2 2 2 2 3 3" xfId="1863"/>
    <cellStyle name="Note 2 2 2 2 4" xfId="1056"/>
    <cellStyle name="Note 2 2 2 3" xfId="260"/>
    <cellStyle name="Note 2 2 2 3 2" xfId="597"/>
    <cellStyle name="Note 2 2 2 3 2 2" xfId="1244"/>
    <cellStyle name="Note 2 2 2 3 2 3" xfId="1669"/>
    <cellStyle name="Note 2 2 2 3 3" xfId="792"/>
    <cellStyle name="Note 2 2 2 3 3 2" xfId="1439"/>
    <cellStyle name="Note 2 2 2 3 3 3" xfId="1864"/>
    <cellStyle name="Note 2 2 2 3 4" xfId="1055"/>
    <cellStyle name="Note 2 2 2 4" xfId="537"/>
    <cellStyle name="Note 2 2 2 4 2" xfId="1184"/>
    <cellStyle name="Note 2 2 2 4 3" xfId="1609"/>
    <cellStyle name="Note 2 2 2 5" xfId="732"/>
    <cellStyle name="Note 2 2 2 5 2" xfId="1379"/>
    <cellStyle name="Note 2 2 2 5 3" xfId="1804"/>
    <cellStyle name="Note 2 2 2 6" xfId="1057"/>
    <cellStyle name="Note 2 2 3" xfId="261"/>
    <cellStyle name="Note 2 2 3 2" xfId="598"/>
    <cellStyle name="Note 2 2 3 2 2" xfId="1245"/>
    <cellStyle name="Note 2 2 3 2 3" xfId="1670"/>
    <cellStyle name="Note 2 2 3 3" xfId="793"/>
    <cellStyle name="Note 2 2 3 3 2" xfId="1440"/>
    <cellStyle name="Note 2 2 3 3 3" xfId="1865"/>
    <cellStyle name="Note 2 2 3 4" xfId="1054"/>
    <cellStyle name="Note 2 2 4" xfId="262"/>
    <cellStyle name="Note 2 2 4 2" xfId="599"/>
    <cellStyle name="Note 2 2 4 2 2" xfId="1246"/>
    <cellStyle name="Note 2 2 4 2 3" xfId="1671"/>
    <cellStyle name="Note 2 2 4 3" xfId="794"/>
    <cellStyle name="Note 2 2 4 3 2" xfId="1441"/>
    <cellStyle name="Note 2 2 4 3 3" xfId="1866"/>
    <cellStyle name="Note 2 2 4 4" xfId="1053"/>
    <cellStyle name="Note 2 2 5" xfId="505"/>
    <cellStyle name="Note 2 2 5 2" xfId="1152"/>
    <cellStyle name="Note 2 2 5 3" xfId="1577"/>
    <cellStyle name="Note 2 2 6" xfId="471"/>
    <cellStyle name="Note 2 2 6 2" xfId="1120"/>
    <cellStyle name="Note 2 2 6 3" xfId="1547"/>
    <cellStyle name="Note 2 2 7" xfId="1058"/>
    <cellStyle name="Note 2 3" xfId="263"/>
    <cellStyle name="Note 2 3 2" xfId="264"/>
    <cellStyle name="Note 2 3 2 2" xfId="265"/>
    <cellStyle name="Note 2 3 2 2 2" xfId="600"/>
    <cellStyle name="Note 2 3 2 2 2 2" xfId="1247"/>
    <cellStyle name="Note 2 3 2 2 2 3" xfId="1672"/>
    <cellStyle name="Note 2 3 2 2 3" xfId="795"/>
    <cellStyle name="Note 2 3 2 2 3 2" xfId="1442"/>
    <cellStyle name="Note 2 3 2 2 3 3" xfId="1867"/>
    <cellStyle name="Note 2 3 2 2 4" xfId="1050"/>
    <cellStyle name="Note 2 3 2 3" xfId="266"/>
    <cellStyle name="Note 2 3 2 3 2" xfId="601"/>
    <cellStyle name="Note 2 3 2 3 2 2" xfId="1248"/>
    <cellStyle name="Note 2 3 2 3 2 3" xfId="1673"/>
    <cellStyle name="Note 2 3 2 3 3" xfId="796"/>
    <cellStyle name="Note 2 3 2 3 3 2" xfId="1443"/>
    <cellStyle name="Note 2 3 2 3 3 3" xfId="1868"/>
    <cellStyle name="Note 2 3 2 3 4" xfId="1049"/>
    <cellStyle name="Note 2 3 2 4" xfId="538"/>
    <cellStyle name="Note 2 3 2 4 2" xfId="1185"/>
    <cellStyle name="Note 2 3 2 4 3" xfId="1610"/>
    <cellStyle name="Note 2 3 2 5" xfId="733"/>
    <cellStyle name="Note 2 3 2 5 2" xfId="1380"/>
    <cellStyle name="Note 2 3 2 5 3" xfId="1805"/>
    <cellStyle name="Note 2 3 2 6" xfId="1051"/>
    <cellStyle name="Note 2 3 3" xfId="267"/>
    <cellStyle name="Note 2 3 3 2" xfId="602"/>
    <cellStyle name="Note 2 3 3 2 2" xfId="1249"/>
    <cellStyle name="Note 2 3 3 2 3" xfId="1674"/>
    <cellStyle name="Note 2 3 3 3" xfId="797"/>
    <cellStyle name="Note 2 3 3 3 2" xfId="1444"/>
    <cellStyle name="Note 2 3 3 3 3" xfId="1869"/>
    <cellStyle name="Note 2 3 3 4" xfId="1048"/>
    <cellStyle name="Note 2 3 4" xfId="268"/>
    <cellStyle name="Note 2 3 4 2" xfId="603"/>
    <cellStyle name="Note 2 3 4 2 2" xfId="1250"/>
    <cellStyle name="Note 2 3 4 2 3" xfId="1675"/>
    <cellStyle name="Note 2 3 4 3" xfId="798"/>
    <cellStyle name="Note 2 3 4 3 2" xfId="1445"/>
    <cellStyle name="Note 2 3 4 3 3" xfId="1870"/>
    <cellStyle name="Note 2 3 4 4" xfId="1047"/>
    <cellStyle name="Note 2 3 5" xfId="506"/>
    <cellStyle name="Note 2 3 5 2" xfId="1153"/>
    <cellStyle name="Note 2 3 5 3" xfId="1578"/>
    <cellStyle name="Note 2 3 6" xfId="470"/>
    <cellStyle name="Note 2 3 6 2" xfId="1119"/>
    <cellStyle name="Note 2 3 6 3" xfId="1546"/>
    <cellStyle name="Note 2 3 7" xfId="1052"/>
    <cellStyle name="Note 2 4" xfId="269"/>
    <cellStyle name="Note 2 4 2" xfId="270"/>
    <cellStyle name="Note 2 4 2 2" xfId="271"/>
    <cellStyle name="Note 2 4 2 2 2" xfId="604"/>
    <cellStyle name="Note 2 4 2 2 2 2" xfId="1251"/>
    <cellStyle name="Note 2 4 2 2 2 3" xfId="1676"/>
    <cellStyle name="Note 2 4 2 2 3" xfId="799"/>
    <cellStyle name="Note 2 4 2 2 3 2" xfId="1446"/>
    <cellStyle name="Note 2 4 2 2 3 3" xfId="1871"/>
    <cellStyle name="Note 2 4 2 2 4" xfId="1044"/>
    <cellStyle name="Note 2 4 2 3" xfId="272"/>
    <cellStyle name="Note 2 4 2 3 2" xfId="605"/>
    <cellStyle name="Note 2 4 2 3 2 2" xfId="1252"/>
    <cellStyle name="Note 2 4 2 3 2 3" xfId="1677"/>
    <cellStyle name="Note 2 4 2 3 3" xfId="800"/>
    <cellStyle name="Note 2 4 2 3 3 2" xfId="1447"/>
    <cellStyle name="Note 2 4 2 3 3 3" xfId="1872"/>
    <cellStyle name="Note 2 4 2 3 4" xfId="1043"/>
    <cellStyle name="Note 2 4 2 4" xfId="539"/>
    <cellStyle name="Note 2 4 2 4 2" xfId="1186"/>
    <cellStyle name="Note 2 4 2 4 3" xfId="1611"/>
    <cellStyle name="Note 2 4 2 5" xfId="734"/>
    <cellStyle name="Note 2 4 2 5 2" xfId="1381"/>
    <cellStyle name="Note 2 4 2 5 3" xfId="1806"/>
    <cellStyle name="Note 2 4 2 6" xfId="1045"/>
    <cellStyle name="Note 2 4 3" xfId="273"/>
    <cellStyle name="Note 2 4 3 2" xfId="606"/>
    <cellStyle name="Note 2 4 3 2 2" xfId="1253"/>
    <cellStyle name="Note 2 4 3 2 3" xfId="1678"/>
    <cellStyle name="Note 2 4 3 3" xfId="801"/>
    <cellStyle name="Note 2 4 3 3 2" xfId="1448"/>
    <cellStyle name="Note 2 4 3 3 3" xfId="1873"/>
    <cellStyle name="Note 2 4 3 4" xfId="1042"/>
    <cellStyle name="Note 2 4 4" xfId="274"/>
    <cellStyle name="Note 2 4 4 2" xfId="607"/>
    <cellStyle name="Note 2 4 4 2 2" xfId="1254"/>
    <cellStyle name="Note 2 4 4 2 3" xfId="1679"/>
    <cellStyle name="Note 2 4 4 3" xfId="802"/>
    <cellStyle name="Note 2 4 4 3 2" xfId="1449"/>
    <cellStyle name="Note 2 4 4 3 3" xfId="1874"/>
    <cellStyle name="Note 2 4 4 4" xfId="1041"/>
    <cellStyle name="Note 2 4 5" xfId="507"/>
    <cellStyle name="Note 2 4 5 2" xfId="1154"/>
    <cellStyle name="Note 2 4 5 3" xfId="1579"/>
    <cellStyle name="Note 2 4 6" xfId="703"/>
    <cellStyle name="Note 2 4 6 2" xfId="1350"/>
    <cellStyle name="Note 2 4 6 3" xfId="1775"/>
    <cellStyle name="Note 2 4 7" xfId="1046"/>
    <cellStyle name="Note 2 5" xfId="275"/>
    <cellStyle name="Note 2 5 2" xfId="276"/>
    <cellStyle name="Note 2 5 2 2" xfId="277"/>
    <cellStyle name="Note 2 5 2 2 2" xfId="608"/>
    <cellStyle name="Note 2 5 2 2 2 2" xfId="1255"/>
    <cellStyle name="Note 2 5 2 2 2 3" xfId="1680"/>
    <cellStyle name="Note 2 5 2 2 3" xfId="803"/>
    <cellStyle name="Note 2 5 2 2 3 2" xfId="1450"/>
    <cellStyle name="Note 2 5 2 2 3 3" xfId="1875"/>
    <cellStyle name="Note 2 5 2 2 4" xfId="1038"/>
    <cellStyle name="Note 2 5 2 3" xfId="278"/>
    <cellStyle name="Note 2 5 2 3 2" xfId="609"/>
    <cellStyle name="Note 2 5 2 3 2 2" xfId="1256"/>
    <cellStyle name="Note 2 5 2 3 2 3" xfId="1681"/>
    <cellStyle name="Note 2 5 2 3 3" xfId="804"/>
    <cellStyle name="Note 2 5 2 3 3 2" xfId="1451"/>
    <cellStyle name="Note 2 5 2 3 3 3" xfId="1876"/>
    <cellStyle name="Note 2 5 2 3 4" xfId="1037"/>
    <cellStyle name="Note 2 5 2 4" xfId="540"/>
    <cellStyle name="Note 2 5 2 4 2" xfId="1187"/>
    <cellStyle name="Note 2 5 2 4 3" xfId="1612"/>
    <cellStyle name="Note 2 5 2 5" xfId="735"/>
    <cellStyle name="Note 2 5 2 5 2" xfId="1382"/>
    <cellStyle name="Note 2 5 2 5 3" xfId="1807"/>
    <cellStyle name="Note 2 5 2 6" xfId="1039"/>
    <cellStyle name="Note 2 5 3" xfId="279"/>
    <cellStyle name="Note 2 5 3 2" xfId="610"/>
    <cellStyle name="Note 2 5 3 2 2" xfId="1257"/>
    <cellStyle name="Note 2 5 3 2 3" xfId="1682"/>
    <cellStyle name="Note 2 5 3 3" xfId="805"/>
    <cellStyle name="Note 2 5 3 3 2" xfId="1452"/>
    <cellStyle name="Note 2 5 3 3 3" xfId="1877"/>
    <cellStyle name="Note 2 5 3 4" xfId="1036"/>
    <cellStyle name="Note 2 5 4" xfId="280"/>
    <cellStyle name="Note 2 5 4 2" xfId="611"/>
    <cellStyle name="Note 2 5 4 2 2" xfId="1258"/>
    <cellStyle name="Note 2 5 4 2 3" xfId="1683"/>
    <cellStyle name="Note 2 5 4 3" xfId="806"/>
    <cellStyle name="Note 2 5 4 3 2" xfId="1453"/>
    <cellStyle name="Note 2 5 4 3 3" xfId="1878"/>
    <cellStyle name="Note 2 5 4 4" xfId="1035"/>
    <cellStyle name="Note 2 5 5" xfId="508"/>
    <cellStyle name="Note 2 5 5 2" xfId="1155"/>
    <cellStyle name="Note 2 5 5 3" xfId="1580"/>
    <cellStyle name="Note 2 5 6" xfId="704"/>
    <cellStyle name="Note 2 5 6 2" xfId="1351"/>
    <cellStyle name="Note 2 5 6 3" xfId="1776"/>
    <cellStyle name="Note 2 5 7" xfId="1040"/>
    <cellStyle name="Note 2 6" xfId="281"/>
    <cellStyle name="Note 2 6 2" xfId="282"/>
    <cellStyle name="Note 2 6 2 2" xfId="283"/>
    <cellStyle name="Note 2 6 2 2 2" xfId="612"/>
    <cellStyle name="Note 2 6 2 2 2 2" xfId="1259"/>
    <cellStyle name="Note 2 6 2 2 2 3" xfId="1684"/>
    <cellStyle name="Note 2 6 2 2 3" xfId="807"/>
    <cellStyle name="Note 2 6 2 2 3 2" xfId="1454"/>
    <cellStyle name="Note 2 6 2 2 3 3" xfId="1879"/>
    <cellStyle name="Note 2 6 2 2 4" xfId="1032"/>
    <cellStyle name="Note 2 6 2 3" xfId="284"/>
    <cellStyle name="Note 2 6 2 3 2" xfId="613"/>
    <cellStyle name="Note 2 6 2 3 2 2" xfId="1260"/>
    <cellStyle name="Note 2 6 2 3 2 3" xfId="1685"/>
    <cellStyle name="Note 2 6 2 3 3" xfId="808"/>
    <cellStyle name="Note 2 6 2 3 3 2" xfId="1455"/>
    <cellStyle name="Note 2 6 2 3 3 3" xfId="1880"/>
    <cellStyle name="Note 2 6 2 3 4" xfId="1031"/>
    <cellStyle name="Note 2 6 2 4" xfId="541"/>
    <cellStyle name="Note 2 6 2 4 2" xfId="1188"/>
    <cellStyle name="Note 2 6 2 4 3" xfId="1613"/>
    <cellStyle name="Note 2 6 2 5" xfId="736"/>
    <cellStyle name="Note 2 6 2 5 2" xfId="1383"/>
    <cellStyle name="Note 2 6 2 5 3" xfId="1808"/>
    <cellStyle name="Note 2 6 2 6" xfId="1033"/>
    <cellStyle name="Note 2 6 3" xfId="285"/>
    <cellStyle name="Note 2 6 3 2" xfId="614"/>
    <cellStyle name="Note 2 6 3 2 2" xfId="1261"/>
    <cellStyle name="Note 2 6 3 2 3" xfId="1686"/>
    <cellStyle name="Note 2 6 3 3" xfId="809"/>
    <cellStyle name="Note 2 6 3 3 2" xfId="1456"/>
    <cellStyle name="Note 2 6 3 3 3" xfId="1881"/>
    <cellStyle name="Note 2 6 3 4" xfId="1030"/>
    <cellStyle name="Note 2 6 4" xfId="286"/>
    <cellStyle name="Note 2 6 4 2" xfId="615"/>
    <cellStyle name="Note 2 6 4 2 2" xfId="1262"/>
    <cellStyle name="Note 2 6 4 2 3" xfId="1687"/>
    <cellStyle name="Note 2 6 4 3" xfId="810"/>
    <cellStyle name="Note 2 6 4 3 2" xfId="1457"/>
    <cellStyle name="Note 2 6 4 3 3" xfId="1882"/>
    <cellStyle name="Note 2 6 4 4" xfId="1029"/>
    <cellStyle name="Note 2 6 5" xfId="509"/>
    <cellStyle name="Note 2 6 5 2" xfId="1156"/>
    <cellStyle name="Note 2 6 5 3" xfId="1581"/>
    <cellStyle name="Note 2 6 6" xfId="705"/>
    <cellStyle name="Note 2 6 6 2" xfId="1352"/>
    <cellStyle name="Note 2 6 6 3" xfId="1777"/>
    <cellStyle name="Note 2 6 7" xfId="1034"/>
    <cellStyle name="Note 2 7" xfId="287"/>
    <cellStyle name="Note 2 7 2" xfId="616"/>
    <cellStyle name="Note 2 7 2 2" xfId="1263"/>
    <cellStyle name="Note 2 7 2 3" xfId="1688"/>
    <cellStyle name="Note 2 7 3" xfId="811"/>
    <cellStyle name="Note 2 7 3 2" xfId="1458"/>
    <cellStyle name="Note 2 7 3 3" xfId="1883"/>
    <cellStyle name="Note 2 7 4" xfId="1028"/>
    <cellStyle name="Note 2 8" xfId="288"/>
    <cellStyle name="Note 2 8 2" xfId="617"/>
    <cellStyle name="Note 2 8 2 2" xfId="1264"/>
    <cellStyle name="Note 2 8 2 3" xfId="1689"/>
    <cellStyle name="Note 2 8 3" xfId="812"/>
    <cellStyle name="Note 2 8 3 2" xfId="1459"/>
    <cellStyle name="Note 2 8 3 3" xfId="1884"/>
    <cellStyle name="Note 2 8 4" xfId="1027"/>
    <cellStyle name="Note 2 9" xfId="491"/>
    <cellStyle name="Note 2 9 2" xfId="1138"/>
    <cellStyle name="Note 2 9 3" xfId="1563"/>
    <cellStyle name="Output 2" xfId="289"/>
    <cellStyle name="Output 2 10" xfId="290"/>
    <cellStyle name="Output 2 10 2" xfId="618"/>
    <cellStyle name="Output 2 10 2 2" xfId="1265"/>
    <cellStyle name="Output 2 10 2 3" xfId="1690"/>
    <cellStyle name="Output 2 10 3" xfId="813"/>
    <cellStyle name="Output 2 10 3 2" xfId="1460"/>
    <cellStyle name="Output 2 10 3 3" xfId="1885"/>
    <cellStyle name="Output 2 10 4" xfId="1025"/>
    <cellStyle name="Output 2 11" xfId="291"/>
    <cellStyle name="Output 2 11 2" xfId="619"/>
    <cellStyle name="Output 2 11 2 2" xfId="1266"/>
    <cellStyle name="Output 2 11 2 3" xfId="1691"/>
    <cellStyle name="Output 2 11 3" xfId="814"/>
    <cellStyle name="Output 2 11 3 2" xfId="1461"/>
    <cellStyle name="Output 2 11 3 3" xfId="1886"/>
    <cellStyle name="Output 2 11 4" xfId="1024"/>
    <cellStyle name="Output 2 12" xfId="492"/>
    <cellStyle name="Output 2 12 2" xfId="1139"/>
    <cellStyle name="Output 2 12 3" xfId="1564"/>
    <cellStyle name="Output 2 13" xfId="520"/>
    <cellStyle name="Output 2 13 2" xfId="1167"/>
    <cellStyle name="Output 2 13 3" xfId="1592"/>
    <cellStyle name="Output 2 14" xfId="1026"/>
    <cellStyle name="Output 2 2" xfId="292"/>
    <cellStyle name="Output 2 2 2" xfId="293"/>
    <cellStyle name="Output 2 2 2 2" xfId="294"/>
    <cellStyle name="Output 2 2 2 2 2" xfId="620"/>
    <cellStyle name="Output 2 2 2 2 2 2" xfId="1267"/>
    <cellStyle name="Output 2 2 2 2 2 3" xfId="1692"/>
    <cellStyle name="Output 2 2 2 2 3" xfId="815"/>
    <cellStyle name="Output 2 2 2 2 3 2" xfId="1462"/>
    <cellStyle name="Output 2 2 2 2 3 3" xfId="1887"/>
    <cellStyle name="Output 2 2 2 2 4" xfId="1022"/>
    <cellStyle name="Output 2 2 2 3" xfId="295"/>
    <cellStyle name="Output 2 2 2 3 2" xfId="621"/>
    <cellStyle name="Output 2 2 2 3 2 2" xfId="1268"/>
    <cellStyle name="Output 2 2 2 3 2 3" xfId="1693"/>
    <cellStyle name="Output 2 2 2 3 3" xfId="816"/>
    <cellStyle name="Output 2 2 2 3 3 2" xfId="1463"/>
    <cellStyle name="Output 2 2 2 3 3 3" xfId="1888"/>
    <cellStyle name="Output 2 2 2 3 4" xfId="902"/>
    <cellStyle name="Output 2 2 2 4" xfId="542"/>
    <cellStyle name="Output 2 2 2 4 2" xfId="1189"/>
    <cellStyle name="Output 2 2 2 4 3" xfId="1614"/>
    <cellStyle name="Output 2 2 2 5" xfId="737"/>
    <cellStyle name="Output 2 2 2 5 2" xfId="1384"/>
    <cellStyle name="Output 2 2 2 5 3" xfId="1809"/>
    <cellStyle name="Output 2 2 2 6" xfId="1544"/>
    <cellStyle name="Output 2 2 3" xfId="296"/>
    <cellStyle name="Output 2 2 3 2" xfId="297"/>
    <cellStyle name="Output 2 2 3 2 2" xfId="622"/>
    <cellStyle name="Output 2 2 3 2 2 2" xfId="1269"/>
    <cellStyle name="Output 2 2 3 2 2 3" xfId="1694"/>
    <cellStyle name="Output 2 2 3 2 3" xfId="817"/>
    <cellStyle name="Output 2 2 3 2 3 2" xfId="1464"/>
    <cellStyle name="Output 2 2 3 2 3 3" xfId="1889"/>
    <cellStyle name="Output 2 2 3 2 4" xfId="899"/>
    <cellStyle name="Output 2 2 3 3" xfId="298"/>
    <cellStyle name="Output 2 2 3 3 2" xfId="623"/>
    <cellStyle name="Output 2 2 3 3 2 2" xfId="1270"/>
    <cellStyle name="Output 2 2 3 3 2 3" xfId="1695"/>
    <cellStyle name="Output 2 2 3 3 3" xfId="818"/>
    <cellStyle name="Output 2 2 3 3 3 2" xfId="1465"/>
    <cellStyle name="Output 2 2 3 3 3 3" xfId="1890"/>
    <cellStyle name="Output 2 2 3 3 4" xfId="1021"/>
    <cellStyle name="Output 2 2 3 4" xfId="543"/>
    <cellStyle name="Output 2 2 3 4 2" xfId="1190"/>
    <cellStyle name="Output 2 2 3 4 3" xfId="1615"/>
    <cellStyle name="Output 2 2 3 5" xfId="738"/>
    <cellStyle name="Output 2 2 3 5 2" xfId="1385"/>
    <cellStyle name="Output 2 2 3 5 3" xfId="1810"/>
    <cellStyle name="Output 2 2 3 6" xfId="904"/>
    <cellStyle name="Output 2 2 4" xfId="299"/>
    <cellStyle name="Output 2 2 4 2" xfId="624"/>
    <cellStyle name="Output 2 2 4 2 2" xfId="1271"/>
    <cellStyle name="Output 2 2 4 2 3" xfId="1696"/>
    <cellStyle name="Output 2 2 4 3" xfId="819"/>
    <cellStyle name="Output 2 2 4 3 2" xfId="1466"/>
    <cellStyle name="Output 2 2 4 3 3" xfId="1891"/>
    <cellStyle name="Output 2 2 4 4" xfId="900"/>
    <cellStyle name="Output 2 2 5" xfId="300"/>
    <cellStyle name="Output 2 2 5 2" xfId="625"/>
    <cellStyle name="Output 2 2 5 2 2" xfId="1272"/>
    <cellStyle name="Output 2 2 5 2 3" xfId="1697"/>
    <cellStyle name="Output 2 2 5 3" xfId="820"/>
    <cellStyle name="Output 2 2 5 3 2" xfId="1467"/>
    <cellStyle name="Output 2 2 5 3 3" xfId="1892"/>
    <cellStyle name="Output 2 2 5 4" xfId="1020"/>
    <cellStyle name="Output 2 2 6" xfId="495"/>
    <cellStyle name="Output 2 2 6 2" xfId="1142"/>
    <cellStyle name="Output 2 2 6 3" xfId="1567"/>
    <cellStyle name="Output 2 2 7" xfId="481"/>
    <cellStyle name="Output 2 2 7 2" xfId="1130"/>
    <cellStyle name="Output 2 2 7 3" xfId="1557"/>
    <cellStyle name="Output 2 2 8" xfId="1023"/>
    <cellStyle name="Output 2 3" xfId="301"/>
    <cellStyle name="Output 2 3 2" xfId="302"/>
    <cellStyle name="Output 2 3 2 2" xfId="303"/>
    <cellStyle name="Output 2 3 2 2 2" xfId="626"/>
    <cellStyle name="Output 2 3 2 2 2 2" xfId="1273"/>
    <cellStyle name="Output 2 3 2 2 2 3" xfId="1698"/>
    <cellStyle name="Output 2 3 2 2 3" xfId="821"/>
    <cellStyle name="Output 2 3 2 2 3 2" xfId="1468"/>
    <cellStyle name="Output 2 3 2 2 3 3" xfId="1893"/>
    <cellStyle name="Output 2 3 2 2 4" xfId="898"/>
    <cellStyle name="Output 2 3 2 3" xfId="304"/>
    <cellStyle name="Output 2 3 2 3 2" xfId="627"/>
    <cellStyle name="Output 2 3 2 3 2 2" xfId="1274"/>
    <cellStyle name="Output 2 3 2 3 2 3" xfId="1699"/>
    <cellStyle name="Output 2 3 2 3 3" xfId="822"/>
    <cellStyle name="Output 2 3 2 3 3 2" xfId="1469"/>
    <cellStyle name="Output 2 3 2 3 3 3" xfId="1894"/>
    <cellStyle name="Output 2 3 2 3 4" xfId="1018"/>
    <cellStyle name="Output 2 3 2 4" xfId="544"/>
    <cellStyle name="Output 2 3 2 4 2" xfId="1191"/>
    <cellStyle name="Output 2 3 2 4 3" xfId="1616"/>
    <cellStyle name="Output 2 3 2 5" xfId="739"/>
    <cellStyle name="Output 2 3 2 5 2" xfId="1386"/>
    <cellStyle name="Output 2 3 2 5 3" xfId="1811"/>
    <cellStyle name="Output 2 3 2 6" xfId="1019"/>
    <cellStyle name="Output 2 3 3" xfId="305"/>
    <cellStyle name="Output 2 3 3 2" xfId="306"/>
    <cellStyle name="Output 2 3 3 2 2" xfId="628"/>
    <cellStyle name="Output 2 3 3 2 2 2" xfId="1275"/>
    <cellStyle name="Output 2 3 3 2 2 3" xfId="1700"/>
    <cellStyle name="Output 2 3 3 2 3" xfId="823"/>
    <cellStyle name="Output 2 3 3 2 3 2" xfId="1470"/>
    <cellStyle name="Output 2 3 3 2 3 3" xfId="1895"/>
    <cellStyle name="Output 2 3 3 2 4" xfId="1016"/>
    <cellStyle name="Output 2 3 3 3" xfId="307"/>
    <cellStyle name="Output 2 3 3 3 2" xfId="629"/>
    <cellStyle name="Output 2 3 3 3 2 2" xfId="1276"/>
    <cellStyle name="Output 2 3 3 3 2 3" xfId="1701"/>
    <cellStyle name="Output 2 3 3 3 3" xfId="824"/>
    <cellStyle name="Output 2 3 3 3 3 2" xfId="1471"/>
    <cellStyle name="Output 2 3 3 3 3 3" xfId="1896"/>
    <cellStyle name="Output 2 3 3 3 4" xfId="1015"/>
    <cellStyle name="Output 2 3 3 4" xfId="545"/>
    <cellStyle name="Output 2 3 3 4 2" xfId="1192"/>
    <cellStyle name="Output 2 3 3 4 3" xfId="1617"/>
    <cellStyle name="Output 2 3 3 5" xfId="740"/>
    <cellStyle name="Output 2 3 3 5 2" xfId="1387"/>
    <cellStyle name="Output 2 3 3 5 3" xfId="1812"/>
    <cellStyle name="Output 2 3 3 6" xfId="1017"/>
    <cellStyle name="Output 2 3 4" xfId="308"/>
    <cellStyle name="Output 2 3 4 2" xfId="630"/>
    <cellStyle name="Output 2 3 4 2 2" xfId="1277"/>
    <cellStyle name="Output 2 3 4 2 3" xfId="1702"/>
    <cellStyle name="Output 2 3 4 3" xfId="825"/>
    <cellStyle name="Output 2 3 4 3 2" xfId="1472"/>
    <cellStyle name="Output 2 3 4 3 3" xfId="1897"/>
    <cellStyle name="Output 2 3 4 4" xfId="1014"/>
    <cellStyle name="Output 2 3 5" xfId="309"/>
    <cellStyle name="Output 2 3 5 2" xfId="631"/>
    <cellStyle name="Output 2 3 5 2 2" xfId="1278"/>
    <cellStyle name="Output 2 3 5 2 3" xfId="1703"/>
    <cellStyle name="Output 2 3 5 3" xfId="826"/>
    <cellStyle name="Output 2 3 5 3 2" xfId="1473"/>
    <cellStyle name="Output 2 3 5 3 3" xfId="1898"/>
    <cellStyle name="Output 2 3 5 4" xfId="1013"/>
    <cellStyle name="Output 2 3 6" xfId="510"/>
    <cellStyle name="Output 2 3 6 2" xfId="1157"/>
    <cellStyle name="Output 2 3 6 3" xfId="1582"/>
    <cellStyle name="Output 2 3 7" xfId="706"/>
    <cellStyle name="Output 2 3 7 2" xfId="1353"/>
    <cellStyle name="Output 2 3 7 3" xfId="1778"/>
    <cellStyle name="Output 2 3 8" xfId="903"/>
    <cellStyle name="Output 2 4" xfId="310"/>
    <cellStyle name="Output 2 4 2" xfId="311"/>
    <cellStyle name="Output 2 4 2 2" xfId="312"/>
    <cellStyle name="Output 2 4 2 2 2" xfId="632"/>
    <cellStyle name="Output 2 4 2 2 2 2" xfId="1279"/>
    <cellStyle name="Output 2 4 2 2 2 3" xfId="1704"/>
    <cellStyle name="Output 2 4 2 2 3" xfId="827"/>
    <cellStyle name="Output 2 4 2 2 3 2" xfId="1474"/>
    <cellStyle name="Output 2 4 2 2 3 3" xfId="1899"/>
    <cellStyle name="Output 2 4 2 2 4" xfId="1010"/>
    <cellStyle name="Output 2 4 2 3" xfId="313"/>
    <cellStyle name="Output 2 4 2 3 2" xfId="633"/>
    <cellStyle name="Output 2 4 2 3 2 2" xfId="1280"/>
    <cellStyle name="Output 2 4 2 3 2 3" xfId="1705"/>
    <cellStyle name="Output 2 4 2 3 3" xfId="828"/>
    <cellStyle name="Output 2 4 2 3 3 2" xfId="1475"/>
    <cellStyle name="Output 2 4 2 3 3 3" xfId="1900"/>
    <cellStyle name="Output 2 4 2 3 4" xfId="1009"/>
    <cellStyle name="Output 2 4 2 4" xfId="546"/>
    <cellStyle name="Output 2 4 2 4 2" xfId="1193"/>
    <cellStyle name="Output 2 4 2 4 3" xfId="1618"/>
    <cellStyle name="Output 2 4 2 5" xfId="741"/>
    <cellStyle name="Output 2 4 2 5 2" xfId="1388"/>
    <cellStyle name="Output 2 4 2 5 3" xfId="1813"/>
    <cellStyle name="Output 2 4 2 6" xfId="1011"/>
    <cellStyle name="Output 2 4 3" xfId="314"/>
    <cellStyle name="Output 2 4 3 2" xfId="315"/>
    <cellStyle name="Output 2 4 3 2 2" xfId="634"/>
    <cellStyle name="Output 2 4 3 2 2 2" xfId="1281"/>
    <cellStyle name="Output 2 4 3 2 2 3" xfId="1706"/>
    <cellStyle name="Output 2 4 3 2 3" xfId="829"/>
    <cellStyle name="Output 2 4 3 2 3 2" xfId="1476"/>
    <cellStyle name="Output 2 4 3 2 3 3" xfId="1901"/>
    <cellStyle name="Output 2 4 3 2 4" xfId="1007"/>
    <cellStyle name="Output 2 4 3 3" xfId="316"/>
    <cellStyle name="Output 2 4 3 3 2" xfId="635"/>
    <cellStyle name="Output 2 4 3 3 2 2" xfId="1282"/>
    <cellStyle name="Output 2 4 3 3 2 3" xfId="1707"/>
    <cellStyle name="Output 2 4 3 3 3" xfId="830"/>
    <cellStyle name="Output 2 4 3 3 3 2" xfId="1477"/>
    <cellStyle name="Output 2 4 3 3 3 3" xfId="1902"/>
    <cellStyle name="Output 2 4 3 3 4" xfId="1006"/>
    <cellStyle name="Output 2 4 3 4" xfId="547"/>
    <cellStyle name="Output 2 4 3 4 2" xfId="1194"/>
    <cellStyle name="Output 2 4 3 4 3" xfId="1619"/>
    <cellStyle name="Output 2 4 3 5" xfId="742"/>
    <cellStyle name="Output 2 4 3 5 2" xfId="1389"/>
    <cellStyle name="Output 2 4 3 5 3" xfId="1814"/>
    <cellStyle name="Output 2 4 3 6" xfId="1008"/>
    <cellStyle name="Output 2 4 4" xfId="317"/>
    <cellStyle name="Output 2 4 4 2" xfId="636"/>
    <cellStyle name="Output 2 4 4 2 2" xfId="1283"/>
    <cellStyle name="Output 2 4 4 2 3" xfId="1708"/>
    <cellStyle name="Output 2 4 4 3" xfId="831"/>
    <cellStyle name="Output 2 4 4 3 2" xfId="1478"/>
    <cellStyle name="Output 2 4 4 3 3" xfId="1903"/>
    <cellStyle name="Output 2 4 4 4" xfId="1005"/>
    <cellStyle name="Output 2 4 5" xfId="318"/>
    <cellStyle name="Output 2 4 5 2" xfId="637"/>
    <cellStyle name="Output 2 4 5 2 2" xfId="1284"/>
    <cellStyle name="Output 2 4 5 2 3" xfId="1709"/>
    <cellStyle name="Output 2 4 5 3" xfId="832"/>
    <cellStyle name="Output 2 4 5 3 2" xfId="1479"/>
    <cellStyle name="Output 2 4 5 3 3" xfId="1904"/>
    <cellStyle name="Output 2 4 5 4" xfId="1004"/>
    <cellStyle name="Output 2 4 6" xfId="511"/>
    <cellStyle name="Output 2 4 6 2" xfId="1158"/>
    <cellStyle name="Output 2 4 6 3" xfId="1583"/>
    <cellStyle name="Output 2 4 7" xfId="707"/>
    <cellStyle name="Output 2 4 7 2" xfId="1354"/>
    <cellStyle name="Output 2 4 7 3" xfId="1779"/>
    <cellStyle name="Output 2 4 8" xfId="1012"/>
    <cellStyle name="Output 2 5" xfId="319"/>
    <cellStyle name="Output 2 5 2" xfId="320"/>
    <cellStyle name="Output 2 5 2 2" xfId="321"/>
    <cellStyle name="Output 2 5 2 2 2" xfId="638"/>
    <cellStyle name="Output 2 5 2 2 2 2" xfId="1285"/>
    <cellStyle name="Output 2 5 2 2 2 3" xfId="1710"/>
    <cellStyle name="Output 2 5 2 2 3" xfId="833"/>
    <cellStyle name="Output 2 5 2 2 3 2" xfId="1480"/>
    <cellStyle name="Output 2 5 2 2 3 3" xfId="1905"/>
    <cellStyle name="Output 2 5 2 2 4" xfId="1001"/>
    <cellStyle name="Output 2 5 2 3" xfId="322"/>
    <cellStyle name="Output 2 5 2 3 2" xfId="639"/>
    <cellStyle name="Output 2 5 2 3 2 2" xfId="1286"/>
    <cellStyle name="Output 2 5 2 3 2 3" xfId="1711"/>
    <cellStyle name="Output 2 5 2 3 3" xfId="834"/>
    <cellStyle name="Output 2 5 2 3 3 2" xfId="1481"/>
    <cellStyle name="Output 2 5 2 3 3 3" xfId="1906"/>
    <cellStyle name="Output 2 5 2 3 4" xfId="1000"/>
    <cellStyle name="Output 2 5 2 4" xfId="548"/>
    <cellStyle name="Output 2 5 2 4 2" xfId="1195"/>
    <cellStyle name="Output 2 5 2 4 3" xfId="1620"/>
    <cellStyle name="Output 2 5 2 5" xfId="743"/>
    <cellStyle name="Output 2 5 2 5 2" xfId="1390"/>
    <cellStyle name="Output 2 5 2 5 3" xfId="1815"/>
    <cellStyle name="Output 2 5 2 6" xfId="1002"/>
    <cellStyle name="Output 2 5 3" xfId="323"/>
    <cellStyle name="Output 2 5 3 2" xfId="324"/>
    <cellStyle name="Output 2 5 3 2 2" xfId="640"/>
    <cellStyle name="Output 2 5 3 2 2 2" xfId="1287"/>
    <cellStyle name="Output 2 5 3 2 2 3" xfId="1712"/>
    <cellStyle name="Output 2 5 3 2 3" xfId="835"/>
    <cellStyle name="Output 2 5 3 2 3 2" xfId="1482"/>
    <cellStyle name="Output 2 5 3 2 3 3" xfId="1907"/>
    <cellStyle name="Output 2 5 3 2 4" xfId="998"/>
    <cellStyle name="Output 2 5 3 3" xfId="325"/>
    <cellStyle name="Output 2 5 3 3 2" xfId="641"/>
    <cellStyle name="Output 2 5 3 3 2 2" xfId="1288"/>
    <cellStyle name="Output 2 5 3 3 2 3" xfId="1713"/>
    <cellStyle name="Output 2 5 3 3 3" xfId="836"/>
    <cellStyle name="Output 2 5 3 3 3 2" xfId="1483"/>
    <cellStyle name="Output 2 5 3 3 3 3" xfId="1908"/>
    <cellStyle name="Output 2 5 3 3 4" xfId="997"/>
    <cellStyle name="Output 2 5 3 4" xfId="549"/>
    <cellStyle name="Output 2 5 3 4 2" xfId="1196"/>
    <cellStyle name="Output 2 5 3 4 3" xfId="1621"/>
    <cellStyle name="Output 2 5 3 5" xfId="744"/>
    <cellStyle name="Output 2 5 3 5 2" xfId="1391"/>
    <cellStyle name="Output 2 5 3 5 3" xfId="1816"/>
    <cellStyle name="Output 2 5 3 6" xfId="999"/>
    <cellStyle name="Output 2 5 4" xfId="326"/>
    <cellStyle name="Output 2 5 4 2" xfId="642"/>
    <cellStyle name="Output 2 5 4 2 2" xfId="1289"/>
    <cellStyle name="Output 2 5 4 2 3" xfId="1714"/>
    <cellStyle name="Output 2 5 4 3" xfId="837"/>
    <cellStyle name="Output 2 5 4 3 2" xfId="1484"/>
    <cellStyle name="Output 2 5 4 3 3" xfId="1909"/>
    <cellStyle name="Output 2 5 4 4" xfId="996"/>
    <cellStyle name="Output 2 5 5" xfId="327"/>
    <cellStyle name="Output 2 5 5 2" xfId="643"/>
    <cellStyle name="Output 2 5 5 2 2" xfId="1290"/>
    <cellStyle name="Output 2 5 5 2 3" xfId="1715"/>
    <cellStyle name="Output 2 5 5 3" xfId="838"/>
    <cellStyle name="Output 2 5 5 3 2" xfId="1485"/>
    <cellStyle name="Output 2 5 5 3 3" xfId="1910"/>
    <cellStyle name="Output 2 5 5 4" xfId="995"/>
    <cellStyle name="Output 2 5 6" xfId="512"/>
    <cellStyle name="Output 2 5 6 2" xfId="1159"/>
    <cellStyle name="Output 2 5 6 3" xfId="1584"/>
    <cellStyle name="Output 2 5 7" xfId="708"/>
    <cellStyle name="Output 2 5 7 2" xfId="1355"/>
    <cellStyle name="Output 2 5 7 3" xfId="1780"/>
    <cellStyle name="Output 2 5 8" xfId="1003"/>
    <cellStyle name="Output 2 6" xfId="328"/>
    <cellStyle name="Output 2 6 2" xfId="329"/>
    <cellStyle name="Output 2 6 2 2" xfId="330"/>
    <cellStyle name="Output 2 6 2 2 2" xfId="644"/>
    <cellStyle name="Output 2 6 2 2 2 2" xfId="1291"/>
    <cellStyle name="Output 2 6 2 2 2 3" xfId="1716"/>
    <cellStyle name="Output 2 6 2 2 3" xfId="839"/>
    <cellStyle name="Output 2 6 2 2 3 2" xfId="1486"/>
    <cellStyle name="Output 2 6 2 2 3 3" xfId="1911"/>
    <cellStyle name="Output 2 6 2 2 4" xfId="992"/>
    <cellStyle name="Output 2 6 2 3" xfId="331"/>
    <cellStyle name="Output 2 6 2 3 2" xfId="645"/>
    <cellStyle name="Output 2 6 2 3 2 2" xfId="1292"/>
    <cellStyle name="Output 2 6 2 3 2 3" xfId="1717"/>
    <cellStyle name="Output 2 6 2 3 3" xfId="840"/>
    <cellStyle name="Output 2 6 2 3 3 2" xfId="1487"/>
    <cellStyle name="Output 2 6 2 3 3 3" xfId="1912"/>
    <cellStyle name="Output 2 6 2 3 4" xfId="991"/>
    <cellStyle name="Output 2 6 2 4" xfId="550"/>
    <cellStyle name="Output 2 6 2 4 2" xfId="1197"/>
    <cellStyle name="Output 2 6 2 4 3" xfId="1622"/>
    <cellStyle name="Output 2 6 2 5" xfId="745"/>
    <cellStyle name="Output 2 6 2 5 2" xfId="1392"/>
    <cellStyle name="Output 2 6 2 5 3" xfId="1817"/>
    <cellStyle name="Output 2 6 2 6" xfId="993"/>
    <cellStyle name="Output 2 6 3" xfId="332"/>
    <cellStyle name="Output 2 6 3 2" xfId="333"/>
    <cellStyle name="Output 2 6 3 2 2" xfId="646"/>
    <cellStyle name="Output 2 6 3 2 2 2" xfId="1293"/>
    <cellStyle name="Output 2 6 3 2 2 3" xfId="1718"/>
    <cellStyle name="Output 2 6 3 2 3" xfId="841"/>
    <cellStyle name="Output 2 6 3 2 3 2" xfId="1488"/>
    <cellStyle name="Output 2 6 3 2 3 3" xfId="1913"/>
    <cellStyle name="Output 2 6 3 2 4" xfId="989"/>
    <cellStyle name="Output 2 6 3 3" xfId="334"/>
    <cellStyle name="Output 2 6 3 3 2" xfId="647"/>
    <cellStyle name="Output 2 6 3 3 2 2" xfId="1294"/>
    <cellStyle name="Output 2 6 3 3 2 3" xfId="1719"/>
    <cellStyle name="Output 2 6 3 3 3" xfId="842"/>
    <cellStyle name="Output 2 6 3 3 3 2" xfId="1489"/>
    <cellStyle name="Output 2 6 3 3 3 3" xfId="1914"/>
    <cellStyle name="Output 2 6 3 3 4" xfId="988"/>
    <cellStyle name="Output 2 6 3 4" xfId="551"/>
    <cellStyle name="Output 2 6 3 4 2" xfId="1198"/>
    <cellStyle name="Output 2 6 3 4 3" xfId="1623"/>
    <cellStyle name="Output 2 6 3 5" xfId="746"/>
    <cellStyle name="Output 2 6 3 5 2" xfId="1393"/>
    <cellStyle name="Output 2 6 3 5 3" xfId="1818"/>
    <cellStyle name="Output 2 6 3 6" xfId="990"/>
    <cellStyle name="Output 2 6 4" xfId="335"/>
    <cellStyle name="Output 2 6 4 2" xfId="648"/>
    <cellStyle name="Output 2 6 4 2 2" xfId="1295"/>
    <cellStyle name="Output 2 6 4 2 3" xfId="1720"/>
    <cellStyle name="Output 2 6 4 3" xfId="843"/>
    <cellStyle name="Output 2 6 4 3 2" xfId="1490"/>
    <cellStyle name="Output 2 6 4 3 3" xfId="1915"/>
    <cellStyle name="Output 2 6 4 4" xfId="987"/>
    <cellStyle name="Output 2 6 5" xfId="336"/>
    <cellStyle name="Output 2 6 5 2" xfId="649"/>
    <cellStyle name="Output 2 6 5 2 2" xfId="1296"/>
    <cellStyle name="Output 2 6 5 2 3" xfId="1721"/>
    <cellStyle name="Output 2 6 5 3" xfId="844"/>
    <cellStyle name="Output 2 6 5 3 2" xfId="1491"/>
    <cellStyle name="Output 2 6 5 3 3" xfId="1916"/>
    <cellStyle name="Output 2 6 5 4" xfId="986"/>
    <cellStyle name="Output 2 6 6" xfId="513"/>
    <cellStyle name="Output 2 6 6 2" xfId="1160"/>
    <cellStyle name="Output 2 6 6 3" xfId="1585"/>
    <cellStyle name="Output 2 6 7" xfId="709"/>
    <cellStyle name="Output 2 6 7 2" xfId="1356"/>
    <cellStyle name="Output 2 6 7 3" xfId="1781"/>
    <cellStyle name="Output 2 6 8" xfId="994"/>
    <cellStyle name="Output 2 7" xfId="337"/>
    <cellStyle name="Output 2 7 2" xfId="338"/>
    <cellStyle name="Output 2 7 2 2" xfId="339"/>
    <cellStyle name="Output 2 7 2 2 2" xfId="650"/>
    <cellStyle name="Output 2 7 2 2 2 2" xfId="1297"/>
    <cellStyle name="Output 2 7 2 2 2 3" xfId="1722"/>
    <cellStyle name="Output 2 7 2 2 3" xfId="845"/>
    <cellStyle name="Output 2 7 2 2 3 2" xfId="1492"/>
    <cellStyle name="Output 2 7 2 2 3 3" xfId="1917"/>
    <cellStyle name="Output 2 7 2 2 4" xfId="983"/>
    <cellStyle name="Output 2 7 2 3" xfId="340"/>
    <cellStyle name="Output 2 7 2 3 2" xfId="651"/>
    <cellStyle name="Output 2 7 2 3 2 2" xfId="1298"/>
    <cellStyle name="Output 2 7 2 3 2 3" xfId="1723"/>
    <cellStyle name="Output 2 7 2 3 3" xfId="846"/>
    <cellStyle name="Output 2 7 2 3 3 2" xfId="1493"/>
    <cellStyle name="Output 2 7 2 3 3 3" xfId="1918"/>
    <cellStyle name="Output 2 7 2 3 4" xfId="982"/>
    <cellStyle name="Output 2 7 2 4" xfId="552"/>
    <cellStyle name="Output 2 7 2 4 2" xfId="1199"/>
    <cellStyle name="Output 2 7 2 4 3" xfId="1624"/>
    <cellStyle name="Output 2 7 2 5" xfId="747"/>
    <cellStyle name="Output 2 7 2 5 2" xfId="1394"/>
    <cellStyle name="Output 2 7 2 5 3" xfId="1819"/>
    <cellStyle name="Output 2 7 2 6" xfId="984"/>
    <cellStyle name="Output 2 7 3" xfId="341"/>
    <cellStyle name="Output 2 7 3 2" xfId="342"/>
    <cellStyle name="Output 2 7 3 2 2" xfId="652"/>
    <cellStyle name="Output 2 7 3 2 2 2" xfId="1299"/>
    <cellStyle name="Output 2 7 3 2 2 3" xfId="1724"/>
    <cellStyle name="Output 2 7 3 2 3" xfId="847"/>
    <cellStyle name="Output 2 7 3 2 3 2" xfId="1494"/>
    <cellStyle name="Output 2 7 3 2 3 3" xfId="1919"/>
    <cellStyle name="Output 2 7 3 2 4" xfId="980"/>
    <cellStyle name="Output 2 7 3 3" xfId="343"/>
    <cellStyle name="Output 2 7 3 3 2" xfId="653"/>
    <cellStyle name="Output 2 7 3 3 2 2" xfId="1300"/>
    <cellStyle name="Output 2 7 3 3 2 3" xfId="1725"/>
    <cellStyle name="Output 2 7 3 3 3" xfId="848"/>
    <cellStyle name="Output 2 7 3 3 3 2" xfId="1495"/>
    <cellStyle name="Output 2 7 3 3 3 3" xfId="1920"/>
    <cellStyle name="Output 2 7 3 3 4" xfId="979"/>
    <cellStyle name="Output 2 7 3 4" xfId="553"/>
    <cellStyle name="Output 2 7 3 4 2" xfId="1200"/>
    <cellStyle name="Output 2 7 3 4 3" xfId="1625"/>
    <cellStyle name="Output 2 7 3 5" xfId="748"/>
    <cellStyle name="Output 2 7 3 5 2" xfId="1395"/>
    <cellStyle name="Output 2 7 3 5 3" xfId="1820"/>
    <cellStyle name="Output 2 7 3 6" xfId="981"/>
    <cellStyle name="Output 2 7 4" xfId="344"/>
    <cellStyle name="Output 2 7 4 2" xfId="654"/>
    <cellStyle name="Output 2 7 4 2 2" xfId="1301"/>
    <cellStyle name="Output 2 7 4 2 3" xfId="1726"/>
    <cellStyle name="Output 2 7 4 3" xfId="849"/>
    <cellStyle name="Output 2 7 4 3 2" xfId="1496"/>
    <cellStyle name="Output 2 7 4 3 3" xfId="1921"/>
    <cellStyle name="Output 2 7 4 4" xfId="978"/>
    <cellStyle name="Output 2 7 5" xfId="345"/>
    <cellStyle name="Output 2 7 5 2" xfId="655"/>
    <cellStyle name="Output 2 7 5 2 2" xfId="1302"/>
    <cellStyle name="Output 2 7 5 2 3" xfId="1727"/>
    <cellStyle name="Output 2 7 5 3" xfId="850"/>
    <cellStyle name="Output 2 7 5 3 2" xfId="1497"/>
    <cellStyle name="Output 2 7 5 3 3" xfId="1922"/>
    <cellStyle name="Output 2 7 5 4" xfId="977"/>
    <cellStyle name="Output 2 7 6" xfId="514"/>
    <cellStyle name="Output 2 7 6 2" xfId="1161"/>
    <cellStyle name="Output 2 7 6 3" xfId="1586"/>
    <cellStyle name="Output 2 7 7" xfId="710"/>
    <cellStyle name="Output 2 7 7 2" xfId="1357"/>
    <cellStyle name="Output 2 7 7 3" xfId="1782"/>
    <cellStyle name="Output 2 7 8" xfId="985"/>
    <cellStyle name="Output 2 8" xfId="346"/>
    <cellStyle name="Output 2 8 2" xfId="347"/>
    <cellStyle name="Output 2 8 2 2" xfId="656"/>
    <cellStyle name="Output 2 8 2 2 2" xfId="1303"/>
    <cellStyle name="Output 2 8 2 2 3" xfId="1728"/>
    <cellStyle name="Output 2 8 2 3" xfId="851"/>
    <cellStyle name="Output 2 8 2 3 2" xfId="1498"/>
    <cellStyle name="Output 2 8 2 3 3" xfId="1923"/>
    <cellStyle name="Output 2 8 2 4" xfId="976"/>
    <cellStyle name="Output 2 8 3" xfId="348"/>
    <cellStyle name="Output 2 8 3 2" xfId="657"/>
    <cellStyle name="Output 2 8 3 2 2" xfId="1304"/>
    <cellStyle name="Output 2 8 3 2 3" xfId="1729"/>
    <cellStyle name="Output 2 8 3 3" xfId="852"/>
    <cellStyle name="Output 2 8 3 3 2" xfId="1499"/>
    <cellStyle name="Output 2 8 3 3 3" xfId="1924"/>
    <cellStyle name="Output 2 8 3 4" xfId="975"/>
    <cellStyle name="Output 2 8 4" xfId="554"/>
    <cellStyle name="Output 2 8 4 2" xfId="1201"/>
    <cellStyle name="Output 2 8 4 3" xfId="1626"/>
    <cellStyle name="Output 2 8 5" xfId="749"/>
    <cellStyle name="Output 2 8 5 2" xfId="1396"/>
    <cellStyle name="Output 2 8 5 3" xfId="1821"/>
    <cellStyle name="Output 2 8 6" xfId="901"/>
    <cellStyle name="Output 2 9" xfId="349"/>
    <cellStyle name="Output 2 9 2" xfId="350"/>
    <cellStyle name="Output 2 9 2 2" xfId="658"/>
    <cellStyle name="Output 2 9 2 2 2" xfId="1305"/>
    <cellStyle name="Output 2 9 2 2 3" xfId="1730"/>
    <cellStyle name="Output 2 9 2 3" xfId="853"/>
    <cellStyle name="Output 2 9 2 3 2" xfId="1500"/>
    <cellStyle name="Output 2 9 2 3 3" xfId="1925"/>
    <cellStyle name="Output 2 9 2 4" xfId="973"/>
    <cellStyle name="Output 2 9 3" xfId="351"/>
    <cellStyle name="Output 2 9 3 2" xfId="659"/>
    <cellStyle name="Output 2 9 3 2 2" xfId="1306"/>
    <cellStyle name="Output 2 9 3 2 3" xfId="1731"/>
    <cellStyle name="Output 2 9 3 3" xfId="854"/>
    <cellStyle name="Output 2 9 3 3 2" xfId="1501"/>
    <cellStyle name="Output 2 9 3 3 3" xfId="1926"/>
    <cellStyle name="Output 2 9 3 4" xfId="968"/>
    <cellStyle name="Output 2 9 4" xfId="555"/>
    <cellStyle name="Output 2 9 4 2" xfId="1202"/>
    <cellStyle name="Output 2 9 4 3" xfId="1627"/>
    <cellStyle name="Output 2 9 5" xfId="750"/>
    <cellStyle name="Output 2 9 5 2" xfId="1397"/>
    <cellStyle name="Output 2 9 5 3" xfId="1822"/>
    <cellStyle name="Output 2 9 6" xfId="974"/>
    <cellStyle name="Percent" xfId="3" builtinId="5"/>
    <cellStyle name="Percent [2]" xfId="352"/>
    <cellStyle name="Percent 2" xfId="18"/>
    <cellStyle name="Percent 3" xfId="353"/>
    <cellStyle name="Percentage" xfId="354"/>
    <cellStyle name="Period Title" xfId="355"/>
    <cellStyle name="PSChar" xfId="356"/>
    <cellStyle name="PSDate" xfId="357"/>
    <cellStyle name="PSDec" xfId="358"/>
    <cellStyle name="PSDetail" xfId="359"/>
    <cellStyle name="PSDetail 2" xfId="360"/>
    <cellStyle name="PSHeading" xfId="361"/>
    <cellStyle name="PSHeading 2" xfId="362"/>
    <cellStyle name="PSHeading 2 2" xfId="660"/>
    <cellStyle name="PSHeading 2 2 2" xfId="1307"/>
    <cellStyle name="PSHeading 2 2 3" xfId="1732"/>
    <cellStyle name="PSHeading 2 3" xfId="1091"/>
    <cellStyle name="PSHeading 3" xfId="493"/>
    <cellStyle name="PSHeading 3 2" xfId="1140"/>
    <cellStyle name="PSHeading 3 3" xfId="1565"/>
    <cellStyle name="PSHeading 4" xfId="1090"/>
    <cellStyle name="PSInt" xfId="363"/>
    <cellStyle name="PSSpacer" xfId="364"/>
    <cellStyle name="Ratio" xfId="365"/>
    <cellStyle name="Right Date" xfId="366"/>
    <cellStyle name="Right Number" xfId="367"/>
    <cellStyle name="Right Year" xfId="368"/>
    <cellStyle name="SAPError" xfId="369"/>
    <cellStyle name="SAPKey" xfId="370"/>
    <cellStyle name="SAPLocked" xfId="371"/>
    <cellStyle name="SAPOutput" xfId="372"/>
    <cellStyle name="SAPSpace" xfId="373"/>
    <cellStyle name="SAPText" xfId="374"/>
    <cellStyle name="SAPUnLocked" xfId="375"/>
    <cellStyle name="Sheet Title" xfId="376"/>
    <cellStyle name="Style 1" xfId="377"/>
    <cellStyle name="Style 1 2" xfId="378"/>
    <cellStyle name="Style2" xfId="379"/>
    <cellStyle name="Style3" xfId="380"/>
    <cellStyle name="Style4" xfId="381"/>
    <cellStyle name="Style5" xfId="382"/>
    <cellStyle name="Table Head Green" xfId="383"/>
    <cellStyle name="Table Head Green 2" xfId="384"/>
    <cellStyle name="Table Head Green 2 2" xfId="385"/>
    <cellStyle name="Table Head Green 3" xfId="386"/>
    <cellStyle name="Table Head_pldt" xfId="387"/>
    <cellStyle name="Table Source" xfId="388"/>
    <cellStyle name="Table Units" xfId="389"/>
    <cellStyle name="Table Units 2" xfId="390"/>
    <cellStyle name="Text" xfId="391"/>
    <cellStyle name="Text 2" xfId="392"/>
    <cellStyle name="Text Head 1" xfId="393"/>
    <cellStyle name="Text Head 2" xfId="394"/>
    <cellStyle name="Text Indent 2" xfId="395"/>
    <cellStyle name="Theirs" xfId="396"/>
    <cellStyle name="Title 2" xfId="397"/>
    <cellStyle name="TOC 1" xfId="398"/>
    <cellStyle name="TOC 2" xfId="399"/>
    <cellStyle name="TOC 3" xfId="400"/>
    <cellStyle name="Total 2" xfId="401"/>
    <cellStyle name="Total 2 10" xfId="402"/>
    <cellStyle name="Total 2 10 2" xfId="661"/>
    <cellStyle name="Total 2 10 2 2" xfId="1308"/>
    <cellStyle name="Total 2 10 2 3" xfId="1733"/>
    <cellStyle name="Total 2 10 3" xfId="855"/>
    <cellStyle name="Total 2 10 3 2" xfId="1502"/>
    <cellStyle name="Total 2 10 3 3" xfId="1927"/>
    <cellStyle name="Total 2 10 4" xfId="966"/>
    <cellStyle name="Total 2 11" xfId="403"/>
    <cellStyle name="Total 2 11 2" xfId="662"/>
    <cellStyle name="Total 2 11 2 2" xfId="1309"/>
    <cellStyle name="Total 2 11 2 3" xfId="1734"/>
    <cellStyle name="Total 2 11 3" xfId="856"/>
    <cellStyle name="Total 2 11 3 2" xfId="1503"/>
    <cellStyle name="Total 2 11 3 3" xfId="1928"/>
    <cellStyle name="Total 2 11 4" xfId="965"/>
    <cellStyle name="Total 2 12" xfId="494"/>
    <cellStyle name="Total 2 12 2" xfId="1141"/>
    <cellStyle name="Total 2 12 3" xfId="1566"/>
    <cellStyle name="Total 2 13" xfId="482"/>
    <cellStyle name="Total 2 13 2" xfId="1131"/>
    <cellStyle name="Total 2 13 3" xfId="1558"/>
    <cellStyle name="Total 2 14" xfId="967"/>
    <cellStyle name="Total 2 2" xfId="404"/>
    <cellStyle name="Total 2 2 2" xfId="405"/>
    <cellStyle name="Total 2 2 2 2" xfId="406"/>
    <cellStyle name="Total 2 2 2 2 2" xfId="663"/>
    <cellStyle name="Total 2 2 2 2 2 2" xfId="1310"/>
    <cellStyle name="Total 2 2 2 2 2 3" xfId="1735"/>
    <cellStyle name="Total 2 2 2 2 3" xfId="857"/>
    <cellStyle name="Total 2 2 2 2 3 2" xfId="1504"/>
    <cellStyle name="Total 2 2 2 2 3 3" xfId="1929"/>
    <cellStyle name="Total 2 2 2 2 4" xfId="962"/>
    <cellStyle name="Total 2 2 2 3" xfId="407"/>
    <cellStyle name="Total 2 2 2 3 2" xfId="664"/>
    <cellStyle name="Total 2 2 2 3 2 2" xfId="1311"/>
    <cellStyle name="Total 2 2 2 3 2 3" xfId="1736"/>
    <cellStyle name="Total 2 2 2 3 3" xfId="858"/>
    <cellStyle name="Total 2 2 2 3 3 2" xfId="1505"/>
    <cellStyle name="Total 2 2 2 3 3 3" xfId="1930"/>
    <cellStyle name="Total 2 2 2 3 4" xfId="961"/>
    <cellStyle name="Total 2 2 2 4" xfId="556"/>
    <cellStyle name="Total 2 2 2 4 2" xfId="1203"/>
    <cellStyle name="Total 2 2 2 4 3" xfId="1628"/>
    <cellStyle name="Total 2 2 2 5" xfId="751"/>
    <cellStyle name="Total 2 2 2 5 2" xfId="1398"/>
    <cellStyle name="Total 2 2 2 5 3" xfId="1823"/>
    <cellStyle name="Total 2 2 2 6" xfId="963"/>
    <cellStyle name="Total 2 2 3" xfId="408"/>
    <cellStyle name="Total 2 2 3 2" xfId="409"/>
    <cellStyle name="Total 2 2 3 2 2" xfId="665"/>
    <cellStyle name="Total 2 2 3 2 2 2" xfId="1312"/>
    <cellStyle name="Total 2 2 3 2 2 3" xfId="1737"/>
    <cellStyle name="Total 2 2 3 2 3" xfId="859"/>
    <cellStyle name="Total 2 2 3 2 3 2" xfId="1506"/>
    <cellStyle name="Total 2 2 3 2 3 3" xfId="1931"/>
    <cellStyle name="Total 2 2 3 2 4" xfId="959"/>
    <cellStyle name="Total 2 2 3 3" xfId="410"/>
    <cellStyle name="Total 2 2 3 3 2" xfId="666"/>
    <cellStyle name="Total 2 2 3 3 2 2" xfId="1313"/>
    <cellStyle name="Total 2 2 3 3 2 3" xfId="1738"/>
    <cellStyle name="Total 2 2 3 3 3" xfId="860"/>
    <cellStyle name="Total 2 2 3 3 3 2" xfId="1507"/>
    <cellStyle name="Total 2 2 3 3 3 3" xfId="1932"/>
    <cellStyle name="Total 2 2 3 3 4" xfId="958"/>
    <cellStyle name="Total 2 2 3 4" xfId="557"/>
    <cellStyle name="Total 2 2 3 4 2" xfId="1204"/>
    <cellStyle name="Total 2 2 3 4 3" xfId="1629"/>
    <cellStyle name="Total 2 2 3 5" xfId="752"/>
    <cellStyle name="Total 2 2 3 5 2" xfId="1399"/>
    <cellStyle name="Total 2 2 3 5 3" xfId="1824"/>
    <cellStyle name="Total 2 2 3 6" xfId="960"/>
    <cellStyle name="Total 2 2 4" xfId="411"/>
    <cellStyle name="Total 2 2 4 2" xfId="667"/>
    <cellStyle name="Total 2 2 4 2 2" xfId="1314"/>
    <cellStyle name="Total 2 2 4 2 3" xfId="1739"/>
    <cellStyle name="Total 2 2 4 3" xfId="861"/>
    <cellStyle name="Total 2 2 4 3 2" xfId="1508"/>
    <cellStyle name="Total 2 2 4 3 3" xfId="1933"/>
    <cellStyle name="Total 2 2 4 4" xfId="957"/>
    <cellStyle name="Total 2 2 5" xfId="412"/>
    <cellStyle name="Total 2 2 5 2" xfId="668"/>
    <cellStyle name="Total 2 2 5 2 2" xfId="1315"/>
    <cellStyle name="Total 2 2 5 2 3" xfId="1740"/>
    <cellStyle name="Total 2 2 5 3" xfId="862"/>
    <cellStyle name="Total 2 2 5 3 2" xfId="1509"/>
    <cellStyle name="Total 2 2 5 3 3" xfId="1934"/>
    <cellStyle name="Total 2 2 5 4" xfId="956"/>
    <cellStyle name="Total 2 2 6" xfId="496"/>
    <cellStyle name="Total 2 2 6 2" xfId="1143"/>
    <cellStyle name="Total 2 2 6 3" xfId="1568"/>
    <cellStyle name="Total 2 2 7" xfId="480"/>
    <cellStyle name="Total 2 2 7 2" xfId="1129"/>
    <cellStyle name="Total 2 2 7 3" xfId="1556"/>
    <cellStyle name="Total 2 2 8" xfId="964"/>
    <cellStyle name="Total 2 3" xfId="413"/>
    <cellStyle name="Total 2 3 2" xfId="414"/>
    <cellStyle name="Total 2 3 2 2" xfId="415"/>
    <cellStyle name="Total 2 3 2 2 2" xfId="669"/>
    <cellStyle name="Total 2 3 2 2 2 2" xfId="1316"/>
    <cellStyle name="Total 2 3 2 2 2 3" xfId="1741"/>
    <cellStyle name="Total 2 3 2 2 3" xfId="863"/>
    <cellStyle name="Total 2 3 2 2 3 2" xfId="1510"/>
    <cellStyle name="Total 2 3 2 2 3 3" xfId="1935"/>
    <cellStyle name="Total 2 3 2 2 4" xfId="953"/>
    <cellStyle name="Total 2 3 2 3" xfId="416"/>
    <cellStyle name="Total 2 3 2 3 2" xfId="670"/>
    <cellStyle name="Total 2 3 2 3 2 2" xfId="1317"/>
    <cellStyle name="Total 2 3 2 3 2 3" xfId="1742"/>
    <cellStyle name="Total 2 3 2 3 3" xfId="864"/>
    <cellStyle name="Total 2 3 2 3 3 2" xfId="1511"/>
    <cellStyle name="Total 2 3 2 3 3 3" xfId="1936"/>
    <cellStyle name="Total 2 3 2 3 4" xfId="952"/>
    <cellStyle name="Total 2 3 2 4" xfId="558"/>
    <cellStyle name="Total 2 3 2 4 2" xfId="1205"/>
    <cellStyle name="Total 2 3 2 4 3" xfId="1630"/>
    <cellStyle name="Total 2 3 2 5" xfId="753"/>
    <cellStyle name="Total 2 3 2 5 2" xfId="1400"/>
    <cellStyle name="Total 2 3 2 5 3" xfId="1825"/>
    <cellStyle name="Total 2 3 2 6" xfId="954"/>
    <cellStyle name="Total 2 3 3" xfId="417"/>
    <cellStyle name="Total 2 3 3 2" xfId="418"/>
    <cellStyle name="Total 2 3 3 2 2" xfId="671"/>
    <cellStyle name="Total 2 3 3 2 2 2" xfId="1318"/>
    <cellStyle name="Total 2 3 3 2 2 3" xfId="1743"/>
    <cellStyle name="Total 2 3 3 2 3" xfId="865"/>
    <cellStyle name="Total 2 3 3 2 3 2" xfId="1512"/>
    <cellStyle name="Total 2 3 3 2 3 3" xfId="1937"/>
    <cellStyle name="Total 2 3 3 2 4" xfId="950"/>
    <cellStyle name="Total 2 3 3 3" xfId="419"/>
    <cellStyle name="Total 2 3 3 3 2" xfId="672"/>
    <cellStyle name="Total 2 3 3 3 2 2" xfId="1319"/>
    <cellStyle name="Total 2 3 3 3 2 3" xfId="1744"/>
    <cellStyle name="Total 2 3 3 3 3" xfId="866"/>
    <cellStyle name="Total 2 3 3 3 3 2" xfId="1513"/>
    <cellStyle name="Total 2 3 3 3 3 3" xfId="1938"/>
    <cellStyle name="Total 2 3 3 3 4" xfId="949"/>
    <cellStyle name="Total 2 3 3 4" xfId="559"/>
    <cellStyle name="Total 2 3 3 4 2" xfId="1206"/>
    <cellStyle name="Total 2 3 3 4 3" xfId="1631"/>
    <cellStyle name="Total 2 3 3 5" xfId="754"/>
    <cellStyle name="Total 2 3 3 5 2" xfId="1401"/>
    <cellStyle name="Total 2 3 3 5 3" xfId="1826"/>
    <cellStyle name="Total 2 3 3 6" xfId="951"/>
    <cellStyle name="Total 2 3 4" xfId="420"/>
    <cellStyle name="Total 2 3 4 2" xfId="673"/>
    <cellStyle name="Total 2 3 4 2 2" xfId="1320"/>
    <cellStyle name="Total 2 3 4 2 3" xfId="1745"/>
    <cellStyle name="Total 2 3 4 3" xfId="867"/>
    <cellStyle name="Total 2 3 4 3 2" xfId="1514"/>
    <cellStyle name="Total 2 3 4 3 3" xfId="1939"/>
    <cellStyle name="Total 2 3 4 4" xfId="948"/>
    <cellStyle name="Total 2 3 5" xfId="421"/>
    <cellStyle name="Total 2 3 5 2" xfId="674"/>
    <cellStyle name="Total 2 3 5 2 2" xfId="1321"/>
    <cellStyle name="Total 2 3 5 2 3" xfId="1746"/>
    <cellStyle name="Total 2 3 5 3" xfId="868"/>
    <cellStyle name="Total 2 3 5 3 2" xfId="1515"/>
    <cellStyle name="Total 2 3 5 3 3" xfId="1940"/>
    <cellStyle name="Total 2 3 5 4" xfId="947"/>
    <cellStyle name="Total 2 3 6" xfId="515"/>
    <cellStyle name="Total 2 3 6 2" xfId="1162"/>
    <cellStyle name="Total 2 3 6 3" xfId="1587"/>
    <cellStyle name="Total 2 3 7" xfId="711"/>
    <cellStyle name="Total 2 3 7 2" xfId="1358"/>
    <cellStyle name="Total 2 3 7 3" xfId="1783"/>
    <cellStyle name="Total 2 3 8" xfId="955"/>
    <cellStyle name="Total 2 4" xfId="422"/>
    <cellStyle name="Total 2 4 2" xfId="423"/>
    <cellStyle name="Total 2 4 2 2" xfId="424"/>
    <cellStyle name="Total 2 4 2 2 2" xfId="675"/>
    <cellStyle name="Total 2 4 2 2 2 2" xfId="1322"/>
    <cellStyle name="Total 2 4 2 2 2 3" xfId="1747"/>
    <cellStyle name="Total 2 4 2 2 3" xfId="869"/>
    <cellStyle name="Total 2 4 2 2 3 2" xfId="1516"/>
    <cellStyle name="Total 2 4 2 2 3 3" xfId="1941"/>
    <cellStyle name="Total 2 4 2 2 4" xfId="944"/>
    <cellStyle name="Total 2 4 2 3" xfId="425"/>
    <cellStyle name="Total 2 4 2 3 2" xfId="676"/>
    <cellStyle name="Total 2 4 2 3 2 2" xfId="1323"/>
    <cellStyle name="Total 2 4 2 3 2 3" xfId="1748"/>
    <cellStyle name="Total 2 4 2 3 3" xfId="870"/>
    <cellStyle name="Total 2 4 2 3 3 2" xfId="1517"/>
    <cellStyle name="Total 2 4 2 3 3 3" xfId="1942"/>
    <cellStyle name="Total 2 4 2 3 4" xfId="943"/>
    <cellStyle name="Total 2 4 2 4" xfId="560"/>
    <cellStyle name="Total 2 4 2 4 2" xfId="1207"/>
    <cellStyle name="Total 2 4 2 4 3" xfId="1632"/>
    <cellStyle name="Total 2 4 2 5" xfId="755"/>
    <cellStyle name="Total 2 4 2 5 2" xfId="1402"/>
    <cellStyle name="Total 2 4 2 5 3" xfId="1827"/>
    <cellStyle name="Total 2 4 2 6" xfId="945"/>
    <cellStyle name="Total 2 4 3" xfId="426"/>
    <cellStyle name="Total 2 4 3 2" xfId="427"/>
    <cellStyle name="Total 2 4 3 2 2" xfId="677"/>
    <cellStyle name="Total 2 4 3 2 2 2" xfId="1324"/>
    <cellStyle name="Total 2 4 3 2 2 3" xfId="1749"/>
    <cellStyle name="Total 2 4 3 2 3" xfId="871"/>
    <cellStyle name="Total 2 4 3 2 3 2" xfId="1518"/>
    <cellStyle name="Total 2 4 3 2 3 3" xfId="1943"/>
    <cellStyle name="Total 2 4 3 2 4" xfId="941"/>
    <cellStyle name="Total 2 4 3 3" xfId="428"/>
    <cellStyle name="Total 2 4 3 3 2" xfId="678"/>
    <cellStyle name="Total 2 4 3 3 2 2" xfId="1325"/>
    <cellStyle name="Total 2 4 3 3 2 3" xfId="1750"/>
    <cellStyle name="Total 2 4 3 3 3" xfId="872"/>
    <cellStyle name="Total 2 4 3 3 3 2" xfId="1519"/>
    <cellStyle name="Total 2 4 3 3 3 3" xfId="1944"/>
    <cellStyle name="Total 2 4 3 3 4" xfId="940"/>
    <cellStyle name="Total 2 4 3 4" xfId="561"/>
    <cellStyle name="Total 2 4 3 4 2" xfId="1208"/>
    <cellStyle name="Total 2 4 3 4 3" xfId="1633"/>
    <cellStyle name="Total 2 4 3 5" xfId="756"/>
    <cellStyle name="Total 2 4 3 5 2" xfId="1403"/>
    <cellStyle name="Total 2 4 3 5 3" xfId="1828"/>
    <cellStyle name="Total 2 4 3 6" xfId="942"/>
    <cellStyle name="Total 2 4 4" xfId="429"/>
    <cellStyle name="Total 2 4 4 2" xfId="679"/>
    <cellStyle name="Total 2 4 4 2 2" xfId="1326"/>
    <cellStyle name="Total 2 4 4 2 3" xfId="1751"/>
    <cellStyle name="Total 2 4 4 3" xfId="873"/>
    <cellStyle name="Total 2 4 4 3 2" xfId="1520"/>
    <cellStyle name="Total 2 4 4 3 3" xfId="1945"/>
    <cellStyle name="Total 2 4 4 4" xfId="939"/>
    <cellStyle name="Total 2 4 5" xfId="430"/>
    <cellStyle name="Total 2 4 5 2" xfId="680"/>
    <cellStyle name="Total 2 4 5 2 2" xfId="1327"/>
    <cellStyle name="Total 2 4 5 2 3" xfId="1752"/>
    <cellStyle name="Total 2 4 5 3" xfId="874"/>
    <cellStyle name="Total 2 4 5 3 2" xfId="1521"/>
    <cellStyle name="Total 2 4 5 3 3" xfId="1946"/>
    <cellStyle name="Total 2 4 5 4" xfId="938"/>
    <cellStyle name="Total 2 4 6" xfId="516"/>
    <cellStyle name="Total 2 4 6 2" xfId="1163"/>
    <cellStyle name="Total 2 4 6 3" xfId="1588"/>
    <cellStyle name="Total 2 4 7" xfId="712"/>
    <cellStyle name="Total 2 4 7 2" xfId="1359"/>
    <cellStyle name="Total 2 4 7 3" xfId="1784"/>
    <cellStyle name="Total 2 4 8" xfId="946"/>
    <cellStyle name="Total 2 5" xfId="431"/>
    <cellStyle name="Total 2 5 2" xfId="432"/>
    <cellStyle name="Total 2 5 2 2" xfId="433"/>
    <cellStyle name="Total 2 5 2 2 2" xfId="681"/>
    <cellStyle name="Total 2 5 2 2 2 2" xfId="1328"/>
    <cellStyle name="Total 2 5 2 2 2 3" xfId="1753"/>
    <cellStyle name="Total 2 5 2 2 3" xfId="875"/>
    <cellStyle name="Total 2 5 2 2 3 2" xfId="1522"/>
    <cellStyle name="Total 2 5 2 2 3 3" xfId="1947"/>
    <cellStyle name="Total 2 5 2 2 4" xfId="935"/>
    <cellStyle name="Total 2 5 2 3" xfId="434"/>
    <cellStyle name="Total 2 5 2 3 2" xfId="682"/>
    <cellStyle name="Total 2 5 2 3 2 2" xfId="1329"/>
    <cellStyle name="Total 2 5 2 3 2 3" xfId="1754"/>
    <cellStyle name="Total 2 5 2 3 3" xfId="876"/>
    <cellStyle name="Total 2 5 2 3 3 2" xfId="1523"/>
    <cellStyle name="Total 2 5 2 3 3 3" xfId="1948"/>
    <cellStyle name="Total 2 5 2 3 4" xfId="934"/>
    <cellStyle name="Total 2 5 2 4" xfId="562"/>
    <cellStyle name="Total 2 5 2 4 2" xfId="1209"/>
    <cellStyle name="Total 2 5 2 4 3" xfId="1634"/>
    <cellStyle name="Total 2 5 2 5" xfId="757"/>
    <cellStyle name="Total 2 5 2 5 2" xfId="1404"/>
    <cellStyle name="Total 2 5 2 5 3" xfId="1829"/>
    <cellStyle name="Total 2 5 2 6" xfId="936"/>
    <cellStyle name="Total 2 5 3" xfId="435"/>
    <cellStyle name="Total 2 5 3 2" xfId="436"/>
    <cellStyle name="Total 2 5 3 2 2" xfId="683"/>
    <cellStyle name="Total 2 5 3 2 2 2" xfId="1330"/>
    <cellStyle name="Total 2 5 3 2 2 3" xfId="1755"/>
    <cellStyle name="Total 2 5 3 2 3" xfId="877"/>
    <cellStyle name="Total 2 5 3 2 3 2" xfId="1524"/>
    <cellStyle name="Total 2 5 3 2 3 3" xfId="1949"/>
    <cellStyle name="Total 2 5 3 2 4" xfId="932"/>
    <cellStyle name="Total 2 5 3 3" xfId="437"/>
    <cellStyle name="Total 2 5 3 3 2" xfId="684"/>
    <cellStyle name="Total 2 5 3 3 2 2" xfId="1331"/>
    <cellStyle name="Total 2 5 3 3 2 3" xfId="1756"/>
    <cellStyle name="Total 2 5 3 3 3" xfId="878"/>
    <cellStyle name="Total 2 5 3 3 3 2" xfId="1525"/>
    <cellStyle name="Total 2 5 3 3 3 3" xfId="1950"/>
    <cellStyle name="Total 2 5 3 3 4" xfId="931"/>
    <cellStyle name="Total 2 5 3 4" xfId="563"/>
    <cellStyle name="Total 2 5 3 4 2" xfId="1210"/>
    <cellStyle name="Total 2 5 3 4 3" xfId="1635"/>
    <cellStyle name="Total 2 5 3 5" xfId="758"/>
    <cellStyle name="Total 2 5 3 5 2" xfId="1405"/>
    <cellStyle name="Total 2 5 3 5 3" xfId="1830"/>
    <cellStyle name="Total 2 5 3 6" xfId="933"/>
    <cellStyle name="Total 2 5 4" xfId="438"/>
    <cellStyle name="Total 2 5 4 2" xfId="685"/>
    <cellStyle name="Total 2 5 4 2 2" xfId="1332"/>
    <cellStyle name="Total 2 5 4 2 3" xfId="1757"/>
    <cellStyle name="Total 2 5 4 3" xfId="879"/>
    <cellStyle name="Total 2 5 4 3 2" xfId="1526"/>
    <cellStyle name="Total 2 5 4 3 3" xfId="1951"/>
    <cellStyle name="Total 2 5 4 4" xfId="930"/>
    <cellStyle name="Total 2 5 5" xfId="439"/>
    <cellStyle name="Total 2 5 5 2" xfId="686"/>
    <cellStyle name="Total 2 5 5 2 2" xfId="1333"/>
    <cellStyle name="Total 2 5 5 2 3" xfId="1758"/>
    <cellStyle name="Total 2 5 5 3" xfId="880"/>
    <cellStyle name="Total 2 5 5 3 2" xfId="1527"/>
    <cellStyle name="Total 2 5 5 3 3" xfId="1952"/>
    <cellStyle name="Total 2 5 5 4" xfId="929"/>
    <cellStyle name="Total 2 5 6" xfId="517"/>
    <cellStyle name="Total 2 5 6 2" xfId="1164"/>
    <cellStyle name="Total 2 5 6 3" xfId="1589"/>
    <cellStyle name="Total 2 5 7" xfId="713"/>
    <cellStyle name="Total 2 5 7 2" xfId="1360"/>
    <cellStyle name="Total 2 5 7 3" xfId="1785"/>
    <cellStyle name="Total 2 5 8" xfId="937"/>
    <cellStyle name="Total 2 6" xfId="440"/>
    <cellStyle name="Total 2 6 2" xfId="441"/>
    <cellStyle name="Total 2 6 2 2" xfId="442"/>
    <cellStyle name="Total 2 6 2 2 2" xfId="687"/>
    <cellStyle name="Total 2 6 2 2 2 2" xfId="1334"/>
    <cellStyle name="Total 2 6 2 2 2 3" xfId="1759"/>
    <cellStyle name="Total 2 6 2 2 3" xfId="881"/>
    <cellStyle name="Total 2 6 2 2 3 2" xfId="1528"/>
    <cellStyle name="Total 2 6 2 2 3 3" xfId="1953"/>
    <cellStyle name="Total 2 6 2 2 4" xfId="926"/>
    <cellStyle name="Total 2 6 2 3" xfId="443"/>
    <cellStyle name="Total 2 6 2 3 2" xfId="688"/>
    <cellStyle name="Total 2 6 2 3 2 2" xfId="1335"/>
    <cellStyle name="Total 2 6 2 3 2 3" xfId="1760"/>
    <cellStyle name="Total 2 6 2 3 3" xfId="882"/>
    <cellStyle name="Total 2 6 2 3 3 2" xfId="1529"/>
    <cellStyle name="Total 2 6 2 3 3 3" xfId="1954"/>
    <cellStyle name="Total 2 6 2 3 4" xfId="925"/>
    <cellStyle name="Total 2 6 2 4" xfId="564"/>
    <cellStyle name="Total 2 6 2 4 2" xfId="1211"/>
    <cellStyle name="Total 2 6 2 4 3" xfId="1636"/>
    <cellStyle name="Total 2 6 2 5" xfId="759"/>
    <cellStyle name="Total 2 6 2 5 2" xfId="1406"/>
    <cellStyle name="Total 2 6 2 5 3" xfId="1831"/>
    <cellStyle name="Total 2 6 2 6" xfId="927"/>
    <cellStyle name="Total 2 6 3" xfId="444"/>
    <cellStyle name="Total 2 6 3 2" xfId="445"/>
    <cellStyle name="Total 2 6 3 2 2" xfId="689"/>
    <cellStyle name="Total 2 6 3 2 2 2" xfId="1336"/>
    <cellStyle name="Total 2 6 3 2 2 3" xfId="1761"/>
    <cellStyle name="Total 2 6 3 2 3" xfId="883"/>
    <cellStyle name="Total 2 6 3 2 3 2" xfId="1530"/>
    <cellStyle name="Total 2 6 3 2 3 3" xfId="1955"/>
    <cellStyle name="Total 2 6 3 2 4" xfId="923"/>
    <cellStyle name="Total 2 6 3 3" xfId="446"/>
    <cellStyle name="Total 2 6 3 3 2" xfId="690"/>
    <cellStyle name="Total 2 6 3 3 2 2" xfId="1337"/>
    <cellStyle name="Total 2 6 3 3 2 3" xfId="1762"/>
    <cellStyle name="Total 2 6 3 3 3" xfId="884"/>
    <cellStyle name="Total 2 6 3 3 3 2" xfId="1531"/>
    <cellStyle name="Total 2 6 3 3 3 3" xfId="1956"/>
    <cellStyle name="Total 2 6 3 3 4" xfId="922"/>
    <cellStyle name="Total 2 6 3 4" xfId="565"/>
    <cellStyle name="Total 2 6 3 4 2" xfId="1212"/>
    <cellStyle name="Total 2 6 3 4 3" xfId="1637"/>
    <cellStyle name="Total 2 6 3 5" xfId="760"/>
    <cellStyle name="Total 2 6 3 5 2" xfId="1407"/>
    <cellStyle name="Total 2 6 3 5 3" xfId="1832"/>
    <cellStyle name="Total 2 6 3 6" xfId="924"/>
    <cellStyle name="Total 2 6 4" xfId="447"/>
    <cellStyle name="Total 2 6 4 2" xfId="691"/>
    <cellStyle name="Total 2 6 4 2 2" xfId="1338"/>
    <cellStyle name="Total 2 6 4 2 3" xfId="1763"/>
    <cellStyle name="Total 2 6 4 3" xfId="885"/>
    <cellStyle name="Total 2 6 4 3 2" xfId="1532"/>
    <cellStyle name="Total 2 6 4 3 3" xfId="1957"/>
    <cellStyle name="Total 2 6 4 4" xfId="921"/>
    <cellStyle name="Total 2 6 5" xfId="448"/>
    <cellStyle name="Total 2 6 5 2" xfId="692"/>
    <cellStyle name="Total 2 6 5 2 2" xfId="1339"/>
    <cellStyle name="Total 2 6 5 2 3" xfId="1764"/>
    <cellStyle name="Total 2 6 5 3" xfId="886"/>
    <cellStyle name="Total 2 6 5 3 2" xfId="1533"/>
    <cellStyle name="Total 2 6 5 3 3" xfId="1958"/>
    <cellStyle name="Total 2 6 5 4" xfId="920"/>
    <cellStyle name="Total 2 6 6" xfId="518"/>
    <cellStyle name="Total 2 6 6 2" xfId="1165"/>
    <cellStyle name="Total 2 6 6 3" xfId="1590"/>
    <cellStyle name="Total 2 6 7" xfId="714"/>
    <cellStyle name="Total 2 6 7 2" xfId="1361"/>
    <cellStyle name="Total 2 6 7 3" xfId="1786"/>
    <cellStyle name="Total 2 6 8" xfId="928"/>
    <cellStyle name="Total 2 7" xfId="449"/>
    <cellStyle name="Total 2 7 2" xfId="450"/>
    <cellStyle name="Total 2 7 2 2" xfId="451"/>
    <cellStyle name="Total 2 7 2 2 2" xfId="693"/>
    <cellStyle name="Total 2 7 2 2 2 2" xfId="1340"/>
    <cellStyle name="Total 2 7 2 2 2 3" xfId="1765"/>
    <cellStyle name="Total 2 7 2 2 3" xfId="887"/>
    <cellStyle name="Total 2 7 2 2 3 2" xfId="1534"/>
    <cellStyle name="Total 2 7 2 2 3 3" xfId="1959"/>
    <cellStyle name="Total 2 7 2 2 4" xfId="917"/>
    <cellStyle name="Total 2 7 2 3" xfId="452"/>
    <cellStyle name="Total 2 7 2 3 2" xfId="694"/>
    <cellStyle name="Total 2 7 2 3 2 2" xfId="1341"/>
    <cellStyle name="Total 2 7 2 3 2 3" xfId="1766"/>
    <cellStyle name="Total 2 7 2 3 3" xfId="888"/>
    <cellStyle name="Total 2 7 2 3 3 2" xfId="1535"/>
    <cellStyle name="Total 2 7 2 3 3 3" xfId="1960"/>
    <cellStyle name="Total 2 7 2 3 4" xfId="916"/>
    <cellStyle name="Total 2 7 2 4" xfId="566"/>
    <cellStyle name="Total 2 7 2 4 2" xfId="1213"/>
    <cellStyle name="Total 2 7 2 4 3" xfId="1638"/>
    <cellStyle name="Total 2 7 2 5" xfId="761"/>
    <cellStyle name="Total 2 7 2 5 2" xfId="1408"/>
    <cellStyle name="Total 2 7 2 5 3" xfId="1833"/>
    <cellStyle name="Total 2 7 2 6" xfId="918"/>
    <cellStyle name="Total 2 7 3" xfId="453"/>
    <cellStyle name="Total 2 7 3 2" xfId="454"/>
    <cellStyle name="Total 2 7 3 2 2" xfId="695"/>
    <cellStyle name="Total 2 7 3 2 2 2" xfId="1342"/>
    <cellStyle name="Total 2 7 3 2 2 3" xfId="1767"/>
    <cellStyle name="Total 2 7 3 2 3" xfId="889"/>
    <cellStyle name="Total 2 7 3 2 3 2" xfId="1536"/>
    <cellStyle name="Total 2 7 3 2 3 3" xfId="1961"/>
    <cellStyle name="Total 2 7 3 2 4" xfId="914"/>
    <cellStyle name="Total 2 7 3 3" xfId="455"/>
    <cellStyle name="Total 2 7 3 3 2" xfId="696"/>
    <cellStyle name="Total 2 7 3 3 2 2" xfId="1343"/>
    <cellStyle name="Total 2 7 3 3 2 3" xfId="1768"/>
    <cellStyle name="Total 2 7 3 3 3" xfId="890"/>
    <cellStyle name="Total 2 7 3 3 3 2" xfId="1537"/>
    <cellStyle name="Total 2 7 3 3 3 3" xfId="1962"/>
    <cellStyle name="Total 2 7 3 3 4" xfId="913"/>
    <cellStyle name="Total 2 7 3 4" xfId="567"/>
    <cellStyle name="Total 2 7 3 4 2" xfId="1214"/>
    <cellStyle name="Total 2 7 3 4 3" xfId="1639"/>
    <cellStyle name="Total 2 7 3 5" xfId="762"/>
    <cellStyle name="Total 2 7 3 5 2" xfId="1409"/>
    <cellStyle name="Total 2 7 3 5 3" xfId="1834"/>
    <cellStyle name="Total 2 7 3 6" xfId="915"/>
    <cellStyle name="Total 2 7 4" xfId="456"/>
    <cellStyle name="Total 2 7 4 2" xfId="697"/>
    <cellStyle name="Total 2 7 4 2 2" xfId="1344"/>
    <cellStyle name="Total 2 7 4 2 3" xfId="1769"/>
    <cellStyle name="Total 2 7 4 3" xfId="891"/>
    <cellStyle name="Total 2 7 4 3 2" xfId="1538"/>
    <cellStyle name="Total 2 7 4 3 3" xfId="1963"/>
    <cellStyle name="Total 2 7 4 4" xfId="912"/>
    <cellStyle name="Total 2 7 5" xfId="457"/>
    <cellStyle name="Total 2 7 5 2" xfId="698"/>
    <cellStyle name="Total 2 7 5 2 2" xfId="1345"/>
    <cellStyle name="Total 2 7 5 2 3" xfId="1770"/>
    <cellStyle name="Total 2 7 5 3" xfId="892"/>
    <cellStyle name="Total 2 7 5 3 2" xfId="1539"/>
    <cellStyle name="Total 2 7 5 3 3" xfId="1964"/>
    <cellStyle name="Total 2 7 5 4" xfId="911"/>
    <cellStyle name="Total 2 7 6" xfId="519"/>
    <cellStyle name="Total 2 7 6 2" xfId="1166"/>
    <cellStyle name="Total 2 7 6 3" xfId="1591"/>
    <cellStyle name="Total 2 7 7" xfId="715"/>
    <cellStyle name="Total 2 7 7 2" xfId="1362"/>
    <cellStyle name="Total 2 7 7 3" xfId="1787"/>
    <cellStyle name="Total 2 7 8" xfId="919"/>
    <cellStyle name="Total 2 8" xfId="458"/>
    <cellStyle name="Total 2 8 2" xfId="459"/>
    <cellStyle name="Total 2 8 2 2" xfId="699"/>
    <cellStyle name="Total 2 8 2 2 2" xfId="1346"/>
    <cellStyle name="Total 2 8 2 2 3" xfId="1771"/>
    <cellStyle name="Total 2 8 2 3" xfId="893"/>
    <cellStyle name="Total 2 8 2 3 2" xfId="1540"/>
    <cellStyle name="Total 2 8 2 3 3" xfId="1965"/>
    <cellStyle name="Total 2 8 2 4" xfId="909"/>
    <cellStyle name="Total 2 8 3" xfId="460"/>
    <cellStyle name="Total 2 8 3 2" xfId="700"/>
    <cellStyle name="Total 2 8 3 2 2" xfId="1347"/>
    <cellStyle name="Total 2 8 3 2 3" xfId="1772"/>
    <cellStyle name="Total 2 8 3 3" xfId="894"/>
    <cellStyle name="Total 2 8 3 3 2" xfId="1541"/>
    <cellStyle name="Total 2 8 3 3 3" xfId="1966"/>
    <cellStyle name="Total 2 8 3 4" xfId="908"/>
    <cellStyle name="Total 2 8 4" xfId="568"/>
    <cellStyle name="Total 2 8 4 2" xfId="1215"/>
    <cellStyle name="Total 2 8 4 3" xfId="1640"/>
    <cellStyle name="Total 2 8 5" xfId="763"/>
    <cellStyle name="Total 2 8 5 2" xfId="1410"/>
    <cellStyle name="Total 2 8 5 3" xfId="1835"/>
    <cellStyle name="Total 2 8 6" xfId="910"/>
    <cellStyle name="Total 2 9" xfId="461"/>
    <cellStyle name="Total 2 9 2" xfId="462"/>
    <cellStyle name="Total 2 9 2 2" xfId="701"/>
    <cellStyle name="Total 2 9 2 2 2" xfId="1348"/>
    <cellStyle name="Total 2 9 2 2 3" xfId="1773"/>
    <cellStyle name="Total 2 9 2 3" xfId="895"/>
    <cellStyle name="Total 2 9 2 3 2" xfId="1542"/>
    <cellStyle name="Total 2 9 2 3 3" xfId="1967"/>
    <cellStyle name="Total 2 9 2 4" xfId="906"/>
    <cellStyle name="Total 2 9 3" xfId="463"/>
    <cellStyle name="Total 2 9 3 2" xfId="702"/>
    <cellStyle name="Total 2 9 3 2 2" xfId="1349"/>
    <cellStyle name="Total 2 9 3 2 3" xfId="1774"/>
    <cellStyle name="Total 2 9 3 3" xfId="896"/>
    <cellStyle name="Total 2 9 3 3 2" xfId="1543"/>
    <cellStyle name="Total 2 9 3 3 3" xfId="1968"/>
    <cellStyle name="Total 2 9 3 4" xfId="905"/>
    <cellStyle name="Total 2 9 4" xfId="569"/>
    <cellStyle name="Total 2 9 4 2" xfId="1216"/>
    <cellStyle name="Total 2 9 4 3" xfId="1641"/>
    <cellStyle name="Total 2 9 5" xfId="764"/>
    <cellStyle name="Total 2 9 5 2" xfId="1411"/>
    <cellStyle name="Total 2 9 5 3" xfId="1836"/>
    <cellStyle name="Total 2 9 6" xfId="907"/>
    <cellStyle name="Warning Text 2" xfId="464"/>
    <cellStyle name="year" xfId="465"/>
    <cellStyle name="year 2" xfId="466"/>
    <cellStyle name="year 2 2" xfId="467"/>
    <cellStyle name="year 3" xfId="468"/>
  </cellStyles>
  <dxfs count="30">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indexed="10"/>
        </patternFill>
      </fill>
    </dxf>
    <dxf>
      <fill>
        <patternFill>
          <bgColor indexed="1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styles" Target="styles.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hyperlink" Target="#'2.7 Maintenance'!A1"/><Relationship Id="rId13" Type="http://schemas.openxmlformats.org/officeDocument/2006/relationships/hyperlink" Target="#'3.1 Revenue'!A1"/><Relationship Id="rId18" Type="http://schemas.openxmlformats.org/officeDocument/2006/relationships/hyperlink" Target="#'3.6 Operating environment'!A1"/><Relationship Id="rId26" Type="http://schemas.openxmlformats.org/officeDocument/2006/relationships/hyperlink" Target="#'5.1(a) ECFM'!A1"/><Relationship Id="rId3" Type="http://schemas.openxmlformats.org/officeDocument/2006/relationships/hyperlink" Target="#'2.1 Expenditure summary'!A1"/><Relationship Id="rId21" Type="http://schemas.openxmlformats.org/officeDocument/2006/relationships/hyperlink" Target="#'4.1 Asset Age Profile'!A1"/><Relationship Id="rId34" Type="http://schemas.openxmlformats.org/officeDocument/2006/relationships/hyperlink" Target="#'1.1 Instructions'!A1"/><Relationship Id="rId7" Type="http://schemas.openxmlformats.org/officeDocument/2006/relationships/hyperlink" Target="#'2.5 Non-network'!A1"/><Relationship Id="rId12" Type="http://schemas.openxmlformats.org/officeDocument/2006/relationships/hyperlink" Target="#'2.6 Vegetation Management'!A1"/><Relationship Id="rId17" Type="http://schemas.openxmlformats.org/officeDocument/2006/relationships/hyperlink" Target="#'3.5 Physical assets'!A1"/><Relationship Id="rId25" Type="http://schemas.openxmlformats.org/officeDocument/2006/relationships/hyperlink" Target="#'6.5 Indicative bill impact '!A1"/><Relationship Id="rId33" Type="http://schemas.openxmlformats.org/officeDocument/2006/relationships/hyperlink" Target="#Contents!A1"/><Relationship Id="rId2" Type="http://schemas.openxmlformats.org/officeDocument/2006/relationships/hyperlink" Target="#'1.2 Business &amp; other details  '!A1"/><Relationship Id="rId16" Type="http://schemas.openxmlformats.org/officeDocument/2006/relationships/hyperlink" Target="#'3.4 Operational data'!A1"/><Relationship Id="rId20" Type="http://schemas.openxmlformats.org/officeDocument/2006/relationships/hyperlink" Target="#'2.12 Forecast price changes'!A1"/><Relationship Id="rId29" Type="http://schemas.openxmlformats.org/officeDocument/2006/relationships/hyperlink" Target="#'6.2 Contingent projects'!A1"/><Relationship Id="rId1" Type="http://schemas.openxmlformats.org/officeDocument/2006/relationships/hyperlink" Target="#'1.1 Instructions'!A1"/><Relationship Id="rId6" Type="http://schemas.openxmlformats.org/officeDocument/2006/relationships/hyperlink" Target="#'2.4 Connections'!A1"/><Relationship Id="rId11" Type="http://schemas.openxmlformats.org/officeDocument/2006/relationships/hyperlink" Target="#'2.10 Input tables'!A1"/><Relationship Id="rId24" Type="http://schemas.openxmlformats.org/officeDocument/2006/relationships/hyperlink" Target="#'4.4 Material Projects'!A1"/><Relationship Id="rId32" Type="http://schemas.openxmlformats.org/officeDocument/2006/relationships/image" Target="../media/image1.png"/><Relationship Id="rId5" Type="http://schemas.openxmlformats.org/officeDocument/2006/relationships/hyperlink" Target="#'2.3 Augex project data'!A1"/><Relationship Id="rId15" Type="http://schemas.openxmlformats.org/officeDocument/2006/relationships/hyperlink" Target="#'3.3 Assets (RAB)'!A1"/><Relationship Id="rId23" Type="http://schemas.openxmlformats.org/officeDocument/2006/relationships/hyperlink" Target="#'4.3 MD &amp; utilisation-Spatial'!A1"/><Relationship Id="rId28" Type="http://schemas.openxmlformats.org/officeDocument/2006/relationships/hyperlink" Target="#'6.1  Policies and Procedures'!A1"/><Relationship Id="rId10" Type="http://schemas.openxmlformats.org/officeDocument/2006/relationships/hyperlink" Target="#'2.9 Labour'!A1"/><Relationship Id="rId19" Type="http://schemas.openxmlformats.org/officeDocument/2006/relationships/hyperlink" Target="#'2.11 Provisions'!A1"/><Relationship Id="rId31" Type="http://schemas.openxmlformats.org/officeDocument/2006/relationships/hyperlink" Target="#'6.4 Shared Assets'!A1"/><Relationship Id="rId4" Type="http://schemas.openxmlformats.org/officeDocument/2006/relationships/hyperlink" Target="#'2.2 Repex'!A1"/><Relationship Id="rId9" Type="http://schemas.openxmlformats.org/officeDocument/2006/relationships/hyperlink" Target="#'2.8 Overheads'!A1"/><Relationship Id="rId14" Type="http://schemas.openxmlformats.org/officeDocument/2006/relationships/hyperlink" Target="#'3.2 Opex'!A1"/><Relationship Id="rId22" Type="http://schemas.openxmlformats.org/officeDocument/2006/relationships/hyperlink" Target="#'4.2  MD - Network level'!A1"/><Relationship Id="rId27" Type="http://schemas.openxmlformats.org/officeDocument/2006/relationships/hyperlink" Target="#'5.2 STPIS'!A1"/><Relationship Id="rId30" Type="http://schemas.openxmlformats.org/officeDocument/2006/relationships/hyperlink" Target="#'6.3 Obligations'!A1"/><Relationship Id="rId35" Type="http://schemas.openxmlformats.org/officeDocument/2006/relationships/hyperlink" Target="#'5.1(b) EBSS'!A1"/></Relationships>
</file>

<file path=xl/drawings/_rels/drawing10.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 Id="rId5" Type="http://schemas.openxmlformats.org/officeDocument/2006/relationships/hyperlink" Target="#'1.1 Instructions'!A1"/><Relationship Id="rId4" Type="http://schemas.openxmlformats.org/officeDocument/2006/relationships/hyperlink" Target="#Contents!A1"/></Relationships>
</file>

<file path=xl/drawings/_rels/drawing13.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1.png"/><Relationship Id="rId1" Type="http://schemas.openxmlformats.org/officeDocument/2006/relationships/image" Target="../media/image2.emf"/><Relationship Id="rId4" Type="http://schemas.openxmlformats.org/officeDocument/2006/relationships/hyperlink" Target="#'1.1 Instructions'!A1"/></Relationships>
</file>

<file path=xl/drawings/_rels/drawing26.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 Id="rId4" Type="http://schemas.openxmlformats.org/officeDocument/2006/relationships/image" Target="../media/image2.emf"/></Relationships>
</file>

<file path=xl/drawings/_rels/drawing27.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9524</xdr:colOff>
      <xdr:row>7</xdr:row>
      <xdr:rowOff>0</xdr:rowOff>
    </xdr:from>
    <xdr:to>
      <xdr:col>10</xdr:col>
      <xdr:colOff>581025</xdr:colOff>
      <xdr:row>7</xdr:row>
      <xdr:rowOff>188258</xdr:rowOff>
    </xdr:to>
    <xdr:sp macro="" textlink="">
      <xdr:nvSpPr>
        <xdr:cNvPr id="2" name="AutoShape 16">
          <a:hlinkClick xmlns:r="http://schemas.openxmlformats.org/officeDocument/2006/relationships" r:id="rId1"/>
        </xdr:cNvPr>
        <xdr:cNvSpPr>
          <a:spLocks noChangeAspect="1" noChangeArrowheads="1"/>
        </xdr:cNvSpPr>
      </xdr:nvSpPr>
      <xdr:spPr bwMode="auto">
        <a:xfrm>
          <a:off x="3638549" y="1724025"/>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1.1 Instructions</a:t>
          </a:r>
        </a:p>
      </xdr:txBody>
    </xdr:sp>
    <xdr:clientData/>
  </xdr:twoCellAnchor>
  <xdr:twoCellAnchor editAs="oneCell">
    <xdr:from>
      <xdr:col>5</xdr:col>
      <xdr:colOff>19050</xdr:colOff>
      <xdr:row>8</xdr:row>
      <xdr:rowOff>0</xdr:rowOff>
    </xdr:from>
    <xdr:to>
      <xdr:col>10</xdr:col>
      <xdr:colOff>581024</xdr:colOff>
      <xdr:row>8</xdr:row>
      <xdr:rowOff>188258</xdr:rowOff>
    </xdr:to>
    <xdr:sp macro="" textlink="">
      <xdr:nvSpPr>
        <xdr:cNvPr id="3" name="AutoShape 16">
          <a:hlinkClick xmlns:r="http://schemas.openxmlformats.org/officeDocument/2006/relationships" r:id="rId2"/>
        </xdr:cNvPr>
        <xdr:cNvSpPr>
          <a:spLocks noChangeAspect="1" noChangeArrowheads="1"/>
        </xdr:cNvSpPr>
      </xdr:nvSpPr>
      <xdr:spPr bwMode="auto">
        <a:xfrm>
          <a:off x="3648075" y="1914525"/>
          <a:ext cx="3609974"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1.2 Business details and regulatory periods</a:t>
          </a:r>
        </a:p>
      </xdr:txBody>
    </xdr:sp>
    <xdr:clientData/>
  </xdr:twoCellAnchor>
  <xdr:twoCellAnchor editAs="oneCell">
    <xdr:from>
      <xdr:col>12</xdr:col>
      <xdr:colOff>9524</xdr:colOff>
      <xdr:row>7</xdr:row>
      <xdr:rowOff>0</xdr:rowOff>
    </xdr:from>
    <xdr:to>
      <xdr:col>17</xdr:col>
      <xdr:colOff>581024</xdr:colOff>
      <xdr:row>7</xdr:row>
      <xdr:rowOff>188258</xdr:rowOff>
    </xdr:to>
    <xdr:sp macro="" textlink="">
      <xdr:nvSpPr>
        <xdr:cNvPr id="4" name="AutoShape 16">
          <a:hlinkClick xmlns:r="http://schemas.openxmlformats.org/officeDocument/2006/relationships" r:id="rId3"/>
        </xdr:cNvPr>
        <xdr:cNvSpPr>
          <a:spLocks noChangeAspect="1" noChangeArrowheads="1"/>
        </xdr:cNvSpPr>
      </xdr:nvSpPr>
      <xdr:spPr bwMode="auto">
        <a:xfrm>
          <a:off x="7543799" y="1724025"/>
          <a:ext cx="3619500"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2.1 Expenditure summary</a:t>
          </a:r>
        </a:p>
      </xdr:txBody>
    </xdr:sp>
    <xdr:clientData/>
  </xdr:twoCellAnchor>
  <xdr:twoCellAnchor editAs="oneCell">
    <xdr:from>
      <xdr:col>12</xdr:col>
      <xdr:colOff>19050</xdr:colOff>
      <xdr:row>8</xdr:row>
      <xdr:rowOff>0</xdr:rowOff>
    </xdr:from>
    <xdr:to>
      <xdr:col>17</xdr:col>
      <xdr:colOff>581025</xdr:colOff>
      <xdr:row>8</xdr:row>
      <xdr:rowOff>188258</xdr:rowOff>
    </xdr:to>
    <xdr:sp macro="" textlink="">
      <xdr:nvSpPr>
        <xdr:cNvPr id="5" name="AutoShape 16">
          <a:hlinkClick xmlns:r="http://schemas.openxmlformats.org/officeDocument/2006/relationships" r:id="rId4"/>
        </xdr:cNvPr>
        <xdr:cNvSpPr>
          <a:spLocks noChangeAspect="1" noChangeArrowheads="1"/>
        </xdr:cNvSpPr>
      </xdr:nvSpPr>
      <xdr:spPr bwMode="auto">
        <a:xfrm>
          <a:off x="7553325" y="1914525"/>
          <a:ext cx="3609975"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2.2 Repex</a:t>
          </a:r>
        </a:p>
      </xdr:txBody>
    </xdr:sp>
    <xdr:clientData/>
  </xdr:twoCellAnchor>
  <xdr:twoCellAnchor editAs="oneCell">
    <xdr:from>
      <xdr:col>12</xdr:col>
      <xdr:colOff>19050</xdr:colOff>
      <xdr:row>9</xdr:row>
      <xdr:rowOff>0</xdr:rowOff>
    </xdr:from>
    <xdr:to>
      <xdr:col>17</xdr:col>
      <xdr:colOff>581025</xdr:colOff>
      <xdr:row>9</xdr:row>
      <xdr:rowOff>188258</xdr:rowOff>
    </xdr:to>
    <xdr:sp macro="" textlink="">
      <xdr:nvSpPr>
        <xdr:cNvPr id="6" name="AutoShape 16">
          <a:hlinkClick xmlns:r="http://schemas.openxmlformats.org/officeDocument/2006/relationships" r:id="rId5"/>
        </xdr:cNvPr>
        <xdr:cNvSpPr>
          <a:spLocks noChangeAspect="1" noChangeArrowheads="1"/>
        </xdr:cNvSpPr>
      </xdr:nvSpPr>
      <xdr:spPr bwMode="auto">
        <a:xfrm>
          <a:off x="7553325" y="2114550"/>
          <a:ext cx="3609975"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2.3 Augex project data</a:t>
          </a:r>
        </a:p>
      </xdr:txBody>
    </xdr:sp>
    <xdr:clientData/>
  </xdr:twoCellAnchor>
  <xdr:twoCellAnchor editAs="oneCell">
    <xdr:from>
      <xdr:col>12</xdr:col>
      <xdr:colOff>19050</xdr:colOff>
      <xdr:row>10</xdr:row>
      <xdr:rowOff>0</xdr:rowOff>
    </xdr:from>
    <xdr:to>
      <xdr:col>17</xdr:col>
      <xdr:colOff>581025</xdr:colOff>
      <xdr:row>10</xdr:row>
      <xdr:rowOff>188258</xdr:rowOff>
    </xdr:to>
    <xdr:sp macro="" textlink="">
      <xdr:nvSpPr>
        <xdr:cNvPr id="7" name="AutoShape 16">
          <a:hlinkClick xmlns:r="http://schemas.openxmlformats.org/officeDocument/2006/relationships" r:id="rId6"/>
        </xdr:cNvPr>
        <xdr:cNvSpPr>
          <a:spLocks noChangeAspect="1" noChangeArrowheads="1"/>
        </xdr:cNvSpPr>
      </xdr:nvSpPr>
      <xdr:spPr bwMode="auto">
        <a:xfrm>
          <a:off x="7553325" y="2305050"/>
          <a:ext cx="3609975"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2.4 Connections</a:t>
          </a:r>
        </a:p>
      </xdr:txBody>
    </xdr:sp>
    <xdr:clientData/>
  </xdr:twoCellAnchor>
  <xdr:twoCellAnchor editAs="oneCell">
    <xdr:from>
      <xdr:col>12</xdr:col>
      <xdr:colOff>19050</xdr:colOff>
      <xdr:row>11</xdr:row>
      <xdr:rowOff>0</xdr:rowOff>
    </xdr:from>
    <xdr:to>
      <xdr:col>17</xdr:col>
      <xdr:colOff>581025</xdr:colOff>
      <xdr:row>11</xdr:row>
      <xdr:rowOff>188258</xdr:rowOff>
    </xdr:to>
    <xdr:sp macro="" textlink="">
      <xdr:nvSpPr>
        <xdr:cNvPr id="8" name="AutoShape 16">
          <a:hlinkClick xmlns:r="http://schemas.openxmlformats.org/officeDocument/2006/relationships" r:id="rId7"/>
        </xdr:cNvPr>
        <xdr:cNvSpPr>
          <a:spLocks noChangeAspect="1" noChangeArrowheads="1"/>
        </xdr:cNvSpPr>
      </xdr:nvSpPr>
      <xdr:spPr bwMode="auto">
        <a:xfrm>
          <a:off x="7553325" y="2495550"/>
          <a:ext cx="3609975"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2.5 Non-network</a:t>
          </a:r>
        </a:p>
      </xdr:txBody>
    </xdr:sp>
    <xdr:clientData/>
  </xdr:twoCellAnchor>
  <xdr:twoCellAnchor editAs="oneCell">
    <xdr:from>
      <xdr:col>12</xdr:col>
      <xdr:colOff>19050</xdr:colOff>
      <xdr:row>13</xdr:row>
      <xdr:rowOff>0</xdr:rowOff>
    </xdr:from>
    <xdr:to>
      <xdr:col>17</xdr:col>
      <xdr:colOff>581025</xdr:colOff>
      <xdr:row>13</xdr:row>
      <xdr:rowOff>188258</xdr:rowOff>
    </xdr:to>
    <xdr:sp macro="" textlink="">
      <xdr:nvSpPr>
        <xdr:cNvPr id="9" name="AutoShape 16">
          <a:hlinkClick xmlns:r="http://schemas.openxmlformats.org/officeDocument/2006/relationships" r:id="rId8"/>
        </xdr:cNvPr>
        <xdr:cNvSpPr>
          <a:spLocks noChangeAspect="1" noChangeArrowheads="1"/>
        </xdr:cNvSpPr>
      </xdr:nvSpPr>
      <xdr:spPr bwMode="auto">
        <a:xfrm>
          <a:off x="7553325" y="2886075"/>
          <a:ext cx="3609975"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2.7 Maintenance</a:t>
          </a:r>
        </a:p>
      </xdr:txBody>
    </xdr:sp>
    <xdr:clientData/>
  </xdr:twoCellAnchor>
  <xdr:twoCellAnchor editAs="oneCell">
    <xdr:from>
      <xdr:col>12</xdr:col>
      <xdr:colOff>19050</xdr:colOff>
      <xdr:row>14</xdr:row>
      <xdr:rowOff>0</xdr:rowOff>
    </xdr:from>
    <xdr:to>
      <xdr:col>17</xdr:col>
      <xdr:colOff>581025</xdr:colOff>
      <xdr:row>14</xdr:row>
      <xdr:rowOff>188258</xdr:rowOff>
    </xdr:to>
    <xdr:sp macro="" textlink="">
      <xdr:nvSpPr>
        <xdr:cNvPr id="10" name="AutoShape 16">
          <a:hlinkClick xmlns:r="http://schemas.openxmlformats.org/officeDocument/2006/relationships" r:id="rId9"/>
        </xdr:cNvPr>
        <xdr:cNvSpPr>
          <a:spLocks noChangeAspect="1" noChangeArrowheads="1"/>
        </xdr:cNvSpPr>
      </xdr:nvSpPr>
      <xdr:spPr bwMode="auto">
        <a:xfrm>
          <a:off x="7553325" y="3076575"/>
          <a:ext cx="3609975"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2.8 Overheads</a:t>
          </a:r>
        </a:p>
      </xdr:txBody>
    </xdr:sp>
    <xdr:clientData/>
  </xdr:twoCellAnchor>
  <xdr:twoCellAnchor editAs="oneCell">
    <xdr:from>
      <xdr:col>12</xdr:col>
      <xdr:colOff>19050</xdr:colOff>
      <xdr:row>15</xdr:row>
      <xdr:rowOff>0</xdr:rowOff>
    </xdr:from>
    <xdr:to>
      <xdr:col>17</xdr:col>
      <xdr:colOff>581025</xdr:colOff>
      <xdr:row>15</xdr:row>
      <xdr:rowOff>188258</xdr:rowOff>
    </xdr:to>
    <xdr:sp macro="" textlink="">
      <xdr:nvSpPr>
        <xdr:cNvPr id="11" name="AutoShape 16">
          <a:hlinkClick xmlns:r="http://schemas.openxmlformats.org/officeDocument/2006/relationships" r:id="rId10"/>
        </xdr:cNvPr>
        <xdr:cNvSpPr>
          <a:spLocks noChangeAspect="1" noChangeArrowheads="1"/>
        </xdr:cNvSpPr>
      </xdr:nvSpPr>
      <xdr:spPr bwMode="auto">
        <a:xfrm>
          <a:off x="7504579" y="3272118"/>
          <a:ext cx="3587564"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2.9 Labour</a:t>
          </a:r>
        </a:p>
      </xdr:txBody>
    </xdr:sp>
    <xdr:clientData/>
  </xdr:twoCellAnchor>
  <xdr:twoCellAnchor editAs="oneCell">
    <xdr:from>
      <xdr:col>12</xdr:col>
      <xdr:colOff>19050</xdr:colOff>
      <xdr:row>16</xdr:row>
      <xdr:rowOff>0</xdr:rowOff>
    </xdr:from>
    <xdr:to>
      <xdr:col>17</xdr:col>
      <xdr:colOff>581025</xdr:colOff>
      <xdr:row>16</xdr:row>
      <xdr:rowOff>188258</xdr:rowOff>
    </xdr:to>
    <xdr:sp macro="" textlink="">
      <xdr:nvSpPr>
        <xdr:cNvPr id="12" name="AutoShape 16">
          <a:hlinkClick xmlns:r="http://schemas.openxmlformats.org/officeDocument/2006/relationships" r:id="rId11"/>
        </xdr:cNvPr>
        <xdr:cNvSpPr>
          <a:spLocks noChangeAspect="1" noChangeArrowheads="1"/>
        </xdr:cNvSpPr>
      </xdr:nvSpPr>
      <xdr:spPr bwMode="auto">
        <a:xfrm>
          <a:off x="7553325" y="3457575"/>
          <a:ext cx="3609975"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2.10 Input tables</a:t>
          </a:r>
        </a:p>
      </xdr:txBody>
    </xdr:sp>
    <xdr:clientData/>
  </xdr:twoCellAnchor>
  <xdr:twoCellAnchor editAs="oneCell">
    <xdr:from>
      <xdr:col>12</xdr:col>
      <xdr:colOff>25065</xdr:colOff>
      <xdr:row>11</xdr:row>
      <xdr:rowOff>190500</xdr:rowOff>
    </xdr:from>
    <xdr:to>
      <xdr:col>17</xdr:col>
      <xdr:colOff>596565</xdr:colOff>
      <xdr:row>12</xdr:row>
      <xdr:rowOff>188258</xdr:rowOff>
    </xdr:to>
    <xdr:sp macro="" textlink="">
      <xdr:nvSpPr>
        <xdr:cNvPr id="13" name="AutoShape 16">
          <a:hlinkClick xmlns:r="http://schemas.openxmlformats.org/officeDocument/2006/relationships" r:id="rId12"/>
        </xdr:cNvPr>
        <xdr:cNvSpPr>
          <a:spLocks noChangeAspect="1" noChangeArrowheads="1"/>
        </xdr:cNvSpPr>
      </xdr:nvSpPr>
      <xdr:spPr bwMode="auto">
        <a:xfrm>
          <a:off x="7559340" y="2686050"/>
          <a:ext cx="3619500"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2.6 Vegetation management</a:t>
          </a:r>
        </a:p>
      </xdr:txBody>
    </xdr:sp>
    <xdr:clientData/>
  </xdr:twoCellAnchor>
  <xdr:twoCellAnchor editAs="oneCell">
    <xdr:from>
      <xdr:col>19</xdr:col>
      <xdr:colOff>9524</xdr:colOff>
      <xdr:row>7</xdr:row>
      <xdr:rowOff>0</xdr:rowOff>
    </xdr:from>
    <xdr:to>
      <xdr:col>24</xdr:col>
      <xdr:colOff>581025</xdr:colOff>
      <xdr:row>7</xdr:row>
      <xdr:rowOff>188258</xdr:rowOff>
    </xdr:to>
    <xdr:sp macro="" textlink="">
      <xdr:nvSpPr>
        <xdr:cNvPr id="14" name="AutoShape 16">
          <a:hlinkClick xmlns:r="http://schemas.openxmlformats.org/officeDocument/2006/relationships" r:id="rId13"/>
        </xdr:cNvPr>
        <xdr:cNvSpPr>
          <a:spLocks noChangeAspect="1" noChangeArrowheads="1"/>
        </xdr:cNvSpPr>
      </xdr:nvSpPr>
      <xdr:spPr bwMode="auto">
        <a:xfrm>
          <a:off x="11449049" y="1724025"/>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3.1 Revenue</a:t>
          </a:r>
        </a:p>
      </xdr:txBody>
    </xdr:sp>
    <xdr:clientData/>
  </xdr:twoCellAnchor>
  <xdr:twoCellAnchor editAs="oneCell">
    <xdr:from>
      <xdr:col>19</xdr:col>
      <xdr:colOff>9524</xdr:colOff>
      <xdr:row>8</xdr:row>
      <xdr:rowOff>0</xdr:rowOff>
    </xdr:from>
    <xdr:to>
      <xdr:col>24</xdr:col>
      <xdr:colOff>581025</xdr:colOff>
      <xdr:row>8</xdr:row>
      <xdr:rowOff>188258</xdr:rowOff>
    </xdr:to>
    <xdr:sp macro="" textlink="">
      <xdr:nvSpPr>
        <xdr:cNvPr id="15" name="AutoShape 16">
          <a:hlinkClick xmlns:r="http://schemas.openxmlformats.org/officeDocument/2006/relationships" r:id="rId14"/>
        </xdr:cNvPr>
        <xdr:cNvSpPr>
          <a:spLocks noChangeAspect="1" noChangeArrowheads="1"/>
        </xdr:cNvSpPr>
      </xdr:nvSpPr>
      <xdr:spPr bwMode="auto">
        <a:xfrm>
          <a:off x="11449049" y="1914525"/>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3.2 Operating expenditure</a:t>
          </a:r>
        </a:p>
      </xdr:txBody>
    </xdr:sp>
    <xdr:clientData/>
  </xdr:twoCellAnchor>
  <xdr:twoCellAnchor editAs="oneCell">
    <xdr:from>
      <xdr:col>19</xdr:col>
      <xdr:colOff>9524</xdr:colOff>
      <xdr:row>9</xdr:row>
      <xdr:rowOff>0</xdr:rowOff>
    </xdr:from>
    <xdr:to>
      <xdr:col>24</xdr:col>
      <xdr:colOff>581025</xdr:colOff>
      <xdr:row>9</xdr:row>
      <xdr:rowOff>188258</xdr:rowOff>
    </xdr:to>
    <xdr:sp macro="" textlink="">
      <xdr:nvSpPr>
        <xdr:cNvPr id="16" name="AutoShape 16">
          <a:hlinkClick xmlns:r="http://schemas.openxmlformats.org/officeDocument/2006/relationships" r:id="rId15"/>
        </xdr:cNvPr>
        <xdr:cNvSpPr>
          <a:spLocks noChangeAspect="1" noChangeArrowheads="1"/>
        </xdr:cNvSpPr>
      </xdr:nvSpPr>
      <xdr:spPr bwMode="auto">
        <a:xfrm>
          <a:off x="11449049" y="2114550"/>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3.3 Assets (RAB)</a:t>
          </a:r>
        </a:p>
      </xdr:txBody>
    </xdr:sp>
    <xdr:clientData/>
  </xdr:twoCellAnchor>
  <xdr:twoCellAnchor editAs="oneCell">
    <xdr:from>
      <xdr:col>19</xdr:col>
      <xdr:colOff>9524</xdr:colOff>
      <xdr:row>9</xdr:row>
      <xdr:rowOff>190499</xdr:rowOff>
    </xdr:from>
    <xdr:to>
      <xdr:col>24</xdr:col>
      <xdr:colOff>581025</xdr:colOff>
      <xdr:row>10</xdr:row>
      <xdr:rowOff>188257</xdr:rowOff>
    </xdr:to>
    <xdr:sp macro="" textlink="">
      <xdr:nvSpPr>
        <xdr:cNvPr id="17" name="AutoShape 16">
          <a:hlinkClick xmlns:r="http://schemas.openxmlformats.org/officeDocument/2006/relationships" r:id="rId16"/>
        </xdr:cNvPr>
        <xdr:cNvSpPr>
          <a:spLocks noChangeAspect="1" noChangeArrowheads="1"/>
        </xdr:cNvSpPr>
      </xdr:nvSpPr>
      <xdr:spPr bwMode="auto">
        <a:xfrm>
          <a:off x="11449049" y="2305049"/>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3.4 Operational data</a:t>
          </a:r>
        </a:p>
      </xdr:txBody>
    </xdr:sp>
    <xdr:clientData/>
  </xdr:twoCellAnchor>
  <xdr:twoCellAnchor editAs="oneCell">
    <xdr:from>
      <xdr:col>19</xdr:col>
      <xdr:colOff>9524</xdr:colOff>
      <xdr:row>11</xdr:row>
      <xdr:rowOff>0</xdr:rowOff>
    </xdr:from>
    <xdr:to>
      <xdr:col>24</xdr:col>
      <xdr:colOff>581025</xdr:colOff>
      <xdr:row>11</xdr:row>
      <xdr:rowOff>188258</xdr:rowOff>
    </xdr:to>
    <xdr:sp macro="" textlink="">
      <xdr:nvSpPr>
        <xdr:cNvPr id="18" name="AutoShape 16">
          <a:hlinkClick xmlns:r="http://schemas.openxmlformats.org/officeDocument/2006/relationships" r:id="rId17"/>
        </xdr:cNvPr>
        <xdr:cNvSpPr>
          <a:spLocks noChangeAspect="1" noChangeArrowheads="1"/>
        </xdr:cNvSpPr>
      </xdr:nvSpPr>
      <xdr:spPr bwMode="auto">
        <a:xfrm>
          <a:off x="11449049" y="2495550"/>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3.5 Physical assets</a:t>
          </a:r>
        </a:p>
      </xdr:txBody>
    </xdr:sp>
    <xdr:clientData/>
  </xdr:twoCellAnchor>
  <xdr:twoCellAnchor editAs="oneCell">
    <xdr:from>
      <xdr:col>19</xdr:col>
      <xdr:colOff>9524</xdr:colOff>
      <xdr:row>12</xdr:row>
      <xdr:rowOff>0</xdr:rowOff>
    </xdr:from>
    <xdr:to>
      <xdr:col>24</xdr:col>
      <xdr:colOff>581025</xdr:colOff>
      <xdr:row>12</xdr:row>
      <xdr:rowOff>188258</xdr:rowOff>
    </xdr:to>
    <xdr:sp macro="" textlink="">
      <xdr:nvSpPr>
        <xdr:cNvPr id="19" name="AutoShape 16">
          <a:hlinkClick xmlns:r="http://schemas.openxmlformats.org/officeDocument/2006/relationships" r:id="rId18"/>
        </xdr:cNvPr>
        <xdr:cNvSpPr>
          <a:spLocks noChangeAspect="1" noChangeArrowheads="1"/>
        </xdr:cNvSpPr>
      </xdr:nvSpPr>
      <xdr:spPr bwMode="auto">
        <a:xfrm>
          <a:off x="11449049" y="2686050"/>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3.6 Operating environment</a:t>
          </a:r>
        </a:p>
      </xdr:txBody>
    </xdr:sp>
    <xdr:clientData/>
  </xdr:twoCellAnchor>
  <xdr:twoCellAnchor editAs="oneCell">
    <xdr:from>
      <xdr:col>12</xdr:col>
      <xdr:colOff>33617</xdr:colOff>
      <xdr:row>17</xdr:row>
      <xdr:rowOff>11205</xdr:rowOff>
    </xdr:from>
    <xdr:to>
      <xdr:col>17</xdr:col>
      <xdr:colOff>595592</xdr:colOff>
      <xdr:row>18</xdr:row>
      <xdr:rowOff>8963</xdr:rowOff>
    </xdr:to>
    <xdr:sp macro="" textlink="">
      <xdr:nvSpPr>
        <xdr:cNvPr id="20" name="AutoShape 16">
          <a:hlinkClick xmlns:r="http://schemas.openxmlformats.org/officeDocument/2006/relationships" r:id="rId19"/>
        </xdr:cNvPr>
        <xdr:cNvSpPr>
          <a:spLocks noChangeAspect="1" noChangeArrowheads="1"/>
        </xdr:cNvSpPr>
      </xdr:nvSpPr>
      <xdr:spPr bwMode="auto">
        <a:xfrm>
          <a:off x="7567892" y="3659280"/>
          <a:ext cx="3609975" cy="1882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1"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Provisions</a:t>
          </a:r>
        </a:p>
      </xdr:txBody>
    </xdr:sp>
    <xdr:clientData/>
  </xdr:twoCellAnchor>
  <xdr:twoCellAnchor editAs="oneCell">
    <xdr:from>
      <xdr:col>12</xdr:col>
      <xdr:colOff>33617</xdr:colOff>
      <xdr:row>18</xdr:row>
      <xdr:rowOff>11205</xdr:rowOff>
    </xdr:from>
    <xdr:to>
      <xdr:col>17</xdr:col>
      <xdr:colOff>595592</xdr:colOff>
      <xdr:row>18</xdr:row>
      <xdr:rowOff>199463</xdr:rowOff>
    </xdr:to>
    <xdr:sp macro="" textlink="">
      <xdr:nvSpPr>
        <xdr:cNvPr id="21" name="AutoShape 16">
          <a:hlinkClick xmlns:r="http://schemas.openxmlformats.org/officeDocument/2006/relationships" r:id="rId20"/>
        </xdr:cNvPr>
        <xdr:cNvSpPr>
          <a:spLocks noChangeAspect="1" noChangeArrowheads="1"/>
        </xdr:cNvSpPr>
      </xdr:nvSpPr>
      <xdr:spPr bwMode="auto">
        <a:xfrm>
          <a:off x="7567892" y="3849780"/>
          <a:ext cx="3609975" cy="1882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1"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Forecast price changes</a:t>
          </a:r>
        </a:p>
      </xdr:txBody>
    </xdr:sp>
    <xdr:clientData/>
  </xdr:twoCellAnchor>
  <xdr:twoCellAnchor editAs="oneCell">
    <xdr:from>
      <xdr:col>5</xdr:col>
      <xdr:colOff>11206</xdr:colOff>
      <xdr:row>21</xdr:row>
      <xdr:rowOff>257735</xdr:rowOff>
    </xdr:from>
    <xdr:to>
      <xdr:col>10</xdr:col>
      <xdr:colOff>582707</xdr:colOff>
      <xdr:row>22</xdr:row>
      <xdr:rowOff>188257</xdr:rowOff>
    </xdr:to>
    <xdr:sp macro="" textlink="">
      <xdr:nvSpPr>
        <xdr:cNvPr id="22" name="AutoShape 16">
          <a:hlinkClick xmlns:r="http://schemas.openxmlformats.org/officeDocument/2006/relationships" r:id="rId21"/>
        </xdr:cNvPr>
        <xdr:cNvSpPr>
          <a:spLocks noChangeAspect="1" noChangeArrowheads="1"/>
        </xdr:cNvSpPr>
      </xdr:nvSpPr>
      <xdr:spPr bwMode="auto">
        <a:xfrm>
          <a:off x="3640231" y="4686860"/>
          <a:ext cx="3619501" cy="187697"/>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4.1 Asset age profile</a:t>
          </a:r>
        </a:p>
      </xdr:txBody>
    </xdr:sp>
    <xdr:clientData/>
  </xdr:twoCellAnchor>
  <xdr:twoCellAnchor editAs="oneCell">
    <xdr:from>
      <xdr:col>5</xdr:col>
      <xdr:colOff>22412</xdr:colOff>
      <xdr:row>23</xdr:row>
      <xdr:rowOff>0</xdr:rowOff>
    </xdr:from>
    <xdr:to>
      <xdr:col>10</xdr:col>
      <xdr:colOff>593913</xdr:colOff>
      <xdr:row>23</xdr:row>
      <xdr:rowOff>188258</xdr:rowOff>
    </xdr:to>
    <xdr:sp macro="" textlink="">
      <xdr:nvSpPr>
        <xdr:cNvPr id="23" name="AutoShape 16">
          <a:hlinkClick xmlns:r="http://schemas.openxmlformats.org/officeDocument/2006/relationships" r:id="rId22"/>
        </xdr:cNvPr>
        <xdr:cNvSpPr>
          <a:spLocks noChangeAspect="1" noChangeArrowheads="1"/>
        </xdr:cNvSpPr>
      </xdr:nvSpPr>
      <xdr:spPr bwMode="auto">
        <a:xfrm>
          <a:off x="3651437" y="4876800"/>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4.2 Maximum demand - network level</a:t>
          </a:r>
        </a:p>
      </xdr:txBody>
    </xdr:sp>
    <xdr:clientData/>
  </xdr:twoCellAnchor>
  <xdr:twoCellAnchor editAs="oneCell">
    <xdr:from>
      <xdr:col>5</xdr:col>
      <xdr:colOff>22412</xdr:colOff>
      <xdr:row>23</xdr:row>
      <xdr:rowOff>190500</xdr:rowOff>
    </xdr:from>
    <xdr:to>
      <xdr:col>10</xdr:col>
      <xdr:colOff>593913</xdr:colOff>
      <xdr:row>24</xdr:row>
      <xdr:rowOff>188258</xdr:rowOff>
    </xdr:to>
    <xdr:sp macro="" textlink="">
      <xdr:nvSpPr>
        <xdr:cNvPr id="24" name="AutoShape 16">
          <a:hlinkClick xmlns:r="http://schemas.openxmlformats.org/officeDocument/2006/relationships" r:id="rId23"/>
        </xdr:cNvPr>
        <xdr:cNvSpPr>
          <a:spLocks noChangeAspect="1" noChangeArrowheads="1"/>
        </xdr:cNvSpPr>
      </xdr:nvSpPr>
      <xdr:spPr bwMode="auto">
        <a:xfrm>
          <a:off x="3651437" y="5067300"/>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4.3 Maximum demand &amp; utilisation-Spatial</a:t>
          </a:r>
        </a:p>
      </xdr:txBody>
    </xdr:sp>
    <xdr:clientData/>
  </xdr:twoCellAnchor>
  <xdr:twoCellAnchor editAs="oneCell">
    <xdr:from>
      <xdr:col>5</xdr:col>
      <xdr:colOff>22412</xdr:colOff>
      <xdr:row>25</xdr:row>
      <xdr:rowOff>0</xdr:rowOff>
    </xdr:from>
    <xdr:to>
      <xdr:col>10</xdr:col>
      <xdr:colOff>593913</xdr:colOff>
      <xdr:row>25</xdr:row>
      <xdr:rowOff>188258</xdr:rowOff>
    </xdr:to>
    <xdr:sp macro="" textlink="">
      <xdr:nvSpPr>
        <xdr:cNvPr id="25" name="AutoShape 16">
          <a:hlinkClick xmlns:r="http://schemas.openxmlformats.org/officeDocument/2006/relationships" r:id="rId24"/>
        </xdr:cNvPr>
        <xdr:cNvSpPr>
          <a:spLocks noChangeAspect="1" noChangeArrowheads="1"/>
        </xdr:cNvSpPr>
      </xdr:nvSpPr>
      <xdr:spPr bwMode="auto">
        <a:xfrm>
          <a:off x="3651437" y="5267325"/>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4.4 Material projects</a:t>
          </a:r>
        </a:p>
      </xdr:txBody>
    </xdr:sp>
    <xdr:clientData/>
  </xdr:twoCellAnchor>
  <xdr:twoCellAnchor editAs="oneCell">
    <xdr:from>
      <xdr:col>19</xdr:col>
      <xdr:colOff>11206</xdr:colOff>
      <xdr:row>26</xdr:row>
      <xdr:rowOff>0</xdr:rowOff>
    </xdr:from>
    <xdr:to>
      <xdr:col>24</xdr:col>
      <xdr:colOff>582707</xdr:colOff>
      <xdr:row>26</xdr:row>
      <xdr:rowOff>188258</xdr:rowOff>
    </xdr:to>
    <xdr:sp macro="" textlink="">
      <xdr:nvSpPr>
        <xdr:cNvPr id="26" name="AutoShape 16">
          <a:hlinkClick xmlns:r="http://schemas.openxmlformats.org/officeDocument/2006/relationships" r:id="rId25"/>
        </xdr:cNvPr>
        <xdr:cNvSpPr>
          <a:spLocks noChangeAspect="1" noChangeArrowheads="1"/>
        </xdr:cNvSpPr>
      </xdr:nvSpPr>
      <xdr:spPr bwMode="auto">
        <a:xfrm>
          <a:off x="11450731" y="5467350"/>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6.5 Indicative bill impact</a:t>
          </a:r>
        </a:p>
      </xdr:txBody>
    </xdr:sp>
    <xdr:clientData/>
  </xdr:twoCellAnchor>
  <xdr:twoCellAnchor editAs="oneCell">
    <xdr:from>
      <xdr:col>12</xdr:col>
      <xdr:colOff>22412</xdr:colOff>
      <xdr:row>22</xdr:row>
      <xdr:rowOff>0</xdr:rowOff>
    </xdr:from>
    <xdr:to>
      <xdr:col>17</xdr:col>
      <xdr:colOff>593912</xdr:colOff>
      <xdr:row>22</xdr:row>
      <xdr:rowOff>188258</xdr:rowOff>
    </xdr:to>
    <xdr:sp macro="" textlink="">
      <xdr:nvSpPr>
        <xdr:cNvPr id="27" name="AutoShape 16">
          <a:hlinkClick xmlns:r="http://schemas.openxmlformats.org/officeDocument/2006/relationships" r:id="rId26"/>
        </xdr:cNvPr>
        <xdr:cNvSpPr>
          <a:spLocks noChangeAspect="1" noChangeArrowheads="1"/>
        </xdr:cNvSpPr>
      </xdr:nvSpPr>
      <xdr:spPr bwMode="auto">
        <a:xfrm>
          <a:off x="7556687" y="4686300"/>
          <a:ext cx="3619500"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5.1(a) ECFM</a:t>
          </a:r>
        </a:p>
      </xdr:txBody>
    </xdr:sp>
    <xdr:clientData/>
  </xdr:twoCellAnchor>
  <xdr:twoCellAnchor editAs="oneCell">
    <xdr:from>
      <xdr:col>12</xdr:col>
      <xdr:colOff>22412</xdr:colOff>
      <xdr:row>24</xdr:row>
      <xdr:rowOff>11206</xdr:rowOff>
    </xdr:from>
    <xdr:to>
      <xdr:col>17</xdr:col>
      <xdr:colOff>593912</xdr:colOff>
      <xdr:row>24</xdr:row>
      <xdr:rowOff>199464</xdr:rowOff>
    </xdr:to>
    <xdr:sp macro="" textlink="">
      <xdr:nvSpPr>
        <xdr:cNvPr id="28" name="AutoShape 16">
          <a:hlinkClick xmlns:r="http://schemas.openxmlformats.org/officeDocument/2006/relationships" r:id="rId27"/>
        </xdr:cNvPr>
        <xdr:cNvSpPr>
          <a:spLocks noChangeAspect="1" noChangeArrowheads="1"/>
        </xdr:cNvSpPr>
      </xdr:nvSpPr>
      <xdr:spPr bwMode="auto">
        <a:xfrm>
          <a:off x="7556687" y="5078506"/>
          <a:ext cx="3619500"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5.2 STPIS</a:t>
          </a:r>
        </a:p>
      </xdr:txBody>
    </xdr:sp>
    <xdr:clientData/>
  </xdr:twoCellAnchor>
  <xdr:twoCellAnchor editAs="oneCell">
    <xdr:from>
      <xdr:col>19</xdr:col>
      <xdr:colOff>22412</xdr:colOff>
      <xdr:row>21</xdr:row>
      <xdr:rowOff>246530</xdr:rowOff>
    </xdr:from>
    <xdr:to>
      <xdr:col>24</xdr:col>
      <xdr:colOff>593913</xdr:colOff>
      <xdr:row>22</xdr:row>
      <xdr:rowOff>177052</xdr:rowOff>
    </xdr:to>
    <xdr:sp macro="" textlink="">
      <xdr:nvSpPr>
        <xdr:cNvPr id="29" name="AutoShape 16">
          <a:hlinkClick xmlns:r="http://schemas.openxmlformats.org/officeDocument/2006/relationships" r:id="rId28"/>
        </xdr:cNvPr>
        <xdr:cNvSpPr>
          <a:spLocks noChangeAspect="1" noChangeArrowheads="1"/>
        </xdr:cNvSpPr>
      </xdr:nvSpPr>
      <xdr:spPr bwMode="auto">
        <a:xfrm>
          <a:off x="11461937" y="4675655"/>
          <a:ext cx="3619501" cy="187697"/>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6.1 Plans, policies, procedures &amp; strategies</a:t>
          </a:r>
        </a:p>
      </xdr:txBody>
    </xdr:sp>
    <xdr:clientData/>
  </xdr:twoCellAnchor>
  <xdr:twoCellAnchor editAs="oneCell">
    <xdr:from>
      <xdr:col>19</xdr:col>
      <xdr:colOff>22412</xdr:colOff>
      <xdr:row>22</xdr:row>
      <xdr:rowOff>179294</xdr:rowOff>
    </xdr:from>
    <xdr:to>
      <xdr:col>24</xdr:col>
      <xdr:colOff>593913</xdr:colOff>
      <xdr:row>23</xdr:row>
      <xdr:rowOff>177052</xdr:rowOff>
    </xdr:to>
    <xdr:sp macro="" textlink="">
      <xdr:nvSpPr>
        <xdr:cNvPr id="30" name="AutoShape 16">
          <a:hlinkClick xmlns:r="http://schemas.openxmlformats.org/officeDocument/2006/relationships" r:id="rId29"/>
        </xdr:cNvPr>
        <xdr:cNvSpPr>
          <a:spLocks noChangeAspect="1" noChangeArrowheads="1"/>
        </xdr:cNvSpPr>
      </xdr:nvSpPr>
      <xdr:spPr bwMode="auto">
        <a:xfrm>
          <a:off x="11461937" y="4865594"/>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6.2 Contingent projects</a:t>
          </a:r>
        </a:p>
      </xdr:txBody>
    </xdr:sp>
    <xdr:clientData/>
  </xdr:twoCellAnchor>
  <xdr:twoCellAnchor editAs="oneCell">
    <xdr:from>
      <xdr:col>19</xdr:col>
      <xdr:colOff>22412</xdr:colOff>
      <xdr:row>24</xdr:row>
      <xdr:rowOff>0</xdr:rowOff>
    </xdr:from>
    <xdr:to>
      <xdr:col>24</xdr:col>
      <xdr:colOff>593913</xdr:colOff>
      <xdr:row>24</xdr:row>
      <xdr:rowOff>188258</xdr:rowOff>
    </xdr:to>
    <xdr:sp macro="" textlink="">
      <xdr:nvSpPr>
        <xdr:cNvPr id="31" name="AutoShape 16">
          <a:hlinkClick xmlns:r="http://schemas.openxmlformats.org/officeDocument/2006/relationships" r:id="rId30"/>
        </xdr:cNvPr>
        <xdr:cNvSpPr>
          <a:spLocks noChangeAspect="1" noChangeArrowheads="1"/>
        </xdr:cNvSpPr>
      </xdr:nvSpPr>
      <xdr:spPr bwMode="auto">
        <a:xfrm>
          <a:off x="11461937" y="5067300"/>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6.3 Obligations</a:t>
          </a:r>
        </a:p>
      </xdr:txBody>
    </xdr:sp>
    <xdr:clientData/>
  </xdr:twoCellAnchor>
  <xdr:twoCellAnchor editAs="oneCell">
    <xdr:from>
      <xdr:col>19</xdr:col>
      <xdr:colOff>11206</xdr:colOff>
      <xdr:row>25</xdr:row>
      <xdr:rowOff>0</xdr:rowOff>
    </xdr:from>
    <xdr:to>
      <xdr:col>24</xdr:col>
      <xdr:colOff>582707</xdr:colOff>
      <xdr:row>25</xdr:row>
      <xdr:rowOff>188258</xdr:rowOff>
    </xdr:to>
    <xdr:sp macro="" textlink="">
      <xdr:nvSpPr>
        <xdr:cNvPr id="32" name="AutoShape 16">
          <a:hlinkClick xmlns:r="http://schemas.openxmlformats.org/officeDocument/2006/relationships" r:id="rId31"/>
        </xdr:cNvPr>
        <xdr:cNvSpPr>
          <a:spLocks noChangeAspect="1" noChangeArrowheads="1"/>
        </xdr:cNvSpPr>
      </xdr:nvSpPr>
      <xdr:spPr bwMode="auto">
        <a:xfrm>
          <a:off x="11450731" y="5267325"/>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6.4 Shared assets</a:t>
          </a:r>
        </a:p>
      </xdr:txBody>
    </xdr:sp>
    <xdr:clientData/>
  </xdr:twoCellAnchor>
  <xdr:twoCellAnchor>
    <xdr:from>
      <xdr:col>0</xdr:col>
      <xdr:colOff>0</xdr:colOff>
      <xdr:row>0</xdr:row>
      <xdr:rowOff>0</xdr:rowOff>
    </xdr:from>
    <xdr:to>
      <xdr:col>1</xdr:col>
      <xdr:colOff>773206</xdr:colOff>
      <xdr:row>7</xdr:row>
      <xdr:rowOff>179294</xdr:rowOff>
    </xdr:to>
    <xdr:grpSp>
      <xdr:nvGrpSpPr>
        <xdr:cNvPr id="33" name="Group 32"/>
        <xdr:cNvGrpSpPr>
          <a:grpSpLocks/>
        </xdr:cNvGrpSpPr>
      </xdr:nvGrpSpPr>
      <xdr:grpSpPr bwMode="auto">
        <a:xfrm>
          <a:off x="0" y="0"/>
          <a:ext cx="1703294" cy="1905000"/>
          <a:chOff x="0" y="0"/>
          <a:chExt cx="78" cy="103"/>
        </a:xfrm>
      </xdr:grpSpPr>
      <xdr:grpSp>
        <xdr:nvGrpSpPr>
          <xdr:cNvPr id="34" name="Group 33"/>
          <xdr:cNvGrpSpPr>
            <a:grpSpLocks/>
          </xdr:cNvGrpSpPr>
        </xdr:nvGrpSpPr>
        <xdr:grpSpPr bwMode="auto">
          <a:xfrm>
            <a:off x="0" y="0"/>
            <a:ext cx="78" cy="103"/>
            <a:chOff x="64" y="0"/>
            <a:chExt cx="78" cy="103"/>
          </a:xfrm>
        </xdr:grpSpPr>
        <xdr:sp macro="" textlink="">
          <xdr:nvSpPr>
            <xdr:cNvPr id="37"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38" name="Picture 4" descr="item"/>
            <xdr:cNvPicPr>
              <a:picLocks noChangeAspect="1" noChangeArrowheads="1"/>
            </xdr:cNvPicPr>
          </xdr:nvPicPr>
          <xdr:blipFill>
            <a:blip xmlns:r="http://schemas.openxmlformats.org/officeDocument/2006/relationships" r:embed="rId32"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35" name="AutoShape 5">
            <a:hlinkClick xmlns:r="http://schemas.openxmlformats.org/officeDocument/2006/relationships" r:id="rId33"/>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36" name="AutoShape 6">
            <a:hlinkClick xmlns:r="http://schemas.openxmlformats.org/officeDocument/2006/relationships" r:id="rId34"/>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editAs="oneCell">
    <xdr:from>
      <xdr:col>12</xdr:col>
      <xdr:colOff>22413</xdr:colOff>
      <xdr:row>23</xdr:row>
      <xdr:rowOff>22410</xdr:rowOff>
    </xdr:from>
    <xdr:to>
      <xdr:col>17</xdr:col>
      <xdr:colOff>593913</xdr:colOff>
      <xdr:row>24</xdr:row>
      <xdr:rowOff>20168</xdr:rowOff>
    </xdr:to>
    <xdr:sp macro="" textlink="">
      <xdr:nvSpPr>
        <xdr:cNvPr id="39" name="AutoShape 16">
          <a:hlinkClick xmlns:r="http://schemas.openxmlformats.org/officeDocument/2006/relationships" r:id="rId35"/>
        </xdr:cNvPr>
        <xdr:cNvSpPr>
          <a:spLocks noChangeAspect="1" noChangeArrowheads="1"/>
        </xdr:cNvSpPr>
      </xdr:nvSpPr>
      <xdr:spPr bwMode="auto">
        <a:xfrm>
          <a:off x="7556688" y="4899210"/>
          <a:ext cx="3619500"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5.1(b) EBSS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17319</xdr:colOff>
      <xdr:row>0</xdr:row>
      <xdr:rowOff>34637</xdr:rowOff>
    </xdr:from>
    <xdr:to>
      <xdr:col>0</xdr:col>
      <xdr:colOff>1835727</xdr:colOff>
      <xdr:row>4</xdr:row>
      <xdr:rowOff>155864</xdr:rowOff>
    </xdr:to>
    <xdr:grpSp>
      <xdr:nvGrpSpPr>
        <xdr:cNvPr id="2" name="Group 1"/>
        <xdr:cNvGrpSpPr/>
      </xdr:nvGrpSpPr>
      <xdr:grpSpPr>
        <a:xfrm>
          <a:off x="17319" y="34637"/>
          <a:ext cx="1818408" cy="1368136"/>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1741714</xdr:colOff>
      <xdr:row>5</xdr:row>
      <xdr:rowOff>187698</xdr:rowOff>
    </xdr:to>
    <xdr:grpSp>
      <xdr:nvGrpSpPr>
        <xdr:cNvPr id="2" name="Group 1"/>
        <xdr:cNvGrpSpPr/>
      </xdr:nvGrpSpPr>
      <xdr:grpSpPr>
        <a:xfrm>
          <a:off x="0" y="0"/>
          <a:ext cx="1741714" cy="1548412"/>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1605643</xdr:colOff>
      <xdr:row>4</xdr:row>
      <xdr:rowOff>0</xdr:rowOff>
    </xdr:to>
    <xdr:grpSp>
      <xdr:nvGrpSpPr>
        <xdr:cNvPr id="2" name="Group 1"/>
        <xdr:cNvGrpSpPr>
          <a:grpSpLocks/>
        </xdr:cNvGrpSpPr>
      </xdr:nvGrpSpPr>
      <xdr:grpSpPr bwMode="auto">
        <a:xfrm>
          <a:off x="0" y="0"/>
          <a:ext cx="1605643" cy="1071563"/>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0</xdr:col>
      <xdr:colOff>13607</xdr:colOff>
      <xdr:row>0</xdr:row>
      <xdr:rowOff>13607</xdr:rowOff>
    </xdr:from>
    <xdr:to>
      <xdr:col>0</xdr:col>
      <xdr:colOff>1524001</xdr:colOff>
      <xdr:row>5</xdr:row>
      <xdr:rowOff>0</xdr:rowOff>
    </xdr:to>
    <xdr:grpSp>
      <xdr:nvGrpSpPr>
        <xdr:cNvPr id="8" name="Group 7"/>
        <xdr:cNvGrpSpPr>
          <a:grpSpLocks/>
        </xdr:cNvGrpSpPr>
      </xdr:nvGrpSpPr>
      <xdr:grpSpPr bwMode="auto">
        <a:xfrm>
          <a:off x="13607" y="13607"/>
          <a:ext cx="1510394" cy="1343706"/>
          <a:chOff x="0" y="0"/>
          <a:chExt cx="78" cy="103"/>
        </a:xfrm>
      </xdr:grpSpPr>
      <xdr:grpSp>
        <xdr:nvGrpSpPr>
          <xdr:cNvPr id="9" name="Group 8"/>
          <xdr:cNvGrpSpPr>
            <a:grpSpLocks/>
          </xdr:cNvGrpSpPr>
        </xdr:nvGrpSpPr>
        <xdr:grpSpPr bwMode="auto">
          <a:xfrm>
            <a:off x="0" y="0"/>
            <a:ext cx="78" cy="103"/>
            <a:chOff x="64" y="0"/>
            <a:chExt cx="78" cy="103"/>
          </a:xfrm>
        </xdr:grpSpPr>
        <xdr:sp macro="" textlink="">
          <xdr:nvSpPr>
            <xdr:cNvPr id="12"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13"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10" name="AutoShape 5">
            <a:hlinkClick xmlns:r="http://schemas.openxmlformats.org/officeDocument/2006/relationships" r:id="rId4"/>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11" name="AutoShape 6">
            <a:hlinkClick xmlns:r="http://schemas.openxmlformats.org/officeDocument/2006/relationships" r:id="rId5"/>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903674</xdr:colOff>
      <xdr:row>3</xdr:row>
      <xdr:rowOff>215901</xdr:rowOff>
    </xdr:to>
    <xdr:grpSp>
      <xdr:nvGrpSpPr>
        <xdr:cNvPr id="2" name="Group 1"/>
        <xdr:cNvGrpSpPr>
          <a:grpSpLocks/>
        </xdr:cNvGrpSpPr>
      </xdr:nvGrpSpPr>
      <xdr:grpSpPr bwMode="auto">
        <a:xfrm>
          <a:off x="0" y="1"/>
          <a:ext cx="1747317" cy="1113971"/>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1131794</xdr:colOff>
      <xdr:row>5</xdr:row>
      <xdr:rowOff>159123</xdr:rowOff>
    </xdr:to>
    <xdr:grpSp>
      <xdr:nvGrpSpPr>
        <xdr:cNvPr id="2" name="Group 1"/>
        <xdr:cNvGrpSpPr/>
      </xdr:nvGrpSpPr>
      <xdr:grpSpPr>
        <a:xfrm>
          <a:off x="0" y="0"/>
          <a:ext cx="1131794" cy="1587873"/>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1131794</xdr:colOff>
      <xdr:row>5</xdr:row>
      <xdr:rowOff>159123</xdr:rowOff>
    </xdr:to>
    <xdr:grpSp>
      <xdr:nvGrpSpPr>
        <xdr:cNvPr id="2" name="Group 1"/>
        <xdr:cNvGrpSpPr/>
      </xdr:nvGrpSpPr>
      <xdr:grpSpPr>
        <a:xfrm>
          <a:off x="0" y="0"/>
          <a:ext cx="1131794" cy="1577290"/>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742950</xdr:colOff>
      <xdr:row>10</xdr:row>
      <xdr:rowOff>28575</xdr:rowOff>
    </xdr:to>
    <xdr:grpSp>
      <xdr:nvGrpSpPr>
        <xdr:cNvPr id="2" name="Group 1"/>
        <xdr:cNvGrpSpPr>
          <a:grpSpLocks/>
        </xdr:cNvGrpSpPr>
      </xdr:nvGrpSpPr>
      <xdr:grpSpPr bwMode="auto">
        <a:xfrm>
          <a:off x="0" y="0"/>
          <a:ext cx="1709057" cy="2491468"/>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5</xdr:row>
      <xdr:rowOff>159123</xdr:rowOff>
    </xdr:to>
    <xdr:grpSp>
      <xdr:nvGrpSpPr>
        <xdr:cNvPr id="2" name="Group 1"/>
        <xdr:cNvGrpSpPr/>
      </xdr:nvGrpSpPr>
      <xdr:grpSpPr>
        <a:xfrm>
          <a:off x="0" y="0"/>
          <a:ext cx="819150" cy="1406898"/>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5</xdr:row>
      <xdr:rowOff>159123</xdr:rowOff>
    </xdr:to>
    <xdr:grpSp>
      <xdr:nvGrpSpPr>
        <xdr:cNvPr id="2" name="Group 1"/>
        <xdr:cNvGrpSpPr/>
      </xdr:nvGrpSpPr>
      <xdr:grpSpPr>
        <a:xfrm>
          <a:off x="0" y="0"/>
          <a:ext cx="607219" cy="1397373"/>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695325</xdr:colOff>
      <xdr:row>10</xdr:row>
      <xdr:rowOff>0</xdr:rowOff>
    </xdr:to>
    <xdr:grpSp>
      <xdr:nvGrpSpPr>
        <xdr:cNvPr id="2" name="Group 1"/>
        <xdr:cNvGrpSpPr>
          <a:grpSpLocks/>
        </xdr:cNvGrpSpPr>
      </xdr:nvGrpSpPr>
      <xdr:grpSpPr bwMode="auto">
        <a:xfrm>
          <a:off x="0" y="0"/>
          <a:ext cx="1628775" cy="2333625"/>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750794</xdr:colOff>
      <xdr:row>8</xdr:row>
      <xdr:rowOff>78441</xdr:rowOff>
    </xdr:to>
    <xdr:grpSp>
      <xdr:nvGrpSpPr>
        <xdr:cNvPr id="2" name="Group 1"/>
        <xdr:cNvGrpSpPr>
          <a:grpSpLocks/>
        </xdr:cNvGrpSpPr>
      </xdr:nvGrpSpPr>
      <xdr:grpSpPr bwMode="auto">
        <a:xfrm>
          <a:off x="0" y="0"/>
          <a:ext cx="1669676" cy="2465294"/>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10</xdr:row>
      <xdr:rowOff>0</xdr:rowOff>
    </xdr:to>
    <xdr:grpSp>
      <xdr:nvGrpSpPr>
        <xdr:cNvPr id="2" name="Group 1"/>
        <xdr:cNvGrpSpPr>
          <a:grpSpLocks/>
        </xdr:cNvGrpSpPr>
      </xdr:nvGrpSpPr>
      <xdr:grpSpPr bwMode="auto">
        <a:xfrm>
          <a:off x="0" y="0"/>
          <a:ext cx="1628775" cy="2333625"/>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xdr:colOff>
      <xdr:row>0</xdr:row>
      <xdr:rowOff>1</xdr:rowOff>
    </xdr:from>
    <xdr:to>
      <xdr:col>1</xdr:col>
      <xdr:colOff>647700</xdr:colOff>
      <xdr:row>10</xdr:row>
      <xdr:rowOff>9526</xdr:rowOff>
    </xdr:to>
    <xdr:grpSp>
      <xdr:nvGrpSpPr>
        <xdr:cNvPr id="2" name="Group 1"/>
        <xdr:cNvGrpSpPr>
          <a:grpSpLocks/>
        </xdr:cNvGrpSpPr>
      </xdr:nvGrpSpPr>
      <xdr:grpSpPr bwMode="auto">
        <a:xfrm>
          <a:off x="1" y="1"/>
          <a:ext cx="1685924" cy="2343150"/>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647700</xdr:colOff>
      <xdr:row>9</xdr:row>
      <xdr:rowOff>171450</xdr:rowOff>
    </xdr:to>
    <xdr:grpSp>
      <xdr:nvGrpSpPr>
        <xdr:cNvPr id="2" name="Group 1"/>
        <xdr:cNvGrpSpPr>
          <a:grpSpLocks/>
        </xdr:cNvGrpSpPr>
      </xdr:nvGrpSpPr>
      <xdr:grpSpPr bwMode="auto">
        <a:xfrm>
          <a:off x="1" y="0"/>
          <a:ext cx="1533524" cy="2305050"/>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647700</xdr:colOff>
      <xdr:row>10</xdr:row>
      <xdr:rowOff>38101</xdr:rowOff>
    </xdr:to>
    <xdr:grpSp>
      <xdr:nvGrpSpPr>
        <xdr:cNvPr id="2" name="Group 1"/>
        <xdr:cNvGrpSpPr>
          <a:grpSpLocks/>
        </xdr:cNvGrpSpPr>
      </xdr:nvGrpSpPr>
      <xdr:grpSpPr bwMode="auto">
        <a:xfrm>
          <a:off x="0" y="1"/>
          <a:ext cx="1466850" cy="2381250"/>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762000</xdr:colOff>
      <xdr:row>10</xdr:row>
      <xdr:rowOff>47625</xdr:rowOff>
    </xdr:to>
    <xdr:grpSp>
      <xdr:nvGrpSpPr>
        <xdr:cNvPr id="2" name="Group 1"/>
        <xdr:cNvGrpSpPr>
          <a:grpSpLocks/>
        </xdr:cNvGrpSpPr>
      </xdr:nvGrpSpPr>
      <xdr:grpSpPr bwMode="auto">
        <a:xfrm>
          <a:off x="0" y="0"/>
          <a:ext cx="1562100" cy="2381250"/>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3697941</xdr:colOff>
      <xdr:row>6</xdr:row>
      <xdr:rowOff>0</xdr:rowOff>
    </xdr:from>
    <xdr:to>
      <xdr:col>1</xdr:col>
      <xdr:colOff>4308699</xdr:colOff>
      <xdr:row>6</xdr:row>
      <xdr:rowOff>5715</xdr:rowOff>
    </xdr:to>
    <xdr:pic>
      <xdr:nvPicPr>
        <xdr:cNvPr id="2" name="Picture 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802841" y="1809750"/>
          <a:ext cx="610758" cy="5715"/>
        </a:xfrm>
        <a:prstGeom prst="rect">
          <a:avLst/>
        </a:prstGeom>
        <a:noFill/>
        <a:ln>
          <a:noFill/>
        </a:ln>
      </xdr:spPr>
    </xdr:pic>
    <xdr:clientData/>
  </xdr:twoCellAnchor>
  <xdr:twoCellAnchor editAs="oneCell">
    <xdr:from>
      <xdr:col>1</xdr:col>
      <xdr:colOff>0</xdr:colOff>
      <xdr:row>5</xdr:row>
      <xdr:rowOff>0</xdr:rowOff>
    </xdr:from>
    <xdr:to>
      <xdr:col>1</xdr:col>
      <xdr:colOff>606275</xdr:colOff>
      <xdr:row>5</xdr:row>
      <xdr:rowOff>5715</xdr:rowOff>
    </xdr:to>
    <xdr:pic>
      <xdr:nvPicPr>
        <xdr:cNvPr id="3" name="Picture 2"/>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104900" y="1552575"/>
          <a:ext cx="606275" cy="5715"/>
        </a:xfrm>
        <a:prstGeom prst="rect">
          <a:avLst/>
        </a:prstGeom>
        <a:noFill/>
        <a:ln>
          <a:noFill/>
        </a:ln>
      </xdr:spPr>
    </xdr:pic>
    <xdr:clientData/>
  </xdr:twoCellAnchor>
  <xdr:twoCellAnchor>
    <xdr:from>
      <xdr:col>0</xdr:col>
      <xdr:colOff>22411</xdr:colOff>
      <xdr:row>0</xdr:row>
      <xdr:rowOff>11208</xdr:rowOff>
    </xdr:from>
    <xdr:to>
      <xdr:col>1</xdr:col>
      <xdr:colOff>13607</xdr:colOff>
      <xdr:row>4</xdr:row>
      <xdr:rowOff>1</xdr:rowOff>
    </xdr:to>
    <xdr:grpSp>
      <xdr:nvGrpSpPr>
        <xdr:cNvPr id="4" name="Group 3"/>
        <xdr:cNvGrpSpPr/>
      </xdr:nvGrpSpPr>
      <xdr:grpSpPr>
        <a:xfrm>
          <a:off x="22411" y="11208"/>
          <a:ext cx="1086571" cy="1227043"/>
          <a:chOff x="0" y="0"/>
          <a:chExt cx="1129393" cy="1423147"/>
        </a:xfrm>
      </xdr:grpSpPr>
      <xdr:grpSp>
        <xdr:nvGrpSpPr>
          <xdr:cNvPr id="5" name="Group 4"/>
          <xdr:cNvGrpSpPr>
            <a:grpSpLocks/>
          </xdr:cNvGrpSpPr>
        </xdr:nvGrpSpPr>
        <xdr:grpSpPr bwMode="auto">
          <a:xfrm>
            <a:off x="0" y="0"/>
            <a:ext cx="1129393" cy="1423147"/>
            <a:chOff x="64" y="0"/>
            <a:chExt cx="78" cy="119"/>
          </a:xfrm>
        </xdr:grpSpPr>
        <xdr:sp macro="" textlink="">
          <xdr:nvSpPr>
            <xdr:cNvPr id="8"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9" name="Picture 4" descr="item"/>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6" name="AutoShape 5">
            <a:hlinkClick xmlns:r="http://schemas.openxmlformats.org/officeDocument/2006/relationships" r:id="rId3"/>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7" name="AutoShape 6">
            <a:hlinkClick xmlns:r="http://schemas.openxmlformats.org/officeDocument/2006/relationships" r:id="rId4"/>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1131794</xdr:colOff>
      <xdr:row>5</xdr:row>
      <xdr:rowOff>159123</xdr:rowOff>
    </xdr:to>
    <xdr:grpSp>
      <xdr:nvGrpSpPr>
        <xdr:cNvPr id="2" name="Group 1"/>
        <xdr:cNvGrpSpPr/>
      </xdr:nvGrpSpPr>
      <xdr:grpSpPr>
        <a:xfrm>
          <a:off x="0" y="0"/>
          <a:ext cx="1131794" cy="1559858"/>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editAs="oneCell">
    <xdr:from>
      <xdr:col>15</xdr:col>
      <xdr:colOff>0</xdr:colOff>
      <xdr:row>6</xdr:row>
      <xdr:rowOff>0</xdr:rowOff>
    </xdr:from>
    <xdr:to>
      <xdr:col>16</xdr:col>
      <xdr:colOff>1159</xdr:colOff>
      <xdr:row>6</xdr:row>
      <xdr:rowOff>5715</xdr:rowOff>
    </xdr:to>
    <xdr:pic>
      <xdr:nvPicPr>
        <xdr:cNvPr id="8" name="Picture 7"/>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8058150" y="1600200"/>
          <a:ext cx="610759" cy="571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1084169</xdr:colOff>
      <xdr:row>5</xdr:row>
      <xdr:rowOff>168648</xdr:rowOff>
    </xdr:to>
    <xdr:grpSp>
      <xdr:nvGrpSpPr>
        <xdr:cNvPr id="2" name="Group 1"/>
        <xdr:cNvGrpSpPr/>
      </xdr:nvGrpSpPr>
      <xdr:grpSpPr>
        <a:xfrm>
          <a:off x="9525" y="9525"/>
          <a:ext cx="1074644" cy="1559858"/>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9</xdr:row>
      <xdr:rowOff>142874</xdr:rowOff>
    </xdr:to>
    <xdr:grpSp>
      <xdr:nvGrpSpPr>
        <xdr:cNvPr id="2" name="Group 1"/>
        <xdr:cNvGrpSpPr>
          <a:grpSpLocks/>
        </xdr:cNvGrpSpPr>
      </xdr:nvGrpSpPr>
      <xdr:grpSpPr bwMode="auto">
        <a:xfrm>
          <a:off x="0" y="0"/>
          <a:ext cx="1619250" cy="2476499"/>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790575</xdr:colOff>
      <xdr:row>11</xdr:row>
      <xdr:rowOff>142874</xdr:rowOff>
    </xdr:to>
    <xdr:grpSp>
      <xdr:nvGrpSpPr>
        <xdr:cNvPr id="2" name="Group 1"/>
        <xdr:cNvGrpSpPr>
          <a:grpSpLocks/>
        </xdr:cNvGrpSpPr>
      </xdr:nvGrpSpPr>
      <xdr:grpSpPr bwMode="auto">
        <a:xfrm>
          <a:off x="0" y="0"/>
          <a:ext cx="1619250" cy="2486024"/>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649942</xdr:colOff>
      <xdr:row>10</xdr:row>
      <xdr:rowOff>0</xdr:rowOff>
    </xdr:to>
    <xdr:grpSp>
      <xdr:nvGrpSpPr>
        <xdr:cNvPr id="2" name="Group 1"/>
        <xdr:cNvGrpSpPr>
          <a:grpSpLocks/>
        </xdr:cNvGrpSpPr>
      </xdr:nvGrpSpPr>
      <xdr:grpSpPr bwMode="auto">
        <a:xfrm>
          <a:off x="1" y="0"/>
          <a:ext cx="1703294" cy="2700618"/>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657225</xdr:colOff>
      <xdr:row>7</xdr:row>
      <xdr:rowOff>523875</xdr:rowOff>
    </xdr:to>
    <xdr:grpSp>
      <xdr:nvGrpSpPr>
        <xdr:cNvPr id="2" name="Group 1"/>
        <xdr:cNvGrpSpPr>
          <a:grpSpLocks/>
        </xdr:cNvGrpSpPr>
      </xdr:nvGrpSpPr>
      <xdr:grpSpPr bwMode="auto">
        <a:xfrm>
          <a:off x="0" y="0"/>
          <a:ext cx="1553696" cy="2395257"/>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428625</xdr:colOff>
      <xdr:row>75</xdr:row>
      <xdr:rowOff>47625</xdr:rowOff>
    </xdr:from>
    <xdr:to>
      <xdr:col>3</xdr:col>
      <xdr:colOff>504825</xdr:colOff>
      <xdr:row>75</xdr:row>
      <xdr:rowOff>409575</xdr:rowOff>
    </xdr:to>
    <xdr:sp macro="" textlink="">
      <xdr:nvSpPr>
        <xdr:cNvPr id="2" name="Text Box 9"/>
        <xdr:cNvSpPr txBox="1">
          <a:spLocks noChangeArrowheads="1"/>
        </xdr:cNvSpPr>
      </xdr:nvSpPr>
      <xdr:spPr bwMode="auto">
        <a:xfrm>
          <a:off x="5143500" y="14925675"/>
          <a:ext cx="76200" cy="361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lgn="ctr">
              <a:solidFill>
                <a:srgbClr val="000000"/>
              </a:solidFill>
              <a:miter lim="800000"/>
              <a:headEnd/>
              <a:tailEnd/>
            </a14:hiddenLine>
          </a:ext>
        </a:extLst>
      </xdr:spPr>
    </xdr:sp>
    <xdr:clientData/>
  </xdr:twoCellAnchor>
  <xdr:twoCellAnchor editAs="oneCell">
    <xdr:from>
      <xdr:col>3</xdr:col>
      <xdr:colOff>428625</xdr:colOff>
      <xdr:row>119</xdr:row>
      <xdr:rowOff>47625</xdr:rowOff>
    </xdr:from>
    <xdr:to>
      <xdr:col>3</xdr:col>
      <xdr:colOff>504825</xdr:colOff>
      <xdr:row>121</xdr:row>
      <xdr:rowOff>28575</xdr:rowOff>
    </xdr:to>
    <xdr:sp macro="" textlink="">
      <xdr:nvSpPr>
        <xdr:cNvPr id="3" name="Text Box 9"/>
        <xdr:cNvSpPr txBox="1">
          <a:spLocks noChangeArrowheads="1"/>
        </xdr:cNvSpPr>
      </xdr:nvSpPr>
      <xdr:spPr bwMode="auto">
        <a:xfrm>
          <a:off x="5143500" y="17945100"/>
          <a:ext cx="76200" cy="361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lgn="ctr">
              <a:solidFill>
                <a:srgbClr val="000000"/>
              </a:solidFill>
              <a:miter lim="800000"/>
              <a:headEnd/>
              <a:tailEnd/>
            </a14:hiddenLine>
          </a:ext>
        </a:extLst>
      </xdr:spPr>
    </xdr:sp>
    <xdr:clientData/>
  </xdr:twoCellAnchor>
  <xdr:twoCellAnchor editAs="oneCell">
    <xdr:from>
      <xdr:col>3</xdr:col>
      <xdr:colOff>428625</xdr:colOff>
      <xdr:row>124</xdr:row>
      <xdr:rowOff>47625</xdr:rowOff>
    </xdr:from>
    <xdr:to>
      <xdr:col>3</xdr:col>
      <xdr:colOff>504825</xdr:colOff>
      <xdr:row>126</xdr:row>
      <xdr:rowOff>38100</xdr:rowOff>
    </xdr:to>
    <xdr:sp macro="" textlink="">
      <xdr:nvSpPr>
        <xdr:cNvPr id="4" name="Text Box 9"/>
        <xdr:cNvSpPr txBox="1">
          <a:spLocks noChangeArrowheads="1"/>
        </xdr:cNvSpPr>
      </xdr:nvSpPr>
      <xdr:spPr bwMode="auto">
        <a:xfrm>
          <a:off x="5143500" y="18897600"/>
          <a:ext cx="76200" cy="371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lgn="ctr">
              <a:solidFill>
                <a:srgbClr val="000000"/>
              </a:solidFill>
              <a:miter lim="800000"/>
              <a:headEnd/>
              <a:tailEnd/>
            </a14:hiddenLine>
          </a:ext>
        </a:extLst>
      </xdr:spPr>
    </xdr:sp>
    <xdr:clientData/>
  </xdr:twoCellAnchor>
  <xdr:twoCellAnchor editAs="oneCell">
    <xdr:from>
      <xdr:col>3</xdr:col>
      <xdr:colOff>428625</xdr:colOff>
      <xdr:row>137</xdr:row>
      <xdr:rowOff>47625</xdr:rowOff>
    </xdr:from>
    <xdr:to>
      <xdr:col>3</xdr:col>
      <xdr:colOff>504825</xdr:colOff>
      <xdr:row>139</xdr:row>
      <xdr:rowOff>28575</xdr:rowOff>
    </xdr:to>
    <xdr:sp macro="" textlink="">
      <xdr:nvSpPr>
        <xdr:cNvPr id="5" name="Text Box 9"/>
        <xdr:cNvSpPr txBox="1">
          <a:spLocks noChangeArrowheads="1"/>
        </xdr:cNvSpPr>
      </xdr:nvSpPr>
      <xdr:spPr bwMode="auto">
        <a:xfrm>
          <a:off x="5143500" y="21374100"/>
          <a:ext cx="76200" cy="361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lgn="ctr">
              <a:solidFill>
                <a:srgbClr val="000000"/>
              </a:solidFill>
              <a:miter lim="800000"/>
              <a:headEnd/>
              <a:tailEnd/>
            </a14:hiddenLine>
          </a:ext>
        </a:extLst>
      </xdr:spPr>
    </xdr:sp>
    <xdr:clientData/>
  </xdr:twoCellAnchor>
  <xdr:twoCellAnchor editAs="oneCell">
    <xdr:from>
      <xdr:col>3</xdr:col>
      <xdr:colOff>428625</xdr:colOff>
      <xdr:row>124</xdr:row>
      <xdr:rowOff>47625</xdr:rowOff>
    </xdr:from>
    <xdr:to>
      <xdr:col>3</xdr:col>
      <xdr:colOff>504825</xdr:colOff>
      <xdr:row>126</xdr:row>
      <xdr:rowOff>38100</xdr:rowOff>
    </xdr:to>
    <xdr:sp macro="" textlink="">
      <xdr:nvSpPr>
        <xdr:cNvPr id="6" name="Text Box 9"/>
        <xdr:cNvSpPr txBox="1">
          <a:spLocks noChangeArrowheads="1"/>
        </xdr:cNvSpPr>
      </xdr:nvSpPr>
      <xdr:spPr bwMode="auto">
        <a:xfrm>
          <a:off x="5143500" y="18897600"/>
          <a:ext cx="76200" cy="371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lgn="ctr">
              <a:solidFill>
                <a:srgbClr val="000000"/>
              </a:solidFill>
              <a:miter lim="800000"/>
              <a:headEnd/>
              <a:tailEnd/>
            </a14:hiddenLine>
          </a:ext>
        </a:extLst>
      </xdr:spPr>
    </xdr:sp>
    <xdr:clientData/>
  </xdr:twoCellAnchor>
  <xdr:twoCellAnchor editAs="oneCell">
    <xdr:from>
      <xdr:col>3</xdr:col>
      <xdr:colOff>428625</xdr:colOff>
      <xdr:row>137</xdr:row>
      <xdr:rowOff>47625</xdr:rowOff>
    </xdr:from>
    <xdr:to>
      <xdr:col>3</xdr:col>
      <xdr:colOff>504825</xdr:colOff>
      <xdr:row>139</xdr:row>
      <xdr:rowOff>28575</xdr:rowOff>
    </xdr:to>
    <xdr:sp macro="" textlink="">
      <xdr:nvSpPr>
        <xdr:cNvPr id="7" name="Text Box 9"/>
        <xdr:cNvSpPr txBox="1">
          <a:spLocks noChangeArrowheads="1"/>
        </xdr:cNvSpPr>
      </xdr:nvSpPr>
      <xdr:spPr bwMode="auto">
        <a:xfrm>
          <a:off x="5143500" y="21374100"/>
          <a:ext cx="76200" cy="361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lgn="ctr">
              <a:solidFill>
                <a:srgbClr val="000000"/>
              </a:solidFill>
              <a:miter lim="800000"/>
              <a:headEnd/>
              <a:tailEnd/>
            </a14:hiddenLine>
          </a:ext>
        </a:extLst>
      </xdr:spPr>
    </xdr:sp>
    <xdr:clientData/>
  </xdr:twoCellAnchor>
  <xdr:twoCellAnchor editAs="oneCell">
    <xdr:from>
      <xdr:col>3</xdr:col>
      <xdr:colOff>428625</xdr:colOff>
      <xdr:row>124</xdr:row>
      <xdr:rowOff>47625</xdr:rowOff>
    </xdr:from>
    <xdr:to>
      <xdr:col>3</xdr:col>
      <xdr:colOff>504825</xdr:colOff>
      <xdr:row>126</xdr:row>
      <xdr:rowOff>38100</xdr:rowOff>
    </xdr:to>
    <xdr:sp macro="" textlink="">
      <xdr:nvSpPr>
        <xdr:cNvPr id="8" name="Text Box 9"/>
        <xdr:cNvSpPr txBox="1">
          <a:spLocks noChangeArrowheads="1"/>
        </xdr:cNvSpPr>
      </xdr:nvSpPr>
      <xdr:spPr bwMode="auto">
        <a:xfrm>
          <a:off x="5143500" y="18897600"/>
          <a:ext cx="76200" cy="371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lgn="ctr">
              <a:solidFill>
                <a:srgbClr val="000000"/>
              </a:solidFill>
              <a:miter lim="800000"/>
              <a:headEnd/>
              <a:tailEnd/>
            </a14:hiddenLine>
          </a:ext>
        </a:extLst>
      </xdr:spPr>
    </xdr:sp>
    <xdr:clientData/>
  </xdr:twoCellAnchor>
  <xdr:twoCellAnchor editAs="oneCell">
    <xdr:from>
      <xdr:col>3</xdr:col>
      <xdr:colOff>428625</xdr:colOff>
      <xdr:row>137</xdr:row>
      <xdr:rowOff>47625</xdr:rowOff>
    </xdr:from>
    <xdr:to>
      <xdr:col>3</xdr:col>
      <xdr:colOff>504825</xdr:colOff>
      <xdr:row>139</xdr:row>
      <xdr:rowOff>28575</xdr:rowOff>
    </xdr:to>
    <xdr:sp macro="" textlink="">
      <xdr:nvSpPr>
        <xdr:cNvPr id="9" name="Text Box 9"/>
        <xdr:cNvSpPr txBox="1">
          <a:spLocks noChangeArrowheads="1"/>
        </xdr:cNvSpPr>
      </xdr:nvSpPr>
      <xdr:spPr bwMode="auto">
        <a:xfrm>
          <a:off x="5143500" y="21374100"/>
          <a:ext cx="76200" cy="361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lgn="ctr">
              <a:solidFill>
                <a:srgbClr val="000000"/>
              </a:solidFill>
              <a:miter lim="800000"/>
              <a:headEnd/>
              <a:tailEnd/>
            </a14:hiddenLine>
          </a:ext>
        </a:extLst>
      </xdr:spPr>
    </xdr:sp>
    <xdr:clientData/>
  </xdr:twoCellAnchor>
  <xdr:twoCellAnchor editAs="oneCell">
    <xdr:from>
      <xdr:col>3</xdr:col>
      <xdr:colOff>428625</xdr:colOff>
      <xdr:row>124</xdr:row>
      <xdr:rowOff>47625</xdr:rowOff>
    </xdr:from>
    <xdr:to>
      <xdr:col>3</xdr:col>
      <xdr:colOff>504825</xdr:colOff>
      <xdr:row>126</xdr:row>
      <xdr:rowOff>38100</xdr:rowOff>
    </xdr:to>
    <xdr:sp macro="" textlink="">
      <xdr:nvSpPr>
        <xdr:cNvPr id="10" name="Text Box 9"/>
        <xdr:cNvSpPr txBox="1">
          <a:spLocks noChangeArrowheads="1"/>
        </xdr:cNvSpPr>
      </xdr:nvSpPr>
      <xdr:spPr bwMode="auto">
        <a:xfrm>
          <a:off x="5143500" y="18897600"/>
          <a:ext cx="76200" cy="371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lgn="ctr">
              <a:solidFill>
                <a:srgbClr val="000000"/>
              </a:solidFill>
              <a:miter lim="800000"/>
              <a:headEnd/>
              <a:tailEnd/>
            </a14:hiddenLine>
          </a:ext>
        </a:extLst>
      </xdr:spPr>
    </xdr:sp>
    <xdr:clientData/>
  </xdr:twoCellAnchor>
  <xdr:twoCellAnchor editAs="oneCell">
    <xdr:from>
      <xdr:col>3</xdr:col>
      <xdr:colOff>428625</xdr:colOff>
      <xdr:row>137</xdr:row>
      <xdr:rowOff>47625</xdr:rowOff>
    </xdr:from>
    <xdr:to>
      <xdr:col>3</xdr:col>
      <xdr:colOff>504825</xdr:colOff>
      <xdr:row>139</xdr:row>
      <xdr:rowOff>28575</xdr:rowOff>
    </xdr:to>
    <xdr:sp macro="" textlink="">
      <xdr:nvSpPr>
        <xdr:cNvPr id="11" name="Text Box 9"/>
        <xdr:cNvSpPr txBox="1">
          <a:spLocks noChangeArrowheads="1"/>
        </xdr:cNvSpPr>
      </xdr:nvSpPr>
      <xdr:spPr bwMode="auto">
        <a:xfrm>
          <a:off x="5143500" y="21374100"/>
          <a:ext cx="76200" cy="361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lgn="ctr">
              <a:solidFill>
                <a:srgbClr val="000000"/>
              </a:solidFill>
              <a:miter lim="800000"/>
              <a:headEnd/>
              <a:tailEnd/>
            </a14:hiddenLine>
          </a:ext>
        </a:extLst>
      </xdr:spPr>
    </xdr:sp>
    <xdr:clientData/>
  </xdr:twoCellAnchor>
  <xdr:twoCellAnchor>
    <xdr:from>
      <xdr:col>0</xdr:col>
      <xdr:colOff>0</xdr:colOff>
      <xdr:row>0</xdr:row>
      <xdr:rowOff>0</xdr:rowOff>
    </xdr:from>
    <xdr:to>
      <xdr:col>1</xdr:col>
      <xdr:colOff>809625</xdr:colOff>
      <xdr:row>9</xdr:row>
      <xdr:rowOff>219075</xdr:rowOff>
    </xdr:to>
    <xdr:grpSp>
      <xdr:nvGrpSpPr>
        <xdr:cNvPr id="12" name="Group 11"/>
        <xdr:cNvGrpSpPr>
          <a:grpSpLocks/>
        </xdr:cNvGrpSpPr>
      </xdr:nvGrpSpPr>
      <xdr:grpSpPr bwMode="auto">
        <a:xfrm>
          <a:off x="0" y="0"/>
          <a:ext cx="1571625" cy="2404222"/>
          <a:chOff x="0" y="0"/>
          <a:chExt cx="78" cy="103"/>
        </a:xfrm>
      </xdr:grpSpPr>
      <xdr:grpSp>
        <xdr:nvGrpSpPr>
          <xdr:cNvPr id="13" name="Group 12"/>
          <xdr:cNvGrpSpPr>
            <a:grpSpLocks/>
          </xdr:cNvGrpSpPr>
        </xdr:nvGrpSpPr>
        <xdr:grpSpPr bwMode="auto">
          <a:xfrm>
            <a:off x="0" y="0"/>
            <a:ext cx="78" cy="103"/>
            <a:chOff x="64" y="0"/>
            <a:chExt cx="78" cy="103"/>
          </a:xfrm>
        </xdr:grpSpPr>
        <xdr:sp macro="" textlink="">
          <xdr:nvSpPr>
            <xdr:cNvPr id="1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1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1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1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editAs="oneCell">
    <xdr:from>
      <xdr:col>3</xdr:col>
      <xdr:colOff>428625</xdr:colOff>
      <xdr:row>106</xdr:row>
      <xdr:rowOff>47625</xdr:rowOff>
    </xdr:from>
    <xdr:to>
      <xdr:col>3</xdr:col>
      <xdr:colOff>504825</xdr:colOff>
      <xdr:row>108</xdr:row>
      <xdr:rowOff>28575</xdr:rowOff>
    </xdr:to>
    <xdr:sp macro="" textlink="">
      <xdr:nvSpPr>
        <xdr:cNvPr id="18" name="Text Box 9"/>
        <xdr:cNvSpPr txBox="1">
          <a:spLocks noChangeArrowheads="1"/>
        </xdr:cNvSpPr>
      </xdr:nvSpPr>
      <xdr:spPr bwMode="auto">
        <a:xfrm>
          <a:off x="5150304" y="65906196"/>
          <a:ext cx="76200" cy="361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lgn="ctr">
              <a:solidFill>
                <a:srgbClr val="000000"/>
              </a:solidFill>
              <a:miter lim="800000"/>
              <a:headEnd/>
              <a:tailEnd/>
            </a14:hiddenLine>
          </a:ext>
        </a:extLst>
      </xdr:spPr>
    </xdr:sp>
    <xdr:clientData/>
  </xdr:twoCellAnchor>
  <xdr:twoCellAnchor editAs="oneCell">
    <xdr:from>
      <xdr:col>3</xdr:col>
      <xdr:colOff>428625</xdr:colOff>
      <xdr:row>111</xdr:row>
      <xdr:rowOff>47625</xdr:rowOff>
    </xdr:from>
    <xdr:to>
      <xdr:col>3</xdr:col>
      <xdr:colOff>504825</xdr:colOff>
      <xdr:row>113</xdr:row>
      <xdr:rowOff>38100</xdr:rowOff>
    </xdr:to>
    <xdr:sp macro="" textlink="">
      <xdr:nvSpPr>
        <xdr:cNvPr id="19" name="Text Box 9"/>
        <xdr:cNvSpPr txBox="1">
          <a:spLocks noChangeArrowheads="1"/>
        </xdr:cNvSpPr>
      </xdr:nvSpPr>
      <xdr:spPr bwMode="auto">
        <a:xfrm>
          <a:off x="5150304" y="66858696"/>
          <a:ext cx="76200" cy="371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lgn="ctr">
              <a:solidFill>
                <a:srgbClr val="000000"/>
              </a:solidFill>
              <a:miter lim="800000"/>
              <a:headEnd/>
              <a:tailEnd/>
            </a14:hiddenLine>
          </a:ext>
        </a:extLst>
      </xdr:spPr>
    </xdr:sp>
    <xdr:clientData/>
  </xdr:twoCellAnchor>
  <xdr:twoCellAnchor editAs="oneCell">
    <xdr:from>
      <xdr:col>3</xdr:col>
      <xdr:colOff>428625</xdr:colOff>
      <xdr:row>111</xdr:row>
      <xdr:rowOff>47625</xdr:rowOff>
    </xdr:from>
    <xdr:to>
      <xdr:col>3</xdr:col>
      <xdr:colOff>504825</xdr:colOff>
      <xdr:row>113</xdr:row>
      <xdr:rowOff>38100</xdr:rowOff>
    </xdr:to>
    <xdr:sp macro="" textlink="">
      <xdr:nvSpPr>
        <xdr:cNvPr id="20" name="Text Box 9"/>
        <xdr:cNvSpPr txBox="1">
          <a:spLocks noChangeArrowheads="1"/>
        </xdr:cNvSpPr>
      </xdr:nvSpPr>
      <xdr:spPr bwMode="auto">
        <a:xfrm>
          <a:off x="5150304" y="66858696"/>
          <a:ext cx="76200" cy="371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lgn="ctr">
              <a:solidFill>
                <a:srgbClr val="000000"/>
              </a:solidFill>
              <a:miter lim="800000"/>
              <a:headEnd/>
              <a:tailEnd/>
            </a14:hiddenLine>
          </a:ext>
        </a:extLst>
      </xdr:spPr>
    </xdr:sp>
    <xdr:clientData/>
  </xdr:twoCellAnchor>
  <xdr:twoCellAnchor editAs="oneCell">
    <xdr:from>
      <xdr:col>3</xdr:col>
      <xdr:colOff>428625</xdr:colOff>
      <xdr:row>111</xdr:row>
      <xdr:rowOff>47625</xdr:rowOff>
    </xdr:from>
    <xdr:to>
      <xdr:col>3</xdr:col>
      <xdr:colOff>504825</xdr:colOff>
      <xdr:row>113</xdr:row>
      <xdr:rowOff>38100</xdr:rowOff>
    </xdr:to>
    <xdr:sp macro="" textlink="">
      <xdr:nvSpPr>
        <xdr:cNvPr id="21" name="Text Box 9"/>
        <xdr:cNvSpPr txBox="1">
          <a:spLocks noChangeArrowheads="1"/>
        </xdr:cNvSpPr>
      </xdr:nvSpPr>
      <xdr:spPr bwMode="auto">
        <a:xfrm>
          <a:off x="5150304" y="66858696"/>
          <a:ext cx="76200" cy="371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lgn="ctr">
              <a:solidFill>
                <a:srgbClr val="000000"/>
              </a:solidFill>
              <a:miter lim="800000"/>
              <a:headEnd/>
              <a:tailEnd/>
            </a14:hiddenLine>
          </a:ext>
        </a:extLst>
      </xdr:spPr>
    </xdr:sp>
    <xdr:clientData/>
  </xdr:twoCellAnchor>
  <xdr:twoCellAnchor editAs="oneCell">
    <xdr:from>
      <xdr:col>3</xdr:col>
      <xdr:colOff>428625</xdr:colOff>
      <xdr:row>111</xdr:row>
      <xdr:rowOff>47625</xdr:rowOff>
    </xdr:from>
    <xdr:to>
      <xdr:col>3</xdr:col>
      <xdr:colOff>504825</xdr:colOff>
      <xdr:row>113</xdr:row>
      <xdr:rowOff>38100</xdr:rowOff>
    </xdr:to>
    <xdr:sp macro="" textlink="">
      <xdr:nvSpPr>
        <xdr:cNvPr id="22" name="Text Box 9"/>
        <xdr:cNvSpPr txBox="1">
          <a:spLocks noChangeArrowheads="1"/>
        </xdr:cNvSpPr>
      </xdr:nvSpPr>
      <xdr:spPr bwMode="auto">
        <a:xfrm>
          <a:off x="5150304" y="66858696"/>
          <a:ext cx="76200" cy="371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lgn="ctr">
              <a:solidFill>
                <a:srgbClr val="000000"/>
              </a:solidFill>
              <a:miter lim="800000"/>
              <a:headEnd/>
              <a:tailEnd/>
            </a14:hiddenLine>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733425</xdr:colOff>
      <xdr:row>8</xdr:row>
      <xdr:rowOff>28575</xdr:rowOff>
    </xdr:to>
    <xdr:grpSp>
      <xdr:nvGrpSpPr>
        <xdr:cNvPr id="2" name="Group 1"/>
        <xdr:cNvGrpSpPr>
          <a:grpSpLocks/>
        </xdr:cNvGrpSpPr>
      </xdr:nvGrpSpPr>
      <xdr:grpSpPr bwMode="auto">
        <a:xfrm>
          <a:off x="0" y="0"/>
          <a:ext cx="1571625" cy="2152650"/>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771525</xdr:colOff>
      <xdr:row>8</xdr:row>
      <xdr:rowOff>76200</xdr:rowOff>
    </xdr:to>
    <xdr:grpSp>
      <xdr:nvGrpSpPr>
        <xdr:cNvPr id="2" name="Group 1"/>
        <xdr:cNvGrpSpPr>
          <a:grpSpLocks/>
        </xdr:cNvGrpSpPr>
      </xdr:nvGrpSpPr>
      <xdr:grpSpPr bwMode="auto">
        <a:xfrm>
          <a:off x="0" y="0"/>
          <a:ext cx="1574346" cy="2171700"/>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685800</xdr:colOff>
      <xdr:row>8</xdr:row>
      <xdr:rowOff>85725</xdr:rowOff>
    </xdr:to>
    <xdr:grpSp>
      <xdr:nvGrpSpPr>
        <xdr:cNvPr id="2" name="Group 1"/>
        <xdr:cNvGrpSpPr>
          <a:grpSpLocks/>
        </xdr:cNvGrpSpPr>
      </xdr:nvGrpSpPr>
      <xdr:grpSpPr bwMode="auto">
        <a:xfrm>
          <a:off x="0" y="0"/>
          <a:ext cx="1571625" cy="2152650"/>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723900</xdr:colOff>
      <xdr:row>8</xdr:row>
      <xdr:rowOff>123825</xdr:rowOff>
    </xdr:to>
    <xdr:grpSp>
      <xdr:nvGrpSpPr>
        <xdr:cNvPr id="2" name="Group 1"/>
        <xdr:cNvGrpSpPr>
          <a:grpSpLocks/>
        </xdr:cNvGrpSpPr>
      </xdr:nvGrpSpPr>
      <xdr:grpSpPr bwMode="auto">
        <a:xfrm>
          <a:off x="0" y="0"/>
          <a:ext cx="1571625" cy="2152650"/>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733426</xdr:colOff>
      <xdr:row>8</xdr:row>
      <xdr:rowOff>0</xdr:rowOff>
    </xdr:to>
    <xdr:grpSp>
      <xdr:nvGrpSpPr>
        <xdr:cNvPr id="3" name="Group 2"/>
        <xdr:cNvGrpSpPr>
          <a:grpSpLocks/>
        </xdr:cNvGrpSpPr>
      </xdr:nvGrpSpPr>
      <xdr:grpSpPr bwMode="auto">
        <a:xfrm>
          <a:off x="1" y="0"/>
          <a:ext cx="1581150" cy="2171700"/>
          <a:chOff x="0" y="0"/>
          <a:chExt cx="78" cy="103"/>
        </a:xfrm>
      </xdr:grpSpPr>
      <xdr:grpSp>
        <xdr:nvGrpSpPr>
          <xdr:cNvPr id="4" name="Group 3"/>
          <xdr:cNvGrpSpPr>
            <a:grpSpLocks/>
          </xdr:cNvGrpSpPr>
        </xdr:nvGrpSpPr>
        <xdr:grpSpPr bwMode="auto">
          <a:xfrm>
            <a:off x="0" y="0"/>
            <a:ext cx="78" cy="103"/>
            <a:chOff x="64" y="0"/>
            <a:chExt cx="78" cy="103"/>
          </a:xfrm>
        </xdr:grpSpPr>
        <xdr:sp macro="" textlink="">
          <xdr:nvSpPr>
            <xdr:cNvPr id="7"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8"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5"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6"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795618</xdr:colOff>
      <xdr:row>9</xdr:row>
      <xdr:rowOff>302559</xdr:rowOff>
    </xdr:to>
    <xdr:grpSp>
      <xdr:nvGrpSpPr>
        <xdr:cNvPr id="2" name="Group 1"/>
        <xdr:cNvGrpSpPr>
          <a:grpSpLocks/>
        </xdr:cNvGrpSpPr>
      </xdr:nvGrpSpPr>
      <xdr:grpSpPr bwMode="auto">
        <a:xfrm>
          <a:off x="1" y="0"/>
          <a:ext cx="1669676" cy="2465294"/>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17318</xdr:colOff>
      <xdr:row>0</xdr:row>
      <xdr:rowOff>0</xdr:rowOff>
    </xdr:from>
    <xdr:to>
      <xdr:col>0</xdr:col>
      <xdr:colOff>1100367</xdr:colOff>
      <xdr:row>4</xdr:row>
      <xdr:rowOff>0</xdr:rowOff>
    </xdr:to>
    <xdr:grpSp>
      <xdr:nvGrpSpPr>
        <xdr:cNvPr id="2" name="Group 1"/>
        <xdr:cNvGrpSpPr/>
      </xdr:nvGrpSpPr>
      <xdr:grpSpPr>
        <a:xfrm>
          <a:off x="17318" y="0"/>
          <a:ext cx="1083049" cy="1143000"/>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825500</xdr:colOff>
      <xdr:row>9</xdr:row>
      <xdr:rowOff>317500</xdr:rowOff>
    </xdr:to>
    <xdr:grpSp>
      <xdr:nvGrpSpPr>
        <xdr:cNvPr id="2" name="Group 1"/>
        <xdr:cNvGrpSpPr>
          <a:grpSpLocks/>
        </xdr:cNvGrpSpPr>
      </xdr:nvGrpSpPr>
      <xdr:grpSpPr bwMode="auto">
        <a:xfrm>
          <a:off x="0" y="0"/>
          <a:ext cx="1816100" cy="2851150"/>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728382</xdr:colOff>
      <xdr:row>9</xdr:row>
      <xdr:rowOff>0</xdr:rowOff>
    </xdr:to>
    <xdr:grpSp>
      <xdr:nvGrpSpPr>
        <xdr:cNvPr id="2" name="Group 1"/>
        <xdr:cNvGrpSpPr>
          <a:grpSpLocks/>
        </xdr:cNvGrpSpPr>
      </xdr:nvGrpSpPr>
      <xdr:grpSpPr bwMode="auto">
        <a:xfrm>
          <a:off x="0" y="1"/>
          <a:ext cx="1795182" cy="2133599"/>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57150</xdr:rowOff>
    </xdr:from>
    <xdr:to>
      <xdr:col>0</xdr:col>
      <xdr:colOff>1104900</xdr:colOff>
      <xdr:row>4</xdr:row>
      <xdr:rowOff>38100</xdr:rowOff>
    </xdr:to>
    <xdr:grpSp>
      <xdr:nvGrpSpPr>
        <xdr:cNvPr id="2" name="Group 1"/>
        <xdr:cNvGrpSpPr/>
      </xdr:nvGrpSpPr>
      <xdr:grpSpPr>
        <a:xfrm>
          <a:off x="57150" y="57150"/>
          <a:ext cx="1047750" cy="1178379"/>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22413</xdr:colOff>
      <xdr:row>0</xdr:row>
      <xdr:rowOff>44823</xdr:rowOff>
    </xdr:from>
    <xdr:to>
      <xdr:col>0</xdr:col>
      <xdr:colOff>1348629</xdr:colOff>
      <xdr:row>4</xdr:row>
      <xdr:rowOff>0</xdr:rowOff>
    </xdr:to>
    <xdr:grpSp>
      <xdr:nvGrpSpPr>
        <xdr:cNvPr id="2" name="Group 1"/>
        <xdr:cNvGrpSpPr/>
      </xdr:nvGrpSpPr>
      <xdr:grpSpPr>
        <a:xfrm>
          <a:off x="22413" y="44823"/>
          <a:ext cx="1326216" cy="1152606"/>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TRIMDATA\TRIM\TEMP\HPTRIM.1380\D13%20149663%20%20FINAL%20-%20United%20Energy%20STPIS%20Compliance%20Model%202012%20including%20amended%20telephone%20answering%20data%20-%2020131025(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TRIMDATA\TRIM\TEMP\HPTRIM.5976\D14%206268%20%2020140121%20-%20Transend%20reset%20RIN%20template%20-%20final(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RIMDATA\TRIM\TEMP\HPTRIM.876\D14%2032261%20%20Transend%20Regulatory%20Information%20Notice%20-%20Actual%20information%20-%20Re-issued.XLSX(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TRIMDATA\TRIM\TEMP\HPTRIM.6104\20140121%20-%20transend%20reset%20rin%20(D2014-0000626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TRIMDATA\TRIM\TEMP\HPTRIM.3336\AER14%2025%20%20NSW%20ACT%20electricity%20DNSPs%20reset%20RIN%20templates%20-%20final(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RIMDATA\TRIM\TEMP\HPTRIM.284\t0MZHKP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ACCC/Network%20Asset%20Replacement/Substations/6%20oct%2004%20Working%20Substations%20Budge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ACCC/TG%20Capital%20Works%20Budget/August%20Rev00%20Project%20List%20-%20incl%20PDR%20Dates%20rev05%20-%20High%20lev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ACCC/Chris%20Discussion/FoRward%20CAPEX%20Rev%2003-p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ACCC/Forward%20CAPEX/Pro%20Forma%20Rev%2004%20PT%206_10_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P69258/Local%20Settings/Temporary%20Internet%20Files/OLK5D/Substations%20Budget%2017%20Au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mhoop/Local%20Settings/Temp/wz3a65/nsw%20act%20electricity%20dnsps%20rese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nsw%20act%20electricity%20dnsps%20reset.xlsx.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ER Inputs"/>
      <sheetName val="Actual Performance"/>
      <sheetName val="S-factor"/>
      <sheetName val="Customer numbers"/>
      <sheetName val="2011 - STPIS Exclusions"/>
      <sheetName val="2012 - STPIS Exclusions"/>
      <sheetName val="2011 - Major Event Days"/>
      <sheetName val="2012 - Major Event Days"/>
      <sheetName val="2011 - Daily Performance Data"/>
      <sheetName val="2012 - Telephone Answering"/>
      <sheetName val="2012 - Daily Performance Data"/>
      <sheetName val="2011 - Telephone Answering"/>
      <sheetName val="STPIS Performance Calculations"/>
    </sheetNames>
    <sheetDataSet>
      <sheetData sheetId="0">
        <row r="6">
          <cell r="D6">
            <v>0.05</v>
          </cell>
        </row>
        <row r="7">
          <cell r="D7">
            <v>-0.05</v>
          </cell>
        </row>
        <row r="9">
          <cell r="D9">
            <v>0.01</v>
          </cell>
        </row>
        <row r="10">
          <cell r="D10">
            <v>-0.01</v>
          </cell>
        </row>
        <row r="12">
          <cell r="D12">
            <v>5.0000000000000001E-3</v>
          </cell>
        </row>
        <row r="13">
          <cell r="D13">
            <v>-5.0000000000000001E-3</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ontents"/>
      <sheetName val="1.1 Instructions"/>
      <sheetName val="1.2 Business &amp; other details  "/>
      <sheetName val="2.1 Expenditure summary"/>
      <sheetName val="2.2 Repex"/>
      <sheetName val="2.3 Augex project data"/>
      <sheetName val="2.4 Connections"/>
      <sheetName val="2.5 Non-network"/>
      <sheetName val="2.6 Vegetation Management"/>
      <sheetName val="2.7 Maintenance"/>
      <sheetName val="2.8 Overheads"/>
      <sheetName val="2.9 Labour"/>
      <sheetName val="2.10 Input tables"/>
      <sheetName val="2.11 Provisions"/>
      <sheetName val="2.12 Forecast price changes"/>
      <sheetName val="2.13 Insurance &amp; Self-insurance"/>
      <sheetName val="2.14 Opex Summary"/>
      <sheetName val="2.15 Step Changes"/>
      <sheetName val="3.1 Revenue"/>
      <sheetName val="3.2 Opex"/>
      <sheetName val="3.3 Assets (RAB)"/>
      <sheetName val="3.4 Operational data"/>
      <sheetName val="3.5 Physical assets"/>
      <sheetName val="3.6 Operating environment"/>
      <sheetName val="4.1 Asset Age Profile"/>
      <sheetName val="4.2  MD - Network level"/>
      <sheetName val="4.3 MD &amp; utilisation-Spatial"/>
      <sheetName val="4.4 Material Projects"/>
      <sheetName val="5.1 EBSS"/>
      <sheetName val="5.2 STPIS"/>
      <sheetName val="6.1  Policies and Procedures"/>
      <sheetName val="6.2 Contingent projects"/>
      <sheetName val="6.3 Obligations"/>
      <sheetName val="6.4 Shared Assets"/>
      <sheetName val="6.5 Indicative bill impact "/>
    </sheetNames>
    <sheetDataSet>
      <sheetData sheetId="0"/>
      <sheetData sheetId="1"/>
      <sheetData sheetId="2">
        <row r="2">
          <cell r="C2">
            <v>0</v>
          </cell>
        </row>
        <row r="3">
          <cell r="C3" t="str">
            <v>2014-15 to 2018-19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ontents"/>
      <sheetName val="1.1 Instructions"/>
      <sheetName val="1.2 Business &amp; other details  "/>
      <sheetName val="2.1 Expenditure summary"/>
      <sheetName val="2.2 Repex"/>
      <sheetName val="2.3 Augex project data"/>
      <sheetName val="2.4 Connections"/>
      <sheetName val="2.5 Non-network"/>
      <sheetName val="2.6 Vegetation management"/>
      <sheetName val="2.7 Maintenance"/>
      <sheetName val="2.8 Overheads"/>
      <sheetName val="2.9 Labour"/>
      <sheetName val="2.10 Input tables"/>
      <sheetName val="2.11 Provisions"/>
      <sheetName val="2.12 Forecast price changes"/>
      <sheetName val="2.13 Insurance &amp; Self-insurance"/>
      <sheetName val="2.14 Opex Summary"/>
      <sheetName val="2.15 Step Changes"/>
      <sheetName val="3.1 Revenue"/>
      <sheetName val="3.2 Opex"/>
      <sheetName val="3.3 Assets (RAB)"/>
      <sheetName val="3.4 Operational data"/>
      <sheetName val="3.5 Physical assets"/>
      <sheetName val="3.6 Operating environment"/>
      <sheetName val="4.1 Asset Age Profile"/>
      <sheetName val="4.2  MD - Network level"/>
      <sheetName val="4.3 MD &amp; utilisation-Spatial"/>
      <sheetName val="4.4 Material Projects"/>
      <sheetName val="5.1 EBSS"/>
      <sheetName val="5.2 STPIS"/>
      <sheetName val="6.1  Policies and Procedures"/>
      <sheetName val="6.2 Contingent projects"/>
      <sheetName val="6.3 Obligations"/>
      <sheetName val="6.4 Shared Assets"/>
      <sheetName val="6.5 Indicative bill impact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ontents"/>
      <sheetName val="1.1 Instructions"/>
      <sheetName val="1.2 Business &amp; other details  "/>
      <sheetName val="2.1 Expenditure summary"/>
      <sheetName val="2.2 Repex"/>
      <sheetName val="2.3 Augex project data"/>
      <sheetName val="2.4 Connections"/>
      <sheetName val="2.5 Non-network"/>
      <sheetName val="2.6 Vegetation Management"/>
      <sheetName val="2.7 Maintenance"/>
      <sheetName val="2.8 Overheads"/>
      <sheetName val="2.9 Labour"/>
      <sheetName val="2.10 Input tables"/>
      <sheetName val="2.11 Provisions"/>
      <sheetName val="2.12 Forecast price changes"/>
      <sheetName val="2.13 Insurance &amp; Self-insurance"/>
      <sheetName val="2.14 Opex Summary"/>
      <sheetName val="2.15 Step Changes"/>
      <sheetName val="3.1 Revenue"/>
      <sheetName val="3.2 Opex"/>
      <sheetName val="3.3 Assets (RAB)"/>
      <sheetName val="3.4 Operational data"/>
      <sheetName val="3.5 Physical assets"/>
      <sheetName val="3.6 Operating environment"/>
      <sheetName val="4.1 Asset Age Profile"/>
      <sheetName val="4.2  MD - Network level"/>
      <sheetName val="4.3 MD &amp; utilisation-Spatial"/>
      <sheetName val="4.4 Material Projects"/>
      <sheetName val="5.1 EBSS"/>
      <sheetName val="5.2 STPIS"/>
      <sheetName val="6.1  Policies and Procedures"/>
      <sheetName val="6.2 Contingent projects"/>
      <sheetName val="6.3 Obligations"/>
      <sheetName val="6.4 Shared Assets"/>
      <sheetName val="6.5 Indicative bill impact "/>
    </sheetNames>
    <sheetDataSet>
      <sheetData sheetId="0" refreshError="1"/>
      <sheetData sheetId="1" refreshError="1"/>
      <sheetData sheetId="2">
        <row r="2">
          <cell r="C2">
            <v>0</v>
          </cell>
        </row>
        <row r="3">
          <cell r="C3" t="str">
            <v>2014-15 to 2018-19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Contents"/>
      <sheetName val="1.1 Instructions"/>
      <sheetName val="1.2 Business &amp; other details  "/>
      <sheetName val="2.1 Expenditure summary"/>
      <sheetName val="2.2 Repex"/>
      <sheetName val="2.3 Augex project data"/>
      <sheetName val="2.4 Augex model"/>
      <sheetName val="2.5 Connections"/>
      <sheetName val="2.6 Non-network"/>
      <sheetName val="2.7 Vegetation management"/>
      <sheetName val="2.8 Maintenance"/>
      <sheetName val="2.9 Emergency Response"/>
      <sheetName val="2.10 Overheads"/>
      <sheetName val="2.11 Labour"/>
      <sheetName val="2.12 Input tables"/>
      <sheetName val="2.13 Provisions"/>
      <sheetName val="2.14 Forecast price changes"/>
      <sheetName val="2.15 Insurance &amp; Self-insurance"/>
      <sheetName val="2.16 Opex Summary"/>
      <sheetName val="2.17 Step Changes"/>
      <sheetName val="3.1 Revenue"/>
      <sheetName val="3.2 Opex"/>
      <sheetName val="3.3 Assets (RAB)"/>
      <sheetName val="3.4 Operational data"/>
      <sheetName val="3.5 Physical assets"/>
      <sheetName val="3.6 Quality of service"/>
      <sheetName val="3.7 Operating Environment"/>
      <sheetName val="4.1 Public lighting"/>
      <sheetName val="4.2 Metering"/>
      <sheetName val="4.3 Fee-based services"/>
      <sheetName val="4.4 Quoted services"/>
      <sheetName val="5.1 Material Projects"/>
      <sheetName val="5.2 Asset Age Profile"/>
      <sheetName val="5.3  MD - Network level"/>
      <sheetName val="5.4 MD &amp; utilisation-Spatial"/>
      <sheetName val="6.1 Telephone answering"/>
      <sheetName val="6.2 Reliability &amp; Cust servi"/>
      <sheetName val="6.3 Sustained interruptions"/>
      <sheetName val="6.4 Historical MEDs"/>
      <sheetName val="7.1  Policies and Procedures"/>
      <sheetName val="7.2 Contingent projects"/>
      <sheetName val="7.3 Obligations"/>
      <sheetName val="7.4 Shared Assets"/>
      <sheetName val="7.5 Assumptions"/>
      <sheetName val="7.6 EBSS"/>
      <sheetName val="7.7 Indicative bill impact"/>
      <sheetName val="7.8 Services, indicative 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WORKING SHEET 1"/>
      <sheetName val="WORKING SHEET 2"/>
      <sheetName val="Contents"/>
      <sheetName val="1.1 Instructions"/>
      <sheetName val="1.3 Business &amp; other details  "/>
      <sheetName val="1.2 Definitions"/>
      <sheetName val="4. Outputs to PTRM "/>
      <sheetName val="2.Expenditure Summary"/>
      <sheetName val="2.1 Capex"/>
      <sheetName val="2.1.1 Repex"/>
      <sheetName val="2.1.2 Repex Age Profile"/>
      <sheetName val="2.1.2.1 Augex"/>
      <sheetName val="2.1.2.2 Augex model"/>
      <sheetName val="2.1.3 Connections"/>
      <sheetName val="2.1.4 Metering"/>
      <sheetName val="2.1.5 Public lighting"/>
      <sheetName val="2.1.6 Fee &amp; quoted - Dx"/>
      <sheetName val="2.1.7 Non-network"/>
      <sheetName val="2.2 Opex "/>
      <sheetName val="2.2.1 Veg. management zones"/>
      <sheetName val="2.2.2 Vegetation Management"/>
      <sheetName val="2.2.3 Maintenance"/>
      <sheetName val="2.2.4 Emergency Response"/>
      <sheetName val="2.2.5 Overheads"/>
      <sheetName val="3. Network Information"/>
      <sheetName val="3.1 Customer Numbers"/>
      <sheetName val="3.2 Energy Consumption"/>
      <sheetName val="3.3 Network Demand"/>
      <sheetName val="3.3.1  Demand - System level"/>
      <sheetName val="3.3.2 Demand - Terminal station"/>
      <sheetName val="3.3.3 Demand - Zone sub station"/>
      <sheetName val="3.3.4 Demand - Feeder"/>
      <sheetName val="3.3.5 Demand - Weather data"/>
      <sheetName val="3.4 Aging Asset Schedule"/>
      <sheetName val="3.5 Asset Capacity"/>
      <sheetName val="3.6 Material Projects"/>
      <sheetName val="3.7 Contributions"/>
      <sheetName val="3.8 Services -Indicative  Price"/>
      <sheetName val="3.9 Service standards (STIPIS)"/>
      <sheetName val="3.10 Daily Performance Data"/>
      <sheetName val="5.1 Regulatory obligations"/>
      <sheetName val="5.2 Major Projects"/>
      <sheetName val="5.3 Expenditure with other pers"/>
      <sheetName val="6. Other Templates"/>
      <sheetName val="6.1  Policies and Procedures"/>
      <sheetName val="6.2 Key Assumptions"/>
      <sheetName val="6.3 Confidentiality"/>
      <sheetName val="7. Incentive Schemes"/>
      <sheetName val="7.1 EBSS"/>
      <sheetName val="7.2 CESS"/>
      <sheetName val="7.3 Cost of Capital"/>
      <sheetName val="7.4 Shared Assets"/>
      <sheetName val="3.6 Consumption"/>
      <sheetName val="3.7 Pricing"/>
      <sheetName val="8.1 Revenue"/>
      <sheetName val="8.2 Assets (RAB)"/>
      <sheetName val="8.3 Operational data"/>
      <sheetName val="8.4 Physical assets"/>
      <sheetName val="8.5 Quality of services"/>
      <sheetName val="8.6 Environmental factors"/>
      <sheetName val="9. Assumptions"/>
      <sheetName val="10. Confidentiality"/>
    </sheetNames>
    <sheetDataSet>
      <sheetData sheetId="0"/>
      <sheetData sheetId="1"/>
      <sheetData sheetId="2"/>
      <sheetData sheetId="3"/>
      <sheetData sheetId="4"/>
      <sheetData sheetId="5"/>
      <sheetData sheetId="6">
        <row r="9">
          <cell r="D9" t="str">
            <v>Asset Class Name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ummary by Location"/>
      <sheetName val="Summary by Strategy"/>
      <sheetName val="Strategies"/>
      <sheetName val="Comments"/>
      <sheetName val="Deleted"/>
      <sheetName val="Sheet1"/>
      <sheetName val="Sheet2"/>
      <sheetName val="Sheet3"/>
      <sheetName val="Summary "/>
      <sheetName val="Projects"/>
    </sheetNames>
    <sheetDataSet>
      <sheetData sheetId="0"/>
      <sheetData sheetId="1"/>
      <sheetData sheetId="2">
        <row r="6">
          <cell r="B6">
            <v>0</v>
          </cell>
          <cell r="C6" t="str">
            <v>Transformers</v>
          </cell>
          <cell r="D6" t="str">
            <v>Condition Assessment</v>
          </cell>
          <cell r="E6" t="str">
            <v>Other</v>
          </cell>
          <cell r="F6" t="str">
            <v>Life Assessment</v>
          </cell>
          <cell r="G6" t="str">
            <v>O</v>
          </cell>
          <cell r="H6" t="str">
            <v>I</v>
          </cell>
          <cell r="I6">
            <v>1994</v>
          </cell>
          <cell r="J6" t="str">
            <v>Asset Managers</v>
          </cell>
          <cell r="K6" t="str">
            <v>Recurrent</v>
          </cell>
          <cell r="M6" t="str">
            <v>RM</v>
          </cell>
          <cell r="Q6">
            <v>3</v>
          </cell>
        </row>
        <row r="7">
          <cell r="B7">
            <v>0.1</v>
          </cell>
          <cell r="C7" t="str">
            <v>Transformers</v>
          </cell>
          <cell r="D7" t="str">
            <v>Transformer/Reactor Refurbishment</v>
          </cell>
          <cell r="E7" t="str">
            <v>Life Extension</v>
          </cell>
          <cell r="F7" t="str">
            <v>Refurbish Transformers</v>
          </cell>
          <cell r="G7" t="str">
            <v>M</v>
          </cell>
          <cell r="H7" t="str">
            <v>C</v>
          </cell>
          <cell r="I7">
            <v>1994</v>
          </cell>
          <cell r="J7" t="str">
            <v>Asset Managers</v>
          </cell>
          <cell r="K7" t="str">
            <v>Recurrent</v>
          </cell>
          <cell r="L7" t="str">
            <v>Need to separate oil leaks and oil treatment and also to include all txs in Attach A</v>
          </cell>
          <cell r="M7" t="str">
            <v>Assess indivually</v>
          </cell>
          <cell r="Q7" t="str">
            <v>3i</v>
          </cell>
        </row>
        <row r="8">
          <cell r="B8">
            <v>1</v>
          </cell>
          <cell r="C8" t="str">
            <v>Transformers</v>
          </cell>
          <cell r="D8" t="str">
            <v>Transformer/Reactor Life Extension</v>
          </cell>
          <cell r="E8" t="str">
            <v>Life Extension</v>
          </cell>
          <cell r="F8" t="str">
            <v>Life Extension Works</v>
          </cell>
          <cell r="G8" t="str">
            <v>C</v>
          </cell>
        </row>
        <row r="9">
          <cell r="B9">
            <v>1.1000000000000001</v>
          </cell>
          <cell r="C9" t="str">
            <v>Transformers</v>
          </cell>
          <cell r="D9" t="str">
            <v>Transformer/Reactor Replacement</v>
          </cell>
          <cell r="E9" t="str">
            <v>Replacement</v>
          </cell>
          <cell r="F9" t="str">
            <v>Replace Transformers (planned)</v>
          </cell>
          <cell r="G9" t="str">
            <v>C</v>
          </cell>
          <cell r="H9" t="str">
            <v>C</v>
          </cell>
          <cell r="I9">
            <v>2002</v>
          </cell>
          <cell r="J9" t="str">
            <v>Asset Managers</v>
          </cell>
          <cell r="K9" t="str">
            <v>Recurrent</v>
          </cell>
          <cell r="M9" t="str">
            <v>Assess indivually</v>
          </cell>
          <cell r="Q9" t="str">
            <v>2i</v>
          </cell>
        </row>
        <row r="10">
          <cell r="B10">
            <v>2</v>
          </cell>
          <cell r="C10" t="str">
            <v>Transformers</v>
          </cell>
          <cell r="D10" t="str">
            <v>Transformer/Reactor Failure</v>
          </cell>
          <cell r="E10" t="str">
            <v>Replacement</v>
          </cell>
          <cell r="F10" t="str">
            <v>Replace Transformers (unplanned)</v>
          </cell>
          <cell r="G10" t="str">
            <v>C</v>
          </cell>
          <cell r="H10" t="str">
            <v>C</v>
          </cell>
          <cell r="I10">
            <v>2002</v>
          </cell>
          <cell r="J10" t="str">
            <v>SSE</v>
          </cell>
          <cell r="K10" t="str">
            <v>Recurrent</v>
          </cell>
          <cell r="M10">
            <v>0</v>
          </cell>
          <cell r="N10">
            <v>0</v>
          </cell>
          <cell r="O10">
            <v>10</v>
          </cell>
          <cell r="P10">
            <v>0</v>
          </cell>
          <cell r="Q10">
            <v>1</v>
          </cell>
        </row>
        <row r="11">
          <cell r="B11">
            <v>3.1</v>
          </cell>
          <cell r="C11" t="str">
            <v>Transformers</v>
          </cell>
          <cell r="D11" t="str">
            <v>Conservator Bags</v>
          </cell>
          <cell r="E11" t="str">
            <v>Conservator Bags</v>
          </cell>
          <cell r="F11" t="str">
            <v>Install bags on Txs manufactured &gt;1975</v>
          </cell>
          <cell r="G11" t="str">
            <v>C</v>
          </cell>
          <cell r="H11" t="str">
            <v>R</v>
          </cell>
          <cell r="I11">
            <v>1994</v>
          </cell>
          <cell r="J11" t="str">
            <v>Asset Managers</v>
          </cell>
          <cell r="K11" t="str">
            <v>Deferred (no date)</v>
          </cell>
          <cell r="L11" t="str">
            <v>Need to split Strategy a1 into pre 1975 and post1975</v>
          </cell>
          <cell r="M11">
            <v>0</v>
          </cell>
          <cell r="N11">
            <v>0</v>
          </cell>
          <cell r="O11">
            <v>0</v>
          </cell>
          <cell r="P11">
            <v>10</v>
          </cell>
          <cell r="Q11">
            <v>3</v>
          </cell>
        </row>
        <row r="12">
          <cell r="B12">
            <v>3.2</v>
          </cell>
          <cell r="C12" t="str">
            <v>Transformers</v>
          </cell>
          <cell r="D12" t="str">
            <v>Conservator Bags</v>
          </cell>
          <cell r="E12" t="str">
            <v>Conservator Bags</v>
          </cell>
          <cell r="F12" t="str">
            <v>Install bags on Txs manufactured &lt;1975</v>
          </cell>
          <cell r="G12" t="str">
            <v>C</v>
          </cell>
          <cell r="H12" t="str">
            <v>R</v>
          </cell>
          <cell r="I12">
            <v>1994</v>
          </cell>
          <cell r="J12" t="str">
            <v>Asset Managers</v>
          </cell>
          <cell r="K12" t="str">
            <v>Deferred (2003)</v>
          </cell>
          <cell r="L12" t="str">
            <v>Reason for difference between pre 1975 and post 1975 not clear</v>
          </cell>
          <cell r="M12">
            <v>0</v>
          </cell>
          <cell r="N12">
            <v>0</v>
          </cell>
          <cell r="O12">
            <v>0</v>
          </cell>
          <cell r="P12">
            <v>8</v>
          </cell>
          <cell r="Q12">
            <v>3</v>
          </cell>
        </row>
        <row r="13">
          <cell r="B13">
            <v>3.3</v>
          </cell>
          <cell r="C13" t="str">
            <v>Transformers</v>
          </cell>
          <cell r="D13" t="str">
            <v>Conservator Bags</v>
          </cell>
          <cell r="E13" t="str">
            <v>Conservator Bags</v>
          </cell>
          <cell r="F13" t="str">
            <v>Review effectiveness of air/oil separation systems and investigate alternative methods</v>
          </cell>
          <cell r="G13" t="str">
            <v>O</v>
          </cell>
          <cell r="H13" t="str">
            <v>I</v>
          </cell>
          <cell r="I13">
            <v>2002</v>
          </cell>
          <cell r="J13" t="str">
            <v>AM/Central</v>
          </cell>
          <cell r="K13">
            <v>38352</v>
          </cell>
          <cell r="M13">
            <v>0</v>
          </cell>
          <cell r="N13">
            <v>0</v>
          </cell>
          <cell r="O13">
            <v>0</v>
          </cell>
          <cell r="P13">
            <v>8</v>
          </cell>
          <cell r="Q13">
            <v>3</v>
          </cell>
        </row>
        <row r="14">
          <cell r="B14">
            <v>4</v>
          </cell>
          <cell r="C14" t="str">
            <v>Transformers</v>
          </cell>
          <cell r="D14" t="str">
            <v>Sealing of On Load Tapchanger Diverter Compartments</v>
          </cell>
          <cell r="E14" t="str">
            <v>Other</v>
          </cell>
          <cell r="F14" t="str">
            <v>Review effectiveness of existing condition monitoring where oil leaks from diverter into the main tank and examine alternative techniques</v>
          </cell>
          <cell r="G14" t="str">
            <v>O</v>
          </cell>
          <cell r="H14" t="str">
            <v>I</v>
          </cell>
          <cell r="I14">
            <v>2002</v>
          </cell>
          <cell r="J14" t="str">
            <v>SSE</v>
          </cell>
          <cell r="K14">
            <v>38504</v>
          </cell>
          <cell r="L14" t="str">
            <v>Target dates required</v>
          </cell>
          <cell r="M14">
            <v>0</v>
          </cell>
          <cell r="N14">
            <v>0</v>
          </cell>
          <cell r="O14">
            <v>0</v>
          </cell>
          <cell r="P14">
            <v>8</v>
          </cell>
          <cell r="Q14">
            <v>3</v>
          </cell>
        </row>
        <row r="15">
          <cell r="B15">
            <v>5.0999999999999996</v>
          </cell>
          <cell r="C15" t="str">
            <v>Transformers</v>
          </cell>
          <cell r="D15" t="str">
            <v>Ageing of On Load Tapchangers</v>
          </cell>
          <cell r="E15" t="str">
            <v>Other</v>
          </cell>
          <cell r="F15" t="str">
            <v>Review all tapchangers that operate more than 15,000 times per year and assess suitability for an on-line filter unit to be installed, or other methods of controlling diverter switch wear</v>
          </cell>
          <cell r="G15" t="str">
            <v>O</v>
          </cell>
          <cell r="H15" t="str">
            <v>I</v>
          </cell>
          <cell r="I15">
            <v>1998</v>
          </cell>
          <cell r="J15" t="str">
            <v>Asset Managers</v>
          </cell>
          <cell r="K15">
            <v>38504</v>
          </cell>
          <cell r="L15" t="str">
            <v>Target dates required</v>
          </cell>
          <cell r="M15">
            <v>2</v>
          </cell>
          <cell r="N15">
            <v>2</v>
          </cell>
          <cell r="O15">
            <v>10</v>
          </cell>
          <cell r="P15">
            <v>8</v>
          </cell>
          <cell r="Q15">
            <v>3</v>
          </cell>
        </row>
        <row r="16">
          <cell r="B16">
            <v>5.2</v>
          </cell>
          <cell r="C16" t="str">
            <v>Transformers</v>
          </cell>
          <cell r="D16" t="str">
            <v>Ageing of On Load Tapchangers</v>
          </cell>
          <cell r="E16" t="str">
            <v>Other</v>
          </cell>
          <cell r="F16" t="str">
            <v>Install on-line oil filter units as determined by the investigation</v>
          </cell>
          <cell r="G16" t="str">
            <v>C</v>
          </cell>
          <cell r="H16" t="str">
            <v>C</v>
          </cell>
          <cell r="I16">
            <v>1998</v>
          </cell>
          <cell r="J16" t="str">
            <v>Asset Managers</v>
          </cell>
          <cell r="K16" t="str">
            <v>To be determined by investigation</v>
          </cell>
          <cell r="M16">
            <v>2</v>
          </cell>
          <cell r="N16">
            <v>2</v>
          </cell>
          <cell r="O16">
            <v>10</v>
          </cell>
          <cell r="P16">
            <v>8</v>
          </cell>
          <cell r="Q16">
            <v>3</v>
          </cell>
        </row>
        <row r="17">
          <cell r="B17">
            <v>6.1</v>
          </cell>
          <cell r="C17" t="str">
            <v>Transformers</v>
          </cell>
          <cell r="D17" t="str">
            <v>Ageing of On Load Tapchangers</v>
          </cell>
          <cell r="E17" t="str">
            <v>Other</v>
          </cell>
          <cell r="F17" t="str">
            <v>Develop a schedule for the inspection of all Reinhausen tapchangers with greater than 300,000 operations (500,000 operations for transformers loaded between 30%  and 50% of rating)</v>
          </cell>
          <cell r="G17" t="str">
            <v>O</v>
          </cell>
          <cell r="H17" t="str">
            <v>I</v>
          </cell>
          <cell r="I17">
            <v>2002</v>
          </cell>
          <cell r="J17" t="str">
            <v>SSE</v>
          </cell>
          <cell r="K17">
            <v>38322</v>
          </cell>
          <cell r="L17" t="str">
            <v>If it hasn't been done need to renew target date.  Also need to split strategy it List and Maintenance Actions</v>
          </cell>
          <cell r="M17">
            <v>2</v>
          </cell>
          <cell r="N17">
            <v>2</v>
          </cell>
          <cell r="O17">
            <v>10</v>
          </cell>
          <cell r="P17">
            <v>10</v>
          </cell>
          <cell r="Q17">
            <v>3</v>
          </cell>
        </row>
        <row r="18">
          <cell r="B18">
            <v>6.2</v>
          </cell>
          <cell r="C18" t="str">
            <v>Transformers</v>
          </cell>
          <cell r="D18" t="str">
            <v>Ageing of On Load Tapchangers</v>
          </cell>
          <cell r="E18" t="str">
            <v>Other</v>
          </cell>
          <cell r="F18" t="str">
            <v>Inspect Reinhausen type diverters in conjunction with suitably trained persons as per operational schedule</v>
          </cell>
          <cell r="G18" t="str">
            <v>O</v>
          </cell>
          <cell r="H18" t="str">
            <v>I</v>
          </cell>
          <cell r="I18">
            <v>2002</v>
          </cell>
          <cell r="J18" t="str">
            <v>Asset Managers</v>
          </cell>
          <cell r="K18">
            <v>38533</v>
          </cell>
          <cell r="M18">
            <v>2</v>
          </cell>
          <cell r="N18">
            <v>2</v>
          </cell>
          <cell r="O18">
            <v>10</v>
          </cell>
          <cell r="P18">
            <v>10</v>
          </cell>
          <cell r="Q18">
            <v>3</v>
          </cell>
        </row>
        <row r="19">
          <cell r="B19">
            <v>6.3</v>
          </cell>
          <cell r="C19" t="str">
            <v>Transformers</v>
          </cell>
          <cell r="D19" t="str">
            <v>Ageing of On Load Tapchangers</v>
          </cell>
          <cell r="E19" t="str">
            <v>Replacement</v>
          </cell>
          <cell r="F19" t="str">
            <v>Replace Reinhausen diverter switches dependent on assessment</v>
          </cell>
          <cell r="G19" t="str">
            <v>C</v>
          </cell>
          <cell r="H19" t="str">
            <v>C</v>
          </cell>
          <cell r="I19">
            <v>1998</v>
          </cell>
          <cell r="J19" t="str">
            <v>Asset Managers</v>
          </cell>
          <cell r="K19" t="str">
            <v>To be determined by investigation</v>
          </cell>
          <cell r="L19" t="str">
            <v>This strategy will need to be defined better so it can be costed.</v>
          </cell>
          <cell r="M19">
            <v>2</v>
          </cell>
          <cell r="N19">
            <v>2</v>
          </cell>
          <cell r="O19">
            <v>10</v>
          </cell>
          <cell r="P19">
            <v>10</v>
          </cell>
          <cell r="Q19">
            <v>3</v>
          </cell>
        </row>
        <row r="20">
          <cell r="B20">
            <v>7</v>
          </cell>
          <cell r="C20" t="str">
            <v>Transformers</v>
          </cell>
          <cell r="D20" t="str">
            <v>Ageing of On Load Tapchangers</v>
          </cell>
          <cell r="E20" t="str">
            <v>Other</v>
          </cell>
          <cell r="F20" t="str">
            <v>Identify F&amp;D Type diverters where there is no mechanical stop</v>
          </cell>
          <cell r="G20" t="str">
            <v>O</v>
          </cell>
          <cell r="H20" t="str">
            <v>I</v>
          </cell>
          <cell r="I20">
            <v>2003</v>
          </cell>
          <cell r="J20" t="str">
            <v>Asset Managers</v>
          </cell>
          <cell r="L20" t="str">
            <v xml:space="preserve">This strategy needs to be split into I &amp; M and target date added to I </v>
          </cell>
          <cell r="M20">
            <v>2</v>
          </cell>
          <cell r="N20">
            <v>2</v>
          </cell>
          <cell r="O20">
            <v>10</v>
          </cell>
          <cell r="P20">
            <v>10</v>
          </cell>
          <cell r="Q20">
            <v>3</v>
          </cell>
        </row>
        <row r="21">
          <cell r="B21">
            <v>7.1</v>
          </cell>
          <cell r="C21" t="str">
            <v>Transformers</v>
          </cell>
          <cell r="D21" t="str">
            <v>Ageing of On Load Tapchangers</v>
          </cell>
          <cell r="E21" t="str">
            <v>Other</v>
          </cell>
          <cell r="F21" t="str">
            <v>Fit new end stops to F &amp; D types</v>
          </cell>
          <cell r="G21" t="str">
            <v>O</v>
          </cell>
          <cell r="H21" t="str">
            <v>M</v>
          </cell>
          <cell r="I21">
            <v>2003</v>
          </cell>
          <cell r="J21" t="str">
            <v>Asset Managers</v>
          </cell>
          <cell r="K21">
            <v>38168</v>
          </cell>
          <cell r="L21" t="str">
            <v>If not done renew target dates.</v>
          </cell>
          <cell r="M21">
            <v>2</v>
          </cell>
          <cell r="N21">
            <v>2</v>
          </cell>
          <cell r="O21">
            <v>10</v>
          </cell>
          <cell r="P21">
            <v>10</v>
          </cell>
          <cell r="Q21">
            <v>3</v>
          </cell>
        </row>
        <row r="22">
          <cell r="B22">
            <v>8</v>
          </cell>
          <cell r="C22" t="str">
            <v>Transformers</v>
          </cell>
          <cell r="D22" t="str">
            <v>Ageing of On Load Tapchangers</v>
          </cell>
          <cell r="E22" t="str">
            <v>Other</v>
          </cell>
          <cell r="F22" t="str">
            <v>Investigate comparison methods to verify alignment in tapchangers</v>
          </cell>
          <cell r="G22" t="str">
            <v>O</v>
          </cell>
          <cell r="H22" t="str">
            <v>I</v>
          </cell>
          <cell r="I22">
            <v>2003</v>
          </cell>
          <cell r="J22" t="str">
            <v>SSE</v>
          </cell>
          <cell r="K22">
            <v>38533</v>
          </cell>
          <cell r="M22">
            <v>2</v>
          </cell>
          <cell r="N22">
            <v>2</v>
          </cell>
          <cell r="O22">
            <v>10</v>
          </cell>
          <cell r="P22">
            <v>10</v>
          </cell>
          <cell r="Q22">
            <v>3</v>
          </cell>
        </row>
        <row r="23">
          <cell r="B23">
            <v>9.1</v>
          </cell>
          <cell r="C23" t="str">
            <v>Transformers</v>
          </cell>
          <cell r="D23" t="str">
            <v>Ageing of On Load Tapchangers</v>
          </cell>
          <cell r="E23" t="str">
            <v>Other</v>
          </cell>
          <cell r="F23" t="str">
            <v>Set up program of inspection and life assessment of at risk and aged tapchangers</v>
          </cell>
          <cell r="G23" t="str">
            <v>O</v>
          </cell>
          <cell r="H23" t="str">
            <v>I</v>
          </cell>
          <cell r="I23">
            <v>2003</v>
          </cell>
          <cell r="J23" t="str">
            <v>SSE</v>
          </cell>
          <cell r="K23">
            <v>37741</v>
          </cell>
          <cell r="L23" t="str">
            <v>Needs to be split into I &amp; M strategies and really needs more specific targets clarifying types of tapchangers referred to</v>
          </cell>
          <cell r="M23">
            <v>2</v>
          </cell>
          <cell r="N23">
            <v>2</v>
          </cell>
          <cell r="O23">
            <v>10</v>
          </cell>
          <cell r="P23">
            <v>10</v>
          </cell>
          <cell r="Q23">
            <v>3</v>
          </cell>
        </row>
        <row r="24">
          <cell r="B24">
            <v>9.1999999999999993</v>
          </cell>
          <cell r="C24" t="str">
            <v>Transformers</v>
          </cell>
          <cell r="D24" t="str">
            <v>Ageing of On Load Tapchangers</v>
          </cell>
          <cell r="E24" t="str">
            <v>Other</v>
          </cell>
          <cell r="F24" t="str">
            <v>Suitably trained staff to Inspect tapchangers determine life assessment</v>
          </cell>
          <cell r="G24" t="str">
            <v>O</v>
          </cell>
          <cell r="H24" t="str">
            <v>I</v>
          </cell>
          <cell r="I24">
            <v>2003</v>
          </cell>
          <cell r="J24" t="str">
            <v>Asset Managers</v>
          </cell>
          <cell r="K24">
            <v>39263</v>
          </cell>
          <cell r="M24">
            <v>2</v>
          </cell>
          <cell r="N24">
            <v>2</v>
          </cell>
          <cell r="O24">
            <v>10</v>
          </cell>
          <cell r="P24">
            <v>10</v>
          </cell>
          <cell r="Q24">
            <v>3</v>
          </cell>
        </row>
        <row r="25">
          <cell r="B25">
            <v>10</v>
          </cell>
          <cell r="C25" t="str">
            <v>Transformers</v>
          </cell>
          <cell r="D25" t="str">
            <v>Ageing of On Load Tapchangers</v>
          </cell>
          <cell r="E25" t="str">
            <v>Other</v>
          </cell>
          <cell r="F25" t="str">
            <v>Report and investigate AVR to reduce no. taps/day</v>
          </cell>
          <cell r="G25" t="str">
            <v>O</v>
          </cell>
          <cell r="H25" t="str">
            <v>I</v>
          </cell>
          <cell r="I25">
            <v>2003</v>
          </cell>
          <cell r="J25" t="str">
            <v>Asset Managers</v>
          </cell>
          <cell r="K25">
            <v>38168</v>
          </cell>
          <cell r="M25">
            <v>2</v>
          </cell>
          <cell r="N25">
            <v>2</v>
          </cell>
          <cell r="O25">
            <v>10</v>
          </cell>
          <cell r="P25">
            <v>8</v>
          </cell>
          <cell r="Q25">
            <v>3</v>
          </cell>
        </row>
        <row r="26">
          <cell r="B26">
            <v>11</v>
          </cell>
          <cell r="C26" t="str">
            <v>Transformers</v>
          </cell>
          <cell r="D26" t="str">
            <v>Bushings</v>
          </cell>
          <cell r="E26" t="str">
            <v>Replacement</v>
          </cell>
          <cell r="F26" t="str">
            <v>Replace all condenser bushings with no DDF point</v>
          </cell>
          <cell r="G26" t="str">
            <v>M</v>
          </cell>
          <cell r="H26" t="str">
            <v>R</v>
          </cell>
          <cell r="I26">
            <v>2000</v>
          </cell>
          <cell r="J26" t="str">
            <v>Asset Managers</v>
          </cell>
          <cell r="K26" t="str">
            <v xml:space="preserve"> Dec 2004</v>
          </cell>
          <cell r="L26" t="str">
            <v>Need to identify which transformers have condenser bushings with no DDF point</v>
          </cell>
          <cell r="M26">
            <v>10</v>
          </cell>
          <cell r="N26">
            <v>5</v>
          </cell>
          <cell r="O26">
            <v>10</v>
          </cell>
          <cell r="P26">
            <v>10</v>
          </cell>
          <cell r="Q26">
            <v>3</v>
          </cell>
        </row>
        <row r="27">
          <cell r="B27">
            <v>12</v>
          </cell>
          <cell r="C27" t="str">
            <v>Transformers</v>
          </cell>
          <cell r="D27" t="str">
            <v>Bushings</v>
          </cell>
          <cell r="E27" t="str">
            <v>Replacement</v>
          </cell>
          <cell r="F27" t="str">
            <v>Replace all condenser type SRBP bushings</v>
          </cell>
          <cell r="G27" t="str">
            <v>M</v>
          </cell>
          <cell r="H27" t="str">
            <v>R</v>
          </cell>
          <cell r="I27">
            <v>2003</v>
          </cell>
          <cell r="J27" t="str">
            <v>Asset Managers</v>
          </cell>
          <cell r="K27">
            <v>39629</v>
          </cell>
          <cell r="L27" t="str">
            <v>Identify bushings</v>
          </cell>
          <cell r="M27">
            <v>10</v>
          </cell>
          <cell r="N27">
            <v>5</v>
          </cell>
          <cell r="O27">
            <v>10</v>
          </cell>
          <cell r="P27">
            <v>10</v>
          </cell>
          <cell r="Q27">
            <v>3</v>
          </cell>
        </row>
        <row r="28">
          <cell r="B28">
            <v>13</v>
          </cell>
          <cell r="C28" t="str">
            <v>Transformers</v>
          </cell>
          <cell r="D28" t="str">
            <v>DGA Techniques</v>
          </cell>
          <cell r="E28" t="str">
            <v>Other</v>
          </cell>
          <cell r="F28" t="str">
            <v>Provide Specialist Training in DGA assessment techniques for selected staff</v>
          </cell>
          <cell r="G28" t="str">
            <v>O</v>
          </cell>
          <cell r="H28" t="str">
            <v>I</v>
          </cell>
          <cell r="I28">
            <v>2003</v>
          </cell>
          <cell r="J28" t="str">
            <v>SSE</v>
          </cell>
          <cell r="K28">
            <v>38322</v>
          </cell>
          <cell r="M28">
            <v>0</v>
          </cell>
          <cell r="N28">
            <v>0</v>
          </cell>
          <cell r="O28">
            <v>0</v>
          </cell>
          <cell r="P28">
            <v>8</v>
          </cell>
          <cell r="Q28">
            <v>3</v>
          </cell>
        </row>
        <row r="29">
          <cell r="B29">
            <v>13.1</v>
          </cell>
          <cell r="C29" t="str">
            <v>Transformers</v>
          </cell>
          <cell r="D29" t="str">
            <v>DGA Techniques</v>
          </cell>
          <cell r="E29" t="str">
            <v>Other</v>
          </cell>
          <cell r="F29" t="str">
            <v>Acquire DGA Assessment tools and implement supporting processes</v>
          </cell>
          <cell r="G29" t="str">
            <v>O</v>
          </cell>
          <cell r="H29" t="str">
            <v>I</v>
          </cell>
          <cell r="I29">
            <v>2003</v>
          </cell>
          <cell r="J29" t="str">
            <v>SSE</v>
          </cell>
          <cell r="K29">
            <v>38504</v>
          </cell>
          <cell r="M29">
            <v>0</v>
          </cell>
          <cell r="N29">
            <v>0</v>
          </cell>
          <cell r="O29">
            <v>0</v>
          </cell>
          <cell r="P29">
            <v>8</v>
          </cell>
          <cell r="Q29">
            <v>3</v>
          </cell>
        </row>
        <row r="30">
          <cell r="B30">
            <v>14.1</v>
          </cell>
          <cell r="C30" t="str">
            <v>Transformers</v>
          </cell>
          <cell r="D30" t="str">
            <v>Aged Transformers</v>
          </cell>
          <cell r="E30" t="str">
            <v>Other</v>
          </cell>
          <cell r="F30" t="str">
            <v>Review available DGA Data to identify transformers of concern</v>
          </cell>
          <cell r="G30" t="str">
            <v>O</v>
          </cell>
          <cell r="H30" t="str">
            <v>I</v>
          </cell>
          <cell r="I30">
            <v>2003</v>
          </cell>
          <cell r="J30" t="str">
            <v>Asset Managers</v>
          </cell>
          <cell r="K30">
            <v>38322</v>
          </cell>
          <cell r="M30">
            <v>0</v>
          </cell>
          <cell r="N30">
            <v>0</v>
          </cell>
          <cell r="O30">
            <v>0</v>
          </cell>
          <cell r="P30">
            <v>8</v>
          </cell>
          <cell r="Q30">
            <v>3</v>
          </cell>
        </row>
        <row r="31">
          <cell r="B31">
            <v>14.2</v>
          </cell>
          <cell r="C31" t="str">
            <v>Transformers</v>
          </cell>
          <cell r="D31" t="str">
            <v>Aged Transformers</v>
          </cell>
          <cell r="E31" t="str">
            <v>Other</v>
          </cell>
          <cell r="F31" t="str">
            <v>Develop an Aged transformer management policy supported by a decision making model</v>
          </cell>
          <cell r="G31" t="str">
            <v>O</v>
          </cell>
          <cell r="H31" t="str">
            <v>I</v>
          </cell>
          <cell r="I31">
            <v>2003</v>
          </cell>
          <cell r="J31" t="str">
            <v>SSE</v>
          </cell>
          <cell r="K31">
            <v>38322</v>
          </cell>
          <cell r="M31">
            <v>0</v>
          </cell>
          <cell r="N31">
            <v>0</v>
          </cell>
          <cell r="O31">
            <v>0</v>
          </cell>
          <cell r="P31">
            <v>8</v>
          </cell>
          <cell r="Q31">
            <v>3</v>
          </cell>
        </row>
        <row r="32">
          <cell r="B32">
            <v>14.3</v>
          </cell>
          <cell r="C32" t="str">
            <v>Transformers</v>
          </cell>
          <cell r="D32" t="str">
            <v>Aged Transformers</v>
          </cell>
          <cell r="E32" t="str">
            <v>Other</v>
          </cell>
          <cell r="F32" t="str">
            <v>Apply the Aged Transformer model to all transformers to prioritise at risk transformers for replacement or refurbishment</v>
          </cell>
          <cell r="G32" t="str">
            <v>O</v>
          </cell>
          <cell r="H32" t="str">
            <v>I</v>
          </cell>
          <cell r="I32">
            <v>2003</v>
          </cell>
          <cell r="J32" t="str">
            <v>Asset Managers</v>
          </cell>
          <cell r="K32">
            <v>38504</v>
          </cell>
          <cell r="M32">
            <v>0</v>
          </cell>
          <cell r="N32">
            <v>0</v>
          </cell>
          <cell r="O32">
            <v>0</v>
          </cell>
          <cell r="P32">
            <v>8</v>
          </cell>
          <cell r="Q32">
            <v>3</v>
          </cell>
        </row>
        <row r="33">
          <cell r="B33">
            <v>15</v>
          </cell>
          <cell r="C33" t="str">
            <v>Transformers</v>
          </cell>
          <cell r="D33" t="str">
            <v>Operational Recommendations</v>
          </cell>
          <cell r="E33" t="str">
            <v>Other</v>
          </cell>
          <cell r="F33" t="str">
            <v>Implement operating procedures to minimise risk of loss of supply when taking tapchangers out of service by taking transformers to new tap before switching</v>
          </cell>
          <cell r="G33" t="str">
            <v>O</v>
          </cell>
          <cell r="H33" t="str">
            <v>I</v>
          </cell>
          <cell r="I33">
            <v>2003</v>
          </cell>
          <cell r="J33" t="str">
            <v>SSE</v>
          </cell>
          <cell r="K33">
            <v>38322</v>
          </cell>
          <cell r="M33">
            <v>2</v>
          </cell>
          <cell r="N33">
            <v>2</v>
          </cell>
          <cell r="O33">
            <v>10</v>
          </cell>
          <cell r="P33">
            <v>8</v>
          </cell>
          <cell r="Q33">
            <v>3</v>
          </cell>
        </row>
        <row r="34">
          <cell r="B34">
            <v>16</v>
          </cell>
          <cell r="C34" t="str">
            <v>Circuit Breakers</v>
          </cell>
          <cell r="D34" t="str">
            <v>AEI GA 11 W8 CBs</v>
          </cell>
          <cell r="E34" t="str">
            <v>Replacement</v>
          </cell>
          <cell r="F34" t="str">
            <v>Replace all of this type</v>
          </cell>
          <cell r="G34" t="str">
            <v>C</v>
          </cell>
          <cell r="H34" t="str">
            <v>R</v>
          </cell>
          <cell r="I34">
            <v>1995</v>
          </cell>
          <cell r="J34" t="str">
            <v>Asset Managers</v>
          </cell>
          <cell r="K34" t="str">
            <v>June, 2008</v>
          </cell>
          <cell r="L34" t="str">
            <v>Strategy shouldn't identify rate of change</v>
          </cell>
          <cell r="M34">
            <v>8</v>
          </cell>
          <cell r="N34">
            <v>0</v>
          </cell>
          <cell r="O34">
            <v>10</v>
          </cell>
          <cell r="P34">
            <v>10</v>
          </cell>
        </row>
        <row r="35">
          <cell r="B35">
            <v>17</v>
          </cell>
          <cell r="C35" t="str">
            <v>Circuit Breakers</v>
          </cell>
          <cell r="D35" t="str">
            <v>132 kV (OBR30) Reyrolle CBs</v>
          </cell>
          <cell r="E35" t="str">
            <v>Replacement</v>
          </cell>
          <cell r="F35" t="str">
            <v>Replace all of this type</v>
          </cell>
          <cell r="G35" t="str">
            <v>C</v>
          </cell>
          <cell r="H35" t="str">
            <v>R</v>
          </cell>
          <cell r="I35">
            <v>1995</v>
          </cell>
          <cell r="J35" t="str">
            <v>Asset Managers</v>
          </cell>
          <cell r="K35" t="str">
            <v>June, 2004</v>
          </cell>
          <cell r="M35">
            <v>5</v>
          </cell>
          <cell r="N35">
            <v>0</v>
          </cell>
          <cell r="O35">
            <v>10</v>
          </cell>
          <cell r="P35">
            <v>10</v>
          </cell>
        </row>
        <row r="36">
          <cell r="B36">
            <v>18</v>
          </cell>
          <cell r="C36" t="str">
            <v>Circuit Breakers</v>
          </cell>
          <cell r="D36" t="str">
            <v>132 kV AEG WM5077</v>
          </cell>
          <cell r="E36" t="str">
            <v>Replacement</v>
          </cell>
          <cell r="F36" t="str">
            <v>Replace all of this type</v>
          </cell>
          <cell r="G36" t="str">
            <v>C</v>
          </cell>
          <cell r="H36" t="str">
            <v>R</v>
          </cell>
          <cell r="I36">
            <v>1995</v>
          </cell>
          <cell r="J36" t="str">
            <v>Asset Managers</v>
          </cell>
          <cell r="K36" t="str">
            <v>June, 2005</v>
          </cell>
          <cell r="M36">
            <v>0</v>
          </cell>
          <cell r="N36">
            <v>0</v>
          </cell>
          <cell r="O36">
            <v>8</v>
          </cell>
          <cell r="P36">
            <v>8</v>
          </cell>
        </row>
        <row r="37">
          <cell r="B37">
            <v>19</v>
          </cell>
          <cell r="C37" t="str">
            <v>Circuit Breakers</v>
          </cell>
          <cell r="D37" t="str">
            <v>66kV Oerlikon TOF60.6</v>
          </cell>
          <cell r="E37" t="str">
            <v>Replacement</v>
          </cell>
          <cell r="F37" t="str">
            <v>Replace all of this type</v>
          </cell>
          <cell r="G37" t="str">
            <v>C</v>
          </cell>
          <cell r="H37" t="str">
            <v>R</v>
          </cell>
          <cell r="I37">
            <v>1995</v>
          </cell>
          <cell r="J37" t="str">
            <v>Asset Managers</v>
          </cell>
          <cell r="K37">
            <v>38139</v>
          </cell>
          <cell r="M37">
            <v>0</v>
          </cell>
          <cell r="N37">
            <v>0</v>
          </cell>
          <cell r="O37">
            <v>8</v>
          </cell>
          <cell r="P37">
            <v>8</v>
          </cell>
        </row>
        <row r="38">
          <cell r="B38">
            <v>20</v>
          </cell>
          <cell r="C38" t="str">
            <v>Circuit Breakers</v>
          </cell>
          <cell r="D38" t="str">
            <v xml:space="preserve">33kV Westinghouse GC </v>
          </cell>
          <cell r="E38" t="str">
            <v>Replacement</v>
          </cell>
          <cell r="F38" t="str">
            <v>Replace if no DDF Point</v>
          </cell>
          <cell r="G38" t="str">
            <v>C</v>
          </cell>
          <cell r="H38" t="str">
            <v>R</v>
          </cell>
          <cell r="I38">
            <v>2001</v>
          </cell>
          <cell r="J38" t="str">
            <v>Asset Managers</v>
          </cell>
          <cell r="K38">
            <v>38504</v>
          </cell>
          <cell r="L38" t="str">
            <v>No completion date</v>
          </cell>
          <cell r="M38">
            <v>8</v>
          </cell>
          <cell r="N38">
            <v>2</v>
          </cell>
          <cell r="O38">
            <v>8</v>
          </cell>
          <cell r="P38">
            <v>5</v>
          </cell>
        </row>
        <row r="39">
          <cell r="B39">
            <v>20.100000000000001</v>
          </cell>
          <cell r="C39" t="str">
            <v>Circuit Breakers</v>
          </cell>
          <cell r="D39" t="str">
            <v xml:space="preserve">33kV Westinghouse GC </v>
          </cell>
          <cell r="E39" t="str">
            <v>Replacement</v>
          </cell>
          <cell r="F39" t="str">
            <v>Replace all of this type</v>
          </cell>
          <cell r="G39" t="str">
            <v>C</v>
          </cell>
          <cell r="H39" t="str">
            <v>R</v>
          </cell>
          <cell r="I39">
            <v>2004</v>
          </cell>
          <cell r="J39" t="str">
            <v>Asset Managers</v>
          </cell>
          <cell r="K39" t="str">
            <v>June, 2007</v>
          </cell>
          <cell r="M39">
            <v>5</v>
          </cell>
          <cell r="N39">
            <v>2</v>
          </cell>
          <cell r="O39">
            <v>8</v>
          </cell>
          <cell r="P39">
            <v>5</v>
          </cell>
        </row>
        <row r="40">
          <cell r="B40">
            <v>21</v>
          </cell>
          <cell r="C40" t="str">
            <v>Circuit Breakers</v>
          </cell>
          <cell r="D40" t="str">
            <v>22kv Sace</v>
          </cell>
          <cell r="E40" t="str">
            <v>Replacement</v>
          </cell>
          <cell r="F40" t="str">
            <v>Replace all of this type</v>
          </cell>
          <cell r="G40" t="str">
            <v>C</v>
          </cell>
          <cell r="H40" t="str">
            <v>R</v>
          </cell>
          <cell r="I40">
            <v>1998</v>
          </cell>
          <cell r="J40" t="str">
            <v>Asset Managers</v>
          </cell>
          <cell r="K40" t="str">
            <v>June, 2005</v>
          </cell>
          <cell r="M40">
            <v>0</v>
          </cell>
          <cell r="N40">
            <v>0</v>
          </cell>
          <cell r="O40">
            <v>8</v>
          </cell>
          <cell r="P40">
            <v>8</v>
          </cell>
        </row>
        <row r="41">
          <cell r="B41">
            <v>22</v>
          </cell>
          <cell r="C41" t="str">
            <v>Circuit Breakers</v>
          </cell>
          <cell r="D41" t="str">
            <v>132kV Galileo OCERD 150</v>
          </cell>
          <cell r="E41" t="str">
            <v>Replacement</v>
          </cell>
          <cell r="F41" t="str">
            <v>Replace all of this type</v>
          </cell>
          <cell r="G41" t="str">
            <v>C</v>
          </cell>
          <cell r="H41" t="str">
            <v>R</v>
          </cell>
          <cell r="I41">
            <v>1998</v>
          </cell>
          <cell r="J41" t="str">
            <v>Asset Managers</v>
          </cell>
          <cell r="K41" t="str">
            <v>June, 2005</v>
          </cell>
          <cell r="M41">
            <v>0</v>
          </cell>
          <cell r="N41">
            <v>10</v>
          </cell>
          <cell r="O41">
            <v>5</v>
          </cell>
          <cell r="P41">
            <v>5</v>
          </cell>
        </row>
        <row r="42">
          <cell r="B42">
            <v>23</v>
          </cell>
          <cell r="C42" t="str">
            <v>Circuit Breakers</v>
          </cell>
          <cell r="D42" t="str">
            <v>Oerlikon FS13C3.1 &amp; FR</v>
          </cell>
          <cell r="E42" t="str">
            <v>Replacement</v>
          </cell>
          <cell r="F42" t="str">
            <v>Replace all of this type</v>
          </cell>
          <cell r="G42" t="str">
            <v>C</v>
          </cell>
          <cell r="H42" t="str">
            <v>R</v>
          </cell>
          <cell r="I42">
            <v>1995</v>
          </cell>
          <cell r="J42" t="str">
            <v>Asset Managers</v>
          </cell>
          <cell r="K42" t="str">
            <v>June, 2005</v>
          </cell>
          <cell r="M42">
            <v>0</v>
          </cell>
          <cell r="N42">
            <v>0</v>
          </cell>
          <cell r="O42">
            <v>8</v>
          </cell>
          <cell r="P42">
            <v>8</v>
          </cell>
        </row>
        <row r="43">
          <cell r="B43">
            <v>24</v>
          </cell>
          <cell r="C43" t="str">
            <v>Circuit Breakers</v>
          </cell>
          <cell r="D43" t="str">
            <v xml:space="preserve">BTH 66kV </v>
          </cell>
          <cell r="E43" t="str">
            <v>Replacement</v>
          </cell>
          <cell r="F43" t="str">
            <v>Replace all of this type</v>
          </cell>
          <cell r="G43" t="str">
            <v>C</v>
          </cell>
          <cell r="H43" t="str">
            <v>R</v>
          </cell>
          <cell r="I43">
            <v>2000</v>
          </cell>
          <cell r="J43" t="str">
            <v>Asset Managers</v>
          </cell>
          <cell r="K43" t="str">
            <v>June, 2005</v>
          </cell>
          <cell r="M43">
            <v>5</v>
          </cell>
          <cell r="N43">
            <v>2</v>
          </cell>
          <cell r="O43">
            <v>8</v>
          </cell>
          <cell r="P43">
            <v>5</v>
          </cell>
        </row>
        <row r="44">
          <cell r="B44">
            <v>25</v>
          </cell>
          <cell r="C44" t="str">
            <v>Circuit Breakers</v>
          </cell>
          <cell r="D44" t="str">
            <v>Reyrolle 132kV OS</v>
          </cell>
          <cell r="E44" t="str">
            <v>Replacement</v>
          </cell>
          <cell r="F44" t="str">
            <v>Replace all of this type</v>
          </cell>
          <cell r="G44" t="str">
            <v>C</v>
          </cell>
          <cell r="H44" t="str">
            <v>R</v>
          </cell>
          <cell r="I44">
            <v>2000</v>
          </cell>
          <cell r="J44" t="str">
            <v>Asset Managers</v>
          </cell>
          <cell r="K44" t="str">
            <v>June,2005</v>
          </cell>
          <cell r="M44">
            <v>0</v>
          </cell>
          <cell r="N44">
            <v>0</v>
          </cell>
          <cell r="O44">
            <v>8</v>
          </cell>
          <cell r="P44">
            <v>8</v>
          </cell>
        </row>
        <row r="45">
          <cell r="B45">
            <v>26</v>
          </cell>
          <cell r="C45" t="str">
            <v>Circuit Breakers</v>
          </cell>
          <cell r="D45" t="str">
            <v>ASEA 132kV HKEY</v>
          </cell>
          <cell r="E45" t="str">
            <v>Replacement</v>
          </cell>
          <cell r="F45" t="str">
            <v>Replace all of this type</v>
          </cell>
          <cell r="G45" t="str">
            <v>C</v>
          </cell>
          <cell r="H45" t="str">
            <v>R</v>
          </cell>
          <cell r="I45">
            <v>2000</v>
          </cell>
          <cell r="J45" t="str">
            <v>Asset Managers</v>
          </cell>
          <cell r="K45" t="str">
            <v>June, 2011</v>
          </cell>
          <cell r="M45">
            <v>0</v>
          </cell>
          <cell r="N45">
            <v>0</v>
          </cell>
          <cell r="O45">
            <v>8</v>
          </cell>
          <cell r="P45">
            <v>8</v>
          </cell>
        </row>
        <row r="46">
          <cell r="B46">
            <v>27</v>
          </cell>
          <cell r="C46" t="str">
            <v>Circuit Breakers</v>
          </cell>
          <cell r="D46" t="str">
            <v>ASEA 66kV HKEY</v>
          </cell>
          <cell r="E46" t="str">
            <v>Replacement</v>
          </cell>
          <cell r="F46" t="str">
            <v>Replace all of this type</v>
          </cell>
          <cell r="G46" t="str">
            <v>C</v>
          </cell>
          <cell r="H46" t="str">
            <v>R</v>
          </cell>
          <cell r="I46">
            <v>2000</v>
          </cell>
          <cell r="J46" t="str">
            <v>Asset Managers</v>
          </cell>
          <cell r="K46" t="str">
            <v>June, 2007</v>
          </cell>
          <cell r="M46">
            <v>0</v>
          </cell>
          <cell r="N46">
            <v>0</v>
          </cell>
          <cell r="O46">
            <v>8</v>
          </cell>
          <cell r="P46">
            <v>8</v>
          </cell>
        </row>
        <row r="47">
          <cell r="B47">
            <v>28</v>
          </cell>
          <cell r="C47" t="str">
            <v>Circuit Breakers</v>
          </cell>
          <cell r="D47" t="str">
            <v>Brown Boveri 66kV ELF</v>
          </cell>
          <cell r="E47" t="str">
            <v>Replacement</v>
          </cell>
          <cell r="F47" t="str">
            <v>Replace all of this type</v>
          </cell>
          <cell r="G47" t="str">
            <v>C</v>
          </cell>
          <cell r="H47" t="str">
            <v>R</v>
          </cell>
          <cell r="I47">
            <v>2000</v>
          </cell>
          <cell r="J47" t="str">
            <v>Asset Managers</v>
          </cell>
          <cell r="K47" t="str">
            <v>June, 2013</v>
          </cell>
          <cell r="M47">
            <v>0</v>
          </cell>
          <cell r="N47">
            <v>0</v>
          </cell>
          <cell r="O47">
            <v>8</v>
          </cell>
          <cell r="P47">
            <v>8</v>
          </cell>
        </row>
        <row r="48">
          <cell r="B48">
            <v>29</v>
          </cell>
          <cell r="C48" t="str">
            <v>Circuit Breakers</v>
          </cell>
          <cell r="D48" t="str">
            <v>SF6 CBs</v>
          </cell>
          <cell r="E48" t="str">
            <v>Other</v>
          </cell>
          <cell r="F48" t="str">
            <v>Inspection of Nominated CBs</v>
          </cell>
          <cell r="G48" t="str">
            <v>O</v>
          </cell>
          <cell r="H48" t="str">
            <v>I</v>
          </cell>
          <cell r="I48">
            <v>2000</v>
          </cell>
          <cell r="J48" t="str">
            <v>SSE</v>
          </cell>
          <cell r="K48" t="str">
            <v>Recurrent Each April</v>
          </cell>
          <cell r="M48">
            <v>0</v>
          </cell>
          <cell r="N48">
            <v>0</v>
          </cell>
          <cell r="O48">
            <v>8</v>
          </cell>
          <cell r="P48">
            <v>0</v>
          </cell>
        </row>
        <row r="49">
          <cell r="B49">
            <v>30</v>
          </cell>
          <cell r="C49" t="str">
            <v>Circuit Breakers</v>
          </cell>
          <cell r="D49" t="str">
            <v>AEI 33kV Bulk Oil</v>
          </cell>
          <cell r="E49" t="str">
            <v>Replacement</v>
          </cell>
          <cell r="F49" t="str">
            <v>Replace all of this type</v>
          </cell>
          <cell r="G49" t="str">
            <v>C</v>
          </cell>
          <cell r="H49" t="str">
            <v>R</v>
          </cell>
          <cell r="I49">
            <v>2001</v>
          </cell>
          <cell r="J49" t="str">
            <v>Asset Managers</v>
          </cell>
          <cell r="K49">
            <v>39417</v>
          </cell>
          <cell r="M49">
            <v>5</v>
          </cell>
          <cell r="N49">
            <v>2</v>
          </cell>
          <cell r="O49">
            <v>8</v>
          </cell>
          <cell r="P49">
            <v>5</v>
          </cell>
        </row>
        <row r="50">
          <cell r="B50">
            <v>31</v>
          </cell>
          <cell r="C50" t="str">
            <v>Circuit Breakers</v>
          </cell>
          <cell r="D50" t="str">
            <v>ABB 132kV HLD</v>
          </cell>
          <cell r="E50" t="str">
            <v>Replacement</v>
          </cell>
          <cell r="F50" t="str">
            <v>Replace all of this type</v>
          </cell>
          <cell r="G50" t="str">
            <v>C</v>
          </cell>
          <cell r="H50" t="str">
            <v>R</v>
          </cell>
          <cell r="I50">
            <v>2004</v>
          </cell>
          <cell r="J50" t="str">
            <v>Asset Managers</v>
          </cell>
          <cell r="K50">
            <v>42887</v>
          </cell>
          <cell r="M50">
            <v>0</v>
          </cell>
          <cell r="N50">
            <v>0</v>
          </cell>
          <cell r="O50">
            <v>8</v>
          </cell>
          <cell r="P50">
            <v>8</v>
          </cell>
        </row>
        <row r="51">
          <cell r="B51">
            <v>32</v>
          </cell>
          <cell r="C51" t="str">
            <v>Circuit Breakers</v>
          </cell>
          <cell r="D51" t="str">
            <v>DELLE 66kV HPGE</v>
          </cell>
          <cell r="E51" t="str">
            <v>Replacement</v>
          </cell>
          <cell r="F51" t="str">
            <v>Replace all of this type</v>
          </cell>
          <cell r="G51" t="str">
            <v>C</v>
          </cell>
          <cell r="H51" t="str">
            <v>R</v>
          </cell>
          <cell r="I51">
            <v>2004</v>
          </cell>
          <cell r="J51" t="str">
            <v>Asset Managers</v>
          </cell>
          <cell r="K51">
            <v>42887</v>
          </cell>
          <cell r="M51">
            <v>0</v>
          </cell>
          <cell r="N51">
            <v>0</v>
          </cell>
          <cell r="O51">
            <v>8</v>
          </cell>
          <cell r="P51">
            <v>8</v>
          </cell>
        </row>
        <row r="52">
          <cell r="B52">
            <v>33</v>
          </cell>
          <cell r="C52" t="str">
            <v>Circuit Breakers</v>
          </cell>
          <cell r="D52" t="str">
            <v>Merlin Gerin FA1</v>
          </cell>
          <cell r="E52" t="str">
            <v>Replacement</v>
          </cell>
          <cell r="F52" t="str">
            <v>Assess for Replacement Strategy</v>
          </cell>
          <cell r="G52" t="str">
            <v>O</v>
          </cell>
          <cell r="H52" t="str">
            <v>I</v>
          </cell>
          <cell r="I52">
            <v>2002</v>
          </cell>
          <cell r="J52" t="str">
            <v>SSE</v>
          </cell>
          <cell r="K52">
            <v>39052</v>
          </cell>
          <cell r="M52">
            <v>0</v>
          </cell>
          <cell r="N52">
            <v>0</v>
          </cell>
          <cell r="O52">
            <v>8</v>
          </cell>
          <cell r="P52">
            <v>8</v>
          </cell>
        </row>
        <row r="53">
          <cell r="B53">
            <v>34</v>
          </cell>
          <cell r="C53" t="str">
            <v>Circuit Breakers</v>
          </cell>
          <cell r="D53" t="str">
            <v>Merlin Gerin FA2</v>
          </cell>
          <cell r="E53" t="str">
            <v>Replacement</v>
          </cell>
          <cell r="F53" t="str">
            <v>Assess for Replacement Strategy</v>
          </cell>
          <cell r="G53" t="str">
            <v>O</v>
          </cell>
          <cell r="H53" t="str">
            <v>I</v>
          </cell>
          <cell r="I53">
            <v>2002</v>
          </cell>
          <cell r="J53" t="str">
            <v>SSE</v>
          </cell>
          <cell r="K53">
            <v>38687</v>
          </cell>
          <cell r="M53">
            <v>0</v>
          </cell>
          <cell r="N53">
            <v>0</v>
          </cell>
          <cell r="O53">
            <v>8</v>
          </cell>
          <cell r="P53">
            <v>8</v>
          </cell>
        </row>
        <row r="54">
          <cell r="B54">
            <v>35</v>
          </cell>
          <cell r="C54" t="str">
            <v>Circuit Breakers</v>
          </cell>
          <cell r="D54" t="str">
            <v>Merlin Gerin FA4</v>
          </cell>
          <cell r="E54" t="str">
            <v>Replacement</v>
          </cell>
          <cell r="F54" t="str">
            <v>Assess for Replacement Strategy</v>
          </cell>
          <cell r="G54" t="str">
            <v>O</v>
          </cell>
          <cell r="H54" t="str">
            <v>I</v>
          </cell>
          <cell r="I54">
            <v>2002</v>
          </cell>
          <cell r="J54" t="str">
            <v>SSE</v>
          </cell>
          <cell r="K54">
            <v>38687</v>
          </cell>
          <cell r="M54">
            <v>0</v>
          </cell>
          <cell r="N54">
            <v>0</v>
          </cell>
          <cell r="O54">
            <v>8</v>
          </cell>
          <cell r="P54">
            <v>8</v>
          </cell>
        </row>
        <row r="55">
          <cell r="B55">
            <v>36</v>
          </cell>
          <cell r="C55" t="str">
            <v>Circuit Breakers</v>
          </cell>
          <cell r="D55" t="str">
            <v>Merlin Gerin PFA</v>
          </cell>
          <cell r="E55" t="str">
            <v>Replacement</v>
          </cell>
          <cell r="F55" t="str">
            <v>Assess for Replacement Strategy</v>
          </cell>
          <cell r="G55" t="str">
            <v>O</v>
          </cell>
          <cell r="H55" t="str">
            <v>I</v>
          </cell>
          <cell r="I55">
            <v>2002</v>
          </cell>
          <cell r="J55" t="str">
            <v>SSE</v>
          </cell>
          <cell r="K55">
            <v>39052</v>
          </cell>
          <cell r="M55">
            <v>0</v>
          </cell>
          <cell r="N55">
            <v>0</v>
          </cell>
          <cell r="O55">
            <v>8</v>
          </cell>
          <cell r="P55">
            <v>8</v>
          </cell>
        </row>
        <row r="56">
          <cell r="B56">
            <v>37</v>
          </cell>
          <cell r="C56" t="str">
            <v>Circuit Breakers</v>
          </cell>
          <cell r="D56" t="str">
            <v>330kv Sprecher HPF515Q6</v>
          </cell>
          <cell r="E56" t="str">
            <v>Replacement</v>
          </cell>
          <cell r="F56" t="str">
            <v>Assess for Replacement Strategy</v>
          </cell>
          <cell r="G56" t="str">
            <v>O</v>
          </cell>
          <cell r="H56" t="str">
            <v>I</v>
          </cell>
          <cell r="I56">
            <v>2002</v>
          </cell>
          <cell r="J56" t="str">
            <v>SSE</v>
          </cell>
          <cell r="K56">
            <v>38687</v>
          </cell>
          <cell r="M56">
            <v>0</v>
          </cell>
          <cell r="N56">
            <v>0</v>
          </cell>
          <cell r="O56">
            <v>8</v>
          </cell>
          <cell r="P56">
            <v>8</v>
          </cell>
        </row>
        <row r="57">
          <cell r="B57">
            <v>37.1</v>
          </cell>
          <cell r="C57" t="str">
            <v>Circuit Breakers</v>
          </cell>
          <cell r="D57" t="str">
            <v>BTH OW407</v>
          </cell>
          <cell r="E57" t="str">
            <v>Replacement</v>
          </cell>
          <cell r="F57" t="str">
            <v>Assess for Replacement Strategy</v>
          </cell>
          <cell r="G57" t="str">
            <v>O</v>
          </cell>
          <cell r="H57" t="str">
            <v>I</v>
          </cell>
          <cell r="I57">
            <v>2004</v>
          </cell>
          <cell r="J57" t="str">
            <v>SSE</v>
          </cell>
          <cell r="M57">
            <v>0</v>
          </cell>
          <cell r="N57">
            <v>0</v>
          </cell>
          <cell r="O57">
            <v>8</v>
          </cell>
          <cell r="P57">
            <v>8</v>
          </cell>
        </row>
        <row r="58">
          <cell r="B58">
            <v>37.200000000000003</v>
          </cell>
          <cell r="C58" t="str">
            <v>Circuit Breakers</v>
          </cell>
          <cell r="D58" t="str">
            <v>REYROLLE 132OS10</v>
          </cell>
          <cell r="E58" t="str">
            <v>Replacement</v>
          </cell>
          <cell r="F58" t="str">
            <v>Assess for Replacement Strategy</v>
          </cell>
          <cell r="G58" t="str">
            <v>O</v>
          </cell>
          <cell r="H58" t="str">
            <v>I</v>
          </cell>
          <cell r="I58">
            <v>2004</v>
          </cell>
          <cell r="J58" t="str">
            <v>SSE</v>
          </cell>
          <cell r="M58">
            <v>0</v>
          </cell>
          <cell r="N58">
            <v>0</v>
          </cell>
          <cell r="O58">
            <v>8</v>
          </cell>
          <cell r="P58">
            <v>8</v>
          </cell>
        </row>
        <row r="59">
          <cell r="B59">
            <v>37.299999999999997</v>
          </cell>
          <cell r="C59" t="str">
            <v>Circuit Breakers</v>
          </cell>
          <cell r="D59" t="str">
            <v>OERLIKON TOF60.6</v>
          </cell>
          <cell r="E59" t="str">
            <v>Replacement</v>
          </cell>
          <cell r="F59" t="str">
            <v>Assess for Replacement Strategy</v>
          </cell>
          <cell r="G59" t="str">
            <v>O</v>
          </cell>
          <cell r="H59" t="str">
            <v>I</v>
          </cell>
          <cell r="I59">
            <v>2004</v>
          </cell>
          <cell r="J59" t="str">
            <v>SSE</v>
          </cell>
          <cell r="M59">
            <v>0</v>
          </cell>
          <cell r="N59">
            <v>0</v>
          </cell>
          <cell r="O59">
            <v>8</v>
          </cell>
          <cell r="P59">
            <v>8</v>
          </cell>
        </row>
        <row r="60">
          <cell r="B60">
            <v>37.4</v>
          </cell>
          <cell r="C60" t="str">
            <v>Circuit Breakers</v>
          </cell>
          <cell r="D60" t="str">
            <v>WESTINGHOUSE 345GC</v>
          </cell>
          <cell r="E60" t="str">
            <v>Replacement</v>
          </cell>
          <cell r="F60" t="str">
            <v>Assess for Replacement Strategy</v>
          </cell>
          <cell r="G60" t="str">
            <v>O</v>
          </cell>
          <cell r="H60" t="str">
            <v>I</v>
          </cell>
          <cell r="I60">
            <v>2004</v>
          </cell>
          <cell r="J60" t="str">
            <v>SSE</v>
          </cell>
          <cell r="M60">
            <v>0</v>
          </cell>
          <cell r="N60">
            <v>0</v>
          </cell>
          <cell r="O60">
            <v>8</v>
          </cell>
          <cell r="P60">
            <v>8</v>
          </cell>
        </row>
        <row r="61">
          <cell r="B61">
            <v>37.5</v>
          </cell>
          <cell r="C61" t="str">
            <v>Circuit Breakers</v>
          </cell>
          <cell r="D61" t="str">
            <v>REYROLLE 132OS15</v>
          </cell>
          <cell r="E61" t="str">
            <v>Replacement</v>
          </cell>
          <cell r="F61" t="str">
            <v>Assess for Replacement Strategy</v>
          </cell>
          <cell r="G61" t="str">
            <v>O</v>
          </cell>
          <cell r="H61" t="str">
            <v>I</v>
          </cell>
          <cell r="I61">
            <v>2004</v>
          </cell>
          <cell r="J61" t="str">
            <v>SSE</v>
          </cell>
          <cell r="M61">
            <v>0</v>
          </cell>
          <cell r="N61">
            <v>0</v>
          </cell>
          <cell r="O61">
            <v>8</v>
          </cell>
          <cell r="P61">
            <v>8</v>
          </cell>
        </row>
        <row r="62">
          <cell r="B62">
            <v>37.6</v>
          </cell>
          <cell r="C62" t="str">
            <v>Circuit Breakers</v>
          </cell>
          <cell r="D62" t="str">
            <v>AEI GA11W8</v>
          </cell>
          <cell r="E62" t="str">
            <v>Replacement</v>
          </cell>
          <cell r="F62" t="str">
            <v>Assess for Replacement Strategy</v>
          </cell>
          <cell r="G62" t="str">
            <v>O</v>
          </cell>
          <cell r="H62" t="str">
            <v>I</v>
          </cell>
          <cell r="I62">
            <v>2004</v>
          </cell>
          <cell r="J62" t="str">
            <v>SSE</v>
          </cell>
          <cell r="M62">
            <v>0</v>
          </cell>
          <cell r="N62">
            <v>0</v>
          </cell>
          <cell r="O62">
            <v>8</v>
          </cell>
          <cell r="P62">
            <v>8</v>
          </cell>
        </row>
        <row r="63">
          <cell r="B63">
            <v>37.700000000000003</v>
          </cell>
          <cell r="C63" t="str">
            <v>Circuit Breakers</v>
          </cell>
          <cell r="D63" t="str">
            <v>REYROLLE 14SPH</v>
          </cell>
          <cell r="E63" t="str">
            <v>Replacement</v>
          </cell>
          <cell r="F63" t="str">
            <v>Assess for Replacement Strategy</v>
          </cell>
          <cell r="G63" t="str">
            <v>O</v>
          </cell>
          <cell r="H63" t="str">
            <v>I</v>
          </cell>
          <cell r="I63">
            <v>2004</v>
          </cell>
          <cell r="J63" t="str">
            <v>SSE</v>
          </cell>
          <cell r="M63">
            <v>0</v>
          </cell>
          <cell r="N63">
            <v>0</v>
          </cell>
          <cell r="O63">
            <v>8</v>
          </cell>
          <cell r="P63">
            <v>8</v>
          </cell>
        </row>
        <row r="64">
          <cell r="B64">
            <v>37.799999999999997</v>
          </cell>
          <cell r="C64" t="str">
            <v>Circuit Breakers</v>
          </cell>
          <cell r="D64" t="str">
            <v>REYROLLE 132OS14</v>
          </cell>
          <cell r="E64" t="str">
            <v>Replacement</v>
          </cell>
          <cell r="F64" t="str">
            <v>Assess for Replacement Strategy</v>
          </cell>
          <cell r="G64" t="str">
            <v>O</v>
          </cell>
          <cell r="H64" t="str">
            <v>I</v>
          </cell>
          <cell r="I64">
            <v>2004</v>
          </cell>
          <cell r="J64" t="str">
            <v>SSE</v>
          </cell>
          <cell r="M64">
            <v>0</v>
          </cell>
          <cell r="N64">
            <v>0</v>
          </cell>
          <cell r="O64">
            <v>8</v>
          </cell>
          <cell r="P64">
            <v>8</v>
          </cell>
        </row>
        <row r="65">
          <cell r="B65">
            <v>37.9</v>
          </cell>
          <cell r="C65" t="str">
            <v>Circuit Breakers</v>
          </cell>
          <cell r="D65" t="str">
            <v>ASEA HKEYC120/600</v>
          </cell>
          <cell r="E65" t="str">
            <v>Replacement</v>
          </cell>
          <cell r="F65" t="str">
            <v>Assess for Replacement Strategy</v>
          </cell>
          <cell r="G65" t="str">
            <v>O</v>
          </cell>
          <cell r="H65" t="str">
            <v>I</v>
          </cell>
          <cell r="I65">
            <v>2004</v>
          </cell>
          <cell r="J65" t="str">
            <v>SSE</v>
          </cell>
          <cell r="M65">
            <v>0</v>
          </cell>
          <cell r="N65">
            <v>0</v>
          </cell>
          <cell r="O65">
            <v>8</v>
          </cell>
          <cell r="P65">
            <v>8</v>
          </cell>
        </row>
        <row r="66">
          <cell r="B66">
            <v>37.909999999999997</v>
          </cell>
          <cell r="C66" t="str">
            <v>Circuit Breakers</v>
          </cell>
          <cell r="D66" t="str">
            <v>BROWN BOV. ECKS132</v>
          </cell>
          <cell r="E66" t="str">
            <v>Replacement</v>
          </cell>
          <cell r="F66" t="str">
            <v>Assess for Replacement Strategy</v>
          </cell>
          <cell r="G66" t="str">
            <v>O</v>
          </cell>
          <cell r="H66" t="str">
            <v>I</v>
          </cell>
          <cell r="I66">
            <v>2004</v>
          </cell>
          <cell r="J66" t="str">
            <v>SSE</v>
          </cell>
          <cell r="M66">
            <v>0</v>
          </cell>
          <cell r="N66">
            <v>0</v>
          </cell>
          <cell r="O66">
            <v>8</v>
          </cell>
          <cell r="P66">
            <v>8</v>
          </cell>
        </row>
        <row r="67">
          <cell r="B67">
            <v>37.92</v>
          </cell>
          <cell r="C67" t="str">
            <v>Circuit Breakers</v>
          </cell>
          <cell r="D67" t="str">
            <v>OERLIKON FR</v>
          </cell>
          <cell r="E67" t="str">
            <v>Replacement</v>
          </cell>
          <cell r="F67" t="str">
            <v>Assess for Replacement Strategy</v>
          </cell>
          <cell r="G67" t="str">
            <v>O</v>
          </cell>
          <cell r="H67" t="str">
            <v>I</v>
          </cell>
          <cell r="I67">
            <v>2004</v>
          </cell>
          <cell r="J67" t="str">
            <v>SSE</v>
          </cell>
          <cell r="M67">
            <v>0</v>
          </cell>
          <cell r="N67">
            <v>0</v>
          </cell>
          <cell r="O67">
            <v>8</v>
          </cell>
          <cell r="P67">
            <v>8</v>
          </cell>
        </row>
        <row r="68">
          <cell r="B68">
            <v>37.93</v>
          </cell>
          <cell r="C68" t="str">
            <v>Circuit Breakers</v>
          </cell>
          <cell r="D68" t="str">
            <v>SPRECHER HPF515C6FS</v>
          </cell>
          <cell r="E68" t="str">
            <v>Replacement</v>
          </cell>
          <cell r="F68" t="str">
            <v>Assess for Replacement Strategy</v>
          </cell>
          <cell r="G68" t="str">
            <v>O</v>
          </cell>
          <cell r="H68" t="str">
            <v>I</v>
          </cell>
          <cell r="I68">
            <v>2004</v>
          </cell>
          <cell r="J68" t="str">
            <v>SSE</v>
          </cell>
          <cell r="M68">
            <v>0</v>
          </cell>
          <cell r="N68">
            <v>0</v>
          </cell>
          <cell r="O68">
            <v>8</v>
          </cell>
          <cell r="P68">
            <v>8</v>
          </cell>
        </row>
        <row r="69">
          <cell r="B69">
            <v>37.94</v>
          </cell>
          <cell r="C69" t="str">
            <v>Circuit Breakers</v>
          </cell>
          <cell r="D69" t="str">
            <v>ASEA HLC72.5 1600</v>
          </cell>
          <cell r="E69" t="str">
            <v>Replacement</v>
          </cell>
          <cell r="F69" t="str">
            <v>Assess for Replacement Strategy</v>
          </cell>
          <cell r="G69" t="str">
            <v>O</v>
          </cell>
          <cell r="H69" t="str">
            <v>I</v>
          </cell>
          <cell r="I69">
            <v>2004</v>
          </cell>
          <cell r="J69" t="str">
            <v>SSE</v>
          </cell>
          <cell r="M69">
            <v>0</v>
          </cell>
          <cell r="N69">
            <v>0</v>
          </cell>
          <cell r="O69">
            <v>8</v>
          </cell>
          <cell r="P69">
            <v>8</v>
          </cell>
        </row>
        <row r="70">
          <cell r="B70">
            <v>37.950000000000003</v>
          </cell>
          <cell r="C70" t="str">
            <v>Circuit Breakers</v>
          </cell>
          <cell r="D70" t="str">
            <v>MAGRINI 38MGE1500</v>
          </cell>
          <cell r="E70" t="str">
            <v>Replacement</v>
          </cell>
          <cell r="F70" t="str">
            <v>Assess for Replacement Strategy</v>
          </cell>
          <cell r="G70" t="str">
            <v>O</v>
          </cell>
          <cell r="H70" t="str">
            <v>I</v>
          </cell>
          <cell r="I70">
            <v>2004</v>
          </cell>
          <cell r="J70" t="str">
            <v>SSE</v>
          </cell>
          <cell r="M70">
            <v>0</v>
          </cell>
          <cell r="N70">
            <v>0</v>
          </cell>
          <cell r="O70">
            <v>8</v>
          </cell>
          <cell r="P70">
            <v>8</v>
          </cell>
        </row>
        <row r="71">
          <cell r="B71">
            <v>37.96</v>
          </cell>
          <cell r="C71" t="str">
            <v>Circuit Breakers</v>
          </cell>
          <cell r="D71" t="str">
            <v>SPRECHER HPF509K</v>
          </cell>
          <cell r="E71" t="str">
            <v>Replacement</v>
          </cell>
          <cell r="F71" t="str">
            <v>Assess for Replacement Strategy</v>
          </cell>
          <cell r="G71" t="str">
            <v>O</v>
          </cell>
          <cell r="H71" t="str">
            <v>I</v>
          </cell>
          <cell r="I71">
            <v>2004</v>
          </cell>
          <cell r="J71" t="str">
            <v>SSE</v>
          </cell>
          <cell r="M71">
            <v>0</v>
          </cell>
          <cell r="N71">
            <v>0</v>
          </cell>
          <cell r="O71">
            <v>8</v>
          </cell>
          <cell r="P71">
            <v>8</v>
          </cell>
        </row>
        <row r="72">
          <cell r="B72">
            <v>37.97</v>
          </cell>
          <cell r="C72" t="str">
            <v>Circuit Breakers</v>
          </cell>
          <cell r="D72" t="str">
            <v>JOSLYN VBU-4</v>
          </cell>
          <cell r="E72" t="str">
            <v>Replacement</v>
          </cell>
          <cell r="F72" t="str">
            <v>Assess for Replacement Strategy</v>
          </cell>
          <cell r="G72" t="str">
            <v>O</v>
          </cell>
          <cell r="H72" t="str">
            <v>I</v>
          </cell>
          <cell r="I72">
            <v>2004</v>
          </cell>
          <cell r="J72" t="str">
            <v>SSE</v>
          </cell>
          <cell r="M72">
            <v>0</v>
          </cell>
          <cell r="N72">
            <v>0</v>
          </cell>
          <cell r="O72">
            <v>8</v>
          </cell>
          <cell r="P72">
            <v>8</v>
          </cell>
        </row>
        <row r="73">
          <cell r="B73">
            <v>38</v>
          </cell>
          <cell r="C73" t="str">
            <v>Instrument Transformers</v>
          </cell>
          <cell r="D73" t="str">
            <v>Its that cannot be sampled</v>
          </cell>
          <cell r="E73" t="str">
            <v>Replacement</v>
          </cell>
          <cell r="F73" t="str">
            <v>Replace all instrument transformers that cannot be sampled to meet the requirements of the maintenance policy</v>
          </cell>
          <cell r="G73" t="str">
            <v>CAP</v>
          </cell>
          <cell r="H73" t="str">
            <v>R</v>
          </cell>
          <cell r="I73">
            <v>1994</v>
          </cell>
          <cell r="J73" t="str">
            <v>Asset Managers</v>
          </cell>
          <cell r="K73" t="str">
            <v xml:space="preserve"> dec2008</v>
          </cell>
          <cell r="M73">
            <v>8</v>
          </cell>
          <cell r="N73">
            <v>5</v>
          </cell>
          <cell r="O73">
            <v>8</v>
          </cell>
          <cell r="P73">
            <v>5</v>
          </cell>
        </row>
        <row r="74">
          <cell r="B74">
            <v>39.1</v>
          </cell>
          <cell r="C74" t="str">
            <v>Instrument Transformers</v>
          </cell>
          <cell r="D74" t="str">
            <v>High DGA ITs - 220kV and above</v>
          </cell>
          <cell r="E74" t="str">
            <v>Replacement</v>
          </cell>
          <cell r="F74" t="str">
            <v>Assess and Replace as required</v>
          </cell>
          <cell r="G74" t="str">
            <v>CAP</v>
          </cell>
          <cell r="H74" t="str">
            <v>C</v>
          </cell>
          <cell r="I74">
            <v>1994</v>
          </cell>
          <cell r="J74" t="str">
            <v>Asset Managers</v>
          </cell>
          <cell r="K74" t="str">
            <v>Recurrent</v>
          </cell>
          <cell r="M74">
            <v>10</v>
          </cell>
          <cell r="N74">
            <v>5</v>
          </cell>
          <cell r="O74">
            <v>8</v>
          </cell>
          <cell r="P74">
            <v>5</v>
          </cell>
        </row>
        <row r="75">
          <cell r="B75">
            <v>39.200000000000003</v>
          </cell>
          <cell r="C75" t="str">
            <v>Instrument Transformers</v>
          </cell>
          <cell r="D75" t="str">
            <v>High DGA ITs - 220kV and above</v>
          </cell>
          <cell r="E75" t="str">
            <v>Replacement</v>
          </cell>
          <cell r="F75" t="str">
            <v>Make budget provision for unidentified replacements based on historical replacement rates</v>
          </cell>
          <cell r="G75" t="str">
            <v>CAP</v>
          </cell>
          <cell r="H75" t="str">
            <v>C</v>
          </cell>
          <cell r="J75" t="str">
            <v>SSE</v>
          </cell>
          <cell r="K75" t="str">
            <v>Recurrent</v>
          </cell>
          <cell r="M75">
            <v>10</v>
          </cell>
          <cell r="N75">
            <v>5</v>
          </cell>
          <cell r="O75">
            <v>8</v>
          </cell>
          <cell r="P75">
            <v>5</v>
          </cell>
        </row>
        <row r="76">
          <cell r="B76">
            <v>40.1</v>
          </cell>
          <cell r="C76" t="str">
            <v>Instrument Transformers</v>
          </cell>
          <cell r="D76" t="str">
            <v xml:space="preserve">High DGA ITs - 132kV </v>
          </cell>
          <cell r="E76" t="str">
            <v>Replacement</v>
          </cell>
          <cell r="F76" t="str">
            <v>Assess and Replace as required</v>
          </cell>
          <cell r="G76" t="str">
            <v>CAP</v>
          </cell>
          <cell r="H76" t="str">
            <v>C</v>
          </cell>
          <cell r="I76">
            <v>1994</v>
          </cell>
          <cell r="J76" t="str">
            <v>Asset Managers</v>
          </cell>
          <cell r="K76" t="str">
            <v>Recurrent</v>
          </cell>
          <cell r="M76">
            <v>10</v>
          </cell>
          <cell r="N76">
            <v>5</v>
          </cell>
          <cell r="O76">
            <v>8</v>
          </cell>
          <cell r="P76">
            <v>5</v>
          </cell>
        </row>
        <row r="77">
          <cell r="B77">
            <v>40.200000000000003</v>
          </cell>
          <cell r="C77" t="str">
            <v>Instrument Transformers</v>
          </cell>
          <cell r="D77" t="str">
            <v xml:space="preserve">High DGA ITs - 132kV </v>
          </cell>
          <cell r="E77" t="str">
            <v>Replacement</v>
          </cell>
          <cell r="F77" t="str">
            <v>Make budget provision for unidentified replacements based on historical replacement rates</v>
          </cell>
          <cell r="G77" t="str">
            <v>CAP</v>
          </cell>
          <cell r="H77" t="str">
            <v>C</v>
          </cell>
          <cell r="J77" t="str">
            <v>SSE</v>
          </cell>
          <cell r="K77" t="str">
            <v>Recurrent</v>
          </cell>
          <cell r="M77">
            <v>10</v>
          </cell>
          <cell r="N77">
            <v>5</v>
          </cell>
          <cell r="O77">
            <v>8</v>
          </cell>
          <cell r="P77">
            <v>5</v>
          </cell>
        </row>
        <row r="78">
          <cell r="B78">
            <v>41.1</v>
          </cell>
          <cell r="C78" t="str">
            <v>Instrument Transformers</v>
          </cell>
          <cell r="D78" t="str">
            <v>High DGA ITs - 66kV and below</v>
          </cell>
          <cell r="E78" t="str">
            <v>Replacement</v>
          </cell>
          <cell r="F78" t="str">
            <v>Assess and Replace as required</v>
          </cell>
          <cell r="G78" t="str">
            <v>CAP</v>
          </cell>
          <cell r="H78" t="str">
            <v>C</v>
          </cell>
          <cell r="I78">
            <v>1994</v>
          </cell>
          <cell r="J78" t="str">
            <v>Asset Managers</v>
          </cell>
          <cell r="K78" t="str">
            <v>Recurrent</v>
          </cell>
          <cell r="M78">
            <v>10</v>
          </cell>
          <cell r="N78">
            <v>5</v>
          </cell>
          <cell r="O78">
            <v>8</v>
          </cell>
          <cell r="P78">
            <v>5</v>
          </cell>
        </row>
        <row r="79">
          <cell r="B79">
            <v>41.2</v>
          </cell>
          <cell r="C79" t="str">
            <v>Instrument Transformers</v>
          </cell>
          <cell r="D79" t="str">
            <v>High DGA ITs - 66kV and below</v>
          </cell>
          <cell r="E79" t="str">
            <v>Replacement</v>
          </cell>
          <cell r="F79" t="str">
            <v>Make budget provision for unidentified replacements based on historical replacement rates</v>
          </cell>
          <cell r="G79" t="str">
            <v>CAP</v>
          </cell>
          <cell r="H79" t="str">
            <v>C</v>
          </cell>
          <cell r="J79" t="str">
            <v>SSE</v>
          </cell>
          <cell r="K79" t="str">
            <v>Recurrent</v>
          </cell>
          <cell r="M79">
            <v>10</v>
          </cell>
          <cell r="N79">
            <v>5</v>
          </cell>
          <cell r="O79">
            <v>8</v>
          </cell>
          <cell r="P79">
            <v>5</v>
          </cell>
        </row>
        <row r="80">
          <cell r="B80">
            <v>42.1</v>
          </cell>
          <cell r="C80" t="str">
            <v>Instrument Transformers</v>
          </cell>
          <cell r="D80" t="str">
            <v>Tyree Contract 2794 (with on-line monitoring)</v>
          </cell>
          <cell r="E80" t="str">
            <v>Other</v>
          </cell>
          <cell r="F80" t="str">
            <v>Assess effectiveness and reliability of OLM</v>
          </cell>
          <cell r="G80" t="str">
            <v>CAP</v>
          </cell>
          <cell r="H80" t="str">
            <v>I</v>
          </cell>
          <cell r="I80">
            <v>2000</v>
          </cell>
          <cell r="J80" t="str">
            <v>AM/Central, AM/Northern</v>
          </cell>
          <cell r="K80" t="str">
            <v>Recurrent</v>
          </cell>
          <cell r="M80">
            <v>8</v>
          </cell>
          <cell r="N80">
            <v>5</v>
          </cell>
          <cell r="O80">
            <v>8</v>
          </cell>
          <cell r="P80">
            <v>5</v>
          </cell>
        </row>
        <row r="81">
          <cell r="B81">
            <v>42.2</v>
          </cell>
          <cell r="C81" t="str">
            <v>Instrument Transformers</v>
          </cell>
          <cell r="D81" t="str">
            <v>Tyree Contract 2794 (without on-line monitoring)</v>
          </cell>
          <cell r="E81" t="str">
            <v>Replacement</v>
          </cell>
          <cell r="F81" t="str">
            <v>Replace all of this type without on-line monitoring</v>
          </cell>
          <cell r="G81" t="str">
            <v>CAP</v>
          </cell>
          <cell r="H81" t="str">
            <v>R</v>
          </cell>
          <cell r="I81">
            <v>2000</v>
          </cell>
          <cell r="J81" t="str">
            <v>Asset Managers</v>
          </cell>
          <cell r="M81">
            <v>8</v>
          </cell>
          <cell r="N81">
            <v>5</v>
          </cell>
          <cell r="O81">
            <v>8</v>
          </cell>
          <cell r="P81">
            <v>5</v>
          </cell>
        </row>
        <row r="82">
          <cell r="B82">
            <v>42.3</v>
          </cell>
          <cell r="C82" t="str">
            <v>Instrument Transformers</v>
          </cell>
          <cell r="D82" t="str">
            <v>Tyree Contract 2794</v>
          </cell>
          <cell r="E82" t="str">
            <v>Replacement</v>
          </cell>
          <cell r="F82" t="str">
            <v>Replace all of this type</v>
          </cell>
          <cell r="G82" t="str">
            <v>CAP</v>
          </cell>
          <cell r="H82" t="str">
            <v>R</v>
          </cell>
          <cell r="I82">
            <v>2005</v>
          </cell>
          <cell r="J82" t="str">
            <v>Asset Managers</v>
          </cell>
          <cell r="K82">
            <v>2010</v>
          </cell>
          <cell r="L82" t="str">
            <v>80% certain</v>
          </cell>
          <cell r="M82">
            <v>8</v>
          </cell>
          <cell r="N82">
            <v>5</v>
          </cell>
          <cell r="O82">
            <v>8</v>
          </cell>
          <cell r="P82">
            <v>5</v>
          </cell>
        </row>
        <row r="83">
          <cell r="B83">
            <v>43.1</v>
          </cell>
          <cell r="C83" t="str">
            <v>Instrument Transformers</v>
          </cell>
          <cell r="D83" t="str">
            <v>Tyree Contract 3113 (without OLM)</v>
          </cell>
          <cell r="E83" t="str">
            <v>Other</v>
          </cell>
          <cell r="F83" t="str">
            <v>Carry out 6-monthly oil sampling</v>
          </cell>
          <cell r="G83" t="str">
            <v>CAP</v>
          </cell>
          <cell r="H83" t="str">
            <v>M</v>
          </cell>
          <cell r="I83">
            <v>2000</v>
          </cell>
          <cell r="J83" t="str">
            <v>Asset Managers</v>
          </cell>
          <cell r="K83" t="str">
            <v>Ongoing</v>
          </cell>
          <cell r="M83">
            <v>8</v>
          </cell>
          <cell r="N83">
            <v>5</v>
          </cell>
          <cell r="O83">
            <v>8</v>
          </cell>
          <cell r="P83">
            <v>5</v>
          </cell>
        </row>
        <row r="84">
          <cell r="B84">
            <v>43.2</v>
          </cell>
          <cell r="C84" t="str">
            <v>Instrument Transformers</v>
          </cell>
          <cell r="D84" t="str">
            <v>Tyree Contract 3113 (without OLM)</v>
          </cell>
          <cell r="E84" t="str">
            <v>Replacement</v>
          </cell>
          <cell r="F84" t="str">
            <v>Replace</v>
          </cell>
          <cell r="G84" t="str">
            <v>CAP</v>
          </cell>
          <cell r="H84" t="str">
            <v>R</v>
          </cell>
          <cell r="I84">
            <v>2000</v>
          </cell>
          <cell r="J84" t="str">
            <v>Asset Managers</v>
          </cell>
          <cell r="K84">
            <v>38139</v>
          </cell>
          <cell r="M84">
            <v>8</v>
          </cell>
          <cell r="N84">
            <v>5</v>
          </cell>
          <cell r="O84">
            <v>8</v>
          </cell>
          <cell r="P84">
            <v>5</v>
          </cell>
        </row>
        <row r="85">
          <cell r="B85">
            <v>43.3</v>
          </cell>
          <cell r="C85" t="str">
            <v>Instrument Transformers</v>
          </cell>
          <cell r="D85" t="str">
            <v>Tyree Contract 3113 (with OLM)</v>
          </cell>
          <cell r="E85" t="str">
            <v>Other</v>
          </cell>
          <cell r="F85" t="str">
            <v>Assess effectiveness and reliability of OLM</v>
          </cell>
          <cell r="G85" t="str">
            <v>CAP</v>
          </cell>
          <cell r="H85" t="str">
            <v>I</v>
          </cell>
          <cell r="I85">
            <v>2000</v>
          </cell>
          <cell r="J85" t="str">
            <v>AM/Central</v>
          </cell>
          <cell r="M85">
            <v>8</v>
          </cell>
          <cell r="N85">
            <v>5</v>
          </cell>
          <cell r="O85">
            <v>8</v>
          </cell>
          <cell r="P85">
            <v>5</v>
          </cell>
        </row>
        <row r="86">
          <cell r="B86">
            <v>43.4</v>
          </cell>
          <cell r="C86" t="str">
            <v>Instrument Transformers</v>
          </cell>
          <cell r="D86" t="str">
            <v>Tyree Contract 3113 (with OLM)</v>
          </cell>
          <cell r="E86" t="str">
            <v>Other</v>
          </cell>
          <cell r="F86" t="str">
            <v>Annual DGA testing?</v>
          </cell>
          <cell r="G86" t="str">
            <v>CAP</v>
          </cell>
          <cell r="H86" t="str">
            <v>I</v>
          </cell>
          <cell r="I86">
            <v>2000</v>
          </cell>
          <cell r="J86" t="str">
            <v>AM/Central</v>
          </cell>
          <cell r="M86">
            <v>8</v>
          </cell>
          <cell r="N86">
            <v>5</v>
          </cell>
          <cell r="O86">
            <v>8</v>
          </cell>
          <cell r="P86">
            <v>5</v>
          </cell>
        </row>
        <row r="87">
          <cell r="B87">
            <v>44.1</v>
          </cell>
          <cell r="C87" t="str">
            <v>Instrument Transformers</v>
          </cell>
          <cell r="D87" t="str">
            <v>Tyree Contract 2909 (without OLM)</v>
          </cell>
          <cell r="E87" t="str">
            <v>Other</v>
          </cell>
          <cell r="F87" t="str">
            <v>Assess effectiveness and reliability of OLM</v>
          </cell>
          <cell r="G87" t="str">
            <v>CAP</v>
          </cell>
          <cell r="M87">
            <v>8</v>
          </cell>
          <cell r="N87">
            <v>5</v>
          </cell>
          <cell r="O87">
            <v>8</v>
          </cell>
          <cell r="P87">
            <v>5</v>
          </cell>
        </row>
        <row r="88">
          <cell r="B88">
            <v>44.2</v>
          </cell>
          <cell r="C88" t="str">
            <v>Instrument Transformers</v>
          </cell>
          <cell r="D88" t="str">
            <v>Tyree Contract 2909 (without OLM)</v>
          </cell>
          <cell r="E88" t="str">
            <v>Replacement</v>
          </cell>
          <cell r="F88" t="str">
            <v>Replace all of this type without on-line monitoring</v>
          </cell>
          <cell r="G88" t="str">
            <v>CAP</v>
          </cell>
          <cell r="H88" t="str">
            <v>R</v>
          </cell>
          <cell r="I88">
            <v>2001</v>
          </cell>
          <cell r="J88" t="str">
            <v>Asset Managers</v>
          </cell>
          <cell r="K88" t="str">
            <v>June, 2006</v>
          </cell>
          <cell r="M88">
            <v>8</v>
          </cell>
          <cell r="N88">
            <v>5</v>
          </cell>
          <cell r="O88">
            <v>8</v>
          </cell>
          <cell r="P88">
            <v>5</v>
          </cell>
        </row>
        <row r="89">
          <cell r="B89">
            <v>45.1</v>
          </cell>
          <cell r="C89" t="str">
            <v>Instrument Transformers</v>
          </cell>
          <cell r="D89" t="str">
            <v>ASEA CUEA (X-mas Tree) CVT</v>
          </cell>
          <cell r="E89" t="str">
            <v>Replacement</v>
          </cell>
          <cell r="F89" t="str">
            <v>Replace all of this type</v>
          </cell>
          <cell r="G89" t="str">
            <v>CAP</v>
          </cell>
          <cell r="H89" t="str">
            <v>R</v>
          </cell>
          <cell r="I89">
            <v>1995</v>
          </cell>
          <cell r="J89" t="str">
            <v>Asset Managers</v>
          </cell>
          <cell r="K89">
            <v>38504</v>
          </cell>
          <cell r="M89">
            <v>8</v>
          </cell>
          <cell r="N89">
            <v>5</v>
          </cell>
          <cell r="O89">
            <v>8</v>
          </cell>
          <cell r="P89">
            <v>8</v>
          </cell>
        </row>
        <row r="90">
          <cell r="B90">
            <v>45.2</v>
          </cell>
          <cell r="C90" t="str">
            <v>Instrument Transformers</v>
          </cell>
          <cell r="D90" t="str">
            <v>Coupling Capacitors for X-mas Tress CVTs</v>
          </cell>
          <cell r="E90" t="str">
            <v>Replacement</v>
          </cell>
          <cell r="F90" t="str">
            <v>Replace all of this type</v>
          </cell>
          <cell r="G90" t="str">
            <v>CAP</v>
          </cell>
          <cell r="H90" t="str">
            <v>R</v>
          </cell>
          <cell r="I90">
            <v>1998</v>
          </cell>
          <cell r="J90" t="str">
            <v>Asset Managers</v>
          </cell>
          <cell r="K90" t="str">
            <v>June, 2005</v>
          </cell>
          <cell r="M90">
            <v>8</v>
          </cell>
          <cell r="N90">
            <v>5</v>
          </cell>
          <cell r="O90">
            <v>8</v>
          </cell>
          <cell r="P90">
            <v>8</v>
          </cell>
        </row>
        <row r="91">
          <cell r="B91">
            <v>46</v>
          </cell>
          <cell r="C91" t="str">
            <v>Instrument Transformers</v>
          </cell>
          <cell r="D91" t="str">
            <v>Under rated NUB CTs for in capacitor banks</v>
          </cell>
          <cell r="E91" t="str">
            <v>Replacement</v>
          </cell>
          <cell r="F91" t="str">
            <v>Replace with fully rated CT</v>
          </cell>
          <cell r="G91" t="str">
            <v>CAP</v>
          </cell>
          <cell r="H91" t="str">
            <v>R</v>
          </cell>
          <cell r="I91">
            <v>1995</v>
          </cell>
          <cell r="J91" t="str">
            <v>Asset Managers</v>
          </cell>
          <cell r="K91">
            <v>38504</v>
          </cell>
          <cell r="L91" t="str">
            <v>Not defined</v>
          </cell>
          <cell r="M91">
            <v>8</v>
          </cell>
          <cell r="N91">
            <v>2</v>
          </cell>
          <cell r="O91">
            <v>8</v>
          </cell>
          <cell r="P91">
            <v>0</v>
          </cell>
        </row>
        <row r="92">
          <cell r="B92">
            <v>47</v>
          </cell>
          <cell r="C92" t="str">
            <v>Other Equipment</v>
          </cell>
          <cell r="D92" t="str">
            <v>Provide alternate auxiliary supply to Avon SS</v>
          </cell>
          <cell r="E92" t="str">
            <v>Replacement</v>
          </cell>
          <cell r="F92" t="str">
            <v>Install power rated MVTs at Avon to Provide auxiliary supply</v>
          </cell>
          <cell r="G92" t="str">
            <v>CAP</v>
          </cell>
          <cell r="H92" t="str">
            <v>R</v>
          </cell>
          <cell r="I92">
            <v>2003</v>
          </cell>
          <cell r="J92" t="str">
            <v>AM/Central</v>
          </cell>
          <cell r="K92">
            <v>38504</v>
          </cell>
          <cell r="M92">
            <v>0</v>
          </cell>
          <cell r="N92">
            <v>0</v>
          </cell>
          <cell r="O92">
            <v>10</v>
          </cell>
          <cell r="P92">
            <v>8</v>
          </cell>
        </row>
        <row r="93">
          <cell r="B93">
            <v>48</v>
          </cell>
          <cell r="C93" t="str">
            <v>Ancillary Systems</v>
          </cell>
          <cell r="D93" t="str">
            <v xml:space="preserve">VT Secondary Boxes </v>
          </cell>
          <cell r="E93" t="str">
            <v>Replacement</v>
          </cell>
          <cell r="F93" t="str">
            <v>Replace De-ion CBs</v>
          </cell>
          <cell r="G93" t="str">
            <v>MOPS</v>
          </cell>
          <cell r="H93" t="str">
            <v>R</v>
          </cell>
          <cell r="I93">
            <v>2004</v>
          </cell>
          <cell r="J93" t="str">
            <v>Asset Managers</v>
          </cell>
          <cell r="K93">
            <v>38504</v>
          </cell>
          <cell r="M93">
            <v>0</v>
          </cell>
          <cell r="N93">
            <v>0</v>
          </cell>
          <cell r="O93">
            <v>5</v>
          </cell>
          <cell r="P93">
            <v>8</v>
          </cell>
        </row>
        <row r="94">
          <cell r="B94">
            <v>49</v>
          </cell>
          <cell r="C94" t="str">
            <v>Instrument Transformers</v>
          </cell>
          <cell r="D94" t="str">
            <v>Non-Standard CTs</v>
          </cell>
          <cell r="E94" t="str">
            <v>Replacement</v>
          </cell>
          <cell r="F94" t="str">
            <v>Where non-standard CTs are in service, replace if there is no reasonable contingency available</v>
          </cell>
          <cell r="G94" t="str">
            <v>CAP</v>
          </cell>
          <cell r="H94" t="str">
            <v>R</v>
          </cell>
          <cell r="I94">
            <v>1994</v>
          </cell>
          <cell r="J94" t="str">
            <v>Asset Managers</v>
          </cell>
          <cell r="K94">
            <v>38869</v>
          </cell>
          <cell r="L94" t="str">
            <v>Not defined, split</v>
          </cell>
          <cell r="M94">
            <v>0</v>
          </cell>
          <cell r="N94">
            <v>0</v>
          </cell>
          <cell r="O94">
            <v>8</v>
          </cell>
          <cell r="P94">
            <v>5</v>
          </cell>
        </row>
        <row r="95">
          <cell r="B95">
            <v>50</v>
          </cell>
          <cell r="C95" t="str">
            <v>DC Systems</v>
          </cell>
          <cell r="D95" t="str">
            <v>Substation Batteries - 50V</v>
          </cell>
          <cell r="E95" t="str">
            <v>Replacement</v>
          </cell>
          <cell r="F95" t="str">
            <v>Monitor and replace as required</v>
          </cell>
          <cell r="G95" t="str">
            <v>CAP</v>
          </cell>
          <cell r="H95" t="str">
            <v>C</v>
          </cell>
          <cell r="I95">
            <v>1994</v>
          </cell>
          <cell r="J95" t="str">
            <v>Asset Managers</v>
          </cell>
          <cell r="K95" t="str">
            <v>Recurrent</v>
          </cell>
          <cell r="M95">
            <v>0</v>
          </cell>
          <cell r="N95">
            <v>0</v>
          </cell>
          <cell r="O95">
            <v>10</v>
          </cell>
          <cell r="P95">
            <v>2</v>
          </cell>
        </row>
        <row r="96">
          <cell r="B96">
            <v>51</v>
          </cell>
          <cell r="C96" t="str">
            <v>DC Systems</v>
          </cell>
          <cell r="D96" t="str">
            <v>Substation Batteries - 110V</v>
          </cell>
          <cell r="E96" t="str">
            <v>Replacement</v>
          </cell>
          <cell r="F96" t="str">
            <v>Monitor and replace as required</v>
          </cell>
          <cell r="G96" t="str">
            <v>CAP</v>
          </cell>
          <cell r="H96" t="str">
            <v>C</v>
          </cell>
          <cell r="I96">
            <v>1994</v>
          </cell>
          <cell r="J96" t="str">
            <v>Asset Managers</v>
          </cell>
          <cell r="K96" t="str">
            <v>Recurrent</v>
          </cell>
          <cell r="M96">
            <v>0</v>
          </cell>
          <cell r="N96">
            <v>0</v>
          </cell>
          <cell r="O96">
            <v>8</v>
          </cell>
          <cell r="P96">
            <v>2</v>
          </cell>
        </row>
        <row r="97">
          <cell r="B97">
            <v>52</v>
          </cell>
          <cell r="C97" t="str">
            <v>DC Systems</v>
          </cell>
          <cell r="D97" t="str">
            <v>Substation Batteries - 240V</v>
          </cell>
          <cell r="E97" t="str">
            <v>Replacement</v>
          </cell>
          <cell r="F97" t="str">
            <v>Monitor and replace as required</v>
          </cell>
          <cell r="G97" t="str">
            <v>CAP</v>
          </cell>
          <cell r="H97" t="str">
            <v>C</v>
          </cell>
          <cell r="J97" t="str">
            <v>Asset Managers</v>
          </cell>
          <cell r="K97" t="str">
            <v>Recurrent</v>
          </cell>
          <cell r="M97">
            <v>0</v>
          </cell>
          <cell r="N97">
            <v>0</v>
          </cell>
          <cell r="O97">
            <v>8</v>
          </cell>
          <cell r="P97">
            <v>2</v>
          </cell>
        </row>
        <row r="98">
          <cell r="B98">
            <v>53</v>
          </cell>
          <cell r="C98" t="str">
            <v>DC Systems</v>
          </cell>
          <cell r="D98" t="str">
            <v>Substation Battery chargers - 50V</v>
          </cell>
          <cell r="E98" t="str">
            <v>Replacement</v>
          </cell>
          <cell r="F98" t="str">
            <v>Monitor and replace as required</v>
          </cell>
          <cell r="G98" t="str">
            <v>CAP</v>
          </cell>
          <cell r="H98" t="str">
            <v>C</v>
          </cell>
          <cell r="I98">
            <v>1998</v>
          </cell>
          <cell r="J98" t="str">
            <v>Asset Managers</v>
          </cell>
          <cell r="K98" t="str">
            <v>Recurrent</v>
          </cell>
          <cell r="M98">
            <v>0</v>
          </cell>
          <cell r="N98">
            <v>0</v>
          </cell>
          <cell r="O98">
            <v>8</v>
          </cell>
          <cell r="P98">
            <v>2</v>
          </cell>
        </row>
        <row r="99">
          <cell r="B99">
            <v>54</v>
          </cell>
          <cell r="C99" t="str">
            <v>DC Systems</v>
          </cell>
          <cell r="D99" t="str">
            <v>Substation Battery chargers - 110V</v>
          </cell>
          <cell r="E99" t="str">
            <v>Replacement</v>
          </cell>
          <cell r="F99" t="str">
            <v>Monitor and replace as required</v>
          </cell>
          <cell r="G99" t="str">
            <v>CAP</v>
          </cell>
          <cell r="H99" t="str">
            <v>C</v>
          </cell>
          <cell r="I99">
            <v>1998</v>
          </cell>
          <cell r="J99" t="str">
            <v>Asset Managers</v>
          </cell>
          <cell r="K99" t="str">
            <v>Recurrent</v>
          </cell>
          <cell r="M99">
            <v>0</v>
          </cell>
          <cell r="N99">
            <v>0</v>
          </cell>
          <cell r="O99">
            <v>8</v>
          </cell>
          <cell r="P99">
            <v>2</v>
          </cell>
        </row>
        <row r="100">
          <cell r="B100">
            <v>55</v>
          </cell>
          <cell r="C100" t="str">
            <v>DC Systems</v>
          </cell>
          <cell r="D100" t="str">
            <v>Substation Battery chargers - 240V</v>
          </cell>
          <cell r="E100" t="str">
            <v>Replacement</v>
          </cell>
          <cell r="F100" t="str">
            <v>Monitor and replace as required</v>
          </cell>
          <cell r="G100" t="str">
            <v>CAP</v>
          </cell>
          <cell r="H100" t="str">
            <v>C</v>
          </cell>
          <cell r="J100" t="str">
            <v>Asset Managers</v>
          </cell>
          <cell r="K100" t="str">
            <v>Recurrent</v>
          </cell>
          <cell r="M100">
            <v>0</v>
          </cell>
          <cell r="N100">
            <v>0</v>
          </cell>
          <cell r="O100">
            <v>8</v>
          </cell>
          <cell r="P100">
            <v>2</v>
          </cell>
        </row>
        <row r="101">
          <cell r="B101">
            <v>56</v>
          </cell>
          <cell r="C101" t="str">
            <v>Disconnectors and Earth Switches</v>
          </cell>
          <cell r="D101" t="str">
            <v>220kV and above</v>
          </cell>
          <cell r="E101" t="str">
            <v>Replacement</v>
          </cell>
          <cell r="F101" t="str">
            <v>Monitor and replace as required</v>
          </cell>
          <cell r="G101" t="str">
            <v>CAP</v>
          </cell>
          <cell r="H101" t="str">
            <v>C</v>
          </cell>
          <cell r="I101">
            <v>1997</v>
          </cell>
          <cell r="J101" t="str">
            <v>Asset Managers</v>
          </cell>
          <cell r="K101" t="str">
            <v>Recurrent</v>
          </cell>
          <cell r="M101">
            <v>5</v>
          </cell>
          <cell r="N101">
            <v>0</v>
          </cell>
          <cell r="O101">
            <v>10</v>
          </cell>
          <cell r="P101">
            <v>5</v>
          </cell>
        </row>
        <row r="102">
          <cell r="B102">
            <v>57</v>
          </cell>
          <cell r="C102" t="str">
            <v>Disconnectors and Earth Switches</v>
          </cell>
          <cell r="D102" t="str">
            <v>132kV</v>
          </cell>
          <cell r="E102" t="str">
            <v>Replacement</v>
          </cell>
          <cell r="F102" t="str">
            <v>Monitor and replace as required</v>
          </cell>
          <cell r="G102" t="str">
            <v>CAP</v>
          </cell>
          <cell r="H102" t="str">
            <v>C</v>
          </cell>
          <cell r="I102">
            <v>1997</v>
          </cell>
          <cell r="J102" t="str">
            <v>Asset Managers</v>
          </cell>
          <cell r="K102" t="str">
            <v>Recurrent</v>
          </cell>
          <cell r="M102">
            <v>5</v>
          </cell>
          <cell r="N102">
            <v>0</v>
          </cell>
          <cell r="O102">
            <v>10</v>
          </cell>
          <cell r="P102">
            <v>5</v>
          </cell>
        </row>
        <row r="103">
          <cell r="B103">
            <v>58</v>
          </cell>
          <cell r="C103" t="str">
            <v>Disconnectors and Earth Switches</v>
          </cell>
          <cell r="D103" t="str">
            <v>66kV and below</v>
          </cell>
          <cell r="E103" t="str">
            <v>Replacement</v>
          </cell>
          <cell r="F103" t="str">
            <v>Monitor and replace as required</v>
          </cell>
          <cell r="G103" t="str">
            <v>CAP</v>
          </cell>
          <cell r="H103" t="str">
            <v>C</v>
          </cell>
          <cell r="I103">
            <v>1997</v>
          </cell>
          <cell r="J103" t="str">
            <v>Asset Managers</v>
          </cell>
          <cell r="K103" t="str">
            <v>Recurrent</v>
          </cell>
          <cell r="M103">
            <v>5</v>
          </cell>
          <cell r="N103">
            <v>0</v>
          </cell>
          <cell r="O103">
            <v>10</v>
          </cell>
          <cell r="P103">
            <v>5</v>
          </cell>
        </row>
        <row r="104">
          <cell r="B104">
            <v>59</v>
          </cell>
          <cell r="C104" t="str">
            <v>GIS</v>
          </cell>
          <cell r="D104" t="str">
            <v>Beaconsfield</v>
          </cell>
          <cell r="E104" t="str">
            <v>Other</v>
          </cell>
          <cell r="F104" t="str">
            <v>Review options beyond 2006</v>
          </cell>
          <cell r="G104" t="str">
            <v>Ops</v>
          </cell>
          <cell r="H104" t="str">
            <v>I</v>
          </cell>
          <cell r="I104">
            <v>2003</v>
          </cell>
          <cell r="J104" t="str">
            <v>M/AP</v>
          </cell>
          <cell r="K104">
            <v>38687</v>
          </cell>
          <cell r="M104">
            <v>0</v>
          </cell>
          <cell r="N104">
            <v>0</v>
          </cell>
          <cell r="O104">
            <v>8</v>
          </cell>
          <cell r="P104">
            <v>10</v>
          </cell>
        </row>
        <row r="105">
          <cell r="B105">
            <v>60</v>
          </cell>
          <cell r="C105" t="str">
            <v>GIS</v>
          </cell>
          <cell r="D105" t="str">
            <v>Beaconsfield</v>
          </cell>
          <cell r="E105" t="str">
            <v>Replacement</v>
          </cell>
          <cell r="F105" t="str">
            <v>Install conventional CB on No.1 Reactor</v>
          </cell>
          <cell r="G105" t="str">
            <v>CAP</v>
          </cell>
          <cell r="H105" t="str">
            <v>R</v>
          </cell>
          <cell r="I105">
            <v>2004</v>
          </cell>
          <cell r="J105" t="str">
            <v>AM/Central</v>
          </cell>
          <cell r="K105">
            <v>38504</v>
          </cell>
          <cell r="M105">
            <v>0</v>
          </cell>
          <cell r="N105">
            <v>2</v>
          </cell>
          <cell r="O105">
            <v>10</v>
          </cell>
          <cell r="P105">
            <v>10</v>
          </cell>
        </row>
        <row r="106">
          <cell r="B106">
            <v>61</v>
          </cell>
          <cell r="C106" t="str">
            <v>Environment</v>
          </cell>
          <cell r="D106" t="str">
            <v>PCB Disposal</v>
          </cell>
          <cell r="E106" t="str">
            <v>Replacement</v>
          </cell>
          <cell r="F106" t="str">
            <v>Remove all scheduled PCB contaminated from in-service equipment</v>
          </cell>
          <cell r="G106" t="str">
            <v>CAP</v>
          </cell>
          <cell r="H106" t="str">
            <v>R</v>
          </cell>
          <cell r="I106">
            <v>2003</v>
          </cell>
          <cell r="J106" t="str">
            <v>Asset Managers</v>
          </cell>
          <cell r="K106">
            <v>40179</v>
          </cell>
          <cell r="M106">
            <v>2</v>
          </cell>
          <cell r="N106">
            <v>10</v>
          </cell>
          <cell r="O106">
            <v>0</v>
          </cell>
          <cell r="P106">
            <v>8</v>
          </cell>
        </row>
        <row r="107">
          <cell r="B107">
            <v>62</v>
          </cell>
          <cell r="C107" t="str">
            <v>Surge Diverters</v>
          </cell>
          <cell r="D107" t="str">
            <v>Gapped Type (pre 1965) - 220kV and above</v>
          </cell>
          <cell r="E107" t="str">
            <v>Replacement</v>
          </cell>
          <cell r="F107" t="str">
            <v>Replace</v>
          </cell>
          <cell r="G107" t="str">
            <v>MOPS</v>
          </cell>
          <cell r="H107" t="str">
            <v>R</v>
          </cell>
          <cell r="I107">
            <v>2000</v>
          </cell>
          <cell r="J107" t="str">
            <v>Asset Managers</v>
          </cell>
          <cell r="K107" t="str">
            <v>June, 2005</v>
          </cell>
          <cell r="M107">
            <v>8</v>
          </cell>
          <cell r="N107">
            <v>0</v>
          </cell>
          <cell r="O107">
            <v>8</v>
          </cell>
          <cell r="P107">
            <v>0</v>
          </cell>
        </row>
        <row r="108">
          <cell r="B108">
            <v>63</v>
          </cell>
          <cell r="C108" t="str">
            <v>Surge Diverters</v>
          </cell>
          <cell r="D108" t="str">
            <v>Gapped Type (pre 1965) - 132kV</v>
          </cell>
          <cell r="E108" t="str">
            <v>Replacement</v>
          </cell>
          <cell r="F108" t="str">
            <v>Replace</v>
          </cell>
          <cell r="G108" t="str">
            <v>MOPS</v>
          </cell>
          <cell r="H108" t="str">
            <v>R</v>
          </cell>
          <cell r="I108">
            <v>2000</v>
          </cell>
          <cell r="J108" t="str">
            <v>Asset Managers</v>
          </cell>
          <cell r="K108" t="str">
            <v>June, 2005</v>
          </cell>
          <cell r="M108">
            <v>8</v>
          </cell>
          <cell r="N108">
            <v>0</v>
          </cell>
          <cell r="O108">
            <v>8</v>
          </cell>
          <cell r="P108">
            <v>0</v>
          </cell>
        </row>
        <row r="109">
          <cell r="B109">
            <v>64</v>
          </cell>
          <cell r="C109" t="str">
            <v>Surge Diverters</v>
          </cell>
          <cell r="D109" t="str">
            <v>Gapped Type (pre 1965) - 66kV</v>
          </cell>
          <cell r="E109" t="str">
            <v>Replacement</v>
          </cell>
          <cell r="F109" t="str">
            <v>Replace</v>
          </cell>
          <cell r="G109" t="str">
            <v>MOPS</v>
          </cell>
          <cell r="H109" t="str">
            <v>R</v>
          </cell>
          <cell r="I109">
            <v>2000</v>
          </cell>
          <cell r="J109" t="str">
            <v>Asset Managers</v>
          </cell>
          <cell r="K109" t="str">
            <v>June, 2005</v>
          </cell>
          <cell r="M109">
            <v>8</v>
          </cell>
          <cell r="N109">
            <v>0</v>
          </cell>
          <cell r="O109">
            <v>8</v>
          </cell>
          <cell r="P109">
            <v>0</v>
          </cell>
        </row>
        <row r="110">
          <cell r="B110">
            <v>65</v>
          </cell>
          <cell r="C110" t="str">
            <v>Surge Diverters</v>
          </cell>
          <cell r="D110" t="str">
            <v>Gapped Type (post 1965) - 220kV and above</v>
          </cell>
          <cell r="E110" t="str">
            <v>Replacement</v>
          </cell>
          <cell r="F110" t="str">
            <v>Replace</v>
          </cell>
          <cell r="G110" t="str">
            <v>MOPS</v>
          </cell>
          <cell r="H110" t="str">
            <v>R</v>
          </cell>
          <cell r="I110">
            <v>2002</v>
          </cell>
          <cell r="J110" t="str">
            <v>Asset Managers</v>
          </cell>
          <cell r="K110">
            <v>40330</v>
          </cell>
          <cell r="M110">
            <v>8</v>
          </cell>
          <cell r="N110">
            <v>0</v>
          </cell>
          <cell r="O110">
            <v>8</v>
          </cell>
          <cell r="P110">
            <v>0</v>
          </cell>
        </row>
        <row r="111">
          <cell r="B111">
            <v>66</v>
          </cell>
          <cell r="C111" t="str">
            <v>Surge Diverters</v>
          </cell>
          <cell r="D111" t="str">
            <v>Gapped Type (post 1965) - 132kV</v>
          </cell>
          <cell r="E111" t="str">
            <v>Replacement</v>
          </cell>
          <cell r="F111" t="str">
            <v>Replace</v>
          </cell>
          <cell r="G111" t="str">
            <v>MOPS</v>
          </cell>
          <cell r="H111" t="str">
            <v>R</v>
          </cell>
          <cell r="I111">
            <v>2002</v>
          </cell>
          <cell r="J111" t="str">
            <v>Asset Managers</v>
          </cell>
          <cell r="K111">
            <v>40330</v>
          </cell>
          <cell r="M111">
            <v>8</v>
          </cell>
          <cell r="N111">
            <v>0</v>
          </cell>
          <cell r="O111">
            <v>8</v>
          </cell>
          <cell r="P111">
            <v>0</v>
          </cell>
        </row>
        <row r="112">
          <cell r="B112">
            <v>67</v>
          </cell>
          <cell r="C112" t="str">
            <v>Surge Diverters</v>
          </cell>
          <cell r="D112" t="str">
            <v>Gapped Type (post 1965) - 66kV and below</v>
          </cell>
          <cell r="E112" t="str">
            <v>Replacement</v>
          </cell>
          <cell r="F112" t="str">
            <v>Replace</v>
          </cell>
          <cell r="G112" t="str">
            <v>MOPS</v>
          </cell>
          <cell r="H112" t="str">
            <v>R</v>
          </cell>
          <cell r="I112">
            <v>2002</v>
          </cell>
          <cell r="J112" t="str">
            <v>Asset Managers</v>
          </cell>
          <cell r="K112">
            <v>40330</v>
          </cell>
          <cell r="M112">
            <v>8</v>
          </cell>
          <cell r="N112">
            <v>0</v>
          </cell>
          <cell r="O112">
            <v>8</v>
          </cell>
          <cell r="P112">
            <v>0</v>
          </cell>
        </row>
        <row r="113">
          <cell r="B113">
            <v>68</v>
          </cell>
          <cell r="C113" t="str">
            <v>Reactive Plant</v>
          </cell>
          <cell r="D113" t="str">
            <v>Capacitor</v>
          </cell>
          <cell r="E113" t="str">
            <v>Replacement</v>
          </cell>
          <cell r="F113" t="str">
            <v>Monitor and replace as required</v>
          </cell>
          <cell r="G113" t="str">
            <v>CAP</v>
          </cell>
          <cell r="H113" t="str">
            <v>C</v>
          </cell>
          <cell r="I113">
            <v>2000</v>
          </cell>
          <cell r="J113" t="str">
            <v>Asset Managers</v>
          </cell>
          <cell r="K113" t="str">
            <v>Recurrent</v>
          </cell>
          <cell r="M113">
            <v>2</v>
          </cell>
          <cell r="N113">
            <v>2</v>
          </cell>
          <cell r="O113">
            <v>8</v>
          </cell>
          <cell r="P113">
            <v>10</v>
          </cell>
        </row>
        <row r="114">
          <cell r="B114">
            <v>69.099999999999994</v>
          </cell>
          <cell r="C114" t="str">
            <v>Buildings</v>
          </cell>
          <cell r="D114" t="str">
            <v>Pre- 1975 Buildings</v>
          </cell>
          <cell r="E114" t="str">
            <v>Other</v>
          </cell>
          <cell r="F114" t="str">
            <v>Formal building inspection to be carried out since 1990</v>
          </cell>
          <cell r="G114" t="str">
            <v>Ops</v>
          </cell>
          <cell r="H114" t="str">
            <v>I</v>
          </cell>
          <cell r="I114">
            <v>1998</v>
          </cell>
          <cell r="J114" t="str">
            <v>Asset Managers</v>
          </cell>
          <cell r="K114">
            <v>38322</v>
          </cell>
        </row>
        <row r="115">
          <cell r="B115">
            <v>69.2</v>
          </cell>
          <cell r="C115" t="str">
            <v>Buildings</v>
          </cell>
          <cell r="D115" t="str">
            <v>Building Defects</v>
          </cell>
          <cell r="E115" t="str">
            <v>Other</v>
          </cell>
          <cell r="F115" t="str">
            <v>Regional Business plans to make provision for maintenance</v>
          </cell>
          <cell r="G115" t="str">
            <v>MOPS</v>
          </cell>
          <cell r="H115" t="str">
            <v>c</v>
          </cell>
          <cell r="I115">
            <v>1998</v>
          </cell>
          <cell r="J115" t="str">
            <v>Asset Managers</v>
          </cell>
          <cell r="K115" t="str">
            <v>Recurrent</v>
          </cell>
          <cell r="M115">
            <v>5</v>
          </cell>
          <cell r="N115">
            <v>2</v>
          </cell>
          <cell r="O115">
            <v>0</v>
          </cell>
          <cell r="P115">
            <v>2</v>
          </cell>
        </row>
        <row r="116">
          <cell r="B116">
            <v>69.3</v>
          </cell>
          <cell r="C116" t="str">
            <v>Buildings</v>
          </cell>
          <cell r="D116" t="str">
            <v>Building Improvements</v>
          </cell>
          <cell r="E116" t="str">
            <v>Other</v>
          </cell>
          <cell r="F116" t="str">
            <v>Regional Buisness plans to make provision for building improvements</v>
          </cell>
          <cell r="G116" t="str">
            <v>CAP</v>
          </cell>
          <cell r="H116" t="str">
            <v>c</v>
          </cell>
          <cell r="I116">
            <v>2004</v>
          </cell>
          <cell r="J116" t="str">
            <v>Asset Managers</v>
          </cell>
          <cell r="K116" t="str">
            <v>recurrent</v>
          </cell>
        </row>
        <row r="117">
          <cell r="B117">
            <v>70.099999999999994</v>
          </cell>
          <cell r="C117" t="str">
            <v>Buildings</v>
          </cell>
          <cell r="D117" t="str">
            <v>Energy Efficiency (220kV sites and above)</v>
          </cell>
          <cell r="E117" t="str">
            <v>Other</v>
          </cell>
          <cell r="F117" t="str">
            <v>Carry out energy audit and implement approved recommendations</v>
          </cell>
          <cell r="G117" t="str">
            <v>Ops</v>
          </cell>
          <cell r="H117" t="str">
            <v>I,A</v>
          </cell>
          <cell r="I117">
            <v>2003</v>
          </cell>
          <cell r="J117" t="str">
            <v>Asset Managers</v>
          </cell>
          <cell r="K117" t="str">
            <v>December, 2003, June 2004</v>
          </cell>
          <cell r="L117" t="str">
            <v>Split</v>
          </cell>
        </row>
        <row r="118">
          <cell r="B118">
            <v>70.2</v>
          </cell>
          <cell r="C118" t="str">
            <v>Buildings</v>
          </cell>
          <cell r="D118" t="str">
            <v>Energy Efficiency (sites 132kV and below)</v>
          </cell>
          <cell r="E118" t="str">
            <v>Other</v>
          </cell>
          <cell r="F118" t="str">
            <v>Carry out energy audit and implement approved recommendations</v>
          </cell>
          <cell r="G118" t="str">
            <v>Ops</v>
          </cell>
          <cell r="H118" t="str">
            <v>I,A</v>
          </cell>
          <cell r="I118">
            <v>2003</v>
          </cell>
          <cell r="J118" t="str">
            <v>Asset Managers</v>
          </cell>
          <cell r="K118" t="str">
            <v>June, 2004, December 2004</v>
          </cell>
          <cell r="L118" t="str">
            <v>Split</v>
          </cell>
          <cell r="M118" t="str">
            <v>Assess indivually</v>
          </cell>
        </row>
        <row r="119">
          <cell r="B119">
            <v>71.099999999999994</v>
          </cell>
          <cell r="C119" t="str">
            <v>Fire</v>
          </cell>
          <cell r="D119" t="str">
            <v>Fire Detection and Protection Systems</v>
          </cell>
          <cell r="E119" t="str">
            <v>Other</v>
          </cell>
          <cell r="F119" t="str">
            <v>Regional Business plans to make provision for any installation or replacement to fire detection and protection systems in accordance with the Fire Protection Policies and procedures manual</v>
          </cell>
          <cell r="G119" t="str">
            <v>MOPS</v>
          </cell>
          <cell r="H119" t="str">
            <v>C</v>
          </cell>
          <cell r="I119">
            <v>1998</v>
          </cell>
          <cell r="J119" t="str">
            <v>Asset Managers</v>
          </cell>
          <cell r="K119" t="str">
            <v>Recurrent</v>
          </cell>
          <cell r="M119" t="str">
            <v>Assess indivually</v>
          </cell>
        </row>
        <row r="120">
          <cell r="B120">
            <v>71.2</v>
          </cell>
          <cell r="C120" t="str">
            <v>Fire</v>
          </cell>
          <cell r="D120" t="str">
            <v>Fire Detection and Protection Systems</v>
          </cell>
          <cell r="E120" t="str">
            <v>Upgrade</v>
          </cell>
          <cell r="F120" t="str">
            <v>Install VESDA Systems</v>
          </cell>
          <cell r="G120" t="str">
            <v>CAP</v>
          </cell>
          <cell r="H120" t="str">
            <v>R</v>
          </cell>
        </row>
        <row r="121">
          <cell r="B121">
            <v>72.099999999999994</v>
          </cell>
          <cell r="C121" t="str">
            <v>Fire</v>
          </cell>
          <cell r="D121" t="str">
            <v>Automatic Fire Protection Schemes for Power transformers</v>
          </cell>
          <cell r="E121" t="str">
            <v>Other</v>
          </cell>
          <cell r="F121" t="str">
            <v>Regional Business plans to make provision for any installation or replacement to fire detection and protection systems in accordance with the Fire Protection Policies and procedures manual</v>
          </cell>
          <cell r="G121" t="str">
            <v>MOPS</v>
          </cell>
          <cell r="H121" t="str">
            <v>C</v>
          </cell>
          <cell r="I121">
            <v>1998</v>
          </cell>
          <cell r="J121" t="str">
            <v>Asset Managers</v>
          </cell>
          <cell r="K121">
            <v>38504</v>
          </cell>
          <cell r="M121" t="str">
            <v>Assess indivually</v>
          </cell>
        </row>
        <row r="122">
          <cell r="B122">
            <v>72.2</v>
          </cell>
          <cell r="C122" t="str">
            <v>Fire</v>
          </cell>
          <cell r="D122" t="str">
            <v>Automatic Fire Protection Schemes for Power transformers</v>
          </cell>
          <cell r="E122" t="str">
            <v>Other</v>
          </cell>
          <cell r="F122" t="str">
            <v>Decommission deluge systems not required as and when maintenance costs become significant.</v>
          </cell>
          <cell r="G122" t="str">
            <v>Ops</v>
          </cell>
          <cell r="H122" t="str">
            <v>C</v>
          </cell>
          <cell r="I122">
            <v>1998</v>
          </cell>
          <cell r="J122" t="str">
            <v>Asset Managers</v>
          </cell>
          <cell r="K122">
            <v>38504</v>
          </cell>
          <cell r="M122">
            <v>0</v>
          </cell>
          <cell r="N122">
            <v>0</v>
          </cell>
          <cell r="O122">
            <v>0</v>
          </cell>
          <cell r="P122">
            <v>10</v>
          </cell>
        </row>
        <row r="123">
          <cell r="B123">
            <v>73</v>
          </cell>
          <cell r="C123" t="str">
            <v>Other Equipment</v>
          </cell>
          <cell r="D123" t="str">
            <v>General</v>
          </cell>
          <cell r="E123" t="str">
            <v>Other</v>
          </cell>
          <cell r="F123" t="str">
            <v>Monitor and replace as required</v>
          </cell>
          <cell r="G123" t="str">
            <v>MOPS</v>
          </cell>
          <cell r="H123" t="str">
            <v>C</v>
          </cell>
          <cell r="I123">
            <v>1998</v>
          </cell>
          <cell r="J123" t="str">
            <v>Asset Managers</v>
          </cell>
          <cell r="K123" t="str">
            <v>recurrent</v>
          </cell>
          <cell r="M123" t="str">
            <v>Assess indivually</v>
          </cell>
        </row>
        <row r="124">
          <cell r="B124">
            <v>74</v>
          </cell>
          <cell r="C124" t="str">
            <v>Environment</v>
          </cell>
          <cell r="D124" t="str">
            <v>Transformer Bunds</v>
          </cell>
          <cell r="E124" t="str">
            <v>Other</v>
          </cell>
          <cell r="F124" t="str">
            <v>Inspect and reseal all bunds where sealing is not satisfactory</v>
          </cell>
          <cell r="G124" t="str">
            <v>MOPS</v>
          </cell>
          <cell r="H124" t="str">
            <v>C</v>
          </cell>
          <cell r="I124">
            <v>2004</v>
          </cell>
          <cell r="J124" t="str">
            <v>Asset Managers</v>
          </cell>
          <cell r="K124">
            <v>38869</v>
          </cell>
          <cell r="M124">
            <v>0</v>
          </cell>
          <cell r="N124">
            <v>10</v>
          </cell>
          <cell r="O124">
            <v>0</v>
          </cell>
          <cell r="P124">
            <v>10</v>
          </cell>
        </row>
        <row r="125">
          <cell r="B125">
            <v>75</v>
          </cell>
          <cell r="C125" t="str">
            <v>Circuit Breakers</v>
          </cell>
          <cell r="D125" t="str">
            <v>POW Circuit Breakers</v>
          </cell>
          <cell r="E125" t="str">
            <v>Replacement</v>
          </cell>
          <cell r="F125" t="str">
            <v>Install Point on Wave CBs</v>
          </cell>
          <cell r="G125" t="str">
            <v>CAP</v>
          </cell>
          <cell r="H125" t="str">
            <v>A</v>
          </cell>
          <cell r="I125">
            <v>1998</v>
          </cell>
          <cell r="J125" t="str">
            <v>Asset Managers</v>
          </cell>
          <cell r="K125" t="str">
            <v>June , 2005</v>
          </cell>
          <cell r="M125">
            <v>0</v>
          </cell>
          <cell r="N125">
            <v>0</v>
          </cell>
          <cell r="O125">
            <v>8</v>
          </cell>
          <cell r="P125">
            <v>10</v>
          </cell>
        </row>
        <row r="126">
          <cell r="B126">
            <v>76</v>
          </cell>
          <cell r="C126" t="str">
            <v>Reactive Plant</v>
          </cell>
          <cell r="D126" t="str">
            <v>Sydney South Syn Cons</v>
          </cell>
          <cell r="E126" t="str">
            <v>Other</v>
          </cell>
          <cell r="F126" t="str">
            <v>Retire on commissioning of Sydney South SVC</v>
          </cell>
          <cell r="G126" t="str">
            <v>Ops</v>
          </cell>
          <cell r="H126" t="str">
            <v>C</v>
          </cell>
          <cell r="I126">
            <v>1998</v>
          </cell>
          <cell r="J126" t="str">
            <v>Asset Managers</v>
          </cell>
          <cell r="K126" t="str">
            <v>within 12 months of SYW SVC</v>
          </cell>
          <cell r="M126">
            <v>5</v>
          </cell>
          <cell r="N126">
            <v>2</v>
          </cell>
          <cell r="O126">
            <v>10</v>
          </cell>
          <cell r="P126">
            <v>10</v>
          </cell>
        </row>
        <row r="127">
          <cell r="B127">
            <v>77</v>
          </cell>
          <cell r="C127" t="str">
            <v>Shunt Capacitor Banks</v>
          </cell>
          <cell r="D127" t="str">
            <v>Concrete Pads</v>
          </cell>
          <cell r="E127" t="str">
            <v>Other</v>
          </cell>
          <cell r="F127" t="str">
            <v xml:space="preserve">Identify Capacitor banks with excessive weed growth </v>
          </cell>
          <cell r="G127" t="str">
            <v>Ops</v>
          </cell>
          <cell r="H127" t="str">
            <v>I</v>
          </cell>
          <cell r="I127">
            <v>2001</v>
          </cell>
          <cell r="J127" t="str">
            <v>Asset Managers</v>
          </cell>
          <cell r="K127">
            <v>38504</v>
          </cell>
          <cell r="M127">
            <v>2</v>
          </cell>
          <cell r="N127">
            <v>2</v>
          </cell>
          <cell r="O127">
            <v>8</v>
          </cell>
          <cell r="P127">
            <v>5</v>
          </cell>
        </row>
        <row r="128">
          <cell r="B128">
            <v>77.099999999999994</v>
          </cell>
          <cell r="C128" t="str">
            <v>Shunt Capacitor Banks</v>
          </cell>
          <cell r="D128" t="str">
            <v>Concrete Pads</v>
          </cell>
          <cell r="E128" t="str">
            <v>Replacement</v>
          </cell>
          <cell r="F128" t="str">
            <v>Re-surface capacitor banks as required</v>
          </cell>
          <cell r="G128" t="str">
            <v>MOPS</v>
          </cell>
          <cell r="H128" t="str">
            <v>C</v>
          </cell>
          <cell r="I128">
            <v>2001</v>
          </cell>
          <cell r="J128" t="str">
            <v>Asset Managers</v>
          </cell>
          <cell r="K128">
            <v>39965</v>
          </cell>
          <cell r="M128">
            <v>2</v>
          </cell>
          <cell r="N128">
            <v>2</v>
          </cell>
          <cell r="O128">
            <v>8</v>
          </cell>
          <cell r="P128">
            <v>8</v>
          </cell>
        </row>
        <row r="129">
          <cell r="B129">
            <v>78</v>
          </cell>
          <cell r="C129" t="str">
            <v>Condition Monitoring</v>
          </cell>
          <cell r="D129" t="str">
            <v>Dissolved Gas in Oil</v>
          </cell>
          <cell r="E129" t="str">
            <v>Other</v>
          </cell>
          <cell r="F129" t="str">
            <v>Install DGA monitors on transformers nominated in the Condition Monitoring Working Group Report (Recommendation 5.)</v>
          </cell>
          <cell r="G129" t="str">
            <v>CAP</v>
          </cell>
          <cell r="H129" t="str">
            <v>A</v>
          </cell>
          <cell r="I129">
            <v>2003</v>
          </cell>
          <cell r="J129" t="str">
            <v>Asset Managers</v>
          </cell>
          <cell r="K129">
            <v>38504</v>
          </cell>
          <cell r="L129" t="str">
            <v>List in Doc, - 3 categories</v>
          </cell>
          <cell r="M129">
            <v>0</v>
          </cell>
          <cell r="N129">
            <v>0</v>
          </cell>
          <cell r="O129">
            <v>10</v>
          </cell>
          <cell r="P129">
            <v>10</v>
          </cell>
        </row>
        <row r="130">
          <cell r="B130">
            <v>79</v>
          </cell>
          <cell r="C130" t="str">
            <v>Condition Monitoring</v>
          </cell>
          <cell r="D130" t="str">
            <v>Dissolved Gas in Oil</v>
          </cell>
          <cell r="E130" t="str">
            <v>Other</v>
          </cell>
          <cell r="F130" t="str">
            <v>Upgrade  to Calisto type</v>
          </cell>
          <cell r="G130" t="str">
            <v>CAP</v>
          </cell>
          <cell r="I130">
            <v>2003</v>
          </cell>
          <cell r="J130" t="str">
            <v>Asset Managers</v>
          </cell>
          <cell r="K130">
            <v>38504</v>
          </cell>
          <cell r="M130">
            <v>0</v>
          </cell>
          <cell r="N130">
            <v>0</v>
          </cell>
          <cell r="O130">
            <v>10</v>
          </cell>
          <cell r="P130">
            <v>10</v>
          </cell>
        </row>
        <row r="131">
          <cell r="B131">
            <v>80</v>
          </cell>
          <cell r="C131" t="str">
            <v>Condition Monitoring</v>
          </cell>
          <cell r="D131" t="str">
            <v>Dissolved Gas in Oil</v>
          </cell>
          <cell r="E131" t="str">
            <v>Other</v>
          </cell>
          <cell r="F131" t="str">
            <v>Move to Oil circulation path</v>
          </cell>
          <cell r="G131" t="str">
            <v>MOPS</v>
          </cell>
          <cell r="I131">
            <v>2003</v>
          </cell>
          <cell r="J131" t="str">
            <v>Asset Managers</v>
          </cell>
          <cell r="K131">
            <v>38869</v>
          </cell>
          <cell r="M131">
            <v>0</v>
          </cell>
          <cell r="N131">
            <v>0</v>
          </cell>
          <cell r="O131">
            <v>10</v>
          </cell>
          <cell r="P131">
            <v>10</v>
          </cell>
        </row>
        <row r="132">
          <cell r="B132">
            <v>81</v>
          </cell>
          <cell r="C132" t="str">
            <v>Condition Monitoring</v>
          </cell>
          <cell r="D132" t="str">
            <v>Moisture in Oil</v>
          </cell>
          <cell r="E132" t="str">
            <v>Other</v>
          </cell>
          <cell r="F132" t="str">
            <v>Install online moisture monitors to  transformers nominated in the Condition Monitoring working group Report (Recommendation 10)</v>
          </cell>
          <cell r="G132" t="str">
            <v>CAP</v>
          </cell>
          <cell r="H132" t="str">
            <v>R</v>
          </cell>
          <cell r="I132">
            <v>2003</v>
          </cell>
          <cell r="J132" t="str">
            <v>Asset Managers</v>
          </cell>
          <cell r="K132">
            <v>38504</v>
          </cell>
          <cell r="M132">
            <v>0</v>
          </cell>
          <cell r="N132">
            <v>0</v>
          </cell>
          <cell r="O132">
            <v>10</v>
          </cell>
          <cell r="P132">
            <v>10</v>
          </cell>
        </row>
        <row r="133">
          <cell r="B133">
            <v>82.1</v>
          </cell>
          <cell r="C133" t="str">
            <v>Condition Monitoring</v>
          </cell>
          <cell r="D133" t="str">
            <v>Tapchanger Monitors</v>
          </cell>
          <cell r="E133" t="str">
            <v>Other</v>
          </cell>
          <cell r="F133" t="str">
            <v>Install tapchanger monitors to specific Reinhausen Tapchangers nominated in the Condition Monitoring Working Group Report (Recommendation 13)</v>
          </cell>
          <cell r="G133" t="str">
            <v>CAP</v>
          </cell>
          <cell r="H133" t="str">
            <v>R</v>
          </cell>
          <cell r="I133">
            <v>2003</v>
          </cell>
          <cell r="J133" t="str">
            <v>Asset Managers</v>
          </cell>
          <cell r="K133">
            <v>39234</v>
          </cell>
          <cell r="M133">
            <v>2</v>
          </cell>
          <cell r="N133">
            <v>2</v>
          </cell>
          <cell r="O133">
            <v>10</v>
          </cell>
          <cell r="P133">
            <v>8</v>
          </cell>
        </row>
        <row r="134">
          <cell r="B134">
            <v>82.2</v>
          </cell>
          <cell r="C134" t="str">
            <v>Condition Monitoring</v>
          </cell>
          <cell r="D134" t="str">
            <v>Tapchanger Monitors</v>
          </cell>
          <cell r="E134" t="str">
            <v>Other</v>
          </cell>
          <cell r="F134" t="str">
            <v>Review effectiveness of existing tapchanger monitors and consider further installation of tapchanger monitors on transformers identified in the Condition Working Group Report (Recommendation 13)</v>
          </cell>
          <cell r="G134" t="str">
            <v>Ops</v>
          </cell>
          <cell r="H134" t="str">
            <v>I</v>
          </cell>
          <cell r="I134">
            <v>2003</v>
          </cell>
          <cell r="J134" t="str">
            <v>SSE</v>
          </cell>
          <cell r="K134">
            <v>38322</v>
          </cell>
          <cell r="M134">
            <v>2</v>
          </cell>
          <cell r="N134">
            <v>2</v>
          </cell>
          <cell r="O134">
            <v>10</v>
          </cell>
          <cell r="P134">
            <v>8</v>
          </cell>
        </row>
        <row r="135">
          <cell r="B135">
            <v>82.3</v>
          </cell>
          <cell r="C135" t="str">
            <v>Condition Monitoring</v>
          </cell>
          <cell r="D135" t="str">
            <v>Tapchanger Monitors</v>
          </cell>
          <cell r="E135" t="str">
            <v>Other</v>
          </cell>
          <cell r="F135" t="str">
            <v>Install Reinhausen Tapchanger Monitors to transformers identified above</v>
          </cell>
          <cell r="G135" t="str">
            <v>CAP</v>
          </cell>
          <cell r="H135" t="str">
            <v>C</v>
          </cell>
          <cell r="I135">
            <v>2003</v>
          </cell>
          <cell r="J135" t="str">
            <v>Asset Managers</v>
          </cell>
          <cell r="K135">
            <v>39965</v>
          </cell>
          <cell r="M135">
            <v>2</v>
          </cell>
          <cell r="N135">
            <v>2</v>
          </cell>
          <cell r="O135">
            <v>10</v>
          </cell>
          <cell r="P135">
            <v>8</v>
          </cell>
        </row>
        <row r="136">
          <cell r="B136">
            <v>83</v>
          </cell>
          <cell r="C136" t="str">
            <v>Condition Monitoring</v>
          </cell>
          <cell r="D136" t="str">
            <v>CT  DDF Monitors</v>
          </cell>
          <cell r="E136" t="str">
            <v>Other</v>
          </cell>
          <cell r="F136" t="str">
            <v>Resolve Reliability Concerns for Powerlink DDF monitoring system</v>
          </cell>
          <cell r="G136" t="str">
            <v>Ops</v>
          </cell>
          <cell r="H136" t="str">
            <v>I</v>
          </cell>
          <cell r="I136">
            <v>2003</v>
          </cell>
          <cell r="J136" t="str">
            <v>AM/Northern</v>
          </cell>
          <cell r="K136">
            <v>38504</v>
          </cell>
          <cell r="L136" t="str">
            <v>No date</v>
          </cell>
          <cell r="M136">
            <v>0</v>
          </cell>
          <cell r="N136">
            <v>0</v>
          </cell>
          <cell r="O136">
            <v>10</v>
          </cell>
          <cell r="P136">
            <v>10</v>
          </cell>
        </row>
        <row r="137">
          <cell r="B137">
            <v>84.1</v>
          </cell>
          <cell r="C137" t="str">
            <v>Condition Monitoring</v>
          </cell>
          <cell r="D137" t="str">
            <v>CT  DDF Monitors</v>
          </cell>
          <cell r="E137" t="str">
            <v>Other</v>
          </cell>
          <cell r="F137" t="str">
            <v>Purchase, install AVO SOS system</v>
          </cell>
          <cell r="G137" t="str">
            <v>CAP</v>
          </cell>
          <cell r="H137" t="str">
            <v>I</v>
          </cell>
          <cell r="I137">
            <v>2003</v>
          </cell>
          <cell r="J137" t="str">
            <v>AM/Central</v>
          </cell>
          <cell r="K137">
            <v>38139</v>
          </cell>
          <cell r="M137">
            <v>0</v>
          </cell>
          <cell r="N137">
            <v>0</v>
          </cell>
          <cell r="O137">
            <v>10</v>
          </cell>
          <cell r="P137">
            <v>10</v>
          </cell>
        </row>
        <row r="138">
          <cell r="B138">
            <v>84.2</v>
          </cell>
          <cell r="C138" t="str">
            <v>Condition Monitoring</v>
          </cell>
          <cell r="D138" t="str">
            <v>CT  DDF Monitors</v>
          </cell>
          <cell r="E138" t="str">
            <v>Other</v>
          </cell>
          <cell r="F138" t="str">
            <v>Evaluate performance of AVO SOS system</v>
          </cell>
          <cell r="G138" t="str">
            <v>Ops</v>
          </cell>
          <cell r="H138" t="str">
            <v>I</v>
          </cell>
          <cell r="I138">
            <v>2003</v>
          </cell>
          <cell r="J138" t="str">
            <v>AM/Central</v>
          </cell>
          <cell r="K138">
            <v>38687</v>
          </cell>
          <cell r="M138">
            <v>0</v>
          </cell>
          <cell r="N138">
            <v>0</v>
          </cell>
          <cell r="O138">
            <v>10</v>
          </cell>
          <cell r="P138">
            <v>10</v>
          </cell>
        </row>
        <row r="139">
          <cell r="B139">
            <v>85.1</v>
          </cell>
          <cell r="C139" t="str">
            <v>Condition Monitoring</v>
          </cell>
          <cell r="D139" t="str">
            <v>CT  DDF Monitors</v>
          </cell>
          <cell r="E139" t="str">
            <v>Other</v>
          </cell>
          <cell r="F139" t="str">
            <v>Purchase and install Connel Wagner Intellinode system</v>
          </cell>
          <cell r="G139" t="str">
            <v>CAP</v>
          </cell>
          <cell r="H139" t="str">
            <v>I</v>
          </cell>
          <cell r="I139">
            <v>2003</v>
          </cell>
          <cell r="J139" t="str">
            <v>AM/Northern</v>
          </cell>
          <cell r="K139" t="str">
            <v>When System is in production</v>
          </cell>
          <cell r="L139" t="str">
            <v>No Date</v>
          </cell>
          <cell r="M139">
            <v>0</v>
          </cell>
          <cell r="N139">
            <v>0</v>
          </cell>
          <cell r="O139">
            <v>10</v>
          </cell>
          <cell r="P139">
            <v>10</v>
          </cell>
        </row>
        <row r="140">
          <cell r="B140">
            <v>85.2</v>
          </cell>
          <cell r="C140" t="str">
            <v>Condition Monitoring</v>
          </cell>
          <cell r="D140" t="str">
            <v>CT  DDF Monitors</v>
          </cell>
          <cell r="E140" t="str">
            <v>Other</v>
          </cell>
          <cell r="F140" t="str">
            <v>Evaluate performance of Connel Wagner Intellinode system</v>
          </cell>
          <cell r="G140" t="str">
            <v>Ops</v>
          </cell>
          <cell r="H140" t="str">
            <v>I</v>
          </cell>
          <cell r="I140">
            <v>2003</v>
          </cell>
          <cell r="J140" t="str">
            <v>AM/Northern</v>
          </cell>
          <cell r="K140" t="str">
            <v>TBA</v>
          </cell>
          <cell r="L140" t="str">
            <v>No Date</v>
          </cell>
          <cell r="M140">
            <v>0</v>
          </cell>
          <cell r="N140">
            <v>0</v>
          </cell>
          <cell r="O140">
            <v>10</v>
          </cell>
          <cell r="P140">
            <v>10</v>
          </cell>
        </row>
        <row r="141">
          <cell r="B141">
            <v>86.1</v>
          </cell>
          <cell r="C141" t="str">
            <v>Condition Monitoring</v>
          </cell>
          <cell r="D141" t="str">
            <v>Bushing DDF Monitors</v>
          </cell>
          <cell r="E141" t="str">
            <v>Other</v>
          </cell>
          <cell r="F141" t="str">
            <v>Install bushing monitor on system critical transformers with no system spares - Lismore</v>
          </cell>
          <cell r="G141" t="str">
            <v>CAP</v>
          </cell>
          <cell r="H141" t="str">
            <v>A</v>
          </cell>
          <cell r="I141">
            <v>2003</v>
          </cell>
          <cell r="J141" t="str">
            <v>AM/Northern</v>
          </cell>
          <cell r="K141">
            <v>38869</v>
          </cell>
          <cell r="L141" t="str">
            <v>No Date</v>
          </cell>
          <cell r="M141">
            <v>0</v>
          </cell>
          <cell r="N141">
            <v>0</v>
          </cell>
          <cell r="O141">
            <v>10</v>
          </cell>
          <cell r="P141">
            <v>10</v>
          </cell>
        </row>
        <row r="142">
          <cell r="B142">
            <v>86.2</v>
          </cell>
          <cell r="C142" t="str">
            <v>Condition Monitoring</v>
          </cell>
          <cell r="D142" t="str">
            <v>Portable Tx On line Monitor</v>
          </cell>
          <cell r="E142" t="str">
            <v>Other</v>
          </cell>
          <cell r="F142" t="str">
            <v>Establish portable on-line monitoring unit for short-term monitoring or nursing of transformers</v>
          </cell>
          <cell r="G142" t="str">
            <v>CAP</v>
          </cell>
          <cell r="H142" t="str">
            <v>A</v>
          </cell>
          <cell r="I142">
            <v>2003</v>
          </cell>
          <cell r="J142" t="str">
            <v>SSE</v>
          </cell>
          <cell r="K142">
            <v>38322</v>
          </cell>
          <cell r="M142">
            <v>0</v>
          </cell>
          <cell r="N142">
            <v>0</v>
          </cell>
          <cell r="O142">
            <v>10</v>
          </cell>
          <cell r="P142">
            <v>10</v>
          </cell>
        </row>
        <row r="143">
          <cell r="B143">
            <v>88</v>
          </cell>
          <cell r="C143" t="str">
            <v>Circuit Breakers</v>
          </cell>
          <cell r="D143" t="str">
            <v>Circuit Breakers Testing</v>
          </cell>
          <cell r="E143" t="str">
            <v>Other</v>
          </cell>
          <cell r="F143" t="str">
            <v>Investigate and Report on circuit breaker test procedures and methods by December 2004</v>
          </cell>
          <cell r="G143" t="str">
            <v>Ops</v>
          </cell>
          <cell r="H143" t="str">
            <v>I</v>
          </cell>
          <cell r="I143">
            <v>2003</v>
          </cell>
          <cell r="J143" t="str">
            <v>SSE</v>
          </cell>
          <cell r="K143">
            <v>38322</v>
          </cell>
          <cell r="M143">
            <v>0</v>
          </cell>
          <cell r="N143">
            <v>0</v>
          </cell>
          <cell r="O143">
            <v>10</v>
          </cell>
          <cell r="P143">
            <v>10</v>
          </cell>
        </row>
        <row r="144">
          <cell r="B144">
            <v>89</v>
          </cell>
          <cell r="C144" t="str">
            <v>Spare Equipment</v>
          </cell>
          <cell r="D144" t="str">
            <v>Spare Equipment</v>
          </cell>
          <cell r="E144" t="str">
            <v>Other</v>
          </cell>
          <cell r="F144" t="str">
            <v>Develop and issue general policy for the management of spare plant and parts to be held for substations</v>
          </cell>
          <cell r="G144" t="str">
            <v>Ops</v>
          </cell>
          <cell r="H144" t="str">
            <v>I</v>
          </cell>
          <cell r="I144">
            <v>2004</v>
          </cell>
          <cell r="J144" t="str">
            <v>SSE</v>
          </cell>
          <cell r="K144">
            <v>38504</v>
          </cell>
          <cell r="M144">
            <v>0</v>
          </cell>
          <cell r="N144">
            <v>0</v>
          </cell>
          <cell r="O144">
            <v>8</v>
          </cell>
          <cell r="P144">
            <v>0</v>
          </cell>
        </row>
        <row r="145">
          <cell r="B145">
            <v>90</v>
          </cell>
          <cell r="C145" t="str">
            <v>Instrument Transformers</v>
          </cell>
          <cell r="D145" t="str">
            <v xml:space="preserve">Other Condition </v>
          </cell>
          <cell r="E145" t="str">
            <v>Other</v>
          </cell>
          <cell r="F145" t="str">
            <v>Replace</v>
          </cell>
          <cell r="G145" t="str">
            <v>CAP</v>
          </cell>
          <cell r="H145" t="str">
            <v>C</v>
          </cell>
          <cell r="J145" t="str">
            <v>Asset Managers</v>
          </cell>
          <cell r="K145" t="str">
            <v>Recurrent</v>
          </cell>
          <cell r="M145" t="str">
            <v>Assess</v>
          </cell>
        </row>
        <row r="146">
          <cell r="B146">
            <v>91</v>
          </cell>
          <cell r="C146" t="str">
            <v>Instrument Transformers</v>
          </cell>
          <cell r="D146" t="str">
            <v>Ducon CTs and CVTs</v>
          </cell>
          <cell r="E146" t="str">
            <v>Other</v>
          </cell>
          <cell r="F146" t="str">
            <v>Replace</v>
          </cell>
          <cell r="G146" t="str">
            <v>CAP</v>
          </cell>
          <cell r="H146" t="str">
            <v>C</v>
          </cell>
          <cell r="J146" t="str">
            <v>Asset Managers</v>
          </cell>
          <cell r="K146" t="str">
            <v>Recurrent</v>
          </cell>
        </row>
        <row r="147">
          <cell r="B147">
            <v>92</v>
          </cell>
          <cell r="C147" t="str">
            <v>Reactive Plant</v>
          </cell>
          <cell r="D147" t="str">
            <v>SVC</v>
          </cell>
          <cell r="E147" t="str">
            <v>Other</v>
          </cell>
          <cell r="F147" t="str">
            <v>Site Specific</v>
          </cell>
          <cell r="G147" t="str">
            <v>CAP</v>
          </cell>
          <cell r="H147" t="str">
            <v>c</v>
          </cell>
          <cell r="J147" t="str">
            <v>Asset Managers</v>
          </cell>
          <cell r="M147" t="str">
            <v>Assess</v>
          </cell>
        </row>
        <row r="148">
          <cell r="B148">
            <v>200</v>
          </cell>
          <cell r="C148" t="str">
            <v>Security</v>
          </cell>
          <cell r="D148" t="str">
            <v>Network Security Plan 2004 - 2009</v>
          </cell>
          <cell r="E148" t="str">
            <v>Replacement</v>
          </cell>
          <cell r="F148" t="str">
            <v>T1 - Security Perimeter Delineation Fence</v>
          </cell>
          <cell r="G148" t="str">
            <v>CAP</v>
          </cell>
          <cell r="H148" t="str">
            <v>R</v>
          </cell>
          <cell r="I148">
            <v>2004</v>
          </cell>
          <cell r="J148" t="str">
            <v>Asset Managers</v>
          </cell>
          <cell r="K148">
            <v>39965</v>
          </cell>
          <cell r="M148">
            <v>8</v>
          </cell>
          <cell r="N148">
            <v>0</v>
          </cell>
          <cell r="O148">
            <v>5</v>
          </cell>
          <cell r="P148">
            <v>2</v>
          </cell>
        </row>
        <row r="149">
          <cell r="B149">
            <v>201</v>
          </cell>
          <cell r="C149" t="str">
            <v>Security</v>
          </cell>
          <cell r="D149" t="str">
            <v>Network Security Plan 2004 - 2009</v>
          </cell>
          <cell r="E149" t="str">
            <v>Replacement</v>
          </cell>
          <cell r="F149" t="str">
            <v>T2 - Security Perimeter Fence</v>
          </cell>
          <cell r="G149" t="str">
            <v>CAP</v>
          </cell>
          <cell r="H149" t="str">
            <v>R</v>
          </cell>
          <cell r="I149">
            <v>2004</v>
          </cell>
          <cell r="J149" t="str">
            <v>Asset Managers</v>
          </cell>
          <cell r="K149">
            <v>39965</v>
          </cell>
          <cell r="M149">
            <v>8</v>
          </cell>
          <cell r="N149">
            <v>0</v>
          </cell>
          <cell r="O149">
            <v>5</v>
          </cell>
          <cell r="P149">
            <v>2</v>
          </cell>
        </row>
        <row r="150">
          <cell r="B150">
            <v>202</v>
          </cell>
          <cell r="C150" t="str">
            <v>Security</v>
          </cell>
          <cell r="D150" t="str">
            <v>Network Security Plan 2004 - 2009</v>
          </cell>
          <cell r="E150" t="str">
            <v>Other</v>
          </cell>
          <cell r="F150" t="str">
            <v>T3 - CCTV/PA</v>
          </cell>
          <cell r="G150" t="str">
            <v>CAP</v>
          </cell>
          <cell r="H150" t="str">
            <v>R</v>
          </cell>
          <cell r="I150">
            <v>2004</v>
          </cell>
          <cell r="J150" t="str">
            <v>Asset Managers</v>
          </cell>
          <cell r="K150">
            <v>39965</v>
          </cell>
          <cell r="M150">
            <v>8</v>
          </cell>
          <cell r="N150">
            <v>0</v>
          </cell>
          <cell r="O150">
            <v>5</v>
          </cell>
          <cell r="P150">
            <v>2</v>
          </cell>
        </row>
        <row r="151">
          <cell r="B151">
            <v>203</v>
          </cell>
          <cell r="C151" t="str">
            <v>Security</v>
          </cell>
          <cell r="D151" t="str">
            <v>Network Security Plan 2004 - 2009</v>
          </cell>
          <cell r="E151" t="str">
            <v>Other</v>
          </cell>
          <cell r="F151" t="str">
            <v>T4 - Monitored intrusion detection</v>
          </cell>
          <cell r="G151" t="str">
            <v>CAP</v>
          </cell>
          <cell r="H151" t="str">
            <v>R</v>
          </cell>
          <cell r="I151">
            <v>2004</v>
          </cell>
          <cell r="J151" t="str">
            <v>Asset Managers</v>
          </cell>
          <cell r="K151">
            <v>39965</v>
          </cell>
          <cell r="M151">
            <v>8</v>
          </cell>
          <cell r="N151">
            <v>0</v>
          </cell>
          <cell r="O151">
            <v>5</v>
          </cell>
          <cell r="P151">
            <v>2</v>
          </cell>
        </row>
        <row r="152">
          <cell r="B152">
            <v>204</v>
          </cell>
          <cell r="C152" t="str">
            <v>Security</v>
          </cell>
          <cell r="D152" t="str">
            <v>Network Security Plan 2004 - 2009</v>
          </cell>
          <cell r="E152" t="str">
            <v>Other</v>
          </cell>
          <cell r="F152" t="str">
            <v>T5 - Access Control</v>
          </cell>
          <cell r="G152" t="str">
            <v>CAP</v>
          </cell>
          <cell r="H152" t="str">
            <v>R</v>
          </cell>
          <cell r="I152">
            <v>2004</v>
          </cell>
          <cell r="J152" t="str">
            <v>Asset Managers</v>
          </cell>
          <cell r="K152">
            <v>39965</v>
          </cell>
          <cell r="M152">
            <v>8</v>
          </cell>
          <cell r="N152">
            <v>0</v>
          </cell>
          <cell r="O152">
            <v>5</v>
          </cell>
          <cell r="P152">
            <v>2</v>
          </cell>
        </row>
        <row r="153">
          <cell r="B153">
            <v>205</v>
          </cell>
          <cell r="C153" t="str">
            <v>Security</v>
          </cell>
          <cell r="D153" t="str">
            <v>Network Security Plan 2004 - 2009</v>
          </cell>
          <cell r="E153" t="str">
            <v>Other</v>
          </cell>
          <cell r="F153" t="str">
            <v>T6 - Movement activated lighting</v>
          </cell>
          <cell r="G153" t="str">
            <v>CAP</v>
          </cell>
          <cell r="H153" t="str">
            <v>R</v>
          </cell>
          <cell r="I153">
            <v>2004</v>
          </cell>
          <cell r="J153" t="str">
            <v>Asset Managers</v>
          </cell>
          <cell r="K153">
            <v>39965</v>
          </cell>
          <cell r="M153">
            <v>8</v>
          </cell>
          <cell r="N153">
            <v>0</v>
          </cell>
          <cell r="O153">
            <v>5</v>
          </cell>
          <cell r="P153">
            <v>2</v>
          </cell>
        </row>
        <row r="154">
          <cell r="B154">
            <v>206</v>
          </cell>
          <cell r="C154" t="str">
            <v>Security</v>
          </cell>
          <cell r="D154" t="str">
            <v>Network Security Plan 2004 - 2009</v>
          </cell>
          <cell r="E154" t="str">
            <v>Other</v>
          </cell>
          <cell r="F154" t="str">
            <v>T7 - Restricted locking and keying</v>
          </cell>
          <cell r="G154" t="str">
            <v>CAP</v>
          </cell>
          <cell r="H154" t="str">
            <v>R</v>
          </cell>
          <cell r="I154">
            <v>2004</v>
          </cell>
          <cell r="J154" t="str">
            <v>Asset Managers</v>
          </cell>
          <cell r="K154">
            <v>39965</v>
          </cell>
          <cell r="M154">
            <v>8</v>
          </cell>
          <cell r="N154">
            <v>0</v>
          </cell>
          <cell r="O154">
            <v>5</v>
          </cell>
          <cell r="P154">
            <v>2</v>
          </cell>
        </row>
        <row r="155">
          <cell r="B155">
            <v>207</v>
          </cell>
          <cell r="C155" t="str">
            <v>Security</v>
          </cell>
          <cell r="D155" t="str">
            <v>Network Security Plan 2004 - 2009</v>
          </cell>
          <cell r="E155" t="str">
            <v>Other</v>
          </cell>
          <cell r="F155" t="str">
            <v>T8 - Sinage</v>
          </cell>
          <cell r="G155" t="str">
            <v>CAP</v>
          </cell>
          <cell r="H155" t="str">
            <v>R</v>
          </cell>
          <cell r="I155">
            <v>2004</v>
          </cell>
          <cell r="J155" t="str">
            <v>Asset Managers</v>
          </cell>
          <cell r="K155">
            <v>39965</v>
          </cell>
          <cell r="M155">
            <v>8</v>
          </cell>
          <cell r="N155">
            <v>0</v>
          </cell>
          <cell r="O155">
            <v>5</v>
          </cell>
          <cell r="P155">
            <v>2</v>
          </cell>
        </row>
        <row r="156">
          <cell r="B156">
            <v>208</v>
          </cell>
          <cell r="C156" t="str">
            <v>Security</v>
          </cell>
          <cell r="D156" t="str">
            <v>Network Security Plan 2004 - 2009</v>
          </cell>
          <cell r="E156" t="str">
            <v>Other</v>
          </cell>
          <cell r="F156" t="str">
            <v>T9 - Community awareness</v>
          </cell>
          <cell r="G156" t="str">
            <v>CAP</v>
          </cell>
          <cell r="H156" t="str">
            <v>R</v>
          </cell>
          <cell r="I156">
            <v>2004</v>
          </cell>
          <cell r="J156" t="str">
            <v>Asset Managers</v>
          </cell>
          <cell r="K156">
            <v>39965</v>
          </cell>
          <cell r="M156">
            <v>8</v>
          </cell>
          <cell r="N156">
            <v>0</v>
          </cell>
          <cell r="O156">
            <v>5</v>
          </cell>
          <cell r="P156">
            <v>2</v>
          </cell>
        </row>
        <row r="157">
          <cell r="B157">
            <v>209</v>
          </cell>
          <cell r="C157" t="str">
            <v>Security</v>
          </cell>
          <cell r="D157" t="str">
            <v>Network Security Plan 2004 - 2009</v>
          </cell>
          <cell r="E157" t="str">
            <v>Other</v>
          </cell>
          <cell r="F157" t="str">
            <v>T10 - Staff awareness</v>
          </cell>
          <cell r="G157" t="str">
            <v>CAP</v>
          </cell>
          <cell r="H157" t="str">
            <v>R</v>
          </cell>
          <cell r="I157">
            <v>2004</v>
          </cell>
          <cell r="J157" t="str">
            <v>Asset Managers</v>
          </cell>
          <cell r="K157">
            <v>39965</v>
          </cell>
          <cell r="M157">
            <v>8</v>
          </cell>
          <cell r="N157">
            <v>0</v>
          </cell>
          <cell r="O157">
            <v>5</v>
          </cell>
          <cell r="P157">
            <v>2</v>
          </cell>
        </row>
        <row r="158">
          <cell r="B158">
            <v>300</v>
          </cell>
          <cell r="C158" t="str">
            <v>To Be confirmed</v>
          </cell>
          <cell r="D158" t="str">
            <v>To Be confirmed</v>
          </cell>
          <cell r="E158" t="str">
            <v>Other</v>
          </cell>
          <cell r="F158" t="str">
            <v>To Be confirmed</v>
          </cell>
        </row>
        <row r="159">
          <cell r="B159">
            <v>301</v>
          </cell>
          <cell r="C159" t="str">
            <v>Condition Monitoring</v>
          </cell>
          <cell r="D159" t="str">
            <v>Site Infrastructure</v>
          </cell>
          <cell r="E159" t="str">
            <v>Other</v>
          </cell>
          <cell r="F159" t="str">
            <v xml:space="preserve">Installation of infrastructure to support CM equipment </v>
          </cell>
          <cell r="G159" t="str">
            <v>CAP</v>
          </cell>
          <cell r="H159" t="str">
            <v>R</v>
          </cell>
          <cell r="I159">
            <v>3004</v>
          </cell>
          <cell r="J159" t="str">
            <v>Asset Managers</v>
          </cell>
          <cell r="K159">
            <v>39965</v>
          </cell>
          <cell r="M159">
            <v>0</v>
          </cell>
          <cell r="N159">
            <v>0</v>
          </cell>
          <cell r="O159">
            <v>0</v>
          </cell>
          <cell r="P159">
            <v>8</v>
          </cell>
        </row>
        <row r="160">
          <cell r="B160">
            <v>302</v>
          </cell>
          <cell r="C160" t="str">
            <v>Condition Monitonring</v>
          </cell>
          <cell r="D160" t="str">
            <v>Evaluation of New Equipment</v>
          </cell>
          <cell r="E160" t="str">
            <v>Other</v>
          </cell>
          <cell r="F160" t="str">
            <v>Evaluate New Condition Monitoring Equipment</v>
          </cell>
          <cell r="G160" t="str">
            <v>CAP</v>
          </cell>
          <cell r="H160" t="str">
            <v>I</v>
          </cell>
          <cell r="I160">
            <v>2004</v>
          </cell>
          <cell r="J160" t="str">
            <v>SSE</v>
          </cell>
          <cell r="K160" t="str">
            <v>Recurrent</v>
          </cell>
        </row>
      </sheetData>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Past Six Years (2)"/>
      <sheetName val="Past Six Years"/>
      <sheetName val="Lead times"/>
      <sheetName val="CD List1 - Sorted on Compl"/>
      <sheetName val="CD List1 - Sorted by Type"/>
      <sheetName val="Projected Eng &amp; Net Resources"/>
      <sheetName val="PC Overview"/>
      <sheetName val="Property Scope"/>
      <sheetName val="Complexes - Summary"/>
      <sheetName val="Order of Preference - P'Complex"/>
      <sheetName val="Planning Dates #1"/>
      <sheetName val="Corrected Dates #2"/>
      <sheetName val="PDR Issue Dates"/>
      <sheetName val="Short List rev00 "/>
    </sheetNames>
    <sheetDataSet>
      <sheetData sheetId="0"/>
      <sheetData sheetId="1"/>
      <sheetData sheetId="2" refreshError="1">
        <row r="7">
          <cell r="A7">
            <v>1</v>
          </cell>
          <cell r="B7" t="str">
            <v>EHV TL -EIS</v>
          </cell>
          <cell r="C7">
            <v>60</v>
          </cell>
          <cell r="D7">
            <v>0.2</v>
          </cell>
        </row>
        <row r="8">
          <cell r="A8">
            <v>2</v>
          </cell>
          <cell r="B8" t="str">
            <v>EHV TL -REF</v>
          </cell>
          <cell r="C8">
            <v>36</v>
          </cell>
          <cell r="D8">
            <v>0.17499999999999999</v>
          </cell>
        </row>
        <row r="9">
          <cell r="A9">
            <v>3</v>
          </cell>
          <cell r="B9" t="str">
            <v>TL -EIS</v>
          </cell>
          <cell r="C9">
            <v>48</v>
          </cell>
          <cell r="D9">
            <v>0.2</v>
          </cell>
        </row>
        <row r="10">
          <cell r="A10">
            <v>4</v>
          </cell>
          <cell r="B10" t="str">
            <v>TL -REF</v>
          </cell>
          <cell r="C10">
            <v>24</v>
          </cell>
          <cell r="D10">
            <v>0.17499999999999999</v>
          </cell>
        </row>
        <row r="11">
          <cell r="A11">
            <v>5</v>
          </cell>
          <cell r="B11" t="str">
            <v>500/330kV Greenfield</v>
          </cell>
          <cell r="C11">
            <v>40</v>
          </cell>
          <cell r="D11">
            <v>0.2</v>
          </cell>
        </row>
        <row r="12">
          <cell r="A12">
            <v>6</v>
          </cell>
          <cell r="B12" t="str">
            <v>330/132kV Greenfield</v>
          </cell>
          <cell r="C12">
            <v>36</v>
          </cell>
          <cell r="D12">
            <v>0.2</v>
          </cell>
        </row>
        <row r="13">
          <cell r="A13">
            <v>7</v>
          </cell>
          <cell r="B13" t="str">
            <v>132kV Greenfield</v>
          </cell>
          <cell r="C13">
            <v>30</v>
          </cell>
          <cell r="D13">
            <v>0.2</v>
          </cell>
        </row>
        <row r="14">
          <cell r="A14">
            <v>8</v>
          </cell>
          <cell r="B14" t="str">
            <v>500/330kV Aug</v>
          </cell>
          <cell r="C14">
            <v>28</v>
          </cell>
          <cell r="D14">
            <v>0.3</v>
          </cell>
        </row>
        <row r="15">
          <cell r="A15">
            <v>9</v>
          </cell>
          <cell r="B15" t="str">
            <v>330/132kV Aug</v>
          </cell>
          <cell r="C15">
            <v>24</v>
          </cell>
          <cell r="D15">
            <v>0.3</v>
          </cell>
        </row>
        <row r="16">
          <cell r="A16">
            <v>10</v>
          </cell>
          <cell r="B16" t="str">
            <v>132kV Aug</v>
          </cell>
          <cell r="C16">
            <v>24</v>
          </cell>
          <cell r="D16">
            <v>0.3</v>
          </cell>
        </row>
        <row r="17">
          <cell r="A17">
            <v>11</v>
          </cell>
          <cell r="B17" t="str">
            <v>Transformer Replace</v>
          </cell>
          <cell r="C17">
            <v>18</v>
          </cell>
          <cell r="D17">
            <v>0.3</v>
          </cell>
        </row>
        <row r="18">
          <cell r="A18">
            <v>12</v>
          </cell>
          <cell r="B18" t="str">
            <v>Capacitor Replace</v>
          </cell>
          <cell r="C18">
            <v>14</v>
          </cell>
          <cell r="D18">
            <v>0.6</v>
          </cell>
        </row>
        <row r="19">
          <cell r="A19">
            <v>13</v>
          </cell>
          <cell r="B19" t="str">
            <v>Shunt Reactor Replace</v>
          </cell>
          <cell r="C19">
            <v>18</v>
          </cell>
          <cell r="D19">
            <v>0.3</v>
          </cell>
        </row>
        <row r="20">
          <cell r="A20">
            <v>14</v>
          </cell>
          <cell r="B20" t="str">
            <v>SS Property Acquistion</v>
          </cell>
          <cell r="C20">
            <v>18</v>
          </cell>
        </row>
        <row r="21">
          <cell r="A21">
            <v>15</v>
          </cell>
          <cell r="B21" t="str">
            <v>TL Property Acquistion</v>
          </cell>
          <cell r="C21">
            <v>18</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Base Data"/>
      <sheetName val="Option 1 Meet Planning Dates"/>
      <sheetName val="Option 2 No Major Projects"/>
      <sheetName val="Option 3 Selected Major Project"/>
      <sheetName val="Option 3 Selected Major-sorted"/>
      <sheetName val="Option 3 Eng &amp; Net Costs"/>
      <sheetName val="Option 3 Eng &amp; Net Costs (2)"/>
      <sheetName val="Sheet1"/>
      <sheetName val="Simplified Summary"/>
      <sheetName val="Lead times"/>
    </sheetNames>
    <sheetDataSet>
      <sheetData sheetId="0"/>
      <sheetData sheetId="1"/>
      <sheetData sheetId="2"/>
      <sheetData sheetId="3"/>
      <sheetData sheetId="4"/>
      <sheetData sheetId="5"/>
      <sheetData sheetId="6"/>
      <sheetData sheetId="7"/>
      <sheetData sheetId="8"/>
      <sheetData sheetId="9">
        <row r="5">
          <cell r="A5" t="str">
            <v>No</v>
          </cell>
          <cell r="B5" t="str">
            <v>Type</v>
          </cell>
          <cell r="C5" t="str">
            <v xml:space="preserve">Lead Time </v>
          </cell>
          <cell r="D5" t="str">
            <v xml:space="preserve">Eng &amp; </v>
          </cell>
        </row>
        <row r="6">
          <cell r="C6" t="str">
            <v>Months</v>
          </cell>
          <cell r="D6" t="str">
            <v>Network</v>
          </cell>
        </row>
        <row r="7">
          <cell r="A7">
            <v>1</v>
          </cell>
          <cell r="B7" t="str">
            <v>EHV TL -EIS</v>
          </cell>
          <cell r="C7">
            <v>60</v>
          </cell>
          <cell r="D7">
            <v>0.2</v>
          </cell>
        </row>
        <row r="8">
          <cell r="A8">
            <v>2</v>
          </cell>
          <cell r="B8" t="str">
            <v>EHV TL -REF</v>
          </cell>
          <cell r="C8">
            <v>36</v>
          </cell>
          <cell r="D8">
            <v>0.17499999999999999</v>
          </cell>
        </row>
        <row r="9">
          <cell r="A9">
            <v>3</v>
          </cell>
          <cell r="B9" t="str">
            <v>TL -EIS</v>
          </cell>
          <cell r="C9">
            <v>48</v>
          </cell>
          <cell r="D9">
            <v>0.2</v>
          </cell>
        </row>
        <row r="10">
          <cell r="A10">
            <v>4</v>
          </cell>
          <cell r="B10" t="str">
            <v>TL -REF</v>
          </cell>
          <cell r="C10">
            <v>24</v>
          </cell>
          <cell r="D10">
            <v>0.17499999999999999</v>
          </cell>
        </row>
        <row r="11">
          <cell r="A11">
            <v>5</v>
          </cell>
          <cell r="B11" t="str">
            <v>500/330kV Greenfield</v>
          </cell>
          <cell r="C11">
            <v>40</v>
          </cell>
          <cell r="D11">
            <v>0.2</v>
          </cell>
        </row>
        <row r="12">
          <cell r="A12">
            <v>6</v>
          </cell>
          <cell r="B12" t="str">
            <v>330/132kV Greenfield</v>
          </cell>
          <cell r="C12">
            <v>36</v>
          </cell>
          <cell r="D12">
            <v>0.2</v>
          </cell>
        </row>
        <row r="13">
          <cell r="A13">
            <v>7</v>
          </cell>
          <cell r="B13" t="str">
            <v>132kV Greenfield</v>
          </cell>
          <cell r="C13">
            <v>30</v>
          </cell>
          <cell r="D13">
            <v>0.2</v>
          </cell>
        </row>
        <row r="14">
          <cell r="A14">
            <v>8</v>
          </cell>
          <cell r="B14" t="str">
            <v>500/330kV Aug</v>
          </cell>
          <cell r="C14">
            <v>28</v>
          </cell>
          <cell r="D14">
            <v>0.3</v>
          </cell>
        </row>
        <row r="15">
          <cell r="A15">
            <v>9</v>
          </cell>
          <cell r="B15" t="str">
            <v>330/132kV Aug</v>
          </cell>
          <cell r="C15">
            <v>24</v>
          </cell>
          <cell r="D15">
            <v>0.3</v>
          </cell>
        </row>
        <row r="16">
          <cell r="A16">
            <v>10</v>
          </cell>
          <cell r="B16" t="str">
            <v>132kV Aug</v>
          </cell>
          <cell r="C16">
            <v>24</v>
          </cell>
          <cell r="D16">
            <v>0.3</v>
          </cell>
        </row>
        <row r="17">
          <cell r="A17">
            <v>11</v>
          </cell>
          <cell r="B17" t="str">
            <v>Transformer Replace</v>
          </cell>
          <cell r="C17">
            <v>18</v>
          </cell>
          <cell r="D17">
            <v>0.3</v>
          </cell>
        </row>
        <row r="18">
          <cell r="A18">
            <v>12</v>
          </cell>
          <cell r="B18" t="str">
            <v>Capacitor Replace</v>
          </cell>
          <cell r="C18">
            <v>14</v>
          </cell>
          <cell r="D18">
            <v>0.6</v>
          </cell>
        </row>
        <row r="19">
          <cell r="A19">
            <v>13</v>
          </cell>
          <cell r="B19" t="str">
            <v>Shunt Reactor Replace</v>
          </cell>
          <cell r="C19">
            <v>18</v>
          </cell>
          <cell r="D19">
            <v>0.3</v>
          </cell>
        </row>
        <row r="20">
          <cell r="A20">
            <v>14</v>
          </cell>
          <cell r="B20" t="str">
            <v>SS Property Acquistion</v>
          </cell>
          <cell r="C20">
            <v>18</v>
          </cell>
        </row>
        <row r="21">
          <cell r="A21">
            <v>15</v>
          </cell>
          <cell r="B21" t="str">
            <v>TL Property Acquistion</v>
          </cell>
          <cell r="C21">
            <v>18</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ummary"/>
      <sheetName val="Source Data"/>
      <sheetName val="Network Capex ACCC Submission"/>
      <sheetName val="Printout Source Data"/>
      <sheetName val="Printout Project Type"/>
      <sheetName val="Lead times"/>
      <sheetName val="Summary Network Costs"/>
      <sheetName val="Conso Proj Des Final"/>
      <sheetName val="All Details"/>
    </sheetNames>
    <sheetDataSet>
      <sheetData sheetId="0" refreshError="1"/>
      <sheetData sheetId="1" refreshError="1">
        <row r="58">
          <cell r="A58">
            <v>1</v>
          </cell>
          <cell r="B58" t="str">
            <v>Newcastle and Lower North Coast Supply - Committed</v>
          </cell>
          <cell r="C58">
            <v>1</v>
          </cell>
          <cell r="E58">
            <v>39</v>
          </cell>
          <cell r="H58">
            <v>11</v>
          </cell>
          <cell r="I58" t="str">
            <v>Transformer Replace</v>
          </cell>
          <cell r="N58" t="str">
            <v>Committed</v>
          </cell>
          <cell r="O58" t="str">
            <v>Establishment of Waratah West 330/132kV Sub - Contract</v>
          </cell>
          <cell r="P58" t="str">
            <v>330SS</v>
          </cell>
          <cell r="Q58" t="str">
            <v>Northern</v>
          </cell>
          <cell r="R58">
            <v>18.57</v>
          </cell>
          <cell r="S58">
            <v>4.0199999999999996</v>
          </cell>
        </row>
        <row r="59">
          <cell r="A59">
            <v>2</v>
          </cell>
          <cell r="B59" t="str">
            <v>Sydney West SVC</v>
          </cell>
          <cell r="C59">
            <v>1</v>
          </cell>
          <cell r="E59">
            <v>55</v>
          </cell>
          <cell r="H59">
            <v>11</v>
          </cell>
          <cell r="I59" t="str">
            <v>Transformer Replace</v>
          </cell>
          <cell r="N59" t="str">
            <v>Committed</v>
          </cell>
          <cell r="O59" t="str">
            <v>Sydney West SVC - Contract</v>
          </cell>
          <cell r="P59" t="str">
            <v>SVC</v>
          </cell>
          <cell r="Q59" t="str">
            <v>Central</v>
          </cell>
          <cell r="R59">
            <v>26.9</v>
          </cell>
          <cell r="S59">
            <v>3.6</v>
          </cell>
          <cell r="T59">
            <v>2.9000000000000001E-2</v>
          </cell>
        </row>
        <row r="60">
          <cell r="A60">
            <v>3</v>
          </cell>
          <cell r="B60" t="str">
            <v>Tuggerah Sterland Line Upgrade</v>
          </cell>
          <cell r="C60">
            <v>1</v>
          </cell>
          <cell r="E60">
            <v>63</v>
          </cell>
          <cell r="H60">
            <v>11</v>
          </cell>
          <cell r="I60" t="str">
            <v>Transformer Replace</v>
          </cell>
          <cell r="N60" t="str">
            <v>Committed</v>
          </cell>
          <cell r="O60" t="str">
            <v>Tuggerah Streland Upgrade</v>
          </cell>
          <cell r="P60" t="str">
            <v>TL REF</v>
          </cell>
          <cell r="Q60" t="str">
            <v>Northern</v>
          </cell>
          <cell r="R60">
            <v>14.23</v>
          </cell>
          <cell r="S60">
            <v>1.64</v>
          </cell>
        </row>
        <row r="61">
          <cell r="A61">
            <v>4</v>
          </cell>
          <cell r="B61" t="str">
            <v>Yass 330 kV Substation Equipment Replacement</v>
          </cell>
          <cell r="C61">
            <v>1</v>
          </cell>
          <cell r="E61">
            <v>68</v>
          </cell>
          <cell r="H61">
            <v>11</v>
          </cell>
          <cell r="I61" t="str">
            <v>Transformer Replace</v>
          </cell>
          <cell r="N61" t="str">
            <v>Committed</v>
          </cell>
          <cell r="O61" t="str">
            <v>Yass 330kV Substation Refurbishment - Contract</v>
          </cell>
          <cell r="P61" t="str">
            <v>330SS</v>
          </cell>
          <cell r="Q61" t="str">
            <v>Southern</v>
          </cell>
          <cell r="R61">
            <v>38.67</v>
          </cell>
          <cell r="S61">
            <v>13.9</v>
          </cell>
        </row>
        <row r="62">
          <cell r="A62">
            <v>5</v>
          </cell>
          <cell r="B62" t="str">
            <v>Substation Projects - Miscellaneous</v>
          </cell>
          <cell r="C62">
            <v>1</v>
          </cell>
          <cell r="E62">
            <v>68</v>
          </cell>
          <cell r="H62">
            <v>11</v>
          </cell>
          <cell r="I62" t="str">
            <v>Transformer Replace</v>
          </cell>
          <cell r="N62" t="str">
            <v>Committed</v>
          </cell>
          <cell r="O62" t="str">
            <v>Substation Projects - Miscellaneous</v>
          </cell>
          <cell r="P62" t="str">
            <v>330SS</v>
          </cell>
          <cell r="Q62" t="str">
            <v>Various</v>
          </cell>
          <cell r="R62">
            <v>34.700000000000003</v>
          </cell>
          <cell r="S62">
            <v>1.49</v>
          </cell>
        </row>
        <row r="63">
          <cell r="A63">
            <v>6</v>
          </cell>
          <cell r="B63" t="str">
            <v>SNOVIC Upgrades</v>
          </cell>
          <cell r="C63">
            <v>1</v>
          </cell>
          <cell r="E63">
            <v>39</v>
          </cell>
          <cell r="H63">
            <v>11</v>
          </cell>
          <cell r="I63" t="str">
            <v>Transformer Replace</v>
          </cell>
          <cell r="N63" t="str">
            <v>Committed</v>
          </cell>
          <cell r="O63" t="str">
            <v>SNOVIC Upgrade</v>
          </cell>
          <cell r="P63" t="str">
            <v>330SS</v>
          </cell>
          <cell r="Q63" t="str">
            <v>Northern</v>
          </cell>
          <cell r="R63">
            <v>2.58</v>
          </cell>
          <cell r="S63">
            <v>1.55E-2</v>
          </cell>
        </row>
        <row r="64">
          <cell r="A64">
            <v>7</v>
          </cell>
          <cell r="B64" t="str">
            <v>Koolkhan 132/66kV Substation - Upgrade</v>
          </cell>
          <cell r="C64">
            <v>1</v>
          </cell>
          <cell r="E64">
            <v>39</v>
          </cell>
          <cell r="H64">
            <v>11</v>
          </cell>
          <cell r="I64" t="str">
            <v>Transformer Replace</v>
          </cell>
          <cell r="N64" t="str">
            <v>Committed</v>
          </cell>
          <cell r="O64" t="str">
            <v>Koolkhan 132/66kV Substation - Upgrade</v>
          </cell>
          <cell r="P64" t="str">
            <v>330SS</v>
          </cell>
          <cell r="Q64" t="str">
            <v>Northern</v>
          </cell>
          <cell r="R64">
            <v>4.4980000000000002</v>
          </cell>
          <cell r="S64">
            <v>0.50600000000000001</v>
          </cell>
        </row>
        <row r="65">
          <cell r="A65">
            <v>8</v>
          </cell>
          <cell r="B65" t="str">
            <v>Communications Upgrades</v>
          </cell>
          <cell r="C65">
            <v>1</v>
          </cell>
          <cell r="E65">
            <v>39</v>
          </cell>
          <cell r="H65">
            <v>11</v>
          </cell>
          <cell r="I65" t="str">
            <v>Transformer Replace</v>
          </cell>
          <cell r="N65" t="str">
            <v>Committed</v>
          </cell>
          <cell r="O65" t="str">
            <v>Communications Upgrades</v>
          </cell>
          <cell r="P65" t="str">
            <v>Tech Serv</v>
          </cell>
          <cell r="Q65" t="str">
            <v>Various</v>
          </cell>
          <cell r="R65">
            <v>25.5</v>
          </cell>
          <cell r="S65">
            <v>5.4</v>
          </cell>
          <cell r="T65">
            <v>6.5</v>
          </cell>
          <cell r="U65">
            <v>6</v>
          </cell>
          <cell r="V65">
            <v>3.5</v>
          </cell>
        </row>
        <row r="66">
          <cell r="A66">
            <v>9</v>
          </cell>
        </row>
        <row r="67">
          <cell r="A67">
            <v>10</v>
          </cell>
        </row>
        <row r="68">
          <cell r="A68">
            <v>11</v>
          </cell>
        </row>
        <row r="69">
          <cell r="A69">
            <v>12</v>
          </cell>
          <cell r="B69" t="str">
            <v>Wollar - Wellington 330 kV Line &amp; Wollar 330 kV Sw Stn</v>
          </cell>
          <cell r="C69">
            <v>1</v>
          </cell>
          <cell r="E69">
            <v>64</v>
          </cell>
          <cell r="H69">
            <v>11</v>
          </cell>
          <cell r="I69" t="str">
            <v>Transformer Replace</v>
          </cell>
          <cell r="N69" t="str">
            <v>Committed</v>
          </cell>
          <cell r="O69" t="str">
            <v>Wollar to Wellington Substation Works</v>
          </cell>
          <cell r="P69" t="str">
            <v>330SS</v>
          </cell>
          <cell r="Q69" t="str">
            <v>Central</v>
          </cell>
          <cell r="R69">
            <v>24.870000000000005</v>
          </cell>
          <cell r="S69">
            <v>1.7689999999999999</v>
          </cell>
          <cell r="T69">
            <v>5.2240000000000002</v>
          </cell>
          <cell r="U69">
            <v>17.256</v>
          </cell>
        </row>
        <row r="70">
          <cell r="A70">
            <v>13</v>
          </cell>
          <cell r="B70" t="str">
            <v>Wollar - Wellington 330 kV Line &amp; Wollar 330 kV Sw Stn</v>
          </cell>
          <cell r="C70">
            <v>1</v>
          </cell>
          <cell r="E70">
            <v>65</v>
          </cell>
          <cell r="H70">
            <v>11</v>
          </cell>
          <cell r="I70" t="str">
            <v>Transformer Replace</v>
          </cell>
          <cell r="N70" t="str">
            <v>Committed</v>
          </cell>
          <cell r="O70" t="str">
            <v>Wollar to Wellington 330kV TL - Contract</v>
          </cell>
          <cell r="P70" t="str">
            <v>TL EIS</v>
          </cell>
          <cell r="Q70" t="str">
            <v>Central</v>
          </cell>
          <cell r="R70">
            <v>49.3</v>
          </cell>
          <cell r="S70">
            <v>1.1200000000000001</v>
          </cell>
          <cell r="T70">
            <v>14.2</v>
          </cell>
          <cell r="U70">
            <v>30.8</v>
          </cell>
          <cell r="V70">
            <v>2.1</v>
          </cell>
        </row>
        <row r="71">
          <cell r="A71">
            <v>14</v>
          </cell>
          <cell r="B71" t="str">
            <v>Armidale, Mrln, Vales, Vinyd,Well'ton,&amp; Yass 330 kV Txs</v>
          </cell>
          <cell r="C71">
            <v>1</v>
          </cell>
          <cell r="E71">
            <v>3</v>
          </cell>
          <cell r="H71">
            <v>11</v>
          </cell>
          <cell r="I71" t="str">
            <v>Transformer Replace</v>
          </cell>
          <cell r="N71" t="str">
            <v>Committed</v>
          </cell>
          <cell r="O71" t="str">
            <v>Vineyard 330kV SS- Replacement of No.2 Tx - Contract</v>
          </cell>
          <cell r="P71" t="str">
            <v>330TX</v>
          </cell>
          <cell r="Q71" t="str">
            <v>Central</v>
          </cell>
          <cell r="R71">
            <v>3.8450000000000002</v>
          </cell>
          <cell r="S71">
            <v>2.1000000000000001E-2</v>
          </cell>
        </row>
        <row r="72">
          <cell r="A72">
            <v>15</v>
          </cell>
          <cell r="B72" t="str">
            <v>Liverpool Third 330/132 kV Transformer</v>
          </cell>
          <cell r="C72">
            <v>1</v>
          </cell>
          <cell r="E72">
            <v>28</v>
          </cell>
          <cell r="H72">
            <v>11</v>
          </cell>
          <cell r="I72" t="str">
            <v>Transformer Replace</v>
          </cell>
          <cell r="N72" t="str">
            <v>Committed</v>
          </cell>
          <cell r="O72" t="str">
            <v>Liverpool Third Transformer - Contract</v>
          </cell>
          <cell r="P72" t="str">
            <v>330SS</v>
          </cell>
          <cell r="Q72" t="str">
            <v>Central</v>
          </cell>
          <cell r="R72">
            <v>8.89</v>
          </cell>
          <cell r="S72">
            <v>8.4</v>
          </cell>
        </row>
        <row r="73">
          <cell r="A73">
            <v>16</v>
          </cell>
          <cell r="B73" t="str">
            <v>Coffs Harbour: 330/132 kV Substation</v>
          </cell>
          <cell r="C73">
            <v>1</v>
          </cell>
          <cell r="E73">
            <v>9</v>
          </cell>
          <cell r="H73">
            <v>11</v>
          </cell>
          <cell r="I73" t="str">
            <v>Transformer Replace</v>
          </cell>
          <cell r="N73" t="str">
            <v>Committed</v>
          </cell>
          <cell r="O73" t="str">
            <v>Coffs Harbour 330/132kV Substation - Contract</v>
          </cell>
          <cell r="P73" t="str">
            <v>330SS</v>
          </cell>
          <cell r="Q73" t="str">
            <v>Northern</v>
          </cell>
          <cell r="R73">
            <v>16.2</v>
          </cell>
          <cell r="S73">
            <v>3.8</v>
          </cell>
          <cell r="T73">
            <v>12.2</v>
          </cell>
        </row>
        <row r="74">
          <cell r="A74">
            <v>17</v>
          </cell>
          <cell r="B74" t="str">
            <v>Coffs Harbour: 330/132 kV Substation</v>
          </cell>
          <cell r="C74">
            <v>1</v>
          </cell>
          <cell r="E74">
            <v>9</v>
          </cell>
          <cell r="H74">
            <v>11</v>
          </cell>
          <cell r="I74" t="str">
            <v>Transformer Replace</v>
          </cell>
          <cell r="N74" t="str">
            <v>Committed</v>
          </cell>
          <cell r="O74" t="str">
            <v>Coffs Harbour TL Rearrangement - Contract</v>
          </cell>
          <cell r="P74" t="str">
            <v>TL REF</v>
          </cell>
          <cell r="Q74" t="str">
            <v>Northern</v>
          </cell>
          <cell r="R74">
            <v>3.3</v>
          </cell>
          <cell r="S74">
            <v>0.88</v>
          </cell>
          <cell r="T74">
            <v>2.2999999999999998</v>
          </cell>
        </row>
        <row r="75">
          <cell r="A75">
            <v>18</v>
          </cell>
        </row>
        <row r="76">
          <cell r="A76">
            <v>19</v>
          </cell>
        </row>
        <row r="77">
          <cell r="A77" t="str">
            <v>Condition Based Transformer Replacements</v>
          </cell>
        </row>
        <row r="78">
          <cell r="A78">
            <v>20</v>
          </cell>
          <cell r="B78" t="str">
            <v>Armidale 132/66 kV Transformer Replacement</v>
          </cell>
          <cell r="C78">
            <v>1</v>
          </cell>
          <cell r="D78">
            <v>38749</v>
          </cell>
          <cell r="E78">
            <v>2</v>
          </cell>
          <cell r="F78">
            <v>3</v>
          </cell>
          <cell r="G78">
            <v>38209</v>
          </cell>
          <cell r="H78">
            <v>11</v>
          </cell>
          <cell r="I78" t="str">
            <v>Transformer Replace</v>
          </cell>
          <cell r="J78">
            <v>18</v>
          </cell>
          <cell r="L78" t="str">
            <v>5.3.2</v>
          </cell>
          <cell r="M78" t="str">
            <v>Likely</v>
          </cell>
          <cell r="N78" t="str">
            <v>Planning</v>
          </cell>
          <cell r="O78" t="str">
            <v>Armidale 2*132/66kV Tx Replacement</v>
          </cell>
          <cell r="P78" t="str">
            <v>132TX</v>
          </cell>
          <cell r="Q78" t="str">
            <v>Northern</v>
          </cell>
          <cell r="R78">
            <v>7.5</v>
          </cell>
          <cell r="S78">
            <v>2.3396739130434794</v>
          </cell>
          <cell r="T78">
            <v>5.1603260869565206</v>
          </cell>
        </row>
        <row r="79">
          <cell r="A79">
            <v>21</v>
          </cell>
          <cell r="B79" t="str">
            <v>Armidale, Mrln, Vales, Vinyd,Well'ton,&amp; Yass 330 kV Txs</v>
          </cell>
          <cell r="C79">
            <v>1</v>
          </cell>
          <cell r="D79">
            <v>38749</v>
          </cell>
          <cell r="E79">
            <v>3</v>
          </cell>
          <cell r="F79">
            <v>3</v>
          </cell>
          <cell r="G79">
            <v>38209</v>
          </cell>
          <cell r="H79">
            <v>11</v>
          </cell>
          <cell r="I79" t="str">
            <v>Transformer Replace</v>
          </cell>
          <cell r="J79">
            <v>18</v>
          </cell>
          <cell r="L79" t="str">
            <v>6.3.1</v>
          </cell>
          <cell r="M79" t="str">
            <v>Likely</v>
          </cell>
          <cell r="N79" t="str">
            <v>Planning</v>
          </cell>
          <cell r="O79" t="str">
            <v>Wellington Tx Replacement 2x375MVA tx - contract</v>
          </cell>
          <cell r="P79" t="str">
            <v>330TX</v>
          </cell>
          <cell r="Q79" t="str">
            <v>Central</v>
          </cell>
          <cell r="R79">
            <v>6</v>
          </cell>
          <cell r="S79">
            <v>1.8717391304347832</v>
          </cell>
          <cell r="T79">
            <v>4.1282608695652172</v>
          </cell>
        </row>
        <row r="80">
          <cell r="A80">
            <v>22</v>
          </cell>
          <cell r="B80" t="str">
            <v>Armidale, Mrln, Vales, Vinyd,Well'ton,&amp; Yass 330 kV Txs</v>
          </cell>
          <cell r="C80">
            <v>1</v>
          </cell>
          <cell r="D80">
            <v>39234</v>
          </cell>
          <cell r="E80">
            <v>3</v>
          </cell>
          <cell r="F80">
            <v>3</v>
          </cell>
          <cell r="G80">
            <v>38694</v>
          </cell>
          <cell r="H80">
            <v>11</v>
          </cell>
          <cell r="I80" t="str">
            <v>Transformer Replace</v>
          </cell>
          <cell r="J80">
            <v>18</v>
          </cell>
          <cell r="L80" t="str">
            <v>6.3.1</v>
          </cell>
          <cell r="M80" t="str">
            <v>Likely</v>
          </cell>
          <cell r="N80" t="str">
            <v>Planning</v>
          </cell>
          <cell r="O80" t="str">
            <v>Vales Point Txs Replacement - Contract</v>
          </cell>
          <cell r="P80" t="str">
            <v>330TX</v>
          </cell>
          <cell r="Q80" t="str">
            <v>Northern</v>
          </cell>
          <cell r="R80">
            <v>4</v>
          </cell>
          <cell r="T80">
            <v>0.32</v>
          </cell>
          <cell r="U80">
            <v>3.68</v>
          </cell>
        </row>
        <row r="81">
          <cell r="A81">
            <v>23</v>
          </cell>
          <cell r="B81" t="str">
            <v>Armidale, Mrln, Vales, Vinyd,Well'ton,&amp; Yass 330 kV Txs</v>
          </cell>
          <cell r="C81">
            <v>1</v>
          </cell>
          <cell r="D81">
            <v>39234</v>
          </cell>
          <cell r="E81">
            <v>3</v>
          </cell>
          <cell r="F81">
            <v>3</v>
          </cell>
          <cell r="G81">
            <v>38694</v>
          </cell>
          <cell r="H81">
            <v>11</v>
          </cell>
          <cell r="I81" t="str">
            <v>Transformer Replace</v>
          </cell>
          <cell r="J81">
            <v>18</v>
          </cell>
          <cell r="L81" t="str">
            <v>6.3.1</v>
          </cell>
          <cell r="M81" t="str">
            <v>Likely</v>
          </cell>
          <cell r="N81" t="str">
            <v>Planning</v>
          </cell>
          <cell r="O81" t="str">
            <v>Armidale 2* 330/132kV 375 MVAr Tx replacement - contract</v>
          </cell>
          <cell r="P81" t="str">
            <v>330TX</v>
          </cell>
          <cell r="Q81" t="str">
            <v>Northern</v>
          </cell>
          <cell r="R81">
            <v>12</v>
          </cell>
          <cell r="T81">
            <v>0.96</v>
          </cell>
          <cell r="U81">
            <v>11.04</v>
          </cell>
        </row>
        <row r="82">
          <cell r="A82">
            <v>24</v>
          </cell>
          <cell r="B82" t="str">
            <v>Port Macquarie 132/33 kV Transformer Replacement</v>
          </cell>
          <cell r="C82">
            <v>1</v>
          </cell>
          <cell r="D82">
            <v>38991</v>
          </cell>
          <cell r="E82">
            <v>44</v>
          </cell>
          <cell r="F82">
            <v>3</v>
          </cell>
          <cell r="G82">
            <v>38271</v>
          </cell>
          <cell r="H82">
            <v>10</v>
          </cell>
          <cell r="I82" t="str">
            <v>132kV Aug</v>
          </cell>
          <cell r="J82">
            <v>24</v>
          </cell>
          <cell r="L82" t="str">
            <v>5.3.3</v>
          </cell>
          <cell r="M82" t="str">
            <v>Likely</v>
          </cell>
          <cell r="N82" t="str">
            <v>Proposed</v>
          </cell>
          <cell r="O82" t="str">
            <v>Port Macquarie Tx Replacement - Contract</v>
          </cell>
          <cell r="P82" t="str">
            <v>132TX</v>
          </cell>
          <cell r="Q82" t="str">
            <v>Northern</v>
          </cell>
          <cell r="R82">
            <v>5.666666666666667</v>
          </cell>
          <cell r="S82">
            <v>0.42499999999999999</v>
          </cell>
          <cell r="T82">
            <v>4.6749999999999998</v>
          </cell>
          <cell r="U82">
            <v>0.56666666666666665</v>
          </cell>
        </row>
        <row r="83">
          <cell r="A83">
            <v>25</v>
          </cell>
          <cell r="B83" t="str">
            <v>Supply to South &amp; Inner Metro Sydney</v>
          </cell>
          <cell r="C83">
            <v>1</v>
          </cell>
          <cell r="D83">
            <v>39234</v>
          </cell>
          <cell r="E83">
            <v>52</v>
          </cell>
          <cell r="F83">
            <v>3</v>
          </cell>
          <cell r="G83">
            <v>38694</v>
          </cell>
          <cell r="H83">
            <v>13</v>
          </cell>
          <cell r="I83" t="str">
            <v>Shunt Reactor Replace</v>
          </cell>
          <cell r="J83">
            <v>18</v>
          </cell>
          <cell r="L83" t="str">
            <v>6.5.13</v>
          </cell>
          <cell r="M83" t="str">
            <v>Poss</v>
          </cell>
          <cell r="N83" t="str">
            <v>PT</v>
          </cell>
          <cell r="O83" t="str">
            <v>Sydney South 41 Cable Series Reactor Replacement - Contract</v>
          </cell>
          <cell r="P83" t="str">
            <v>330TX</v>
          </cell>
          <cell r="Q83" t="str">
            <v>Central</v>
          </cell>
          <cell r="R83">
            <v>5</v>
          </cell>
          <cell r="T83">
            <v>0.4</v>
          </cell>
          <cell r="U83">
            <v>4.5999999999999996</v>
          </cell>
        </row>
        <row r="84">
          <cell r="A84">
            <v>26</v>
          </cell>
          <cell r="B84" t="str">
            <v>Supply to South &amp; Inner Metro Sydney</v>
          </cell>
          <cell r="C84">
            <v>1</v>
          </cell>
          <cell r="D84">
            <v>39234</v>
          </cell>
          <cell r="E84">
            <v>52</v>
          </cell>
          <cell r="F84">
            <v>3</v>
          </cell>
          <cell r="G84">
            <v>38694</v>
          </cell>
          <cell r="H84">
            <v>13</v>
          </cell>
          <cell r="I84" t="str">
            <v>Shunt Reactor Replace</v>
          </cell>
          <cell r="J84">
            <v>18</v>
          </cell>
          <cell r="L84" t="str">
            <v>6.5.13</v>
          </cell>
          <cell r="M84" t="str">
            <v>Poss</v>
          </cell>
          <cell r="N84" t="str">
            <v>PT</v>
          </cell>
          <cell r="O84" t="str">
            <v>Sydney South 41 Cable Shunt Reactor Replacement - Contract</v>
          </cell>
          <cell r="P84" t="str">
            <v>Asset Replace</v>
          </cell>
          <cell r="Q84" t="str">
            <v>Central</v>
          </cell>
          <cell r="R84">
            <v>5</v>
          </cell>
          <cell r="T84">
            <v>0.4</v>
          </cell>
          <cell r="U84">
            <v>4.5999999999999996</v>
          </cell>
        </row>
        <row r="85">
          <cell r="A85">
            <v>27</v>
          </cell>
          <cell r="B85" t="str">
            <v>Sydney West Transformer Replacement</v>
          </cell>
          <cell r="C85">
            <v>1</v>
          </cell>
          <cell r="D85">
            <v>39965</v>
          </cell>
          <cell r="E85">
            <v>56</v>
          </cell>
          <cell r="F85">
            <v>3</v>
          </cell>
          <cell r="G85">
            <v>38405</v>
          </cell>
          <cell r="H85">
            <v>11</v>
          </cell>
          <cell r="I85" t="str">
            <v>Transformer Replace</v>
          </cell>
          <cell r="J85">
            <v>52</v>
          </cell>
          <cell r="L85" t="str">
            <v>6.5.16</v>
          </cell>
          <cell r="M85" t="str">
            <v>Poss</v>
          </cell>
          <cell r="N85" t="str">
            <v>Proposed</v>
          </cell>
          <cell r="O85" t="str">
            <v>Sydney West Single Phase Tx Replacement - Contract</v>
          </cell>
          <cell r="P85" t="str">
            <v>330TX</v>
          </cell>
          <cell r="Q85" t="str">
            <v>Central</v>
          </cell>
          <cell r="R85">
            <v>24</v>
          </cell>
          <cell r="S85">
            <v>0.19780219780219782</v>
          </cell>
          <cell r="T85">
            <v>1.3714285714285719</v>
          </cell>
          <cell r="U85">
            <v>2.2039651070578907</v>
          </cell>
          <cell r="V85">
            <v>15.674174993883511</v>
          </cell>
          <cell r="W85">
            <v>4.5526291298278272</v>
          </cell>
        </row>
        <row r="86">
          <cell r="A86">
            <v>28</v>
          </cell>
          <cell r="B86" t="str">
            <v>Tamworth Reactors</v>
          </cell>
          <cell r="C86">
            <v>1</v>
          </cell>
          <cell r="D86">
            <v>39539</v>
          </cell>
          <cell r="E86">
            <v>58</v>
          </cell>
          <cell r="F86">
            <v>3</v>
          </cell>
          <cell r="G86">
            <v>38999</v>
          </cell>
          <cell r="H86">
            <v>13</v>
          </cell>
          <cell r="I86" t="str">
            <v>Shunt Reactor Replace</v>
          </cell>
          <cell r="J86">
            <v>18</v>
          </cell>
          <cell r="L86" t="str">
            <v>6.3.9</v>
          </cell>
          <cell r="M86" t="str">
            <v>Likely</v>
          </cell>
          <cell r="N86" t="str">
            <v>Future</v>
          </cell>
          <cell r="O86" t="str">
            <v>Tamworth Reactor Replacement Stage 2 - Contract</v>
          </cell>
          <cell r="P86" t="str">
            <v>330CAP</v>
          </cell>
          <cell r="Q86" t="str">
            <v>Northern</v>
          </cell>
          <cell r="R86">
            <v>6</v>
          </cell>
          <cell r="U86">
            <v>0.6</v>
          </cell>
          <cell r="V86">
            <v>5.4</v>
          </cell>
        </row>
        <row r="87">
          <cell r="A87">
            <v>29</v>
          </cell>
          <cell r="B87" t="str">
            <v>Tamworth Reactors</v>
          </cell>
          <cell r="C87">
            <v>1</v>
          </cell>
          <cell r="D87">
            <v>39052</v>
          </cell>
          <cell r="E87">
            <v>58</v>
          </cell>
          <cell r="F87">
            <v>3</v>
          </cell>
          <cell r="G87">
            <v>38512</v>
          </cell>
          <cell r="H87">
            <v>13</v>
          </cell>
          <cell r="I87" t="str">
            <v>Shunt Reactor Replace</v>
          </cell>
          <cell r="J87">
            <v>18</v>
          </cell>
          <cell r="L87" t="str">
            <v>6.3.9</v>
          </cell>
          <cell r="M87" t="str">
            <v>Likely</v>
          </cell>
          <cell r="N87" t="str">
            <v>Future</v>
          </cell>
          <cell r="O87" t="str">
            <v>Tamworth Reactor Replacement Stage 1 - Contract</v>
          </cell>
          <cell r="P87" t="str">
            <v>330CAP</v>
          </cell>
          <cell r="Q87" t="str">
            <v>Northern</v>
          </cell>
          <cell r="R87">
            <v>6</v>
          </cell>
          <cell r="S87">
            <v>0.03</v>
          </cell>
          <cell r="T87">
            <v>4.47</v>
          </cell>
          <cell r="U87">
            <v>1.5</v>
          </cell>
        </row>
        <row r="88">
          <cell r="A88" t="str">
            <v>Strategy Based Substation Replacements</v>
          </cell>
        </row>
        <row r="89">
          <cell r="A89">
            <v>30</v>
          </cell>
          <cell r="B89" t="str">
            <v>Snowy Assets Rehab - MSS</v>
          </cell>
          <cell r="C89">
            <v>1</v>
          </cell>
          <cell r="D89">
            <v>39783</v>
          </cell>
          <cell r="E89">
            <v>48</v>
          </cell>
          <cell r="F89">
            <v>3</v>
          </cell>
          <cell r="G89">
            <v>38703</v>
          </cell>
          <cell r="H89">
            <v>6</v>
          </cell>
          <cell r="I89" t="str">
            <v>330/132kV Greenfield</v>
          </cell>
          <cell r="J89">
            <v>36</v>
          </cell>
          <cell r="L89" t="str">
            <v>5.3.7</v>
          </cell>
          <cell r="M89" t="str">
            <v>Const</v>
          </cell>
          <cell r="N89" t="str">
            <v>Proposed</v>
          </cell>
          <cell r="O89" t="str">
            <v>Murray 330kV SS Augmentation - Contract</v>
          </cell>
          <cell r="P89" t="str">
            <v>330SS</v>
          </cell>
          <cell r="Q89" t="str">
            <v>Southern</v>
          </cell>
          <cell r="R89">
            <v>10</v>
          </cell>
          <cell r="T89">
            <v>0.31111111111111112</v>
          </cell>
          <cell r="U89">
            <v>0.90869565217391335</v>
          </cell>
          <cell r="V89">
            <v>7.6294469680582591</v>
          </cell>
          <cell r="W89">
            <v>1.1507462686567167</v>
          </cell>
        </row>
        <row r="90">
          <cell r="A90">
            <v>31</v>
          </cell>
          <cell r="B90" t="str">
            <v>Snowy Assets Rehab - UTSS</v>
          </cell>
          <cell r="C90">
            <v>1</v>
          </cell>
          <cell r="D90">
            <v>39783</v>
          </cell>
          <cell r="E90">
            <v>49</v>
          </cell>
          <cell r="F90">
            <v>3</v>
          </cell>
          <cell r="G90">
            <v>38703</v>
          </cell>
          <cell r="H90">
            <v>6</v>
          </cell>
          <cell r="I90" t="str">
            <v>330/132kV Greenfield</v>
          </cell>
          <cell r="J90">
            <v>36</v>
          </cell>
          <cell r="L90" t="str">
            <v>5.3.7</v>
          </cell>
          <cell r="M90" t="str">
            <v>Const</v>
          </cell>
          <cell r="N90" t="str">
            <v>Proposed</v>
          </cell>
          <cell r="O90" t="str">
            <v>Upper Tumut Switching Station (UTSS) Augmentation - Contract</v>
          </cell>
          <cell r="P90" t="str">
            <v>330SS</v>
          </cell>
          <cell r="Q90" t="str">
            <v>Southern</v>
          </cell>
          <cell r="R90">
            <v>7.5</v>
          </cell>
          <cell r="T90">
            <v>0.23333333333333334</v>
          </cell>
          <cell r="U90">
            <v>0.68152173913043501</v>
          </cell>
          <cell r="V90">
            <v>5.722085226043693</v>
          </cell>
          <cell r="W90">
            <v>0.86305970149253741</v>
          </cell>
        </row>
        <row r="91">
          <cell r="A91" t="str">
            <v>Small Augmentations - New Lines</v>
          </cell>
        </row>
        <row r="92">
          <cell r="A92">
            <v>32</v>
          </cell>
          <cell r="B92" t="str">
            <v>Glen Innes/Inverell supply</v>
          </cell>
          <cell r="C92">
            <v>1</v>
          </cell>
          <cell r="D92">
            <v>40513</v>
          </cell>
          <cell r="E92">
            <v>20</v>
          </cell>
          <cell r="F92">
            <v>1</v>
          </cell>
          <cell r="G92">
            <v>39073</v>
          </cell>
          <cell r="H92">
            <v>3</v>
          </cell>
          <cell r="I92" t="str">
            <v>TL -EIS</v>
          </cell>
          <cell r="J92">
            <v>48</v>
          </cell>
          <cell r="L92" t="str">
            <v>7.2.11</v>
          </cell>
          <cell r="M92" t="str">
            <v>Future</v>
          </cell>
          <cell r="N92" t="str">
            <v>Planning PT</v>
          </cell>
          <cell r="O92" t="str">
            <v>Glen Innes - Inverell 132kV TL (65km)</v>
          </cell>
          <cell r="P92" t="str">
            <v>TL EIS</v>
          </cell>
          <cell r="Q92" t="str">
            <v>Northern</v>
          </cell>
          <cell r="R92">
            <v>12</v>
          </cell>
          <cell r="U92">
            <v>0.17230769230769236</v>
          </cell>
          <cell r="V92">
            <v>0.58769230769230796</v>
          </cell>
          <cell r="W92">
            <v>0.872</v>
          </cell>
          <cell r="X92">
            <v>10.133124555160142</v>
          </cell>
          <cell r="Y92">
            <v>0.2348754448398577</v>
          </cell>
        </row>
        <row r="93">
          <cell r="A93">
            <v>33</v>
          </cell>
          <cell r="B93" t="str">
            <v>Glen Innes/Inverell supply</v>
          </cell>
          <cell r="C93">
            <v>1</v>
          </cell>
          <cell r="D93">
            <v>40513</v>
          </cell>
          <cell r="E93">
            <v>20</v>
          </cell>
          <cell r="F93">
            <v>3</v>
          </cell>
          <cell r="G93">
            <v>39793</v>
          </cell>
          <cell r="H93">
            <v>10</v>
          </cell>
          <cell r="I93" t="str">
            <v>132kV Aug</v>
          </cell>
          <cell r="J93">
            <v>24</v>
          </cell>
          <cell r="L93" t="str">
            <v>7.2.11</v>
          </cell>
          <cell r="M93" t="str">
            <v>Future</v>
          </cell>
          <cell r="N93" t="str">
            <v>Planning PT</v>
          </cell>
          <cell r="O93" t="str">
            <v>Inverell 132kV Switchbay</v>
          </cell>
          <cell r="P93" t="str">
            <v>132SS</v>
          </cell>
          <cell r="Q93" t="str">
            <v>Northern</v>
          </cell>
          <cell r="R93">
            <v>1</v>
          </cell>
          <cell r="W93">
            <v>5.8333333333333348E-2</v>
          </cell>
          <cell r="X93">
            <v>0.76032338308457714</v>
          </cell>
          <cell r="Y93">
            <v>0.18134328358208951</v>
          </cell>
        </row>
        <row r="94">
          <cell r="A94">
            <v>34</v>
          </cell>
          <cell r="B94" t="str">
            <v>Lismore area supply</v>
          </cell>
          <cell r="C94">
            <v>1</v>
          </cell>
          <cell r="D94">
            <v>38961</v>
          </cell>
          <cell r="E94">
            <v>27</v>
          </cell>
          <cell r="F94">
            <v>2</v>
          </cell>
          <cell r="G94">
            <v>38241</v>
          </cell>
          <cell r="H94">
            <v>4</v>
          </cell>
          <cell r="I94" t="str">
            <v>TL -REF</v>
          </cell>
          <cell r="J94">
            <v>24</v>
          </cell>
          <cell r="L94" t="str">
            <v>6.5.2</v>
          </cell>
          <cell r="M94" t="str">
            <v>Poss</v>
          </cell>
          <cell r="N94" t="str">
            <v>Proposed</v>
          </cell>
          <cell r="O94" t="str">
            <v>Uprating of 966 Armidale - Koolkhan 132kV TL - Contract</v>
          </cell>
          <cell r="P94" t="str">
            <v>TL REF</v>
          </cell>
          <cell r="Q94" t="str">
            <v>Northern</v>
          </cell>
          <cell r="R94">
            <v>3</v>
          </cell>
          <cell r="S94">
            <v>0.3318965517241379</v>
          </cell>
          <cell r="T94">
            <v>2.6268872320596466</v>
          </cell>
          <cell r="U94">
            <v>4.1216216216216198E-2</v>
          </cell>
        </row>
        <row r="95">
          <cell r="A95">
            <v>35</v>
          </cell>
          <cell r="B95" t="str">
            <v>Mulwala 132 kV Supply</v>
          </cell>
          <cell r="C95">
            <v>1</v>
          </cell>
          <cell r="D95">
            <v>39783</v>
          </cell>
          <cell r="E95">
            <v>36</v>
          </cell>
          <cell r="F95">
            <v>1</v>
          </cell>
          <cell r="G95">
            <v>38343</v>
          </cell>
          <cell r="H95">
            <v>3</v>
          </cell>
          <cell r="I95" t="str">
            <v>TL -EIS</v>
          </cell>
          <cell r="J95">
            <v>48</v>
          </cell>
          <cell r="L95" t="str">
            <v>6.5.31</v>
          </cell>
          <cell r="M95" t="str">
            <v>Poss</v>
          </cell>
          <cell r="N95" t="str">
            <v>Planning</v>
          </cell>
          <cell r="O95" t="str">
            <v>Mulwala - Finley 132kV TL (62Km) Contract</v>
          </cell>
          <cell r="P95" t="str">
            <v>TL EIS</v>
          </cell>
          <cell r="Q95" t="str">
            <v>Southern</v>
          </cell>
          <cell r="R95">
            <v>12</v>
          </cell>
          <cell r="S95">
            <v>0.17230769230769236</v>
          </cell>
          <cell r="T95">
            <v>0.58769230769230796</v>
          </cell>
          <cell r="U95">
            <v>0.872</v>
          </cell>
          <cell r="V95">
            <v>10.133124555160142</v>
          </cell>
          <cell r="W95">
            <v>0.2348754448398577</v>
          </cell>
        </row>
        <row r="96">
          <cell r="A96">
            <v>36</v>
          </cell>
          <cell r="B96" t="str">
            <v>Mulwala 132 kV Supply</v>
          </cell>
          <cell r="C96">
            <v>1</v>
          </cell>
          <cell r="D96">
            <v>39417</v>
          </cell>
          <cell r="E96">
            <v>36</v>
          </cell>
          <cell r="F96">
            <v>3</v>
          </cell>
          <cell r="G96">
            <v>38697</v>
          </cell>
          <cell r="H96">
            <v>10</v>
          </cell>
          <cell r="I96" t="str">
            <v>132kV Aug</v>
          </cell>
          <cell r="J96">
            <v>24</v>
          </cell>
          <cell r="L96" t="str">
            <v>6.5.31</v>
          </cell>
          <cell r="M96" t="str">
            <v>Poss</v>
          </cell>
          <cell r="N96" t="str">
            <v>Planning</v>
          </cell>
          <cell r="O96" t="str">
            <v>Mulwala 132/66kV Substation Augmentation - Contract</v>
          </cell>
          <cell r="P96" t="str">
            <v>132SS</v>
          </cell>
          <cell r="Q96" t="str">
            <v>Southern</v>
          </cell>
          <cell r="R96">
            <v>2</v>
          </cell>
          <cell r="T96">
            <v>0.1166666666666667</v>
          </cell>
          <cell r="U96">
            <v>1.5206467661691543</v>
          </cell>
          <cell r="V96">
            <v>0.36268656716417902</v>
          </cell>
        </row>
        <row r="97">
          <cell r="A97">
            <v>37</v>
          </cell>
          <cell r="B97" t="str">
            <v>Mulwala 132 kV Supply</v>
          </cell>
          <cell r="C97">
            <v>1</v>
          </cell>
          <cell r="D97">
            <v>39417</v>
          </cell>
          <cell r="E97">
            <v>36</v>
          </cell>
          <cell r="F97">
            <v>3</v>
          </cell>
          <cell r="G97">
            <v>38697</v>
          </cell>
          <cell r="H97">
            <v>10</v>
          </cell>
          <cell r="I97" t="str">
            <v>132kV Aug</v>
          </cell>
          <cell r="J97">
            <v>24</v>
          </cell>
          <cell r="L97" t="str">
            <v>6.5.31</v>
          </cell>
          <cell r="M97" t="str">
            <v>Poss</v>
          </cell>
          <cell r="N97" t="str">
            <v>Planning</v>
          </cell>
          <cell r="O97" t="str">
            <v>Finley 132/66kV Substattion Augmentation - Contract</v>
          </cell>
          <cell r="P97" t="str">
            <v>132SS</v>
          </cell>
          <cell r="Q97" t="str">
            <v>Southern</v>
          </cell>
          <cell r="R97">
            <v>5</v>
          </cell>
          <cell r="T97">
            <v>0.29166666666666674</v>
          </cell>
          <cell r="U97">
            <v>3.801616915422886</v>
          </cell>
          <cell r="V97">
            <v>0.90671641791044766</v>
          </cell>
        </row>
        <row r="98">
          <cell r="A98">
            <v>38</v>
          </cell>
          <cell r="B98" t="str">
            <v>Narrandera and Lockhart supply</v>
          </cell>
          <cell r="C98">
            <v>1</v>
          </cell>
          <cell r="D98">
            <v>40513</v>
          </cell>
          <cell r="E98">
            <v>38</v>
          </cell>
          <cell r="F98">
            <v>3</v>
          </cell>
          <cell r="G98">
            <v>39613</v>
          </cell>
          <cell r="H98">
            <v>7</v>
          </cell>
          <cell r="I98" t="str">
            <v>132kV Greenfield</v>
          </cell>
          <cell r="J98">
            <v>30</v>
          </cell>
          <cell r="L98" t="str">
            <v>6.5.29</v>
          </cell>
          <cell r="M98" t="str">
            <v>Poss</v>
          </cell>
          <cell r="N98" t="str">
            <v>Planning</v>
          </cell>
          <cell r="O98" t="str">
            <v>Narrandera Substation Establish - Contract</v>
          </cell>
          <cell r="P98" t="str">
            <v>132SS</v>
          </cell>
          <cell r="Q98" t="str">
            <v>Southern</v>
          </cell>
          <cell r="R98">
            <v>6</v>
          </cell>
          <cell r="V98">
            <v>1.0714285714285714E-2</v>
          </cell>
          <cell r="W98">
            <v>0.51428571428571446</v>
          </cell>
          <cell r="X98">
            <v>4.6761940298507456</v>
          </cell>
          <cell r="Y98">
            <v>0.79880597014925392</v>
          </cell>
        </row>
        <row r="99">
          <cell r="A99">
            <v>39</v>
          </cell>
          <cell r="B99" t="str">
            <v>Orange 132 kV Substation Augmentation</v>
          </cell>
          <cell r="C99">
            <v>1</v>
          </cell>
          <cell r="D99">
            <v>39783</v>
          </cell>
          <cell r="E99">
            <v>41</v>
          </cell>
          <cell r="F99">
            <v>2</v>
          </cell>
          <cell r="G99">
            <v>39063</v>
          </cell>
          <cell r="H99">
            <v>4</v>
          </cell>
          <cell r="I99" t="str">
            <v>TL -REF</v>
          </cell>
          <cell r="J99">
            <v>24</v>
          </cell>
          <cell r="L99" t="str">
            <v>6.5.18</v>
          </cell>
          <cell r="M99" t="str">
            <v>Poss</v>
          </cell>
          <cell r="N99" t="str">
            <v>Proposed</v>
          </cell>
          <cell r="O99" t="str">
            <v>Orange Outlets Line Works - Contract</v>
          </cell>
          <cell r="P99" t="str">
            <v>TL REF</v>
          </cell>
          <cell r="Q99" t="str">
            <v>Central</v>
          </cell>
          <cell r="R99">
            <v>1</v>
          </cell>
          <cell r="U99">
            <v>8.4770114942528757E-2</v>
          </cell>
          <cell r="V99">
            <v>0.73352256798430082</v>
          </cell>
          <cell r="W99">
            <v>0.18170731707317073</v>
          </cell>
        </row>
        <row r="100">
          <cell r="A100">
            <v>40</v>
          </cell>
          <cell r="B100" t="str">
            <v>Parkes, Forbes and Cowra supply</v>
          </cell>
          <cell r="C100">
            <v>1</v>
          </cell>
          <cell r="D100">
            <v>39692</v>
          </cell>
          <cell r="E100">
            <v>43</v>
          </cell>
          <cell r="F100">
            <v>1</v>
          </cell>
          <cell r="G100">
            <v>38252</v>
          </cell>
          <cell r="H100">
            <v>3</v>
          </cell>
          <cell r="I100" t="str">
            <v>TL -EIS</v>
          </cell>
          <cell r="J100">
            <v>48</v>
          </cell>
          <cell r="L100" t="str">
            <v>6.5.20</v>
          </cell>
          <cell r="M100" t="str">
            <v>Poss</v>
          </cell>
          <cell r="N100" t="str">
            <v>Planning</v>
          </cell>
          <cell r="O100" t="str">
            <v>Manildra Parkes 132kV Line - Contract</v>
          </cell>
          <cell r="P100" t="str">
            <v>TL EIS</v>
          </cell>
          <cell r="Q100" t="str">
            <v>Central</v>
          </cell>
          <cell r="R100">
            <v>12</v>
          </cell>
          <cell r="S100">
            <v>0.33846153846153854</v>
          </cell>
          <cell r="T100">
            <v>0.54153846153846186</v>
          </cell>
          <cell r="U100">
            <v>1.1839999999999999</v>
          </cell>
          <cell r="V100">
            <v>9.8980996441281146</v>
          </cell>
          <cell r="W100">
            <v>3.7900355871886171E-2</v>
          </cell>
        </row>
        <row r="101">
          <cell r="A101">
            <v>41</v>
          </cell>
          <cell r="B101" t="str">
            <v>Parkes, Forbes and Cowra supply</v>
          </cell>
          <cell r="C101">
            <v>1</v>
          </cell>
          <cell r="D101">
            <v>39417</v>
          </cell>
          <cell r="E101">
            <v>43</v>
          </cell>
          <cell r="F101">
            <v>3</v>
          </cell>
          <cell r="G101">
            <v>38697</v>
          </cell>
          <cell r="H101">
            <v>10</v>
          </cell>
          <cell r="I101" t="str">
            <v>132kV Aug</v>
          </cell>
          <cell r="J101">
            <v>24</v>
          </cell>
          <cell r="L101" t="str">
            <v>6.5.20</v>
          </cell>
          <cell r="M101" t="str">
            <v>Poss</v>
          </cell>
          <cell r="N101" t="str">
            <v>Planning</v>
          </cell>
          <cell r="O101" t="str">
            <v>Manildra SS Augmentation - Contract</v>
          </cell>
          <cell r="P101" t="str">
            <v>132SS</v>
          </cell>
          <cell r="Q101" t="str">
            <v>Central</v>
          </cell>
          <cell r="R101">
            <v>1</v>
          </cell>
          <cell r="T101">
            <v>5.8333333333333348E-2</v>
          </cell>
          <cell r="U101">
            <v>0.76032338308457714</v>
          </cell>
          <cell r="V101">
            <v>0.18134328358208951</v>
          </cell>
        </row>
        <row r="102">
          <cell r="A102">
            <v>42</v>
          </cell>
          <cell r="B102" t="str">
            <v>Parkes, Forbes and Cowra supply</v>
          </cell>
          <cell r="C102">
            <v>1</v>
          </cell>
          <cell r="D102">
            <v>39417</v>
          </cell>
          <cell r="E102">
            <v>43</v>
          </cell>
          <cell r="F102">
            <v>2</v>
          </cell>
          <cell r="G102">
            <v>38697</v>
          </cell>
          <cell r="H102">
            <v>4</v>
          </cell>
          <cell r="I102" t="str">
            <v>TL -REF</v>
          </cell>
          <cell r="J102">
            <v>24</v>
          </cell>
          <cell r="L102" t="str">
            <v>6.5.20</v>
          </cell>
          <cell r="M102" t="str">
            <v>Poss</v>
          </cell>
          <cell r="N102" t="str">
            <v>Planning</v>
          </cell>
          <cell r="O102" t="str">
            <v>Cowra Line Uprate - Contract</v>
          </cell>
          <cell r="P102" t="str">
            <v>TL REF</v>
          </cell>
          <cell r="Q102" t="str">
            <v>Central</v>
          </cell>
          <cell r="R102">
            <v>4</v>
          </cell>
          <cell r="T102">
            <v>0.33908045977011503</v>
          </cell>
          <cell r="U102">
            <v>2.9340902719372033</v>
          </cell>
          <cell r="V102">
            <v>0.72682926829268291</v>
          </cell>
        </row>
        <row r="103">
          <cell r="A103">
            <v>43</v>
          </cell>
          <cell r="B103" t="str">
            <v>Snowy Assets Rehab - Lines</v>
          </cell>
          <cell r="C103">
            <v>1</v>
          </cell>
          <cell r="D103">
            <v>39417</v>
          </cell>
          <cell r="E103">
            <v>47</v>
          </cell>
          <cell r="F103">
            <v>2</v>
          </cell>
          <cell r="G103">
            <v>38337</v>
          </cell>
          <cell r="H103">
            <v>2</v>
          </cell>
          <cell r="I103" t="str">
            <v>EHV TL -REF</v>
          </cell>
          <cell r="J103">
            <v>36</v>
          </cell>
          <cell r="L103" t="str">
            <v>5.3.7</v>
          </cell>
          <cell r="M103" t="str">
            <v>Poss</v>
          </cell>
          <cell r="N103" t="str">
            <v>Proposed</v>
          </cell>
          <cell r="O103" t="str">
            <v>Snowy Area 330kV TL Uprate (160Km) - Contract</v>
          </cell>
          <cell r="P103" t="str">
            <v>TL EIS</v>
          </cell>
          <cell r="Q103" t="str">
            <v>Southern</v>
          </cell>
          <cell r="R103">
            <v>8</v>
          </cell>
          <cell r="S103">
            <v>0.37333333333333335</v>
          </cell>
          <cell r="T103">
            <v>0.77946902654867267</v>
          </cell>
          <cell r="U103">
            <v>6.560419241607752</v>
          </cell>
          <cell r="V103">
            <v>0.28677839851024212</v>
          </cell>
        </row>
        <row r="104">
          <cell r="A104">
            <v>44</v>
          </cell>
          <cell r="B104" t="str">
            <v>Supply to South &amp; Inner Metro Sydney</v>
          </cell>
          <cell r="C104">
            <v>1</v>
          </cell>
          <cell r="D104">
            <v>39417</v>
          </cell>
          <cell r="E104">
            <v>52</v>
          </cell>
          <cell r="F104">
            <v>3</v>
          </cell>
          <cell r="G104">
            <v>38697</v>
          </cell>
          <cell r="H104">
            <v>10</v>
          </cell>
          <cell r="I104" t="str">
            <v>132kV Aug</v>
          </cell>
          <cell r="J104">
            <v>24</v>
          </cell>
          <cell r="L104" t="str">
            <v>6.5.13</v>
          </cell>
          <cell r="M104" t="str">
            <v>Poss</v>
          </cell>
          <cell r="N104" t="str">
            <v>PT</v>
          </cell>
          <cell r="O104" t="str">
            <v>Sydney South 132kV Augmentations (910/911 &amp; 916/917) Contract</v>
          </cell>
          <cell r="P104" t="str">
            <v>132SS</v>
          </cell>
          <cell r="Q104" t="str">
            <v>Central</v>
          </cell>
          <cell r="R104">
            <v>2</v>
          </cell>
          <cell r="T104">
            <v>0.1166666666666667</v>
          </cell>
          <cell r="U104">
            <v>1.5206467661691543</v>
          </cell>
          <cell r="V104">
            <v>0.36268656716417902</v>
          </cell>
        </row>
        <row r="105">
          <cell r="A105">
            <v>45</v>
          </cell>
          <cell r="B105" t="str">
            <v>Wagga 132 kV line rearrangements</v>
          </cell>
          <cell r="C105">
            <v>1</v>
          </cell>
          <cell r="D105">
            <v>38565</v>
          </cell>
          <cell r="E105">
            <v>61</v>
          </cell>
          <cell r="F105">
            <v>2</v>
          </cell>
          <cell r="G105">
            <v>37845</v>
          </cell>
          <cell r="H105">
            <v>4</v>
          </cell>
          <cell r="I105" t="str">
            <v>TL -REF</v>
          </cell>
          <cell r="J105">
            <v>24</v>
          </cell>
          <cell r="L105" t="str">
            <v>6.3.3</v>
          </cell>
          <cell r="M105" t="str">
            <v>Likely</v>
          </cell>
          <cell r="N105" t="str">
            <v>Future</v>
          </cell>
          <cell r="O105" t="str">
            <v>Wagga North 132kV Line Re-Arrangements - Contract</v>
          </cell>
          <cell r="P105" t="str">
            <v>TL REF</v>
          </cell>
          <cell r="Q105" t="str">
            <v>Southern</v>
          </cell>
          <cell r="R105">
            <v>0.3</v>
          </cell>
          <cell r="S105">
            <v>0.26335274930102526</v>
          </cell>
          <cell r="T105">
            <v>1.2162162162162162E-3</v>
          </cell>
        </row>
        <row r="106">
          <cell r="A106" t="str">
            <v>Small Augmentations - New Substations</v>
          </cell>
        </row>
        <row r="107">
          <cell r="A107">
            <v>46</v>
          </cell>
          <cell r="B107" t="str">
            <v>Boggabri supply</v>
          </cell>
          <cell r="C107">
            <v>1</v>
          </cell>
          <cell r="D107">
            <v>39142</v>
          </cell>
          <cell r="E107">
            <v>5</v>
          </cell>
          <cell r="F107">
            <v>3</v>
          </cell>
          <cell r="G107">
            <v>38242</v>
          </cell>
          <cell r="H107">
            <v>7</v>
          </cell>
          <cell r="I107" t="str">
            <v>132kV Greenfield</v>
          </cell>
          <cell r="J107">
            <v>30</v>
          </cell>
          <cell r="L107" t="str">
            <v>6.5.5</v>
          </cell>
          <cell r="M107" t="str">
            <v>Poss</v>
          </cell>
          <cell r="N107" t="str">
            <v>Planning PT</v>
          </cell>
          <cell r="O107" t="str">
            <v>Boggabri 132/66kV SS  Contract</v>
          </cell>
          <cell r="P107" t="str">
            <v>132SS</v>
          </cell>
          <cell r="Q107" t="str">
            <v>Northern</v>
          </cell>
          <cell r="R107">
            <v>8</v>
          </cell>
          <cell r="S107">
            <v>0.55000000000000004</v>
          </cell>
          <cell r="T107">
            <v>5.45</v>
          </cell>
          <cell r="U107">
            <v>2</v>
          </cell>
        </row>
        <row r="108">
          <cell r="A108">
            <v>47</v>
          </cell>
          <cell r="B108" t="str">
            <v>Bulahdelah area supply</v>
          </cell>
          <cell r="C108">
            <v>1</v>
          </cell>
          <cell r="D108">
            <v>39142</v>
          </cell>
          <cell r="E108">
            <v>6</v>
          </cell>
          <cell r="F108">
            <v>3</v>
          </cell>
          <cell r="G108">
            <v>38242</v>
          </cell>
          <cell r="H108">
            <v>7</v>
          </cell>
          <cell r="I108" t="str">
            <v>132kV Greenfield</v>
          </cell>
          <cell r="J108">
            <v>30</v>
          </cell>
          <cell r="L108" t="str">
            <v>6.5.8</v>
          </cell>
          <cell r="M108" t="str">
            <v>Poss</v>
          </cell>
          <cell r="N108" t="str">
            <v>Planning PT</v>
          </cell>
          <cell r="O108" t="str">
            <v>Bulahdelah 132/66kV SS  installation</v>
          </cell>
          <cell r="P108" t="str">
            <v>132SS</v>
          </cell>
          <cell r="Q108" t="str">
            <v>Northern</v>
          </cell>
          <cell r="R108">
            <v>8</v>
          </cell>
          <cell r="S108">
            <v>0.55000000000000004</v>
          </cell>
          <cell r="T108">
            <v>5.45</v>
          </cell>
          <cell r="U108">
            <v>2</v>
          </cell>
        </row>
        <row r="109">
          <cell r="A109">
            <v>48</v>
          </cell>
          <cell r="B109" t="str">
            <v>Glen Innes supply</v>
          </cell>
          <cell r="C109">
            <v>1</v>
          </cell>
          <cell r="D109">
            <v>39234</v>
          </cell>
          <cell r="E109">
            <v>19</v>
          </cell>
          <cell r="F109">
            <v>0</v>
          </cell>
          <cell r="G109">
            <v>38694</v>
          </cell>
          <cell r="H109">
            <v>30</v>
          </cell>
          <cell r="I109" t="str">
            <v>TL Property Acquistion</v>
          </cell>
          <cell r="J109">
            <v>18</v>
          </cell>
          <cell r="L109" t="str">
            <v>6.5.4</v>
          </cell>
          <cell r="M109" t="str">
            <v>Poss</v>
          </cell>
          <cell r="N109" t="str">
            <v>Future</v>
          </cell>
          <cell r="O109" t="str">
            <v>Glen Innes 132kV Rebuild (PSR 39) - Contract</v>
          </cell>
          <cell r="P109" t="str">
            <v>132SS</v>
          </cell>
          <cell r="Q109" t="str">
            <v>Northern</v>
          </cell>
          <cell r="R109">
            <v>10</v>
          </cell>
          <cell r="T109">
            <v>0.8</v>
          </cell>
          <cell r="U109">
            <v>9.1999999999999993</v>
          </cell>
        </row>
        <row r="110">
          <cell r="A110">
            <v>49</v>
          </cell>
          <cell r="B110" t="str">
            <v>Narrandera and Lockhart supply</v>
          </cell>
          <cell r="C110">
            <v>1</v>
          </cell>
          <cell r="D110">
            <v>40513</v>
          </cell>
          <cell r="E110">
            <v>38</v>
          </cell>
          <cell r="F110">
            <v>2</v>
          </cell>
          <cell r="G110">
            <v>39793</v>
          </cell>
          <cell r="H110">
            <v>4</v>
          </cell>
          <cell r="I110" t="str">
            <v>TL -REF</v>
          </cell>
          <cell r="J110">
            <v>24</v>
          </cell>
          <cell r="L110" t="str">
            <v>6.5.29</v>
          </cell>
          <cell r="M110" t="str">
            <v>Poss</v>
          </cell>
          <cell r="N110" t="str">
            <v>Planning</v>
          </cell>
          <cell r="O110" t="str">
            <v>994-Narrandera 132kV DCSP line (5km) - Contract</v>
          </cell>
          <cell r="P110" t="str">
            <v>TL REF</v>
          </cell>
          <cell r="Q110" t="str">
            <v>Southern</v>
          </cell>
          <cell r="R110">
            <v>2</v>
          </cell>
          <cell r="W110">
            <v>0.16954022988505751</v>
          </cell>
          <cell r="X110">
            <v>1.4670451359686016</v>
          </cell>
          <cell r="Y110">
            <v>0.36341463414634145</v>
          </cell>
        </row>
        <row r="111">
          <cell r="A111">
            <v>50</v>
          </cell>
          <cell r="B111" t="str">
            <v>South West of Greater Sydney supply</v>
          </cell>
          <cell r="C111">
            <v>1</v>
          </cell>
          <cell r="D111">
            <v>39417</v>
          </cell>
          <cell r="E111">
            <v>51</v>
          </cell>
          <cell r="F111">
            <v>3</v>
          </cell>
          <cell r="G111">
            <v>38337</v>
          </cell>
          <cell r="H111">
            <v>6</v>
          </cell>
          <cell r="I111" t="str">
            <v>330/132kV Greenfield</v>
          </cell>
          <cell r="J111">
            <v>36</v>
          </cell>
          <cell r="L111" t="str">
            <v>6.5.17</v>
          </cell>
          <cell r="M111" t="str">
            <v>Poss</v>
          </cell>
          <cell r="N111" t="str">
            <v>Future</v>
          </cell>
          <cell r="O111" t="str">
            <v>Establishment of Mt Annan 330/132/66kV Substn - Contract</v>
          </cell>
          <cell r="P111" t="str">
            <v>330SS</v>
          </cell>
          <cell r="Q111" t="str">
            <v>Central</v>
          </cell>
          <cell r="R111">
            <v>15</v>
          </cell>
          <cell r="S111">
            <v>0.46666666666666667</v>
          </cell>
          <cell r="T111">
            <v>1.36304347826087</v>
          </cell>
          <cell r="U111">
            <v>11.444170452087386</v>
          </cell>
          <cell r="V111">
            <v>1.7261194029850748</v>
          </cell>
        </row>
        <row r="112">
          <cell r="A112">
            <v>51</v>
          </cell>
          <cell r="B112" t="str">
            <v>Wagga 132/66 kV Substation Transformer Rating Limitations</v>
          </cell>
          <cell r="C112">
            <v>1</v>
          </cell>
          <cell r="D112">
            <v>39417</v>
          </cell>
          <cell r="E112">
            <v>62</v>
          </cell>
          <cell r="F112">
            <v>3</v>
          </cell>
          <cell r="G112">
            <v>38517</v>
          </cell>
          <cell r="H112">
            <v>7</v>
          </cell>
          <cell r="I112" t="str">
            <v>132kV Greenfield</v>
          </cell>
          <cell r="J112">
            <v>30</v>
          </cell>
          <cell r="L112" t="str">
            <v>6.5.27</v>
          </cell>
          <cell r="M112" t="str">
            <v>Poss</v>
          </cell>
          <cell r="N112" t="str">
            <v>Future</v>
          </cell>
          <cell r="O112" t="str">
            <v>Wagga Nth 132/66kV Substation - Contract</v>
          </cell>
          <cell r="P112" t="str">
            <v>132SS</v>
          </cell>
          <cell r="Q112" t="str">
            <v>Southern</v>
          </cell>
          <cell r="R112">
            <v>8</v>
          </cell>
          <cell r="S112">
            <v>1.4285714285714287E-2</v>
          </cell>
          <cell r="T112">
            <v>0.68571428571428605</v>
          </cell>
          <cell r="U112">
            <v>6.2349253731343293</v>
          </cell>
          <cell r="V112">
            <v>1.0650746268656719</v>
          </cell>
        </row>
        <row r="113">
          <cell r="A113">
            <v>52</v>
          </cell>
          <cell r="B113" t="str">
            <v>Wollar - Wellington 330 kV Line &amp; Wollar 330 kV Sw Stn</v>
          </cell>
          <cell r="C113">
            <v>1</v>
          </cell>
          <cell r="D113">
            <v>39417</v>
          </cell>
          <cell r="E113">
            <v>65</v>
          </cell>
          <cell r="F113">
            <v>3</v>
          </cell>
          <cell r="G113">
            <v>38337</v>
          </cell>
          <cell r="H113">
            <v>6</v>
          </cell>
          <cell r="I113" t="str">
            <v>330/132kV Greenfield</v>
          </cell>
          <cell r="J113">
            <v>36</v>
          </cell>
          <cell r="L113" t="str">
            <v>5.3.4</v>
          </cell>
          <cell r="M113" t="str">
            <v>Likely</v>
          </cell>
          <cell r="N113" t="str">
            <v>Committed</v>
          </cell>
          <cell r="O113" t="str">
            <v>Wollar 330kV Switching Station - Contract</v>
          </cell>
          <cell r="P113" t="str">
            <v>330SS</v>
          </cell>
          <cell r="Q113" t="str">
            <v>Central</v>
          </cell>
          <cell r="R113">
            <v>15</v>
          </cell>
          <cell r="S113">
            <v>0.46666666666666667</v>
          </cell>
          <cell r="T113">
            <v>1.36304347826087</v>
          </cell>
          <cell r="U113">
            <v>11.444170452087386</v>
          </cell>
          <cell r="V113">
            <v>1.7261194029850748</v>
          </cell>
        </row>
        <row r="114">
          <cell r="A114" t="str">
            <v>Small Augmentations - Reactive Plant</v>
          </cell>
        </row>
        <row r="115">
          <cell r="A115">
            <v>53</v>
          </cell>
          <cell r="B115" t="str">
            <v>Canberra  - capacitor bank</v>
          </cell>
          <cell r="C115">
            <v>1</v>
          </cell>
          <cell r="D115">
            <v>38687</v>
          </cell>
          <cell r="E115">
            <v>7</v>
          </cell>
          <cell r="F115">
            <v>3</v>
          </cell>
          <cell r="G115">
            <v>38267</v>
          </cell>
          <cell r="H115">
            <v>12</v>
          </cell>
          <cell r="I115" t="str">
            <v>Capacitor Replace</v>
          </cell>
          <cell r="J115">
            <v>14</v>
          </cell>
          <cell r="L115" t="str">
            <v>5.3.8</v>
          </cell>
          <cell r="M115" t="str">
            <v>Likely</v>
          </cell>
          <cell r="N115" t="str">
            <v>Proposed</v>
          </cell>
          <cell r="O115" t="str">
            <v xml:space="preserve">Canberra 132kV 1*80MVAr Cap Bank- Contract </v>
          </cell>
          <cell r="P115" t="str">
            <v>132CAP</v>
          </cell>
          <cell r="Q115" t="str">
            <v>Southern</v>
          </cell>
          <cell r="R115">
            <v>1</v>
          </cell>
          <cell r="S115">
            <v>0.43878787878787873</v>
          </cell>
          <cell r="T115">
            <v>0.56121212121212127</v>
          </cell>
        </row>
        <row r="116">
          <cell r="A116">
            <v>54</v>
          </cell>
          <cell r="B116" t="str">
            <v>Cowra, Parkes and Forbes - capacitor banks</v>
          </cell>
          <cell r="C116">
            <v>1</v>
          </cell>
          <cell r="D116">
            <v>38687</v>
          </cell>
          <cell r="E116">
            <v>13</v>
          </cell>
          <cell r="F116">
            <v>3</v>
          </cell>
          <cell r="G116">
            <v>38267</v>
          </cell>
          <cell r="H116">
            <v>12</v>
          </cell>
          <cell r="I116" t="str">
            <v>Capacitor Replace</v>
          </cell>
          <cell r="J116">
            <v>14</v>
          </cell>
          <cell r="L116" t="str">
            <v>6.3.7</v>
          </cell>
          <cell r="M116" t="str">
            <v>Likely</v>
          </cell>
          <cell r="N116" t="str">
            <v>Future</v>
          </cell>
          <cell r="O116" t="str">
            <v>Forbes 1x132kV 12MVAr Cap Bank - Contract</v>
          </cell>
          <cell r="P116" t="str">
            <v>132CAP</v>
          </cell>
          <cell r="Q116" t="str">
            <v>Central</v>
          </cell>
          <cell r="R116">
            <v>0.5</v>
          </cell>
          <cell r="S116">
            <v>0.21939393939393936</v>
          </cell>
          <cell r="T116">
            <v>0.28060606060606064</v>
          </cell>
        </row>
        <row r="117">
          <cell r="A117">
            <v>55</v>
          </cell>
          <cell r="B117" t="str">
            <v>Cowra, Parkes and Forbes - capacitor banks</v>
          </cell>
          <cell r="C117">
            <v>1</v>
          </cell>
          <cell r="D117">
            <v>38687</v>
          </cell>
          <cell r="E117">
            <v>13</v>
          </cell>
          <cell r="F117">
            <v>3</v>
          </cell>
          <cell r="G117">
            <v>38267</v>
          </cell>
          <cell r="H117">
            <v>12</v>
          </cell>
          <cell r="I117" t="str">
            <v>Capacitor Replace</v>
          </cell>
          <cell r="J117">
            <v>14</v>
          </cell>
          <cell r="L117" t="str">
            <v>6.3.7</v>
          </cell>
          <cell r="M117" t="str">
            <v>Likely</v>
          </cell>
          <cell r="N117" t="str">
            <v>Future</v>
          </cell>
          <cell r="O117" t="str">
            <v>Parkes 1x66kV 8MVAr Cap Bank - Contract</v>
          </cell>
          <cell r="P117" t="str">
            <v>66CAP</v>
          </cell>
          <cell r="Q117" t="str">
            <v>Central</v>
          </cell>
          <cell r="R117">
            <v>0.4</v>
          </cell>
          <cell r="S117">
            <v>0.17551515151515151</v>
          </cell>
          <cell r="T117">
            <v>0.22448484848484848</v>
          </cell>
        </row>
        <row r="118">
          <cell r="A118">
            <v>56</v>
          </cell>
          <cell r="B118" t="str">
            <v>Cowra, Parkes and Forbes - capacitor banks</v>
          </cell>
          <cell r="C118">
            <v>1</v>
          </cell>
          <cell r="D118">
            <v>38687</v>
          </cell>
          <cell r="E118">
            <v>13</v>
          </cell>
          <cell r="F118">
            <v>3</v>
          </cell>
          <cell r="G118">
            <v>38267</v>
          </cell>
          <cell r="H118">
            <v>12</v>
          </cell>
          <cell r="I118" t="str">
            <v>Capacitor Replace</v>
          </cell>
          <cell r="J118">
            <v>14</v>
          </cell>
          <cell r="L118" t="str">
            <v>6.3.7</v>
          </cell>
          <cell r="M118" t="str">
            <v>Likely</v>
          </cell>
          <cell r="N118" t="str">
            <v>Future</v>
          </cell>
          <cell r="O118" t="str">
            <v>Cowra 2x6MVAr 66kV Cap Banks - Contract</v>
          </cell>
          <cell r="P118" t="str">
            <v>66CAP</v>
          </cell>
          <cell r="Q118" t="str">
            <v>Central</v>
          </cell>
          <cell r="R118">
            <v>0.8</v>
          </cell>
          <cell r="S118">
            <v>0.35103030303030303</v>
          </cell>
          <cell r="T118">
            <v>0.44896969696969696</v>
          </cell>
        </row>
        <row r="119">
          <cell r="A119">
            <v>57</v>
          </cell>
          <cell r="B119" t="str">
            <v>Dapto Transformer Capacity Limitations</v>
          </cell>
          <cell r="C119">
            <v>1</v>
          </cell>
          <cell r="D119">
            <v>38687</v>
          </cell>
          <cell r="E119">
            <v>15</v>
          </cell>
          <cell r="F119">
            <v>3</v>
          </cell>
          <cell r="G119">
            <v>38267</v>
          </cell>
          <cell r="H119">
            <v>12</v>
          </cell>
          <cell r="I119" t="str">
            <v>Capacitor Replace</v>
          </cell>
          <cell r="J119">
            <v>14</v>
          </cell>
          <cell r="L119" t="str">
            <v>7.2.18</v>
          </cell>
          <cell r="M119" t="str">
            <v>Future</v>
          </cell>
          <cell r="N119" t="str">
            <v>Planning</v>
          </cell>
          <cell r="O119" t="str">
            <v>Dapto 132kV Capacitor Upgrade - Contract</v>
          </cell>
          <cell r="P119" t="str">
            <v>132CAP</v>
          </cell>
          <cell r="Q119" t="str">
            <v>Central</v>
          </cell>
          <cell r="R119">
            <v>2</v>
          </cell>
          <cell r="S119">
            <v>0.87757575757575745</v>
          </cell>
          <cell r="T119">
            <v>1.1224242424242425</v>
          </cell>
        </row>
        <row r="120">
          <cell r="A120">
            <v>58</v>
          </cell>
          <cell r="B120" t="str">
            <v>Darlington Point - capacitor banks</v>
          </cell>
          <cell r="C120">
            <v>1</v>
          </cell>
          <cell r="D120">
            <v>38687</v>
          </cell>
          <cell r="E120">
            <v>16</v>
          </cell>
          <cell r="F120">
            <v>3</v>
          </cell>
          <cell r="G120">
            <v>38267</v>
          </cell>
          <cell r="H120">
            <v>12</v>
          </cell>
          <cell r="I120" t="str">
            <v>Capacitor Replace</v>
          </cell>
          <cell r="J120">
            <v>14</v>
          </cell>
          <cell r="L120" t="str">
            <v>5.3.9</v>
          </cell>
          <cell r="M120" t="str">
            <v>Likely</v>
          </cell>
          <cell r="N120" t="str">
            <v>Proposed</v>
          </cell>
          <cell r="O120" t="str">
            <v>Darlington Pt. 132kV No. 2&amp;3 Capacitor Banks - Contract</v>
          </cell>
          <cell r="P120" t="str">
            <v>132CAP</v>
          </cell>
          <cell r="Q120" t="str">
            <v>Southern</v>
          </cell>
          <cell r="R120">
            <v>1</v>
          </cell>
          <cell r="S120">
            <v>0.43878787878787873</v>
          </cell>
          <cell r="T120">
            <v>0.56121212121212127</v>
          </cell>
        </row>
        <row r="121">
          <cell r="A121">
            <v>59</v>
          </cell>
          <cell r="B121" t="str">
            <v>Deniliquin - capacitor bank</v>
          </cell>
          <cell r="C121">
            <v>1</v>
          </cell>
          <cell r="D121">
            <v>38687</v>
          </cell>
          <cell r="E121">
            <v>17</v>
          </cell>
          <cell r="F121">
            <v>3</v>
          </cell>
          <cell r="G121">
            <v>38267</v>
          </cell>
          <cell r="H121">
            <v>12</v>
          </cell>
          <cell r="I121" t="str">
            <v>Capacitor Replace</v>
          </cell>
          <cell r="J121">
            <v>14</v>
          </cell>
          <cell r="L121" t="str">
            <v>6.3.8</v>
          </cell>
          <cell r="M121" t="str">
            <v>Likely</v>
          </cell>
          <cell r="N121" t="str">
            <v>Proposed</v>
          </cell>
          <cell r="O121" t="str">
            <v>Deniliquin 132kV 10MVAr capacitor bank - contract</v>
          </cell>
          <cell r="P121" t="str">
            <v>132CAP</v>
          </cell>
          <cell r="Q121" t="str">
            <v>Southern</v>
          </cell>
          <cell r="R121">
            <v>0.6</v>
          </cell>
          <cell r="S121">
            <v>0.26327272727272721</v>
          </cell>
          <cell r="T121">
            <v>0.33672727272727271</v>
          </cell>
        </row>
        <row r="122">
          <cell r="A122">
            <v>60</v>
          </cell>
          <cell r="B122" t="str">
            <v>Lismore area supply</v>
          </cell>
          <cell r="C122">
            <v>1</v>
          </cell>
          <cell r="D122">
            <v>38687</v>
          </cell>
          <cell r="E122">
            <v>27</v>
          </cell>
          <cell r="F122">
            <v>3</v>
          </cell>
          <cell r="G122">
            <v>38267</v>
          </cell>
          <cell r="H122">
            <v>12</v>
          </cell>
          <cell r="I122" t="str">
            <v>Capacitor Replace</v>
          </cell>
          <cell r="J122">
            <v>14</v>
          </cell>
          <cell r="L122" t="str">
            <v>6.5.2</v>
          </cell>
          <cell r="M122" t="str">
            <v>Poss</v>
          </cell>
          <cell r="N122" t="str">
            <v>Proposed</v>
          </cell>
          <cell r="O122" t="str">
            <v>Nambucca 2x10MVAr 66kV Cap Banks - Contract</v>
          </cell>
          <cell r="P122" t="str">
            <v>66CAP</v>
          </cell>
          <cell r="Q122" t="str">
            <v>Northern</v>
          </cell>
          <cell r="R122">
            <v>0.8</v>
          </cell>
          <cell r="S122">
            <v>0.35103030303030303</v>
          </cell>
          <cell r="T122">
            <v>0.44896969696969696</v>
          </cell>
        </row>
        <row r="123">
          <cell r="A123">
            <v>61</v>
          </cell>
          <cell r="B123" t="str">
            <v>Lismore area supply</v>
          </cell>
          <cell r="C123">
            <v>1</v>
          </cell>
          <cell r="D123">
            <v>38687</v>
          </cell>
          <cell r="E123">
            <v>27</v>
          </cell>
          <cell r="F123">
            <v>3</v>
          </cell>
          <cell r="G123">
            <v>38267</v>
          </cell>
          <cell r="H123">
            <v>12</v>
          </cell>
          <cell r="I123" t="str">
            <v>Capacitor Replace</v>
          </cell>
          <cell r="J123">
            <v>14</v>
          </cell>
          <cell r="L123" t="str">
            <v>6.5.2</v>
          </cell>
          <cell r="M123" t="str">
            <v>Poss</v>
          </cell>
          <cell r="N123" t="str">
            <v>Proposed</v>
          </cell>
          <cell r="O123" t="str">
            <v>Koolkhan 2x10MVAr 66kV Cap Banks - Contract</v>
          </cell>
          <cell r="P123" t="str">
            <v>66CAP</v>
          </cell>
          <cell r="Q123" t="str">
            <v>Northern</v>
          </cell>
          <cell r="R123">
            <v>0.8</v>
          </cell>
          <cell r="S123">
            <v>0.35103030303030303</v>
          </cell>
          <cell r="T123">
            <v>0.44896969696969696</v>
          </cell>
        </row>
        <row r="124">
          <cell r="A124">
            <v>62</v>
          </cell>
          <cell r="B124" t="str">
            <v>Main Grid Capacitor Banks - Syd West</v>
          </cell>
          <cell r="C124">
            <v>1</v>
          </cell>
          <cell r="D124">
            <v>38687</v>
          </cell>
          <cell r="E124">
            <v>29</v>
          </cell>
          <cell r="F124">
            <v>3</v>
          </cell>
          <cell r="G124">
            <v>38267</v>
          </cell>
          <cell r="H124">
            <v>12</v>
          </cell>
          <cell r="I124" t="str">
            <v>Capacitor Replace</v>
          </cell>
          <cell r="J124">
            <v>14</v>
          </cell>
          <cell r="L124" t="str">
            <v>6.3.5</v>
          </cell>
          <cell r="M124" t="str">
            <v>Likely</v>
          </cell>
          <cell r="N124" t="str">
            <v>Planning</v>
          </cell>
          <cell r="O124" t="str">
            <v>Sydney West 1*200 MVAr 330kV Bank - Contract</v>
          </cell>
          <cell r="P124" t="str">
            <v>330CAP</v>
          </cell>
          <cell r="Q124" t="str">
            <v>Central</v>
          </cell>
          <cell r="R124">
            <v>2</v>
          </cell>
          <cell r="S124">
            <v>0.87757575757575745</v>
          </cell>
          <cell r="T124">
            <v>1.1224242424242425</v>
          </cell>
        </row>
        <row r="125">
          <cell r="A125">
            <v>63</v>
          </cell>
          <cell r="B125" t="str">
            <v>Main Grid Capacitor Banks - Vales Point</v>
          </cell>
          <cell r="C125">
            <v>1</v>
          </cell>
          <cell r="D125">
            <v>38687</v>
          </cell>
          <cell r="E125">
            <v>29</v>
          </cell>
          <cell r="F125">
            <v>3</v>
          </cell>
          <cell r="G125">
            <v>38267</v>
          </cell>
          <cell r="H125">
            <v>12</v>
          </cell>
          <cell r="I125" t="str">
            <v>Capacitor Replace</v>
          </cell>
          <cell r="J125">
            <v>14</v>
          </cell>
          <cell r="L125" t="str">
            <v>6.3.5</v>
          </cell>
          <cell r="M125" t="str">
            <v>Likely</v>
          </cell>
          <cell r="N125" t="str">
            <v>Planning</v>
          </cell>
          <cell r="O125" t="str">
            <v>Liddell 2*200 MVAr 330kV Banks - Contract</v>
          </cell>
          <cell r="P125" t="str">
            <v>330CAP</v>
          </cell>
          <cell r="Q125" t="str">
            <v>Northern</v>
          </cell>
          <cell r="R125">
            <v>4</v>
          </cell>
          <cell r="S125">
            <v>1.7551515151515149</v>
          </cell>
          <cell r="T125">
            <v>2.2448484848484851</v>
          </cell>
        </row>
        <row r="126">
          <cell r="A126">
            <v>64</v>
          </cell>
          <cell r="B126" t="str">
            <v>Narrabri - capacitor bank</v>
          </cell>
          <cell r="C126">
            <v>1</v>
          </cell>
          <cell r="D126">
            <v>38687</v>
          </cell>
          <cell r="E126">
            <v>37</v>
          </cell>
          <cell r="F126">
            <v>3</v>
          </cell>
          <cell r="G126">
            <v>38267</v>
          </cell>
          <cell r="H126">
            <v>12</v>
          </cell>
          <cell r="I126" t="str">
            <v>Capacitor Replace</v>
          </cell>
          <cell r="J126">
            <v>14</v>
          </cell>
          <cell r="L126" t="str">
            <v>6.3.6</v>
          </cell>
          <cell r="M126" t="str">
            <v>Likely</v>
          </cell>
          <cell r="N126" t="str">
            <v>Planning</v>
          </cell>
          <cell r="O126" t="str">
            <v>Narrabri 8MVAr 66kV Capacitor - Contract</v>
          </cell>
          <cell r="P126" t="str">
            <v>132CAP</v>
          </cell>
          <cell r="Q126" t="str">
            <v>Northern</v>
          </cell>
          <cell r="R126">
            <v>0.5</v>
          </cell>
          <cell r="S126">
            <v>0.21939393939393936</v>
          </cell>
          <cell r="T126">
            <v>0.28060606060606064</v>
          </cell>
        </row>
        <row r="127">
          <cell r="A127">
            <v>65</v>
          </cell>
          <cell r="B127" t="str">
            <v>Parkes area supply</v>
          </cell>
          <cell r="C127">
            <v>1</v>
          </cell>
          <cell r="D127">
            <v>38687</v>
          </cell>
          <cell r="E127">
            <v>42</v>
          </cell>
          <cell r="F127">
            <v>3</v>
          </cell>
          <cell r="G127">
            <v>38267</v>
          </cell>
          <cell r="H127">
            <v>12</v>
          </cell>
          <cell r="I127" t="str">
            <v>Capacitor Replace</v>
          </cell>
          <cell r="J127">
            <v>14</v>
          </cell>
          <cell r="L127" t="str">
            <v>6.5.19</v>
          </cell>
          <cell r="M127" t="str">
            <v>Poss</v>
          </cell>
          <cell r="N127" t="str">
            <v>Planning</v>
          </cell>
          <cell r="O127" t="str">
            <v>Parkes 66kV Cap Bank - Contract</v>
          </cell>
          <cell r="P127" t="str">
            <v>132CAP</v>
          </cell>
          <cell r="Q127" t="str">
            <v>Central</v>
          </cell>
          <cell r="R127">
            <v>0.5</v>
          </cell>
          <cell r="S127">
            <v>0.21939393939393936</v>
          </cell>
          <cell r="T127">
            <v>0.28060606060606064</v>
          </cell>
        </row>
        <row r="128">
          <cell r="A128">
            <v>66</v>
          </cell>
          <cell r="B128" t="str">
            <v>System Reactive Plant</v>
          </cell>
          <cell r="C128">
            <v>1</v>
          </cell>
          <cell r="D128">
            <v>39052</v>
          </cell>
          <cell r="E128">
            <v>57</v>
          </cell>
          <cell r="F128">
            <v>3</v>
          </cell>
          <cell r="G128">
            <v>38632</v>
          </cell>
          <cell r="H128">
            <v>12</v>
          </cell>
          <cell r="I128" t="str">
            <v>Capacitor Replace</v>
          </cell>
          <cell r="J128">
            <v>14</v>
          </cell>
          <cell r="L128" t="str">
            <v>6.5.35</v>
          </cell>
          <cell r="M128" t="str">
            <v>Poss</v>
          </cell>
          <cell r="N128" t="str">
            <v>Planning</v>
          </cell>
          <cell r="O128" t="str">
            <v>Mt Piper 1*150MVAr 330kV Cap Bank - Contract</v>
          </cell>
          <cell r="P128" t="str">
            <v>330CAP</v>
          </cell>
          <cell r="Q128" t="str">
            <v>Central</v>
          </cell>
          <cell r="R128">
            <v>2</v>
          </cell>
          <cell r="T128">
            <v>0.87757575757575745</v>
          </cell>
          <cell r="U128">
            <v>1.1224242424242425</v>
          </cell>
        </row>
        <row r="129">
          <cell r="A129">
            <v>67</v>
          </cell>
          <cell r="B129" t="str">
            <v>System Reactive Plant</v>
          </cell>
          <cell r="C129">
            <v>1</v>
          </cell>
          <cell r="D129">
            <v>39052</v>
          </cell>
          <cell r="E129">
            <v>57</v>
          </cell>
          <cell r="F129">
            <v>3</v>
          </cell>
          <cell r="G129">
            <v>38632</v>
          </cell>
          <cell r="H129">
            <v>12</v>
          </cell>
          <cell r="I129" t="str">
            <v>Capacitor Replace</v>
          </cell>
          <cell r="J129">
            <v>14</v>
          </cell>
          <cell r="L129" t="str">
            <v>6.5.35</v>
          </cell>
          <cell r="M129" t="str">
            <v>Poss</v>
          </cell>
          <cell r="N129" t="str">
            <v>Planning</v>
          </cell>
          <cell r="O129" t="str">
            <v>Bayswater / Liddell 2*150 MVAr Cap Banks - Contract</v>
          </cell>
          <cell r="P129" t="str">
            <v>330CAP</v>
          </cell>
          <cell r="Q129" t="str">
            <v>Northern</v>
          </cell>
          <cell r="R129">
            <v>4</v>
          </cell>
          <cell r="T129">
            <v>1.7551515151515149</v>
          </cell>
          <cell r="U129">
            <v>2.2448484848484851</v>
          </cell>
        </row>
        <row r="130">
          <cell r="A130">
            <v>68</v>
          </cell>
          <cell r="B130" t="str">
            <v>System Reactive Plant</v>
          </cell>
          <cell r="C130">
            <v>1</v>
          </cell>
          <cell r="D130">
            <v>39417</v>
          </cell>
          <cell r="E130">
            <v>57</v>
          </cell>
          <cell r="F130">
            <v>3</v>
          </cell>
          <cell r="G130">
            <v>38997</v>
          </cell>
          <cell r="H130">
            <v>12</v>
          </cell>
          <cell r="I130" t="str">
            <v>Capacitor Replace</v>
          </cell>
          <cell r="J130">
            <v>14</v>
          </cell>
          <cell r="L130" t="str">
            <v>6.5.35</v>
          </cell>
          <cell r="M130" t="str">
            <v>Poss</v>
          </cell>
          <cell r="N130" t="str">
            <v>Planning</v>
          </cell>
          <cell r="O130" t="str">
            <v>Locations to be Specified 3*200 MVAr Cap Banks - Contract</v>
          </cell>
          <cell r="P130" t="str">
            <v>330CAP</v>
          </cell>
          <cell r="Q130" t="str">
            <v>All</v>
          </cell>
          <cell r="R130">
            <v>6</v>
          </cell>
          <cell r="U130">
            <v>2.6327272727272728</v>
          </cell>
          <cell r="V130">
            <v>3.3672727272727272</v>
          </cell>
        </row>
        <row r="131">
          <cell r="A131">
            <v>69</v>
          </cell>
          <cell r="B131" t="str">
            <v>System Reactive Plant</v>
          </cell>
          <cell r="C131">
            <v>1</v>
          </cell>
          <cell r="D131">
            <v>39417</v>
          </cell>
          <cell r="E131">
            <v>57</v>
          </cell>
          <cell r="F131">
            <v>3</v>
          </cell>
          <cell r="G131">
            <v>38997</v>
          </cell>
          <cell r="H131">
            <v>12</v>
          </cell>
          <cell r="I131" t="str">
            <v>Capacitor Replace</v>
          </cell>
          <cell r="J131">
            <v>14</v>
          </cell>
          <cell r="L131" t="str">
            <v>6.5.35</v>
          </cell>
          <cell r="M131" t="str">
            <v>Poss</v>
          </cell>
          <cell r="N131" t="str">
            <v>Planning</v>
          </cell>
          <cell r="O131" t="str">
            <v xml:space="preserve">Location to be specified - 1*200 MVAr 330kV Bank - Contract </v>
          </cell>
          <cell r="P131" t="str">
            <v>330CAP</v>
          </cell>
          <cell r="Q131" t="str">
            <v>All</v>
          </cell>
          <cell r="R131">
            <v>2</v>
          </cell>
          <cell r="U131">
            <v>0.87757575757575745</v>
          </cell>
          <cell r="V131">
            <v>1.1224242424242425</v>
          </cell>
        </row>
        <row r="132">
          <cell r="A132">
            <v>70</v>
          </cell>
          <cell r="B132" t="str">
            <v>System Reactive Plant</v>
          </cell>
          <cell r="C132">
            <v>1</v>
          </cell>
          <cell r="D132">
            <v>39417</v>
          </cell>
          <cell r="E132">
            <v>57</v>
          </cell>
          <cell r="F132">
            <v>3</v>
          </cell>
          <cell r="G132">
            <v>38997</v>
          </cell>
          <cell r="H132">
            <v>12</v>
          </cell>
          <cell r="I132" t="str">
            <v>Capacitor Replace</v>
          </cell>
          <cell r="J132">
            <v>14</v>
          </cell>
          <cell r="L132" t="str">
            <v>6.5.35</v>
          </cell>
          <cell r="M132" t="str">
            <v>Poss</v>
          </cell>
          <cell r="N132" t="str">
            <v>Planning</v>
          </cell>
          <cell r="O132" t="str">
            <v>Eraring 2*150MVAr 330kV Cap Banks - Contract</v>
          </cell>
          <cell r="P132" t="str">
            <v>330CAP</v>
          </cell>
          <cell r="Q132" t="str">
            <v>Northern</v>
          </cell>
          <cell r="R132">
            <v>4</v>
          </cell>
          <cell r="U132">
            <v>1.7551515151515149</v>
          </cell>
          <cell r="V132">
            <v>2.2448484848484851</v>
          </cell>
        </row>
        <row r="133">
          <cell r="A133" t="str">
            <v>Small Augmentations - Substations</v>
          </cell>
        </row>
        <row r="134">
          <cell r="A134">
            <v>71</v>
          </cell>
          <cell r="B134" t="str">
            <v>Central Coast 330 kV Rearr'ts: 24 Line Turn in</v>
          </cell>
          <cell r="C134">
            <v>1</v>
          </cell>
          <cell r="D134">
            <v>38930</v>
          </cell>
          <cell r="E134">
            <v>8</v>
          </cell>
          <cell r="F134">
            <v>3</v>
          </cell>
          <cell r="G134">
            <v>38210</v>
          </cell>
          <cell r="H134">
            <v>9</v>
          </cell>
          <cell r="I134" t="str">
            <v>330/132kV Aug</v>
          </cell>
          <cell r="J134">
            <v>24</v>
          </cell>
          <cell r="L134" t="str">
            <v>5.3.5</v>
          </cell>
          <cell r="M134" t="str">
            <v>Likely</v>
          </cell>
          <cell r="N134" t="str">
            <v>Proposed</v>
          </cell>
          <cell r="O134" t="str">
            <v>Eraring Switchbay New Line Bays/ Eraring PS 330kV S</v>
          </cell>
          <cell r="P134" t="str">
            <v>TL REF</v>
          </cell>
          <cell r="Q134" t="str">
            <v>Northern</v>
          </cell>
          <cell r="R134">
            <v>2</v>
          </cell>
          <cell r="S134">
            <v>0.18333333333333335</v>
          </cell>
          <cell r="T134">
            <v>1.7614942528735633</v>
          </cell>
          <cell r="U134">
            <v>5.5172413793103454E-2</v>
          </cell>
        </row>
        <row r="135">
          <cell r="A135">
            <v>72</v>
          </cell>
          <cell r="B135" t="str">
            <v>Central Coast 330 kV Rearr'ts: 24 Line Turn in</v>
          </cell>
          <cell r="C135">
            <v>1</v>
          </cell>
          <cell r="D135">
            <v>39295</v>
          </cell>
          <cell r="E135">
            <v>8</v>
          </cell>
          <cell r="F135">
            <v>2</v>
          </cell>
          <cell r="G135">
            <v>38215</v>
          </cell>
          <cell r="H135">
            <v>2</v>
          </cell>
          <cell r="I135" t="str">
            <v>EHV TL -REF</v>
          </cell>
          <cell r="J135">
            <v>36</v>
          </cell>
          <cell r="L135" t="str">
            <v>5.3.5</v>
          </cell>
          <cell r="M135" t="str">
            <v>Likely</v>
          </cell>
          <cell r="N135" t="str">
            <v>Proposed</v>
          </cell>
          <cell r="O135" t="str">
            <v>Connection of 24 Vales Pt - Newcastle line to Eraring</v>
          </cell>
          <cell r="P135" t="str">
            <v>TL REF</v>
          </cell>
          <cell r="Q135" t="str">
            <v>Northern</v>
          </cell>
          <cell r="R135">
            <v>1</v>
          </cell>
          <cell r="S135">
            <v>8.787878787878789E-2</v>
          </cell>
          <cell r="T135">
            <v>0.23070528291767237</v>
          </cell>
          <cell r="U135">
            <v>0.678901962723093</v>
          </cell>
          <cell r="V135">
            <v>2.5139664804469269E-3</v>
          </cell>
        </row>
        <row r="136">
          <cell r="A136">
            <v>73</v>
          </cell>
          <cell r="B136" t="str">
            <v>Central Coast 330 kV Rearr'ts: Vales Point</v>
          </cell>
          <cell r="C136">
            <v>1</v>
          </cell>
          <cell r="D136">
            <v>38930</v>
          </cell>
          <cell r="E136">
            <v>8</v>
          </cell>
          <cell r="F136">
            <v>3</v>
          </cell>
          <cell r="G136">
            <v>38210</v>
          </cell>
          <cell r="H136">
            <v>9</v>
          </cell>
          <cell r="I136" t="str">
            <v>330/132kV Aug</v>
          </cell>
          <cell r="J136">
            <v>24</v>
          </cell>
          <cell r="L136" t="str">
            <v>5.3.6</v>
          </cell>
          <cell r="M136" t="str">
            <v>Likely</v>
          </cell>
          <cell r="N136" t="str">
            <v>Proposed</v>
          </cell>
          <cell r="O136" t="str">
            <v>Rearrangement of lines near Vales Pt</v>
          </cell>
          <cell r="P136" t="str">
            <v>TL REF</v>
          </cell>
          <cell r="Q136" t="str">
            <v>Northern</v>
          </cell>
          <cell r="R136">
            <v>3</v>
          </cell>
          <cell r="S136">
            <v>0.27500000000000002</v>
          </cell>
          <cell r="T136">
            <v>2.6422413793103448</v>
          </cell>
          <cell r="U136">
            <v>8.2758620689655185E-2</v>
          </cell>
        </row>
        <row r="137">
          <cell r="A137">
            <v>74</v>
          </cell>
          <cell r="B137" t="str">
            <v>Coffs Harbour: 89 Line Connections at Armidale</v>
          </cell>
          <cell r="C137">
            <v>1</v>
          </cell>
          <cell r="D137">
            <v>38961</v>
          </cell>
          <cell r="E137">
            <v>10</v>
          </cell>
          <cell r="F137">
            <v>2</v>
          </cell>
          <cell r="G137">
            <v>37881</v>
          </cell>
          <cell r="H137">
            <v>2</v>
          </cell>
          <cell r="I137" t="str">
            <v>EHV TL -REF</v>
          </cell>
          <cell r="J137">
            <v>36</v>
          </cell>
          <cell r="L137" t="str">
            <v>5.3.1</v>
          </cell>
          <cell r="M137" t="str">
            <v>Likely</v>
          </cell>
          <cell r="N137" t="str">
            <v>Proposed</v>
          </cell>
          <cell r="O137" t="str">
            <v>Armidale 89 Line Rearrangement - Contract</v>
          </cell>
          <cell r="P137" t="str">
            <v>TL REF</v>
          </cell>
          <cell r="Q137" t="str">
            <v>Northern</v>
          </cell>
          <cell r="R137">
            <v>1</v>
          </cell>
          <cell r="S137">
            <v>0.17868508089747034</v>
          </cell>
          <cell r="T137">
            <v>0.7323935828348247</v>
          </cell>
          <cell r="U137">
            <v>7.3556797020484163E-3</v>
          </cell>
        </row>
        <row r="138">
          <cell r="A138">
            <v>75</v>
          </cell>
          <cell r="B138" t="str">
            <v>Coffs Harbour: 89 Line Connections at Armidale</v>
          </cell>
          <cell r="C138">
            <v>1</v>
          </cell>
          <cell r="D138">
            <v>38961</v>
          </cell>
          <cell r="E138">
            <v>10</v>
          </cell>
          <cell r="F138">
            <v>3</v>
          </cell>
          <cell r="G138">
            <v>38241</v>
          </cell>
          <cell r="H138">
            <v>9</v>
          </cell>
          <cell r="I138" t="str">
            <v>330/132kV Aug</v>
          </cell>
          <cell r="J138">
            <v>24</v>
          </cell>
          <cell r="L138" t="str">
            <v>5.3.1</v>
          </cell>
          <cell r="M138" t="str">
            <v>Likely</v>
          </cell>
          <cell r="N138" t="str">
            <v>Proposed</v>
          </cell>
          <cell r="O138" t="str">
            <v>Connection of 89 Line at Armidale - Contract</v>
          </cell>
          <cell r="P138" t="str">
            <v>330SS</v>
          </cell>
          <cell r="Q138" t="str">
            <v>Northern</v>
          </cell>
          <cell r="R138">
            <v>4.5</v>
          </cell>
          <cell r="S138">
            <v>0.375</v>
          </cell>
          <cell r="T138">
            <v>3.8508620689655171</v>
          </cell>
          <cell r="U138">
            <v>0.27413793103448275</v>
          </cell>
        </row>
        <row r="139">
          <cell r="A139">
            <v>76</v>
          </cell>
          <cell r="B139" t="str">
            <v>Dapto 330/132 kV Substation - Fault Levels</v>
          </cell>
          <cell r="C139">
            <v>1</v>
          </cell>
          <cell r="D139">
            <v>40513</v>
          </cell>
          <cell r="E139">
            <v>14</v>
          </cell>
          <cell r="F139">
            <v>3</v>
          </cell>
          <cell r="G139">
            <v>39793</v>
          </cell>
          <cell r="H139">
            <v>9</v>
          </cell>
          <cell r="I139" t="str">
            <v>330/132kV Aug</v>
          </cell>
          <cell r="J139">
            <v>24</v>
          </cell>
          <cell r="L139" t="str">
            <v>7.2.22</v>
          </cell>
          <cell r="M139" t="str">
            <v>Future</v>
          </cell>
          <cell r="N139" t="str">
            <v>Planning</v>
          </cell>
          <cell r="O139" t="str">
            <v>Dapto Fault Rating Upgrade (330kV Switchyard upgrade) Daylabour</v>
          </cell>
          <cell r="P139" t="str">
            <v>330SS</v>
          </cell>
          <cell r="Q139" t="str">
            <v>Central</v>
          </cell>
          <cell r="R139">
            <v>3</v>
          </cell>
          <cell r="W139">
            <v>0.17499999999999999</v>
          </cell>
          <cell r="X139">
            <v>2.2809701492537315</v>
          </cell>
          <cell r="Y139">
            <v>0.54402985074626864</v>
          </cell>
        </row>
        <row r="140">
          <cell r="A140">
            <v>77</v>
          </cell>
          <cell r="B140" t="str">
            <v>Dapto Transformer Capacity Limitations</v>
          </cell>
          <cell r="C140">
            <v>1</v>
          </cell>
          <cell r="D140">
            <v>39783</v>
          </cell>
          <cell r="E140">
            <v>15</v>
          </cell>
          <cell r="F140">
            <v>3</v>
          </cell>
          <cell r="G140">
            <v>39063</v>
          </cell>
          <cell r="H140">
            <v>10</v>
          </cell>
          <cell r="I140" t="str">
            <v>132kV Aug</v>
          </cell>
          <cell r="J140">
            <v>24</v>
          </cell>
          <cell r="L140" t="str">
            <v>7.2.18</v>
          </cell>
          <cell r="M140" t="str">
            <v>Future</v>
          </cell>
          <cell r="N140" t="str">
            <v>Planning</v>
          </cell>
          <cell r="O140" t="str">
            <v>Dapto 2*132kV Line Bay - Contract</v>
          </cell>
          <cell r="P140" t="str">
            <v>132SS</v>
          </cell>
          <cell r="Q140" t="str">
            <v>Central</v>
          </cell>
          <cell r="R140">
            <v>1</v>
          </cell>
          <cell r="U140">
            <v>5.8333333333333348E-2</v>
          </cell>
          <cell r="V140">
            <v>0.76032338308457714</v>
          </cell>
          <cell r="W140">
            <v>0.18134328358208951</v>
          </cell>
        </row>
        <row r="141">
          <cell r="A141">
            <v>78</v>
          </cell>
          <cell r="B141" t="str">
            <v>Line Terminal Upratings</v>
          </cell>
          <cell r="C141">
            <v>1</v>
          </cell>
          <cell r="D141">
            <v>40148</v>
          </cell>
          <cell r="E141">
            <v>26</v>
          </cell>
          <cell r="F141">
            <v>1</v>
          </cell>
          <cell r="G141">
            <v>38708</v>
          </cell>
          <cell r="H141">
            <v>3</v>
          </cell>
          <cell r="I141" t="str">
            <v>TL -EIS</v>
          </cell>
          <cell r="J141">
            <v>48</v>
          </cell>
          <cell r="L141" t="str">
            <v>6.5.36</v>
          </cell>
          <cell r="M141" t="str">
            <v>Poss</v>
          </cell>
          <cell r="N141" t="str">
            <v>Proposed</v>
          </cell>
          <cell r="O141" t="str">
            <v>Project to Replace Terminal Equipment by Daylabour</v>
          </cell>
          <cell r="P141" t="str">
            <v>330SS</v>
          </cell>
          <cell r="Q141" t="str">
            <v>Various</v>
          </cell>
          <cell r="R141">
            <v>12</v>
          </cell>
          <cell r="T141">
            <v>0.17230769230769236</v>
          </cell>
          <cell r="U141">
            <v>0.58769230769230796</v>
          </cell>
          <cell r="V141">
            <v>0.872</v>
          </cell>
          <cell r="W141">
            <v>10.133124555160142</v>
          </cell>
          <cell r="X141">
            <v>0.2348754448398577</v>
          </cell>
        </row>
        <row r="142">
          <cell r="A142">
            <v>79</v>
          </cell>
          <cell r="B142" t="str">
            <v>Orange 132 kV Substation Augmentation</v>
          </cell>
          <cell r="C142">
            <v>1</v>
          </cell>
          <cell r="D142">
            <v>39783</v>
          </cell>
          <cell r="E142">
            <v>41</v>
          </cell>
          <cell r="F142">
            <v>3</v>
          </cell>
          <cell r="G142">
            <v>39063</v>
          </cell>
          <cell r="H142">
            <v>10</v>
          </cell>
          <cell r="I142" t="str">
            <v>132kV Aug</v>
          </cell>
          <cell r="J142">
            <v>24</v>
          </cell>
          <cell r="L142" t="str">
            <v>6.5.18</v>
          </cell>
          <cell r="M142" t="str">
            <v>Poss</v>
          </cell>
          <cell r="N142" t="str">
            <v>Proposed</v>
          </cell>
          <cell r="O142" t="str">
            <v>Uprating of Orange 132kV &amp; Transformers - Contract</v>
          </cell>
          <cell r="P142" t="str">
            <v>132SS</v>
          </cell>
          <cell r="Q142" t="str">
            <v>Central</v>
          </cell>
          <cell r="R142">
            <v>14</v>
          </cell>
          <cell r="U142">
            <v>0.81666666666666687</v>
          </cell>
          <cell r="V142">
            <v>10.644527363184082</v>
          </cell>
          <cell r="W142">
            <v>2.5388059701492534</v>
          </cell>
        </row>
        <row r="143">
          <cell r="A143">
            <v>80</v>
          </cell>
          <cell r="B143" t="str">
            <v>Snowy Assets Rehab - UTSS</v>
          </cell>
          <cell r="C143">
            <v>1</v>
          </cell>
          <cell r="D143">
            <v>39783</v>
          </cell>
          <cell r="E143">
            <v>49</v>
          </cell>
          <cell r="F143">
            <v>3</v>
          </cell>
          <cell r="G143">
            <v>38703</v>
          </cell>
          <cell r="H143">
            <v>6</v>
          </cell>
          <cell r="I143" t="str">
            <v>330/132kV Greenfield</v>
          </cell>
          <cell r="J143">
            <v>36</v>
          </cell>
          <cell r="L143" t="str">
            <v>5.3.7</v>
          </cell>
          <cell r="M143" t="str">
            <v>Const</v>
          </cell>
          <cell r="N143" t="str">
            <v>Proposed</v>
          </cell>
          <cell r="O143" t="str">
            <v>Upper Tumut Switching Station (UTSS) Augmentation - Contract</v>
          </cell>
          <cell r="P143" t="str">
            <v>330SS</v>
          </cell>
          <cell r="Q143" t="str">
            <v>Southern</v>
          </cell>
          <cell r="R143">
            <v>7.5</v>
          </cell>
          <cell r="T143">
            <v>0.23333333333333334</v>
          </cell>
          <cell r="U143">
            <v>0.68152173913043501</v>
          </cell>
          <cell r="V143">
            <v>5.722085226043693</v>
          </cell>
          <cell r="W143">
            <v>0.86305970149253741</v>
          </cell>
        </row>
        <row r="144">
          <cell r="A144">
            <v>81</v>
          </cell>
          <cell r="B144" t="str">
            <v>Sydney North 132 kV Fault Level Limits</v>
          </cell>
          <cell r="C144">
            <v>1</v>
          </cell>
          <cell r="D144">
            <v>39783</v>
          </cell>
          <cell r="E144">
            <v>53</v>
          </cell>
          <cell r="F144">
            <v>3</v>
          </cell>
          <cell r="G144">
            <v>39063</v>
          </cell>
          <cell r="H144">
            <v>10</v>
          </cell>
          <cell r="I144" t="str">
            <v>132kV Aug</v>
          </cell>
          <cell r="J144">
            <v>24</v>
          </cell>
          <cell r="L144" t="str">
            <v>6.5.10</v>
          </cell>
          <cell r="M144" t="str">
            <v>Poss</v>
          </cell>
          <cell r="N144" t="str">
            <v>Proposed</v>
          </cell>
          <cell r="O144" t="str">
            <v>Sydney North Upgrade - Contract</v>
          </cell>
          <cell r="P144" t="str">
            <v>132SS</v>
          </cell>
          <cell r="Q144" t="str">
            <v>Central</v>
          </cell>
          <cell r="R144">
            <v>5</v>
          </cell>
          <cell r="U144">
            <v>0.29166666666666674</v>
          </cell>
          <cell r="V144">
            <v>3.801616915422886</v>
          </cell>
          <cell r="W144">
            <v>0.90671641791044766</v>
          </cell>
        </row>
        <row r="145">
          <cell r="A145">
            <v>82</v>
          </cell>
          <cell r="B145" t="str">
            <v>Sydney North 132 kV Fault Level Limits</v>
          </cell>
          <cell r="C145">
            <v>1</v>
          </cell>
          <cell r="D145">
            <v>39783</v>
          </cell>
          <cell r="E145">
            <v>53</v>
          </cell>
          <cell r="F145">
            <v>3</v>
          </cell>
          <cell r="G145">
            <v>39063</v>
          </cell>
          <cell r="H145">
            <v>10</v>
          </cell>
          <cell r="I145" t="str">
            <v>132kV Aug</v>
          </cell>
          <cell r="J145">
            <v>24</v>
          </cell>
          <cell r="L145" t="str">
            <v>6.5.10</v>
          </cell>
          <cell r="M145" t="str">
            <v>Poss</v>
          </cell>
          <cell r="N145" t="str">
            <v>Proposed</v>
          </cell>
          <cell r="O145" t="str">
            <v>Sydney North Upgrade due to 132kV fault Levels</v>
          </cell>
          <cell r="P145" t="str">
            <v>330SS</v>
          </cell>
          <cell r="Q145" t="str">
            <v>Central</v>
          </cell>
          <cell r="R145">
            <v>3</v>
          </cell>
          <cell r="U145">
            <v>0.17499999999999999</v>
          </cell>
          <cell r="V145">
            <v>2.2809701492537315</v>
          </cell>
          <cell r="W145">
            <v>0.54402985074626864</v>
          </cell>
        </row>
        <row r="146">
          <cell r="A146">
            <v>83</v>
          </cell>
          <cell r="B146" t="str">
            <v>Sydney West 132 kV Switchbays</v>
          </cell>
          <cell r="C146">
            <v>1</v>
          </cell>
          <cell r="D146">
            <v>38687</v>
          </cell>
          <cell r="E146">
            <v>54</v>
          </cell>
          <cell r="F146">
            <v>3</v>
          </cell>
          <cell r="G146">
            <v>37967</v>
          </cell>
          <cell r="H146">
            <v>10</v>
          </cell>
          <cell r="I146" t="str">
            <v>132kV Aug</v>
          </cell>
          <cell r="J146">
            <v>24</v>
          </cell>
          <cell r="L146" t="str">
            <v>6.3.2</v>
          </cell>
          <cell r="M146" t="str">
            <v>Poss</v>
          </cell>
          <cell r="N146" t="str">
            <v>Proposed</v>
          </cell>
          <cell r="O146" t="str">
            <v>Sydney West 132kV Switchbays - Contract</v>
          </cell>
          <cell r="P146" t="str">
            <v>132SS</v>
          </cell>
          <cell r="Q146" t="str">
            <v>Central</v>
          </cell>
          <cell r="R146">
            <v>1</v>
          </cell>
          <cell r="S146">
            <v>0.76032338308457714</v>
          </cell>
          <cell r="T146">
            <v>0.18134328358208951</v>
          </cell>
        </row>
        <row r="147">
          <cell r="A147">
            <v>84</v>
          </cell>
          <cell r="B147" t="str">
            <v>Sydney West Fault Level Upgrade</v>
          </cell>
          <cell r="C147">
            <v>1</v>
          </cell>
          <cell r="D147">
            <v>39783</v>
          </cell>
          <cell r="E147">
            <v>54</v>
          </cell>
          <cell r="F147">
            <v>3</v>
          </cell>
          <cell r="G147">
            <v>39063</v>
          </cell>
          <cell r="H147">
            <v>9</v>
          </cell>
          <cell r="I147" t="str">
            <v>330/132kV Aug</v>
          </cell>
          <cell r="J147">
            <v>24</v>
          </cell>
          <cell r="L147" t="str">
            <v>6.5.11</v>
          </cell>
          <cell r="M147" t="str">
            <v>Poss</v>
          </cell>
          <cell r="N147" t="str">
            <v>Proposed</v>
          </cell>
          <cell r="O147" t="str">
            <v>Sydney West 330kV Fault Level Upgrade - Contract</v>
          </cell>
          <cell r="P147" t="str">
            <v>330SS</v>
          </cell>
          <cell r="Q147" t="str">
            <v>Central</v>
          </cell>
          <cell r="R147">
            <v>3.5</v>
          </cell>
          <cell r="U147">
            <v>0.20416666666666672</v>
          </cell>
          <cell r="V147">
            <v>2.6611318407960205</v>
          </cell>
          <cell r="W147">
            <v>0.63470149253731334</v>
          </cell>
        </row>
        <row r="148">
          <cell r="A148">
            <v>85</v>
          </cell>
          <cell r="B148" t="str">
            <v>Tuggerah supply</v>
          </cell>
          <cell r="C148">
            <v>1</v>
          </cell>
          <cell r="D148">
            <v>39052</v>
          </cell>
          <cell r="E148">
            <v>59</v>
          </cell>
          <cell r="F148">
            <v>3</v>
          </cell>
          <cell r="G148">
            <v>38332</v>
          </cell>
          <cell r="H148">
            <v>10</v>
          </cell>
          <cell r="I148" t="str">
            <v>132kV Aug</v>
          </cell>
          <cell r="J148">
            <v>24</v>
          </cell>
          <cell r="L148" t="str">
            <v>6.5.9</v>
          </cell>
          <cell r="M148" t="str">
            <v>Poss</v>
          </cell>
          <cell r="N148" t="str">
            <v>Planning</v>
          </cell>
          <cell r="O148" t="str">
            <v>Tuggerah Stage 2 - 132kV Augmentations - Contract</v>
          </cell>
          <cell r="P148" t="str">
            <v>132SS</v>
          </cell>
          <cell r="Q148" t="str">
            <v>Northern</v>
          </cell>
          <cell r="R148">
            <v>2</v>
          </cell>
          <cell r="S148">
            <v>0.1166666666666667</v>
          </cell>
          <cell r="T148">
            <v>1.5206467661691543</v>
          </cell>
          <cell r="U148">
            <v>0.36268656716417902</v>
          </cell>
        </row>
        <row r="149">
          <cell r="A149">
            <v>86</v>
          </cell>
          <cell r="B149" t="str">
            <v>Vineyard 330 kV Substation - 132 kV Switchbays</v>
          </cell>
          <cell r="C149">
            <v>1</v>
          </cell>
          <cell r="D149">
            <v>39052</v>
          </cell>
          <cell r="E149">
            <v>60</v>
          </cell>
          <cell r="F149">
            <v>3</v>
          </cell>
          <cell r="G149">
            <v>38332</v>
          </cell>
          <cell r="H149">
            <v>10</v>
          </cell>
          <cell r="I149" t="str">
            <v>132kV Aug</v>
          </cell>
          <cell r="J149">
            <v>24</v>
          </cell>
          <cell r="L149" t="str">
            <v>5.2.5</v>
          </cell>
          <cell r="M149" t="str">
            <v>Const</v>
          </cell>
          <cell r="N149" t="str">
            <v>Proposed</v>
          </cell>
          <cell r="O149" t="str">
            <v>Vineyard 132 kV  Line Bay(s) - Contract</v>
          </cell>
          <cell r="P149" t="str">
            <v>132SS</v>
          </cell>
          <cell r="Q149" t="str">
            <v>Central</v>
          </cell>
          <cell r="R149">
            <v>2</v>
          </cell>
          <cell r="S149">
            <v>0.1166666666666667</v>
          </cell>
          <cell r="T149">
            <v>1.5206467661691543</v>
          </cell>
          <cell r="U149">
            <v>0.36268656716417902</v>
          </cell>
        </row>
        <row r="150">
          <cell r="A150">
            <v>87</v>
          </cell>
          <cell r="B150" t="str">
            <v>Wollar - Wellington 330 kV Line &amp; Wollar 330 kV Sw Stn</v>
          </cell>
          <cell r="C150">
            <v>1</v>
          </cell>
          <cell r="D150">
            <v>39417</v>
          </cell>
          <cell r="E150">
            <v>65</v>
          </cell>
          <cell r="F150">
            <v>3</v>
          </cell>
          <cell r="G150">
            <v>38697</v>
          </cell>
          <cell r="H150">
            <v>9</v>
          </cell>
          <cell r="I150" t="str">
            <v>330/132kV Aug</v>
          </cell>
          <cell r="J150">
            <v>24</v>
          </cell>
          <cell r="L150" t="str">
            <v>5.3.4</v>
          </cell>
          <cell r="M150" t="str">
            <v>Likely</v>
          </cell>
          <cell r="N150" t="str">
            <v>Committed</v>
          </cell>
          <cell r="O150" t="str">
            <v>Wellington Substation- Installation of Shunt Reactors</v>
          </cell>
          <cell r="P150" t="str">
            <v>330CAP</v>
          </cell>
          <cell r="Q150" t="str">
            <v>Central</v>
          </cell>
          <cell r="R150">
            <v>9</v>
          </cell>
          <cell r="T150">
            <v>0.52500000000000002</v>
          </cell>
          <cell r="U150">
            <v>6.8429104477611933</v>
          </cell>
          <cell r="V150">
            <v>1.6320895522388059</v>
          </cell>
        </row>
        <row r="151">
          <cell r="A151" t="str">
            <v>Small Augmentations - Transformers</v>
          </cell>
        </row>
        <row r="152">
          <cell r="A152">
            <v>88</v>
          </cell>
          <cell r="B152" t="str">
            <v>Armidale, Mrln, Vales, Vinyd,Well'ton,&amp; Yass 330 kV Txs</v>
          </cell>
          <cell r="C152">
            <v>1</v>
          </cell>
          <cell r="D152">
            <v>38749</v>
          </cell>
          <cell r="E152">
            <v>3</v>
          </cell>
          <cell r="F152">
            <v>3</v>
          </cell>
          <cell r="G152">
            <v>38209</v>
          </cell>
          <cell r="H152">
            <v>11</v>
          </cell>
          <cell r="I152" t="str">
            <v>Transformer Replace</v>
          </cell>
          <cell r="J152">
            <v>18</v>
          </cell>
          <cell r="L152" t="str">
            <v>6.3.1</v>
          </cell>
          <cell r="M152" t="str">
            <v>Likely</v>
          </cell>
          <cell r="N152" t="str">
            <v>Planning</v>
          </cell>
          <cell r="O152" t="str">
            <v>Wellington Tx Replacement 2x375MVA tx - contract</v>
          </cell>
          <cell r="P152" t="str">
            <v>330TX</v>
          </cell>
          <cell r="Q152" t="str">
            <v>Central</v>
          </cell>
          <cell r="R152">
            <v>6</v>
          </cell>
          <cell r="S152">
            <v>1.8717391304347832</v>
          </cell>
          <cell r="T152">
            <v>4.1282608695652172</v>
          </cell>
        </row>
        <row r="153">
          <cell r="A153">
            <v>89</v>
          </cell>
          <cell r="B153" t="str">
            <v>Armidale, Mrln, Vales, Vinyd,Well'ton,&amp; Yass 330 kV Txs</v>
          </cell>
          <cell r="C153">
            <v>1</v>
          </cell>
          <cell r="D153">
            <v>38749</v>
          </cell>
          <cell r="E153">
            <v>3</v>
          </cell>
          <cell r="F153">
            <v>3</v>
          </cell>
          <cell r="G153">
            <v>38209</v>
          </cell>
          <cell r="H153">
            <v>11</v>
          </cell>
          <cell r="I153" t="str">
            <v>Transformer Replace</v>
          </cell>
          <cell r="J153">
            <v>18</v>
          </cell>
          <cell r="L153" t="str">
            <v>6.3.1</v>
          </cell>
          <cell r="M153" t="str">
            <v>Likely</v>
          </cell>
          <cell r="N153" t="str">
            <v>Proposed</v>
          </cell>
          <cell r="O153" t="str">
            <v>Vineyard 330kV SS No.1 new Tx  - Contract</v>
          </cell>
          <cell r="P153" t="str">
            <v>330TX</v>
          </cell>
          <cell r="Q153" t="str">
            <v>Central</v>
          </cell>
          <cell r="R153">
            <v>5</v>
          </cell>
          <cell r="S153">
            <v>1.5597826086956528</v>
          </cell>
          <cell r="T153">
            <v>3.4402173913043477</v>
          </cell>
        </row>
        <row r="154">
          <cell r="A154">
            <v>90</v>
          </cell>
          <cell r="B154" t="str">
            <v>Armidale, Mrln, Vales, Vinyd,Well'ton,&amp; Yass 330 kV Txs</v>
          </cell>
          <cell r="C154">
            <v>1</v>
          </cell>
          <cell r="D154">
            <v>39417</v>
          </cell>
          <cell r="E154">
            <v>3</v>
          </cell>
          <cell r="F154">
            <v>3</v>
          </cell>
          <cell r="G154">
            <v>38877</v>
          </cell>
          <cell r="H154">
            <v>11</v>
          </cell>
          <cell r="I154" t="str">
            <v>Transformer Replace</v>
          </cell>
          <cell r="J154">
            <v>18</v>
          </cell>
          <cell r="L154" t="str">
            <v>6.3.1</v>
          </cell>
          <cell r="M154" t="str">
            <v>Likely</v>
          </cell>
          <cell r="N154" t="str">
            <v>Planning</v>
          </cell>
          <cell r="O154" t="str">
            <v>Marulan 330/132kV 200MVAr Tx Replacement - contract</v>
          </cell>
          <cell r="P154" t="str">
            <v>330TX</v>
          </cell>
          <cell r="Q154" t="str">
            <v>Central</v>
          </cell>
          <cell r="R154">
            <v>6</v>
          </cell>
          <cell r="T154">
            <v>0.03</v>
          </cell>
          <cell r="U154">
            <v>4.47</v>
          </cell>
          <cell r="V154">
            <v>1.5</v>
          </cell>
        </row>
        <row r="155">
          <cell r="A155">
            <v>91</v>
          </cell>
          <cell r="B155" t="str">
            <v>Cowra 132/66 kV Tx Limitations</v>
          </cell>
          <cell r="C155">
            <v>1</v>
          </cell>
          <cell r="D155">
            <v>39417</v>
          </cell>
          <cell r="E155">
            <v>12</v>
          </cell>
          <cell r="F155">
            <v>3</v>
          </cell>
          <cell r="G155">
            <v>38697</v>
          </cell>
          <cell r="H155">
            <v>10</v>
          </cell>
          <cell r="I155" t="str">
            <v>132kV Aug</v>
          </cell>
          <cell r="J155">
            <v>24</v>
          </cell>
          <cell r="L155" t="str">
            <v>6.5.21</v>
          </cell>
          <cell r="M155" t="str">
            <v>Poss</v>
          </cell>
          <cell r="N155" t="str">
            <v>Future</v>
          </cell>
          <cell r="O155" t="str">
            <v>Replace 2x132/66kV Transformers (60MVA) (refurbishment for ss) Contract</v>
          </cell>
          <cell r="P155" t="str">
            <v>132TX</v>
          </cell>
          <cell r="Q155" t="str">
            <v>Central</v>
          </cell>
          <cell r="R155">
            <v>6</v>
          </cell>
          <cell r="T155">
            <v>0.35</v>
          </cell>
          <cell r="U155">
            <v>4.5619402985074631</v>
          </cell>
          <cell r="V155">
            <v>1.0880597014925373</v>
          </cell>
        </row>
        <row r="156">
          <cell r="A156">
            <v>92</v>
          </cell>
          <cell r="B156" t="str">
            <v>Dapto Transformer Capacity Limitations</v>
          </cell>
          <cell r="C156">
            <v>1</v>
          </cell>
          <cell r="D156">
            <v>39783</v>
          </cell>
          <cell r="E156">
            <v>15</v>
          </cell>
          <cell r="F156">
            <v>3</v>
          </cell>
          <cell r="G156">
            <v>39243</v>
          </cell>
          <cell r="H156">
            <v>11</v>
          </cell>
          <cell r="I156" t="str">
            <v>Transformer Replace</v>
          </cell>
          <cell r="J156">
            <v>18</v>
          </cell>
          <cell r="L156" t="str">
            <v>7.2.18</v>
          </cell>
          <cell r="M156" t="str">
            <v>Future</v>
          </cell>
          <cell r="N156" t="str">
            <v>Planning</v>
          </cell>
          <cell r="O156" t="str">
            <v>Dapto 330/132kV 375MVAr Transformer - Contract</v>
          </cell>
          <cell r="P156" t="str">
            <v>330TX</v>
          </cell>
          <cell r="Q156" t="str">
            <v>Central</v>
          </cell>
          <cell r="R156">
            <v>5</v>
          </cell>
          <cell r="U156">
            <v>2.5000000000000001E-2</v>
          </cell>
          <cell r="V156">
            <v>3.7250000000000001</v>
          </cell>
          <cell r="W156">
            <v>1.25</v>
          </cell>
        </row>
        <row r="157">
          <cell r="A157">
            <v>93</v>
          </cell>
          <cell r="B157" t="str">
            <v>Deniliquin Tx Rating Limits</v>
          </cell>
          <cell r="C157">
            <v>1</v>
          </cell>
          <cell r="D157">
            <v>40148</v>
          </cell>
          <cell r="E157">
            <v>17</v>
          </cell>
          <cell r="F157">
            <v>3</v>
          </cell>
          <cell r="G157">
            <v>39608</v>
          </cell>
          <cell r="H157">
            <v>11</v>
          </cell>
          <cell r="I157" t="str">
            <v>Transformer Replace</v>
          </cell>
          <cell r="J157">
            <v>18</v>
          </cell>
          <cell r="L157" t="str">
            <v>7.2.21</v>
          </cell>
          <cell r="M157" t="str">
            <v>Future</v>
          </cell>
          <cell r="N157" t="str">
            <v>Planning</v>
          </cell>
          <cell r="O157" t="str">
            <v>Deniliquin 132/66 kV Tx replacement - 2x120MVA - Contract</v>
          </cell>
          <cell r="P157" t="str">
            <v>132TX</v>
          </cell>
          <cell r="Q157" t="str">
            <v>Southern</v>
          </cell>
          <cell r="R157">
            <v>2</v>
          </cell>
          <cell r="V157">
            <v>0.01</v>
          </cell>
          <cell r="W157">
            <v>1.49</v>
          </cell>
          <cell r="X157">
            <v>0.5</v>
          </cell>
        </row>
        <row r="158">
          <cell r="A158">
            <v>94</v>
          </cell>
          <cell r="B158" t="str">
            <v>Finley 132/66kV Tx Capacity Limits</v>
          </cell>
          <cell r="C158">
            <v>1</v>
          </cell>
          <cell r="D158">
            <v>39052</v>
          </cell>
          <cell r="E158">
            <v>18</v>
          </cell>
          <cell r="F158">
            <v>3</v>
          </cell>
          <cell r="G158">
            <v>38332</v>
          </cell>
          <cell r="H158">
            <v>10</v>
          </cell>
          <cell r="I158" t="str">
            <v>132kV Aug</v>
          </cell>
          <cell r="J158">
            <v>24</v>
          </cell>
          <cell r="L158" t="str">
            <v>6.5.30</v>
          </cell>
          <cell r="M158" t="str">
            <v>Poss</v>
          </cell>
          <cell r="N158" t="str">
            <v>Planning</v>
          </cell>
          <cell r="O158" t="str">
            <v xml:space="preserve">Finley Substation Augmentation (2nd Tx) Contract </v>
          </cell>
          <cell r="P158" t="str">
            <v>132SS</v>
          </cell>
          <cell r="Q158" t="str">
            <v>Southern</v>
          </cell>
          <cell r="R158">
            <v>5</v>
          </cell>
          <cell r="S158">
            <v>0.29166666666666674</v>
          </cell>
          <cell r="T158">
            <v>3.801616915422886</v>
          </cell>
          <cell r="U158">
            <v>0.90671641791044766</v>
          </cell>
        </row>
        <row r="159">
          <cell r="A159">
            <v>95</v>
          </cell>
          <cell r="B159" t="str">
            <v>Kempsey 132/33 kV Tx Capacity Limitations</v>
          </cell>
          <cell r="C159">
            <v>1</v>
          </cell>
          <cell r="D159">
            <v>39417</v>
          </cell>
          <cell r="E159">
            <v>25</v>
          </cell>
          <cell r="F159">
            <v>3</v>
          </cell>
          <cell r="G159">
            <v>38877</v>
          </cell>
          <cell r="H159">
            <v>11</v>
          </cell>
          <cell r="I159" t="str">
            <v>Transformer Replace</v>
          </cell>
          <cell r="J159">
            <v>18</v>
          </cell>
          <cell r="L159" t="str">
            <v>7.2.14</v>
          </cell>
          <cell r="M159" t="str">
            <v>Future</v>
          </cell>
          <cell r="N159" t="str">
            <v>Planning</v>
          </cell>
          <cell r="O159" t="str">
            <v>Kempsey 2*60MVA 132/33kV Tx Replacement - Contract</v>
          </cell>
          <cell r="P159" t="str">
            <v>132TX</v>
          </cell>
          <cell r="Q159" t="str">
            <v>Northern</v>
          </cell>
          <cell r="R159">
            <v>4.5</v>
          </cell>
          <cell r="T159">
            <v>2.2499999999999999E-2</v>
          </cell>
          <cell r="U159">
            <v>3.3525</v>
          </cell>
          <cell r="V159">
            <v>1.125</v>
          </cell>
        </row>
        <row r="160">
          <cell r="A160">
            <v>96</v>
          </cell>
          <cell r="B160" t="str">
            <v>Parkes area supply</v>
          </cell>
          <cell r="C160">
            <v>1</v>
          </cell>
          <cell r="D160">
            <v>39052</v>
          </cell>
          <cell r="E160">
            <v>42</v>
          </cell>
          <cell r="F160">
            <v>3</v>
          </cell>
          <cell r="G160">
            <v>38512</v>
          </cell>
          <cell r="H160">
            <v>11</v>
          </cell>
          <cell r="I160" t="str">
            <v>Transformer Replace</v>
          </cell>
          <cell r="J160">
            <v>18</v>
          </cell>
          <cell r="L160" t="str">
            <v>6.5.19</v>
          </cell>
          <cell r="M160" t="str">
            <v>Poss</v>
          </cell>
          <cell r="N160" t="str">
            <v>Planning</v>
          </cell>
          <cell r="O160" t="str">
            <v>Parkes 132/66 kV 2nd Tx SS Aug - Contract</v>
          </cell>
          <cell r="P160" t="str">
            <v>132TX</v>
          </cell>
          <cell r="Q160" t="str">
            <v>Central</v>
          </cell>
          <cell r="R160">
            <v>5</v>
          </cell>
          <cell r="S160">
            <v>2.5000000000000001E-2</v>
          </cell>
          <cell r="T160">
            <v>3.7250000000000001</v>
          </cell>
          <cell r="U160">
            <v>1.25</v>
          </cell>
        </row>
        <row r="161">
          <cell r="A161">
            <v>97</v>
          </cell>
          <cell r="B161" t="str">
            <v>Port Macquarie 132/33 kV Transformer Replacement</v>
          </cell>
          <cell r="C161">
            <v>1</v>
          </cell>
          <cell r="D161">
            <v>38991</v>
          </cell>
          <cell r="E161">
            <v>44</v>
          </cell>
          <cell r="F161">
            <v>3</v>
          </cell>
          <cell r="G161">
            <v>38271</v>
          </cell>
          <cell r="H161">
            <v>10</v>
          </cell>
          <cell r="I161" t="str">
            <v>132kV Aug</v>
          </cell>
          <cell r="J161">
            <v>24</v>
          </cell>
          <cell r="L161" t="str">
            <v>5.3.3</v>
          </cell>
          <cell r="M161" t="str">
            <v>Likely</v>
          </cell>
          <cell r="N161" t="str">
            <v>Proposed</v>
          </cell>
          <cell r="O161" t="str">
            <v>Port Macquarie Tx Replacement - Contract</v>
          </cell>
          <cell r="P161" t="str">
            <v>132TX</v>
          </cell>
          <cell r="Q161" t="str">
            <v>Northern</v>
          </cell>
          <cell r="R161">
            <v>2.8333333333333335</v>
          </cell>
          <cell r="S161">
            <v>0.21249999999999999</v>
          </cell>
          <cell r="T161">
            <v>2.3374999999999999</v>
          </cell>
          <cell r="U161">
            <v>0.28333333333333333</v>
          </cell>
        </row>
        <row r="162">
          <cell r="A162">
            <v>98</v>
          </cell>
          <cell r="B162" t="str">
            <v>Replacement of Two 330/132 kV Txs at Sydney South</v>
          </cell>
          <cell r="C162">
            <v>1</v>
          </cell>
          <cell r="D162">
            <v>39417</v>
          </cell>
          <cell r="E162">
            <v>46</v>
          </cell>
          <cell r="F162">
            <v>3</v>
          </cell>
          <cell r="G162">
            <v>38697</v>
          </cell>
          <cell r="H162">
            <v>9</v>
          </cell>
          <cell r="I162" t="str">
            <v>330/132kV Aug</v>
          </cell>
          <cell r="J162">
            <v>24</v>
          </cell>
          <cell r="L162" t="str">
            <v>7.2.17</v>
          </cell>
          <cell r="M162" t="str">
            <v>Future</v>
          </cell>
          <cell r="N162" t="str">
            <v>Planning</v>
          </cell>
          <cell r="O162" t="str">
            <v>Sydney South #3 &amp; #4 Tx Replacement  - Contract</v>
          </cell>
          <cell r="P162" t="str">
            <v>330TX</v>
          </cell>
          <cell r="Q162" t="str">
            <v>Central</v>
          </cell>
          <cell r="R162">
            <v>12</v>
          </cell>
          <cell r="T162">
            <v>0.7</v>
          </cell>
          <cell r="U162">
            <v>9.1238805970149262</v>
          </cell>
          <cell r="V162">
            <v>2.1761194029850746</v>
          </cell>
        </row>
        <row r="163">
          <cell r="A163">
            <v>99</v>
          </cell>
          <cell r="B163" t="str">
            <v>Tuggerah supply</v>
          </cell>
          <cell r="C163">
            <v>1</v>
          </cell>
          <cell r="D163">
            <v>39783</v>
          </cell>
          <cell r="E163">
            <v>59</v>
          </cell>
          <cell r="F163">
            <v>3</v>
          </cell>
          <cell r="G163">
            <v>39063</v>
          </cell>
          <cell r="H163">
            <v>9</v>
          </cell>
          <cell r="I163" t="str">
            <v>330/132kV Aug</v>
          </cell>
          <cell r="J163">
            <v>24</v>
          </cell>
          <cell r="L163" t="str">
            <v>6.5.9</v>
          </cell>
          <cell r="M163" t="str">
            <v>Poss</v>
          </cell>
          <cell r="N163" t="str">
            <v>Planning</v>
          </cell>
          <cell r="O163" t="str">
            <v>Tuggerah Stage 1 - 330kV &amp; Tx - Contract</v>
          </cell>
          <cell r="P163" t="str">
            <v>330SS</v>
          </cell>
          <cell r="Q163" t="str">
            <v>Northern</v>
          </cell>
          <cell r="R163">
            <v>8</v>
          </cell>
          <cell r="U163">
            <v>0.46666666666666679</v>
          </cell>
          <cell r="V163">
            <v>6.0825870646766171</v>
          </cell>
          <cell r="W163">
            <v>1.4507462686567161</v>
          </cell>
        </row>
        <row r="164">
          <cell r="A164">
            <v>100</v>
          </cell>
          <cell r="B164" t="str">
            <v>Yanco 132/66kV Tx Capacity Limits</v>
          </cell>
          <cell r="C164">
            <v>1</v>
          </cell>
          <cell r="D164">
            <v>40148</v>
          </cell>
          <cell r="E164">
            <v>66</v>
          </cell>
          <cell r="F164">
            <v>3</v>
          </cell>
          <cell r="G164">
            <v>39608</v>
          </cell>
          <cell r="H164">
            <v>11</v>
          </cell>
          <cell r="I164" t="str">
            <v>Transformer Replace</v>
          </cell>
          <cell r="J164">
            <v>18</v>
          </cell>
          <cell r="L164" t="str">
            <v>7.2.20</v>
          </cell>
          <cell r="M164" t="str">
            <v>Future</v>
          </cell>
          <cell r="N164" t="str">
            <v>Planning</v>
          </cell>
          <cell r="O164" t="str">
            <v>Yanco 132/33kV SS Tx Upgrade - Contract</v>
          </cell>
          <cell r="P164" t="str">
            <v>132TX</v>
          </cell>
          <cell r="Q164" t="str">
            <v>Southern</v>
          </cell>
          <cell r="R164">
            <v>2</v>
          </cell>
          <cell r="V164">
            <v>0.01</v>
          </cell>
          <cell r="W164">
            <v>1.49</v>
          </cell>
          <cell r="X164">
            <v>0.5</v>
          </cell>
        </row>
        <row r="165">
          <cell r="A165">
            <v>101</v>
          </cell>
          <cell r="B165" t="str">
            <v>Holroyd Complex - Stage 1 Holroyd 132kV SwStn</v>
          </cell>
          <cell r="C165">
            <v>1</v>
          </cell>
          <cell r="D165">
            <v>39783</v>
          </cell>
          <cell r="E165">
            <v>21</v>
          </cell>
          <cell r="F165">
            <v>3</v>
          </cell>
          <cell r="G165">
            <v>38883</v>
          </cell>
          <cell r="H165">
            <v>7</v>
          </cell>
          <cell r="I165" t="str">
            <v>132kV Greenfield</v>
          </cell>
          <cell r="J165">
            <v>30</v>
          </cell>
          <cell r="L165" t="str">
            <v>6.5.15</v>
          </cell>
          <cell r="M165" t="str">
            <v>Poss</v>
          </cell>
          <cell r="N165" t="str">
            <v>Proposed</v>
          </cell>
          <cell r="O165" t="str">
            <v xml:space="preserve"> Establish Holroyd 132kV Switching Station - Contract</v>
          </cell>
          <cell r="P165" t="str">
            <v>132SS</v>
          </cell>
          <cell r="Q165" t="str">
            <v>Central</v>
          </cell>
          <cell r="R165">
            <v>6</v>
          </cell>
          <cell r="T165">
            <v>1.0714285714285714E-2</v>
          </cell>
          <cell r="U165">
            <v>0.51428571428571446</v>
          </cell>
          <cell r="V165">
            <v>4.6761940298507456</v>
          </cell>
          <cell r="W165">
            <v>0.79880597014925392</v>
          </cell>
        </row>
        <row r="166">
          <cell r="A166">
            <v>102</v>
          </cell>
          <cell r="B166" t="str">
            <v>Holroyd Complex - Stage 1 Holroyd 132kV SwStn</v>
          </cell>
          <cell r="C166">
            <v>1</v>
          </cell>
          <cell r="D166">
            <v>39783</v>
          </cell>
          <cell r="E166">
            <v>21</v>
          </cell>
          <cell r="F166">
            <v>2</v>
          </cell>
          <cell r="G166">
            <v>39063</v>
          </cell>
          <cell r="H166">
            <v>4</v>
          </cell>
          <cell r="I166" t="str">
            <v>TL -REF</v>
          </cell>
          <cell r="J166">
            <v>24</v>
          </cell>
          <cell r="L166" t="str">
            <v>6.5.15</v>
          </cell>
          <cell r="M166" t="str">
            <v>Poss</v>
          </cell>
          <cell r="N166" t="str">
            <v>Proposed</v>
          </cell>
          <cell r="O166" t="str">
            <v xml:space="preserve"> Establish Holroyd 132kV Outlets - Contract</v>
          </cell>
          <cell r="P166" t="str">
            <v>TL REF</v>
          </cell>
          <cell r="Q166" t="str">
            <v>Central</v>
          </cell>
          <cell r="R166">
            <v>3</v>
          </cell>
          <cell r="U166">
            <v>0.25431034482758619</v>
          </cell>
          <cell r="V166">
            <v>2.2005677039529021</v>
          </cell>
          <cell r="W166">
            <v>0.54512195121951201</v>
          </cell>
        </row>
        <row r="167">
          <cell r="A167">
            <v>103</v>
          </cell>
          <cell r="B167" t="str">
            <v>Holroyd Complex - Stage 2 330/132kV Substation</v>
          </cell>
          <cell r="C167">
            <v>1</v>
          </cell>
          <cell r="D167">
            <v>40148</v>
          </cell>
          <cell r="E167">
            <v>21</v>
          </cell>
          <cell r="F167">
            <v>2</v>
          </cell>
          <cell r="G167">
            <v>39068</v>
          </cell>
          <cell r="H167">
            <v>2</v>
          </cell>
          <cell r="I167" t="str">
            <v>EHV TL -REF</v>
          </cell>
          <cell r="J167">
            <v>36</v>
          </cell>
          <cell r="L167" t="str">
            <v>6.5.14</v>
          </cell>
          <cell r="M167" t="str">
            <v>Poss</v>
          </cell>
          <cell r="N167" t="str">
            <v>Proposed</v>
          </cell>
          <cell r="O167" t="str">
            <v>Holroyd Stage 2 Line works - Contract</v>
          </cell>
          <cell r="P167" t="str">
            <v>TL EIS</v>
          </cell>
          <cell r="Q167" t="str">
            <v>Central</v>
          </cell>
          <cell r="R167">
            <v>12</v>
          </cell>
          <cell r="U167">
            <v>0.56000000000000005</v>
          </cell>
          <cell r="V167">
            <v>1.1692035398230087</v>
          </cell>
          <cell r="W167">
            <v>9.8406288624116272</v>
          </cell>
          <cell r="X167">
            <v>0.43016759776536317</v>
          </cell>
        </row>
        <row r="168">
          <cell r="A168">
            <v>104</v>
          </cell>
          <cell r="B168" t="str">
            <v>Holroyd Complex - Stage 2 330/132kV Substation</v>
          </cell>
          <cell r="C168">
            <v>1</v>
          </cell>
          <cell r="D168">
            <v>40148</v>
          </cell>
          <cell r="E168">
            <v>21</v>
          </cell>
          <cell r="F168">
            <v>3</v>
          </cell>
          <cell r="G168">
            <v>39428</v>
          </cell>
          <cell r="H168">
            <v>9</v>
          </cell>
          <cell r="I168" t="str">
            <v>330/132kV Aug</v>
          </cell>
          <cell r="J168">
            <v>24</v>
          </cell>
          <cell r="L168" t="str">
            <v>6.5.14</v>
          </cell>
          <cell r="M168" t="str">
            <v>Poss</v>
          </cell>
          <cell r="N168" t="str">
            <v>Proposed</v>
          </cell>
          <cell r="O168" t="str">
            <v>Establish Holroyd 330/132kV Substation - Contract</v>
          </cell>
          <cell r="P168" t="str">
            <v>330SS</v>
          </cell>
          <cell r="Q168" t="str">
            <v>Central</v>
          </cell>
          <cell r="R168">
            <v>18</v>
          </cell>
          <cell r="V168">
            <v>1.05</v>
          </cell>
          <cell r="W168">
            <v>13.685820895522387</v>
          </cell>
          <cell r="X168">
            <v>3.2641791044776118</v>
          </cell>
        </row>
        <row r="169">
          <cell r="A169">
            <v>105</v>
          </cell>
          <cell r="B169" t="str">
            <v>Holroyd Complex - Stage 2 330/132kV Substation</v>
          </cell>
          <cell r="C169">
            <v>1</v>
          </cell>
          <cell r="D169">
            <v>40148</v>
          </cell>
          <cell r="E169">
            <v>21</v>
          </cell>
          <cell r="F169">
            <v>2</v>
          </cell>
          <cell r="G169">
            <v>39428</v>
          </cell>
          <cell r="H169">
            <v>4</v>
          </cell>
          <cell r="I169" t="str">
            <v>TL -REF</v>
          </cell>
          <cell r="J169">
            <v>24</v>
          </cell>
          <cell r="L169" t="str">
            <v>6.5.14</v>
          </cell>
          <cell r="M169" t="str">
            <v>Poss</v>
          </cell>
          <cell r="N169" t="str">
            <v>Proposed</v>
          </cell>
          <cell r="O169" t="str">
            <v>Holroyd Stage 2 - Easement Services Crossing Contract</v>
          </cell>
          <cell r="P169" t="str">
            <v>TL REF</v>
          </cell>
          <cell r="Q169" t="str">
            <v>Central</v>
          </cell>
          <cell r="R169">
            <v>6</v>
          </cell>
          <cell r="V169">
            <v>0.50862068965517238</v>
          </cell>
          <cell r="W169">
            <v>4.4011354079058043</v>
          </cell>
          <cell r="X169">
            <v>1.090243902439024</v>
          </cell>
        </row>
        <row r="170">
          <cell r="A170">
            <v>106</v>
          </cell>
          <cell r="B170" t="str">
            <v>Holroyd Complex - Stage 3 Reinforce 330kV Capacity</v>
          </cell>
          <cell r="C170">
            <v>1</v>
          </cell>
          <cell r="D170">
            <v>40513</v>
          </cell>
          <cell r="E170">
            <v>21</v>
          </cell>
          <cell r="F170">
            <v>1</v>
          </cell>
          <cell r="G170">
            <v>38713</v>
          </cell>
          <cell r="H170">
            <v>1</v>
          </cell>
          <cell r="I170" t="str">
            <v>EHV TL -EIS</v>
          </cell>
          <cell r="J170">
            <v>60</v>
          </cell>
          <cell r="L170" t="str">
            <v>6.5.14</v>
          </cell>
          <cell r="M170" t="str">
            <v>Poss</v>
          </cell>
          <cell r="N170" t="str">
            <v>Proposed</v>
          </cell>
          <cell r="O170" t="str">
            <v>Holroyd - Stage 3 Line Works Contract</v>
          </cell>
          <cell r="P170" t="str">
            <v>TL EIS</v>
          </cell>
          <cell r="Q170" t="str">
            <v>Central</v>
          </cell>
          <cell r="R170">
            <v>20</v>
          </cell>
          <cell r="T170">
            <v>0.1866666666666667</v>
          </cell>
          <cell r="U170">
            <v>0.82666666666666688</v>
          </cell>
          <cell r="V170">
            <v>0.67440860215053788</v>
          </cell>
          <cell r="W170">
            <v>1.8580645161290319</v>
          </cell>
          <cell r="X170">
            <v>16.137954232147781</v>
          </cell>
          <cell r="Y170">
            <v>0.31623931623931634</v>
          </cell>
        </row>
        <row r="171">
          <cell r="A171">
            <v>107</v>
          </cell>
          <cell r="B171" t="str">
            <v>Holroyd Complex - Stage 3 Reinforce 330kV Capacity</v>
          </cell>
          <cell r="C171">
            <v>1</v>
          </cell>
          <cell r="D171">
            <v>40513</v>
          </cell>
          <cell r="E171">
            <v>21</v>
          </cell>
          <cell r="F171">
            <v>1</v>
          </cell>
          <cell r="G171">
            <v>39073</v>
          </cell>
          <cell r="H171">
            <v>3</v>
          </cell>
          <cell r="I171" t="str">
            <v>TL -EIS</v>
          </cell>
          <cell r="J171">
            <v>48</v>
          </cell>
          <cell r="L171" t="str">
            <v>6.5.14</v>
          </cell>
          <cell r="M171" t="str">
            <v>Poss</v>
          </cell>
          <cell r="N171" t="str">
            <v>Proposed</v>
          </cell>
          <cell r="O171" t="str">
            <v>Holroyd - Stage 3 132kV Cable Works Contract</v>
          </cell>
          <cell r="P171" t="str">
            <v>TL REF</v>
          </cell>
          <cell r="Q171" t="str">
            <v>Central</v>
          </cell>
          <cell r="R171">
            <v>8</v>
          </cell>
          <cell r="U171">
            <v>0.11487179487179489</v>
          </cell>
          <cell r="V171">
            <v>0.39179487179487188</v>
          </cell>
          <cell r="W171">
            <v>0.58133333333333326</v>
          </cell>
          <cell r="X171">
            <v>6.7554163701067624</v>
          </cell>
          <cell r="Y171">
            <v>0.15658362989323849</v>
          </cell>
        </row>
        <row r="172">
          <cell r="A172">
            <v>108</v>
          </cell>
          <cell r="B172" t="str">
            <v>Holroyd Complex - Stage 3 Reinforce 330kV Capacity</v>
          </cell>
          <cell r="C172">
            <v>1</v>
          </cell>
          <cell r="D172">
            <v>40513</v>
          </cell>
          <cell r="E172">
            <v>21</v>
          </cell>
          <cell r="F172">
            <v>3</v>
          </cell>
          <cell r="G172">
            <v>39793</v>
          </cell>
          <cell r="H172">
            <v>9</v>
          </cell>
          <cell r="I172" t="str">
            <v>330/132kV Aug</v>
          </cell>
          <cell r="J172">
            <v>24</v>
          </cell>
          <cell r="L172" t="str">
            <v>6.5.14</v>
          </cell>
          <cell r="M172" t="str">
            <v>Poss</v>
          </cell>
          <cell r="N172" t="str">
            <v>Proposed</v>
          </cell>
          <cell r="O172" t="str">
            <v>Holroyd - Stage 3 Substation Augmentation Contract</v>
          </cell>
          <cell r="P172" t="str">
            <v>330SS</v>
          </cell>
          <cell r="Q172" t="str">
            <v>Central</v>
          </cell>
          <cell r="R172">
            <v>8</v>
          </cell>
          <cell r="W172">
            <v>0.46666666666666679</v>
          </cell>
          <cell r="X172">
            <v>6.0825870646766171</v>
          </cell>
          <cell r="Y172">
            <v>1.4507462686567161</v>
          </cell>
        </row>
        <row r="173">
          <cell r="A173">
            <v>109</v>
          </cell>
          <cell r="B173" t="str">
            <v>Holroyd Complex - Stage 4 Aug Holroyd for 330kV Cable</v>
          </cell>
          <cell r="C173">
            <v>1</v>
          </cell>
          <cell r="D173">
            <v>40513</v>
          </cell>
          <cell r="E173">
            <v>21</v>
          </cell>
          <cell r="F173">
            <v>3</v>
          </cell>
          <cell r="G173">
            <v>39793</v>
          </cell>
          <cell r="H173">
            <v>9</v>
          </cell>
          <cell r="I173" t="str">
            <v>330/132kV Aug</v>
          </cell>
          <cell r="J173">
            <v>24</v>
          </cell>
          <cell r="L173" t="str">
            <v>6.5.14</v>
          </cell>
          <cell r="M173" t="str">
            <v>Poss</v>
          </cell>
          <cell r="N173" t="str">
            <v>Proposed</v>
          </cell>
          <cell r="O173" t="str">
            <v>Holroyd - Stage 4 Substation Augmentation Contract</v>
          </cell>
          <cell r="P173" t="str">
            <v>330SS</v>
          </cell>
          <cell r="Q173" t="str">
            <v>Central</v>
          </cell>
          <cell r="R173">
            <v>12</v>
          </cell>
          <cell r="W173">
            <v>0.7</v>
          </cell>
          <cell r="X173">
            <v>9.1238805970149262</v>
          </cell>
          <cell r="Y173">
            <v>2.1761194029850746</v>
          </cell>
        </row>
        <row r="174">
          <cell r="A174">
            <v>110</v>
          </cell>
          <cell r="B174" t="str">
            <v>Holroyd Complex - Stage 5 330kV Cable to Potts Hill</v>
          </cell>
          <cell r="C174">
            <v>1</v>
          </cell>
          <cell r="D174">
            <v>40513</v>
          </cell>
          <cell r="E174">
            <v>21</v>
          </cell>
          <cell r="F174">
            <v>1</v>
          </cell>
          <cell r="G174">
            <v>38713</v>
          </cell>
          <cell r="H174">
            <v>1</v>
          </cell>
          <cell r="I174" t="str">
            <v>EHV TL -EIS</v>
          </cell>
          <cell r="J174">
            <v>60</v>
          </cell>
          <cell r="L174" t="str">
            <v>6.5.14</v>
          </cell>
          <cell r="M174" t="str">
            <v>Poss</v>
          </cell>
          <cell r="N174" t="str">
            <v>Proposed</v>
          </cell>
          <cell r="O174" t="str">
            <v>Holroyd - Stage 5 First 330kV Cable Connection (17Km)</v>
          </cell>
          <cell r="P174" t="str">
            <v>HV Cable</v>
          </cell>
          <cell r="Q174" t="str">
            <v>Central</v>
          </cell>
          <cell r="R174">
            <v>100</v>
          </cell>
          <cell r="T174">
            <v>0.93333333333333346</v>
          </cell>
          <cell r="U174">
            <v>4.1333333333333337</v>
          </cell>
          <cell r="V174">
            <v>3.3720430107526882</v>
          </cell>
          <cell r="W174">
            <v>9.2903225806451619</v>
          </cell>
          <cell r="X174">
            <v>80.6897711607389</v>
          </cell>
          <cell r="Y174">
            <v>1.5811965811965818</v>
          </cell>
        </row>
        <row r="175">
          <cell r="A175">
            <v>111</v>
          </cell>
          <cell r="B175" t="str">
            <v>Kemps  - Sydney South: Kemps - Liverpool</v>
          </cell>
          <cell r="C175">
            <v>1</v>
          </cell>
          <cell r="D175">
            <v>40513</v>
          </cell>
          <cell r="E175">
            <v>22</v>
          </cell>
          <cell r="F175">
            <v>1</v>
          </cell>
          <cell r="G175">
            <v>38713</v>
          </cell>
          <cell r="H175">
            <v>1</v>
          </cell>
          <cell r="I175" t="str">
            <v>EHV TL -EIS</v>
          </cell>
          <cell r="J175">
            <v>60</v>
          </cell>
          <cell r="L175" t="str">
            <v>6.5.12</v>
          </cell>
          <cell r="M175" t="str">
            <v>Poss</v>
          </cell>
          <cell r="N175" t="str">
            <v>Proposed</v>
          </cell>
          <cell r="O175" t="str">
            <v>Kemps Creek to Liverpool Line - Contract</v>
          </cell>
          <cell r="P175" t="str">
            <v>TL EIS</v>
          </cell>
          <cell r="Q175" t="str">
            <v>Central</v>
          </cell>
          <cell r="R175">
            <v>12</v>
          </cell>
          <cell r="T175">
            <v>0.11200000000000003</v>
          </cell>
          <cell r="U175">
            <v>0.49600000000000016</v>
          </cell>
          <cell r="V175">
            <v>0.40464516129032274</v>
          </cell>
          <cell r="W175">
            <v>1.1148387096774193</v>
          </cell>
          <cell r="X175">
            <v>9.6827725392886688</v>
          </cell>
          <cell r="Y175">
            <v>0.18974358974358982</v>
          </cell>
        </row>
        <row r="176">
          <cell r="A176">
            <v>112</v>
          </cell>
          <cell r="B176" t="str">
            <v>Kemps  - Sydney South: Kemps - Liverpool</v>
          </cell>
          <cell r="C176">
            <v>1</v>
          </cell>
          <cell r="D176">
            <v>41244</v>
          </cell>
          <cell r="E176">
            <v>22</v>
          </cell>
          <cell r="F176">
            <v>1</v>
          </cell>
          <cell r="G176">
            <v>39444</v>
          </cell>
          <cell r="H176">
            <v>1</v>
          </cell>
          <cell r="I176" t="str">
            <v>EHV TL -EIS</v>
          </cell>
          <cell r="J176">
            <v>60</v>
          </cell>
          <cell r="L176" t="str">
            <v>6.5.12</v>
          </cell>
          <cell r="M176" t="str">
            <v>Poss</v>
          </cell>
          <cell r="N176" t="str">
            <v>Proposed</v>
          </cell>
          <cell r="O176" t="str">
            <v>Liverpool to Sydney South Line - Contract</v>
          </cell>
          <cell r="P176" t="str">
            <v>TL EIS</v>
          </cell>
          <cell r="Q176" t="str">
            <v>Central</v>
          </cell>
          <cell r="R176">
            <v>20</v>
          </cell>
          <cell r="V176">
            <v>0.1866666666666667</v>
          </cell>
          <cell r="W176">
            <v>0.82666666666666688</v>
          </cell>
          <cell r="X176">
            <v>0.67440860215053788</v>
          </cell>
          <cell r="Y176">
            <v>1.8580645161290319</v>
          </cell>
          <cell r="Z176">
            <v>16.137954232147781</v>
          </cell>
          <cell r="AA176">
            <v>0.31623931623931634</v>
          </cell>
        </row>
        <row r="177">
          <cell r="A177">
            <v>113</v>
          </cell>
          <cell r="B177" t="str">
            <v>Kemps  - Sydney South: Kemps - Liverpool</v>
          </cell>
          <cell r="C177">
            <v>1</v>
          </cell>
          <cell r="D177">
            <v>40513</v>
          </cell>
          <cell r="E177">
            <v>22</v>
          </cell>
          <cell r="F177">
            <v>3</v>
          </cell>
          <cell r="G177">
            <v>39793</v>
          </cell>
          <cell r="H177">
            <v>9</v>
          </cell>
          <cell r="I177" t="str">
            <v>330/132kV Aug</v>
          </cell>
          <cell r="J177">
            <v>24</v>
          </cell>
          <cell r="L177" t="str">
            <v>6.5.12</v>
          </cell>
          <cell r="M177" t="str">
            <v>Poss</v>
          </cell>
          <cell r="N177" t="str">
            <v>Proposed</v>
          </cell>
          <cell r="O177" t="str">
            <v>Liverpool Substation Augmentation - Contract</v>
          </cell>
          <cell r="P177" t="str">
            <v>330SS</v>
          </cell>
          <cell r="Q177" t="str">
            <v>Central</v>
          </cell>
          <cell r="R177">
            <v>5</v>
          </cell>
          <cell r="W177">
            <v>0.29166666666666674</v>
          </cell>
          <cell r="X177">
            <v>3.801616915422886</v>
          </cell>
          <cell r="Y177">
            <v>0.90671641791044766</v>
          </cell>
        </row>
        <row r="178">
          <cell r="A178">
            <v>114</v>
          </cell>
          <cell r="B178" t="str">
            <v>Kemps  - Sydney South: Kemps - Liverpool</v>
          </cell>
          <cell r="C178">
            <v>1</v>
          </cell>
          <cell r="D178">
            <v>40513</v>
          </cell>
          <cell r="E178">
            <v>22</v>
          </cell>
          <cell r="F178">
            <v>3</v>
          </cell>
          <cell r="G178">
            <v>39793</v>
          </cell>
          <cell r="H178">
            <v>9</v>
          </cell>
          <cell r="I178" t="str">
            <v>330/132kV Aug</v>
          </cell>
          <cell r="J178">
            <v>24</v>
          </cell>
          <cell r="L178" t="str">
            <v>6.5.12</v>
          </cell>
          <cell r="M178" t="str">
            <v>Poss</v>
          </cell>
          <cell r="N178" t="str">
            <v>Proposed</v>
          </cell>
          <cell r="O178" t="str">
            <v>Kemps Creek Substation Augmentation - Contract</v>
          </cell>
          <cell r="P178" t="str">
            <v>330SS</v>
          </cell>
          <cell r="Q178" t="str">
            <v>Central</v>
          </cell>
          <cell r="R178">
            <v>2</v>
          </cell>
          <cell r="W178">
            <v>0.1166666666666667</v>
          </cell>
          <cell r="X178">
            <v>1.5206467661691543</v>
          </cell>
          <cell r="Y178">
            <v>0.36268656716417902</v>
          </cell>
        </row>
        <row r="179">
          <cell r="A179">
            <v>115</v>
          </cell>
          <cell r="B179" t="str">
            <v>Kemps  - Sydney South: Kemps - Liverpool</v>
          </cell>
          <cell r="C179">
            <v>1</v>
          </cell>
          <cell r="D179">
            <v>41244</v>
          </cell>
          <cell r="E179">
            <v>22</v>
          </cell>
          <cell r="F179">
            <v>3</v>
          </cell>
          <cell r="G179">
            <v>40524</v>
          </cell>
          <cell r="H179">
            <v>9</v>
          </cell>
          <cell r="I179" t="str">
            <v>330/132kV Aug</v>
          </cell>
          <cell r="J179">
            <v>24</v>
          </cell>
          <cell r="L179" t="str">
            <v>6.5.12</v>
          </cell>
          <cell r="M179" t="str">
            <v>Poss</v>
          </cell>
          <cell r="N179" t="str">
            <v>Proposed</v>
          </cell>
          <cell r="O179" t="str">
            <v>Sydney South Augmentations - Contract</v>
          </cell>
          <cell r="P179" t="str">
            <v>330SS</v>
          </cell>
          <cell r="Q179" t="str">
            <v>Central</v>
          </cell>
          <cell r="R179">
            <v>6</v>
          </cell>
          <cell r="Y179">
            <v>0.35</v>
          </cell>
          <cell r="Z179">
            <v>4.5619402985074631</v>
          </cell>
          <cell r="AA179">
            <v>1.0880597014925373</v>
          </cell>
        </row>
        <row r="180">
          <cell r="A180">
            <v>116</v>
          </cell>
          <cell r="B180" t="str">
            <v>Kemps - Sydney South: Kemps Ck 500 kV Txs</v>
          </cell>
          <cell r="C180">
            <v>1</v>
          </cell>
          <cell r="D180">
            <v>40513</v>
          </cell>
          <cell r="E180">
            <v>23</v>
          </cell>
          <cell r="F180">
            <v>3</v>
          </cell>
          <cell r="G180">
            <v>39673</v>
          </cell>
          <cell r="H180">
            <v>8</v>
          </cell>
          <cell r="I180" t="str">
            <v>500/330kV Aug</v>
          </cell>
          <cell r="J180">
            <v>28</v>
          </cell>
          <cell r="L180" t="str">
            <v>6.5.12</v>
          </cell>
          <cell r="M180" t="str">
            <v>Poss</v>
          </cell>
          <cell r="N180" t="str">
            <v>Planning PT</v>
          </cell>
          <cell r="O180" t="str">
            <v>Kemps Crk 500/330kV Tx  Contract</v>
          </cell>
          <cell r="P180" t="str">
            <v>500SS</v>
          </cell>
          <cell r="Q180" t="str">
            <v>Central</v>
          </cell>
          <cell r="R180">
            <v>28</v>
          </cell>
          <cell r="W180">
            <v>2.2000000000000002</v>
          </cell>
          <cell r="X180">
            <v>21.609459459459455</v>
          </cell>
          <cell r="Y180">
            <v>4.1905405405405398</v>
          </cell>
        </row>
        <row r="181">
          <cell r="A181">
            <v>117</v>
          </cell>
          <cell r="B181" t="str">
            <v>Kempsey - Pt Macquarie 330kV TL</v>
          </cell>
          <cell r="C181">
            <v>1</v>
          </cell>
          <cell r="D181">
            <v>40148</v>
          </cell>
          <cell r="E181">
            <v>24</v>
          </cell>
          <cell r="F181">
            <v>1</v>
          </cell>
          <cell r="G181">
            <v>38348</v>
          </cell>
          <cell r="H181">
            <v>1</v>
          </cell>
          <cell r="I181" t="str">
            <v>EHV TL -EIS</v>
          </cell>
          <cell r="J181">
            <v>60</v>
          </cell>
          <cell r="L181" t="str">
            <v>6.4.1</v>
          </cell>
          <cell r="M181" t="str">
            <v>Likely</v>
          </cell>
          <cell r="N181" t="str">
            <v>Proposed</v>
          </cell>
          <cell r="O181" t="str">
            <v>Kempsey - Pt Macquarie 330kV TL - Contract</v>
          </cell>
          <cell r="P181" t="str">
            <v>TL EIS</v>
          </cell>
          <cell r="Q181" t="str">
            <v>Northern</v>
          </cell>
          <cell r="R181">
            <v>45</v>
          </cell>
          <cell r="S181">
            <v>0.42</v>
          </cell>
          <cell r="T181">
            <v>1.86</v>
          </cell>
          <cell r="U181">
            <v>1.5174193548387103</v>
          </cell>
          <cell r="V181">
            <v>4.1806451612903226</v>
          </cell>
          <cell r="W181">
            <v>36.310397022332509</v>
          </cell>
          <cell r="X181">
            <v>0.71153846153846179</v>
          </cell>
        </row>
        <row r="182">
          <cell r="A182">
            <v>118</v>
          </cell>
          <cell r="B182" t="str">
            <v>Kempsey - Pt Macquarie 330kV TL</v>
          </cell>
          <cell r="C182">
            <v>1</v>
          </cell>
          <cell r="D182">
            <v>39417</v>
          </cell>
          <cell r="E182">
            <v>24</v>
          </cell>
          <cell r="F182">
            <v>3</v>
          </cell>
          <cell r="G182">
            <v>38697</v>
          </cell>
          <cell r="H182">
            <v>10</v>
          </cell>
          <cell r="I182" t="str">
            <v>132kV Aug</v>
          </cell>
          <cell r="J182">
            <v>24</v>
          </cell>
          <cell r="L182" t="str">
            <v>6.4.1</v>
          </cell>
          <cell r="M182" t="str">
            <v>Likely</v>
          </cell>
          <cell r="N182" t="str">
            <v>Proposed</v>
          </cell>
          <cell r="O182" t="str">
            <v>Nambucca 132kV line switchbay - contract</v>
          </cell>
          <cell r="P182" t="str">
            <v>132SS</v>
          </cell>
          <cell r="Q182" t="str">
            <v>Northern</v>
          </cell>
          <cell r="R182">
            <v>0.5</v>
          </cell>
          <cell r="T182">
            <v>2.9166666666666674E-2</v>
          </cell>
          <cell r="U182">
            <v>0.38016169154228857</v>
          </cell>
          <cell r="V182">
            <v>9.0671641791044755E-2</v>
          </cell>
        </row>
        <row r="183">
          <cell r="A183">
            <v>119</v>
          </cell>
          <cell r="B183" t="str">
            <v>Kempsey - Pt Macquarie 330kV TL</v>
          </cell>
          <cell r="C183">
            <v>1</v>
          </cell>
          <cell r="D183">
            <v>39417</v>
          </cell>
          <cell r="E183">
            <v>24</v>
          </cell>
          <cell r="F183">
            <v>2</v>
          </cell>
          <cell r="G183">
            <v>38697</v>
          </cell>
          <cell r="H183">
            <v>4</v>
          </cell>
          <cell r="I183" t="str">
            <v>TL -REF</v>
          </cell>
          <cell r="J183">
            <v>24</v>
          </cell>
          <cell r="L183" t="str">
            <v>6.4.1</v>
          </cell>
          <cell r="M183" t="str">
            <v>Likely</v>
          </cell>
          <cell r="N183" t="str">
            <v>Proposed</v>
          </cell>
          <cell r="O183" t="str">
            <v>Kempsey 132kV Outlets Rearrangements - Contract</v>
          </cell>
          <cell r="P183" t="str">
            <v>TL REF</v>
          </cell>
          <cell r="Q183" t="str">
            <v>Northern</v>
          </cell>
          <cell r="R183">
            <v>1</v>
          </cell>
          <cell r="T183">
            <v>8.4770114942528757E-2</v>
          </cell>
          <cell r="U183">
            <v>0.73352256798430082</v>
          </cell>
          <cell r="V183">
            <v>0.18170731707317073</v>
          </cell>
        </row>
        <row r="184">
          <cell r="A184">
            <v>120</v>
          </cell>
          <cell r="B184" t="str">
            <v>Kempsey - Pt Macquarie 330kV TL</v>
          </cell>
          <cell r="C184">
            <v>1</v>
          </cell>
          <cell r="D184">
            <v>40148</v>
          </cell>
          <cell r="E184">
            <v>24</v>
          </cell>
          <cell r="F184">
            <v>1</v>
          </cell>
          <cell r="G184">
            <v>38708</v>
          </cell>
          <cell r="H184">
            <v>3</v>
          </cell>
          <cell r="I184" t="str">
            <v>TL -EIS</v>
          </cell>
          <cell r="J184">
            <v>48</v>
          </cell>
          <cell r="L184" t="str">
            <v>6.4.1</v>
          </cell>
          <cell r="M184" t="str">
            <v>Likely</v>
          </cell>
          <cell r="N184" t="str">
            <v>Proposed</v>
          </cell>
          <cell r="O184" t="str">
            <v>Port Macquarie 330kV to Port Macquarie 132kV Line (5km DCSP) Contract</v>
          </cell>
          <cell r="P184" t="str">
            <v>TL EIS</v>
          </cell>
          <cell r="Q184" t="str">
            <v>Northern</v>
          </cell>
          <cell r="R184">
            <v>8</v>
          </cell>
          <cell r="T184">
            <v>0.11487179487179489</v>
          </cell>
          <cell r="U184">
            <v>0.39179487179487188</v>
          </cell>
          <cell r="V184">
            <v>0.58133333333333326</v>
          </cell>
          <cell r="W184">
            <v>6.7554163701067624</v>
          </cell>
          <cell r="X184">
            <v>0.15658362989323849</v>
          </cell>
        </row>
        <row r="185">
          <cell r="A185">
            <v>121</v>
          </cell>
          <cell r="B185" t="str">
            <v>Kempsey - Pt Macquarie 330kV TL</v>
          </cell>
          <cell r="C185">
            <v>1</v>
          </cell>
          <cell r="D185">
            <v>40148</v>
          </cell>
          <cell r="E185">
            <v>24</v>
          </cell>
          <cell r="F185">
            <v>3</v>
          </cell>
          <cell r="G185">
            <v>39428</v>
          </cell>
          <cell r="H185">
            <v>10</v>
          </cell>
          <cell r="I185" t="str">
            <v>132kV Aug</v>
          </cell>
          <cell r="J185">
            <v>24</v>
          </cell>
          <cell r="L185" t="str">
            <v>6.4.1</v>
          </cell>
          <cell r="M185" t="str">
            <v>Likely</v>
          </cell>
          <cell r="N185" t="str">
            <v>Proposed</v>
          </cell>
          <cell r="O185" t="str">
            <v>Port Macquarie 132kV- New 132kV Line bay - Contract</v>
          </cell>
          <cell r="P185" t="str">
            <v>132SS</v>
          </cell>
          <cell r="Q185" t="str">
            <v>Northern</v>
          </cell>
          <cell r="R185">
            <v>1</v>
          </cell>
          <cell r="V185">
            <v>5.8333333333333348E-2</v>
          </cell>
          <cell r="W185">
            <v>0.76032338308457714</v>
          </cell>
          <cell r="X185">
            <v>0.18134328358208951</v>
          </cell>
        </row>
        <row r="186">
          <cell r="A186">
            <v>122</v>
          </cell>
          <cell r="B186" t="str">
            <v>Mid North Coast: Armidale - Kempsey 132 kV line</v>
          </cell>
          <cell r="C186">
            <v>1</v>
          </cell>
          <cell r="D186">
            <v>40878</v>
          </cell>
          <cell r="E186">
            <v>32</v>
          </cell>
          <cell r="F186">
            <v>1</v>
          </cell>
          <cell r="G186">
            <v>39078</v>
          </cell>
          <cell r="H186">
            <v>1</v>
          </cell>
          <cell r="I186" t="str">
            <v>EHV TL -EIS</v>
          </cell>
          <cell r="J186">
            <v>60</v>
          </cell>
          <cell r="L186" t="str">
            <v>6.5.3</v>
          </cell>
          <cell r="M186" t="str">
            <v>Poss</v>
          </cell>
          <cell r="N186" t="str">
            <v>Proposed</v>
          </cell>
          <cell r="O186" t="str">
            <v>Armidale - Kempsey TL Rebuild at 330kV (139Km) Contract</v>
          </cell>
          <cell r="P186" t="str">
            <v>TL EIS</v>
          </cell>
          <cell r="Q186" t="str">
            <v>Northern</v>
          </cell>
          <cell r="R186">
            <v>70</v>
          </cell>
          <cell r="U186">
            <v>0.65333333333333354</v>
          </cell>
          <cell r="V186">
            <v>2.8933333333333335</v>
          </cell>
          <cell r="W186">
            <v>2.3604301075268825</v>
          </cell>
          <cell r="X186">
            <v>6.5032258064516117</v>
          </cell>
          <cell r="Y186">
            <v>56.482839812517241</v>
          </cell>
          <cell r="Z186">
            <v>1.1068376068376073</v>
          </cell>
        </row>
        <row r="187">
          <cell r="A187">
            <v>123</v>
          </cell>
          <cell r="B187" t="str">
            <v>Mid North Coast: Coffs - Kempsey 132 kV line</v>
          </cell>
          <cell r="C187">
            <v>1</v>
          </cell>
          <cell r="D187">
            <v>39417</v>
          </cell>
          <cell r="E187">
            <v>33</v>
          </cell>
          <cell r="F187">
            <v>3</v>
          </cell>
          <cell r="G187">
            <v>38517</v>
          </cell>
          <cell r="H187">
            <v>7</v>
          </cell>
          <cell r="I187" t="str">
            <v>132kV Greenfield</v>
          </cell>
          <cell r="J187">
            <v>30</v>
          </cell>
          <cell r="L187" t="str">
            <v>6.5.3</v>
          </cell>
          <cell r="M187" t="str">
            <v>Poss</v>
          </cell>
          <cell r="N187" t="str">
            <v>Proposed</v>
          </cell>
          <cell r="O187" t="str">
            <v>Sawtell 132/66kV SS  - Contract</v>
          </cell>
          <cell r="P187" t="str">
            <v>132SS</v>
          </cell>
          <cell r="Q187" t="str">
            <v>Northern</v>
          </cell>
          <cell r="R187">
            <v>8</v>
          </cell>
          <cell r="S187">
            <v>1.4285714285714287E-2</v>
          </cell>
          <cell r="T187">
            <v>0.68571428571428605</v>
          </cell>
          <cell r="U187">
            <v>6.2349253731343293</v>
          </cell>
          <cell r="V187">
            <v>1.0650746268656719</v>
          </cell>
        </row>
        <row r="188">
          <cell r="A188">
            <v>124</v>
          </cell>
          <cell r="B188" t="str">
            <v>Mid North Coast: Coffs - Kempsey 132 kV line</v>
          </cell>
          <cell r="C188">
            <v>1</v>
          </cell>
          <cell r="D188">
            <v>39417</v>
          </cell>
          <cell r="E188">
            <v>33</v>
          </cell>
          <cell r="F188">
            <v>3</v>
          </cell>
          <cell r="G188">
            <v>38517</v>
          </cell>
          <cell r="H188">
            <v>7</v>
          </cell>
          <cell r="I188" t="str">
            <v>132kV Greenfield</v>
          </cell>
          <cell r="J188">
            <v>30</v>
          </cell>
          <cell r="L188" t="str">
            <v>6.5.3</v>
          </cell>
          <cell r="M188" t="str">
            <v>Poss</v>
          </cell>
          <cell r="N188" t="str">
            <v>Proposed</v>
          </cell>
          <cell r="O188" t="str">
            <v>Raleigh 132/66kV SS  - Contract</v>
          </cell>
          <cell r="P188" t="str">
            <v>132SS</v>
          </cell>
          <cell r="Q188" t="str">
            <v>Northern</v>
          </cell>
          <cell r="R188">
            <v>8</v>
          </cell>
          <cell r="S188">
            <v>1.4285714285714287E-2</v>
          </cell>
          <cell r="T188">
            <v>0.68571428571428605</v>
          </cell>
          <cell r="U188">
            <v>6.2349253731343293</v>
          </cell>
          <cell r="V188">
            <v>1.0650746268656719</v>
          </cell>
        </row>
        <row r="189">
          <cell r="A189">
            <v>125</v>
          </cell>
          <cell r="B189" t="str">
            <v>Mid North Coast: Coffs - Kempsey 132 kV line</v>
          </cell>
          <cell r="C189">
            <v>1</v>
          </cell>
          <cell r="D189">
            <v>39417</v>
          </cell>
          <cell r="E189">
            <v>33</v>
          </cell>
          <cell r="F189">
            <v>3</v>
          </cell>
          <cell r="G189">
            <v>38517</v>
          </cell>
          <cell r="H189">
            <v>7</v>
          </cell>
          <cell r="I189" t="str">
            <v>132kV Greenfield</v>
          </cell>
          <cell r="J189">
            <v>30</v>
          </cell>
          <cell r="L189" t="str">
            <v>6.5.3</v>
          </cell>
          <cell r="M189" t="str">
            <v>Poss</v>
          </cell>
          <cell r="N189" t="str">
            <v>Proposed</v>
          </cell>
          <cell r="O189" t="str">
            <v>Macksville 132/66kV SS  - Contract</v>
          </cell>
          <cell r="P189" t="str">
            <v>132SS</v>
          </cell>
          <cell r="Q189" t="str">
            <v>Northern</v>
          </cell>
          <cell r="R189">
            <v>8</v>
          </cell>
          <cell r="S189">
            <v>1.4285714285714287E-2</v>
          </cell>
          <cell r="T189">
            <v>0.68571428571428605</v>
          </cell>
          <cell r="U189">
            <v>6.2349253731343293</v>
          </cell>
          <cell r="V189">
            <v>1.0650746268656719</v>
          </cell>
        </row>
        <row r="190">
          <cell r="A190">
            <v>126</v>
          </cell>
          <cell r="B190" t="str">
            <v>Mid North Coast: Coffs - Kempsey 132 kV line</v>
          </cell>
          <cell r="C190">
            <v>1</v>
          </cell>
          <cell r="D190">
            <v>39417</v>
          </cell>
          <cell r="E190">
            <v>33</v>
          </cell>
          <cell r="F190">
            <v>3</v>
          </cell>
          <cell r="G190">
            <v>38697</v>
          </cell>
          <cell r="H190">
            <v>10</v>
          </cell>
          <cell r="I190" t="str">
            <v>132kV Aug</v>
          </cell>
          <cell r="J190">
            <v>24</v>
          </cell>
          <cell r="L190" t="str">
            <v>6.5.3</v>
          </cell>
          <cell r="M190" t="str">
            <v>Poss</v>
          </cell>
          <cell r="N190" t="str">
            <v>Proposed</v>
          </cell>
          <cell r="O190" t="str">
            <v>Coffs Harbour 132kV Augmentation - Contract</v>
          </cell>
          <cell r="P190" t="str">
            <v>132SS</v>
          </cell>
          <cell r="Q190" t="str">
            <v>Northern</v>
          </cell>
          <cell r="R190">
            <v>0.5</v>
          </cell>
          <cell r="T190">
            <v>2.9166666666666674E-2</v>
          </cell>
          <cell r="U190">
            <v>0.38016169154228857</v>
          </cell>
          <cell r="V190">
            <v>9.0671641791044755E-2</v>
          </cell>
        </row>
        <row r="191">
          <cell r="A191">
            <v>127</v>
          </cell>
          <cell r="B191" t="str">
            <v>Mid North Coast: Coffs - Kempsey 132 kV line</v>
          </cell>
          <cell r="C191">
            <v>1</v>
          </cell>
          <cell r="D191">
            <v>39417</v>
          </cell>
          <cell r="E191">
            <v>33</v>
          </cell>
          <cell r="F191">
            <v>3</v>
          </cell>
          <cell r="G191">
            <v>38697</v>
          </cell>
          <cell r="H191">
            <v>10</v>
          </cell>
          <cell r="I191" t="str">
            <v>132kV Aug</v>
          </cell>
          <cell r="J191">
            <v>24</v>
          </cell>
          <cell r="L191" t="str">
            <v>6.5.3</v>
          </cell>
          <cell r="M191" t="str">
            <v>Poss</v>
          </cell>
          <cell r="N191" t="str">
            <v>Proposed</v>
          </cell>
          <cell r="O191" t="str">
            <v>Nambucca 2nd 132kV/66kV Tx &amp; line swbays- Contract</v>
          </cell>
          <cell r="P191" t="str">
            <v>132TX</v>
          </cell>
          <cell r="Q191" t="str">
            <v>Northern</v>
          </cell>
          <cell r="R191">
            <v>5</v>
          </cell>
          <cell r="T191">
            <v>0.29166666666666674</v>
          </cell>
          <cell r="U191">
            <v>3.801616915422886</v>
          </cell>
          <cell r="V191">
            <v>0.90671641791044766</v>
          </cell>
        </row>
        <row r="192">
          <cell r="A192">
            <v>128</v>
          </cell>
          <cell r="B192" t="str">
            <v>Mid North Coast: Port Macquarie 330 kV SS</v>
          </cell>
          <cell r="C192">
            <v>1</v>
          </cell>
          <cell r="D192">
            <v>40878</v>
          </cell>
          <cell r="E192">
            <v>34</v>
          </cell>
          <cell r="F192">
            <v>3</v>
          </cell>
          <cell r="G192">
            <v>39798</v>
          </cell>
          <cell r="H192">
            <v>6</v>
          </cell>
          <cell r="I192" t="str">
            <v>330/132kV Greenfield</v>
          </cell>
          <cell r="J192">
            <v>36</v>
          </cell>
          <cell r="L192" t="str">
            <v>6.5.3</v>
          </cell>
          <cell r="M192" t="str">
            <v>Poss</v>
          </cell>
          <cell r="N192" t="str">
            <v>Proposed</v>
          </cell>
          <cell r="O192" t="str">
            <v>Port Macquarie 330/132kV SS - Contract</v>
          </cell>
          <cell r="P192" t="str">
            <v>330SS</v>
          </cell>
          <cell r="Q192" t="str">
            <v>Northern</v>
          </cell>
          <cell r="R192">
            <v>18</v>
          </cell>
          <cell r="W192">
            <v>0.56000000000000005</v>
          </cell>
          <cell r="X192">
            <v>1.6356521739130443</v>
          </cell>
          <cell r="Y192">
            <v>13.733004542504867</v>
          </cell>
          <cell r="Z192">
            <v>2.07134328358209</v>
          </cell>
        </row>
        <row r="193">
          <cell r="A193">
            <v>129</v>
          </cell>
          <cell r="B193" t="str">
            <v>QNI Upgrade proposal</v>
          </cell>
          <cell r="C193">
            <v>1</v>
          </cell>
          <cell r="D193">
            <v>40148</v>
          </cell>
          <cell r="E193">
            <v>45</v>
          </cell>
          <cell r="F193">
            <v>3</v>
          </cell>
          <cell r="G193">
            <v>39068</v>
          </cell>
          <cell r="H193">
            <v>6</v>
          </cell>
          <cell r="I193" t="str">
            <v>330/132kV Greenfield</v>
          </cell>
          <cell r="J193">
            <v>36</v>
          </cell>
          <cell r="L193" t="str">
            <v>6.5.1</v>
          </cell>
          <cell r="M193" t="str">
            <v>Poss</v>
          </cell>
          <cell r="N193" t="str">
            <v>Planning</v>
          </cell>
          <cell r="O193" t="str">
            <v>Series Compensation on QNI - Contract</v>
          </cell>
          <cell r="P193" t="str">
            <v>SVC</v>
          </cell>
          <cell r="Q193" t="str">
            <v>Northern</v>
          </cell>
          <cell r="R193">
            <v>50</v>
          </cell>
          <cell r="U193">
            <v>1.5555555555555558</v>
          </cell>
          <cell r="V193">
            <v>4.5434782608695654</v>
          </cell>
          <cell r="W193">
            <v>38.147234840291297</v>
          </cell>
          <cell r="X193">
            <v>5.753731343283583</v>
          </cell>
        </row>
        <row r="194">
          <cell r="A194">
            <v>130</v>
          </cell>
          <cell r="B194" t="str">
            <v>QNI Upgrade proposal</v>
          </cell>
          <cell r="C194">
            <v>1</v>
          </cell>
          <cell r="D194">
            <v>40878</v>
          </cell>
          <cell r="E194">
            <v>45</v>
          </cell>
          <cell r="F194">
            <v>1</v>
          </cell>
          <cell r="G194">
            <v>39078</v>
          </cell>
          <cell r="H194">
            <v>1</v>
          </cell>
          <cell r="I194" t="str">
            <v>EHV TL -EIS</v>
          </cell>
          <cell r="J194">
            <v>60</v>
          </cell>
          <cell r="L194" t="str">
            <v>6.5.1</v>
          </cell>
          <cell r="M194" t="str">
            <v>Poss</v>
          </cell>
          <cell r="N194" t="str">
            <v>Planning</v>
          </cell>
          <cell r="O194" t="str">
            <v>Replace Tamworth-Armidale 330kV Line - Contract</v>
          </cell>
          <cell r="P194" t="str">
            <v>TL EIS</v>
          </cell>
          <cell r="Q194" t="str">
            <v>Northern</v>
          </cell>
          <cell r="R194">
            <v>75</v>
          </cell>
          <cell r="U194">
            <v>0.7</v>
          </cell>
          <cell r="V194">
            <v>3.1</v>
          </cell>
          <cell r="W194">
            <v>2.5290322580645177</v>
          </cell>
          <cell r="X194">
            <v>6.967741935483871</v>
          </cell>
          <cell r="Y194">
            <v>60.517328370554182</v>
          </cell>
          <cell r="Z194">
            <v>1.1858974358974363</v>
          </cell>
        </row>
        <row r="195">
          <cell r="A195">
            <v>131</v>
          </cell>
          <cell r="B195" t="str">
            <v>QNI Upgrade proposal</v>
          </cell>
          <cell r="C195">
            <v>1</v>
          </cell>
          <cell r="D195">
            <v>40148</v>
          </cell>
          <cell r="E195">
            <v>45</v>
          </cell>
          <cell r="F195">
            <v>3</v>
          </cell>
          <cell r="G195">
            <v>39428</v>
          </cell>
          <cell r="H195">
            <v>10</v>
          </cell>
          <cell r="I195" t="str">
            <v>132kV Aug</v>
          </cell>
          <cell r="J195">
            <v>24</v>
          </cell>
          <cell r="L195" t="str">
            <v>6.5.1</v>
          </cell>
          <cell r="M195" t="str">
            <v>Poss</v>
          </cell>
          <cell r="N195" t="str">
            <v>Planning</v>
          </cell>
          <cell r="O195" t="str">
            <v>Phase Shifting Transformer - Armidale-Kempsey - Contract</v>
          </cell>
          <cell r="P195" t="str">
            <v>132TX</v>
          </cell>
          <cell r="Q195" t="str">
            <v>Northern</v>
          </cell>
          <cell r="R195">
            <v>18</v>
          </cell>
          <cell r="V195">
            <v>1.05</v>
          </cell>
          <cell r="W195">
            <v>13.685820895522387</v>
          </cell>
          <cell r="X195">
            <v>3.2641791044776118</v>
          </cell>
        </row>
        <row r="196">
          <cell r="A196">
            <v>132</v>
          </cell>
          <cell r="B196" t="str">
            <v>QNI Upgrade proposal</v>
          </cell>
          <cell r="C196">
            <v>1</v>
          </cell>
          <cell r="D196">
            <v>40148</v>
          </cell>
          <cell r="E196">
            <v>45</v>
          </cell>
          <cell r="F196">
            <v>3</v>
          </cell>
          <cell r="G196">
            <v>39428</v>
          </cell>
          <cell r="H196">
            <v>9</v>
          </cell>
          <cell r="I196" t="str">
            <v>330/132kV Aug</v>
          </cell>
          <cell r="J196">
            <v>24</v>
          </cell>
          <cell r="L196" t="str">
            <v>6.5.1</v>
          </cell>
          <cell r="M196" t="str">
            <v>Poss</v>
          </cell>
          <cell r="N196" t="str">
            <v>Planning</v>
          </cell>
          <cell r="O196" t="str">
            <v>SVC Control Enhancements - Contract</v>
          </cell>
          <cell r="P196" t="str">
            <v>SVC</v>
          </cell>
          <cell r="Q196" t="str">
            <v>Northern</v>
          </cell>
          <cell r="R196">
            <v>2</v>
          </cell>
          <cell r="V196">
            <v>0.1166666666666667</v>
          </cell>
          <cell r="W196">
            <v>1.5206467661691543</v>
          </cell>
          <cell r="X196">
            <v>0.36268656716417902</v>
          </cell>
        </row>
        <row r="197">
          <cell r="A197">
            <v>133</v>
          </cell>
          <cell r="B197" t="str">
            <v>QNI Upgrade proposal</v>
          </cell>
          <cell r="C197">
            <v>1</v>
          </cell>
          <cell r="D197">
            <v>40148</v>
          </cell>
          <cell r="E197">
            <v>45</v>
          </cell>
          <cell r="F197">
            <v>3</v>
          </cell>
          <cell r="G197">
            <v>39428</v>
          </cell>
          <cell r="H197">
            <v>9</v>
          </cell>
          <cell r="I197" t="str">
            <v>330/132kV Aug</v>
          </cell>
          <cell r="J197">
            <v>24</v>
          </cell>
          <cell r="L197" t="str">
            <v>6.5.1</v>
          </cell>
          <cell r="M197" t="str">
            <v>Poss</v>
          </cell>
          <cell r="N197" t="str">
            <v>Planning</v>
          </cell>
          <cell r="O197" t="str">
            <v>Tamworth 330kV SS Augmentations - Contract</v>
          </cell>
          <cell r="P197" t="str">
            <v>330SS</v>
          </cell>
          <cell r="Q197" t="str">
            <v>Northern</v>
          </cell>
          <cell r="R197">
            <v>2</v>
          </cell>
          <cell r="V197">
            <v>0.1166666666666667</v>
          </cell>
          <cell r="W197">
            <v>1.5206467661691543</v>
          </cell>
          <cell r="X197">
            <v>0.36268656716417902</v>
          </cell>
        </row>
        <row r="198">
          <cell r="A198">
            <v>134</v>
          </cell>
          <cell r="B198" t="str">
            <v>QNI Upgrade proposal</v>
          </cell>
          <cell r="C198">
            <v>1</v>
          </cell>
          <cell r="D198">
            <v>40148</v>
          </cell>
          <cell r="E198">
            <v>45</v>
          </cell>
          <cell r="F198">
            <v>3</v>
          </cell>
          <cell r="G198">
            <v>39428</v>
          </cell>
          <cell r="H198">
            <v>9</v>
          </cell>
          <cell r="I198" t="str">
            <v>330/132kV Aug</v>
          </cell>
          <cell r="J198">
            <v>24</v>
          </cell>
          <cell r="L198" t="str">
            <v>6.5.1</v>
          </cell>
          <cell r="M198" t="str">
            <v>Poss</v>
          </cell>
          <cell r="N198" t="str">
            <v>Planning</v>
          </cell>
          <cell r="O198" t="str">
            <v>Armidale 330kV SS Augmentations - Contract</v>
          </cell>
          <cell r="P198" t="str">
            <v>330SS</v>
          </cell>
          <cell r="Q198" t="str">
            <v>Northern</v>
          </cell>
          <cell r="R198">
            <v>4</v>
          </cell>
          <cell r="V198">
            <v>0.23333333333333339</v>
          </cell>
          <cell r="W198">
            <v>3.0412935323383086</v>
          </cell>
          <cell r="X198">
            <v>0.72537313432835804</v>
          </cell>
        </row>
        <row r="199">
          <cell r="A199">
            <v>135</v>
          </cell>
          <cell r="B199" t="str">
            <v>ACT and Surrounding Areas</v>
          </cell>
          <cell r="C199">
            <v>1</v>
          </cell>
          <cell r="D199">
            <v>40878</v>
          </cell>
          <cell r="E199">
            <v>1</v>
          </cell>
          <cell r="F199">
            <v>1</v>
          </cell>
          <cell r="G199">
            <v>39078</v>
          </cell>
          <cell r="H199">
            <v>1</v>
          </cell>
          <cell r="I199" t="str">
            <v>EHV TL -EIS</v>
          </cell>
          <cell r="J199">
            <v>60</v>
          </cell>
          <cell r="L199" t="str">
            <v>6.5.24</v>
          </cell>
          <cell r="M199" t="str">
            <v>Poss</v>
          </cell>
          <cell r="N199" t="str">
            <v>Future</v>
          </cell>
          <cell r="O199" t="str">
            <v>Construct Bungendore to Royalla 330kV line - contract</v>
          </cell>
          <cell r="P199" t="str">
            <v>TL EIS</v>
          </cell>
          <cell r="Q199" t="str">
            <v>Southern</v>
          </cell>
          <cell r="R199">
            <v>45</v>
          </cell>
          <cell r="U199">
            <v>0.42</v>
          </cell>
          <cell r="V199">
            <v>1.86</v>
          </cell>
          <cell r="W199">
            <v>1.5174193548387103</v>
          </cell>
          <cell r="X199">
            <v>4.1806451612903226</v>
          </cell>
          <cell r="Y199">
            <v>36.310397022332509</v>
          </cell>
          <cell r="Z199">
            <v>0.71153846153846179</v>
          </cell>
        </row>
        <row r="200">
          <cell r="A200">
            <v>136</v>
          </cell>
          <cell r="B200" t="str">
            <v>ACT and Surrounding Areas</v>
          </cell>
          <cell r="C200">
            <v>1</v>
          </cell>
          <cell r="D200">
            <v>40513</v>
          </cell>
          <cell r="E200">
            <v>1</v>
          </cell>
          <cell r="F200">
            <v>3</v>
          </cell>
          <cell r="G200">
            <v>39613</v>
          </cell>
          <cell r="H200">
            <v>7</v>
          </cell>
          <cell r="I200" t="str">
            <v>132kV Greenfield</v>
          </cell>
          <cell r="J200">
            <v>30</v>
          </cell>
          <cell r="L200" t="str">
            <v>6.5.24</v>
          </cell>
          <cell r="M200" t="str">
            <v>Poss</v>
          </cell>
          <cell r="N200" t="str">
            <v>Future</v>
          </cell>
          <cell r="O200" t="str">
            <v>Establish Royalla 132kV switching stn (8 x 132kV switchbays)</v>
          </cell>
          <cell r="P200" t="str">
            <v>132SS</v>
          </cell>
          <cell r="Q200" t="str">
            <v>Southern</v>
          </cell>
          <cell r="R200">
            <v>8</v>
          </cell>
          <cell r="V200">
            <v>1.4285714285714287E-2</v>
          </cell>
          <cell r="W200">
            <v>0.68571428571428605</v>
          </cell>
          <cell r="X200">
            <v>6.2349253731343293</v>
          </cell>
          <cell r="Y200">
            <v>1.0650746268656719</v>
          </cell>
        </row>
        <row r="201">
          <cell r="A201">
            <v>137</v>
          </cell>
          <cell r="B201" t="str">
            <v>ACT and Surrounding Areas</v>
          </cell>
          <cell r="C201">
            <v>1</v>
          </cell>
          <cell r="D201">
            <v>40513</v>
          </cell>
          <cell r="E201">
            <v>1</v>
          </cell>
          <cell r="F201">
            <v>2</v>
          </cell>
          <cell r="G201">
            <v>39793</v>
          </cell>
          <cell r="H201">
            <v>4</v>
          </cell>
          <cell r="I201" t="str">
            <v>TL -REF</v>
          </cell>
          <cell r="J201">
            <v>24</v>
          </cell>
          <cell r="L201" t="str">
            <v>6.5.24</v>
          </cell>
          <cell r="M201" t="str">
            <v>Poss</v>
          </cell>
          <cell r="N201" t="str">
            <v>Future</v>
          </cell>
          <cell r="O201" t="str">
            <v>132kV Line Easements - Royalla Outlets - Contract</v>
          </cell>
          <cell r="P201" t="str">
            <v>TL REF</v>
          </cell>
          <cell r="Q201" t="str">
            <v>Southern</v>
          </cell>
          <cell r="R201">
            <v>4</v>
          </cell>
          <cell r="W201">
            <v>0.33908045977011503</v>
          </cell>
          <cell r="X201">
            <v>2.9340902719372033</v>
          </cell>
          <cell r="Y201">
            <v>0.72682926829268291</v>
          </cell>
        </row>
        <row r="202">
          <cell r="A202">
            <v>138</v>
          </cell>
          <cell r="B202" t="str">
            <v>ACT and Surrounding Areas</v>
          </cell>
          <cell r="C202">
            <v>1</v>
          </cell>
          <cell r="D202">
            <v>40513</v>
          </cell>
          <cell r="E202">
            <v>1</v>
          </cell>
          <cell r="F202">
            <v>2</v>
          </cell>
          <cell r="G202">
            <v>39793</v>
          </cell>
          <cell r="H202">
            <v>4</v>
          </cell>
          <cell r="I202" t="str">
            <v>TL -REF</v>
          </cell>
          <cell r="J202">
            <v>24</v>
          </cell>
          <cell r="L202" t="str">
            <v>6.5.24</v>
          </cell>
          <cell r="M202" t="str">
            <v>Poss</v>
          </cell>
          <cell r="N202" t="str">
            <v>Future</v>
          </cell>
          <cell r="O202" t="str">
            <v>2x132kV lines from Royalla to ACTEW Gilmore Substation - contract</v>
          </cell>
          <cell r="P202" t="str">
            <v>TL REF</v>
          </cell>
          <cell r="Q202" t="str">
            <v>Southern</v>
          </cell>
          <cell r="R202">
            <v>10</v>
          </cell>
          <cell r="W202">
            <v>0.84770114942528751</v>
          </cell>
          <cell r="X202">
            <v>7.335225679843008</v>
          </cell>
          <cell r="Y202">
            <v>1.8170731707317072</v>
          </cell>
        </row>
        <row r="203">
          <cell r="A203">
            <v>139</v>
          </cell>
          <cell r="B203" t="str">
            <v>ACT and Surrounding Areas</v>
          </cell>
          <cell r="C203">
            <v>1</v>
          </cell>
          <cell r="D203">
            <v>40878</v>
          </cell>
          <cell r="E203">
            <v>1</v>
          </cell>
          <cell r="F203">
            <v>3</v>
          </cell>
          <cell r="G203">
            <v>39798</v>
          </cell>
          <cell r="H203">
            <v>6</v>
          </cell>
          <cell r="I203" t="str">
            <v>330/132kV Greenfield</v>
          </cell>
          <cell r="J203">
            <v>36</v>
          </cell>
          <cell r="L203" t="str">
            <v>6.5.24</v>
          </cell>
          <cell r="M203" t="str">
            <v>Poss</v>
          </cell>
          <cell r="N203" t="str">
            <v>Future</v>
          </cell>
          <cell r="O203" t="str">
            <v>Establish Royalla 330/132kV substation</v>
          </cell>
          <cell r="P203" t="str">
            <v>330SS</v>
          </cell>
          <cell r="Q203" t="str">
            <v>Southern</v>
          </cell>
          <cell r="R203">
            <v>18</v>
          </cell>
          <cell r="W203">
            <v>0.56000000000000005</v>
          </cell>
          <cell r="X203">
            <v>1.6356521739130443</v>
          </cell>
          <cell r="Y203">
            <v>13.733004542504867</v>
          </cell>
          <cell r="Z203">
            <v>2.07134328358209</v>
          </cell>
        </row>
        <row r="204">
          <cell r="A204">
            <v>140</v>
          </cell>
          <cell r="B204" t="str">
            <v>ACT and Surrounding Areas</v>
          </cell>
          <cell r="C204">
            <v>1</v>
          </cell>
          <cell r="D204">
            <v>40878</v>
          </cell>
          <cell r="E204">
            <v>1</v>
          </cell>
          <cell r="F204">
            <v>3</v>
          </cell>
          <cell r="G204">
            <v>39798</v>
          </cell>
          <cell r="H204">
            <v>6</v>
          </cell>
          <cell r="I204" t="str">
            <v>330/132kV Greenfield</v>
          </cell>
          <cell r="J204">
            <v>36</v>
          </cell>
          <cell r="L204" t="str">
            <v>6.5.24</v>
          </cell>
          <cell r="M204" t="str">
            <v>Poss</v>
          </cell>
          <cell r="N204" t="str">
            <v>Future</v>
          </cell>
          <cell r="O204" t="str">
            <v>Establish Bungendore 330kV Switching Station (3 breaker mesh)</v>
          </cell>
          <cell r="P204" t="str">
            <v>330SS</v>
          </cell>
          <cell r="Q204" t="str">
            <v>Southern</v>
          </cell>
          <cell r="R204">
            <v>14</v>
          </cell>
          <cell r="W204">
            <v>0.43555555555555558</v>
          </cell>
          <cell r="X204">
            <v>1.2721739130434788</v>
          </cell>
          <cell r="Y204">
            <v>10.681225755281563</v>
          </cell>
          <cell r="Z204">
            <v>1.6110447761194036</v>
          </cell>
        </row>
        <row r="205">
          <cell r="A205">
            <v>141</v>
          </cell>
          <cell r="B205" t="str">
            <v>Cooma and Bega supply</v>
          </cell>
          <cell r="C205">
            <v>1</v>
          </cell>
          <cell r="D205">
            <v>40878</v>
          </cell>
          <cell r="E205">
            <v>11</v>
          </cell>
          <cell r="F205">
            <v>1</v>
          </cell>
          <cell r="G205">
            <v>39078</v>
          </cell>
          <cell r="H205">
            <v>1</v>
          </cell>
          <cell r="I205" t="str">
            <v>EHV TL -EIS</v>
          </cell>
          <cell r="J205">
            <v>60</v>
          </cell>
          <cell r="L205" t="str">
            <v>6.5.25</v>
          </cell>
          <cell r="M205" t="str">
            <v>Poss</v>
          </cell>
          <cell r="N205" t="str">
            <v>Future</v>
          </cell>
          <cell r="O205" t="str">
            <v>Royalla- Cooma 330kV TL- Contract</v>
          </cell>
          <cell r="P205" t="str">
            <v>TL EIS</v>
          </cell>
          <cell r="Q205" t="str">
            <v>Southern</v>
          </cell>
          <cell r="R205">
            <v>60</v>
          </cell>
          <cell r="U205">
            <v>0.56000000000000005</v>
          </cell>
          <cell r="V205">
            <v>2.48</v>
          </cell>
          <cell r="W205">
            <v>2.023225806451614</v>
          </cell>
          <cell r="X205">
            <v>5.5741935483870959</v>
          </cell>
          <cell r="Y205">
            <v>48.41386269644336</v>
          </cell>
          <cell r="Z205">
            <v>0.94871794871794912</v>
          </cell>
        </row>
        <row r="206">
          <cell r="A206">
            <v>142</v>
          </cell>
          <cell r="B206" t="str">
            <v>Cooma and Bega supply</v>
          </cell>
          <cell r="C206">
            <v>1</v>
          </cell>
          <cell r="D206">
            <v>40148</v>
          </cell>
          <cell r="E206">
            <v>11</v>
          </cell>
          <cell r="F206">
            <v>3</v>
          </cell>
          <cell r="G206">
            <v>39248</v>
          </cell>
          <cell r="H206">
            <v>7</v>
          </cell>
          <cell r="I206" t="str">
            <v>132kV Greenfield</v>
          </cell>
          <cell r="J206">
            <v>30</v>
          </cell>
          <cell r="L206" t="str">
            <v>6.5.25-6</v>
          </cell>
          <cell r="M206" t="str">
            <v>Poss</v>
          </cell>
          <cell r="N206" t="str">
            <v>Future</v>
          </cell>
          <cell r="O206" t="str">
            <v>Establish North Cooma 132kV S.Stn - Contract</v>
          </cell>
          <cell r="P206" t="str">
            <v>132SS</v>
          </cell>
          <cell r="Q206" t="str">
            <v>Southern</v>
          </cell>
          <cell r="R206">
            <v>6</v>
          </cell>
          <cell r="U206">
            <v>1.0714285714285714E-2</v>
          </cell>
          <cell r="V206">
            <v>0.51428571428571446</v>
          </cell>
          <cell r="W206">
            <v>4.6761940298507456</v>
          </cell>
          <cell r="X206">
            <v>0.79880597014925392</v>
          </cell>
        </row>
        <row r="207">
          <cell r="A207">
            <v>143</v>
          </cell>
          <cell r="B207" t="str">
            <v>Cooma and Bega supply</v>
          </cell>
          <cell r="C207">
            <v>1</v>
          </cell>
          <cell r="D207">
            <v>40148</v>
          </cell>
          <cell r="E207">
            <v>11</v>
          </cell>
          <cell r="F207">
            <v>2</v>
          </cell>
          <cell r="G207">
            <v>39428</v>
          </cell>
          <cell r="H207">
            <v>4</v>
          </cell>
          <cell r="I207" t="str">
            <v>TL -REF</v>
          </cell>
          <cell r="J207">
            <v>24</v>
          </cell>
          <cell r="L207" t="str">
            <v>6.5.25</v>
          </cell>
          <cell r="M207" t="str">
            <v>Poss</v>
          </cell>
          <cell r="N207" t="str">
            <v>Future</v>
          </cell>
          <cell r="O207" t="str">
            <v>North Cooma 330/132kV Substation Outlets - Contracts</v>
          </cell>
          <cell r="P207" t="str">
            <v>TL REF</v>
          </cell>
          <cell r="Q207" t="str">
            <v>Southern</v>
          </cell>
          <cell r="R207">
            <v>3</v>
          </cell>
          <cell r="V207">
            <v>0.25431034482758619</v>
          </cell>
          <cell r="W207">
            <v>2.2005677039529021</v>
          </cell>
          <cell r="X207">
            <v>0.54512195121951201</v>
          </cell>
        </row>
        <row r="208">
          <cell r="A208">
            <v>144</v>
          </cell>
          <cell r="B208" t="str">
            <v>Cooma and Bega supply</v>
          </cell>
          <cell r="C208">
            <v>1</v>
          </cell>
          <cell r="D208">
            <v>42705</v>
          </cell>
          <cell r="E208">
            <v>11</v>
          </cell>
          <cell r="F208">
            <v>3</v>
          </cell>
          <cell r="G208">
            <v>41625</v>
          </cell>
          <cell r="H208">
            <v>6</v>
          </cell>
          <cell r="I208" t="str">
            <v>330/132kV Greenfield</v>
          </cell>
          <cell r="J208">
            <v>36</v>
          </cell>
          <cell r="L208" t="str">
            <v>6.5.25</v>
          </cell>
          <cell r="M208" t="str">
            <v>Poss</v>
          </cell>
          <cell r="N208" t="str">
            <v>Future</v>
          </cell>
          <cell r="O208" t="str">
            <v>Establish North Cooma 330/132kV - Contract</v>
          </cell>
          <cell r="P208" t="str">
            <v>132SS</v>
          </cell>
          <cell r="Q208" t="str">
            <v>Southern</v>
          </cell>
          <cell r="R208">
            <v>18</v>
          </cell>
          <cell r="AB208">
            <v>0.56000000000000005</v>
          </cell>
          <cell r="AC208">
            <v>1.6356521739130443</v>
          </cell>
          <cell r="AD208">
            <v>13.733004542504867</v>
          </cell>
          <cell r="AE208">
            <v>2.07134328358209</v>
          </cell>
        </row>
        <row r="209">
          <cell r="A209">
            <v>145</v>
          </cell>
          <cell r="B209" t="str">
            <v>Bayswater - Mount Piper 500 kV</v>
          </cell>
          <cell r="C209">
            <v>1</v>
          </cell>
          <cell r="D209">
            <v>39783</v>
          </cell>
          <cell r="E209">
            <v>4</v>
          </cell>
          <cell r="F209">
            <v>3</v>
          </cell>
          <cell r="G209">
            <v>38583</v>
          </cell>
          <cell r="H209">
            <v>5</v>
          </cell>
          <cell r="I209" t="str">
            <v>500/330kV Greenfield</v>
          </cell>
          <cell r="J209">
            <v>40</v>
          </cell>
          <cell r="L209" t="str">
            <v>6.5.6,34</v>
          </cell>
          <cell r="M209" t="str">
            <v>Poss</v>
          </cell>
          <cell r="N209" t="str">
            <v>Future</v>
          </cell>
          <cell r="O209" t="str">
            <v>Mt Piper 330kV Aug Stage 1 - Contract</v>
          </cell>
          <cell r="P209" t="str">
            <v>330SS</v>
          </cell>
          <cell r="Q209" t="str">
            <v>Central</v>
          </cell>
          <cell r="R209">
            <v>2</v>
          </cell>
          <cell r="T209">
            <v>0.11</v>
          </cell>
          <cell r="U209">
            <v>0.26447368421052642</v>
          </cell>
          <cell r="V209">
            <v>1.4045960832313347</v>
          </cell>
          <cell r="W209">
            <v>0.22093023255813962</v>
          </cell>
        </row>
        <row r="210">
          <cell r="A210">
            <v>146</v>
          </cell>
          <cell r="B210" t="str">
            <v>Bayswater - Mount Piper 500 kV</v>
          </cell>
          <cell r="C210">
            <v>1</v>
          </cell>
          <cell r="D210">
            <v>39783</v>
          </cell>
          <cell r="E210">
            <v>4</v>
          </cell>
          <cell r="F210">
            <v>3</v>
          </cell>
          <cell r="G210">
            <v>38583</v>
          </cell>
          <cell r="H210">
            <v>5</v>
          </cell>
          <cell r="I210" t="str">
            <v>500/330kV Greenfield</v>
          </cell>
          <cell r="J210">
            <v>40</v>
          </cell>
          <cell r="L210" t="str">
            <v>6.5.6,34</v>
          </cell>
          <cell r="M210" t="str">
            <v>Poss</v>
          </cell>
          <cell r="N210" t="str">
            <v>Future</v>
          </cell>
          <cell r="O210" t="str">
            <v>Wollar SS 500kV Upgrade - Contract</v>
          </cell>
          <cell r="P210" t="str">
            <v>500SS</v>
          </cell>
          <cell r="Q210" t="str">
            <v>Northern</v>
          </cell>
          <cell r="R210">
            <v>15</v>
          </cell>
          <cell r="T210">
            <v>0.82499999999999996</v>
          </cell>
          <cell r="U210">
            <v>1.9835526315789482</v>
          </cell>
          <cell r="V210">
            <v>10.534470624235011</v>
          </cell>
          <cell r="W210">
            <v>1.6569767441860472</v>
          </cell>
        </row>
        <row r="211">
          <cell r="A211">
            <v>147</v>
          </cell>
          <cell r="B211" t="str">
            <v>Bayswater - Mount Piper 500 kV</v>
          </cell>
          <cell r="C211">
            <v>1</v>
          </cell>
          <cell r="D211">
            <v>39783</v>
          </cell>
          <cell r="E211">
            <v>4</v>
          </cell>
          <cell r="F211">
            <v>3</v>
          </cell>
          <cell r="G211">
            <v>38583</v>
          </cell>
          <cell r="H211">
            <v>5</v>
          </cell>
          <cell r="I211" t="str">
            <v>500/330kV Greenfield</v>
          </cell>
          <cell r="J211">
            <v>40</v>
          </cell>
          <cell r="L211" t="str">
            <v>6.5.6,34</v>
          </cell>
          <cell r="M211" t="str">
            <v>Poss</v>
          </cell>
          <cell r="N211" t="str">
            <v>Future</v>
          </cell>
          <cell r="O211" t="str">
            <v>500/330kV substn Stage 1 at Mt Piper- Contract</v>
          </cell>
          <cell r="P211" t="str">
            <v>500SS</v>
          </cell>
          <cell r="Q211" t="str">
            <v>Northern</v>
          </cell>
          <cell r="R211">
            <v>75</v>
          </cell>
          <cell r="T211">
            <v>4.125</v>
          </cell>
          <cell r="U211">
            <v>9.9177631578947398</v>
          </cell>
          <cell r="V211">
            <v>52.672353121175043</v>
          </cell>
          <cell r="W211">
            <v>8.2848837209302353</v>
          </cell>
        </row>
        <row r="212">
          <cell r="A212">
            <v>148</v>
          </cell>
          <cell r="B212" t="str">
            <v>Bayswater - Mount Piper 500 kV</v>
          </cell>
          <cell r="C212">
            <v>1</v>
          </cell>
          <cell r="D212">
            <v>39783</v>
          </cell>
          <cell r="E212">
            <v>4</v>
          </cell>
          <cell r="F212">
            <v>3</v>
          </cell>
          <cell r="G212">
            <v>38583</v>
          </cell>
          <cell r="H212">
            <v>5</v>
          </cell>
          <cell r="I212" t="str">
            <v>500/330kV Greenfield</v>
          </cell>
          <cell r="J212">
            <v>40</v>
          </cell>
          <cell r="L212" t="str">
            <v>6.5.6,34</v>
          </cell>
          <cell r="M212" t="str">
            <v>Poss</v>
          </cell>
          <cell r="N212" t="str">
            <v>Future</v>
          </cell>
          <cell r="O212" t="str">
            <v>500/300kV substn at Bayswater - contract</v>
          </cell>
          <cell r="P212" t="str">
            <v>500SS</v>
          </cell>
          <cell r="Q212" t="str">
            <v>Northern</v>
          </cell>
          <cell r="R212">
            <v>65</v>
          </cell>
          <cell r="T212">
            <v>3.5750000000000002</v>
          </cell>
          <cell r="U212">
            <v>8.595394736842108</v>
          </cell>
          <cell r="V212">
            <v>45.649372705018372</v>
          </cell>
          <cell r="W212">
            <v>7.1802325581395374</v>
          </cell>
        </row>
        <row r="213">
          <cell r="A213">
            <v>149</v>
          </cell>
          <cell r="B213" t="str">
            <v>Bayswater - Mount Piper 500 kV</v>
          </cell>
          <cell r="C213">
            <v>1</v>
          </cell>
          <cell r="D213">
            <v>39783</v>
          </cell>
          <cell r="E213">
            <v>4</v>
          </cell>
          <cell r="F213">
            <v>2</v>
          </cell>
          <cell r="G213">
            <v>38703</v>
          </cell>
          <cell r="H213">
            <v>2</v>
          </cell>
          <cell r="I213" t="str">
            <v>EHV TL -REF</v>
          </cell>
          <cell r="J213">
            <v>36</v>
          </cell>
          <cell r="L213" t="str">
            <v>6.5.6,34</v>
          </cell>
          <cell r="M213" t="str">
            <v>Poss</v>
          </cell>
          <cell r="N213" t="str">
            <v>Future</v>
          </cell>
          <cell r="O213" t="str">
            <v>Mt Piper - Wang Line Works - Contract</v>
          </cell>
          <cell r="P213" t="str">
            <v>TL REF</v>
          </cell>
          <cell r="Q213" t="str">
            <v>Central</v>
          </cell>
          <cell r="R213">
            <v>5</v>
          </cell>
          <cell r="T213">
            <v>0.23333333333333331</v>
          </cell>
          <cell r="U213">
            <v>0.48716814159292038</v>
          </cell>
          <cell r="V213">
            <v>4.1002620260048452</v>
          </cell>
          <cell r="W213">
            <v>0.17923649906890135</v>
          </cell>
        </row>
        <row r="214">
          <cell r="A214">
            <v>150</v>
          </cell>
          <cell r="B214" t="str">
            <v>Bayswater - Mount Piper 500 kV</v>
          </cell>
          <cell r="C214">
            <v>1</v>
          </cell>
          <cell r="D214">
            <v>39783</v>
          </cell>
          <cell r="E214">
            <v>4</v>
          </cell>
          <cell r="F214">
            <v>2</v>
          </cell>
          <cell r="G214">
            <v>38703</v>
          </cell>
          <cell r="H214">
            <v>2</v>
          </cell>
          <cell r="I214" t="str">
            <v>EHV TL -REF</v>
          </cell>
          <cell r="J214">
            <v>36</v>
          </cell>
          <cell r="L214" t="str">
            <v>6.5.6,34</v>
          </cell>
          <cell r="M214" t="str">
            <v>Poss</v>
          </cell>
          <cell r="N214" t="str">
            <v>Future</v>
          </cell>
          <cell r="O214" t="str">
            <v>Bayswater - Mt Piper Line reconnections - contract</v>
          </cell>
          <cell r="P214" t="str">
            <v>TL REF</v>
          </cell>
          <cell r="Q214" t="str">
            <v>Northern</v>
          </cell>
          <cell r="R214">
            <v>5</v>
          </cell>
          <cell r="T214">
            <v>0.23333333333333331</v>
          </cell>
          <cell r="U214">
            <v>0.48716814159292038</v>
          </cell>
          <cell r="V214">
            <v>4.1002620260048452</v>
          </cell>
          <cell r="W214">
            <v>0.17923649906890135</v>
          </cell>
        </row>
        <row r="215">
          <cell r="A215">
            <v>151</v>
          </cell>
          <cell r="B215" t="str">
            <v>Marulan - Bannaby 500 kV</v>
          </cell>
          <cell r="C215">
            <v>0</v>
          </cell>
          <cell r="D215">
            <v>40148</v>
          </cell>
          <cell r="E215">
            <v>30</v>
          </cell>
          <cell r="F215">
            <v>3</v>
          </cell>
          <cell r="G215">
            <v>38948</v>
          </cell>
          <cell r="H215">
            <v>5</v>
          </cell>
          <cell r="I215" t="str">
            <v>500/330kV Greenfield</v>
          </cell>
          <cell r="J215">
            <v>40</v>
          </cell>
          <cell r="L215" t="str">
            <v>6.5.6,34</v>
          </cell>
          <cell r="M215" t="str">
            <v>Poss</v>
          </cell>
          <cell r="N215" t="str">
            <v>Future</v>
          </cell>
          <cell r="O215" t="str">
            <v>Marulan 500/330kV Stage 1 Development - Contract</v>
          </cell>
          <cell r="P215" t="str">
            <v>500SS</v>
          </cell>
          <cell r="Q215" t="str">
            <v>Southern</v>
          </cell>
          <cell r="R215">
            <v>25</v>
          </cell>
          <cell r="U215">
            <v>1.375</v>
          </cell>
          <cell r="V215">
            <v>3.3059210526315796</v>
          </cell>
          <cell r="W215">
            <v>17.55745104039168</v>
          </cell>
          <cell r="X215">
            <v>2.7616279069767455</v>
          </cell>
        </row>
        <row r="216">
          <cell r="A216">
            <v>152</v>
          </cell>
          <cell r="B216" t="str">
            <v>Marulan - Bannaby 500 kV</v>
          </cell>
          <cell r="C216">
            <v>1</v>
          </cell>
          <cell r="D216">
            <v>40148</v>
          </cell>
          <cell r="E216">
            <v>30</v>
          </cell>
          <cell r="F216">
            <v>3</v>
          </cell>
          <cell r="G216">
            <v>38948</v>
          </cell>
          <cell r="H216">
            <v>5</v>
          </cell>
          <cell r="I216" t="str">
            <v>500/330kV Greenfield</v>
          </cell>
          <cell r="J216">
            <v>40</v>
          </cell>
          <cell r="L216" t="str">
            <v>6.5.6,34</v>
          </cell>
          <cell r="M216" t="str">
            <v>Poss</v>
          </cell>
          <cell r="N216" t="str">
            <v>Future</v>
          </cell>
          <cell r="O216" t="str">
            <v>Bannaby 500/330kV Stage 1 Development - Contract</v>
          </cell>
          <cell r="P216" t="str">
            <v>500SS</v>
          </cell>
          <cell r="Q216" t="str">
            <v>Southern</v>
          </cell>
          <cell r="R216">
            <v>75</v>
          </cell>
          <cell r="U216">
            <v>4.125</v>
          </cell>
          <cell r="V216">
            <v>9.9177631578947398</v>
          </cell>
          <cell r="W216">
            <v>52.672353121175043</v>
          </cell>
          <cell r="X216">
            <v>8.2848837209302353</v>
          </cell>
        </row>
        <row r="217">
          <cell r="A217">
            <v>153</v>
          </cell>
          <cell r="B217" t="str">
            <v>Marulan - Bannaby 500 kV</v>
          </cell>
          <cell r="C217">
            <v>0</v>
          </cell>
          <cell r="D217">
            <v>40148</v>
          </cell>
          <cell r="E217">
            <v>30</v>
          </cell>
          <cell r="F217">
            <v>3</v>
          </cell>
          <cell r="G217">
            <v>38948</v>
          </cell>
          <cell r="H217">
            <v>5</v>
          </cell>
          <cell r="I217" t="str">
            <v>500/330kV Greenfield</v>
          </cell>
          <cell r="J217">
            <v>40</v>
          </cell>
          <cell r="L217" t="str">
            <v>6.5.6,34</v>
          </cell>
          <cell r="M217" t="str">
            <v>Poss</v>
          </cell>
          <cell r="N217" t="str">
            <v>Future</v>
          </cell>
          <cell r="O217" t="str">
            <v>Maraulan 500kV Outlets Redevelopment - Contract</v>
          </cell>
          <cell r="P217" t="str">
            <v>TL REF</v>
          </cell>
          <cell r="Q217" t="str">
            <v>Southern</v>
          </cell>
          <cell r="R217">
            <v>5</v>
          </cell>
          <cell r="U217">
            <v>0.27500000000000002</v>
          </cell>
          <cell r="V217">
            <v>0.66118421052631615</v>
          </cell>
          <cell r="W217">
            <v>3.5114902080783366</v>
          </cell>
          <cell r="X217">
            <v>0.55232558139534904</v>
          </cell>
        </row>
        <row r="218">
          <cell r="A218">
            <v>154</v>
          </cell>
          <cell r="B218" t="str">
            <v>Marulan - Bannaby 500 kV</v>
          </cell>
          <cell r="C218">
            <v>1</v>
          </cell>
          <cell r="D218">
            <v>40148</v>
          </cell>
          <cell r="E218">
            <v>30</v>
          </cell>
          <cell r="F218">
            <v>3</v>
          </cell>
          <cell r="G218">
            <v>38948</v>
          </cell>
          <cell r="H218">
            <v>5</v>
          </cell>
          <cell r="I218" t="str">
            <v>500/330kV Greenfield</v>
          </cell>
          <cell r="J218">
            <v>40</v>
          </cell>
          <cell r="L218" t="str">
            <v>6.5.6,34</v>
          </cell>
          <cell r="M218" t="str">
            <v>Poss</v>
          </cell>
          <cell r="N218" t="str">
            <v>Future</v>
          </cell>
          <cell r="O218" t="str">
            <v>Bannaby 500kV Outlets Redevelopment - Contract</v>
          </cell>
          <cell r="P218" t="str">
            <v>TL REF</v>
          </cell>
          <cell r="Q218" t="str">
            <v>Southern</v>
          </cell>
          <cell r="R218">
            <v>2</v>
          </cell>
          <cell r="U218">
            <v>0.11</v>
          </cell>
          <cell r="V218">
            <v>0.26447368421052642</v>
          </cell>
          <cell r="W218">
            <v>1.4045960832313347</v>
          </cell>
          <cell r="X218">
            <v>0.22093023255813962</v>
          </cell>
        </row>
        <row r="219">
          <cell r="A219">
            <v>155</v>
          </cell>
          <cell r="B219" t="str">
            <v>Marulan - South Coast Reinforcement</v>
          </cell>
          <cell r="C219">
            <v>1</v>
          </cell>
          <cell r="D219">
            <v>39783</v>
          </cell>
          <cell r="E219">
            <v>31</v>
          </cell>
          <cell r="F219">
            <v>2</v>
          </cell>
          <cell r="G219">
            <v>38703</v>
          </cell>
          <cell r="H219">
            <v>2</v>
          </cell>
          <cell r="I219" t="str">
            <v>EHV TL -REF</v>
          </cell>
          <cell r="J219">
            <v>36</v>
          </cell>
          <cell r="L219" t="str">
            <v>6.5.23</v>
          </cell>
          <cell r="M219" t="str">
            <v>Poss</v>
          </cell>
          <cell r="N219" t="str">
            <v>Future</v>
          </cell>
          <cell r="O219" t="str">
            <v>Uprating 8 &amp; 16 Lines - Contract</v>
          </cell>
          <cell r="P219" t="str">
            <v>TL REF</v>
          </cell>
          <cell r="Q219" t="str">
            <v>Southern</v>
          </cell>
          <cell r="R219">
            <v>8</v>
          </cell>
          <cell r="T219">
            <v>0.37333333333333335</v>
          </cell>
          <cell r="U219">
            <v>0.77946902654867267</v>
          </cell>
          <cell r="V219">
            <v>6.560419241607752</v>
          </cell>
          <cell r="W219">
            <v>0.28677839851024212</v>
          </cell>
        </row>
        <row r="220">
          <cell r="A220">
            <v>156</v>
          </cell>
          <cell r="B220" t="str">
            <v>Marulan - South Coast Reinforcement</v>
          </cell>
          <cell r="C220">
            <v>1</v>
          </cell>
          <cell r="D220">
            <v>39783</v>
          </cell>
          <cell r="E220">
            <v>31</v>
          </cell>
          <cell r="F220">
            <v>3</v>
          </cell>
          <cell r="G220">
            <v>39063</v>
          </cell>
          <cell r="H220">
            <v>9</v>
          </cell>
          <cell r="I220" t="str">
            <v>330/132kV Aug</v>
          </cell>
          <cell r="J220">
            <v>24</v>
          </cell>
          <cell r="L220" t="str">
            <v>6.5.23</v>
          </cell>
          <cell r="M220" t="str">
            <v>Poss</v>
          </cell>
          <cell r="N220" t="str">
            <v>Future</v>
          </cell>
          <cell r="O220" t="str">
            <v>Marulan 330kV Terminal Equipment- Contract</v>
          </cell>
          <cell r="P220" t="str">
            <v>330SS</v>
          </cell>
          <cell r="Q220" t="str">
            <v>Southern</v>
          </cell>
          <cell r="R220">
            <v>2</v>
          </cell>
          <cell r="U220">
            <v>0.1166666666666667</v>
          </cell>
          <cell r="V220">
            <v>1.5206467661691543</v>
          </cell>
          <cell r="W220">
            <v>0.36268656716417902</v>
          </cell>
        </row>
        <row r="221">
          <cell r="A221">
            <v>157</v>
          </cell>
          <cell r="B221" t="str">
            <v>Marulan - South Coast Reinforcement</v>
          </cell>
          <cell r="C221">
            <v>1</v>
          </cell>
          <cell r="D221">
            <v>39783</v>
          </cell>
          <cell r="E221">
            <v>31</v>
          </cell>
          <cell r="F221">
            <v>3</v>
          </cell>
          <cell r="G221">
            <v>39063</v>
          </cell>
          <cell r="H221">
            <v>9</v>
          </cell>
          <cell r="I221" t="str">
            <v>330/132kV Aug</v>
          </cell>
          <cell r="J221">
            <v>24</v>
          </cell>
          <cell r="L221" t="str">
            <v>6.5.23</v>
          </cell>
          <cell r="M221" t="str">
            <v>Poss</v>
          </cell>
          <cell r="N221" t="str">
            <v>Future</v>
          </cell>
          <cell r="O221" t="str">
            <v>Dapto 330kV Terminal Equipment- Contract</v>
          </cell>
          <cell r="P221" t="str">
            <v>330SS</v>
          </cell>
          <cell r="Q221" t="str">
            <v>Southern</v>
          </cell>
          <cell r="R221">
            <v>1</v>
          </cell>
          <cell r="U221">
            <v>5.8333333333333348E-2</v>
          </cell>
          <cell r="V221">
            <v>0.76032338308457714</v>
          </cell>
          <cell r="W221">
            <v>0.18134328358208951</v>
          </cell>
        </row>
        <row r="222">
          <cell r="A222">
            <v>158</v>
          </cell>
          <cell r="B222" t="str">
            <v>Marulan - South Coast Reinforcement</v>
          </cell>
          <cell r="C222">
            <v>1</v>
          </cell>
          <cell r="D222">
            <v>39783</v>
          </cell>
          <cell r="E222">
            <v>31</v>
          </cell>
          <cell r="F222">
            <v>3</v>
          </cell>
          <cell r="G222">
            <v>39063</v>
          </cell>
          <cell r="H222">
            <v>9</v>
          </cell>
          <cell r="I222" t="str">
            <v>330/132kV Aug</v>
          </cell>
          <cell r="J222">
            <v>24</v>
          </cell>
          <cell r="L222" t="str">
            <v>6.5.23</v>
          </cell>
          <cell r="M222" t="str">
            <v>Poss</v>
          </cell>
          <cell r="N222" t="str">
            <v>Future</v>
          </cell>
          <cell r="O222" t="str">
            <v>Avon 330kV Terminal Equipment - Contract</v>
          </cell>
          <cell r="P222" t="str">
            <v>330SS</v>
          </cell>
          <cell r="Q222" t="str">
            <v>Southern</v>
          </cell>
          <cell r="R222">
            <v>1</v>
          </cell>
          <cell r="U222">
            <v>5.8333333333333348E-2</v>
          </cell>
          <cell r="V222">
            <v>0.76032338308457714</v>
          </cell>
          <cell r="W222">
            <v>0.18134328358208951</v>
          </cell>
        </row>
        <row r="223">
          <cell r="A223">
            <v>159</v>
          </cell>
          <cell r="B223" t="str">
            <v>Marulan - Yass/Canberra Reinforcement</v>
          </cell>
          <cell r="C223">
            <v>1</v>
          </cell>
          <cell r="D223">
            <v>39783</v>
          </cell>
          <cell r="E223">
            <v>31</v>
          </cell>
          <cell r="F223">
            <v>2</v>
          </cell>
          <cell r="G223">
            <v>38703</v>
          </cell>
          <cell r="H223">
            <v>2</v>
          </cell>
          <cell r="I223" t="str">
            <v>EHV TL -REF</v>
          </cell>
          <cell r="J223">
            <v>36</v>
          </cell>
          <cell r="L223" t="str">
            <v>6.5.22</v>
          </cell>
          <cell r="M223" t="str">
            <v>Poss</v>
          </cell>
          <cell r="N223" t="str">
            <v>Future</v>
          </cell>
          <cell r="O223" t="str">
            <v>Uprating 4 &amp; 5 Lines - Contract</v>
          </cell>
          <cell r="P223" t="str">
            <v>TL REF</v>
          </cell>
          <cell r="Q223" t="str">
            <v>Southern</v>
          </cell>
          <cell r="R223">
            <v>8</v>
          </cell>
          <cell r="T223">
            <v>0.37333333333333335</v>
          </cell>
          <cell r="U223">
            <v>0.77946902654867267</v>
          </cell>
          <cell r="V223">
            <v>6.560419241607752</v>
          </cell>
          <cell r="W223">
            <v>0.28677839851024212</v>
          </cell>
        </row>
        <row r="224">
          <cell r="A224">
            <v>160</v>
          </cell>
          <cell r="B224" t="str">
            <v>Marulan - Yass/Canberra Reinforcement</v>
          </cell>
          <cell r="C224">
            <v>0</v>
          </cell>
          <cell r="D224">
            <v>40513</v>
          </cell>
          <cell r="E224">
            <v>31</v>
          </cell>
          <cell r="F224">
            <v>1</v>
          </cell>
          <cell r="G224">
            <v>38713</v>
          </cell>
          <cell r="H224">
            <v>1</v>
          </cell>
          <cell r="I224" t="str">
            <v>EHV TL -EIS</v>
          </cell>
          <cell r="J224">
            <v>60</v>
          </cell>
          <cell r="L224" t="str">
            <v>6.5.22</v>
          </cell>
          <cell r="M224" t="str">
            <v>Poss</v>
          </cell>
          <cell r="N224" t="str">
            <v>Future</v>
          </cell>
          <cell r="O224" t="str">
            <v>Turn 39 Line into Marulan - Line Contract</v>
          </cell>
          <cell r="P224" t="str">
            <v>TL REF</v>
          </cell>
          <cell r="Q224" t="str">
            <v>Southern</v>
          </cell>
          <cell r="R224">
            <v>25</v>
          </cell>
          <cell r="T224">
            <v>0.23333333333333336</v>
          </cell>
          <cell r="U224">
            <v>1.0333333333333334</v>
          </cell>
          <cell r="V224">
            <v>0.84301075268817205</v>
          </cell>
          <cell r="W224">
            <v>2.3225806451612905</v>
          </cell>
          <cell r="X224">
            <v>20.172442790184725</v>
          </cell>
          <cell r="Y224">
            <v>0.39529914529914545</v>
          </cell>
        </row>
        <row r="225">
          <cell r="A225">
            <v>161</v>
          </cell>
          <cell r="B225" t="str">
            <v>Marulan - Yass/Canberra Reinforcement</v>
          </cell>
          <cell r="C225">
            <v>1</v>
          </cell>
          <cell r="D225">
            <v>39783</v>
          </cell>
          <cell r="E225">
            <v>31</v>
          </cell>
          <cell r="F225">
            <v>3</v>
          </cell>
          <cell r="G225">
            <v>39063</v>
          </cell>
          <cell r="H225">
            <v>9</v>
          </cell>
          <cell r="I225" t="str">
            <v>330/132kV Aug</v>
          </cell>
          <cell r="J225">
            <v>24</v>
          </cell>
          <cell r="L225" t="str">
            <v>6.5.22</v>
          </cell>
          <cell r="M225" t="str">
            <v>Poss</v>
          </cell>
          <cell r="N225" t="str">
            <v>Future</v>
          </cell>
          <cell r="O225" t="str">
            <v>Marulan 330kV Augmentation - Contract</v>
          </cell>
          <cell r="P225" t="str">
            <v>330SS</v>
          </cell>
          <cell r="Q225" t="str">
            <v>Southern</v>
          </cell>
          <cell r="R225">
            <v>2</v>
          </cell>
          <cell r="U225">
            <v>0.1166666666666667</v>
          </cell>
          <cell r="V225">
            <v>1.5206467661691543</v>
          </cell>
          <cell r="W225">
            <v>0.36268656716417902</v>
          </cell>
        </row>
        <row r="226">
          <cell r="A226">
            <v>162</v>
          </cell>
          <cell r="B226" t="str">
            <v>Mt Piper - Marulan 500 kV</v>
          </cell>
          <cell r="C226">
            <v>1</v>
          </cell>
          <cell r="D226">
            <v>40148</v>
          </cell>
          <cell r="E226">
            <v>35</v>
          </cell>
          <cell r="F226">
            <v>3</v>
          </cell>
          <cell r="G226">
            <v>38948</v>
          </cell>
          <cell r="H226">
            <v>5</v>
          </cell>
          <cell r="I226" t="str">
            <v>500/330kV Greenfield</v>
          </cell>
          <cell r="J226">
            <v>40</v>
          </cell>
          <cell r="L226" t="str">
            <v>6.5.6,34</v>
          </cell>
          <cell r="M226" t="str">
            <v>Poss</v>
          </cell>
          <cell r="N226" t="str">
            <v>Future</v>
          </cell>
          <cell r="O226" t="str">
            <v>Mt Piper 330kV Aug Stage 2 - Contract</v>
          </cell>
          <cell r="P226" t="str">
            <v>330SS</v>
          </cell>
          <cell r="Q226" t="str">
            <v>Central</v>
          </cell>
          <cell r="R226">
            <v>10</v>
          </cell>
          <cell r="U226">
            <v>0.55000000000000004</v>
          </cell>
          <cell r="V226">
            <v>1.3223684210526323</v>
          </cell>
          <cell r="W226">
            <v>7.0229804161566731</v>
          </cell>
          <cell r="X226">
            <v>1.1046511627906981</v>
          </cell>
        </row>
        <row r="227">
          <cell r="A227">
            <v>163</v>
          </cell>
          <cell r="B227" t="str">
            <v>Mt Piper - Marulan 500 kV</v>
          </cell>
          <cell r="C227">
            <v>1</v>
          </cell>
          <cell r="D227">
            <v>40148</v>
          </cell>
          <cell r="E227">
            <v>35</v>
          </cell>
          <cell r="F227">
            <v>3</v>
          </cell>
          <cell r="G227">
            <v>38948</v>
          </cell>
          <cell r="H227">
            <v>5</v>
          </cell>
          <cell r="I227" t="str">
            <v>500/330kV Greenfield</v>
          </cell>
          <cell r="J227">
            <v>40</v>
          </cell>
          <cell r="L227" t="str">
            <v>6.5.6,34</v>
          </cell>
          <cell r="M227" t="str">
            <v>Poss</v>
          </cell>
          <cell r="N227" t="str">
            <v>Future</v>
          </cell>
          <cell r="O227" t="str">
            <v>Mt Piper 500kV Switchyard Stage 2- Contract</v>
          </cell>
          <cell r="P227" t="str">
            <v>500SS</v>
          </cell>
          <cell r="Q227" t="str">
            <v>Central</v>
          </cell>
          <cell r="R227">
            <v>15</v>
          </cell>
          <cell r="U227">
            <v>0.82499999999999996</v>
          </cell>
          <cell r="V227">
            <v>1.9835526315789482</v>
          </cell>
          <cell r="W227">
            <v>10.534470624235011</v>
          </cell>
          <cell r="X227">
            <v>1.6569767441860472</v>
          </cell>
        </row>
        <row r="228">
          <cell r="A228">
            <v>164</v>
          </cell>
          <cell r="B228" t="str">
            <v>Mt Piper - Marulan 500 kV</v>
          </cell>
          <cell r="C228">
            <v>1</v>
          </cell>
          <cell r="D228">
            <v>40148</v>
          </cell>
          <cell r="E228">
            <v>35</v>
          </cell>
          <cell r="F228">
            <v>3</v>
          </cell>
          <cell r="G228">
            <v>38948</v>
          </cell>
          <cell r="H228">
            <v>5</v>
          </cell>
          <cell r="I228" t="str">
            <v>500/330kV Greenfield</v>
          </cell>
          <cell r="J228">
            <v>40</v>
          </cell>
          <cell r="L228" t="str">
            <v>6.5.6,34</v>
          </cell>
          <cell r="M228" t="str">
            <v>Poss</v>
          </cell>
          <cell r="N228" t="str">
            <v>Future</v>
          </cell>
          <cell r="O228" t="str">
            <v>Mt Piper- Marulan line works - Contact</v>
          </cell>
          <cell r="P228" t="str">
            <v>TL REF</v>
          </cell>
          <cell r="Q228" t="str">
            <v>Central</v>
          </cell>
          <cell r="R228">
            <v>2</v>
          </cell>
          <cell r="U228">
            <v>0.11</v>
          </cell>
          <cell r="V228">
            <v>0.26447368421052642</v>
          </cell>
          <cell r="W228">
            <v>1.4045960832313347</v>
          </cell>
          <cell r="X228">
            <v>0.22093023255813962</v>
          </cell>
        </row>
        <row r="229">
          <cell r="A229">
            <v>165</v>
          </cell>
          <cell r="B229" t="str">
            <v>Newcastle and Lower North Coast Supply - Possible</v>
          </cell>
          <cell r="C229">
            <v>1</v>
          </cell>
          <cell r="D229">
            <v>42339</v>
          </cell>
          <cell r="E229">
            <v>39</v>
          </cell>
          <cell r="F229">
            <v>1</v>
          </cell>
          <cell r="G229">
            <v>40539</v>
          </cell>
          <cell r="H229">
            <v>1</v>
          </cell>
          <cell r="I229" t="str">
            <v>EHV TL -EIS</v>
          </cell>
          <cell r="J229">
            <v>60</v>
          </cell>
          <cell r="L229" t="str">
            <v>6.5.7</v>
          </cell>
          <cell r="M229" t="str">
            <v>Poss</v>
          </cell>
          <cell r="N229" t="str">
            <v>Planning</v>
          </cell>
          <cell r="O229" t="str">
            <v>Richmond Vale-Bayswater 500kV Line - Contract</v>
          </cell>
          <cell r="P229" t="str">
            <v>TL EIS</v>
          </cell>
          <cell r="Q229" t="str">
            <v>Northern</v>
          </cell>
          <cell r="R229">
            <v>120</v>
          </cell>
          <cell r="Y229">
            <v>1.1200000000000001</v>
          </cell>
          <cell r="Z229">
            <v>4.96</v>
          </cell>
          <cell r="AA229">
            <v>4.046451612903228</v>
          </cell>
          <cell r="AB229">
            <v>11.148387096774192</v>
          </cell>
          <cell r="AC229">
            <v>96.82772539288672</v>
          </cell>
          <cell r="AD229">
            <v>1.8974358974358982</v>
          </cell>
        </row>
        <row r="230">
          <cell r="A230">
            <v>166</v>
          </cell>
          <cell r="B230" t="str">
            <v>Newcastle and Lower North Coast Supply - Possible</v>
          </cell>
          <cell r="C230">
            <v>1</v>
          </cell>
          <cell r="D230">
            <v>42339</v>
          </cell>
          <cell r="E230">
            <v>39</v>
          </cell>
          <cell r="F230">
            <v>1</v>
          </cell>
          <cell r="G230">
            <v>40539</v>
          </cell>
          <cell r="H230">
            <v>1</v>
          </cell>
          <cell r="I230" t="str">
            <v>EHV TL -EIS</v>
          </cell>
          <cell r="J230">
            <v>60</v>
          </cell>
          <cell r="L230" t="str">
            <v>6.5.7</v>
          </cell>
          <cell r="M230" t="str">
            <v>Poss</v>
          </cell>
          <cell r="N230" t="str">
            <v>Planning</v>
          </cell>
          <cell r="O230" t="str">
            <v>Richmond Vale 330kV Line Alterations - Contract</v>
          </cell>
          <cell r="P230" t="str">
            <v>TL REF</v>
          </cell>
          <cell r="Q230" t="str">
            <v>Northern</v>
          </cell>
          <cell r="R230">
            <v>20</v>
          </cell>
          <cell r="Y230">
            <v>0.1866666666666667</v>
          </cell>
          <cell r="Z230">
            <v>0.82666666666666688</v>
          </cell>
          <cell r="AA230">
            <v>0.67440860215053788</v>
          </cell>
          <cell r="AB230">
            <v>1.8580645161290319</v>
          </cell>
          <cell r="AC230">
            <v>16.137954232147781</v>
          </cell>
          <cell r="AD230">
            <v>0.31623931623931634</v>
          </cell>
        </row>
        <row r="231">
          <cell r="A231">
            <v>167</v>
          </cell>
          <cell r="B231" t="str">
            <v>Newcastle and Lower North Coast Supply - Possible</v>
          </cell>
          <cell r="C231">
            <v>1</v>
          </cell>
          <cell r="D231">
            <v>42339</v>
          </cell>
          <cell r="E231">
            <v>39</v>
          </cell>
          <cell r="F231">
            <v>3</v>
          </cell>
          <cell r="G231">
            <v>41259</v>
          </cell>
          <cell r="H231">
            <v>6</v>
          </cell>
          <cell r="I231" t="str">
            <v>330/132kV Greenfield</v>
          </cell>
          <cell r="J231">
            <v>36</v>
          </cell>
          <cell r="L231" t="str">
            <v>6.5.7</v>
          </cell>
          <cell r="M231" t="str">
            <v>Poss</v>
          </cell>
          <cell r="N231" t="str">
            <v>Planning</v>
          </cell>
          <cell r="O231" t="str">
            <v>Richmond Vale 330kV SS - Contract</v>
          </cell>
          <cell r="P231" t="str">
            <v>330SS</v>
          </cell>
          <cell r="Q231" t="str">
            <v>Northern</v>
          </cell>
          <cell r="R231">
            <v>28</v>
          </cell>
          <cell r="AA231">
            <v>0.87111111111111117</v>
          </cell>
          <cell r="AB231">
            <v>2.5443478260869576</v>
          </cell>
          <cell r="AC231">
            <v>21.362451510563126</v>
          </cell>
          <cell r="AD231">
            <v>3.2220895522388071</v>
          </cell>
        </row>
        <row r="232">
          <cell r="A232">
            <v>168</v>
          </cell>
          <cell r="B232" t="str">
            <v>Newcastle and Lower North Coast Supply - Possible</v>
          </cell>
          <cell r="C232">
            <v>1</v>
          </cell>
          <cell r="D232">
            <v>42339</v>
          </cell>
          <cell r="E232">
            <v>39</v>
          </cell>
          <cell r="F232">
            <v>3</v>
          </cell>
          <cell r="G232">
            <v>41619</v>
          </cell>
          <cell r="H232">
            <v>9</v>
          </cell>
          <cell r="I232" t="str">
            <v>330/132kV Aug</v>
          </cell>
          <cell r="J232">
            <v>24</v>
          </cell>
          <cell r="L232" t="str">
            <v>6.5.7</v>
          </cell>
          <cell r="M232" t="str">
            <v>Poss</v>
          </cell>
          <cell r="N232" t="str">
            <v>Planning</v>
          </cell>
          <cell r="O232" t="str">
            <v>Bayswater 330kV SS Augmentations - Contract</v>
          </cell>
          <cell r="P232" t="str">
            <v>330SS</v>
          </cell>
          <cell r="Q232" t="str">
            <v>Northern</v>
          </cell>
          <cell r="R232">
            <v>4</v>
          </cell>
          <cell r="AB232">
            <v>0.23333333333333339</v>
          </cell>
          <cell r="AC232">
            <v>3.0412935323383086</v>
          </cell>
          <cell r="AD232">
            <v>0.72537313432835804</v>
          </cell>
        </row>
        <row r="233">
          <cell r="A233">
            <v>169</v>
          </cell>
          <cell r="B233" t="str">
            <v>NSW - Victoria Interconnection - Series Capacitors</v>
          </cell>
          <cell r="C233">
            <v>1</v>
          </cell>
          <cell r="D233">
            <v>41061</v>
          </cell>
          <cell r="E233">
            <v>40</v>
          </cell>
          <cell r="F233">
            <v>3</v>
          </cell>
          <cell r="G233">
            <v>39981</v>
          </cell>
          <cell r="H233">
            <v>6</v>
          </cell>
          <cell r="I233" t="str">
            <v>330/132kV Greenfield</v>
          </cell>
          <cell r="J233">
            <v>36</v>
          </cell>
          <cell r="L233" t="str">
            <v>6.5.32</v>
          </cell>
          <cell r="M233" t="str">
            <v>Poss</v>
          </cell>
          <cell r="N233" t="str">
            <v>Planning</v>
          </cell>
          <cell r="O233" t="str">
            <v>Series Capacitors at Wagga 330kV - Contract</v>
          </cell>
          <cell r="P233" t="str">
            <v>330CAP</v>
          </cell>
          <cell r="Q233" t="str">
            <v>Southern</v>
          </cell>
          <cell r="R233">
            <v>18</v>
          </cell>
          <cell r="W233">
            <v>0.02</v>
          </cell>
          <cell r="X233">
            <v>1.28</v>
          </cell>
          <cell r="Y233">
            <v>8.0173913043478251</v>
          </cell>
          <cell r="Z233">
            <v>8.6826086956521724</v>
          </cell>
        </row>
        <row r="234">
          <cell r="A234">
            <v>170</v>
          </cell>
          <cell r="B234" t="str">
            <v>NSW - Victoria Interconnection - Series Capacitors</v>
          </cell>
          <cell r="C234">
            <v>1</v>
          </cell>
          <cell r="D234">
            <v>41061</v>
          </cell>
          <cell r="E234">
            <v>40</v>
          </cell>
          <cell r="F234">
            <v>3</v>
          </cell>
          <cell r="G234">
            <v>39981</v>
          </cell>
          <cell r="H234">
            <v>6</v>
          </cell>
          <cell r="I234" t="str">
            <v>330/132kV Greenfield</v>
          </cell>
          <cell r="J234">
            <v>36</v>
          </cell>
          <cell r="L234" t="str">
            <v>6.5.32</v>
          </cell>
          <cell r="M234" t="str">
            <v>Poss</v>
          </cell>
          <cell r="N234" t="str">
            <v>Planning</v>
          </cell>
          <cell r="O234" t="str">
            <v>Series Capacitors at Jindera 330kV - Contract</v>
          </cell>
          <cell r="P234" t="str">
            <v>330CAP</v>
          </cell>
          <cell r="Q234" t="str">
            <v>Southern</v>
          </cell>
          <cell r="R234">
            <v>18</v>
          </cell>
          <cell r="W234">
            <v>0.02</v>
          </cell>
          <cell r="X234">
            <v>1.28</v>
          </cell>
          <cell r="Y234">
            <v>8.0173913043478251</v>
          </cell>
          <cell r="Z234">
            <v>8.6826086956521724</v>
          </cell>
        </row>
        <row r="235">
          <cell r="A235">
            <v>171</v>
          </cell>
          <cell r="B235" t="str">
            <v>NSW - Victoria Interconnection - Series Capacitors</v>
          </cell>
          <cell r="C235">
            <v>1</v>
          </cell>
          <cell r="D235">
            <v>41061</v>
          </cell>
          <cell r="E235">
            <v>40</v>
          </cell>
          <cell r="F235">
            <v>3</v>
          </cell>
          <cell r="G235">
            <v>40341</v>
          </cell>
          <cell r="H235">
            <v>9</v>
          </cell>
          <cell r="I235" t="str">
            <v>330/132kV Aug</v>
          </cell>
          <cell r="J235">
            <v>24</v>
          </cell>
          <cell r="L235" t="str">
            <v>6.5.32</v>
          </cell>
          <cell r="M235" t="str">
            <v>Poss</v>
          </cell>
          <cell r="N235" t="str">
            <v>Planning</v>
          </cell>
          <cell r="O235" t="str">
            <v>Wagga 330kV S/S Augmentations - Contract</v>
          </cell>
          <cell r="P235" t="str">
            <v>330SS</v>
          </cell>
          <cell r="Q235" t="str">
            <v>Southern</v>
          </cell>
          <cell r="R235">
            <v>2</v>
          </cell>
          <cell r="X235">
            <v>4.7619047619047623E-3</v>
          </cell>
          <cell r="Y235">
            <v>0.2764880952380952</v>
          </cell>
          <cell r="Z235">
            <v>1.71875</v>
          </cell>
        </row>
        <row r="236">
          <cell r="A236">
            <v>172</v>
          </cell>
          <cell r="B236" t="str">
            <v>NSW - Victoria Interconnection - Series Capacitors</v>
          </cell>
          <cell r="C236">
            <v>1</v>
          </cell>
          <cell r="D236">
            <v>41061</v>
          </cell>
          <cell r="E236">
            <v>40</v>
          </cell>
          <cell r="F236">
            <v>3</v>
          </cell>
          <cell r="G236">
            <v>40341</v>
          </cell>
          <cell r="H236">
            <v>9</v>
          </cell>
          <cell r="I236" t="str">
            <v>330/132kV Aug</v>
          </cell>
          <cell r="J236">
            <v>24</v>
          </cell>
          <cell r="L236" t="str">
            <v>6.5.32</v>
          </cell>
          <cell r="M236" t="str">
            <v>Poss</v>
          </cell>
          <cell r="N236" t="str">
            <v>Planning</v>
          </cell>
          <cell r="O236" t="str">
            <v>Jindera 330kV SS Augmentations - Contract</v>
          </cell>
          <cell r="P236" t="str">
            <v>330SS</v>
          </cell>
          <cell r="Q236" t="str">
            <v>Southern</v>
          </cell>
          <cell r="R236">
            <v>2</v>
          </cell>
          <cell r="X236">
            <v>4.7619047619047623E-3</v>
          </cell>
          <cell r="Y236">
            <v>0.2764880952380952</v>
          </cell>
          <cell r="Z236">
            <v>1.71875</v>
          </cell>
        </row>
        <row r="237">
          <cell r="A237">
            <v>173</v>
          </cell>
          <cell r="B237" t="str">
            <v>South West NSW &amp; Possible VIC I/C - 330 kV Line</v>
          </cell>
          <cell r="C237">
            <v>1</v>
          </cell>
          <cell r="D237">
            <v>41244</v>
          </cell>
          <cell r="E237">
            <v>50</v>
          </cell>
          <cell r="F237">
            <v>1</v>
          </cell>
          <cell r="G237">
            <v>39444</v>
          </cell>
          <cell r="H237">
            <v>1</v>
          </cell>
          <cell r="I237" t="str">
            <v>EHV TL -EIS</v>
          </cell>
          <cell r="J237">
            <v>60</v>
          </cell>
          <cell r="L237" t="str">
            <v>6.5.28</v>
          </cell>
          <cell r="M237" t="str">
            <v>Poss</v>
          </cell>
          <cell r="N237" t="str">
            <v>Future</v>
          </cell>
          <cell r="O237" t="str">
            <v>Wagga - Finley 330kV TL (184km) - Contract</v>
          </cell>
          <cell r="P237" t="str">
            <v>TL EIS</v>
          </cell>
          <cell r="Q237" t="str">
            <v>Southern</v>
          </cell>
          <cell r="R237">
            <v>125</v>
          </cell>
          <cell r="V237">
            <v>1.1666666666666667</v>
          </cell>
          <cell r="W237">
            <v>5.1666666666666661</v>
          </cell>
          <cell r="X237">
            <v>4.2150537634408618</v>
          </cell>
          <cell r="Y237">
            <v>11.61290322580645</v>
          </cell>
          <cell r="Z237">
            <v>100.86221395092365</v>
          </cell>
          <cell r="AA237">
            <v>1.9764957264957275</v>
          </cell>
        </row>
        <row r="238">
          <cell r="A238">
            <v>174</v>
          </cell>
          <cell r="B238" t="str">
            <v>South West NSW &amp; Possible VIC I/C - 330 kV Line</v>
          </cell>
          <cell r="C238">
            <v>1</v>
          </cell>
          <cell r="D238">
            <v>40878</v>
          </cell>
          <cell r="E238">
            <v>50</v>
          </cell>
          <cell r="F238">
            <v>3</v>
          </cell>
          <cell r="G238">
            <v>39798</v>
          </cell>
          <cell r="H238">
            <v>6</v>
          </cell>
          <cell r="I238" t="str">
            <v>330/132kV Greenfield</v>
          </cell>
          <cell r="J238">
            <v>36</v>
          </cell>
          <cell r="L238" t="str">
            <v>6.5.28</v>
          </cell>
          <cell r="M238" t="str">
            <v>Poss</v>
          </cell>
          <cell r="N238" t="str">
            <v>Future</v>
          </cell>
          <cell r="O238" t="str">
            <v>Finley 330/132kV Substation - Contract</v>
          </cell>
          <cell r="P238" t="str">
            <v>330SS</v>
          </cell>
          <cell r="Q238" t="str">
            <v>Southern</v>
          </cell>
          <cell r="R238">
            <v>18</v>
          </cell>
          <cell r="W238">
            <v>0.56000000000000005</v>
          </cell>
          <cell r="X238">
            <v>1.6356521739130443</v>
          </cell>
          <cell r="Y238">
            <v>13.733004542504867</v>
          </cell>
          <cell r="Z238">
            <v>2.07134328358209</v>
          </cell>
        </row>
        <row r="239">
          <cell r="A239">
            <v>175</v>
          </cell>
          <cell r="B239" t="str">
            <v>South West NSW &amp; Possible VIC I/C - 330 kV Line</v>
          </cell>
          <cell r="C239">
            <v>1</v>
          </cell>
          <cell r="D239">
            <v>40878</v>
          </cell>
          <cell r="E239">
            <v>50</v>
          </cell>
          <cell r="F239">
            <v>3</v>
          </cell>
          <cell r="G239">
            <v>40158</v>
          </cell>
          <cell r="H239">
            <v>9</v>
          </cell>
          <cell r="I239" t="str">
            <v>330/132kV Aug</v>
          </cell>
          <cell r="J239">
            <v>24</v>
          </cell>
          <cell r="L239" t="str">
            <v>6.5.28</v>
          </cell>
          <cell r="M239" t="str">
            <v>Poss</v>
          </cell>
          <cell r="N239" t="str">
            <v>Future</v>
          </cell>
          <cell r="O239" t="str">
            <v>Wagga 330kV Switchbay - Contract</v>
          </cell>
          <cell r="P239" t="str">
            <v>330SS</v>
          </cell>
          <cell r="Q239" t="str">
            <v>Southern</v>
          </cell>
          <cell r="R239">
            <v>1</v>
          </cell>
          <cell r="X239">
            <v>5.8333333333333348E-2</v>
          </cell>
          <cell r="Y239">
            <v>0.76032338308457714</v>
          </cell>
          <cell r="Z239">
            <v>0.18134328358208951</v>
          </cell>
        </row>
        <row r="240">
          <cell r="A240">
            <v>176</v>
          </cell>
          <cell r="B240" t="str">
            <v>Yass - Wagga 330 kV DC Line Development</v>
          </cell>
          <cell r="C240">
            <v>1</v>
          </cell>
          <cell r="D240">
            <v>41244</v>
          </cell>
          <cell r="E240">
            <v>67</v>
          </cell>
          <cell r="F240">
            <v>1</v>
          </cell>
          <cell r="G240">
            <v>39444</v>
          </cell>
          <cell r="H240">
            <v>1</v>
          </cell>
          <cell r="I240" t="str">
            <v>EHV TL -EIS</v>
          </cell>
          <cell r="J240">
            <v>60</v>
          </cell>
          <cell r="L240" t="str">
            <v>6.4.2</v>
          </cell>
          <cell r="M240" t="str">
            <v>Poss</v>
          </cell>
          <cell r="N240" t="str">
            <v>Proposed</v>
          </cell>
          <cell r="O240" t="str">
            <v>Yass Wagga 330kVTL (Double Circuit ) - Contract</v>
          </cell>
          <cell r="P240" t="str">
            <v>TL EIS</v>
          </cell>
          <cell r="Q240" t="str">
            <v>Southern</v>
          </cell>
          <cell r="R240">
            <v>120</v>
          </cell>
          <cell r="V240">
            <v>1.1200000000000001</v>
          </cell>
          <cell r="W240">
            <v>4.96</v>
          </cell>
          <cell r="X240">
            <v>4.046451612903228</v>
          </cell>
          <cell r="Y240">
            <v>11.148387096774192</v>
          </cell>
          <cell r="Z240">
            <v>96.82772539288672</v>
          </cell>
          <cell r="AA240">
            <v>1.8974358974358982</v>
          </cell>
        </row>
        <row r="241">
          <cell r="A241">
            <v>177</v>
          </cell>
          <cell r="B241" t="str">
            <v>Yass - Wagga 330 kV DC Line Development</v>
          </cell>
          <cell r="C241">
            <v>1</v>
          </cell>
          <cell r="D241">
            <v>41244</v>
          </cell>
          <cell r="E241">
            <v>67</v>
          </cell>
          <cell r="F241">
            <v>3</v>
          </cell>
          <cell r="G241">
            <v>40524</v>
          </cell>
          <cell r="H241">
            <v>9</v>
          </cell>
          <cell r="I241" t="str">
            <v>330/132kV Aug</v>
          </cell>
          <cell r="J241">
            <v>24</v>
          </cell>
          <cell r="L241" t="str">
            <v>6.4.2</v>
          </cell>
          <cell r="M241" t="str">
            <v>Poss</v>
          </cell>
          <cell r="N241" t="str">
            <v>Proposed</v>
          </cell>
          <cell r="O241" t="str">
            <v>Yass 330kV Substation Aug - Contract</v>
          </cell>
          <cell r="P241" t="str">
            <v>330SS</v>
          </cell>
          <cell r="Q241" t="str">
            <v>Southern</v>
          </cell>
          <cell r="R241">
            <v>3</v>
          </cell>
          <cell r="Y241">
            <v>0.17499999999999999</v>
          </cell>
          <cell r="Z241">
            <v>2.2809701492537315</v>
          </cell>
          <cell r="AA241">
            <v>0.54402985074626864</v>
          </cell>
        </row>
        <row r="242">
          <cell r="A242">
            <v>178</v>
          </cell>
          <cell r="B242" t="str">
            <v>Yass - Wagga 330 kV DC Line Development</v>
          </cell>
          <cell r="C242">
            <v>1</v>
          </cell>
          <cell r="D242">
            <v>41244</v>
          </cell>
          <cell r="E242">
            <v>67</v>
          </cell>
          <cell r="F242">
            <v>3</v>
          </cell>
          <cell r="G242">
            <v>40524</v>
          </cell>
          <cell r="H242">
            <v>9</v>
          </cell>
          <cell r="I242" t="str">
            <v>330/132kV Aug</v>
          </cell>
          <cell r="J242">
            <v>24</v>
          </cell>
          <cell r="L242" t="str">
            <v>6.4.2</v>
          </cell>
          <cell r="M242" t="str">
            <v>Poss</v>
          </cell>
          <cell r="N242" t="str">
            <v>Proposed</v>
          </cell>
          <cell r="O242" t="str">
            <v>Wagga 330kV Substation Aug - Contract</v>
          </cell>
          <cell r="P242" t="str">
            <v>330SS</v>
          </cell>
          <cell r="Q242" t="str">
            <v>Southern</v>
          </cell>
          <cell r="R242">
            <v>3</v>
          </cell>
          <cell r="Y242">
            <v>0.17499999999999999</v>
          </cell>
          <cell r="Z242">
            <v>2.2809701492537315</v>
          </cell>
          <cell r="AA242">
            <v>0.54402985074626864</v>
          </cell>
        </row>
        <row r="243">
          <cell r="A243">
            <v>179</v>
          </cell>
          <cell r="B243" t="str">
            <v>Yass - Wagga 330 kV SC Line Development</v>
          </cell>
          <cell r="C243">
            <v>1</v>
          </cell>
          <cell r="D243">
            <v>41244</v>
          </cell>
          <cell r="E243">
            <v>67</v>
          </cell>
          <cell r="F243">
            <v>1</v>
          </cell>
          <cell r="G243">
            <v>39444</v>
          </cell>
          <cell r="H243">
            <v>1</v>
          </cell>
          <cell r="I243" t="str">
            <v>EHV TL -EIS</v>
          </cell>
          <cell r="J243">
            <v>60</v>
          </cell>
          <cell r="L243" t="str">
            <v>6.4.2</v>
          </cell>
          <cell r="M243" t="str">
            <v>Poss</v>
          </cell>
          <cell r="N243" t="str">
            <v>Proposed</v>
          </cell>
          <cell r="O243" t="str">
            <v>Yass Wagga 330kVTL (Single Circuit ) - Contract</v>
          </cell>
          <cell r="P243" t="str">
            <v>TL EIS</v>
          </cell>
          <cell r="Q243" t="str">
            <v>Southern</v>
          </cell>
          <cell r="R243">
            <v>85</v>
          </cell>
          <cell r="V243">
            <v>0.79333333333333345</v>
          </cell>
          <cell r="W243">
            <v>3.5133333333333336</v>
          </cell>
          <cell r="X243">
            <v>2.8662365591397858</v>
          </cell>
          <cell r="Y243">
            <v>7.8967741935483859</v>
          </cell>
          <cell r="Z243">
            <v>68.586305486628078</v>
          </cell>
          <cell r="AA243">
            <v>1.3440170940170943</v>
          </cell>
        </row>
        <row r="244">
          <cell r="A244">
            <v>180</v>
          </cell>
          <cell r="B244" t="str">
            <v>Yass - Wagga 330 kV SC Line Development</v>
          </cell>
          <cell r="C244">
            <v>1</v>
          </cell>
          <cell r="D244">
            <v>41244</v>
          </cell>
          <cell r="E244">
            <v>67</v>
          </cell>
          <cell r="F244">
            <v>3</v>
          </cell>
          <cell r="G244">
            <v>40524</v>
          </cell>
          <cell r="H244">
            <v>9</v>
          </cell>
          <cell r="I244" t="str">
            <v>330/132kV Aug</v>
          </cell>
          <cell r="J244">
            <v>24</v>
          </cell>
          <cell r="L244" t="str">
            <v>6.4.2</v>
          </cell>
          <cell r="M244" t="str">
            <v>Poss</v>
          </cell>
          <cell r="N244" t="str">
            <v>Proposed</v>
          </cell>
          <cell r="O244" t="str">
            <v>Yass 330kV Substation Aug - Contract</v>
          </cell>
          <cell r="P244" t="str">
            <v>330SS</v>
          </cell>
          <cell r="Q244" t="str">
            <v>Southern</v>
          </cell>
          <cell r="R244">
            <v>3</v>
          </cell>
          <cell r="Y244">
            <v>0.17499999999999999</v>
          </cell>
          <cell r="Z244">
            <v>2.2809701492537315</v>
          </cell>
          <cell r="AA244">
            <v>0.54402985074626864</v>
          </cell>
        </row>
        <row r="245">
          <cell r="A245">
            <v>181</v>
          </cell>
          <cell r="B245" t="str">
            <v>Yass - Wagga 330 kV SC Line Development</v>
          </cell>
          <cell r="C245">
            <v>1</v>
          </cell>
          <cell r="D245">
            <v>41244</v>
          </cell>
          <cell r="E245">
            <v>67</v>
          </cell>
          <cell r="F245">
            <v>3</v>
          </cell>
          <cell r="G245">
            <v>40524</v>
          </cell>
          <cell r="H245">
            <v>9</v>
          </cell>
          <cell r="I245" t="str">
            <v>330/132kV Aug</v>
          </cell>
          <cell r="J245">
            <v>24</v>
          </cell>
          <cell r="L245" t="str">
            <v>6.4.2</v>
          </cell>
          <cell r="M245" t="str">
            <v>Poss</v>
          </cell>
          <cell r="N245" t="str">
            <v>Proposed</v>
          </cell>
          <cell r="O245" t="str">
            <v>Wagga 330kV Substation Aug - Contract</v>
          </cell>
          <cell r="P245" t="str">
            <v>330SS</v>
          </cell>
          <cell r="Q245" t="str">
            <v>Southern</v>
          </cell>
          <cell r="R245">
            <v>3</v>
          </cell>
          <cell r="Y245">
            <v>0.17499999999999999</v>
          </cell>
          <cell r="Z245">
            <v>2.2809701492537315</v>
          </cell>
          <cell r="AA245">
            <v>0.54402985074626864</v>
          </cell>
        </row>
        <row r="246">
          <cell r="A246">
            <v>182</v>
          </cell>
          <cell r="B246" t="str">
            <v>Southern Close of 500kV Ring</v>
          </cell>
          <cell r="C246">
            <v>1</v>
          </cell>
          <cell r="D246">
            <v>41974</v>
          </cell>
          <cell r="E246">
            <v>68</v>
          </cell>
          <cell r="F246">
            <v>1</v>
          </cell>
          <cell r="G246">
            <v>40174</v>
          </cell>
          <cell r="H246">
            <v>1</v>
          </cell>
          <cell r="I246" t="str">
            <v>EHV TL -EIS</v>
          </cell>
          <cell r="J246">
            <v>60</v>
          </cell>
          <cell r="N246" t="str">
            <v>Proposed</v>
          </cell>
          <cell r="O246" t="str">
            <v>Marulan to Kemps Creek 500kV (ex 39 &amp; 14 lines) (xxkm)</v>
          </cell>
          <cell r="P246" t="str">
            <v>TL EIS</v>
          </cell>
          <cell r="Q246" t="str">
            <v>Southern</v>
          </cell>
          <cell r="R246">
            <v>150</v>
          </cell>
          <cell r="X246">
            <v>1.4</v>
          </cell>
          <cell r="Y246">
            <v>6.2</v>
          </cell>
          <cell r="Z246">
            <v>5.0580645161290354</v>
          </cell>
          <cell r="AA246">
            <v>13.935483870967742</v>
          </cell>
          <cell r="AB246">
            <v>121.03465674110836</v>
          </cell>
          <cell r="AC246">
            <v>2.3717948717948727</v>
          </cell>
        </row>
        <row r="247">
          <cell r="A247">
            <v>183</v>
          </cell>
          <cell r="B247" t="str">
            <v>Southern Close of 500kV Ring</v>
          </cell>
          <cell r="C247">
            <v>1</v>
          </cell>
          <cell r="D247">
            <v>41609</v>
          </cell>
          <cell r="E247">
            <v>68</v>
          </cell>
          <cell r="F247">
            <v>3</v>
          </cell>
          <cell r="G247">
            <v>40769</v>
          </cell>
          <cell r="H247">
            <v>8</v>
          </cell>
          <cell r="I247" t="str">
            <v>500/330kV Aug</v>
          </cell>
          <cell r="J247">
            <v>28</v>
          </cell>
          <cell r="N247" t="str">
            <v>Proposed</v>
          </cell>
          <cell r="O247" t="str">
            <v>Kemps Creek 500kV Augmentation</v>
          </cell>
          <cell r="P247" t="str">
            <v>500SS</v>
          </cell>
          <cell r="Q247" t="str">
            <v>Central</v>
          </cell>
          <cell r="R247">
            <v>25</v>
          </cell>
          <cell r="Z247">
            <v>1.9642857142857142</v>
          </cell>
          <cell r="AA247">
            <v>19.294160231660232</v>
          </cell>
          <cell r="AB247">
            <v>3.7415540540540544</v>
          </cell>
        </row>
        <row r="248">
          <cell r="A248">
            <v>184</v>
          </cell>
          <cell r="B248" t="str">
            <v>Southern Close of 500kV Ring</v>
          </cell>
          <cell r="C248">
            <v>1</v>
          </cell>
          <cell r="D248">
            <v>41609</v>
          </cell>
          <cell r="E248">
            <v>68</v>
          </cell>
          <cell r="F248">
            <v>3</v>
          </cell>
          <cell r="G248">
            <v>40769</v>
          </cell>
          <cell r="H248">
            <v>8</v>
          </cell>
          <cell r="I248" t="str">
            <v>500/330kV Aug</v>
          </cell>
          <cell r="J248">
            <v>28</v>
          </cell>
          <cell r="N248" t="str">
            <v>Proposed</v>
          </cell>
          <cell r="O248" t="str">
            <v>Bannaby 500kV Augmentation</v>
          </cell>
          <cell r="P248" t="str">
            <v>500SS</v>
          </cell>
          <cell r="Q248" t="str">
            <v>Southern</v>
          </cell>
          <cell r="R248">
            <v>25</v>
          </cell>
          <cell r="Z248">
            <v>1.9642857142857142</v>
          </cell>
          <cell r="AA248">
            <v>19.294160231660232</v>
          </cell>
          <cell r="AB248">
            <v>3.7415540540540544</v>
          </cell>
        </row>
        <row r="249">
          <cell r="A249">
            <v>185</v>
          </cell>
          <cell r="B249" t="str">
            <v>Northern Close of 500kV Ring</v>
          </cell>
          <cell r="C249">
            <v>1</v>
          </cell>
          <cell r="D249">
            <v>43435</v>
          </cell>
          <cell r="E249">
            <v>69</v>
          </cell>
          <cell r="F249">
            <v>1</v>
          </cell>
          <cell r="G249">
            <v>41635</v>
          </cell>
          <cell r="H249">
            <v>1</v>
          </cell>
          <cell r="I249" t="str">
            <v>EHV TL -EIS</v>
          </cell>
          <cell r="J249">
            <v>60</v>
          </cell>
          <cell r="N249" t="str">
            <v>Proposed</v>
          </cell>
          <cell r="O249" t="str">
            <v>Richmond Vale-Eraring 500kV Line</v>
          </cell>
          <cell r="P249" t="str">
            <v>TL EIS</v>
          </cell>
          <cell r="Q249" t="str">
            <v>Northern</v>
          </cell>
          <cell r="R249">
            <v>60</v>
          </cell>
          <cell r="AB249">
            <v>0.56000000000000005</v>
          </cell>
          <cell r="AC249">
            <v>2.48</v>
          </cell>
          <cell r="AD249">
            <v>2.023225806451614</v>
          </cell>
          <cell r="AE249">
            <v>5.5741935483870959</v>
          </cell>
          <cell r="AF249">
            <v>48.41386269644336</v>
          </cell>
          <cell r="AG249">
            <v>0.94871794871794912</v>
          </cell>
        </row>
        <row r="250">
          <cell r="A250">
            <v>186</v>
          </cell>
          <cell r="B250" t="str">
            <v>Northern Close of 500kV Ring</v>
          </cell>
          <cell r="C250">
            <v>1</v>
          </cell>
          <cell r="D250">
            <v>43435</v>
          </cell>
          <cell r="E250">
            <v>69</v>
          </cell>
          <cell r="F250">
            <v>3</v>
          </cell>
          <cell r="G250">
            <v>42595</v>
          </cell>
          <cell r="H250">
            <v>8</v>
          </cell>
          <cell r="I250" t="str">
            <v>500/330kV Aug</v>
          </cell>
          <cell r="J250">
            <v>28</v>
          </cell>
          <cell r="N250" t="str">
            <v>Proposed</v>
          </cell>
          <cell r="O250" t="str">
            <v>Eraring 500kV Augmentation</v>
          </cell>
          <cell r="P250" t="str">
            <v>500SS</v>
          </cell>
          <cell r="Q250" t="str">
            <v>Northern</v>
          </cell>
          <cell r="R250">
            <v>25</v>
          </cell>
          <cell r="AE250">
            <v>1.9642857142857142</v>
          </cell>
          <cell r="AF250">
            <v>19.294160231660232</v>
          </cell>
          <cell r="AG250">
            <v>3.7415540540540544</v>
          </cell>
        </row>
        <row r="251">
          <cell r="A251">
            <v>187</v>
          </cell>
          <cell r="B251" t="str">
            <v>Northern Close of 500kV Ring</v>
          </cell>
          <cell r="C251">
            <v>1</v>
          </cell>
          <cell r="D251">
            <v>43435</v>
          </cell>
          <cell r="E251">
            <v>69</v>
          </cell>
          <cell r="F251">
            <v>3</v>
          </cell>
          <cell r="G251">
            <v>42595</v>
          </cell>
          <cell r="H251">
            <v>8</v>
          </cell>
          <cell r="I251" t="str">
            <v>500/330kV Aug</v>
          </cell>
          <cell r="J251">
            <v>28</v>
          </cell>
          <cell r="N251" t="str">
            <v>Proposed</v>
          </cell>
          <cell r="O251" t="str">
            <v>Eraring 500/330kV Tx Augmentation</v>
          </cell>
          <cell r="P251" t="str">
            <v>500SS</v>
          </cell>
          <cell r="Q251" t="str">
            <v>Northern</v>
          </cell>
          <cell r="R251">
            <v>25</v>
          </cell>
          <cell r="AE251">
            <v>1.9642857142857142</v>
          </cell>
          <cell r="AF251">
            <v>19.294160231660232</v>
          </cell>
          <cell r="AG251">
            <v>3.7415540540540544</v>
          </cell>
        </row>
        <row r="252">
          <cell r="A252">
            <v>188</v>
          </cell>
          <cell r="B252" t="str">
            <v>Northern Close of 500kV Ring</v>
          </cell>
          <cell r="C252">
            <v>1</v>
          </cell>
          <cell r="D252">
            <v>43435</v>
          </cell>
          <cell r="E252">
            <v>69</v>
          </cell>
          <cell r="F252">
            <v>3</v>
          </cell>
          <cell r="G252">
            <v>42595</v>
          </cell>
          <cell r="H252">
            <v>8</v>
          </cell>
          <cell r="I252" t="str">
            <v>500/330kV Aug</v>
          </cell>
          <cell r="J252">
            <v>28</v>
          </cell>
          <cell r="N252" t="str">
            <v>Proposed</v>
          </cell>
          <cell r="O252" t="str">
            <v>Richmond Vale 500kV Augmentation</v>
          </cell>
          <cell r="P252" t="str">
            <v>500SS</v>
          </cell>
          <cell r="Q252" t="str">
            <v>Northern</v>
          </cell>
          <cell r="R252">
            <v>25</v>
          </cell>
          <cell r="AE252">
            <v>1.9642857142857142</v>
          </cell>
          <cell r="AF252">
            <v>19.294160231660232</v>
          </cell>
          <cell r="AG252">
            <v>3.7415540540540544</v>
          </cell>
        </row>
        <row r="253">
          <cell r="A253">
            <v>189</v>
          </cell>
          <cell r="B253" t="str">
            <v>Flow control of NW System</v>
          </cell>
          <cell r="C253">
            <v>1</v>
          </cell>
          <cell r="D253">
            <v>41974</v>
          </cell>
          <cell r="E253">
            <v>70</v>
          </cell>
          <cell r="F253">
            <v>3</v>
          </cell>
          <cell r="G253">
            <v>40894</v>
          </cell>
          <cell r="H253">
            <v>6</v>
          </cell>
          <cell r="I253" t="str">
            <v>330/132kV Greenfield</v>
          </cell>
          <cell r="J253">
            <v>36</v>
          </cell>
          <cell r="N253" t="str">
            <v>Proposed</v>
          </cell>
          <cell r="O253" t="str">
            <v>Baywater-Sydney West 330kV Series Caps (2 off)</v>
          </cell>
          <cell r="P253" t="str">
            <v>SVC</v>
          </cell>
          <cell r="Q253" t="str">
            <v>Northern</v>
          </cell>
          <cell r="R253">
            <v>50</v>
          </cell>
          <cell r="Z253">
            <v>1.5555555555555558</v>
          </cell>
          <cell r="AA253">
            <v>4.5434782608695654</v>
          </cell>
          <cell r="AB253">
            <v>38.147234840291297</v>
          </cell>
          <cell r="AC253">
            <v>5.753731343283583</v>
          </cell>
        </row>
        <row r="254">
          <cell r="A254">
            <v>190</v>
          </cell>
          <cell r="B254" t="str">
            <v>Establish Mason Park SS</v>
          </cell>
          <cell r="C254">
            <v>1</v>
          </cell>
          <cell r="D254">
            <v>40513</v>
          </cell>
          <cell r="E254">
            <v>71</v>
          </cell>
          <cell r="F254">
            <v>3</v>
          </cell>
          <cell r="G254">
            <v>39433</v>
          </cell>
          <cell r="H254">
            <v>6</v>
          </cell>
          <cell r="I254" t="str">
            <v>330/132kV Greenfield</v>
          </cell>
          <cell r="J254">
            <v>36</v>
          </cell>
          <cell r="N254" t="str">
            <v>Proposed</v>
          </cell>
          <cell r="O254" t="str">
            <v>Establish Mason Park 330/132kV Substation</v>
          </cell>
          <cell r="P254" t="str">
            <v>330SS</v>
          </cell>
          <cell r="Q254" t="str">
            <v>Central</v>
          </cell>
          <cell r="R254">
            <v>60</v>
          </cell>
          <cell r="V254">
            <v>1.8666666666666667</v>
          </cell>
          <cell r="W254">
            <v>5.4521739130434801</v>
          </cell>
          <cell r="X254">
            <v>45.776681808349544</v>
          </cell>
          <cell r="Y254">
            <v>6.9044776119402993</v>
          </cell>
        </row>
        <row r="255">
          <cell r="A255">
            <v>191</v>
          </cell>
          <cell r="B255" t="str">
            <v>Establish Mason Park SS</v>
          </cell>
          <cell r="C255">
            <v>1</v>
          </cell>
          <cell r="D255">
            <v>40513</v>
          </cell>
          <cell r="E255">
            <v>71</v>
          </cell>
          <cell r="F255">
            <v>1</v>
          </cell>
          <cell r="G255">
            <v>38713</v>
          </cell>
          <cell r="H255">
            <v>1</v>
          </cell>
          <cell r="I255" t="str">
            <v>EHV TL -EIS</v>
          </cell>
          <cell r="J255">
            <v>60</v>
          </cell>
          <cell r="N255" t="str">
            <v>Proposed</v>
          </cell>
          <cell r="O255" t="str">
            <v>Second Holroyd-Mason Park 330kV Cable</v>
          </cell>
          <cell r="P255" t="str">
            <v>TL EIS</v>
          </cell>
          <cell r="Q255" t="str">
            <v>Central</v>
          </cell>
          <cell r="R255">
            <v>120</v>
          </cell>
          <cell r="T255">
            <v>1.1200000000000001</v>
          </cell>
          <cell r="U255">
            <v>4.96</v>
          </cell>
          <cell r="V255">
            <v>4.046451612903228</v>
          </cell>
          <cell r="W255">
            <v>11.148387096774192</v>
          </cell>
          <cell r="X255">
            <v>96.82772539288672</v>
          </cell>
          <cell r="Y255">
            <v>1.8974358974358982</v>
          </cell>
        </row>
        <row r="256">
          <cell r="A256">
            <v>192</v>
          </cell>
          <cell r="B256" t="str">
            <v>Establish Mason Park SS</v>
          </cell>
          <cell r="C256">
            <v>1</v>
          </cell>
          <cell r="D256">
            <v>40513</v>
          </cell>
          <cell r="E256">
            <v>71</v>
          </cell>
          <cell r="F256">
            <v>3</v>
          </cell>
          <cell r="G256">
            <v>39793</v>
          </cell>
          <cell r="H256">
            <v>9</v>
          </cell>
          <cell r="I256" t="str">
            <v>330/132kV Aug</v>
          </cell>
          <cell r="J256">
            <v>24</v>
          </cell>
          <cell r="N256" t="str">
            <v>Proposed</v>
          </cell>
          <cell r="O256" t="str">
            <v>Holroyd 330kV Augmentation</v>
          </cell>
          <cell r="P256" t="str">
            <v>330SS</v>
          </cell>
          <cell r="Q256" t="str">
            <v>Central</v>
          </cell>
          <cell r="R256">
            <v>20</v>
          </cell>
          <cell r="W256">
            <v>1.166666666666667</v>
          </cell>
          <cell r="X256">
            <v>15.206467661691544</v>
          </cell>
          <cell r="Y256">
            <v>3.6268656716417906</v>
          </cell>
        </row>
        <row r="257">
          <cell r="A257">
            <v>193</v>
          </cell>
          <cell r="B257" t="str">
            <v>Sydney Park 330/132kV Substation</v>
          </cell>
          <cell r="C257">
            <v>1</v>
          </cell>
          <cell r="D257">
            <v>42705</v>
          </cell>
          <cell r="E257">
            <v>72</v>
          </cell>
          <cell r="F257">
            <v>3</v>
          </cell>
          <cell r="G257">
            <v>41625</v>
          </cell>
          <cell r="H257">
            <v>6</v>
          </cell>
          <cell r="I257" t="str">
            <v>330/132kV Greenfield</v>
          </cell>
          <cell r="J257">
            <v>36</v>
          </cell>
          <cell r="N257" t="str">
            <v>Proposed</v>
          </cell>
          <cell r="O257" t="str">
            <v>Establish Sydney Park 330/132kV Substation</v>
          </cell>
          <cell r="P257" t="str">
            <v>330SS</v>
          </cell>
          <cell r="Q257" t="str">
            <v>Central</v>
          </cell>
          <cell r="R257">
            <v>60</v>
          </cell>
          <cell r="AB257">
            <v>1.8666666666666667</v>
          </cell>
          <cell r="AC257">
            <v>5.4521739130434801</v>
          </cell>
          <cell r="AD257">
            <v>45.776681808349544</v>
          </cell>
          <cell r="AE257">
            <v>6.9044776119402993</v>
          </cell>
        </row>
        <row r="258">
          <cell r="A258">
            <v>194</v>
          </cell>
          <cell r="B258" t="str">
            <v>Sydney Park 330/132kV Substation</v>
          </cell>
          <cell r="C258">
            <v>1</v>
          </cell>
          <cell r="D258">
            <v>42705</v>
          </cell>
          <cell r="E258">
            <v>72</v>
          </cell>
          <cell r="F258">
            <v>1</v>
          </cell>
          <cell r="G258">
            <v>40905</v>
          </cell>
          <cell r="H258">
            <v>1</v>
          </cell>
          <cell r="I258" t="str">
            <v>EHV TL -EIS</v>
          </cell>
          <cell r="J258">
            <v>60</v>
          </cell>
          <cell r="N258" t="str">
            <v>Proposed</v>
          </cell>
          <cell r="O258" t="str">
            <v>Mason Park-Sydney Park 330kV Cable</v>
          </cell>
          <cell r="P258" t="str">
            <v>TL EIS</v>
          </cell>
          <cell r="Q258" t="str">
            <v>Central</v>
          </cell>
          <cell r="R258">
            <v>120</v>
          </cell>
          <cell r="Z258">
            <v>1.1200000000000001</v>
          </cell>
          <cell r="AA258">
            <v>4.96</v>
          </cell>
          <cell r="AB258">
            <v>4.046451612903228</v>
          </cell>
          <cell r="AC258">
            <v>11.148387096774192</v>
          </cell>
          <cell r="AD258">
            <v>96.82772539288672</v>
          </cell>
          <cell r="AE258">
            <v>1.8974358974358982</v>
          </cell>
        </row>
        <row r="259">
          <cell r="A259">
            <v>195</v>
          </cell>
          <cell r="B259" t="str">
            <v>Sydney Park 330/132kV Substation</v>
          </cell>
          <cell r="C259">
            <v>1</v>
          </cell>
          <cell r="D259">
            <v>42705</v>
          </cell>
          <cell r="E259">
            <v>72</v>
          </cell>
          <cell r="F259">
            <v>1</v>
          </cell>
          <cell r="G259">
            <v>40905</v>
          </cell>
          <cell r="H259">
            <v>1</v>
          </cell>
          <cell r="I259" t="str">
            <v>EHV TL -EIS</v>
          </cell>
          <cell r="J259">
            <v>60</v>
          </cell>
          <cell r="N259" t="str">
            <v>Proposed</v>
          </cell>
          <cell r="O259" t="str">
            <v>Lane Cove to Mason Park 330kV Cable</v>
          </cell>
          <cell r="P259" t="str">
            <v>TL EIS</v>
          </cell>
          <cell r="Q259" t="str">
            <v>Central</v>
          </cell>
          <cell r="R259">
            <v>100</v>
          </cell>
          <cell r="Z259">
            <v>0.93333333333333346</v>
          </cell>
          <cell r="AA259">
            <v>4.1333333333333337</v>
          </cell>
          <cell r="AB259">
            <v>3.3720430107526882</v>
          </cell>
          <cell r="AC259">
            <v>9.2903225806451619</v>
          </cell>
          <cell r="AD259">
            <v>80.6897711607389</v>
          </cell>
          <cell r="AE259">
            <v>1.5811965811965818</v>
          </cell>
        </row>
        <row r="260">
          <cell r="A260">
            <v>196</v>
          </cell>
          <cell r="B260" t="str">
            <v>Sydney Park 330/132kV Substation</v>
          </cell>
          <cell r="C260">
            <v>1</v>
          </cell>
          <cell r="D260">
            <v>42705</v>
          </cell>
          <cell r="E260">
            <v>72</v>
          </cell>
          <cell r="F260">
            <v>1</v>
          </cell>
          <cell r="G260">
            <v>40905</v>
          </cell>
          <cell r="H260">
            <v>1</v>
          </cell>
          <cell r="I260" t="str">
            <v>EHV TL -EIS</v>
          </cell>
          <cell r="J260">
            <v>60</v>
          </cell>
          <cell r="N260" t="str">
            <v>Proposed</v>
          </cell>
          <cell r="O260" t="str">
            <v>Upgrade of Sydney North - Lane Cover to 330kV</v>
          </cell>
          <cell r="P260" t="str">
            <v>330SS</v>
          </cell>
          <cell r="Q260" t="str">
            <v>Central</v>
          </cell>
          <cell r="R260">
            <v>170</v>
          </cell>
          <cell r="Z260">
            <v>1.5866666666666669</v>
          </cell>
          <cell r="AA260">
            <v>7.0266666666666673</v>
          </cell>
          <cell r="AB260">
            <v>5.7324731182795716</v>
          </cell>
          <cell r="AC260">
            <v>15.793548387096772</v>
          </cell>
          <cell r="AD260">
            <v>137.17261097325616</v>
          </cell>
          <cell r="AE260">
            <v>2.6880341880341887</v>
          </cell>
        </row>
        <row r="261">
          <cell r="A261">
            <v>197</v>
          </cell>
          <cell r="B261" t="str">
            <v>Prymont 330/132kV Substation</v>
          </cell>
          <cell r="C261">
            <v>1</v>
          </cell>
          <cell r="D261">
            <v>43800</v>
          </cell>
          <cell r="E261">
            <v>73</v>
          </cell>
          <cell r="F261">
            <v>3</v>
          </cell>
          <cell r="G261">
            <v>42720</v>
          </cell>
          <cell r="H261">
            <v>6</v>
          </cell>
          <cell r="I261" t="str">
            <v>330/132kV Greenfield</v>
          </cell>
          <cell r="J261">
            <v>36</v>
          </cell>
          <cell r="N261" t="str">
            <v>Proposed</v>
          </cell>
          <cell r="O261" t="str">
            <v>Establish Lane Cove 330kV SS</v>
          </cell>
          <cell r="P261" t="str">
            <v>330SS</v>
          </cell>
          <cell r="Q261" t="str">
            <v>Central</v>
          </cell>
          <cell r="R261">
            <v>40</v>
          </cell>
          <cell r="AE261">
            <v>1.2444444444444445</v>
          </cell>
          <cell r="AF261">
            <v>3.6347826086956534</v>
          </cell>
          <cell r="AG261">
            <v>30.517787872233036</v>
          </cell>
        </row>
        <row r="262">
          <cell r="A262">
            <v>198</v>
          </cell>
          <cell r="B262" t="str">
            <v>Prymont 330/132kV Substation</v>
          </cell>
          <cell r="C262">
            <v>1</v>
          </cell>
          <cell r="D262">
            <v>43800</v>
          </cell>
          <cell r="E262">
            <v>73</v>
          </cell>
          <cell r="F262">
            <v>3</v>
          </cell>
          <cell r="G262">
            <v>42720</v>
          </cell>
          <cell r="H262">
            <v>6</v>
          </cell>
          <cell r="I262" t="str">
            <v>330/132kV Greenfield</v>
          </cell>
          <cell r="J262">
            <v>36</v>
          </cell>
          <cell r="N262" t="str">
            <v>Proposed</v>
          </cell>
          <cell r="O262" t="str">
            <v>Establish Prymont 330/132kV Substation</v>
          </cell>
          <cell r="P262" t="str">
            <v>330SS</v>
          </cell>
          <cell r="Q262" t="str">
            <v>Central</v>
          </cell>
          <cell r="R262">
            <v>80</v>
          </cell>
          <cell r="AE262">
            <v>2.4888888888888889</v>
          </cell>
          <cell r="AF262">
            <v>7.2695652173913068</v>
          </cell>
          <cell r="AG262">
            <v>61.035575744466072</v>
          </cell>
        </row>
        <row r="263">
          <cell r="A263">
            <v>199</v>
          </cell>
          <cell r="B263" t="str">
            <v>Prymont 330/132kV Substation</v>
          </cell>
          <cell r="C263">
            <v>1</v>
          </cell>
          <cell r="D263">
            <v>43800</v>
          </cell>
          <cell r="E263">
            <v>73</v>
          </cell>
          <cell r="F263">
            <v>1</v>
          </cell>
          <cell r="G263">
            <v>42000</v>
          </cell>
          <cell r="H263">
            <v>1</v>
          </cell>
          <cell r="I263" t="str">
            <v>EHV TL -EIS</v>
          </cell>
          <cell r="J263">
            <v>60</v>
          </cell>
          <cell r="N263" t="str">
            <v>Proposed</v>
          </cell>
          <cell r="O263" t="str">
            <v>Lane Cove to Prymont 330kV Cable &amp; Tunnel</v>
          </cell>
          <cell r="P263" t="str">
            <v>330SS</v>
          </cell>
          <cell r="Q263" t="str">
            <v>Central</v>
          </cell>
          <cell r="R263">
            <v>200</v>
          </cell>
          <cell r="AC263">
            <v>1.8666666666666669</v>
          </cell>
          <cell r="AD263">
            <v>8.2666666666666675</v>
          </cell>
          <cell r="AE263">
            <v>6.7440860215053764</v>
          </cell>
          <cell r="AF263">
            <v>18.580645161290324</v>
          </cell>
          <cell r="AG263">
            <v>161.3795423214778</v>
          </cell>
        </row>
        <row r="264">
          <cell r="A264">
            <v>200</v>
          </cell>
          <cell r="B264" t="str">
            <v>Hawkesbury 500/330kV Substation</v>
          </cell>
          <cell r="C264">
            <v>1</v>
          </cell>
          <cell r="D264">
            <v>41974</v>
          </cell>
          <cell r="E264">
            <v>74</v>
          </cell>
          <cell r="F264">
            <v>3</v>
          </cell>
          <cell r="G264">
            <v>40774</v>
          </cell>
          <cell r="H264">
            <v>5</v>
          </cell>
          <cell r="I264" t="str">
            <v>500/330kV Greenfield</v>
          </cell>
          <cell r="J264">
            <v>40</v>
          </cell>
          <cell r="N264" t="str">
            <v>Proposed</v>
          </cell>
          <cell r="O264" t="str">
            <v>Establish Hawkesbury 500/330kV Substation</v>
          </cell>
          <cell r="P264" t="str">
            <v>500SS</v>
          </cell>
          <cell r="Q264" t="str">
            <v>Central</v>
          </cell>
          <cell r="R264">
            <v>50</v>
          </cell>
          <cell r="Z264">
            <v>2.75</v>
          </cell>
          <cell r="AA264">
            <v>6.6118421052631593</v>
          </cell>
          <cell r="AB264">
            <v>35.114902080783359</v>
          </cell>
          <cell r="AC264">
            <v>5.5232558139534911</v>
          </cell>
        </row>
        <row r="265">
          <cell r="A265">
            <v>201</v>
          </cell>
          <cell r="B265" t="str">
            <v>Hawkesbury 500/330kV Substation</v>
          </cell>
          <cell r="C265">
            <v>1</v>
          </cell>
          <cell r="D265">
            <v>41974</v>
          </cell>
          <cell r="E265">
            <v>74</v>
          </cell>
          <cell r="F265">
            <v>2</v>
          </cell>
          <cell r="G265">
            <v>40894</v>
          </cell>
          <cell r="H265">
            <v>2</v>
          </cell>
          <cell r="I265" t="str">
            <v>EHV TL -REF</v>
          </cell>
          <cell r="J265">
            <v>36</v>
          </cell>
          <cell r="N265" t="str">
            <v>Proposed</v>
          </cell>
          <cell r="O265" t="str">
            <v>330kV Connections Hawkesbury to Vineyard 330kV</v>
          </cell>
          <cell r="P265" t="str">
            <v>TL EIS</v>
          </cell>
          <cell r="Q265" t="str">
            <v>Central</v>
          </cell>
          <cell r="R265">
            <v>20</v>
          </cell>
          <cell r="Z265">
            <v>0.93333333333333324</v>
          </cell>
          <cell r="AA265">
            <v>1.9486725663716815</v>
          </cell>
          <cell r="AB265">
            <v>16.401048104019381</v>
          </cell>
          <cell r="AC265">
            <v>0.7169459962756054</v>
          </cell>
        </row>
        <row r="266">
          <cell r="A266">
            <v>202</v>
          </cell>
          <cell r="B266" t="str">
            <v>Hawkesbury 500/330kV Substation</v>
          </cell>
          <cell r="C266">
            <v>1</v>
          </cell>
          <cell r="D266">
            <v>41974</v>
          </cell>
          <cell r="E266">
            <v>74</v>
          </cell>
          <cell r="F266">
            <v>1</v>
          </cell>
          <cell r="G266">
            <v>40174</v>
          </cell>
          <cell r="H266">
            <v>1</v>
          </cell>
          <cell r="I266" t="str">
            <v>EHV TL -EIS</v>
          </cell>
          <cell r="J266">
            <v>60</v>
          </cell>
          <cell r="N266" t="str">
            <v>Proposed</v>
          </cell>
          <cell r="O266" t="str">
            <v>Augment 20 cct to double circuit between Vineyard and Syd N</v>
          </cell>
          <cell r="P266" t="str">
            <v>TL EIS</v>
          </cell>
          <cell r="Q266" t="str">
            <v>Central</v>
          </cell>
          <cell r="R266">
            <v>40</v>
          </cell>
          <cell r="X266">
            <v>0.37333333333333341</v>
          </cell>
          <cell r="Y266">
            <v>1.6533333333333338</v>
          </cell>
          <cell r="Z266">
            <v>1.3488172043010758</v>
          </cell>
          <cell r="AA266">
            <v>3.7161290322580638</v>
          </cell>
          <cell r="AB266">
            <v>32.275908464295561</v>
          </cell>
          <cell r="AC266">
            <v>0.63247863247863267</v>
          </cell>
        </row>
        <row r="267">
          <cell r="A267">
            <v>203</v>
          </cell>
          <cell r="B267" t="str">
            <v>330/132kV transformers(2010-2014)</v>
          </cell>
          <cell r="C267">
            <v>1</v>
          </cell>
          <cell r="D267">
            <v>40695</v>
          </cell>
          <cell r="E267">
            <v>75</v>
          </cell>
          <cell r="F267">
            <v>3</v>
          </cell>
          <cell r="G267">
            <v>39975</v>
          </cell>
          <cell r="H267">
            <v>9</v>
          </cell>
          <cell r="I267" t="str">
            <v>330/132kV Aug</v>
          </cell>
          <cell r="J267">
            <v>24</v>
          </cell>
          <cell r="N267" t="str">
            <v>Proposed</v>
          </cell>
          <cell r="O267" t="str">
            <v>Installation of 2x375MVA transformers (location TBA)</v>
          </cell>
          <cell r="P267" t="str">
            <v>330TX</v>
          </cell>
          <cell r="Q267" t="str">
            <v>Various</v>
          </cell>
          <cell r="R267">
            <v>15</v>
          </cell>
          <cell r="W267">
            <v>3.5714285714285719E-2</v>
          </cell>
          <cell r="X267">
            <v>2.073660714285714</v>
          </cell>
          <cell r="Y267">
            <v>12.890625</v>
          </cell>
        </row>
        <row r="268">
          <cell r="A268">
            <v>204</v>
          </cell>
          <cell r="B268" t="str">
            <v>330/132kV transformers(2010-2014)</v>
          </cell>
          <cell r="C268">
            <v>1</v>
          </cell>
          <cell r="D268">
            <v>41426</v>
          </cell>
          <cell r="E268">
            <v>75</v>
          </cell>
          <cell r="F268">
            <v>3</v>
          </cell>
          <cell r="G268">
            <v>40706</v>
          </cell>
          <cell r="H268">
            <v>9</v>
          </cell>
          <cell r="I268" t="str">
            <v>330/132kV Aug</v>
          </cell>
          <cell r="J268">
            <v>24</v>
          </cell>
          <cell r="N268" t="str">
            <v>Proposed</v>
          </cell>
          <cell r="O268" t="str">
            <v>Installation of 2x375MVA transformers (location TBA)</v>
          </cell>
          <cell r="P268" t="str">
            <v>330TX</v>
          </cell>
          <cell r="Q268" t="str">
            <v>Various</v>
          </cell>
          <cell r="R268">
            <v>22.5</v>
          </cell>
          <cell r="Y268">
            <v>5.3571428571428575E-2</v>
          </cell>
          <cell r="Z268">
            <v>3.1104910714285712</v>
          </cell>
          <cell r="AA268">
            <v>19.3359375</v>
          </cell>
        </row>
        <row r="269">
          <cell r="A269">
            <v>205</v>
          </cell>
          <cell r="B269" t="str">
            <v>330/132kV transformers(2010-2014)</v>
          </cell>
          <cell r="C269">
            <v>1</v>
          </cell>
          <cell r="D269">
            <v>42156</v>
          </cell>
          <cell r="E269">
            <v>75</v>
          </cell>
          <cell r="F269">
            <v>3</v>
          </cell>
          <cell r="G269">
            <v>41436</v>
          </cell>
          <cell r="H269">
            <v>9</v>
          </cell>
          <cell r="I269" t="str">
            <v>330/132kV Aug</v>
          </cell>
          <cell r="J269">
            <v>24</v>
          </cell>
          <cell r="N269" t="str">
            <v>Proposed</v>
          </cell>
          <cell r="O269" t="str">
            <v>Installation of 2x375MVA transformers (location TBA)</v>
          </cell>
          <cell r="P269" t="str">
            <v>330TX</v>
          </cell>
          <cell r="Q269" t="str">
            <v>Various</v>
          </cell>
          <cell r="R269">
            <v>15</v>
          </cell>
          <cell r="AA269">
            <v>3.5714285714285719E-2</v>
          </cell>
          <cell r="AB269">
            <v>2.073660714285714</v>
          </cell>
          <cell r="AC269">
            <v>12.890625</v>
          </cell>
        </row>
        <row r="270">
          <cell r="A270">
            <v>206</v>
          </cell>
          <cell r="B270" t="str">
            <v>330/132kV transformers(2010-2014)</v>
          </cell>
          <cell r="C270">
            <v>1</v>
          </cell>
          <cell r="D270">
            <v>42887</v>
          </cell>
          <cell r="E270">
            <v>75</v>
          </cell>
          <cell r="F270">
            <v>3</v>
          </cell>
          <cell r="G270">
            <v>42167</v>
          </cell>
          <cell r="H270">
            <v>9</v>
          </cell>
          <cell r="I270" t="str">
            <v>330/132kV Aug</v>
          </cell>
          <cell r="J270">
            <v>24</v>
          </cell>
          <cell r="N270" t="str">
            <v>Proposed</v>
          </cell>
          <cell r="O270" t="str">
            <v>Installation of 2x375MVA transformers (location TBA)</v>
          </cell>
          <cell r="P270" t="str">
            <v>330TX</v>
          </cell>
          <cell r="Q270" t="str">
            <v>Various</v>
          </cell>
          <cell r="R270">
            <v>22.5</v>
          </cell>
          <cell r="AC270">
            <v>5.3571428571428575E-2</v>
          </cell>
          <cell r="AD270">
            <v>3.1104910714285712</v>
          </cell>
          <cell r="AE270">
            <v>19.3359375</v>
          </cell>
        </row>
        <row r="271">
          <cell r="A271">
            <v>207</v>
          </cell>
          <cell r="B271" t="str">
            <v>330/132kV transformers(2010-2014)</v>
          </cell>
          <cell r="C271">
            <v>1</v>
          </cell>
          <cell r="D271">
            <v>43617</v>
          </cell>
          <cell r="E271">
            <v>75</v>
          </cell>
          <cell r="F271">
            <v>3</v>
          </cell>
          <cell r="G271">
            <v>42897</v>
          </cell>
          <cell r="H271">
            <v>9</v>
          </cell>
          <cell r="I271" t="str">
            <v>330/132kV Aug</v>
          </cell>
          <cell r="J271">
            <v>24</v>
          </cell>
          <cell r="N271" t="str">
            <v>Proposed</v>
          </cell>
          <cell r="O271" t="str">
            <v>Installation of 2x375MVA transformers (location TBA)</v>
          </cell>
          <cell r="P271" t="str">
            <v>330TX</v>
          </cell>
          <cell r="Q271" t="str">
            <v>Various</v>
          </cell>
          <cell r="R271">
            <v>15</v>
          </cell>
          <cell r="AE271">
            <v>3.5714285714285719E-2</v>
          </cell>
          <cell r="AF271">
            <v>2.073660714285714</v>
          </cell>
          <cell r="AG271">
            <v>12.890625</v>
          </cell>
        </row>
        <row r="272">
          <cell r="A272">
            <v>208</v>
          </cell>
          <cell r="B272" t="str">
            <v>Reactive Power Support -330kV</v>
          </cell>
          <cell r="C272">
            <v>1</v>
          </cell>
          <cell r="D272">
            <v>40695</v>
          </cell>
          <cell r="E272">
            <v>76</v>
          </cell>
          <cell r="F272">
            <v>3</v>
          </cell>
          <cell r="G272">
            <v>40275</v>
          </cell>
          <cell r="H272">
            <v>12</v>
          </cell>
          <cell r="I272" t="str">
            <v>Capacitor Replace</v>
          </cell>
          <cell r="J272">
            <v>14</v>
          </cell>
          <cell r="N272" t="str">
            <v>Proposed</v>
          </cell>
          <cell r="O272" t="str">
            <v>2x330kV 200MVAr cap banks</v>
          </cell>
          <cell r="P272" t="str">
            <v>330CAP</v>
          </cell>
          <cell r="Q272" t="str">
            <v>Various</v>
          </cell>
          <cell r="R272">
            <v>5</v>
          </cell>
          <cell r="X272">
            <v>0.25</v>
          </cell>
          <cell r="Y272">
            <v>4.75</v>
          </cell>
        </row>
        <row r="273">
          <cell r="A273">
            <v>209</v>
          </cell>
          <cell r="B273" t="str">
            <v>Reactive Power Support -330kV</v>
          </cell>
          <cell r="C273">
            <v>1</v>
          </cell>
          <cell r="D273">
            <v>41426</v>
          </cell>
          <cell r="E273">
            <v>76</v>
          </cell>
          <cell r="F273">
            <v>3</v>
          </cell>
          <cell r="G273">
            <v>41006</v>
          </cell>
          <cell r="H273">
            <v>12</v>
          </cell>
          <cell r="I273" t="str">
            <v>Capacitor Replace</v>
          </cell>
          <cell r="J273">
            <v>14</v>
          </cell>
          <cell r="N273" t="str">
            <v>Proposed</v>
          </cell>
          <cell r="O273" t="str">
            <v>2x330kV 200MVAr cap banks</v>
          </cell>
          <cell r="P273" t="str">
            <v>330CAP</v>
          </cell>
          <cell r="Q273" t="str">
            <v>Various</v>
          </cell>
          <cell r="R273">
            <v>10</v>
          </cell>
          <cell r="Z273">
            <v>0.5</v>
          </cell>
          <cell r="AA273">
            <v>9.5</v>
          </cell>
        </row>
        <row r="274">
          <cell r="A274">
            <v>210</v>
          </cell>
          <cell r="B274" t="str">
            <v>Reactive Power Support -330kV</v>
          </cell>
          <cell r="C274">
            <v>1</v>
          </cell>
          <cell r="D274">
            <v>42156</v>
          </cell>
          <cell r="E274">
            <v>76</v>
          </cell>
          <cell r="F274">
            <v>3</v>
          </cell>
          <cell r="G274">
            <v>41736</v>
          </cell>
          <cell r="H274">
            <v>12</v>
          </cell>
          <cell r="I274" t="str">
            <v>Capacitor Replace</v>
          </cell>
          <cell r="J274">
            <v>14</v>
          </cell>
          <cell r="N274" t="str">
            <v>Proposed</v>
          </cell>
          <cell r="O274" t="str">
            <v>2x330kV 200MVAr cap banks</v>
          </cell>
          <cell r="P274" t="str">
            <v>330CAP</v>
          </cell>
          <cell r="Q274" t="str">
            <v>Various</v>
          </cell>
          <cell r="R274">
            <v>5</v>
          </cell>
          <cell r="AB274">
            <v>0.25</v>
          </cell>
          <cell r="AC274">
            <v>4.75</v>
          </cell>
        </row>
        <row r="275">
          <cell r="A275">
            <v>211</v>
          </cell>
          <cell r="B275" t="str">
            <v>Reactive Power Support -330kV</v>
          </cell>
          <cell r="C275">
            <v>1</v>
          </cell>
          <cell r="D275">
            <v>42887</v>
          </cell>
          <cell r="E275">
            <v>76</v>
          </cell>
          <cell r="F275">
            <v>3</v>
          </cell>
          <cell r="G275">
            <v>42467</v>
          </cell>
          <cell r="H275">
            <v>12</v>
          </cell>
          <cell r="I275" t="str">
            <v>Capacitor Replace</v>
          </cell>
          <cell r="J275">
            <v>14</v>
          </cell>
          <cell r="N275" t="str">
            <v>Proposed</v>
          </cell>
          <cell r="O275" t="str">
            <v>2x330kV 200MVAr cap banks</v>
          </cell>
          <cell r="P275" t="str">
            <v>330CAP</v>
          </cell>
          <cell r="Q275" t="str">
            <v>Various</v>
          </cell>
          <cell r="R275">
            <v>10</v>
          </cell>
          <cell r="AD275">
            <v>0.5</v>
          </cell>
          <cell r="AE275">
            <v>9.5</v>
          </cell>
        </row>
        <row r="276">
          <cell r="A276">
            <v>212</v>
          </cell>
          <cell r="B276" t="str">
            <v>Reactive Power Support -330kV</v>
          </cell>
          <cell r="C276">
            <v>1</v>
          </cell>
          <cell r="D276">
            <v>43617</v>
          </cell>
          <cell r="E276">
            <v>76</v>
          </cell>
          <cell r="F276">
            <v>3</v>
          </cell>
          <cell r="G276">
            <v>43197</v>
          </cell>
          <cell r="H276">
            <v>12</v>
          </cell>
          <cell r="I276" t="str">
            <v>Capacitor Replace</v>
          </cell>
          <cell r="J276">
            <v>14</v>
          </cell>
          <cell r="N276" t="str">
            <v>Proposed</v>
          </cell>
          <cell r="O276" t="str">
            <v>2x330kV 200MVAr cap banks</v>
          </cell>
          <cell r="P276" t="str">
            <v>330CAP</v>
          </cell>
          <cell r="Q276" t="str">
            <v>Various</v>
          </cell>
          <cell r="R276">
            <v>5</v>
          </cell>
          <cell r="AF276">
            <v>0.25</v>
          </cell>
          <cell r="AG276">
            <v>4.75</v>
          </cell>
        </row>
        <row r="277">
          <cell r="A277">
            <v>213</v>
          </cell>
          <cell r="B277" t="str">
            <v>Reactive Power Support -132kV</v>
          </cell>
          <cell r="C277">
            <v>1</v>
          </cell>
          <cell r="D277">
            <v>40695</v>
          </cell>
          <cell r="E277">
            <v>77</v>
          </cell>
          <cell r="F277">
            <v>3</v>
          </cell>
          <cell r="G277">
            <v>40275</v>
          </cell>
          <cell r="H277">
            <v>12</v>
          </cell>
          <cell r="I277" t="str">
            <v>Capacitor Replace</v>
          </cell>
          <cell r="J277">
            <v>14</v>
          </cell>
          <cell r="N277" t="str">
            <v>Proposed</v>
          </cell>
          <cell r="O277" t="str">
            <v>132kV Cap Banks as required for two years</v>
          </cell>
          <cell r="P277" t="str">
            <v>132CAP</v>
          </cell>
          <cell r="Q277" t="str">
            <v>Various</v>
          </cell>
          <cell r="R277">
            <v>4</v>
          </cell>
          <cell r="X277">
            <v>0.2</v>
          </cell>
          <cell r="Y277">
            <v>3.8</v>
          </cell>
        </row>
        <row r="278">
          <cell r="A278">
            <v>214</v>
          </cell>
          <cell r="B278" t="str">
            <v>Reactive Power Support -132kV</v>
          </cell>
          <cell r="C278">
            <v>1</v>
          </cell>
          <cell r="D278">
            <v>41426</v>
          </cell>
          <cell r="E278">
            <v>77</v>
          </cell>
          <cell r="F278">
            <v>3</v>
          </cell>
          <cell r="G278">
            <v>41006</v>
          </cell>
          <cell r="H278">
            <v>12</v>
          </cell>
          <cell r="I278" t="str">
            <v>Capacitor Replace</v>
          </cell>
          <cell r="J278">
            <v>14</v>
          </cell>
          <cell r="N278" t="str">
            <v>Proposed</v>
          </cell>
          <cell r="O278" t="str">
            <v>132kV Cap Banks as required for two years</v>
          </cell>
          <cell r="P278" t="str">
            <v>132CAP</v>
          </cell>
          <cell r="Q278" t="str">
            <v>Various</v>
          </cell>
          <cell r="R278">
            <v>8</v>
          </cell>
          <cell r="Z278">
            <v>0.4</v>
          </cell>
          <cell r="AA278">
            <v>7.6</v>
          </cell>
        </row>
        <row r="279">
          <cell r="A279">
            <v>215</v>
          </cell>
          <cell r="B279" t="str">
            <v>Reactive Power Support -132kV</v>
          </cell>
          <cell r="C279">
            <v>1</v>
          </cell>
          <cell r="D279">
            <v>42156</v>
          </cell>
          <cell r="E279">
            <v>77</v>
          </cell>
          <cell r="F279">
            <v>3</v>
          </cell>
          <cell r="G279">
            <v>41736</v>
          </cell>
          <cell r="H279">
            <v>12</v>
          </cell>
          <cell r="I279" t="str">
            <v>Capacitor Replace</v>
          </cell>
          <cell r="J279">
            <v>14</v>
          </cell>
          <cell r="N279" t="str">
            <v>Proposed</v>
          </cell>
          <cell r="O279" t="str">
            <v>132kV Cap Banks as required for two years</v>
          </cell>
          <cell r="P279" t="str">
            <v>132CAP</v>
          </cell>
          <cell r="Q279" t="str">
            <v>Various</v>
          </cell>
          <cell r="R279">
            <v>4</v>
          </cell>
          <cell r="AB279">
            <v>0.2</v>
          </cell>
          <cell r="AC279">
            <v>3.8</v>
          </cell>
        </row>
        <row r="280">
          <cell r="A280">
            <v>216</v>
          </cell>
          <cell r="B280" t="str">
            <v>Reactive Power Support -132kV</v>
          </cell>
          <cell r="C280">
            <v>1</v>
          </cell>
          <cell r="D280">
            <v>42887</v>
          </cell>
          <cell r="E280">
            <v>77</v>
          </cell>
          <cell r="F280">
            <v>3</v>
          </cell>
          <cell r="G280">
            <v>42467</v>
          </cell>
          <cell r="H280">
            <v>12</v>
          </cell>
          <cell r="I280" t="str">
            <v>Capacitor Replace</v>
          </cell>
          <cell r="J280">
            <v>14</v>
          </cell>
          <cell r="N280" t="str">
            <v>Proposed</v>
          </cell>
          <cell r="O280" t="str">
            <v>132kV Cap Banks as required for two years</v>
          </cell>
          <cell r="P280" t="str">
            <v>132CAP</v>
          </cell>
          <cell r="Q280" t="str">
            <v>Various</v>
          </cell>
          <cell r="R280">
            <v>8</v>
          </cell>
          <cell r="AD280">
            <v>0.4</v>
          </cell>
          <cell r="AE280">
            <v>7.6</v>
          </cell>
        </row>
        <row r="281">
          <cell r="A281">
            <v>217</v>
          </cell>
          <cell r="B281" t="str">
            <v>Reactive Power Support -132kV</v>
          </cell>
          <cell r="C281">
            <v>1</v>
          </cell>
          <cell r="D281">
            <v>43617</v>
          </cell>
          <cell r="E281">
            <v>77</v>
          </cell>
          <cell r="F281">
            <v>3</v>
          </cell>
          <cell r="G281">
            <v>43197</v>
          </cell>
          <cell r="H281">
            <v>12</v>
          </cell>
          <cell r="I281" t="str">
            <v>Capacitor Replace</v>
          </cell>
          <cell r="J281">
            <v>14</v>
          </cell>
          <cell r="N281" t="str">
            <v>Proposed</v>
          </cell>
          <cell r="O281" t="str">
            <v>132kV Cap Banks as required for two years</v>
          </cell>
          <cell r="P281" t="str">
            <v>132CAP</v>
          </cell>
          <cell r="Q281" t="str">
            <v>Various</v>
          </cell>
          <cell r="R281">
            <v>4</v>
          </cell>
          <cell r="AF281">
            <v>0.2</v>
          </cell>
          <cell r="AG281">
            <v>3.8</v>
          </cell>
        </row>
        <row r="282">
          <cell r="A282">
            <v>218</v>
          </cell>
          <cell r="B282" t="str">
            <v>Terminal Pt Tx Upgrades 132kV - 2 years</v>
          </cell>
          <cell r="C282">
            <v>1</v>
          </cell>
          <cell r="D282">
            <v>40695</v>
          </cell>
          <cell r="E282">
            <v>78</v>
          </cell>
          <cell r="F282">
            <v>3</v>
          </cell>
          <cell r="G282">
            <v>40155</v>
          </cell>
          <cell r="H282">
            <v>11</v>
          </cell>
          <cell r="I282" t="str">
            <v>Transformer Replace</v>
          </cell>
          <cell r="J282">
            <v>18</v>
          </cell>
          <cell r="N282" t="str">
            <v>Proposed</v>
          </cell>
          <cell r="O282" t="str">
            <v>132kV Transformer Replacements - 2 years</v>
          </cell>
          <cell r="P282" t="str">
            <v>132TX</v>
          </cell>
          <cell r="Q282" t="str">
            <v>Various</v>
          </cell>
          <cell r="R282">
            <v>10</v>
          </cell>
          <cell r="X282">
            <v>0.8</v>
          </cell>
          <cell r="Y282">
            <v>9.1999999999999993</v>
          </cell>
        </row>
        <row r="283">
          <cell r="A283">
            <v>219</v>
          </cell>
          <cell r="B283" t="str">
            <v>Terminal Pt Tx Upgrades 132kV - 2 years</v>
          </cell>
          <cell r="C283">
            <v>1</v>
          </cell>
          <cell r="D283">
            <v>41426</v>
          </cell>
          <cell r="E283">
            <v>78</v>
          </cell>
          <cell r="F283">
            <v>3</v>
          </cell>
          <cell r="G283">
            <v>40886</v>
          </cell>
          <cell r="H283">
            <v>11</v>
          </cell>
          <cell r="I283" t="str">
            <v>Transformer Replace</v>
          </cell>
          <cell r="J283">
            <v>18</v>
          </cell>
          <cell r="N283" t="str">
            <v>Proposed</v>
          </cell>
          <cell r="O283" t="str">
            <v>132kV Transformer Replacements - 2 years</v>
          </cell>
          <cell r="P283" t="str">
            <v>132TX</v>
          </cell>
          <cell r="Q283" t="str">
            <v>Various</v>
          </cell>
          <cell r="R283">
            <v>20</v>
          </cell>
          <cell r="Z283">
            <v>1.6</v>
          </cell>
          <cell r="AA283">
            <v>18.399999999999999</v>
          </cell>
        </row>
        <row r="284">
          <cell r="A284">
            <v>220</v>
          </cell>
          <cell r="B284" t="str">
            <v>Terminal Pt Tx Upgrades 132kV - 2 years</v>
          </cell>
          <cell r="C284">
            <v>1</v>
          </cell>
          <cell r="D284">
            <v>42156</v>
          </cell>
          <cell r="E284">
            <v>78</v>
          </cell>
          <cell r="F284">
            <v>3</v>
          </cell>
          <cell r="G284">
            <v>41616</v>
          </cell>
          <cell r="H284">
            <v>11</v>
          </cell>
          <cell r="I284" t="str">
            <v>Transformer Replace</v>
          </cell>
          <cell r="J284">
            <v>18</v>
          </cell>
          <cell r="N284" t="str">
            <v>Proposed</v>
          </cell>
          <cell r="O284" t="str">
            <v>132kV Transformer Replacements - 2 years</v>
          </cell>
          <cell r="P284" t="str">
            <v>132TX</v>
          </cell>
          <cell r="Q284" t="str">
            <v>Various</v>
          </cell>
          <cell r="R284">
            <v>10</v>
          </cell>
          <cell r="AB284">
            <v>0.8</v>
          </cell>
          <cell r="AC284">
            <v>9.1999999999999993</v>
          </cell>
        </row>
        <row r="285">
          <cell r="A285">
            <v>221</v>
          </cell>
          <cell r="B285" t="str">
            <v>Terminal Pt Tx Upgrades 132kV - 2 years</v>
          </cell>
          <cell r="C285">
            <v>1</v>
          </cell>
          <cell r="D285">
            <v>42887</v>
          </cell>
          <cell r="E285">
            <v>78</v>
          </cell>
          <cell r="F285">
            <v>3</v>
          </cell>
          <cell r="G285">
            <v>42347</v>
          </cell>
          <cell r="H285">
            <v>11</v>
          </cell>
          <cell r="I285" t="str">
            <v>Transformer Replace</v>
          </cell>
          <cell r="J285">
            <v>18</v>
          </cell>
          <cell r="N285" t="str">
            <v>Proposed</v>
          </cell>
          <cell r="O285" t="str">
            <v>132kV Transformer Replacements - 2 years</v>
          </cell>
          <cell r="P285" t="str">
            <v>132TX</v>
          </cell>
          <cell r="Q285" t="str">
            <v>Various</v>
          </cell>
          <cell r="R285">
            <v>20</v>
          </cell>
          <cell r="AD285">
            <v>1.6</v>
          </cell>
          <cell r="AE285">
            <v>18.399999999999999</v>
          </cell>
        </row>
        <row r="286">
          <cell r="A286">
            <v>222</v>
          </cell>
          <cell r="B286" t="str">
            <v>Terminal Pt Tx Upgrades 132kV - 2 years</v>
          </cell>
          <cell r="C286">
            <v>1</v>
          </cell>
          <cell r="D286">
            <v>43617</v>
          </cell>
          <cell r="E286">
            <v>78</v>
          </cell>
          <cell r="F286">
            <v>3</v>
          </cell>
          <cell r="G286">
            <v>43077</v>
          </cell>
          <cell r="H286">
            <v>11</v>
          </cell>
          <cell r="I286" t="str">
            <v>Transformer Replace</v>
          </cell>
          <cell r="J286">
            <v>18</v>
          </cell>
          <cell r="N286" t="str">
            <v>Proposed</v>
          </cell>
          <cell r="O286" t="str">
            <v>132kV Transformer Replacements - 2 years</v>
          </cell>
          <cell r="P286" t="str">
            <v>132TX</v>
          </cell>
          <cell r="Q286" t="str">
            <v>Various</v>
          </cell>
          <cell r="R286">
            <v>10</v>
          </cell>
          <cell r="AF286">
            <v>0.8</v>
          </cell>
          <cell r="AG286">
            <v>9.1999999999999993</v>
          </cell>
        </row>
        <row r="287">
          <cell r="A287">
            <v>223</v>
          </cell>
          <cell r="B287" t="str">
            <v>Establish 132kV Susbtations - 2 years</v>
          </cell>
          <cell r="C287">
            <v>1</v>
          </cell>
          <cell r="D287">
            <v>40695</v>
          </cell>
          <cell r="E287">
            <v>100</v>
          </cell>
          <cell r="F287">
            <v>3</v>
          </cell>
          <cell r="G287">
            <v>39795</v>
          </cell>
          <cell r="H287">
            <v>7</v>
          </cell>
          <cell r="I287" t="str">
            <v>132kV Greenfield</v>
          </cell>
          <cell r="J287">
            <v>30</v>
          </cell>
          <cell r="N287" t="str">
            <v>Proposed</v>
          </cell>
          <cell r="O287" t="str">
            <v>132kV Substations Established - 2 years</v>
          </cell>
          <cell r="P287" t="str">
            <v>132SS</v>
          </cell>
          <cell r="Q287" t="str">
            <v>Various</v>
          </cell>
          <cell r="R287">
            <v>10</v>
          </cell>
          <cell r="W287">
            <v>0.5</v>
          </cell>
          <cell r="X287">
            <v>3.0096525096525104</v>
          </cell>
          <cell r="Y287">
            <v>6.4903474903474905</v>
          </cell>
        </row>
        <row r="288">
          <cell r="A288">
            <v>224</v>
          </cell>
          <cell r="B288" t="str">
            <v>Establish 132kV Susbtations - 2 years</v>
          </cell>
          <cell r="C288">
            <v>1</v>
          </cell>
          <cell r="D288">
            <v>41426</v>
          </cell>
          <cell r="E288">
            <v>100</v>
          </cell>
          <cell r="F288">
            <v>3</v>
          </cell>
          <cell r="G288">
            <v>40526</v>
          </cell>
          <cell r="H288">
            <v>7</v>
          </cell>
          <cell r="I288" t="str">
            <v>132kV Greenfield</v>
          </cell>
          <cell r="J288">
            <v>30</v>
          </cell>
          <cell r="N288" t="str">
            <v>Proposed</v>
          </cell>
          <cell r="O288" t="str">
            <v>132kV Substations Established - 2 years</v>
          </cell>
          <cell r="P288" t="str">
            <v>132SS</v>
          </cell>
          <cell r="Q288" t="str">
            <v>Various</v>
          </cell>
          <cell r="R288">
            <v>20</v>
          </cell>
          <cell r="Y288">
            <v>1</v>
          </cell>
          <cell r="Z288">
            <v>6.0193050193050208</v>
          </cell>
          <cell r="AA288">
            <v>12.980694980694981</v>
          </cell>
        </row>
        <row r="289">
          <cell r="A289">
            <v>225</v>
          </cell>
          <cell r="B289" t="str">
            <v>Establish 132kV Susbtations - 2 years</v>
          </cell>
          <cell r="C289">
            <v>1</v>
          </cell>
          <cell r="D289">
            <v>42156</v>
          </cell>
          <cell r="E289">
            <v>100</v>
          </cell>
          <cell r="F289">
            <v>3</v>
          </cell>
          <cell r="G289">
            <v>41256</v>
          </cell>
          <cell r="H289">
            <v>7</v>
          </cell>
          <cell r="I289" t="str">
            <v>132kV Greenfield</v>
          </cell>
          <cell r="J289">
            <v>30</v>
          </cell>
          <cell r="N289" t="str">
            <v>Proposed</v>
          </cell>
          <cell r="O289" t="str">
            <v>132kV Substations Established - 2 years</v>
          </cell>
          <cell r="P289" t="str">
            <v>132SS</v>
          </cell>
          <cell r="Q289" t="str">
            <v>Various</v>
          </cell>
          <cell r="R289">
            <v>10</v>
          </cell>
          <cell r="AA289">
            <v>0.5</v>
          </cell>
          <cell r="AB289">
            <v>3.0096525096525104</v>
          </cell>
          <cell r="AC289">
            <v>6.4903474903474905</v>
          </cell>
        </row>
        <row r="290">
          <cell r="A290">
            <v>226</v>
          </cell>
          <cell r="B290" t="str">
            <v>Establish 132kV Susbtations - 2 years</v>
          </cell>
          <cell r="C290">
            <v>1</v>
          </cell>
          <cell r="D290">
            <v>42887</v>
          </cell>
          <cell r="E290">
            <v>100</v>
          </cell>
          <cell r="F290">
            <v>3</v>
          </cell>
          <cell r="G290">
            <v>41987</v>
          </cell>
          <cell r="H290">
            <v>7</v>
          </cell>
          <cell r="I290" t="str">
            <v>132kV Greenfield</v>
          </cell>
          <cell r="J290">
            <v>30</v>
          </cell>
          <cell r="N290" t="str">
            <v>Proposed</v>
          </cell>
          <cell r="O290" t="str">
            <v>132kV Substations Established - 2 years</v>
          </cell>
          <cell r="P290" t="str">
            <v>132SS</v>
          </cell>
          <cell r="Q290" t="str">
            <v>Various</v>
          </cell>
          <cell r="R290">
            <v>20</v>
          </cell>
          <cell r="AC290">
            <v>1</v>
          </cell>
          <cell r="AD290">
            <v>6.0193050193050208</v>
          </cell>
          <cell r="AE290">
            <v>12.980694980694981</v>
          </cell>
        </row>
        <row r="291">
          <cell r="A291">
            <v>227</v>
          </cell>
          <cell r="B291" t="str">
            <v>Establish 132kV Susbtations - 2 years</v>
          </cell>
          <cell r="C291">
            <v>1</v>
          </cell>
          <cell r="D291">
            <v>43617</v>
          </cell>
          <cell r="E291">
            <v>100</v>
          </cell>
          <cell r="F291">
            <v>3</v>
          </cell>
          <cell r="G291">
            <v>42717</v>
          </cell>
          <cell r="H291">
            <v>7</v>
          </cell>
          <cell r="I291" t="str">
            <v>132kV Greenfield</v>
          </cell>
          <cell r="J291">
            <v>30</v>
          </cell>
          <cell r="N291" t="str">
            <v>Proposed</v>
          </cell>
          <cell r="O291" t="str">
            <v>132kV Transformer Replacements - 2 years</v>
          </cell>
          <cell r="P291" t="str">
            <v>132SS</v>
          </cell>
          <cell r="Q291" t="str">
            <v>Various</v>
          </cell>
          <cell r="R291">
            <v>10</v>
          </cell>
          <cell r="AE291">
            <v>0.5</v>
          </cell>
          <cell r="AF291">
            <v>3.0096525096525104</v>
          </cell>
          <cell r="AG291">
            <v>6.4903474903474905</v>
          </cell>
        </row>
        <row r="292">
          <cell r="A292">
            <v>228</v>
          </cell>
          <cell r="B292" t="str">
            <v>Rural 132kV Lines - 2 years</v>
          </cell>
          <cell r="C292">
            <v>1</v>
          </cell>
          <cell r="D292">
            <v>40695</v>
          </cell>
          <cell r="E292">
            <v>101</v>
          </cell>
          <cell r="F292">
            <v>1</v>
          </cell>
          <cell r="G292">
            <v>39255</v>
          </cell>
          <cell r="H292">
            <v>3</v>
          </cell>
          <cell r="I292" t="str">
            <v>TL -EIS</v>
          </cell>
          <cell r="J292">
            <v>48</v>
          </cell>
          <cell r="N292" t="str">
            <v>Proposed</v>
          </cell>
          <cell r="O292" t="str">
            <v>Rural 132kV Lines over 2 years</v>
          </cell>
          <cell r="P292" t="str">
            <v>TL EIS</v>
          </cell>
          <cell r="Q292" t="str">
            <v>Various</v>
          </cell>
          <cell r="R292">
            <v>50</v>
          </cell>
          <cell r="U292">
            <v>2.5641025641025647E-2</v>
          </cell>
          <cell r="V292">
            <v>2.1410256410256414</v>
          </cell>
          <cell r="W292">
            <v>2.1133333333333342</v>
          </cell>
          <cell r="X292">
            <v>10.976276150627619</v>
          </cell>
          <cell r="Y292">
            <v>34.74372384937238</v>
          </cell>
        </row>
        <row r="293">
          <cell r="A293">
            <v>229</v>
          </cell>
          <cell r="B293" t="str">
            <v>Rural 132kV Lines - 2 years</v>
          </cell>
          <cell r="C293">
            <v>1</v>
          </cell>
          <cell r="D293">
            <v>41426</v>
          </cell>
          <cell r="E293">
            <v>101</v>
          </cell>
          <cell r="F293">
            <v>1</v>
          </cell>
          <cell r="G293">
            <v>39986</v>
          </cell>
          <cell r="H293">
            <v>3</v>
          </cell>
          <cell r="I293" t="str">
            <v>TL -EIS</v>
          </cell>
          <cell r="J293">
            <v>48</v>
          </cell>
          <cell r="N293" t="str">
            <v>Proposed</v>
          </cell>
          <cell r="O293" t="str">
            <v>Rural 132kV Lines over 2 years</v>
          </cell>
          <cell r="P293" t="str">
            <v>TL EIS</v>
          </cell>
          <cell r="Q293" t="str">
            <v>Various</v>
          </cell>
          <cell r="R293">
            <v>75</v>
          </cell>
          <cell r="W293">
            <v>3.8461538461538471E-2</v>
          </cell>
          <cell r="X293">
            <v>3.2115384615384626</v>
          </cell>
          <cell r="Y293">
            <v>3.17</v>
          </cell>
          <cell r="Z293">
            <v>16.464414225941425</v>
          </cell>
          <cell r="AA293">
            <v>52.115585774058566</v>
          </cell>
        </row>
        <row r="294">
          <cell r="A294">
            <v>230</v>
          </cell>
          <cell r="B294" t="str">
            <v>Rural 132kV Lines - 2 years</v>
          </cell>
          <cell r="C294">
            <v>1</v>
          </cell>
          <cell r="D294">
            <v>42156</v>
          </cell>
          <cell r="E294">
            <v>101</v>
          </cell>
          <cell r="F294">
            <v>1</v>
          </cell>
          <cell r="G294">
            <v>40716</v>
          </cell>
          <cell r="H294">
            <v>3</v>
          </cell>
          <cell r="I294" t="str">
            <v>TL -EIS</v>
          </cell>
          <cell r="J294">
            <v>48</v>
          </cell>
          <cell r="N294" t="str">
            <v>Proposed</v>
          </cell>
          <cell r="O294" t="str">
            <v>Rural 132kV Lines over 2 years</v>
          </cell>
          <cell r="P294" t="str">
            <v>TL EIS</v>
          </cell>
          <cell r="Q294" t="str">
            <v>Various</v>
          </cell>
          <cell r="R294">
            <v>50</v>
          </cell>
          <cell r="Y294">
            <v>2.5641025641025647E-2</v>
          </cell>
          <cell r="Z294">
            <v>2.1410256410256414</v>
          </cell>
          <cell r="AA294">
            <v>2.1133333333333342</v>
          </cell>
          <cell r="AB294">
            <v>10.976276150627619</v>
          </cell>
          <cell r="AC294">
            <v>34.74372384937238</v>
          </cell>
        </row>
        <row r="295">
          <cell r="A295">
            <v>231</v>
          </cell>
          <cell r="B295" t="str">
            <v>Rural 132kV Lines - 2 years</v>
          </cell>
          <cell r="C295">
            <v>1</v>
          </cell>
          <cell r="D295">
            <v>42887</v>
          </cell>
          <cell r="E295">
            <v>101</v>
          </cell>
          <cell r="F295">
            <v>1</v>
          </cell>
          <cell r="G295">
            <v>41447</v>
          </cell>
          <cell r="H295">
            <v>3</v>
          </cell>
          <cell r="I295" t="str">
            <v>TL -EIS</v>
          </cell>
          <cell r="J295">
            <v>48</v>
          </cell>
          <cell r="N295" t="str">
            <v>Proposed</v>
          </cell>
          <cell r="O295" t="str">
            <v>Rural 132kV Lines over 2 years</v>
          </cell>
          <cell r="P295" t="str">
            <v>TL EIS</v>
          </cell>
          <cell r="Q295" t="str">
            <v>Various</v>
          </cell>
          <cell r="R295">
            <v>75</v>
          </cell>
          <cell r="AA295">
            <v>3.8461538461538471E-2</v>
          </cell>
          <cell r="AB295">
            <v>3.2115384615384626</v>
          </cell>
          <cell r="AC295">
            <v>3.17</v>
          </cell>
          <cell r="AD295">
            <v>16.464414225941425</v>
          </cell>
          <cell r="AE295">
            <v>52.115585774058566</v>
          </cell>
        </row>
        <row r="296">
          <cell r="A296">
            <v>232</v>
          </cell>
          <cell r="B296" t="str">
            <v>Rural 132kV Lines - 2 years</v>
          </cell>
          <cell r="C296">
            <v>1</v>
          </cell>
          <cell r="D296">
            <v>43617</v>
          </cell>
          <cell r="E296">
            <v>101</v>
          </cell>
          <cell r="F296">
            <v>1</v>
          </cell>
          <cell r="G296">
            <v>42177</v>
          </cell>
          <cell r="H296">
            <v>3</v>
          </cell>
          <cell r="I296" t="str">
            <v>TL -EIS</v>
          </cell>
          <cell r="J296">
            <v>48</v>
          </cell>
          <cell r="N296" t="str">
            <v>Proposed</v>
          </cell>
          <cell r="O296" t="str">
            <v>Rural 132kV Lines over 2 years</v>
          </cell>
          <cell r="P296" t="str">
            <v>TL EIS</v>
          </cell>
          <cell r="Q296" t="str">
            <v>Various</v>
          </cell>
          <cell r="R296">
            <v>50</v>
          </cell>
          <cell r="AC296">
            <v>2.5641025641025647E-2</v>
          </cell>
          <cell r="AD296">
            <v>2.1410256410256414</v>
          </cell>
          <cell r="AE296">
            <v>2.1133333333333342</v>
          </cell>
          <cell r="AF296">
            <v>10.976276150627619</v>
          </cell>
          <cell r="AG296">
            <v>34.74372384937238</v>
          </cell>
        </row>
        <row r="297">
          <cell r="A297">
            <v>233</v>
          </cell>
          <cell r="B297" t="str">
            <v>Miscellaneous Projects (2010-2019)</v>
          </cell>
          <cell r="C297">
            <v>1</v>
          </cell>
          <cell r="D297">
            <v>40695</v>
          </cell>
          <cell r="E297">
            <v>102</v>
          </cell>
          <cell r="F297">
            <v>3</v>
          </cell>
          <cell r="G297">
            <v>39975</v>
          </cell>
          <cell r="H297">
            <v>9</v>
          </cell>
          <cell r="I297" t="str">
            <v>330/132kV Aug</v>
          </cell>
          <cell r="J297">
            <v>24</v>
          </cell>
          <cell r="N297" t="str">
            <v>Proposed</v>
          </cell>
          <cell r="O297" t="str">
            <v>Miscellaneous Projects</v>
          </cell>
          <cell r="P297" t="str">
            <v>330TX</v>
          </cell>
          <cell r="Q297" t="str">
            <v>Various</v>
          </cell>
          <cell r="R297">
            <v>80</v>
          </cell>
          <cell r="W297">
            <v>0.19047619047619049</v>
          </cell>
          <cell r="X297">
            <v>11.05952380952381</v>
          </cell>
          <cell r="Y297">
            <v>68.75</v>
          </cell>
        </row>
        <row r="298">
          <cell r="A298">
            <v>234</v>
          </cell>
          <cell r="B298" t="str">
            <v>Miscellaneous Projects (2010-2019)</v>
          </cell>
          <cell r="C298">
            <v>1</v>
          </cell>
          <cell r="D298">
            <v>41426</v>
          </cell>
          <cell r="E298">
            <v>102</v>
          </cell>
          <cell r="F298">
            <v>3</v>
          </cell>
          <cell r="G298">
            <v>40706</v>
          </cell>
          <cell r="H298">
            <v>9</v>
          </cell>
          <cell r="I298" t="str">
            <v>330/132kV Aug</v>
          </cell>
          <cell r="J298">
            <v>24</v>
          </cell>
          <cell r="N298" t="str">
            <v>Proposed</v>
          </cell>
          <cell r="O298" t="str">
            <v>Miscellaneous Projects</v>
          </cell>
          <cell r="P298" t="str">
            <v>330TX</v>
          </cell>
          <cell r="Q298" t="str">
            <v>Various</v>
          </cell>
          <cell r="R298">
            <v>80</v>
          </cell>
          <cell r="Y298">
            <v>0.19047619047619049</v>
          </cell>
          <cell r="Z298">
            <v>11.05952380952381</v>
          </cell>
          <cell r="AA298">
            <v>68.75</v>
          </cell>
        </row>
        <row r="299">
          <cell r="A299">
            <v>235</v>
          </cell>
          <cell r="B299" t="str">
            <v>Miscellaneous Projects (2010-2019)</v>
          </cell>
          <cell r="C299">
            <v>1</v>
          </cell>
          <cell r="D299">
            <v>42156</v>
          </cell>
          <cell r="E299">
            <v>102</v>
          </cell>
          <cell r="F299">
            <v>3</v>
          </cell>
          <cell r="G299">
            <v>41436</v>
          </cell>
          <cell r="H299">
            <v>9</v>
          </cell>
          <cell r="I299" t="str">
            <v>330/132kV Aug</v>
          </cell>
          <cell r="J299">
            <v>24</v>
          </cell>
          <cell r="N299" t="str">
            <v>Proposed</v>
          </cell>
          <cell r="O299" t="str">
            <v>Miscellaneous Projects</v>
          </cell>
          <cell r="P299" t="str">
            <v>330TX</v>
          </cell>
          <cell r="Q299" t="str">
            <v>Various</v>
          </cell>
          <cell r="R299">
            <v>80</v>
          </cell>
          <cell r="AA299">
            <v>0.19047619047619049</v>
          </cell>
          <cell r="AB299">
            <v>11.05952380952381</v>
          </cell>
          <cell r="AC299">
            <v>68.75</v>
          </cell>
        </row>
        <row r="300">
          <cell r="A300">
            <v>236</v>
          </cell>
          <cell r="B300" t="str">
            <v>Miscellaneous Projects (2010-2019)</v>
          </cell>
          <cell r="C300">
            <v>1</v>
          </cell>
          <cell r="D300">
            <v>42887</v>
          </cell>
          <cell r="E300">
            <v>102</v>
          </cell>
          <cell r="F300">
            <v>3</v>
          </cell>
          <cell r="G300">
            <v>42167</v>
          </cell>
          <cell r="H300">
            <v>9</v>
          </cell>
          <cell r="I300" t="str">
            <v>330/132kV Aug</v>
          </cell>
          <cell r="J300">
            <v>24</v>
          </cell>
          <cell r="N300" t="str">
            <v>Proposed</v>
          </cell>
          <cell r="O300" t="str">
            <v>Miscellaneous Projects</v>
          </cell>
          <cell r="P300" t="str">
            <v>330TX</v>
          </cell>
          <cell r="Q300" t="str">
            <v>Various</v>
          </cell>
          <cell r="R300">
            <v>80</v>
          </cell>
          <cell r="AC300">
            <v>0.19047619047619049</v>
          </cell>
          <cell r="AD300">
            <v>11.05952380952381</v>
          </cell>
          <cell r="AE300">
            <v>68.75</v>
          </cell>
        </row>
        <row r="301">
          <cell r="A301">
            <v>237</v>
          </cell>
          <cell r="B301" t="str">
            <v>Miscellaneous Projects (2010-2019)</v>
          </cell>
          <cell r="C301">
            <v>1</v>
          </cell>
          <cell r="D301">
            <v>43617</v>
          </cell>
          <cell r="E301">
            <v>102</v>
          </cell>
          <cell r="F301">
            <v>3</v>
          </cell>
          <cell r="G301">
            <v>42897</v>
          </cell>
          <cell r="H301">
            <v>9</v>
          </cell>
          <cell r="I301" t="str">
            <v>330/132kV Aug</v>
          </cell>
          <cell r="J301">
            <v>24</v>
          </cell>
          <cell r="N301" t="str">
            <v>Proposed</v>
          </cell>
          <cell r="O301" t="str">
            <v>Miscellaneous Projects</v>
          </cell>
          <cell r="P301" t="str">
            <v>330TX</v>
          </cell>
          <cell r="Q301" t="str">
            <v>Various</v>
          </cell>
          <cell r="R301">
            <v>80</v>
          </cell>
          <cell r="AE301">
            <v>0.19047619047619049</v>
          </cell>
          <cell r="AF301">
            <v>11.05952380952381</v>
          </cell>
          <cell r="AG301">
            <v>68.75</v>
          </cell>
        </row>
        <row r="303">
          <cell r="A303" t="str">
            <v>Asset Replacement Projects</v>
          </cell>
        </row>
        <row r="304">
          <cell r="B304" t="str">
            <v>Cooma Area</v>
          </cell>
          <cell r="O304" t="str">
            <v>Replacement of 11kV Regulators (3 off)</v>
          </cell>
        </row>
        <row r="305">
          <cell r="B305" t="str">
            <v>Orange Substation</v>
          </cell>
          <cell r="O305" t="str">
            <v>Replacement of Orange 132/66kV Transformers</v>
          </cell>
        </row>
        <row r="306">
          <cell r="B306" t="str">
            <v>Queanbeyan Substation Refurbishment</v>
          </cell>
          <cell r="O306" t="str">
            <v>Replacement of the Queanbeyan Transformers</v>
          </cell>
        </row>
        <row r="307">
          <cell r="B307" t="str">
            <v>Queanbeyan Substation Refurbishment</v>
          </cell>
          <cell r="O307" t="str">
            <v>Replacement of the Queanbeyan 132kV &amp; 66kV switchyards</v>
          </cell>
        </row>
        <row r="308">
          <cell r="B308" t="str">
            <v>Queanbeyan Substation Refurbishment</v>
          </cell>
          <cell r="O308" t="str">
            <v>Replacement of the Queanbeyan Secondary Systems</v>
          </cell>
        </row>
        <row r="309">
          <cell r="B309" t="str">
            <v>Canberra Substation - Secondary Systems</v>
          </cell>
          <cell r="O309" t="str">
            <v>Replacement of the Canberra Tunnel Board</v>
          </cell>
        </row>
        <row r="310">
          <cell r="B310" t="str">
            <v xml:space="preserve">Yass-Wagga 132kV Line Refurbishment </v>
          </cell>
          <cell r="O310" t="str">
            <v>Replacement of 132kV structures</v>
          </cell>
        </row>
        <row r="311">
          <cell r="B311" t="str">
            <v xml:space="preserve">Yass-Wagga 132kV Line Refurbishment </v>
          </cell>
          <cell r="O311" t="str">
            <v>Replacement of 132kV structures and conductor</v>
          </cell>
        </row>
        <row r="312">
          <cell r="B312" t="str">
            <v>Darlington Pt to Coleambally 132kV Line</v>
          </cell>
          <cell r="O312" t="str">
            <v>Second Darlington Point to Coleambally 132kV Line</v>
          </cell>
        </row>
        <row r="313">
          <cell r="B313" t="str">
            <v>Darlington Pt to Coleambally 132kV Line</v>
          </cell>
          <cell r="O313" t="str">
            <v>Coleambally SS Augmentation</v>
          </cell>
        </row>
        <row r="314">
          <cell r="B314" t="str">
            <v>Darlington Pt to Coleambally 132kV Line</v>
          </cell>
          <cell r="O314" t="str">
            <v>Darlington Point 132kV Augmentations</v>
          </cell>
        </row>
        <row r="315">
          <cell r="B315" t="str">
            <v>Dapto 330/132kV Transformer</v>
          </cell>
          <cell r="O315" t="str">
            <v>Dapto 330/132kV Transformer (4th unit in No.2 Position)</v>
          </cell>
        </row>
        <row r="316">
          <cell r="B316" t="str">
            <v>Sydney West 330kV Upgrade</v>
          </cell>
          <cell r="O316" t="str">
            <v>Double Breaker on 30 Liverpol circuit at Sydney West</v>
          </cell>
        </row>
        <row r="317">
          <cell r="B317" t="str">
            <v>Power Station Connections</v>
          </cell>
          <cell r="O317" t="str">
            <v>Ulan 2x500MW units (30km to Wollar)</v>
          </cell>
        </row>
        <row r="318">
          <cell r="B318" t="str">
            <v>Power Station Connections</v>
          </cell>
          <cell r="O318" t="str">
            <v>Mt Piper 3 &amp; 4 units connected to 500kV switchyard</v>
          </cell>
        </row>
        <row r="319">
          <cell r="B319" t="str">
            <v>Power Station Connections</v>
          </cell>
          <cell r="O319" t="str">
            <v>GT plant connected at Uranquinity</v>
          </cell>
        </row>
        <row r="320">
          <cell r="B320" t="str">
            <v>Power Station Connections</v>
          </cell>
          <cell r="O320" t="str">
            <v>GT plant connected at Tomago</v>
          </cell>
        </row>
        <row r="321">
          <cell r="B321" t="str">
            <v>Power Station Connections</v>
          </cell>
          <cell r="O321" t="str">
            <v>GT plant connected at Eraring</v>
          </cell>
        </row>
        <row r="322">
          <cell r="B322" t="str">
            <v>Power Station Connections</v>
          </cell>
          <cell r="O322" t="str">
            <v>GT plant connected at Munmorah</v>
          </cell>
        </row>
        <row r="323">
          <cell r="B323" t="str">
            <v>Power Station Connections</v>
          </cell>
          <cell r="O323" t="str">
            <v>GT plant connected at Tallawarra</v>
          </cell>
        </row>
        <row r="324">
          <cell r="B324" t="str">
            <v>Power Station Connections</v>
          </cell>
          <cell r="O324" t="str">
            <v>GT plant connected at Marulan</v>
          </cell>
        </row>
        <row r="335">
          <cell r="A335" t="str">
            <v>Previous Committed List</v>
          </cell>
        </row>
        <row r="336">
          <cell r="A336">
            <v>1</v>
          </cell>
          <cell r="B336" t="str">
            <v>Newcastle and Lower North Coast Supply - Committed</v>
          </cell>
          <cell r="C336">
            <v>1</v>
          </cell>
          <cell r="D336">
            <v>38322</v>
          </cell>
          <cell r="E336">
            <v>39</v>
          </cell>
          <cell r="F336">
            <v>3</v>
          </cell>
          <cell r="G336">
            <v>38292</v>
          </cell>
          <cell r="H336">
            <v>6</v>
          </cell>
          <cell r="I336" t="str">
            <v>330/132kV Greenfield</v>
          </cell>
          <cell r="J336">
            <v>1</v>
          </cell>
          <cell r="L336" t="str">
            <v>6.5.7</v>
          </cell>
          <cell r="M336" t="str">
            <v>Comm</v>
          </cell>
          <cell r="N336" t="str">
            <v>Committed</v>
          </cell>
          <cell r="O336" t="str">
            <v>Establishment of Waratah West 330/132kV Sub - Contract</v>
          </cell>
          <cell r="P336" t="str">
            <v>330SS</v>
          </cell>
          <cell r="Q336" t="str">
            <v>Northern</v>
          </cell>
          <cell r="R336">
            <v>14</v>
          </cell>
        </row>
        <row r="337">
          <cell r="A337">
            <v>2</v>
          </cell>
          <cell r="B337" t="str">
            <v>Sydney West SVC</v>
          </cell>
          <cell r="C337">
            <v>1</v>
          </cell>
          <cell r="D337">
            <v>38322</v>
          </cell>
          <cell r="E337">
            <v>55</v>
          </cell>
          <cell r="F337">
            <v>3</v>
          </cell>
          <cell r="G337">
            <v>38292</v>
          </cell>
          <cell r="H337">
            <v>6</v>
          </cell>
          <cell r="I337" t="str">
            <v>330/132kV Greenfield</v>
          </cell>
          <cell r="J337">
            <v>1</v>
          </cell>
          <cell r="L337" t="str">
            <v>5.2.2</v>
          </cell>
          <cell r="M337" t="str">
            <v>Const</v>
          </cell>
          <cell r="N337" t="str">
            <v>Committed</v>
          </cell>
          <cell r="O337" t="str">
            <v>Sydney West SVC - Contract</v>
          </cell>
          <cell r="P337" t="str">
            <v>SVC</v>
          </cell>
          <cell r="Q337" t="str">
            <v>Central</v>
          </cell>
          <cell r="R337">
            <v>20</v>
          </cell>
        </row>
        <row r="338">
          <cell r="A338">
            <v>3</v>
          </cell>
          <cell r="B338" t="str">
            <v>Waratah West - 330 kV Transformation</v>
          </cell>
          <cell r="C338">
            <v>1</v>
          </cell>
          <cell r="D338">
            <v>38322</v>
          </cell>
          <cell r="E338">
            <v>63</v>
          </cell>
          <cell r="F338">
            <v>3</v>
          </cell>
          <cell r="G338">
            <v>38292</v>
          </cell>
          <cell r="H338">
            <v>6</v>
          </cell>
          <cell r="I338" t="str">
            <v>330/132kV Greenfield</v>
          </cell>
          <cell r="J338">
            <v>1</v>
          </cell>
          <cell r="L338" t="str">
            <v>5.2.1</v>
          </cell>
          <cell r="M338" t="str">
            <v>Const</v>
          </cell>
          <cell r="N338" t="str">
            <v>Committed</v>
          </cell>
          <cell r="O338" t="str">
            <v>Waratah West- 330kV Tx1 for PDR T2059 Tomago Smelter Upgrade</v>
          </cell>
          <cell r="P338" t="str">
            <v>330SS</v>
          </cell>
          <cell r="Q338" t="str">
            <v>Northern</v>
          </cell>
        </row>
        <row r="339">
          <cell r="A339">
            <v>4</v>
          </cell>
          <cell r="B339" t="str">
            <v>Yass 330 kV Substation Equipment Replacement</v>
          </cell>
          <cell r="C339">
            <v>1</v>
          </cell>
          <cell r="D339">
            <v>38534</v>
          </cell>
          <cell r="E339">
            <v>68</v>
          </cell>
          <cell r="F339">
            <v>3</v>
          </cell>
          <cell r="G339">
            <v>38292</v>
          </cell>
          <cell r="H339">
            <v>6</v>
          </cell>
          <cell r="I339" t="str">
            <v>330/132kV Greenfield</v>
          </cell>
          <cell r="J339">
            <v>8.0666666666666664</v>
          </cell>
          <cell r="L339" t="str">
            <v>5.2.7</v>
          </cell>
          <cell r="M339" t="str">
            <v>Const</v>
          </cell>
          <cell r="N339" t="str">
            <v>Committed</v>
          </cell>
          <cell r="O339" t="str">
            <v>Yass 330kV Substation Refurbishment - Contract</v>
          </cell>
          <cell r="P339" t="str">
            <v>330SS</v>
          </cell>
          <cell r="Q339" t="str">
            <v>Southern</v>
          </cell>
          <cell r="R339">
            <v>32</v>
          </cell>
        </row>
        <row r="340">
          <cell r="A340">
            <v>5</v>
          </cell>
          <cell r="B340" t="str">
            <v>Yass 330 kV Substation Equipment Replacement</v>
          </cell>
          <cell r="C340">
            <v>1</v>
          </cell>
          <cell r="D340">
            <v>38534</v>
          </cell>
          <cell r="E340">
            <v>68</v>
          </cell>
          <cell r="F340">
            <v>2</v>
          </cell>
          <cell r="G340">
            <v>38292</v>
          </cell>
          <cell r="H340">
            <v>2</v>
          </cell>
          <cell r="I340" t="str">
            <v>EHV TL -REF</v>
          </cell>
          <cell r="J340">
            <v>8.0666666666666664</v>
          </cell>
          <cell r="L340" t="str">
            <v>5.2.7</v>
          </cell>
          <cell r="M340" t="str">
            <v>Const</v>
          </cell>
          <cell r="N340" t="str">
            <v>Committed</v>
          </cell>
          <cell r="O340" t="str">
            <v>Yass TL Re-arrangements associated with Sub - Contract</v>
          </cell>
          <cell r="P340" t="str">
            <v>TL REF</v>
          </cell>
          <cell r="Q340" t="str">
            <v>Southern</v>
          </cell>
          <cell r="R340">
            <v>6</v>
          </cell>
        </row>
        <row r="341">
          <cell r="A341">
            <v>6</v>
          </cell>
          <cell r="B341" t="str">
            <v>Newcastle and Lower North Coast Supply - Committed</v>
          </cell>
          <cell r="C341">
            <v>1</v>
          </cell>
          <cell r="D341">
            <v>38322</v>
          </cell>
          <cell r="E341">
            <v>39</v>
          </cell>
          <cell r="F341">
            <v>3</v>
          </cell>
          <cell r="G341">
            <v>38292</v>
          </cell>
          <cell r="H341">
            <v>9</v>
          </cell>
          <cell r="I341" t="str">
            <v>330/132kV Aug</v>
          </cell>
          <cell r="J341">
            <v>1</v>
          </cell>
          <cell r="L341" t="str">
            <v>6.5.7</v>
          </cell>
          <cell r="M341" t="str">
            <v>Comm</v>
          </cell>
          <cell r="N341" t="str">
            <v>Committed</v>
          </cell>
          <cell r="O341" t="str">
            <v>Tomago 330kV SS Augmentations - Contract</v>
          </cell>
          <cell r="P341" t="str">
            <v>330SS</v>
          </cell>
          <cell r="Q341" t="str">
            <v>Northern</v>
          </cell>
          <cell r="R341">
            <v>4</v>
          </cell>
        </row>
        <row r="342">
          <cell r="A342">
            <v>7</v>
          </cell>
          <cell r="B342" t="str">
            <v>Newcastle and Lower North Coast Supply - Committed</v>
          </cell>
          <cell r="C342">
            <v>1</v>
          </cell>
          <cell r="D342">
            <v>38322</v>
          </cell>
          <cell r="E342">
            <v>39</v>
          </cell>
          <cell r="F342">
            <v>3</v>
          </cell>
          <cell r="G342">
            <v>38292</v>
          </cell>
          <cell r="H342">
            <v>9</v>
          </cell>
          <cell r="I342" t="str">
            <v>330/132kV Aug</v>
          </cell>
          <cell r="J342">
            <v>1</v>
          </cell>
          <cell r="L342" t="str">
            <v>6.5.7</v>
          </cell>
          <cell r="M342" t="str">
            <v>Comm</v>
          </cell>
          <cell r="N342" t="str">
            <v>Committed</v>
          </cell>
          <cell r="O342" t="str">
            <v>Newcastle 330/132kV Substation Augmentations - Contract</v>
          </cell>
          <cell r="P342" t="str">
            <v>330SS</v>
          </cell>
          <cell r="Q342" t="str">
            <v>Northern</v>
          </cell>
          <cell r="R342">
            <v>1</v>
          </cell>
        </row>
        <row r="343">
          <cell r="A343">
            <v>8</v>
          </cell>
          <cell r="B343" t="str">
            <v>Newcastle and Lower North Coast Supply - Committed</v>
          </cell>
          <cell r="C343">
            <v>1</v>
          </cell>
          <cell r="D343">
            <v>38322</v>
          </cell>
          <cell r="E343">
            <v>39</v>
          </cell>
          <cell r="F343">
            <v>2</v>
          </cell>
          <cell r="G343">
            <v>38292</v>
          </cell>
          <cell r="H343">
            <v>4</v>
          </cell>
          <cell r="I343" t="str">
            <v>TL -REF</v>
          </cell>
          <cell r="J343">
            <v>1</v>
          </cell>
          <cell r="L343" t="str">
            <v>6.5.7</v>
          </cell>
          <cell r="M343" t="str">
            <v>Comm</v>
          </cell>
          <cell r="N343" t="str">
            <v>Committed</v>
          </cell>
          <cell r="O343" t="str">
            <v>Tomago/Waratah West minor line alterations - Contract</v>
          </cell>
          <cell r="P343" t="str">
            <v>TL REF</v>
          </cell>
          <cell r="Q343" t="str">
            <v>Northern</v>
          </cell>
          <cell r="R343">
            <v>1</v>
          </cell>
        </row>
        <row r="344">
          <cell r="A344">
            <v>9</v>
          </cell>
          <cell r="B344" t="str">
            <v>Waratah West - 330 kV Transformation</v>
          </cell>
          <cell r="C344">
            <v>1</v>
          </cell>
          <cell r="D344">
            <v>38322</v>
          </cell>
          <cell r="E344">
            <v>64</v>
          </cell>
          <cell r="F344">
            <v>3</v>
          </cell>
          <cell r="G344">
            <v>38292</v>
          </cell>
          <cell r="H344">
            <v>9</v>
          </cell>
          <cell r="I344" t="str">
            <v>330/132kV Aug</v>
          </cell>
          <cell r="J344">
            <v>1</v>
          </cell>
          <cell r="L344" t="str">
            <v>5.2.1</v>
          </cell>
          <cell r="M344" t="str">
            <v>Const</v>
          </cell>
          <cell r="N344" t="str">
            <v>Committed</v>
          </cell>
          <cell r="O344" t="str">
            <v>Tomago SS Augmentation for PDR T2059 Tomago Smelter Upgrade</v>
          </cell>
          <cell r="P344" t="str">
            <v>330SS</v>
          </cell>
          <cell r="Q344" t="str">
            <v>Northern</v>
          </cell>
        </row>
        <row r="345">
          <cell r="A345">
            <v>10</v>
          </cell>
          <cell r="B345" t="str">
            <v>Waratah West - 330 kV Transformation</v>
          </cell>
          <cell r="C345">
            <v>1</v>
          </cell>
          <cell r="D345">
            <v>38322</v>
          </cell>
          <cell r="E345">
            <v>64</v>
          </cell>
          <cell r="F345">
            <v>3</v>
          </cell>
          <cell r="G345">
            <v>38292</v>
          </cell>
          <cell r="H345">
            <v>9</v>
          </cell>
          <cell r="I345" t="str">
            <v>330/132kV Aug</v>
          </cell>
          <cell r="J345">
            <v>1</v>
          </cell>
          <cell r="L345" t="str">
            <v>5.2.1</v>
          </cell>
          <cell r="M345" t="str">
            <v>Const</v>
          </cell>
          <cell r="N345" t="str">
            <v>Committed</v>
          </cell>
          <cell r="O345" t="str">
            <v>Newcastle SS Augmentation for PDR T2059 Tomago Smelter Upgrade</v>
          </cell>
          <cell r="P345" t="str">
            <v>330SS</v>
          </cell>
          <cell r="Q345" t="str">
            <v>Northern</v>
          </cell>
        </row>
        <row r="346">
          <cell r="A346">
            <v>11</v>
          </cell>
          <cell r="B346" t="str">
            <v>Waratah West - 330 kV Transformation</v>
          </cell>
          <cell r="C346">
            <v>1</v>
          </cell>
          <cell r="D346">
            <v>38322</v>
          </cell>
          <cell r="E346">
            <v>46</v>
          </cell>
          <cell r="F346">
            <v>2</v>
          </cell>
          <cell r="G346">
            <v>38292</v>
          </cell>
          <cell r="H346">
            <v>4</v>
          </cell>
          <cell r="I346" t="str">
            <v>TL -REF</v>
          </cell>
          <cell r="J346">
            <v>1</v>
          </cell>
          <cell r="L346" t="str">
            <v>5.2.1</v>
          </cell>
          <cell r="M346" t="str">
            <v>Const</v>
          </cell>
          <cell r="N346" t="str">
            <v>Committed</v>
          </cell>
          <cell r="O346" t="str">
            <v>95W TL for PDR T2059 Tomago Smelter Upgrade</v>
          </cell>
          <cell r="P346" t="str">
            <v>TL REF</v>
          </cell>
          <cell r="Q346" t="str">
            <v>Northern</v>
          </cell>
        </row>
        <row r="347">
          <cell r="A347">
            <v>12</v>
          </cell>
          <cell r="B347" t="str">
            <v>Waratah West - 330 kV Transformation</v>
          </cell>
          <cell r="C347">
            <v>1</v>
          </cell>
          <cell r="D347">
            <v>38322</v>
          </cell>
          <cell r="E347">
            <v>64</v>
          </cell>
          <cell r="F347">
            <v>2</v>
          </cell>
          <cell r="G347">
            <v>38292</v>
          </cell>
          <cell r="H347">
            <v>4</v>
          </cell>
          <cell r="I347" t="str">
            <v>TL -REF</v>
          </cell>
          <cell r="J347">
            <v>1</v>
          </cell>
          <cell r="L347" t="str">
            <v>5.2.1</v>
          </cell>
          <cell r="M347" t="str">
            <v>Const</v>
          </cell>
          <cell r="N347" t="str">
            <v>Committed</v>
          </cell>
          <cell r="O347" t="str">
            <v>95N TL Uprating for PDR T2059 Tomago Smelter Upgrade</v>
          </cell>
          <cell r="P347" t="str">
            <v>TL REF</v>
          </cell>
          <cell r="Q347" t="str">
            <v>Northern</v>
          </cell>
        </row>
        <row r="348">
          <cell r="A348">
            <v>13</v>
          </cell>
          <cell r="B348" t="str">
            <v>Wollar - Wellington 330 kV Line &amp; Wollar 330 kV Sw Stn</v>
          </cell>
          <cell r="C348">
            <v>1</v>
          </cell>
          <cell r="D348">
            <v>39417</v>
          </cell>
          <cell r="E348">
            <v>65</v>
          </cell>
          <cell r="F348">
            <v>1</v>
          </cell>
          <cell r="G348">
            <v>38292</v>
          </cell>
          <cell r="H348">
            <v>1</v>
          </cell>
          <cell r="I348" t="str">
            <v>EHV TL -EIS</v>
          </cell>
          <cell r="J348">
            <v>37.5</v>
          </cell>
          <cell r="L348" t="str">
            <v>5.3.4</v>
          </cell>
          <cell r="M348" t="str">
            <v>Likely</v>
          </cell>
          <cell r="N348" t="str">
            <v>Committed</v>
          </cell>
          <cell r="O348" t="str">
            <v>Wollar to Wellington 330kV TL - Contract</v>
          </cell>
          <cell r="P348" t="str">
            <v>TL EIS</v>
          </cell>
          <cell r="Q348" t="str">
            <v>Central</v>
          </cell>
          <cell r="R348">
            <v>65</v>
          </cell>
        </row>
        <row r="349">
          <cell r="A349">
            <v>14</v>
          </cell>
          <cell r="B349" t="str">
            <v>Armidale, Mrln, Vales, Vinyd,Well'ton,&amp; Yass 330 kV Txs</v>
          </cell>
          <cell r="C349">
            <v>1</v>
          </cell>
          <cell r="D349">
            <v>38292</v>
          </cell>
          <cell r="E349">
            <v>3</v>
          </cell>
          <cell r="F349">
            <v>3</v>
          </cell>
          <cell r="G349">
            <v>38292</v>
          </cell>
          <cell r="H349">
            <v>11</v>
          </cell>
          <cell r="I349" t="str">
            <v>Transformer Replace</v>
          </cell>
          <cell r="J349">
            <v>0</v>
          </cell>
          <cell r="L349" t="str">
            <v>6.3.1</v>
          </cell>
          <cell r="M349" t="str">
            <v>Likely</v>
          </cell>
          <cell r="N349" t="str">
            <v>Committed</v>
          </cell>
          <cell r="O349" t="str">
            <v>Vineyard 330kV SS- Replacement of No.2 Tx - Contract</v>
          </cell>
          <cell r="P349" t="str">
            <v>330TX</v>
          </cell>
          <cell r="Q349" t="str">
            <v>Central</v>
          </cell>
          <cell r="R349">
            <v>5</v>
          </cell>
        </row>
        <row r="350">
          <cell r="A350">
            <v>15</v>
          </cell>
          <cell r="B350" t="str">
            <v>Liverpool Third 330/132 kV Transformer</v>
          </cell>
          <cell r="C350">
            <v>1</v>
          </cell>
          <cell r="D350">
            <v>38322</v>
          </cell>
          <cell r="E350">
            <v>28</v>
          </cell>
          <cell r="F350">
            <v>3</v>
          </cell>
          <cell r="G350">
            <v>38292</v>
          </cell>
          <cell r="H350">
            <v>11</v>
          </cell>
          <cell r="I350" t="str">
            <v>Transformer Replace</v>
          </cell>
          <cell r="J350">
            <v>1</v>
          </cell>
          <cell r="L350" t="str">
            <v>5.2.3</v>
          </cell>
          <cell r="M350" t="str">
            <v>Const</v>
          </cell>
          <cell r="N350" t="str">
            <v>Committed</v>
          </cell>
          <cell r="O350" t="str">
            <v>Liverpool Third Transformer - Contract</v>
          </cell>
          <cell r="P350" t="str">
            <v>330SS</v>
          </cell>
          <cell r="Q350" t="str">
            <v>Central</v>
          </cell>
          <cell r="R350">
            <v>9</v>
          </cell>
        </row>
        <row r="351">
          <cell r="A351">
            <v>16</v>
          </cell>
          <cell r="B351" t="str">
            <v>Coffs Harbour: 330/132 kV Substation</v>
          </cell>
          <cell r="C351">
            <v>1</v>
          </cell>
          <cell r="D351">
            <v>38961</v>
          </cell>
          <cell r="E351">
            <v>9</v>
          </cell>
          <cell r="F351">
            <v>3</v>
          </cell>
          <cell r="G351">
            <v>38292</v>
          </cell>
          <cell r="H351">
            <v>6</v>
          </cell>
          <cell r="I351" t="str">
            <v>330/132kV Greenfield</v>
          </cell>
          <cell r="J351">
            <v>22.3</v>
          </cell>
          <cell r="L351" t="str">
            <v>5.3.1</v>
          </cell>
          <cell r="M351" t="str">
            <v>Likely</v>
          </cell>
          <cell r="N351" t="str">
            <v>Committed</v>
          </cell>
          <cell r="O351" t="str">
            <v>Coffs Harbour 330/132kV Substation - Contract</v>
          </cell>
          <cell r="P351" t="str">
            <v>330SS</v>
          </cell>
          <cell r="Q351" t="str">
            <v>Northern</v>
          </cell>
          <cell r="R351">
            <v>18</v>
          </cell>
        </row>
        <row r="352">
          <cell r="A352">
            <v>17</v>
          </cell>
          <cell r="B352" t="str">
            <v>Coffs Harbour: 330/132 kV Substation</v>
          </cell>
          <cell r="C352">
            <v>1</v>
          </cell>
          <cell r="D352">
            <v>38961</v>
          </cell>
          <cell r="E352">
            <v>9</v>
          </cell>
          <cell r="F352">
            <v>2</v>
          </cell>
          <cell r="G352">
            <v>38292</v>
          </cell>
          <cell r="H352">
            <v>2</v>
          </cell>
          <cell r="I352" t="str">
            <v>EHV TL -REF</v>
          </cell>
          <cell r="J352">
            <v>22.3</v>
          </cell>
          <cell r="L352" t="str">
            <v>5.3.1</v>
          </cell>
          <cell r="M352" t="str">
            <v>Likely</v>
          </cell>
          <cell r="N352" t="str">
            <v>Committed</v>
          </cell>
          <cell r="O352" t="str">
            <v>Coffs Harbour TL Rearrangement - Contract</v>
          </cell>
          <cell r="P352" t="str">
            <v>TL REF</v>
          </cell>
          <cell r="Q352" t="str">
            <v>Northern</v>
          </cell>
          <cell r="R352">
            <v>2</v>
          </cell>
        </row>
        <row r="353">
          <cell r="A353">
            <v>18</v>
          </cell>
          <cell r="B353" t="str">
            <v>Central Coast 330 kV Rearr'ts: Vales Point</v>
          </cell>
          <cell r="C353">
            <v>1</v>
          </cell>
          <cell r="D353">
            <v>38687</v>
          </cell>
          <cell r="E353">
            <v>8</v>
          </cell>
          <cell r="F353">
            <v>3</v>
          </cell>
          <cell r="G353">
            <v>38292</v>
          </cell>
          <cell r="H353">
            <v>9</v>
          </cell>
          <cell r="I353" t="str">
            <v>330/132kV Aug</v>
          </cell>
          <cell r="J353">
            <v>13.166666666666666</v>
          </cell>
          <cell r="L353" t="str">
            <v>5.3.6</v>
          </cell>
          <cell r="M353" t="str">
            <v>Likely</v>
          </cell>
          <cell r="N353" t="str">
            <v>Committed</v>
          </cell>
          <cell r="O353" t="str">
            <v>Vales Point 330 kV Switchyard Rationalisation (PDR 2054)</v>
          </cell>
          <cell r="P353" t="str">
            <v>330SS</v>
          </cell>
          <cell r="Q353" t="str">
            <v>Northern</v>
          </cell>
          <cell r="R353">
            <v>0.25</v>
          </cell>
        </row>
        <row r="354">
          <cell r="A354">
            <v>19</v>
          </cell>
          <cell r="B354" t="str">
            <v>Central Coast 330 kV Rearr'ts: Vales Point</v>
          </cell>
          <cell r="C354">
            <v>1</v>
          </cell>
          <cell r="D354">
            <v>38687</v>
          </cell>
          <cell r="E354">
            <v>8</v>
          </cell>
          <cell r="F354">
            <v>3</v>
          </cell>
          <cell r="G354">
            <v>38292</v>
          </cell>
          <cell r="H354">
            <v>9</v>
          </cell>
          <cell r="I354" t="str">
            <v>330/132kV Aug</v>
          </cell>
          <cell r="J354">
            <v>13.166666666666666</v>
          </cell>
          <cell r="L354" t="str">
            <v>5.3.6</v>
          </cell>
          <cell r="M354" t="str">
            <v>Likely</v>
          </cell>
          <cell r="N354" t="str">
            <v>Committed</v>
          </cell>
          <cell r="O354" t="str">
            <v>Munmorah 330 kV Switchyard Rationalisation (PDR 2054)</v>
          </cell>
          <cell r="P354" t="str">
            <v>330SS</v>
          </cell>
          <cell r="Q354" t="str">
            <v>Northern</v>
          </cell>
          <cell r="R354">
            <v>0.25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heet4"/>
      <sheetName val="Sheet5"/>
      <sheetName val="Check These"/>
      <sheetName val="Summary by Location"/>
      <sheetName val="Summary by Strategy"/>
      <sheetName val="Projects"/>
      <sheetName val="Strategies"/>
      <sheetName val="Comments"/>
    </sheetNames>
    <sheetDataSet>
      <sheetData sheetId="0"/>
      <sheetData sheetId="1"/>
      <sheetData sheetId="2"/>
      <sheetData sheetId="3"/>
      <sheetData sheetId="4"/>
      <sheetData sheetId="5"/>
      <sheetData sheetId="6">
        <row r="7">
          <cell r="B7">
            <v>0</v>
          </cell>
          <cell r="C7" t="str">
            <v>Transformers</v>
          </cell>
          <cell r="D7" t="str">
            <v>Condition Assessment</v>
          </cell>
          <cell r="E7" t="str">
            <v>Other</v>
          </cell>
          <cell r="F7" t="str">
            <v>Life Assessment</v>
          </cell>
          <cell r="G7" t="str">
            <v>O</v>
          </cell>
          <cell r="H7" t="str">
            <v>I</v>
          </cell>
          <cell r="I7">
            <v>1994</v>
          </cell>
          <cell r="J7" t="str">
            <v>Asset Managers</v>
          </cell>
          <cell r="K7" t="str">
            <v>Recurrent</v>
          </cell>
          <cell r="M7" t="str">
            <v>RM</v>
          </cell>
          <cell r="Q7">
            <v>3</v>
          </cell>
        </row>
        <row r="8">
          <cell r="B8">
            <v>0.1</v>
          </cell>
          <cell r="C8" t="str">
            <v>Transformers</v>
          </cell>
          <cell r="D8" t="str">
            <v>Transformer/Reactor Refurbishment</v>
          </cell>
          <cell r="E8" t="str">
            <v>Life Extension</v>
          </cell>
          <cell r="F8" t="str">
            <v>Refurbish Transformers</v>
          </cell>
          <cell r="G8" t="str">
            <v>M</v>
          </cell>
          <cell r="H8" t="str">
            <v>C</v>
          </cell>
          <cell r="I8">
            <v>1994</v>
          </cell>
          <cell r="J8" t="str">
            <v>Asset Managers</v>
          </cell>
          <cell r="K8" t="str">
            <v>Recurrent</v>
          </cell>
          <cell r="L8" t="str">
            <v>Need to separate oil leaks and oil treatment and also to include all txs in Attach A</v>
          </cell>
          <cell r="M8" t="str">
            <v>Assess indivually</v>
          </cell>
          <cell r="Q8" t="str">
            <v>3i</v>
          </cell>
        </row>
        <row r="9">
          <cell r="B9">
            <v>1</v>
          </cell>
          <cell r="C9" t="str">
            <v>Transformers</v>
          </cell>
          <cell r="D9" t="str">
            <v>Transformer/Reactor Life Extension</v>
          </cell>
          <cell r="E9" t="str">
            <v>Life Extension</v>
          </cell>
          <cell r="F9" t="str">
            <v>Life Extension Works</v>
          </cell>
          <cell r="G9" t="str">
            <v>C</v>
          </cell>
        </row>
        <row r="10">
          <cell r="B10">
            <v>1.1000000000000001</v>
          </cell>
          <cell r="C10" t="str">
            <v>Transformers</v>
          </cell>
          <cell r="D10" t="str">
            <v>Transformer/Reactor Replacement</v>
          </cell>
          <cell r="E10" t="str">
            <v>Replacement</v>
          </cell>
          <cell r="F10" t="str">
            <v>Replace Transformers (planned)</v>
          </cell>
          <cell r="G10" t="str">
            <v>C</v>
          </cell>
          <cell r="H10" t="str">
            <v>C</v>
          </cell>
          <cell r="I10">
            <v>2002</v>
          </cell>
          <cell r="J10" t="str">
            <v>Asset Managers</v>
          </cell>
          <cell r="K10" t="str">
            <v>Recurrent</v>
          </cell>
          <cell r="M10" t="str">
            <v>Assess indivually</v>
          </cell>
          <cell r="Q10" t="str">
            <v>2i</v>
          </cell>
        </row>
        <row r="11">
          <cell r="B11">
            <v>2</v>
          </cell>
          <cell r="C11" t="str">
            <v>Transformers</v>
          </cell>
          <cell r="D11" t="str">
            <v>Transformer/Reactor Failure</v>
          </cell>
          <cell r="E11" t="str">
            <v>Replacement</v>
          </cell>
          <cell r="F11" t="str">
            <v>Replace Transformers (unplanned)</v>
          </cell>
          <cell r="G11" t="str">
            <v>C</v>
          </cell>
          <cell r="H11" t="str">
            <v>C</v>
          </cell>
          <cell r="I11">
            <v>2002</v>
          </cell>
          <cell r="J11" t="str">
            <v>SSE</v>
          </cell>
          <cell r="K11" t="str">
            <v>Recurrent</v>
          </cell>
          <cell r="M11">
            <v>0</v>
          </cell>
          <cell r="N11">
            <v>0</v>
          </cell>
          <cell r="O11">
            <v>10</v>
          </cell>
          <cell r="P11">
            <v>0</v>
          </cell>
          <cell r="Q11">
            <v>1</v>
          </cell>
        </row>
        <row r="12">
          <cell r="B12">
            <v>3</v>
          </cell>
          <cell r="C12" t="str">
            <v>Transformers</v>
          </cell>
          <cell r="D12" t="str">
            <v>Conservator Bags</v>
          </cell>
          <cell r="E12" t="str">
            <v>Conservator Bags</v>
          </cell>
          <cell r="F12" t="str">
            <v>Install bags on Txs manufactured &gt;1975</v>
          </cell>
          <cell r="G12" t="str">
            <v>C</v>
          </cell>
          <cell r="H12" t="str">
            <v>R</v>
          </cell>
          <cell r="I12">
            <v>1994</v>
          </cell>
          <cell r="J12" t="str">
            <v>Asset Managers</v>
          </cell>
          <cell r="K12" t="str">
            <v>Deferred (no date)</v>
          </cell>
          <cell r="L12" t="str">
            <v>Need to split Strategy a1 into pre 1975 and post1975</v>
          </cell>
          <cell r="M12">
            <v>0</v>
          </cell>
          <cell r="N12">
            <v>0</v>
          </cell>
          <cell r="O12">
            <v>0</v>
          </cell>
          <cell r="P12">
            <v>10</v>
          </cell>
          <cell r="Q12">
            <v>3</v>
          </cell>
        </row>
        <row r="13">
          <cell r="B13">
            <v>3</v>
          </cell>
          <cell r="C13" t="str">
            <v>Transformers</v>
          </cell>
          <cell r="D13" t="str">
            <v>Conservator Bags</v>
          </cell>
          <cell r="E13" t="str">
            <v>Conservator Bags</v>
          </cell>
          <cell r="F13" t="str">
            <v>Install bags on Txs manufactured &lt;1975</v>
          </cell>
          <cell r="G13" t="str">
            <v>C</v>
          </cell>
          <cell r="H13" t="str">
            <v>R</v>
          </cell>
          <cell r="I13">
            <v>1994</v>
          </cell>
          <cell r="J13" t="str">
            <v>Asset Managers</v>
          </cell>
          <cell r="K13" t="str">
            <v>Deferred (2003)</v>
          </cell>
          <cell r="L13" t="str">
            <v>Reason for difference between pre 1975 and post 1975 not clear</v>
          </cell>
          <cell r="M13">
            <v>0</v>
          </cell>
          <cell r="N13">
            <v>0</v>
          </cell>
          <cell r="O13">
            <v>0</v>
          </cell>
          <cell r="P13">
            <v>8</v>
          </cell>
          <cell r="Q13">
            <v>3</v>
          </cell>
        </row>
        <row r="14">
          <cell r="B14">
            <v>3</v>
          </cell>
          <cell r="C14" t="str">
            <v>Transformers</v>
          </cell>
          <cell r="D14" t="str">
            <v>Conservator Bags</v>
          </cell>
          <cell r="E14" t="str">
            <v>Conservator Bags</v>
          </cell>
          <cell r="F14" t="str">
            <v>Review effectiveness of air/oil separation systems and investigate alternative methods</v>
          </cell>
          <cell r="G14" t="str">
            <v>O</v>
          </cell>
          <cell r="H14" t="str">
            <v>I</v>
          </cell>
          <cell r="I14">
            <v>2002</v>
          </cell>
          <cell r="J14" t="str">
            <v>AM/Central</v>
          </cell>
          <cell r="K14">
            <v>38352</v>
          </cell>
          <cell r="M14">
            <v>0</v>
          </cell>
          <cell r="N14">
            <v>0</v>
          </cell>
          <cell r="O14">
            <v>0</v>
          </cell>
          <cell r="P14">
            <v>8</v>
          </cell>
          <cell r="Q14">
            <v>3</v>
          </cell>
        </row>
        <row r="15">
          <cell r="B15">
            <v>4</v>
          </cell>
          <cell r="C15" t="str">
            <v>Transformers</v>
          </cell>
          <cell r="D15" t="str">
            <v>Sealing of On Load Tapchanger Diverter Compartments</v>
          </cell>
          <cell r="E15" t="str">
            <v>Other</v>
          </cell>
          <cell r="F15" t="str">
            <v>Review effectiveness of existing condition monitoring where oil leaks from diverter into the main tank and examine alternative techniques</v>
          </cell>
          <cell r="G15" t="str">
            <v>O</v>
          </cell>
          <cell r="H15" t="str">
            <v>I</v>
          </cell>
          <cell r="I15">
            <v>2002</v>
          </cell>
          <cell r="J15" t="str">
            <v>SSE</v>
          </cell>
          <cell r="K15">
            <v>38504</v>
          </cell>
          <cell r="L15" t="str">
            <v>Target dates required</v>
          </cell>
          <cell r="M15">
            <v>0</v>
          </cell>
          <cell r="N15">
            <v>0</v>
          </cell>
          <cell r="O15">
            <v>0</v>
          </cell>
          <cell r="P15">
            <v>8</v>
          </cell>
          <cell r="Q15">
            <v>3</v>
          </cell>
        </row>
        <row r="16">
          <cell r="B16">
            <v>5</v>
          </cell>
          <cell r="C16" t="str">
            <v>Transformers</v>
          </cell>
          <cell r="D16" t="str">
            <v>Ageing of On Load Tapchangers</v>
          </cell>
          <cell r="E16" t="str">
            <v>Other</v>
          </cell>
          <cell r="F16" t="str">
            <v>Review all tapchangers that operate more than 15,000 times per year and assess suitability for an on-line filter unit to be installed, or other methods of controlling diverter switch wear</v>
          </cell>
          <cell r="G16" t="str">
            <v>O</v>
          </cell>
          <cell r="H16" t="str">
            <v>I</v>
          </cell>
          <cell r="I16">
            <v>1998</v>
          </cell>
          <cell r="J16" t="str">
            <v>Asset Managers</v>
          </cell>
          <cell r="K16">
            <v>38504</v>
          </cell>
          <cell r="L16" t="str">
            <v>Target dates required</v>
          </cell>
          <cell r="M16">
            <v>2</v>
          </cell>
          <cell r="N16">
            <v>2</v>
          </cell>
          <cell r="O16">
            <v>10</v>
          </cell>
          <cell r="P16">
            <v>8</v>
          </cell>
          <cell r="Q16">
            <v>3</v>
          </cell>
        </row>
        <row r="17">
          <cell r="B17">
            <v>5</v>
          </cell>
          <cell r="C17" t="str">
            <v>Transformers</v>
          </cell>
          <cell r="D17" t="str">
            <v>Ageing of On Load Tapchangers</v>
          </cell>
          <cell r="E17" t="str">
            <v>Other</v>
          </cell>
          <cell r="F17" t="str">
            <v>Install on-line oil filter units as determined by the investigation</v>
          </cell>
          <cell r="G17" t="str">
            <v>C</v>
          </cell>
          <cell r="H17" t="str">
            <v>C</v>
          </cell>
          <cell r="I17">
            <v>1998</v>
          </cell>
          <cell r="J17" t="str">
            <v>Asset Managers</v>
          </cell>
          <cell r="K17" t="str">
            <v>To be determined by investigation</v>
          </cell>
          <cell r="M17">
            <v>2</v>
          </cell>
          <cell r="N17">
            <v>2</v>
          </cell>
          <cell r="O17">
            <v>10</v>
          </cell>
          <cell r="P17">
            <v>8</v>
          </cell>
          <cell r="Q17">
            <v>3</v>
          </cell>
        </row>
        <row r="18">
          <cell r="B18">
            <v>6</v>
          </cell>
          <cell r="C18" t="str">
            <v>Transformers</v>
          </cell>
          <cell r="D18" t="str">
            <v>Ageing of On Load Tapchangers</v>
          </cell>
          <cell r="E18" t="str">
            <v>Other</v>
          </cell>
          <cell r="F18" t="str">
            <v>Develop a schedule for the inspection of all Reinhausen tapchangers with greater than 300,000 operations (500,000 operations for transformers loaded between 30%  and 50% of rating)</v>
          </cell>
          <cell r="G18" t="str">
            <v>O</v>
          </cell>
          <cell r="H18" t="str">
            <v>I</v>
          </cell>
          <cell r="I18">
            <v>2002</v>
          </cell>
          <cell r="J18" t="str">
            <v>SSE</v>
          </cell>
          <cell r="K18">
            <v>38322</v>
          </cell>
          <cell r="L18" t="str">
            <v>If it hasn't been done need to renew target date.  Also need to split strategy it List and Maintenance Actions</v>
          </cell>
          <cell r="M18">
            <v>2</v>
          </cell>
          <cell r="N18">
            <v>2</v>
          </cell>
          <cell r="O18">
            <v>10</v>
          </cell>
          <cell r="P18">
            <v>10</v>
          </cell>
          <cell r="Q18">
            <v>3</v>
          </cell>
        </row>
        <row r="19">
          <cell r="B19">
            <v>6</v>
          </cell>
          <cell r="C19" t="str">
            <v>Transformers</v>
          </cell>
          <cell r="D19" t="str">
            <v>Ageing of On Load Tapchangers</v>
          </cell>
          <cell r="E19" t="str">
            <v>Other</v>
          </cell>
          <cell r="F19" t="str">
            <v>Inspect Reinhausen type diverters in conjunction with suitably trained persons as per operational schedule</v>
          </cell>
          <cell r="G19" t="str">
            <v>O</v>
          </cell>
          <cell r="H19" t="str">
            <v>I</v>
          </cell>
          <cell r="I19">
            <v>2002</v>
          </cell>
          <cell r="J19" t="str">
            <v>Asset Managers</v>
          </cell>
          <cell r="K19">
            <v>38533</v>
          </cell>
          <cell r="M19">
            <v>2</v>
          </cell>
          <cell r="N19">
            <v>2</v>
          </cell>
          <cell r="O19">
            <v>10</v>
          </cell>
          <cell r="P19">
            <v>10</v>
          </cell>
          <cell r="Q19">
            <v>3</v>
          </cell>
        </row>
        <row r="20">
          <cell r="B20">
            <v>6</v>
          </cell>
          <cell r="C20" t="str">
            <v>Transformers</v>
          </cell>
          <cell r="D20" t="str">
            <v>Ageing of On Load Tapchangers</v>
          </cell>
          <cell r="E20" t="str">
            <v>Replacement</v>
          </cell>
          <cell r="F20" t="str">
            <v>Replace Reinhausen diverter switches dependent on assessment</v>
          </cell>
          <cell r="G20" t="str">
            <v>C</v>
          </cell>
          <cell r="H20" t="str">
            <v>C</v>
          </cell>
          <cell r="I20">
            <v>1998</v>
          </cell>
          <cell r="J20" t="str">
            <v>Asset Managers</v>
          </cell>
          <cell r="K20" t="str">
            <v>To be determined by investigation</v>
          </cell>
          <cell r="L20" t="str">
            <v>This strategy will need to be defined better so it can be costed.</v>
          </cell>
          <cell r="M20">
            <v>2</v>
          </cell>
          <cell r="N20">
            <v>2</v>
          </cell>
          <cell r="O20">
            <v>10</v>
          </cell>
          <cell r="P20">
            <v>10</v>
          </cell>
          <cell r="Q20">
            <v>3</v>
          </cell>
        </row>
        <row r="21">
          <cell r="B21">
            <v>7</v>
          </cell>
          <cell r="C21" t="str">
            <v>Transformers</v>
          </cell>
          <cell r="D21" t="str">
            <v>Ageing of On Load Tapchangers</v>
          </cell>
          <cell r="E21" t="str">
            <v>Other</v>
          </cell>
          <cell r="F21" t="str">
            <v>Identify F&amp;D Type diverters where there is no mechanical stop</v>
          </cell>
          <cell r="G21" t="str">
            <v>O</v>
          </cell>
          <cell r="H21" t="str">
            <v>I</v>
          </cell>
          <cell r="I21">
            <v>2003</v>
          </cell>
          <cell r="J21" t="str">
            <v>Asset Managers</v>
          </cell>
          <cell r="L21" t="str">
            <v xml:space="preserve">This strategy needs to be split into I &amp; M and target date added to I </v>
          </cell>
          <cell r="M21">
            <v>2</v>
          </cell>
          <cell r="N21">
            <v>2</v>
          </cell>
          <cell r="O21">
            <v>10</v>
          </cell>
          <cell r="P21">
            <v>10</v>
          </cell>
          <cell r="Q21">
            <v>3</v>
          </cell>
        </row>
        <row r="22">
          <cell r="B22">
            <v>7.1</v>
          </cell>
          <cell r="C22" t="str">
            <v>Transformers</v>
          </cell>
          <cell r="D22" t="str">
            <v>Ageing of On Load Tapchangers</v>
          </cell>
          <cell r="E22" t="str">
            <v>Other</v>
          </cell>
          <cell r="F22" t="str">
            <v>Fit new end stops to F &amp; D types</v>
          </cell>
          <cell r="G22" t="str">
            <v>O</v>
          </cell>
          <cell r="H22" t="str">
            <v>M</v>
          </cell>
          <cell r="I22">
            <v>2003</v>
          </cell>
          <cell r="J22" t="str">
            <v>Asset Managers</v>
          </cell>
          <cell r="K22">
            <v>38168</v>
          </cell>
          <cell r="L22" t="str">
            <v>If not done renew target dates.</v>
          </cell>
          <cell r="M22">
            <v>2</v>
          </cell>
          <cell r="N22">
            <v>2</v>
          </cell>
          <cell r="O22">
            <v>10</v>
          </cell>
          <cell r="P22">
            <v>10</v>
          </cell>
          <cell r="Q22">
            <v>3</v>
          </cell>
        </row>
        <row r="23">
          <cell r="B23">
            <v>8</v>
          </cell>
          <cell r="C23" t="str">
            <v>Transformers</v>
          </cell>
          <cell r="D23" t="str">
            <v>Ageing of On Load Tapchangers</v>
          </cell>
          <cell r="E23" t="str">
            <v>Other</v>
          </cell>
          <cell r="F23" t="str">
            <v>Investigate comparison methods to verify alignment in tapchangers</v>
          </cell>
          <cell r="G23" t="str">
            <v>O</v>
          </cell>
          <cell r="H23" t="str">
            <v>I</v>
          </cell>
          <cell r="I23">
            <v>2003</v>
          </cell>
          <cell r="J23" t="str">
            <v>SSE</v>
          </cell>
          <cell r="K23">
            <v>38533</v>
          </cell>
          <cell r="M23">
            <v>2</v>
          </cell>
          <cell r="N23">
            <v>2</v>
          </cell>
          <cell r="O23">
            <v>10</v>
          </cell>
          <cell r="P23">
            <v>10</v>
          </cell>
          <cell r="Q23">
            <v>3</v>
          </cell>
        </row>
        <row r="24">
          <cell r="B24">
            <v>9</v>
          </cell>
          <cell r="C24" t="str">
            <v>Transformers</v>
          </cell>
          <cell r="D24" t="str">
            <v>Ageing of On Load Tapchangers</v>
          </cell>
          <cell r="E24" t="str">
            <v>Other</v>
          </cell>
          <cell r="F24" t="str">
            <v>Set up program of inspection and life assessment of at risk and aged tapchangers</v>
          </cell>
          <cell r="G24" t="str">
            <v>O</v>
          </cell>
          <cell r="H24" t="str">
            <v>I</v>
          </cell>
          <cell r="I24">
            <v>2003</v>
          </cell>
          <cell r="J24" t="str">
            <v>SSE</v>
          </cell>
          <cell r="K24">
            <v>37741</v>
          </cell>
          <cell r="L24" t="str">
            <v>Needs to be split into I &amp; M strategies and really needs more specific targets clarifying types of tapchangers referred to</v>
          </cell>
          <cell r="M24">
            <v>2</v>
          </cell>
          <cell r="N24">
            <v>2</v>
          </cell>
          <cell r="O24">
            <v>10</v>
          </cell>
          <cell r="P24">
            <v>10</v>
          </cell>
          <cell r="Q24">
            <v>3</v>
          </cell>
        </row>
        <row r="25">
          <cell r="B25">
            <v>9</v>
          </cell>
          <cell r="C25" t="str">
            <v>Transformers</v>
          </cell>
          <cell r="D25" t="str">
            <v>Ageing of On Load Tapchangers</v>
          </cell>
          <cell r="E25" t="str">
            <v>Other</v>
          </cell>
          <cell r="F25" t="str">
            <v>Suitably trained staff to Inspect tapchangers determine life assessment</v>
          </cell>
          <cell r="G25" t="str">
            <v>O</v>
          </cell>
          <cell r="H25" t="str">
            <v>I</v>
          </cell>
          <cell r="I25">
            <v>2003</v>
          </cell>
          <cell r="J25" t="str">
            <v>Asset Managers</v>
          </cell>
          <cell r="K25">
            <v>39263</v>
          </cell>
          <cell r="M25">
            <v>2</v>
          </cell>
          <cell r="N25">
            <v>2</v>
          </cell>
          <cell r="O25">
            <v>10</v>
          </cell>
          <cell r="P25">
            <v>10</v>
          </cell>
          <cell r="Q25">
            <v>3</v>
          </cell>
        </row>
        <row r="26">
          <cell r="B26">
            <v>10</v>
          </cell>
          <cell r="C26" t="str">
            <v>Transformers</v>
          </cell>
          <cell r="D26" t="str">
            <v>Ageing of On Load Tapchangers</v>
          </cell>
          <cell r="E26" t="str">
            <v>Other</v>
          </cell>
          <cell r="F26" t="str">
            <v>Report and investigate AVR to reduce no. taps/day</v>
          </cell>
          <cell r="G26" t="str">
            <v>O</v>
          </cell>
          <cell r="H26" t="str">
            <v>I</v>
          </cell>
          <cell r="I26">
            <v>2003</v>
          </cell>
          <cell r="J26" t="str">
            <v>Asset Managers</v>
          </cell>
          <cell r="K26">
            <v>38168</v>
          </cell>
          <cell r="M26">
            <v>2</v>
          </cell>
          <cell r="N26">
            <v>2</v>
          </cell>
          <cell r="O26">
            <v>10</v>
          </cell>
          <cell r="P26">
            <v>8</v>
          </cell>
          <cell r="Q26">
            <v>3</v>
          </cell>
        </row>
        <row r="27">
          <cell r="B27">
            <v>11</v>
          </cell>
          <cell r="C27" t="str">
            <v>Transformers</v>
          </cell>
          <cell r="D27" t="str">
            <v>Bushings</v>
          </cell>
          <cell r="E27" t="str">
            <v>Replacement</v>
          </cell>
          <cell r="F27" t="str">
            <v>Replace all condenser bushings with no DDF point</v>
          </cell>
          <cell r="G27" t="str">
            <v>M</v>
          </cell>
          <cell r="H27" t="str">
            <v>R</v>
          </cell>
          <cell r="I27">
            <v>2000</v>
          </cell>
          <cell r="J27" t="str">
            <v>Asset Managers</v>
          </cell>
          <cell r="K27" t="str">
            <v xml:space="preserve"> Dec 2004</v>
          </cell>
          <cell r="L27" t="str">
            <v>Need to identify which transformers have condenser bushings with no DDF point</v>
          </cell>
          <cell r="M27">
            <v>10</v>
          </cell>
          <cell r="N27">
            <v>5</v>
          </cell>
          <cell r="O27">
            <v>10</v>
          </cell>
          <cell r="P27">
            <v>10</v>
          </cell>
          <cell r="Q27">
            <v>3</v>
          </cell>
        </row>
        <row r="28">
          <cell r="B28">
            <v>12</v>
          </cell>
          <cell r="C28" t="str">
            <v>Transformers</v>
          </cell>
          <cell r="D28" t="str">
            <v>Bushings</v>
          </cell>
          <cell r="E28" t="str">
            <v>Replacement</v>
          </cell>
          <cell r="F28" t="str">
            <v>Replace all condenser type SRBP bushings</v>
          </cell>
          <cell r="G28" t="str">
            <v>M</v>
          </cell>
          <cell r="H28" t="str">
            <v>R</v>
          </cell>
          <cell r="I28">
            <v>2003</v>
          </cell>
          <cell r="J28" t="str">
            <v>Asset Managers</v>
          </cell>
          <cell r="K28">
            <v>39629</v>
          </cell>
          <cell r="L28" t="str">
            <v>Identify bushings</v>
          </cell>
          <cell r="M28">
            <v>10</v>
          </cell>
          <cell r="N28">
            <v>5</v>
          </cell>
          <cell r="O28">
            <v>10</v>
          </cell>
          <cell r="P28">
            <v>10</v>
          </cell>
          <cell r="Q28">
            <v>3</v>
          </cell>
        </row>
        <row r="29">
          <cell r="B29">
            <v>13</v>
          </cell>
          <cell r="C29" t="str">
            <v>Transformers</v>
          </cell>
          <cell r="D29" t="str">
            <v>DGA Techniques</v>
          </cell>
          <cell r="E29" t="str">
            <v>Other</v>
          </cell>
          <cell r="F29" t="str">
            <v>Provide Specialist Training in DGA assessment techniques for selected staff</v>
          </cell>
          <cell r="G29" t="str">
            <v>O</v>
          </cell>
          <cell r="H29" t="str">
            <v>I</v>
          </cell>
          <cell r="I29">
            <v>2003</v>
          </cell>
          <cell r="J29" t="str">
            <v>SSE</v>
          </cell>
          <cell r="K29">
            <v>38322</v>
          </cell>
          <cell r="M29">
            <v>0</v>
          </cell>
          <cell r="N29">
            <v>0</v>
          </cell>
          <cell r="O29">
            <v>0</v>
          </cell>
          <cell r="P29">
            <v>8</v>
          </cell>
          <cell r="Q29">
            <v>3</v>
          </cell>
        </row>
        <row r="30">
          <cell r="B30">
            <v>13</v>
          </cell>
          <cell r="C30" t="str">
            <v>Transformers</v>
          </cell>
          <cell r="D30" t="str">
            <v>DGA Techniques</v>
          </cell>
          <cell r="E30" t="str">
            <v>Other</v>
          </cell>
          <cell r="F30" t="str">
            <v>Acquire DGA Assessment tools and implement supporting processes</v>
          </cell>
          <cell r="G30" t="str">
            <v>O</v>
          </cell>
          <cell r="H30" t="str">
            <v>I</v>
          </cell>
          <cell r="I30">
            <v>2003</v>
          </cell>
          <cell r="J30" t="str">
            <v>SSE</v>
          </cell>
          <cell r="K30">
            <v>38504</v>
          </cell>
          <cell r="M30">
            <v>0</v>
          </cell>
          <cell r="N30">
            <v>0</v>
          </cell>
          <cell r="O30">
            <v>0</v>
          </cell>
          <cell r="P30">
            <v>8</v>
          </cell>
          <cell r="Q30">
            <v>3</v>
          </cell>
        </row>
        <row r="31">
          <cell r="B31">
            <v>14</v>
          </cell>
          <cell r="C31" t="str">
            <v>Transformers</v>
          </cell>
          <cell r="D31" t="str">
            <v>Aged Transformers</v>
          </cell>
          <cell r="E31" t="str">
            <v>Other</v>
          </cell>
          <cell r="F31" t="str">
            <v>Review available DGA Data to identify transformers of concern</v>
          </cell>
          <cell r="G31" t="str">
            <v>O</v>
          </cell>
          <cell r="H31" t="str">
            <v>I</v>
          </cell>
          <cell r="I31">
            <v>2003</v>
          </cell>
          <cell r="J31" t="str">
            <v>Asset Managers</v>
          </cell>
          <cell r="K31">
            <v>38322</v>
          </cell>
          <cell r="M31">
            <v>0</v>
          </cell>
          <cell r="N31">
            <v>0</v>
          </cell>
          <cell r="O31">
            <v>0</v>
          </cell>
          <cell r="P31">
            <v>8</v>
          </cell>
          <cell r="Q31">
            <v>3</v>
          </cell>
        </row>
        <row r="32">
          <cell r="B32">
            <v>14</v>
          </cell>
          <cell r="C32" t="str">
            <v>Transformers</v>
          </cell>
          <cell r="D32" t="str">
            <v>Aged Transformers</v>
          </cell>
          <cell r="E32" t="str">
            <v>Other</v>
          </cell>
          <cell r="F32" t="str">
            <v>Develop an Aged transformer management policy supported by a decision making model</v>
          </cell>
          <cell r="G32" t="str">
            <v>O</v>
          </cell>
          <cell r="H32" t="str">
            <v>I</v>
          </cell>
          <cell r="I32">
            <v>2003</v>
          </cell>
          <cell r="J32" t="str">
            <v>SSE</v>
          </cell>
          <cell r="K32">
            <v>38322</v>
          </cell>
          <cell r="M32">
            <v>0</v>
          </cell>
          <cell r="N32">
            <v>0</v>
          </cell>
          <cell r="O32">
            <v>0</v>
          </cell>
          <cell r="P32">
            <v>8</v>
          </cell>
          <cell r="Q32">
            <v>3</v>
          </cell>
        </row>
        <row r="33">
          <cell r="B33">
            <v>14</v>
          </cell>
          <cell r="C33" t="str">
            <v>Transformers</v>
          </cell>
          <cell r="D33" t="str">
            <v>Aged Transformers</v>
          </cell>
          <cell r="E33" t="str">
            <v>Other</v>
          </cell>
          <cell r="F33" t="str">
            <v>Apply the Aged Transformer model to all transformers to prioritise at risk transformers for replacement or refurbishment</v>
          </cell>
          <cell r="G33" t="str">
            <v>O</v>
          </cell>
          <cell r="H33" t="str">
            <v>I</v>
          </cell>
          <cell r="I33">
            <v>2003</v>
          </cell>
          <cell r="J33" t="str">
            <v>Asset Managers</v>
          </cell>
          <cell r="K33">
            <v>38504</v>
          </cell>
          <cell r="M33">
            <v>0</v>
          </cell>
          <cell r="N33">
            <v>0</v>
          </cell>
          <cell r="O33">
            <v>0</v>
          </cell>
          <cell r="P33">
            <v>8</v>
          </cell>
          <cell r="Q33">
            <v>3</v>
          </cell>
        </row>
        <row r="34">
          <cell r="B34">
            <v>15</v>
          </cell>
          <cell r="C34" t="str">
            <v>Transformers</v>
          </cell>
          <cell r="D34" t="str">
            <v>Operational Recommendations</v>
          </cell>
          <cell r="E34" t="str">
            <v>Other</v>
          </cell>
          <cell r="F34" t="str">
            <v>Implement operating procedures to minimise risk of loss of supply when taking tapchangers out of service by taking transformers to new tap before switching</v>
          </cell>
          <cell r="G34" t="str">
            <v>O</v>
          </cell>
          <cell r="H34" t="str">
            <v>I</v>
          </cell>
          <cell r="I34">
            <v>2003</v>
          </cell>
          <cell r="J34" t="str">
            <v>SSE</v>
          </cell>
          <cell r="K34">
            <v>38322</v>
          </cell>
          <cell r="M34">
            <v>2</v>
          </cell>
          <cell r="N34">
            <v>2</v>
          </cell>
          <cell r="O34">
            <v>10</v>
          </cell>
          <cell r="P34">
            <v>8</v>
          </cell>
          <cell r="Q34">
            <v>3</v>
          </cell>
        </row>
        <row r="35">
          <cell r="B35">
            <v>16</v>
          </cell>
          <cell r="C35" t="str">
            <v>Circuit Breakers</v>
          </cell>
          <cell r="D35" t="str">
            <v>AEI GA 11 W8 CBs</v>
          </cell>
          <cell r="E35" t="str">
            <v>Replacement</v>
          </cell>
          <cell r="F35" t="str">
            <v>Replace all of this type</v>
          </cell>
          <cell r="G35" t="str">
            <v>C</v>
          </cell>
          <cell r="H35" t="str">
            <v>R</v>
          </cell>
          <cell r="I35">
            <v>1995</v>
          </cell>
          <cell r="J35" t="str">
            <v>Asset Managers</v>
          </cell>
          <cell r="K35" t="str">
            <v>June, 2008</v>
          </cell>
          <cell r="L35" t="str">
            <v>Strategy shouldn't identify rate of change</v>
          </cell>
          <cell r="M35">
            <v>8</v>
          </cell>
          <cell r="N35">
            <v>0</v>
          </cell>
          <cell r="O35">
            <v>10</v>
          </cell>
          <cell r="P35">
            <v>10</v>
          </cell>
          <cell r="Q35">
            <v>2</v>
          </cell>
        </row>
        <row r="36">
          <cell r="B36">
            <v>17</v>
          </cell>
          <cell r="C36" t="str">
            <v>Circuit Breakers</v>
          </cell>
          <cell r="D36" t="str">
            <v>132 kV (OBR30) Reyrolle CBs</v>
          </cell>
          <cell r="E36" t="str">
            <v>Replacement</v>
          </cell>
          <cell r="F36" t="str">
            <v>Replace all of this type</v>
          </cell>
          <cell r="G36" t="str">
            <v>C</v>
          </cell>
          <cell r="H36" t="str">
            <v>R</v>
          </cell>
          <cell r="I36">
            <v>1995</v>
          </cell>
          <cell r="J36" t="str">
            <v>Asset Managers</v>
          </cell>
          <cell r="K36" t="str">
            <v>June, 2004</v>
          </cell>
          <cell r="M36">
            <v>5</v>
          </cell>
          <cell r="N36">
            <v>0</v>
          </cell>
          <cell r="O36">
            <v>10</v>
          </cell>
          <cell r="P36">
            <v>10</v>
          </cell>
          <cell r="Q36">
            <v>3</v>
          </cell>
        </row>
        <row r="37">
          <cell r="B37">
            <v>18</v>
          </cell>
          <cell r="C37" t="str">
            <v>Circuit Breakers</v>
          </cell>
          <cell r="D37" t="str">
            <v>132 kV AEG WM5077</v>
          </cell>
          <cell r="E37" t="str">
            <v>Replacement</v>
          </cell>
          <cell r="F37" t="str">
            <v>Replace all of this type</v>
          </cell>
          <cell r="G37" t="str">
            <v>C</v>
          </cell>
          <cell r="H37" t="str">
            <v>R</v>
          </cell>
          <cell r="I37">
            <v>1995</v>
          </cell>
          <cell r="J37" t="str">
            <v>Asset Managers</v>
          </cell>
          <cell r="K37" t="str">
            <v>June, 2005</v>
          </cell>
          <cell r="M37">
            <v>0</v>
          </cell>
          <cell r="N37">
            <v>0</v>
          </cell>
          <cell r="O37">
            <v>8</v>
          </cell>
          <cell r="P37">
            <v>8</v>
          </cell>
          <cell r="Q37">
            <v>3</v>
          </cell>
        </row>
        <row r="38">
          <cell r="B38">
            <v>19</v>
          </cell>
          <cell r="C38" t="str">
            <v>Circuit Breakers</v>
          </cell>
          <cell r="D38" t="str">
            <v>66kV Oerlikon TOF60.6</v>
          </cell>
          <cell r="E38" t="str">
            <v>Replacement</v>
          </cell>
          <cell r="F38" t="str">
            <v>Replace all of this type</v>
          </cell>
          <cell r="G38" t="str">
            <v>C</v>
          </cell>
          <cell r="H38" t="str">
            <v>R</v>
          </cell>
          <cell r="I38">
            <v>1995</v>
          </cell>
          <cell r="J38" t="str">
            <v>Asset Managers</v>
          </cell>
          <cell r="K38">
            <v>38139</v>
          </cell>
          <cell r="M38">
            <v>0</v>
          </cell>
          <cell r="N38">
            <v>0</v>
          </cell>
          <cell r="O38">
            <v>8</v>
          </cell>
          <cell r="P38">
            <v>8</v>
          </cell>
          <cell r="Q38">
            <v>3</v>
          </cell>
        </row>
        <row r="39">
          <cell r="B39">
            <v>20</v>
          </cell>
          <cell r="C39" t="str">
            <v>Circuit Breakers</v>
          </cell>
          <cell r="D39" t="str">
            <v xml:space="preserve">33kV Westinghouse GC </v>
          </cell>
          <cell r="E39" t="str">
            <v>Replacement</v>
          </cell>
          <cell r="F39" t="str">
            <v>Replace if no DDF Point</v>
          </cell>
          <cell r="G39" t="str">
            <v>C</v>
          </cell>
          <cell r="H39" t="str">
            <v>R</v>
          </cell>
          <cell r="I39">
            <v>2001</v>
          </cell>
          <cell r="J39" t="str">
            <v>Asset Managers</v>
          </cell>
          <cell r="K39">
            <v>38504</v>
          </cell>
          <cell r="L39" t="str">
            <v>No completion date</v>
          </cell>
          <cell r="M39">
            <v>8</v>
          </cell>
          <cell r="N39">
            <v>2</v>
          </cell>
          <cell r="O39">
            <v>8</v>
          </cell>
          <cell r="P39">
            <v>5</v>
          </cell>
          <cell r="Q39">
            <v>2</v>
          </cell>
        </row>
        <row r="40">
          <cell r="B40">
            <v>20.100000000000001</v>
          </cell>
          <cell r="C40" t="str">
            <v>Circuit Breakers</v>
          </cell>
          <cell r="D40" t="str">
            <v xml:space="preserve">33kV Westinghouse GC </v>
          </cell>
          <cell r="E40" t="str">
            <v>Replacement</v>
          </cell>
          <cell r="F40" t="str">
            <v>Replace all of this type</v>
          </cell>
          <cell r="G40" t="str">
            <v>C</v>
          </cell>
          <cell r="H40" t="str">
            <v>R</v>
          </cell>
          <cell r="I40">
            <v>2004</v>
          </cell>
          <cell r="J40" t="str">
            <v>Asset Managers</v>
          </cell>
          <cell r="K40" t="str">
            <v>June, 2007</v>
          </cell>
          <cell r="M40">
            <v>5</v>
          </cell>
          <cell r="N40">
            <v>2</v>
          </cell>
          <cell r="O40">
            <v>8</v>
          </cell>
          <cell r="P40">
            <v>5</v>
          </cell>
          <cell r="Q40">
            <v>2</v>
          </cell>
        </row>
        <row r="41">
          <cell r="B41">
            <v>21</v>
          </cell>
          <cell r="C41" t="str">
            <v>Circuit Breakers</v>
          </cell>
          <cell r="D41" t="str">
            <v>22kv Sace</v>
          </cell>
          <cell r="E41" t="str">
            <v>Replacement</v>
          </cell>
          <cell r="F41" t="str">
            <v>Replace all of this type</v>
          </cell>
          <cell r="G41" t="str">
            <v>C</v>
          </cell>
          <cell r="H41" t="str">
            <v>R</v>
          </cell>
          <cell r="I41">
            <v>1998</v>
          </cell>
          <cell r="J41" t="str">
            <v>Asset Managers</v>
          </cell>
          <cell r="K41" t="str">
            <v>June, 2005</v>
          </cell>
          <cell r="M41">
            <v>0</v>
          </cell>
          <cell r="N41">
            <v>0</v>
          </cell>
          <cell r="O41">
            <v>8</v>
          </cell>
          <cell r="P41">
            <v>8</v>
          </cell>
          <cell r="Q41">
            <v>3</v>
          </cell>
        </row>
        <row r="42">
          <cell r="B42">
            <v>22</v>
          </cell>
          <cell r="C42" t="str">
            <v>Circuit Breakers</v>
          </cell>
          <cell r="D42" t="str">
            <v>132kV Galileo OCERD 150</v>
          </cell>
          <cell r="E42" t="str">
            <v>Replacement</v>
          </cell>
          <cell r="F42" t="str">
            <v>Replace all of this type</v>
          </cell>
          <cell r="G42" t="str">
            <v>C</v>
          </cell>
          <cell r="H42" t="str">
            <v>R</v>
          </cell>
          <cell r="I42">
            <v>1998</v>
          </cell>
          <cell r="J42" t="str">
            <v>Asset Managers</v>
          </cell>
          <cell r="K42" t="str">
            <v>June, 2005</v>
          </cell>
          <cell r="M42">
            <v>0</v>
          </cell>
          <cell r="N42">
            <v>10</v>
          </cell>
          <cell r="O42">
            <v>5</v>
          </cell>
          <cell r="P42">
            <v>5</v>
          </cell>
          <cell r="Q42">
            <v>3</v>
          </cell>
        </row>
        <row r="43">
          <cell r="B43">
            <v>23</v>
          </cell>
          <cell r="C43" t="str">
            <v>Circuit Breakers</v>
          </cell>
          <cell r="D43" t="str">
            <v>Oerlikon FS13C3.1 &amp; FR</v>
          </cell>
          <cell r="E43" t="str">
            <v>Replacement</v>
          </cell>
          <cell r="F43" t="str">
            <v>Replace all of this type</v>
          </cell>
          <cell r="G43" t="str">
            <v>C</v>
          </cell>
          <cell r="H43" t="str">
            <v>R</v>
          </cell>
          <cell r="I43">
            <v>1995</v>
          </cell>
          <cell r="J43" t="str">
            <v>Asset Managers</v>
          </cell>
          <cell r="K43" t="str">
            <v>June, 2005</v>
          </cell>
          <cell r="M43">
            <v>0</v>
          </cell>
          <cell r="N43">
            <v>0</v>
          </cell>
          <cell r="O43">
            <v>8</v>
          </cell>
          <cell r="P43">
            <v>8</v>
          </cell>
          <cell r="Q43">
            <v>3</v>
          </cell>
        </row>
        <row r="44">
          <cell r="B44">
            <v>24</v>
          </cell>
          <cell r="C44" t="str">
            <v>Circuit Breakers</v>
          </cell>
          <cell r="D44" t="str">
            <v xml:space="preserve">BTH 66kV </v>
          </cell>
          <cell r="E44" t="str">
            <v>Replacement</v>
          </cell>
          <cell r="F44" t="str">
            <v>Replace all of this type</v>
          </cell>
          <cell r="G44" t="str">
            <v>C</v>
          </cell>
          <cell r="H44" t="str">
            <v>R</v>
          </cell>
          <cell r="I44">
            <v>2000</v>
          </cell>
          <cell r="J44" t="str">
            <v>Asset Managers</v>
          </cell>
          <cell r="K44" t="str">
            <v>June, 2005</v>
          </cell>
          <cell r="M44">
            <v>5</v>
          </cell>
          <cell r="N44">
            <v>2</v>
          </cell>
          <cell r="O44">
            <v>8</v>
          </cell>
          <cell r="P44">
            <v>5</v>
          </cell>
          <cell r="Q44">
            <v>3</v>
          </cell>
        </row>
        <row r="45">
          <cell r="B45">
            <v>25</v>
          </cell>
          <cell r="C45" t="str">
            <v>Circuit Breakers</v>
          </cell>
          <cell r="D45" t="str">
            <v>Reyrolle 132kV OS</v>
          </cell>
          <cell r="E45" t="str">
            <v>Replacement</v>
          </cell>
          <cell r="F45" t="str">
            <v>Replace all of this type</v>
          </cell>
          <cell r="G45" t="str">
            <v>C</v>
          </cell>
          <cell r="H45" t="str">
            <v>R</v>
          </cell>
          <cell r="I45">
            <v>2000</v>
          </cell>
          <cell r="J45" t="str">
            <v>Asset Managers</v>
          </cell>
          <cell r="K45" t="str">
            <v>June,2005</v>
          </cell>
          <cell r="M45">
            <v>0</v>
          </cell>
          <cell r="N45">
            <v>0</v>
          </cell>
          <cell r="O45">
            <v>8</v>
          </cell>
          <cell r="P45">
            <v>8</v>
          </cell>
          <cell r="Q45">
            <v>2</v>
          </cell>
        </row>
        <row r="46">
          <cell r="B46">
            <v>26</v>
          </cell>
          <cell r="C46" t="str">
            <v>Circuit Breakers</v>
          </cell>
          <cell r="D46" t="str">
            <v>ASEA 132kV HKEY</v>
          </cell>
          <cell r="E46" t="str">
            <v>Replacement</v>
          </cell>
          <cell r="F46" t="str">
            <v>Replace all of this type</v>
          </cell>
          <cell r="G46" t="str">
            <v>C</v>
          </cell>
          <cell r="H46" t="str">
            <v>R</v>
          </cell>
          <cell r="I46">
            <v>2000</v>
          </cell>
          <cell r="J46" t="str">
            <v>Asset Managers</v>
          </cell>
          <cell r="K46" t="str">
            <v>June, 2011</v>
          </cell>
          <cell r="M46">
            <v>0</v>
          </cell>
          <cell r="N46">
            <v>0</v>
          </cell>
          <cell r="O46">
            <v>8</v>
          </cell>
          <cell r="P46">
            <v>8</v>
          </cell>
          <cell r="Q46">
            <v>2</v>
          </cell>
        </row>
        <row r="47">
          <cell r="B47">
            <v>27</v>
          </cell>
          <cell r="C47" t="str">
            <v>Circuit Breakers</v>
          </cell>
          <cell r="D47" t="str">
            <v>ASEA 66kV HKEY</v>
          </cell>
          <cell r="E47" t="str">
            <v>Replacement</v>
          </cell>
          <cell r="F47" t="str">
            <v>Replace all of this type</v>
          </cell>
          <cell r="G47" t="str">
            <v>C</v>
          </cell>
          <cell r="H47" t="str">
            <v>R</v>
          </cell>
          <cell r="I47">
            <v>2000</v>
          </cell>
          <cell r="J47" t="str">
            <v>Asset Managers</v>
          </cell>
          <cell r="K47" t="str">
            <v>June, 2007</v>
          </cell>
          <cell r="M47">
            <v>0</v>
          </cell>
          <cell r="N47">
            <v>0</v>
          </cell>
          <cell r="O47">
            <v>8</v>
          </cell>
          <cell r="P47">
            <v>8</v>
          </cell>
          <cell r="Q47">
            <v>1</v>
          </cell>
        </row>
        <row r="48">
          <cell r="B48">
            <v>28</v>
          </cell>
          <cell r="C48" t="str">
            <v>Circuit Breakers</v>
          </cell>
          <cell r="D48" t="str">
            <v>Brown Boveri 66kV ELF</v>
          </cell>
          <cell r="E48" t="str">
            <v>Replacement</v>
          </cell>
          <cell r="F48" t="str">
            <v>Replace all of this type</v>
          </cell>
          <cell r="G48" t="str">
            <v>C</v>
          </cell>
          <cell r="H48" t="str">
            <v>R</v>
          </cell>
          <cell r="I48">
            <v>2000</v>
          </cell>
          <cell r="J48" t="str">
            <v>Asset Managers</v>
          </cell>
          <cell r="K48" t="str">
            <v>June, 2013</v>
          </cell>
          <cell r="M48">
            <v>0</v>
          </cell>
          <cell r="N48">
            <v>0</v>
          </cell>
          <cell r="O48">
            <v>8</v>
          </cell>
          <cell r="P48">
            <v>8</v>
          </cell>
          <cell r="Q48">
            <v>3</v>
          </cell>
        </row>
        <row r="49">
          <cell r="B49">
            <v>29</v>
          </cell>
          <cell r="C49" t="str">
            <v>Circuit Breakers</v>
          </cell>
          <cell r="D49" t="str">
            <v>SF6 CBs</v>
          </cell>
          <cell r="E49" t="str">
            <v>Other</v>
          </cell>
          <cell r="F49" t="str">
            <v>Inspection of Nominated CBs</v>
          </cell>
          <cell r="G49" t="str">
            <v>O</v>
          </cell>
          <cell r="H49" t="str">
            <v>I</v>
          </cell>
          <cell r="I49">
            <v>2000</v>
          </cell>
          <cell r="J49" t="str">
            <v>SSE</v>
          </cell>
          <cell r="K49" t="str">
            <v>Recurrent Each April</v>
          </cell>
          <cell r="M49">
            <v>0</v>
          </cell>
          <cell r="N49">
            <v>0</v>
          </cell>
          <cell r="O49">
            <v>8</v>
          </cell>
          <cell r="P49">
            <v>0</v>
          </cell>
          <cell r="Q49">
            <v>3</v>
          </cell>
        </row>
        <row r="50">
          <cell r="B50">
            <v>30</v>
          </cell>
          <cell r="C50" t="str">
            <v>Circuit Breakers</v>
          </cell>
          <cell r="D50" t="str">
            <v>AEI 33kV Bulk Oil</v>
          </cell>
          <cell r="E50" t="str">
            <v>Replacement</v>
          </cell>
          <cell r="F50" t="str">
            <v>Replace all of this type</v>
          </cell>
          <cell r="G50" t="str">
            <v>C</v>
          </cell>
          <cell r="H50" t="str">
            <v>R</v>
          </cell>
          <cell r="I50">
            <v>2001</v>
          </cell>
          <cell r="J50" t="str">
            <v>Asset Managers</v>
          </cell>
          <cell r="K50">
            <v>39417</v>
          </cell>
          <cell r="M50">
            <v>5</v>
          </cell>
          <cell r="N50">
            <v>2</v>
          </cell>
          <cell r="O50">
            <v>8</v>
          </cell>
          <cell r="P50">
            <v>5</v>
          </cell>
          <cell r="Q50">
            <v>2</v>
          </cell>
        </row>
        <row r="51">
          <cell r="B51">
            <v>31</v>
          </cell>
          <cell r="C51" t="str">
            <v>Circuit Breakers</v>
          </cell>
          <cell r="D51" t="str">
            <v>ABB 132kV HLD</v>
          </cell>
          <cell r="E51" t="str">
            <v>Replacement</v>
          </cell>
          <cell r="F51" t="str">
            <v>Replace all of this type</v>
          </cell>
          <cell r="G51" t="str">
            <v>C</v>
          </cell>
          <cell r="H51" t="str">
            <v>R</v>
          </cell>
          <cell r="I51">
            <v>2004</v>
          </cell>
          <cell r="J51" t="str">
            <v>Asset Managers</v>
          </cell>
          <cell r="K51">
            <v>42887</v>
          </cell>
          <cell r="M51">
            <v>0</v>
          </cell>
          <cell r="N51">
            <v>0</v>
          </cell>
          <cell r="O51">
            <v>8</v>
          </cell>
          <cell r="P51">
            <v>8</v>
          </cell>
          <cell r="Q51">
            <v>1</v>
          </cell>
        </row>
        <row r="52">
          <cell r="B52">
            <v>32</v>
          </cell>
          <cell r="C52" t="str">
            <v>Circuit Breakers</v>
          </cell>
          <cell r="D52" t="str">
            <v>DELLE 66kV HPGE</v>
          </cell>
          <cell r="E52" t="str">
            <v>Replacement</v>
          </cell>
          <cell r="F52" t="str">
            <v>Replace all of this type</v>
          </cell>
          <cell r="G52" t="str">
            <v>C</v>
          </cell>
          <cell r="H52" t="str">
            <v>R</v>
          </cell>
          <cell r="I52">
            <v>2004</v>
          </cell>
          <cell r="J52" t="str">
            <v>Asset Managers</v>
          </cell>
          <cell r="K52">
            <v>42887</v>
          </cell>
          <cell r="M52">
            <v>0</v>
          </cell>
          <cell r="N52">
            <v>0</v>
          </cell>
          <cell r="O52">
            <v>8</v>
          </cell>
          <cell r="P52">
            <v>8</v>
          </cell>
          <cell r="Q52">
            <v>1</v>
          </cell>
        </row>
        <row r="53">
          <cell r="B53">
            <v>33</v>
          </cell>
          <cell r="C53" t="str">
            <v>Circuit Breakers</v>
          </cell>
          <cell r="D53" t="str">
            <v>Merlin Gerin FA1</v>
          </cell>
          <cell r="E53" t="str">
            <v>Replacement</v>
          </cell>
          <cell r="F53" t="str">
            <v>Assess for Replacement Strategy</v>
          </cell>
          <cell r="G53" t="str">
            <v>O</v>
          </cell>
          <cell r="H53" t="str">
            <v>I</v>
          </cell>
          <cell r="I53">
            <v>2002</v>
          </cell>
          <cell r="J53" t="str">
            <v>SSE</v>
          </cell>
          <cell r="K53">
            <v>39052</v>
          </cell>
          <cell r="M53">
            <v>0</v>
          </cell>
          <cell r="N53">
            <v>0</v>
          </cell>
          <cell r="O53">
            <v>8</v>
          </cell>
          <cell r="P53">
            <v>8</v>
          </cell>
          <cell r="Q53">
            <v>3</v>
          </cell>
        </row>
        <row r="54">
          <cell r="B54">
            <v>34</v>
          </cell>
          <cell r="C54" t="str">
            <v>Circuit Breakers</v>
          </cell>
          <cell r="D54" t="str">
            <v>Merlin Gerin FA2</v>
          </cell>
          <cell r="E54" t="str">
            <v>Replacement</v>
          </cell>
          <cell r="F54" t="str">
            <v>Assess for Replacement Strategy</v>
          </cell>
          <cell r="G54" t="str">
            <v>O</v>
          </cell>
          <cell r="H54" t="str">
            <v>I</v>
          </cell>
          <cell r="I54">
            <v>2002</v>
          </cell>
          <cell r="J54" t="str">
            <v>SSE</v>
          </cell>
          <cell r="K54">
            <v>38687</v>
          </cell>
          <cell r="M54">
            <v>0</v>
          </cell>
          <cell r="N54">
            <v>0</v>
          </cell>
          <cell r="O54">
            <v>8</v>
          </cell>
          <cell r="P54">
            <v>8</v>
          </cell>
          <cell r="Q54">
            <v>3</v>
          </cell>
        </row>
        <row r="55">
          <cell r="B55">
            <v>35</v>
          </cell>
          <cell r="C55" t="str">
            <v>Circuit Breakers</v>
          </cell>
          <cell r="D55" t="str">
            <v>Merlin Gerin FA4</v>
          </cell>
          <cell r="E55" t="str">
            <v>Replacement</v>
          </cell>
          <cell r="F55" t="str">
            <v>Assess for Replacement Strategy</v>
          </cell>
          <cell r="G55" t="str">
            <v>O</v>
          </cell>
          <cell r="H55" t="str">
            <v>I</v>
          </cell>
          <cell r="I55">
            <v>2002</v>
          </cell>
          <cell r="J55" t="str">
            <v>SSE</v>
          </cell>
          <cell r="K55">
            <v>38687</v>
          </cell>
          <cell r="M55">
            <v>0</v>
          </cell>
          <cell r="N55">
            <v>0</v>
          </cell>
          <cell r="O55">
            <v>8</v>
          </cell>
          <cell r="P55">
            <v>8</v>
          </cell>
          <cell r="Q55">
            <v>3</v>
          </cell>
        </row>
        <row r="56">
          <cell r="B56">
            <v>36</v>
          </cell>
          <cell r="C56" t="str">
            <v>Circuit Breakers</v>
          </cell>
          <cell r="D56" t="str">
            <v>Merlin Gerin PFA</v>
          </cell>
          <cell r="E56" t="str">
            <v>Replacement</v>
          </cell>
          <cell r="F56" t="str">
            <v>Assess for Replacement Strategy</v>
          </cell>
          <cell r="G56" t="str">
            <v>O</v>
          </cell>
          <cell r="H56" t="str">
            <v>I</v>
          </cell>
          <cell r="I56">
            <v>2002</v>
          </cell>
          <cell r="J56" t="str">
            <v>SSE</v>
          </cell>
          <cell r="K56">
            <v>39052</v>
          </cell>
          <cell r="M56">
            <v>0</v>
          </cell>
          <cell r="N56">
            <v>0</v>
          </cell>
          <cell r="O56">
            <v>8</v>
          </cell>
          <cell r="P56">
            <v>8</v>
          </cell>
          <cell r="Q56">
            <v>3</v>
          </cell>
        </row>
        <row r="57">
          <cell r="B57">
            <v>37</v>
          </cell>
          <cell r="C57" t="str">
            <v>Circuit Breakers</v>
          </cell>
          <cell r="D57" t="str">
            <v>330kv Sprecher HPF515Q6</v>
          </cell>
          <cell r="E57" t="str">
            <v>Replacement</v>
          </cell>
          <cell r="F57" t="str">
            <v>Assess for Replacement Strategy</v>
          </cell>
          <cell r="G57" t="str">
            <v>O</v>
          </cell>
          <cell r="H57" t="str">
            <v>I</v>
          </cell>
          <cell r="I57">
            <v>2002</v>
          </cell>
          <cell r="J57" t="str">
            <v>SSE</v>
          </cell>
          <cell r="K57">
            <v>38687</v>
          </cell>
          <cell r="M57">
            <v>0</v>
          </cell>
          <cell r="N57">
            <v>0</v>
          </cell>
          <cell r="O57">
            <v>8</v>
          </cell>
          <cell r="P57">
            <v>8</v>
          </cell>
          <cell r="Q57">
            <v>3</v>
          </cell>
        </row>
        <row r="58">
          <cell r="B58">
            <v>38</v>
          </cell>
          <cell r="C58" t="str">
            <v>Instrument Transformers</v>
          </cell>
          <cell r="D58" t="str">
            <v>Its that cannot be sampled</v>
          </cell>
          <cell r="E58" t="str">
            <v>Replacement</v>
          </cell>
          <cell r="F58" t="str">
            <v>Replace all instrument transformers that cannot be sampled to meet the requirements of the maintenance policy</v>
          </cell>
          <cell r="G58" t="str">
            <v>C</v>
          </cell>
          <cell r="H58" t="str">
            <v>R</v>
          </cell>
          <cell r="I58">
            <v>1994</v>
          </cell>
          <cell r="J58" t="str">
            <v>Asset Managers</v>
          </cell>
          <cell r="K58" t="str">
            <v xml:space="preserve"> dec2008</v>
          </cell>
          <cell r="M58">
            <v>8</v>
          </cell>
          <cell r="N58">
            <v>5</v>
          </cell>
          <cell r="O58">
            <v>8</v>
          </cell>
          <cell r="P58">
            <v>5</v>
          </cell>
          <cell r="Q58">
            <v>3</v>
          </cell>
        </row>
        <row r="59">
          <cell r="B59">
            <v>39</v>
          </cell>
          <cell r="C59" t="str">
            <v>Instrument Transformers</v>
          </cell>
          <cell r="D59" t="str">
            <v>High DGA ITs - 220kV and above</v>
          </cell>
          <cell r="E59" t="str">
            <v>Replacement</v>
          </cell>
          <cell r="F59" t="str">
            <v>Assess and Replace as required</v>
          </cell>
          <cell r="G59" t="str">
            <v>C</v>
          </cell>
          <cell r="H59" t="str">
            <v>C</v>
          </cell>
          <cell r="I59">
            <v>1994</v>
          </cell>
          <cell r="J59" t="str">
            <v>Asset Managers</v>
          </cell>
          <cell r="K59" t="str">
            <v>Recurrent</v>
          </cell>
          <cell r="M59">
            <v>10</v>
          </cell>
          <cell r="N59">
            <v>5</v>
          </cell>
          <cell r="O59">
            <v>8</v>
          </cell>
          <cell r="P59">
            <v>5</v>
          </cell>
          <cell r="Q59" t="str">
            <v>1           (one business case for these strategies)</v>
          </cell>
        </row>
        <row r="60">
          <cell r="B60">
            <v>39</v>
          </cell>
          <cell r="C60" t="str">
            <v>Instrument Transformers</v>
          </cell>
          <cell r="D60" t="str">
            <v>High DGA ITs - 220kV and above</v>
          </cell>
          <cell r="E60" t="str">
            <v>Replacement</v>
          </cell>
          <cell r="F60" t="str">
            <v>Make budget provision for unidentified replacements based on historical replacement rates</v>
          </cell>
          <cell r="G60" t="str">
            <v>C</v>
          </cell>
          <cell r="H60" t="str">
            <v>C</v>
          </cell>
          <cell r="J60" t="str">
            <v>SSE</v>
          </cell>
          <cell r="K60" t="str">
            <v>Recurrent</v>
          </cell>
          <cell r="M60">
            <v>10</v>
          </cell>
          <cell r="N60">
            <v>5</v>
          </cell>
          <cell r="O60">
            <v>8</v>
          </cell>
          <cell r="P60">
            <v>5</v>
          </cell>
          <cell r="Q60" t="str">
            <v>2           (one business case for these strategies)</v>
          </cell>
        </row>
        <row r="61">
          <cell r="B61">
            <v>40</v>
          </cell>
          <cell r="C61" t="str">
            <v>Instrument Transformers</v>
          </cell>
          <cell r="D61" t="str">
            <v xml:space="preserve">High DGA ITs - 132kV </v>
          </cell>
          <cell r="E61" t="str">
            <v>Replacement</v>
          </cell>
          <cell r="F61" t="str">
            <v>Assess and Replace as required</v>
          </cell>
          <cell r="G61" t="str">
            <v>C</v>
          </cell>
          <cell r="H61" t="str">
            <v>C</v>
          </cell>
          <cell r="I61">
            <v>1994</v>
          </cell>
          <cell r="J61" t="str">
            <v>Asset Managers</v>
          </cell>
          <cell r="K61" t="str">
            <v>Recurrent</v>
          </cell>
          <cell r="M61">
            <v>10</v>
          </cell>
          <cell r="N61">
            <v>5</v>
          </cell>
          <cell r="O61">
            <v>8</v>
          </cell>
          <cell r="P61">
            <v>5</v>
          </cell>
          <cell r="Q61" t="str">
            <v>3           (one business case for these strategies)</v>
          </cell>
        </row>
        <row r="62">
          <cell r="B62">
            <v>40</v>
          </cell>
          <cell r="C62" t="str">
            <v>Instrument Transformers</v>
          </cell>
          <cell r="D62" t="str">
            <v xml:space="preserve">High DGA ITs - 132kV </v>
          </cell>
          <cell r="E62" t="str">
            <v>Replacement</v>
          </cell>
          <cell r="F62" t="str">
            <v>Make budget provision for unidentified replacements based on historical replacement rates</v>
          </cell>
          <cell r="G62" t="str">
            <v>C</v>
          </cell>
          <cell r="H62" t="str">
            <v>C</v>
          </cell>
          <cell r="J62" t="str">
            <v>SSE</v>
          </cell>
          <cell r="K62" t="str">
            <v>Recurrent</v>
          </cell>
          <cell r="M62">
            <v>10</v>
          </cell>
          <cell r="N62">
            <v>5</v>
          </cell>
          <cell r="O62">
            <v>8</v>
          </cell>
          <cell r="P62">
            <v>5</v>
          </cell>
          <cell r="Q62" t="str">
            <v>4           (one business case for these strategies)</v>
          </cell>
        </row>
        <row r="63">
          <cell r="B63">
            <v>41</v>
          </cell>
          <cell r="C63" t="str">
            <v>Instrument Transformers</v>
          </cell>
          <cell r="D63" t="str">
            <v>High DGA ITs - 66kV and below</v>
          </cell>
          <cell r="E63" t="str">
            <v>Replacement</v>
          </cell>
          <cell r="F63" t="str">
            <v>Assess and Replace as required</v>
          </cell>
          <cell r="G63" t="str">
            <v>C</v>
          </cell>
          <cell r="H63" t="str">
            <v>C</v>
          </cell>
          <cell r="I63">
            <v>1994</v>
          </cell>
          <cell r="J63" t="str">
            <v>Asset Managers</v>
          </cell>
          <cell r="K63" t="str">
            <v>Recurrent</v>
          </cell>
          <cell r="M63">
            <v>10</v>
          </cell>
          <cell r="N63">
            <v>5</v>
          </cell>
          <cell r="O63">
            <v>8</v>
          </cell>
          <cell r="P63">
            <v>5</v>
          </cell>
          <cell r="Q63" t="str">
            <v>5           (one business case for these strategies)</v>
          </cell>
        </row>
        <row r="64">
          <cell r="B64">
            <v>41</v>
          </cell>
          <cell r="C64" t="str">
            <v>Instrument Transformers</v>
          </cell>
          <cell r="D64" t="str">
            <v>High DGA ITs - 66kV and below</v>
          </cell>
          <cell r="E64" t="str">
            <v>Replacement</v>
          </cell>
          <cell r="F64" t="str">
            <v>Make budget provision for unidentified replacements based on historical replacement rates</v>
          </cell>
          <cell r="G64" t="str">
            <v>C</v>
          </cell>
          <cell r="H64" t="str">
            <v>C</v>
          </cell>
          <cell r="J64" t="str">
            <v>SSE</v>
          </cell>
          <cell r="K64" t="str">
            <v>Recurrent</v>
          </cell>
          <cell r="M64">
            <v>10</v>
          </cell>
          <cell r="N64">
            <v>5</v>
          </cell>
          <cell r="O64">
            <v>8</v>
          </cell>
          <cell r="P64">
            <v>5</v>
          </cell>
          <cell r="Q64" t="str">
            <v>6           (one business case for these strategies)</v>
          </cell>
        </row>
        <row r="65">
          <cell r="B65">
            <v>42</v>
          </cell>
          <cell r="C65" t="str">
            <v>Instrument Transformers</v>
          </cell>
          <cell r="D65" t="str">
            <v>Tyree Contract 2794 (with on-line monitoring)</v>
          </cell>
          <cell r="E65" t="str">
            <v>Other</v>
          </cell>
          <cell r="F65" t="str">
            <v>Assess effectiveness and reliability of OLM</v>
          </cell>
          <cell r="G65" t="str">
            <v>C</v>
          </cell>
          <cell r="H65" t="str">
            <v>I</v>
          </cell>
          <cell r="I65">
            <v>2000</v>
          </cell>
          <cell r="J65" t="str">
            <v>AM/Central, AM/Northern</v>
          </cell>
          <cell r="K65" t="str">
            <v>Recurrent</v>
          </cell>
          <cell r="M65">
            <v>8</v>
          </cell>
          <cell r="N65">
            <v>5</v>
          </cell>
          <cell r="O65">
            <v>8</v>
          </cell>
          <cell r="P65">
            <v>5</v>
          </cell>
          <cell r="Q65" t="str">
            <v>NB</v>
          </cell>
        </row>
        <row r="66">
          <cell r="B66">
            <v>42</v>
          </cell>
          <cell r="C66" t="str">
            <v>Instrument Transformers</v>
          </cell>
          <cell r="D66" t="str">
            <v>Tyree Contract 2794 (without on-line monitoring)</v>
          </cell>
          <cell r="E66" t="str">
            <v>Replacement</v>
          </cell>
          <cell r="F66" t="str">
            <v>Replace all of this type without on-line monitoring</v>
          </cell>
          <cell r="G66" t="str">
            <v>C</v>
          </cell>
          <cell r="H66" t="str">
            <v>R</v>
          </cell>
          <cell r="I66">
            <v>2000</v>
          </cell>
          <cell r="J66" t="str">
            <v>Asset Managers</v>
          </cell>
          <cell r="M66">
            <v>8</v>
          </cell>
          <cell r="N66">
            <v>5</v>
          </cell>
          <cell r="O66">
            <v>8</v>
          </cell>
          <cell r="P66">
            <v>5</v>
          </cell>
          <cell r="Q66" t="str">
            <v>NB</v>
          </cell>
        </row>
        <row r="67">
          <cell r="B67">
            <v>43</v>
          </cell>
          <cell r="C67" t="str">
            <v>Instrument Transformers</v>
          </cell>
          <cell r="D67" t="str">
            <v>Tyree Contract 3113 (without OLM)</v>
          </cell>
          <cell r="E67" t="str">
            <v>Other</v>
          </cell>
          <cell r="F67" t="str">
            <v>Carry out 6-monthly oil sampling</v>
          </cell>
          <cell r="G67" t="str">
            <v>C</v>
          </cell>
          <cell r="H67" t="str">
            <v>M</v>
          </cell>
          <cell r="I67">
            <v>2000</v>
          </cell>
          <cell r="J67" t="str">
            <v>Asset Managers</v>
          </cell>
          <cell r="K67" t="str">
            <v>Ongoing</v>
          </cell>
          <cell r="M67">
            <v>8</v>
          </cell>
          <cell r="N67">
            <v>5</v>
          </cell>
          <cell r="O67">
            <v>8</v>
          </cell>
          <cell r="P67">
            <v>5</v>
          </cell>
          <cell r="Q67" t="str">
            <v>NB</v>
          </cell>
        </row>
        <row r="68">
          <cell r="B68">
            <v>43</v>
          </cell>
          <cell r="C68" t="str">
            <v>Instrument Transformers</v>
          </cell>
          <cell r="D68" t="str">
            <v>Tyree Contract 3113 (without OLM)</v>
          </cell>
          <cell r="E68" t="str">
            <v>Replacement</v>
          </cell>
          <cell r="F68" t="str">
            <v>Replace</v>
          </cell>
          <cell r="G68" t="str">
            <v>C</v>
          </cell>
          <cell r="H68" t="str">
            <v>R</v>
          </cell>
          <cell r="I68">
            <v>2000</v>
          </cell>
          <cell r="J68" t="str">
            <v>Asset Managers</v>
          </cell>
          <cell r="K68">
            <v>38139</v>
          </cell>
          <cell r="M68">
            <v>8</v>
          </cell>
          <cell r="N68">
            <v>5</v>
          </cell>
          <cell r="O68">
            <v>8</v>
          </cell>
          <cell r="P68">
            <v>5</v>
          </cell>
          <cell r="Q68" t="str">
            <v>NB</v>
          </cell>
        </row>
        <row r="69">
          <cell r="B69">
            <v>43</v>
          </cell>
          <cell r="C69" t="str">
            <v>Instrument Transformers</v>
          </cell>
          <cell r="D69" t="str">
            <v>Tyree Contract 3113 (with OLM)</v>
          </cell>
          <cell r="E69" t="str">
            <v>Other</v>
          </cell>
          <cell r="F69" t="str">
            <v>Assess effectiveness and reliability of OLM</v>
          </cell>
          <cell r="G69" t="str">
            <v>C</v>
          </cell>
          <cell r="H69" t="str">
            <v>I</v>
          </cell>
          <cell r="I69">
            <v>2000</v>
          </cell>
          <cell r="J69" t="str">
            <v>AM/Central</v>
          </cell>
          <cell r="M69">
            <v>8</v>
          </cell>
          <cell r="N69">
            <v>5</v>
          </cell>
          <cell r="O69">
            <v>8</v>
          </cell>
          <cell r="P69">
            <v>5</v>
          </cell>
          <cell r="Q69" t="str">
            <v>NB</v>
          </cell>
        </row>
        <row r="70">
          <cell r="B70">
            <v>43</v>
          </cell>
          <cell r="C70" t="str">
            <v>Instrument Transformers</v>
          </cell>
          <cell r="D70" t="str">
            <v>Tyree Contract 3113 (with OLM)</v>
          </cell>
          <cell r="E70" t="str">
            <v>Other</v>
          </cell>
          <cell r="F70" t="str">
            <v>Annual DGA testing?</v>
          </cell>
          <cell r="G70" t="str">
            <v>C</v>
          </cell>
          <cell r="H70" t="str">
            <v>I</v>
          </cell>
          <cell r="I70">
            <v>2000</v>
          </cell>
          <cell r="J70" t="str">
            <v>AM/Central</v>
          </cell>
          <cell r="M70">
            <v>8</v>
          </cell>
          <cell r="N70">
            <v>5</v>
          </cell>
          <cell r="O70">
            <v>8</v>
          </cell>
          <cell r="P70">
            <v>5</v>
          </cell>
          <cell r="Q70" t="str">
            <v>NB</v>
          </cell>
        </row>
        <row r="71">
          <cell r="B71">
            <v>44</v>
          </cell>
          <cell r="C71" t="str">
            <v>Instrument Transformers</v>
          </cell>
          <cell r="D71" t="str">
            <v>Tyree Contract 2909 (without OLM)</v>
          </cell>
          <cell r="E71" t="str">
            <v>Other</v>
          </cell>
          <cell r="F71" t="str">
            <v>Assess effectiveness and reliability of OLM</v>
          </cell>
          <cell r="G71" t="str">
            <v>C</v>
          </cell>
          <cell r="M71">
            <v>8</v>
          </cell>
          <cell r="N71">
            <v>5</v>
          </cell>
          <cell r="O71">
            <v>8</v>
          </cell>
          <cell r="P71">
            <v>5</v>
          </cell>
          <cell r="Q71" t="str">
            <v>NB</v>
          </cell>
        </row>
        <row r="72">
          <cell r="B72">
            <v>44.1</v>
          </cell>
          <cell r="C72" t="str">
            <v>Instrument Transformers</v>
          </cell>
          <cell r="D72" t="str">
            <v>Tyree Contract 2909 (without OLM)</v>
          </cell>
          <cell r="E72" t="str">
            <v>Replacement</v>
          </cell>
          <cell r="F72" t="str">
            <v>Replace all of this type without on-line monitoring</v>
          </cell>
          <cell r="G72" t="str">
            <v>C</v>
          </cell>
          <cell r="H72" t="str">
            <v>R</v>
          </cell>
          <cell r="I72">
            <v>2001</v>
          </cell>
          <cell r="J72" t="str">
            <v>Asset Managers</v>
          </cell>
          <cell r="K72" t="str">
            <v>June, 2006</v>
          </cell>
          <cell r="M72">
            <v>8</v>
          </cell>
          <cell r="N72">
            <v>5</v>
          </cell>
          <cell r="O72">
            <v>8</v>
          </cell>
          <cell r="P72">
            <v>5</v>
          </cell>
          <cell r="Q72" t="str">
            <v>NB</v>
          </cell>
        </row>
        <row r="73">
          <cell r="B73">
            <v>45</v>
          </cell>
          <cell r="C73" t="str">
            <v>Instrument Transformers</v>
          </cell>
          <cell r="D73" t="str">
            <v>ASEA CUEA (X-mas Tree) CVT</v>
          </cell>
          <cell r="E73" t="str">
            <v>Replacement</v>
          </cell>
          <cell r="F73" t="str">
            <v>Replace all of this type</v>
          </cell>
          <cell r="G73" t="str">
            <v>C</v>
          </cell>
          <cell r="H73" t="str">
            <v>R</v>
          </cell>
          <cell r="I73">
            <v>1995</v>
          </cell>
          <cell r="J73" t="str">
            <v>Asset Managers</v>
          </cell>
          <cell r="K73">
            <v>38504</v>
          </cell>
          <cell r="M73">
            <v>8</v>
          </cell>
          <cell r="N73">
            <v>5</v>
          </cell>
          <cell r="O73">
            <v>8</v>
          </cell>
          <cell r="P73">
            <v>8</v>
          </cell>
          <cell r="Q73">
            <v>3</v>
          </cell>
        </row>
        <row r="74">
          <cell r="B74">
            <v>45</v>
          </cell>
          <cell r="C74" t="str">
            <v>Instrument Transformers</v>
          </cell>
          <cell r="D74" t="str">
            <v>Coupling Capacitors for X-mas Tress CVTs</v>
          </cell>
          <cell r="E74" t="str">
            <v>Replacement</v>
          </cell>
          <cell r="F74" t="str">
            <v>Replace all of this type</v>
          </cell>
          <cell r="G74" t="str">
            <v>C</v>
          </cell>
          <cell r="H74" t="str">
            <v>R</v>
          </cell>
          <cell r="I74">
            <v>1998</v>
          </cell>
          <cell r="J74" t="str">
            <v>Asset Managers</v>
          </cell>
          <cell r="K74" t="str">
            <v>June, 2005</v>
          </cell>
          <cell r="M74">
            <v>8</v>
          </cell>
          <cell r="N74">
            <v>5</v>
          </cell>
          <cell r="O74">
            <v>8</v>
          </cell>
          <cell r="P74">
            <v>8</v>
          </cell>
          <cell r="Q74">
            <v>3</v>
          </cell>
        </row>
        <row r="75">
          <cell r="B75">
            <v>46</v>
          </cell>
          <cell r="C75" t="str">
            <v>Instrument Transformers</v>
          </cell>
          <cell r="D75" t="str">
            <v>Under rated NUB CTs for in capacitor banks</v>
          </cell>
          <cell r="E75" t="str">
            <v>Replacement</v>
          </cell>
          <cell r="F75" t="str">
            <v>Replace with fully rated CT</v>
          </cell>
          <cell r="G75" t="str">
            <v>C</v>
          </cell>
          <cell r="H75" t="str">
            <v>R</v>
          </cell>
          <cell r="I75">
            <v>1995</v>
          </cell>
          <cell r="J75" t="str">
            <v>Asset Managers</v>
          </cell>
          <cell r="K75">
            <v>38504</v>
          </cell>
          <cell r="L75" t="str">
            <v>Not defined</v>
          </cell>
          <cell r="M75">
            <v>8</v>
          </cell>
          <cell r="N75">
            <v>2</v>
          </cell>
          <cell r="O75">
            <v>8</v>
          </cell>
          <cell r="P75">
            <v>0</v>
          </cell>
          <cell r="Q75">
            <v>3</v>
          </cell>
        </row>
        <row r="76">
          <cell r="B76">
            <v>47</v>
          </cell>
          <cell r="C76" t="str">
            <v>Other Equipment</v>
          </cell>
          <cell r="D76" t="str">
            <v>Provide alternate auxiliary supply to Avon SS</v>
          </cell>
          <cell r="E76" t="str">
            <v>Replacement</v>
          </cell>
          <cell r="F76" t="str">
            <v>Install power rated MVTs at Avon to Provide auxiliary supply</v>
          </cell>
          <cell r="G76" t="str">
            <v>C</v>
          </cell>
          <cell r="H76" t="str">
            <v>R</v>
          </cell>
          <cell r="I76">
            <v>2003</v>
          </cell>
          <cell r="J76" t="str">
            <v>AM/Central</v>
          </cell>
          <cell r="K76">
            <v>38504</v>
          </cell>
          <cell r="M76">
            <v>0</v>
          </cell>
          <cell r="N76">
            <v>0</v>
          </cell>
          <cell r="O76">
            <v>10</v>
          </cell>
          <cell r="P76">
            <v>8</v>
          </cell>
          <cell r="Q76" t="str">
            <v>CD</v>
          </cell>
        </row>
        <row r="77">
          <cell r="B77">
            <v>48</v>
          </cell>
          <cell r="C77" t="str">
            <v>Ancillary Systems</v>
          </cell>
          <cell r="D77" t="str">
            <v xml:space="preserve">VT Secondary Boxes </v>
          </cell>
          <cell r="E77" t="str">
            <v>Replacement</v>
          </cell>
          <cell r="F77" t="str">
            <v>Replace De-ion CBs</v>
          </cell>
          <cell r="G77" t="str">
            <v>M</v>
          </cell>
          <cell r="H77" t="str">
            <v>R</v>
          </cell>
          <cell r="I77">
            <v>2004</v>
          </cell>
          <cell r="J77" t="str">
            <v>Asset Managers</v>
          </cell>
          <cell r="K77">
            <v>38504</v>
          </cell>
          <cell r="M77">
            <v>0</v>
          </cell>
          <cell r="N77">
            <v>0</v>
          </cell>
          <cell r="O77">
            <v>5</v>
          </cell>
          <cell r="P77">
            <v>8</v>
          </cell>
          <cell r="Q77">
            <v>3</v>
          </cell>
        </row>
        <row r="78">
          <cell r="B78">
            <v>49</v>
          </cell>
          <cell r="C78" t="str">
            <v>Instrument Transformers</v>
          </cell>
          <cell r="D78" t="str">
            <v>Non-Standard CTs</v>
          </cell>
          <cell r="E78" t="str">
            <v>Replacement</v>
          </cell>
          <cell r="F78" t="str">
            <v>Where non-standard CTs are in service, replace if there is no reasonable contingency available</v>
          </cell>
          <cell r="G78" t="str">
            <v>C</v>
          </cell>
          <cell r="H78" t="str">
            <v>R</v>
          </cell>
          <cell r="I78">
            <v>1994</v>
          </cell>
          <cell r="J78" t="str">
            <v>Asset Managers</v>
          </cell>
          <cell r="K78">
            <v>38869</v>
          </cell>
          <cell r="L78" t="str">
            <v>Not defined, split</v>
          </cell>
          <cell r="M78">
            <v>0</v>
          </cell>
          <cell r="N78">
            <v>0</v>
          </cell>
          <cell r="O78">
            <v>8</v>
          </cell>
          <cell r="P78">
            <v>5</v>
          </cell>
          <cell r="Q78">
            <v>3</v>
          </cell>
        </row>
        <row r="79">
          <cell r="B79">
            <v>50</v>
          </cell>
          <cell r="C79" t="str">
            <v>DC Systems</v>
          </cell>
          <cell r="D79" t="str">
            <v>Substation Batteries - 50V</v>
          </cell>
          <cell r="E79" t="str">
            <v>Replacement</v>
          </cell>
          <cell r="F79" t="str">
            <v>Monitor and replace as required</v>
          </cell>
          <cell r="G79" t="str">
            <v>C</v>
          </cell>
          <cell r="H79" t="str">
            <v>C</v>
          </cell>
          <cell r="I79">
            <v>1994</v>
          </cell>
          <cell r="J79" t="str">
            <v>Asset Managers</v>
          </cell>
          <cell r="K79" t="str">
            <v>Recurrent</v>
          </cell>
          <cell r="M79">
            <v>0</v>
          </cell>
          <cell r="N79">
            <v>0</v>
          </cell>
          <cell r="O79">
            <v>10</v>
          </cell>
          <cell r="P79">
            <v>2</v>
          </cell>
          <cell r="Q79" t="str">
            <v>2 (one business case for these strategies</v>
          </cell>
        </row>
        <row r="80">
          <cell r="B80">
            <v>51</v>
          </cell>
          <cell r="C80" t="str">
            <v>DC Systems</v>
          </cell>
          <cell r="D80" t="str">
            <v>Substation Batteries - 110V</v>
          </cell>
          <cell r="E80" t="str">
            <v>Replacement</v>
          </cell>
          <cell r="F80" t="str">
            <v>Monitor and replace as required</v>
          </cell>
          <cell r="G80" t="str">
            <v>C</v>
          </cell>
          <cell r="H80" t="str">
            <v>C</v>
          </cell>
          <cell r="I80">
            <v>1994</v>
          </cell>
          <cell r="J80" t="str">
            <v>Asset Managers</v>
          </cell>
          <cell r="K80" t="str">
            <v>Recurrent</v>
          </cell>
          <cell r="M80">
            <v>0</v>
          </cell>
          <cell r="N80">
            <v>0</v>
          </cell>
          <cell r="O80">
            <v>8</v>
          </cell>
          <cell r="P80">
            <v>2</v>
          </cell>
        </row>
        <row r="81">
          <cell r="B81">
            <v>52</v>
          </cell>
          <cell r="C81" t="str">
            <v>DC Systems</v>
          </cell>
          <cell r="D81" t="str">
            <v>Substation Batteries - 240V</v>
          </cell>
          <cell r="E81" t="str">
            <v>Replacement</v>
          </cell>
          <cell r="F81" t="str">
            <v>Monitor and replace as required</v>
          </cell>
          <cell r="G81" t="str">
            <v>C</v>
          </cell>
          <cell r="H81" t="str">
            <v>C</v>
          </cell>
          <cell r="J81" t="str">
            <v>Asset Managers</v>
          </cell>
          <cell r="K81" t="str">
            <v>Recurrent</v>
          </cell>
          <cell r="M81">
            <v>0</v>
          </cell>
          <cell r="N81">
            <v>0</v>
          </cell>
          <cell r="O81">
            <v>8</v>
          </cell>
          <cell r="P81">
            <v>2</v>
          </cell>
        </row>
        <row r="82">
          <cell r="B82">
            <v>53</v>
          </cell>
          <cell r="C82" t="str">
            <v>DC Systems</v>
          </cell>
          <cell r="D82" t="str">
            <v>Substation Battery chargers - 50V</v>
          </cell>
          <cell r="E82" t="str">
            <v>Replacement</v>
          </cell>
          <cell r="F82" t="str">
            <v>Monitor and replace as required</v>
          </cell>
          <cell r="G82" t="str">
            <v>C</v>
          </cell>
          <cell r="H82" t="str">
            <v>C</v>
          </cell>
          <cell r="I82">
            <v>1998</v>
          </cell>
          <cell r="J82" t="str">
            <v>Asset Managers</v>
          </cell>
          <cell r="K82" t="str">
            <v>Recurrent</v>
          </cell>
          <cell r="M82">
            <v>0</v>
          </cell>
          <cell r="N82">
            <v>0</v>
          </cell>
          <cell r="O82">
            <v>8</v>
          </cell>
          <cell r="P82">
            <v>2</v>
          </cell>
          <cell r="Q82" t="str">
            <v>3 (one business case for these strategies</v>
          </cell>
        </row>
        <row r="83">
          <cell r="B83">
            <v>54</v>
          </cell>
          <cell r="C83" t="str">
            <v>DC Systems</v>
          </cell>
          <cell r="D83" t="str">
            <v>Substation Battery chargers - 110V</v>
          </cell>
          <cell r="E83" t="str">
            <v>Replacement</v>
          </cell>
          <cell r="F83" t="str">
            <v>Monitor and replace as required</v>
          </cell>
          <cell r="G83" t="str">
            <v>C</v>
          </cell>
          <cell r="H83" t="str">
            <v>C</v>
          </cell>
          <cell r="I83">
            <v>1998</v>
          </cell>
          <cell r="J83" t="str">
            <v>Asset Managers</v>
          </cell>
          <cell r="K83" t="str">
            <v>Recurrent</v>
          </cell>
          <cell r="M83">
            <v>0</v>
          </cell>
          <cell r="N83">
            <v>0</v>
          </cell>
          <cell r="O83">
            <v>8</v>
          </cell>
          <cell r="P83">
            <v>2</v>
          </cell>
        </row>
        <row r="84">
          <cell r="B84">
            <v>55</v>
          </cell>
          <cell r="C84" t="str">
            <v>DC Systems</v>
          </cell>
          <cell r="D84" t="str">
            <v>Substation Battery chargers - 240V</v>
          </cell>
          <cell r="E84" t="str">
            <v>Replacement</v>
          </cell>
          <cell r="F84" t="str">
            <v>Monitor and replace as required</v>
          </cell>
          <cell r="G84" t="str">
            <v>C</v>
          </cell>
          <cell r="H84" t="str">
            <v>C</v>
          </cell>
          <cell r="J84" t="str">
            <v>Asset Managers</v>
          </cell>
          <cell r="K84" t="str">
            <v>Recurrent</v>
          </cell>
          <cell r="M84">
            <v>0</v>
          </cell>
          <cell r="N84">
            <v>0</v>
          </cell>
          <cell r="O84">
            <v>8</v>
          </cell>
          <cell r="P84">
            <v>2</v>
          </cell>
        </row>
        <row r="85">
          <cell r="B85">
            <v>56</v>
          </cell>
          <cell r="C85" t="str">
            <v>Disconnectors and Earth Switches</v>
          </cell>
          <cell r="D85" t="str">
            <v>220kV and above</v>
          </cell>
          <cell r="E85" t="str">
            <v>Replacement</v>
          </cell>
          <cell r="F85" t="str">
            <v>Monitor and replace as required</v>
          </cell>
          <cell r="G85" t="str">
            <v>C</v>
          </cell>
          <cell r="H85" t="str">
            <v>C</v>
          </cell>
          <cell r="I85">
            <v>1997</v>
          </cell>
          <cell r="J85" t="str">
            <v>Asset Managers</v>
          </cell>
          <cell r="K85" t="str">
            <v>Recurrent</v>
          </cell>
          <cell r="M85">
            <v>5</v>
          </cell>
          <cell r="N85">
            <v>0</v>
          </cell>
          <cell r="O85">
            <v>10</v>
          </cell>
          <cell r="P85">
            <v>5</v>
          </cell>
          <cell r="Q85" t="str">
            <v>2i</v>
          </cell>
        </row>
        <row r="86">
          <cell r="B86">
            <v>57</v>
          </cell>
          <cell r="C86" t="str">
            <v>Disconnectors and Earth Switches</v>
          </cell>
          <cell r="D86" t="str">
            <v>132kV</v>
          </cell>
          <cell r="E86" t="str">
            <v>Replacement</v>
          </cell>
          <cell r="F86" t="str">
            <v>Monitor and replace as required</v>
          </cell>
          <cell r="G86" t="str">
            <v>C</v>
          </cell>
          <cell r="H86" t="str">
            <v>C</v>
          </cell>
          <cell r="I86">
            <v>1997</v>
          </cell>
          <cell r="J86" t="str">
            <v>Asset Managers</v>
          </cell>
          <cell r="K86" t="str">
            <v>Recurrent</v>
          </cell>
          <cell r="M86">
            <v>5</v>
          </cell>
          <cell r="N86">
            <v>0</v>
          </cell>
          <cell r="O86">
            <v>10</v>
          </cell>
          <cell r="P86">
            <v>5</v>
          </cell>
          <cell r="Q86" t="str">
            <v>3i</v>
          </cell>
        </row>
        <row r="87">
          <cell r="B87">
            <v>58</v>
          </cell>
          <cell r="C87" t="str">
            <v>Disconnectors and Earth Switches</v>
          </cell>
          <cell r="D87" t="str">
            <v>66kV and below</v>
          </cell>
          <cell r="E87" t="str">
            <v>Replacement</v>
          </cell>
          <cell r="F87" t="str">
            <v>Monitor and replace as required</v>
          </cell>
          <cell r="G87" t="str">
            <v>C</v>
          </cell>
          <cell r="H87" t="str">
            <v>C</v>
          </cell>
          <cell r="I87">
            <v>1997</v>
          </cell>
          <cell r="J87" t="str">
            <v>Asset Managers</v>
          </cell>
          <cell r="K87" t="str">
            <v>Recurrent</v>
          </cell>
          <cell r="M87">
            <v>5</v>
          </cell>
          <cell r="N87">
            <v>0</v>
          </cell>
          <cell r="O87">
            <v>10</v>
          </cell>
          <cell r="P87">
            <v>5</v>
          </cell>
          <cell r="Q87" t="str">
            <v>3i</v>
          </cell>
        </row>
        <row r="88">
          <cell r="B88">
            <v>59</v>
          </cell>
          <cell r="C88" t="str">
            <v>GIS</v>
          </cell>
          <cell r="D88" t="str">
            <v>Beaconsfield</v>
          </cell>
          <cell r="E88" t="str">
            <v>Other</v>
          </cell>
          <cell r="F88" t="str">
            <v>Review options beyond 2006</v>
          </cell>
          <cell r="G88" t="str">
            <v>O</v>
          </cell>
          <cell r="H88" t="str">
            <v>I</v>
          </cell>
          <cell r="I88">
            <v>2003</v>
          </cell>
          <cell r="J88" t="str">
            <v>M/AP</v>
          </cell>
          <cell r="K88">
            <v>38687</v>
          </cell>
          <cell r="M88">
            <v>0</v>
          </cell>
          <cell r="N88">
            <v>0</v>
          </cell>
          <cell r="O88">
            <v>8</v>
          </cell>
          <cell r="P88">
            <v>10</v>
          </cell>
          <cell r="Q88">
            <v>3</v>
          </cell>
        </row>
        <row r="89">
          <cell r="B89">
            <v>60</v>
          </cell>
          <cell r="C89" t="str">
            <v>GIS</v>
          </cell>
          <cell r="D89" t="str">
            <v>Beaconsfield</v>
          </cell>
          <cell r="E89" t="str">
            <v>Replacement</v>
          </cell>
          <cell r="F89" t="str">
            <v>Install conventional CB on No.1 Reactor</v>
          </cell>
          <cell r="G89" t="str">
            <v>C</v>
          </cell>
          <cell r="H89" t="str">
            <v>R</v>
          </cell>
          <cell r="I89">
            <v>2004</v>
          </cell>
          <cell r="J89" t="str">
            <v>AM/Central</v>
          </cell>
          <cell r="K89">
            <v>38504</v>
          </cell>
          <cell r="M89">
            <v>0</v>
          </cell>
          <cell r="N89">
            <v>2</v>
          </cell>
          <cell r="O89">
            <v>10</v>
          </cell>
          <cell r="P89">
            <v>10</v>
          </cell>
          <cell r="Q89">
            <v>3</v>
          </cell>
        </row>
        <row r="90">
          <cell r="B90">
            <v>61</v>
          </cell>
          <cell r="C90" t="str">
            <v>Environment</v>
          </cell>
          <cell r="D90" t="str">
            <v>PCB Disposal</v>
          </cell>
          <cell r="E90" t="str">
            <v>Replacement</v>
          </cell>
          <cell r="F90" t="str">
            <v>Remove all scheduled PCB contaminated from in-service equipment</v>
          </cell>
          <cell r="G90" t="str">
            <v>C</v>
          </cell>
          <cell r="H90" t="str">
            <v>R</v>
          </cell>
          <cell r="I90">
            <v>2003</v>
          </cell>
          <cell r="J90" t="str">
            <v>Asset Managers</v>
          </cell>
          <cell r="K90">
            <v>40179</v>
          </cell>
          <cell r="M90">
            <v>2</v>
          </cell>
          <cell r="N90">
            <v>10</v>
          </cell>
          <cell r="O90">
            <v>0</v>
          </cell>
          <cell r="P90">
            <v>8</v>
          </cell>
          <cell r="Q90">
            <v>2</v>
          </cell>
        </row>
        <row r="91">
          <cell r="B91">
            <v>62</v>
          </cell>
          <cell r="C91" t="str">
            <v>Surge Diverters</v>
          </cell>
          <cell r="D91" t="str">
            <v>Gapped Type (pre 1965) - 220kV and above</v>
          </cell>
          <cell r="E91" t="str">
            <v>Replacement</v>
          </cell>
          <cell r="F91" t="str">
            <v>Replace</v>
          </cell>
          <cell r="G91" t="str">
            <v>M</v>
          </cell>
          <cell r="H91" t="str">
            <v>R</v>
          </cell>
          <cell r="I91">
            <v>2000</v>
          </cell>
          <cell r="J91" t="str">
            <v>Asset Managers</v>
          </cell>
          <cell r="K91" t="str">
            <v>June, 2005</v>
          </cell>
          <cell r="M91">
            <v>8</v>
          </cell>
          <cell r="N91">
            <v>0</v>
          </cell>
          <cell r="O91">
            <v>8</v>
          </cell>
          <cell r="P91">
            <v>0</v>
          </cell>
          <cell r="Q91" t="str">
            <v>2 (one business case for these strategies)</v>
          </cell>
        </row>
        <row r="92">
          <cell r="B92">
            <v>63</v>
          </cell>
          <cell r="C92" t="str">
            <v>Surge Diverters</v>
          </cell>
          <cell r="D92" t="str">
            <v>Gapped Type (pre 1965) - 132kV</v>
          </cell>
          <cell r="E92" t="str">
            <v>Replacement</v>
          </cell>
          <cell r="F92" t="str">
            <v>Replace</v>
          </cell>
          <cell r="G92" t="str">
            <v>M</v>
          </cell>
          <cell r="H92" t="str">
            <v>R</v>
          </cell>
          <cell r="I92">
            <v>2000</v>
          </cell>
          <cell r="J92" t="str">
            <v>Asset Managers</v>
          </cell>
          <cell r="K92" t="str">
            <v>June, 2005</v>
          </cell>
          <cell r="M92">
            <v>8</v>
          </cell>
          <cell r="N92">
            <v>0</v>
          </cell>
          <cell r="O92">
            <v>8</v>
          </cell>
          <cell r="P92">
            <v>0</v>
          </cell>
        </row>
        <row r="93">
          <cell r="B93">
            <v>64</v>
          </cell>
          <cell r="C93" t="str">
            <v>Surge Diverters</v>
          </cell>
          <cell r="D93" t="str">
            <v>Gapped Type (pre 1965) - 66kV</v>
          </cell>
          <cell r="E93" t="str">
            <v>Replacement</v>
          </cell>
          <cell r="F93" t="str">
            <v>Replace</v>
          </cell>
          <cell r="G93" t="str">
            <v>M</v>
          </cell>
          <cell r="H93" t="str">
            <v>R</v>
          </cell>
          <cell r="I93">
            <v>2000</v>
          </cell>
          <cell r="J93" t="str">
            <v>Asset Managers</v>
          </cell>
          <cell r="K93" t="str">
            <v>June, 2005</v>
          </cell>
          <cell r="M93">
            <v>8</v>
          </cell>
          <cell r="N93">
            <v>0</v>
          </cell>
          <cell r="O93">
            <v>8</v>
          </cell>
          <cell r="P93">
            <v>0</v>
          </cell>
        </row>
        <row r="94">
          <cell r="B94">
            <v>65</v>
          </cell>
          <cell r="C94" t="str">
            <v>Surge Diverters</v>
          </cell>
          <cell r="D94" t="str">
            <v>Gapped Type (post 1965) - 220kV and above</v>
          </cell>
          <cell r="E94" t="str">
            <v>Replacement</v>
          </cell>
          <cell r="F94" t="str">
            <v>Replace</v>
          </cell>
          <cell r="G94" t="str">
            <v>M</v>
          </cell>
          <cell r="H94" t="str">
            <v>R</v>
          </cell>
          <cell r="I94">
            <v>2002</v>
          </cell>
          <cell r="J94" t="str">
            <v>Asset Managers</v>
          </cell>
          <cell r="K94">
            <v>40330</v>
          </cell>
          <cell r="M94">
            <v>8</v>
          </cell>
          <cell r="N94">
            <v>0</v>
          </cell>
          <cell r="O94">
            <v>8</v>
          </cell>
          <cell r="P94">
            <v>0</v>
          </cell>
        </row>
        <row r="95">
          <cell r="B95">
            <v>66</v>
          </cell>
          <cell r="C95" t="str">
            <v>Surge Diverters</v>
          </cell>
          <cell r="D95" t="str">
            <v>Gapped Type (post 1965) - 132kV</v>
          </cell>
          <cell r="E95" t="str">
            <v>Replacement</v>
          </cell>
          <cell r="F95" t="str">
            <v>Replace</v>
          </cell>
          <cell r="G95" t="str">
            <v>M</v>
          </cell>
          <cell r="H95" t="str">
            <v>R</v>
          </cell>
          <cell r="I95">
            <v>2002</v>
          </cell>
          <cell r="J95" t="str">
            <v>Asset Managers</v>
          </cell>
          <cell r="K95">
            <v>40330</v>
          </cell>
          <cell r="M95">
            <v>8</v>
          </cell>
          <cell r="N95">
            <v>0</v>
          </cell>
          <cell r="O95">
            <v>8</v>
          </cell>
          <cell r="P95">
            <v>0</v>
          </cell>
        </row>
        <row r="96">
          <cell r="B96">
            <v>67</v>
          </cell>
          <cell r="C96" t="str">
            <v>Surge Diverters</v>
          </cell>
          <cell r="D96" t="str">
            <v>Gapped Type (post 1965) - 66kV and below</v>
          </cell>
          <cell r="E96" t="str">
            <v>Replacement</v>
          </cell>
          <cell r="F96" t="str">
            <v>Replace</v>
          </cell>
          <cell r="G96" t="str">
            <v>M</v>
          </cell>
          <cell r="H96" t="str">
            <v>R</v>
          </cell>
          <cell r="I96">
            <v>2002</v>
          </cell>
          <cell r="J96" t="str">
            <v>Asset Managers</v>
          </cell>
          <cell r="K96">
            <v>40330</v>
          </cell>
          <cell r="M96">
            <v>8</v>
          </cell>
          <cell r="N96">
            <v>0</v>
          </cell>
          <cell r="O96">
            <v>8</v>
          </cell>
          <cell r="P96">
            <v>0</v>
          </cell>
        </row>
        <row r="97">
          <cell r="B97">
            <v>68</v>
          </cell>
          <cell r="C97" t="str">
            <v>Reactive Plant</v>
          </cell>
          <cell r="D97" t="str">
            <v>Capacitor</v>
          </cell>
          <cell r="E97" t="str">
            <v>Replacement</v>
          </cell>
          <cell r="F97" t="str">
            <v>Monitor and replace as required</v>
          </cell>
          <cell r="G97" t="str">
            <v>C</v>
          </cell>
          <cell r="H97" t="str">
            <v>C</v>
          </cell>
          <cell r="I97">
            <v>2000</v>
          </cell>
          <cell r="J97" t="str">
            <v>Asset Managers</v>
          </cell>
          <cell r="K97" t="str">
            <v>Recurrent</v>
          </cell>
          <cell r="M97">
            <v>2</v>
          </cell>
          <cell r="N97">
            <v>2</v>
          </cell>
          <cell r="O97">
            <v>8</v>
          </cell>
          <cell r="P97">
            <v>10</v>
          </cell>
          <cell r="Q97" t="str">
            <v>3i</v>
          </cell>
        </row>
        <row r="98">
          <cell r="B98">
            <v>69</v>
          </cell>
          <cell r="C98" t="str">
            <v>Buildings</v>
          </cell>
          <cell r="D98" t="str">
            <v>Pre- 1975 Buildings</v>
          </cell>
          <cell r="E98" t="str">
            <v>Other</v>
          </cell>
          <cell r="F98" t="str">
            <v>Formal building inspection to be carried out since 1990</v>
          </cell>
          <cell r="G98" t="str">
            <v>O</v>
          </cell>
          <cell r="H98" t="str">
            <v>I</v>
          </cell>
          <cell r="I98">
            <v>1998</v>
          </cell>
          <cell r="J98" t="str">
            <v>Asset Managers</v>
          </cell>
          <cell r="K98">
            <v>38322</v>
          </cell>
          <cell r="Q98" t="str">
            <v>NB</v>
          </cell>
        </row>
        <row r="99">
          <cell r="B99">
            <v>69</v>
          </cell>
          <cell r="C99" t="str">
            <v>Buildings</v>
          </cell>
          <cell r="D99" t="str">
            <v>Building Defects</v>
          </cell>
          <cell r="E99" t="str">
            <v>Other</v>
          </cell>
          <cell r="F99" t="str">
            <v>Regional Business plans to make provision for maintenance</v>
          </cell>
          <cell r="G99" t="str">
            <v>M</v>
          </cell>
          <cell r="H99" t="str">
            <v>c</v>
          </cell>
          <cell r="I99">
            <v>1998</v>
          </cell>
          <cell r="J99" t="str">
            <v>Asset Managers</v>
          </cell>
          <cell r="K99" t="str">
            <v>Recurrent</v>
          </cell>
          <cell r="M99">
            <v>5</v>
          </cell>
          <cell r="N99">
            <v>2</v>
          </cell>
          <cell r="O99">
            <v>0</v>
          </cell>
          <cell r="P99">
            <v>2</v>
          </cell>
          <cell r="Q99" t="str">
            <v>3i</v>
          </cell>
        </row>
        <row r="100">
          <cell r="B100">
            <v>70</v>
          </cell>
          <cell r="C100" t="str">
            <v>Buildings</v>
          </cell>
          <cell r="D100" t="str">
            <v>Energy Efficiency (220kV sites and above)</v>
          </cell>
          <cell r="E100" t="str">
            <v>Other</v>
          </cell>
          <cell r="F100" t="str">
            <v>Carry out energy audit and implement approved recommendations</v>
          </cell>
          <cell r="G100" t="str">
            <v>O</v>
          </cell>
          <cell r="H100" t="str">
            <v>I,A</v>
          </cell>
          <cell r="I100">
            <v>2003</v>
          </cell>
          <cell r="J100" t="str">
            <v>Asset Managers</v>
          </cell>
          <cell r="K100" t="str">
            <v>December, 2003, June 2004</v>
          </cell>
          <cell r="L100" t="str">
            <v>Split</v>
          </cell>
          <cell r="Q100" t="str">
            <v>NB</v>
          </cell>
        </row>
        <row r="101">
          <cell r="B101">
            <v>70</v>
          </cell>
          <cell r="C101" t="str">
            <v>Buildings</v>
          </cell>
          <cell r="D101" t="str">
            <v>Energy Efficiency (sites 132kV and below)</v>
          </cell>
          <cell r="E101" t="str">
            <v>Other</v>
          </cell>
          <cell r="F101" t="str">
            <v>Carry out energy audit and implement approved recommendations</v>
          </cell>
          <cell r="G101" t="str">
            <v>O</v>
          </cell>
          <cell r="H101" t="str">
            <v>I,A</v>
          </cell>
          <cell r="I101">
            <v>2003</v>
          </cell>
          <cell r="J101" t="str">
            <v>Asset Managers</v>
          </cell>
          <cell r="K101" t="str">
            <v>June, 2004, December 2004</v>
          </cell>
          <cell r="L101" t="str">
            <v>Split</v>
          </cell>
          <cell r="M101" t="str">
            <v>Assess indivually</v>
          </cell>
          <cell r="Q101" t="str">
            <v>3i</v>
          </cell>
        </row>
        <row r="102">
          <cell r="B102">
            <v>71</v>
          </cell>
          <cell r="C102" t="str">
            <v>Fire</v>
          </cell>
          <cell r="D102" t="str">
            <v>Fire Detection and Protection Systems</v>
          </cell>
          <cell r="E102" t="str">
            <v>Other</v>
          </cell>
          <cell r="F102" t="str">
            <v>Regional Business plans to make provision for any installation or replacement to fire detection and protection systems in accordance with the Fire Protection Policies and procedures manual</v>
          </cell>
          <cell r="G102" t="str">
            <v>M</v>
          </cell>
          <cell r="H102" t="str">
            <v>C</v>
          </cell>
          <cell r="I102">
            <v>1998</v>
          </cell>
          <cell r="J102" t="str">
            <v>Asset Managers</v>
          </cell>
          <cell r="K102" t="str">
            <v>Recurrent</v>
          </cell>
          <cell r="M102" t="str">
            <v>Assess indivually</v>
          </cell>
          <cell r="Q102" t="str">
            <v>3i</v>
          </cell>
        </row>
        <row r="103">
          <cell r="B103">
            <v>72</v>
          </cell>
          <cell r="C103" t="str">
            <v>Fire</v>
          </cell>
          <cell r="D103" t="str">
            <v>Automatic Fire Protection Schemes for Power transformers</v>
          </cell>
          <cell r="E103" t="str">
            <v>Other</v>
          </cell>
          <cell r="F103" t="str">
            <v>Regional Business plans to make provision for any installation or replacement to fire detection and protection systems in accordance with the Fire Protection Policies and procedures manual</v>
          </cell>
          <cell r="G103" t="str">
            <v>M</v>
          </cell>
          <cell r="H103" t="str">
            <v>C</v>
          </cell>
          <cell r="I103">
            <v>1998</v>
          </cell>
          <cell r="J103" t="str">
            <v>Asset Managers</v>
          </cell>
          <cell r="K103">
            <v>38504</v>
          </cell>
          <cell r="M103" t="str">
            <v>Assess indivually</v>
          </cell>
          <cell r="Q103" t="str">
            <v>3i</v>
          </cell>
        </row>
        <row r="104">
          <cell r="B104">
            <v>72</v>
          </cell>
          <cell r="C104" t="str">
            <v>Fire</v>
          </cell>
          <cell r="D104" t="str">
            <v>Automatic Fire Protection Schemes for Power transformers</v>
          </cell>
          <cell r="E104" t="str">
            <v>Other</v>
          </cell>
          <cell r="F104" t="str">
            <v>Decommission deluge systems not required as and when maintenance costs become significant.</v>
          </cell>
          <cell r="G104" t="str">
            <v>O</v>
          </cell>
          <cell r="H104" t="str">
            <v>C</v>
          </cell>
          <cell r="I104">
            <v>1998</v>
          </cell>
          <cell r="J104" t="str">
            <v>Asset Managers</v>
          </cell>
          <cell r="K104">
            <v>38504</v>
          </cell>
          <cell r="M104">
            <v>0</v>
          </cell>
          <cell r="N104">
            <v>0</v>
          </cell>
          <cell r="O104">
            <v>0</v>
          </cell>
          <cell r="P104">
            <v>10</v>
          </cell>
          <cell r="Q104">
            <v>3</v>
          </cell>
        </row>
        <row r="105">
          <cell r="B105">
            <v>73</v>
          </cell>
          <cell r="C105" t="str">
            <v>Other Equipment</v>
          </cell>
          <cell r="D105" t="str">
            <v>General</v>
          </cell>
          <cell r="E105" t="str">
            <v>Other</v>
          </cell>
          <cell r="F105" t="str">
            <v>Monitor and replace as required</v>
          </cell>
          <cell r="G105" t="str">
            <v>M</v>
          </cell>
          <cell r="H105" t="str">
            <v>C</v>
          </cell>
          <cell r="I105">
            <v>1998</v>
          </cell>
          <cell r="J105" t="str">
            <v>Asset Managers</v>
          </cell>
          <cell r="K105" t="str">
            <v>recurrent</v>
          </cell>
          <cell r="M105" t="str">
            <v>Assess indivually</v>
          </cell>
          <cell r="Q105">
            <v>3</v>
          </cell>
        </row>
        <row r="106">
          <cell r="B106">
            <v>74</v>
          </cell>
          <cell r="C106" t="str">
            <v>Environment</v>
          </cell>
          <cell r="D106" t="str">
            <v>Transformer Bunds</v>
          </cell>
          <cell r="E106" t="str">
            <v>Other</v>
          </cell>
          <cell r="F106" t="str">
            <v>Inspect and reseal all bunds where sealing is not satisfactory</v>
          </cell>
          <cell r="G106" t="str">
            <v>M</v>
          </cell>
          <cell r="H106" t="str">
            <v>C</v>
          </cell>
          <cell r="I106">
            <v>2004</v>
          </cell>
          <cell r="J106" t="str">
            <v>Asset Managers</v>
          </cell>
          <cell r="K106">
            <v>38869</v>
          </cell>
          <cell r="M106">
            <v>0</v>
          </cell>
          <cell r="N106">
            <v>10</v>
          </cell>
          <cell r="O106">
            <v>0</v>
          </cell>
          <cell r="P106">
            <v>10</v>
          </cell>
          <cell r="Q106">
            <v>3</v>
          </cell>
        </row>
        <row r="107">
          <cell r="B107">
            <v>75</v>
          </cell>
          <cell r="C107" t="str">
            <v>Circuit Breakers</v>
          </cell>
          <cell r="D107" t="str">
            <v>POW Circuit Breakers</v>
          </cell>
          <cell r="E107" t="str">
            <v>Replacement</v>
          </cell>
          <cell r="F107" t="str">
            <v>Install Point on Wave CBs</v>
          </cell>
          <cell r="G107" t="str">
            <v>C</v>
          </cell>
          <cell r="H107" t="str">
            <v>A</v>
          </cell>
          <cell r="I107">
            <v>1998</v>
          </cell>
          <cell r="J107" t="str">
            <v>Asset Managers</v>
          </cell>
          <cell r="K107" t="str">
            <v>June , 2005</v>
          </cell>
          <cell r="M107">
            <v>0</v>
          </cell>
          <cell r="N107">
            <v>0</v>
          </cell>
          <cell r="O107">
            <v>8</v>
          </cell>
          <cell r="P107">
            <v>10</v>
          </cell>
          <cell r="Q107">
            <v>2</v>
          </cell>
        </row>
        <row r="108">
          <cell r="B108">
            <v>76</v>
          </cell>
          <cell r="C108" t="str">
            <v>Reactive Plant</v>
          </cell>
          <cell r="D108" t="str">
            <v>Sydney South Syn Cons</v>
          </cell>
          <cell r="E108" t="str">
            <v>Other</v>
          </cell>
          <cell r="F108" t="str">
            <v>Retire on commissioning of Sydney South SVC</v>
          </cell>
          <cell r="G108" t="str">
            <v>O</v>
          </cell>
          <cell r="H108" t="str">
            <v>C</v>
          </cell>
          <cell r="I108">
            <v>1998</v>
          </cell>
          <cell r="J108" t="str">
            <v>Asset Managers</v>
          </cell>
          <cell r="K108" t="str">
            <v>within 12 months of SYW SVC</v>
          </cell>
          <cell r="M108">
            <v>5</v>
          </cell>
          <cell r="N108">
            <v>2</v>
          </cell>
          <cell r="O108">
            <v>10</v>
          </cell>
          <cell r="P108">
            <v>10</v>
          </cell>
          <cell r="Q108">
            <v>3</v>
          </cell>
        </row>
        <row r="109">
          <cell r="B109">
            <v>77</v>
          </cell>
          <cell r="C109" t="str">
            <v>Shunt Capacitor Banks</v>
          </cell>
          <cell r="D109" t="str">
            <v>Concrete Pads</v>
          </cell>
          <cell r="E109" t="str">
            <v>Other</v>
          </cell>
          <cell r="F109" t="str">
            <v xml:space="preserve">Identify Capacitor banks with excessive weed growth </v>
          </cell>
          <cell r="G109" t="str">
            <v>O</v>
          </cell>
          <cell r="H109" t="str">
            <v>I</v>
          </cell>
          <cell r="I109">
            <v>2001</v>
          </cell>
          <cell r="J109" t="str">
            <v>Asset Managers</v>
          </cell>
          <cell r="K109">
            <v>38504</v>
          </cell>
          <cell r="M109">
            <v>2</v>
          </cell>
          <cell r="N109">
            <v>2</v>
          </cell>
          <cell r="O109">
            <v>8</v>
          </cell>
          <cell r="P109">
            <v>5</v>
          </cell>
          <cell r="Q109">
            <v>3</v>
          </cell>
        </row>
        <row r="110">
          <cell r="B110">
            <v>77.099999999999994</v>
          </cell>
          <cell r="C110" t="str">
            <v>Shunt Capacitor Banks</v>
          </cell>
          <cell r="D110" t="str">
            <v>Concrete Pads</v>
          </cell>
          <cell r="E110" t="str">
            <v>Replacement</v>
          </cell>
          <cell r="F110" t="str">
            <v>Re-surface capacitor banks as required</v>
          </cell>
          <cell r="G110" t="str">
            <v>M</v>
          </cell>
          <cell r="H110" t="str">
            <v>C</v>
          </cell>
          <cell r="I110">
            <v>2001</v>
          </cell>
          <cell r="J110" t="str">
            <v>Asset Managers</v>
          </cell>
          <cell r="K110">
            <v>39965</v>
          </cell>
          <cell r="M110">
            <v>2</v>
          </cell>
          <cell r="N110">
            <v>2</v>
          </cell>
          <cell r="O110">
            <v>8</v>
          </cell>
          <cell r="P110">
            <v>8</v>
          </cell>
          <cell r="Q110">
            <v>3</v>
          </cell>
        </row>
        <row r="111">
          <cell r="B111">
            <v>78</v>
          </cell>
          <cell r="C111" t="str">
            <v>Condition Monitoring</v>
          </cell>
          <cell r="D111" t="str">
            <v>Dissolved Gas in Oil</v>
          </cell>
          <cell r="E111" t="str">
            <v>Other</v>
          </cell>
          <cell r="F111" t="str">
            <v>Install DGA monitors on transformers nominated in the Condition Monitoring Working Group Report (Recommendation 5.)</v>
          </cell>
          <cell r="G111" t="str">
            <v>C</v>
          </cell>
          <cell r="H111" t="str">
            <v>A</v>
          </cell>
          <cell r="I111">
            <v>2003</v>
          </cell>
          <cell r="J111" t="str">
            <v>Asset Managers</v>
          </cell>
          <cell r="K111">
            <v>38504</v>
          </cell>
          <cell r="L111" t="str">
            <v>List in Doc, - 3 categories</v>
          </cell>
          <cell r="M111">
            <v>0</v>
          </cell>
          <cell r="N111">
            <v>0</v>
          </cell>
          <cell r="O111">
            <v>10</v>
          </cell>
          <cell r="P111">
            <v>10</v>
          </cell>
          <cell r="Q111">
            <v>3</v>
          </cell>
        </row>
        <row r="112">
          <cell r="B112">
            <v>79</v>
          </cell>
          <cell r="C112" t="str">
            <v>Condition Monitoring</v>
          </cell>
          <cell r="D112" t="str">
            <v>Dissolved Gas in Oil</v>
          </cell>
          <cell r="E112" t="str">
            <v>Other</v>
          </cell>
          <cell r="F112" t="str">
            <v>Upgrade  to Calisto type</v>
          </cell>
          <cell r="G112" t="str">
            <v>C</v>
          </cell>
          <cell r="I112">
            <v>2003</v>
          </cell>
          <cell r="J112" t="str">
            <v>Asset Managers</v>
          </cell>
          <cell r="K112">
            <v>38504</v>
          </cell>
          <cell r="M112">
            <v>0</v>
          </cell>
          <cell r="N112">
            <v>0</v>
          </cell>
          <cell r="O112">
            <v>10</v>
          </cell>
          <cell r="P112">
            <v>10</v>
          </cell>
          <cell r="Q112">
            <v>3</v>
          </cell>
        </row>
        <row r="113">
          <cell r="B113">
            <v>80</v>
          </cell>
          <cell r="C113" t="str">
            <v>Condition Monitoring</v>
          </cell>
          <cell r="D113" t="str">
            <v>Dissolved Gas in Oil</v>
          </cell>
          <cell r="E113" t="str">
            <v>Other</v>
          </cell>
          <cell r="F113" t="str">
            <v>Move to Oil circulation path</v>
          </cell>
          <cell r="G113" t="str">
            <v>M</v>
          </cell>
          <cell r="I113">
            <v>2003</v>
          </cell>
          <cell r="J113" t="str">
            <v>Asset Managers</v>
          </cell>
          <cell r="K113">
            <v>38869</v>
          </cell>
          <cell r="M113">
            <v>0</v>
          </cell>
          <cell r="N113">
            <v>0</v>
          </cell>
          <cell r="O113">
            <v>10</v>
          </cell>
          <cell r="P113">
            <v>10</v>
          </cell>
          <cell r="Q113">
            <v>3</v>
          </cell>
        </row>
        <row r="114">
          <cell r="B114">
            <v>81</v>
          </cell>
          <cell r="C114" t="str">
            <v>Condition Monitoring</v>
          </cell>
          <cell r="D114" t="str">
            <v>Moisture in Oil</v>
          </cell>
          <cell r="E114" t="str">
            <v>Other</v>
          </cell>
          <cell r="F114" t="str">
            <v>Install online moisture monitors to  transformers nominated in the Condition Monitoring working group Report (Recommendation 10)</v>
          </cell>
          <cell r="G114" t="str">
            <v>C</v>
          </cell>
          <cell r="H114" t="str">
            <v>R</v>
          </cell>
          <cell r="I114">
            <v>2003</v>
          </cell>
          <cell r="J114" t="str">
            <v>Asset Managers</v>
          </cell>
          <cell r="K114">
            <v>38504</v>
          </cell>
          <cell r="M114">
            <v>0</v>
          </cell>
          <cell r="N114">
            <v>0</v>
          </cell>
          <cell r="O114">
            <v>10</v>
          </cell>
          <cell r="P114">
            <v>10</v>
          </cell>
          <cell r="Q114">
            <v>3</v>
          </cell>
        </row>
        <row r="115">
          <cell r="B115">
            <v>82</v>
          </cell>
          <cell r="C115" t="str">
            <v>Condition Monitoring</v>
          </cell>
          <cell r="D115" t="str">
            <v>Tapchanger Monitors</v>
          </cell>
          <cell r="E115" t="str">
            <v>Other</v>
          </cell>
          <cell r="F115" t="str">
            <v>Install tapchanger monitors to specific Reinhausen Tapchangers nominated in the Condition Monitoring Working Group Report (Recommendation 13)</v>
          </cell>
          <cell r="G115" t="str">
            <v>C</v>
          </cell>
          <cell r="H115" t="str">
            <v>R</v>
          </cell>
          <cell r="I115">
            <v>2003</v>
          </cell>
          <cell r="J115" t="str">
            <v>Asset Managers</v>
          </cell>
          <cell r="K115">
            <v>39234</v>
          </cell>
          <cell r="M115">
            <v>2</v>
          </cell>
          <cell r="N115">
            <v>2</v>
          </cell>
          <cell r="O115">
            <v>10</v>
          </cell>
          <cell r="P115">
            <v>8</v>
          </cell>
          <cell r="Q115">
            <v>3</v>
          </cell>
        </row>
        <row r="116">
          <cell r="B116">
            <v>82</v>
          </cell>
          <cell r="C116" t="str">
            <v>Condition Monitoring</v>
          </cell>
          <cell r="D116" t="str">
            <v>Tapchanger Monitors</v>
          </cell>
          <cell r="E116" t="str">
            <v>Other</v>
          </cell>
          <cell r="F116" t="str">
            <v>Review effectiveness of existing tapchanger monitors and consider further installation of tapchanger monitors on transformers identified in the Condition Working Group Report (Recommendation 13)</v>
          </cell>
          <cell r="G116" t="str">
            <v>O</v>
          </cell>
          <cell r="H116" t="str">
            <v>I</v>
          </cell>
          <cell r="I116">
            <v>2003</v>
          </cell>
          <cell r="J116" t="str">
            <v>SSE</v>
          </cell>
          <cell r="K116">
            <v>38322</v>
          </cell>
          <cell r="M116">
            <v>2</v>
          </cell>
          <cell r="N116">
            <v>2</v>
          </cell>
          <cell r="O116">
            <v>10</v>
          </cell>
          <cell r="P116">
            <v>8</v>
          </cell>
          <cell r="Q116">
            <v>3</v>
          </cell>
        </row>
        <row r="117">
          <cell r="B117">
            <v>82</v>
          </cell>
          <cell r="C117" t="str">
            <v>Condition Monitoring</v>
          </cell>
          <cell r="D117" t="str">
            <v>Tapchanger Monitors</v>
          </cell>
          <cell r="E117" t="str">
            <v>Other</v>
          </cell>
          <cell r="F117" t="str">
            <v>Install Reinhausen Tapchanger Monitors to transformers identified above</v>
          </cell>
          <cell r="G117" t="str">
            <v>C</v>
          </cell>
          <cell r="H117" t="str">
            <v>C</v>
          </cell>
          <cell r="I117">
            <v>2003</v>
          </cell>
          <cell r="J117" t="str">
            <v>Asset Managers</v>
          </cell>
          <cell r="K117">
            <v>39965</v>
          </cell>
          <cell r="M117">
            <v>2</v>
          </cell>
          <cell r="N117">
            <v>2</v>
          </cell>
          <cell r="O117">
            <v>10</v>
          </cell>
          <cell r="P117">
            <v>8</v>
          </cell>
          <cell r="Q117">
            <v>3</v>
          </cell>
        </row>
        <row r="118">
          <cell r="B118">
            <v>83</v>
          </cell>
          <cell r="C118" t="str">
            <v>Condition Monitoring</v>
          </cell>
          <cell r="D118" t="str">
            <v>CT  DDF Monitors</v>
          </cell>
          <cell r="E118" t="str">
            <v>Other</v>
          </cell>
          <cell r="F118" t="str">
            <v>Resolve Reliability Concerns for Powerlink DDF monitoring system</v>
          </cell>
          <cell r="G118" t="str">
            <v>O</v>
          </cell>
          <cell r="H118" t="str">
            <v>I</v>
          </cell>
          <cell r="I118">
            <v>2003</v>
          </cell>
          <cell r="J118" t="str">
            <v>AM/Northern</v>
          </cell>
          <cell r="K118">
            <v>38504</v>
          </cell>
          <cell r="L118" t="str">
            <v>No date</v>
          </cell>
          <cell r="M118">
            <v>0</v>
          </cell>
          <cell r="N118">
            <v>0</v>
          </cell>
          <cell r="O118">
            <v>10</v>
          </cell>
          <cell r="P118">
            <v>10</v>
          </cell>
          <cell r="Q118">
            <v>3</v>
          </cell>
        </row>
        <row r="119">
          <cell r="B119">
            <v>84</v>
          </cell>
          <cell r="C119" t="str">
            <v>Condition Monitoring</v>
          </cell>
          <cell r="D119" t="str">
            <v>CT  DDF Monitors</v>
          </cell>
          <cell r="E119" t="str">
            <v>Other</v>
          </cell>
          <cell r="F119" t="str">
            <v>Purchase, install AVO SOS system</v>
          </cell>
          <cell r="G119" t="str">
            <v>C</v>
          </cell>
          <cell r="H119" t="str">
            <v>I</v>
          </cell>
          <cell r="I119">
            <v>2003</v>
          </cell>
          <cell r="J119" t="str">
            <v>AM/Central</v>
          </cell>
          <cell r="K119">
            <v>38139</v>
          </cell>
          <cell r="M119">
            <v>0</v>
          </cell>
          <cell r="N119">
            <v>0</v>
          </cell>
          <cell r="O119">
            <v>10</v>
          </cell>
          <cell r="P119">
            <v>10</v>
          </cell>
          <cell r="Q119">
            <v>3</v>
          </cell>
        </row>
        <row r="120">
          <cell r="B120">
            <v>84</v>
          </cell>
          <cell r="C120" t="str">
            <v>Condition Monitoring</v>
          </cell>
          <cell r="D120" t="str">
            <v>CT  DDF Monitors</v>
          </cell>
          <cell r="E120" t="str">
            <v>Other</v>
          </cell>
          <cell r="F120" t="str">
            <v>Evaluate performance of AVO SOS system</v>
          </cell>
          <cell r="G120" t="str">
            <v>O</v>
          </cell>
          <cell r="H120" t="str">
            <v>I</v>
          </cell>
          <cell r="I120">
            <v>2003</v>
          </cell>
          <cell r="J120" t="str">
            <v>AM/Central</v>
          </cell>
          <cell r="K120">
            <v>38687</v>
          </cell>
          <cell r="M120">
            <v>0</v>
          </cell>
          <cell r="N120">
            <v>0</v>
          </cell>
          <cell r="O120">
            <v>10</v>
          </cell>
          <cell r="P120">
            <v>10</v>
          </cell>
          <cell r="Q120">
            <v>3</v>
          </cell>
        </row>
        <row r="121">
          <cell r="B121">
            <v>85</v>
          </cell>
          <cell r="C121" t="str">
            <v>Condition Monitoring</v>
          </cell>
          <cell r="D121" t="str">
            <v>CT  DDF Monitors</v>
          </cell>
          <cell r="E121" t="str">
            <v>Other</v>
          </cell>
          <cell r="F121" t="str">
            <v>Purchase and install Connel Wagner Intellinode system</v>
          </cell>
          <cell r="G121" t="str">
            <v>C</v>
          </cell>
          <cell r="H121" t="str">
            <v>I</v>
          </cell>
          <cell r="I121">
            <v>2003</v>
          </cell>
          <cell r="J121" t="str">
            <v>AM/Northern</v>
          </cell>
          <cell r="K121" t="str">
            <v>When System is in production</v>
          </cell>
          <cell r="L121" t="str">
            <v>No Date</v>
          </cell>
          <cell r="M121">
            <v>0</v>
          </cell>
          <cell r="N121">
            <v>0</v>
          </cell>
          <cell r="O121">
            <v>10</v>
          </cell>
          <cell r="P121">
            <v>10</v>
          </cell>
          <cell r="Q121">
            <v>3</v>
          </cell>
        </row>
        <row r="122">
          <cell r="B122">
            <v>85</v>
          </cell>
          <cell r="C122" t="str">
            <v>Condition Monitoring</v>
          </cell>
          <cell r="D122" t="str">
            <v>CT  DDF Monitors</v>
          </cell>
          <cell r="E122" t="str">
            <v>Other</v>
          </cell>
          <cell r="F122" t="str">
            <v>Evaluate performance of Connel Wagner Intellinode system</v>
          </cell>
          <cell r="G122" t="str">
            <v>O</v>
          </cell>
          <cell r="H122" t="str">
            <v>I</v>
          </cell>
          <cell r="I122">
            <v>2003</v>
          </cell>
          <cell r="J122" t="str">
            <v>AM/Northern</v>
          </cell>
          <cell r="K122" t="str">
            <v>TBA</v>
          </cell>
          <cell r="L122" t="str">
            <v>No Date</v>
          </cell>
          <cell r="M122">
            <v>0</v>
          </cell>
          <cell r="N122">
            <v>0</v>
          </cell>
          <cell r="O122">
            <v>10</v>
          </cell>
          <cell r="P122">
            <v>10</v>
          </cell>
          <cell r="Q122">
            <v>3</v>
          </cell>
        </row>
        <row r="123">
          <cell r="B123">
            <v>86</v>
          </cell>
          <cell r="C123" t="str">
            <v>Condition Monitoring</v>
          </cell>
          <cell r="D123" t="str">
            <v>Bushin DDF Monitors</v>
          </cell>
          <cell r="E123" t="str">
            <v>Other</v>
          </cell>
          <cell r="F123" t="str">
            <v>Install bushing monitor on system critical transformers with no system spares - Lismore</v>
          </cell>
          <cell r="G123" t="str">
            <v>C</v>
          </cell>
          <cell r="H123" t="str">
            <v>A</v>
          </cell>
          <cell r="I123">
            <v>2003</v>
          </cell>
          <cell r="J123" t="str">
            <v>AM/Northern</v>
          </cell>
          <cell r="K123">
            <v>38869</v>
          </cell>
          <cell r="L123" t="str">
            <v>No Date</v>
          </cell>
          <cell r="M123">
            <v>0</v>
          </cell>
          <cell r="N123">
            <v>0</v>
          </cell>
          <cell r="O123">
            <v>10</v>
          </cell>
          <cell r="P123">
            <v>10</v>
          </cell>
          <cell r="Q123">
            <v>3</v>
          </cell>
        </row>
        <row r="124">
          <cell r="B124">
            <v>87</v>
          </cell>
          <cell r="C124" t="str">
            <v>Condition Monitoring</v>
          </cell>
          <cell r="D124" t="str">
            <v>Portable Tx On line Monitor</v>
          </cell>
          <cell r="E124" t="str">
            <v>Other</v>
          </cell>
          <cell r="F124" t="str">
            <v>Establish portable on-line monitoring unit for short-term monitoring or nursing of transformers</v>
          </cell>
          <cell r="G124" t="str">
            <v>C</v>
          </cell>
          <cell r="H124" t="str">
            <v>A</v>
          </cell>
          <cell r="I124">
            <v>2003</v>
          </cell>
          <cell r="J124" t="str">
            <v>SSE</v>
          </cell>
          <cell r="K124">
            <v>38322</v>
          </cell>
          <cell r="M124">
            <v>0</v>
          </cell>
          <cell r="N124">
            <v>0</v>
          </cell>
          <cell r="O124">
            <v>10</v>
          </cell>
          <cell r="P124">
            <v>10</v>
          </cell>
          <cell r="Q124">
            <v>3</v>
          </cell>
        </row>
        <row r="125">
          <cell r="B125">
            <v>88</v>
          </cell>
          <cell r="C125" t="str">
            <v>Circuit Breakers</v>
          </cell>
          <cell r="D125" t="str">
            <v>Circuit Breakers Testing</v>
          </cell>
          <cell r="E125" t="str">
            <v>Other</v>
          </cell>
          <cell r="F125" t="str">
            <v>Investigate and Report on circuit breaker test procedures and methods by December 2004</v>
          </cell>
          <cell r="G125" t="str">
            <v>O</v>
          </cell>
          <cell r="H125" t="str">
            <v>I</v>
          </cell>
          <cell r="I125">
            <v>2003</v>
          </cell>
          <cell r="J125" t="str">
            <v>SSE</v>
          </cell>
          <cell r="K125">
            <v>38322</v>
          </cell>
          <cell r="M125">
            <v>0</v>
          </cell>
          <cell r="N125">
            <v>0</v>
          </cell>
          <cell r="O125">
            <v>10</v>
          </cell>
          <cell r="P125">
            <v>10</v>
          </cell>
          <cell r="Q125">
            <v>3</v>
          </cell>
        </row>
        <row r="126">
          <cell r="B126">
            <v>89</v>
          </cell>
          <cell r="C126" t="str">
            <v>Spare Equipment</v>
          </cell>
          <cell r="D126" t="str">
            <v>Spare Equipment</v>
          </cell>
          <cell r="E126" t="str">
            <v>Other</v>
          </cell>
          <cell r="F126" t="str">
            <v>Develop and issue general policy for the management of spare plant and parts to be held for substations</v>
          </cell>
          <cell r="G126" t="str">
            <v>O</v>
          </cell>
          <cell r="H126" t="str">
            <v>I</v>
          </cell>
          <cell r="I126">
            <v>2004</v>
          </cell>
          <cell r="J126" t="str">
            <v>SSE</v>
          </cell>
          <cell r="K126">
            <v>38504</v>
          </cell>
          <cell r="M126">
            <v>0</v>
          </cell>
          <cell r="N126">
            <v>0</v>
          </cell>
          <cell r="O126">
            <v>8</v>
          </cell>
          <cell r="P126">
            <v>0</v>
          </cell>
          <cell r="Q126">
            <v>3</v>
          </cell>
        </row>
        <row r="127">
          <cell r="B127">
            <v>90</v>
          </cell>
          <cell r="C127" t="str">
            <v>Instrument Transformers</v>
          </cell>
          <cell r="D127" t="str">
            <v xml:space="preserve">Other Condition </v>
          </cell>
          <cell r="E127" t="str">
            <v>Other</v>
          </cell>
          <cell r="F127" t="str">
            <v>Replace</v>
          </cell>
          <cell r="G127" t="str">
            <v>C</v>
          </cell>
          <cell r="H127" t="str">
            <v>C</v>
          </cell>
          <cell r="I127" t="str">
            <v>XX</v>
          </cell>
          <cell r="J127" t="str">
            <v>Asset Managers</v>
          </cell>
          <cell r="K127" t="str">
            <v>Recurrent</v>
          </cell>
          <cell r="M127" t="str">
            <v>Assess</v>
          </cell>
        </row>
        <row r="128">
          <cell r="B128">
            <v>91</v>
          </cell>
          <cell r="C128" t="str">
            <v>Instrument Transformers</v>
          </cell>
          <cell r="D128" t="str">
            <v>Ducon CTs and CVTs</v>
          </cell>
          <cell r="E128" t="str">
            <v>Other</v>
          </cell>
          <cell r="F128" t="str">
            <v>Replace</v>
          </cell>
          <cell r="G128" t="str">
            <v>C</v>
          </cell>
          <cell r="H128" t="str">
            <v>C</v>
          </cell>
          <cell r="I128" t="str">
            <v>XX</v>
          </cell>
          <cell r="J128" t="str">
            <v>Asset Managers</v>
          </cell>
          <cell r="K128" t="str">
            <v>Recurrent</v>
          </cell>
        </row>
        <row r="129">
          <cell r="B129">
            <v>92</v>
          </cell>
          <cell r="C129" t="str">
            <v>Reactive Plant</v>
          </cell>
          <cell r="D129" t="str">
            <v>SVC</v>
          </cell>
          <cell r="E129" t="str">
            <v>Other</v>
          </cell>
          <cell r="F129" t="str">
            <v>Site Specific</v>
          </cell>
          <cell r="G129" t="str">
            <v>c</v>
          </cell>
          <cell r="H129" t="str">
            <v>c</v>
          </cell>
          <cell r="J129" t="str">
            <v>Asset Managers</v>
          </cell>
          <cell r="M129" t="str">
            <v>Assess</v>
          </cell>
        </row>
        <row r="130">
          <cell r="B130">
            <v>200</v>
          </cell>
          <cell r="C130" t="str">
            <v>Security</v>
          </cell>
          <cell r="D130" t="str">
            <v>Network Security Plan 2004 - 2009</v>
          </cell>
          <cell r="E130" t="str">
            <v>Replacement</v>
          </cell>
          <cell r="F130" t="str">
            <v>T1 - Security Perimeter Delineation Fence</v>
          </cell>
          <cell r="G130" t="str">
            <v>C</v>
          </cell>
          <cell r="H130" t="str">
            <v>R</v>
          </cell>
          <cell r="I130">
            <v>2004</v>
          </cell>
          <cell r="J130" t="str">
            <v>Asset Managers</v>
          </cell>
          <cell r="K130">
            <v>39965</v>
          </cell>
          <cell r="M130">
            <v>8</v>
          </cell>
          <cell r="N130">
            <v>0</v>
          </cell>
          <cell r="O130">
            <v>5</v>
          </cell>
          <cell r="P130">
            <v>2</v>
          </cell>
        </row>
        <row r="131">
          <cell r="B131">
            <v>201</v>
          </cell>
          <cell r="C131" t="str">
            <v>Security</v>
          </cell>
          <cell r="D131" t="str">
            <v>Network Security Plan 2004 - 2009</v>
          </cell>
          <cell r="E131" t="str">
            <v>Replacement</v>
          </cell>
          <cell r="F131" t="str">
            <v>T2 - Security Perimeter Fence</v>
          </cell>
          <cell r="G131" t="str">
            <v>C</v>
          </cell>
          <cell r="H131" t="str">
            <v>R</v>
          </cell>
          <cell r="I131">
            <v>2004</v>
          </cell>
          <cell r="J131" t="str">
            <v>Asset Managers</v>
          </cell>
          <cell r="K131">
            <v>39965</v>
          </cell>
          <cell r="M131">
            <v>8</v>
          </cell>
          <cell r="N131">
            <v>0</v>
          </cell>
          <cell r="O131">
            <v>5</v>
          </cell>
          <cell r="P131">
            <v>2</v>
          </cell>
        </row>
        <row r="132">
          <cell r="B132">
            <v>202</v>
          </cell>
          <cell r="C132" t="str">
            <v>Security</v>
          </cell>
          <cell r="D132" t="str">
            <v>Network Security Plan 2004 - 2009</v>
          </cell>
          <cell r="E132" t="str">
            <v>Other</v>
          </cell>
          <cell r="F132" t="str">
            <v>T3 - CCTV/PA</v>
          </cell>
          <cell r="G132" t="str">
            <v>C</v>
          </cell>
          <cell r="H132" t="str">
            <v>R</v>
          </cell>
          <cell r="I132">
            <v>2004</v>
          </cell>
          <cell r="J132" t="str">
            <v>Asset Managers</v>
          </cell>
          <cell r="K132">
            <v>39965</v>
          </cell>
          <cell r="M132">
            <v>8</v>
          </cell>
          <cell r="N132">
            <v>0</v>
          </cell>
          <cell r="O132">
            <v>5</v>
          </cell>
          <cell r="P132">
            <v>2</v>
          </cell>
        </row>
        <row r="133">
          <cell r="B133">
            <v>203</v>
          </cell>
          <cell r="C133" t="str">
            <v>Security</v>
          </cell>
          <cell r="D133" t="str">
            <v>Network Security Plan 2004 - 2009</v>
          </cell>
          <cell r="E133" t="str">
            <v>Other</v>
          </cell>
          <cell r="F133" t="str">
            <v>T4 - Monitored intrusion detection</v>
          </cell>
          <cell r="G133" t="str">
            <v>C</v>
          </cell>
          <cell r="H133" t="str">
            <v>R</v>
          </cell>
          <cell r="I133">
            <v>2004</v>
          </cell>
          <cell r="J133" t="str">
            <v>Asset Managers</v>
          </cell>
          <cell r="K133">
            <v>39965</v>
          </cell>
          <cell r="M133">
            <v>8</v>
          </cell>
          <cell r="N133">
            <v>0</v>
          </cell>
          <cell r="O133">
            <v>5</v>
          </cell>
          <cell r="P133">
            <v>2</v>
          </cell>
        </row>
        <row r="134">
          <cell r="B134">
            <v>204</v>
          </cell>
          <cell r="C134" t="str">
            <v>Security</v>
          </cell>
          <cell r="D134" t="str">
            <v>Network Security Plan 2004 - 2009</v>
          </cell>
          <cell r="E134" t="str">
            <v>Other</v>
          </cell>
          <cell r="F134" t="str">
            <v>T5 - Access Control</v>
          </cell>
          <cell r="G134" t="str">
            <v>C</v>
          </cell>
          <cell r="H134" t="str">
            <v>R</v>
          </cell>
          <cell r="I134">
            <v>2004</v>
          </cell>
          <cell r="J134" t="str">
            <v>Asset Managers</v>
          </cell>
          <cell r="K134">
            <v>39965</v>
          </cell>
          <cell r="M134">
            <v>8</v>
          </cell>
          <cell r="N134">
            <v>0</v>
          </cell>
          <cell r="O134">
            <v>5</v>
          </cell>
          <cell r="P134">
            <v>2</v>
          </cell>
        </row>
        <row r="135">
          <cell r="B135">
            <v>205</v>
          </cell>
          <cell r="C135" t="str">
            <v>Security</v>
          </cell>
          <cell r="D135" t="str">
            <v>Network Security Plan 2004 - 2009</v>
          </cell>
          <cell r="E135" t="str">
            <v>Other</v>
          </cell>
          <cell r="F135" t="str">
            <v>T6 - Movement activated lighting</v>
          </cell>
          <cell r="G135" t="str">
            <v>C</v>
          </cell>
          <cell r="H135" t="str">
            <v>R</v>
          </cell>
          <cell r="I135">
            <v>2004</v>
          </cell>
          <cell r="J135" t="str">
            <v>Asset Managers</v>
          </cell>
          <cell r="K135">
            <v>39965</v>
          </cell>
          <cell r="M135">
            <v>8</v>
          </cell>
          <cell r="N135">
            <v>0</v>
          </cell>
          <cell r="O135">
            <v>5</v>
          </cell>
          <cell r="P135">
            <v>2</v>
          </cell>
        </row>
        <row r="136">
          <cell r="B136">
            <v>206</v>
          </cell>
          <cell r="C136" t="str">
            <v>Security</v>
          </cell>
          <cell r="D136" t="str">
            <v>Network Security Plan 2004 - 2009</v>
          </cell>
          <cell r="E136" t="str">
            <v>Other</v>
          </cell>
          <cell r="F136" t="str">
            <v>T7 - Restricted locking and keying</v>
          </cell>
          <cell r="G136" t="str">
            <v>C</v>
          </cell>
          <cell r="H136" t="str">
            <v>R</v>
          </cell>
          <cell r="I136">
            <v>2004</v>
          </cell>
          <cell r="J136" t="str">
            <v>Asset Managers</v>
          </cell>
          <cell r="K136">
            <v>39965</v>
          </cell>
          <cell r="M136">
            <v>8</v>
          </cell>
          <cell r="N136">
            <v>0</v>
          </cell>
          <cell r="O136">
            <v>5</v>
          </cell>
          <cell r="P136">
            <v>2</v>
          </cell>
        </row>
        <row r="137">
          <cell r="B137">
            <v>207</v>
          </cell>
          <cell r="C137" t="str">
            <v>Security</v>
          </cell>
          <cell r="D137" t="str">
            <v>Network Security Plan 2004 - 2009</v>
          </cell>
          <cell r="E137" t="str">
            <v>Other</v>
          </cell>
          <cell r="F137" t="str">
            <v>T8 - Sinage</v>
          </cell>
          <cell r="G137" t="str">
            <v>C</v>
          </cell>
          <cell r="H137" t="str">
            <v>R</v>
          </cell>
          <cell r="I137">
            <v>2004</v>
          </cell>
          <cell r="J137" t="str">
            <v>Asset Managers</v>
          </cell>
          <cell r="K137">
            <v>39965</v>
          </cell>
          <cell r="M137">
            <v>8</v>
          </cell>
          <cell r="N137">
            <v>0</v>
          </cell>
          <cell r="O137">
            <v>5</v>
          </cell>
          <cell r="P137">
            <v>2</v>
          </cell>
        </row>
        <row r="138">
          <cell r="B138">
            <v>208</v>
          </cell>
          <cell r="C138" t="str">
            <v>Security</v>
          </cell>
          <cell r="D138" t="str">
            <v>Network Security Plan 2004 - 2009</v>
          </cell>
          <cell r="E138" t="str">
            <v>Other</v>
          </cell>
          <cell r="F138" t="str">
            <v>T9 - Community awareness</v>
          </cell>
          <cell r="G138" t="str">
            <v>C</v>
          </cell>
          <cell r="H138" t="str">
            <v>R</v>
          </cell>
          <cell r="I138">
            <v>2004</v>
          </cell>
          <cell r="J138" t="str">
            <v>Asset Managers</v>
          </cell>
          <cell r="K138">
            <v>39965</v>
          </cell>
          <cell r="M138">
            <v>8</v>
          </cell>
          <cell r="N138">
            <v>0</v>
          </cell>
          <cell r="O138">
            <v>5</v>
          </cell>
          <cell r="P138">
            <v>2</v>
          </cell>
        </row>
        <row r="139">
          <cell r="B139">
            <v>209</v>
          </cell>
          <cell r="C139" t="str">
            <v>Security</v>
          </cell>
          <cell r="D139" t="str">
            <v>Network Security Plan 2004 - 2009</v>
          </cell>
          <cell r="E139" t="str">
            <v>Other</v>
          </cell>
          <cell r="F139" t="str">
            <v>T10 - Staff awareness</v>
          </cell>
          <cell r="G139" t="str">
            <v>C</v>
          </cell>
          <cell r="H139" t="str">
            <v>R</v>
          </cell>
          <cell r="I139">
            <v>2004</v>
          </cell>
          <cell r="J139" t="str">
            <v>Asset Managers</v>
          </cell>
          <cell r="K139">
            <v>39965</v>
          </cell>
          <cell r="M139">
            <v>8</v>
          </cell>
          <cell r="N139">
            <v>0</v>
          </cell>
          <cell r="O139">
            <v>5</v>
          </cell>
          <cell r="P139">
            <v>2</v>
          </cell>
        </row>
        <row r="140">
          <cell r="B140">
            <v>300</v>
          </cell>
          <cell r="C140" t="str">
            <v>To Be confirmed</v>
          </cell>
          <cell r="D140" t="str">
            <v>To Be confirmed</v>
          </cell>
          <cell r="E140" t="str">
            <v>Other</v>
          </cell>
          <cell r="F140" t="str">
            <v>To Be confirmed</v>
          </cell>
        </row>
        <row r="141">
          <cell r="B141">
            <v>301</v>
          </cell>
          <cell r="C141" t="str">
            <v>Condition Monitoring</v>
          </cell>
          <cell r="D141" t="str">
            <v>Site Infrastructure</v>
          </cell>
          <cell r="E141" t="str">
            <v>Other</v>
          </cell>
          <cell r="F141" t="str">
            <v xml:space="preserve">Installation of infrastructure to support CM equipment </v>
          </cell>
          <cell r="G141" t="str">
            <v>C</v>
          </cell>
          <cell r="H141" t="str">
            <v>R</v>
          </cell>
          <cell r="I141">
            <v>3004</v>
          </cell>
          <cell r="J141" t="str">
            <v>Asset Managers</v>
          </cell>
          <cell r="K141">
            <v>39965</v>
          </cell>
          <cell r="M141">
            <v>0</v>
          </cell>
          <cell r="N141">
            <v>0</v>
          </cell>
          <cell r="O141">
            <v>0</v>
          </cell>
          <cell r="P141">
            <v>8</v>
          </cell>
        </row>
      </sheetData>
      <sheetData sheetId="7"/>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ntents"/>
      <sheetName val="1.1 Instructions"/>
      <sheetName val="1.2 Business &amp; other details  "/>
      <sheetName val="2.1 Expenditure summary"/>
      <sheetName val="2.2 Repex"/>
      <sheetName val="2.3 Augex project data"/>
      <sheetName val="2.3 Augex project data (2)"/>
      <sheetName val="2.4 Augex model"/>
      <sheetName val="2.5 Connections"/>
      <sheetName val="2.6 Non-network"/>
      <sheetName val="2.7 Vegetation management"/>
      <sheetName val="2.8 Maintenance"/>
      <sheetName val="2.9 Emergency Response"/>
      <sheetName val="2.10 Overheads"/>
      <sheetName val="2.11 Labour"/>
      <sheetName val="2.12 Input tables"/>
      <sheetName val="2.13 Provisions"/>
      <sheetName val="2.14 Forecast price changes"/>
      <sheetName val="2.15 Insurance &amp; Self-insurance"/>
      <sheetName val="2.16 Opex Summary"/>
      <sheetName val="2.17 Step Changes"/>
      <sheetName val="3.1 Revenue"/>
      <sheetName val="3.2 Opex"/>
      <sheetName val="3.3 Assets (RAB)"/>
      <sheetName val="3.4 Operational data"/>
      <sheetName val="3.5 Physical assets"/>
      <sheetName val="3.6 Quality of service"/>
      <sheetName val="3.7 Operating Environment"/>
      <sheetName val="4.1 Public lighting"/>
      <sheetName val="4.2 Metering"/>
      <sheetName val="4.3 Fee-based services"/>
      <sheetName val="4.4 Quoted services"/>
      <sheetName val="5.1 Material Projects"/>
      <sheetName val="5.2 Asset Age Profile"/>
      <sheetName val="5.3  MD - Network level"/>
      <sheetName val="5.4 MD &amp; utilisation-Spatial"/>
      <sheetName val="6.1 Telephone answering"/>
      <sheetName val="6.2 Reliability &amp; Cust servi"/>
      <sheetName val="6.3 Sustained interruptions"/>
      <sheetName val="6.4 Historical MEDs"/>
      <sheetName val="7.1  Policies and Procedures"/>
      <sheetName val="7.2 Contingent projects"/>
      <sheetName val="7.3 Obligations"/>
      <sheetName val="7.4 Shared Assets"/>
      <sheetName val="7.5 Assumptions"/>
      <sheetName val="7.6 EBSS"/>
      <sheetName val="7.7 Indicative bill impact"/>
      <sheetName val="7.8 Services, indicative prices"/>
    </sheetNames>
    <sheetDataSet>
      <sheetData sheetId="0"/>
      <sheetData sheetId="1"/>
      <sheetData sheetId="2">
        <row r="13">
          <cell r="B13" t="str">
            <v>Trading name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ntents"/>
      <sheetName val="1.1 Instructions"/>
      <sheetName val="1.2 Business &amp; other details  "/>
      <sheetName val="2.1 Expenditure summary"/>
      <sheetName val="2.2 Repex"/>
      <sheetName val="2.3 Augex project data"/>
      <sheetName val="new augex"/>
      <sheetName val="2.3 Augex project data (2)"/>
      <sheetName val="2.4 Augex model"/>
      <sheetName val="2.5 Connections"/>
      <sheetName val="2.6 Non-network"/>
      <sheetName val="2.7 Vegetation management"/>
      <sheetName val="2.8 Maintenance"/>
      <sheetName val="2.9 Emergency Response"/>
      <sheetName val="2.10 Overheads"/>
      <sheetName val="2.11 Labour"/>
      <sheetName val="2.12 Input tables"/>
      <sheetName val="2.13 Provisions"/>
      <sheetName val="2.14 Forecast price changes"/>
      <sheetName val="2.15 Insurance &amp; Self-insurance"/>
      <sheetName val="2.16 Opex Summary"/>
      <sheetName val="2.17 Step Changes"/>
      <sheetName val="3.1 Revenue"/>
      <sheetName val="3.2 Opex"/>
      <sheetName val="3.3 Assets (RAB)"/>
      <sheetName val="3.4 Operational data"/>
      <sheetName val="3.5 Physical assets"/>
      <sheetName val="3.6 Quality of service"/>
      <sheetName val="3.7 Operating Environment"/>
      <sheetName val="4.1 Public lighting"/>
      <sheetName val="4.2 Metering"/>
      <sheetName val="4.3 Fee-based services"/>
      <sheetName val="4.4 Quoted services"/>
      <sheetName val="5.1 Material Projects"/>
      <sheetName val="5.2 Asset Age Profile"/>
      <sheetName val="5.3  MD - Network level"/>
      <sheetName val="5.4 MD &amp; utilisation-Spatial"/>
      <sheetName val="6.1 Telephone answering"/>
      <sheetName val="6.2 Reliability &amp; Cust servi"/>
      <sheetName val="6.3 Sustained interruptions"/>
      <sheetName val="6.4 Historical MEDs"/>
      <sheetName val="7.1  Policies and Procedures"/>
      <sheetName val="7.2 Contingent projects"/>
      <sheetName val="7.3 Obligations"/>
      <sheetName val="7.4 Shared Assets"/>
      <sheetName val="7.5 Assumptions"/>
      <sheetName val="7.6 EBSS"/>
      <sheetName val="7.7 Indicative bill impact"/>
      <sheetName val="7.8 Services, indicative prices"/>
    </sheetNames>
    <sheetDataSet>
      <sheetData sheetId="0"/>
      <sheetData sheetId="1"/>
      <sheetData sheetId="2">
        <row r="13">
          <cell r="B13" t="str">
            <v>Trading name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6.xml"/><Relationship Id="rId1" Type="http://schemas.openxmlformats.org/officeDocument/2006/relationships/printerSettings" Target="../printerSettings/printerSettings24.bin"/><Relationship Id="rId5" Type="http://schemas.openxmlformats.org/officeDocument/2006/relationships/ctrlProp" Target="../ctrlProps/ctrlProp1.xml"/><Relationship Id="rId4" Type="http://schemas.openxmlformats.org/officeDocument/2006/relationships/comments" Target="../comments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1">
    <tabColor theme="0"/>
  </sheetPr>
  <dimension ref="C1:AD31"/>
  <sheetViews>
    <sheetView tabSelected="1" zoomScale="85" zoomScaleNormal="85" workbookViewId="0"/>
  </sheetViews>
  <sheetFormatPr defaultRowHeight="15"/>
  <cols>
    <col min="1" max="1" width="14" style="4" customWidth="1"/>
    <col min="2" max="2" width="13" style="4" customWidth="1"/>
    <col min="3" max="10" width="9.140625" style="4"/>
    <col min="11" max="11" width="9.140625" style="4" customWidth="1"/>
    <col min="12" max="12" width="3.7109375" style="4" customWidth="1"/>
    <col min="13" max="18" width="9.140625" style="4"/>
    <col min="19" max="19" width="3.7109375" style="4" customWidth="1"/>
    <col min="20" max="16384" width="9.140625" style="4"/>
  </cols>
  <sheetData>
    <row r="1" spans="3:30" ht="20.25">
      <c r="C1" s="1" t="s">
        <v>0</v>
      </c>
      <c r="D1" s="2"/>
      <c r="E1" s="2"/>
      <c r="F1" s="2"/>
      <c r="G1" s="2"/>
      <c r="H1" s="2"/>
      <c r="I1" s="2"/>
      <c r="J1" s="2"/>
      <c r="K1" s="2"/>
      <c r="L1" s="2"/>
      <c r="M1" s="2"/>
      <c r="N1" s="2"/>
      <c r="O1" s="2"/>
      <c r="P1" s="2"/>
      <c r="Q1" s="2"/>
      <c r="R1" s="2"/>
      <c r="S1" s="2"/>
      <c r="T1" s="2"/>
      <c r="U1" s="2"/>
      <c r="V1" s="2"/>
      <c r="W1" s="2"/>
      <c r="X1" s="2"/>
      <c r="Y1" s="2"/>
      <c r="Z1" s="2"/>
      <c r="AA1" s="2"/>
      <c r="AB1" s="3"/>
    </row>
    <row r="2" spans="3:30" ht="20.25">
      <c r="C2" s="5" t="str">
        <f>+'1.2 Business &amp; other details  '!$C$2</f>
        <v>TransGrid</v>
      </c>
      <c r="D2" s="6"/>
      <c r="E2" s="6"/>
      <c r="F2" s="6"/>
      <c r="G2" s="6"/>
      <c r="H2" s="6"/>
      <c r="I2" s="6"/>
      <c r="J2" s="6"/>
      <c r="K2" s="6"/>
      <c r="L2" s="6"/>
      <c r="M2" s="6"/>
      <c r="N2" s="6"/>
      <c r="O2" s="6"/>
      <c r="P2" s="6"/>
      <c r="Q2" s="6"/>
      <c r="R2" s="6"/>
      <c r="S2" s="6"/>
      <c r="T2" s="6"/>
      <c r="U2" s="6"/>
      <c r="V2" s="6"/>
      <c r="W2" s="6"/>
      <c r="X2" s="6"/>
      <c r="Y2" s="6"/>
      <c r="Z2" s="6"/>
      <c r="AA2" s="6"/>
      <c r="AB2" s="7"/>
    </row>
    <row r="3" spans="3:30" ht="20.25">
      <c r="C3" s="1" t="str">
        <f>+'1.2 Business &amp; other details  '!$C$3</f>
        <v>2014-15 to 2018-19</v>
      </c>
      <c r="D3" s="6"/>
      <c r="E3" s="6"/>
      <c r="F3" s="6"/>
      <c r="G3" s="6"/>
      <c r="H3" s="6"/>
      <c r="I3" s="6"/>
      <c r="J3" s="6"/>
      <c r="K3" s="6"/>
      <c r="L3" s="6"/>
      <c r="M3" s="6"/>
      <c r="N3" s="6"/>
      <c r="O3" s="6"/>
      <c r="P3" s="6"/>
      <c r="Q3" s="6"/>
      <c r="R3" s="6"/>
      <c r="S3" s="6"/>
      <c r="T3" s="6"/>
      <c r="U3" s="6"/>
      <c r="V3" s="6"/>
      <c r="W3" s="6"/>
      <c r="X3" s="6"/>
      <c r="Y3" s="6"/>
      <c r="Z3" s="6"/>
      <c r="AA3" s="6"/>
      <c r="AB3" s="7"/>
    </row>
    <row r="4" spans="3:30" ht="24" thickBot="1">
      <c r="C4" s="2912" t="s">
        <v>1</v>
      </c>
      <c r="D4" s="2913"/>
      <c r="E4" s="2913"/>
      <c r="F4" s="2913"/>
      <c r="G4" s="2913"/>
      <c r="H4" s="2913"/>
      <c r="I4" s="2913"/>
      <c r="J4" s="2913"/>
      <c r="K4" s="2913"/>
      <c r="L4" s="2913"/>
      <c r="M4" s="2913"/>
      <c r="N4" s="2913"/>
      <c r="O4" s="2913"/>
      <c r="P4" s="2913"/>
      <c r="Q4" s="2913"/>
      <c r="R4" s="2913"/>
      <c r="S4" s="2913"/>
      <c r="T4" s="2913"/>
      <c r="U4" s="2913"/>
      <c r="V4" s="2913"/>
      <c r="W4" s="2913"/>
      <c r="X4" s="2913"/>
      <c r="Y4" s="2913"/>
      <c r="Z4" s="2913"/>
      <c r="AA4" s="2913"/>
      <c r="AB4" s="2914"/>
    </row>
    <row r="5" spans="3:30">
      <c r="C5" s="8"/>
      <c r="D5" s="9"/>
      <c r="E5" s="9"/>
      <c r="F5" s="9"/>
      <c r="G5" s="9"/>
      <c r="H5" s="9"/>
      <c r="I5" s="9"/>
      <c r="J5" s="9"/>
      <c r="K5" s="9"/>
      <c r="L5" s="9"/>
      <c r="M5" s="9"/>
      <c r="N5" s="9"/>
      <c r="O5" s="9"/>
      <c r="P5" s="9"/>
      <c r="Q5" s="9"/>
      <c r="R5" s="9"/>
      <c r="S5" s="9"/>
      <c r="T5" s="9"/>
      <c r="U5" s="9"/>
      <c r="V5" s="9"/>
      <c r="W5" s="9"/>
      <c r="X5" s="9"/>
      <c r="Y5" s="9"/>
      <c r="Z5" s="9"/>
      <c r="AA5" s="9"/>
      <c r="AB5" s="10"/>
    </row>
    <row r="6" spans="3:30" ht="15.75" thickBot="1">
      <c r="C6" s="11"/>
      <c r="D6" s="12"/>
      <c r="E6" s="12"/>
      <c r="F6" s="12"/>
      <c r="G6" s="12"/>
      <c r="H6" s="12"/>
      <c r="I6" s="12"/>
      <c r="J6" s="12"/>
      <c r="K6" s="12"/>
      <c r="L6" s="12"/>
      <c r="M6" s="12"/>
      <c r="N6" s="12"/>
      <c r="O6" s="12"/>
      <c r="P6" s="12"/>
      <c r="Q6" s="12"/>
      <c r="R6" s="12"/>
      <c r="S6" s="12"/>
      <c r="T6" s="12"/>
      <c r="U6" s="12"/>
      <c r="V6" s="12"/>
      <c r="W6" s="12"/>
      <c r="X6" s="12"/>
      <c r="Y6" s="12"/>
      <c r="Z6" s="12"/>
      <c r="AA6" s="12"/>
      <c r="AB6" s="13"/>
    </row>
    <row r="7" spans="3:30" ht="20.25">
      <c r="C7" s="11"/>
      <c r="D7" s="12"/>
      <c r="E7" s="12"/>
      <c r="F7" s="14" t="s">
        <v>2</v>
      </c>
      <c r="G7" s="15"/>
      <c r="H7" s="15"/>
      <c r="I7" s="16"/>
      <c r="J7" s="16"/>
      <c r="K7" s="17"/>
      <c r="L7" s="12"/>
      <c r="M7" s="14" t="s">
        <v>3</v>
      </c>
      <c r="N7" s="15"/>
      <c r="O7" s="15"/>
      <c r="P7" s="16"/>
      <c r="Q7" s="16"/>
      <c r="R7" s="17"/>
      <c r="S7" s="12"/>
      <c r="T7" s="14" t="s">
        <v>4</v>
      </c>
      <c r="U7" s="15"/>
      <c r="V7" s="15"/>
      <c r="W7" s="16"/>
      <c r="X7" s="16"/>
      <c r="Y7" s="17"/>
      <c r="Z7" s="12"/>
      <c r="AA7" s="12"/>
      <c r="AB7" s="13"/>
      <c r="AD7" s="18"/>
    </row>
    <row r="8" spans="3:30">
      <c r="C8" s="11"/>
      <c r="D8" s="12"/>
      <c r="E8" s="12"/>
      <c r="F8" s="19"/>
      <c r="G8" s="20"/>
      <c r="H8" s="20"/>
      <c r="I8" s="20"/>
      <c r="J8" s="20"/>
      <c r="K8" s="21"/>
      <c r="L8" s="12"/>
      <c r="M8" s="19"/>
      <c r="N8" s="20"/>
      <c r="O8" s="20"/>
      <c r="P8" s="20"/>
      <c r="Q8" s="20"/>
      <c r="R8" s="21"/>
      <c r="S8" s="12"/>
      <c r="T8" s="19"/>
      <c r="U8" s="20"/>
      <c r="V8" s="20"/>
      <c r="W8" s="20"/>
      <c r="X8" s="20"/>
      <c r="Y8" s="21"/>
      <c r="Z8" s="12"/>
      <c r="AA8" s="12"/>
      <c r="AB8" s="13"/>
    </row>
    <row r="9" spans="3:30" ht="15.75" thickBot="1">
      <c r="C9" s="11"/>
      <c r="D9" s="12"/>
      <c r="E9" s="12"/>
      <c r="F9" s="22"/>
      <c r="G9" s="23"/>
      <c r="H9" s="23"/>
      <c r="I9" s="23"/>
      <c r="J9" s="23"/>
      <c r="K9" s="24"/>
      <c r="L9" s="12"/>
      <c r="M9" s="19"/>
      <c r="N9" s="20"/>
      <c r="O9" s="20"/>
      <c r="P9" s="20"/>
      <c r="Q9" s="20"/>
      <c r="R9" s="21"/>
      <c r="S9" s="12"/>
      <c r="T9" s="19"/>
      <c r="U9" s="20"/>
      <c r="V9" s="20"/>
      <c r="W9" s="20"/>
      <c r="X9" s="20"/>
      <c r="Y9" s="21"/>
      <c r="Z9" s="12"/>
      <c r="AA9" s="12"/>
      <c r="AB9" s="13"/>
    </row>
    <row r="10" spans="3:30">
      <c r="C10" s="11"/>
      <c r="D10" s="12"/>
      <c r="E10" s="12"/>
      <c r="F10" s="12"/>
      <c r="G10" s="12"/>
      <c r="H10" s="12"/>
      <c r="I10" s="12"/>
      <c r="J10" s="12"/>
      <c r="K10" s="12"/>
      <c r="L10" s="12"/>
      <c r="M10" s="19"/>
      <c r="N10" s="20"/>
      <c r="O10" s="20"/>
      <c r="P10" s="20"/>
      <c r="Q10" s="20"/>
      <c r="R10" s="21"/>
      <c r="S10" s="12"/>
      <c r="T10" s="19"/>
      <c r="U10" s="20"/>
      <c r="V10" s="20"/>
      <c r="W10" s="20"/>
      <c r="X10" s="20"/>
      <c r="Y10" s="21"/>
      <c r="Z10" s="12"/>
      <c r="AA10" s="12"/>
      <c r="AB10" s="13"/>
    </row>
    <row r="11" spans="3:30">
      <c r="C11" s="11"/>
      <c r="D11" s="12"/>
      <c r="E11" s="12"/>
      <c r="F11" s="12"/>
      <c r="G11" s="12"/>
      <c r="H11" s="12"/>
      <c r="I11" s="12"/>
      <c r="J11" s="12"/>
      <c r="K11" s="12"/>
      <c r="L11" s="12"/>
      <c r="M11" s="19"/>
      <c r="N11" s="20"/>
      <c r="O11" s="20"/>
      <c r="P11" s="20"/>
      <c r="Q11" s="20"/>
      <c r="R11" s="21"/>
      <c r="S11" s="12"/>
      <c r="T11" s="19"/>
      <c r="U11" s="20"/>
      <c r="V11" s="20"/>
      <c r="W11" s="20"/>
      <c r="X11" s="20"/>
      <c r="Y11" s="21"/>
      <c r="Z11" s="12"/>
      <c r="AA11" s="12"/>
      <c r="AB11" s="13"/>
    </row>
    <row r="12" spans="3:30">
      <c r="C12" s="11"/>
      <c r="D12" s="12"/>
      <c r="E12" s="12"/>
      <c r="F12" s="12"/>
      <c r="G12" s="12"/>
      <c r="H12" s="12"/>
      <c r="I12" s="12"/>
      <c r="J12" s="12"/>
      <c r="K12" s="12"/>
      <c r="L12" s="12"/>
      <c r="M12" s="19"/>
      <c r="N12" s="20"/>
      <c r="O12" s="20"/>
      <c r="P12" s="20"/>
      <c r="Q12" s="20"/>
      <c r="R12" s="21"/>
      <c r="S12" s="12"/>
      <c r="T12" s="19"/>
      <c r="U12" s="20"/>
      <c r="V12" s="20"/>
      <c r="W12" s="20"/>
      <c r="X12" s="20"/>
      <c r="Y12" s="21"/>
      <c r="Z12" s="12"/>
      <c r="AA12" s="12"/>
      <c r="AB12" s="13"/>
    </row>
    <row r="13" spans="3:30" ht="15.75" thickBot="1">
      <c r="C13" s="11"/>
      <c r="D13" s="12"/>
      <c r="E13" s="12"/>
      <c r="F13" s="12"/>
      <c r="G13" s="12"/>
      <c r="H13" s="12"/>
      <c r="I13" s="12"/>
      <c r="J13" s="12"/>
      <c r="K13" s="12"/>
      <c r="L13" s="12"/>
      <c r="M13" s="19"/>
      <c r="N13" s="20"/>
      <c r="O13" s="20"/>
      <c r="P13" s="20"/>
      <c r="Q13" s="20"/>
      <c r="R13" s="21"/>
      <c r="S13" s="12"/>
      <c r="T13" s="22"/>
      <c r="U13" s="23"/>
      <c r="V13" s="23"/>
      <c r="W13" s="23"/>
      <c r="X13" s="23"/>
      <c r="Y13" s="24"/>
      <c r="Z13" s="12"/>
      <c r="AA13" s="12"/>
      <c r="AB13" s="13"/>
    </row>
    <row r="14" spans="3:30">
      <c r="C14" s="11"/>
      <c r="D14" s="12"/>
      <c r="E14" s="12"/>
      <c r="F14" s="12"/>
      <c r="G14" s="12"/>
      <c r="H14" s="12"/>
      <c r="I14" s="12"/>
      <c r="J14" s="12"/>
      <c r="K14" s="12"/>
      <c r="L14" s="12"/>
      <c r="M14" s="19"/>
      <c r="N14" s="20"/>
      <c r="O14" s="20"/>
      <c r="P14" s="20"/>
      <c r="Q14" s="20"/>
      <c r="R14" s="21"/>
      <c r="S14" s="12"/>
      <c r="T14" s="12"/>
      <c r="U14" s="12"/>
      <c r="V14" s="12"/>
      <c r="W14" s="12"/>
      <c r="X14" s="12"/>
      <c r="Y14" s="12"/>
      <c r="Z14" s="12"/>
      <c r="AA14" s="12"/>
      <c r="AB14" s="13"/>
    </row>
    <row r="15" spans="3:30">
      <c r="C15" s="11"/>
      <c r="D15" s="12"/>
      <c r="E15" s="12"/>
      <c r="F15" s="12"/>
      <c r="G15" s="12"/>
      <c r="H15" s="12"/>
      <c r="I15" s="12"/>
      <c r="J15" s="12"/>
      <c r="K15" s="12"/>
      <c r="L15" s="12"/>
      <c r="M15" s="19"/>
      <c r="N15" s="20"/>
      <c r="O15" s="20"/>
      <c r="P15" s="20"/>
      <c r="Q15" s="20"/>
      <c r="R15" s="21"/>
      <c r="S15" s="12"/>
      <c r="T15" s="12"/>
      <c r="U15" s="12"/>
      <c r="V15" s="12"/>
      <c r="W15" s="12"/>
      <c r="X15" s="12"/>
      <c r="Y15" s="12"/>
      <c r="Z15" s="12"/>
      <c r="AA15" s="12"/>
      <c r="AB15" s="13"/>
    </row>
    <row r="16" spans="3:30">
      <c r="C16" s="11"/>
      <c r="D16" s="12"/>
      <c r="E16" s="12"/>
      <c r="F16" s="12"/>
      <c r="G16" s="12"/>
      <c r="H16" s="12"/>
      <c r="I16" s="12"/>
      <c r="J16" s="12"/>
      <c r="K16" s="12"/>
      <c r="L16" s="12"/>
      <c r="M16" s="19"/>
      <c r="N16" s="20"/>
      <c r="O16" s="20"/>
      <c r="P16" s="20"/>
      <c r="Q16" s="20"/>
      <c r="R16" s="21"/>
      <c r="S16" s="12"/>
      <c r="T16" s="12"/>
      <c r="U16" s="12"/>
      <c r="V16" s="12"/>
      <c r="W16" s="12"/>
      <c r="X16" s="12"/>
      <c r="Y16" s="12"/>
      <c r="Z16" s="12"/>
      <c r="AA16" s="12"/>
      <c r="AB16" s="13"/>
    </row>
    <row r="17" spans="3:28">
      <c r="C17" s="11"/>
      <c r="D17" s="12"/>
      <c r="E17" s="12"/>
      <c r="F17" s="12"/>
      <c r="G17" s="12"/>
      <c r="H17" s="12"/>
      <c r="I17" s="12"/>
      <c r="J17" s="12"/>
      <c r="K17" s="12"/>
      <c r="L17" s="12"/>
      <c r="M17" s="19"/>
      <c r="N17" s="20"/>
      <c r="O17" s="20"/>
      <c r="P17" s="20"/>
      <c r="Q17" s="20"/>
      <c r="R17" s="21"/>
      <c r="S17" s="12"/>
      <c r="T17" s="12"/>
      <c r="U17" s="12"/>
      <c r="V17" s="12"/>
      <c r="W17" s="12"/>
      <c r="X17" s="12"/>
      <c r="Y17" s="12"/>
      <c r="Z17" s="12"/>
      <c r="AA17" s="12"/>
      <c r="AB17" s="13"/>
    </row>
    <row r="18" spans="3:28">
      <c r="C18" s="11"/>
      <c r="D18" s="12"/>
      <c r="E18" s="12"/>
      <c r="F18" s="12"/>
      <c r="G18" s="12"/>
      <c r="H18" s="12"/>
      <c r="I18" s="12"/>
      <c r="J18" s="12"/>
      <c r="K18" s="12"/>
      <c r="L18" s="12"/>
      <c r="M18" s="11"/>
      <c r="N18" s="12"/>
      <c r="O18" s="12"/>
      <c r="P18" s="12"/>
      <c r="Q18" s="12"/>
      <c r="R18" s="13"/>
      <c r="S18" s="12"/>
      <c r="T18" s="12"/>
      <c r="U18" s="12"/>
      <c r="V18" s="12"/>
      <c r="W18" s="12"/>
      <c r="X18" s="12"/>
      <c r="Y18" s="12"/>
      <c r="Z18" s="12"/>
      <c r="AA18" s="12"/>
      <c r="AB18" s="13"/>
    </row>
    <row r="19" spans="3:28" ht="15.75" thickBot="1">
      <c r="C19" s="11"/>
      <c r="D19" s="12"/>
      <c r="E19" s="12"/>
      <c r="F19" s="12"/>
      <c r="G19" s="12"/>
      <c r="H19" s="12"/>
      <c r="I19" s="12"/>
      <c r="J19" s="12"/>
      <c r="K19" s="12"/>
      <c r="L19" s="12"/>
      <c r="M19" s="25"/>
      <c r="N19" s="26"/>
      <c r="O19" s="26"/>
      <c r="P19" s="26"/>
      <c r="Q19" s="26"/>
      <c r="R19" s="27"/>
      <c r="S19" s="12"/>
      <c r="T19" s="12"/>
      <c r="U19" s="12"/>
      <c r="V19" s="12"/>
      <c r="W19" s="12"/>
      <c r="X19" s="12"/>
      <c r="Y19" s="12"/>
      <c r="Z19" s="12"/>
      <c r="AA19" s="12"/>
      <c r="AB19" s="13"/>
    </row>
    <row r="20" spans="3:28">
      <c r="C20" s="11"/>
      <c r="D20" s="12"/>
      <c r="E20" s="12"/>
      <c r="F20" s="12"/>
      <c r="G20" s="12"/>
      <c r="H20" s="12"/>
      <c r="I20" s="12"/>
      <c r="J20" s="12"/>
      <c r="K20" s="12"/>
      <c r="L20" s="12"/>
      <c r="M20" s="12"/>
      <c r="N20" s="12"/>
      <c r="O20" s="12"/>
      <c r="P20" s="12"/>
      <c r="Q20" s="12"/>
      <c r="R20" s="12"/>
      <c r="S20" s="12"/>
      <c r="T20" s="12"/>
      <c r="U20" s="12"/>
      <c r="V20" s="12"/>
      <c r="W20" s="12"/>
      <c r="X20" s="12"/>
      <c r="Y20" s="12"/>
      <c r="Z20" s="12"/>
      <c r="AA20" s="12"/>
      <c r="AB20" s="13"/>
    </row>
    <row r="21" spans="3:28" ht="15.75" thickBot="1">
      <c r="C21" s="11"/>
      <c r="D21" s="12"/>
      <c r="E21" s="12"/>
      <c r="F21" s="12"/>
      <c r="G21" s="12"/>
      <c r="H21" s="12"/>
      <c r="I21" s="12"/>
      <c r="J21" s="12"/>
      <c r="K21" s="12"/>
      <c r="L21" s="12"/>
      <c r="M21" s="12"/>
      <c r="N21" s="12"/>
      <c r="O21" s="12"/>
      <c r="P21" s="12"/>
      <c r="Q21" s="12"/>
      <c r="R21" s="12"/>
      <c r="S21" s="12"/>
      <c r="T21" s="12"/>
      <c r="U21" s="12"/>
      <c r="V21" s="12"/>
      <c r="W21" s="12"/>
      <c r="X21" s="12"/>
      <c r="Y21" s="12"/>
      <c r="Z21" s="12"/>
      <c r="AA21" s="12"/>
      <c r="AB21" s="13"/>
    </row>
    <row r="22" spans="3:28" ht="20.25">
      <c r="C22" s="11"/>
      <c r="D22" s="12"/>
      <c r="E22" s="12"/>
      <c r="F22" s="14" t="s">
        <v>5</v>
      </c>
      <c r="G22" s="15"/>
      <c r="H22" s="15"/>
      <c r="I22" s="16"/>
      <c r="J22" s="16"/>
      <c r="K22" s="17"/>
      <c r="L22" s="12"/>
      <c r="M22" s="14" t="s">
        <v>6</v>
      </c>
      <c r="N22" s="15"/>
      <c r="O22" s="15"/>
      <c r="P22" s="16"/>
      <c r="Q22" s="16"/>
      <c r="R22" s="17"/>
      <c r="S22" s="12"/>
      <c r="T22" s="14" t="s">
        <v>7</v>
      </c>
      <c r="U22" s="15"/>
      <c r="V22" s="15"/>
      <c r="W22" s="16"/>
      <c r="X22" s="16"/>
      <c r="Y22" s="17"/>
      <c r="Z22" s="12"/>
      <c r="AA22" s="12"/>
      <c r="AB22" s="13"/>
    </row>
    <row r="23" spans="3:28">
      <c r="C23" s="11"/>
      <c r="D23" s="12"/>
      <c r="E23" s="12"/>
      <c r="F23" s="19"/>
      <c r="G23" s="20"/>
      <c r="H23" s="20"/>
      <c r="I23" s="20"/>
      <c r="J23" s="20"/>
      <c r="K23" s="21"/>
      <c r="L23" s="12"/>
      <c r="M23" s="19"/>
      <c r="N23" s="20"/>
      <c r="O23" s="20"/>
      <c r="P23" s="20"/>
      <c r="Q23" s="20"/>
      <c r="R23" s="21"/>
      <c r="S23" s="12"/>
      <c r="T23" s="19"/>
      <c r="U23" s="20"/>
      <c r="V23" s="20"/>
      <c r="W23" s="20"/>
      <c r="X23" s="20"/>
      <c r="Y23" s="21"/>
      <c r="Z23" s="12"/>
      <c r="AA23" s="12"/>
      <c r="AB23" s="13"/>
    </row>
    <row r="24" spans="3:28">
      <c r="C24" s="11"/>
      <c r="D24" s="12"/>
      <c r="E24" s="12"/>
      <c r="F24" s="19"/>
      <c r="G24" s="20"/>
      <c r="H24" s="20"/>
      <c r="I24" s="20"/>
      <c r="J24" s="20"/>
      <c r="K24" s="21"/>
      <c r="L24" s="12"/>
      <c r="M24" s="19"/>
      <c r="N24" s="20"/>
      <c r="O24" s="20"/>
      <c r="P24" s="20"/>
      <c r="Q24" s="20"/>
      <c r="R24" s="21"/>
      <c r="S24" s="12"/>
      <c r="T24" s="19"/>
      <c r="U24" s="20"/>
      <c r="V24" s="20"/>
      <c r="W24" s="20"/>
      <c r="X24" s="20"/>
      <c r="Y24" s="21"/>
      <c r="Z24" s="12"/>
      <c r="AA24" s="12"/>
      <c r="AB24" s="13"/>
    </row>
    <row r="25" spans="3:28" ht="15.75" thickBot="1">
      <c r="C25" s="11"/>
      <c r="D25" s="12"/>
      <c r="E25" s="12"/>
      <c r="F25" s="19"/>
      <c r="G25" s="20"/>
      <c r="H25" s="20"/>
      <c r="I25" s="20"/>
      <c r="J25" s="20"/>
      <c r="K25" s="21"/>
      <c r="L25" s="12"/>
      <c r="M25" s="22"/>
      <c r="N25" s="23"/>
      <c r="O25" s="23"/>
      <c r="P25" s="23"/>
      <c r="Q25" s="23"/>
      <c r="R25" s="24"/>
      <c r="S25" s="12"/>
      <c r="T25" s="19"/>
      <c r="U25" s="20"/>
      <c r="V25" s="20"/>
      <c r="W25" s="20"/>
      <c r="X25" s="20"/>
      <c r="Y25" s="21"/>
      <c r="Z25" s="12"/>
      <c r="AA25" s="12"/>
      <c r="AB25" s="13"/>
    </row>
    <row r="26" spans="3:28" ht="15.75" thickBot="1">
      <c r="C26" s="11"/>
      <c r="D26" s="12"/>
      <c r="E26" s="12"/>
      <c r="F26" s="22"/>
      <c r="G26" s="23"/>
      <c r="H26" s="23"/>
      <c r="I26" s="23"/>
      <c r="J26" s="23"/>
      <c r="K26" s="24"/>
      <c r="L26" s="12"/>
      <c r="M26" s="28"/>
      <c r="N26" s="28"/>
      <c r="O26" s="28"/>
      <c r="P26" s="28"/>
      <c r="Q26" s="28"/>
      <c r="R26" s="28"/>
      <c r="S26" s="12"/>
      <c r="T26" s="11"/>
      <c r="U26" s="12"/>
      <c r="V26" s="12"/>
      <c r="W26" s="12"/>
      <c r="X26" s="12"/>
      <c r="Y26" s="13"/>
      <c r="Z26" s="12"/>
      <c r="AA26" s="12"/>
      <c r="AB26" s="13"/>
    </row>
    <row r="27" spans="3:28" ht="15.75" thickBot="1">
      <c r="C27" s="11"/>
      <c r="D27" s="12"/>
      <c r="E27" s="12"/>
      <c r="F27" s="12"/>
      <c r="G27" s="12"/>
      <c r="H27" s="12"/>
      <c r="I27" s="12"/>
      <c r="J27" s="12"/>
      <c r="K27" s="12"/>
      <c r="L27" s="12"/>
      <c r="M27" s="28"/>
      <c r="N27" s="28"/>
      <c r="O27" s="28"/>
      <c r="P27" s="28"/>
      <c r="Q27" s="28"/>
      <c r="R27" s="28"/>
      <c r="S27" s="12"/>
      <c r="T27" s="22"/>
      <c r="U27" s="23"/>
      <c r="V27" s="23"/>
      <c r="W27" s="23"/>
      <c r="X27" s="23"/>
      <c r="Y27" s="24"/>
      <c r="Z27" s="12"/>
      <c r="AA27" s="12"/>
      <c r="AB27" s="13"/>
    </row>
    <row r="28" spans="3:28">
      <c r="C28" s="11"/>
      <c r="D28" s="12"/>
      <c r="E28" s="12"/>
      <c r="F28" s="12"/>
      <c r="G28" s="12"/>
      <c r="H28" s="12"/>
      <c r="I28" s="12"/>
      <c r="J28" s="12"/>
      <c r="K28" s="12"/>
      <c r="L28" s="12"/>
      <c r="M28" s="28"/>
      <c r="N28" s="28"/>
      <c r="O28" s="28"/>
      <c r="P28" s="28"/>
      <c r="Q28" s="28"/>
      <c r="R28" s="28"/>
      <c r="S28" s="12"/>
      <c r="T28" s="12"/>
      <c r="U28" s="12"/>
      <c r="V28" s="12"/>
      <c r="W28" s="12"/>
      <c r="X28" s="12"/>
      <c r="Y28" s="12"/>
      <c r="Z28" s="12"/>
      <c r="AA28" s="12"/>
      <c r="AB28" s="13"/>
    </row>
    <row r="29" spans="3:28">
      <c r="C29" s="11"/>
      <c r="D29" s="12"/>
      <c r="E29" s="12"/>
      <c r="F29" s="12"/>
      <c r="G29" s="12"/>
      <c r="H29" s="12"/>
      <c r="I29" s="12"/>
      <c r="J29" s="12"/>
      <c r="K29" s="12"/>
      <c r="L29" s="12"/>
      <c r="M29" s="28"/>
      <c r="N29" s="28"/>
      <c r="O29" s="28"/>
      <c r="P29" s="28"/>
      <c r="Q29" s="28"/>
      <c r="R29" s="28"/>
      <c r="S29" s="12"/>
      <c r="T29" s="12"/>
      <c r="U29" s="12"/>
      <c r="V29" s="12"/>
      <c r="W29" s="12"/>
      <c r="X29" s="12"/>
      <c r="Y29" s="12"/>
      <c r="Z29" s="12"/>
      <c r="AA29" s="12"/>
      <c r="AB29" s="13"/>
    </row>
    <row r="30" spans="3:28" ht="15.75" thickBot="1">
      <c r="C30" s="25"/>
      <c r="D30" s="26"/>
      <c r="E30" s="26"/>
      <c r="F30" s="26"/>
      <c r="G30" s="26"/>
      <c r="H30" s="26"/>
      <c r="I30" s="26"/>
      <c r="J30" s="26"/>
      <c r="K30" s="26"/>
      <c r="L30" s="26"/>
      <c r="M30" s="26"/>
      <c r="N30" s="26"/>
      <c r="O30" s="26"/>
      <c r="P30" s="26"/>
      <c r="Q30" s="26"/>
      <c r="R30" s="26"/>
      <c r="S30" s="26"/>
      <c r="T30" s="26"/>
      <c r="U30" s="26"/>
      <c r="V30" s="26"/>
      <c r="W30" s="26"/>
      <c r="X30" s="26"/>
      <c r="Y30" s="26"/>
      <c r="Z30" s="26"/>
      <c r="AA30" s="26"/>
      <c r="AB30" s="27"/>
    </row>
    <row r="31" spans="3:28">
      <c r="C31" s="12"/>
      <c r="D31" s="12"/>
      <c r="E31" s="12"/>
    </row>
  </sheetData>
  <mergeCells count="1">
    <mergeCell ref="C4:AB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0">
    <tabColor theme="5"/>
    <pageSetUpPr fitToPage="1"/>
  </sheetPr>
  <dimension ref="A1:XFD59"/>
  <sheetViews>
    <sheetView showGridLines="0" zoomScale="55" zoomScaleNormal="55" zoomScaleSheetLayoutView="70" workbookViewId="0">
      <selection activeCell="BX18" sqref="BX18"/>
    </sheetView>
  </sheetViews>
  <sheetFormatPr defaultRowHeight="12.75"/>
  <cols>
    <col min="1" max="1" width="33.85546875" style="378" bestFit="1" customWidth="1"/>
    <col min="2" max="2" width="58" style="564" customWidth="1"/>
    <col min="3" max="3" width="51" style="381" customWidth="1"/>
    <col min="4" max="4" width="52.5703125" style="381" customWidth="1"/>
    <col min="5" max="6" width="21.42578125" style="381" hidden="1" customWidth="1"/>
    <col min="7" max="7" width="16.140625" style="381" hidden="1" customWidth="1"/>
    <col min="8" max="8" width="31" style="381" hidden="1" customWidth="1"/>
    <col min="9" max="14" width="21.42578125" style="381" hidden="1" customWidth="1"/>
    <col min="15" max="15" width="13" style="381" hidden="1" customWidth="1"/>
    <col min="16" max="19" width="15.85546875" style="381" customWidth="1"/>
    <col min="20" max="20" width="15.85546875" style="378" customWidth="1"/>
    <col min="21" max="31" width="15.85546875" style="378" hidden="1" customWidth="1"/>
    <col min="32" max="36" width="15.85546875" style="378" customWidth="1"/>
    <col min="37" max="47" width="15.85546875" style="378" hidden="1" customWidth="1"/>
    <col min="48" max="52" width="15.85546875" style="378" customWidth="1"/>
    <col min="53" max="63" width="15.85546875" style="378" hidden="1" customWidth="1"/>
    <col min="64" max="64" width="22.28515625" style="378" bestFit="1" customWidth="1"/>
    <col min="65" max="75" width="22.28515625" style="378" hidden="1" customWidth="1"/>
    <col min="76" max="76" width="23" style="378" customWidth="1"/>
    <col min="77" max="77" width="15.85546875" style="378" customWidth="1"/>
    <col min="78" max="78" width="33.85546875" style="378" bestFit="1" customWidth="1"/>
    <col min="79" max="79" width="110.7109375" style="378" customWidth="1"/>
    <col min="80" max="80" width="104" style="378" customWidth="1"/>
    <col min="81" max="81" width="16" style="378" hidden="1" customWidth="1"/>
    <col min="82" max="91" width="15.85546875" style="378" hidden="1" customWidth="1"/>
    <col min="92" max="96" width="15.85546875" style="378" customWidth="1"/>
    <col min="97" max="107" width="15.85546875" style="378" hidden="1" customWidth="1"/>
    <col min="108" max="113" width="15.85546875" style="378" customWidth="1"/>
    <col min="114" max="214" width="21.42578125" style="378" customWidth="1"/>
    <col min="215" max="16384" width="9.140625" style="378"/>
  </cols>
  <sheetData>
    <row r="1" spans="1:16384" ht="24" customHeight="1">
      <c r="B1" s="6" t="s">
        <v>8</v>
      </c>
      <c r="C1" s="553"/>
      <c r="D1" s="554"/>
      <c r="E1" s="554"/>
      <c r="F1" s="554"/>
      <c r="G1" s="554"/>
      <c r="H1" s="554"/>
      <c r="I1" s="554"/>
      <c r="J1" s="554"/>
      <c r="K1" s="554"/>
      <c r="L1" s="554"/>
      <c r="M1" s="554"/>
      <c r="N1" s="554"/>
      <c r="O1" s="554"/>
      <c r="P1" s="554"/>
      <c r="Q1" s="554"/>
      <c r="R1" s="554"/>
      <c r="S1" s="555"/>
      <c r="T1" s="555"/>
      <c r="U1" s="555"/>
      <c r="V1" s="555"/>
      <c r="W1" s="555"/>
      <c r="X1" s="555"/>
      <c r="Y1" s="555"/>
      <c r="Z1" s="555"/>
      <c r="AA1" s="555"/>
      <c r="AB1" s="555"/>
      <c r="AC1" s="555"/>
      <c r="AD1" s="555"/>
      <c r="AE1" s="555"/>
      <c r="AF1" s="555"/>
      <c r="AG1" s="555"/>
      <c r="AH1" s="555"/>
      <c r="AI1" s="555"/>
      <c r="AJ1" s="555"/>
      <c r="AK1" s="555"/>
      <c r="AL1" s="555"/>
      <c r="AM1" s="555"/>
      <c r="AN1" s="555"/>
      <c r="AO1" s="555"/>
      <c r="AP1" s="555"/>
      <c r="AQ1" s="555"/>
      <c r="AR1" s="555"/>
      <c r="AS1" s="555"/>
      <c r="AT1" s="555"/>
      <c r="AU1" s="555"/>
      <c r="AV1" s="555"/>
      <c r="AW1" s="555"/>
      <c r="AX1" s="555"/>
      <c r="AY1" s="555"/>
      <c r="AZ1" s="555"/>
      <c r="BA1" s="555"/>
      <c r="BB1" s="555"/>
      <c r="BC1" s="555"/>
      <c r="BD1" s="555"/>
      <c r="BE1" s="555"/>
      <c r="BF1" s="555"/>
      <c r="BG1" s="555"/>
      <c r="BH1" s="555"/>
      <c r="BI1" s="555"/>
      <c r="BJ1" s="555"/>
      <c r="BK1" s="555"/>
      <c r="BL1" s="555"/>
      <c r="BM1" s="555"/>
      <c r="BN1" s="555"/>
      <c r="BO1" s="555"/>
      <c r="BP1" s="555"/>
      <c r="BQ1" s="555"/>
      <c r="BR1" s="555"/>
      <c r="BS1" s="555"/>
      <c r="BT1" s="555"/>
      <c r="BU1" s="555"/>
      <c r="BV1" s="555"/>
      <c r="BW1" s="555"/>
      <c r="BX1" s="555"/>
      <c r="BY1" s="555"/>
      <c r="BZ1" s="555"/>
      <c r="CA1" s="555"/>
      <c r="CB1" s="555"/>
      <c r="CC1" s="555"/>
      <c r="CD1" s="555"/>
      <c r="CE1" s="555"/>
      <c r="CF1" s="555"/>
      <c r="CG1" s="555"/>
      <c r="CH1" s="555"/>
      <c r="CI1" s="555"/>
      <c r="CJ1" s="555"/>
      <c r="CK1" s="555"/>
      <c r="CL1" s="555"/>
      <c r="CM1" s="555"/>
      <c r="CN1" s="555"/>
      <c r="CO1" s="555"/>
      <c r="CP1" s="555"/>
      <c r="CQ1" s="555"/>
      <c r="CR1" s="555"/>
      <c r="CS1" s="555"/>
      <c r="CT1" s="555"/>
      <c r="CU1" s="555"/>
      <c r="CV1" s="555"/>
      <c r="CW1" s="555"/>
      <c r="CX1" s="555"/>
      <c r="CY1" s="555"/>
      <c r="CZ1" s="555"/>
      <c r="DA1" s="555"/>
      <c r="DB1" s="555"/>
      <c r="DC1" s="555"/>
      <c r="DD1" s="555"/>
      <c r="DE1" s="555"/>
      <c r="DF1" s="555"/>
      <c r="DG1" s="555"/>
      <c r="DH1" s="555"/>
      <c r="DI1" s="555"/>
      <c r="DJ1" s="555"/>
      <c r="DK1" s="555"/>
      <c r="DL1" s="555"/>
      <c r="DM1" s="555"/>
      <c r="DN1" s="555"/>
      <c r="DO1" s="555"/>
      <c r="DP1" s="555"/>
      <c r="DQ1" s="555"/>
      <c r="DR1" s="555"/>
      <c r="DS1" s="555"/>
      <c r="DT1" s="555"/>
      <c r="DU1" s="555"/>
      <c r="DV1" s="555"/>
      <c r="DW1" s="555"/>
      <c r="DX1" s="555"/>
      <c r="DY1" s="555"/>
      <c r="DZ1" s="555"/>
      <c r="EA1" s="555"/>
      <c r="EB1" s="555"/>
      <c r="EC1" s="555"/>
      <c r="ED1" s="555"/>
      <c r="EE1" s="555"/>
      <c r="EF1" s="555"/>
      <c r="EG1" s="555"/>
      <c r="EH1" s="555"/>
      <c r="EI1" s="555"/>
      <c r="EJ1" s="555"/>
      <c r="EK1" s="555"/>
      <c r="EL1" s="555"/>
      <c r="EM1" s="555"/>
    </row>
    <row r="2" spans="1:16384" ht="24" customHeight="1">
      <c r="B2" s="472"/>
      <c r="C2" s="553"/>
      <c r="D2" s="554"/>
      <c r="E2" s="554"/>
      <c r="F2" s="554"/>
      <c r="G2" s="554"/>
      <c r="H2" s="554"/>
      <c r="I2" s="554"/>
      <c r="J2" s="554"/>
      <c r="K2" s="554"/>
      <c r="L2" s="554"/>
      <c r="M2" s="554"/>
      <c r="N2" s="554"/>
      <c r="O2" s="554"/>
      <c r="P2" s="554"/>
      <c r="Q2" s="554"/>
      <c r="R2" s="554"/>
      <c r="S2" s="555"/>
      <c r="T2" s="555"/>
      <c r="U2" s="555"/>
      <c r="V2" s="555"/>
      <c r="W2" s="555"/>
      <c r="X2" s="555"/>
      <c r="Y2" s="555"/>
      <c r="Z2" s="555"/>
      <c r="AA2" s="555"/>
      <c r="AB2" s="555"/>
      <c r="AC2" s="555"/>
      <c r="AD2" s="555"/>
      <c r="AE2" s="555"/>
      <c r="AF2" s="555"/>
      <c r="AG2" s="555"/>
      <c r="AH2" s="555"/>
      <c r="AI2" s="555"/>
      <c r="AJ2" s="555"/>
      <c r="AK2" s="555"/>
      <c r="AL2" s="555"/>
      <c r="AM2" s="555"/>
      <c r="AN2" s="555"/>
      <c r="AO2" s="555"/>
      <c r="AP2" s="555"/>
      <c r="AQ2" s="555"/>
      <c r="AR2" s="555"/>
      <c r="AS2" s="555"/>
      <c r="AT2" s="555"/>
      <c r="AU2" s="555"/>
      <c r="AV2" s="555"/>
      <c r="AW2" s="555"/>
      <c r="AX2" s="555"/>
      <c r="AY2" s="555"/>
      <c r="AZ2" s="555"/>
      <c r="BA2" s="555"/>
      <c r="BB2" s="555"/>
      <c r="BC2" s="555"/>
      <c r="BD2" s="555"/>
      <c r="BE2" s="555"/>
      <c r="BF2" s="555"/>
      <c r="BG2" s="555"/>
      <c r="BH2" s="555"/>
      <c r="BI2" s="555"/>
      <c r="BJ2" s="555"/>
      <c r="BK2" s="555"/>
      <c r="BL2" s="555"/>
      <c r="BM2" s="555"/>
      <c r="BN2" s="555"/>
      <c r="BO2" s="555"/>
      <c r="BP2" s="555"/>
      <c r="BQ2" s="555"/>
      <c r="BR2" s="555"/>
      <c r="BS2" s="555"/>
      <c r="BT2" s="555"/>
      <c r="BU2" s="555"/>
      <c r="BV2" s="555"/>
      <c r="BW2" s="555"/>
      <c r="BX2" s="555"/>
      <c r="BY2" s="555"/>
      <c r="BZ2" s="555"/>
      <c r="CA2" s="555"/>
      <c r="CB2" s="555"/>
      <c r="CC2" s="555"/>
      <c r="CD2" s="555"/>
      <c r="CE2" s="555"/>
      <c r="CF2" s="555"/>
      <c r="CG2" s="555"/>
      <c r="CH2" s="555"/>
      <c r="CI2" s="555"/>
      <c r="CJ2" s="555"/>
      <c r="CK2" s="555"/>
      <c r="CL2" s="555"/>
      <c r="CM2" s="555"/>
      <c r="CN2" s="555"/>
      <c r="CO2" s="555"/>
      <c r="CP2" s="555"/>
      <c r="CQ2" s="555"/>
      <c r="CR2" s="555"/>
      <c r="CS2" s="555"/>
      <c r="CT2" s="555"/>
      <c r="CU2" s="555"/>
      <c r="CV2" s="555"/>
      <c r="CW2" s="555"/>
      <c r="CX2" s="555"/>
      <c r="CY2" s="555"/>
      <c r="CZ2" s="555"/>
      <c r="DA2" s="555"/>
      <c r="DB2" s="555"/>
      <c r="DC2" s="555"/>
      <c r="DD2" s="555"/>
      <c r="DE2" s="555"/>
      <c r="DF2" s="555"/>
      <c r="DG2" s="555"/>
      <c r="DH2" s="555"/>
      <c r="DI2" s="555"/>
      <c r="DJ2" s="555"/>
      <c r="DK2" s="555"/>
      <c r="DL2" s="555"/>
      <c r="DM2" s="555"/>
      <c r="DN2" s="555"/>
      <c r="DO2" s="555"/>
      <c r="DP2" s="555"/>
      <c r="DQ2" s="555"/>
      <c r="DR2" s="555"/>
      <c r="DS2" s="555"/>
      <c r="DT2" s="555"/>
      <c r="DU2" s="555"/>
      <c r="DV2" s="555"/>
      <c r="DW2" s="555"/>
      <c r="DX2" s="555"/>
      <c r="DY2" s="555"/>
      <c r="DZ2" s="555"/>
      <c r="EA2" s="555"/>
      <c r="EB2" s="555"/>
      <c r="EC2" s="555"/>
      <c r="ED2" s="555"/>
      <c r="EE2" s="555"/>
      <c r="EF2" s="555"/>
      <c r="EG2" s="555"/>
      <c r="EH2" s="555"/>
      <c r="EI2" s="555"/>
      <c r="EJ2" s="555"/>
      <c r="EK2" s="555"/>
      <c r="EL2" s="555"/>
      <c r="EM2" s="555"/>
    </row>
    <row r="3" spans="1:16384" ht="24" customHeight="1">
      <c r="B3" s="6" t="s">
        <v>227</v>
      </c>
      <c r="C3" s="553"/>
      <c r="D3" s="554"/>
      <c r="E3" s="554"/>
      <c r="F3" s="554"/>
      <c r="G3" s="554"/>
      <c r="H3" s="554"/>
      <c r="I3" s="554"/>
      <c r="J3" s="554"/>
      <c r="K3" s="554"/>
      <c r="L3" s="554"/>
      <c r="M3" s="554"/>
      <c r="N3" s="554"/>
      <c r="O3" s="554"/>
      <c r="P3" s="554"/>
      <c r="Q3" s="554"/>
      <c r="R3" s="554"/>
      <c r="S3" s="555"/>
      <c r="T3" s="555"/>
      <c r="U3" s="555"/>
      <c r="V3" s="555"/>
      <c r="W3" s="555"/>
      <c r="X3" s="555"/>
      <c r="Y3" s="555"/>
      <c r="Z3" s="555"/>
      <c r="AA3" s="555"/>
      <c r="AB3" s="555"/>
      <c r="AC3" s="555"/>
      <c r="AD3" s="555"/>
      <c r="AE3" s="555"/>
      <c r="AF3" s="555"/>
      <c r="AG3" s="555"/>
      <c r="AH3" s="555"/>
      <c r="AI3" s="555"/>
      <c r="AJ3" s="555"/>
      <c r="AK3" s="555"/>
      <c r="AL3" s="555"/>
      <c r="AM3" s="555"/>
      <c r="AN3" s="555"/>
      <c r="AO3" s="555"/>
      <c r="AP3" s="555"/>
      <c r="AQ3" s="555"/>
      <c r="AR3" s="555"/>
      <c r="AS3" s="555"/>
      <c r="AT3" s="555"/>
      <c r="AU3" s="555"/>
      <c r="AV3" s="555"/>
      <c r="AW3" s="555"/>
      <c r="AX3" s="555"/>
      <c r="AY3" s="555"/>
      <c r="AZ3" s="555"/>
      <c r="BA3" s="555"/>
      <c r="BB3" s="555"/>
      <c r="BC3" s="555"/>
      <c r="BD3" s="555"/>
      <c r="BE3" s="555"/>
      <c r="BF3" s="555"/>
      <c r="BG3" s="555"/>
      <c r="BH3" s="555"/>
      <c r="BI3" s="555"/>
      <c r="BJ3" s="555"/>
      <c r="BK3" s="555"/>
      <c r="BL3" s="555"/>
      <c r="BM3" s="555"/>
      <c r="BN3" s="555"/>
      <c r="BO3" s="555"/>
      <c r="BP3" s="555"/>
      <c r="BQ3" s="555"/>
      <c r="BR3" s="555"/>
      <c r="BS3" s="555"/>
      <c r="BT3" s="555"/>
      <c r="BU3" s="555"/>
      <c r="BV3" s="555"/>
      <c r="BW3" s="555"/>
      <c r="BX3" s="555"/>
      <c r="BY3" s="555"/>
      <c r="BZ3" s="555"/>
      <c r="CA3" s="555"/>
      <c r="CB3" s="555"/>
      <c r="CC3" s="555"/>
      <c r="CD3" s="555"/>
      <c r="CE3" s="555"/>
      <c r="CF3" s="555"/>
      <c r="CG3" s="555"/>
      <c r="CH3" s="555"/>
      <c r="CI3" s="555"/>
      <c r="CJ3" s="555"/>
      <c r="CK3" s="555"/>
      <c r="CL3" s="555"/>
      <c r="CM3" s="555"/>
      <c r="CN3" s="555"/>
      <c r="CO3" s="555"/>
      <c r="CP3" s="555"/>
      <c r="CQ3" s="555"/>
      <c r="CR3" s="555"/>
      <c r="CS3" s="555"/>
      <c r="CT3" s="555"/>
      <c r="CU3" s="555"/>
      <c r="CV3" s="555"/>
      <c r="CW3" s="555"/>
      <c r="CX3" s="555"/>
      <c r="CY3" s="555"/>
      <c r="CZ3" s="555"/>
      <c r="DA3" s="555"/>
      <c r="DB3" s="555"/>
      <c r="DC3" s="555"/>
      <c r="DD3" s="555"/>
      <c r="DE3" s="555"/>
      <c r="DF3" s="555"/>
      <c r="DG3" s="555"/>
      <c r="DH3" s="555"/>
      <c r="DI3" s="555"/>
      <c r="DJ3" s="555"/>
      <c r="DK3" s="555"/>
      <c r="DL3" s="555"/>
      <c r="DM3" s="555"/>
      <c r="DN3" s="555"/>
      <c r="DO3" s="555"/>
      <c r="DP3" s="555"/>
      <c r="DQ3" s="555"/>
      <c r="DR3" s="555"/>
      <c r="DS3" s="555"/>
      <c r="DT3" s="555"/>
      <c r="DU3" s="555"/>
      <c r="DV3" s="555"/>
      <c r="DW3" s="555"/>
      <c r="DX3" s="555"/>
      <c r="DY3" s="555"/>
      <c r="DZ3" s="555"/>
      <c r="EA3" s="555"/>
      <c r="EB3" s="555"/>
      <c r="EC3" s="555"/>
      <c r="ED3" s="555"/>
      <c r="EE3" s="555"/>
      <c r="EF3" s="555"/>
      <c r="EG3" s="555"/>
      <c r="EH3" s="555"/>
      <c r="EI3" s="555"/>
      <c r="EJ3" s="555"/>
      <c r="EK3" s="555"/>
      <c r="EL3" s="555"/>
      <c r="EM3" s="555"/>
    </row>
    <row r="4" spans="1:16384" ht="24" customHeight="1">
      <c r="B4" s="473" t="s">
        <v>403</v>
      </c>
      <c r="C4" s="556"/>
      <c r="D4" s="557"/>
      <c r="E4" s="557"/>
      <c r="F4" s="557"/>
      <c r="G4" s="557"/>
      <c r="H4" s="557"/>
      <c r="I4" s="557"/>
      <c r="J4" s="557"/>
      <c r="K4" s="557"/>
      <c r="L4" s="557"/>
      <c r="M4" s="557"/>
      <c r="N4" s="557"/>
      <c r="O4" s="557"/>
      <c r="P4" s="557"/>
      <c r="Q4" s="557"/>
      <c r="R4" s="557"/>
      <c r="S4" s="558"/>
      <c r="T4" s="558"/>
      <c r="U4" s="558"/>
      <c r="V4" s="558"/>
      <c r="W4" s="558"/>
      <c r="X4" s="558"/>
      <c r="Y4" s="558"/>
      <c r="Z4" s="558"/>
      <c r="AA4" s="558"/>
      <c r="AB4" s="558"/>
      <c r="AC4" s="558"/>
      <c r="AD4" s="558"/>
      <c r="AE4" s="558"/>
      <c r="AF4" s="558"/>
      <c r="AG4" s="558"/>
      <c r="AH4" s="558"/>
      <c r="AI4" s="558"/>
      <c r="AJ4" s="558"/>
      <c r="AK4" s="558"/>
      <c r="AL4" s="558"/>
      <c r="AM4" s="558"/>
      <c r="AN4" s="558"/>
      <c r="AO4" s="558"/>
      <c r="AP4" s="558"/>
      <c r="AQ4" s="558"/>
      <c r="AR4" s="558"/>
      <c r="AS4" s="558"/>
      <c r="AT4" s="558"/>
      <c r="AU4" s="558"/>
      <c r="AV4" s="558"/>
      <c r="AW4" s="558"/>
      <c r="AX4" s="558"/>
      <c r="AY4" s="558"/>
      <c r="AZ4" s="558"/>
      <c r="BA4" s="558"/>
      <c r="BB4" s="558"/>
      <c r="BC4" s="558"/>
      <c r="BD4" s="558"/>
      <c r="BE4" s="558"/>
      <c r="BF4" s="558"/>
      <c r="BG4" s="558"/>
      <c r="BH4" s="558"/>
      <c r="BI4" s="558"/>
      <c r="BJ4" s="558"/>
      <c r="BK4" s="558"/>
      <c r="BL4" s="558"/>
      <c r="BM4" s="558"/>
      <c r="BN4" s="558"/>
      <c r="BO4" s="558"/>
      <c r="BP4" s="558"/>
      <c r="BQ4" s="558"/>
      <c r="BR4" s="558"/>
      <c r="BS4" s="558"/>
      <c r="BT4" s="558"/>
      <c r="BU4" s="558"/>
      <c r="BV4" s="558"/>
      <c r="BW4" s="558"/>
      <c r="BX4" s="558"/>
      <c r="BY4" s="558"/>
      <c r="BZ4" s="558"/>
      <c r="CA4" s="558"/>
      <c r="CB4" s="558"/>
      <c r="CC4" s="558"/>
      <c r="CD4" s="558"/>
      <c r="CE4" s="558"/>
      <c r="CF4" s="558"/>
      <c r="CG4" s="558"/>
      <c r="CH4" s="558"/>
      <c r="CI4" s="558"/>
      <c r="CJ4" s="558"/>
      <c r="CK4" s="558"/>
      <c r="CL4" s="558"/>
      <c r="CM4" s="558"/>
      <c r="CN4" s="558"/>
      <c r="CO4" s="558"/>
      <c r="CP4" s="558"/>
      <c r="CQ4" s="558"/>
      <c r="CR4" s="558"/>
      <c r="CS4" s="558"/>
      <c r="CT4" s="558"/>
      <c r="CU4" s="558"/>
      <c r="CV4" s="558"/>
      <c r="CW4" s="558"/>
      <c r="CX4" s="558"/>
      <c r="CY4" s="558"/>
      <c r="CZ4" s="558"/>
      <c r="DA4" s="558"/>
      <c r="DB4" s="558"/>
      <c r="DC4" s="558"/>
      <c r="DD4" s="558"/>
      <c r="DE4" s="558"/>
      <c r="DF4" s="558"/>
      <c r="DG4" s="558"/>
      <c r="DH4" s="558"/>
      <c r="DI4" s="558"/>
      <c r="DJ4" s="558"/>
      <c r="DK4" s="558"/>
      <c r="DL4" s="558"/>
      <c r="DM4" s="558"/>
      <c r="DN4" s="558"/>
      <c r="DO4" s="558"/>
      <c r="DP4" s="558"/>
      <c r="DQ4" s="558"/>
      <c r="DR4" s="558"/>
      <c r="DS4" s="558"/>
      <c r="DT4" s="558"/>
      <c r="DU4" s="558"/>
      <c r="DV4" s="558"/>
      <c r="DW4" s="558"/>
      <c r="DX4" s="558"/>
      <c r="DY4" s="558"/>
      <c r="DZ4" s="558"/>
      <c r="EA4" s="558"/>
      <c r="EB4" s="558"/>
      <c r="EC4" s="558"/>
      <c r="ED4" s="558"/>
      <c r="EE4" s="558"/>
      <c r="EF4" s="558"/>
      <c r="EG4" s="558"/>
      <c r="EH4" s="558"/>
      <c r="EI4" s="558"/>
      <c r="EJ4" s="558"/>
      <c r="EK4" s="558"/>
      <c r="EL4" s="558"/>
      <c r="EM4" s="558"/>
    </row>
    <row r="5" spans="1:16384" ht="15.75">
      <c r="B5" s="559"/>
      <c r="C5" s="559"/>
      <c r="D5" s="559"/>
      <c r="E5" s="559"/>
      <c r="F5" s="559"/>
      <c r="G5" s="559"/>
      <c r="H5" s="559"/>
      <c r="I5" s="559"/>
      <c r="J5" s="559"/>
      <c r="K5" s="559"/>
      <c r="L5" s="559"/>
      <c r="M5" s="559"/>
      <c r="N5" s="559"/>
      <c r="O5" s="559"/>
      <c r="P5" s="560"/>
      <c r="Q5" s="560"/>
      <c r="R5" s="560"/>
      <c r="S5" s="561"/>
      <c r="T5" s="561"/>
      <c r="U5" s="559"/>
      <c r="V5" s="559"/>
      <c r="W5" s="559"/>
      <c r="X5" s="559"/>
      <c r="Y5" s="559"/>
      <c r="Z5" s="559"/>
      <c r="AA5" s="559"/>
      <c r="AB5" s="559"/>
      <c r="AC5" s="559"/>
      <c r="AD5" s="559"/>
      <c r="AE5" s="559"/>
      <c r="AF5" s="559"/>
      <c r="AG5" s="559"/>
      <c r="AH5" s="559"/>
      <c r="AI5" s="559"/>
      <c r="AJ5" s="559"/>
      <c r="AK5" s="559"/>
      <c r="AL5" s="559"/>
      <c r="AM5" s="559"/>
      <c r="AN5" s="559"/>
      <c r="AO5" s="559"/>
      <c r="AP5" s="559"/>
      <c r="AQ5" s="559"/>
      <c r="AR5" s="559"/>
      <c r="AS5" s="559"/>
      <c r="AT5" s="559"/>
      <c r="AU5" s="559"/>
      <c r="AV5" s="559"/>
    </row>
    <row r="6" spans="1:16384" ht="18">
      <c r="B6" s="559"/>
      <c r="D6" s="562"/>
      <c r="E6" s="563"/>
      <c r="F6" s="563"/>
      <c r="G6" s="563"/>
      <c r="H6" s="563"/>
      <c r="I6" s="563"/>
      <c r="J6" s="563"/>
      <c r="K6" s="563"/>
      <c r="L6" s="563"/>
      <c r="M6" s="563"/>
      <c r="N6" s="563"/>
      <c r="O6" s="563"/>
      <c r="P6" s="1903"/>
      <c r="Q6" s="1903"/>
      <c r="R6" s="1903"/>
      <c r="S6" s="1903"/>
      <c r="T6" s="1903"/>
      <c r="U6" s="42"/>
      <c r="V6" s="42"/>
      <c r="W6" s="42"/>
      <c r="X6" s="42"/>
      <c r="Y6" s="42"/>
      <c r="Z6" s="42"/>
      <c r="AA6" s="42"/>
      <c r="AB6" s="42"/>
      <c r="AC6" s="42"/>
      <c r="AD6" s="42"/>
      <c r="AE6" s="42"/>
    </row>
    <row r="7" spans="1:16384" s="564" customFormat="1" ht="18.75" thickBot="1">
      <c r="B7" s="565" t="s">
        <v>404</v>
      </c>
      <c r="C7" s="565"/>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6"/>
      <c r="AG7" s="567"/>
      <c r="AH7" s="567"/>
      <c r="AI7" s="567"/>
      <c r="AJ7" s="567"/>
      <c r="AK7" s="567"/>
      <c r="AL7" s="567"/>
      <c r="AM7" s="567"/>
      <c r="AN7" s="567"/>
      <c r="AO7" s="567"/>
      <c r="AP7" s="567"/>
      <c r="AQ7" s="567"/>
      <c r="AR7" s="567"/>
      <c r="AS7" s="567"/>
      <c r="AT7" s="567"/>
      <c r="AU7" s="567"/>
      <c r="AV7" s="567"/>
      <c r="AW7" s="567"/>
      <c r="AX7" s="567"/>
      <c r="AY7" s="567"/>
      <c r="AZ7" s="567"/>
      <c r="BA7" s="567"/>
      <c r="BB7" s="567"/>
      <c r="BC7" s="567"/>
      <c r="BD7" s="567"/>
      <c r="BE7" s="567"/>
      <c r="BF7" s="567"/>
      <c r="BG7" s="567"/>
      <c r="BH7" s="567"/>
      <c r="BI7" s="567"/>
      <c r="BJ7" s="567"/>
      <c r="BK7" s="567"/>
      <c r="BL7" s="568"/>
      <c r="BM7" s="568"/>
      <c r="BN7" s="568"/>
      <c r="BO7" s="568"/>
      <c r="BP7" s="568"/>
      <c r="BQ7" s="568"/>
      <c r="BR7" s="568"/>
      <c r="BS7" s="568"/>
      <c r="BT7" s="568"/>
      <c r="BU7" s="568"/>
      <c r="BV7" s="568"/>
      <c r="BW7" s="568"/>
      <c r="BX7" s="568"/>
      <c r="BY7" s="378"/>
      <c r="CA7" s="565" t="s">
        <v>405</v>
      </c>
      <c r="CB7" s="569"/>
      <c r="CC7" s="569"/>
      <c r="CD7" s="569"/>
      <c r="CE7" s="569"/>
      <c r="CF7" s="569"/>
      <c r="CG7" s="569"/>
      <c r="CH7" s="569"/>
      <c r="CI7" s="569"/>
      <c r="CJ7" s="569"/>
      <c r="CK7" s="569"/>
      <c r="CL7" s="569"/>
      <c r="CM7" s="569"/>
      <c r="CN7" s="569"/>
      <c r="CO7" s="569"/>
      <c r="CP7" s="569"/>
      <c r="CQ7" s="569"/>
      <c r="CR7" s="569"/>
      <c r="CS7" s="569"/>
      <c r="CT7" s="569"/>
      <c r="CU7" s="569"/>
      <c r="CV7" s="569"/>
      <c r="CW7" s="569"/>
      <c r="CX7" s="569"/>
      <c r="CY7" s="569"/>
      <c r="CZ7" s="569"/>
      <c r="DA7" s="569"/>
      <c r="DB7" s="569"/>
      <c r="DC7" s="569"/>
      <c r="DD7" s="569"/>
      <c r="DE7" s="569"/>
      <c r="DF7" s="569"/>
      <c r="DG7" s="569"/>
      <c r="DH7" s="569"/>
      <c r="DI7" s="378"/>
      <c r="DJ7" s="378"/>
    </row>
    <row r="8" spans="1:16384" s="564" customFormat="1" ht="18.75" hidden="1" thickBot="1">
      <c r="B8" s="141" t="s">
        <v>86</v>
      </c>
      <c r="C8" s="142"/>
      <c r="D8" s="142"/>
      <c r="E8" s="142">
        <v>1</v>
      </c>
      <c r="F8" s="142"/>
      <c r="G8" s="143"/>
      <c r="H8" s="144"/>
      <c r="I8" s="143"/>
      <c r="J8" s="142"/>
      <c r="K8" s="142"/>
      <c r="L8" s="142"/>
      <c r="M8" s="140"/>
      <c r="N8" s="140"/>
      <c r="O8" s="140"/>
      <c r="P8" s="140"/>
      <c r="Q8" s="140"/>
      <c r="R8" s="140"/>
      <c r="S8" s="140"/>
      <c r="T8" s="140"/>
      <c r="U8" s="140"/>
      <c r="V8" s="140"/>
      <c r="W8" s="140"/>
      <c r="X8" s="140"/>
      <c r="Y8" s="142"/>
      <c r="Z8" s="142">
        <v>1</v>
      </c>
      <c r="AA8" s="142"/>
      <c r="AB8" s="143"/>
      <c r="AC8" s="144"/>
      <c r="AD8" s="144"/>
      <c r="AE8" s="142"/>
      <c r="AF8" s="142"/>
      <c r="AG8" s="142"/>
      <c r="AH8" s="140"/>
      <c r="AI8" s="140"/>
      <c r="AJ8" s="140"/>
      <c r="AK8" s="140"/>
      <c r="AL8" s="140"/>
      <c r="AM8" s="140"/>
      <c r="AN8" s="140"/>
      <c r="AO8" s="140"/>
      <c r="AP8" s="140"/>
      <c r="AQ8" s="140"/>
      <c r="AR8" s="140"/>
      <c r="AS8" s="140"/>
      <c r="AT8" s="142"/>
      <c r="AU8" s="142"/>
      <c r="AV8" s="142"/>
      <c r="AW8" s="143"/>
      <c r="AX8" s="144"/>
      <c r="AY8" s="143"/>
      <c r="AZ8" s="142"/>
      <c r="BA8" s="142"/>
      <c r="BB8" s="142"/>
      <c r="BC8" s="140"/>
      <c r="BD8" s="140"/>
      <c r="BE8" s="140"/>
      <c r="BF8" s="140"/>
      <c r="BG8" s="140"/>
      <c r="BH8" s="140"/>
      <c r="BI8" s="140"/>
      <c r="BJ8" s="140"/>
      <c r="BK8" s="140"/>
      <c r="BL8" s="140"/>
      <c r="BM8" s="140"/>
      <c r="BN8" s="140"/>
      <c r="BO8" s="140"/>
      <c r="BP8" s="145"/>
      <c r="BQ8" s="146"/>
      <c r="BR8" s="146"/>
      <c r="BS8" s="147"/>
      <c r="BT8" s="147"/>
      <c r="BU8" s="147"/>
      <c r="BV8" s="147"/>
      <c r="BW8" s="147"/>
      <c r="BX8" s="147"/>
      <c r="BY8" s="147"/>
      <c r="BZ8" s="146"/>
      <c r="CA8" s="146"/>
      <c r="CB8" s="146"/>
      <c r="CC8" s="146"/>
      <c r="CD8" s="146"/>
      <c r="CE8" s="146"/>
      <c r="CF8" s="146"/>
      <c r="CG8" s="146"/>
      <c r="CH8" s="146"/>
      <c r="CI8" s="146"/>
      <c r="CJ8" s="146"/>
      <c r="CK8" s="146"/>
      <c r="CL8" s="146"/>
      <c r="CM8" s="146"/>
      <c r="CN8" s="146"/>
      <c r="CO8" s="146"/>
      <c r="CP8" s="146"/>
      <c r="CQ8" s="148"/>
      <c r="CR8" s="146"/>
      <c r="CS8" s="146"/>
      <c r="CT8" s="146"/>
      <c r="CU8" s="146"/>
      <c r="CV8" s="146"/>
      <c r="CW8" s="146"/>
      <c r="CX8" s="140"/>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c r="EO8" s="149"/>
      <c r="EP8" s="149"/>
      <c r="EQ8" s="149"/>
      <c r="ER8" s="149"/>
      <c r="ES8" s="149"/>
      <c r="ET8" s="149"/>
      <c r="EU8" s="149"/>
      <c r="EV8" s="149"/>
      <c r="EW8" s="149"/>
      <c r="EX8" s="149"/>
      <c r="EY8" s="149"/>
      <c r="EZ8" s="149"/>
      <c r="FA8" s="149"/>
      <c r="FB8" s="149"/>
      <c r="FC8" s="149"/>
      <c r="FD8" s="149"/>
      <c r="FE8" s="149"/>
      <c r="FF8" s="149"/>
      <c r="FG8" s="149"/>
      <c r="FH8" s="149"/>
      <c r="FI8" s="149"/>
      <c r="FJ8" s="149"/>
      <c r="FK8" s="149"/>
      <c r="FL8" s="149"/>
      <c r="FM8" s="149"/>
      <c r="FN8" s="149"/>
      <c r="FO8" s="149"/>
      <c r="FP8" s="149"/>
      <c r="FQ8" s="149"/>
      <c r="FR8" s="149"/>
      <c r="FS8" s="149"/>
      <c r="FT8" s="149"/>
      <c r="FU8" s="149"/>
      <c r="FV8" s="149"/>
      <c r="FW8" s="149"/>
      <c r="FX8" s="149"/>
      <c r="FY8" s="149"/>
      <c r="FZ8" s="149"/>
      <c r="GA8" s="149"/>
      <c r="GB8" s="149"/>
      <c r="GC8" s="149"/>
      <c r="GD8" s="149"/>
      <c r="GE8" s="149"/>
      <c r="GF8" s="149"/>
      <c r="GG8" s="149"/>
      <c r="GH8" s="149"/>
      <c r="GI8" s="149"/>
      <c r="GJ8" s="149"/>
      <c r="GK8" s="149"/>
      <c r="GL8" s="149"/>
      <c r="GM8" s="149"/>
      <c r="GN8" s="149"/>
      <c r="GO8" s="149"/>
      <c r="GP8" s="149"/>
      <c r="GQ8" s="149"/>
      <c r="GR8" s="149"/>
      <c r="GS8" s="149"/>
      <c r="GT8" s="149"/>
      <c r="GU8" s="149"/>
      <c r="GV8" s="149"/>
      <c r="GW8" s="149"/>
      <c r="GX8" s="149"/>
      <c r="GY8" s="149"/>
      <c r="GZ8" s="149"/>
      <c r="HA8" s="149"/>
      <c r="HB8" s="149"/>
      <c r="HC8" s="149"/>
      <c r="HD8" s="149"/>
      <c r="HE8" s="149"/>
      <c r="HF8" s="149"/>
      <c r="HG8" s="149"/>
      <c r="HH8" s="149"/>
      <c r="HI8" s="149"/>
      <c r="HJ8" s="149"/>
      <c r="HK8" s="149"/>
      <c r="HL8" s="149"/>
      <c r="HM8" s="149"/>
      <c r="HN8" s="149"/>
      <c r="HO8" s="149"/>
      <c r="HP8" s="149"/>
      <c r="HQ8" s="149"/>
      <c r="HR8" s="149"/>
      <c r="HS8" s="149"/>
      <c r="HT8" s="149"/>
      <c r="HU8" s="149"/>
      <c r="HV8" s="149"/>
      <c r="HW8" s="149"/>
      <c r="HX8" s="149"/>
      <c r="HY8" s="149"/>
      <c r="HZ8" s="149"/>
      <c r="IA8" s="149"/>
      <c r="IB8" s="149"/>
      <c r="IC8" s="149"/>
      <c r="ID8" s="149"/>
      <c r="IE8" s="149"/>
      <c r="IF8" s="149"/>
      <c r="IG8" s="149"/>
      <c r="IH8" s="149"/>
      <c r="II8" s="149"/>
      <c r="IJ8" s="149"/>
      <c r="IK8" s="149"/>
      <c r="IL8" s="149"/>
      <c r="IM8" s="149"/>
      <c r="IN8" s="149"/>
      <c r="IO8" s="149"/>
      <c r="IP8" s="149"/>
      <c r="IQ8" s="149"/>
      <c r="IR8" s="149"/>
      <c r="IS8" s="149"/>
      <c r="IT8" s="149"/>
      <c r="IU8" s="149"/>
      <c r="IV8" s="149"/>
      <c r="IW8" s="149"/>
      <c r="IX8" s="149"/>
      <c r="IY8" s="149"/>
      <c r="IZ8" s="149"/>
      <c r="JA8" s="149"/>
      <c r="JB8" s="149"/>
      <c r="JC8" s="149"/>
      <c r="JD8" s="149"/>
      <c r="JE8" s="149"/>
      <c r="JF8" s="149"/>
      <c r="JG8" s="149"/>
      <c r="JH8" s="149"/>
      <c r="JI8" s="149"/>
      <c r="JJ8" s="149"/>
      <c r="JK8" s="149"/>
      <c r="JL8" s="149"/>
      <c r="JM8" s="149"/>
      <c r="JN8" s="149"/>
      <c r="JO8" s="149"/>
      <c r="JP8" s="149"/>
      <c r="JQ8" s="149"/>
      <c r="JR8" s="149"/>
      <c r="JS8" s="149"/>
      <c r="JT8" s="149"/>
      <c r="JU8" s="149"/>
      <c r="JV8" s="149"/>
      <c r="JW8" s="149"/>
      <c r="JX8" s="149"/>
      <c r="JY8" s="149"/>
      <c r="JZ8" s="149"/>
      <c r="KA8" s="149"/>
      <c r="KB8" s="149"/>
      <c r="KC8" s="149"/>
      <c r="KD8" s="149"/>
      <c r="KE8" s="149"/>
      <c r="KF8" s="149"/>
      <c r="KG8" s="149"/>
      <c r="KH8" s="149"/>
      <c r="KI8" s="149"/>
      <c r="KJ8" s="149"/>
      <c r="KK8" s="149"/>
      <c r="KL8" s="149"/>
      <c r="KM8" s="149"/>
      <c r="KN8" s="149"/>
      <c r="KO8" s="149"/>
      <c r="KP8" s="149"/>
      <c r="KQ8" s="149"/>
      <c r="KR8" s="149"/>
      <c r="KS8" s="149"/>
      <c r="KT8" s="149"/>
      <c r="KU8" s="149"/>
      <c r="KV8" s="149"/>
      <c r="KW8" s="149"/>
      <c r="KX8" s="149"/>
      <c r="KY8" s="149"/>
      <c r="KZ8" s="149"/>
      <c r="LA8" s="149"/>
      <c r="LB8" s="149"/>
      <c r="LC8" s="149"/>
      <c r="LD8" s="149"/>
      <c r="LE8" s="149"/>
      <c r="LF8" s="149"/>
      <c r="LG8" s="149"/>
      <c r="LH8" s="149"/>
      <c r="LI8" s="149"/>
      <c r="LJ8" s="149"/>
      <c r="LK8" s="149"/>
      <c r="LL8" s="149"/>
      <c r="LM8" s="149"/>
      <c r="LN8" s="149"/>
      <c r="LO8" s="149"/>
      <c r="LP8" s="149"/>
      <c r="LQ8" s="149"/>
      <c r="LR8" s="149"/>
      <c r="LS8" s="149"/>
      <c r="LT8" s="149"/>
      <c r="LU8" s="149"/>
      <c r="LV8" s="149"/>
      <c r="LW8" s="149"/>
      <c r="LX8" s="149"/>
      <c r="LY8" s="149"/>
      <c r="LZ8" s="149"/>
      <c r="MA8" s="149"/>
      <c r="MB8" s="149"/>
      <c r="MC8" s="149"/>
      <c r="MD8" s="149"/>
      <c r="ME8" s="149"/>
      <c r="MF8" s="149"/>
      <c r="MG8" s="149"/>
      <c r="MH8" s="149"/>
      <c r="MI8" s="149"/>
      <c r="MJ8" s="149"/>
      <c r="MK8" s="149"/>
      <c r="ML8" s="149"/>
      <c r="MM8" s="149"/>
      <c r="MN8" s="149"/>
      <c r="MO8" s="149"/>
      <c r="MP8" s="149"/>
      <c r="MQ8" s="149"/>
      <c r="MR8" s="149"/>
      <c r="MS8" s="149"/>
      <c r="MT8" s="149"/>
      <c r="MU8" s="149"/>
      <c r="MV8" s="149"/>
      <c r="MW8" s="149"/>
      <c r="MX8" s="149"/>
      <c r="MY8" s="149"/>
      <c r="MZ8" s="149"/>
      <c r="NA8" s="149"/>
      <c r="NB8" s="149"/>
      <c r="NC8" s="149"/>
      <c r="ND8" s="149"/>
      <c r="NE8" s="149"/>
      <c r="NF8" s="149"/>
      <c r="NG8" s="149"/>
      <c r="NH8" s="149"/>
      <c r="NI8" s="149"/>
      <c r="NJ8" s="149"/>
      <c r="NK8" s="149"/>
      <c r="NL8" s="149"/>
      <c r="NM8" s="149"/>
      <c r="NN8" s="149"/>
      <c r="NO8" s="149"/>
      <c r="NP8" s="149"/>
      <c r="NQ8" s="149"/>
      <c r="NR8" s="149"/>
      <c r="NS8" s="149"/>
      <c r="NT8" s="149"/>
      <c r="NU8" s="149"/>
      <c r="NV8" s="149"/>
      <c r="NW8" s="149"/>
      <c r="NX8" s="149"/>
      <c r="NY8" s="149"/>
      <c r="NZ8" s="149"/>
      <c r="OA8" s="149"/>
      <c r="OB8" s="149"/>
      <c r="OC8" s="149"/>
      <c r="OD8" s="149"/>
      <c r="OE8" s="149"/>
      <c r="OF8" s="149"/>
      <c r="OG8" s="149"/>
      <c r="OH8" s="149"/>
      <c r="OI8" s="149"/>
      <c r="OJ8" s="149"/>
      <c r="OK8" s="149"/>
      <c r="OL8" s="149"/>
      <c r="OM8" s="149"/>
      <c r="ON8" s="149"/>
      <c r="OO8" s="149"/>
      <c r="OP8" s="149"/>
      <c r="OQ8" s="149"/>
      <c r="OR8" s="149"/>
      <c r="OS8" s="149"/>
      <c r="OT8" s="149"/>
      <c r="OU8" s="149"/>
      <c r="OV8" s="149"/>
      <c r="OW8" s="149"/>
      <c r="OX8" s="149"/>
      <c r="OY8" s="149"/>
      <c r="OZ8" s="149"/>
      <c r="PA8" s="149"/>
      <c r="PB8" s="149"/>
      <c r="PC8" s="149"/>
      <c r="PD8" s="149"/>
      <c r="PE8" s="149"/>
      <c r="PF8" s="149"/>
      <c r="PG8" s="149"/>
      <c r="PH8" s="149"/>
      <c r="PI8" s="149"/>
      <c r="PJ8" s="149"/>
      <c r="PK8" s="149"/>
      <c r="PL8" s="149"/>
      <c r="PM8" s="149"/>
      <c r="PN8" s="149"/>
      <c r="PO8" s="149"/>
      <c r="PP8" s="149"/>
      <c r="PQ8" s="149"/>
      <c r="PR8" s="149"/>
      <c r="PS8" s="149"/>
      <c r="PT8" s="149"/>
      <c r="PU8" s="149"/>
      <c r="PV8" s="149"/>
      <c r="PW8" s="149"/>
      <c r="PX8" s="149"/>
      <c r="PY8" s="149"/>
      <c r="PZ8" s="149"/>
      <c r="QA8" s="149"/>
      <c r="QB8" s="149"/>
      <c r="QC8" s="149"/>
      <c r="QD8" s="149"/>
      <c r="QE8" s="149"/>
      <c r="QF8" s="149"/>
      <c r="QG8" s="149"/>
      <c r="QH8" s="149"/>
      <c r="QI8" s="149"/>
      <c r="QJ8" s="149"/>
      <c r="QK8" s="149"/>
      <c r="QL8" s="149"/>
      <c r="QM8" s="149"/>
      <c r="QN8" s="149"/>
      <c r="QO8" s="149"/>
      <c r="QP8" s="149"/>
      <c r="QQ8" s="149"/>
      <c r="QR8" s="149"/>
      <c r="QS8" s="149"/>
      <c r="QT8" s="149"/>
      <c r="QU8" s="149"/>
      <c r="QV8" s="149"/>
      <c r="QW8" s="149"/>
      <c r="QX8" s="149"/>
      <c r="QY8" s="149"/>
      <c r="QZ8" s="149"/>
      <c r="RA8" s="149"/>
      <c r="RB8" s="149"/>
      <c r="RC8" s="149"/>
      <c r="RD8" s="149"/>
      <c r="RE8" s="149"/>
      <c r="RF8" s="149"/>
      <c r="RG8" s="149"/>
      <c r="RH8" s="149"/>
      <c r="RI8" s="149"/>
      <c r="RJ8" s="149"/>
      <c r="RK8" s="149"/>
      <c r="RL8" s="149"/>
      <c r="RM8" s="149"/>
      <c r="RN8" s="149"/>
      <c r="RO8" s="149"/>
      <c r="RP8" s="149"/>
      <c r="RQ8" s="149"/>
      <c r="RR8" s="149"/>
      <c r="RS8" s="149"/>
      <c r="RT8" s="149"/>
      <c r="RU8" s="149"/>
      <c r="RV8" s="149"/>
      <c r="RW8" s="149"/>
      <c r="RX8" s="149"/>
      <c r="RY8" s="149"/>
      <c r="RZ8" s="149"/>
      <c r="SA8" s="149"/>
      <c r="SB8" s="149"/>
      <c r="SC8" s="149"/>
      <c r="SD8" s="149"/>
      <c r="SE8" s="149"/>
      <c r="SF8" s="149"/>
      <c r="SG8" s="149"/>
      <c r="SH8" s="149"/>
      <c r="SI8" s="149"/>
      <c r="SJ8" s="149"/>
      <c r="SK8" s="149"/>
      <c r="SL8" s="149"/>
      <c r="SM8" s="149"/>
      <c r="SN8" s="149"/>
      <c r="SO8" s="149"/>
      <c r="SP8" s="149"/>
      <c r="SQ8" s="149"/>
      <c r="SR8" s="149"/>
      <c r="SS8" s="149"/>
      <c r="ST8" s="149"/>
      <c r="SU8" s="149"/>
      <c r="SV8" s="149"/>
      <c r="SW8" s="149"/>
      <c r="SX8" s="149"/>
      <c r="SY8" s="149"/>
      <c r="SZ8" s="149"/>
      <c r="TA8" s="149"/>
      <c r="TB8" s="149"/>
      <c r="TC8" s="149"/>
      <c r="TD8" s="149"/>
      <c r="TE8" s="149"/>
      <c r="TF8" s="149"/>
      <c r="TG8" s="149"/>
      <c r="TH8" s="149"/>
      <c r="TI8" s="149"/>
      <c r="TJ8" s="149"/>
      <c r="TK8" s="149"/>
      <c r="TL8" s="149"/>
      <c r="TM8" s="149"/>
      <c r="TN8" s="149"/>
      <c r="TO8" s="149"/>
      <c r="TP8" s="149"/>
      <c r="TQ8" s="149"/>
      <c r="TR8" s="149"/>
      <c r="TS8" s="149"/>
      <c r="TT8" s="149"/>
      <c r="TU8" s="149"/>
      <c r="TV8" s="149"/>
      <c r="TW8" s="149"/>
      <c r="TX8" s="149"/>
      <c r="TY8" s="149"/>
      <c r="TZ8" s="149"/>
      <c r="UA8" s="149"/>
      <c r="UB8" s="149"/>
      <c r="UC8" s="149"/>
      <c r="UD8" s="149"/>
      <c r="UE8" s="149"/>
      <c r="UF8" s="149"/>
      <c r="UG8" s="149"/>
      <c r="UH8" s="149"/>
      <c r="UI8" s="149"/>
      <c r="UJ8" s="149"/>
      <c r="UK8" s="149"/>
      <c r="UL8" s="149"/>
      <c r="UM8" s="149"/>
      <c r="UN8" s="149"/>
      <c r="UO8" s="149"/>
      <c r="UP8" s="149"/>
      <c r="UQ8" s="149"/>
      <c r="UR8" s="149"/>
      <c r="US8" s="149"/>
      <c r="UT8" s="149"/>
      <c r="UU8" s="149"/>
      <c r="UV8" s="149"/>
      <c r="UW8" s="149"/>
      <c r="UX8" s="149"/>
      <c r="UY8" s="149"/>
      <c r="UZ8" s="149"/>
      <c r="VA8" s="149"/>
      <c r="VB8" s="149"/>
      <c r="VC8" s="149"/>
      <c r="VD8" s="149"/>
      <c r="VE8" s="149"/>
      <c r="VF8" s="149"/>
      <c r="VG8" s="149"/>
      <c r="VH8" s="149"/>
      <c r="VI8" s="149"/>
      <c r="VJ8" s="149"/>
      <c r="VK8" s="149"/>
      <c r="VL8" s="149"/>
      <c r="VM8" s="149"/>
      <c r="VN8" s="149"/>
      <c r="VO8" s="149"/>
      <c r="VP8" s="149"/>
      <c r="VQ8" s="149"/>
      <c r="VR8" s="149"/>
      <c r="VS8" s="149"/>
      <c r="VT8" s="149"/>
      <c r="VU8" s="149"/>
      <c r="VV8" s="149"/>
      <c r="VW8" s="149"/>
      <c r="VX8" s="149"/>
      <c r="VY8" s="149"/>
      <c r="VZ8" s="149"/>
      <c r="WA8" s="149"/>
      <c r="WB8" s="149"/>
      <c r="WC8" s="149"/>
      <c r="WD8" s="149"/>
      <c r="WE8" s="149"/>
      <c r="WF8" s="149"/>
      <c r="WG8" s="149"/>
      <c r="WH8" s="149"/>
      <c r="WI8" s="149"/>
      <c r="WJ8" s="149"/>
      <c r="WK8" s="149"/>
      <c r="WL8" s="149"/>
      <c r="WM8" s="149"/>
      <c r="WN8" s="149"/>
      <c r="WO8" s="149"/>
      <c r="WP8" s="149"/>
      <c r="WQ8" s="149"/>
      <c r="WR8" s="149"/>
      <c r="WS8" s="149"/>
      <c r="WT8" s="149"/>
      <c r="WU8" s="149"/>
      <c r="WV8" s="149"/>
      <c r="WW8" s="149"/>
      <c r="WX8" s="149"/>
      <c r="WY8" s="149"/>
      <c r="WZ8" s="149"/>
      <c r="XA8" s="149"/>
      <c r="XB8" s="149"/>
      <c r="XC8" s="149"/>
      <c r="XD8" s="149"/>
      <c r="XE8" s="149"/>
      <c r="XF8" s="149"/>
      <c r="XG8" s="149"/>
      <c r="XH8" s="149"/>
      <c r="XI8" s="149"/>
      <c r="XJ8" s="149"/>
      <c r="XK8" s="149"/>
      <c r="XL8" s="149"/>
      <c r="XM8" s="149"/>
      <c r="XN8" s="149"/>
      <c r="XO8" s="149"/>
      <c r="XP8" s="149"/>
      <c r="XQ8" s="149"/>
      <c r="XR8" s="149"/>
      <c r="XS8" s="149"/>
      <c r="XT8" s="149"/>
      <c r="XU8" s="149"/>
      <c r="XV8" s="149"/>
      <c r="XW8" s="149"/>
      <c r="XX8" s="149"/>
      <c r="XY8" s="149"/>
      <c r="XZ8" s="149"/>
      <c r="YA8" s="149"/>
      <c r="YB8" s="149"/>
      <c r="YC8" s="149"/>
      <c r="YD8" s="149"/>
      <c r="YE8" s="149"/>
      <c r="YF8" s="149"/>
      <c r="YG8" s="149"/>
      <c r="YH8" s="149"/>
      <c r="YI8" s="149"/>
      <c r="YJ8" s="149"/>
      <c r="YK8" s="149"/>
      <c r="YL8" s="149"/>
      <c r="YM8" s="149"/>
      <c r="YN8" s="149"/>
      <c r="YO8" s="149"/>
      <c r="YP8" s="149"/>
      <c r="YQ8" s="149"/>
      <c r="YR8" s="149"/>
      <c r="YS8" s="149"/>
      <c r="YT8" s="149"/>
      <c r="YU8" s="149"/>
      <c r="YV8" s="149"/>
      <c r="YW8" s="149"/>
      <c r="YX8" s="149"/>
      <c r="YY8" s="149"/>
      <c r="YZ8" s="149"/>
      <c r="ZA8" s="149"/>
      <c r="ZB8" s="149"/>
      <c r="ZC8" s="149"/>
      <c r="ZD8" s="149"/>
      <c r="ZE8" s="149"/>
      <c r="ZF8" s="149"/>
      <c r="ZG8" s="149"/>
      <c r="ZH8" s="149"/>
      <c r="ZI8" s="149"/>
      <c r="ZJ8" s="149"/>
      <c r="ZK8" s="149"/>
      <c r="ZL8" s="149"/>
      <c r="ZM8" s="149"/>
      <c r="ZN8" s="149"/>
      <c r="ZO8" s="149"/>
      <c r="ZP8" s="149"/>
      <c r="ZQ8" s="149"/>
      <c r="ZR8" s="149"/>
      <c r="ZS8" s="149"/>
      <c r="ZT8" s="149"/>
      <c r="ZU8" s="149"/>
      <c r="ZV8" s="149"/>
      <c r="ZW8" s="149"/>
      <c r="ZX8" s="149"/>
      <c r="ZY8" s="149"/>
      <c r="ZZ8" s="149"/>
      <c r="AAA8" s="149"/>
      <c r="AAB8" s="149"/>
      <c r="AAC8" s="149"/>
      <c r="AAD8" s="149"/>
      <c r="AAE8" s="149"/>
      <c r="AAF8" s="149"/>
      <c r="AAG8" s="149"/>
      <c r="AAH8" s="149"/>
      <c r="AAI8" s="149"/>
      <c r="AAJ8" s="149"/>
      <c r="AAK8" s="149"/>
      <c r="AAL8" s="149"/>
      <c r="AAM8" s="149"/>
      <c r="AAN8" s="149"/>
      <c r="AAO8" s="149"/>
      <c r="AAP8" s="149"/>
      <c r="AAQ8" s="149"/>
      <c r="AAR8" s="149"/>
      <c r="AAS8" s="149"/>
      <c r="AAT8" s="149"/>
      <c r="AAU8" s="149"/>
      <c r="AAV8" s="149"/>
      <c r="AAW8" s="149"/>
      <c r="AAX8" s="149"/>
      <c r="AAY8" s="149"/>
      <c r="AAZ8" s="149"/>
      <c r="ABA8" s="149"/>
      <c r="ABB8" s="149"/>
      <c r="ABC8" s="149"/>
      <c r="ABD8" s="149"/>
      <c r="ABE8" s="149"/>
      <c r="ABF8" s="149"/>
      <c r="ABG8" s="149"/>
      <c r="ABH8" s="149"/>
      <c r="ABI8" s="149"/>
      <c r="ABJ8" s="149"/>
      <c r="ABK8" s="149"/>
      <c r="ABL8" s="149"/>
      <c r="ABM8" s="149"/>
      <c r="ABN8" s="149"/>
      <c r="ABO8" s="149"/>
      <c r="ABP8" s="149"/>
      <c r="ABQ8" s="149"/>
      <c r="ABR8" s="149"/>
      <c r="ABS8" s="149"/>
      <c r="ABT8" s="149"/>
      <c r="ABU8" s="149"/>
      <c r="ABV8" s="149"/>
      <c r="ABW8" s="149"/>
      <c r="ABX8" s="149"/>
      <c r="ABY8" s="149"/>
      <c r="ABZ8" s="149"/>
      <c r="ACA8" s="149"/>
      <c r="ACB8" s="149"/>
      <c r="ACC8" s="149"/>
      <c r="ACD8" s="149"/>
      <c r="ACE8" s="149"/>
      <c r="ACF8" s="149"/>
      <c r="ACG8" s="149"/>
      <c r="ACH8" s="149"/>
      <c r="ACI8" s="149"/>
      <c r="ACJ8" s="149"/>
      <c r="ACK8" s="149"/>
      <c r="ACL8" s="149"/>
      <c r="ACM8" s="149"/>
      <c r="ACN8" s="149"/>
      <c r="ACO8" s="149"/>
      <c r="ACP8" s="149"/>
      <c r="ACQ8" s="149"/>
      <c r="ACR8" s="149"/>
      <c r="ACS8" s="149"/>
      <c r="ACT8" s="149"/>
      <c r="ACU8" s="149"/>
      <c r="ACV8" s="149"/>
      <c r="ACW8" s="149"/>
      <c r="ACX8" s="149"/>
      <c r="ACY8" s="149"/>
      <c r="ACZ8" s="149"/>
      <c r="ADA8" s="149"/>
      <c r="ADB8" s="149"/>
      <c r="ADC8" s="149"/>
      <c r="ADD8" s="149"/>
      <c r="ADE8" s="149"/>
      <c r="ADF8" s="149"/>
      <c r="ADG8" s="149"/>
      <c r="ADH8" s="149"/>
      <c r="ADI8" s="149"/>
      <c r="ADJ8" s="149"/>
      <c r="ADK8" s="149"/>
      <c r="ADL8" s="149"/>
      <c r="ADM8" s="149"/>
      <c r="ADN8" s="149"/>
      <c r="ADO8" s="149"/>
      <c r="ADP8" s="149"/>
      <c r="ADQ8" s="149"/>
      <c r="ADR8" s="149"/>
      <c r="ADS8" s="149"/>
      <c r="ADT8" s="149"/>
      <c r="ADU8" s="149"/>
      <c r="ADV8" s="149"/>
      <c r="ADW8" s="149"/>
      <c r="ADX8" s="149"/>
      <c r="ADY8" s="149"/>
      <c r="ADZ8" s="149"/>
      <c r="AEA8" s="149"/>
      <c r="AEB8" s="149"/>
      <c r="AEC8" s="149"/>
      <c r="AED8" s="149"/>
      <c r="AEE8" s="149"/>
      <c r="AEF8" s="149"/>
      <c r="AEG8" s="149"/>
      <c r="AEH8" s="149"/>
      <c r="AEI8" s="149"/>
      <c r="AEJ8" s="149"/>
      <c r="AEK8" s="149"/>
      <c r="AEL8" s="149"/>
      <c r="AEM8" s="149"/>
      <c r="AEN8" s="149"/>
      <c r="AEO8" s="149"/>
      <c r="AEP8" s="149"/>
      <c r="AEQ8" s="149"/>
      <c r="AER8" s="149"/>
      <c r="AES8" s="149"/>
      <c r="AET8" s="149"/>
      <c r="AEU8" s="149"/>
      <c r="AEV8" s="149"/>
      <c r="AEW8" s="149"/>
      <c r="AEX8" s="149"/>
      <c r="AEY8" s="149"/>
      <c r="AEZ8" s="149"/>
      <c r="AFA8" s="149"/>
      <c r="AFB8" s="149"/>
      <c r="AFC8" s="149"/>
      <c r="AFD8" s="149"/>
      <c r="AFE8" s="149"/>
      <c r="AFF8" s="149"/>
      <c r="AFG8" s="149"/>
      <c r="AFH8" s="149"/>
      <c r="AFI8" s="149"/>
      <c r="AFJ8" s="149"/>
      <c r="AFK8" s="149"/>
      <c r="AFL8" s="149"/>
      <c r="AFM8" s="149"/>
      <c r="AFN8" s="149"/>
      <c r="AFO8" s="149"/>
      <c r="AFP8" s="149"/>
      <c r="AFQ8" s="149"/>
      <c r="AFR8" s="149"/>
      <c r="AFS8" s="149"/>
      <c r="AFT8" s="149"/>
      <c r="AFU8" s="149"/>
      <c r="AFV8" s="149"/>
      <c r="AFW8" s="149"/>
      <c r="AFX8" s="149"/>
      <c r="AFY8" s="149"/>
      <c r="AFZ8" s="149"/>
      <c r="AGA8" s="149"/>
      <c r="AGB8" s="149"/>
      <c r="AGC8" s="149"/>
      <c r="AGD8" s="149"/>
      <c r="AGE8" s="149"/>
      <c r="AGF8" s="149"/>
      <c r="AGG8" s="149"/>
      <c r="AGH8" s="149"/>
      <c r="AGI8" s="149"/>
      <c r="AGJ8" s="149"/>
      <c r="AGK8" s="149"/>
      <c r="AGL8" s="149"/>
      <c r="AGM8" s="149"/>
      <c r="AGN8" s="149"/>
      <c r="AGO8" s="149"/>
      <c r="AGP8" s="149"/>
      <c r="AGQ8" s="149"/>
      <c r="AGR8" s="149"/>
      <c r="AGS8" s="149"/>
      <c r="AGT8" s="149"/>
      <c r="AGU8" s="149"/>
      <c r="AGV8" s="149"/>
      <c r="AGW8" s="149"/>
      <c r="AGX8" s="149"/>
      <c r="AGY8" s="149"/>
      <c r="AGZ8" s="149"/>
      <c r="AHA8" s="149"/>
      <c r="AHB8" s="149"/>
      <c r="AHC8" s="149"/>
      <c r="AHD8" s="149"/>
      <c r="AHE8" s="149"/>
      <c r="AHF8" s="149"/>
      <c r="AHG8" s="149"/>
      <c r="AHH8" s="149"/>
      <c r="AHI8" s="149"/>
      <c r="AHJ8" s="149"/>
      <c r="AHK8" s="149"/>
      <c r="AHL8" s="149"/>
      <c r="AHM8" s="149"/>
      <c r="AHN8" s="149"/>
      <c r="AHO8" s="149"/>
      <c r="AHP8" s="149"/>
      <c r="AHQ8" s="149"/>
      <c r="AHR8" s="149"/>
      <c r="AHS8" s="149"/>
      <c r="AHT8" s="149"/>
      <c r="AHU8" s="149"/>
      <c r="AHV8" s="149"/>
      <c r="AHW8" s="149"/>
      <c r="AHX8" s="149"/>
      <c r="AHY8" s="149"/>
      <c r="AHZ8" s="149"/>
      <c r="AIA8" s="149"/>
      <c r="AIB8" s="149"/>
      <c r="AIC8" s="149"/>
      <c r="AID8" s="149"/>
      <c r="AIE8" s="149"/>
      <c r="AIF8" s="149"/>
      <c r="AIG8" s="149"/>
      <c r="AIH8" s="149"/>
      <c r="AII8" s="149"/>
      <c r="AIJ8" s="149"/>
      <c r="AIK8" s="149"/>
      <c r="AIL8" s="149"/>
      <c r="AIM8" s="149"/>
      <c r="AIN8" s="149"/>
      <c r="AIO8" s="149"/>
      <c r="AIP8" s="149"/>
      <c r="AIQ8" s="149"/>
      <c r="AIR8" s="149"/>
      <c r="AIS8" s="149"/>
      <c r="AIT8" s="149"/>
      <c r="AIU8" s="149"/>
      <c r="AIV8" s="149"/>
      <c r="AIW8" s="149"/>
      <c r="AIX8" s="149"/>
      <c r="AIY8" s="149"/>
      <c r="AIZ8" s="149"/>
      <c r="AJA8" s="149"/>
      <c r="AJB8" s="149"/>
      <c r="AJC8" s="149"/>
      <c r="AJD8" s="149"/>
      <c r="AJE8" s="149"/>
      <c r="AJF8" s="149"/>
      <c r="AJG8" s="149"/>
      <c r="AJH8" s="149"/>
      <c r="AJI8" s="149"/>
      <c r="AJJ8" s="149"/>
      <c r="AJK8" s="149"/>
      <c r="AJL8" s="149"/>
      <c r="AJM8" s="149"/>
      <c r="AJN8" s="149"/>
      <c r="AJO8" s="149"/>
      <c r="AJP8" s="149"/>
      <c r="AJQ8" s="149"/>
      <c r="AJR8" s="149"/>
      <c r="AJS8" s="149"/>
      <c r="AJT8" s="149"/>
      <c r="AJU8" s="149"/>
      <c r="AJV8" s="149"/>
      <c r="AJW8" s="149"/>
      <c r="AJX8" s="149"/>
      <c r="AJY8" s="149"/>
      <c r="AJZ8" s="149"/>
      <c r="AKA8" s="149"/>
      <c r="AKB8" s="149"/>
      <c r="AKC8" s="149"/>
      <c r="AKD8" s="149"/>
      <c r="AKE8" s="149"/>
      <c r="AKF8" s="149"/>
      <c r="AKG8" s="149"/>
      <c r="AKH8" s="149"/>
      <c r="AKI8" s="149"/>
      <c r="AKJ8" s="149"/>
      <c r="AKK8" s="149"/>
      <c r="AKL8" s="149"/>
      <c r="AKM8" s="149"/>
      <c r="AKN8" s="149"/>
      <c r="AKO8" s="149"/>
      <c r="AKP8" s="149"/>
      <c r="AKQ8" s="149"/>
      <c r="AKR8" s="149"/>
      <c r="AKS8" s="149"/>
      <c r="AKT8" s="149"/>
      <c r="AKU8" s="149"/>
      <c r="AKV8" s="149"/>
      <c r="AKW8" s="149"/>
      <c r="AKX8" s="149"/>
      <c r="AKY8" s="149"/>
      <c r="AKZ8" s="149"/>
      <c r="ALA8" s="149"/>
      <c r="ALB8" s="149"/>
      <c r="ALC8" s="149"/>
      <c r="ALD8" s="149"/>
      <c r="ALE8" s="149"/>
      <c r="ALF8" s="149"/>
      <c r="ALG8" s="149"/>
      <c r="ALH8" s="149"/>
      <c r="ALI8" s="149"/>
      <c r="ALJ8" s="149"/>
      <c r="ALK8" s="149"/>
      <c r="ALL8" s="149"/>
      <c r="ALM8" s="149"/>
      <c r="ALN8" s="149"/>
      <c r="ALO8" s="149"/>
      <c r="ALP8" s="149"/>
      <c r="ALQ8" s="149"/>
      <c r="ALR8" s="149"/>
      <c r="ALS8" s="149"/>
      <c r="ALT8" s="149"/>
      <c r="ALU8" s="149"/>
      <c r="ALV8" s="149"/>
      <c r="ALW8" s="149"/>
      <c r="ALX8" s="149"/>
      <c r="ALY8" s="149"/>
      <c r="ALZ8" s="149"/>
      <c r="AMA8" s="149"/>
      <c r="AMB8" s="149"/>
      <c r="AMC8" s="149"/>
      <c r="AMD8" s="149"/>
      <c r="AME8" s="149"/>
      <c r="AMF8" s="149"/>
      <c r="AMG8" s="149"/>
      <c r="AMH8" s="149"/>
      <c r="AMI8" s="149"/>
      <c r="AMJ8" s="149"/>
      <c r="AMK8" s="149"/>
      <c r="AML8" s="149"/>
      <c r="AMM8" s="149"/>
      <c r="AMN8" s="149"/>
      <c r="AMO8" s="149"/>
      <c r="AMP8" s="149"/>
      <c r="AMQ8" s="149"/>
      <c r="AMR8" s="149"/>
      <c r="AMS8" s="149"/>
      <c r="AMT8" s="149"/>
      <c r="AMU8" s="149"/>
      <c r="AMV8" s="149"/>
      <c r="AMW8" s="149"/>
      <c r="AMX8" s="149"/>
      <c r="AMY8" s="149"/>
      <c r="AMZ8" s="149"/>
      <c r="ANA8" s="149"/>
      <c r="ANB8" s="149"/>
      <c r="ANC8" s="149"/>
      <c r="AND8" s="149"/>
      <c r="ANE8" s="149"/>
      <c r="ANF8" s="149"/>
      <c r="ANG8" s="149"/>
      <c r="ANH8" s="149"/>
      <c r="ANI8" s="149"/>
      <c r="ANJ8" s="149"/>
      <c r="ANK8" s="149"/>
      <c r="ANL8" s="149"/>
      <c r="ANM8" s="149"/>
      <c r="ANN8" s="149"/>
      <c r="ANO8" s="149"/>
      <c r="ANP8" s="149"/>
      <c r="ANQ8" s="149"/>
      <c r="ANR8" s="149"/>
      <c r="ANS8" s="149"/>
      <c r="ANT8" s="149"/>
      <c r="ANU8" s="149"/>
      <c r="ANV8" s="149"/>
      <c r="ANW8" s="149"/>
      <c r="ANX8" s="149"/>
      <c r="ANY8" s="149"/>
      <c r="ANZ8" s="149"/>
      <c r="AOA8" s="149"/>
      <c r="AOB8" s="149"/>
      <c r="AOC8" s="149"/>
      <c r="AOD8" s="149"/>
      <c r="AOE8" s="149"/>
      <c r="AOF8" s="149"/>
      <c r="AOG8" s="149"/>
      <c r="AOH8" s="149"/>
      <c r="AOI8" s="149"/>
      <c r="AOJ8" s="149"/>
      <c r="AOK8" s="149"/>
      <c r="AOL8" s="149"/>
      <c r="AOM8" s="149"/>
      <c r="AON8" s="149"/>
      <c r="AOO8" s="149"/>
      <c r="AOP8" s="149"/>
      <c r="AOQ8" s="149"/>
      <c r="AOR8" s="149"/>
      <c r="AOS8" s="149"/>
      <c r="AOT8" s="149"/>
      <c r="AOU8" s="149"/>
      <c r="AOV8" s="149"/>
      <c r="AOW8" s="149"/>
      <c r="AOX8" s="149"/>
      <c r="AOY8" s="149"/>
      <c r="AOZ8" s="149"/>
      <c r="APA8" s="149"/>
      <c r="APB8" s="149"/>
      <c r="APC8" s="149"/>
      <c r="APD8" s="149"/>
      <c r="APE8" s="149"/>
      <c r="APF8" s="149"/>
      <c r="APG8" s="149"/>
      <c r="APH8" s="149"/>
      <c r="API8" s="149"/>
      <c r="APJ8" s="149"/>
      <c r="APK8" s="149"/>
      <c r="APL8" s="149"/>
      <c r="APM8" s="149"/>
      <c r="APN8" s="149"/>
      <c r="APO8" s="149"/>
      <c r="APP8" s="149"/>
      <c r="APQ8" s="149"/>
      <c r="APR8" s="149"/>
      <c r="APS8" s="149"/>
      <c r="APT8" s="149"/>
      <c r="APU8" s="149"/>
      <c r="APV8" s="149"/>
      <c r="APW8" s="149"/>
      <c r="APX8" s="149"/>
      <c r="APY8" s="149"/>
      <c r="APZ8" s="149"/>
      <c r="AQA8" s="149"/>
      <c r="AQB8" s="149"/>
      <c r="AQC8" s="149"/>
      <c r="AQD8" s="149"/>
      <c r="AQE8" s="149"/>
      <c r="AQF8" s="149"/>
      <c r="AQG8" s="149"/>
      <c r="AQH8" s="149"/>
      <c r="AQI8" s="149"/>
      <c r="AQJ8" s="149"/>
      <c r="AQK8" s="149"/>
      <c r="AQL8" s="149"/>
      <c r="AQM8" s="149"/>
      <c r="AQN8" s="149"/>
      <c r="AQO8" s="149"/>
      <c r="AQP8" s="149"/>
      <c r="AQQ8" s="149"/>
      <c r="AQR8" s="149"/>
      <c r="AQS8" s="149"/>
      <c r="AQT8" s="149"/>
      <c r="AQU8" s="149"/>
      <c r="AQV8" s="149"/>
      <c r="AQW8" s="149"/>
      <c r="AQX8" s="149"/>
      <c r="AQY8" s="149"/>
      <c r="AQZ8" s="149"/>
      <c r="ARA8" s="149"/>
      <c r="ARB8" s="149"/>
      <c r="ARC8" s="149"/>
      <c r="ARD8" s="149"/>
      <c r="ARE8" s="149"/>
      <c r="ARF8" s="149"/>
      <c r="ARG8" s="149"/>
      <c r="ARH8" s="149"/>
      <c r="ARI8" s="149"/>
      <c r="ARJ8" s="149"/>
      <c r="ARK8" s="149"/>
      <c r="ARL8" s="149"/>
      <c r="ARM8" s="149"/>
      <c r="ARN8" s="149"/>
      <c r="ARO8" s="149"/>
      <c r="ARP8" s="149"/>
      <c r="ARQ8" s="149"/>
      <c r="ARR8" s="149"/>
      <c r="ARS8" s="149"/>
      <c r="ART8" s="149"/>
      <c r="ARU8" s="149"/>
      <c r="ARV8" s="149"/>
      <c r="ARW8" s="149"/>
      <c r="ARX8" s="149"/>
      <c r="ARY8" s="149"/>
      <c r="ARZ8" s="149"/>
      <c r="ASA8" s="149"/>
      <c r="ASB8" s="149"/>
      <c r="ASC8" s="149"/>
      <c r="ASD8" s="149"/>
      <c r="ASE8" s="149"/>
      <c r="ASF8" s="149"/>
      <c r="ASG8" s="149"/>
      <c r="ASH8" s="149"/>
      <c r="ASI8" s="149"/>
      <c r="ASJ8" s="149"/>
      <c r="ASK8" s="149"/>
      <c r="ASL8" s="149"/>
      <c r="ASM8" s="149"/>
      <c r="ASN8" s="149"/>
      <c r="ASO8" s="149"/>
      <c r="ASP8" s="149"/>
      <c r="ASQ8" s="149"/>
      <c r="ASR8" s="149"/>
      <c r="ASS8" s="149"/>
      <c r="AST8" s="149"/>
      <c r="ASU8" s="149"/>
      <c r="ASV8" s="149"/>
      <c r="ASW8" s="149"/>
      <c r="ASX8" s="149"/>
      <c r="ASY8" s="149"/>
      <c r="ASZ8" s="149"/>
      <c r="ATA8" s="149"/>
      <c r="ATB8" s="149"/>
      <c r="ATC8" s="149"/>
      <c r="ATD8" s="149"/>
      <c r="ATE8" s="149"/>
      <c r="ATF8" s="149"/>
      <c r="ATG8" s="149"/>
      <c r="ATH8" s="149"/>
      <c r="ATI8" s="149"/>
      <c r="ATJ8" s="149"/>
      <c r="ATK8" s="149"/>
      <c r="ATL8" s="149"/>
      <c r="ATM8" s="149"/>
      <c r="ATN8" s="149"/>
      <c r="ATO8" s="149"/>
      <c r="ATP8" s="149"/>
      <c r="ATQ8" s="149"/>
      <c r="ATR8" s="149"/>
      <c r="ATS8" s="149"/>
      <c r="ATT8" s="149"/>
      <c r="ATU8" s="149"/>
      <c r="ATV8" s="149"/>
      <c r="ATW8" s="149"/>
      <c r="ATX8" s="149"/>
      <c r="ATY8" s="149"/>
      <c r="ATZ8" s="149"/>
      <c r="AUA8" s="149"/>
      <c r="AUB8" s="149"/>
      <c r="AUC8" s="149"/>
      <c r="AUD8" s="149"/>
      <c r="AUE8" s="149"/>
      <c r="AUF8" s="149"/>
      <c r="AUG8" s="149"/>
      <c r="AUH8" s="149"/>
      <c r="AUI8" s="149"/>
      <c r="AUJ8" s="149"/>
      <c r="AUK8" s="149"/>
      <c r="AUL8" s="149"/>
      <c r="AUM8" s="149"/>
      <c r="AUN8" s="149"/>
      <c r="AUO8" s="149"/>
      <c r="AUP8" s="149"/>
      <c r="AUQ8" s="149"/>
      <c r="AUR8" s="149"/>
      <c r="AUS8" s="149"/>
      <c r="AUT8" s="149"/>
      <c r="AUU8" s="149"/>
      <c r="AUV8" s="149"/>
      <c r="AUW8" s="149"/>
      <c r="AUX8" s="149"/>
      <c r="AUY8" s="149"/>
      <c r="AUZ8" s="149"/>
      <c r="AVA8" s="149"/>
      <c r="AVB8" s="149"/>
      <c r="AVC8" s="149"/>
      <c r="AVD8" s="149"/>
      <c r="AVE8" s="149"/>
      <c r="AVF8" s="149"/>
      <c r="AVG8" s="149"/>
      <c r="AVH8" s="149"/>
      <c r="AVI8" s="149"/>
      <c r="AVJ8" s="149"/>
      <c r="AVK8" s="149"/>
      <c r="AVL8" s="149"/>
      <c r="AVM8" s="149"/>
      <c r="AVN8" s="149"/>
      <c r="AVO8" s="149"/>
      <c r="AVP8" s="149"/>
      <c r="AVQ8" s="149"/>
      <c r="AVR8" s="149"/>
      <c r="AVS8" s="149"/>
      <c r="AVT8" s="149"/>
      <c r="AVU8" s="149"/>
      <c r="AVV8" s="149"/>
      <c r="AVW8" s="149"/>
      <c r="AVX8" s="149"/>
      <c r="AVY8" s="149"/>
      <c r="AVZ8" s="149"/>
      <c r="AWA8" s="149"/>
      <c r="AWB8" s="149"/>
      <c r="AWC8" s="149"/>
      <c r="AWD8" s="149"/>
      <c r="AWE8" s="149"/>
      <c r="AWF8" s="149"/>
      <c r="AWG8" s="149"/>
      <c r="AWH8" s="149"/>
      <c r="AWI8" s="149"/>
      <c r="AWJ8" s="149"/>
      <c r="AWK8" s="149"/>
      <c r="AWL8" s="149"/>
      <c r="AWM8" s="149"/>
      <c r="AWN8" s="149"/>
      <c r="AWO8" s="149"/>
      <c r="AWP8" s="149"/>
      <c r="AWQ8" s="149"/>
      <c r="AWR8" s="149"/>
      <c r="AWS8" s="149"/>
      <c r="AWT8" s="149"/>
      <c r="AWU8" s="149"/>
      <c r="AWV8" s="149"/>
      <c r="AWW8" s="149"/>
      <c r="AWX8" s="149"/>
      <c r="AWY8" s="149"/>
      <c r="AWZ8" s="149"/>
      <c r="AXA8" s="149"/>
      <c r="AXB8" s="149"/>
      <c r="AXC8" s="149"/>
      <c r="AXD8" s="149"/>
      <c r="AXE8" s="149"/>
      <c r="AXF8" s="149"/>
      <c r="AXG8" s="149"/>
      <c r="AXH8" s="149"/>
      <c r="AXI8" s="149"/>
      <c r="AXJ8" s="149"/>
      <c r="AXK8" s="149"/>
      <c r="AXL8" s="149"/>
      <c r="AXM8" s="149"/>
      <c r="AXN8" s="149"/>
      <c r="AXO8" s="149"/>
      <c r="AXP8" s="149"/>
      <c r="AXQ8" s="149"/>
      <c r="AXR8" s="149"/>
      <c r="AXS8" s="149"/>
      <c r="AXT8" s="149"/>
      <c r="AXU8" s="149"/>
      <c r="AXV8" s="149"/>
      <c r="AXW8" s="149"/>
      <c r="AXX8" s="149"/>
      <c r="AXY8" s="149"/>
      <c r="AXZ8" s="149"/>
      <c r="AYA8" s="149"/>
      <c r="AYB8" s="149"/>
      <c r="AYC8" s="149"/>
      <c r="AYD8" s="149"/>
      <c r="AYE8" s="149"/>
      <c r="AYF8" s="149"/>
      <c r="AYG8" s="149"/>
      <c r="AYH8" s="149"/>
      <c r="AYI8" s="149"/>
      <c r="AYJ8" s="149"/>
      <c r="AYK8" s="149"/>
      <c r="AYL8" s="149"/>
      <c r="AYM8" s="149"/>
      <c r="AYN8" s="149"/>
      <c r="AYO8" s="149"/>
      <c r="AYP8" s="149"/>
      <c r="AYQ8" s="149"/>
      <c r="AYR8" s="149"/>
      <c r="AYS8" s="149"/>
      <c r="AYT8" s="149"/>
      <c r="AYU8" s="149"/>
      <c r="AYV8" s="149"/>
      <c r="AYW8" s="149"/>
      <c r="AYX8" s="149"/>
      <c r="AYY8" s="149"/>
      <c r="AYZ8" s="149"/>
      <c r="AZA8" s="149"/>
      <c r="AZB8" s="149"/>
      <c r="AZC8" s="149"/>
      <c r="AZD8" s="149"/>
      <c r="AZE8" s="149"/>
      <c r="AZF8" s="149"/>
      <c r="AZG8" s="149"/>
      <c r="AZH8" s="149"/>
      <c r="AZI8" s="149"/>
      <c r="AZJ8" s="149"/>
      <c r="AZK8" s="149"/>
      <c r="AZL8" s="149"/>
      <c r="AZM8" s="149"/>
      <c r="AZN8" s="149"/>
      <c r="AZO8" s="149"/>
      <c r="AZP8" s="149"/>
      <c r="AZQ8" s="149"/>
      <c r="AZR8" s="149"/>
      <c r="AZS8" s="149"/>
      <c r="AZT8" s="149"/>
      <c r="AZU8" s="149"/>
      <c r="AZV8" s="149"/>
      <c r="AZW8" s="149"/>
      <c r="AZX8" s="149"/>
      <c r="AZY8" s="149"/>
      <c r="AZZ8" s="149"/>
      <c r="BAA8" s="149"/>
      <c r="BAB8" s="149"/>
      <c r="BAC8" s="149"/>
      <c r="BAD8" s="149"/>
      <c r="BAE8" s="149"/>
      <c r="BAF8" s="149"/>
      <c r="BAG8" s="149"/>
      <c r="BAH8" s="149"/>
      <c r="BAI8" s="149"/>
      <c r="BAJ8" s="149"/>
      <c r="BAK8" s="149"/>
      <c r="BAL8" s="149"/>
      <c r="BAM8" s="149"/>
      <c r="BAN8" s="149"/>
      <c r="BAO8" s="149"/>
      <c r="BAP8" s="149"/>
      <c r="BAQ8" s="149"/>
      <c r="BAR8" s="149"/>
      <c r="BAS8" s="149"/>
      <c r="BAT8" s="149"/>
      <c r="BAU8" s="149"/>
      <c r="BAV8" s="149"/>
      <c r="BAW8" s="149"/>
      <c r="BAX8" s="149"/>
      <c r="BAY8" s="149"/>
      <c r="BAZ8" s="149"/>
      <c r="BBA8" s="149"/>
      <c r="BBB8" s="149"/>
      <c r="BBC8" s="149"/>
      <c r="BBD8" s="149"/>
      <c r="BBE8" s="149"/>
      <c r="BBF8" s="149"/>
      <c r="BBG8" s="149"/>
      <c r="BBH8" s="149"/>
      <c r="BBI8" s="149"/>
      <c r="BBJ8" s="149"/>
      <c r="BBK8" s="149"/>
      <c r="BBL8" s="149"/>
      <c r="BBM8" s="149"/>
      <c r="BBN8" s="149"/>
      <c r="BBO8" s="149"/>
      <c r="BBP8" s="149"/>
      <c r="BBQ8" s="149"/>
      <c r="BBR8" s="149"/>
      <c r="BBS8" s="149"/>
      <c r="BBT8" s="149"/>
      <c r="BBU8" s="149"/>
      <c r="BBV8" s="149"/>
      <c r="BBW8" s="149"/>
      <c r="BBX8" s="149"/>
      <c r="BBY8" s="149"/>
      <c r="BBZ8" s="149"/>
      <c r="BCA8" s="149"/>
      <c r="BCB8" s="149"/>
      <c r="BCC8" s="149"/>
      <c r="BCD8" s="149"/>
      <c r="BCE8" s="149"/>
      <c r="BCF8" s="149"/>
      <c r="BCG8" s="149"/>
      <c r="BCH8" s="149"/>
      <c r="BCI8" s="149"/>
      <c r="BCJ8" s="149"/>
      <c r="BCK8" s="149"/>
      <c r="BCL8" s="149"/>
      <c r="BCM8" s="149"/>
      <c r="BCN8" s="149"/>
      <c r="BCO8" s="149"/>
      <c r="BCP8" s="149"/>
      <c r="BCQ8" s="149"/>
      <c r="BCR8" s="149"/>
      <c r="BCS8" s="149"/>
      <c r="BCT8" s="149"/>
      <c r="BCU8" s="149"/>
      <c r="BCV8" s="149"/>
      <c r="BCW8" s="149"/>
      <c r="BCX8" s="149"/>
      <c r="BCY8" s="149"/>
      <c r="BCZ8" s="149"/>
      <c r="BDA8" s="149"/>
      <c r="BDB8" s="149"/>
      <c r="BDC8" s="149"/>
      <c r="BDD8" s="149"/>
      <c r="BDE8" s="149"/>
      <c r="BDF8" s="149"/>
      <c r="BDG8" s="149"/>
      <c r="BDH8" s="149"/>
      <c r="BDI8" s="149"/>
      <c r="BDJ8" s="149"/>
      <c r="BDK8" s="149"/>
      <c r="BDL8" s="149"/>
      <c r="BDM8" s="149"/>
      <c r="BDN8" s="149"/>
      <c r="BDO8" s="149"/>
      <c r="BDP8" s="149"/>
      <c r="BDQ8" s="149"/>
      <c r="BDR8" s="149"/>
      <c r="BDS8" s="149"/>
      <c r="BDT8" s="149"/>
      <c r="BDU8" s="149"/>
      <c r="BDV8" s="149"/>
      <c r="BDW8" s="149"/>
      <c r="BDX8" s="149"/>
      <c r="BDY8" s="149"/>
      <c r="BDZ8" s="149"/>
      <c r="BEA8" s="149"/>
      <c r="BEB8" s="149"/>
      <c r="BEC8" s="149"/>
      <c r="BED8" s="149"/>
      <c r="BEE8" s="149"/>
      <c r="BEF8" s="149"/>
      <c r="BEG8" s="149"/>
      <c r="BEH8" s="149"/>
      <c r="BEI8" s="149"/>
      <c r="BEJ8" s="149"/>
      <c r="BEK8" s="149"/>
      <c r="BEL8" s="149"/>
      <c r="BEM8" s="149"/>
      <c r="BEN8" s="149"/>
      <c r="BEO8" s="149"/>
      <c r="BEP8" s="149"/>
      <c r="BEQ8" s="149"/>
      <c r="BER8" s="149"/>
      <c r="BES8" s="149"/>
      <c r="BET8" s="149"/>
      <c r="BEU8" s="149"/>
      <c r="BEV8" s="149"/>
      <c r="BEW8" s="149"/>
      <c r="BEX8" s="149"/>
      <c r="BEY8" s="149"/>
      <c r="BEZ8" s="149"/>
      <c r="BFA8" s="149"/>
      <c r="BFB8" s="149"/>
      <c r="BFC8" s="149"/>
      <c r="BFD8" s="149"/>
      <c r="BFE8" s="149"/>
      <c r="BFF8" s="149"/>
      <c r="BFG8" s="149"/>
      <c r="BFH8" s="149"/>
      <c r="BFI8" s="149"/>
      <c r="BFJ8" s="149"/>
      <c r="BFK8" s="149"/>
      <c r="BFL8" s="149"/>
      <c r="BFM8" s="149"/>
      <c r="BFN8" s="149"/>
      <c r="BFO8" s="149"/>
      <c r="BFP8" s="149"/>
      <c r="BFQ8" s="149"/>
      <c r="BFR8" s="149"/>
      <c r="BFS8" s="149"/>
      <c r="BFT8" s="149"/>
      <c r="BFU8" s="149"/>
      <c r="BFV8" s="149"/>
      <c r="BFW8" s="149"/>
      <c r="BFX8" s="149"/>
      <c r="BFY8" s="149"/>
      <c r="BFZ8" s="149"/>
      <c r="BGA8" s="149"/>
      <c r="BGB8" s="149"/>
      <c r="BGC8" s="149"/>
      <c r="BGD8" s="149"/>
      <c r="BGE8" s="149"/>
      <c r="BGF8" s="149"/>
      <c r="BGG8" s="149"/>
      <c r="BGH8" s="149"/>
      <c r="BGI8" s="149"/>
      <c r="BGJ8" s="149"/>
      <c r="BGK8" s="149"/>
      <c r="BGL8" s="149"/>
      <c r="BGM8" s="149"/>
      <c r="BGN8" s="149"/>
      <c r="BGO8" s="149"/>
      <c r="BGP8" s="149"/>
      <c r="BGQ8" s="149"/>
      <c r="BGR8" s="149"/>
      <c r="BGS8" s="149"/>
      <c r="BGT8" s="149"/>
      <c r="BGU8" s="149"/>
      <c r="BGV8" s="149"/>
      <c r="BGW8" s="149"/>
      <c r="BGX8" s="149"/>
      <c r="BGY8" s="149"/>
      <c r="BGZ8" s="149"/>
      <c r="BHA8" s="149"/>
      <c r="BHB8" s="149"/>
      <c r="BHC8" s="149"/>
      <c r="BHD8" s="149"/>
      <c r="BHE8" s="149"/>
      <c r="BHF8" s="149"/>
      <c r="BHG8" s="149"/>
      <c r="BHH8" s="149"/>
      <c r="BHI8" s="149"/>
      <c r="BHJ8" s="149"/>
      <c r="BHK8" s="149"/>
      <c r="BHL8" s="149"/>
      <c r="BHM8" s="149"/>
      <c r="BHN8" s="149"/>
      <c r="BHO8" s="149"/>
      <c r="BHP8" s="149"/>
      <c r="BHQ8" s="149"/>
      <c r="BHR8" s="149"/>
      <c r="BHS8" s="149"/>
      <c r="BHT8" s="149"/>
      <c r="BHU8" s="149"/>
      <c r="BHV8" s="149"/>
      <c r="BHW8" s="149"/>
      <c r="BHX8" s="149"/>
      <c r="BHY8" s="149"/>
      <c r="BHZ8" s="149"/>
      <c r="BIA8" s="149"/>
      <c r="BIB8" s="149"/>
      <c r="BIC8" s="149"/>
      <c r="BID8" s="149"/>
      <c r="BIE8" s="149"/>
      <c r="BIF8" s="149"/>
      <c r="BIG8" s="149"/>
      <c r="BIH8" s="149"/>
      <c r="BII8" s="149"/>
      <c r="BIJ8" s="149"/>
      <c r="BIK8" s="149"/>
      <c r="BIL8" s="149"/>
      <c r="BIM8" s="149"/>
      <c r="BIN8" s="149"/>
      <c r="BIO8" s="149"/>
      <c r="BIP8" s="149"/>
      <c r="BIQ8" s="149"/>
      <c r="BIR8" s="149"/>
      <c r="BIS8" s="149"/>
      <c r="BIT8" s="149"/>
      <c r="BIU8" s="149"/>
      <c r="BIV8" s="149"/>
      <c r="BIW8" s="149"/>
      <c r="BIX8" s="149"/>
      <c r="BIY8" s="149"/>
      <c r="BIZ8" s="149"/>
      <c r="BJA8" s="149"/>
      <c r="BJB8" s="149"/>
      <c r="BJC8" s="149"/>
      <c r="BJD8" s="149"/>
      <c r="BJE8" s="149"/>
      <c r="BJF8" s="149"/>
      <c r="BJG8" s="149"/>
      <c r="BJH8" s="149"/>
      <c r="BJI8" s="149"/>
      <c r="BJJ8" s="149"/>
      <c r="BJK8" s="149"/>
      <c r="BJL8" s="149"/>
      <c r="BJM8" s="149"/>
      <c r="BJN8" s="149"/>
      <c r="BJO8" s="149"/>
      <c r="BJP8" s="149"/>
      <c r="BJQ8" s="149"/>
      <c r="BJR8" s="149"/>
      <c r="BJS8" s="149"/>
      <c r="BJT8" s="149"/>
      <c r="BJU8" s="149"/>
      <c r="BJV8" s="149"/>
      <c r="BJW8" s="149"/>
      <c r="BJX8" s="149"/>
      <c r="BJY8" s="149"/>
      <c r="BJZ8" s="149"/>
      <c r="BKA8" s="149"/>
      <c r="BKB8" s="149"/>
      <c r="BKC8" s="149"/>
      <c r="BKD8" s="149"/>
      <c r="BKE8" s="149"/>
      <c r="BKF8" s="149"/>
      <c r="BKG8" s="149"/>
      <c r="BKH8" s="149"/>
      <c r="BKI8" s="149"/>
      <c r="BKJ8" s="149"/>
      <c r="BKK8" s="149"/>
      <c r="BKL8" s="149"/>
      <c r="BKM8" s="149"/>
      <c r="BKN8" s="149"/>
      <c r="BKO8" s="149"/>
      <c r="BKP8" s="149"/>
      <c r="BKQ8" s="149"/>
      <c r="BKR8" s="149"/>
      <c r="BKS8" s="149"/>
      <c r="BKT8" s="149"/>
      <c r="BKU8" s="149"/>
      <c r="BKV8" s="149"/>
      <c r="BKW8" s="149"/>
      <c r="BKX8" s="149"/>
      <c r="BKY8" s="149"/>
      <c r="BKZ8" s="149"/>
      <c r="BLA8" s="149"/>
      <c r="BLB8" s="149"/>
      <c r="BLC8" s="149"/>
      <c r="BLD8" s="149"/>
      <c r="BLE8" s="149"/>
      <c r="BLF8" s="149"/>
      <c r="BLG8" s="149"/>
      <c r="BLH8" s="149"/>
      <c r="BLI8" s="149"/>
      <c r="BLJ8" s="149"/>
      <c r="BLK8" s="149"/>
      <c r="BLL8" s="149"/>
      <c r="BLM8" s="149"/>
      <c r="BLN8" s="149"/>
      <c r="BLO8" s="149"/>
      <c r="BLP8" s="149"/>
      <c r="BLQ8" s="149"/>
      <c r="BLR8" s="149"/>
      <c r="BLS8" s="149"/>
      <c r="BLT8" s="149"/>
      <c r="BLU8" s="149"/>
      <c r="BLV8" s="149"/>
      <c r="BLW8" s="149"/>
      <c r="BLX8" s="149"/>
      <c r="BLY8" s="149"/>
      <c r="BLZ8" s="149"/>
      <c r="BMA8" s="149"/>
      <c r="BMB8" s="149"/>
      <c r="BMC8" s="149"/>
      <c r="BMD8" s="149"/>
      <c r="BME8" s="149"/>
      <c r="BMF8" s="149"/>
      <c r="BMG8" s="149"/>
      <c r="BMH8" s="149"/>
      <c r="BMI8" s="149"/>
      <c r="BMJ8" s="149"/>
      <c r="BMK8" s="149"/>
      <c r="BML8" s="149"/>
      <c r="BMM8" s="149"/>
      <c r="BMN8" s="149"/>
      <c r="BMO8" s="149"/>
      <c r="BMP8" s="149"/>
      <c r="BMQ8" s="149"/>
      <c r="BMR8" s="149"/>
      <c r="BMS8" s="149"/>
      <c r="BMT8" s="149"/>
      <c r="BMU8" s="149"/>
      <c r="BMV8" s="149"/>
      <c r="BMW8" s="149"/>
      <c r="BMX8" s="149"/>
      <c r="BMY8" s="149"/>
      <c r="BMZ8" s="149"/>
      <c r="BNA8" s="149"/>
      <c r="BNB8" s="149"/>
      <c r="BNC8" s="149"/>
      <c r="BND8" s="149"/>
      <c r="BNE8" s="149"/>
      <c r="BNF8" s="149"/>
      <c r="BNG8" s="149"/>
      <c r="BNH8" s="149"/>
      <c r="BNI8" s="149"/>
      <c r="BNJ8" s="149"/>
      <c r="BNK8" s="149"/>
      <c r="BNL8" s="149"/>
      <c r="BNM8" s="149"/>
      <c r="BNN8" s="149"/>
      <c r="BNO8" s="149"/>
      <c r="BNP8" s="149"/>
      <c r="BNQ8" s="149"/>
      <c r="BNR8" s="149"/>
      <c r="BNS8" s="149"/>
      <c r="BNT8" s="149"/>
      <c r="BNU8" s="149"/>
      <c r="BNV8" s="149"/>
      <c r="BNW8" s="149"/>
      <c r="BNX8" s="149"/>
      <c r="BNY8" s="149"/>
      <c r="BNZ8" s="149"/>
      <c r="BOA8" s="149"/>
      <c r="BOB8" s="149"/>
      <c r="BOC8" s="149"/>
      <c r="BOD8" s="149"/>
      <c r="BOE8" s="149"/>
      <c r="BOF8" s="149"/>
      <c r="BOG8" s="149"/>
      <c r="BOH8" s="149"/>
      <c r="BOI8" s="149"/>
      <c r="BOJ8" s="149"/>
      <c r="BOK8" s="149"/>
      <c r="BOL8" s="149"/>
      <c r="BOM8" s="149"/>
      <c r="BON8" s="149"/>
      <c r="BOO8" s="149"/>
      <c r="BOP8" s="149"/>
      <c r="BOQ8" s="149"/>
      <c r="BOR8" s="149"/>
      <c r="BOS8" s="149"/>
      <c r="BOT8" s="149"/>
      <c r="BOU8" s="149"/>
      <c r="BOV8" s="149"/>
      <c r="BOW8" s="149"/>
      <c r="BOX8" s="149"/>
      <c r="BOY8" s="149"/>
      <c r="BOZ8" s="149"/>
      <c r="BPA8" s="149"/>
      <c r="BPB8" s="149"/>
      <c r="BPC8" s="149"/>
      <c r="BPD8" s="149"/>
      <c r="BPE8" s="149"/>
      <c r="BPF8" s="149"/>
      <c r="BPG8" s="149"/>
      <c r="BPH8" s="149"/>
      <c r="BPI8" s="149"/>
      <c r="BPJ8" s="149"/>
      <c r="BPK8" s="149"/>
      <c r="BPL8" s="149"/>
      <c r="BPM8" s="149"/>
      <c r="BPN8" s="149"/>
      <c r="BPO8" s="149"/>
      <c r="BPP8" s="149"/>
      <c r="BPQ8" s="149"/>
      <c r="BPR8" s="149"/>
      <c r="BPS8" s="149"/>
      <c r="BPT8" s="149"/>
      <c r="BPU8" s="149"/>
      <c r="BPV8" s="149"/>
      <c r="BPW8" s="149"/>
      <c r="BPX8" s="149"/>
      <c r="BPY8" s="149"/>
      <c r="BPZ8" s="149"/>
      <c r="BQA8" s="149"/>
      <c r="BQB8" s="149"/>
      <c r="BQC8" s="149"/>
      <c r="BQD8" s="149"/>
      <c r="BQE8" s="149"/>
      <c r="BQF8" s="149"/>
      <c r="BQG8" s="149"/>
      <c r="BQH8" s="149"/>
      <c r="BQI8" s="149"/>
      <c r="BQJ8" s="149"/>
      <c r="BQK8" s="149"/>
      <c r="BQL8" s="149"/>
      <c r="BQM8" s="149"/>
      <c r="BQN8" s="149"/>
      <c r="BQO8" s="149"/>
      <c r="BQP8" s="149"/>
      <c r="BQQ8" s="149"/>
      <c r="BQR8" s="149"/>
      <c r="BQS8" s="149"/>
      <c r="BQT8" s="149"/>
      <c r="BQU8" s="149"/>
      <c r="BQV8" s="149"/>
      <c r="BQW8" s="149"/>
      <c r="BQX8" s="149"/>
      <c r="BQY8" s="149"/>
      <c r="BQZ8" s="149"/>
      <c r="BRA8" s="149"/>
      <c r="BRB8" s="149"/>
      <c r="BRC8" s="149"/>
      <c r="BRD8" s="149"/>
      <c r="BRE8" s="149"/>
      <c r="BRF8" s="149"/>
      <c r="BRG8" s="149"/>
      <c r="BRH8" s="149"/>
      <c r="BRI8" s="149"/>
      <c r="BRJ8" s="149"/>
      <c r="BRK8" s="149"/>
      <c r="BRL8" s="149"/>
      <c r="BRM8" s="149"/>
      <c r="BRN8" s="149"/>
      <c r="BRO8" s="149"/>
      <c r="BRP8" s="149"/>
      <c r="BRQ8" s="149"/>
      <c r="BRR8" s="149"/>
      <c r="BRS8" s="149"/>
      <c r="BRT8" s="149"/>
      <c r="BRU8" s="149"/>
      <c r="BRV8" s="149"/>
      <c r="BRW8" s="149"/>
      <c r="BRX8" s="149"/>
      <c r="BRY8" s="149"/>
      <c r="BRZ8" s="149"/>
      <c r="BSA8" s="149"/>
      <c r="BSB8" s="149"/>
      <c r="BSC8" s="149"/>
      <c r="BSD8" s="149"/>
      <c r="BSE8" s="149"/>
      <c r="BSF8" s="149"/>
      <c r="BSG8" s="149"/>
      <c r="BSH8" s="149"/>
      <c r="BSI8" s="149"/>
      <c r="BSJ8" s="149"/>
      <c r="BSK8" s="149"/>
      <c r="BSL8" s="149"/>
      <c r="BSM8" s="149"/>
      <c r="BSN8" s="149"/>
      <c r="BSO8" s="149"/>
      <c r="BSP8" s="149"/>
      <c r="BSQ8" s="149"/>
      <c r="BSR8" s="149"/>
      <c r="BSS8" s="149"/>
      <c r="BST8" s="149"/>
      <c r="BSU8" s="149"/>
      <c r="BSV8" s="149"/>
      <c r="BSW8" s="149"/>
      <c r="BSX8" s="149"/>
      <c r="BSY8" s="149"/>
      <c r="BSZ8" s="149"/>
      <c r="BTA8" s="149"/>
      <c r="BTB8" s="149"/>
      <c r="BTC8" s="149"/>
      <c r="BTD8" s="149"/>
      <c r="BTE8" s="149"/>
      <c r="BTF8" s="149"/>
      <c r="BTG8" s="149"/>
      <c r="BTH8" s="149"/>
      <c r="BTI8" s="149"/>
      <c r="BTJ8" s="149"/>
      <c r="BTK8" s="149"/>
      <c r="BTL8" s="149"/>
      <c r="BTM8" s="149"/>
      <c r="BTN8" s="149"/>
      <c r="BTO8" s="149"/>
      <c r="BTP8" s="149"/>
      <c r="BTQ8" s="149"/>
      <c r="BTR8" s="149"/>
      <c r="BTS8" s="149"/>
      <c r="BTT8" s="149"/>
      <c r="BTU8" s="149"/>
      <c r="BTV8" s="149"/>
      <c r="BTW8" s="149"/>
      <c r="BTX8" s="149"/>
      <c r="BTY8" s="149"/>
      <c r="BTZ8" s="149"/>
      <c r="BUA8" s="149"/>
      <c r="BUB8" s="149"/>
      <c r="BUC8" s="149"/>
      <c r="BUD8" s="149"/>
      <c r="BUE8" s="149"/>
      <c r="BUF8" s="149"/>
      <c r="BUG8" s="149"/>
      <c r="BUH8" s="149"/>
      <c r="BUI8" s="149"/>
      <c r="BUJ8" s="149"/>
      <c r="BUK8" s="149"/>
      <c r="BUL8" s="149"/>
      <c r="BUM8" s="149"/>
      <c r="BUN8" s="149"/>
      <c r="BUO8" s="149"/>
      <c r="BUP8" s="149"/>
      <c r="BUQ8" s="149"/>
      <c r="BUR8" s="149"/>
      <c r="BUS8" s="149"/>
      <c r="BUT8" s="149"/>
      <c r="BUU8" s="149"/>
      <c r="BUV8" s="149"/>
      <c r="BUW8" s="149"/>
      <c r="BUX8" s="149"/>
      <c r="BUY8" s="149"/>
      <c r="BUZ8" s="149"/>
      <c r="BVA8" s="149"/>
      <c r="BVB8" s="149"/>
      <c r="BVC8" s="149"/>
      <c r="BVD8" s="149"/>
      <c r="BVE8" s="149"/>
      <c r="BVF8" s="149"/>
      <c r="BVG8" s="149"/>
      <c r="BVH8" s="149"/>
      <c r="BVI8" s="149"/>
      <c r="BVJ8" s="149"/>
      <c r="BVK8" s="149"/>
      <c r="BVL8" s="149"/>
      <c r="BVM8" s="149"/>
      <c r="BVN8" s="149"/>
      <c r="BVO8" s="149"/>
      <c r="BVP8" s="149"/>
      <c r="BVQ8" s="149"/>
      <c r="BVR8" s="149"/>
      <c r="BVS8" s="149"/>
      <c r="BVT8" s="149"/>
      <c r="BVU8" s="149"/>
      <c r="BVV8" s="149"/>
      <c r="BVW8" s="149"/>
      <c r="BVX8" s="149"/>
      <c r="BVY8" s="149"/>
      <c r="BVZ8" s="149"/>
      <c r="BWA8" s="149"/>
      <c r="BWB8" s="149"/>
      <c r="BWC8" s="149"/>
      <c r="BWD8" s="149"/>
      <c r="BWE8" s="149"/>
      <c r="BWF8" s="149"/>
      <c r="BWG8" s="149"/>
      <c r="BWH8" s="149"/>
      <c r="BWI8" s="149"/>
      <c r="BWJ8" s="149"/>
      <c r="BWK8" s="149"/>
      <c r="BWL8" s="149"/>
      <c r="BWM8" s="149"/>
      <c r="BWN8" s="149"/>
      <c r="BWO8" s="149"/>
      <c r="BWP8" s="149"/>
      <c r="BWQ8" s="149"/>
      <c r="BWR8" s="149"/>
      <c r="BWS8" s="149"/>
      <c r="BWT8" s="149"/>
      <c r="BWU8" s="149"/>
      <c r="BWV8" s="149"/>
      <c r="BWW8" s="149"/>
      <c r="BWX8" s="149"/>
      <c r="BWY8" s="149"/>
      <c r="BWZ8" s="149"/>
      <c r="BXA8" s="149"/>
      <c r="BXB8" s="149"/>
      <c r="BXC8" s="149"/>
      <c r="BXD8" s="149"/>
      <c r="BXE8" s="149"/>
      <c r="BXF8" s="149"/>
      <c r="BXG8" s="149"/>
      <c r="BXH8" s="149"/>
      <c r="BXI8" s="149"/>
      <c r="BXJ8" s="149"/>
      <c r="BXK8" s="149"/>
      <c r="BXL8" s="149"/>
      <c r="BXM8" s="149"/>
      <c r="BXN8" s="149"/>
      <c r="BXO8" s="149"/>
      <c r="BXP8" s="149"/>
      <c r="BXQ8" s="149"/>
      <c r="BXR8" s="149"/>
      <c r="BXS8" s="149"/>
      <c r="BXT8" s="149"/>
      <c r="BXU8" s="149"/>
      <c r="BXV8" s="149"/>
      <c r="BXW8" s="149"/>
      <c r="BXX8" s="149"/>
      <c r="BXY8" s="149"/>
      <c r="BXZ8" s="149"/>
      <c r="BYA8" s="149"/>
      <c r="BYB8" s="149"/>
      <c r="BYC8" s="149"/>
      <c r="BYD8" s="149"/>
      <c r="BYE8" s="149"/>
      <c r="BYF8" s="149"/>
      <c r="BYG8" s="149"/>
      <c r="BYH8" s="149"/>
      <c r="BYI8" s="149"/>
      <c r="BYJ8" s="149"/>
      <c r="BYK8" s="149"/>
      <c r="BYL8" s="149"/>
      <c r="BYM8" s="149"/>
      <c r="BYN8" s="149"/>
      <c r="BYO8" s="149"/>
      <c r="BYP8" s="149"/>
      <c r="BYQ8" s="149"/>
      <c r="BYR8" s="149"/>
      <c r="BYS8" s="149"/>
      <c r="BYT8" s="149"/>
      <c r="BYU8" s="149"/>
      <c r="BYV8" s="149"/>
      <c r="BYW8" s="149"/>
      <c r="BYX8" s="149"/>
      <c r="BYY8" s="149"/>
      <c r="BYZ8" s="149"/>
      <c r="BZA8" s="149"/>
      <c r="BZB8" s="149"/>
      <c r="BZC8" s="149"/>
      <c r="BZD8" s="149"/>
      <c r="BZE8" s="149"/>
      <c r="BZF8" s="149"/>
      <c r="BZG8" s="149"/>
      <c r="BZH8" s="149"/>
      <c r="BZI8" s="149"/>
      <c r="BZJ8" s="149"/>
      <c r="BZK8" s="149"/>
      <c r="BZL8" s="149"/>
      <c r="BZM8" s="149"/>
      <c r="BZN8" s="149"/>
      <c r="BZO8" s="149"/>
      <c r="BZP8" s="149"/>
      <c r="BZQ8" s="149"/>
      <c r="BZR8" s="149"/>
      <c r="BZS8" s="149"/>
      <c r="BZT8" s="149"/>
      <c r="BZU8" s="149"/>
      <c r="BZV8" s="149"/>
      <c r="BZW8" s="149"/>
      <c r="BZX8" s="149"/>
      <c r="BZY8" s="149"/>
      <c r="BZZ8" s="149"/>
      <c r="CAA8" s="149"/>
      <c r="CAB8" s="149"/>
      <c r="CAC8" s="149"/>
      <c r="CAD8" s="149"/>
      <c r="CAE8" s="149"/>
      <c r="CAF8" s="149"/>
      <c r="CAG8" s="149"/>
      <c r="CAH8" s="149"/>
      <c r="CAI8" s="149"/>
      <c r="CAJ8" s="149"/>
      <c r="CAK8" s="149"/>
      <c r="CAL8" s="149"/>
      <c r="CAM8" s="149"/>
      <c r="CAN8" s="149"/>
      <c r="CAO8" s="149"/>
      <c r="CAP8" s="149"/>
      <c r="CAQ8" s="149"/>
      <c r="CAR8" s="149"/>
      <c r="CAS8" s="149"/>
      <c r="CAT8" s="149"/>
      <c r="CAU8" s="149"/>
      <c r="CAV8" s="149"/>
      <c r="CAW8" s="149"/>
      <c r="CAX8" s="149"/>
      <c r="CAY8" s="149"/>
      <c r="CAZ8" s="149"/>
      <c r="CBA8" s="149"/>
      <c r="CBB8" s="149"/>
      <c r="CBC8" s="149"/>
      <c r="CBD8" s="149"/>
      <c r="CBE8" s="149"/>
      <c r="CBF8" s="149"/>
      <c r="CBG8" s="149"/>
      <c r="CBH8" s="149"/>
      <c r="CBI8" s="149"/>
      <c r="CBJ8" s="149"/>
      <c r="CBK8" s="149"/>
      <c r="CBL8" s="149"/>
      <c r="CBM8" s="149"/>
      <c r="CBN8" s="149"/>
      <c r="CBO8" s="149"/>
      <c r="CBP8" s="149"/>
      <c r="CBQ8" s="149"/>
      <c r="CBR8" s="149"/>
      <c r="CBS8" s="149"/>
      <c r="CBT8" s="149"/>
      <c r="CBU8" s="149"/>
      <c r="CBV8" s="149"/>
      <c r="CBW8" s="149"/>
      <c r="CBX8" s="149"/>
      <c r="CBY8" s="149"/>
      <c r="CBZ8" s="149"/>
      <c r="CCA8" s="149"/>
      <c r="CCB8" s="149"/>
      <c r="CCC8" s="149"/>
      <c r="CCD8" s="149"/>
      <c r="CCE8" s="149"/>
      <c r="CCF8" s="149"/>
      <c r="CCG8" s="149"/>
      <c r="CCH8" s="149"/>
      <c r="CCI8" s="149"/>
      <c r="CCJ8" s="149"/>
      <c r="CCK8" s="149"/>
      <c r="CCL8" s="149"/>
      <c r="CCM8" s="149"/>
      <c r="CCN8" s="149"/>
      <c r="CCO8" s="149"/>
      <c r="CCP8" s="149"/>
      <c r="CCQ8" s="149"/>
      <c r="CCR8" s="149"/>
      <c r="CCS8" s="149"/>
      <c r="CCT8" s="149"/>
      <c r="CCU8" s="149"/>
      <c r="CCV8" s="149"/>
      <c r="CCW8" s="149"/>
      <c r="CCX8" s="149"/>
      <c r="CCY8" s="149"/>
      <c r="CCZ8" s="149"/>
      <c r="CDA8" s="149"/>
      <c r="CDB8" s="149"/>
      <c r="CDC8" s="149"/>
      <c r="CDD8" s="149"/>
      <c r="CDE8" s="149"/>
      <c r="CDF8" s="149"/>
      <c r="CDG8" s="149"/>
      <c r="CDH8" s="149"/>
      <c r="CDI8" s="149"/>
      <c r="CDJ8" s="149"/>
      <c r="CDK8" s="149"/>
      <c r="CDL8" s="149"/>
      <c r="CDM8" s="149"/>
      <c r="CDN8" s="149"/>
      <c r="CDO8" s="149"/>
      <c r="CDP8" s="149"/>
      <c r="CDQ8" s="149"/>
      <c r="CDR8" s="149"/>
      <c r="CDS8" s="149"/>
      <c r="CDT8" s="149"/>
      <c r="CDU8" s="149"/>
      <c r="CDV8" s="149"/>
      <c r="CDW8" s="149"/>
      <c r="CDX8" s="149"/>
      <c r="CDY8" s="149"/>
      <c r="CDZ8" s="149"/>
      <c r="CEA8" s="149"/>
      <c r="CEB8" s="149"/>
      <c r="CEC8" s="149"/>
      <c r="CED8" s="149"/>
      <c r="CEE8" s="149"/>
      <c r="CEF8" s="149"/>
      <c r="CEG8" s="149"/>
      <c r="CEH8" s="149"/>
      <c r="CEI8" s="149"/>
      <c r="CEJ8" s="149"/>
      <c r="CEK8" s="149"/>
      <c r="CEL8" s="149"/>
      <c r="CEM8" s="149"/>
      <c r="CEN8" s="149"/>
      <c r="CEO8" s="149"/>
      <c r="CEP8" s="149"/>
      <c r="CEQ8" s="149"/>
      <c r="CER8" s="149"/>
      <c r="CES8" s="149"/>
      <c r="CET8" s="149"/>
      <c r="CEU8" s="149"/>
      <c r="CEV8" s="149"/>
      <c r="CEW8" s="149"/>
      <c r="CEX8" s="149"/>
      <c r="CEY8" s="149"/>
      <c r="CEZ8" s="149"/>
      <c r="CFA8" s="149"/>
      <c r="CFB8" s="149"/>
      <c r="CFC8" s="149"/>
      <c r="CFD8" s="149"/>
      <c r="CFE8" s="149"/>
      <c r="CFF8" s="149"/>
      <c r="CFG8" s="149"/>
      <c r="CFH8" s="149"/>
      <c r="CFI8" s="149"/>
      <c r="CFJ8" s="149"/>
      <c r="CFK8" s="149"/>
      <c r="CFL8" s="149"/>
      <c r="CFM8" s="149"/>
      <c r="CFN8" s="149"/>
      <c r="CFO8" s="149"/>
      <c r="CFP8" s="149"/>
      <c r="CFQ8" s="149"/>
      <c r="CFR8" s="149"/>
      <c r="CFS8" s="149"/>
      <c r="CFT8" s="149"/>
      <c r="CFU8" s="149"/>
      <c r="CFV8" s="149"/>
      <c r="CFW8" s="149"/>
      <c r="CFX8" s="149"/>
      <c r="CFY8" s="149"/>
      <c r="CFZ8" s="149"/>
      <c r="CGA8" s="149"/>
      <c r="CGB8" s="149"/>
      <c r="CGC8" s="149"/>
      <c r="CGD8" s="149"/>
      <c r="CGE8" s="149"/>
      <c r="CGF8" s="149"/>
      <c r="CGG8" s="149"/>
      <c r="CGH8" s="149"/>
      <c r="CGI8" s="149"/>
      <c r="CGJ8" s="149"/>
      <c r="CGK8" s="149"/>
      <c r="CGL8" s="149"/>
      <c r="CGM8" s="149"/>
      <c r="CGN8" s="149"/>
      <c r="CGO8" s="149"/>
      <c r="CGP8" s="149"/>
      <c r="CGQ8" s="149"/>
      <c r="CGR8" s="149"/>
      <c r="CGS8" s="149"/>
      <c r="CGT8" s="149"/>
      <c r="CGU8" s="149"/>
      <c r="CGV8" s="149"/>
      <c r="CGW8" s="149"/>
      <c r="CGX8" s="149"/>
      <c r="CGY8" s="149"/>
      <c r="CGZ8" s="149"/>
      <c r="CHA8" s="149"/>
      <c r="CHB8" s="149"/>
      <c r="CHC8" s="149"/>
      <c r="CHD8" s="149"/>
      <c r="CHE8" s="149"/>
      <c r="CHF8" s="149"/>
      <c r="CHG8" s="149"/>
      <c r="CHH8" s="149"/>
      <c r="CHI8" s="149"/>
      <c r="CHJ8" s="149"/>
      <c r="CHK8" s="149"/>
      <c r="CHL8" s="149"/>
      <c r="CHM8" s="149"/>
      <c r="CHN8" s="149"/>
      <c r="CHO8" s="149"/>
      <c r="CHP8" s="149"/>
      <c r="CHQ8" s="149"/>
      <c r="CHR8" s="149"/>
      <c r="CHS8" s="149"/>
      <c r="CHT8" s="149"/>
      <c r="CHU8" s="149"/>
      <c r="CHV8" s="149"/>
      <c r="CHW8" s="149"/>
      <c r="CHX8" s="149"/>
      <c r="CHY8" s="149"/>
      <c r="CHZ8" s="149"/>
      <c r="CIA8" s="149"/>
      <c r="CIB8" s="149"/>
      <c r="CIC8" s="149"/>
      <c r="CID8" s="149"/>
      <c r="CIE8" s="149"/>
      <c r="CIF8" s="149"/>
      <c r="CIG8" s="149"/>
      <c r="CIH8" s="149"/>
      <c r="CII8" s="149"/>
      <c r="CIJ8" s="149"/>
      <c r="CIK8" s="149"/>
      <c r="CIL8" s="149"/>
      <c r="CIM8" s="149"/>
      <c r="CIN8" s="149"/>
      <c r="CIO8" s="149"/>
      <c r="CIP8" s="149"/>
      <c r="CIQ8" s="149"/>
      <c r="CIR8" s="149"/>
      <c r="CIS8" s="149"/>
      <c r="CIT8" s="149"/>
      <c r="CIU8" s="149"/>
      <c r="CIV8" s="149"/>
      <c r="CIW8" s="149"/>
      <c r="CIX8" s="149"/>
      <c r="CIY8" s="149"/>
      <c r="CIZ8" s="149"/>
      <c r="CJA8" s="149"/>
      <c r="CJB8" s="149"/>
      <c r="CJC8" s="149"/>
      <c r="CJD8" s="149"/>
      <c r="CJE8" s="149"/>
      <c r="CJF8" s="149"/>
      <c r="CJG8" s="149"/>
      <c r="CJH8" s="149"/>
      <c r="CJI8" s="149"/>
      <c r="CJJ8" s="149"/>
      <c r="CJK8" s="149"/>
      <c r="CJL8" s="149"/>
      <c r="CJM8" s="149"/>
      <c r="CJN8" s="149"/>
      <c r="CJO8" s="149"/>
      <c r="CJP8" s="149"/>
      <c r="CJQ8" s="149"/>
      <c r="CJR8" s="149"/>
      <c r="CJS8" s="149"/>
      <c r="CJT8" s="149"/>
      <c r="CJU8" s="149"/>
      <c r="CJV8" s="149"/>
      <c r="CJW8" s="149"/>
      <c r="CJX8" s="149"/>
      <c r="CJY8" s="149"/>
      <c r="CJZ8" s="149"/>
      <c r="CKA8" s="149"/>
      <c r="CKB8" s="149"/>
      <c r="CKC8" s="149"/>
      <c r="CKD8" s="149"/>
      <c r="CKE8" s="149"/>
      <c r="CKF8" s="149"/>
      <c r="CKG8" s="149"/>
      <c r="CKH8" s="149"/>
      <c r="CKI8" s="149"/>
      <c r="CKJ8" s="149"/>
      <c r="CKK8" s="149"/>
      <c r="CKL8" s="149"/>
      <c r="CKM8" s="149"/>
      <c r="CKN8" s="149"/>
      <c r="CKO8" s="149"/>
      <c r="CKP8" s="149"/>
      <c r="CKQ8" s="149"/>
      <c r="CKR8" s="149"/>
      <c r="CKS8" s="149"/>
      <c r="CKT8" s="149"/>
      <c r="CKU8" s="149"/>
      <c r="CKV8" s="149"/>
      <c r="CKW8" s="149"/>
      <c r="CKX8" s="149"/>
      <c r="CKY8" s="149"/>
      <c r="CKZ8" s="149"/>
      <c r="CLA8" s="149"/>
      <c r="CLB8" s="149"/>
      <c r="CLC8" s="149"/>
      <c r="CLD8" s="149"/>
      <c r="CLE8" s="149"/>
      <c r="CLF8" s="149"/>
      <c r="CLG8" s="149"/>
      <c r="CLH8" s="149"/>
      <c r="CLI8" s="149"/>
      <c r="CLJ8" s="149"/>
      <c r="CLK8" s="149"/>
      <c r="CLL8" s="149"/>
      <c r="CLM8" s="149"/>
      <c r="CLN8" s="149"/>
      <c r="CLO8" s="149"/>
      <c r="CLP8" s="149"/>
      <c r="CLQ8" s="149"/>
      <c r="CLR8" s="149"/>
      <c r="CLS8" s="149"/>
      <c r="CLT8" s="149"/>
      <c r="CLU8" s="149"/>
      <c r="CLV8" s="149"/>
      <c r="CLW8" s="149"/>
      <c r="CLX8" s="149"/>
      <c r="CLY8" s="149"/>
      <c r="CLZ8" s="149"/>
      <c r="CMA8" s="149"/>
      <c r="CMB8" s="149"/>
      <c r="CMC8" s="149"/>
      <c r="CMD8" s="149"/>
      <c r="CME8" s="149"/>
      <c r="CMF8" s="149"/>
      <c r="CMG8" s="149"/>
      <c r="CMH8" s="149"/>
      <c r="CMI8" s="149"/>
      <c r="CMJ8" s="149"/>
      <c r="CMK8" s="149"/>
      <c r="CML8" s="149"/>
      <c r="CMM8" s="149"/>
      <c r="CMN8" s="149"/>
      <c r="CMO8" s="149"/>
      <c r="CMP8" s="149"/>
      <c r="CMQ8" s="149"/>
      <c r="CMR8" s="149"/>
      <c r="CMS8" s="149"/>
      <c r="CMT8" s="149"/>
      <c r="CMU8" s="149"/>
      <c r="CMV8" s="149"/>
      <c r="CMW8" s="149"/>
      <c r="CMX8" s="149"/>
      <c r="CMY8" s="149"/>
      <c r="CMZ8" s="149"/>
      <c r="CNA8" s="149"/>
      <c r="CNB8" s="149"/>
      <c r="CNC8" s="149"/>
      <c r="CND8" s="149"/>
      <c r="CNE8" s="149"/>
      <c r="CNF8" s="149"/>
      <c r="CNG8" s="149"/>
      <c r="CNH8" s="149"/>
      <c r="CNI8" s="149"/>
      <c r="CNJ8" s="149"/>
      <c r="CNK8" s="149"/>
      <c r="CNL8" s="149"/>
      <c r="CNM8" s="149"/>
      <c r="CNN8" s="149"/>
      <c r="CNO8" s="149"/>
      <c r="CNP8" s="149"/>
      <c r="CNQ8" s="149"/>
      <c r="CNR8" s="149"/>
      <c r="CNS8" s="149"/>
      <c r="CNT8" s="149"/>
      <c r="CNU8" s="149"/>
      <c r="CNV8" s="149"/>
      <c r="CNW8" s="149"/>
      <c r="CNX8" s="149"/>
      <c r="CNY8" s="149"/>
      <c r="CNZ8" s="149"/>
      <c r="COA8" s="149"/>
      <c r="COB8" s="149"/>
      <c r="COC8" s="149"/>
      <c r="COD8" s="149"/>
      <c r="COE8" s="149"/>
      <c r="COF8" s="149"/>
      <c r="COG8" s="149"/>
      <c r="COH8" s="149"/>
      <c r="COI8" s="149"/>
      <c r="COJ8" s="149"/>
      <c r="COK8" s="149"/>
      <c r="COL8" s="149"/>
      <c r="COM8" s="149"/>
      <c r="CON8" s="149"/>
      <c r="COO8" s="149"/>
      <c r="COP8" s="149"/>
      <c r="COQ8" s="149"/>
      <c r="COR8" s="149"/>
      <c r="COS8" s="149"/>
      <c r="COT8" s="149"/>
      <c r="COU8" s="149"/>
      <c r="COV8" s="149"/>
      <c r="COW8" s="149"/>
      <c r="COX8" s="149"/>
      <c r="COY8" s="149"/>
      <c r="COZ8" s="149"/>
      <c r="CPA8" s="149"/>
      <c r="CPB8" s="149"/>
      <c r="CPC8" s="149"/>
      <c r="CPD8" s="149"/>
      <c r="CPE8" s="149"/>
      <c r="CPF8" s="149"/>
      <c r="CPG8" s="149"/>
      <c r="CPH8" s="149"/>
      <c r="CPI8" s="149"/>
      <c r="CPJ8" s="149"/>
      <c r="CPK8" s="149"/>
      <c r="CPL8" s="149"/>
      <c r="CPM8" s="149"/>
      <c r="CPN8" s="149"/>
      <c r="CPO8" s="149"/>
      <c r="CPP8" s="149"/>
      <c r="CPQ8" s="149"/>
      <c r="CPR8" s="149"/>
      <c r="CPS8" s="149"/>
      <c r="CPT8" s="149"/>
      <c r="CPU8" s="149"/>
      <c r="CPV8" s="149"/>
      <c r="CPW8" s="149"/>
      <c r="CPX8" s="149"/>
      <c r="CPY8" s="149"/>
      <c r="CPZ8" s="149"/>
      <c r="CQA8" s="149"/>
      <c r="CQB8" s="149"/>
      <c r="CQC8" s="149"/>
      <c r="CQD8" s="149"/>
      <c r="CQE8" s="149"/>
      <c r="CQF8" s="149"/>
      <c r="CQG8" s="149"/>
      <c r="CQH8" s="149"/>
      <c r="CQI8" s="149"/>
      <c r="CQJ8" s="149"/>
      <c r="CQK8" s="149"/>
      <c r="CQL8" s="149"/>
      <c r="CQM8" s="149"/>
      <c r="CQN8" s="149"/>
      <c r="CQO8" s="149"/>
      <c r="CQP8" s="149"/>
      <c r="CQQ8" s="149"/>
      <c r="CQR8" s="149"/>
      <c r="CQS8" s="149"/>
      <c r="CQT8" s="149"/>
      <c r="CQU8" s="149"/>
      <c r="CQV8" s="149"/>
      <c r="CQW8" s="149"/>
      <c r="CQX8" s="149"/>
      <c r="CQY8" s="149"/>
      <c r="CQZ8" s="149"/>
      <c r="CRA8" s="149"/>
      <c r="CRB8" s="149"/>
      <c r="CRC8" s="149"/>
      <c r="CRD8" s="149"/>
      <c r="CRE8" s="149"/>
      <c r="CRF8" s="149"/>
      <c r="CRG8" s="149"/>
      <c r="CRH8" s="149"/>
      <c r="CRI8" s="149"/>
      <c r="CRJ8" s="149"/>
      <c r="CRK8" s="149"/>
      <c r="CRL8" s="149"/>
      <c r="CRM8" s="149"/>
      <c r="CRN8" s="149"/>
      <c r="CRO8" s="149"/>
      <c r="CRP8" s="149"/>
      <c r="CRQ8" s="149"/>
      <c r="CRR8" s="149"/>
      <c r="CRS8" s="149"/>
      <c r="CRT8" s="149"/>
      <c r="CRU8" s="149"/>
      <c r="CRV8" s="149"/>
      <c r="CRW8" s="149"/>
      <c r="CRX8" s="149"/>
      <c r="CRY8" s="149"/>
      <c r="CRZ8" s="149"/>
      <c r="CSA8" s="149"/>
      <c r="CSB8" s="149"/>
      <c r="CSC8" s="149"/>
      <c r="CSD8" s="149"/>
      <c r="CSE8" s="149"/>
      <c r="CSF8" s="149"/>
      <c r="CSG8" s="149"/>
      <c r="CSH8" s="149"/>
      <c r="CSI8" s="149"/>
      <c r="CSJ8" s="149"/>
      <c r="CSK8" s="149"/>
      <c r="CSL8" s="149"/>
      <c r="CSM8" s="149"/>
      <c r="CSN8" s="149"/>
      <c r="CSO8" s="149"/>
      <c r="CSP8" s="149"/>
      <c r="CSQ8" s="149"/>
      <c r="CSR8" s="149"/>
      <c r="CSS8" s="149"/>
      <c r="CST8" s="149"/>
      <c r="CSU8" s="149"/>
      <c r="CSV8" s="149"/>
      <c r="CSW8" s="149"/>
      <c r="CSX8" s="149"/>
      <c r="CSY8" s="149"/>
      <c r="CSZ8" s="149"/>
      <c r="CTA8" s="149"/>
      <c r="CTB8" s="149"/>
      <c r="CTC8" s="149"/>
      <c r="CTD8" s="149"/>
      <c r="CTE8" s="149"/>
      <c r="CTF8" s="149"/>
      <c r="CTG8" s="149"/>
      <c r="CTH8" s="149"/>
      <c r="CTI8" s="149"/>
      <c r="CTJ8" s="149"/>
      <c r="CTK8" s="149"/>
      <c r="CTL8" s="149"/>
      <c r="CTM8" s="149"/>
      <c r="CTN8" s="149"/>
      <c r="CTO8" s="149"/>
      <c r="CTP8" s="149"/>
      <c r="CTQ8" s="149"/>
      <c r="CTR8" s="149"/>
      <c r="CTS8" s="149"/>
      <c r="CTT8" s="149"/>
      <c r="CTU8" s="149"/>
      <c r="CTV8" s="149"/>
      <c r="CTW8" s="149"/>
      <c r="CTX8" s="149"/>
      <c r="CTY8" s="149"/>
      <c r="CTZ8" s="149"/>
      <c r="CUA8" s="149"/>
      <c r="CUB8" s="149"/>
      <c r="CUC8" s="149"/>
      <c r="CUD8" s="149"/>
      <c r="CUE8" s="149"/>
      <c r="CUF8" s="149"/>
      <c r="CUG8" s="149"/>
      <c r="CUH8" s="149"/>
      <c r="CUI8" s="149"/>
      <c r="CUJ8" s="149"/>
      <c r="CUK8" s="149"/>
      <c r="CUL8" s="149"/>
      <c r="CUM8" s="149"/>
      <c r="CUN8" s="149"/>
      <c r="CUO8" s="149"/>
      <c r="CUP8" s="149"/>
      <c r="CUQ8" s="149"/>
      <c r="CUR8" s="149"/>
      <c r="CUS8" s="149"/>
      <c r="CUT8" s="149"/>
      <c r="CUU8" s="149"/>
      <c r="CUV8" s="149"/>
      <c r="CUW8" s="149"/>
      <c r="CUX8" s="149"/>
      <c r="CUY8" s="149"/>
      <c r="CUZ8" s="149"/>
      <c r="CVA8" s="149"/>
      <c r="CVB8" s="149"/>
      <c r="CVC8" s="149"/>
      <c r="CVD8" s="149"/>
      <c r="CVE8" s="149"/>
      <c r="CVF8" s="149"/>
      <c r="CVG8" s="149"/>
      <c r="CVH8" s="149"/>
      <c r="CVI8" s="149"/>
      <c r="CVJ8" s="149"/>
      <c r="CVK8" s="149"/>
      <c r="CVL8" s="149"/>
      <c r="CVM8" s="149"/>
      <c r="CVN8" s="149"/>
      <c r="CVO8" s="149"/>
      <c r="CVP8" s="149"/>
      <c r="CVQ8" s="149"/>
      <c r="CVR8" s="149"/>
      <c r="CVS8" s="149"/>
      <c r="CVT8" s="149"/>
      <c r="CVU8" s="149"/>
      <c r="CVV8" s="149"/>
      <c r="CVW8" s="149"/>
      <c r="CVX8" s="149"/>
      <c r="CVY8" s="149"/>
      <c r="CVZ8" s="149"/>
      <c r="CWA8" s="149"/>
      <c r="CWB8" s="149"/>
      <c r="CWC8" s="149"/>
      <c r="CWD8" s="149"/>
      <c r="CWE8" s="149"/>
      <c r="CWF8" s="149"/>
      <c r="CWG8" s="149"/>
      <c r="CWH8" s="149"/>
      <c r="CWI8" s="149"/>
      <c r="CWJ8" s="149"/>
      <c r="CWK8" s="149"/>
      <c r="CWL8" s="149"/>
      <c r="CWM8" s="149"/>
      <c r="CWN8" s="149"/>
      <c r="CWO8" s="149"/>
      <c r="CWP8" s="149"/>
      <c r="CWQ8" s="149"/>
      <c r="CWR8" s="149"/>
      <c r="CWS8" s="149"/>
      <c r="CWT8" s="149"/>
      <c r="CWU8" s="149"/>
      <c r="CWV8" s="149"/>
      <c r="CWW8" s="149"/>
      <c r="CWX8" s="149"/>
      <c r="CWY8" s="149"/>
      <c r="CWZ8" s="149"/>
      <c r="CXA8" s="149"/>
      <c r="CXB8" s="149"/>
      <c r="CXC8" s="149"/>
      <c r="CXD8" s="149"/>
      <c r="CXE8" s="149"/>
      <c r="CXF8" s="149"/>
      <c r="CXG8" s="149"/>
      <c r="CXH8" s="149"/>
      <c r="CXI8" s="149"/>
      <c r="CXJ8" s="149"/>
      <c r="CXK8" s="149"/>
      <c r="CXL8" s="149"/>
      <c r="CXM8" s="149"/>
      <c r="CXN8" s="149"/>
      <c r="CXO8" s="149"/>
      <c r="CXP8" s="149"/>
      <c r="CXQ8" s="149"/>
      <c r="CXR8" s="149"/>
      <c r="CXS8" s="149"/>
      <c r="CXT8" s="149"/>
      <c r="CXU8" s="149"/>
      <c r="CXV8" s="149"/>
      <c r="CXW8" s="149"/>
      <c r="CXX8" s="149"/>
      <c r="CXY8" s="149"/>
      <c r="CXZ8" s="149"/>
      <c r="CYA8" s="149"/>
      <c r="CYB8" s="149"/>
      <c r="CYC8" s="149"/>
      <c r="CYD8" s="149"/>
      <c r="CYE8" s="149"/>
      <c r="CYF8" s="149"/>
      <c r="CYG8" s="149"/>
      <c r="CYH8" s="149"/>
      <c r="CYI8" s="149"/>
      <c r="CYJ8" s="149"/>
      <c r="CYK8" s="149"/>
      <c r="CYL8" s="149"/>
      <c r="CYM8" s="149"/>
      <c r="CYN8" s="149"/>
      <c r="CYO8" s="149"/>
      <c r="CYP8" s="149"/>
      <c r="CYQ8" s="149"/>
      <c r="CYR8" s="149"/>
      <c r="CYS8" s="149"/>
      <c r="CYT8" s="149"/>
      <c r="CYU8" s="149"/>
      <c r="CYV8" s="149"/>
      <c r="CYW8" s="149"/>
      <c r="CYX8" s="149"/>
      <c r="CYY8" s="149"/>
      <c r="CYZ8" s="149"/>
      <c r="CZA8" s="149"/>
      <c r="CZB8" s="149"/>
      <c r="CZC8" s="149"/>
      <c r="CZD8" s="149"/>
      <c r="CZE8" s="149"/>
      <c r="CZF8" s="149"/>
      <c r="CZG8" s="149"/>
      <c r="CZH8" s="149"/>
      <c r="CZI8" s="149"/>
      <c r="CZJ8" s="149"/>
      <c r="CZK8" s="149"/>
      <c r="CZL8" s="149"/>
      <c r="CZM8" s="149"/>
      <c r="CZN8" s="149"/>
      <c r="CZO8" s="149"/>
      <c r="CZP8" s="149"/>
      <c r="CZQ8" s="149"/>
      <c r="CZR8" s="149"/>
      <c r="CZS8" s="149"/>
      <c r="CZT8" s="149"/>
      <c r="CZU8" s="149"/>
      <c r="CZV8" s="149"/>
      <c r="CZW8" s="149"/>
      <c r="CZX8" s="149"/>
      <c r="CZY8" s="149"/>
      <c r="CZZ8" s="149"/>
      <c r="DAA8" s="149"/>
      <c r="DAB8" s="149"/>
      <c r="DAC8" s="149"/>
      <c r="DAD8" s="149"/>
      <c r="DAE8" s="149"/>
      <c r="DAF8" s="149"/>
      <c r="DAG8" s="149"/>
      <c r="DAH8" s="149"/>
      <c r="DAI8" s="149"/>
      <c r="DAJ8" s="149"/>
      <c r="DAK8" s="149"/>
      <c r="DAL8" s="149"/>
      <c r="DAM8" s="149"/>
      <c r="DAN8" s="149"/>
      <c r="DAO8" s="149"/>
      <c r="DAP8" s="149"/>
      <c r="DAQ8" s="149"/>
      <c r="DAR8" s="149"/>
      <c r="DAS8" s="149"/>
      <c r="DAT8" s="149"/>
      <c r="DAU8" s="149"/>
      <c r="DAV8" s="149"/>
      <c r="DAW8" s="149"/>
      <c r="DAX8" s="149"/>
      <c r="DAY8" s="149"/>
      <c r="DAZ8" s="149"/>
      <c r="DBA8" s="149"/>
      <c r="DBB8" s="149"/>
      <c r="DBC8" s="149"/>
      <c r="DBD8" s="149"/>
      <c r="DBE8" s="149"/>
      <c r="DBF8" s="149"/>
      <c r="DBG8" s="149"/>
      <c r="DBH8" s="149"/>
      <c r="DBI8" s="149"/>
      <c r="DBJ8" s="149"/>
      <c r="DBK8" s="149"/>
      <c r="DBL8" s="149"/>
      <c r="DBM8" s="149"/>
      <c r="DBN8" s="149"/>
      <c r="DBO8" s="149"/>
      <c r="DBP8" s="149"/>
      <c r="DBQ8" s="149"/>
      <c r="DBR8" s="149"/>
      <c r="DBS8" s="149"/>
      <c r="DBT8" s="149"/>
      <c r="DBU8" s="149"/>
      <c r="DBV8" s="149"/>
      <c r="DBW8" s="149"/>
      <c r="DBX8" s="149"/>
      <c r="DBY8" s="149"/>
      <c r="DBZ8" s="149"/>
      <c r="DCA8" s="149"/>
      <c r="DCB8" s="149"/>
      <c r="DCC8" s="149"/>
      <c r="DCD8" s="149"/>
      <c r="DCE8" s="149"/>
      <c r="DCF8" s="149"/>
      <c r="DCG8" s="149"/>
      <c r="DCH8" s="149"/>
      <c r="DCI8" s="149"/>
      <c r="DCJ8" s="149"/>
      <c r="DCK8" s="149"/>
      <c r="DCL8" s="149"/>
      <c r="DCM8" s="149"/>
      <c r="DCN8" s="149"/>
      <c r="DCO8" s="149"/>
      <c r="DCP8" s="149"/>
      <c r="DCQ8" s="149"/>
      <c r="DCR8" s="149"/>
      <c r="DCS8" s="149"/>
      <c r="DCT8" s="149"/>
      <c r="DCU8" s="149"/>
      <c r="DCV8" s="149"/>
      <c r="DCW8" s="149"/>
      <c r="DCX8" s="149"/>
      <c r="DCY8" s="149"/>
      <c r="DCZ8" s="149"/>
      <c r="DDA8" s="149"/>
      <c r="DDB8" s="149"/>
      <c r="DDC8" s="149"/>
      <c r="DDD8" s="149"/>
      <c r="DDE8" s="149"/>
      <c r="DDF8" s="149"/>
      <c r="DDG8" s="149"/>
      <c r="DDH8" s="149"/>
      <c r="DDI8" s="149"/>
      <c r="DDJ8" s="149"/>
      <c r="DDK8" s="149"/>
      <c r="DDL8" s="149"/>
      <c r="DDM8" s="149"/>
      <c r="DDN8" s="149"/>
      <c r="DDO8" s="149"/>
      <c r="DDP8" s="149"/>
      <c r="DDQ8" s="149"/>
      <c r="DDR8" s="149"/>
      <c r="DDS8" s="149"/>
      <c r="DDT8" s="149"/>
      <c r="DDU8" s="149"/>
      <c r="DDV8" s="149"/>
      <c r="DDW8" s="149"/>
      <c r="DDX8" s="149"/>
      <c r="DDY8" s="149"/>
      <c r="DDZ8" s="149"/>
      <c r="DEA8" s="149"/>
      <c r="DEB8" s="149"/>
      <c r="DEC8" s="149"/>
      <c r="DED8" s="149"/>
      <c r="DEE8" s="149"/>
      <c r="DEF8" s="149"/>
      <c r="DEG8" s="149"/>
      <c r="DEH8" s="149"/>
      <c r="DEI8" s="149"/>
      <c r="DEJ8" s="149"/>
      <c r="DEK8" s="149"/>
      <c r="DEL8" s="149"/>
      <c r="DEM8" s="149"/>
      <c r="DEN8" s="149"/>
      <c r="DEO8" s="149"/>
      <c r="DEP8" s="149"/>
      <c r="DEQ8" s="149"/>
      <c r="DER8" s="149"/>
      <c r="DES8" s="149"/>
      <c r="DET8" s="149"/>
      <c r="DEU8" s="149"/>
      <c r="DEV8" s="149"/>
      <c r="DEW8" s="149"/>
      <c r="DEX8" s="149"/>
      <c r="DEY8" s="149"/>
      <c r="DEZ8" s="149"/>
      <c r="DFA8" s="149"/>
      <c r="DFB8" s="149"/>
      <c r="DFC8" s="149"/>
      <c r="DFD8" s="149"/>
      <c r="DFE8" s="149"/>
      <c r="DFF8" s="149"/>
      <c r="DFG8" s="149"/>
      <c r="DFH8" s="149"/>
      <c r="DFI8" s="149"/>
      <c r="DFJ8" s="149"/>
      <c r="DFK8" s="149"/>
      <c r="DFL8" s="149"/>
      <c r="DFM8" s="149"/>
      <c r="DFN8" s="149"/>
      <c r="DFO8" s="149"/>
      <c r="DFP8" s="149"/>
      <c r="DFQ8" s="149"/>
      <c r="DFR8" s="149"/>
      <c r="DFS8" s="149"/>
      <c r="DFT8" s="149"/>
      <c r="DFU8" s="149"/>
      <c r="DFV8" s="149"/>
      <c r="DFW8" s="149"/>
      <c r="DFX8" s="149"/>
      <c r="DFY8" s="149"/>
      <c r="DFZ8" s="149"/>
      <c r="DGA8" s="149"/>
      <c r="DGB8" s="149"/>
      <c r="DGC8" s="149"/>
      <c r="DGD8" s="149"/>
      <c r="DGE8" s="149"/>
      <c r="DGF8" s="149"/>
      <c r="DGG8" s="149"/>
      <c r="DGH8" s="149"/>
      <c r="DGI8" s="149"/>
      <c r="DGJ8" s="149"/>
      <c r="DGK8" s="149"/>
      <c r="DGL8" s="149"/>
      <c r="DGM8" s="149"/>
      <c r="DGN8" s="149"/>
      <c r="DGO8" s="149"/>
      <c r="DGP8" s="149"/>
      <c r="DGQ8" s="149"/>
      <c r="DGR8" s="149"/>
      <c r="DGS8" s="149"/>
      <c r="DGT8" s="149"/>
      <c r="DGU8" s="149"/>
      <c r="DGV8" s="149"/>
      <c r="DGW8" s="149"/>
      <c r="DGX8" s="149"/>
      <c r="DGY8" s="149"/>
      <c r="DGZ8" s="149"/>
      <c r="DHA8" s="149"/>
      <c r="DHB8" s="149"/>
      <c r="DHC8" s="149"/>
      <c r="DHD8" s="149"/>
      <c r="DHE8" s="149"/>
      <c r="DHF8" s="149"/>
      <c r="DHG8" s="149"/>
      <c r="DHH8" s="149"/>
      <c r="DHI8" s="149"/>
      <c r="DHJ8" s="149"/>
      <c r="DHK8" s="149"/>
      <c r="DHL8" s="149"/>
      <c r="DHM8" s="149"/>
      <c r="DHN8" s="149"/>
      <c r="DHO8" s="149"/>
      <c r="DHP8" s="149"/>
      <c r="DHQ8" s="149"/>
      <c r="DHR8" s="149"/>
      <c r="DHS8" s="149"/>
      <c r="DHT8" s="149"/>
      <c r="DHU8" s="149"/>
      <c r="DHV8" s="149"/>
      <c r="DHW8" s="149"/>
      <c r="DHX8" s="149"/>
      <c r="DHY8" s="149"/>
      <c r="DHZ8" s="149"/>
      <c r="DIA8" s="149"/>
      <c r="DIB8" s="149"/>
      <c r="DIC8" s="149"/>
      <c r="DID8" s="149"/>
      <c r="DIE8" s="149"/>
      <c r="DIF8" s="149"/>
      <c r="DIG8" s="149"/>
      <c r="DIH8" s="149"/>
      <c r="DII8" s="149"/>
      <c r="DIJ8" s="149"/>
      <c r="DIK8" s="149"/>
      <c r="DIL8" s="149"/>
      <c r="DIM8" s="149"/>
      <c r="DIN8" s="149"/>
      <c r="DIO8" s="149"/>
      <c r="DIP8" s="149"/>
      <c r="DIQ8" s="149"/>
      <c r="DIR8" s="149"/>
      <c r="DIS8" s="149"/>
      <c r="DIT8" s="149"/>
      <c r="DIU8" s="149"/>
      <c r="DIV8" s="149"/>
      <c r="DIW8" s="149"/>
      <c r="DIX8" s="149"/>
      <c r="DIY8" s="149"/>
      <c r="DIZ8" s="149"/>
      <c r="DJA8" s="149"/>
      <c r="DJB8" s="149"/>
      <c r="DJC8" s="149"/>
      <c r="DJD8" s="149"/>
      <c r="DJE8" s="149"/>
      <c r="DJF8" s="149"/>
      <c r="DJG8" s="149"/>
      <c r="DJH8" s="149"/>
      <c r="DJI8" s="149"/>
      <c r="DJJ8" s="149"/>
      <c r="DJK8" s="149"/>
      <c r="DJL8" s="149"/>
      <c r="DJM8" s="149"/>
      <c r="DJN8" s="149"/>
      <c r="DJO8" s="149"/>
      <c r="DJP8" s="149"/>
      <c r="DJQ8" s="149"/>
      <c r="DJR8" s="149"/>
      <c r="DJS8" s="149"/>
      <c r="DJT8" s="149"/>
      <c r="DJU8" s="149"/>
      <c r="DJV8" s="149"/>
      <c r="DJW8" s="149"/>
      <c r="DJX8" s="149"/>
      <c r="DJY8" s="149"/>
      <c r="DJZ8" s="149"/>
      <c r="DKA8" s="149"/>
      <c r="DKB8" s="149"/>
      <c r="DKC8" s="149"/>
      <c r="DKD8" s="149"/>
      <c r="DKE8" s="149"/>
      <c r="DKF8" s="149"/>
      <c r="DKG8" s="149"/>
      <c r="DKH8" s="149"/>
      <c r="DKI8" s="149"/>
      <c r="DKJ8" s="149"/>
      <c r="DKK8" s="149"/>
      <c r="DKL8" s="149"/>
      <c r="DKM8" s="149"/>
      <c r="DKN8" s="149"/>
      <c r="DKO8" s="149"/>
      <c r="DKP8" s="149"/>
      <c r="DKQ8" s="149"/>
      <c r="DKR8" s="149"/>
      <c r="DKS8" s="149"/>
      <c r="DKT8" s="149"/>
      <c r="DKU8" s="149"/>
      <c r="DKV8" s="149"/>
      <c r="DKW8" s="149"/>
      <c r="DKX8" s="149"/>
      <c r="DKY8" s="149"/>
      <c r="DKZ8" s="149"/>
      <c r="DLA8" s="149"/>
      <c r="DLB8" s="149"/>
      <c r="DLC8" s="149"/>
      <c r="DLD8" s="149"/>
      <c r="DLE8" s="149"/>
      <c r="DLF8" s="149"/>
      <c r="DLG8" s="149"/>
      <c r="DLH8" s="149"/>
      <c r="DLI8" s="149"/>
      <c r="DLJ8" s="149"/>
      <c r="DLK8" s="149"/>
      <c r="DLL8" s="149"/>
      <c r="DLM8" s="149"/>
      <c r="DLN8" s="149"/>
      <c r="DLO8" s="149"/>
      <c r="DLP8" s="149"/>
      <c r="DLQ8" s="149"/>
      <c r="DLR8" s="149"/>
      <c r="DLS8" s="149"/>
      <c r="DLT8" s="149"/>
      <c r="DLU8" s="149"/>
      <c r="DLV8" s="149"/>
      <c r="DLW8" s="149"/>
      <c r="DLX8" s="149"/>
      <c r="DLY8" s="149"/>
      <c r="DLZ8" s="149"/>
      <c r="DMA8" s="149"/>
      <c r="DMB8" s="149"/>
      <c r="DMC8" s="149"/>
      <c r="DMD8" s="149"/>
      <c r="DME8" s="149"/>
      <c r="DMF8" s="149"/>
      <c r="DMG8" s="149"/>
      <c r="DMH8" s="149"/>
      <c r="DMI8" s="149"/>
      <c r="DMJ8" s="149"/>
      <c r="DMK8" s="149"/>
      <c r="DML8" s="149"/>
      <c r="DMM8" s="149"/>
      <c r="DMN8" s="149"/>
      <c r="DMO8" s="149"/>
      <c r="DMP8" s="149"/>
      <c r="DMQ8" s="149"/>
      <c r="DMR8" s="149"/>
      <c r="DMS8" s="149"/>
      <c r="DMT8" s="149"/>
      <c r="DMU8" s="149"/>
      <c r="DMV8" s="149"/>
      <c r="DMW8" s="149"/>
      <c r="DMX8" s="149"/>
      <c r="DMY8" s="149"/>
      <c r="DMZ8" s="149"/>
      <c r="DNA8" s="149"/>
      <c r="DNB8" s="149"/>
      <c r="DNC8" s="149"/>
      <c r="DND8" s="149"/>
      <c r="DNE8" s="149"/>
      <c r="DNF8" s="149"/>
      <c r="DNG8" s="149"/>
      <c r="DNH8" s="149"/>
      <c r="DNI8" s="149"/>
      <c r="DNJ8" s="149"/>
      <c r="DNK8" s="149"/>
      <c r="DNL8" s="149"/>
      <c r="DNM8" s="149"/>
      <c r="DNN8" s="149"/>
      <c r="DNO8" s="149"/>
      <c r="DNP8" s="149"/>
      <c r="DNQ8" s="149"/>
      <c r="DNR8" s="149"/>
      <c r="DNS8" s="149"/>
      <c r="DNT8" s="149"/>
      <c r="DNU8" s="149"/>
      <c r="DNV8" s="149"/>
      <c r="DNW8" s="149"/>
      <c r="DNX8" s="149"/>
      <c r="DNY8" s="149"/>
      <c r="DNZ8" s="149"/>
      <c r="DOA8" s="149"/>
      <c r="DOB8" s="149"/>
      <c r="DOC8" s="149"/>
      <c r="DOD8" s="149"/>
      <c r="DOE8" s="149"/>
      <c r="DOF8" s="149"/>
      <c r="DOG8" s="149"/>
      <c r="DOH8" s="149"/>
      <c r="DOI8" s="149"/>
      <c r="DOJ8" s="149"/>
      <c r="DOK8" s="149"/>
      <c r="DOL8" s="149"/>
      <c r="DOM8" s="149"/>
      <c r="DON8" s="149"/>
      <c r="DOO8" s="149"/>
      <c r="DOP8" s="149"/>
      <c r="DOQ8" s="149"/>
      <c r="DOR8" s="149"/>
      <c r="DOS8" s="149"/>
      <c r="DOT8" s="149"/>
      <c r="DOU8" s="149"/>
      <c r="DOV8" s="149"/>
      <c r="DOW8" s="149"/>
      <c r="DOX8" s="149"/>
      <c r="DOY8" s="149"/>
      <c r="DOZ8" s="149"/>
      <c r="DPA8" s="149"/>
      <c r="DPB8" s="149"/>
      <c r="DPC8" s="149"/>
      <c r="DPD8" s="149"/>
      <c r="DPE8" s="149"/>
      <c r="DPF8" s="149"/>
      <c r="DPG8" s="149"/>
      <c r="DPH8" s="149"/>
      <c r="DPI8" s="149"/>
      <c r="DPJ8" s="149"/>
      <c r="DPK8" s="149"/>
      <c r="DPL8" s="149"/>
      <c r="DPM8" s="149"/>
      <c r="DPN8" s="149"/>
      <c r="DPO8" s="149"/>
      <c r="DPP8" s="149"/>
      <c r="DPQ8" s="149"/>
      <c r="DPR8" s="149"/>
      <c r="DPS8" s="149"/>
      <c r="DPT8" s="149"/>
      <c r="DPU8" s="149"/>
      <c r="DPV8" s="149"/>
      <c r="DPW8" s="149"/>
      <c r="DPX8" s="149"/>
      <c r="DPY8" s="149"/>
      <c r="DPZ8" s="149"/>
      <c r="DQA8" s="149"/>
      <c r="DQB8" s="149"/>
      <c r="DQC8" s="149"/>
      <c r="DQD8" s="149"/>
      <c r="DQE8" s="149"/>
      <c r="DQF8" s="149"/>
      <c r="DQG8" s="149"/>
      <c r="DQH8" s="149"/>
      <c r="DQI8" s="149"/>
      <c r="DQJ8" s="149"/>
      <c r="DQK8" s="149"/>
      <c r="DQL8" s="149"/>
      <c r="DQM8" s="149"/>
      <c r="DQN8" s="149"/>
      <c r="DQO8" s="149"/>
      <c r="DQP8" s="149"/>
      <c r="DQQ8" s="149"/>
      <c r="DQR8" s="149"/>
      <c r="DQS8" s="149"/>
      <c r="DQT8" s="149"/>
      <c r="DQU8" s="149"/>
      <c r="DQV8" s="149"/>
      <c r="DQW8" s="149"/>
      <c r="DQX8" s="149"/>
      <c r="DQY8" s="149"/>
      <c r="DQZ8" s="149"/>
      <c r="DRA8" s="149"/>
      <c r="DRB8" s="149"/>
      <c r="DRC8" s="149"/>
      <c r="DRD8" s="149"/>
      <c r="DRE8" s="149"/>
      <c r="DRF8" s="149"/>
      <c r="DRG8" s="149"/>
      <c r="DRH8" s="149"/>
      <c r="DRI8" s="149"/>
      <c r="DRJ8" s="149"/>
      <c r="DRK8" s="149"/>
      <c r="DRL8" s="149"/>
      <c r="DRM8" s="149"/>
      <c r="DRN8" s="149"/>
      <c r="DRO8" s="149"/>
      <c r="DRP8" s="149"/>
      <c r="DRQ8" s="149"/>
      <c r="DRR8" s="149"/>
      <c r="DRS8" s="149"/>
      <c r="DRT8" s="149"/>
      <c r="DRU8" s="149"/>
      <c r="DRV8" s="149"/>
      <c r="DRW8" s="149"/>
      <c r="DRX8" s="149"/>
      <c r="DRY8" s="149"/>
      <c r="DRZ8" s="149"/>
      <c r="DSA8" s="149"/>
      <c r="DSB8" s="149"/>
      <c r="DSC8" s="149"/>
      <c r="DSD8" s="149"/>
      <c r="DSE8" s="149"/>
      <c r="DSF8" s="149"/>
      <c r="DSG8" s="149"/>
      <c r="DSH8" s="149"/>
      <c r="DSI8" s="149"/>
      <c r="DSJ8" s="149"/>
      <c r="DSK8" s="149"/>
      <c r="DSL8" s="149"/>
      <c r="DSM8" s="149"/>
      <c r="DSN8" s="149"/>
      <c r="DSO8" s="149"/>
      <c r="DSP8" s="149"/>
      <c r="DSQ8" s="149"/>
      <c r="DSR8" s="149"/>
      <c r="DSS8" s="149"/>
      <c r="DST8" s="149"/>
      <c r="DSU8" s="149"/>
      <c r="DSV8" s="149"/>
      <c r="DSW8" s="149"/>
      <c r="DSX8" s="149"/>
      <c r="DSY8" s="149"/>
      <c r="DSZ8" s="149"/>
      <c r="DTA8" s="149"/>
      <c r="DTB8" s="149"/>
      <c r="DTC8" s="149"/>
      <c r="DTD8" s="149"/>
      <c r="DTE8" s="149"/>
      <c r="DTF8" s="149"/>
      <c r="DTG8" s="149"/>
      <c r="DTH8" s="149"/>
      <c r="DTI8" s="149"/>
      <c r="DTJ8" s="149"/>
      <c r="DTK8" s="149"/>
      <c r="DTL8" s="149"/>
      <c r="DTM8" s="149"/>
      <c r="DTN8" s="149"/>
      <c r="DTO8" s="149"/>
      <c r="DTP8" s="149"/>
      <c r="DTQ8" s="149"/>
      <c r="DTR8" s="149"/>
      <c r="DTS8" s="149"/>
      <c r="DTT8" s="149"/>
      <c r="DTU8" s="149"/>
      <c r="DTV8" s="149"/>
      <c r="DTW8" s="149"/>
      <c r="DTX8" s="149"/>
      <c r="DTY8" s="149"/>
      <c r="DTZ8" s="149"/>
      <c r="DUA8" s="149"/>
      <c r="DUB8" s="149"/>
      <c r="DUC8" s="149"/>
      <c r="DUD8" s="149"/>
      <c r="DUE8" s="149"/>
      <c r="DUF8" s="149"/>
      <c r="DUG8" s="149"/>
      <c r="DUH8" s="149"/>
      <c r="DUI8" s="149"/>
      <c r="DUJ8" s="149"/>
      <c r="DUK8" s="149"/>
      <c r="DUL8" s="149"/>
      <c r="DUM8" s="149"/>
      <c r="DUN8" s="149"/>
      <c r="DUO8" s="149"/>
      <c r="DUP8" s="149"/>
      <c r="DUQ8" s="149"/>
      <c r="DUR8" s="149"/>
      <c r="DUS8" s="149"/>
      <c r="DUT8" s="149"/>
      <c r="DUU8" s="149"/>
      <c r="DUV8" s="149"/>
      <c r="DUW8" s="149"/>
      <c r="DUX8" s="149"/>
      <c r="DUY8" s="149"/>
      <c r="DUZ8" s="149"/>
      <c r="DVA8" s="149"/>
      <c r="DVB8" s="149"/>
      <c r="DVC8" s="149"/>
      <c r="DVD8" s="149"/>
      <c r="DVE8" s="149"/>
      <c r="DVF8" s="149"/>
      <c r="DVG8" s="149"/>
      <c r="DVH8" s="149"/>
      <c r="DVI8" s="149"/>
      <c r="DVJ8" s="149"/>
      <c r="DVK8" s="149"/>
      <c r="DVL8" s="149"/>
      <c r="DVM8" s="149"/>
      <c r="DVN8" s="149"/>
      <c r="DVO8" s="149"/>
      <c r="DVP8" s="149"/>
      <c r="DVQ8" s="149"/>
      <c r="DVR8" s="149"/>
      <c r="DVS8" s="149"/>
      <c r="DVT8" s="149"/>
      <c r="DVU8" s="149"/>
      <c r="DVV8" s="149"/>
      <c r="DVW8" s="149"/>
      <c r="DVX8" s="149"/>
      <c r="DVY8" s="149"/>
      <c r="DVZ8" s="149"/>
      <c r="DWA8" s="149"/>
      <c r="DWB8" s="149"/>
      <c r="DWC8" s="149"/>
      <c r="DWD8" s="149"/>
      <c r="DWE8" s="149"/>
      <c r="DWF8" s="149"/>
      <c r="DWG8" s="149"/>
      <c r="DWH8" s="149"/>
      <c r="DWI8" s="149"/>
      <c r="DWJ8" s="149"/>
      <c r="DWK8" s="149"/>
      <c r="DWL8" s="149"/>
      <c r="DWM8" s="149"/>
      <c r="DWN8" s="149"/>
      <c r="DWO8" s="149"/>
      <c r="DWP8" s="149"/>
      <c r="DWQ8" s="149"/>
      <c r="DWR8" s="149"/>
      <c r="DWS8" s="149"/>
      <c r="DWT8" s="149"/>
      <c r="DWU8" s="149"/>
      <c r="DWV8" s="149"/>
      <c r="DWW8" s="149"/>
      <c r="DWX8" s="149"/>
      <c r="DWY8" s="149"/>
      <c r="DWZ8" s="149"/>
      <c r="DXA8" s="149"/>
      <c r="DXB8" s="149"/>
      <c r="DXC8" s="149"/>
      <c r="DXD8" s="149"/>
      <c r="DXE8" s="149"/>
      <c r="DXF8" s="149"/>
      <c r="DXG8" s="149"/>
      <c r="DXH8" s="149"/>
      <c r="DXI8" s="149"/>
      <c r="DXJ8" s="149"/>
      <c r="DXK8" s="149"/>
      <c r="DXL8" s="149"/>
      <c r="DXM8" s="149"/>
      <c r="DXN8" s="149"/>
      <c r="DXO8" s="149"/>
      <c r="DXP8" s="149"/>
      <c r="DXQ8" s="149"/>
      <c r="DXR8" s="149"/>
      <c r="DXS8" s="149"/>
      <c r="DXT8" s="149"/>
      <c r="DXU8" s="149"/>
      <c r="DXV8" s="149"/>
      <c r="DXW8" s="149"/>
      <c r="DXX8" s="149"/>
      <c r="DXY8" s="149"/>
      <c r="DXZ8" s="149"/>
      <c r="DYA8" s="149"/>
      <c r="DYB8" s="149"/>
      <c r="DYC8" s="149"/>
      <c r="DYD8" s="149"/>
      <c r="DYE8" s="149"/>
      <c r="DYF8" s="149"/>
      <c r="DYG8" s="149"/>
      <c r="DYH8" s="149"/>
      <c r="DYI8" s="149"/>
      <c r="DYJ8" s="149"/>
      <c r="DYK8" s="149"/>
      <c r="DYL8" s="149"/>
      <c r="DYM8" s="149"/>
      <c r="DYN8" s="149"/>
      <c r="DYO8" s="149"/>
      <c r="DYP8" s="149"/>
      <c r="DYQ8" s="149"/>
      <c r="DYR8" s="149"/>
      <c r="DYS8" s="149"/>
      <c r="DYT8" s="149"/>
      <c r="DYU8" s="149"/>
      <c r="DYV8" s="149"/>
      <c r="DYW8" s="149"/>
      <c r="DYX8" s="149"/>
      <c r="DYY8" s="149"/>
      <c r="DYZ8" s="149"/>
      <c r="DZA8" s="149"/>
      <c r="DZB8" s="149"/>
      <c r="DZC8" s="149"/>
      <c r="DZD8" s="149"/>
      <c r="DZE8" s="149"/>
      <c r="DZF8" s="149"/>
      <c r="DZG8" s="149"/>
      <c r="DZH8" s="149"/>
      <c r="DZI8" s="149"/>
      <c r="DZJ8" s="149"/>
      <c r="DZK8" s="149"/>
      <c r="DZL8" s="149"/>
      <c r="DZM8" s="149"/>
      <c r="DZN8" s="149"/>
      <c r="DZO8" s="149"/>
      <c r="DZP8" s="149"/>
      <c r="DZQ8" s="149"/>
      <c r="DZR8" s="149"/>
      <c r="DZS8" s="149"/>
      <c r="DZT8" s="149"/>
      <c r="DZU8" s="149"/>
      <c r="DZV8" s="149"/>
      <c r="DZW8" s="149"/>
      <c r="DZX8" s="149"/>
      <c r="DZY8" s="149"/>
      <c r="DZZ8" s="149"/>
      <c r="EAA8" s="149"/>
      <c r="EAB8" s="149"/>
      <c r="EAC8" s="149"/>
      <c r="EAD8" s="149"/>
      <c r="EAE8" s="149"/>
      <c r="EAF8" s="149"/>
      <c r="EAG8" s="149"/>
      <c r="EAH8" s="149"/>
      <c r="EAI8" s="149"/>
      <c r="EAJ8" s="149"/>
      <c r="EAK8" s="149"/>
      <c r="EAL8" s="149"/>
      <c r="EAM8" s="149"/>
      <c r="EAN8" s="149"/>
      <c r="EAO8" s="149"/>
      <c r="EAP8" s="149"/>
      <c r="EAQ8" s="149"/>
      <c r="EAR8" s="149"/>
      <c r="EAS8" s="149"/>
      <c r="EAT8" s="149"/>
      <c r="EAU8" s="149"/>
      <c r="EAV8" s="149"/>
      <c r="EAW8" s="149"/>
      <c r="EAX8" s="149"/>
      <c r="EAY8" s="149"/>
      <c r="EAZ8" s="149"/>
      <c r="EBA8" s="149"/>
      <c r="EBB8" s="149"/>
      <c r="EBC8" s="149"/>
      <c r="EBD8" s="149"/>
      <c r="EBE8" s="149"/>
      <c r="EBF8" s="149"/>
      <c r="EBG8" s="149"/>
      <c r="EBH8" s="149"/>
      <c r="EBI8" s="149"/>
      <c r="EBJ8" s="149"/>
      <c r="EBK8" s="149"/>
      <c r="EBL8" s="149"/>
      <c r="EBM8" s="149"/>
      <c r="EBN8" s="149"/>
      <c r="EBO8" s="149"/>
      <c r="EBP8" s="149"/>
      <c r="EBQ8" s="149"/>
      <c r="EBR8" s="149"/>
      <c r="EBS8" s="149"/>
      <c r="EBT8" s="149"/>
      <c r="EBU8" s="149"/>
      <c r="EBV8" s="149"/>
      <c r="EBW8" s="149"/>
      <c r="EBX8" s="149"/>
      <c r="EBY8" s="149"/>
      <c r="EBZ8" s="149"/>
      <c r="ECA8" s="149"/>
      <c r="ECB8" s="149"/>
      <c r="ECC8" s="149"/>
      <c r="ECD8" s="149"/>
      <c r="ECE8" s="149"/>
      <c r="ECF8" s="149"/>
      <c r="ECG8" s="149"/>
      <c r="ECH8" s="149"/>
      <c r="ECI8" s="149"/>
      <c r="ECJ8" s="149"/>
      <c r="ECK8" s="149"/>
      <c r="ECL8" s="149"/>
      <c r="ECM8" s="149"/>
      <c r="ECN8" s="149"/>
      <c r="ECO8" s="149"/>
      <c r="ECP8" s="149"/>
      <c r="ECQ8" s="149"/>
      <c r="ECR8" s="149"/>
      <c r="ECS8" s="149"/>
      <c r="ECT8" s="149"/>
      <c r="ECU8" s="149"/>
      <c r="ECV8" s="149"/>
      <c r="ECW8" s="149"/>
      <c r="ECX8" s="149"/>
      <c r="ECY8" s="149"/>
      <c r="ECZ8" s="149"/>
      <c r="EDA8" s="149"/>
      <c r="EDB8" s="149"/>
      <c r="EDC8" s="149"/>
      <c r="EDD8" s="149"/>
      <c r="EDE8" s="149"/>
      <c r="EDF8" s="149"/>
      <c r="EDG8" s="149"/>
      <c r="EDH8" s="149"/>
      <c r="EDI8" s="149"/>
      <c r="EDJ8" s="149"/>
      <c r="EDK8" s="149"/>
      <c r="EDL8" s="149"/>
      <c r="EDM8" s="149"/>
      <c r="EDN8" s="149"/>
      <c r="EDO8" s="149"/>
      <c r="EDP8" s="149"/>
      <c r="EDQ8" s="149"/>
      <c r="EDR8" s="149"/>
      <c r="EDS8" s="149"/>
      <c r="EDT8" s="149"/>
      <c r="EDU8" s="149"/>
      <c r="EDV8" s="149"/>
      <c r="EDW8" s="149"/>
      <c r="EDX8" s="149"/>
      <c r="EDY8" s="149"/>
      <c r="EDZ8" s="149"/>
      <c r="EEA8" s="149"/>
      <c r="EEB8" s="149"/>
      <c r="EEC8" s="149"/>
      <c r="EED8" s="149"/>
      <c r="EEE8" s="149"/>
      <c r="EEF8" s="149"/>
      <c r="EEG8" s="149"/>
      <c r="EEH8" s="149"/>
      <c r="EEI8" s="149"/>
      <c r="EEJ8" s="149"/>
      <c r="EEK8" s="149"/>
      <c r="EEL8" s="149"/>
      <c r="EEM8" s="149"/>
      <c r="EEN8" s="149"/>
      <c r="EEO8" s="149"/>
      <c r="EEP8" s="149"/>
      <c r="EEQ8" s="149"/>
      <c r="EER8" s="149"/>
      <c r="EES8" s="149"/>
      <c r="EET8" s="149"/>
      <c r="EEU8" s="149"/>
      <c r="EEV8" s="149"/>
      <c r="EEW8" s="149"/>
      <c r="EEX8" s="149"/>
      <c r="EEY8" s="149"/>
      <c r="EEZ8" s="149"/>
      <c r="EFA8" s="149"/>
      <c r="EFB8" s="149"/>
      <c r="EFC8" s="149"/>
      <c r="EFD8" s="149"/>
      <c r="EFE8" s="149"/>
      <c r="EFF8" s="149"/>
      <c r="EFG8" s="149"/>
      <c r="EFH8" s="149"/>
      <c r="EFI8" s="149"/>
      <c r="EFJ8" s="149"/>
      <c r="EFK8" s="149"/>
      <c r="EFL8" s="149"/>
      <c r="EFM8" s="149"/>
      <c r="EFN8" s="149"/>
      <c r="EFO8" s="149"/>
      <c r="EFP8" s="149"/>
      <c r="EFQ8" s="149"/>
      <c r="EFR8" s="149"/>
      <c r="EFS8" s="149"/>
      <c r="EFT8" s="149"/>
      <c r="EFU8" s="149"/>
      <c r="EFV8" s="149"/>
      <c r="EFW8" s="149"/>
      <c r="EFX8" s="149"/>
      <c r="EFY8" s="149"/>
      <c r="EFZ8" s="149"/>
      <c r="EGA8" s="149"/>
      <c r="EGB8" s="149"/>
      <c r="EGC8" s="149"/>
      <c r="EGD8" s="149"/>
      <c r="EGE8" s="149"/>
      <c r="EGF8" s="149"/>
      <c r="EGG8" s="149"/>
      <c r="EGH8" s="149"/>
      <c r="EGI8" s="149"/>
      <c r="EGJ8" s="149"/>
      <c r="EGK8" s="149"/>
      <c r="EGL8" s="149"/>
      <c r="EGM8" s="149"/>
      <c r="EGN8" s="149"/>
      <c r="EGO8" s="149"/>
      <c r="EGP8" s="149"/>
      <c r="EGQ8" s="149"/>
      <c r="EGR8" s="149"/>
      <c r="EGS8" s="149"/>
      <c r="EGT8" s="149"/>
      <c r="EGU8" s="149"/>
      <c r="EGV8" s="149"/>
      <c r="EGW8" s="149"/>
      <c r="EGX8" s="149"/>
      <c r="EGY8" s="149"/>
      <c r="EGZ8" s="149"/>
      <c r="EHA8" s="149"/>
      <c r="EHB8" s="149"/>
      <c r="EHC8" s="149"/>
      <c r="EHD8" s="149"/>
      <c r="EHE8" s="149"/>
      <c r="EHF8" s="149"/>
      <c r="EHG8" s="149"/>
      <c r="EHH8" s="149"/>
      <c r="EHI8" s="149"/>
      <c r="EHJ8" s="149"/>
      <c r="EHK8" s="149"/>
      <c r="EHL8" s="149"/>
      <c r="EHM8" s="149"/>
      <c r="EHN8" s="149"/>
      <c r="EHO8" s="149"/>
      <c r="EHP8" s="149"/>
      <c r="EHQ8" s="149"/>
      <c r="EHR8" s="149"/>
      <c r="EHS8" s="149"/>
      <c r="EHT8" s="149"/>
      <c r="EHU8" s="149"/>
      <c r="EHV8" s="149"/>
      <c r="EHW8" s="149"/>
      <c r="EHX8" s="149"/>
      <c r="EHY8" s="149"/>
      <c r="EHZ8" s="149"/>
      <c r="EIA8" s="149"/>
      <c r="EIB8" s="149"/>
      <c r="EIC8" s="149"/>
      <c r="EID8" s="149"/>
      <c r="EIE8" s="149"/>
      <c r="EIF8" s="149"/>
      <c r="EIG8" s="149"/>
      <c r="EIH8" s="149"/>
      <c r="EII8" s="149"/>
      <c r="EIJ8" s="149"/>
      <c r="EIK8" s="149"/>
      <c r="EIL8" s="149"/>
      <c r="EIM8" s="149"/>
      <c r="EIN8" s="149"/>
      <c r="EIO8" s="149"/>
      <c r="EIP8" s="149"/>
      <c r="EIQ8" s="149"/>
      <c r="EIR8" s="149"/>
      <c r="EIS8" s="149"/>
      <c r="EIT8" s="149"/>
      <c r="EIU8" s="149"/>
      <c r="EIV8" s="149"/>
      <c r="EIW8" s="149"/>
      <c r="EIX8" s="149"/>
      <c r="EIY8" s="149"/>
      <c r="EIZ8" s="149"/>
      <c r="EJA8" s="149"/>
      <c r="EJB8" s="149"/>
      <c r="EJC8" s="149"/>
      <c r="EJD8" s="149"/>
      <c r="EJE8" s="149"/>
      <c r="EJF8" s="149"/>
      <c r="EJG8" s="149"/>
      <c r="EJH8" s="149"/>
      <c r="EJI8" s="149"/>
      <c r="EJJ8" s="149"/>
      <c r="EJK8" s="149"/>
      <c r="EJL8" s="149"/>
      <c r="EJM8" s="149"/>
      <c r="EJN8" s="149"/>
      <c r="EJO8" s="149"/>
      <c r="EJP8" s="149"/>
      <c r="EJQ8" s="149"/>
      <c r="EJR8" s="149"/>
      <c r="EJS8" s="149"/>
      <c r="EJT8" s="149"/>
      <c r="EJU8" s="149"/>
      <c r="EJV8" s="149"/>
      <c r="EJW8" s="149"/>
      <c r="EJX8" s="149"/>
      <c r="EJY8" s="149"/>
      <c r="EJZ8" s="149"/>
      <c r="EKA8" s="149"/>
      <c r="EKB8" s="149"/>
      <c r="EKC8" s="149"/>
      <c r="EKD8" s="149"/>
      <c r="EKE8" s="149"/>
      <c r="EKF8" s="149"/>
      <c r="EKG8" s="149"/>
      <c r="EKH8" s="149"/>
      <c r="EKI8" s="149"/>
      <c r="EKJ8" s="149"/>
      <c r="EKK8" s="149"/>
      <c r="EKL8" s="149"/>
      <c r="EKM8" s="149"/>
      <c r="EKN8" s="149"/>
      <c r="EKO8" s="149"/>
      <c r="EKP8" s="149"/>
      <c r="EKQ8" s="149"/>
      <c r="EKR8" s="149"/>
      <c r="EKS8" s="149"/>
      <c r="EKT8" s="149"/>
      <c r="EKU8" s="149"/>
      <c r="EKV8" s="149"/>
      <c r="EKW8" s="149"/>
      <c r="EKX8" s="149"/>
      <c r="EKY8" s="149"/>
      <c r="EKZ8" s="149"/>
      <c r="ELA8" s="149"/>
      <c r="ELB8" s="149"/>
      <c r="ELC8" s="149"/>
      <c r="ELD8" s="149"/>
      <c r="ELE8" s="149"/>
      <c r="ELF8" s="149"/>
      <c r="ELG8" s="149"/>
      <c r="ELH8" s="149"/>
      <c r="ELI8" s="149"/>
      <c r="ELJ8" s="149"/>
      <c r="ELK8" s="149"/>
      <c r="ELL8" s="149"/>
      <c r="ELM8" s="149"/>
      <c r="ELN8" s="149"/>
      <c r="ELO8" s="149"/>
      <c r="ELP8" s="149"/>
      <c r="ELQ8" s="149"/>
      <c r="ELR8" s="149"/>
      <c r="ELS8" s="149"/>
      <c r="ELT8" s="149"/>
      <c r="ELU8" s="149"/>
      <c r="ELV8" s="149"/>
      <c r="ELW8" s="149"/>
      <c r="ELX8" s="149"/>
      <c r="ELY8" s="149"/>
      <c r="ELZ8" s="149"/>
      <c r="EMA8" s="149"/>
      <c r="EMB8" s="149"/>
      <c r="EMC8" s="149"/>
      <c r="EMD8" s="149"/>
      <c r="EME8" s="149"/>
      <c r="EMF8" s="149"/>
      <c r="EMG8" s="149"/>
      <c r="EMH8" s="149"/>
      <c r="EMI8" s="149"/>
      <c r="EMJ8" s="149"/>
      <c r="EMK8" s="149"/>
      <c r="EML8" s="149"/>
      <c r="EMM8" s="149"/>
      <c r="EMN8" s="149"/>
      <c r="EMO8" s="149"/>
      <c r="EMP8" s="149"/>
      <c r="EMQ8" s="149"/>
      <c r="EMR8" s="149"/>
      <c r="EMS8" s="149"/>
      <c r="EMT8" s="149"/>
      <c r="EMU8" s="149"/>
      <c r="EMV8" s="149"/>
      <c r="EMW8" s="149"/>
      <c r="EMX8" s="149"/>
      <c r="EMY8" s="149"/>
      <c r="EMZ8" s="149"/>
      <c r="ENA8" s="149"/>
      <c r="ENB8" s="149"/>
      <c r="ENC8" s="149"/>
      <c r="END8" s="149"/>
      <c r="ENE8" s="149"/>
      <c r="ENF8" s="149"/>
      <c r="ENG8" s="149"/>
      <c r="ENH8" s="149"/>
      <c r="ENI8" s="149"/>
      <c r="ENJ8" s="149"/>
      <c r="ENK8" s="149"/>
      <c r="ENL8" s="149"/>
      <c r="ENM8" s="149"/>
      <c r="ENN8" s="149"/>
      <c r="ENO8" s="149"/>
      <c r="ENP8" s="149"/>
      <c r="ENQ8" s="149"/>
      <c r="ENR8" s="149"/>
      <c r="ENS8" s="149"/>
      <c r="ENT8" s="149"/>
      <c r="ENU8" s="149"/>
      <c r="ENV8" s="149"/>
      <c r="ENW8" s="149"/>
      <c r="ENX8" s="149"/>
      <c r="ENY8" s="149"/>
      <c r="ENZ8" s="149"/>
      <c r="EOA8" s="149"/>
      <c r="EOB8" s="149"/>
      <c r="EOC8" s="149"/>
      <c r="EOD8" s="149"/>
      <c r="EOE8" s="149"/>
      <c r="EOF8" s="149"/>
      <c r="EOG8" s="149"/>
      <c r="EOH8" s="149"/>
      <c r="EOI8" s="149"/>
      <c r="EOJ8" s="149"/>
      <c r="EOK8" s="149"/>
      <c r="EOL8" s="149"/>
      <c r="EOM8" s="149"/>
      <c r="EON8" s="149"/>
      <c r="EOO8" s="149"/>
      <c r="EOP8" s="149"/>
      <c r="EOQ8" s="149"/>
      <c r="EOR8" s="149"/>
      <c r="EOS8" s="149"/>
      <c r="EOT8" s="149"/>
      <c r="EOU8" s="149"/>
      <c r="EOV8" s="149"/>
      <c r="EOW8" s="149"/>
      <c r="EOX8" s="149"/>
      <c r="EOY8" s="149"/>
      <c r="EOZ8" s="149"/>
      <c r="EPA8" s="149"/>
      <c r="EPB8" s="149"/>
      <c r="EPC8" s="149"/>
      <c r="EPD8" s="149"/>
      <c r="EPE8" s="149"/>
      <c r="EPF8" s="149"/>
      <c r="EPG8" s="149"/>
      <c r="EPH8" s="149"/>
      <c r="EPI8" s="149"/>
      <c r="EPJ8" s="149"/>
      <c r="EPK8" s="149"/>
      <c r="EPL8" s="149"/>
      <c r="EPM8" s="149"/>
      <c r="EPN8" s="149"/>
      <c r="EPO8" s="149"/>
      <c r="EPP8" s="149"/>
      <c r="EPQ8" s="149"/>
      <c r="EPR8" s="149"/>
      <c r="EPS8" s="149"/>
      <c r="EPT8" s="149"/>
      <c r="EPU8" s="149"/>
      <c r="EPV8" s="149"/>
      <c r="EPW8" s="149"/>
      <c r="EPX8" s="149"/>
      <c r="EPY8" s="149"/>
      <c r="EPZ8" s="149"/>
      <c r="EQA8" s="149"/>
      <c r="EQB8" s="149"/>
      <c r="EQC8" s="149"/>
      <c r="EQD8" s="149"/>
      <c r="EQE8" s="149"/>
      <c r="EQF8" s="149"/>
      <c r="EQG8" s="149"/>
      <c r="EQH8" s="149"/>
      <c r="EQI8" s="149"/>
      <c r="EQJ8" s="149"/>
      <c r="EQK8" s="149"/>
      <c r="EQL8" s="149"/>
      <c r="EQM8" s="149"/>
      <c r="EQN8" s="149"/>
      <c r="EQO8" s="149"/>
      <c r="EQP8" s="149"/>
      <c r="EQQ8" s="149"/>
      <c r="EQR8" s="149"/>
      <c r="EQS8" s="149"/>
      <c r="EQT8" s="149"/>
      <c r="EQU8" s="149"/>
      <c r="EQV8" s="149"/>
      <c r="EQW8" s="149"/>
      <c r="EQX8" s="149"/>
      <c r="EQY8" s="149"/>
      <c r="EQZ8" s="149"/>
      <c r="ERA8" s="149"/>
      <c r="ERB8" s="149"/>
      <c r="ERC8" s="149"/>
      <c r="ERD8" s="149"/>
      <c r="ERE8" s="149"/>
      <c r="ERF8" s="149"/>
      <c r="ERG8" s="149"/>
      <c r="ERH8" s="149"/>
      <c r="ERI8" s="149"/>
      <c r="ERJ8" s="149"/>
      <c r="ERK8" s="149"/>
      <c r="ERL8" s="149"/>
      <c r="ERM8" s="149"/>
      <c r="ERN8" s="149"/>
      <c r="ERO8" s="149"/>
      <c r="ERP8" s="149"/>
      <c r="ERQ8" s="149"/>
      <c r="ERR8" s="149"/>
      <c r="ERS8" s="149"/>
      <c r="ERT8" s="149"/>
      <c r="ERU8" s="149"/>
      <c r="ERV8" s="149"/>
      <c r="ERW8" s="149"/>
      <c r="ERX8" s="149"/>
      <c r="ERY8" s="149"/>
      <c r="ERZ8" s="149"/>
      <c r="ESA8" s="149"/>
      <c r="ESB8" s="149"/>
      <c r="ESC8" s="149"/>
      <c r="ESD8" s="149"/>
      <c r="ESE8" s="149"/>
      <c r="ESF8" s="149"/>
      <c r="ESG8" s="149"/>
      <c r="ESH8" s="149"/>
      <c r="ESI8" s="149"/>
      <c r="ESJ8" s="149"/>
      <c r="ESK8" s="149"/>
      <c r="ESL8" s="149"/>
      <c r="ESM8" s="149"/>
      <c r="ESN8" s="149"/>
      <c r="ESO8" s="149"/>
      <c r="ESP8" s="149"/>
      <c r="ESQ8" s="149"/>
      <c r="ESR8" s="149"/>
      <c r="ESS8" s="149"/>
      <c r="EST8" s="149"/>
      <c r="ESU8" s="149"/>
      <c r="ESV8" s="149"/>
      <c r="ESW8" s="149"/>
      <c r="ESX8" s="149"/>
      <c r="ESY8" s="149"/>
      <c r="ESZ8" s="149"/>
      <c r="ETA8" s="149"/>
      <c r="ETB8" s="149"/>
      <c r="ETC8" s="149"/>
      <c r="ETD8" s="149"/>
      <c r="ETE8" s="149"/>
      <c r="ETF8" s="149"/>
      <c r="ETG8" s="149"/>
      <c r="ETH8" s="149"/>
      <c r="ETI8" s="149"/>
      <c r="ETJ8" s="149"/>
      <c r="ETK8" s="149"/>
      <c r="ETL8" s="149"/>
      <c r="ETM8" s="149"/>
      <c r="ETN8" s="149"/>
      <c r="ETO8" s="149"/>
      <c r="ETP8" s="149"/>
      <c r="ETQ8" s="149"/>
      <c r="ETR8" s="149"/>
      <c r="ETS8" s="149"/>
      <c r="ETT8" s="149"/>
      <c r="ETU8" s="149"/>
      <c r="ETV8" s="149"/>
      <c r="ETW8" s="149"/>
      <c r="ETX8" s="149"/>
      <c r="ETY8" s="149"/>
      <c r="ETZ8" s="149"/>
      <c r="EUA8" s="149"/>
      <c r="EUB8" s="149"/>
      <c r="EUC8" s="149"/>
      <c r="EUD8" s="149"/>
      <c r="EUE8" s="149"/>
      <c r="EUF8" s="149"/>
      <c r="EUG8" s="149"/>
      <c r="EUH8" s="149"/>
      <c r="EUI8" s="149"/>
      <c r="EUJ8" s="149"/>
      <c r="EUK8" s="149"/>
      <c r="EUL8" s="149"/>
      <c r="EUM8" s="149"/>
      <c r="EUN8" s="149"/>
      <c r="EUO8" s="149"/>
      <c r="EUP8" s="149"/>
      <c r="EUQ8" s="149"/>
      <c r="EUR8" s="149"/>
      <c r="EUS8" s="149"/>
      <c r="EUT8" s="149"/>
      <c r="EUU8" s="149"/>
      <c r="EUV8" s="149"/>
      <c r="EUW8" s="149"/>
      <c r="EUX8" s="149"/>
      <c r="EUY8" s="149"/>
      <c r="EUZ8" s="149"/>
      <c r="EVA8" s="149"/>
      <c r="EVB8" s="149"/>
      <c r="EVC8" s="149"/>
      <c r="EVD8" s="149"/>
      <c r="EVE8" s="149"/>
      <c r="EVF8" s="149"/>
      <c r="EVG8" s="149"/>
      <c r="EVH8" s="149"/>
      <c r="EVI8" s="149"/>
      <c r="EVJ8" s="149"/>
      <c r="EVK8" s="149"/>
      <c r="EVL8" s="149"/>
      <c r="EVM8" s="149"/>
      <c r="EVN8" s="149"/>
      <c r="EVO8" s="149"/>
      <c r="EVP8" s="149"/>
      <c r="EVQ8" s="149"/>
      <c r="EVR8" s="149"/>
      <c r="EVS8" s="149"/>
      <c r="EVT8" s="149"/>
      <c r="EVU8" s="149"/>
      <c r="EVV8" s="149"/>
      <c r="EVW8" s="149"/>
      <c r="EVX8" s="149"/>
      <c r="EVY8" s="149"/>
      <c r="EVZ8" s="149"/>
      <c r="EWA8" s="149"/>
      <c r="EWB8" s="149"/>
      <c r="EWC8" s="149"/>
      <c r="EWD8" s="149"/>
      <c r="EWE8" s="149"/>
      <c r="EWF8" s="149"/>
      <c r="EWG8" s="149"/>
      <c r="EWH8" s="149"/>
      <c r="EWI8" s="149"/>
      <c r="EWJ8" s="149"/>
      <c r="EWK8" s="149"/>
      <c r="EWL8" s="149"/>
      <c r="EWM8" s="149"/>
      <c r="EWN8" s="149"/>
      <c r="EWO8" s="149"/>
      <c r="EWP8" s="149"/>
      <c r="EWQ8" s="149"/>
      <c r="EWR8" s="149"/>
      <c r="EWS8" s="149"/>
      <c r="EWT8" s="149"/>
      <c r="EWU8" s="149"/>
      <c r="EWV8" s="149"/>
      <c r="EWW8" s="149"/>
      <c r="EWX8" s="149"/>
      <c r="EWY8" s="149"/>
      <c r="EWZ8" s="149"/>
      <c r="EXA8" s="149"/>
      <c r="EXB8" s="149"/>
      <c r="EXC8" s="149"/>
      <c r="EXD8" s="149"/>
      <c r="EXE8" s="149"/>
      <c r="EXF8" s="149"/>
      <c r="EXG8" s="149"/>
      <c r="EXH8" s="149"/>
      <c r="EXI8" s="149"/>
      <c r="EXJ8" s="149"/>
      <c r="EXK8" s="149"/>
      <c r="EXL8" s="149"/>
      <c r="EXM8" s="149"/>
      <c r="EXN8" s="149"/>
      <c r="EXO8" s="149"/>
      <c r="EXP8" s="149"/>
      <c r="EXQ8" s="149"/>
      <c r="EXR8" s="149"/>
      <c r="EXS8" s="149"/>
      <c r="EXT8" s="149"/>
      <c r="EXU8" s="149"/>
      <c r="EXV8" s="149"/>
      <c r="EXW8" s="149"/>
      <c r="EXX8" s="149"/>
      <c r="EXY8" s="149"/>
      <c r="EXZ8" s="149"/>
      <c r="EYA8" s="149"/>
      <c r="EYB8" s="149"/>
      <c r="EYC8" s="149"/>
      <c r="EYD8" s="149"/>
      <c r="EYE8" s="149"/>
      <c r="EYF8" s="149"/>
      <c r="EYG8" s="149"/>
      <c r="EYH8" s="149"/>
      <c r="EYI8" s="149"/>
      <c r="EYJ8" s="149"/>
      <c r="EYK8" s="149"/>
      <c r="EYL8" s="149"/>
      <c r="EYM8" s="149"/>
      <c r="EYN8" s="149"/>
      <c r="EYO8" s="149"/>
      <c r="EYP8" s="149"/>
      <c r="EYQ8" s="149"/>
      <c r="EYR8" s="149"/>
      <c r="EYS8" s="149"/>
      <c r="EYT8" s="149"/>
      <c r="EYU8" s="149"/>
      <c r="EYV8" s="149"/>
      <c r="EYW8" s="149"/>
      <c r="EYX8" s="149"/>
      <c r="EYY8" s="149"/>
      <c r="EYZ8" s="149"/>
      <c r="EZA8" s="149"/>
      <c r="EZB8" s="149"/>
      <c r="EZC8" s="149"/>
      <c r="EZD8" s="149"/>
      <c r="EZE8" s="149"/>
      <c r="EZF8" s="149"/>
      <c r="EZG8" s="149"/>
      <c r="EZH8" s="149"/>
      <c r="EZI8" s="149"/>
      <c r="EZJ8" s="149"/>
      <c r="EZK8" s="149"/>
      <c r="EZL8" s="149"/>
      <c r="EZM8" s="149"/>
      <c r="EZN8" s="149"/>
      <c r="EZO8" s="149"/>
      <c r="EZP8" s="149"/>
      <c r="EZQ8" s="149"/>
      <c r="EZR8" s="149"/>
      <c r="EZS8" s="149"/>
      <c r="EZT8" s="149"/>
      <c r="EZU8" s="149"/>
      <c r="EZV8" s="149"/>
      <c r="EZW8" s="149"/>
      <c r="EZX8" s="149"/>
      <c r="EZY8" s="149"/>
      <c r="EZZ8" s="149"/>
      <c r="FAA8" s="149"/>
      <c r="FAB8" s="149"/>
      <c r="FAC8" s="149"/>
      <c r="FAD8" s="149"/>
      <c r="FAE8" s="149"/>
      <c r="FAF8" s="149"/>
      <c r="FAG8" s="149"/>
      <c r="FAH8" s="149"/>
      <c r="FAI8" s="149"/>
      <c r="FAJ8" s="149"/>
      <c r="FAK8" s="149"/>
      <c r="FAL8" s="149"/>
      <c r="FAM8" s="149"/>
      <c r="FAN8" s="149"/>
      <c r="FAO8" s="149"/>
      <c r="FAP8" s="149"/>
      <c r="FAQ8" s="149"/>
      <c r="FAR8" s="149"/>
      <c r="FAS8" s="149"/>
      <c r="FAT8" s="149"/>
      <c r="FAU8" s="149"/>
      <c r="FAV8" s="149"/>
      <c r="FAW8" s="149"/>
      <c r="FAX8" s="149"/>
      <c r="FAY8" s="149"/>
      <c r="FAZ8" s="149"/>
      <c r="FBA8" s="149"/>
      <c r="FBB8" s="149"/>
      <c r="FBC8" s="149"/>
      <c r="FBD8" s="149"/>
      <c r="FBE8" s="149"/>
      <c r="FBF8" s="149"/>
      <c r="FBG8" s="149"/>
      <c r="FBH8" s="149"/>
      <c r="FBI8" s="149"/>
      <c r="FBJ8" s="149"/>
      <c r="FBK8" s="149"/>
      <c r="FBL8" s="149"/>
      <c r="FBM8" s="149"/>
      <c r="FBN8" s="149"/>
      <c r="FBO8" s="149"/>
      <c r="FBP8" s="149"/>
      <c r="FBQ8" s="149"/>
      <c r="FBR8" s="149"/>
      <c r="FBS8" s="149"/>
      <c r="FBT8" s="149"/>
      <c r="FBU8" s="149"/>
      <c r="FBV8" s="149"/>
      <c r="FBW8" s="149"/>
      <c r="FBX8" s="149"/>
      <c r="FBY8" s="149"/>
      <c r="FBZ8" s="149"/>
      <c r="FCA8" s="149"/>
      <c r="FCB8" s="149"/>
      <c r="FCC8" s="149"/>
      <c r="FCD8" s="149"/>
      <c r="FCE8" s="149"/>
      <c r="FCF8" s="149"/>
      <c r="FCG8" s="149"/>
      <c r="FCH8" s="149"/>
      <c r="FCI8" s="149"/>
      <c r="FCJ8" s="149"/>
      <c r="FCK8" s="149"/>
      <c r="FCL8" s="149"/>
      <c r="FCM8" s="149"/>
      <c r="FCN8" s="149"/>
      <c r="FCO8" s="149"/>
      <c r="FCP8" s="149"/>
      <c r="FCQ8" s="149"/>
      <c r="FCR8" s="149"/>
      <c r="FCS8" s="149"/>
      <c r="FCT8" s="149"/>
      <c r="FCU8" s="149"/>
      <c r="FCV8" s="149"/>
      <c r="FCW8" s="149"/>
      <c r="FCX8" s="149"/>
      <c r="FCY8" s="149"/>
      <c r="FCZ8" s="149"/>
      <c r="FDA8" s="149"/>
      <c r="FDB8" s="149"/>
      <c r="FDC8" s="149"/>
      <c r="FDD8" s="149"/>
      <c r="FDE8" s="149"/>
      <c r="FDF8" s="149"/>
      <c r="FDG8" s="149"/>
      <c r="FDH8" s="149"/>
      <c r="FDI8" s="149"/>
      <c r="FDJ8" s="149"/>
      <c r="FDK8" s="149"/>
      <c r="FDL8" s="149"/>
      <c r="FDM8" s="149"/>
      <c r="FDN8" s="149"/>
      <c r="FDO8" s="149"/>
      <c r="FDP8" s="149"/>
      <c r="FDQ8" s="149"/>
      <c r="FDR8" s="149"/>
      <c r="FDS8" s="149"/>
      <c r="FDT8" s="149"/>
      <c r="FDU8" s="149"/>
      <c r="FDV8" s="149"/>
      <c r="FDW8" s="149"/>
      <c r="FDX8" s="149"/>
      <c r="FDY8" s="149"/>
      <c r="FDZ8" s="149"/>
      <c r="FEA8" s="149"/>
      <c r="FEB8" s="149"/>
      <c r="FEC8" s="149"/>
      <c r="FED8" s="149"/>
      <c r="FEE8" s="149"/>
      <c r="FEF8" s="149"/>
      <c r="FEG8" s="149"/>
      <c r="FEH8" s="149"/>
      <c r="FEI8" s="149"/>
      <c r="FEJ8" s="149"/>
      <c r="FEK8" s="149"/>
      <c r="FEL8" s="149"/>
      <c r="FEM8" s="149"/>
      <c r="FEN8" s="149"/>
      <c r="FEO8" s="149"/>
      <c r="FEP8" s="149"/>
      <c r="FEQ8" s="149"/>
      <c r="FER8" s="149"/>
      <c r="FES8" s="149"/>
      <c r="FET8" s="149"/>
      <c r="FEU8" s="149"/>
      <c r="FEV8" s="149"/>
      <c r="FEW8" s="149"/>
      <c r="FEX8" s="149"/>
      <c r="FEY8" s="149"/>
      <c r="FEZ8" s="149"/>
      <c r="FFA8" s="149"/>
      <c r="FFB8" s="149"/>
      <c r="FFC8" s="149"/>
      <c r="FFD8" s="149"/>
      <c r="FFE8" s="149"/>
      <c r="FFF8" s="149"/>
      <c r="FFG8" s="149"/>
      <c r="FFH8" s="149"/>
      <c r="FFI8" s="149"/>
      <c r="FFJ8" s="149"/>
      <c r="FFK8" s="149"/>
      <c r="FFL8" s="149"/>
      <c r="FFM8" s="149"/>
      <c r="FFN8" s="149"/>
      <c r="FFO8" s="149"/>
      <c r="FFP8" s="149"/>
      <c r="FFQ8" s="149"/>
      <c r="FFR8" s="149"/>
      <c r="FFS8" s="149"/>
      <c r="FFT8" s="149"/>
      <c r="FFU8" s="149"/>
      <c r="FFV8" s="149"/>
      <c r="FFW8" s="149"/>
      <c r="FFX8" s="149"/>
      <c r="FFY8" s="149"/>
      <c r="FFZ8" s="149"/>
      <c r="FGA8" s="149"/>
      <c r="FGB8" s="149"/>
      <c r="FGC8" s="149"/>
      <c r="FGD8" s="149"/>
      <c r="FGE8" s="149"/>
      <c r="FGF8" s="149"/>
      <c r="FGG8" s="149"/>
      <c r="FGH8" s="149"/>
      <c r="FGI8" s="149"/>
      <c r="FGJ8" s="149"/>
      <c r="FGK8" s="149"/>
      <c r="FGL8" s="149"/>
      <c r="FGM8" s="149"/>
      <c r="FGN8" s="149"/>
      <c r="FGO8" s="149"/>
      <c r="FGP8" s="149"/>
      <c r="FGQ8" s="149"/>
      <c r="FGR8" s="149"/>
      <c r="FGS8" s="149"/>
      <c r="FGT8" s="149"/>
      <c r="FGU8" s="149"/>
      <c r="FGV8" s="149"/>
      <c r="FGW8" s="149"/>
      <c r="FGX8" s="149"/>
      <c r="FGY8" s="149"/>
      <c r="FGZ8" s="149"/>
      <c r="FHA8" s="149"/>
      <c r="FHB8" s="149"/>
      <c r="FHC8" s="149"/>
      <c r="FHD8" s="149"/>
      <c r="FHE8" s="149"/>
      <c r="FHF8" s="149"/>
      <c r="FHG8" s="149"/>
      <c r="FHH8" s="149"/>
      <c r="FHI8" s="149"/>
      <c r="FHJ8" s="149"/>
      <c r="FHK8" s="149"/>
      <c r="FHL8" s="149"/>
      <c r="FHM8" s="149"/>
      <c r="FHN8" s="149"/>
      <c r="FHO8" s="149"/>
      <c r="FHP8" s="149"/>
      <c r="FHQ8" s="149"/>
      <c r="FHR8" s="149"/>
      <c r="FHS8" s="149"/>
      <c r="FHT8" s="149"/>
      <c r="FHU8" s="149"/>
      <c r="FHV8" s="149"/>
      <c r="FHW8" s="149"/>
      <c r="FHX8" s="149"/>
      <c r="FHY8" s="149"/>
      <c r="FHZ8" s="149"/>
      <c r="FIA8" s="149"/>
      <c r="FIB8" s="149"/>
      <c r="FIC8" s="149"/>
      <c r="FID8" s="149"/>
      <c r="FIE8" s="149"/>
      <c r="FIF8" s="149"/>
      <c r="FIG8" s="149"/>
      <c r="FIH8" s="149"/>
      <c r="FII8" s="149"/>
      <c r="FIJ8" s="149"/>
      <c r="FIK8" s="149"/>
      <c r="FIL8" s="149"/>
      <c r="FIM8" s="149"/>
      <c r="FIN8" s="149"/>
      <c r="FIO8" s="149"/>
      <c r="FIP8" s="149"/>
      <c r="FIQ8" s="149"/>
      <c r="FIR8" s="149"/>
      <c r="FIS8" s="149"/>
      <c r="FIT8" s="149"/>
      <c r="FIU8" s="149"/>
      <c r="FIV8" s="149"/>
      <c r="FIW8" s="149"/>
      <c r="FIX8" s="149"/>
      <c r="FIY8" s="149"/>
      <c r="FIZ8" s="149"/>
      <c r="FJA8" s="149"/>
      <c r="FJB8" s="149"/>
      <c r="FJC8" s="149"/>
      <c r="FJD8" s="149"/>
      <c r="FJE8" s="149"/>
      <c r="FJF8" s="149"/>
      <c r="FJG8" s="149"/>
      <c r="FJH8" s="149"/>
      <c r="FJI8" s="149"/>
      <c r="FJJ8" s="149"/>
      <c r="FJK8" s="149"/>
      <c r="FJL8" s="149"/>
      <c r="FJM8" s="149"/>
      <c r="FJN8" s="149"/>
      <c r="FJO8" s="149"/>
      <c r="FJP8" s="149"/>
      <c r="FJQ8" s="149"/>
      <c r="FJR8" s="149"/>
      <c r="FJS8" s="149"/>
      <c r="FJT8" s="149"/>
      <c r="FJU8" s="149"/>
      <c r="FJV8" s="149"/>
      <c r="FJW8" s="149"/>
      <c r="FJX8" s="149"/>
      <c r="FJY8" s="149"/>
      <c r="FJZ8" s="149"/>
      <c r="FKA8" s="149"/>
      <c r="FKB8" s="149"/>
      <c r="FKC8" s="149"/>
      <c r="FKD8" s="149"/>
      <c r="FKE8" s="149"/>
      <c r="FKF8" s="149"/>
      <c r="FKG8" s="149"/>
      <c r="FKH8" s="149"/>
      <c r="FKI8" s="149"/>
      <c r="FKJ8" s="149"/>
      <c r="FKK8" s="149"/>
      <c r="FKL8" s="149"/>
      <c r="FKM8" s="149"/>
      <c r="FKN8" s="149"/>
      <c r="FKO8" s="149"/>
      <c r="FKP8" s="149"/>
      <c r="FKQ8" s="149"/>
      <c r="FKR8" s="149"/>
      <c r="FKS8" s="149"/>
      <c r="FKT8" s="149"/>
      <c r="FKU8" s="149"/>
      <c r="FKV8" s="149"/>
      <c r="FKW8" s="149"/>
      <c r="FKX8" s="149"/>
      <c r="FKY8" s="149"/>
      <c r="FKZ8" s="149"/>
      <c r="FLA8" s="149"/>
      <c r="FLB8" s="149"/>
      <c r="FLC8" s="149"/>
      <c r="FLD8" s="149"/>
      <c r="FLE8" s="149"/>
      <c r="FLF8" s="149"/>
      <c r="FLG8" s="149"/>
      <c r="FLH8" s="149"/>
      <c r="FLI8" s="149"/>
      <c r="FLJ8" s="149"/>
      <c r="FLK8" s="149"/>
      <c r="FLL8" s="149"/>
      <c r="FLM8" s="149"/>
      <c r="FLN8" s="149"/>
      <c r="FLO8" s="149"/>
      <c r="FLP8" s="149"/>
      <c r="FLQ8" s="149"/>
      <c r="FLR8" s="149"/>
      <c r="FLS8" s="149"/>
      <c r="FLT8" s="149"/>
      <c r="FLU8" s="149"/>
      <c r="FLV8" s="149"/>
      <c r="FLW8" s="149"/>
      <c r="FLX8" s="149"/>
      <c r="FLY8" s="149"/>
      <c r="FLZ8" s="149"/>
      <c r="FMA8" s="149"/>
      <c r="FMB8" s="149"/>
      <c r="FMC8" s="149"/>
      <c r="FMD8" s="149"/>
      <c r="FME8" s="149"/>
      <c r="FMF8" s="149"/>
      <c r="FMG8" s="149"/>
      <c r="FMH8" s="149"/>
      <c r="FMI8" s="149"/>
      <c r="FMJ8" s="149"/>
      <c r="FMK8" s="149"/>
      <c r="FML8" s="149"/>
      <c r="FMM8" s="149"/>
      <c r="FMN8" s="149"/>
      <c r="FMO8" s="149"/>
      <c r="FMP8" s="149"/>
      <c r="FMQ8" s="149"/>
      <c r="FMR8" s="149"/>
      <c r="FMS8" s="149"/>
      <c r="FMT8" s="149"/>
      <c r="FMU8" s="149"/>
      <c r="FMV8" s="149"/>
      <c r="FMW8" s="149"/>
      <c r="FMX8" s="149"/>
      <c r="FMY8" s="149"/>
      <c r="FMZ8" s="149"/>
      <c r="FNA8" s="149"/>
      <c r="FNB8" s="149"/>
      <c r="FNC8" s="149"/>
      <c r="FND8" s="149"/>
      <c r="FNE8" s="149"/>
      <c r="FNF8" s="149"/>
      <c r="FNG8" s="149"/>
      <c r="FNH8" s="149"/>
      <c r="FNI8" s="149"/>
      <c r="FNJ8" s="149"/>
      <c r="FNK8" s="149"/>
      <c r="FNL8" s="149"/>
      <c r="FNM8" s="149"/>
      <c r="FNN8" s="149"/>
      <c r="FNO8" s="149"/>
      <c r="FNP8" s="149"/>
      <c r="FNQ8" s="149"/>
      <c r="FNR8" s="149"/>
      <c r="FNS8" s="149"/>
      <c r="FNT8" s="149"/>
      <c r="FNU8" s="149"/>
      <c r="FNV8" s="149"/>
      <c r="FNW8" s="149"/>
      <c r="FNX8" s="149"/>
      <c r="FNY8" s="149"/>
      <c r="FNZ8" s="149"/>
      <c r="FOA8" s="149"/>
      <c r="FOB8" s="149"/>
      <c r="FOC8" s="149"/>
      <c r="FOD8" s="149"/>
      <c r="FOE8" s="149"/>
      <c r="FOF8" s="149"/>
      <c r="FOG8" s="149"/>
      <c r="FOH8" s="149"/>
      <c r="FOI8" s="149"/>
      <c r="FOJ8" s="149"/>
      <c r="FOK8" s="149"/>
      <c r="FOL8" s="149"/>
      <c r="FOM8" s="149"/>
      <c r="FON8" s="149"/>
      <c r="FOO8" s="149"/>
      <c r="FOP8" s="149"/>
      <c r="FOQ8" s="149"/>
      <c r="FOR8" s="149"/>
      <c r="FOS8" s="149"/>
      <c r="FOT8" s="149"/>
      <c r="FOU8" s="149"/>
      <c r="FOV8" s="149"/>
      <c r="FOW8" s="149"/>
      <c r="FOX8" s="149"/>
      <c r="FOY8" s="149"/>
      <c r="FOZ8" s="149"/>
      <c r="FPA8" s="149"/>
      <c r="FPB8" s="149"/>
      <c r="FPC8" s="149"/>
      <c r="FPD8" s="149"/>
      <c r="FPE8" s="149"/>
      <c r="FPF8" s="149"/>
      <c r="FPG8" s="149"/>
      <c r="FPH8" s="149"/>
      <c r="FPI8" s="149"/>
      <c r="FPJ8" s="149"/>
      <c r="FPK8" s="149"/>
      <c r="FPL8" s="149"/>
      <c r="FPM8" s="149"/>
      <c r="FPN8" s="149"/>
      <c r="FPO8" s="149"/>
      <c r="FPP8" s="149"/>
      <c r="FPQ8" s="149"/>
      <c r="FPR8" s="149"/>
      <c r="FPS8" s="149"/>
      <c r="FPT8" s="149"/>
      <c r="FPU8" s="149"/>
      <c r="FPV8" s="149"/>
      <c r="FPW8" s="149"/>
      <c r="FPX8" s="149"/>
      <c r="FPY8" s="149"/>
      <c r="FPZ8" s="149"/>
      <c r="FQA8" s="149"/>
      <c r="FQB8" s="149"/>
      <c r="FQC8" s="149"/>
      <c r="FQD8" s="149"/>
      <c r="FQE8" s="149"/>
      <c r="FQF8" s="149"/>
      <c r="FQG8" s="149"/>
      <c r="FQH8" s="149"/>
      <c r="FQI8" s="149"/>
      <c r="FQJ8" s="149"/>
      <c r="FQK8" s="149"/>
      <c r="FQL8" s="149"/>
      <c r="FQM8" s="149"/>
      <c r="FQN8" s="149"/>
      <c r="FQO8" s="149"/>
      <c r="FQP8" s="149"/>
      <c r="FQQ8" s="149"/>
      <c r="FQR8" s="149"/>
      <c r="FQS8" s="149"/>
      <c r="FQT8" s="149"/>
      <c r="FQU8" s="149"/>
      <c r="FQV8" s="149"/>
      <c r="FQW8" s="149"/>
      <c r="FQX8" s="149"/>
      <c r="FQY8" s="149"/>
      <c r="FQZ8" s="149"/>
      <c r="FRA8" s="149"/>
      <c r="FRB8" s="149"/>
      <c r="FRC8" s="149"/>
      <c r="FRD8" s="149"/>
      <c r="FRE8" s="149"/>
      <c r="FRF8" s="149"/>
      <c r="FRG8" s="149"/>
      <c r="FRH8" s="149"/>
      <c r="FRI8" s="149"/>
      <c r="FRJ8" s="149"/>
      <c r="FRK8" s="149"/>
      <c r="FRL8" s="149"/>
      <c r="FRM8" s="149"/>
      <c r="FRN8" s="149"/>
      <c r="FRO8" s="149"/>
      <c r="FRP8" s="149"/>
      <c r="FRQ8" s="149"/>
      <c r="FRR8" s="149"/>
      <c r="FRS8" s="149"/>
      <c r="FRT8" s="149"/>
      <c r="FRU8" s="149"/>
      <c r="FRV8" s="149"/>
      <c r="FRW8" s="149"/>
      <c r="FRX8" s="149"/>
      <c r="FRY8" s="149"/>
      <c r="FRZ8" s="149"/>
      <c r="FSA8" s="149"/>
      <c r="FSB8" s="149"/>
      <c r="FSC8" s="149"/>
      <c r="FSD8" s="149"/>
      <c r="FSE8" s="149"/>
      <c r="FSF8" s="149"/>
      <c r="FSG8" s="149"/>
      <c r="FSH8" s="149"/>
      <c r="FSI8" s="149"/>
      <c r="FSJ8" s="149"/>
      <c r="FSK8" s="149"/>
      <c r="FSL8" s="149"/>
      <c r="FSM8" s="149"/>
      <c r="FSN8" s="149"/>
      <c r="FSO8" s="149"/>
      <c r="FSP8" s="149"/>
      <c r="FSQ8" s="149"/>
      <c r="FSR8" s="149"/>
      <c r="FSS8" s="149"/>
      <c r="FST8" s="149"/>
      <c r="FSU8" s="149"/>
      <c r="FSV8" s="149"/>
      <c r="FSW8" s="149"/>
      <c r="FSX8" s="149"/>
      <c r="FSY8" s="149"/>
      <c r="FSZ8" s="149"/>
      <c r="FTA8" s="149"/>
      <c r="FTB8" s="149"/>
      <c r="FTC8" s="149"/>
      <c r="FTD8" s="149"/>
      <c r="FTE8" s="149"/>
      <c r="FTF8" s="149"/>
      <c r="FTG8" s="149"/>
      <c r="FTH8" s="149"/>
      <c r="FTI8" s="149"/>
      <c r="FTJ8" s="149"/>
      <c r="FTK8" s="149"/>
      <c r="FTL8" s="149"/>
      <c r="FTM8" s="149"/>
      <c r="FTN8" s="149"/>
      <c r="FTO8" s="149"/>
      <c r="FTP8" s="149"/>
      <c r="FTQ8" s="149"/>
      <c r="FTR8" s="149"/>
      <c r="FTS8" s="149"/>
      <c r="FTT8" s="149"/>
      <c r="FTU8" s="149"/>
      <c r="FTV8" s="149"/>
      <c r="FTW8" s="149"/>
      <c r="FTX8" s="149"/>
      <c r="FTY8" s="149"/>
      <c r="FTZ8" s="149"/>
      <c r="FUA8" s="149"/>
      <c r="FUB8" s="149"/>
      <c r="FUC8" s="149"/>
      <c r="FUD8" s="149"/>
      <c r="FUE8" s="149"/>
      <c r="FUF8" s="149"/>
      <c r="FUG8" s="149"/>
      <c r="FUH8" s="149"/>
      <c r="FUI8" s="149"/>
      <c r="FUJ8" s="149"/>
      <c r="FUK8" s="149"/>
      <c r="FUL8" s="149"/>
      <c r="FUM8" s="149"/>
      <c r="FUN8" s="149"/>
      <c r="FUO8" s="149"/>
      <c r="FUP8" s="149"/>
      <c r="FUQ8" s="149"/>
      <c r="FUR8" s="149"/>
      <c r="FUS8" s="149"/>
      <c r="FUT8" s="149"/>
      <c r="FUU8" s="149"/>
      <c r="FUV8" s="149"/>
      <c r="FUW8" s="149"/>
      <c r="FUX8" s="149"/>
      <c r="FUY8" s="149"/>
      <c r="FUZ8" s="149"/>
      <c r="FVA8" s="149"/>
      <c r="FVB8" s="149"/>
      <c r="FVC8" s="149"/>
      <c r="FVD8" s="149"/>
      <c r="FVE8" s="149"/>
      <c r="FVF8" s="149"/>
      <c r="FVG8" s="149"/>
      <c r="FVH8" s="149"/>
      <c r="FVI8" s="149"/>
      <c r="FVJ8" s="149"/>
      <c r="FVK8" s="149"/>
      <c r="FVL8" s="149"/>
      <c r="FVM8" s="149"/>
      <c r="FVN8" s="149"/>
      <c r="FVO8" s="149"/>
      <c r="FVP8" s="149"/>
      <c r="FVQ8" s="149"/>
      <c r="FVR8" s="149"/>
      <c r="FVS8" s="149"/>
      <c r="FVT8" s="149"/>
      <c r="FVU8" s="149"/>
      <c r="FVV8" s="149"/>
      <c r="FVW8" s="149"/>
      <c r="FVX8" s="149"/>
      <c r="FVY8" s="149"/>
      <c r="FVZ8" s="149"/>
      <c r="FWA8" s="149"/>
      <c r="FWB8" s="149"/>
      <c r="FWC8" s="149"/>
      <c r="FWD8" s="149"/>
      <c r="FWE8" s="149"/>
      <c r="FWF8" s="149"/>
      <c r="FWG8" s="149"/>
      <c r="FWH8" s="149"/>
      <c r="FWI8" s="149"/>
      <c r="FWJ8" s="149"/>
      <c r="FWK8" s="149"/>
      <c r="FWL8" s="149"/>
      <c r="FWM8" s="149"/>
      <c r="FWN8" s="149"/>
      <c r="FWO8" s="149"/>
      <c r="FWP8" s="149"/>
      <c r="FWQ8" s="149"/>
      <c r="FWR8" s="149"/>
      <c r="FWS8" s="149"/>
      <c r="FWT8" s="149"/>
      <c r="FWU8" s="149"/>
      <c r="FWV8" s="149"/>
      <c r="FWW8" s="149"/>
      <c r="FWX8" s="149"/>
      <c r="FWY8" s="149"/>
      <c r="FWZ8" s="149"/>
      <c r="FXA8" s="149"/>
      <c r="FXB8" s="149"/>
      <c r="FXC8" s="149"/>
      <c r="FXD8" s="149"/>
      <c r="FXE8" s="149"/>
      <c r="FXF8" s="149"/>
      <c r="FXG8" s="149"/>
      <c r="FXH8" s="149"/>
      <c r="FXI8" s="149"/>
      <c r="FXJ8" s="149"/>
      <c r="FXK8" s="149"/>
      <c r="FXL8" s="149"/>
      <c r="FXM8" s="149"/>
      <c r="FXN8" s="149"/>
      <c r="FXO8" s="149"/>
      <c r="FXP8" s="149"/>
      <c r="FXQ8" s="149"/>
      <c r="FXR8" s="149"/>
      <c r="FXS8" s="149"/>
      <c r="FXT8" s="149"/>
      <c r="FXU8" s="149"/>
      <c r="FXV8" s="149"/>
      <c r="FXW8" s="149"/>
      <c r="FXX8" s="149"/>
      <c r="FXY8" s="149"/>
      <c r="FXZ8" s="149"/>
      <c r="FYA8" s="149"/>
      <c r="FYB8" s="149"/>
      <c r="FYC8" s="149"/>
      <c r="FYD8" s="149"/>
      <c r="FYE8" s="149"/>
      <c r="FYF8" s="149"/>
      <c r="FYG8" s="149"/>
      <c r="FYH8" s="149"/>
      <c r="FYI8" s="149"/>
      <c r="FYJ8" s="149"/>
      <c r="FYK8" s="149"/>
      <c r="FYL8" s="149"/>
      <c r="FYM8" s="149"/>
      <c r="FYN8" s="149"/>
      <c r="FYO8" s="149"/>
      <c r="FYP8" s="149"/>
      <c r="FYQ8" s="149"/>
      <c r="FYR8" s="149"/>
      <c r="FYS8" s="149"/>
      <c r="FYT8" s="149"/>
      <c r="FYU8" s="149"/>
      <c r="FYV8" s="149"/>
      <c r="FYW8" s="149"/>
      <c r="FYX8" s="149"/>
      <c r="FYY8" s="149"/>
      <c r="FYZ8" s="149"/>
      <c r="FZA8" s="149"/>
      <c r="FZB8" s="149"/>
      <c r="FZC8" s="149"/>
      <c r="FZD8" s="149"/>
      <c r="FZE8" s="149"/>
      <c r="FZF8" s="149"/>
      <c r="FZG8" s="149"/>
      <c r="FZH8" s="149"/>
      <c r="FZI8" s="149"/>
      <c r="FZJ8" s="149"/>
      <c r="FZK8" s="149"/>
      <c r="FZL8" s="149"/>
      <c r="FZM8" s="149"/>
      <c r="FZN8" s="149"/>
      <c r="FZO8" s="149"/>
      <c r="FZP8" s="149"/>
      <c r="FZQ8" s="149"/>
      <c r="FZR8" s="149"/>
      <c r="FZS8" s="149"/>
      <c r="FZT8" s="149"/>
      <c r="FZU8" s="149"/>
      <c r="FZV8" s="149"/>
      <c r="FZW8" s="149"/>
      <c r="FZX8" s="149"/>
      <c r="FZY8" s="149"/>
      <c r="FZZ8" s="149"/>
      <c r="GAA8" s="149"/>
      <c r="GAB8" s="149"/>
      <c r="GAC8" s="149"/>
      <c r="GAD8" s="149"/>
      <c r="GAE8" s="149"/>
      <c r="GAF8" s="149"/>
      <c r="GAG8" s="149"/>
      <c r="GAH8" s="149"/>
      <c r="GAI8" s="149"/>
      <c r="GAJ8" s="149"/>
      <c r="GAK8" s="149"/>
      <c r="GAL8" s="149"/>
      <c r="GAM8" s="149"/>
      <c r="GAN8" s="149"/>
      <c r="GAO8" s="149"/>
      <c r="GAP8" s="149"/>
      <c r="GAQ8" s="149"/>
      <c r="GAR8" s="149"/>
      <c r="GAS8" s="149"/>
      <c r="GAT8" s="149"/>
      <c r="GAU8" s="149"/>
      <c r="GAV8" s="149"/>
      <c r="GAW8" s="149"/>
      <c r="GAX8" s="149"/>
      <c r="GAY8" s="149"/>
      <c r="GAZ8" s="149"/>
      <c r="GBA8" s="149"/>
      <c r="GBB8" s="149"/>
      <c r="GBC8" s="149"/>
      <c r="GBD8" s="149"/>
      <c r="GBE8" s="149"/>
      <c r="GBF8" s="149"/>
      <c r="GBG8" s="149"/>
      <c r="GBH8" s="149"/>
      <c r="GBI8" s="149"/>
      <c r="GBJ8" s="149"/>
      <c r="GBK8" s="149"/>
      <c r="GBL8" s="149"/>
      <c r="GBM8" s="149"/>
      <c r="GBN8" s="149"/>
      <c r="GBO8" s="149"/>
      <c r="GBP8" s="149"/>
      <c r="GBQ8" s="149"/>
      <c r="GBR8" s="149"/>
      <c r="GBS8" s="149"/>
      <c r="GBT8" s="149"/>
      <c r="GBU8" s="149"/>
      <c r="GBV8" s="149"/>
      <c r="GBW8" s="149"/>
      <c r="GBX8" s="149"/>
      <c r="GBY8" s="149"/>
      <c r="GBZ8" s="149"/>
      <c r="GCA8" s="149"/>
      <c r="GCB8" s="149"/>
      <c r="GCC8" s="149"/>
      <c r="GCD8" s="149"/>
      <c r="GCE8" s="149"/>
      <c r="GCF8" s="149"/>
      <c r="GCG8" s="149"/>
      <c r="GCH8" s="149"/>
      <c r="GCI8" s="149"/>
      <c r="GCJ8" s="149"/>
      <c r="GCK8" s="149"/>
      <c r="GCL8" s="149"/>
      <c r="GCM8" s="149"/>
      <c r="GCN8" s="149"/>
      <c r="GCO8" s="149"/>
      <c r="GCP8" s="149"/>
      <c r="GCQ8" s="149"/>
      <c r="GCR8" s="149"/>
      <c r="GCS8" s="149"/>
      <c r="GCT8" s="149"/>
      <c r="GCU8" s="149"/>
      <c r="GCV8" s="149"/>
      <c r="GCW8" s="149"/>
      <c r="GCX8" s="149"/>
      <c r="GCY8" s="149"/>
      <c r="GCZ8" s="149"/>
      <c r="GDA8" s="149"/>
      <c r="GDB8" s="149"/>
      <c r="GDC8" s="149"/>
      <c r="GDD8" s="149"/>
      <c r="GDE8" s="149"/>
      <c r="GDF8" s="149"/>
      <c r="GDG8" s="149"/>
      <c r="GDH8" s="149"/>
      <c r="GDI8" s="149"/>
      <c r="GDJ8" s="149"/>
      <c r="GDK8" s="149"/>
      <c r="GDL8" s="149"/>
      <c r="GDM8" s="149"/>
      <c r="GDN8" s="149"/>
      <c r="GDO8" s="149"/>
      <c r="GDP8" s="149"/>
      <c r="GDQ8" s="149"/>
      <c r="GDR8" s="149"/>
      <c r="GDS8" s="149"/>
      <c r="GDT8" s="149"/>
      <c r="GDU8" s="149"/>
      <c r="GDV8" s="149"/>
      <c r="GDW8" s="149"/>
      <c r="GDX8" s="149"/>
      <c r="GDY8" s="149"/>
      <c r="GDZ8" s="149"/>
      <c r="GEA8" s="149"/>
      <c r="GEB8" s="149"/>
      <c r="GEC8" s="149"/>
      <c r="GED8" s="149"/>
      <c r="GEE8" s="149"/>
      <c r="GEF8" s="149"/>
      <c r="GEG8" s="149"/>
      <c r="GEH8" s="149"/>
      <c r="GEI8" s="149"/>
      <c r="GEJ8" s="149"/>
      <c r="GEK8" s="149"/>
      <c r="GEL8" s="149"/>
      <c r="GEM8" s="149"/>
      <c r="GEN8" s="149"/>
      <c r="GEO8" s="149"/>
      <c r="GEP8" s="149"/>
      <c r="GEQ8" s="149"/>
      <c r="GER8" s="149"/>
      <c r="GES8" s="149"/>
      <c r="GET8" s="149"/>
      <c r="GEU8" s="149"/>
      <c r="GEV8" s="149"/>
      <c r="GEW8" s="149"/>
      <c r="GEX8" s="149"/>
      <c r="GEY8" s="149"/>
      <c r="GEZ8" s="149"/>
      <c r="GFA8" s="149"/>
      <c r="GFB8" s="149"/>
      <c r="GFC8" s="149"/>
      <c r="GFD8" s="149"/>
      <c r="GFE8" s="149"/>
      <c r="GFF8" s="149"/>
      <c r="GFG8" s="149"/>
      <c r="GFH8" s="149"/>
      <c r="GFI8" s="149"/>
      <c r="GFJ8" s="149"/>
      <c r="GFK8" s="149"/>
      <c r="GFL8" s="149"/>
      <c r="GFM8" s="149"/>
      <c r="GFN8" s="149"/>
      <c r="GFO8" s="149"/>
      <c r="GFP8" s="149"/>
      <c r="GFQ8" s="149"/>
      <c r="GFR8" s="149"/>
      <c r="GFS8" s="149"/>
      <c r="GFT8" s="149"/>
      <c r="GFU8" s="149"/>
      <c r="GFV8" s="149"/>
      <c r="GFW8" s="149"/>
      <c r="GFX8" s="149"/>
      <c r="GFY8" s="149"/>
      <c r="GFZ8" s="149"/>
      <c r="GGA8" s="149"/>
      <c r="GGB8" s="149"/>
      <c r="GGC8" s="149"/>
      <c r="GGD8" s="149"/>
      <c r="GGE8" s="149"/>
      <c r="GGF8" s="149"/>
      <c r="GGG8" s="149"/>
      <c r="GGH8" s="149"/>
      <c r="GGI8" s="149"/>
      <c r="GGJ8" s="149"/>
      <c r="GGK8" s="149"/>
      <c r="GGL8" s="149"/>
      <c r="GGM8" s="149"/>
      <c r="GGN8" s="149"/>
      <c r="GGO8" s="149"/>
      <c r="GGP8" s="149"/>
      <c r="GGQ8" s="149"/>
      <c r="GGR8" s="149"/>
      <c r="GGS8" s="149"/>
      <c r="GGT8" s="149"/>
      <c r="GGU8" s="149"/>
      <c r="GGV8" s="149"/>
      <c r="GGW8" s="149"/>
      <c r="GGX8" s="149"/>
      <c r="GGY8" s="149"/>
      <c r="GGZ8" s="149"/>
      <c r="GHA8" s="149"/>
      <c r="GHB8" s="149"/>
      <c r="GHC8" s="149"/>
      <c r="GHD8" s="149"/>
      <c r="GHE8" s="149"/>
      <c r="GHF8" s="149"/>
      <c r="GHG8" s="149"/>
      <c r="GHH8" s="149"/>
      <c r="GHI8" s="149"/>
      <c r="GHJ8" s="149"/>
      <c r="GHK8" s="149"/>
      <c r="GHL8" s="149"/>
      <c r="GHM8" s="149"/>
      <c r="GHN8" s="149"/>
      <c r="GHO8" s="149"/>
      <c r="GHP8" s="149"/>
      <c r="GHQ8" s="149"/>
      <c r="GHR8" s="149"/>
      <c r="GHS8" s="149"/>
      <c r="GHT8" s="149"/>
      <c r="GHU8" s="149"/>
      <c r="GHV8" s="149"/>
      <c r="GHW8" s="149"/>
      <c r="GHX8" s="149"/>
      <c r="GHY8" s="149"/>
      <c r="GHZ8" s="149"/>
      <c r="GIA8" s="149"/>
      <c r="GIB8" s="149"/>
      <c r="GIC8" s="149"/>
      <c r="GID8" s="149"/>
      <c r="GIE8" s="149"/>
      <c r="GIF8" s="149"/>
      <c r="GIG8" s="149"/>
      <c r="GIH8" s="149"/>
      <c r="GII8" s="149"/>
      <c r="GIJ8" s="149"/>
      <c r="GIK8" s="149"/>
      <c r="GIL8" s="149"/>
      <c r="GIM8" s="149"/>
      <c r="GIN8" s="149"/>
      <c r="GIO8" s="149"/>
      <c r="GIP8" s="149"/>
      <c r="GIQ8" s="149"/>
      <c r="GIR8" s="149"/>
      <c r="GIS8" s="149"/>
      <c r="GIT8" s="149"/>
      <c r="GIU8" s="149"/>
      <c r="GIV8" s="149"/>
      <c r="GIW8" s="149"/>
      <c r="GIX8" s="149"/>
      <c r="GIY8" s="149"/>
      <c r="GIZ8" s="149"/>
      <c r="GJA8" s="149"/>
      <c r="GJB8" s="149"/>
      <c r="GJC8" s="149"/>
      <c r="GJD8" s="149"/>
      <c r="GJE8" s="149"/>
      <c r="GJF8" s="149"/>
      <c r="GJG8" s="149"/>
      <c r="GJH8" s="149"/>
      <c r="GJI8" s="149"/>
      <c r="GJJ8" s="149"/>
      <c r="GJK8" s="149"/>
      <c r="GJL8" s="149"/>
      <c r="GJM8" s="149"/>
      <c r="GJN8" s="149"/>
      <c r="GJO8" s="149"/>
      <c r="GJP8" s="149"/>
      <c r="GJQ8" s="149"/>
      <c r="GJR8" s="149"/>
      <c r="GJS8" s="149"/>
      <c r="GJT8" s="149"/>
      <c r="GJU8" s="149"/>
      <c r="GJV8" s="149"/>
      <c r="GJW8" s="149"/>
      <c r="GJX8" s="149"/>
      <c r="GJY8" s="149"/>
      <c r="GJZ8" s="149"/>
      <c r="GKA8" s="149"/>
      <c r="GKB8" s="149"/>
      <c r="GKC8" s="149"/>
      <c r="GKD8" s="149"/>
      <c r="GKE8" s="149"/>
      <c r="GKF8" s="149"/>
      <c r="GKG8" s="149"/>
      <c r="GKH8" s="149"/>
      <c r="GKI8" s="149"/>
      <c r="GKJ8" s="149"/>
      <c r="GKK8" s="149"/>
      <c r="GKL8" s="149"/>
      <c r="GKM8" s="149"/>
      <c r="GKN8" s="149"/>
      <c r="GKO8" s="149"/>
      <c r="GKP8" s="149"/>
      <c r="GKQ8" s="149"/>
      <c r="GKR8" s="149"/>
      <c r="GKS8" s="149"/>
      <c r="GKT8" s="149"/>
      <c r="GKU8" s="149"/>
      <c r="GKV8" s="149"/>
      <c r="GKW8" s="149"/>
      <c r="GKX8" s="149"/>
      <c r="GKY8" s="149"/>
      <c r="GKZ8" s="149"/>
      <c r="GLA8" s="149"/>
      <c r="GLB8" s="149"/>
      <c r="GLC8" s="149"/>
      <c r="GLD8" s="149"/>
      <c r="GLE8" s="149"/>
      <c r="GLF8" s="149"/>
      <c r="GLG8" s="149"/>
      <c r="GLH8" s="149"/>
      <c r="GLI8" s="149"/>
      <c r="GLJ8" s="149"/>
      <c r="GLK8" s="149"/>
      <c r="GLL8" s="149"/>
      <c r="GLM8" s="149"/>
      <c r="GLN8" s="149"/>
      <c r="GLO8" s="149"/>
      <c r="GLP8" s="149"/>
      <c r="GLQ8" s="149"/>
      <c r="GLR8" s="149"/>
      <c r="GLS8" s="149"/>
      <c r="GLT8" s="149"/>
      <c r="GLU8" s="149"/>
      <c r="GLV8" s="149"/>
      <c r="GLW8" s="149"/>
      <c r="GLX8" s="149"/>
      <c r="GLY8" s="149"/>
      <c r="GLZ8" s="149"/>
      <c r="GMA8" s="149"/>
      <c r="GMB8" s="149"/>
      <c r="GMC8" s="149"/>
      <c r="GMD8" s="149"/>
      <c r="GME8" s="149"/>
      <c r="GMF8" s="149"/>
      <c r="GMG8" s="149"/>
      <c r="GMH8" s="149"/>
      <c r="GMI8" s="149"/>
      <c r="GMJ8" s="149"/>
      <c r="GMK8" s="149"/>
      <c r="GML8" s="149"/>
      <c r="GMM8" s="149"/>
      <c r="GMN8" s="149"/>
      <c r="GMO8" s="149"/>
      <c r="GMP8" s="149"/>
      <c r="GMQ8" s="149"/>
      <c r="GMR8" s="149"/>
      <c r="GMS8" s="149"/>
      <c r="GMT8" s="149"/>
      <c r="GMU8" s="149"/>
      <c r="GMV8" s="149"/>
      <c r="GMW8" s="149"/>
      <c r="GMX8" s="149"/>
      <c r="GMY8" s="149"/>
      <c r="GMZ8" s="149"/>
      <c r="GNA8" s="149"/>
      <c r="GNB8" s="149"/>
      <c r="GNC8" s="149"/>
      <c r="GND8" s="149"/>
      <c r="GNE8" s="149"/>
      <c r="GNF8" s="149"/>
      <c r="GNG8" s="149"/>
      <c r="GNH8" s="149"/>
      <c r="GNI8" s="149"/>
      <c r="GNJ8" s="149"/>
      <c r="GNK8" s="149"/>
      <c r="GNL8" s="149"/>
      <c r="GNM8" s="149"/>
      <c r="GNN8" s="149"/>
      <c r="GNO8" s="149"/>
      <c r="GNP8" s="149"/>
      <c r="GNQ8" s="149"/>
      <c r="GNR8" s="149"/>
      <c r="GNS8" s="149"/>
      <c r="GNT8" s="149"/>
      <c r="GNU8" s="149"/>
      <c r="GNV8" s="149"/>
      <c r="GNW8" s="149"/>
      <c r="GNX8" s="149"/>
      <c r="GNY8" s="149"/>
      <c r="GNZ8" s="149"/>
      <c r="GOA8" s="149"/>
      <c r="GOB8" s="149"/>
      <c r="GOC8" s="149"/>
      <c r="GOD8" s="149"/>
      <c r="GOE8" s="149"/>
      <c r="GOF8" s="149"/>
      <c r="GOG8" s="149"/>
      <c r="GOH8" s="149"/>
      <c r="GOI8" s="149"/>
      <c r="GOJ8" s="149"/>
      <c r="GOK8" s="149"/>
      <c r="GOL8" s="149"/>
      <c r="GOM8" s="149"/>
      <c r="GON8" s="149"/>
      <c r="GOO8" s="149"/>
      <c r="GOP8" s="149"/>
      <c r="GOQ8" s="149"/>
      <c r="GOR8" s="149"/>
      <c r="GOS8" s="149"/>
      <c r="GOT8" s="149"/>
      <c r="GOU8" s="149"/>
      <c r="GOV8" s="149"/>
      <c r="GOW8" s="149"/>
      <c r="GOX8" s="149"/>
      <c r="GOY8" s="149"/>
      <c r="GOZ8" s="149"/>
      <c r="GPA8" s="149"/>
      <c r="GPB8" s="149"/>
      <c r="GPC8" s="149"/>
      <c r="GPD8" s="149"/>
      <c r="GPE8" s="149"/>
      <c r="GPF8" s="149"/>
      <c r="GPG8" s="149"/>
      <c r="GPH8" s="149"/>
      <c r="GPI8" s="149"/>
      <c r="GPJ8" s="149"/>
      <c r="GPK8" s="149"/>
      <c r="GPL8" s="149"/>
      <c r="GPM8" s="149"/>
      <c r="GPN8" s="149"/>
      <c r="GPO8" s="149"/>
      <c r="GPP8" s="149"/>
      <c r="GPQ8" s="149"/>
      <c r="GPR8" s="149"/>
      <c r="GPS8" s="149"/>
      <c r="GPT8" s="149"/>
      <c r="GPU8" s="149"/>
      <c r="GPV8" s="149"/>
      <c r="GPW8" s="149"/>
      <c r="GPX8" s="149"/>
      <c r="GPY8" s="149"/>
      <c r="GPZ8" s="149"/>
      <c r="GQA8" s="149"/>
      <c r="GQB8" s="149"/>
      <c r="GQC8" s="149"/>
      <c r="GQD8" s="149"/>
      <c r="GQE8" s="149"/>
      <c r="GQF8" s="149"/>
      <c r="GQG8" s="149"/>
      <c r="GQH8" s="149"/>
      <c r="GQI8" s="149"/>
      <c r="GQJ8" s="149"/>
      <c r="GQK8" s="149"/>
      <c r="GQL8" s="149"/>
      <c r="GQM8" s="149"/>
      <c r="GQN8" s="149"/>
      <c r="GQO8" s="149"/>
      <c r="GQP8" s="149"/>
      <c r="GQQ8" s="149"/>
      <c r="GQR8" s="149"/>
      <c r="GQS8" s="149"/>
      <c r="GQT8" s="149"/>
      <c r="GQU8" s="149"/>
      <c r="GQV8" s="149"/>
      <c r="GQW8" s="149"/>
      <c r="GQX8" s="149"/>
      <c r="GQY8" s="149"/>
      <c r="GQZ8" s="149"/>
      <c r="GRA8" s="149"/>
      <c r="GRB8" s="149"/>
      <c r="GRC8" s="149"/>
      <c r="GRD8" s="149"/>
      <c r="GRE8" s="149"/>
      <c r="GRF8" s="149"/>
      <c r="GRG8" s="149"/>
      <c r="GRH8" s="149"/>
      <c r="GRI8" s="149"/>
      <c r="GRJ8" s="149"/>
      <c r="GRK8" s="149"/>
      <c r="GRL8" s="149"/>
      <c r="GRM8" s="149"/>
      <c r="GRN8" s="149"/>
      <c r="GRO8" s="149"/>
      <c r="GRP8" s="149"/>
      <c r="GRQ8" s="149"/>
      <c r="GRR8" s="149"/>
      <c r="GRS8" s="149"/>
      <c r="GRT8" s="149"/>
      <c r="GRU8" s="149"/>
      <c r="GRV8" s="149"/>
      <c r="GRW8" s="149"/>
      <c r="GRX8" s="149"/>
      <c r="GRY8" s="149"/>
      <c r="GRZ8" s="149"/>
      <c r="GSA8" s="149"/>
      <c r="GSB8" s="149"/>
      <c r="GSC8" s="149"/>
      <c r="GSD8" s="149"/>
      <c r="GSE8" s="149"/>
      <c r="GSF8" s="149"/>
      <c r="GSG8" s="149"/>
      <c r="GSH8" s="149"/>
      <c r="GSI8" s="149"/>
      <c r="GSJ8" s="149"/>
      <c r="GSK8" s="149"/>
      <c r="GSL8" s="149"/>
      <c r="GSM8" s="149"/>
      <c r="GSN8" s="149"/>
      <c r="GSO8" s="149"/>
      <c r="GSP8" s="149"/>
      <c r="GSQ8" s="149"/>
      <c r="GSR8" s="149"/>
      <c r="GSS8" s="149"/>
      <c r="GST8" s="149"/>
      <c r="GSU8" s="149"/>
      <c r="GSV8" s="149"/>
      <c r="GSW8" s="149"/>
      <c r="GSX8" s="149"/>
      <c r="GSY8" s="149"/>
      <c r="GSZ8" s="149"/>
      <c r="GTA8" s="149"/>
      <c r="GTB8" s="149"/>
      <c r="GTC8" s="149"/>
      <c r="GTD8" s="149"/>
      <c r="GTE8" s="149"/>
      <c r="GTF8" s="149"/>
      <c r="GTG8" s="149"/>
      <c r="GTH8" s="149"/>
      <c r="GTI8" s="149"/>
      <c r="GTJ8" s="149"/>
      <c r="GTK8" s="149"/>
      <c r="GTL8" s="149"/>
      <c r="GTM8" s="149"/>
      <c r="GTN8" s="149"/>
      <c r="GTO8" s="149"/>
      <c r="GTP8" s="149"/>
      <c r="GTQ8" s="149"/>
      <c r="GTR8" s="149"/>
      <c r="GTS8" s="149"/>
      <c r="GTT8" s="149"/>
      <c r="GTU8" s="149"/>
      <c r="GTV8" s="149"/>
      <c r="GTW8" s="149"/>
      <c r="GTX8" s="149"/>
      <c r="GTY8" s="149"/>
      <c r="GTZ8" s="149"/>
      <c r="GUA8" s="149"/>
      <c r="GUB8" s="149"/>
      <c r="GUC8" s="149"/>
      <c r="GUD8" s="149"/>
      <c r="GUE8" s="149"/>
      <c r="GUF8" s="149"/>
      <c r="GUG8" s="149"/>
      <c r="GUH8" s="149"/>
      <c r="GUI8" s="149"/>
      <c r="GUJ8" s="149"/>
      <c r="GUK8" s="149"/>
      <c r="GUL8" s="149"/>
      <c r="GUM8" s="149"/>
      <c r="GUN8" s="149"/>
      <c r="GUO8" s="149"/>
      <c r="GUP8" s="149"/>
      <c r="GUQ8" s="149"/>
      <c r="GUR8" s="149"/>
      <c r="GUS8" s="149"/>
      <c r="GUT8" s="149"/>
      <c r="GUU8" s="149"/>
      <c r="GUV8" s="149"/>
      <c r="GUW8" s="149"/>
      <c r="GUX8" s="149"/>
      <c r="GUY8" s="149"/>
      <c r="GUZ8" s="149"/>
      <c r="GVA8" s="149"/>
      <c r="GVB8" s="149"/>
      <c r="GVC8" s="149"/>
      <c r="GVD8" s="149"/>
      <c r="GVE8" s="149"/>
      <c r="GVF8" s="149"/>
      <c r="GVG8" s="149"/>
      <c r="GVH8" s="149"/>
      <c r="GVI8" s="149"/>
      <c r="GVJ8" s="149"/>
      <c r="GVK8" s="149"/>
      <c r="GVL8" s="149"/>
      <c r="GVM8" s="149"/>
      <c r="GVN8" s="149"/>
      <c r="GVO8" s="149"/>
      <c r="GVP8" s="149"/>
      <c r="GVQ8" s="149"/>
      <c r="GVR8" s="149"/>
      <c r="GVS8" s="149"/>
      <c r="GVT8" s="149"/>
      <c r="GVU8" s="149"/>
      <c r="GVV8" s="149"/>
      <c r="GVW8" s="149"/>
      <c r="GVX8" s="149"/>
      <c r="GVY8" s="149"/>
      <c r="GVZ8" s="149"/>
      <c r="GWA8" s="149"/>
      <c r="GWB8" s="149"/>
      <c r="GWC8" s="149"/>
      <c r="GWD8" s="149"/>
      <c r="GWE8" s="149"/>
      <c r="GWF8" s="149"/>
      <c r="GWG8" s="149"/>
      <c r="GWH8" s="149"/>
      <c r="GWI8" s="149"/>
      <c r="GWJ8" s="149"/>
      <c r="GWK8" s="149"/>
      <c r="GWL8" s="149"/>
      <c r="GWM8" s="149"/>
      <c r="GWN8" s="149"/>
      <c r="GWO8" s="149"/>
      <c r="GWP8" s="149"/>
      <c r="GWQ8" s="149"/>
      <c r="GWR8" s="149"/>
      <c r="GWS8" s="149"/>
      <c r="GWT8" s="149"/>
      <c r="GWU8" s="149"/>
      <c r="GWV8" s="149"/>
      <c r="GWW8" s="149"/>
      <c r="GWX8" s="149"/>
      <c r="GWY8" s="149"/>
      <c r="GWZ8" s="149"/>
      <c r="GXA8" s="149"/>
      <c r="GXB8" s="149"/>
      <c r="GXC8" s="149"/>
      <c r="GXD8" s="149"/>
      <c r="GXE8" s="149"/>
      <c r="GXF8" s="149"/>
      <c r="GXG8" s="149"/>
      <c r="GXH8" s="149"/>
      <c r="GXI8" s="149"/>
      <c r="GXJ8" s="149"/>
      <c r="GXK8" s="149"/>
      <c r="GXL8" s="149"/>
      <c r="GXM8" s="149"/>
      <c r="GXN8" s="149"/>
      <c r="GXO8" s="149"/>
      <c r="GXP8" s="149"/>
      <c r="GXQ8" s="149"/>
      <c r="GXR8" s="149"/>
      <c r="GXS8" s="149"/>
      <c r="GXT8" s="149"/>
      <c r="GXU8" s="149"/>
      <c r="GXV8" s="149"/>
      <c r="GXW8" s="149"/>
      <c r="GXX8" s="149"/>
      <c r="GXY8" s="149"/>
      <c r="GXZ8" s="149"/>
      <c r="GYA8" s="149"/>
      <c r="GYB8" s="149"/>
      <c r="GYC8" s="149"/>
      <c r="GYD8" s="149"/>
      <c r="GYE8" s="149"/>
      <c r="GYF8" s="149"/>
      <c r="GYG8" s="149"/>
      <c r="GYH8" s="149"/>
      <c r="GYI8" s="149"/>
      <c r="GYJ8" s="149"/>
      <c r="GYK8" s="149"/>
      <c r="GYL8" s="149"/>
      <c r="GYM8" s="149"/>
      <c r="GYN8" s="149"/>
      <c r="GYO8" s="149"/>
      <c r="GYP8" s="149"/>
      <c r="GYQ8" s="149"/>
      <c r="GYR8" s="149"/>
      <c r="GYS8" s="149"/>
      <c r="GYT8" s="149"/>
      <c r="GYU8" s="149"/>
      <c r="GYV8" s="149"/>
      <c r="GYW8" s="149"/>
      <c r="GYX8" s="149"/>
      <c r="GYY8" s="149"/>
      <c r="GYZ8" s="149"/>
      <c r="GZA8" s="149"/>
      <c r="GZB8" s="149"/>
      <c r="GZC8" s="149"/>
      <c r="GZD8" s="149"/>
      <c r="GZE8" s="149"/>
      <c r="GZF8" s="149"/>
      <c r="GZG8" s="149"/>
      <c r="GZH8" s="149"/>
      <c r="GZI8" s="149"/>
      <c r="GZJ8" s="149"/>
      <c r="GZK8" s="149"/>
      <c r="GZL8" s="149"/>
      <c r="GZM8" s="149"/>
      <c r="GZN8" s="149"/>
      <c r="GZO8" s="149"/>
      <c r="GZP8" s="149"/>
      <c r="GZQ8" s="149"/>
      <c r="GZR8" s="149"/>
      <c r="GZS8" s="149"/>
      <c r="GZT8" s="149"/>
      <c r="GZU8" s="149"/>
      <c r="GZV8" s="149"/>
      <c r="GZW8" s="149"/>
      <c r="GZX8" s="149"/>
      <c r="GZY8" s="149"/>
      <c r="GZZ8" s="149"/>
      <c r="HAA8" s="149"/>
      <c r="HAB8" s="149"/>
      <c r="HAC8" s="149"/>
      <c r="HAD8" s="149"/>
      <c r="HAE8" s="149"/>
      <c r="HAF8" s="149"/>
      <c r="HAG8" s="149"/>
      <c r="HAH8" s="149"/>
      <c r="HAI8" s="149"/>
      <c r="HAJ8" s="149"/>
      <c r="HAK8" s="149"/>
      <c r="HAL8" s="149"/>
      <c r="HAM8" s="149"/>
      <c r="HAN8" s="149"/>
      <c r="HAO8" s="149"/>
      <c r="HAP8" s="149"/>
      <c r="HAQ8" s="149"/>
      <c r="HAR8" s="149"/>
      <c r="HAS8" s="149"/>
      <c r="HAT8" s="149"/>
      <c r="HAU8" s="149"/>
      <c r="HAV8" s="149"/>
      <c r="HAW8" s="149"/>
      <c r="HAX8" s="149"/>
      <c r="HAY8" s="149"/>
      <c r="HAZ8" s="149"/>
      <c r="HBA8" s="149"/>
      <c r="HBB8" s="149"/>
      <c r="HBC8" s="149"/>
      <c r="HBD8" s="149"/>
      <c r="HBE8" s="149"/>
      <c r="HBF8" s="149"/>
      <c r="HBG8" s="149"/>
      <c r="HBH8" s="149"/>
      <c r="HBI8" s="149"/>
      <c r="HBJ8" s="149"/>
      <c r="HBK8" s="149"/>
      <c r="HBL8" s="149"/>
      <c r="HBM8" s="149"/>
      <c r="HBN8" s="149"/>
      <c r="HBO8" s="149"/>
      <c r="HBP8" s="149"/>
      <c r="HBQ8" s="149"/>
      <c r="HBR8" s="149"/>
      <c r="HBS8" s="149"/>
      <c r="HBT8" s="149"/>
      <c r="HBU8" s="149"/>
      <c r="HBV8" s="149"/>
      <c r="HBW8" s="149"/>
      <c r="HBX8" s="149"/>
      <c r="HBY8" s="149"/>
      <c r="HBZ8" s="149"/>
      <c r="HCA8" s="149"/>
      <c r="HCB8" s="149"/>
      <c r="HCC8" s="149"/>
      <c r="HCD8" s="149"/>
      <c r="HCE8" s="149"/>
      <c r="HCF8" s="149"/>
      <c r="HCG8" s="149"/>
      <c r="HCH8" s="149"/>
      <c r="HCI8" s="149"/>
      <c r="HCJ8" s="149"/>
      <c r="HCK8" s="149"/>
      <c r="HCL8" s="149"/>
      <c r="HCM8" s="149"/>
      <c r="HCN8" s="149"/>
      <c r="HCO8" s="149"/>
      <c r="HCP8" s="149"/>
      <c r="HCQ8" s="149"/>
      <c r="HCR8" s="149"/>
      <c r="HCS8" s="149"/>
      <c r="HCT8" s="149"/>
      <c r="HCU8" s="149"/>
      <c r="HCV8" s="149"/>
      <c r="HCW8" s="149"/>
      <c r="HCX8" s="149"/>
      <c r="HCY8" s="149"/>
      <c r="HCZ8" s="149"/>
      <c r="HDA8" s="149"/>
      <c r="HDB8" s="149"/>
      <c r="HDC8" s="149"/>
      <c r="HDD8" s="149"/>
      <c r="HDE8" s="149"/>
      <c r="HDF8" s="149"/>
      <c r="HDG8" s="149"/>
      <c r="HDH8" s="149"/>
      <c r="HDI8" s="149"/>
      <c r="HDJ8" s="149"/>
      <c r="HDK8" s="149"/>
      <c r="HDL8" s="149"/>
      <c r="HDM8" s="149"/>
      <c r="HDN8" s="149"/>
      <c r="HDO8" s="149"/>
      <c r="HDP8" s="149"/>
      <c r="HDQ8" s="149"/>
      <c r="HDR8" s="149"/>
      <c r="HDS8" s="149"/>
      <c r="HDT8" s="149"/>
      <c r="HDU8" s="149"/>
      <c r="HDV8" s="149"/>
      <c r="HDW8" s="149"/>
      <c r="HDX8" s="149"/>
      <c r="HDY8" s="149"/>
      <c r="HDZ8" s="149"/>
      <c r="HEA8" s="149"/>
      <c r="HEB8" s="149"/>
      <c r="HEC8" s="149"/>
      <c r="HED8" s="149"/>
      <c r="HEE8" s="149"/>
      <c r="HEF8" s="149"/>
      <c r="HEG8" s="149"/>
      <c r="HEH8" s="149"/>
      <c r="HEI8" s="149"/>
      <c r="HEJ8" s="149"/>
      <c r="HEK8" s="149"/>
      <c r="HEL8" s="149"/>
      <c r="HEM8" s="149"/>
      <c r="HEN8" s="149"/>
      <c r="HEO8" s="149"/>
      <c r="HEP8" s="149"/>
      <c r="HEQ8" s="149"/>
      <c r="HER8" s="149"/>
      <c r="HES8" s="149"/>
      <c r="HET8" s="149"/>
      <c r="HEU8" s="149"/>
      <c r="HEV8" s="149"/>
      <c r="HEW8" s="149"/>
      <c r="HEX8" s="149"/>
      <c r="HEY8" s="149"/>
      <c r="HEZ8" s="149"/>
      <c r="HFA8" s="149"/>
      <c r="HFB8" s="149"/>
      <c r="HFC8" s="149"/>
      <c r="HFD8" s="149"/>
      <c r="HFE8" s="149"/>
      <c r="HFF8" s="149"/>
      <c r="HFG8" s="149"/>
      <c r="HFH8" s="149"/>
      <c r="HFI8" s="149"/>
      <c r="HFJ8" s="149"/>
      <c r="HFK8" s="149"/>
      <c r="HFL8" s="149"/>
      <c r="HFM8" s="149"/>
      <c r="HFN8" s="149"/>
      <c r="HFO8" s="149"/>
      <c r="HFP8" s="149"/>
      <c r="HFQ8" s="149"/>
      <c r="HFR8" s="149"/>
      <c r="HFS8" s="149"/>
      <c r="HFT8" s="149"/>
      <c r="HFU8" s="149"/>
      <c r="HFV8" s="149"/>
      <c r="HFW8" s="149"/>
      <c r="HFX8" s="149"/>
      <c r="HFY8" s="149"/>
      <c r="HFZ8" s="149"/>
      <c r="HGA8" s="149"/>
      <c r="HGB8" s="149"/>
      <c r="HGC8" s="149"/>
      <c r="HGD8" s="149"/>
      <c r="HGE8" s="149"/>
      <c r="HGF8" s="149"/>
      <c r="HGG8" s="149"/>
      <c r="HGH8" s="149"/>
      <c r="HGI8" s="149"/>
      <c r="HGJ8" s="149"/>
      <c r="HGK8" s="149"/>
      <c r="HGL8" s="149"/>
      <c r="HGM8" s="149"/>
      <c r="HGN8" s="149"/>
      <c r="HGO8" s="149"/>
      <c r="HGP8" s="149"/>
      <c r="HGQ8" s="149"/>
      <c r="HGR8" s="149"/>
      <c r="HGS8" s="149"/>
      <c r="HGT8" s="149"/>
      <c r="HGU8" s="149"/>
      <c r="HGV8" s="149"/>
      <c r="HGW8" s="149"/>
      <c r="HGX8" s="149"/>
      <c r="HGY8" s="149"/>
      <c r="HGZ8" s="149"/>
      <c r="HHA8" s="149"/>
      <c r="HHB8" s="149"/>
      <c r="HHC8" s="149"/>
      <c r="HHD8" s="149"/>
      <c r="HHE8" s="149"/>
      <c r="HHF8" s="149"/>
      <c r="HHG8" s="149"/>
      <c r="HHH8" s="149"/>
      <c r="HHI8" s="149"/>
      <c r="HHJ8" s="149"/>
      <c r="HHK8" s="149"/>
      <c r="HHL8" s="149"/>
      <c r="HHM8" s="149"/>
      <c r="HHN8" s="149"/>
      <c r="HHO8" s="149"/>
      <c r="HHP8" s="149"/>
      <c r="HHQ8" s="149"/>
      <c r="HHR8" s="149"/>
      <c r="HHS8" s="149"/>
      <c r="HHT8" s="149"/>
      <c r="HHU8" s="149"/>
      <c r="HHV8" s="149"/>
      <c r="HHW8" s="149"/>
      <c r="HHX8" s="149"/>
      <c r="HHY8" s="149"/>
      <c r="HHZ8" s="149"/>
      <c r="HIA8" s="149"/>
      <c r="HIB8" s="149"/>
      <c r="HIC8" s="149"/>
      <c r="HID8" s="149"/>
      <c r="HIE8" s="149"/>
      <c r="HIF8" s="149"/>
      <c r="HIG8" s="149"/>
      <c r="HIH8" s="149"/>
      <c r="HII8" s="149"/>
      <c r="HIJ8" s="149"/>
      <c r="HIK8" s="149"/>
      <c r="HIL8" s="149"/>
      <c r="HIM8" s="149"/>
      <c r="HIN8" s="149"/>
      <c r="HIO8" s="149"/>
      <c r="HIP8" s="149"/>
      <c r="HIQ8" s="149"/>
      <c r="HIR8" s="149"/>
      <c r="HIS8" s="149"/>
      <c r="HIT8" s="149"/>
      <c r="HIU8" s="149"/>
      <c r="HIV8" s="149"/>
      <c r="HIW8" s="149"/>
      <c r="HIX8" s="149"/>
      <c r="HIY8" s="149"/>
      <c r="HIZ8" s="149"/>
      <c r="HJA8" s="149"/>
      <c r="HJB8" s="149"/>
      <c r="HJC8" s="149"/>
      <c r="HJD8" s="149"/>
      <c r="HJE8" s="149"/>
      <c r="HJF8" s="149"/>
      <c r="HJG8" s="149"/>
      <c r="HJH8" s="149"/>
      <c r="HJI8" s="149"/>
      <c r="HJJ8" s="149"/>
      <c r="HJK8" s="149"/>
      <c r="HJL8" s="149"/>
      <c r="HJM8" s="149"/>
      <c r="HJN8" s="149"/>
      <c r="HJO8" s="149"/>
      <c r="HJP8" s="149"/>
      <c r="HJQ8" s="149"/>
      <c r="HJR8" s="149"/>
      <c r="HJS8" s="149"/>
      <c r="HJT8" s="149"/>
      <c r="HJU8" s="149"/>
      <c r="HJV8" s="149"/>
      <c r="HJW8" s="149"/>
      <c r="HJX8" s="149"/>
      <c r="HJY8" s="149"/>
      <c r="HJZ8" s="149"/>
      <c r="HKA8" s="149"/>
      <c r="HKB8" s="149"/>
      <c r="HKC8" s="149"/>
      <c r="HKD8" s="149"/>
      <c r="HKE8" s="149"/>
      <c r="HKF8" s="149"/>
      <c r="HKG8" s="149"/>
      <c r="HKH8" s="149"/>
      <c r="HKI8" s="149"/>
      <c r="HKJ8" s="149"/>
      <c r="HKK8" s="149"/>
      <c r="HKL8" s="149"/>
      <c r="HKM8" s="149"/>
      <c r="HKN8" s="149"/>
      <c r="HKO8" s="149"/>
      <c r="HKP8" s="149"/>
      <c r="HKQ8" s="149"/>
      <c r="HKR8" s="149"/>
      <c r="HKS8" s="149"/>
      <c r="HKT8" s="149"/>
      <c r="HKU8" s="149"/>
      <c r="HKV8" s="149"/>
      <c r="HKW8" s="149"/>
      <c r="HKX8" s="149"/>
      <c r="HKY8" s="149"/>
      <c r="HKZ8" s="149"/>
      <c r="HLA8" s="149"/>
      <c r="HLB8" s="149"/>
      <c r="HLC8" s="149"/>
      <c r="HLD8" s="149"/>
      <c r="HLE8" s="149"/>
      <c r="HLF8" s="149"/>
      <c r="HLG8" s="149"/>
      <c r="HLH8" s="149"/>
      <c r="HLI8" s="149"/>
      <c r="HLJ8" s="149"/>
      <c r="HLK8" s="149"/>
      <c r="HLL8" s="149"/>
      <c r="HLM8" s="149"/>
      <c r="HLN8" s="149"/>
      <c r="HLO8" s="149"/>
      <c r="HLP8" s="149"/>
      <c r="HLQ8" s="149"/>
      <c r="HLR8" s="149"/>
      <c r="HLS8" s="149"/>
      <c r="HLT8" s="149"/>
      <c r="HLU8" s="149"/>
      <c r="HLV8" s="149"/>
      <c r="HLW8" s="149"/>
      <c r="HLX8" s="149"/>
      <c r="HLY8" s="149"/>
      <c r="HLZ8" s="149"/>
      <c r="HMA8" s="149"/>
      <c r="HMB8" s="149"/>
      <c r="HMC8" s="149"/>
      <c r="HMD8" s="149"/>
      <c r="HME8" s="149"/>
      <c r="HMF8" s="149"/>
      <c r="HMG8" s="149"/>
      <c r="HMH8" s="149"/>
      <c r="HMI8" s="149"/>
      <c r="HMJ8" s="149"/>
      <c r="HMK8" s="149"/>
      <c r="HML8" s="149"/>
      <c r="HMM8" s="149"/>
      <c r="HMN8" s="149"/>
      <c r="HMO8" s="149"/>
      <c r="HMP8" s="149"/>
      <c r="HMQ8" s="149"/>
      <c r="HMR8" s="149"/>
      <c r="HMS8" s="149"/>
      <c r="HMT8" s="149"/>
      <c r="HMU8" s="149"/>
      <c r="HMV8" s="149"/>
      <c r="HMW8" s="149"/>
      <c r="HMX8" s="149"/>
      <c r="HMY8" s="149"/>
      <c r="HMZ8" s="149"/>
      <c r="HNA8" s="149"/>
      <c r="HNB8" s="149"/>
      <c r="HNC8" s="149"/>
      <c r="HND8" s="149"/>
      <c r="HNE8" s="149"/>
      <c r="HNF8" s="149"/>
      <c r="HNG8" s="149"/>
      <c r="HNH8" s="149"/>
      <c r="HNI8" s="149"/>
      <c r="HNJ8" s="149"/>
      <c r="HNK8" s="149"/>
      <c r="HNL8" s="149"/>
      <c r="HNM8" s="149"/>
      <c r="HNN8" s="149"/>
      <c r="HNO8" s="149"/>
      <c r="HNP8" s="149"/>
      <c r="HNQ8" s="149"/>
      <c r="HNR8" s="149"/>
      <c r="HNS8" s="149"/>
      <c r="HNT8" s="149"/>
      <c r="HNU8" s="149"/>
      <c r="HNV8" s="149"/>
      <c r="HNW8" s="149"/>
      <c r="HNX8" s="149"/>
      <c r="HNY8" s="149"/>
      <c r="HNZ8" s="149"/>
      <c r="HOA8" s="149"/>
      <c r="HOB8" s="149"/>
      <c r="HOC8" s="149"/>
      <c r="HOD8" s="149"/>
      <c r="HOE8" s="149"/>
      <c r="HOF8" s="149"/>
      <c r="HOG8" s="149"/>
      <c r="HOH8" s="149"/>
      <c r="HOI8" s="149"/>
      <c r="HOJ8" s="149"/>
      <c r="HOK8" s="149"/>
      <c r="HOL8" s="149"/>
      <c r="HOM8" s="149"/>
      <c r="HON8" s="149"/>
      <c r="HOO8" s="149"/>
      <c r="HOP8" s="149"/>
      <c r="HOQ8" s="149"/>
      <c r="HOR8" s="149"/>
      <c r="HOS8" s="149"/>
      <c r="HOT8" s="149"/>
      <c r="HOU8" s="149"/>
      <c r="HOV8" s="149"/>
      <c r="HOW8" s="149"/>
      <c r="HOX8" s="149"/>
      <c r="HOY8" s="149"/>
      <c r="HOZ8" s="149"/>
      <c r="HPA8" s="149"/>
      <c r="HPB8" s="149"/>
      <c r="HPC8" s="149"/>
      <c r="HPD8" s="149"/>
      <c r="HPE8" s="149"/>
      <c r="HPF8" s="149"/>
      <c r="HPG8" s="149"/>
      <c r="HPH8" s="149"/>
      <c r="HPI8" s="149"/>
      <c r="HPJ8" s="149"/>
      <c r="HPK8" s="149"/>
      <c r="HPL8" s="149"/>
      <c r="HPM8" s="149"/>
      <c r="HPN8" s="149"/>
      <c r="HPO8" s="149"/>
      <c r="HPP8" s="149"/>
      <c r="HPQ8" s="149"/>
      <c r="HPR8" s="149"/>
      <c r="HPS8" s="149"/>
      <c r="HPT8" s="149"/>
      <c r="HPU8" s="149"/>
      <c r="HPV8" s="149"/>
      <c r="HPW8" s="149"/>
      <c r="HPX8" s="149"/>
      <c r="HPY8" s="149"/>
      <c r="HPZ8" s="149"/>
      <c r="HQA8" s="149"/>
      <c r="HQB8" s="149"/>
      <c r="HQC8" s="149"/>
      <c r="HQD8" s="149"/>
      <c r="HQE8" s="149"/>
      <c r="HQF8" s="149"/>
      <c r="HQG8" s="149"/>
      <c r="HQH8" s="149"/>
      <c r="HQI8" s="149"/>
      <c r="HQJ8" s="149"/>
      <c r="HQK8" s="149"/>
      <c r="HQL8" s="149"/>
      <c r="HQM8" s="149"/>
      <c r="HQN8" s="149"/>
      <c r="HQO8" s="149"/>
      <c r="HQP8" s="149"/>
      <c r="HQQ8" s="149"/>
      <c r="HQR8" s="149"/>
      <c r="HQS8" s="149"/>
      <c r="HQT8" s="149"/>
      <c r="HQU8" s="149"/>
      <c r="HQV8" s="149"/>
      <c r="HQW8" s="149"/>
      <c r="HQX8" s="149"/>
      <c r="HQY8" s="149"/>
      <c r="HQZ8" s="149"/>
      <c r="HRA8" s="149"/>
      <c r="HRB8" s="149"/>
      <c r="HRC8" s="149"/>
      <c r="HRD8" s="149"/>
      <c r="HRE8" s="149"/>
      <c r="HRF8" s="149"/>
      <c r="HRG8" s="149"/>
      <c r="HRH8" s="149"/>
      <c r="HRI8" s="149"/>
      <c r="HRJ8" s="149"/>
      <c r="HRK8" s="149"/>
      <c r="HRL8" s="149"/>
      <c r="HRM8" s="149"/>
      <c r="HRN8" s="149"/>
      <c r="HRO8" s="149"/>
      <c r="HRP8" s="149"/>
      <c r="HRQ8" s="149"/>
      <c r="HRR8" s="149"/>
      <c r="HRS8" s="149"/>
      <c r="HRT8" s="149"/>
      <c r="HRU8" s="149"/>
      <c r="HRV8" s="149"/>
      <c r="HRW8" s="149"/>
      <c r="HRX8" s="149"/>
      <c r="HRY8" s="149"/>
      <c r="HRZ8" s="149"/>
      <c r="HSA8" s="149"/>
      <c r="HSB8" s="149"/>
      <c r="HSC8" s="149"/>
      <c r="HSD8" s="149"/>
      <c r="HSE8" s="149"/>
      <c r="HSF8" s="149"/>
      <c r="HSG8" s="149"/>
      <c r="HSH8" s="149"/>
      <c r="HSI8" s="149"/>
      <c r="HSJ8" s="149"/>
      <c r="HSK8" s="149"/>
      <c r="HSL8" s="149"/>
      <c r="HSM8" s="149"/>
      <c r="HSN8" s="149"/>
      <c r="HSO8" s="149"/>
      <c r="HSP8" s="149"/>
      <c r="HSQ8" s="149"/>
      <c r="HSR8" s="149"/>
      <c r="HSS8" s="149"/>
      <c r="HST8" s="149"/>
      <c r="HSU8" s="149"/>
      <c r="HSV8" s="149"/>
      <c r="HSW8" s="149"/>
      <c r="HSX8" s="149"/>
      <c r="HSY8" s="149"/>
      <c r="HSZ8" s="149"/>
      <c r="HTA8" s="149"/>
      <c r="HTB8" s="149"/>
      <c r="HTC8" s="149"/>
      <c r="HTD8" s="149"/>
      <c r="HTE8" s="149"/>
      <c r="HTF8" s="149"/>
      <c r="HTG8" s="149"/>
      <c r="HTH8" s="149"/>
      <c r="HTI8" s="149"/>
      <c r="HTJ8" s="149"/>
      <c r="HTK8" s="149"/>
      <c r="HTL8" s="149"/>
      <c r="HTM8" s="149"/>
      <c r="HTN8" s="149"/>
      <c r="HTO8" s="149"/>
      <c r="HTP8" s="149"/>
      <c r="HTQ8" s="149"/>
      <c r="HTR8" s="149"/>
      <c r="HTS8" s="149"/>
      <c r="HTT8" s="149"/>
      <c r="HTU8" s="149"/>
      <c r="HTV8" s="149"/>
      <c r="HTW8" s="149"/>
      <c r="HTX8" s="149"/>
      <c r="HTY8" s="149"/>
      <c r="HTZ8" s="149"/>
      <c r="HUA8" s="149"/>
      <c r="HUB8" s="149"/>
      <c r="HUC8" s="149"/>
      <c r="HUD8" s="149"/>
      <c r="HUE8" s="149"/>
      <c r="HUF8" s="149"/>
      <c r="HUG8" s="149"/>
      <c r="HUH8" s="149"/>
      <c r="HUI8" s="149"/>
      <c r="HUJ8" s="149"/>
      <c r="HUK8" s="149"/>
      <c r="HUL8" s="149"/>
      <c r="HUM8" s="149"/>
      <c r="HUN8" s="149"/>
      <c r="HUO8" s="149"/>
      <c r="HUP8" s="149"/>
      <c r="HUQ8" s="149"/>
      <c r="HUR8" s="149"/>
      <c r="HUS8" s="149"/>
      <c r="HUT8" s="149"/>
      <c r="HUU8" s="149"/>
      <c r="HUV8" s="149"/>
      <c r="HUW8" s="149"/>
      <c r="HUX8" s="149"/>
      <c r="HUY8" s="149"/>
      <c r="HUZ8" s="149"/>
      <c r="HVA8" s="149"/>
      <c r="HVB8" s="149"/>
      <c r="HVC8" s="149"/>
      <c r="HVD8" s="149"/>
      <c r="HVE8" s="149"/>
      <c r="HVF8" s="149"/>
      <c r="HVG8" s="149"/>
      <c r="HVH8" s="149"/>
      <c r="HVI8" s="149"/>
      <c r="HVJ8" s="149"/>
      <c r="HVK8" s="149"/>
      <c r="HVL8" s="149"/>
      <c r="HVM8" s="149"/>
      <c r="HVN8" s="149"/>
      <c r="HVO8" s="149"/>
      <c r="HVP8" s="149"/>
      <c r="HVQ8" s="149"/>
      <c r="HVR8" s="149"/>
      <c r="HVS8" s="149"/>
      <c r="HVT8" s="149"/>
      <c r="HVU8" s="149"/>
      <c r="HVV8" s="149"/>
      <c r="HVW8" s="149"/>
      <c r="HVX8" s="149"/>
      <c r="HVY8" s="149"/>
      <c r="HVZ8" s="149"/>
      <c r="HWA8" s="149"/>
      <c r="HWB8" s="149"/>
      <c r="HWC8" s="149"/>
      <c r="HWD8" s="149"/>
      <c r="HWE8" s="149"/>
      <c r="HWF8" s="149"/>
      <c r="HWG8" s="149"/>
      <c r="HWH8" s="149"/>
      <c r="HWI8" s="149"/>
      <c r="HWJ8" s="149"/>
      <c r="HWK8" s="149"/>
      <c r="HWL8" s="149"/>
      <c r="HWM8" s="149"/>
      <c r="HWN8" s="149"/>
      <c r="HWO8" s="149"/>
      <c r="HWP8" s="149"/>
      <c r="HWQ8" s="149"/>
      <c r="HWR8" s="149"/>
      <c r="HWS8" s="149"/>
      <c r="HWT8" s="149"/>
      <c r="HWU8" s="149"/>
      <c r="HWV8" s="149"/>
      <c r="HWW8" s="149"/>
      <c r="HWX8" s="149"/>
      <c r="HWY8" s="149"/>
      <c r="HWZ8" s="149"/>
      <c r="HXA8" s="149"/>
      <c r="HXB8" s="149"/>
      <c r="HXC8" s="149"/>
      <c r="HXD8" s="149"/>
      <c r="HXE8" s="149"/>
      <c r="HXF8" s="149"/>
      <c r="HXG8" s="149"/>
      <c r="HXH8" s="149"/>
      <c r="HXI8" s="149"/>
      <c r="HXJ8" s="149"/>
      <c r="HXK8" s="149"/>
      <c r="HXL8" s="149"/>
      <c r="HXM8" s="149"/>
      <c r="HXN8" s="149"/>
      <c r="HXO8" s="149"/>
      <c r="HXP8" s="149"/>
      <c r="HXQ8" s="149"/>
      <c r="HXR8" s="149"/>
      <c r="HXS8" s="149"/>
      <c r="HXT8" s="149"/>
      <c r="HXU8" s="149"/>
      <c r="HXV8" s="149"/>
      <c r="HXW8" s="149"/>
      <c r="HXX8" s="149"/>
      <c r="HXY8" s="149"/>
      <c r="HXZ8" s="149"/>
      <c r="HYA8" s="149"/>
      <c r="HYB8" s="149"/>
      <c r="HYC8" s="149"/>
      <c r="HYD8" s="149"/>
      <c r="HYE8" s="149"/>
      <c r="HYF8" s="149"/>
      <c r="HYG8" s="149"/>
      <c r="HYH8" s="149"/>
      <c r="HYI8" s="149"/>
      <c r="HYJ8" s="149"/>
      <c r="HYK8" s="149"/>
      <c r="HYL8" s="149"/>
      <c r="HYM8" s="149"/>
      <c r="HYN8" s="149"/>
      <c r="HYO8" s="149"/>
      <c r="HYP8" s="149"/>
      <c r="HYQ8" s="149"/>
      <c r="HYR8" s="149"/>
      <c r="HYS8" s="149"/>
      <c r="HYT8" s="149"/>
      <c r="HYU8" s="149"/>
      <c r="HYV8" s="149"/>
      <c r="HYW8" s="149"/>
      <c r="HYX8" s="149"/>
      <c r="HYY8" s="149"/>
      <c r="HYZ8" s="149"/>
      <c r="HZA8" s="149"/>
      <c r="HZB8" s="149"/>
      <c r="HZC8" s="149"/>
      <c r="HZD8" s="149"/>
      <c r="HZE8" s="149"/>
      <c r="HZF8" s="149"/>
      <c r="HZG8" s="149"/>
      <c r="HZH8" s="149"/>
      <c r="HZI8" s="149"/>
      <c r="HZJ8" s="149"/>
      <c r="HZK8" s="149"/>
      <c r="HZL8" s="149"/>
      <c r="HZM8" s="149"/>
      <c r="HZN8" s="149"/>
      <c r="HZO8" s="149"/>
      <c r="HZP8" s="149"/>
      <c r="HZQ8" s="149"/>
      <c r="HZR8" s="149"/>
      <c r="HZS8" s="149"/>
      <c r="HZT8" s="149"/>
      <c r="HZU8" s="149"/>
      <c r="HZV8" s="149"/>
      <c r="HZW8" s="149"/>
      <c r="HZX8" s="149"/>
      <c r="HZY8" s="149"/>
      <c r="HZZ8" s="149"/>
      <c r="IAA8" s="149"/>
      <c r="IAB8" s="149"/>
      <c r="IAC8" s="149"/>
      <c r="IAD8" s="149"/>
      <c r="IAE8" s="149"/>
      <c r="IAF8" s="149"/>
      <c r="IAG8" s="149"/>
      <c r="IAH8" s="149"/>
      <c r="IAI8" s="149"/>
      <c r="IAJ8" s="149"/>
      <c r="IAK8" s="149"/>
      <c r="IAL8" s="149"/>
      <c r="IAM8" s="149"/>
      <c r="IAN8" s="149"/>
      <c r="IAO8" s="149"/>
      <c r="IAP8" s="149"/>
      <c r="IAQ8" s="149"/>
      <c r="IAR8" s="149"/>
      <c r="IAS8" s="149"/>
      <c r="IAT8" s="149"/>
      <c r="IAU8" s="149"/>
      <c r="IAV8" s="149"/>
      <c r="IAW8" s="149"/>
      <c r="IAX8" s="149"/>
      <c r="IAY8" s="149"/>
      <c r="IAZ8" s="149"/>
      <c r="IBA8" s="149"/>
      <c r="IBB8" s="149"/>
      <c r="IBC8" s="149"/>
      <c r="IBD8" s="149"/>
      <c r="IBE8" s="149"/>
      <c r="IBF8" s="149"/>
      <c r="IBG8" s="149"/>
      <c r="IBH8" s="149"/>
      <c r="IBI8" s="149"/>
      <c r="IBJ8" s="149"/>
      <c r="IBK8" s="149"/>
      <c r="IBL8" s="149"/>
      <c r="IBM8" s="149"/>
      <c r="IBN8" s="149"/>
      <c r="IBO8" s="149"/>
      <c r="IBP8" s="149"/>
      <c r="IBQ8" s="149"/>
      <c r="IBR8" s="149"/>
      <c r="IBS8" s="149"/>
      <c r="IBT8" s="149"/>
      <c r="IBU8" s="149"/>
      <c r="IBV8" s="149"/>
      <c r="IBW8" s="149"/>
      <c r="IBX8" s="149"/>
      <c r="IBY8" s="149"/>
      <c r="IBZ8" s="149"/>
      <c r="ICA8" s="149"/>
      <c r="ICB8" s="149"/>
      <c r="ICC8" s="149"/>
      <c r="ICD8" s="149"/>
      <c r="ICE8" s="149"/>
      <c r="ICF8" s="149"/>
      <c r="ICG8" s="149"/>
      <c r="ICH8" s="149"/>
      <c r="ICI8" s="149"/>
      <c r="ICJ8" s="149"/>
      <c r="ICK8" s="149"/>
      <c r="ICL8" s="149"/>
      <c r="ICM8" s="149"/>
      <c r="ICN8" s="149"/>
      <c r="ICO8" s="149"/>
      <c r="ICP8" s="149"/>
      <c r="ICQ8" s="149"/>
      <c r="ICR8" s="149"/>
      <c r="ICS8" s="149"/>
      <c r="ICT8" s="149"/>
      <c r="ICU8" s="149"/>
      <c r="ICV8" s="149"/>
      <c r="ICW8" s="149"/>
      <c r="ICX8" s="149"/>
      <c r="ICY8" s="149"/>
      <c r="ICZ8" s="149"/>
      <c r="IDA8" s="149"/>
      <c r="IDB8" s="149"/>
      <c r="IDC8" s="149"/>
      <c r="IDD8" s="149"/>
      <c r="IDE8" s="149"/>
      <c r="IDF8" s="149"/>
      <c r="IDG8" s="149"/>
      <c r="IDH8" s="149"/>
      <c r="IDI8" s="149"/>
      <c r="IDJ8" s="149"/>
      <c r="IDK8" s="149"/>
      <c r="IDL8" s="149"/>
      <c r="IDM8" s="149"/>
      <c r="IDN8" s="149"/>
      <c r="IDO8" s="149"/>
      <c r="IDP8" s="149"/>
      <c r="IDQ8" s="149"/>
      <c r="IDR8" s="149"/>
      <c r="IDS8" s="149"/>
      <c r="IDT8" s="149"/>
      <c r="IDU8" s="149"/>
      <c r="IDV8" s="149"/>
      <c r="IDW8" s="149"/>
      <c r="IDX8" s="149"/>
      <c r="IDY8" s="149"/>
      <c r="IDZ8" s="149"/>
      <c r="IEA8" s="149"/>
      <c r="IEB8" s="149"/>
      <c r="IEC8" s="149"/>
      <c r="IED8" s="149"/>
      <c r="IEE8" s="149"/>
      <c r="IEF8" s="149"/>
      <c r="IEG8" s="149"/>
      <c r="IEH8" s="149"/>
      <c r="IEI8" s="149"/>
      <c r="IEJ8" s="149"/>
      <c r="IEK8" s="149"/>
      <c r="IEL8" s="149"/>
      <c r="IEM8" s="149"/>
      <c r="IEN8" s="149"/>
      <c r="IEO8" s="149"/>
      <c r="IEP8" s="149"/>
      <c r="IEQ8" s="149"/>
      <c r="IER8" s="149"/>
      <c r="IES8" s="149"/>
      <c r="IET8" s="149"/>
      <c r="IEU8" s="149"/>
      <c r="IEV8" s="149"/>
      <c r="IEW8" s="149"/>
      <c r="IEX8" s="149"/>
      <c r="IEY8" s="149"/>
      <c r="IEZ8" s="149"/>
      <c r="IFA8" s="149"/>
      <c r="IFB8" s="149"/>
      <c r="IFC8" s="149"/>
      <c r="IFD8" s="149"/>
      <c r="IFE8" s="149"/>
      <c r="IFF8" s="149"/>
      <c r="IFG8" s="149"/>
      <c r="IFH8" s="149"/>
      <c r="IFI8" s="149"/>
      <c r="IFJ8" s="149"/>
      <c r="IFK8" s="149"/>
      <c r="IFL8" s="149"/>
      <c r="IFM8" s="149"/>
      <c r="IFN8" s="149"/>
      <c r="IFO8" s="149"/>
      <c r="IFP8" s="149"/>
      <c r="IFQ8" s="149"/>
      <c r="IFR8" s="149"/>
      <c r="IFS8" s="149"/>
      <c r="IFT8" s="149"/>
      <c r="IFU8" s="149"/>
      <c r="IFV8" s="149"/>
      <c r="IFW8" s="149"/>
      <c r="IFX8" s="149"/>
      <c r="IFY8" s="149"/>
      <c r="IFZ8" s="149"/>
      <c r="IGA8" s="149"/>
      <c r="IGB8" s="149"/>
      <c r="IGC8" s="149"/>
      <c r="IGD8" s="149"/>
      <c r="IGE8" s="149"/>
      <c r="IGF8" s="149"/>
      <c r="IGG8" s="149"/>
      <c r="IGH8" s="149"/>
      <c r="IGI8" s="149"/>
      <c r="IGJ8" s="149"/>
      <c r="IGK8" s="149"/>
      <c r="IGL8" s="149"/>
      <c r="IGM8" s="149"/>
      <c r="IGN8" s="149"/>
      <c r="IGO8" s="149"/>
      <c r="IGP8" s="149"/>
      <c r="IGQ8" s="149"/>
      <c r="IGR8" s="149"/>
      <c r="IGS8" s="149"/>
      <c r="IGT8" s="149"/>
      <c r="IGU8" s="149"/>
      <c r="IGV8" s="149"/>
      <c r="IGW8" s="149"/>
      <c r="IGX8" s="149"/>
      <c r="IGY8" s="149"/>
      <c r="IGZ8" s="149"/>
      <c r="IHA8" s="149"/>
      <c r="IHB8" s="149"/>
      <c r="IHC8" s="149"/>
      <c r="IHD8" s="149"/>
      <c r="IHE8" s="149"/>
      <c r="IHF8" s="149"/>
      <c r="IHG8" s="149"/>
      <c r="IHH8" s="149"/>
      <c r="IHI8" s="149"/>
      <c r="IHJ8" s="149"/>
      <c r="IHK8" s="149"/>
      <c r="IHL8" s="149"/>
      <c r="IHM8" s="149"/>
      <c r="IHN8" s="149"/>
      <c r="IHO8" s="149"/>
      <c r="IHP8" s="149"/>
      <c r="IHQ8" s="149"/>
      <c r="IHR8" s="149"/>
      <c r="IHS8" s="149"/>
      <c r="IHT8" s="149"/>
      <c r="IHU8" s="149"/>
      <c r="IHV8" s="149"/>
      <c r="IHW8" s="149"/>
      <c r="IHX8" s="149"/>
      <c r="IHY8" s="149"/>
      <c r="IHZ8" s="149"/>
      <c r="IIA8" s="149"/>
      <c r="IIB8" s="149"/>
      <c r="IIC8" s="149"/>
      <c r="IID8" s="149"/>
      <c r="IIE8" s="149"/>
      <c r="IIF8" s="149"/>
      <c r="IIG8" s="149"/>
      <c r="IIH8" s="149"/>
      <c r="III8" s="149"/>
      <c r="IIJ8" s="149"/>
      <c r="IIK8" s="149"/>
      <c r="IIL8" s="149"/>
      <c r="IIM8" s="149"/>
      <c r="IIN8" s="149"/>
      <c r="IIO8" s="149"/>
      <c r="IIP8" s="149"/>
      <c r="IIQ8" s="149"/>
      <c r="IIR8" s="149"/>
      <c r="IIS8" s="149"/>
      <c r="IIT8" s="149"/>
      <c r="IIU8" s="149"/>
      <c r="IIV8" s="149"/>
      <c r="IIW8" s="149"/>
      <c r="IIX8" s="149"/>
      <c r="IIY8" s="149"/>
      <c r="IIZ8" s="149"/>
      <c r="IJA8" s="149"/>
      <c r="IJB8" s="149"/>
      <c r="IJC8" s="149"/>
      <c r="IJD8" s="149"/>
      <c r="IJE8" s="149"/>
      <c r="IJF8" s="149"/>
      <c r="IJG8" s="149"/>
      <c r="IJH8" s="149"/>
      <c r="IJI8" s="149"/>
      <c r="IJJ8" s="149"/>
      <c r="IJK8" s="149"/>
      <c r="IJL8" s="149"/>
      <c r="IJM8" s="149"/>
      <c r="IJN8" s="149"/>
      <c r="IJO8" s="149"/>
      <c r="IJP8" s="149"/>
      <c r="IJQ8" s="149"/>
      <c r="IJR8" s="149"/>
      <c r="IJS8" s="149"/>
      <c r="IJT8" s="149"/>
      <c r="IJU8" s="149"/>
      <c r="IJV8" s="149"/>
      <c r="IJW8" s="149"/>
      <c r="IJX8" s="149"/>
      <c r="IJY8" s="149"/>
      <c r="IJZ8" s="149"/>
      <c r="IKA8" s="149"/>
      <c r="IKB8" s="149"/>
      <c r="IKC8" s="149"/>
      <c r="IKD8" s="149"/>
      <c r="IKE8" s="149"/>
      <c r="IKF8" s="149"/>
      <c r="IKG8" s="149"/>
      <c r="IKH8" s="149"/>
      <c r="IKI8" s="149"/>
      <c r="IKJ8" s="149"/>
      <c r="IKK8" s="149"/>
      <c r="IKL8" s="149"/>
      <c r="IKM8" s="149"/>
      <c r="IKN8" s="149"/>
      <c r="IKO8" s="149"/>
      <c r="IKP8" s="149"/>
      <c r="IKQ8" s="149"/>
      <c r="IKR8" s="149"/>
      <c r="IKS8" s="149"/>
      <c r="IKT8" s="149"/>
      <c r="IKU8" s="149"/>
      <c r="IKV8" s="149"/>
      <c r="IKW8" s="149"/>
      <c r="IKX8" s="149"/>
      <c r="IKY8" s="149"/>
      <c r="IKZ8" s="149"/>
      <c r="ILA8" s="149"/>
      <c r="ILB8" s="149"/>
      <c r="ILC8" s="149"/>
      <c r="ILD8" s="149"/>
      <c r="ILE8" s="149"/>
      <c r="ILF8" s="149"/>
      <c r="ILG8" s="149"/>
      <c r="ILH8" s="149"/>
      <c r="ILI8" s="149"/>
      <c r="ILJ8" s="149"/>
      <c r="ILK8" s="149"/>
      <c r="ILL8" s="149"/>
      <c r="ILM8" s="149"/>
      <c r="ILN8" s="149"/>
      <c r="ILO8" s="149"/>
      <c r="ILP8" s="149"/>
      <c r="ILQ8" s="149"/>
      <c r="ILR8" s="149"/>
      <c r="ILS8" s="149"/>
      <c r="ILT8" s="149"/>
      <c r="ILU8" s="149"/>
      <c r="ILV8" s="149"/>
      <c r="ILW8" s="149"/>
      <c r="ILX8" s="149"/>
      <c r="ILY8" s="149"/>
      <c r="ILZ8" s="149"/>
      <c r="IMA8" s="149"/>
      <c r="IMB8" s="149"/>
      <c r="IMC8" s="149"/>
      <c r="IMD8" s="149"/>
      <c r="IME8" s="149"/>
      <c r="IMF8" s="149"/>
      <c r="IMG8" s="149"/>
      <c r="IMH8" s="149"/>
      <c r="IMI8" s="149"/>
      <c r="IMJ8" s="149"/>
      <c r="IMK8" s="149"/>
      <c r="IML8" s="149"/>
      <c r="IMM8" s="149"/>
      <c r="IMN8" s="149"/>
      <c r="IMO8" s="149"/>
      <c r="IMP8" s="149"/>
      <c r="IMQ8" s="149"/>
      <c r="IMR8" s="149"/>
      <c r="IMS8" s="149"/>
      <c r="IMT8" s="149"/>
      <c r="IMU8" s="149"/>
      <c r="IMV8" s="149"/>
      <c r="IMW8" s="149"/>
      <c r="IMX8" s="149"/>
      <c r="IMY8" s="149"/>
      <c r="IMZ8" s="149"/>
      <c r="INA8" s="149"/>
      <c r="INB8" s="149"/>
      <c r="INC8" s="149"/>
      <c r="IND8" s="149"/>
      <c r="INE8" s="149"/>
      <c r="INF8" s="149"/>
      <c r="ING8" s="149"/>
      <c r="INH8" s="149"/>
      <c r="INI8" s="149"/>
      <c r="INJ8" s="149"/>
      <c r="INK8" s="149"/>
      <c r="INL8" s="149"/>
      <c r="INM8" s="149"/>
      <c r="INN8" s="149"/>
      <c r="INO8" s="149"/>
      <c r="INP8" s="149"/>
      <c r="INQ8" s="149"/>
      <c r="INR8" s="149"/>
      <c r="INS8" s="149"/>
      <c r="INT8" s="149"/>
      <c r="INU8" s="149"/>
      <c r="INV8" s="149"/>
      <c r="INW8" s="149"/>
      <c r="INX8" s="149"/>
      <c r="INY8" s="149"/>
      <c r="INZ8" s="149"/>
      <c r="IOA8" s="149"/>
      <c r="IOB8" s="149"/>
      <c r="IOC8" s="149"/>
      <c r="IOD8" s="149"/>
      <c r="IOE8" s="149"/>
      <c r="IOF8" s="149"/>
      <c r="IOG8" s="149"/>
      <c r="IOH8" s="149"/>
      <c r="IOI8" s="149"/>
      <c r="IOJ8" s="149"/>
      <c r="IOK8" s="149"/>
      <c r="IOL8" s="149"/>
      <c r="IOM8" s="149"/>
      <c r="ION8" s="149"/>
      <c r="IOO8" s="149"/>
      <c r="IOP8" s="149"/>
      <c r="IOQ8" s="149"/>
      <c r="IOR8" s="149"/>
      <c r="IOS8" s="149"/>
      <c r="IOT8" s="149"/>
      <c r="IOU8" s="149"/>
      <c r="IOV8" s="149"/>
      <c r="IOW8" s="149"/>
      <c r="IOX8" s="149"/>
      <c r="IOY8" s="149"/>
      <c r="IOZ8" s="149"/>
      <c r="IPA8" s="149"/>
      <c r="IPB8" s="149"/>
      <c r="IPC8" s="149"/>
      <c r="IPD8" s="149"/>
      <c r="IPE8" s="149"/>
      <c r="IPF8" s="149"/>
      <c r="IPG8" s="149"/>
      <c r="IPH8" s="149"/>
      <c r="IPI8" s="149"/>
      <c r="IPJ8" s="149"/>
      <c r="IPK8" s="149"/>
      <c r="IPL8" s="149"/>
      <c r="IPM8" s="149"/>
      <c r="IPN8" s="149"/>
      <c r="IPO8" s="149"/>
      <c r="IPP8" s="149"/>
      <c r="IPQ8" s="149"/>
      <c r="IPR8" s="149"/>
      <c r="IPS8" s="149"/>
      <c r="IPT8" s="149"/>
      <c r="IPU8" s="149"/>
      <c r="IPV8" s="149"/>
      <c r="IPW8" s="149"/>
      <c r="IPX8" s="149"/>
      <c r="IPY8" s="149"/>
      <c r="IPZ8" s="149"/>
      <c r="IQA8" s="149"/>
      <c r="IQB8" s="149"/>
      <c r="IQC8" s="149"/>
      <c r="IQD8" s="149"/>
      <c r="IQE8" s="149"/>
      <c r="IQF8" s="149"/>
      <c r="IQG8" s="149"/>
      <c r="IQH8" s="149"/>
      <c r="IQI8" s="149"/>
      <c r="IQJ8" s="149"/>
      <c r="IQK8" s="149"/>
      <c r="IQL8" s="149"/>
      <c r="IQM8" s="149"/>
      <c r="IQN8" s="149"/>
      <c r="IQO8" s="149"/>
      <c r="IQP8" s="149"/>
      <c r="IQQ8" s="149"/>
      <c r="IQR8" s="149"/>
      <c r="IQS8" s="149"/>
      <c r="IQT8" s="149"/>
      <c r="IQU8" s="149"/>
      <c r="IQV8" s="149"/>
      <c r="IQW8" s="149"/>
      <c r="IQX8" s="149"/>
      <c r="IQY8" s="149"/>
      <c r="IQZ8" s="149"/>
      <c r="IRA8" s="149"/>
      <c r="IRB8" s="149"/>
      <c r="IRC8" s="149"/>
      <c r="IRD8" s="149"/>
      <c r="IRE8" s="149"/>
      <c r="IRF8" s="149"/>
      <c r="IRG8" s="149"/>
      <c r="IRH8" s="149"/>
      <c r="IRI8" s="149"/>
      <c r="IRJ8" s="149"/>
      <c r="IRK8" s="149"/>
      <c r="IRL8" s="149"/>
      <c r="IRM8" s="149"/>
      <c r="IRN8" s="149"/>
      <c r="IRO8" s="149"/>
      <c r="IRP8" s="149"/>
      <c r="IRQ8" s="149"/>
      <c r="IRR8" s="149"/>
      <c r="IRS8" s="149"/>
      <c r="IRT8" s="149"/>
      <c r="IRU8" s="149"/>
      <c r="IRV8" s="149"/>
      <c r="IRW8" s="149"/>
      <c r="IRX8" s="149"/>
      <c r="IRY8" s="149"/>
      <c r="IRZ8" s="149"/>
      <c r="ISA8" s="149"/>
      <c r="ISB8" s="149"/>
      <c r="ISC8" s="149"/>
      <c r="ISD8" s="149"/>
      <c r="ISE8" s="149"/>
      <c r="ISF8" s="149"/>
      <c r="ISG8" s="149"/>
      <c r="ISH8" s="149"/>
      <c r="ISI8" s="149"/>
      <c r="ISJ8" s="149"/>
      <c r="ISK8" s="149"/>
      <c r="ISL8" s="149"/>
      <c r="ISM8" s="149"/>
      <c r="ISN8" s="149"/>
      <c r="ISO8" s="149"/>
      <c r="ISP8" s="149"/>
      <c r="ISQ8" s="149"/>
      <c r="ISR8" s="149"/>
      <c r="ISS8" s="149"/>
      <c r="IST8" s="149"/>
      <c r="ISU8" s="149"/>
      <c r="ISV8" s="149"/>
      <c r="ISW8" s="149"/>
      <c r="ISX8" s="149"/>
      <c r="ISY8" s="149"/>
      <c r="ISZ8" s="149"/>
      <c r="ITA8" s="149"/>
      <c r="ITB8" s="149"/>
      <c r="ITC8" s="149"/>
      <c r="ITD8" s="149"/>
      <c r="ITE8" s="149"/>
      <c r="ITF8" s="149"/>
      <c r="ITG8" s="149"/>
      <c r="ITH8" s="149"/>
      <c r="ITI8" s="149"/>
      <c r="ITJ8" s="149"/>
      <c r="ITK8" s="149"/>
      <c r="ITL8" s="149"/>
      <c r="ITM8" s="149"/>
      <c r="ITN8" s="149"/>
      <c r="ITO8" s="149"/>
      <c r="ITP8" s="149"/>
      <c r="ITQ8" s="149"/>
      <c r="ITR8" s="149"/>
      <c r="ITS8" s="149"/>
      <c r="ITT8" s="149"/>
      <c r="ITU8" s="149"/>
      <c r="ITV8" s="149"/>
      <c r="ITW8" s="149"/>
      <c r="ITX8" s="149"/>
      <c r="ITY8" s="149"/>
      <c r="ITZ8" s="149"/>
      <c r="IUA8" s="149"/>
      <c r="IUB8" s="149"/>
      <c r="IUC8" s="149"/>
      <c r="IUD8" s="149"/>
      <c r="IUE8" s="149"/>
      <c r="IUF8" s="149"/>
      <c r="IUG8" s="149"/>
      <c r="IUH8" s="149"/>
      <c r="IUI8" s="149"/>
      <c r="IUJ8" s="149"/>
      <c r="IUK8" s="149"/>
      <c r="IUL8" s="149"/>
      <c r="IUM8" s="149"/>
      <c r="IUN8" s="149"/>
      <c r="IUO8" s="149"/>
      <c r="IUP8" s="149"/>
      <c r="IUQ8" s="149"/>
      <c r="IUR8" s="149"/>
      <c r="IUS8" s="149"/>
      <c r="IUT8" s="149"/>
      <c r="IUU8" s="149"/>
      <c r="IUV8" s="149"/>
      <c r="IUW8" s="149"/>
      <c r="IUX8" s="149"/>
      <c r="IUY8" s="149"/>
      <c r="IUZ8" s="149"/>
      <c r="IVA8" s="149"/>
      <c r="IVB8" s="149"/>
      <c r="IVC8" s="149"/>
      <c r="IVD8" s="149"/>
      <c r="IVE8" s="149"/>
      <c r="IVF8" s="149"/>
      <c r="IVG8" s="149"/>
      <c r="IVH8" s="149"/>
      <c r="IVI8" s="149"/>
      <c r="IVJ8" s="149"/>
      <c r="IVK8" s="149"/>
      <c r="IVL8" s="149"/>
      <c r="IVM8" s="149"/>
      <c r="IVN8" s="149"/>
      <c r="IVO8" s="149"/>
      <c r="IVP8" s="149"/>
      <c r="IVQ8" s="149"/>
      <c r="IVR8" s="149"/>
      <c r="IVS8" s="149"/>
      <c r="IVT8" s="149"/>
      <c r="IVU8" s="149"/>
      <c r="IVV8" s="149"/>
      <c r="IVW8" s="149"/>
      <c r="IVX8" s="149"/>
      <c r="IVY8" s="149"/>
      <c r="IVZ8" s="149"/>
      <c r="IWA8" s="149"/>
      <c r="IWB8" s="149"/>
      <c r="IWC8" s="149"/>
      <c r="IWD8" s="149"/>
      <c r="IWE8" s="149"/>
      <c r="IWF8" s="149"/>
      <c r="IWG8" s="149"/>
      <c r="IWH8" s="149"/>
      <c r="IWI8" s="149"/>
      <c r="IWJ8" s="149"/>
      <c r="IWK8" s="149"/>
      <c r="IWL8" s="149"/>
      <c r="IWM8" s="149"/>
      <c r="IWN8" s="149"/>
      <c r="IWO8" s="149"/>
      <c r="IWP8" s="149"/>
      <c r="IWQ8" s="149"/>
      <c r="IWR8" s="149"/>
      <c r="IWS8" s="149"/>
      <c r="IWT8" s="149"/>
      <c r="IWU8" s="149"/>
      <c r="IWV8" s="149"/>
      <c r="IWW8" s="149"/>
      <c r="IWX8" s="149"/>
      <c r="IWY8" s="149"/>
      <c r="IWZ8" s="149"/>
      <c r="IXA8" s="149"/>
      <c r="IXB8" s="149"/>
      <c r="IXC8" s="149"/>
      <c r="IXD8" s="149"/>
      <c r="IXE8" s="149"/>
      <c r="IXF8" s="149"/>
      <c r="IXG8" s="149"/>
      <c r="IXH8" s="149"/>
      <c r="IXI8" s="149"/>
      <c r="IXJ8" s="149"/>
      <c r="IXK8" s="149"/>
      <c r="IXL8" s="149"/>
      <c r="IXM8" s="149"/>
      <c r="IXN8" s="149"/>
      <c r="IXO8" s="149"/>
      <c r="IXP8" s="149"/>
      <c r="IXQ8" s="149"/>
      <c r="IXR8" s="149"/>
      <c r="IXS8" s="149"/>
      <c r="IXT8" s="149"/>
      <c r="IXU8" s="149"/>
      <c r="IXV8" s="149"/>
      <c r="IXW8" s="149"/>
      <c r="IXX8" s="149"/>
      <c r="IXY8" s="149"/>
      <c r="IXZ8" s="149"/>
      <c r="IYA8" s="149"/>
      <c r="IYB8" s="149"/>
      <c r="IYC8" s="149"/>
      <c r="IYD8" s="149"/>
      <c r="IYE8" s="149"/>
      <c r="IYF8" s="149"/>
      <c r="IYG8" s="149"/>
      <c r="IYH8" s="149"/>
      <c r="IYI8" s="149"/>
      <c r="IYJ8" s="149"/>
      <c r="IYK8" s="149"/>
      <c r="IYL8" s="149"/>
      <c r="IYM8" s="149"/>
      <c r="IYN8" s="149"/>
      <c r="IYO8" s="149"/>
      <c r="IYP8" s="149"/>
      <c r="IYQ8" s="149"/>
      <c r="IYR8" s="149"/>
      <c r="IYS8" s="149"/>
      <c r="IYT8" s="149"/>
      <c r="IYU8" s="149"/>
      <c r="IYV8" s="149"/>
      <c r="IYW8" s="149"/>
      <c r="IYX8" s="149"/>
      <c r="IYY8" s="149"/>
      <c r="IYZ8" s="149"/>
      <c r="IZA8" s="149"/>
      <c r="IZB8" s="149"/>
      <c r="IZC8" s="149"/>
      <c r="IZD8" s="149"/>
      <c r="IZE8" s="149"/>
      <c r="IZF8" s="149"/>
      <c r="IZG8" s="149"/>
      <c r="IZH8" s="149"/>
      <c r="IZI8" s="149"/>
      <c r="IZJ8" s="149"/>
      <c r="IZK8" s="149"/>
      <c r="IZL8" s="149"/>
      <c r="IZM8" s="149"/>
      <c r="IZN8" s="149"/>
      <c r="IZO8" s="149"/>
      <c r="IZP8" s="149"/>
      <c r="IZQ8" s="149"/>
      <c r="IZR8" s="149"/>
      <c r="IZS8" s="149"/>
      <c r="IZT8" s="149"/>
      <c r="IZU8" s="149"/>
      <c r="IZV8" s="149"/>
      <c r="IZW8" s="149"/>
      <c r="IZX8" s="149"/>
      <c r="IZY8" s="149"/>
      <c r="IZZ8" s="149"/>
      <c r="JAA8" s="149"/>
      <c r="JAB8" s="149"/>
      <c r="JAC8" s="149"/>
      <c r="JAD8" s="149"/>
      <c r="JAE8" s="149"/>
      <c r="JAF8" s="149"/>
      <c r="JAG8" s="149"/>
      <c r="JAH8" s="149"/>
      <c r="JAI8" s="149"/>
      <c r="JAJ8" s="149"/>
      <c r="JAK8" s="149"/>
      <c r="JAL8" s="149"/>
      <c r="JAM8" s="149"/>
      <c r="JAN8" s="149"/>
      <c r="JAO8" s="149"/>
      <c r="JAP8" s="149"/>
      <c r="JAQ8" s="149"/>
      <c r="JAR8" s="149"/>
      <c r="JAS8" s="149"/>
      <c r="JAT8" s="149"/>
      <c r="JAU8" s="149"/>
      <c r="JAV8" s="149"/>
      <c r="JAW8" s="149"/>
      <c r="JAX8" s="149"/>
      <c r="JAY8" s="149"/>
      <c r="JAZ8" s="149"/>
      <c r="JBA8" s="149"/>
      <c r="JBB8" s="149"/>
      <c r="JBC8" s="149"/>
      <c r="JBD8" s="149"/>
      <c r="JBE8" s="149"/>
      <c r="JBF8" s="149"/>
      <c r="JBG8" s="149"/>
      <c r="JBH8" s="149"/>
      <c r="JBI8" s="149"/>
      <c r="JBJ8" s="149"/>
      <c r="JBK8" s="149"/>
      <c r="JBL8" s="149"/>
      <c r="JBM8" s="149"/>
      <c r="JBN8" s="149"/>
      <c r="JBO8" s="149"/>
      <c r="JBP8" s="149"/>
      <c r="JBQ8" s="149"/>
      <c r="JBR8" s="149"/>
      <c r="JBS8" s="149"/>
      <c r="JBT8" s="149"/>
      <c r="JBU8" s="149"/>
      <c r="JBV8" s="149"/>
      <c r="JBW8" s="149"/>
      <c r="JBX8" s="149"/>
      <c r="JBY8" s="149"/>
      <c r="JBZ8" s="149"/>
      <c r="JCA8" s="149"/>
      <c r="JCB8" s="149"/>
      <c r="JCC8" s="149"/>
      <c r="JCD8" s="149"/>
      <c r="JCE8" s="149"/>
      <c r="JCF8" s="149"/>
      <c r="JCG8" s="149"/>
      <c r="JCH8" s="149"/>
      <c r="JCI8" s="149"/>
      <c r="JCJ8" s="149"/>
      <c r="JCK8" s="149"/>
      <c r="JCL8" s="149"/>
      <c r="JCM8" s="149"/>
      <c r="JCN8" s="149"/>
      <c r="JCO8" s="149"/>
      <c r="JCP8" s="149"/>
      <c r="JCQ8" s="149"/>
      <c r="JCR8" s="149"/>
      <c r="JCS8" s="149"/>
      <c r="JCT8" s="149"/>
      <c r="JCU8" s="149"/>
      <c r="JCV8" s="149"/>
      <c r="JCW8" s="149"/>
      <c r="JCX8" s="149"/>
      <c r="JCY8" s="149"/>
      <c r="JCZ8" s="149"/>
      <c r="JDA8" s="149"/>
      <c r="JDB8" s="149"/>
      <c r="JDC8" s="149"/>
      <c r="JDD8" s="149"/>
      <c r="JDE8" s="149"/>
      <c r="JDF8" s="149"/>
      <c r="JDG8" s="149"/>
      <c r="JDH8" s="149"/>
      <c r="JDI8" s="149"/>
      <c r="JDJ8" s="149"/>
      <c r="JDK8" s="149"/>
      <c r="JDL8" s="149"/>
      <c r="JDM8" s="149"/>
      <c r="JDN8" s="149"/>
      <c r="JDO8" s="149"/>
      <c r="JDP8" s="149"/>
      <c r="JDQ8" s="149"/>
      <c r="JDR8" s="149"/>
      <c r="JDS8" s="149"/>
      <c r="JDT8" s="149"/>
      <c r="JDU8" s="149"/>
      <c r="JDV8" s="149"/>
      <c r="JDW8" s="149"/>
      <c r="JDX8" s="149"/>
      <c r="JDY8" s="149"/>
      <c r="JDZ8" s="149"/>
      <c r="JEA8" s="149"/>
      <c r="JEB8" s="149"/>
      <c r="JEC8" s="149"/>
      <c r="JED8" s="149"/>
      <c r="JEE8" s="149"/>
      <c r="JEF8" s="149"/>
      <c r="JEG8" s="149"/>
      <c r="JEH8" s="149"/>
      <c r="JEI8" s="149"/>
      <c r="JEJ8" s="149"/>
      <c r="JEK8" s="149"/>
      <c r="JEL8" s="149"/>
      <c r="JEM8" s="149"/>
      <c r="JEN8" s="149"/>
      <c r="JEO8" s="149"/>
      <c r="JEP8" s="149"/>
      <c r="JEQ8" s="149"/>
      <c r="JER8" s="149"/>
      <c r="JES8" s="149"/>
      <c r="JET8" s="149"/>
      <c r="JEU8" s="149"/>
      <c r="JEV8" s="149"/>
      <c r="JEW8" s="149"/>
      <c r="JEX8" s="149"/>
      <c r="JEY8" s="149"/>
      <c r="JEZ8" s="149"/>
      <c r="JFA8" s="149"/>
      <c r="JFB8" s="149"/>
      <c r="JFC8" s="149"/>
      <c r="JFD8" s="149"/>
      <c r="JFE8" s="149"/>
      <c r="JFF8" s="149"/>
      <c r="JFG8" s="149"/>
      <c r="JFH8" s="149"/>
      <c r="JFI8" s="149"/>
      <c r="JFJ8" s="149"/>
      <c r="JFK8" s="149"/>
      <c r="JFL8" s="149"/>
      <c r="JFM8" s="149"/>
      <c r="JFN8" s="149"/>
      <c r="JFO8" s="149"/>
      <c r="JFP8" s="149"/>
      <c r="JFQ8" s="149"/>
      <c r="JFR8" s="149"/>
      <c r="JFS8" s="149"/>
      <c r="JFT8" s="149"/>
      <c r="JFU8" s="149"/>
      <c r="JFV8" s="149"/>
      <c r="JFW8" s="149"/>
      <c r="JFX8" s="149"/>
      <c r="JFY8" s="149"/>
      <c r="JFZ8" s="149"/>
      <c r="JGA8" s="149"/>
      <c r="JGB8" s="149"/>
      <c r="JGC8" s="149"/>
      <c r="JGD8" s="149"/>
      <c r="JGE8" s="149"/>
      <c r="JGF8" s="149"/>
      <c r="JGG8" s="149"/>
      <c r="JGH8" s="149"/>
      <c r="JGI8" s="149"/>
      <c r="JGJ8" s="149"/>
      <c r="JGK8" s="149"/>
      <c r="JGL8" s="149"/>
      <c r="JGM8" s="149"/>
      <c r="JGN8" s="149"/>
      <c r="JGO8" s="149"/>
      <c r="JGP8" s="149"/>
      <c r="JGQ8" s="149"/>
      <c r="JGR8" s="149"/>
      <c r="JGS8" s="149"/>
      <c r="JGT8" s="149"/>
      <c r="JGU8" s="149"/>
      <c r="JGV8" s="149"/>
      <c r="JGW8" s="149"/>
      <c r="JGX8" s="149"/>
      <c r="JGY8" s="149"/>
      <c r="JGZ8" s="149"/>
      <c r="JHA8" s="149"/>
      <c r="JHB8" s="149"/>
      <c r="JHC8" s="149"/>
      <c r="JHD8" s="149"/>
      <c r="JHE8" s="149"/>
      <c r="JHF8" s="149"/>
      <c r="JHG8" s="149"/>
      <c r="JHH8" s="149"/>
      <c r="JHI8" s="149"/>
      <c r="JHJ8" s="149"/>
      <c r="JHK8" s="149"/>
      <c r="JHL8" s="149"/>
      <c r="JHM8" s="149"/>
      <c r="JHN8" s="149"/>
      <c r="JHO8" s="149"/>
      <c r="JHP8" s="149"/>
      <c r="JHQ8" s="149"/>
      <c r="JHR8" s="149"/>
      <c r="JHS8" s="149"/>
      <c r="JHT8" s="149"/>
      <c r="JHU8" s="149"/>
      <c r="JHV8" s="149"/>
      <c r="JHW8" s="149"/>
      <c r="JHX8" s="149"/>
      <c r="JHY8" s="149"/>
      <c r="JHZ8" s="149"/>
      <c r="JIA8" s="149"/>
      <c r="JIB8" s="149"/>
      <c r="JIC8" s="149"/>
      <c r="JID8" s="149"/>
      <c r="JIE8" s="149"/>
      <c r="JIF8" s="149"/>
      <c r="JIG8" s="149"/>
      <c r="JIH8" s="149"/>
      <c r="JII8" s="149"/>
      <c r="JIJ8" s="149"/>
      <c r="JIK8" s="149"/>
      <c r="JIL8" s="149"/>
      <c r="JIM8" s="149"/>
      <c r="JIN8" s="149"/>
      <c r="JIO8" s="149"/>
      <c r="JIP8" s="149"/>
      <c r="JIQ8" s="149"/>
      <c r="JIR8" s="149"/>
      <c r="JIS8" s="149"/>
      <c r="JIT8" s="149"/>
      <c r="JIU8" s="149"/>
      <c r="JIV8" s="149"/>
      <c r="JIW8" s="149"/>
      <c r="JIX8" s="149"/>
      <c r="JIY8" s="149"/>
      <c r="JIZ8" s="149"/>
      <c r="JJA8" s="149"/>
      <c r="JJB8" s="149"/>
      <c r="JJC8" s="149"/>
      <c r="JJD8" s="149"/>
      <c r="JJE8" s="149"/>
      <c r="JJF8" s="149"/>
      <c r="JJG8" s="149"/>
      <c r="JJH8" s="149"/>
      <c r="JJI8" s="149"/>
      <c r="JJJ8" s="149"/>
      <c r="JJK8" s="149"/>
      <c r="JJL8" s="149"/>
      <c r="JJM8" s="149"/>
      <c r="JJN8" s="149"/>
      <c r="JJO8" s="149"/>
      <c r="JJP8" s="149"/>
      <c r="JJQ8" s="149"/>
      <c r="JJR8" s="149"/>
      <c r="JJS8" s="149"/>
      <c r="JJT8" s="149"/>
      <c r="JJU8" s="149"/>
      <c r="JJV8" s="149"/>
      <c r="JJW8" s="149"/>
      <c r="JJX8" s="149"/>
      <c r="JJY8" s="149"/>
      <c r="JJZ8" s="149"/>
      <c r="JKA8" s="149"/>
      <c r="JKB8" s="149"/>
      <c r="JKC8" s="149"/>
      <c r="JKD8" s="149"/>
      <c r="JKE8" s="149"/>
      <c r="JKF8" s="149"/>
      <c r="JKG8" s="149"/>
      <c r="JKH8" s="149"/>
      <c r="JKI8" s="149"/>
      <c r="JKJ8" s="149"/>
      <c r="JKK8" s="149"/>
      <c r="JKL8" s="149"/>
      <c r="JKM8" s="149"/>
      <c r="JKN8" s="149"/>
      <c r="JKO8" s="149"/>
      <c r="JKP8" s="149"/>
      <c r="JKQ8" s="149"/>
      <c r="JKR8" s="149"/>
      <c r="JKS8" s="149"/>
      <c r="JKT8" s="149"/>
      <c r="JKU8" s="149"/>
      <c r="JKV8" s="149"/>
      <c r="JKW8" s="149"/>
      <c r="JKX8" s="149"/>
      <c r="JKY8" s="149"/>
      <c r="JKZ8" s="149"/>
      <c r="JLA8" s="149"/>
      <c r="JLB8" s="149"/>
      <c r="JLC8" s="149"/>
      <c r="JLD8" s="149"/>
      <c r="JLE8" s="149"/>
      <c r="JLF8" s="149"/>
      <c r="JLG8" s="149"/>
      <c r="JLH8" s="149"/>
      <c r="JLI8" s="149"/>
      <c r="JLJ8" s="149"/>
      <c r="JLK8" s="149"/>
      <c r="JLL8" s="149"/>
      <c r="JLM8" s="149"/>
      <c r="JLN8" s="149"/>
      <c r="JLO8" s="149"/>
      <c r="JLP8" s="149"/>
      <c r="JLQ8" s="149"/>
      <c r="JLR8" s="149"/>
      <c r="JLS8" s="149"/>
      <c r="JLT8" s="149"/>
      <c r="JLU8" s="149"/>
      <c r="JLV8" s="149"/>
      <c r="JLW8" s="149"/>
      <c r="JLX8" s="149"/>
      <c r="JLY8" s="149"/>
      <c r="JLZ8" s="149"/>
      <c r="JMA8" s="149"/>
      <c r="JMB8" s="149"/>
      <c r="JMC8" s="149"/>
      <c r="JMD8" s="149"/>
      <c r="JME8" s="149"/>
      <c r="JMF8" s="149"/>
      <c r="JMG8" s="149"/>
      <c r="JMH8" s="149"/>
      <c r="JMI8" s="149"/>
      <c r="JMJ8" s="149"/>
      <c r="JMK8" s="149"/>
      <c r="JML8" s="149"/>
      <c r="JMM8" s="149"/>
      <c r="JMN8" s="149"/>
      <c r="JMO8" s="149"/>
      <c r="JMP8" s="149"/>
      <c r="JMQ8" s="149"/>
      <c r="JMR8" s="149"/>
      <c r="JMS8" s="149"/>
      <c r="JMT8" s="149"/>
      <c r="JMU8" s="149"/>
      <c r="JMV8" s="149"/>
      <c r="JMW8" s="149"/>
      <c r="JMX8" s="149"/>
      <c r="JMY8" s="149"/>
      <c r="JMZ8" s="149"/>
      <c r="JNA8" s="149"/>
      <c r="JNB8" s="149"/>
      <c r="JNC8" s="149"/>
      <c r="JND8" s="149"/>
      <c r="JNE8" s="149"/>
      <c r="JNF8" s="149"/>
      <c r="JNG8" s="149"/>
      <c r="JNH8" s="149"/>
      <c r="JNI8" s="149"/>
      <c r="JNJ8" s="149"/>
      <c r="JNK8" s="149"/>
      <c r="JNL8" s="149"/>
      <c r="JNM8" s="149"/>
      <c r="JNN8" s="149"/>
      <c r="JNO8" s="149"/>
      <c r="JNP8" s="149"/>
      <c r="JNQ8" s="149"/>
      <c r="JNR8" s="149"/>
      <c r="JNS8" s="149"/>
      <c r="JNT8" s="149"/>
      <c r="JNU8" s="149"/>
      <c r="JNV8" s="149"/>
      <c r="JNW8" s="149"/>
      <c r="JNX8" s="149"/>
      <c r="JNY8" s="149"/>
      <c r="JNZ8" s="149"/>
      <c r="JOA8" s="149"/>
      <c r="JOB8" s="149"/>
      <c r="JOC8" s="149"/>
      <c r="JOD8" s="149"/>
      <c r="JOE8" s="149"/>
      <c r="JOF8" s="149"/>
      <c r="JOG8" s="149"/>
      <c r="JOH8" s="149"/>
      <c r="JOI8" s="149"/>
      <c r="JOJ8" s="149"/>
      <c r="JOK8" s="149"/>
      <c r="JOL8" s="149"/>
      <c r="JOM8" s="149"/>
      <c r="JON8" s="149"/>
      <c r="JOO8" s="149"/>
      <c r="JOP8" s="149"/>
      <c r="JOQ8" s="149"/>
      <c r="JOR8" s="149"/>
      <c r="JOS8" s="149"/>
      <c r="JOT8" s="149"/>
      <c r="JOU8" s="149"/>
      <c r="JOV8" s="149"/>
      <c r="JOW8" s="149"/>
      <c r="JOX8" s="149"/>
      <c r="JOY8" s="149"/>
      <c r="JOZ8" s="149"/>
      <c r="JPA8" s="149"/>
      <c r="JPB8" s="149"/>
      <c r="JPC8" s="149"/>
      <c r="JPD8" s="149"/>
      <c r="JPE8" s="149"/>
      <c r="JPF8" s="149"/>
      <c r="JPG8" s="149"/>
      <c r="JPH8" s="149"/>
      <c r="JPI8" s="149"/>
      <c r="JPJ8" s="149"/>
      <c r="JPK8" s="149"/>
      <c r="JPL8" s="149"/>
      <c r="JPM8" s="149"/>
      <c r="JPN8" s="149"/>
      <c r="JPO8" s="149"/>
      <c r="JPP8" s="149"/>
      <c r="JPQ8" s="149"/>
      <c r="JPR8" s="149"/>
      <c r="JPS8" s="149"/>
      <c r="JPT8" s="149"/>
      <c r="JPU8" s="149"/>
      <c r="JPV8" s="149"/>
      <c r="JPW8" s="149"/>
      <c r="JPX8" s="149"/>
      <c r="JPY8" s="149"/>
      <c r="JPZ8" s="149"/>
      <c r="JQA8" s="149"/>
      <c r="JQB8" s="149"/>
      <c r="JQC8" s="149"/>
      <c r="JQD8" s="149"/>
      <c r="JQE8" s="149"/>
      <c r="JQF8" s="149"/>
      <c r="JQG8" s="149"/>
      <c r="JQH8" s="149"/>
      <c r="JQI8" s="149"/>
      <c r="JQJ8" s="149"/>
      <c r="JQK8" s="149"/>
      <c r="JQL8" s="149"/>
      <c r="JQM8" s="149"/>
      <c r="JQN8" s="149"/>
      <c r="JQO8" s="149"/>
      <c r="JQP8" s="149"/>
      <c r="JQQ8" s="149"/>
      <c r="JQR8" s="149"/>
      <c r="JQS8" s="149"/>
      <c r="JQT8" s="149"/>
      <c r="JQU8" s="149"/>
      <c r="JQV8" s="149"/>
      <c r="JQW8" s="149"/>
      <c r="JQX8" s="149"/>
      <c r="JQY8" s="149"/>
      <c r="JQZ8" s="149"/>
      <c r="JRA8" s="149"/>
      <c r="JRB8" s="149"/>
      <c r="JRC8" s="149"/>
      <c r="JRD8" s="149"/>
      <c r="JRE8" s="149"/>
      <c r="JRF8" s="149"/>
      <c r="JRG8" s="149"/>
      <c r="JRH8" s="149"/>
      <c r="JRI8" s="149"/>
      <c r="JRJ8" s="149"/>
      <c r="JRK8" s="149"/>
      <c r="JRL8" s="149"/>
      <c r="JRM8" s="149"/>
      <c r="JRN8" s="149"/>
      <c r="JRO8" s="149"/>
      <c r="JRP8" s="149"/>
      <c r="JRQ8" s="149"/>
      <c r="JRR8" s="149"/>
      <c r="JRS8" s="149"/>
      <c r="JRT8" s="149"/>
      <c r="JRU8" s="149"/>
      <c r="JRV8" s="149"/>
      <c r="JRW8" s="149"/>
      <c r="JRX8" s="149"/>
      <c r="JRY8" s="149"/>
      <c r="JRZ8" s="149"/>
      <c r="JSA8" s="149"/>
      <c r="JSB8" s="149"/>
      <c r="JSC8" s="149"/>
      <c r="JSD8" s="149"/>
      <c r="JSE8" s="149"/>
      <c r="JSF8" s="149"/>
      <c r="JSG8" s="149"/>
      <c r="JSH8" s="149"/>
      <c r="JSI8" s="149"/>
      <c r="JSJ8" s="149"/>
      <c r="JSK8" s="149"/>
      <c r="JSL8" s="149"/>
      <c r="JSM8" s="149"/>
      <c r="JSN8" s="149"/>
      <c r="JSO8" s="149"/>
      <c r="JSP8" s="149"/>
      <c r="JSQ8" s="149"/>
      <c r="JSR8" s="149"/>
      <c r="JSS8" s="149"/>
      <c r="JST8" s="149"/>
      <c r="JSU8" s="149"/>
      <c r="JSV8" s="149"/>
      <c r="JSW8" s="149"/>
      <c r="JSX8" s="149"/>
      <c r="JSY8" s="149"/>
      <c r="JSZ8" s="149"/>
      <c r="JTA8" s="149"/>
      <c r="JTB8" s="149"/>
      <c r="JTC8" s="149"/>
      <c r="JTD8" s="149"/>
      <c r="JTE8" s="149"/>
      <c r="JTF8" s="149"/>
      <c r="JTG8" s="149"/>
      <c r="JTH8" s="149"/>
      <c r="JTI8" s="149"/>
      <c r="JTJ8" s="149"/>
      <c r="JTK8" s="149"/>
      <c r="JTL8" s="149"/>
      <c r="JTM8" s="149"/>
      <c r="JTN8" s="149"/>
      <c r="JTO8" s="149"/>
      <c r="JTP8" s="149"/>
      <c r="JTQ8" s="149"/>
      <c r="JTR8" s="149"/>
      <c r="JTS8" s="149"/>
      <c r="JTT8" s="149"/>
      <c r="JTU8" s="149"/>
      <c r="JTV8" s="149"/>
      <c r="JTW8" s="149"/>
      <c r="JTX8" s="149"/>
      <c r="JTY8" s="149"/>
      <c r="JTZ8" s="149"/>
      <c r="JUA8" s="149"/>
      <c r="JUB8" s="149"/>
      <c r="JUC8" s="149"/>
      <c r="JUD8" s="149"/>
      <c r="JUE8" s="149"/>
      <c r="JUF8" s="149"/>
      <c r="JUG8" s="149"/>
      <c r="JUH8" s="149"/>
      <c r="JUI8" s="149"/>
      <c r="JUJ8" s="149"/>
      <c r="JUK8" s="149"/>
      <c r="JUL8" s="149"/>
      <c r="JUM8" s="149"/>
      <c r="JUN8" s="149"/>
      <c r="JUO8" s="149"/>
      <c r="JUP8" s="149"/>
      <c r="JUQ8" s="149"/>
      <c r="JUR8" s="149"/>
      <c r="JUS8" s="149"/>
      <c r="JUT8" s="149"/>
      <c r="JUU8" s="149"/>
      <c r="JUV8" s="149"/>
      <c r="JUW8" s="149"/>
      <c r="JUX8" s="149"/>
      <c r="JUY8" s="149"/>
      <c r="JUZ8" s="149"/>
      <c r="JVA8" s="149"/>
      <c r="JVB8" s="149"/>
      <c r="JVC8" s="149"/>
      <c r="JVD8" s="149"/>
      <c r="JVE8" s="149"/>
      <c r="JVF8" s="149"/>
      <c r="JVG8" s="149"/>
      <c r="JVH8" s="149"/>
      <c r="JVI8" s="149"/>
      <c r="JVJ8" s="149"/>
      <c r="JVK8" s="149"/>
      <c r="JVL8" s="149"/>
      <c r="JVM8" s="149"/>
      <c r="JVN8" s="149"/>
      <c r="JVO8" s="149"/>
      <c r="JVP8" s="149"/>
      <c r="JVQ8" s="149"/>
      <c r="JVR8" s="149"/>
      <c r="JVS8" s="149"/>
      <c r="JVT8" s="149"/>
      <c r="JVU8" s="149"/>
      <c r="JVV8" s="149"/>
      <c r="JVW8" s="149"/>
      <c r="JVX8" s="149"/>
      <c r="JVY8" s="149"/>
      <c r="JVZ8" s="149"/>
      <c r="JWA8" s="149"/>
      <c r="JWB8" s="149"/>
      <c r="JWC8" s="149"/>
      <c r="JWD8" s="149"/>
      <c r="JWE8" s="149"/>
      <c r="JWF8" s="149"/>
      <c r="JWG8" s="149"/>
      <c r="JWH8" s="149"/>
      <c r="JWI8" s="149"/>
      <c r="JWJ8" s="149"/>
      <c r="JWK8" s="149"/>
      <c r="JWL8" s="149"/>
      <c r="JWM8" s="149"/>
      <c r="JWN8" s="149"/>
      <c r="JWO8" s="149"/>
      <c r="JWP8" s="149"/>
      <c r="JWQ8" s="149"/>
      <c r="JWR8" s="149"/>
      <c r="JWS8" s="149"/>
      <c r="JWT8" s="149"/>
      <c r="JWU8" s="149"/>
      <c r="JWV8" s="149"/>
      <c r="JWW8" s="149"/>
      <c r="JWX8" s="149"/>
      <c r="JWY8" s="149"/>
      <c r="JWZ8" s="149"/>
      <c r="JXA8" s="149"/>
      <c r="JXB8" s="149"/>
      <c r="JXC8" s="149"/>
      <c r="JXD8" s="149"/>
      <c r="JXE8" s="149"/>
      <c r="JXF8" s="149"/>
      <c r="JXG8" s="149"/>
      <c r="JXH8" s="149"/>
      <c r="JXI8" s="149"/>
      <c r="JXJ8" s="149"/>
      <c r="JXK8" s="149"/>
      <c r="JXL8" s="149"/>
      <c r="JXM8" s="149"/>
      <c r="JXN8" s="149"/>
      <c r="JXO8" s="149"/>
      <c r="JXP8" s="149"/>
      <c r="JXQ8" s="149"/>
      <c r="JXR8" s="149"/>
      <c r="JXS8" s="149"/>
      <c r="JXT8" s="149"/>
      <c r="JXU8" s="149"/>
      <c r="JXV8" s="149"/>
      <c r="JXW8" s="149"/>
      <c r="JXX8" s="149"/>
      <c r="JXY8" s="149"/>
      <c r="JXZ8" s="149"/>
      <c r="JYA8" s="149"/>
      <c r="JYB8" s="149"/>
      <c r="JYC8" s="149"/>
      <c r="JYD8" s="149"/>
      <c r="JYE8" s="149"/>
      <c r="JYF8" s="149"/>
      <c r="JYG8" s="149"/>
      <c r="JYH8" s="149"/>
      <c r="JYI8" s="149"/>
      <c r="JYJ8" s="149"/>
      <c r="JYK8" s="149"/>
      <c r="JYL8" s="149"/>
      <c r="JYM8" s="149"/>
      <c r="JYN8" s="149"/>
      <c r="JYO8" s="149"/>
      <c r="JYP8" s="149"/>
      <c r="JYQ8" s="149"/>
      <c r="JYR8" s="149"/>
      <c r="JYS8" s="149"/>
      <c r="JYT8" s="149"/>
      <c r="JYU8" s="149"/>
      <c r="JYV8" s="149"/>
      <c r="JYW8" s="149"/>
      <c r="JYX8" s="149"/>
      <c r="JYY8" s="149"/>
      <c r="JYZ8" s="149"/>
      <c r="JZA8" s="149"/>
      <c r="JZB8" s="149"/>
      <c r="JZC8" s="149"/>
      <c r="JZD8" s="149"/>
      <c r="JZE8" s="149"/>
      <c r="JZF8" s="149"/>
      <c r="JZG8" s="149"/>
      <c r="JZH8" s="149"/>
      <c r="JZI8" s="149"/>
      <c r="JZJ8" s="149"/>
      <c r="JZK8" s="149"/>
      <c r="JZL8" s="149"/>
      <c r="JZM8" s="149"/>
      <c r="JZN8" s="149"/>
      <c r="JZO8" s="149"/>
      <c r="JZP8" s="149"/>
      <c r="JZQ8" s="149"/>
      <c r="JZR8" s="149"/>
      <c r="JZS8" s="149"/>
      <c r="JZT8" s="149"/>
      <c r="JZU8" s="149"/>
      <c r="JZV8" s="149"/>
      <c r="JZW8" s="149"/>
      <c r="JZX8" s="149"/>
      <c r="JZY8" s="149"/>
      <c r="JZZ8" s="149"/>
      <c r="KAA8" s="149"/>
      <c r="KAB8" s="149"/>
      <c r="KAC8" s="149"/>
      <c r="KAD8" s="149"/>
      <c r="KAE8" s="149"/>
      <c r="KAF8" s="149"/>
      <c r="KAG8" s="149"/>
      <c r="KAH8" s="149"/>
      <c r="KAI8" s="149"/>
      <c r="KAJ8" s="149"/>
      <c r="KAK8" s="149"/>
      <c r="KAL8" s="149"/>
      <c r="KAM8" s="149"/>
      <c r="KAN8" s="149"/>
      <c r="KAO8" s="149"/>
      <c r="KAP8" s="149"/>
      <c r="KAQ8" s="149"/>
      <c r="KAR8" s="149"/>
      <c r="KAS8" s="149"/>
      <c r="KAT8" s="149"/>
      <c r="KAU8" s="149"/>
      <c r="KAV8" s="149"/>
      <c r="KAW8" s="149"/>
      <c r="KAX8" s="149"/>
      <c r="KAY8" s="149"/>
      <c r="KAZ8" s="149"/>
      <c r="KBA8" s="149"/>
      <c r="KBB8" s="149"/>
      <c r="KBC8" s="149"/>
      <c r="KBD8" s="149"/>
      <c r="KBE8" s="149"/>
      <c r="KBF8" s="149"/>
      <c r="KBG8" s="149"/>
      <c r="KBH8" s="149"/>
      <c r="KBI8" s="149"/>
      <c r="KBJ8" s="149"/>
      <c r="KBK8" s="149"/>
      <c r="KBL8" s="149"/>
      <c r="KBM8" s="149"/>
      <c r="KBN8" s="149"/>
      <c r="KBO8" s="149"/>
      <c r="KBP8" s="149"/>
      <c r="KBQ8" s="149"/>
      <c r="KBR8" s="149"/>
      <c r="KBS8" s="149"/>
      <c r="KBT8" s="149"/>
      <c r="KBU8" s="149"/>
      <c r="KBV8" s="149"/>
      <c r="KBW8" s="149"/>
      <c r="KBX8" s="149"/>
      <c r="KBY8" s="149"/>
      <c r="KBZ8" s="149"/>
      <c r="KCA8" s="149"/>
      <c r="KCB8" s="149"/>
      <c r="KCC8" s="149"/>
      <c r="KCD8" s="149"/>
      <c r="KCE8" s="149"/>
      <c r="KCF8" s="149"/>
      <c r="KCG8" s="149"/>
      <c r="KCH8" s="149"/>
      <c r="KCI8" s="149"/>
      <c r="KCJ8" s="149"/>
      <c r="KCK8" s="149"/>
      <c r="KCL8" s="149"/>
      <c r="KCM8" s="149"/>
      <c r="KCN8" s="149"/>
      <c r="KCO8" s="149"/>
      <c r="KCP8" s="149"/>
      <c r="KCQ8" s="149"/>
      <c r="KCR8" s="149"/>
      <c r="KCS8" s="149"/>
      <c r="KCT8" s="149"/>
      <c r="KCU8" s="149"/>
      <c r="KCV8" s="149"/>
      <c r="KCW8" s="149"/>
      <c r="KCX8" s="149"/>
      <c r="KCY8" s="149"/>
      <c r="KCZ8" s="149"/>
      <c r="KDA8" s="149"/>
      <c r="KDB8" s="149"/>
      <c r="KDC8" s="149"/>
      <c r="KDD8" s="149"/>
      <c r="KDE8" s="149"/>
      <c r="KDF8" s="149"/>
      <c r="KDG8" s="149"/>
      <c r="KDH8" s="149"/>
      <c r="KDI8" s="149"/>
      <c r="KDJ8" s="149"/>
      <c r="KDK8" s="149"/>
      <c r="KDL8" s="149"/>
      <c r="KDM8" s="149"/>
      <c r="KDN8" s="149"/>
      <c r="KDO8" s="149"/>
      <c r="KDP8" s="149"/>
      <c r="KDQ8" s="149"/>
      <c r="KDR8" s="149"/>
      <c r="KDS8" s="149"/>
      <c r="KDT8" s="149"/>
      <c r="KDU8" s="149"/>
      <c r="KDV8" s="149"/>
      <c r="KDW8" s="149"/>
      <c r="KDX8" s="149"/>
      <c r="KDY8" s="149"/>
      <c r="KDZ8" s="149"/>
      <c r="KEA8" s="149"/>
      <c r="KEB8" s="149"/>
      <c r="KEC8" s="149"/>
      <c r="KED8" s="149"/>
      <c r="KEE8" s="149"/>
      <c r="KEF8" s="149"/>
      <c r="KEG8" s="149"/>
      <c r="KEH8" s="149"/>
      <c r="KEI8" s="149"/>
      <c r="KEJ8" s="149"/>
      <c r="KEK8" s="149"/>
      <c r="KEL8" s="149"/>
      <c r="KEM8" s="149"/>
      <c r="KEN8" s="149"/>
      <c r="KEO8" s="149"/>
      <c r="KEP8" s="149"/>
      <c r="KEQ8" s="149"/>
      <c r="KER8" s="149"/>
      <c r="KES8" s="149"/>
      <c r="KET8" s="149"/>
      <c r="KEU8" s="149"/>
      <c r="KEV8" s="149"/>
      <c r="KEW8" s="149"/>
      <c r="KEX8" s="149"/>
      <c r="KEY8" s="149"/>
      <c r="KEZ8" s="149"/>
      <c r="KFA8" s="149"/>
      <c r="KFB8" s="149"/>
      <c r="KFC8" s="149"/>
      <c r="KFD8" s="149"/>
      <c r="KFE8" s="149"/>
      <c r="KFF8" s="149"/>
      <c r="KFG8" s="149"/>
      <c r="KFH8" s="149"/>
      <c r="KFI8" s="149"/>
      <c r="KFJ8" s="149"/>
      <c r="KFK8" s="149"/>
      <c r="KFL8" s="149"/>
      <c r="KFM8" s="149"/>
      <c r="KFN8" s="149"/>
      <c r="KFO8" s="149"/>
      <c r="KFP8" s="149"/>
      <c r="KFQ8" s="149"/>
      <c r="KFR8" s="149"/>
      <c r="KFS8" s="149"/>
      <c r="KFT8" s="149"/>
      <c r="KFU8" s="149"/>
      <c r="KFV8" s="149"/>
      <c r="KFW8" s="149"/>
      <c r="KFX8" s="149"/>
      <c r="KFY8" s="149"/>
      <c r="KFZ8" s="149"/>
      <c r="KGA8" s="149"/>
      <c r="KGB8" s="149"/>
      <c r="KGC8" s="149"/>
      <c r="KGD8" s="149"/>
      <c r="KGE8" s="149"/>
      <c r="KGF8" s="149"/>
      <c r="KGG8" s="149"/>
      <c r="KGH8" s="149"/>
      <c r="KGI8" s="149"/>
      <c r="KGJ8" s="149"/>
      <c r="KGK8" s="149"/>
      <c r="KGL8" s="149"/>
      <c r="KGM8" s="149"/>
      <c r="KGN8" s="149"/>
      <c r="KGO8" s="149"/>
      <c r="KGP8" s="149"/>
      <c r="KGQ8" s="149"/>
      <c r="KGR8" s="149"/>
      <c r="KGS8" s="149"/>
      <c r="KGT8" s="149"/>
      <c r="KGU8" s="149"/>
      <c r="KGV8" s="149"/>
      <c r="KGW8" s="149"/>
      <c r="KGX8" s="149"/>
      <c r="KGY8" s="149"/>
      <c r="KGZ8" s="149"/>
      <c r="KHA8" s="149"/>
      <c r="KHB8" s="149"/>
      <c r="KHC8" s="149"/>
      <c r="KHD8" s="149"/>
      <c r="KHE8" s="149"/>
      <c r="KHF8" s="149"/>
      <c r="KHG8" s="149"/>
      <c r="KHH8" s="149"/>
      <c r="KHI8" s="149"/>
      <c r="KHJ8" s="149"/>
      <c r="KHK8" s="149"/>
      <c r="KHL8" s="149"/>
      <c r="KHM8" s="149"/>
      <c r="KHN8" s="149"/>
      <c r="KHO8" s="149"/>
      <c r="KHP8" s="149"/>
      <c r="KHQ8" s="149"/>
      <c r="KHR8" s="149"/>
      <c r="KHS8" s="149"/>
      <c r="KHT8" s="149"/>
      <c r="KHU8" s="149"/>
      <c r="KHV8" s="149"/>
      <c r="KHW8" s="149"/>
      <c r="KHX8" s="149"/>
      <c r="KHY8" s="149"/>
      <c r="KHZ8" s="149"/>
      <c r="KIA8" s="149"/>
      <c r="KIB8" s="149"/>
      <c r="KIC8" s="149"/>
      <c r="KID8" s="149"/>
      <c r="KIE8" s="149"/>
      <c r="KIF8" s="149"/>
      <c r="KIG8" s="149"/>
      <c r="KIH8" s="149"/>
      <c r="KII8" s="149"/>
      <c r="KIJ8" s="149"/>
      <c r="KIK8" s="149"/>
      <c r="KIL8" s="149"/>
      <c r="KIM8" s="149"/>
      <c r="KIN8" s="149"/>
      <c r="KIO8" s="149"/>
      <c r="KIP8" s="149"/>
      <c r="KIQ8" s="149"/>
      <c r="KIR8" s="149"/>
      <c r="KIS8" s="149"/>
      <c r="KIT8" s="149"/>
      <c r="KIU8" s="149"/>
      <c r="KIV8" s="149"/>
      <c r="KIW8" s="149"/>
      <c r="KIX8" s="149"/>
      <c r="KIY8" s="149"/>
      <c r="KIZ8" s="149"/>
      <c r="KJA8" s="149"/>
      <c r="KJB8" s="149"/>
      <c r="KJC8" s="149"/>
      <c r="KJD8" s="149"/>
      <c r="KJE8" s="149"/>
      <c r="KJF8" s="149"/>
      <c r="KJG8" s="149"/>
      <c r="KJH8" s="149"/>
      <c r="KJI8" s="149"/>
      <c r="KJJ8" s="149"/>
      <c r="KJK8" s="149"/>
      <c r="KJL8" s="149"/>
      <c r="KJM8" s="149"/>
      <c r="KJN8" s="149"/>
      <c r="KJO8" s="149"/>
      <c r="KJP8" s="149"/>
      <c r="KJQ8" s="149"/>
      <c r="KJR8" s="149"/>
      <c r="KJS8" s="149"/>
      <c r="KJT8" s="149"/>
      <c r="KJU8" s="149"/>
      <c r="KJV8" s="149"/>
      <c r="KJW8" s="149"/>
      <c r="KJX8" s="149"/>
      <c r="KJY8" s="149"/>
      <c r="KJZ8" s="149"/>
      <c r="KKA8" s="149"/>
      <c r="KKB8" s="149"/>
      <c r="KKC8" s="149"/>
      <c r="KKD8" s="149"/>
      <c r="KKE8" s="149"/>
      <c r="KKF8" s="149"/>
      <c r="KKG8" s="149"/>
      <c r="KKH8" s="149"/>
      <c r="KKI8" s="149"/>
      <c r="KKJ8" s="149"/>
      <c r="KKK8" s="149"/>
      <c r="KKL8" s="149"/>
      <c r="KKM8" s="149"/>
      <c r="KKN8" s="149"/>
      <c r="KKO8" s="149"/>
      <c r="KKP8" s="149"/>
      <c r="KKQ8" s="149"/>
      <c r="KKR8" s="149"/>
      <c r="KKS8" s="149"/>
      <c r="KKT8" s="149"/>
      <c r="KKU8" s="149"/>
      <c r="KKV8" s="149"/>
      <c r="KKW8" s="149"/>
      <c r="KKX8" s="149"/>
      <c r="KKY8" s="149"/>
      <c r="KKZ8" s="149"/>
      <c r="KLA8" s="149"/>
      <c r="KLB8" s="149"/>
      <c r="KLC8" s="149"/>
      <c r="KLD8" s="149"/>
      <c r="KLE8" s="149"/>
      <c r="KLF8" s="149"/>
      <c r="KLG8" s="149"/>
      <c r="KLH8" s="149"/>
      <c r="KLI8" s="149"/>
      <c r="KLJ8" s="149"/>
      <c r="KLK8" s="149"/>
      <c r="KLL8" s="149"/>
      <c r="KLM8" s="149"/>
      <c r="KLN8" s="149"/>
      <c r="KLO8" s="149"/>
      <c r="KLP8" s="149"/>
      <c r="KLQ8" s="149"/>
      <c r="KLR8" s="149"/>
      <c r="KLS8" s="149"/>
      <c r="KLT8" s="149"/>
      <c r="KLU8" s="149"/>
      <c r="KLV8" s="149"/>
      <c r="KLW8" s="149"/>
      <c r="KLX8" s="149"/>
      <c r="KLY8" s="149"/>
      <c r="KLZ8" s="149"/>
      <c r="KMA8" s="149"/>
      <c r="KMB8" s="149"/>
      <c r="KMC8" s="149"/>
      <c r="KMD8" s="149"/>
      <c r="KME8" s="149"/>
      <c r="KMF8" s="149"/>
      <c r="KMG8" s="149"/>
      <c r="KMH8" s="149"/>
      <c r="KMI8" s="149"/>
      <c r="KMJ8" s="149"/>
      <c r="KMK8" s="149"/>
      <c r="KML8" s="149"/>
      <c r="KMM8" s="149"/>
      <c r="KMN8" s="149"/>
      <c r="KMO8" s="149"/>
      <c r="KMP8" s="149"/>
      <c r="KMQ8" s="149"/>
      <c r="KMR8" s="149"/>
      <c r="KMS8" s="149"/>
      <c r="KMT8" s="149"/>
      <c r="KMU8" s="149"/>
      <c r="KMV8" s="149"/>
      <c r="KMW8" s="149"/>
      <c r="KMX8" s="149"/>
      <c r="KMY8" s="149"/>
      <c r="KMZ8" s="149"/>
      <c r="KNA8" s="149"/>
      <c r="KNB8" s="149"/>
      <c r="KNC8" s="149"/>
      <c r="KND8" s="149"/>
      <c r="KNE8" s="149"/>
      <c r="KNF8" s="149"/>
      <c r="KNG8" s="149"/>
      <c r="KNH8" s="149"/>
      <c r="KNI8" s="149"/>
      <c r="KNJ8" s="149"/>
      <c r="KNK8" s="149"/>
      <c r="KNL8" s="149"/>
      <c r="KNM8" s="149"/>
      <c r="KNN8" s="149"/>
      <c r="KNO8" s="149"/>
      <c r="KNP8" s="149"/>
      <c r="KNQ8" s="149"/>
      <c r="KNR8" s="149"/>
      <c r="KNS8" s="149"/>
      <c r="KNT8" s="149"/>
      <c r="KNU8" s="149"/>
      <c r="KNV8" s="149"/>
      <c r="KNW8" s="149"/>
      <c r="KNX8" s="149"/>
      <c r="KNY8" s="149"/>
      <c r="KNZ8" s="149"/>
      <c r="KOA8" s="149"/>
      <c r="KOB8" s="149"/>
      <c r="KOC8" s="149"/>
      <c r="KOD8" s="149"/>
      <c r="KOE8" s="149"/>
      <c r="KOF8" s="149"/>
      <c r="KOG8" s="149"/>
      <c r="KOH8" s="149"/>
      <c r="KOI8" s="149"/>
      <c r="KOJ8" s="149"/>
      <c r="KOK8" s="149"/>
      <c r="KOL8" s="149"/>
      <c r="KOM8" s="149"/>
      <c r="KON8" s="149"/>
      <c r="KOO8" s="149"/>
      <c r="KOP8" s="149"/>
      <c r="KOQ8" s="149"/>
      <c r="KOR8" s="149"/>
      <c r="KOS8" s="149"/>
      <c r="KOT8" s="149"/>
      <c r="KOU8" s="149"/>
      <c r="KOV8" s="149"/>
      <c r="KOW8" s="149"/>
      <c r="KOX8" s="149"/>
      <c r="KOY8" s="149"/>
      <c r="KOZ8" s="149"/>
      <c r="KPA8" s="149"/>
      <c r="KPB8" s="149"/>
      <c r="KPC8" s="149"/>
      <c r="KPD8" s="149"/>
      <c r="KPE8" s="149"/>
      <c r="KPF8" s="149"/>
      <c r="KPG8" s="149"/>
      <c r="KPH8" s="149"/>
      <c r="KPI8" s="149"/>
      <c r="KPJ8" s="149"/>
      <c r="KPK8" s="149"/>
      <c r="KPL8" s="149"/>
      <c r="KPM8" s="149"/>
      <c r="KPN8" s="149"/>
      <c r="KPO8" s="149"/>
      <c r="KPP8" s="149"/>
      <c r="KPQ8" s="149"/>
      <c r="KPR8" s="149"/>
      <c r="KPS8" s="149"/>
      <c r="KPT8" s="149"/>
      <c r="KPU8" s="149"/>
      <c r="KPV8" s="149"/>
      <c r="KPW8" s="149"/>
      <c r="KPX8" s="149"/>
      <c r="KPY8" s="149"/>
      <c r="KPZ8" s="149"/>
      <c r="KQA8" s="149"/>
      <c r="KQB8" s="149"/>
      <c r="KQC8" s="149"/>
      <c r="KQD8" s="149"/>
      <c r="KQE8" s="149"/>
      <c r="KQF8" s="149"/>
      <c r="KQG8" s="149"/>
      <c r="KQH8" s="149"/>
      <c r="KQI8" s="149"/>
      <c r="KQJ8" s="149"/>
      <c r="KQK8" s="149"/>
      <c r="KQL8" s="149"/>
      <c r="KQM8" s="149"/>
      <c r="KQN8" s="149"/>
      <c r="KQO8" s="149"/>
      <c r="KQP8" s="149"/>
      <c r="KQQ8" s="149"/>
      <c r="KQR8" s="149"/>
      <c r="KQS8" s="149"/>
      <c r="KQT8" s="149"/>
      <c r="KQU8" s="149"/>
      <c r="KQV8" s="149"/>
      <c r="KQW8" s="149"/>
      <c r="KQX8" s="149"/>
      <c r="KQY8" s="149"/>
      <c r="KQZ8" s="149"/>
      <c r="KRA8" s="149"/>
      <c r="KRB8" s="149"/>
      <c r="KRC8" s="149"/>
      <c r="KRD8" s="149"/>
      <c r="KRE8" s="149"/>
      <c r="KRF8" s="149"/>
      <c r="KRG8" s="149"/>
      <c r="KRH8" s="149"/>
      <c r="KRI8" s="149"/>
      <c r="KRJ8" s="149"/>
      <c r="KRK8" s="149"/>
      <c r="KRL8" s="149"/>
      <c r="KRM8" s="149"/>
      <c r="KRN8" s="149"/>
      <c r="KRO8" s="149"/>
      <c r="KRP8" s="149"/>
      <c r="KRQ8" s="149"/>
      <c r="KRR8" s="149"/>
      <c r="KRS8" s="149"/>
      <c r="KRT8" s="149"/>
      <c r="KRU8" s="149"/>
      <c r="KRV8" s="149"/>
      <c r="KRW8" s="149"/>
      <c r="KRX8" s="149"/>
      <c r="KRY8" s="149"/>
      <c r="KRZ8" s="149"/>
      <c r="KSA8" s="149"/>
      <c r="KSB8" s="149"/>
      <c r="KSC8" s="149"/>
      <c r="KSD8" s="149"/>
      <c r="KSE8" s="149"/>
      <c r="KSF8" s="149"/>
      <c r="KSG8" s="149"/>
      <c r="KSH8" s="149"/>
      <c r="KSI8" s="149"/>
      <c r="KSJ8" s="149"/>
      <c r="KSK8" s="149"/>
      <c r="KSL8" s="149"/>
      <c r="KSM8" s="149"/>
      <c r="KSN8" s="149"/>
      <c r="KSO8" s="149"/>
      <c r="KSP8" s="149"/>
      <c r="KSQ8" s="149"/>
      <c r="KSR8" s="149"/>
      <c r="KSS8" s="149"/>
      <c r="KST8" s="149"/>
      <c r="KSU8" s="149"/>
      <c r="KSV8" s="149"/>
      <c r="KSW8" s="149"/>
      <c r="KSX8" s="149"/>
      <c r="KSY8" s="149"/>
      <c r="KSZ8" s="149"/>
      <c r="KTA8" s="149"/>
      <c r="KTB8" s="149"/>
      <c r="KTC8" s="149"/>
      <c r="KTD8" s="149"/>
      <c r="KTE8" s="149"/>
      <c r="KTF8" s="149"/>
      <c r="KTG8" s="149"/>
      <c r="KTH8" s="149"/>
      <c r="KTI8" s="149"/>
      <c r="KTJ8" s="149"/>
      <c r="KTK8" s="149"/>
      <c r="KTL8" s="149"/>
      <c r="KTM8" s="149"/>
      <c r="KTN8" s="149"/>
      <c r="KTO8" s="149"/>
      <c r="KTP8" s="149"/>
      <c r="KTQ8" s="149"/>
      <c r="KTR8" s="149"/>
      <c r="KTS8" s="149"/>
      <c r="KTT8" s="149"/>
      <c r="KTU8" s="149"/>
      <c r="KTV8" s="149"/>
      <c r="KTW8" s="149"/>
      <c r="KTX8" s="149"/>
      <c r="KTY8" s="149"/>
      <c r="KTZ8" s="149"/>
      <c r="KUA8" s="149"/>
      <c r="KUB8" s="149"/>
      <c r="KUC8" s="149"/>
      <c r="KUD8" s="149"/>
      <c r="KUE8" s="149"/>
      <c r="KUF8" s="149"/>
      <c r="KUG8" s="149"/>
      <c r="KUH8" s="149"/>
      <c r="KUI8" s="149"/>
      <c r="KUJ8" s="149"/>
      <c r="KUK8" s="149"/>
      <c r="KUL8" s="149"/>
      <c r="KUM8" s="149"/>
      <c r="KUN8" s="149"/>
      <c r="KUO8" s="149"/>
      <c r="KUP8" s="149"/>
      <c r="KUQ8" s="149"/>
      <c r="KUR8" s="149"/>
      <c r="KUS8" s="149"/>
      <c r="KUT8" s="149"/>
      <c r="KUU8" s="149"/>
      <c r="KUV8" s="149"/>
      <c r="KUW8" s="149"/>
      <c r="KUX8" s="149"/>
      <c r="KUY8" s="149"/>
      <c r="KUZ8" s="149"/>
      <c r="KVA8" s="149"/>
      <c r="KVB8" s="149"/>
      <c r="KVC8" s="149"/>
      <c r="KVD8" s="149"/>
      <c r="KVE8" s="149"/>
      <c r="KVF8" s="149"/>
      <c r="KVG8" s="149"/>
      <c r="KVH8" s="149"/>
      <c r="KVI8" s="149"/>
      <c r="KVJ8" s="149"/>
      <c r="KVK8" s="149"/>
      <c r="KVL8" s="149"/>
      <c r="KVM8" s="149"/>
      <c r="KVN8" s="149"/>
      <c r="KVO8" s="149"/>
      <c r="KVP8" s="149"/>
      <c r="KVQ8" s="149"/>
      <c r="KVR8" s="149"/>
      <c r="KVS8" s="149"/>
      <c r="KVT8" s="149"/>
      <c r="KVU8" s="149"/>
      <c r="KVV8" s="149"/>
      <c r="KVW8" s="149"/>
      <c r="KVX8" s="149"/>
      <c r="KVY8" s="149"/>
      <c r="KVZ8" s="149"/>
      <c r="KWA8" s="149"/>
      <c r="KWB8" s="149"/>
      <c r="KWC8" s="149"/>
      <c r="KWD8" s="149"/>
      <c r="KWE8" s="149"/>
      <c r="KWF8" s="149"/>
      <c r="KWG8" s="149"/>
      <c r="KWH8" s="149"/>
      <c r="KWI8" s="149"/>
      <c r="KWJ8" s="149"/>
      <c r="KWK8" s="149"/>
      <c r="KWL8" s="149"/>
      <c r="KWM8" s="149"/>
      <c r="KWN8" s="149"/>
      <c r="KWO8" s="149"/>
      <c r="KWP8" s="149"/>
      <c r="KWQ8" s="149"/>
      <c r="KWR8" s="149"/>
      <c r="KWS8" s="149"/>
      <c r="KWT8" s="149"/>
      <c r="KWU8" s="149"/>
      <c r="KWV8" s="149"/>
      <c r="KWW8" s="149"/>
      <c r="KWX8" s="149"/>
      <c r="KWY8" s="149"/>
      <c r="KWZ8" s="149"/>
      <c r="KXA8" s="149"/>
      <c r="KXB8" s="149"/>
      <c r="KXC8" s="149"/>
      <c r="KXD8" s="149"/>
      <c r="KXE8" s="149"/>
      <c r="KXF8" s="149"/>
      <c r="KXG8" s="149"/>
      <c r="KXH8" s="149"/>
      <c r="KXI8" s="149"/>
      <c r="KXJ8" s="149"/>
      <c r="KXK8" s="149"/>
      <c r="KXL8" s="149"/>
      <c r="KXM8" s="149"/>
      <c r="KXN8" s="149"/>
      <c r="KXO8" s="149"/>
      <c r="KXP8" s="149"/>
      <c r="KXQ8" s="149"/>
      <c r="KXR8" s="149"/>
      <c r="KXS8" s="149"/>
      <c r="KXT8" s="149"/>
      <c r="KXU8" s="149"/>
      <c r="KXV8" s="149"/>
      <c r="KXW8" s="149"/>
      <c r="KXX8" s="149"/>
      <c r="KXY8" s="149"/>
      <c r="KXZ8" s="149"/>
      <c r="KYA8" s="149"/>
      <c r="KYB8" s="149"/>
      <c r="KYC8" s="149"/>
      <c r="KYD8" s="149"/>
      <c r="KYE8" s="149"/>
      <c r="KYF8" s="149"/>
      <c r="KYG8" s="149"/>
      <c r="KYH8" s="149"/>
      <c r="KYI8" s="149"/>
      <c r="KYJ8" s="149"/>
      <c r="KYK8" s="149"/>
      <c r="KYL8" s="149"/>
      <c r="KYM8" s="149"/>
      <c r="KYN8" s="149"/>
      <c r="KYO8" s="149"/>
      <c r="KYP8" s="149"/>
      <c r="KYQ8" s="149"/>
      <c r="KYR8" s="149"/>
      <c r="KYS8" s="149"/>
      <c r="KYT8" s="149"/>
      <c r="KYU8" s="149"/>
      <c r="KYV8" s="149"/>
      <c r="KYW8" s="149"/>
      <c r="KYX8" s="149"/>
      <c r="KYY8" s="149"/>
      <c r="KYZ8" s="149"/>
      <c r="KZA8" s="149"/>
      <c r="KZB8" s="149"/>
      <c r="KZC8" s="149"/>
      <c r="KZD8" s="149"/>
      <c r="KZE8" s="149"/>
      <c r="KZF8" s="149"/>
      <c r="KZG8" s="149"/>
      <c r="KZH8" s="149"/>
      <c r="KZI8" s="149"/>
      <c r="KZJ8" s="149"/>
      <c r="KZK8" s="149"/>
      <c r="KZL8" s="149"/>
      <c r="KZM8" s="149"/>
      <c r="KZN8" s="149"/>
      <c r="KZO8" s="149"/>
      <c r="KZP8" s="149"/>
      <c r="KZQ8" s="149"/>
      <c r="KZR8" s="149"/>
      <c r="KZS8" s="149"/>
      <c r="KZT8" s="149"/>
      <c r="KZU8" s="149"/>
      <c r="KZV8" s="149"/>
      <c r="KZW8" s="149"/>
      <c r="KZX8" s="149"/>
      <c r="KZY8" s="149"/>
      <c r="KZZ8" s="149"/>
      <c r="LAA8" s="149"/>
      <c r="LAB8" s="149"/>
      <c r="LAC8" s="149"/>
      <c r="LAD8" s="149"/>
      <c r="LAE8" s="149"/>
      <c r="LAF8" s="149"/>
      <c r="LAG8" s="149"/>
      <c r="LAH8" s="149"/>
      <c r="LAI8" s="149"/>
      <c r="LAJ8" s="149"/>
      <c r="LAK8" s="149"/>
      <c r="LAL8" s="149"/>
      <c r="LAM8" s="149"/>
      <c r="LAN8" s="149"/>
      <c r="LAO8" s="149"/>
      <c r="LAP8" s="149"/>
      <c r="LAQ8" s="149"/>
      <c r="LAR8" s="149"/>
      <c r="LAS8" s="149"/>
      <c r="LAT8" s="149"/>
      <c r="LAU8" s="149"/>
      <c r="LAV8" s="149"/>
      <c r="LAW8" s="149"/>
      <c r="LAX8" s="149"/>
      <c r="LAY8" s="149"/>
      <c r="LAZ8" s="149"/>
      <c r="LBA8" s="149"/>
      <c r="LBB8" s="149"/>
      <c r="LBC8" s="149"/>
      <c r="LBD8" s="149"/>
      <c r="LBE8" s="149"/>
      <c r="LBF8" s="149"/>
      <c r="LBG8" s="149"/>
      <c r="LBH8" s="149"/>
      <c r="LBI8" s="149"/>
      <c r="LBJ8" s="149"/>
      <c r="LBK8" s="149"/>
      <c r="LBL8" s="149"/>
      <c r="LBM8" s="149"/>
      <c r="LBN8" s="149"/>
      <c r="LBO8" s="149"/>
      <c r="LBP8" s="149"/>
      <c r="LBQ8" s="149"/>
      <c r="LBR8" s="149"/>
      <c r="LBS8" s="149"/>
      <c r="LBT8" s="149"/>
      <c r="LBU8" s="149"/>
      <c r="LBV8" s="149"/>
      <c r="LBW8" s="149"/>
      <c r="LBX8" s="149"/>
      <c r="LBY8" s="149"/>
      <c r="LBZ8" s="149"/>
      <c r="LCA8" s="149"/>
      <c r="LCB8" s="149"/>
      <c r="LCC8" s="149"/>
      <c r="LCD8" s="149"/>
      <c r="LCE8" s="149"/>
      <c r="LCF8" s="149"/>
      <c r="LCG8" s="149"/>
      <c r="LCH8" s="149"/>
      <c r="LCI8" s="149"/>
      <c r="LCJ8" s="149"/>
      <c r="LCK8" s="149"/>
      <c r="LCL8" s="149"/>
      <c r="LCM8" s="149"/>
      <c r="LCN8" s="149"/>
      <c r="LCO8" s="149"/>
      <c r="LCP8" s="149"/>
      <c r="LCQ8" s="149"/>
      <c r="LCR8" s="149"/>
      <c r="LCS8" s="149"/>
      <c r="LCT8" s="149"/>
      <c r="LCU8" s="149"/>
      <c r="LCV8" s="149"/>
      <c r="LCW8" s="149"/>
      <c r="LCX8" s="149"/>
      <c r="LCY8" s="149"/>
      <c r="LCZ8" s="149"/>
      <c r="LDA8" s="149"/>
      <c r="LDB8" s="149"/>
      <c r="LDC8" s="149"/>
      <c r="LDD8" s="149"/>
      <c r="LDE8" s="149"/>
      <c r="LDF8" s="149"/>
      <c r="LDG8" s="149"/>
      <c r="LDH8" s="149"/>
      <c r="LDI8" s="149"/>
      <c r="LDJ8" s="149"/>
      <c r="LDK8" s="149"/>
      <c r="LDL8" s="149"/>
      <c r="LDM8" s="149"/>
      <c r="LDN8" s="149"/>
      <c r="LDO8" s="149"/>
      <c r="LDP8" s="149"/>
      <c r="LDQ8" s="149"/>
      <c r="LDR8" s="149"/>
      <c r="LDS8" s="149"/>
      <c r="LDT8" s="149"/>
      <c r="LDU8" s="149"/>
      <c r="LDV8" s="149"/>
      <c r="LDW8" s="149"/>
      <c r="LDX8" s="149"/>
      <c r="LDY8" s="149"/>
      <c r="LDZ8" s="149"/>
      <c r="LEA8" s="149"/>
      <c r="LEB8" s="149"/>
      <c r="LEC8" s="149"/>
      <c r="LED8" s="149"/>
      <c r="LEE8" s="149"/>
      <c r="LEF8" s="149"/>
      <c r="LEG8" s="149"/>
      <c r="LEH8" s="149"/>
      <c r="LEI8" s="149"/>
      <c r="LEJ8" s="149"/>
      <c r="LEK8" s="149"/>
      <c r="LEL8" s="149"/>
      <c r="LEM8" s="149"/>
      <c r="LEN8" s="149"/>
      <c r="LEO8" s="149"/>
      <c r="LEP8" s="149"/>
      <c r="LEQ8" s="149"/>
      <c r="LER8" s="149"/>
      <c r="LES8" s="149"/>
      <c r="LET8" s="149"/>
      <c r="LEU8" s="149"/>
      <c r="LEV8" s="149"/>
      <c r="LEW8" s="149"/>
      <c r="LEX8" s="149"/>
      <c r="LEY8" s="149"/>
      <c r="LEZ8" s="149"/>
      <c r="LFA8" s="149"/>
      <c r="LFB8" s="149"/>
      <c r="LFC8" s="149"/>
      <c r="LFD8" s="149"/>
      <c r="LFE8" s="149"/>
      <c r="LFF8" s="149"/>
      <c r="LFG8" s="149"/>
      <c r="LFH8" s="149"/>
      <c r="LFI8" s="149"/>
      <c r="LFJ8" s="149"/>
      <c r="LFK8" s="149"/>
      <c r="LFL8" s="149"/>
      <c r="LFM8" s="149"/>
      <c r="LFN8" s="149"/>
      <c r="LFO8" s="149"/>
      <c r="LFP8" s="149"/>
      <c r="LFQ8" s="149"/>
      <c r="LFR8" s="149"/>
      <c r="LFS8" s="149"/>
      <c r="LFT8" s="149"/>
      <c r="LFU8" s="149"/>
      <c r="LFV8" s="149"/>
      <c r="LFW8" s="149"/>
      <c r="LFX8" s="149"/>
      <c r="LFY8" s="149"/>
      <c r="LFZ8" s="149"/>
      <c r="LGA8" s="149"/>
      <c r="LGB8" s="149"/>
      <c r="LGC8" s="149"/>
      <c r="LGD8" s="149"/>
      <c r="LGE8" s="149"/>
      <c r="LGF8" s="149"/>
      <c r="LGG8" s="149"/>
      <c r="LGH8" s="149"/>
      <c r="LGI8" s="149"/>
      <c r="LGJ8" s="149"/>
      <c r="LGK8" s="149"/>
      <c r="LGL8" s="149"/>
      <c r="LGM8" s="149"/>
      <c r="LGN8" s="149"/>
      <c r="LGO8" s="149"/>
      <c r="LGP8" s="149"/>
      <c r="LGQ8" s="149"/>
      <c r="LGR8" s="149"/>
      <c r="LGS8" s="149"/>
      <c r="LGT8" s="149"/>
      <c r="LGU8" s="149"/>
      <c r="LGV8" s="149"/>
      <c r="LGW8" s="149"/>
      <c r="LGX8" s="149"/>
      <c r="LGY8" s="149"/>
      <c r="LGZ8" s="149"/>
      <c r="LHA8" s="149"/>
      <c r="LHB8" s="149"/>
      <c r="LHC8" s="149"/>
      <c r="LHD8" s="149"/>
      <c r="LHE8" s="149"/>
      <c r="LHF8" s="149"/>
      <c r="LHG8" s="149"/>
      <c r="LHH8" s="149"/>
      <c r="LHI8" s="149"/>
      <c r="LHJ8" s="149"/>
      <c r="LHK8" s="149"/>
      <c r="LHL8" s="149"/>
      <c r="LHM8" s="149"/>
      <c r="LHN8" s="149"/>
      <c r="LHO8" s="149"/>
      <c r="LHP8" s="149"/>
      <c r="LHQ8" s="149"/>
      <c r="LHR8" s="149"/>
      <c r="LHS8" s="149"/>
      <c r="LHT8" s="149"/>
      <c r="LHU8" s="149"/>
      <c r="LHV8" s="149"/>
      <c r="LHW8" s="149"/>
      <c r="LHX8" s="149"/>
      <c r="LHY8" s="149"/>
      <c r="LHZ8" s="149"/>
      <c r="LIA8" s="149"/>
      <c r="LIB8" s="149"/>
      <c r="LIC8" s="149"/>
      <c r="LID8" s="149"/>
      <c r="LIE8" s="149"/>
      <c r="LIF8" s="149"/>
      <c r="LIG8" s="149"/>
      <c r="LIH8" s="149"/>
      <c r="LII8" s="149"/>
      <c r="LIJ8" s="149"/>
      <c r="LIK8" s="149"/>
      <c r="LIL8" s="149"/>
      <c r="LIM8" s="149"/>
      <c r="LIN8" s="149"/>
      <c r="LIO8" s="149"/>
      <c r="LIP8" s="149"/>
      <c r="LIQ8" s="149"/>
      <c r="LIR8" s="149"/>
      <c r="LIS8" s="149"/>
      <c r="LIT8" s="149"/>
      <c r="LIU8" s="149"/>
      <c r="LIV8" s="149"/>
      <c r="LIW8" s="149"/>
      <c r="LIX8" s="149"/>
      <c r="LIY8" s="149"/>
      <c r="LIZ8" s="149"/>
      <c r="LJA8" s="149"/>
      <c r="LJB8" s="149"/>
      <c r="LJC8" s="149"/>
      <c r="LJD8" s="149"/>
      <c r="LJE8" s="149"/>
      <c r="LJF8" s="149"/>
      <c r="LJG8" s="149"/>
      <c r="LJH8" s="149"/>
      <c r="LJI8" s="149"/>
      <c r="LJJ8" s="149"/>
      <c r="LJK8" s="149"/>
      <c r="LJL8" s="149"/>
      <c r="LJM8" s="149"/>
      <c r="LJN8" s="149"/>
      <c r="LJO8" s="149"/>
      <c r="LJP8" s="149"/>
      <c r="LJQ8" s="149"/>
      <c r="LJR8" s="149"/>
      <c r="LJS8" s="149"/>
      <c r="LJT8" s="149"/>
      <c r="LJU8" s="149"/>
      <c r="LJV8" s="149"/>
      <c r="LJW8" s="149"/>
      <c r="LJX8" s="149"/>
      <c r="LJY8" s="149"/>
      <c r="LJZ8" s="149"/>
      <c r="LKA8" s="149"/>
      <c r="LKB8" s="149"/>
      <c r="LKC8" s="149"/>
      <c r="LKD8" s="149"/>
      <c r="LKE8" s="149"/>
      <c r="LKF8" s="149"/>
      <c r="LKG8" s="149"/>
      <c r="LKH8" s="149"/>
      <c r="LKI8" s="149"/>
      <c r="LKJ8" s="149"/>
      <c r="LKK8" s="149"/>
      <c r="LKL8" s="149"/>
      <c r="LKM8" s="149"/>
      <c r="LKN8" s="149"/>
      <c r="LKO8" s="149"/>
      <c r="LKP8" s="149"/>
      <c r="LKQ8" s="149"/>
      <c r="LKR8" s="149"/>
      <c r="LKS8" s="149"/>
      <c r="LKT8" s="149"/>
      <c r="LKU8" s="149"/>
      <c r="LKV8" s="149"/>
      <c r="LKW8" s="149"/>
      <c r="LKX8" s="149"/>
      <c r="LKY8" s="149"/>
      <c r="LKZ8" s="149"/>
      <c r="LLA8" s="149"/>
      <c r="LLB8" s="149"/>
      <c r="LLC8" s="149"/>
      <c r="LLD8" s="149"/>
      <c r="LLE8" s="149"/>
      <c r="LLF8" s="149"/>
      <c r="LLG8" s="149"/>
      <c r="LLH8" s="149"/>
      <c r="LLI8" s="149"/>
      <c r="LLJ8" s="149"/>
      <c r="LLK8" s="149"/>
      <c r="LLL8" s="149"/>
      <c r="LLM8" s="149"/>
      <c r="LLN8" s="149"/>
      <c r="LLO8" s="149"/>
      <c r="LLP8" s="149"/>
      <c r="LLQ8" s="149"/>
      <c r="LLR8" s="149"/>
      <c r="LLS8" s="149"/>
      <c r="LLT8" s="149"/>
      <c r="LLU8" s="149"/>
      <c r="LLV8" s="149"/>
      <c r="LLW8" s="149"/>
      <c r="LLX8" s="149"/>
      <c r="LLY8" s="149"/>
      <c r="LLZ8" s="149"/>
      <c r="LMA8" s="149"/>
      <c r="LMB8" s="149"/>
      <c r="LMC8" s="149"/>
      <c r="LMD8" s="149"/>
      <c r="LME8" s="149"/>
      <c r="LMF8" s="149"/>
      <c r="LMG8" s="149"/>
      <c r="LMH8" s="149"/>
      <c r="LMI8" s="149"/>
      <c r="LMJ8" s="149"/>
      <c r="LMK8" s="149"/>
      <c r="LML8" s="149"/>
      <c r="LMM8" s="149"/>
      <c r="LMN8" s="149"/>
      <c r="LMO8" s="149"/>
      <c r="LMP8" s="149"/>
      <c r="LMQ8" s="149"/>
      <c r="LMR8" s="149"/>
      <c r="LMS8" s="149"/>
      <c r="LMT8" s="149"/>
      <c r="LMU8" s="149"/>
      <c r="LMV8" s="149"/>
      <c r="LMW8" s="149"/>
      <c r="LMX8" s="149"/>
      <c r="LMY8" s="149"/>
      <c r="LMZ8" s="149"/>
      <c r="LNA8" s="149"/>
      <c r="LNB8" s="149"/>
      <c r="LNC8" s="149"/>
      <c r="LND8" s="149"/>
      <c r="LNE8" s="149"/>
      <c r="LNF8" s="149"/>
      <c r="LNG8" s="149"/>
      <c r="LNH8" s="149"/>
      <c r="LNI8" s="149"/>
      <c r="LNJ8" s="149"/>
      <c r="LNK8" s="149"/>
      <c r="LNL8" s="149"/>
      <c r="LNM8" s="149"/>
      <c r="LNN8" s="149"/>
      <c r="LNO8" s="149"/>
      <c r="LNP8" s="149"/>
      <c r="LNQ8" s="149"/>
      <c r="LNR8" s="149"/>
      <c r="LNS8" s="149"/>
      <c r="LNT8" s="149"/>
      <c r="LNU8" s="149"/>
      <c r="LNV8" s="149"/>
      <c r="LNW8" s="149"/>
      <c r="LNX8" s="149"/>
      <c r="LNY8" s="149"/>
      <c r="LNZ8" s="149"/>
      <c r="LOA8" s="149"/>
      <c r="LOB8" s="149"/>
      <c r="LOC8" s="149"/>
      <c r="LOD8" s="149"/>
      <c r="LOE8" s="149"/>
      <c r="LOF8" s="149"/>
      <c r="LOG8" s="149"/>
      <c r="LOH8" s="149"/>
      <c r="LOI8" s="149"/>
      <c r="LOJ8" s="149"/>
      <c r="LOK8" s="149"/>
      <c r="LOL8" s="149"/>
      <c r="LOM8" s="149"/>
      <c r="LON8" s="149"/>
      <c r="LOO8" s="149"/>
      <c r="LOP8" s="149"/>
      <c r="LOQ8" s="149"/>
      <c r="LOR8" s="149"/>
      <c r="LOS8" s="149"/>
      <c r="LOT8" s="149"/>
      <c r="LOU8" s="149"/>
      <c r="LOV8" s="149"/>
      <c r="LOW8" s="149"/>
      <c r="LOX8" s="149"/>
      <c r="LOY8" s="149"/>
      <c r="LOZ8" s="149"/>
      <c r="LPA8" s="149"/>
      <c r="LPB8" s="149"/>
      <c r="LPC8" s="149"/>
      <c r="LPD8" s="149"/>
      <c r="LPE8" s="149"/>
      <c r="LPF8" s="149"/>
      <c r="LPG8" s="149"/>
      <c r="LPH8" s="149"/>
      <c r="LPI8" s="149"/>
      <c r="LPJ8" s="149"/>
      <c r="LPK8" s="149"/>
      <c r="LPL8" s="149"/>
      <c r="LPM8" s="149"/>
      <c r="LPN8" s="149"/>
      <c r="LPO8" s="149"/>
      <c r="LPP8" s="149"/>
      <c r="LPQ8" s="149"/>
      <c r="LPR8" s="149"/>
      <c r="LPS8" s="149"/>
      <c r="LPT8" s="149"/>
      <c r="LPU8" s="149"/>
      <c r="LPV8" s="149"/>
      <c r="LPW8" s="149"/>
      <c r="LPX8" s="149"/>
      <c r="LPY8" s="149"/>
      <c r="LPZ8" s="149"/>
      <c r="LQA8" s="149"/>
      <c r="LQB8" s="149"/>
      <c r="LQC8" s="149"/>
      <c r="LQD8" s="149"/>
      <c r="LQE8" s="149"/>
      <c r="LQF8" s="149"/>
      <c r="LQG8" s="149"/>
      <c r="LQH8" s="149"/>
      <c r="LQI8" s="149"/>
      <c r="LQJ8" s="149"/>
      <c r="LQK8" s="149"/>
      <c r="LQL8" s="149"/>
      <c r="LQM8" s="149"/>
      <c r="LQN8" s="149"/>
      <c r="LQO8" s="149"/>
      <c r="LQP8" s="149"/>
      <c r="LQQ8" s="149"/>
      <c r="LQR8" s="149"/>
      <c r="LQS8" s="149"/>
      <c r="LQT8" s="149"/>
      <c r="LQU8" s="149"/>
      <c r="LQV8" s="149"/>
      <c r="LQW8" s="149"/>
      <c r="LQX8" s="149"/>
      <c r="LQY8" s="149"/>
      <c r="LQZ8" s="149"/>
      <c r="LRA8" s="149"/>
      <c r="LRB8" s="149"/>
      <c r="LRC8" s="149"/>
      <c r="LRD8" s="149"/>
      <c r="LRE8" s="149"/>
      <c r="LRF8" s="149"/>
      <c r="LRG8" s="149"/>
      <c r="LRH8" s="149"/>
      <c r="LRI8" s="149"/>
      <c r="LRJ8" s="149"/>
      <c r="LRK8" s="149"/>
      <c r="LRL8" s="149"/>
      <c r="LRM8" s="149"/>
      <c r="LRN8" s="149"/>
      <c r="LRO8" s="149"/>
      <c r="LRP8" s="149"/>
      <c r="LRQ8" s="149"/>
      <c r="LRR8" s="149"/>
      <c r="LRS8" s="149"/>
      <c r="LRT8" s="149"/>
      <c r="LRU8" s="149"/>
      <c r="LRV8" s="149"/>
      <c r="LRW8" s="149"/>
      <c r="LRX8" s="149"/>
      <c r="LRY8" s="149"/>
      <c r="LRZ8" s="149"/>
      <c r="LSA8" s="149"/>
      <c r="LSB8" s="149"/>
      <c r="LSC8" s="149"/>
      <c r="LSD8" s="149"/>
      <c r="LSE8" s="149"/>
      <c r="LSF8" s="149"/>
      <c r="LSG8" s="149"/>
      <c r="LSH8" s="149"/>
      <c r="LSI8" s="149"/>
      <c r="LSJ8" s="149"/>
      <c r="LSK8" s="149"/>
      <c r="LSL8" s="149"/>
      <c r="LSM8" s="149"/>
      <c r="LSN8" s="149"/>
      <c r="LSO8" s="149"/>
      <c r="LSP8" s="149"/>
      <c r="LSQ8" s="149"/>
      <c r="LSR8" s="149"/>
      <c r="LSS8" s="149"/>
      <c r="LST8" s="149"/>
      <c r="LSU8" s="149"/>
      <c r="LSV8" s="149"/>
      <c r="LSW8" s="149"/>
      <c r="LSX8" s="149"/>
      <c r="LSY8" s="149"/>
      <c r="LSZ8" s="149"/>
      <c r="LTA8" s="149"/>
      <c r="LTB8" s="149"/>
      <c r="LTC8" s="149"/>
      <c r="LTD8" s="149"/>
      <c r="LTE8" s="149"/>
      <c r="LTF8" s="149"/>
      <c r="LTG8" s="149"/>
      <c r="LTH8" s="149"/>
      <c r="LTI8" s="149"/>
      <c r="LTJ8" s="149"/>
      <c r="LTK8" s="149"/>
      <c r="LTL8" s="149"/>
      <c r="LTM8" s="149"/>
      <c r="LTN8" s="149"/>
      <c r="LTO8" s="149"/>
      <c r="LTP8" s="149"/>
      <c r="LTQ8" s="149"/>
      <c r="LTR8" s="149"/>
      <c r="LTS8" s="149"/>
      <c r="LTT8" s="149"/>
      <c r="LTU8" s="149"/>
      <c r="LTV8" s="149"/>
      <c r="LTW8" s="149"/>
      <c r="LTX8" s="149"/>
      <c r="LTY8" s="149"/>
      <c r="LTZ8" s="149"/>
      <c r="LUA8" s="149"/>
      <c r="LUB8" s="149"/>
      <c r="LUC8" s="149"/>
      <c r="LUD8" s="149"/>
      <c r="LUE8" s="149"/>
      <c r="LUF8" s="149"/>
      <c r="LUG8" s="149"/>
      <c r="LUH8" s="149"/>
      <c r="LUI8" s="149"/>
      <c r="LUJ8" s="149"/>
      <c r="LUK8" s="149"/>
      <c r="LUL8" s="149"/>
      <c r="LUM8" s="149"/>
      <c r="LUN8" s="149"/>
      <c r="LUO8" s="149"/>
      <c r="LUP8" s="149"/>
      <c r="LUQ8" s="149"/>
      <c r="LUR8" s="149"/>
      <c r="LUS8" s="149"/>
      <c r="LUT8" s="149"/>
      <c r="LUU8" s="149"/>
      <c r="LUV8" s="149"/>
      <c r="LUW8" s="149"/>
      <c r="LUX8" s="149"/>
      <c r="LUY8" s="149"/>
      <c r="LUZ8" s="149"/>
      <c r="LVA8" s="149"/>
      <c r="LVB8" s="149"/>
      <c r="LVC8" s="149"/>
      <c r="LVD8" s="149"/>
      <c r="LVE8" s="149"/>
      <c r="LVF8" s="149"/>
      <c r="LVG8" s="149"/>
      <c r="LVH8" s="149"/>
      <c r="LVI8" s="149"/>
      <c r="LVJ8" s="149"/>
      <c r="LVK8" s="149"/>
      <c r="LVL8" s="149"/>
      <c r="LVM8" s="149"/>
      <c r="LVN8" s="149"/>
      <c r="LVO8" s="149"/>
      <c r="LVP8" s="149"/>
      <c r="LVQ8" s="149"/>
      <c r="LVR8" s="149"/>
      <c r="LVS8" s="149"/>
      <c r="LVT8" s="149"/>
      <c r="LVU8" s="149"/>
      <c r="LVV8" s="149"/>
      <c r="LVW8" s="149"/>
      <c r="LVX8" s="149"/>
      <c r="LVY8" s="149"/>
      <c r="LVZ8" s="149"/>
      <c r="LWA8" s="149"/>
      <c r="LWB8" s="149"/>
      <c r="LWC8" s="149"/>
      <c r="LWD8" s="149"/>
      <c r="LWE8" s="149"/>
      <c r="LWF8" s="149"/>
      <c r="LWG8" s="149"/>
      <c r="LWH8" s="149"/>
      <c r="LWI8" s="149"/>
      <c r="LWJ8" s="149"/>
      <c r="LWK8" s="149"/>
      <c r="LWL8" s="149"/>
      <c r="LWM8" s="149"/>
      <c r="LWN8" s="149"/>
      <c r="LWO8" s="149"/>
      <c r="LWP8" s="149"/>
      <c r="LWQ8" s="149"/>
      <c r="LWR8" s="149"/>
      <c r="LWS8" s="149"/>
      <c r="LWT8" s="149"/>
      <c r="LWU8" s="149"/>
      <c r="LWV8" s="149"/>
      <c r="LWW8" s="149"/>
      <c r="LWX8" s="149"/>
      <c r="LWY8" s="149"/>
      <c r="LWZ8" s="149"/>
      <c r="LXA8" s="149"/>
      <c r="LXB8" s="149"/>
      <c r="LXC8" s="149"/>
      <c r="LXD8" s="149"/>
      <c r="LXE8" s="149"/>
      <c r="LXF8" s="149"/>
      <c r="LXG8" s="149"/>
      <c r="LXH8" s="149"/>
      <c r="LXI8" s="149"/>
      <c r="LXJ8" s="149"/>
      <c r="LXK8" s="149"/>
      <c r="LXL8" s="149"/>
      <c r="LXM8" s="149"/>
      <c r="LXN8" s="149"/>
      <c r="LXO8" s="149"/>
      <c r="LXP8" s="149"/>
      <c r="LXQ8" s="149"/>
      <c r="LXR8" s="149"/>
      <c r="LXS8" s="149"/>
      <c r="LXT8" s="149"/>
      <c r="LXU8" s="149"/>
      <c r="LXV8" s="149"/>
      <c r="LXW8" s="149"/>
      <c r="LXX8" s="149"/>
      <c r="LXY8" s="149"/>
      <c r="LXZ8" s="149"/>
      <c r="LYA8" s="149"/>
      <c r="LYB8" s="149"/>
      <c r="LYC8" s="149"/>
      <c r="LYD8" s="149"/>
      <c r="LYE8" s="149"/>
      <c r="LYF8" s="149"/>
      <c r="LYG8" s="149"/>
      <c r="LYH8" s="149"/>
      <c r="LYI8" s="149"/>
      <c r="LYJ8" s="149"/>
      <c r="LYK8" s="149"/>
      <c r="LYL8" s="149"/>
      <c r="LYM8" s="149"/>
      <c r="LYN8" s="149"/>
      <c r="LYO8" s="149"/>
      <c r="LYP8" s="149"/>
      <c r="LYQ8" s="149"/>
      <c r="LYR8" s="149"/>
      <c r="LYS8" s="149"/>
      <c r="LYT8" s="149"/>
      <c r="LYU8" s="149"/>
      <c r="LYV8" s="149"/>
      <c r="LYW8" s="149"/>
      <c r="LYX8" s="149"/>
      <c r="LYY8" s="149"/>
      <c r="LYZ8" s="149"/>
      <c r="LZA8" s="149"/>
      <c r="LZB8" s="149"/>
      <c r="LZC8" s="149"/>
      <c r="LZD8" s="149"/>
      <c r="LZE8" s="149"/>
      <c r="LZF8" s="149"/>
      <c r="LZG8" s="149"/>
      <c r="LZH8" s="149"/>
      <c r="LZI8" s="149"/>
      <c r="LZJ8" s="149"/>
      <c r="LZK8" s="149"/>
      <c r="LZL8" s="149"/>
      <c r="LZM8" s="149"/>
      <c r="LZN8" s="149"/>
      <c r="LZO8" s="149"/>
      <c r="LZP8" s="149"/>
      <c r="LZQ8" s="149"/>
      <c r="LZR8" s="149"/>
      <c r="LZS8" s="149"/>
      <c r="LZT8" s="149"/>
      <c r="LZU8" s="149"/>
      <c r="LZV8" s="149"/>
      <c r="LZW8" s="149"/>
      <c r="LZX8" s="149"/>
      <c r="LZY8" s="149"/>
      <c r="LZZ8" s="149"/>
      <c r="MAA8" s="149"/>
      <c r="MAB8" s="149"/>
      <c r="MAC8" s="149"/>
      <c r="MAD8" s="149"/>
      <c r="MAE8" s="149"/>
      <c r="MAF8" s="149"/>
      <c r="MAG8" s="149"/>
      <c r="MAH8" s="149"/>
      <c r="MAI8" s="149"/>
      <c r="MAJ8" s="149"/>
      <c r="MAK8" s="149"/>
      <c r="MAL8" s="149"/>
      <c r="MAM8" s="149"/>
      <c r="MAN8" s="149"/>
      <c r="MAO8" s="149"/>
      <c r="MAP8" s="149"/>
      <c r="MAQ8" s="149"/>
      <c r="MAR8" s="149"/>
      <c r="MAS8" s="149"/>
      <c r="MAT8" s="149"/>
      <c r="MAU8" s="149"/>
      <c r="MAV8" s="149"/>
      <c r="MAW8" s="149"/>
      <c r="MAX8" s="149"/>
      <c r="MAY8" s="149"/>
      <c r="MAZ8" s="149"/>
      <c r="MBA8" s="149"/>
      <c r="MBB8" s="149"/>
      <c r="MBC8" s="149"/>
      <c r="MBD8" s="149"/>
      <c r="MBE8" s="149"/>
      <c r="MBF8" s="149"/>
      <c r="MBG8" s="149"/>
      <c r="MBH8" s="149"/>
      <c r="MBI8" s="149"/>
      <c r="MBJ8" s="149"/>
      <c r="MBK8" s="149"/>
      <c r="MBL8" s="149"/>
      <c r="MBM8" s="149"/>
      <c r="MBN8" s="149"/>
      <c r="MBO8" s="149"/>
      <c r="MBP8" s="149"/>
      <c r="MBQ8" s="149"/>
      <c r="MBR8" s="149"/>
      <c r="MBS8" s="149"/>
      <c r="MBT8" s="149"/>
      <c r="MBU8" s="149"/>
      <c r="MBV8" s="149"/>
      <c r="MBW8" s="149"/>
      <c r="MBX8" s="149"/>
      <c r="MBY8" s="149"/>
      <c r="MBZ8" s="149"/>
      <c r="MCA8" s="149"/>
      <c r="MCB8" s="149"/>
      <c r="MCC8" s="149"/>
      <c r="MCD8" s="149"/>
      <c r="MCE8" s="149"/>
      <c r="MCF8" s="149"/>
      <c r="MCG8" s="149"/>
      <c r="MCH8" s="149"/>
      <c r="MCI8" s="149"/>
      <c r="MCJ8" s="149"/>
      <c r="MCK8" s="149"/>
      <c r="MCL8" s="149"/>
      <c r="MCM8" s="149"/>
      <c r="MCN8" s="149"/>
      <c r="MCO8" s="149"/>
      <c r="MCP8" s="149"/>
      <c r="MCQ8" s="149"/>
      <c r="MCR8" s="149"/>
      <c r="MCS8" s="149"/>
      <c r="MCT8" s="149"/>
      <c r="MCU8" s="149"/>
      <c r="MCV8" s="149"/>
      <c r="MCW8" s="149"/>
      <c r="MCX8" s="149"/>
      <c r="MCY8" s="149"/>
      <c r="MCZ8" s="149"/>
      <c r="MDA8" s="149"/>
      <c r="MDB8" s="149"/>
      <c r="MDC8" s="149"/>
      <c r="MDD8" s="149"/>
      <c r="MDE8" s="149"/>
      <c r="MDF8" s="149"/>
      <c r="MDG8" s="149"/>
      <c r="MDH8" s="149"/>
      <c r="MDI8" s="149"/>
      <c r="MDJ8" s="149"/>
      <c r="MDK8" s="149"/>
      <c r="MDL8" s="149"/>
      <c r="MDM8" s="149"/>
      <c r="MDN8" s="149"/>
      <c r="MDO8" s="149"/>
      <c r="MDP8" s="149"/>
      <c r="MDQ8" s="149"/>
      <c r="MDR8" s="149"/>
      <c r="MDS8" s="149"/>
      <c r="MDT8" s="149"/>
      <c r="MDU8" s="149"/>
      <c r="MDV8" s="149"/>
      <c r="MDW8" s="149"/>
      <c r="MDX8" s="149"/>
      <c r="MDY8" s="149"/>
      <c r="MDZ8" s="149"/>
      <c r="MEA8" s="149"/>
      <c r="MEB8" s="149"/>
      <c r="MEC8" s="149"/>
      <c r="MED8" s="149"/>
      <c r="MEE8" s="149"/>
      <c r="MEF8" s="149"/>
      <c r="MEG8" s="149"/>
      <c r="MEH8" s="149"/>
      <c r="MEI8" s="149"/>
      <c r="MEJ8" s="149"/>
      <c r="MEK8" s="149"/>
      <c r="MEL8" s="149"/>
      <c r="MEM8" s="149"/>
      <c r="MEN8" s="149"/>
      <c r="MEO8" s="149"/>
      <c r="MEP8" s="149"/>
      <c r="MEQ8" s="149"/>
      <c r="MER8" s="149"/>
      <c r="MES8" s="149"/>
      <c r="MET8" s="149"/>
      <c r="MEU8" s="149"/>
      <c r="MEV8" s="149"/>
      <c r="MEW8" s="149"/>
      <c r="MEX8" s="149"/>
      <c r="MEY8" s="149"/>
      <c r="MEZ8" s="149"/>
      <c r="MFA8" s="149"/>
      <c r="MFB8" s="149"/>
      <c r="MFC8" s="149"/>
      <c r="MFD8" s="149"/>
      <c r="MFE8" s="149"/>
      <c r="MFF8" s="149"/>
      <c r="MFG8" s="149"/>
      <c r="MFH8" s="149"/>
      <c r="MFI8" s="149"/>
      <c r="MFJ8" s="149"/>
      <c r="MFK8" s="149"/>
      <c r="MFL8" s="149"/>
      <c r="MFM8" s="149"/>
      <c r="MFN8" s="149"/>
      <c r="MFO8" s="149"/>
      <c r="MFP8" s="149"/>
      <c r="MFQ8" s="149"/>
      <c r="MFR8" s="149"/>
      <c r="MFS8" s="149"/>
      <c r="MFT8" s="149"/>
      <c r="MFU8" s="149"/>
      <c r="MFV8" s="149"/>
      <c r="MFW8" s="149"/>
      <c r="MFX8" s="149"/>
      <c r="MFY8" s="149"/>
      <c r="MFZ8" s="149"/>
      <c r="MGA8" s="149"/>
      <c r="MGB8" s="149"/>
      <c r="MGC8" s="149"/>
      <c r="MGD8" s="149"/>
      <c r="MGE8" s="149"/>
      <c r="MGF8" s="149"/>
      <c r="MGG8" s="149"/>
      <c r="MGH8" s="149"/>
      <c r="MGI8" s="149"/>
      <c r="MGJ8" s="149"/>
      <c r="MGK8" s="149"/>
      <c r="MGL8" s="149"/>
      <c r="MGM8" s="149"/>
      <c r="MGN8" s="149"/>
      <c r="MGO8" s="149"/>
      <c r="MGP8" s="149"/>
      <c r="MGQ8" s="149"/>
      <c r="MGR8" s="149"/>
      <c r="MGS8" s="149"/>
      <c r="MGT8" s="149"/>
      <c r="MGU8" s="149"/>
      <c r="MGV8" s="149"/>
      <c r="MGW8" s="149"/>
      <c r="MGX8" s="149"/>
      <c r="MGY8" s="149"/>
      <c r="MGZ8" s="149"/>
      <c r="MHA8" s="149"/>
      <c r="MHB8" s="149"/>
      <c r="MHC8" s="149"/>
      <c r="MHD8" s="149"/>
      <c r="MHE8" s="149"/>
      <c r="MHF8" s="149"/>
      <c r="MHG8" s="149"/>
      <c r="MHH8" s="149"/>
      <c r="MHI8" s="149"/>
      <c r="MHJ8" s="149"/>
      <c r="MHK8" s="149"/>
      <c r="MHL8" s="149"/>
      <c r="MHM8" s="149"/>
      <c r="MHN8" s="149"/>
      <c r="MHO8" s="149"/>
      <c r="MHP8" s="149"/>
      <c r="MHQ8" s="149"/>
      <c r="MHR8" s="149"/>
      <c r="MHS8" s="149"/>
      <c r="MHT8" s="149"/>
      <c r="MHU8" s="149"/>
      <c r="MHV8" s="149"/>
      <c r="MHW8" s="149"/>
      <c r="MHX8" s="149"/>
      <c r="MHY8" s="149"/>
      <c r="MHZ8" s="149"/>
      <c r="MIA8" s="149"/>
      <c r="MIB8" s="149"/>
      <c r="MIC8" s="149"/>
      <c r="MID8" s="149"/>
      <c r="MIE8" s="149"/>
      <c r="MIF8" s="149"/>
      <c r="MIG8" s="149"/>
      <c r="MIH8" s="149"/>
      <c r="MII8" s="149"/>
      <c r="MIJ8" s="149"/>
      <c r="MIK8" s="149"/>
      <c r="MIL8" s="149"/>
      <c r="MIM8" s="149"/>
      <c r="MIN8" s="149"/>
      <c r="MIO8" s="149"/>
      <c r="MIP8" s="149"/>
      <c r="MIQ8" s="149"/>
      <c r="MIR8" s="149"/>
      <c r="MIS8" s="149"/>
      <c r="MIT8" s="149"/>
      <c r="MIU8" s="149"/>
      <c r="MIV8" s="149"/>
      <c r="MIW8" s="149"/>
      <c r="MIX8" s="149"/>
      <c r="MIY8" s="149"/>
      <c r="MIZ8" s="149"/>
      <c r="MJA8" s="149"/>
      <c r="MJB8" s="149"/>
      <c r="MJC8" s="149"/>
      <c r="MJD8" s="149"/>
      <c r="MJE8" s="149"/>
      <c r="MJF8" s="149"/>
      <c r="MJG8" s="149"/>
      <c r="MJH8" s="149"/>
      <c r="MJI8" s="149"/>
      <c r="MJJ8" s="149"/>
      <c r="MJK8" s="149"/>
      <c r="MJL8" s="149"/>
      <c r="MJM8" s="149"/>
      <c r="MJN8" s="149"/>
      <c r="MJO8" s="149"/>
      <c r="MJP8" s="149"/>
      <c r="MJQ8" s="149"/>
      <c r="MJR8" s="149"/>
      <c r="MJS8" s="149"/>
      <c r="MJT8" s="149"/>
      <c r="MJU8" s="149"/>
      <c r="MJV8" s="149"/>
      <c r="MJW8" s="149"/>
      <c r="MJX8" s="149"/>
      <c r="MJY8" s="149"/>
      <c r="MJZ8" s="149"/>
      <c r="MKA8" s="149"/>
      <c r="MKB8" s="149"/>
      <c r="MKC8" s="149"/>
      <c r="MKD8" s="149"/>
      <c r="MKE8" s="149"/>
      <c r="MKF8" s="149"/>
      <c r="MKG8" s="149"/>
      <c r="MKH8" s="149"/>
      <c r="MKI8" s="149"/>
      <c r="MKJ8" s="149"/>
      <c r="MKK8" s="149"/>
      <c r="MKL8" s="149"/>
      <c r="MKM8" s="149"/>
      <c r="MKN8" s="149"/>
      <c r="MKO8" s="149"/>
      <c r="MKP8" s="149"/>
      <c r="MKQ8" s="149"/>
      <c r="MKR8" s="149"/>
      <c r="MKS8" s="149"/>
      <c r="MKT8" s="149"/>
      <c r="MKU8" s="149"/>
      <c r="MKV8" s="149"/>
      <c r="MKW8" s="149"/>
      <c r="MKX8" s="149"/>
      <c r="MKY8" s="149"/>
      <c r="MKZ8" s="149"/>
      <c r="MLA8" s="149"/>
      <c r="MLB8" s="149"/>
      <c r="MLC8" s="149"/>
      <c r="MLD8" s="149"/>
      <c r="MLE8" s="149"/>
      <c r="MLF8" s="149"/>
      <c r="MLG8" s="149"/>
      <c r="MLH8" s="149"/>
      <c r="MLI8" s="149"/>
      <c r="MLJ8" s="149"/>
      <c r="MLK8" s="149"/>
      <c r="MLL8" s="149"/>
      <c r="MLM8" s="149"/>
      <c r="MLN8" s="149"/>
      <c r="MLO8" s="149"/>
      <c r="MLP8" s="149"/>
      <c r="MLQ8" s="149"/>
      <c r="MLR8" s="149"/>
      <c r="MLS8" s="149"/>
      <c r="MLT8" s="149"/>
      <c r="MLU8" s="149"/>
      <c r="MLV8" s="149"/>
      <c r="MLW8" s="149"/>
      <c r="MLX8" s="149"/>
      <c r="MLY8" s="149"/>
      <c r="MLZ8" s="149"/>
      <c r="MMA8" s="149"/>
      <c r="MMB8" s="149"/>
      <c r="MMC8" s="149"/>
      <c r="MMD8" s="149"/>
      <c r="MME8" s="149"/>
      <c r="MMF8" s="149"/>
      <c r="MMG8" s="149"/>
      <c r="MMH8" s="149"/>
      <c r="MMI8" s="149"/>
      <c r="MMJ8" s="149"/>
      <c r="MMK8" s="149"/>
      <c r="MML8" s="149"/>
      <c r="MMM8" s="149"/>
      <c r="MMN8" s="149"/>
      <c r="MMO8" s="149"/>
      <c r="MMP8" s="149"/>
      <c r="MMQ8" s="149"/>
      <c r="MMR8" s="149"/>
      <c r="MMS8" s="149"/>
      <c r="MMT8" s="149"/>
      <c r="MMU8" s="149"/>
      <c r="MMV8" s="149"/>
      <c r="MMW8" s="149"/>
      <c r="MMX8" s="149"/>
      <c r="MMY8" s="149"/>
      <c r="MMZ8" s="149"/>
      <c r="MNA8" s="149"/>
      <c r="MNB8" s="149"/>
      <c r="MNC8" s="149"/>
      <c r="MND8" s="149"/>
      <c r="MNE8" s="149"/>
      <c r="MNF8" s="149"/>
      <c r="MNG8" s="149"/>
      <c r="MNH8" s="149"/>
      <c r="MNI8" s="149"/>
      <c r="MNJ8" s="149"/>
      <c r="MNK8" s="149"/>
      <c r="MNL8" s="149"/>
      <c r="MNM8" s="149"/>
      <c r="MNN8" s="149"/>
      <c r="MNO8" s="149"/>
      <c r="MNP8" s="149"/>
      <c r="MNQ8" s="149"/>
      <c r="MNR8" s="149"/>
      <c r="MNS8" s="149"/>
      <c r="MNT8" s="149"/>
      <c r="MNU8" s="149"/>
      <c r="MNV8" s="149"/>
      <c r="MNW8" s="149"/>
      <c r="MNX8" s="149"/>
      <c r="MNY8" s="149"/>
      <c r="MNZ8" s="149"/>
      <c r="MOA8" s="149"/>
      <c r="MOB8" s="149"/>
      <c r="MOC8" s="149"/>
      <c r="MOD8" s="149"/>
      <c r="MOE8" s="149"/>
      <c r="MOF8" s="149"/>
      <c r="MOG8" s="149"/>
      <c r="MOH8" s="149"/>
      <c r="MOI8" s="149"/>
      <c r="MOJ8" s="149"/>
      <c r="MOK8" s="149"/>
      <c r="MOL8" s="149"/>
      <c r="MOM8" s="149"/>
      <c r="MON8" s="149"/>
      <c r="MOO8" s="149"/>
      <c r="MOP8" s="149"/>
      <c r="MOQ8" s="149"/>
      <c r="MOR8" s="149"/>
      <c r="MOS8" s="149"/>
      <c r="MOT8" s="149"/>
      <c r="MOU8" s="149"/>
      <c r="MOV8" s="149"/>
      <c r="MOW8" s="149"/>
      <c r="MOX8" s="149"/>
      <c r="MOY8" s="149"/>
      <c r="MOZ8" s="149"/>
      <c r="MPA8" s="149"/>
      <c r="MPB8" s="149"/>
      <c r="MPC8" s="149"/>
      <c r="MPD8" s="149"/>
      <c r="MPE8" s="149"/>
      <c r="MPF8" s="149"/>
      <c r="MPG8" s="149"/>
      <c r="MPH8" s="149"/>
      <c r="MPI8" s="149"/>
      <c r="MPJ8" s="149"/>
      <c r="MPK8" s="149"/>
      <c r="MPL8" s="149"/>
      <c r="MPM8" s="149"/>
      <c r="MPN8" s="149"/>
      <c r="MPO8" s="149"/>
      <c r="MPP8" s="149"/>
      <c r="MPQ8" s="149"/>
      <c r="MPR8" s="149"/>
      <c r="MPS8" s="149"/>
      <c r="MPT8" s="149"/>
      <c r="MPU8" s="149"/>
      <c r="MPV8" s="149"/>
      <c r="MPW8" s="149"/>
      <c r="MPX8" s="149"/>
      <c r="MPY8" s="149"/>
      <c r="MPZ8" s="149"/>
      <c r="MQA8" s="149"/>
      <c r="MQB8" s="149"/>
      <c r="MQC8" s="149"/>
      <c r="MQD8" s="149"/>
      <c r="MQE8" s="149"/>
      <c r="MQF8" s="149"/>
      <c r="MQG8" s="149"/>
      <c r="MQH8" s="149"/>
      <c r="MQI8" s="149"/>
      <c r="MQJ8" s="149"/>
      <c r="MQK8" s="149"/>
      <c r="MQL8" s="149"/>
      <c r="MQM8" s="149"/>
      <c r="MQN8" s="149"/>
      <c r="MQO8" s="149"/>
      <c r="MQP8" s="149"/>
      <c r="MQQ8" s="149"/>
      <c r="MQR8" s="149"/>
      <c r="MQS8" s="149"/>
      <c r="MQT8" s="149"/>
      <c r="MQU8" s="149"/>
      <c r="MQV8" s="149"/>
      <c r="MQW8" s="149"/>
      <c r="MQX8" s="149"/>
      <c r="MQY8" s="149"/>
      <c r="MQZ8" s="149"/>
      <c r="MRA8" s="149"/>
      <c r="MRB8" s="149"/>
      <c r="MRC8" s="149"/>
      <c r="MRD8" s="149"/>
      <c r="MRE8" s="149"/>
      <c r="MRF8" s="149"/>
      <c r="MRG8" s="149"/>
      <c r="MRH8" s="149"/>
      <c r="MRI8" s="149"/>
      <c r="MRJ8" s="149"/>
      <c r="MRK8" s="149"/>
      <c r="MRL8" s="149"/>
      <c r="MRM8" s="149"/>
      <c r="MRN8" s="149"/>
      <c r="MRO8" s="149"/>
      <c r="MRP8" s="149"/>
      <c r="MRQ8" s="149"/>
      <c r="MRR8" s="149"/>
      <c r="MRS8" s="149"/>
      <c r="MRT8" s="149"/>
      <c r="MRU8" s="149"/>
      <c r="MRV8" s="149"/>
      <c r="MRW8" s="149"/>
      <c r="MRX8" s="149"/>
      <c r="MRY8" s="149"/>
      <c r="MRZ8" s="149"/>
      <c r="MSA8" s="149"/>
      <c r="MSB8" s="149"/>
      <c r="MSC8" s="149"/>
      <c r="MSD8" s="149"/>
      <c r="MSE8" s="149"/>
      <c r="MSF8" s="149"/>
      <c r="MSG8" s="149"/>
      <c r="MSH8" s="149"/>
      <c r="MSI8" s="149"/>
      <c r="MSJ8" s="149"/>
      <c r="MSK8" s="149"/>
      <c r="MSL8" s="149"/>
      <c r="MSM8" s="149"/>
      <c r="MSN8" s="149"/>
      <c r="MSO8" s="149"/>
      <c r="MSP8" s="149"/>
      <c r="MSQ8" s="149"/>
      <c r="MSR8" s="149"/>
      <c r="MSS8" s="149"/>
      <c r="MST8" s="149"/>
      <c r="MSU8" s="149"/>
      <c r="MSV8" s="149"/>
      <c r="MSW8" s="149"/>
      <c r="MSX8" s="149"/>
      <c r="MSY8" s="149"/>
      <c r="MSZ8" s="149"/>
      <c r="MTA8" s="149"/>
      <c r="MTB8" s="149"/>
      <c r="MTC8" s="149"/>
      <c r="MTD8" s="149"/>
      <c r="MTE8" s="149"/>
      <c r="MTF8" s="149"/>
      <c r="MTG8" s="149"/>
      <c r="MTH8" s="149"/>
      <c r="MTI8" s="149"/>
      <c r="MTJ8" s="149"/>
      <c r="MTK8" s="149"/>
      <c r="MTL8" s="149"/>
      <c r="MTM8" s="149"/>
      <c r="MTN8" s="149"/>
      <c r="MTO8" s="149"/>
      <c r="MTP8" s="149"/>
      <c r="MTQ8" s="149"/>
      <c r="MTR8" s="149"/>
      <c r="MTS8" s="149"/>
      <c r="MTT8" s="149"/>
      <c r="MTU8" s="149"/>
      <c r="MTV8" s="149"/>
      <c r="MTW8" s="149"/>
      <c r="MTX8" s="149"/>
      <c r="MTY8" s="149"/>
      <c r="MTZ8" s="149"/>
      <c r="MUA8" s="149"/>
      <c r="MUB8" s="149"/>
      <c r="MUC8" s="149"/>
      <c r="MUD8" s="149"/>
      <c r="MUE8" s="149"/>
      <c r="MUF8" s="149"/>
      <c r="MUG8" s="149"/>
      <c r="MUH8" s="149"/>
      <c r="MUI8" s="149"/>
      <c r="MUJ8" s="149"/>
      <c r="MUK8" s="149"/>
      <c r="MUL8" s="149"/>
      <c r="MUM8" s="149"/>
      <c r="MUN8" s="149"/>
      <c r="MUO8" s="149"/>
      <c r="MUP8" s="149"/>
      <c r="MUQ8" s="149"/>
      <c r="MUR8" s="149"/>
      <c r="MUS8" s="149"/>
      <c r="MUT8" s="149"/>
      <c r="MUU8" s="149"/>
      <c r="MUV8" s="149"/>
      <c r="MUW8" s="149"/>
      <c r="MUX8" s="149"/>
      <c r="MUY8" s="149"/>
      <c r="MUZ8" s="149"/>
      <c r="MVA8" s="149"/>
      <c r="MVB8" s="149"/>
      <c r="MVC8" s="149"/>
      <c r="MVD8" s="149"/>
      <c r="MVE8" s="149"/>
      <c r="MVF8" s="149"/>
      <c r="MVG8" s="149"/>
      <c r="MVH8" s="149"/>
      <c r="MVI8" s="149"/>
      <c r="MVJ8" s="149"/>
      <c r="MVK8" s="149"/>
      <c r="MVL8" s="149"/>
      <c r="MVM8" s="149"/>
      <c r="MVN8" s="149"/>
      <c r="MVO8" s="149"/>
      <c r="MVP8" s="149"/>
      <c r="MVQ8" s="149"/>
      <c r="MVR8" s="149"/>
      <c r="MVS8" s="149"/>
      <c r="MVT8" s="149"/>
      <c r="MVU8" s="149"/>
      <c r="MVV8" s="149"/>
      <c r="MVW8" s="149"/>
      <c r="MVX8" s="149"/>
      <c r="MVY8" s="149"/>
      <c r="MVZ8" s="149"/>
      <c r="MWA8" s="149"/>
      <c r="MWB8" s="149"/>
      <c r="MWC8" s="149"/>
      <c r="MWD8" s="149"/>
      <c r="MWE8" s="149"/>
      <c r="MWF8" s="149"/>
      <c r="MWG8" s="149"/>
      <c r="MWH8" s="149"/>
      <c r="MWI8" s="149"/>
      <c r="MWJ8" s="149"/>
      <c r="MWK8" s="149"/>
      <c r="MWL8" s="149"/>
      <c r="MWM8" s="149"/>
      <c r="MWN8" s="149"/>
      <c r="MWO8" s="149"/>
      <c r="MWP8" s="149"/>
      <c r="MWQ8" s="149"/>
      <c r="MWR8" s="149"/>
      <c r="MWS8" s="149"/>
      <c r="MWT8" s="149"/>
      <c r="MWU8" s="149"/>
      <c r="MWV8" s="149"/>
      <c r="MWW8" s="149"/>
      <c r="MWX8" s="149"/>
      <c r="MWY8" s="149"/>
      <c r="MWZ8" s="149"/>
      <c r="MXA8" s="149"/>
      <c r="MXB8" s="149"/>
      <c r="MXC8" s="149"/>
      <c r="MXD8" s="149"/>
      <c r="MXE8" s="149"/>
      <c r="MXF8" s="149"/>
      <c r="MXG8" s="149"/>
      <c r="MXH8" s="149"/>
      <c r="MXI8" s="149"/>
      <c r="MXJ8" s="149"/>
      <c r="MXK8" s="149"/>
      <c r="MXL8" s="149"/>
      <c r="MXM8" s="149"/>
      <c r="MXN8" s="149"/>
      <c r="MXO8" s="149"/>
      <c r="MXP8" s="149"/>
      <c r="MXQ8" s="149"/>
      <c r="MXR8" s="149"/>
      <c r="MXS8" s="149"/>
      <c r="MXT8" s="149"/>
      <c r="MXU8" s="149"/>
      <c r="MXV8" s="149"/>
      <c r="MXW8" s="149"/>
      <c r="MXX8" s="149"/>
      <c r="MXY8" s="149"/>
      <c r="MXZ8" s="149"/>
      <c r="MYA8" s="149"/>
      <c r="MYB8" s="149"/>
      <c r="MYC8" s="149"/>
      <c r="MYD8" s="149"/>
      <c r="MYE8" s="149"/>
      <c r="MYF8" s="149"/>
      <c r="MYG8" s="149"/>
      <c r="MYH8" s="149"/>
      <c r="MYI8" s="149"/>
      <c r="MYJ8" s="149"/>
      <c r="MYK8" s="149"/>
      <c r="MYL8" s="149"/>
      <c r="MYM8" s="149"/>
      <c r="MYN8" s="149"/>
      <c r="MYO8" s="149"/>
      <c r="MYP8" s="149"/>
      <c r="MYQ8" s="149"/>
      <c r="MYR8" s="149"/>
      <c r="MYS8" s="149"/>
      <c r="MYT8" s="149"/>
      <c r="MYU8" s="149"/>
      <c r="MYV8" s="149"/>
      <c r="MYW8" s="149"/>
      <c r="MYX8" s="149"/>
      <c r="MYY8" s="149"/>
      <c r="MYZ8" s="149"/>
      <c r="MZA8" s="149"/>
      <c r="MZB8" s="149"/>
      <c r="MZC8" s="149"/>
      <c r="MZD8" s="149"/>
      <c r="MZE8" s="149"/>
      <c r="MZF8" s="149"/>
      <c r="MZG8" s="149"/>
      <c r="MZH8" s="149"/>
      <c r="MZI8" s="149"/>
      <c r="MZJ8" s="149"/>
      <c r="MZK8" s="149"/>
      <c r="MZL8" s="149"/>
      <c r="MZM8" s="149"/>
      <c r="MZN8" s="149"/>
      <c r="MZO8" s="149"/>
      <c r="MZP8" s="149"/>
      <c r="MZQ8" s="149"/>
      <c r="MZR8" s="149"/>
      <c r="MZS8" s="149"/>
      <c r="MZT8" s="149"/>
      <c r="MZU8" s="149"/>
      <c r="MZV8" s="149"/>
      <c r="MZW8" s="149"/>
      <c r="MZX8" s="149"/>
      <c r="MZY8" s="149"/>
      <c r="MZZ8" s="149"/>
      <c r="NAA8" s="149"/>
      <c r="NAB8" s="149"/>
      <c r="NAC8" s="149"/>
      <c r="NAD8" s="149"/>
      <c r="NAE8" s="149"/>
      <c r="NAF8" s="149"/>
      <c r="NAG8" s="149"/>
      <c r="NAH8" s="149"/>
      <c r="NAI8" s="149"/>
      <c r="NAJ8" s="149"/>
      <c r="NAK8" s="149"/>
      <c r="NAL8" s="149"/>
      <c r="NAM8" s="149"/>
      <c r="NAN8" s="149"/>
      <c r="NAO8" s="149"/>
      <c r="NAP8" s="149"/>
      <c r="NAQ8" s="149"/>
      <c r="NAR8" s="149"/>
      <c r="NAS8" s="149"/>
      <c r="NAT8" s="149"/>
      <c r="NAU8" s="149"/>
      <c r="NAV8" s="149"/>
      <c r="NAW8" s="149"/>
      <c r="NAX8" s="149"/>
      <c r="NAY8" s="149"/>
      <c r="NAZ8" s="149"/>
      <c r="NBA8" s="149"/>
      <c r="NBB8" s="149"/>
      <c r="NBC8" s="149"/>
      <c r="NBD8" s="149"/>
      <c r="NBE8" s="149"/>
      <c r="NBF8" s="149"/>
      <c r="NBG8" s="149"/>
      <c r="NBH8" s="149"/>
      <c r="NBI8" s="149"/>
      <c r="NBJ8" s="149"/>
      <c r="NBK8" s="149"/>
      <c r="NBL8" s="149"/>
      <c r="NBM8" s="149"/>
      <c r="NBN8" s="149"/>
      <c r="NBO8" s="149"/>
      <c r="NBP8" s="149"/>
      <c r="NBQ8" s="149"/>
      <c r="NBR8" s="149"/>
      <c r="NBS8" s="149"/>
      <c r="NBT8" s="149"/>
      <c r="NBU8" s="149"/>
      <c r="NBV8" s="149"/>
      <c r="NBW8" s="149"/>
      <c r="NBX8" s="149"/>
      <c r="NBY8" s="149"/>
      <c r="NBZ8" s="149"/>
      <c r="NCA8" s="149"/>
      <c r="NCB8" s="149"/>
      <c r="NCC8" s="149"/>
      <c r="NCD8" s="149"/>
      <c r="NCE8" s="149"/>
      <c r="NCF8" s="149"/>
      <c r="NCG8" s="149"/>
      <c r="NCH8" s="149"/>
      <c r="NCI8" s="149"/>
      <c r="NCJ8" s="149"/>
      <c r="NCK8" s="149"/>
      <c r="NCL8" s="149"/>
      <c r="NCM8" s="149"/>
      <c r="NCN8" s="149"/>
      <c r="NCO8" s="149"/>
      <c r="NCP8" s="149"/>
      <c r="NCQ8" s="149"/>
      <c r="NCR8" s="149"/>
      <c r="NCS8" s="149"/>
      <c r="NCT8" s="149"/>
      <c r="NCU8" s="149"/>
      <c r="NCV8" s="149"/>
      <c r="NCW8" s="149"/>
      <c r="NCX8" s="149"/>
      <c r="NCY8" s="149"/>
      <c r="NCZ8" s="149"/>
      <c r="NDA8" s="149"/>
      <c r="NDB8" s="149"/>
      <c r="NDC8" s="149"/>
      <c r="NDD8" s="149"/>
      <c r="NDE8" s="149"/>
      <c r="NDF8" s="149"/>
      <c r="NDG8" s="149"/>
      <c r="NDH8" s="149"/>
      <c r="NDI8" s="149"/>
      <c r="NDJ8" s="149"/>
      <c r="NDK8" s="149"/>
      <c r="NDL8" s="149"/>
      <c r="NDM8" s="149"/>
      <c r="NDN8" s="149"/>
      <c r="NDO8" s="149"/>
      <c r="NDP8" s="149"/>
      <c r="NDQ8" s="149"/>
      <c r="NDR8" s="149"/>
      <c r="NDS8" s="149"/>
      <c r="NDT8" s="149"/>
      <c r="NDU8" s="149"/>
      <c r="NDV8" s="149"/>
      <c r="NDW8" s="149"/>
      <c r="NDX8" s="149"/>
      <c r="NDY8" s="149"/>
      <c r="NDZ8" s="149"/>
      <c r="NEA8" s="149"/>
      <c r="NEB8" s="149"/>
      <c r="NEC8" s="149"/>
      <c r="NED8" s="149"/>
      <c r="NEE8" s="149"/>
      <c r="NEF8" s="149"/>
      <c r="NEG8" s="149"/>
      <c r="NEH8" s="149"/>
      <c r="NEI8" s="149"/>
      <c r="NEJ8" s="149"/>
      <c r="NEK8" s="149"/>
      <c r="NEL8" s="149"/>
      <c r="NEM8" s="149"/>
      <c r="NEN8" s="149"/>
      <c r="NEO8" s="149"/>
      <c r="NEP8" s="149"/>
      <c r="NEQ8" s="149"/>
      <c r="NER8" s="149"/>
      <c r="NES8" s="149"/>
      <c r="NET8" s="149"/>
      <c r="NEU8" s="149"/>
      <c r="NEV8" s="149"/>
      <c r="NEW8" s="149"/>
      <c r="NEX8" s="149"/>
      <c r="NEY8" s="149"/>
      <c r="NEZ8" s="149"/>
      <c r="NFA8" s="149"/>
      <c r="NFB8" s="149"/>
      <c r="NFC8" s="149"/>
      <c r="NFD8" s="149"/>
      <c r="NFE8" s="149"/>
      <c r="NFF8" s="149"/>
      <c r="NFG8" s="149"/>
      <c r="NFH8" s="149"/>
      <c r="NFI8" s="149"/>
      <c r="NFJ8" s="149"/>
      <c r="NFK8" s="149"/>
      <c r="NFL8" s="149"/>
      <c r="NFM8" s="149"/>
      <c r="NFN8" s="149"/>
      <c r="NFO8" s="149"/>
      <c r="NFP8" s="149"/>
      <c r="NFQ8" s="149"/>
      <c r="NFR8" s="149"/>
      <c r="NFS8" s="149"/>
      <c r="NFT8" s="149"/>
      <c r="NFU8" s="149"/>
      <c r="NFV8" s="149"/>
      <c r="NFW8" s="149"/>
      <c r="NFX8" s="149"/>
      <c r="NFY8" s="149"/>
      <c r="NFZ8" s="149"/>
      <c r="NGA8" s="149"/>
      <c r="NGB8" s="149"/>
      <c r="NGC8" s="149"/>
      <c r="NGD8" s="149"/>
      <c r="NGE8" s="149"/>
      <c r="NGF8" s="149"/>
      <c r="NGG8" s="149"/>
      <c r="NGH8" s="149"/>
      <c r="NGI8" s="149"/>
      <c r="NGJ8" s="149"/>
      <c r="NGK8" s="149"/>
      <c r="NGL8" s="149"/>
      <c r="NGM8" s="149"/>
      <c r="NGN8" s="149"/>
      <c r="NGO8" s="149"/>
      <c r="NGP8" s="149"/>
      <c r="NGQ8" s="149"/>
      <c r="NGR8" s="149"/>
      <c r="NGS8" s="149"/>
      <c r="NGT8" s="149"/>
      <c r="NGU8" s="149"/>
      <c r="NGV8" s="149"/>
      <c r="NGW8" s="149"/>
      <c r="NGX8" s="149"/>
      <c r="NGY8" s="149"/>
      <c r="NGZ8" s="149"/>
      <c r="NHA8" s="149"/>
      <c r="NHB8" s="149"/>
      <c r="NHC8" s="149"/>
      <c r="NHD8" s="149"/>
      <c r="NHE8" s="149"/>
      <c r="NHF8" s="149"/>
      <c r="NHG8" s="149"/>
      <c r="NHH8" s="149"/>
      <c r="NHI8" s="149"/>
      <c r="NHJ8" s="149"/>
      <c r="NHK8" s="149"/>
      <c r="NHL8" s="149"/>
      <c r="NHM8" s="149"/>
      <c r="NHN8" s="149"/>
      <c r="NHO8" s="149"/>
      <c r="NHP8" s="149"/>
      <c r="NHQ8" s="149"/>
      <c r="NHR8" s="149"/>
      <c r="NHS8" s="149"/>
      <c r="NHT8" s="149"/>
      <c r="NHU8" s="149"/>
      <c r="NHV8" s="149"/>
      <c r="NHW8" s="149"/>
      <c r="NHX8" s="149"/>
      <c r="NHY8" s="149"/>
      <c r="NHZ8" s="149"/>
      <c r="NIA8" s="149"/>
      <c r="NIB8" s="149"/>
      <c r="NIC8" s="149"/>
      <c r="NID8" s="149"/>
      <c r="NIE8" s="149"/>
      <c r="NIF8" s="149"/>
      <c r="NIG8" s="149"/>
      <c r="NIH8" s="149"/>
      <c r="NII8" s="149"/>
      <c r="NIJ8" s="149"/>
      <c r="NIK8" s="149"/>
      <c r="NIL8" s="149"/>
      <c r="NIM8" s="149"/>
      <c r="NIN8" s="149"/>
      <c r="NIO8" s="149"/>
      <c r="NIP8" s="149"/>
      <c r="NIQ8" s="149"/>
      <c r="NIR8" s="149"/>
      <c r="NIS8" s="149"/>
      <c r="NIT8" s="149"/>
      <c r="NIU8" s="149"/>
      <c r="NIV8" s="149"/>
      <c r="NIW8" s="149"/>
      <c r="NIX8" s="149"/>
      <c r="NIY8" s="149"/>
      <c r="NIZ8" s="149"/>
      <c r="NJA8" s="149"/>
      <c r="NJB8" s="149"/>
      <c r="NJC8" s="149"/>
      <c r="NJD8" s="149"/>
      <c r="NJE8" s="149"/>
      <c r="NJF8" s="149"/>
      <c r="NJG8" s="149"/>
      <c r="NJH8" s="149"/>
      <c r="NJI8" s="149"/>
      <c r="NJJ8" s="149"/>
      <c r="NJK8" s="149"/>
      <c r="NJL8" s="149"/>
      <c r="NJM8" s="149"/>
      <c r="NJN8" s="149"/>
      <c r="NJO8" s="149"/>
      <c r="NJP8" s="149"/>
      <c r="NJQ8" s="149"/>
      <c r="NJR8" s="149"/>
      <c r="NJS8" s="149"/>
      <c r="NJT8" s="149"/>
      <c r="NJU8" s="149"/>
      <c r="NJV8" s="149"/>
      <c r="NJW8" s="149"/>
      <c r="NJX8" s="149"/>
      <c r="NJY8" s="149"/>
      <c r="NJZ8" s="149"/>
      <c r="NKA8" s="149"/>
      <c r="NKB8" s="149"/>
      <c r="NKC8" s="149"/>
      <c r="NKD8" s="149"/>
      <c r="NKE8" s="149"/>
      <c r="NKF8" s="149"/>
      <c r="NKG8" s="149"/>
      <c r="NKH8" s="149"/>
      <c r="NKI8" s="149"/>
      <c r="NKJ8" s="149"/>
      <c r="NKK8" s="149"/>
      <c r="NKL8" s="149"/>
      <c r="NKM8" s="149"/>
      <c r="NKN8" s="149"/>
      <c r="NKO8" s="149"/>
      <c r="NKP8" s="149"/>
      <c r="NKQ8" s="149"/>
      <c r="NKR8" s="149"/>
      <c r="NKS8" s="149"/>
      <c r="NKT8" s="149"/>
      <c r="NKU8" s="149"/>
      <c r="NKV8" s="149"/>
      <c r="NKW8" s="149"/>
      <c r="NKX8" s="149"/>
      <c r="NKY8" s="149"/>
      <c r="NKZ8" s="149"/>
      <c r="NLA8" s="149"/>
      <c r="NLB8" s="149"/>
      <c r="NLC8" s="149"/>
      <c r="NLD8" s="149"/>
      <c r="NLE8" s="149"/>
      <c r="NLF8" s="149"/>
      <c r="NLG8" s="149"/>
      <c r="NLH8" s="149"/>
      <c r="NLI8" s="149"/>
      <c r="NLJ8" s="149"/>
      <c r="NLK8" s="149"/>
      <c r="NLL8" s="149"/>
      <c r="NLM8" s="149"/>
      <c r="NLN8" s="149"/>
      <c r="NLO8" s="149"/>
      <c r="NLP8" s="149"/>
      <c r="NLQ8" s="149"/>
      <c r="NLR8" s="149"/>
      <c r="NLS8" s="149"/>
      <c r="NLT8" s="149"/>
      <c r="NLU8" s="149"/>
      <c r="NLV8" s="149"/>
      <c r="NLW8" s="149"/>
      <c r="NLX8" s="149"/>
      <c r="NLY8" s="149"/>
      <c r="NLZ8" s="149"/>
      <c r="NMA8" s="149"/>
      <c r="NMB8" s="149"/>
      <c r="NMC8" s="149"/>
      <c r="NMD8" s="149"/>
      <c r="NME8" s="149"/>
      <c r="NMF8" s="149"/>
      <c r="NMG8" s="149"/>
      <c r="NMH8" s="149"/>
      <c r="NMI8" s="149"/>
      <c r="NMJ8" s="149"/>
      <c r="NMK8" s="149"/>
      <c r="NML8" s="149"/>
      <c r="NMM8" s="149"/>
      <c r="NMN8" s="149"/>
      <c r="NMO8" s="149"/>
      <c r="NMP8" s="149"/>
      <c r="NMQ8" s="149"/>
      <c r="NMR8" s="149"/>
      <c r="NMS8" s="149"/>
      <c r="NMT8" s="149"/>
      <c r="NMU8" s="149"/>
      <c r="NMV8" s="149"/>
      <c r="NMW8" s="149"/>
      <c r="NMX8" s="149"/>
      <c r="NMY8" s="149"/>
      <c r="NMZ8" s="149"/>
      <c r="NNA8" s="149"/>
      <c r="NNB8" s="149"/>
      <c r="NNC8" s="149"/>
      <c r="NND8" s="149"/>
      <c r="NNE8" s="149"/>
      <c r="NNF8" s="149"/>
      <c r="NNG8" s="149"/>
      <c r="NNH8" s="149"/>
      <c r="NNI8" s="149"/>
      <c r="NNJ8" s="149"/>
      <c r="NNK8" s="149"/>
      <c r="NNL8" s="149"/>
      <c r="NNM8" s="149"/>
      <c r="NNN8" s="149"/>
      <c r="NNO8" s="149"/>
      <c r="NNP8" s="149"/>
      <c r="NNQ8" s="149"/>
      <c r="NNR8" s="149"/>
      <c r="NNS8" s="149"/>
      <c r="NNT8" s="149"/>
      <c r="NNU8" s="149"/>
      <c r="NNV8" s="149"/>
      <c r="NNW8" s="149"/>
      <c r="NNX8" s="149"/>
      <c r="NNY8" s="149"/>
      <c r="NNZ8" s="149"/>
      <c r="NOA8" s="149"/>
      <c r="NOB8" s="149"/>
      <c r="NOC8" s="149"/>
      <c r="NOD8" s="149"/>
      <c r="NOE8" s="149"/>
      <c r="NOF8" s="149"/>
      <c r="NOG8" s="149"/>
      <c r="NOH8" s="149"/>
      <c r="NOI8" s="149"/>
      <c r="NOJ8" s="149"/>
      <c r="NOK8" s="149"/>
      <c r="NOL8" s="149"/>
      <c r="NOM8" s="149"/>
      <c r="NON8" s="149"/>
      <c r="NOO8" s="149"/>
      <c r="NOP8" s="149"/>
      <c r="NOQ8" s="149"/>
      <c r="NOR8" s="149"/>
      <c r="NOS8" s="149"/>
      <c r="NOT8" s="149"/>
      <c r="NOU8" s="149"/>
      <c r="NOV8" s="149"/>
      <c r="NOW8" s="149"/>
      <c r="NOX8" s="149"/>
      <c r="NOY8" s="149"/>
      <c r="NOZ8" s="149"/>
      <c r="NPA8" s="149"/>
      <c r="NPB8" s="149"/>
      <c r="NPC8" s="149"/>
      <c r="NPD8" s="149"/>
      <c r="NPE8" s="149"/>
      <c r="NPF8" s="149"/>
      <c r="NPG8" s="149"/>
      <c r="NPH8" s="149"/>
      <c r="NPI8" s="149"/>
      <c r="NPJ8" s="149"/>
      <c r="NPK8" s="149"/>
      <c r="NPL8" s="149"/>
      <c r="NPM8" s="149"/>
      <c r="NPN8" s="149"/>
      <c r="NPO8" s="149"/>
      <c r="NPP8" s="149"/>
      <c r="NPQ8" s="149"/>
      <c r="NPR8" s="149"/>
      <c r="NPS8" s="149"/>
      <c r="NPT8" s="149"/>
      <c r="NPU8" s="149"/>
      <c r="NPV8" s="149"/>
      <c r="NPW8" s="149"/>
      <c r="NPX8" s="149"/>
      <c r="NPY8" s="149"/>
      <c r="NPZ8" s="149"/>
      <c r="NQA8" s="149"/>
      <c r="NQB8" s="149"/>
      <c r="NQC8" s="149"/>
      <c r="NQD8" s="149"/>
      <c r="NQE8" s="149"/>
      <c r="NQF8" s="149"/>
      <c r="NQG8" s="149"/>
      <c r="NQH8" s="149"/>
      <c r="NQI8" s="149"/>
      <c r="NQJ8" s="149"/>
      <c r="NQK8" s="149"/>
      <c r="NQL8" s="149"/>
      <c r="NQM8" s="149"/>
      <c r="NQN8" s="149"/>
      <c r="NQO8" s="149"/>
      <c r="NQP8" s="149"/>
      <c r="NQQ8" s="149"/>
      <c r="NQR8" s="149"/>
      <c r="NQS8" s="149"/>
      <c r="NQT8" s="149"/>
      <c r="NQU8" s="149"/>
      <c r="NQV8" s="149"/>
      <c r="NQW8" s="149"/>
      <c r="NQX8" s="149"/>
      <c r="NQY8" s="149"/>
      <c r="NQZ8" s="149"/>
      <c r="NRA8" s="149"/>
      <c r="NRB8" s="149"/>
      <c r="NRC8" s="149"/>
      <c r="NRD8" s="149"/>
      <c r="NRE8" s="149"/>
      <c r="NRF8" s="149"/>
      <c r="NRG8" s="149"/>
      <c r="NRH8" s="149"/>
      <c r="NRI8" s="149"/>
      <c r="NRJ8" s="149"/>
      <c r="NRK8" s="149"/>
      <c r="NRL8" s="149"/>
      <c r="NRM8" s="149"/>
      <c r="NRN8" s="149"/>
      <c r="NRO8" s="149"/>
      <c r="NRP8" s="149"/>
      <c r="NRQ8" s="149"/>
      <c r="NRR8" s="149"/>
      <c r="NRS8" s="149"/>
      <c r="NRT8" s="149"/>
      <c r="NRU8" s="149"/>
      <c r="NRV8" s="149"/>
      <c r="NRW8" s="149"/>
      <c r="NRX8" s="149"/>
      <c r="NRY8" s="149"/>
      <c r="NRZ8" s="149"/>
      <c r="NSA8" s="149"/>
      <c r="NSB8" s="149"/>
      <c r="NSC8" s="149"/>
      <c r="NSD8" s="149"/>
      <c r="NSE8" s="149"/>
      <c r="NSF8" s="149"/>
      <c r="NSG8" s="149"/>
      <c r="NSH8" s="149"/>
      <c r="NSI8" s="149"/>
      <c r="NSJ8" s="149"/>
      <c r="NSK8" s="149"/>
      <c r="NSL8" s="149"/>
      <c r="NSM8" s="149"/>
      <c r="NSN8" s="149"/>
      <c r="NSO8" s="149"/>
      <c r="NSP8" s="149"/>
      <c r="NSQ8" s="149"/>
      <c r="NSR8" s="149"/>
      <c r="NSS8" s="149"/>
      <c r="NST8" s="149"/>
      <c r="NSU8" s="149"/>
      <c r="NSV8" s="149"/>
      <c r="NSW8" s="149"/>
      <c r="NSX8" s="149"/>
      <c r="NSY8" s="149"/>
      <c r="NSZ8" s="149"/>
      <c r="NTA8" s="149"/>
      <c r="NTB8" s="149"/>
      <c r="NTC8" s="149"/>
      <c r="NTD8" s="149"/>
      <c r="NTE8" s="149"/>
      <c r="NTF8" s="149"/>
      <c r="NTG8" s="149"/>
      <c r="NTH8" s="149"/>
      <c r="NTI8" s="149"/>
      <c r="NTJ8" s="149"/>
      <c r="NTK8" s="149"/>
      <c r="NTL8" s="149"/>
      <c r="NTM8" s="149"/>
      <c r="NTN8" s="149"/>
      <c r="NTO8" s="149"/>
      <c r="NTP8" s="149"/>
      <c r="NTQ8" s="149"/>
      <c r="NTR8" s="149"/>
      <c r="NTS8" s="149"/>
      <c r="NTT8" s="149"/>
      <c r="NTU8" s="149"/>
      <c r="NTV8" s="149"/>
      <c r="NTW8" s="149"/>
      <c r="NTX8" s="149"/>
      <c r="NTY8" s="149"/>
      <c r="NTZ8" s="149"/>
      <c r="NUA8" s="149"/>
      <c r="NUB8" s="149"/>
      <c r="NUC8" s="149"/>
      <c r="NUD8" s="149"/>
      <c r="NUE8" s="149"/>
      <c r="NUF8" s="149"/>
      <c r="NUG8" s="149"/>
      <c r="NUH8" s="149"/>
      <c r="NUI8" s="149"/>
      <c r="NUJ8" s="149"/>
      <c r="NUK8" s="149"/>
      <c r="NUL8" s="149"/>
      <c r="NUM8" s="149"/>
      <c r="NUN8" s="149"/>
      <c r="NUO8" s="149"/>
      <c r="NUP8" s="149"/>
      <c r="NUQ8" s="149"/>
      <c r="NUR8" s="149"/>
      <c r="NUS8" s="149"/>
      <c r="NUT8" s="149"/>
      <c r="NUU8" s="149"/>
      <c r="NUV8" s="149"/>
      <c r="NUW8" s="149"/>
      <c r="NUX8" s="149"/>
      <c r="NUY8" s="149"/>
      <c r="NUZ8" s="149"/>
      <c r="NVA8" s="149"/>
      <c r="NVB8" s="149"/>
      <c r="NVC8" s="149"/>
      <c r="NVD8" s="149"/>
      <c r="NVE8" s="149"/>
      <c r="NVF8" s="149"/>
      <c r="NVG8" s="149"/>
      <c r="NVH8" s="149"/>
      <c r="NVI8" s="149"/>
      <c r="NVJ8" s="149"/>
      <c r="NVK8" s="149"/>
      <c r="NVL8" s="149"/>
      <c r="NVM8" s="149"/>
      <c r="NVN8" s="149"/>
      <c r="NVO8" s="149"/>
      <c r="NVP8" s="149"/>
      <c r="NVQ8" s="149"/>
      <c r="NVR8" s="149"/>
      <c r="NVS8" s="149"/>
      <c r="NVT8" s="149"/>
      <c r="NVU8" s="149"/>
      <c r="NVV8" s="149"/>
      <c r="NVW8" s="149"/>
      <c r="NVX8" s="149"/>
      <c r="NVY8" s="149"/>
      <c r="NVZ8" s="149"/>
      <c r="NWA8" s="149"/>
      <c r="NWB8" s="149"/>
      <c r="NWC8" s="149"/>
      <c r="NWD8" s="149"/>
      <c r="NWE8" s="149"/>
      <c r="NWF8" s="149"/>
      <c r="NWG8" s="149"/>
      <c r="NWH8" s="149"/>
      <c r="NWI8" s="149"/>
      <c r="NWJ8" s="149"/>
      <c r="NWK8" s="149"/>
      <c r="NWL8" s="149"/>
      <c r="NWM8" s="149"/>
      <c r="NWN8" s="149"/>
      <c r="NWO8" s="149"/>
      <c r="NWP8" s="149"/>
      <c r="NWQ8" s="149"/>
      <c r="NWR8" s="149"/>
      <c r="NWS8" s="149"/>
      <c r="NWT8" s="149"/>
      <c r="NWU8" s="149"/>
      <c r="NWV8" s="149"/>
      <c r="NWW8" s="149"/>
      <c r="NWX8" s="149"/>
      <c r="NWY8" s="149"/>
      <c r="NWZ8" s="149"/>
      <c r="NXA8" s="149"/>
      <c r="NXB8" s="149"/>
      <c r="NXC8" s="149"/>
      <c r="NXD8" s="149"/>
      <c r="NXE8" s="149"/>
      <c r="NXF8" s="149"/>
      <c r="NXG8" s="149"/>
      <c r="NXH8" s="149"/>
      <c r="NXI8" s="149"/>
      <c r="NXJ8" s="149"/>
      <c r="NXK8" s="149"/>
      <c r="NXL8" s="149"/>
      <c r="NXM8" s="149"/>
      <c r="NXN8" s="149"/>
      <c r="NXO8" s="149"/>
      <c r="NXP8" s="149"/>
      <c r="NXQ8" s="149"/>
      <c r="NXR8" s="149"/>
      <c r="NXS8" s="149"/>
      <c r="NXT8" s="149"/>
      <c r="NXU8" s="149"/>
      <c r="NXV8" s="149"/>
      <c r="NXW8" s="149"/>
      <c r="NXX8" s="149"/>
      <c r="NXY8" s="149"/>
      <c r="NXZ8" s="149"/>
      <c r="NYA8" s="149"/>
      <c r="NYB8" s="149"/>
      <c r="NYC8" s="149"/>
      <c r="NYD8" s="149"/>
      <c r="NYE8" s="149"/>
      <c r="NYF8" s="149"/>
      <c r="NYG8" s="149"/>
      <c r="NYH8" s="149"/>
      <c r="NYI8" s="149"/>
      <c r="NYJ8" s="149"/>
      <c r="NYK8" s="149"/>
      <c r="NYL8" s="149"/>
      <c r="NYM8" s="149"/>
      <c r="NYN8" s="149"/>
      <c r="NYO8" s="149"/>
      <c r="NYP8" s="149"/>
      <c r="NYQ8" s="149"/>
      <c r="NYR8" s="149"/>
      <c r="NYS8" s="149"/>
      <c r="NYT8" s="149"/>
      <c r="NYU8" s="149"/>
      <c r="NYV8" s="149"/>
      <c r="NYW8" s="149"/>
      <c r="NYX8" s="149"/>
      <c r="NYY8" s="149"/>
      <c r="NYZ8" s="149"/>
      <c r="NZA8" s="149"/>
      <c r="NZB8" s="149"/>
      <c r="NZC8" s="149"/>
      <c r="NZD8" s="149"/>
      <c r="NZE8" s="149"/>
      <c r="NZF8" s="149"/>
      <c r="NZG8" s="149"/>
      <c r="NZH8" s="149"/>
      <c r="NZI8" s="149"/>
      <c r="NZJ8" s="149"/>
      <c r="NZK8" s="149"/>
      <c r="NZL8" s="149"/>
      <c r="NZM8" s="149"/>
      <c r="NZN8" s="149"/>
      <c r="NZO8" s="149"/>
      <c r="NZP8" s="149"/>
      <c r="NZQ8" s="149"/>
      <c r="NZR8" s="149"/>
      <c r="NZS8" s="149"/>
      <c r="NZT8" s="149"/>
      <c r="NZU8" s="149"/>
      <c r="NZV8" s="149"/>
      <c r="NZW8" s="149"/>
      <c r="NZX8" s="149"/>
      <c r="NZY8" s="149"/>
      <c r="NZZ8" s="149"/>
      <c r="OAA8" s="149"/>
      <c r="OAB8" s="149"/>
      <c r="OAC8" s="149"/>
      <c r="OAD8" s="149"/>
      <c r="OAE8" s="149"/>
      <c r="OAF8" s="149"/>
      <c r="OAG8" s="149"/>
      <c r="OAH8" s="149"/>
      <c r="OAI8" s="149"/>
      <c r="OAJ8" s="149"/>
      <c r="OAK8" s="149"/>
      <c r="OAL8" s="149"/>
      <c r="OAM8" s="149"/>
      <c r="OAN8" s="149"/>
      <c r="OAO8" s="149"/>
      <c r="OAP8" s="149"/>
      <c r="OAQ8" s="149"/>
      <c r="OAR8" s="149"/>
      <c r="OAS8" s="149"/>
      <c r="OAT8" s="149"/>
      <c r="OAU8" s="149"/>
      <c r="OAV8" s="149"/>
      <c r="OAW8" s="149"/>
      <c r="OAX8" s="149"/>
      <c r="OAY8" s="149"/>
      <c r="OAZ8" s="149"/>
      <c r="OBA8" s="149"/>
      <c r="OBB8" s="149"/>
      <c r="OBC8" s="149"/>
      <c r="OBD8" s="149"/>
      <c r="OBE8" s="149"/>
      <c r="OBF8" s="149"/>
      <c r="OBG8" s="149"/>
      <c r="OBH8" s="149"/>
      <c r="OBI8" s="149"/>
      <c r="OBJ8" s="149"/>
      <c r="OBK8" s="149"/>
      <c r="OBL8" s="149"/>
      <c r="OBM8" s="149"/>
      <c r="OBN8" s="149"/>
      <c r="OBO8" s="149"/>
      <c r="OBP8" s="149"/>
      <c r="OBQ8" s="149"/>
      <c r="OBR8" s="149"/>
      <c r="OBS8" s="149"/>
      <c r="OBT8" s="149"/>
      <c r="OBU8" s="149"/>
      <c r="OBV8" s="149"/>
      <c r="OBW8" s="149"/>
      <c r="OBX8" s="149"/>
      <c r="OBY8" s="149"/>
      <c r="OBZ8" s="149"/>
      <c r="OCA8" s="149"/>
      <c r="OCB8" s="149"/>
      <c r="OCC8" s="149"/>
      <c r="OCD8" s="149"/>
      <c r="OCE8" s="149"/>
      <c r="OCF8" s="149"/>
      <c r="OCG8" s="149"/>
      <c r="OCH8" s="149"/>
      <c r="OCI8" s="149"/>
      <c r="OCJ8" s="149"/>
      <c r="OCK8" s="149"/>
      <c r="OCL8" s="149"/>
      <c r="OCM8" s="149"/>
      <c r="OCN8" s="149"/>
      <c r="OCO8" s="149"/>
      <c r="OCP8" s="149"/>
      <c r="OCQ8" s="149"/>
      <c r="OCR8" s="149"/>
      <c r="OCS8" s="149"/>
      <c r="OCT8" s="149"/>
      <c r="OCU8" s="149"/>
      <c r="OCV8" s="149"/>
      <c r="OCW8" s="149"/>
      <c r="OCX8" s="149"/>
      <c r="OCY8" s="149"/>
      <c r="OCZ8" s="149"/>
      <c r="ODA8" s="149"/>
      <c r="ODB8" s="149"/>
      <c r="ODC8" s="149"/>
      <c r="ODD8" s="149"/>
      <c r="ODE8" s="149"/>
      <c r="ODF8" s="149"/>
      <c r="ODG8" s="149"/>
      <c r="ODH8" s="149"/>
      <c r="ODI8" s="149"/>
      <c r="ODJ8" s="149"/>
      <c r="ODK8" s="149"/>
      <c r="ODL8" s="149"/>
      <c r="ODM8" s="149"/>
      <c r="ODN8" s="149"/>
      <c r="ODO8" s="149"/>
      <c r="ODP8" s="149"/>
      <c r="ODQ8" s="149"/>
      <c r="ODR8" s="149"/>
      <c r="ODS8" s="149"/>
      <c r="ODT8" s="149"/>
      <c r="ODU8" s="149"/>
      <c r="ODV8" s="149"/>
      <c r="ODW8" s="149"/>
      <c r="ODX8" s="149"/>
      <c r="ODY8" s="149"/>
      <c r="ODZ8" s="149"/>
      <c r="OEA8" s="149"/>
      <c r="OEB8" s="149"/>
      <c r="OEC8" s="149"/>
      <c r="OED8" s="149"/>
      <c r="OEE8" s="149"/>
      <c r="OEF8" s="149"/>
      <c r="OEG8" s="149"/>
      <c r="OEH8" s="149"/>
      <c r="OEI8" s="149"/>
      <c r="OEJ8" s="149"/>
      <c r="OEK8" s="149"/>
      <c r="OEL8" s="149"/>
      <c r="OEM8" s="149"/>
      <c r="OEN8" s="149"/>
      <c r="OEO8" s="149"/>
      <c r="OEP8" s="149"/>
      <c r="OEQ8" s="149"/>
      <c r="OER8" s="149"/>
      <c r="OES8" s="149"/>
      <c r="OET8" s="149"/>
      <c r="OEU8" s="149"/>
      <c r="OEV8" s="149"/>
      <c r="OEW8" s="149"/>
      <c r="OEX8" s="149"/>
      <c r="OEY8" s="149"/>
      <c r="OEZ8" s="149"/>
      <c r="OFA8" s="149"/>
      <c r="OFB8" s="149"/>
      <c r="OFC8" s="149"/>
      <c r="OFD8" s="149"/>
      <c r="OFE8" s="149"/>
      <c r="OFF8" s="149"/>
      <c r="OFG8" s="149"/>
      <c r="OFH8" s="149"/>
      <c r="OFI8" s="149"/>
      <c r="OFJ8" s="149"/>
      <c r="OFK8" s="149"/>
      <c r="OFL8" s="149"/>
      <c r="OFM8" s="149"/>
      <c r="OFN8" s="149"/>
      <c r="OFO8" s="149"/>
      <c r="OFP8" s="149"/>
      <c r="OFQ8" s="149"/>
      <c r="OFR8" s="149"/>
      <c r="OFS8" s="149"/>
      <c r="OFT8" s="149"/>
      <c r="OFU8" s="149"/>
      <c r="OFV8" s="149"/>
      <c r="OFW8" s="149"/>
      <c r="OFX8" s="149"/>
      <c r="OFY8" s="149"/>
      <c r="OFZ8" s="149"/>
      <c r="OGA8" s="149"/>
      <c r="OGB8" s="149"/>
      <c r="OGC8" s="149"/>
      <c r="OGD8" s="149"/>
      <c r="OGE8" s="149"/>
      <c r="OGF8" s="149"/>
      <c r="OGG8" s="149"/>
      <c r="OGH8" s="149"/>
      <c r="OGI8" s="149"/>
      <c r="OGJ8" s="149"/>
      <c r="OGK8" s="149"/>
      <c r="OGL8" s="149"/>
      <c r="OGM8" s="149"/>
      <c r="OGN8" s="149"/>
      <c r="OGO8" s="149"/>
      <c r="OGP8" s="149"/>
      <c r="OGQ8" s="149"/>
      <c r="OGR8" s="149"/>
      <c r="OGS8" s="149"/>
      <c r="OGT8" s="149"/>
      <c r="OGU8" s="149"/>
      <c r="OGV8" s="149"/>
      <c r="OGW8" s="149"/>
      <c r="OGX8" s="149"/>
      <c r="OGY8" s="149"/>
      <c r="OGZ8" s="149"/>
      <c r="OHA8" s="149"/>
      <c r="OHB8" s="149"/>
      <c r="OHC8" s="149"/>
      <c r="OHD8" s="149"/>
      <c r="OHE8" s="149"/>
      <c r="OHF8" s="149"/>
      <c r="OHG8" s="149"/>
      <c r="OHH8" s="149"/>
      <c r="OHI8" s="149"/>
      <c r="OHJ8" s="149"/>
      <c r="OHK8" s="149"/>
      <c r="OHL8" s="149"/>
      <c r="OHM8" s="149"/>
      <c r="OHN8" s="149"/>
      <c r="OHO8" s="149"/>
      <c r="OHP8" s="149"/>
      <c r="OHQ8" s="149"/>
      <c r="OHR8" s="149"/>
      <c r="OHS8" s="149"/>
      <c r="OHT8" s="149"/>
      <c r="OHU8" s="149"/>
      <c r="OHV8" s="149"/>
      <c r="OHW8" s="149"/>
      <c r="OHX8" s="149"/>
      <c r="OHY8" s="149"/>
      <c r="OHZ8" s="149"/>
      <c r="OIA8" s="149"/>
      <c r="OIB8" s="149"/>
      <c r="OIC8" s="149"/>
      <c r="OID8" s="149"/>
      <c r="OIE8" s="149"/>
      <c r="OIF8" s="149"/>
      <c r="OIG8" s="149"/>
      <c r="OIH8" s="149"/>
      <c r="OII8" s="149"/>
      <c r="OIJ8" s="149"/>
      <c r="OIK8" s="149"/>
      <c r="OIL8" s="149"/>
      <c r="OIM8" s="149"/>
      <c r="OIN8" s="149"/>
      <c r="OIO8" s="149"/>
      <c r="OIP8" s="149"/>
      <c r="OIQ8" s="149"/>
      <c r="OIR8" s="149"/>
      <c r="OIS8" s="149"/>
      <c r="OIT8" s="149"/>
      <c r="OIU8" s="149"/>
      <c r="OIV8" s="149"/>
      <c r="OIW8" s="149"/>
      <c r="OIX8" s="149"/>
      <c r="OIY8" s="149"/>
      <c r="OIZ8" s="149"/>
      <c r="OJA8" s="149"/>
      <c r="OJB8" s="149"/>
      <c r="OJC8" s="149"/>
      <c r="OJD8" s="149"/>
      <c r="OJE8" s="149"/>
      <c r="OJF8" s="149"/>
      <c r="OJG8" s="149"/>
      <c r="OJH8" s="149"/>
      <c r="OJI8" s="149"/>
      <c r="OJJ8" s="149"/>
      <c r="OJK8" s="149"/>
      <c r="OJL8" s="149"/>
      <c r="OJM8" s="149"/>
      <c r="OJN8" s="149"/>
      <c r="OJO8" s="149"/>
      <c r="OJP8" s="149"/>
      <c r="OJQ8" s="149"/>
      <c r="OJR8" s="149"/>
      <c r="OJS8" s="149"/>
      <c r="OJT8" s="149"/>
      <c r="OJU8" s="149"/>
      <c r="OJV8" s="149"/>
      <c r="OJW8" s="149"/>
      <c r="OJX8" s="149"/>
      <c r="OJY8" s="149"/>
      <c r="OJZ8" s="149"/>
      <c r="OKA8" s="149"/>
      <c r="OKB8" s="149"/>
      <c r="OKC8" s="149"/>
      <c r="OKD8" s="149"/>
      <c r="OKE8" s="149"/>
      <c r="OKF8" s="149"/>
      <c r="OKG8" s="149"/>
      <c r="OKH8" s="149"/>
      <c r="OKI8" s="149"/>
      <c r="OKJ8" s="149"/>
      <c r="OKK8" s="149"/>
      <c r="OKL8" s="149"/>
      <c r="OKM8" s="149"/>
      <c r="OKN8" s="149"/>
      <c r="OKO8" s="149"/>
      <c r="OKP8" s="149"/>
      <c r="OKQ8" s="149"/>
      <c r="OKR8" s="149"/>
      <c r="OKS8" s="149"/>
      <c r="OKT8" s="149"/>
      <c r="OKU8" s="149"/>
      <c r="OKV8" s="149"/>
      <c r="OKW8" s="149"/>
      <c r="OKX8" s="149"/>
      <c r="OKY8" s="149"/>
      <c r="OKZ8" s="149"/>
      <c r="OLA8" s="149"/>
      <c r="OLB8" s="149"/>
      <c r="OLC8" s="149"/>
      <c r="OLD8" s="149"/>
      <c r="OLE8" s="149"/>
      <c r="OLF8" s="149"/>
      <c r="OLG8" s="149"/>
      <c r="OLH8" s="149"/>
      <c r="OLI8" s="149"/>
      <c r="OLJ8" s="149"/>
      <c r="OLK8" s="149"/>
      <c r="OLL8" s="149"/>
      <c r="OLM8" s="149"/>
      <c r="OLN8" s="149"/>
      <c r="OLO8" s="149"/>
      <c r="OLP8" s="149"/>
      <c r="OLQ8" s="149"/>
      <c r="OLR8" s="149"/>
      <c r="OLS8" s="149"/>
      <c r="OLT8" s="149"/>
      <c r="OLU8" s="149"/>
      <c r="OLV8" s="149"/>
      <c r="OLW8" s="149"/>
      <c r="OLX8" s="149"/>
      <c r="OLY8" s="149"/>
      <c r="OLZ8" s="149"/>
      <c r="OMA8" s="149"/>
      <c r="OMB8" s="149"/>
      <c r="OMC8" s="149"/>
      <c r="OMD8" s="149"/>
      <c r="OME8" s="149"/>
      <c r="OMF8" s="149"/>
      <c r="OMG8" s="149"/>
      <c r="OMH8" s="149"/>
      <c r="OMI8" s="149"/>
      <c r="OMJ8" s="149"/>
      <c r="OMK8" s="149"/>
      <c r="OML8" s="149"/>
      <c r="OMM8" s="149"/>
      <c r="OMN8" s="149"/>
      <c r="OMO8" s="149"/>
      <c r="OMP8" s="149"/>
      <c r="OMQ8" s="149"/>
      <c r="OMR8" s="149"/>
      <c r="OMS8" s="149"/>
      <c r="OMT8" s="149"/>
      <c r="OMU8" s="149"/>
      <c r="OMV8" s="149"/>
      <c r="OMW8" s="149"/>
      <c r="OMX8" s="149"/>
      <c r="OMY8" s="149"/>
      <c r="OMZ8" s="149"/>
      <c r="ONA8" s="149"/>
      <c r="ONB8" s="149"/>
      <c r="ONC8" s="149"/>
      <c r="OND8" s="149"/>
      <c r="ONE8" s="149"/>
      <c r="ONF8" s="149"/>
      <c r="ONG8" s="149"/>
      <c r="ONH8" s="149"/>
      <c r="ONI8" s="149"/>
      <c r="ONJ8" s="149"/>
      <c r="ONK8" s="149"/>
      <c r="ONL8" s="149"/>
      <c r="ONM8" s="149"/>
      <c r="ONN8" s="149"/>
      <c r="ONO8" s="149"/>
      <c r="ONP8" s="149"/>
      <c r="ONQ8" s="149"/>
      <c r="ONR8" s="149"/>
      <c r="ONS8" s="149"/>
      <c r="ONT8" s="149"/>
      <c r="ONU8" s="149"/>
      <c r="ONV8" s="149"/>
      <c r="ONW8" s="149"/>
      <c r="ONX8" s="149"/>
      <c r="ONY8" s="149"/>
      <c r="ONZ8" s="149"/>
      <c r="OOA8" s="149"/>
      <c r="OOB8" s="149"/>
      <c r="OOC8" s="149"/>
      <c r="OOD8" s="149"/>
      <c r="OOE8" s="149"/>
      <c r="OOF8" s="149"/>
      <c r="OOG8" s="149"/>
      <c r="OOH8" s="149"/>
      <c r="OOI8" s="149"/>
      <c r="OOJ8" s="149"/>
      <c r="OOK8" s="149"/>
      <c r="OOL8" s="149"/>
      <c r="OOM8" s="149"/>
      <c r="OON8" s="149"/>
      <c r="OOO8" s="149"/>
      <c r="OOP8" s="149"/>
      <c r="OOQ8" s="149"/>
      <c r="OOR8" s="149"/>
      <c r="OOS8" s="149"/>
      <c r="OOT8" s="149"/>
      <c r="OOU8" s="149"/>
      <c r="OOV8" s="149"/>
      <c r="OOW8" s="149"/>
      <c r="OOX8" s="149"/>
      <c r="OOY8" s="149"/>
      <c r="OOZ8" s="149"/>
      <c r="OPA8" s="149"/>
      <c r="OPB8" s="149"/>
      <c r="OPC8" s="149"/>
      <c r="OPD8" s="149"/>
      <c r="OPE8" s="149"/>
      <c r="OPF8" s="149"/>
      <c r="OPG8" s="149"/>
      <c r="OPH8" s="149"/>
      <c r="OPI8" s="149"/>
      <c r="OPJ8" s="149"/>
      <c r="OPK8" s="149"/>
      <c r="OPL8" s="149"/>
      <c r="OPM8" s="149"/>
      <c r="OPN8" s="149"/>
      <c r="OPO8" s="149"/>
      <c r="OPP8" s="149"/>
      <c r="OPQ8" s="149"/>
      <c r="OPR8" s="149"/>
      <c r="OPS8" s="149"/>
      <c r="OPT8" s="149"/>
      <c r="OPU8" s="149"/>
      <c r="OPV8" s="149"/>
      <c r="OPW8" s="149"/>
      <c r="OPX8" s="149"/>
      <c r="OPY8" s="149"/>
      <c r="OPZ8" s="149"/>
      <c r="OQA8" s="149"/>
      <c r="OQB8" s="149"/>
      <c r="OQC8" s="149"/>
      <c r="OQD8" s="149"/>
      <c r="OQE8" s="149"/>
      <c r="OQF8" s="149"/>
      <c r="OQG8" s="149"/>
      <c r="OQH8" s="149"/>
      <c r="OQI8" s="149"/>
      <c r="OQJ8" s="149"/>
      <c r="OQK8" s="149"/>
      <c r="OQL8" s="149"/>
      <c r="OQM8" s="149"/>
      <c r="OQN8" s="149"/>
      <c r="OQO8" s="149"/>
      <c r="OQP8" s="149"/>
      <c r="OQQ8" s="149"/>
      <c r="OQR8" s="149"/>
      <c r="OQS8" s="149"/>
      <c r="OQT8" s="149"/>
      <c r="OQU8" s="149"/>
      <c r="OQV8" s="149"/>
      <c r="OQW8" s="149"/>
      <c r="OQX8" s="149"/>
      <c r="OQY8" s="149"/>
      <c r="OQZ8" s="149"/>
      <c r="ORA8" s="149"/>
      <c r="ORB8" s="149"/>
      <c r="ORC8" s="149"/>
      <c r="ORD8" s="149"/>
      <c r="ORE8" s="149"/>
      <c r="ORF8" s="149"/>
      <c r="ORG8" s="149"/>
      <c r="ORH8" s="149"/>
      <c r="ORI8" s="149"/>
      <c r="ORJ8" s="149"/>
      <c r="ORK8" s="149"/>
      <c r="ORL8" s="149"/>
      <c r="ORM8" s="149"/>
      <c r="ORN8" s="149"/>
      <c r="ORO8" s="149"/>
      <c r="ORP8" s="149"/>
      <c r="ORQ8" s="149"/>
      <c r="ORR8" s="149"/>
      <c r="ORS8" s="149"/>
      <c r="ORT8" s="149"/>
      <c r="ORU8" s="149"/>
      <c r="ORV8" s="149"/>
      <c r="ORW8" s="149"/>
      <c r="ORX8" s="149"/>
      <c r="ORY8" s="149"/>
      <c r="ORZ8" s="149"/>
      <c r="OSA8" s="149"/>
      <c r="OSB8" s="149"/>
      <c r="OSC8" s="149"/>
      <c r="OSD8" s="149"/>
      <c r="OSE8" s="149"/>
      <c r="OSF8" s="149"/>
      <c r="OSG8" s="149"/>
      <c r="OSH8" s="149"/>
      <c r="OSI8" s="149"/>
      <c r="OSJ8" s="149"/>
      <c r="OSK8" s="149"/>
      <c r="OSL8" s="149"/>
      <c r="OSM8" s="149"/>
      <c r="OSN8" s="149"/>
      <c r="OSO8" s="149"/>
      <c r="OSP8" s="149"/>
      <c r="OSQ8" s="149"/>
      <c r="OSR8" s="149"/>
      <c r="OSS8" s="149"/>
      <c r="OST8" s="149"/>
      <c r="OSU8" s="149"/>
      <c r="OSV8" s="149"/>
      <c r="OSW8" s="149"/>
      <c r="OSX8" s="149"/>
      <c r="OSY8" s="149"/>
      <c r="OSZ8" s="149"/>
      <c r="OTA8" s="149"/>
      <c r="OTB8" s="149"/>
      <c r="OTC8" s="149"/>
      <c r="OTD8" s="149"/>
      <c r="OTE8" s="149"/>
      <c r="OTF8" s="149"/>
      <c r="OTG8" s="149"/>
      <c r="OTH8" s="149"/>
      <c r="OTI8" s="149"/>
      <c r="OTJ8" s="149"/>
      <c r="OTK8" s="149"/>
      <c r="OTL8" s="149"/>
      <c r="OTM8" s="149"/>
      <c r="OTN8" s="149"/>
      <c r="OTO8" s="149"/>
      <c r="OTP8" s="149"/>
      <c r="OTQ8" s="149"/>
      <c r="OTR8" s="149"/>
      <c r="OTS8" s="149"/>
      <c r="OTT8" s="149"/>
      <c r="OTU8" s="149"/>
      <c r="OTV8" s="149"/>
      <c r="OTW8" s="149"/>
      <c r="OTX8" s="149"/>
      <c r="OTY8" s="149"/>
      <c r="OTZ8" s="149"/>
      <c r="OUA8" s="149"/>
      <c r="OUB8" s="149"/>
      <c r="OUC8" s="149"/>
      <c r="OUD8" s="149"/>
      <c r="OUE8" s="149"/>
      <c r="OUF8" s="149"/>
      <c r="OUG8" s="149"/>
      <c r="OUH8" s="149"/>
      <c r="OUI8" s="149"/>
      <c r="OUJ8" s="149"/>
      <c r="OUK8" s="149"/>
      <c r="OUL8" s="149"/>
      <c r="OUM8" s="149"/>
      <c r="OUN8" s="149"/>
      <c r="OUO8" s="149"/>
      <c r="OUP8" s="149"/>
      <c r="OUQ8" s="149"/>
      <c r="OUR8" s="149"/>
      <c r="OUS8" s="149"/>
      <c r="OUT8" s="149"/>
      <c r="OUU8" s="149"/>
      <c r="OUV8" s="149"/>
      <c r="OUW8" s="149"/>
      <c r="OUX8" s="149"/>
      <c r="OUY8" s="149"/>
      <c r="OUZ8" s="149"/>
      <c r="OVA8" s="149"/>
      <c r="OVB8" s="149"/>
      <c r="OVC8" s="149"/>
      <c r="OVD8" s="149"/>
      <c r="OVE8" s="149"/>
      <c r="OVF8" s="149"/>
      <c r="OVG8" s="149"/>
      <c r="OVH8" s="149"/>
      <c r="OVI8" s="149"/>
      <c r="OVJ8" s="149"/>
      <c r="OVK8" s="149"/>
      <c r="OVL8" s="149"/>
      <c r="OVM8" s="149"/>
      <c r="OVN8" s="149"/>
      <c r="OVO8" s="149"/>
      <c r="OVP8" s="149"/>
      <c r="OVQ8" s="149"/>
      <c r="OVR8" s="149"/>
      <c r="OVS8" s="149"/>
      <c r="OVT8" s="149"/>
      <c r="OVU8" s="149"/>
      <c r="OVV8" s="149"/>
      <c r="OVW8" s="149"/>
      <c r="OVX8" s="149"/>
      <c r="OVY8" s="149"/>
      <c r="OVZ8" s="149"/>
      <c r="OWA8" s="149"/>
      <c r="OWB8" s="149"/>
      <c r="OWC8" s="149"/>
      <c r="OWD8" s="149"/>
      <c r="OWE8" s="149"/>
      <c r="OWF8" s="149"/>
      <c r="OWG8" s="149"/>
      <c r="OWH8" s="149"/>
      <c r="OWI8" s="149"/>
      <c r="OWJ8" s="149"/>
      <c r="OWK8" s="149"/>
      <c r="OWL8" s="149"/>
      <c r="OWM8" s="149"/>
      <c r="OWN8" s="149"/>
      <c r="OWO8" s="149"/>
      <c r="OWP8" s="149"/>
      <c r="OWQ8" s="149"/>
      <c r="OWR8" s="149"/>
      <c r="OWS8" s="149"/>
      <c r="OWT8" s="149"/>
      <c r="OWU8" s="149"/>
      <c r="OWV8" s="149"/>
      <c r="OWW8" s="149"/>
      <c r="OWX8" s="149"/>
      <c r="OWY8" s="149"/>
      <c r="OWZ8" s="149"/>
      <c r="OXA8" s="149"/>
      <c r="OXB8" s="149"/>
      <c r="OXC8" s="149"/>
      <c r="OXD8" s="149"/>
      <c r="OXE8" s="149"/>
      <c r="OXF8" s="149"/>
      <c r="OXG8" s="149"/>
      <c r="OXH8" s="149"/>
      <c r="OXI8" s="149"/>
      <c r="OXJ8" s="149"/>
      <c r="OXK8" s="149"/>
      <c r="OXL8" s="149"/>
      <c r="OXM8" s="149"/>
      <c r="OXN8" s="149"/>
      <c r="OXO8" s="149"/>
      <c r="OXP8" s="149"/>
      <c r="OXQ8" s="149"/>
      <c r="OXR8" s="149"/>
      <c r="OXS8" s="149"/>
      <c r="OXT8" s="149"/>
      <c r="OXU8" s="149"/>
      <c r="OXV8" s="149"/>
      <c r="OXW8" s="149"/>
      <c r="OXX8" s="149"/>
      <c r="OXY8" s="149"/>
      <c r="OXZ8" s="149"/>
      <c r="OYA8" s="149"/>
      <c r="OYB8" s="149"/>
      <c r="OYC8" s="149"/>
      <c r="OYD8" s="149"/>
      <c r="OYE8" s="149"/>
      <c r="OYF8" s="149"/>
      <c r="OYG8" s="149"/>
      <c r="OYH8" s="149"/>
      <c r="OYI8" s="149"/>
      <c r="OYJ8" s="149"/>
      <c r="OYK8" s="149"/>
      <c r="OYL8" s="149"/>
      <c r="OYM8" s="149"/>
      <c r="OYN8" s="149"/>
      <c r="OYO8" s="149"/>
      <c r="OYP8" s="149"/>
      <c r="OYQ8" s="149"/>
      <c r="OYR8" s="149"/>
      <c r="OYS8" s="149"/>
      <c r="OYT8" s="149"/>
      <c r="OYU8" s="149"/>
      <c r="OYV8" s="149"/>
      <c r="OYW8" s="149"/>
      <c r="OYX8" s="149"/>
      <c r="OYY8" s="149"/>
      <c r="OYZ8" s="149"/>
      <c r="OZA8" s="149"/>
      <c r="OZB8" s="149"/>
      <c r="OZC8" s="149"/>
      <c r="OZD8" s="149"/>
      <c r="OZE8" s="149"/>
      <c r="OZF8" s="149"/>
      <c r="OZG8" s="149"/>
      <c r="OZH8" s="149"/>
      <c r="OZI8" s="149"/>
      <c r="OZJ8" s="149"/>
      <c r="OZK8" s="149"/>
      <c r="OZL8" s="149"/>
      <c r="OZM8" s="149"/>
      <c r="OZN8" s="149"/>
      <c r="OZO8" s="149"/>
      <c r="OZP8" s="149"/>
      <c r="OZQ8" s="149"/>
      <c r="OZR8" s="149"/>
      <c r="OZS8" s="149"/>
      <c r="OZT8" s="149"/>
      <c r="OZU8" s="149"/>
      <c r="OZV8" s="149"/>
      <c r="OZW8" s="149"/>
      <c r="OZX8" s="149"/>
      <c r="OZY8" s="149"/>
      <c r="OZZ8" s="149"/>
      <c r="PAA8" s="149"/>
      <c r="PAB8" s="149"/>
      <c r="PAC8" s="149"/>
      <c r="PAD8" s="149"/>
      <c r="PAE8" s="149"/>
      <c r="PAF8" s="149"/>
      <c r="PAG8" s="149"/>
      <c r="PAH8" s="149"/>
      <c r="PAI8" s="149"/>
      <c r="PAJ8" s="149"/>
      <c r="PAK8" s="149"/>
      <c r="PAL8" s="149"/>
      <c r="PAM8" s="149"/>
      <c r="PAN8" s="149"/>
      <c r="PAO8" s="149"/>
      <c r="PAP8" s="149"/>
      <c r="PAQ8" s="149"/>
      <c r="PAR8" s="149"/>
      <c r="PAS8" s="149"/>
      <c r="PAT8" s="149"/>
      <c r="PAU8" s="149"/>
      <c r="PAV8" s="149"/>
      <c r="PAW8" s="149"/>
      <c r="PAX8" s="149"/>
      <c r="PAY8" s="149"/>
      <c r="PAZ8" s="149"/>
      <c r="PBA8" s="149"/>
      <c r="PBB8" s="149"/>
      <c r="PBC8" s="149"/>
      <c r="PBD8" s="149"/>
      <c r="PBE8" s="149"/>
      <c r="PBF8" s="149"/>
      <c r="PBG8" s="149"/>
      <c r="PBH8" s="149"/>
      <c r="PBI8" s="149"/>
      <c r="PBJ8" s="149"/>
      <c r="PBK8" s="149"/>
      <c r="PBL8" s="149"/>
      <c r="PBM8" s="149"/>
      <c r="PBN8" s="149"/>
      <c r="PBO8" s="149"/>
      <c r="PBP8" s="149"/>
      <c r="PBQ8" s="149"/>
      <c r="PBR8" s="149"/>
      <c r="PBS8" s="149"/>
      <c r="PBT8" s="149"/>
      <c r="PBU8" s="149"/>
      <c r="PBV8" s="149"/>
      <c r="PBW8" s="149"/>
      <c r="PBX8" s="149"/>
      <c r="PBY8" s="149"/>
      <c r="PBZ8" s="149"/>
      <c r="PCA8" s="149"/>
      <c r="PCB8" s="149"/>
      <c r="PCC8" s="149"/>
      <c r="PCD8" s="149"/>
      <c r="PCE8" s="149"/>
      <c r="PCF8" s="149"/>
      <c r="PCG8" s="149"/>
      <c r="PCH8" s="149"/>
      <c r="PCI8" s="149"/>
      <c r="PCJ8" s="149"/>
      <c r="PCK8" s="149"/>
      <c r="PCL8" s="149"/>
      <c r="PCM8" s="149"/>
      <c r="PCN8" s="149"/>
      <c r="PCO8" s="149"/>
      <c r="PCP8" s="149"/>
      <c r="PCQ8" s="149"/>
      <c r="PCR8" s="149"/>
      <c r="PCS8" s="149"/>
      <c r="PCT8" s="149"/>
      <c r="PCU8" s="149"/>
      <c r="PCV8" s="149"/>
      <c r="PCW8" s="149"/>
      <c r="PCX8" s="149"/>
      <c r="PCY8" s="149"/>
      <c r="PCZ8" s="149"/>
      <c r="PDA8" s="149"/>
      <c r="PDB8" s="149"/>
      <c r="PDC8" s="149"/>
      <c r="PDD8" s="149"/>
      <c r="PDE8" s="149"/>
      <c r="PDF8" s="149"/>
      <c r="PDG8" s="149"/>
      <c r="PDH8" s="149"/>
      <c r="PDI8" s="149"/>
      <c r="PDJ8" s="149"/>
      <c r="PDK8" s="149"/>
      <c r="PDL8" s="149"/>
      <c r="PDM8" s="149"/>
      <c r="PDN8" s="149"/>
      <c r="PDO8" s="149"/>
      <c r="PDP8" s="149"/>
      <c r="PDQ8" s="149"/>
      <c r="PDR8" s="149"/>
      <c r="PDS8" s="149"/>
      <c r="PDT8" s="149"/>
      <c r="PDU8" s="149"/>
      <c r="PDV8" s="149"/>
      <c r="PDW8" s="149"/>
      <c r="PDX8" s="149"/>
      <c r="PDY8" s="149"/>
      <c r="PDZ8" s="149"/>
      <c r="PEA8" s="149"/>
      <c r="PEB8" s="149"/>
      <c r="PEC8" s="149"/>
      <c r="PED8" s="149"/>
      <c r="PEE8" s="149"/>
      <c r="PEF8" s="149"/>
      <c r="PEG8" s="149"/>
      <c r="PEH8" s="149"/>
      <c r="PEI8" s="149"/>
      <c r="PEJ8" s="149"/>
      <c r="PEK8" s="149"/>
      <c r="PEL8" s="149"/>
      <c r="PEM8" s="149"/>
      <c r="PEN8" s="149"/>
      <c r="PEO8" s="149"/>
      <c r="PEP8" s="149"/>
      <c r="PEQ8" s="149"/>
      <c r="PER8" s="149"/>
      <c r="PES8" s="149"/>
      <c r="PET8" s="149"/>
      <c r="PEU8" s="149"/>
      <c r="PEV8" s="149"/>
      <c r="PEW8" s="149"/>
      <c r="PEX8" s="149"/>
      <c r="PEY8" s="149"/>
      <c r="PEZ8" s="149"/>
      <c r="PFA8" s="149"/>
      <c r="PFB8" s="149"/>
      <c r="PFC8" s="149"/>
      <c r="PFD8" s="149"/>
      <c r="PFE8" s="149"/>
      <c r="PFF8" s="149"/>
      <c r="PFG8" s="149"/>
      <c r="PFH8" s="149"/>
      <c r="PFI8" s="149"/>
      <c r="PFJ8" s="149"/>
      <c r="PFK8" s="149"/>
      <c r="PFL8" s="149"/>
      <c r="PFM8" s="149"/>
      <c r="PFN8" s="149"/>
      <c r="PFO8" s="149"/>
      <c r="PFP8" s="149"/>
      <c r="PFQ8" s="149"/>
      <c r="PFR8" s="149"/>
      <c r="PFS8" s="149"/>
      <c r="PFT8" s="149"/>
      <c r="PFU8" s="149"/>
      <c r="PFV8" s="149"/>
      <c r="PFW8" s="149"/>
      <c r="PFX8" s="149"/>
      <c r="PFY8" s="149"/>
      <c r="PFZ8" s="149"/>
      <c r="PGA8" s="149"/>
      <c r="PGB8" s="149"/>
      <c r="PGC8" s="149"/>
      <c r="PGD8" s="149"/>
      <c r="PGE8" s="149"/>
      <c r="PGF8" s="149"/>
      <c r="PGG8" s="149"/>
      <c r="PGH8" s="149"/>
      <c r="PGI8" s="149"/>
      <c r="PGJ8" s="149"/>
      <c r="PGK8" s="149"/>
      <c r="PGL8" s="149"/>
      <c r="PGM8" s="149"/>
      <c r="PGN8" s="149"/>
      <c r="PGO8" s="149"/>
      <c r="PGP8" s="149"/>
      <c r="PGQ8" s="149"/>
      <c r="PGR8" s="149"/>
      <c r="PGS8" s="149"/>
      <c r="PGT8" s="149"/>
      <c r="PGU8" s="149"/>
      <c r="PGV8" s="149"/>
      <c r="PGW8" s="149"/>
      <c r="PGX8" s="149"/>
      <c r="PGY8" s="149"/>
      <c r="PGZ8" s="149"/>
      <c r="PHA8" s="149"/>
      <c r="PHB8" s="149"/>
      <c r="PHC8" s="149"/>
      <c r="PHD8" s="149"/>
      <c r="PHE8" s="149"/>
      <c r="PHF8" s="149"/>
      <c r="PHG8" s="149"/>
      <c r="PHH8" s="149"/>
      <c r="PHI8" s="149"/>
      <c r="PHJ8" s="149"/>
      <c r="PHK8" s="149"/>
      <c r="PHL8" s="149"/>
      <c r="PHM8" s="149"/>
      <c r="PHN8" s="149"/>
      <c r="PHO8" s="149"/>
      <c r="PHP8" s="149"/>
      <c r="PHQ8" s="149"/>
      <c r="PHR8" s="149"/>
      <c r="PHS8" s="149"/>
      <c r="PHT8" s="149"/>
      <c r="PHU8" s="149"/>
      <c r="PHV8" s="149"/>
      <c r="PHW8" s="149"/>
      <c r="PHX8" s="149"/>
      <c r="PHY8" s="149"/>
      <c r="PHZ8" s="149"/>
      <c r="PIA8" s="149"/>
      <c r="PIB8" s="149"/>
      <c r="PIC8" s="149"/>
      <c r="PID8" s="149"/>
      <c r="PIE8" s="149"/>
      <c r="PIF8" s="149"/>
      <c r="PIG8" s="149"/>
      <c r="PIH8" s="149"/>
      <c r="PII8" s="149"/>
      <c r="PIJ8" s="149"/>
      <c r="PIK8" s="149"/>
      <c r="PIL8" s="149"/>
      <c r="PIM8" s="149"/>
      <c r="PIN8" s="149"/>
      <c r="PIO8" s="149"/>
      <c r="PIP8" s="149"/>
      <c r="PIQ8" s="149"/>
      <c r="PIR8" s="149"/>
      <c r="PIS8" s="149"/>
      <c r="PIT8" s="149"/>
      <c r="PIU8" s="149"/>
      <c r="PIV8" s="149"/>
      <c r="PIW8" s="149"/>
      <c r="PIX8" s="149"/>
      <c r="PIY8" s="149"/>
      <c r="PIZ8" s="149"/>
      <c r="PJA8" s="149"/>
      <c r="PJB8" s="149"/>
      <c r="PJC8" s="149"/>
      <c r="PJD8" s="149"/>
      <c r="PJE8" s="149"/>
      <c r="PJF8" s="149"/>
      <c r="PJG8" s="149"/>
      <c r="PJH8" s="149"/>
      <c r="PJI8" s="149"/>
      <c r="PJJ8" s="149"/>
      <c r="PJK8" s="149"/>
      <c r="PJL8" s="149"/>
      <c r="PJM8" s="149"/>
      <c r="PJN8" s="149"/>
      <c r="PJO8" s="149"/>
      <c r="PJP8" s="149"/>
      <c r="PJQ8" s="149"/>
      <c r="PJR8" s="149"/>
      <c r="PJS8" s="149"/>
      <c r="PJT8" s="149"/>
      <c r="PJU8" s="149"/>
      <c r="PJV8" s="149"/>
      <c r="PJW8" s="149"/>
      <c r="PJX8" s="149"/>
      <c r="PJY8" s="149"/>
      <c r="PJZ8" s="149"/>
      <c r="PKA8" s="149"/>
      <c r="PKB8" s="149"/>
      <c r="PKC8" s="149"/>
      <c r="PKD8" s="149"/>
      <c r="PKE8" s="149"/>
      <c r="PKF8" s="149"/>
      <c r="PKG8" s="149"/>
      <c r="PKH8" s="149"/>
      <c r="PKI8" s="149"/>
      <c r="PKJ8" s="149"/>
      <c r="PKK8" s="149"/>
      <c r="PKL8" s="149"/>
      <c r="PKM8" s="149"/>
      <c r="PKN8" s="149"/>
      <c r="PKO8" s="149"/>
      <c r="PKP8" s="149"/>
      <c r="PKQ8" s="149"/>
      <c r="PKR8" s="149"/>
      <c r="PKS8" s="149"/>
      <c r="PKT8" s="149"/>
      <c r="PKU8" s="149"/>
      <c r="PKV8" s="149"/>
      <c r="PKW8" s="149"/>
      <c r="PKX8" s="149"/>
      <c r="PKY8" s="149"/>
      <c r="PKZ8" s="149"/>
      <c r="PLA8" s="149"/>
      <c r="PLB8" s="149"/>
      <c r="PLC8" s="149"/>
      <c r="PLD8" s="149"/>
      <c r="PLE8" s="149"/>
      <c r="PLF8" s="149"/>
      <c r="PLG8" s="149"/>
      <c r="PLH8" s="149"/>
      <c r="PLI8" s="149"/>
      <c r="PLJ8" s="149"/>
      <c r="PLK8" s="149"/>
      <c r="PLL8" s="149"/>
      <c r="PLM8" s="149"/>
      <c r="PLN8" s="149"/>
      <c r="PLO8" s="149"/>
      <c r="PLP8" s="149"/>
      <c r="PLQ8" s="149"/>
      <c r="PLR8" s="149"/>
      <c r="PLS8" s="149"/>
      <c r="PLT8" s="149"/>
      <c r="PLU8" s="149"/>
      <c r="PLV8" s="149"/>
      <c r="PLW8" s="149"/>
      <c r="PLX8" s="149"/>
      <c r="PLY8" s="149"/>
      <c r="PLZ8" s="149"/>
      <c r="PMA8" s="149"/>
      <c r="PMB8" s="149"/>
      <c r="PMC8" s="149"/>
      <c r="PMD8" s="149"/>
      <c r="PME8" s="149"/>
      <c r="PMF8" s="149"/>
      <c r="PMG8" s="149"/>
      <c r="PMH8" s="149"/>
      <c r="PMI8" s="149"/>
      <c r="PMJ8" s="149"/>
      <c r="PMK8" s="149"/>
      <c r="PML8" s="149"/>
      <c r="PMM8" s="149"/>
      <c r="PMN8" s="149"/>
      <c r="PMO8" s="149"/>
      <c r="PMP8" s="149"/>
      <c r="PMQ8" s="149"/>
      <c r="PMR8" s="149"/>
      <c r="PMS8" s="149"/>
      <c r="PMT8" s="149"/>
      <c r="PMU8" s="149"/>
      <c r="PMV8" s="149"/>
      <c r="PMW8" s="149"/>
      <c r="PMX8" s="149"/>
      <c r="PMY8" s="149"/>
      <c r="PMZ8" s="149"/>
      <c r="PNA8" s="149"/>
      <c r="PNB8" s="149"/>
      <c r="PNC8" s="149"/>
      <c r="PND8" s="149"/>
      <c r="PNE8" s="149"/>
      <c r="PNF8" s="149"/>
      <c r="PNG8" s="149"/>
      <c r="PNH8" s="149"/>
      <c r="PNI8" s="149"/>
      <c r="PNJ8" s="149"/>
      <c r="PNK8" s="149"/>
      <c r="PNL8" s="149"/>
      <c r="PNM8" s="149"/>
      <c r="PNN8" s="149"/>
      <c r="PNO8" s="149"/>
      <c r="PNP8" s="149"/>
      <c r="PNQ8" s="149"/>
      <c r="PNR8" s="149"/>
      <c r="PNS8" s="149"/>
      <c r="PNT8" s="149"/>
      <c r="PNU8" s="149"/>
      <c r="PNV8" s="149"/>
      <c r="PNW8" s="149"/>
      <c r="PNX8" s="149"/>
      <c r="PNY8" s="149"/>
      <c r="PNZ8" s="149"/>
      <c r="POA8" s="149"/>
      <c r="POB8" s="149"/>
      <c r="POC8" s="149"/>
      <c r="POD8" s="149"/>
      <c r="POE8" s="149"/>
      <c r="POF8" s="149"/>
      <c r="POG8" s="149"/>
      <c r="POH8" s="149"/>
      <c r="POI8" s="149"/>
      <c r="POJ8" s="149"/>
      <c r="POK8" s="149"/>
      <c r="POL8" s="149"/>
      <c r="POM8" s="149"/>
      <c r="PON8" s="149"/>
      <c r="POO8" s="149"/>
      <c r="POP8" s="149"/>
      <c r="POQ8" s="149"/>
      <c r="POR8" s="149"/>
      <c r="POS8" s="149"/>
      <c r="POT8" s="149"/>
      <c r="POU8" s="149"/>
      <c r="POV8" s="149"/>
      <c r="POW8" s="149"/>
      <c r="POX8" s="149"/>
      <c r="POY8" s="149"/>
      <c r="POZ8" s="149"/>
      <c r="PPA8" s="149"/>
      <c r="PPB8" s="149"/>
      <c r="PPC8" s="149"/>
      <c r="PPD8" s="149"/>
      <c r="PPE8" s="149"/>
      <c r="PPF8" s="149"/>
      <c r="PPG8" s="149"/>
      <c r="PPH8" s="149"/>
      <c r="PPI8" s="149"/>
      <c r="PPJ8" s="149"/>
      <c r="PPK8" s="149"/>
      <c r="PPL8" s="149"/>
      <c r="PPM8" s="149"/>
      <c r="PPN8" s="149"/>
      <c r="PPO8" s="149"/>
      <c r="PPP8" s="149"/>
      <c r="PPQ8" s="149"/>
      <c r="PPR8" s="149"/>
      <c r="PPS8" s="149"/>
      <c r="PPT8" s="149"/>
      <c r="PPU8" s="149"/>
      <c r="PPV8" s="149"/>
      <c r="PPW8" s="149"/>
      <c r="PPX8" s="149"/>
      <c r="PPY8" s="149"/>
      <c r="PPZ8" s="149"/>
      <c r="PQA8" s="149"/>
      <c r="PQB8" s="149"/>
      <c r="PQC8" s="149"/>
      <c r="PQD8" s="149"/>
      <c r="PQE8" s="149"/>
      <c r="PQF8" s="149"/>
      <c r="PQG8" s="149"/>
      <c r="PQH8" s="149"/>
      <c r="PQI8" s="149"/>
      <c r="PQJ8" s="149"/>
      <c r="PQK8" s="149"/>
      <c r="PQL8" s="149"/>
      <c r="PQM8" s="149"/>
      <c r="PQN8" s="149"/>
      <c r="PQO8" s="149"/>
      <c r="PQP8" s="149"/>
      <c r="PQQ8" s="149"/>
      <c r="PQR8" s="149"/>
      <c r="PQS8" s="149"/>
      <c r="PQT8" s="149"/>
      <c r="PQU8" s="149"/>
      <c r="PQV8" s="149"/>
      <c r="PQW8" s="149"/>
      <c r="PQX8" s="149"/>
      <c r="PQY8" s="149"/>
      <c r="PQZ8" s="149"/>
      <c r="PRA8" s="149"/>
      <c r="PRB8" s="149"/>
      <c r="PRC8" s="149"/>
      <c r="PRD8" s="149"/>
      <c r="PRE8" s="149"/>
      <c r="PRF8" s="149"/>
      <c r="PRG8" s="149"/>
      <c r="PRH8" s="149"/>
      <c r="PRI8" s="149"/>
      <c r="PRJ8" s="149"/>
      <c r="PRK8" s="149"/>
      <c r="PRL8" s="149"/>
      <c r="PRM8" s="149"/>
      <c r="PRN8" s="149"/>
      <c r="PRO8" s="149"/>
      <c r="PRP8" s="149"/>
      <c r="PRQ8" s="149"/>
      <c r="PRR8" s="149"/>
      <c r="PRS8" s="149"/>
      <c r="PRT8" s="149"/>
      <c r="PRU8" s="149"/>
      <c r="PRV8" s="149"/>
      <c r="PRW8" s="149"/>
      <c r="PRX8" s="149"/>
      <c r="PRY8" s="149"/>
      <c r="PRZ8" s="149"/>
      <c r="PSA8" s="149"/>
      <c r="PSB8" s="149"/>
      <c r="PSC8" s="149"/>
      <c r="PSD8" s="149"/>
      <c r="PSE8" s="149"/>
      <c r="PSF8" s="149"/>
      <c r="PSG8" s="149"/>
      <c r="PSH8" s="149"/>
      <c r="PSI8" s="149"/>
      <c r="PSJ8" s="149"/>
      <c r="PSK8" s="149"/>
      <c r="PSL8" s="149"/>
      <c r="PSM8" s="149"/>
      <c r="PSN8" s="149"/>
      <c r="PSO8" s="149"/>
      <c r="PSP8" s="149"/>
      <c r="PSQ8" s="149"/>
      <c r="PSR8" s="149"/>
      <c r="PSS8" s="149"/>
      <c r="PST8" s="149"/>
      <c r="PSU8" s="149"/>
      <c r="PSV8" s="149"/>
      <c r="PSW8" s="149"/>
      <c r="PSX8" s="149"/>
      <c r="PSY8" s="149"/>
      <c r="PSZ8" s="149"/>
      <c r="PTA8" s="149"/>
      <c r="PTB8" s="149"/>
      <c r="PTC8" s="149"/>
      <c r="PTD8" s="149"/>
      <c r="PTE8" s="149"/>
      <c r="PTF8" s="149"/>
      <c r="PTG8" s="149"/>
      <c r="PTH8" s="149"/>
      <c r="PTI8" s="149"/>
      <c r="PTJ8" s="149"/>
      <c r="PTK8" s="149"/>
      <c r="PTL8" s="149"/>
      <c r="PTM8" s="149"/>
      <c r="PTN8" s="149"/>
      <c r="PTO8" s="149"/>
      <c r="PTP8" s="149"/>
      <c r="PTQ8" s="149"/>
      <c r="PTR8" s="149"/>
      <c r="PTS8" s="149"/>
      <c r="PTT8" s="149"/>
      <c r="PTU8" s="149"/>
      <c r="PTV8" s="149"/>
      <c r="PTW8" s="149"/>
      <c r="PTX8" s="149"/>
      <c r="PTY8" s="149"/>
      <c r="PTZ8" s="149"/>
      <c r="PUA8" s="149"/>
      <c r="PUB8" s="149"/>
      <c r="PUC8" s="149"/>
      <c r="PUD8" s="149"/>
      <c r="PUE8" s="149"/>
      <c r="PUF8" s="149"/>
      <c r="PUG8" s="149"/>
      <c r="PUH8" s="149"/>
      <c r="PUI8" s="149"/>
      <c r="PUJ8" s="149"/>
      <c r="PUK8" s="149"/>
      <c r="PUL8" s="149"/>
      <c r="PUM8" s="149"/>
      <c r="PUN8" s="149"/>
      <c r="PUO8" s="149"/>
      <c r="PUP8" s="149"/>
      <c r="PUQ8" s="149"/>
      <c r="PUR8" s="149"/>
      <c r="PUS8" s="149"/>
      <c r="PUT8" s="149"/>
      <c r="PUU8" s="149"/>
      <c r="PUV8" s="149"/>
      <c r="PUW8" s="149"/>
      <c r="PUX8" s="149"/>
      <c r="PUY8" s="149"/>
      <c r="PUZ8" s="149"/>
      <c r="PVA8" s="149"/>
      <c r="PVB8" s="149"/>
      <c r="PVC8" s="149"/>
      <c r="PVD8" s="149"/>
      <c r="PVE8" s="149"/>
      <c r="PVF8" s="149"/>
      <c r="PVG8" s="149"/>
      <c r="PVH8" s="149"/>
      <c r="PVI8" s="149"/>
      <c r="PVJ8" s="149"/>
      <c r="PVK8" s="149"/>
      <c r="PVL8" s="149"/>
      <c r="PVM8" s="149"/>
      <c r="PVN8" s="149"/>
      <c r="PVO8" s="149"/>
      <c r="PVP8" s="149"/>
      <c r="PVQ8" s="149"/>
      <c r="PVR8" s="149"/>
      <c r="PVS8" s="149"/>
      <c r="PVT8" s="149"/>
      <c r="PVU8" s="149"/>
      <c r="PVV8" s="149"/>
      <c r="PVW8" s="149"/>
      <c r="PVX8" s="149"/>
      <c r="PVY8" s="149"/>
      <c r="PVZ8" s="149"/>
      <c r="PWA8" s="149"/>
      <c r="PWB8" s="149"/>
      <c r="PWC8" s="149"/>
      <c r="PWD8" s="149"/>
      <c r="PWE8" s="149"/>
      <c r="PWF8" s="149"/>
      <c r="PWG8" s="149"/>
      <c r="PWH8" s="149"/>
      <c r="PWI8" s="149"/>
      <c r="PWJ8" s="149"/>
      <c r="PWK8" s="149"/>
      <c r="PWL8" s="149"/>
      <c r="PWM8" s="149"/>
      <c r="PWN8" s="149"/>
      <c r="PWO8" s="149"/>
      <c r="PWP8" s="149"/>
      <c r="PWQ8" s="149"/>
      <c r="PWR8" s="149"/>
      <c r="PWS8" s="149"/>
      <c r="PWT8" s="149"/>
      <c r="PWU8" s="149"/>
      <c r="PWV8" s="149"/>
      <c r="PWW8" s="149"/>
      <c r="PWX8" s="149"/>
      <c r="PWY8" s="149"/>
      <c r="PWZ8" s="149"/>
      <c r="PXA8" s="149"/>
      <c r="PXB8" s="149"/>
      <c r="PXC8" s="149"/>
      <c r="PXD8" s="149"/>
      <c r="PXE8" s="149"/>
      <c r="PXF8" s="149"/>
      <c r="PXG8" s="149"/>
      <c r="PXH8" s="149"/>
      <c r="PXI8" s="149"/>
      <c r="PXJ8" s="149"/>
      <c r="PXK8" s="149"/>
      <c r="PXL8" s="149"/>
      <c r="PXM8" s="149"/>
      <c r="PXN8" s="149"/>
      <c r="PXO8" s="149"/>
      <c r="PXP8" s="149"/>
      <c r="PXQ8" s="149"/>
      <c r="PXR8" s="149"/>
      <c r="PXS8" s="149"/>
      <c r="PXT8" s="149"/>
      <c r="PXU8" s="149"/>
      <c r="PXV8" s="149"/>
      <c r="PXW8" s="149"/>
      <c r="PXX8" s="149"/>
      <c r="PXY8" s="149"/>
      <c r="PXZ8" s="149"/>
      <c r="PYA8" s="149"/>
      <c r="PYB8" s="149"/>
      <c r="PYC8" s="149"/>
      <c r="PYD8" s="149"/>
      <c r="PYE8" s="149"/>
      <c r="PYF8" s="149"/>
      <c r="PYG8" s="149"/>
      <c r="PYH8" s="149"/>
      <c r="PYI8" s="149"/>
      <c r="PYJ8" s="149"/>
      <c r="PYK8" s="149"/>
      <c r="PYL8" s="149"/>
      <c r="PYM8" s="149"/>
      <c r="PYN8" s="149"/>
      <c r="PYO8" s="149"/>
      <c r="PYP8" s="149"/>
      <c r="PYQ8" s="149"/>
      <c r="PYR8" s="149"/>
      <c r="PYS8" s="149"/>
      <c r="PYT8" s="149"/>
      <c r="PYU8" s="149"/>
      <c r="PYV8" s="149"/>
      <c r="PYW8" s="149"/>
      <c r="PYX8" s="149"/>
      <c r="PYY8" s="149"/>
      <c r="PYZ8" s="149"/>
      <c r="PZA8" s="149"/>
      <c r="PZB8" s="149"/>
      <c r="PZC8" s="149"/>
      <c r="PZD8" s="149"/>
      <c r="PZE8" s="149"/>
      <c r="PZF8" s="149"/>
      <c r="PZG8" s="149"/>
      <c r="PZH8" s="149"/>
      <c r="PZI8" s="149"/>
      <c r="PZJ8" s="149"/>
      <c r="PZK8" s="149"/>
      <c r="PZL8" s="149"/>
      <c r="PZM8" s="149"/>
      <c r="PZN8" s="149"/>
      <c r="PZO8" s="149"/>
      <c r="PZP8" s="149"/>
      <c r="PZQ8" s="149"/>
      <c r="PZR8" s="149"/>
      <c r="PZS8" s="149"/>
      <c r="PZT8" s="149"/>
      <c r="PZU8" s="149"/>
      <c r="PZV8" s="149"/>
      <c r="PZW8" s="149"/>
      <c r="PZX8" s="149"/>
      <c r="PZY8" s="149"/>
      <c r="PZZ8" s="149"/>
      <c r="QAA8" s="149"/>
      <c r="QAB8" s="149"/>
      <c r="QAC8" s="149"/>
      <c r="QAD8" s="149"/>
      <c r="QAE8" s="149"/>
      <c r="QAF8" s="149"/>
      <c r="QAG8" s="149"/>
      <c r="QAH8" s="149"/>
      <c r="QAI8" s="149"/>
      <c r="QAJ8" s="149"/>
      <c r="QAK8" s="149"/>
      <c r="QAL8" s="149"/>
      <c r="QAM8" s="149"/>
      <c r="QAN8" s="149"/>
      <c r="QAO8" s="149"/>
      <c r="QAP8" s="149"/>
      <c r="QAQ8" s="149"/>
      <c r="QAR8" s="149"/>
      <c r="QAS8" s="149"/>
      <c r="QAT8" s="149"/>
      <c r="QAU8" s="149"/>
      <c r="QAV8" s="149"/>
      <c r="QAW8" s="149"/>
      <c r="QAX8" s="149"/>
      <c r="QAY8" s="149"/>
      <c r="QAZ8" s="149"/>
      <c r="QBA8" s="149"/>
      <c r="QBB8" s="149"/>
      <c r="QBC8" s="149"/>
      <c r="QBD8" s="149"/>
      <c r="QBE8" s="149"/>
      <c r="QBF8" s="149"/>
      <c r="QBG8" s="149"/>
      <c r="QBH8" s="149"/>
      <c r="QBI8" s="149"/>
      <c r="QBJ8" s="149"/>
      <c r="QBK8" s="149"/>
      <c r="QBL8" s="149"/>
      <c r="QBM8" s="149"/>
      <c r="QBN8" s="149"/>
      <c r="QBO8" s="149"/>
      <c r="QBP8" s="149"/>
      <c r="QBQ8" s="149"/>
      <c r="QBR8" s="149"/>
      <c r="QBS8" s="149"/>
      <c r="QBT8" s="149"/>
      <c r="QBU8" s="149"/>
      <c r="QBV8" s="149"/>
      <c r="QBW8" s="149"/>
      <c r="QBX8" s="149"/>
      <c r="QBY8" s="149"/>
      <c r="QBZ8" s="149"/>
      <c r="QCA8" s="149"/>
      <c r="QCB8" s="149"/>
      <c r="QCC8" s="149"/>
      <c r="QCD8" s="149"/>
      <c r="QCE8" s="149"/>
      <c r="QCF8" s="149"/>
      <c r="QCG8" s="149"/>
      <c r="QCH8" s="149"/>
      <c r="QCI8" s="149"/>
      <c r="QCJ8" s="149"/>
      <c r="QCK8" s="149"/>
      <c r="QCL8" s="149"/>
      <c r="QCM8" s="149"/>
      <c r="QCN8" s="149"/>
      <c r="QCO8" s="149"/>
      <c r="QCP8" s="149"/>
      <c r="QCQ8" s="149"/>
      <c r="QCR8" s="149"/>
      <c r="QCS8" s="149"/>
      <c r="QCT8" s="149"/>
      <c r="QCU8" s="149"/>
      <c r="QCV8" s="149"/>
      <c r="QCW8" s="149"/>
      <c r="QCX8" s="149"/>
      <c r="QCY8" s="149"/>
      <c r="QCZ8" s="149"/>
      <c r="QDA8" s="149"/>
      <c r="QDB8" s="149"/>
      <c r="QDC8" s="149"/>
      <c r="QDD8" s="149"/>
      <c r="QDE8" s="149"/>
      <c r="QDF8" s="149"/>
      <c r="QDG8" s="149"/>
      <c r="QDH8" s="149"/>
      <c r="QDI8" s="149"/>
      <c r="QDJ8" s="149"/>
      <c r="QDK8" s="149"/>
      <c r="QDL8" s="149"/>
      <c r="QDM8" s="149"/>
      <c r="QDN8" s="149"/>
      <c r="QDO8" s="149"/>
      <c r="QDP8" s="149"/>
      <c r="QDQ8" s="149"/>
      <c r="QDR8" s="149"/>
      <c r="QDS8" s="149"/>
      <c r="QDT8" s="149"/>
      <c r="QDU8" s="149"/>
      <c r="QDV8" s="149"/>
      <c r="QDW8" s="149"/>
      <c r="QDX8" s="149"/>
      <c r="QDY8" s="149"/>
      <c r="QDZ8" s="149"/>
      <c r="QEA8" s="149"/>
      <c r="QEB8" s="149"/>
      <c r="QEC8" s="149"/>
      <c r="QED8" s="149"/>
      <c r="QEE8" s="149"/>
      <c r="QEF8" s="149"/>
      <c r="QEG8" s="149"/>
      <c r="QEH8" s="149"/>
      <c r="QEI8" s="149"/>
      <c r="QEJ8" s="149"/>
      <c r="QEK8" s="149"/>
      <c r="QEL8" s="149"/>
      <c r="QEM8" s="149"/>
      <c r="QEN8" s="149"/>
      <c r="QEO8" s="149"/>
      <c r="QEP8" s="149"/>
      <c r="QEQ8" s="149"/>
      <c r="QER8" s="149"/>
      <c r="QES8" s="149"/>
      <c r="QET8" s="149"/>
      <c r="QEU8" s="149"/>
      <c r="QEV8" s="149"/>
      <c r="QEW8" s="149"/>
      <c r="QEX8" s="149"/>
      <c r="QEY8" s="149"/>
      <c r="QEZ8" s="149"/>
      <c r="QFA8" s="149"/>
      <c r="QFB8" s="149"/>
      <c r="QFC8" s="149"/>
      <c r="QFD8" s="149"/>
      <c r="QFE8" s="149"/>
      <c r="QFF8" s="149"/>
      <c r="QFG8" s="149"/>
      <c r="QFH8" s="149"/>
      <c r="QFI8" s="149"/>
      <c r="QFJ8" s="149"/>
      <c r="QFK8" s="149"/>
      <c r="QFL8" s="149"/>
      <c r="QFM8" s="149"/>
      <c r="QFN8" s="149"/>
      <c r="QFO8" s="149"/>
      <c r="QFP8" s="149"/>
      <c r="QFQ8" s="149"/>
      <c r="QFR8" s="149"/>
      <c r="QFS8" s="149"/>
      <c r="QFT8" s="149"/>
      <c r="QFU8" s="149"/>
      <c r="QFV8" s="149"/>
      <c r="QFW8" s="149"/>
      <c r="QFX8" s="149"/>
      <c r="QFY8" s="149"/>
      <c r="QFZ8" s="149"/>
      <c r="QGA8" s="149"/>
      <c r="QGB8" s="149"/>
      <c r="QGC8" s="149"/>
      <c r="QGD8" s="149"/>
      <c r="QGE8" s="149"/>
      <c r="QGF8" s="149"/>
      <c r="QGG8" s="149"/>
      <c r="QGH8" s="149"/>
      <c r="QGI8" s="149"/>
      <c r="QGJ8" s="149"/>
      <c r="QGK8" s="149"/>
      <c r="QGL8" s="149"/>
      <c r="QGM8" s="149"/>
      <c r="QGN8" s="149"/>
      <c r="QGO8" s="149"/>
      <c r="QGP8" s="149"/>
      <c r="QGQ8" s="149"/>
      <c r="QGR8" s="149"/>
      <c r="QGS8" s="149"/>
      <c r="QGT8" s="149"/>
      <c r="QGU8" s="149"/>
      <c r="QGV8" s="149"/>
      <c r="QGW8" s="149"/>
      <c r="QGX8" s="149"/>
      <c r="QGY8" s="149"/>
      <c r="QGZ8" s="149"/>
      <c r="QHA8" s="149"/>
      <c r="QHB8" s="149"/>
      <c r="QHC8" s="149"/>
      <c r="QHD8" s="149"/>
      <c r="QHE8" s="149"/>
      <c r="QHF8" s="149"/>
      <c r="QHG8" s="149"/>
      <c r="QHH8" s="149"/>
      <c r="QHI8" s="149"/>
      <c r="QHJ8" s="149"/>
      <c r="QHK8" s="149"/>
      <c r="QHL8" s="149"/>
      <c r="QHM8" s="149"/>
      <c r="QHN8" s="149"/>
      <c r="QHO8" s="149"/>
      <c r="QHP8" s="149"/>
      <c r="QHQ8" s="149"/>
      <c r="QHR8" s="149"/>
      <c r="QHS8" s="149"/>
      <c r="QHT8" s="149"/>
      <c r="QHU8" s="149"/>
      <c r="QHV8" s="149"/>
      <c r="QHW8" s="149"/>
      <c r="QHX8" s="149"/>
      <c r="QHY8" s="149"/>
      <c r="QHZ8" s="149"/>
      <c r="QIA8" s="149"/>
      <c r="QIB8" s="149"/>
      <c r="QIC8" s="149"/>
      <c r="QID8" s="149"/>
      <c r="QIE8" s="149"/>
      <c r="QIF8" s="149"/>
      <c r="QIG8" s="149"/>
      <c r="QIH8" s="149"/>
      <c r="QII8" s="149"/>
      <c r="QIJ8" s="149"/>
      <c r="QIK8" s="149"/>
      <c r="QIL8" s="149"/>
      <c r="QIM8" s="149"/>
      <c r="QIN8" s="149"/>
      <c r="QIO8" s="149"/>
      <c r="QIP8" s="149"/>
      <c r="QIQ8" s="149"/>
      <c r="QIR8" s="149"/>
      <c r="QIS8" s="149"/>
      <c r="QIT8" s="149"/>
      <c r="QIU8" s="149"/>
      <c r="QIV8" s="149"/>
      <c r="QIW8" s="149"/>
      <c r="QIX8" s="149"/>
      <c r="QIY8" s="149"/>
      <c r="QIZ8" s="149"/>
      <c r="QJA8" s="149"/>
      <c r="QJB8" s="149"/>
      <c r="QJC8" s="149"/>
      <c r="QJD8" s="149"/>
      <c r="QJE8" s="149"/>
      <c r="QJF8" s="149"/>
      <c r="QJG8" s="149"/>
      <c r="QJH8" s="149"/>
      <c r="QJI8" s="149"/>
      <c r="QJJ8" s="149"/>
      <c r="QJK8" s="149"/>
      <c r="QJL8" s="149"/>
      <c r="QJM8" s="149"/>
      <c r="QJN8" s="149"/>
      <c r="QJO8" s="149"/>
      <c r="QJP8" s="149"/>
      <c r="QJQ8" s="149"/>
      <c r="QJR8" s="149"/>
      <c r="QJS8" s="149"/>
      <c r="QJT8" s="149"/>
      <c r="QJU8" s="149"/>
      <c r="QJV8" s="149"/>
      <c r="QJW8" s="149"/>
      <c r="QJX8" s="149"/>
      <c r="QJY8" s="149"/>
      <c r="QJZ8" s="149"/>
      <c r="QKA8" s="149"/>
      <c r="QKB8" s="149"/>
      <c r="QKC8" s="149"/>
      <c r="QKD8" s="149"/>
      <c r="QKE8" s="149"/>
      <c r="QKF8" s="149"/>
      <c r="QKG8" s="149"/>
      <c r="QKH8" s="149"/>
      <c r="QKI8" s="149"/>
      <c r="QKJ8" s="149"/>
      <c r="QKK8" s="149"/>
      <c r="QKL8" s="149"/>
      <c r="QKM8" s="149"/>
      <c r="QKN8" s="149"/>
      <c r="QKO8" s="149"/>
      <c r="QKP8" s="149"/>
      <c r="QKQ8" s="149"/>
      <c r="QKR8" s="149"/>
      <c r="QKS8" s="149"/>
      <c r="QKT8" s="149"/>
      <c r="QKU8" s="149"/>
      <c r="QKV8" s="149"/>
      <c r="QKW8" s="149"/>
      <c r="QKX8" s="149"/>
      <c r="QKY8" s="149"/>
      <c r="QKZ8" s="149"/>
      <c r="QLA8" s="149"/>
      <c r="QLB8" s="149"/>
      <c r="QLC8" s="149"/>
      <c r="QLD8" s="149"/>
      <c r="QLE8" s="149"/>
      <c r="QLF8" s="149"/>
      <c r="QLG8" s="149"/>
      <c r="QLH8" s="149"/>
      <c r="QLI8" s="149"/>
      <c r="QLJ8" s="149"/>
      <c r="QLK8" s="149"/>
      <c r="QLL8" s="149"/>
      <c r="QLM8" s="149"/>
      <c r="QLN8" s="149"/>
      <c r="QLO8" s="149"/>
      <c r="QLP8" s="149"/>
      <c r="QLQ8" s="149"/>
      <c r="QLR8" s="149"/>
      <c r="QLS8" s="149"/>
      <c r="QLT8" s="149"/>
      <c r="QLU8" s="149"/>
      <c r="QLV8" s="149"/>
      <c r="QLW8" s="149"/>
      <c r="QLX8" s="149"/>
      <c r="QLY8" s="149"/>
      <c r="QLZ8" s="149"/>
      <c r="QMA8" s="149"/>
      <c r="QMB8" s="149"/>
      <c r="QMC8" s="149"/>
      <c r="QMD8" s="149"/>
      <c r="QME8" s="149"/>
      <c r="QMF8" s="149"/>
      <c r="QMG8" s="149"/>
      <c r="QMH8" s="149"/>
      <c r="QMI8" s="149"/>
      <c r="QMJ8" s="149"/>
      <c r="QMK8" s="149"/>
      <c r="QML8" s="149"/>
      <c r="QMM8" s="149"/>
      <c r="QMN8" s="149"/>
      <c r="QMO8" s="149"/>
      <c r="QMP8" s="149"/>
      <c r="QMQ8" s="149"/>
      <c r="QMR8" s="149"/>
      <c r="QMS8" s="149"/>
      <c r="QMT8" s="149"/>
      <c r="QMU8" s="149"/>
      <c r="QMV8" s="149"/>
      <c r="QMW8" s="149"/>
      <c r="QMX8" s="149"/>
      <c r="QMY8" s="149"/>
      <c r="QMZ8" s="149"/>
      <c r="QNA8" s="149"/>
      <c r="QNB8" s="149"/>
      <c r="QNC8" s="149"/>
      <c r="QND8" s="149"/>
      <c r="QNE8" s="149"/>
      <c r="QNF8" s="149"/>
      <c r="QNG8" s="149"/>
      <c r="QNH8" s="149"/>
      <c r="QNI8" s="149"/>
      <c r="QNJ8" s="149"/>
      <c r="QNK8" s="149"/>
      <c r="QNL8" s="149"/>
      <c r="QNM8" s="149"/>
      <c r="QNN8" s="149"/>
      <c r="QNO8" s="149"/>
      <c r="QNP8" s="149"/>
      <c r="QNQ8" s="149"/>
      <c r="QNR8" s="149"/>
      <c r="QNS8" s="149"/>
      <c r="QNT8" s="149"/>
      <c r="QNU8" s="149"/>
      <c r="QNV8" s="149"/>
      <c r="QNW8" s="149"/>
      <c r="QNX8" s="149"/>
      <c r="QNY8" s="149"/>
      <c r="QNZ8" s="149"/>
      <c r="QOA8" s="149"/>
      <c r="QOB8" s="149"/>
      <c r="QOC8" s="149"/>
      <c r="QOD8" s="149"/>
      <c r="QOE8" s="149"/>
      <c r="QOF8" s="149"/>
      <c r="QOG8" s="149"/>
      <c r="QOH8" s="149"/>
      <c r="QOI8" s="149"/>
      <c r="QOJ8" s="149"/>
      <c r="QOK8" s="149"/>
      <c r="QOL8" s="149"/>
      <c r="QOM8" s="149"/>
      <c r="QON8" s="149"/>
      <c r="QOO8" s="149"/>
      <c r="QOP8" s="149"/>
      <c r="QOQ8" s="149"/>
      <c r="QOR8" s="149"/>
      <c r="QOS8" s="149"/>
      <c r="QOT8" s="149"/>
      <c r="QOU8" s="149"/>
      <c r="QOV8" s="149"/>
      <c r="QOW8" s="149"/>
      <c r="QOX8" s="149"/>
      <c r="QOY8" s="149"/>
      <c r="QOZ8" s="149"/>
      <c r="QPA8" s="149"/>
      <c r="QPB8" s="149"/>
      <c r="QPC8" s="149"/>
      <c r="QPD8" s="149"/>
      <c r="QPE8" s="149"/>
      <c r="QPF8" s="149"/>
      <c r="QPG8" s="149"/>
      <c r="QPH8" s="149"/>
      <c r="QPI8" s="149"/>
      <c r="QPJ8" s="149"/>
      <c r="QPK8" s="149"/>
      <c r="QPL8" s="149"/>
      <c r="QPM8" s="149"/>
      <c r="QPN8" s="149"/>
      <c r="QPO8" s="149"/>
      <c r="QPP8" s="149"/>
      <c r="QPQ8" s="149"/>
      <c r="QPR8" s="149"/>
      <c r="QPS8" s="149"/>
      <c r="QPT8" s="149"/>
      <c r="QPU8" s="149"/>
      <c r="QPV8" s="149"/>
      <c r="QPW8" s="149"/>
      <c r="QPX8" s="149"/>
      <c r="QPY8" s="149"/>
      <c r="QPZ8" s="149"/>
      <c r="QQA8" s="149"/>
      <c r="QQB8" s="149"/>
      <c r="QQC8" s="149"/>
      <c r="QQD8" s="149"/>
      <c r="QQE8" s="149"/>
      <c r="QQF8" s="149"/>
      <c r="QQG8" s="149"/>
      <c r="QQH8" s="149"/>
      <c r="QQI8" s="149"/>
      <c r="QQJ8" s="149"/>
      <c r="QQK8" s="149"/>
      <c r="QQL8" s="149"/>
      <c r="QQM8" s="149"/>
      <c r="QQN8" s="149"/>
      <c r="QQO8" s="149"/>
      <c r="QQP8" s="149"/>
      <c r="QQQ8" s="149"/>
      <c r="QQR8" s="149"/>
      <c r="QQS8" s="149"/>
      <c r="QQT8" s="149"/>
      <c r="QQU8" s="149"/>
      <c r="QQV8" s="149"/>
      <c r="QQW8" s="149"/>
      <c r="QQX8" s="149"/>
      <c r="QQY8" s="149"/>
      <c r="QQZ8" s="149"/>
      <c r="QRA8" s="149"/>
      <c r="QRB8" s="149"/>
      <c r="QRC8" s="149"/>
      <c r="QRD8" s="149"/>
      <c r="QRE8" s="149"/>
      <c r="QRF8" s="149"/>
      <c r="QRG8" s="149"/>
      <c r="QRH8" s="149"/>
      <c r="QRI8" s="149"/>
      <c r="QRJ8" s="149"/>
      <c r="QRK8" s="149"/>
      <c r="QRL8" s="149"/>
      <c r="QRM8" s="149"/>
      <c r="QRN8" s="149"/>
      <c r="QRO8" s="149"/>
      <c r="QRP8" s="149"/>
      <c r="QRQ8" s="149"/>
      <c r="QRR8" s="149"/>
      <c r="QRS8" s="149"/>
      <c r="QRT8" s="149"/>
      <c r="QRU8" s="149"/>
      <c r="QRV8" s="149"/>
      <c r="QRW8" s="149"/>
      <c r="QRX8" s="149"/>
      <c r="QRY8" s="149"/>
      <c r="QRZ8" s="149"/>
      <c r="QSA8" s="149"/>
      <c r="QSB8" s="149"/>
      <c r="QSC8" s="149"/>
      <c r="QSD8" s="149"/>
      <c r="QSE8" s="149"/>
      <c r="QSF8" s="149"/>
      <c r="QSG8" s="149"/>
      <c r="QSH8" s="149"/>
      <c r="QSI8" s="149"/>
      <c r="QSJ8" s="149"/>
      <c r="QSK8" s="149"/>
      <c r="QSL8" s="149"/>
      <c r="QSM8" s="149"/>
      <c r="QSN8" s="149"/>
      <c r="QSO8" s="149"/>
      <c r="QSP8" s="149"/>
      <c r="QSQ8" s="149"/>
      <c r="QSR8" s="149"/>
      <c r="QSS8" s="149"/>
      <c r="QST8" s="149"/>
      <c r="QSU8" s="149"/>
      <c r="QSV8" s="149"/>
      <c r="QSW8" s="149"/>
      <c r="QSX8" s="149"/>
      <c r="QSY8" s="149"/>
      <c r="QSZ8" s="149"/>
      <c r="QTA8" s="149"/>
      <c r="QTB8" s="149"/>
      <c r="QTC8" s="149"/>
      <c r="QTD8" s="149"/>
      <c r="QTE8" s="149"/>
      <c r="QTF8" s="149"/>
      <c r="QTG8" s="149"/>
      <c r="QTH8" s="149"/>
      <c r="QTI8" s="149"/>
      <c r="QTJ8" s="149"/>
      <c r="QTK8" s="149"/>
      <c r="QTL8" s="149"/>
      <c r="QTM8" s="149"/>
      <c r="QTN8" s="149"/>
      <c r="QTO8" s="149"/>
      <c r="QTP8" s="149"/>
      <c r="QTQ8" s="149"/>
      <c r="QTR8" s="149"/>
      <c r="QTS8" s="149"/>
      <c r="QTT8" s="149"/>
      <c r="QTU8" s="149"/>
      <c r="QTV8" s="149"/>
      <c r="QTW8" s="149"/>
      <c r="QTX8" s="149"/>
      <c r="QTY8" s="149"/>
      <c r="QTZ8" s="149"/>
      <c r="QUA8" s="149"/>
      <c r="QUB8" s="149"/>
      <c r="QUC8" s="149"/>
      <c r="QUD8" s="149"/>
      <c r="QUE8" s="149"/>
      <c r="QUF8" s="149"/>
      <c r="QUG8" s="149"/>
      <c r="QUH8" s="149"/>
      <c r="QUI8" s="149"/>
      <c r="QUJ8" s="149"/>
      <c r="QUK8" s="149"/>
      <c r="QUL8" s="149"/>
      <c r="QUM8" s="149"/>
      <c r="QUN8" s="149"/>
      <c r="QUO8" s="149"/>
      <c r="QUP8" s="149"/>
      <c r="QUQ8" s="149"/>
      <c r="QUR8" s="149"/>
      <c r="QUS8" s="149"/>
      <c r="QUT8" s="149"/>
      <c r="QUU8" s="149"/>
      <c r="QUV8" s="149"/>
      <c r="QUW8" s="149"/>
      <c r="QUX8" s="149"/>
      <c r="QUY8" s="149"/>
      <c r="QUZ8" s="149"/>
      <c r="QVA8" s="149"/>
      <c r="QVB8" s="149"/>
      <c r="QVC8" s="149"/>
      <c r="QVD8" s="149"/>
      <c r="QVE8" s="149"/>
      <c r="QVF8" s="149"/>
      <c r="QVG8" s="149"/>
      <c r="QVH8" s="149"/>
      <c r="QVI8" s="149"/>
      <c r="QVJ8" s="149"/>
      <c r="QVK8" s="149"/>
      <c r="QVL8" s="149"/>
      <c r="QVM8" s="149"/>
      <c r="QVN8" s="149"/>
      <c r="QVO8" s="149"/>
      <c r="QVP8" s="149"/>
      <c r="QVQ8" s="149"/>
      <c r="QVR8" s="149"/>
      <c r="QVS8" s="149"/>
      <c r="QVT8" s="149"/>
      <c r="QVU8" s="149"/>
      <c r="QVV8" s="149"/>
      <c r="QVW8" s="149"/>
      <c r="QVX8" s="149"/>
      <c r="QVY8" s="149"/>
      <c r="QVZ8" s="149"/>
      <c r="QWA8" s="149"/>
      <c r="QWB8" s="149"/>
      <c r="QWC8" s="149"/>
      <c r="QWD8" s="149"/>
      <c r="QWE8" s="149"/>
      <c r="QWF8" s="149"/>
      <c r="QWG8" s="149"/>
      <c r="QWH8" s="149"/>
      <c r="QWI8" s="149"/>
      <c r="QWJ8" s="149"/>
      <c r="QWK8" s="149"/>
      <c r="QWL8" s="149"/>
      <c r="QWM8" s="149"/>
      <c r="QWN8" s="149"/>
      <c r="QWO8" s="149"/>
      <c r="QWP8" s="149"/>
      <c r="QWQ8" s="149"/>
      <c r="QWR8" s="149"/>
      <c r="QWS8" s="149"/>
      <c r="QWT8" s="149"/>
      <c r="QWU8" s="149"/>
      <c r="QWV8" s="149"/>
      <c r="QWW8" s="149"/>
      <c r="QWX8" s="149"/>
      <c r="QWY8" s="149"/>
      <c r="QWZ8" s="149"/>
      <c r="QXA8" s="149"/>
      <c r="QXB8" s="149"/>
      <c r="QXC8" s="149"/>
      <c r="QXD8" s="149"/>
      <c r="QXE8" s="149"/>
      <c r="QXF8" s="149"/>
      <c r="QXG8" s="149"/>
      <c r="QXH8" s="149"/>
      <c r="QXI8" s="149"/>
      <c r="QXJ8" s="149"/>
      <c r="QXK8" s="149"/>
      <c r="QXL8" s="149"/>
      <c r="QXM8" s="149"/>
      <c r="QXN8" s="149"/>
      <c r="QXO8" s="149"/>
      <c r="QXP8" s="149"/>
      <c r="QXQ8" s="149"/>
      <c r="QXR8" s="149"/>
      <c r="QXS8" s="149"/>
      <c r="QXT8" s="149"/>
      <c r="QXU8" s="149"/>
      <c r="QXV8" s="149"/>
      <c r="QXW8" s="149"/>
      <c r="QXX8" s="149"/>
      <c r="QXY8" s="149"/>
      <c r="QXZ8" s="149"/>
      <c r="QYA8" s="149"/>
      <c r="QYB8" s="149"/>
      <c r="QYC8" s="149"/>
      <c r="QYD8" s="149"/>
      <c r="QYE8" s="149"/>
      <c r="QYF8" s="149"/>
      <c r="QYG8" s="149"/>
      <c r="QYH8" s="149"/>
      <c r="QYI8" s="149"/>
      <c r="QYJ8" s="149"/>
      <c r="QYK8" s="149"/>
      <c r="QYL8" s="149"/>
      <c r="QYM8" s="149"/>
      <c r="QYN8" s="149"/>
      <c r="QYO8" s="149"/>
      <c r="QYP8" s="149"/>
      <c r="QYQ8" s="149"/>
      <c r="QYR8" s="149"/>
      <c r="QYS8" s="149"/>
      <c r="QYT8" s="149"/>
      <c r="QYU8" s="149"/>
      <c r="QYV8" s="149"/>
      <c r="QYW8" s="149"/>
      <c r="QYX8" s="149"/>
      <c r="QYY8" s="149"/>
      <c r="QYZ8" s="149"/>
      <c r="QZA8" s="149"/>
      <c r="QZB8" s="149"/>
      <c r="QZC8" s="149"/>
      <c r="QZD8" s="149"/>
      <c r="QZE8" s="149"/>
      <c r="QZF8" s="149"/>
      <c r="QZG8" s="149"/>
      <c r="QZH8" s="149"/>
      <c r="QZI8" s="149"/>
      <c r="QZJ8" s="149"/>
      <c r="QZK8" s="149"/>
      <c r="QZL8" s="149"/>
      <c r="QZM8" s="149"/>
      <c r="QZN8" s="149"/>
      <c r="QZO8" s="149"/>
      <c r="QZP8" s="149"/>
      <c r="QZQ8" s="149"/>
      <c r="QZR8" s="149"/>
      <c r="QZS8" s="149"/>
      <c r="QZT8" s="149"/>
      <c r="QZU8" s="149"/>
      <c r="QZV8" s="149"/>
      <c r="QZW8" s="149"/>
      <c r="QZX8" s="149"/>
      <c r="QZY8" s="149"/>
      <c r="QZZ8" s="149"/>
      <c r="RAA8" s="149"/>
      <c r="RAB8" s="149"/>
      <c r="RAC8" s="149"/>
      <c r="RAD8" s="149"/>
      <c r="RAE8" s="149"/>
      <c r="RAF8" s="149"/>
      <c r="RAG8" s="149"/>
      <c r="RAH8" s="149"/>
      <c r="RAI8" s="149"/>
      <c r="RAJ8" s="149"/>
      <c r="RAK8" s="149"/>
      <c r="RAL8" s="149"/>
      <c r="RAM8" s="149"/>
      <c r="RAN8" s="149"/>
      <c r="RAO8" s="149"/>
      <c r="RAP8" s="149"/>
      <c r="RAQ8" s="149"/>
      <c r="RAR8" s="149"/>
      <c r="RAS8" s="149"/>
      <c r="RAT8" s="149"/>
      <c r="RAU8" s="149"/>
      <c r="RAV8" s="149"/>
      <c r="RAW8" s="149"/>
      <c r="RAX8" s="149"/>
      <c r="RAY8" s="149"/>
      <c r="RAZ8" s="149"/>
      <c r="RBA8" s="149"/>
      <c r="RBB8" s="149"/>
      <c r="RBC8" s="149"/>
      <c r="RBD8" s="149"/>
      <c r="RBE8" s="149"/>
      <c r="RBF8" s="149"/>
      <c r="RBG8" s="149"/>
      <c r="RBH8" s="149"/>
      <c r="RBI8" s="149"/>
      <c r="RBJ8" s="149"/>
      <c r="RBK8" s="149"/>
      <c r="RBL8" s="149"/>
      <c r="RBM8" s="149"/>
      <c r="RBN8" s="149"/>
      <c r="RBO8" s="149"/>
      <c r="RBP8" s="149"/>
      <c r="RBQ8" s="149"/>
      <c r="RBR8" s="149"/>
      <c r="RBS8" s="149"/>
      <c r="RBT8" s="149"/>
      <c r="RBU8" s="149"/>
      <c r="RBV8" s="149"/>
      <c r="RBW8" s="149"/>
      <c r="RBX8" s="149"/>
      <c r="RBY8" s="149"/>
      <c r="RBZ8" s="149"/>
      <c r="RCA8" s="149"/>
      <c r="RCB8" s="149"/>
      <c r="RCC8" s="149"/>
      <c r="RCD8" s="149"/>
      <c r="RCE8" s="149"/>
      <c r="RCF8" s="149"/>
      <c r="RCG8" s="149"/>
      <c r="RCH8" s="149"/>
      <c r="RCI8" s="149"/>
      <c r="RCJ8" s="149"/>
      <c r="RCK8" s="149"/>
      <c r="RCL8" s="149"/>
      <c r="RCM8" s="149"/>
      <c r="RCN8" s="149"/>
      <c r="RCO8" s="149"/>
      <c r="RCP8" s="149"/>
      <c r="RCQ8" s="149"/>
      <c r="RCR8" s="149"/>
      <c r="RCS8" s="149"/>
      <c r="RCT8" s="149"/>
      <c r="RCU8" s="149"/>
      <c r="RCV8" s="149"/>
      <c r="RCW8" s="149"/>
      <c r="RCX8" s="149"/>
      <c r="RCY8" s="149"/>
      <c r="RCZ8" s="149"/>
      <c r="RDA8" s="149"/>
      <c r="RDB8" s="149"/>
      <c r="RDC8" s="149"/>
      <c r="RDD8" s="149"/>
      <c r="RDE8" s="149"/>
      <c r="RDF8" s="149"/>
      <c r="RDG8" s="149"/>
      <c r="RDH8" s="149"/>
      <c r="RDI8" s="149"/>
      <c r="RDJ8" s="149"/>
      <c r="RDK8" s="149"/>
      <c r="RDL8" s="149"/>
      <c r="RDM8" s="149"/>
      <c r="RDN8" s="149"/>
      <c r="RDO8" s="149"/>
      <c r="RDP8" s="149"/>
      <c r="RDQ8" s="149"/>
      <c r="RDR8" s="149"/>
      <c r="RDS8" s="149"/>
      <c r="RDT8" s="149"/>
      <c r="RDU8" s="149"/>
      <c r="RDV8" s="149"/>
      <c r="RDW8" s="149"/>
      <c r="RDX8" s="149"/>
      <c r="RDY8" s="149"/>
      <c r="RDZ8" s="149"/>
      <c r="REA8" s="149"/>
      <c r="REB8" s="149"/>
      <c r="REC8" s="149"/>
      <c r="RED8" s="149"/>
      <c r="REE8" s="149"/>
      <c r="REF8" s="149"/>
      <c r="REG8" s="149"/>
      <c r="REH8" s="149"/>
      <c r="REI8" s="149"/>
      <c r="REJ8" s="149"/>
      <c r="REK8" s="149"/>
      <c r="REL8" s="149"/>
      <c r="REM8" s="149"/>
      <c r="REN8" s="149"/>
      <c r="REO8" s="149"/>
      <c r="REP8" s="149"/>
      <c r="REQ8" s="149"/>
      <c r="RER8" s="149"/>
      <c r="RES8" s="149"/>
      <c r="RET8" s="149"/>
      <c r="REU8" s="149"/>
      <c r="REV8" s="149"/>
      <c r="REW8" s="149"/>
      <c r="REX8" s="149"/>
      <c r="REY8" s="149"/>
      <c r="REZ8" s="149"/>
      <c r="RFA8" s="149"/>
      <c r="RFB8" s="149"/>
      <c r="RFC8" s="149"/>
      <c r="RFD8" s="149"/>
      <c r="RFE8" s="149"/>
      <c r="RFF8" s="149"/>
      <c r="RFG8" s="149"/>
      <c r="RFH8" s="149"/>
      <c r="RFI8" s="149"/>
      <c r="RFJ8" s="149"/>
      <c r="RFK8" s="149"/>
      <c r="RFL8" s="149"/>
      <c r="RFM8" s="149"/>
      <c r="RFN8" s="149"/>
      <c r="RFO8" s="149"/>
      <c r="RFP8" s="149"/>
      <c r="RFQ8" s="149"/>
      <c r="RFR8" s="149"/>
      <c r="RFS8" s="149"/>
      <c r="RFT8" s="149"/>
      <c r="RFU8" s="149"/>
      <c r="RFV8" s="149"/>
      <c r="RFW8" s="149"/>
      <c r="RFX8" s="149"/>
      <c r="RFY8" s="149"/>
      <c r="RFZ8" s="149"/>
      <c r="RGA8" s="149"/>
      <c r="RGB8" s="149"/>
      <c r="RGC8" s="149"/>
      <c r="RGD8" s="149"/>
      <c r="RGE8" s="149"/>
      <c r="RGF8" s="149"/>
      <c r="RGG8" s="149"/>
      <c r="RGH8" s="149"/>
      <c r="RGI8" s="149"/>
      <c r="RGJ8" s="149"/>
      <c r="RGK8" s="149"/>
      <c r="RGL8" s="149"/>
      <c r="RGM8" s="149"/>
      <c r="RGN8" s="149"/>
      <c r="RGO8" s="149"/>
      <c r="RGP8" s="149"/>
      <c r="RGQ8" s="149"/>
      <c r="RGR8" s="149"/>
      <c r="RGS8" s="149"/>
      <c r="RGT8" s="149"/>
      <c r="RGU8" s="149"/>
      <c r="RGV8" s="149"/>
      <c r="RGW8" s="149"/>
      <c r="RGX8" s="149"/>
      <c r="RGY8" s="149"/>
      <c r="RGZ8" s="149"/>
      <c r="RHA8" s="149"/>
      <c r="RHB8" s="149"/>
      <c r="RHC8" s="149"/>
      <c r="RHD8" s="149"/>
      <c r="RHE8" s="149"/>
      <c r="RHF8" s="149"/>
      <c r="RHG8" s="149"/>
      <c r="RHH8" s="149"/>
      <c r="RHI8" s="149"/>
      <c r="RHJ8" s="149"/>
      <c r="RHK8" s="149"/>
      <c r="RHL8" s="149"/>
      <c r="RHM8" s="149"/>
      <c r="RHN8" s="149"/>
      <c r="RHO8" s="149"/>
      <c r="RHP8" s="149"/>
      <c r="RHQ8" s="149"/>
      <c r="RHR8" s="149"/>
      <c r="RHS8" s="149"/>
      <c r="RHT8" s="149"/>
      <c r="RHU8" s="149"/>
      <c r="RHV8" s="149"/>
      <c r="RHW8" s="149"/>
      <c r="RHX8" s="149"/>
      <c r="RHY8" s="149"/>
      <c r="RHZ8" s="149"/>
      <c r="RIA8" s="149"/>
      <c r="RIB8" s="149"/>
      <c r="RIC8" s="149"/>
      <c r="RID8" s="149"/>
      <c r="RIE8" s="149"/>
      <c r="RIF8" s="149"/>
      <c r="RIG8" s="149"/>
      <c r="RIH8" s="149"/>
      <c r="RII8" s="149"/>
      <c r="RIJ8" s="149"/>
      <c r="RIK8" s="149"/>
      <c r="RIL8" s="149"/>
      <c r="RIM8" s="149"/>
      <c r="RIN8" s="149"/>
      <c r="RIO8" s="149"/>
      <c r="RIP8" s="149"/>
      <c r="RIQ8" s="149"/>
      <c r="RIR8" s="149"/>
      <c r="RIS8" s="149"/>
      <c r="RIT8" s="149"/>
      <c r="RIU8" s="149"/>
      <c r="RIV8" s="149"/>
      <c r="RIW8" s="149"/>
      <c r="RIX8" s="149"/>
      <c r="RIY8" s="149"/>
      <c r="RIZ8" s="149"/>
      <c r="RJA8" s="149"/>
      <c r="RJB8" s="149"/>
      <c r="RJC8" s="149"/>
      <c r="RJD8" s="149"/>
      <c r="RJE8" s="149"/>
      <c r="RJF8" s="149"/>
      <c r="RJG8" s="149"/>
      <c r="RJH8" s="149"/>
      <c r="RJI8" s="149"/>
      <c r="RJJ8" s="149"/>
      <c r="RJK8" s="149"/>
      <c r="RJL8" s="149"/>
      <c r="RJM8" s="149"/>
      <c r="RJN8" s="149"/>
      <c r="RJO8" s="149"/>
      <c r="RJP8" s="149"/>
      <c r="RJQ8" s="149"/>
      <c r="RJR8" s="149"/>
      <c r="RJS8" s="149"/>
      <c r="RJT8" s="149"/>
      <c r="RJU8" s="149"/>
      <c r="RJV8" s="149"/>
      <c r="RJW8" s="149"/>
      <c r="RJX8" s="149"/>
      <c r="RJY8" s="149"/>
      <c r="RJZ8" s="149"/>
      <c r="RKA8" s="149"/>
      <c r="RKB8" s="149"/>
      <c r="RKC8" s="149"/>
      <c r="RKD8" s="149"/>
      <c r="RKE8" s="149"/>
      <c r="RKF8" s="149"/>
      <c r="RKG8" s="149"/>
      <c r="RKH8" s="149"/>
      <c r="RKI8" s="149"/>
      <c r="RKJ8" s="149"/>
      <c r="RKK8" s="149"/>
      <c r="RKL8" s="149"/>
      <c r="RKM8" s="149"/>
      <c r="RKN8" s="149"/>
      <c r="RKO8" s="149"/>
      <c r="RKP8" s="149"/>
      <c r="RKQ8" s="149"/>
      <c r="RKR8" s="149"/>
      <c r="RKS8" s="149"/>
      <c r="RKT8" s="149"/>
      <c r="RKU8" s="149"/>
      <c r="RKV8" s="149"/>
      <c r="RKW8" s="149"/>
      <c r="RKX8" s="149"/>
      <c r="RKY8" s="149"/>
      <c r="RKZ8" s="149"/>
      <c r="RLA8" s="149"/>
      <c r="RLB8" s="149"/>
      <c r="RLC8" s="149"/>
      <c r="RLD8" s="149"/>
      <c r="RLE8" s="149"/>
      <c r="RLF8" s="149"/>
      <c r="RLG8" s="149"/>
      <c r="RLH8" s="149"/>
      <c r="RLI8" s="149"/>
      <c r="RLJ8" s="149"/>
      <c r="RLK8" s="149"/>
      <c r="RLL8" s="149"/>
      <c r="RLM8" s="149"/>
      <c r="RLN8" s="149"/>
      <c r="RLO8" s="149"/>
      <c r="RLP8" s="149"/>
      <c r="RLQ8" s="149"/>
      <c r="RLR8" s="149"/>
      <c r="RLS8" s="149"/>
      <c r="RLT8" s="149"/>
      <c r="RLU8" s="149"/>
      <c r="RLV8" s="149"/>
      <c r="RLW8" s="149"/>
      <c r="RLX8" s="149"/>
      <c r="RLY8" s="149"/>
      <c r="RLZ8" s="149"/>
      <c r="RMA8" s="149"/>
      <c r="RMB8" s="149"/>
      <c r="RMC8" s="149"/>
      <c r="RMD8" s="149"/>
      <c r="RME8" s="149"/>
      <c r="RMF8" s="149"/>
      <c r="RMG8" s="149"/>
      <c r="RMH8" s="149"/>
      <c r="RMI8" s="149"/>
      <c r="RMJ8" s="149"/>
      <c r="RMK8" s="149"/>
      <c r="RML8" s="149"/>
      <c r="RMM8" s="149"/>
      <c r="RMN8" s="149"/>
      <c r="RMO8" s="149"/>
      <c r="RMP8" s="149"/>
      <c r="RMQ8" s="149"/>
      <c r="RMR8" s="149"/>
      <c r="RMS8" s="149"/>
      <c r="RMT8" s="149"/>
      <c r="RMU8" s="149"/>
      <c r="RMV8" s="149"/>
      <c r="RMW8" s="149"/>
      <c r="RMX8" s="149"/>
      <c r="RMY8" s="149"/>
      <c r="RMZ8" s="149"/>
      <c r="RNA8" s="149"/>
      <c r="RNB8" s="149"/>
      <c r="RNC8" s="149"/>
      <c r="RND8" s="149"/>
      <c r="RNE8" s="149"/>
      <c r="RNF8" s="149"/>
      <c r="RNG8" s="149"/>
      <c r="RNH8" s="149"/>
      <c r="RNI8" s="149"/>
      <c r="RNJ8" s="149"/>
      <c r="RNK8" s="149"/>
      <c r="RNL8" s="149"/>
      <c r="RNM8" s="149"/>
      <c r="RNN8" s="149"/>
      <c r="RNO8" s="149"/>
      <c r="RNP8" s="149"/>
      <c r="RNQ8" s="149"/>
      <c r="RNR8" s="149"/>
      <c r="RNS8" s="149"/>
      <c r="RNT8" s="149"/>
      <c r="RNU8" s="149"/>
      <c r="RNV8" s="149"/>
      <c r="RNW8" s="149"/>
      <c r="RNX8" s="149"/>
      <c r="RNY8" s="149"/>
      <c r="RNZ8" s="149"/>
      <c r="ROA8" s="149"/>
      <c r="ROB8" s="149"/>
      <c r="ROC8" s="149"/>
      <c r="ROD8" s="149"/>
      <c r="ROE8" s="149"/>
      <c r="ROF8" s="149"/>
      <c r="ROG8" s="149"/>
      <c r="ROH8" s="149"/>
      <c r="ROI8" s="149"/>
      <c r="ROJ8" s="149"/>
      <c r="ROK8" s="149"/>
      <c r="ROL8" s="149"/>
      <c r="ROM8" s="149"/>
      <c r="RON8" s="149"/>
      <c r="ROO8" s="149"/>
      <c r="ROP8" s="149"/>
      <c r="ROQ8" s="149"/>
      <c r="ROR8" s="149"/>
      <c r="ROS8" s="149"/>
      <c r="ROT8" s="149"/>
      <c r="ROU8" s="149"/>
      <c r="ROV8" s="149"/>
      <c r="ROW8" s="149"/>
      <c r="ROX8" s="149"/>
      <c r="ROY8" s="149"/>
      <c r="ROZ8" s="149"/>
      <c r="RPA8" s="149"/>
      <c r="RPB8" s="149"/>
      <c r="RPC8" s="149"/>
      <c r="RPD8" s="149"/>
      <c r="RPE8" s="149"/>
      <c r="RPF8" s="149"/>
      <c r="RPG8" s="149"/>
      <c r="RPH8" s="149"/>
      <c r="RPI8" s="149"/>
      <c r="RPJ8" s="149"/>
      <c r="RPK8" s="149"/>
      <c r="RPL8" s="149"/>
      <c r="RPM8" s="149"/>
      <c r="RPN8" s="149"/>
      <c r="RPO8" s="149"/>
      <c r="RPP8" s="149"/>
      <c r="RPQ8" s="149"/>
      <c r="RPR8" s="149"/>
      <c r="RPS8" s="149"/>
      <c r="RPT8" s="149"/>
      <c r="RPU8" s="149"/>
      <c r="RPV8" s="149"/>
      <c r="RPW8" s="149"/>
      <c r="RPX8" s="149"/>
      <c r="RPY8" s="149"/>
      <c r="RPZ8" s="149"/>
      <c r="RQA8" s="149"/>
      <c r="RQB8" s="149"/>
      <c r="RQC8" s="149"/>
      <c r="RQD8" s="149"/>
      <c r="RQE8" s="149"/>
      <c r="RQF8" s="149"/>
      <c r="RQG8" s="149"/>
      <c r="RQH8" s="149"/>
      <c r="RQI8" s="149"/>
      <c r="RQJ8" s="149"/>
      <c r="RQK8" s="149"/>
      <c r="RQL8" s="149"/>
      <c r="RQM8" s="149"/>
      <c r="RQN8" s="149"/>
      <c r="RQO8" s="149"/>
      <c r="RQP8" s="149"/>
      <c r="RQQ8" s="149"/>
      <c r="RQR8" s="149"/>
      <c r="RQS8" s="149"/>
      <c r="RQT8" s="149"/>
      <c r="RQU8" s="149"/>
      <c r="RQV8" s="149"/>
      <c r="RQW8" s="149"/>
      <c r="RQX8" s="149"/>
      <c r="RQY8" s="149"/>
      <c r="RQZ8" s="149"/>
      <c r="RRA8" s="149"/>
      <c r="RRB8" s="149"/>
      <c r="RRC8" s="149"/>
      <c r="RRD8" s="149"/>
      <c r="RRE8" s="149"/>
      <c r="RRF8" s="149"/>
      <c r="RRG8" s="149"/>
      <c r="RRH8" s="149"/>
      <c r="RRI8" s="149"/>
      <c r="RRJ8" s="149"/>
      <c r="RRK8" s="149"/>
      <c r="RRL8" s="149"/>
      <c r="RRM8" s="149"/>
      <c r="RRN8" s="149"/>
      <c r="RRO8" s="149"/>
      <c r="RRP8" s="149"/>
      <c r="RRQ8" s="149"/>
      <c r="RRR8" s="149"/>
      <c r="RRS8" s="149"/>
      <c r="RRT8" s="149"/>
      <c r="RRU8" s="149"/>
      <c r="RRV8" s="149"/>
      <c r="RRW8" s="149"/>
      <c r="RRX8" s="149"/>
      <c r="RRY8" s="149"/>
      <c r="RRZ8" s="149"/>
      <c r="RSA8" s="149"/>
      <c r="RSB8" s="149"/>
      <c r="RSC8" s="149"/>
      <c r="RSD8" s="149"/>
      <c r="RSE8" s="149"/>
      <c r="RSF8" s="149"/>
      <c r="RSG8" s="149"/>
      <c r="RSH8" s="149"/>
      <c r="RSI8" s="149"/>
      <c r="RSJ8" s="149"/>
      <c r="RSK8" s="149"/>
      <c r="RSL8" s="149"/>
      <c r="RSM8" s="149"/>
      <c r="RSN8" s="149"/>
      <c r="RSO8" s="149"/>
      <c r="RSP8" s="149"/>
      <c r="RSQ8" s="149"/>
      <c r="RSR8" s="149"/>
      <c r="RSS8" s="149"/>
      <c r="RST8" s="149"/>
      <c r="RSU8" s="149"/>
      <c r="RSV8" s="149"/>
      <c r="RSW8" s="149"/>
      <c r="RSX8" s="149"/>
      <c r="RSY8" s="149"/>
      <c r="RSZ8" s="149"/>
      <c r="RTA8" s="149"/>
      <c r="RTB8" s="149"/>
      <c r="RTC8" s="149"/>
      <c r="RTD8" s="149"/>
      <c r="RTE8" s="149"/>
      <c r="RTF8" s="149"/>
      <c r="RTG8" s="149"/>
      <c r="RTH8" s="149"/>
      <c r="RTI8" s="149"/>
      <c r="RTJ8" s="149"/>
      <c r="RTK8" s="149"/>
      <c r="RTL8" s="149"/>
      <c r="RTM8" s="149"/>
      <c r="RTN8" s="149"/>
      <c r="RTO8" s="149"/>
      <c r="RTP8" s="149"/>
      <c r="RTQ8" s="149"/>
      <c r="RTR8" s="149"/>
      <c r="RTS8" s="149"/>
      <c r="RTT8" s="149"/>
      <c r="RTU8" s="149"/>
      <c r="RTV8" s="149"/>
      <c r="RTW8" s="149"/>
      <c r="RTX8" s="149"/>
      <c r="RTY8" s="149"/>
      <c r="RTZ8" s="149"/>
      <c r="RUA8" s="149"/>
      <c r="RUB8" s="149"/>
      <c r="RUC8" s="149"/>
      <c r="RUD8" s="149"/>
      <c r="RUE8" s="149"/>
      <c r="RUF8" s="149"/>
      <c r="RUG8" s="149"/>
      <c r="RUH8" s="149"/>
      <c r="RUI8" s="149"/>
      <c r="RUJ8" s="149"/>
      <c r="RUK8" s="149"/>
      <c r="RUL8" s="149"/>
      <c r="RUM8" s="149"/>
      <c r="RUN8" s="149"/>
      <c r="RUO8" s="149"/>
      <c r="RUP8" s="149"/>
      <c r="RUQ8" s="149"/>
      <c r="RUR8" s="149"/>
      <c r="RUS8" s="149"/>
      <c r="RUT8" s="149"/>
      <c r="RUU8" s="149"/>
      <c r="RUV8" s="149"/>
      <c r="RUW8" s="149"/>
      <c r="RUX8" s="149"/>
      <c r="RUY8" s="149"/>
      <c r="RUZ8" s="149"/>
      <c r="RVA8" s="149"/>
      <c r="RVB8" s="149"/>
      <c r="RVC8" s="149"/>
      <c r="RVD8" s="149"/>
      <c r="RVE8" s="149"/>
      <c r="RVF8" s="149"/>
      <c r="RVG8" s="149"/>
      <c r="RVH8" s="149"/>
      <c r="RVI8" s="149"/>
      <c r="RVJ8" s="149"/>
      <c r="RVK8" s="149"/>
      <c r="RVL8" s="149"/>
      <c r="RVM8" s="149"/>
      <c r="RVN8" s="149"/>
      <c r="RVO8" s="149"/>
      <c r="RVP8" s="149"/>
      <c r="RVQ8" s="149"/>
      <c r="RVR8" s="149"/>
      <c r="RVS8" s="149"/>
      <c r="RVT8" s="149"/>
      <c r="RVU8" s="149"/>
      <c r="RVV8" s="149"/>
      <c r="RVW8" s="149"/>
      <c r="RVX8" s="149"/>
      <c r="RVY8" s="149"/>
      <c r="RVZ8" s="149"/>
      <c r="RWA8" s="149"/>
      <c r="RWB8" s="149"/>
      <c r="RWC8" s="149"/>
      <c r="RWD8" s="149"/>
      <c r="RWE8" s="149"/>
      <c r="RWF8" s="149"/>
      <c r="RWG8" s="149"/>
      <c r="RWH8" s="149"/>
      <c r="RWI8" s="149"/>
      <c r="RWJ8" s="149"/>
      <c r="RWK8" s="149"/>
      <c r="RWL8" s="149"/>
      <c r="RWM8" s="149"/>
      <c r="RWN8" s="149"/>
      <c r="RWO8" s="149"/>
      <c r="RWP8" s="149"/>
      <c r="RWQ8" s="149"/>
      <c r="RWR8" s="149"/>
      <c r="RWS8" s="149"/>
      <c r="RWT8" s="149"/>
      <c r="RWU8" s="149"/>
      <c r="RWV8" s="149"/>
      <c r="RWW8" s="149"/>
      <c r="RWX8" s="149"/>
      <c r="RWY8" s="149"/>
      <c r="RWZ8" s="149"/>
      <c r="RXA8" s="149"/>
      <c r="RXB8" s="149"/>
      <c r="RXC8" s="149"/>
      <c r="RXD8" s="149"/>
      <c r="RXE8" s="149"/>
      <c r="RXF8" s="149"/>
      <c r="RXG8" s="149"/>
      <c r="RXH8" s="149"/>
      <c r="RXI8" s="149"/>
      <c r="RXJ8" s="149"/>
      <c r="RXK8" s="149"/>
      <c r="RXL8" s="149"/>
      <c r="RXM8" s="149"/>
      <c r="RXN8" s="149"/>
      <c r="RXO8" s="149"/>
      <c r="RXP8" s="149"/>
      <c r="RXQ8" s="149"/>
      <c r="RXR8" s="149"/>
      <c r="RXS8" s="149"/>
      <c r="RXT8" s="149"/>
      <c r="RXU8" s="149"/>
      <c r="RXV8" s="149"/>
      <c r="RXW8" s="149"/>
      <c r="RXX8" s="149"/>
      <c r="RXY8" s="149"/>
      <c r="RXZ8" s="149"/>
      <c r="RYA8" s="149"/>
      <c r="RYB8" s="149"/>
      <c r="RYC8" s="149"/>
      <c r="RYD8" s="149"/>
      <c r="RYE8" s="149"/>
      <c r="RYF8" s="149"/>
      <c r="RYG8" s="149"/>
      <c r="RYH8" s="149"/>
      <c r="RYI8" s="149"/>
      <c r="RYJ8" s="149"/>
      <c r="RYK8" s="149"/>
      <c r="RYL8" s="149"/>
      <c r="RYM8" s="149"/>
      <c r="RYN8" s="149"/>
      <c r="RYO8" s="149"/>
      <c r="RYP8" s="149"/>
      <c r="RYQ8" s="149"/>
      <c r="RYR8" s="149"/>
      <c r="RYS8" s="149"/>
      <c r="RYT8" s="149"/>
      <c r="RYU8" s="149"/>
      <c r="RYV8" s="149"/>
      <c r="RYW8" s="149"/>
      <c r="RYX8" s="149"/>
      <c r="RYY8" s="149"/>
      <c r="RYZ8" s="149"/>
      <c r="RZA8" s="149"/>
      <c r="RZB8" s="149"/>
      <c r="RZC8" s="149"/>
      <c r="RZD8" s="149"/>
      <c r="RZE8" s="149"/>
      <c r="RZF8" s="149"/>
      <c r="RZG8" s="149"/>
      <c r="RZH8" s="149"/>
      <c r="RZI8" s="149"/>
      <c r="RZJ8" s="149"/>
      <c r="RZK8" s="149"/>
      <c r="RZL8" s="149"/>
      <c r="RZM8" s="149"/>
      <c r="RZN8" s="149"/>
      <c r="RZO8" s="149"/>
      <c r="RZP8" s="149"/>
      <c r="RZQ8" s="149"/>
      <c r="RZR8" s="149"/>
      <c r="RZS8" s="149"/>
      <c r="RZT8" s="149"/>
      <c r="RZU8" s="149"/>
      <c r="RZV8" s="149"/>
      <c r="RZW8" s="149"/>
      <c r="RZX8" s="149"/>
      <c r="RZY8" s="149"/>
      <c r="RZZ8" s="149"/>
      <c r="SAA8" s="149"/>
      <c r="SAB8" s="149"/>
      <c r="SAC8" s="149"/>
      <c r="SAD8" s="149"/>
      <c r="SAE8" s="149"/>
      <c r="SAF8" s="149"/>
      <c r="SAG8" s="149"/>
      <c r="SAH8" s="149"/>
      <c r="SAI8" s="149"/>
      <c r="SAJ8" s="149"/>
      <c r="SAK8" s="149"/>
      <c r="SAL8" s="149"/>
      <c r="SAM8" s="149"/>
      <c r="SAN8" s="149"/>
      <c r="SAO8" s="149"/>
      <c r="SAP8" s="149"/>
      <c r="SAQ8" s="149"/>
      <c r="SAR8" s="149"/>
      <c r="SAS8" s="149"/>
      <c r="SAT8" s="149"/>
      <c r="SAU8" s="149"/>
      <c r="SAV8" s="149"/>
      <c r="SAW8" s="149"/>
      <c r="SAX8" s="149"/>
      <c r="SAY8" s="149"/>
      <c r="SAZ8" s="149"/>
      <c r="SBA8" s="149"/>
      <c r="SBB8" s="149"/>
      <c r="SBC8" s="149"/>
      <c r="SBD8" s="149"/>
      <c r="SBE8" s="149"/>
      <c r="SBF8" s="149"/>
      <c r="SBG8" s="149"/>
      <c r="SBH8" s="149"/>
      <c r="SBI8" s="149"/>
      <c r="SBJ8" s="149"/>
      <c r="SBK8" s="149"/>
      <c r="SBL8" s="149"/>
      <c r="SBM8" s="149"/>
      <c r="SBN8" s="149"/>
      <c r="SBO8" s="149"/>
      <c r="SBP8" s="149"/>
      <c r="SBQ8" s="149"/>
      <c r="SBR8" s="149"/>
      <c r="SBS8" s="149"/>
      <c r="SBT8" s="149"/>
      <c r="SBU8" s="149"/>
      <c r="SBV8" s="149"/>
      <c r="SBW8" s="149"/>
      <c r="SBX8" s="149"/>
      <c r="SBY8" s="149"/>
      <c r="SBZ8" s="149"/>
      <c r="SCA8" s="149"/>
      <c r="SCB8" s="149"/>
      <c r="SCC8" s="149"/>
      <c r="SCD8" s="149"/>
      <c r="SCE8" s="149"/>
      <c r="SCF8" s="149"/>
      <c r="SCG8" s="149"/>
      <c r="SCH8" s="149"/>
      <c r="SCI8" s="149"/>
      <c r="SCJ8" s="149"/>
      <c r="SCK8" s="149"/>
      <c r="SCL8" s="149"/>
      <c r="SCM8" s="149"/>
      <c r="SCN8" s="149"/>
      <c r="SCO8" s="149"/>
      <c r="SCP8" s="149"/>
      <c r="SCQ8" s="149"/>
      <c r="SCR8" s="149"/>
      <c r="SCS8" s="149"/>
      <c r="SCT8" s="149"/>
      <c r="SCU8" s="149"/>
      <c r="SCV8" s="149"/>
      <c r="SCW8" s="149"/>
      <c r="SCX8" s="149"/>
      <c r="SCY8" s="149"/>
      <c r="SCZ8" s="149"/>
      <c r="SDA8" s="149"/>
      <c r="SDB8" s="149"/>
      <c r="SDC8" s="149"/>
      <c r="SDD8" s="149"/>
      <c r="SDE8" s="149"/>
      <c r="SDF8" s="149"/>
      <c r="SDG8" s="149"/>
      <c r="SDH8" s="149"/>
      <c r="SDI8" s="149"/>
      <c r="SDJ8" s="149"/>
      <c r="SDK8" s="149"/>
      <c r="SDL8" s="149"/>
      <c r="SDM8" s="149"/>
      <c r="SDN8" s="149"/>
      <c r="SDO8" s="149"/>
      <c r="SDP8" s="149"/>
      <c r="SDQ8" s="149"/>
      <c r="SDR8" s="149"/>
      <c r="SDS8" s="149"/>
      <c r="SDT8" s="149"/>
      <c r="SDU8" s="149"/>
      <c r="SDV8" s="149"/>
      <c r="SDW8" s="149"/>
      <c r="SDX8" s="149"/>
      <c r="SDY8" s="149"/>
      <c r="SDZ8" s="149"/>
      <c r="SEA8" s="149"/>
      <c r="SEB8" s="149"/>
      <c r="SEC8" s="149"/>
      <c r="SED8" s="149"/>
      <c r="SEE8" s="149"/>
      <c r="SEF8" s="149"/>
      <c r="SEG8" s="149"/>
      <c r="SEH8" s="149"/>
      <c r="SEI8" s="149"/>
      <c r="SEJ8" s="149"/>
      <c r="SEK8" s="149"/>
      <c r="SEL8" s="149"/>
      <c r="SEM8" s="149"/>
      <c r="SEN8" s="149"/>
      <c r="SEO8" s="149"/>
      <c r="SEP8" s="149"/>
      <c r="SEQ8" s="149"/>
      <c r="SER8" s="149"/>
      <c r="SES8" s="149"/>
      <c r="SET8" s="149"/>
      <c r="SEU8" s="149"/>
      <c r="SEV8" s="149"/>
      <c r="SEW8" s="149"/>
      <c r="SEX8" s="149"/>
      <c r="SEY8" s="149"/>
      <c r="SEZ8" s="149"/>
      <c r="SFA8" s="149"/>
      <c r="SFB8" s="149"/>
      <c r="SFC8" s="149"/>
      <c r="SFD8" s="149"/>
      <c r="SFE8" s="149"/>
      <c r="SFF8" s="149"/>
      <c r="SFG8" s="149"/>
      <c r="SFH8" s="149"/>
      <c r="SFI8" s="149"/>
      <c r="SFJ8" s="149"/>
      <c r="SFK8" s="149"/>
      <c r="SFL8" s="149"/>
      <c r="SFM8" s="149"/>
      <c r="SFN8" s="149"/>
      <c r="SFO8" s="149"/>
      <c r="SFP8" s="149"/>
      <c r="SFQ8" s="149"/>
      <c r="SFR8" s="149"/>
      <c r="SFS8" s="149"/>
      <c r="SFT8" s="149"/>
      <c r="SFU8" s="149"/>
      <c r="SFV8" s="149"/>
      <c r="SFW8" s="149"/>
      <c r="SFX8" s="149"/>
      <c r="SFY8" s="149"/>
      <c r="SFZ8" s="149"/>
      <c r="SGA8" s="149"/>
      <c r="SGB8" s="149"/>
      <c r="SGC8" s="149"/>
      <c r="SGD8" s="149"/>
      <c r="SGE8" s="149"/>
      <c r="SGF8" s="149"/>
      <c r="SGG8" s="149"/>
      <c r="SGH8" s="149"/>
      <c r="SGI8" s="149"/>
      <c r="SGJ8" s="149"/>
      <c r="SGK8" s="149"/>
      <c r="SGL8" s="149"/>
      <c r="SGM8" s="149"/>
      <c r="SGN8" s="149"/>
      <c r="SGO8" s="149"/>
      <c r="SGP8" s="149"/>
      <c r="SGQ8" s="149"/>
      <c r="SGR8" s="149"/>
      <c r="SGS8" s="149"/>
      <c r="SGT8" s="149"/>
      <c r="SGU8" s="149"/>
      <c r="SGV8" s="149"/>
      <c r="SGW8" s="149"/>
      <c r="SGX8" s="149"/>
      <c r="SGY8" s="149"/>
      <c r="SGZ8" s="149"/>
      <c r="SHA8" s="149"/>
      <c r="SHB8" s="149"/>
      <c r="SHC8" s="149"/>
      <c r="SHD8" s="149"/>
      <c r="SHE8" s="149"/>
      <c r="SHF8" s="149"/>
      <c r="SHG8" s="149"/>
      <c r="SHH8" s="149"/>
      <c r="SHI8" s="149"/>
      <c r="SHJ8" s="149"/>
      <c r="SHK8" s="149"/>
      <c r="SHL8" s="149"/>
      <c r="SHM8" s="149"/>
      <c r="SHN8" s="149"/>
      <c r="SHO8" s="149"/>
      <c r="SHP8" s="149"/>
      <c r="SHQ8" s="149"/>
      <c r="SHR8" s="149"/>
      <c r="SHS8" s="149"/>
      <c r="SHT8" s="149"/>
      <c r="SHU8" s="149"/>
      <c r="SHV8" s="149"/>
      <c r="SHW8" s="149"/>
      <c r="SHX8" s="149"/>
      <c r="SHY8" s="149"/>
      <c r="SHZ8" s="149"/>
      <c r="SIA8" s="149"/>
      <c r="SIB8" s="149"/>
      <c r="SIC8" s="149"/>
      <c r="SID8" s="149"/>
      <c r="SIE8" s="149"/>
      <c r="SIF8" s="149"/>
      <c r="SIG8" s="149"/>
      <c r="SIH8" s="149"/>
      <c r="SII8" s="149"/>
      <c r="SIJ8" s="149"/>
      <c r="SIK8" s="149"/>
      <c r="SIL8" s="149"/>
      <c r="SIM8" s="149"/>
      <c r="SIN8" s="149"/>
      <c r="SIO8" s="149"/>
      <c r="SIP8" s="149"/>
      <c r="SIQ8" s="149"/>
      <c r="SIR8" s="149"/>
      <c r="SIS8" s="149"/>
      <c r="SIT8" s="149"/>
      <c r="SIU8" s="149"/>
      <c r="SIV8" s="149"/>
      <c r="SIW8" s="149"/>
      <c r="SIX8" s="149"/>
      <c r="SIY8" s="149"/>
      <c r="SIZ8" s="149"/>
      <c r="SJA8" s="149"/>
      <c r="SJB8" s="149"/>
      <c r="SJC8" s="149"/>
      <c r="SJD8" s="149"/>
      <c r="SJE8" s="149"/>
      <c r="SJF8" s="149"/>
      <c r="SJG8" s="149"/>
      <c r="SJH8" s="149"/>
      <c r="SJI8" s="149"/>
      <c r="SJJ8" s="149"/>
      <c r="SJK8" s="149"/>
      <c r="SJL8" s="149"/>
      <c r="SJM8" s="149"/>
      <c r="SJN8" s="149"/>
      <c r="SJO8" s="149"/>
      <c r="SJP8" s="149"/>
      <c r="SJQ8" s="149"/>
      <c r="SJR8" s="149"/>
      <c r="SJS8" s="149"/>
      <c r="SJT8" s="149"/>
      <c r="SJU8" s="149"/>
      <c r="SJV8" s="149"/>
      <c r="SJW8" s="149"/>
      <c r="SJX8" s="149"/>
      <c r="SJY8" s="149"/>
      <c r="SJZ8" s="149"/>
      <c r="SKA8" s="149"/>
      <c r="SKB8" s="149"/>
      <c r="SKC8" s="149"/>
      <c r="SKD8" s="149"/>
      <c r="SKE8" s="149"/>
      <c r="SKF8" s="149"/>
      <c r="SKG8" s="149"/>
      <c r="SKH8" s="149"/>
      <c r="SKI8" s="149"/>
      <c r="SKJ8" s="149"/>
      <c r="SKK8" s="149"/>
      <c r="SKL8" s="149"/>
      <c r="SKM8" s="149"/>
      <c r="SKN8" s="149"/>
      <c r="SKO8" s="149"/>
      <c r="SKP8" s="149"/>
      <c r="SKQ8" s="149"/>
      <c r="SKR8" s="149"/>
      <c r="SKS8" s="149"/>
      <c r="SKT8" s="149"/>
      <c r="SKU8" s="149"/>
      <c r="SKV8" s="149"/>
      <c r="SKW8" s="149"/>
      <c r="SKX8" s="149"/>
      <c r="SKY8" s="149"/>
      <c r="SKZ8" s="149"/>
      <c r="SLA8" s="149"/>
      <c r="SLB8" s="149"/>
      <c r="SLC8" s="149"/>
      <c r="SLD8" s="149"/>
      <c r="SLE8" s="149"/>
      <c r="SLF8" s="149"/>
      <c r="SLG8" s="149"/>
      <c r="SLH8" s="149"/>
      <c r="SLI8" s="149"/>
      <c r="SLJ8" s="149"/>
      <c r="SLK8" s="149"/>
      <c r="SLL8" s="149"/>
      <c r="SLM8" s="149"/>
      <c r="SLN8" s="149"/>
      <c r="SLO8" s="149"/>
      <c r="SLP8" s="149"/>
      <c r="SLQ8" s="149"/>
      <c r="SLR8" s="149"/>
      <c r="SLS8" s="149"/>
      <c r="SLT8" s="149"/>
      <c r="SLU8" s="149"/>
      <c r="SLV8" s="149"/>
      <c r="SLW8" s="149"/>
      <c r="SLX8" s="149"/>
      <c r="SLY8" s="149"/>
      <c r="SLZ8" s="149"/>
      <c r="SMA8" s="149"/>
      <c r="SMB8" s="149"/>
      <c r="SMC8" s="149"/>
      <c r="SMD8" s="149"/>
      <c r="SME8" s="149"/>
      <c r="SMF8" s="149"/>
      <c r="SMG8" s="149"/>
      <c r="SMH8" s="149"/>
      <c r="SMI8" s="149"/>
      <c r="SMJ8" s="149"/>
      <c r="SMK8" s="149"/>
      <c r="SML8" s="149"/>
      <c r="SMM8" s="149"/>
      <c r="SMN8" s="149"/>
      <c r="SMO8" s="149"/>
      <c r="SMP8" s="149"/>
      <c r="SMQ8" s="149"/>
      <c r="SMR8" s="149"/>
      <c r="SMS8" s="149"/>
      <c r="SMT8" s="149"/>
      <c r="SMU8" s="149"/>
      <c r="SMV8" s="149"/>
      <c r="SMW8" s="149"/>
      <c r="SMX8" s="149"/>
      <c r="SMY8" s="149"/>
      <c r="SMZ8" s="149"/>
      <c r="SNA8" s="149"/>
      <c r="SNB8" s="149"/>
      <c r="SNC8" s="149"/>
      <c r="SND8" s="149"/>
      <c r="SNE8" s="149"/>
      <c r="SNF8" s="149"/>
      <c r="SNG8" s="149"/>
      <c r="SNH8" s="149"/>
      <c r="SNI8" s="149"/>
      <c r="SNJ8" s="149"/>
      <c r="SNK8" s="149"/>
      <c r="SNL8" s="149"/>
      <c r="SNM8" s="149"/>
      <c r="SNN8" s="149"/>
      <c r="SNO8" s="149"/>
      <c r="SNP8" s="149"/>
      <c r="SNQ8" s="149"/>
      <c r="SNR8" s="149"/>
      <c r="SNS8" s="149"/>
      <c r="SNT8" s="149"/>
      <c r="SNU8" s="149"/>
      <c r="SNV8" s="149"/>
      <c r="SNW8" s="149"/>
      <c r="SNX8" s="149"/>
      <c r="SNY8" s="149"/>
      <c r="SNZ8" s="149"/>
      <c r="SOA8" s="149"/>
      <c r="SOB8" s="149"/>
      <c r="SOC8" s="149"/>
      <c r="SOD8" s="149"/>
      <c r="SOE8" s="149"/>
      <c r="SOF8" s="149"/>
      <c r="SOG8" s="149"/>
      <c r="SOH8" s="149"/>
      <c r="SOI8" s="149"/>
      <c r="SOJ8" s="149"/>
      <c r="SOK8" s="149"/>
      <c r="SOL8" s="149"/>
      <c r="SOM8" s="149"/>
      <c r="SON8" s="149"/>
      <c r="SOO8" s="149"/>
      <c r="SOP8" s="149"/>
      <c r="SOQ8" s="149"/>
      <c r="SOR8" s="149"/>
      <c r="SOS8" s="149"/>
      <c r="SOT8" s="149"/>
      <c r="SOU8" s="149"/>
      <c r="SOV8" s="149"/>
      <c r="SOW8" s="149"/>
      <c r="SOX8" s="149"/>
      <c r="SOY8" s="149"/>
      <c r="SOZ8" s="149"/>
      <c r="SPA8" s="149"/>
      <c r="SPB8" s="149"/>
      <c r="SPC8" s="149"/>
      <c r="SPD8" s="149"/>
      <c r="SPE8" s="149"/>
      <c r="SPF8" s="149"/>
      <c r="SPG8" s="149"/>
      <c r="SPH8" s="149"/>
      <c r="SPI8" s="149"/>
      <c r="SPJ8" s="149"/>
      <c r="SPK8" s="149"/>
      <c r="SPL8" s="149"/>
      <c r="SPM8" s="149"/>
      <c r="SPN8" s="149"/>
      <c r="SPO8" s="149"/>
      <c r="SPP8" s="149"/>
      <c r="SPQ8" s="149"/>
      <c r="SPR8" s="149"/>
      <c r="SPS8" s="149"/>
      <c r="SPT8" s="149"/>
      <c r="SPU8" s="149"/>
      <c r="SPV8" s="149"/>
      <c r="SPW8" s="149"/>
      <c r="SPX8" s="149"/>
      <c r="SPY8" s="149"/>
      <c r="SPZ8" s="149"/>
      <c r="SQA8" s="149"/>
      <c r="SQB8" s="149"/>
      <c r="SQC8" s="149"/>
      <c r="SQD8" s="149"/>
      <c r="SQE8" s="149"/>
      <c r="SQF8" s="149"/>
      <c r="SQG8" s="149"/>
      <c r="SQH8" s="149"/>
      <c r="SQI8" s="149"/>
      <c r="SQJ8" s="149"/>
      <c r="SQK8" s="149"/>
      <c r="SQL8" s="149"/>
      <c r="SQM8" s="149"/>
      <c r="SQN8" s="149"/>
      <c r="SQO8" s="149"/>
      <c r="SQP8" s="149"/>
      <c r="SQQ8" s="149"/>
      <c r="SQR8" s="149"/>
      <c r="SQS8" s="149"/>
      <c r="SQT8" s="149"/>
      <c r="SQU8" s="149"/>
      <c r="SQV8" s="149"/>
      <c r="SQW8" s="149"/>
      <c r="SQX8" s="149"/>
      <c r="SQY8" s="149"/>
      <c r="SQZ8" s="149"/>
      <c r="SRA8" s="149"/>
      <c r="SRB8" s="149"/>
      <c r="SRC8" s="149"/>
      <c r="SRD8" s="149"/>
      <c r="SRE8" s="149"/>
      <c r="SRF8" s="149"/>
      <c r="SRG8" s="149"/>
      <c r="SRH8" s="149"/>
      <c r="SRI8" s="149"/>
      <c r="SRJ8" s="149"/>
      <c r="SRK8" s="149"/>
      <c r="SRL8" s="149"/>
      <c r="SRM8" s="149"/>
      <c r="SRN8" s="149"/>
      <c r="SRO8" s="149"/>
      <c r="SRP8" s="149"/>
      <c r="SRQ8" s="149"/>
      <c r="SRR8" s="149"/>
      <c r="SRS8" s="149"/>
      <c r="SRT8" s="149"/>
      <c r="SRU8" s="149"/>
      <c r="SRV8" s="149"/>
      <c r="SRW8" s="149"/>
      <c r="SRX8" s="149"/>
      <c r="SRY8" s="149"/>
      <c r="SRZ8" s="149"/>
      <c r="SSA8" s="149"/>
      <c r="SSB8" s="149"/>
      <c r="SSC8" s="149"/>
      <c r="SSD8" s="149"/>
      <c r="SSE8" s="149"/>
      <c r="SSF8" s="149"/>
      <c r="SSG8" s="149"/>
      <c r="SSH8" s="149"/>
      <c r="SSI8" s="149"/>
      <c r="SSJ8" s="149"/>
      <c r="SSK8" s="149"/>
      <c r="SSL8" s="149"/>
      <c r="SSM8" s="149"/>
      <c r="SSN8" s="149"/>
      <c r="SSO8" s="149"/>
      <c r="SSP8" s="149"/>
      <c r="SSQ8" s="149"/>
      <c r="SSR8" s="149"/>
      <c r="SSS8" s="149"/>
      <c r="SST8" s="149"/>
      <c r="SSU8" s="149"/>
      <c r="SSV8" s="149"/>
      <c r="SSW8" s="149"/>
      <c r="SSX8" s="149"/>
      <c r="SSY8" s="149"/>
      <c r="SSZ8" s="149"/>
      <c r="STA8" s="149"/>
      <c r="STB8" s="149"/>
      <c r="STC8" s="149"/>
      <c r="STD8" s="149"/>
      <c r="STE8" s="149"/>
      <c r="STF8" s="149"/>
      <c r="STG8" s="149"/>
      <c r="STH8" s="149"/>
      <c r="STI8" s="149"/>
      <c r="STJ8" s="149"/>
      <c r="STK8" s="149"/>
      <c r="STL8" s="149"/>
      <c r="STM8" s="149"/>
      <c r="STN8" s="149"/>
      <c r="STO8" s="149"/>
      <c r="STP8" s="149"/>
      <c r="STQ8" s="149"/>
      <c r="STR8" s="149"/>
      <c r="STS8" s="149"/>
      <c r="STT8" s="149"/>
      <c r="STU8" s="149"/>
      <c r="STV8" s="149"/>
      <c r="STW8" s="149"/>
      <c r="STX8" s="149"/>
      <c r="STY8" s="149"/>
      <c r="STZ8" s="149"/>
      <c r="SUA8" s="149"/>
      <c r="SUB8" s="149"/>
      <c r="SUC8" s="149"/>
      <c r="SUD8" s="149"/>
      <c r="SUE8" s="149"/>
      <c r="SUF8" s="149"/>
      <c r="SUG8" s="149"/>
      <c r="SUH8" s="149"/>
      <c r="SUI8" s="149"/>
      <c r="SUJ8" s="149"/>
      <c r="SUK8" s="149"/>
      <c r="SUL8" s="149"/>
      <c r="SUM8" s="149"/>
      <c r="SUN8" s="149"/>
      <c r="SUO8" s="149"/>
      <c r="SUP8" s="149"/>
      <c r="SUQ8" s="149"/>
      <c r="SUR8" s="149"/>
      <c r="SUS8" s="149"/>
      <c r="SUT8" s="149"/>
      <c r="SUU8" s="149"/>
      <c r="SUV8" s="149"/>
      <c r="SUW8" s="149"/>
      <c r="SUX8" s="149"/>
      <c r="SUY8" s="149"/>
      <c r="SUZ8" s="149"/>
      <c r="SVA8" s="149"/>
      <c r="SVB8" s="149"/>
      <c r="SVC8" s="149"/>
      <c r="SVD8" s="149"/>
      <c r="SVE8" s="149"/>
      <c r="SVF8" s="149"/>
      <c r="SVG8" s="149"/>
      <c r="SVH8" s="149"/>
      <c r="SVI8" s="149"/>
      <c r="SVJ8" s="149"/>
      <c r="SVK8" s="149"/>
      <c r="SVL8" s="149"/>
      <c r="SVM8" s="149"/>
      <c r="SVN8" s="149"/>
      <c r="SVO8" s="149"/>
      <c r="SVP8" s="149"/>
      <c r="SVQ8" s="149"/>
      <c r="SVR8" s="149"/>
      <c r="SVS8" s="149"/>
      <c r="SVT8" s="149"/>
      <c r="SVU8" s="149"/>
      <c r="SVV8" s="149"/>
      <c r="SVW8" s="149"/>
      <c r="SVX8" s="149"/>
      <c r="SVY8" s="149"/>
      <c r="SVZ8" s="149"/>
      <c r="SWA8" s="149"/>
      <c r="SWB8" s="149"/>
      <c r="SWC8" s="149"/>
      <c r="SWD8" s="149"/>
      <c r="SWE8" s="149"/>
      <c r="SWF8" s="149"/>
      <c r="SWG8" s="149"/>
      <c r="SWH8" s="149"/>
      <c r="SWI8" s="149"/>
      <c r="SWJ8" s="149"/>
      <c r="SWK8" s="149"/>
      <c r="SWL8" s="149"/>
      <c r="SWM8" s="149"/>
      <c r="SWN8" s="149"/>
      <c r="SWO8" s="149"/>
      <c r="SWP8" s="149"/>
      <c r="SWQ8" s="149"/>
      <c r="SWR8" s="149"/>
      <c r="SWS8" s="149"/>
      <c r="SWT8" s="149"/>
      <c r="SWU8" s="149"/>
      <c r="SWV8" s="149"/>
      <c r="SWW8" s="149"/>
      <c r="SWX8" s="149"/>
      <c r="SWY8" s="149"/>
      <c r="SWZ8" s="149"/>
      <c r="SXA8" s="149"/>
      <c r="SXB8" s="149"/>
      <c r="SXC8" s="149"/>
      <c r="SXD8" s="149"/>
      <c r="SXE8" s="149"/>
      <c r="SXF8" s="149"/>
      <c r="SXG8" s="149"/>
      <c r="SXH8" s="149"/>
      <c r="SXI8" s="149"/>
      <c r="SXJ8" s="149"/>
      <c r="SXK8" s="149"/>
      <c r="SXL8" s="149"/>
      <c r="SXM8" s="149"/>
      <c r="SXN8" s="149"/>
      <c r="SXO8" s="149"/>
      <c r="SXP8" s="149"/>
      <c r="SXQ8" s="149"/>
      <c r="SXR8" s="149"/>
      <c r="SXS8" s="149"/>
      <c r="SXT8" s="149"/>
      <c r="SXU8" s="149"/>
      <c r="SXV8" s="149"/>
      <c r="SXW8" s="149"/>
      <c r="SXX8" s="149"/>
      <c r="SXY8" s="149"/>
      <c r="SXZ8" s="149"/>
      <c r="SYA8" s="149"/>
      <c r="SYB8" s="149"/>
      <c r="SYC8" s="149"/>
      <c r="SYD8" s="149"/>
      <c r="SYE8" s="149"/>
      <c r="SYF8" s="149"/>
      <c r="SYG8" s="149"/>
      <c r="SYH8" s="149"/>
      <c r="SYI8" s="149"/>
      <c r="SYJ8" s="149"/>
      <c r="SYK8" s="149"/>
      <c r="SYL8" s="149"/>
      <c r="SYM8" s="149"/>
      <c r="SYN8" s="149"/>
      <c r="SYO8" s="149"/>
      <c r="SYP8" s="149"/>
      <c r="SYQ8" s="149"/>
      <c r="SYR8" s="149"/>
      <c r="SYS8" s="149"/>
      <c r="SYT8" s="149"/>
      <c r="SYU8" s="149"/>
      <c r="SYV8" s="149"/>
      <c r="SYW8" s="149"/>
      <c r="SYX8" s="149"/>
      <c r="SYY8" s="149"/>
      <c r="SYZ8" s="149"/>
      <c r="SZA8" s="149"/>
      <c r="SZB8" s="149"/>
      <c r="SZC8" s="149"/>
      <c r="SZD8" s="149"/>
      <c r="SZE8" s="149"/>
      <c r="SZF8" s="149"/>
      <c r="SZG8" s="149"/>
      <c r="SZH8" s="149"/>
      <c r="SZI8" s="149"/>
      <c r="SZJ8" s="149"/>
      <c r="SZK8" s="149"/>
      <c r="SZL8" s="149"/>
      <c r="SZM8" s="149"/>
      <c r="SZN8" s="149"/>
      <c r="SZO8" s="149"/>
      <c r="SZP8" s="149"/>
      <c r="SZQ8" s="149"/>
      <c r="SZR8" s="149"/>
      <c r="SZS8" s="149"/>
      <c r="SZT8" s="149"/>
      <c r="SZU8" s="149"/>
      <c r="SZV8" s="149"/>
      <c r="SZW8" s="149"/>
      <c r="SZX8" s="149"/>
      <c r="SZY8" s="149"/>
      <c r="SZZ8" s="149"/>
      <c r="TAA8" s="149"/>
      <c r="TAB8" s="149"/>
      <c r="TAC8" s="149"/>
      <c r="TAD8" s="149"/>
      <c r="TAE8" s="149"/>
      <c r="TAF8" s="149"/>
      <c r="TAG8" s="149"/>
      <c r="TAH8" s="149"/>
      <c r="TAI8" s="149"/>
      <c r="TAJ8" s="149"/>
      <c r="TAK8" s="149"/>
      <c r="TAL8" s="149"/>
      <c r="TAM8" s="149"/>
      <c r="TAN8" s="149"/>
      <c r="TAO8" s="149"/>
      <c r="TAP8" s="149"/>
      <c r="TAQ8" s="149"/>
      <c r="TAR8" s="149"/>
      <c r="TAS8" s="149"/>
      <c r="TAT8" s="149"/>
      <c r="TAU8" s="149"/>
      <c r="TAV8" s="149"/>
      <c r="TAW8" s="149"/>
      <c r="TAX8" s="149"/>
      <c r="TAY8" s="149"/>
      <c r="TAZ8" s="149"/>
      <c r="TBA8" s="149"/>
      <c r="TBB8" s="149"/>
      <c r="TBC8" s="149"/>
      <c r="TBD8" s="149"/>
      <c r="TBE8" s="149"/>
      <c r="TBF8" s="149"/>
      <c r="TBG8" s="149"/>
      <c r="TBH8" s="149"/>
      <c r="TBI8" s="149"/>
      <c r="TBJ8" s="149"/>
      <c r="TBK8" s="149"/>
      <c r="TBL8" s="149"/>
      <c r="TBM8" s="149"/>
      <c r="TBN8" s="149"/>
      <c r="TBO8" s="149"/>
      <c r="TBP8" s="149"/>
      <c r="TBQ8" s="149"/>
      <c r="TBR8" s="149"/>
      <c r="TBS8" s="149"/>
      <c r="TBT8" s="149"/>
      <c r="TBU8" s="149"/>
      <c r="TBV8" s="149"/>
      <c r="TBW8" s="149"/>
      <c r="TBX8" s="149"/>
      <c r="TBY8" s="149"/>
      <c r="TBZ8" s="149"/>
      <c r="TCA8" s="149"/>
      <c r="TCB8" s="149"/>
      <c r="TCC8" s="149"/>
      <c r="TCD8" s="149"/>
      <c r="TCE8" s="149"/>
      <c r="TCF8" s="149"/>
      <c r="TCG8" s="149"/>
      <c r="TCH8" s="149"/>
      <c r="TCI8" s="149"/>
      <c r="TCJ8" s="149"/>
      <c r="TCK8" s="149"/>
      <c r="TCL8" s="149"/>
      <c r="TCM8" s="149"/>
      <c r="TCN8" s="149"/>
      <c r="TCO8" s="149"/>
      <c r="TCP8" s="149"/>
      <c r="TCQ8" s="149"/>
      <c r="TCR8" s="149"/>
      <c r="TCS8" s="149"/>
      <c r="TCT8" s="149"/>
      <c r="TCU8" s="149"/>
      <c r="TCV8" s="149"/>
      <c r="TCW8" s="149"/>
      <c r="TCX8" s="149"/>
      <c r="TCY8" s="149"/>
      <c r="TCZ8" s="149"/>
      <c r="TDA8" s="149"/>
      <c r="TDB8" s="149"/>
      <c r="TDC8" s="149"/>
      <c r="TDD8" s="149"/>
      <c r="TDE8" s="149"/>
      <c r="TDF8" s="149"/>
      <c r="TDG8" s="149"/>
      <c r="TDH8" s="149"/>
      <c r="TDI8" s="149"/>
      <c r="TDJ8" s="149"/>
      <c r="TDK8" s="149"/>
      <c r="TDL8" s="149"/>
      <c r="TDM8" s="149"/>
      <c r="TDN8" s="149"/>
      <c r="TDO8" s="149"/>
      <c r="TDP8" s="149"/>
      <c r="TDQ8" s="149"/>
      <c r="TDR8" s="149"/>
      <c r="TDS8" s="149"/>
      <c r="TDT8" s="149"/>
      <c r="TDU8" s="149"/>
      <c r="TDV8" s="149"/>
      <c r="TDW8" s="149"/>
      <c r="TDX8" s="149"/>
      <c r="TDY8" s="149"/>
      <c r="TDZ8" s="149"/>
      <c r="TEA8" s="149"/>
      <c r="TEB8" s="149"/>
      <c r="TEC8" s="149"/>
      <c r="TED8" s="149"/>
      <c r="TEE8" s="149"/>
      <c r="TEF8" s="149"/>
      <c r="TEG8" s="149"/>
      <c r="TEH8" s="149"/>
      <c r="TEI8" s="149"/>
      <c r="TEJ8" s="149"/>
      <c r="TEK8" s="149"/>
      <c r="TEL8" s="149"/>
      <c r="TEM8" s="149"/>
      <c r="TEN8" s="149"/>
      <c r="TEO8" s="149"/>
      <c r="TEP8" s="149"/>
      <c r="TEQ8" s="149"/>
      <c r="TER8" s="149"/>
      <c r="TES8" s="149"/>
      <c r="TET8" s="149"/>
      <c r="TEU8" s="149"/>
      <c r="TEV8" s="149"/>
      <c r="TEW8" s="149"/>
      <c r="TEX8" s="149"/>
      <c r="TEY8" s="149"/>
      <c r="TEZ8" s="149"/>
      <c r="TFA8" s="149"/>
      <c r="TFB8" s="149"/>
      <c r="TFC8" s="149"/>
      <c r="TFD8" s="149"/>
      <c r="TFE8" s="149"/>
      <c r="TFF8" s="149"/>
      <c r="TFG8" s="149"/>
      <c r="TFH8" s="149"/>
      <c r="TFI8" s="149"/>
      <c r="TFJ8" s="149"/>
      <c r="TFK8" s="149"/>
      <c r="TFL8" s="149"/>
      <c r="TFM8" s="149"/>
      <c r="TFN8" s="149"/>
      <c r="TFO8" s="149"/>
      <c r="TFP8" s="149"/>
      <c r="TFQ8" s="149"/>
      <c r="TFR8" s="149"/>
      <c r="TFS8" s="149"/>
      <c r="TFT8" s="149"/>
      <c r="TFU8" s="149"/>
      <c r="TFV8" s="149"/>
      <c r="TFW8" s="149"/>
      <c r="TFX8" s="149"/>
      <c r="TFY8" s="149"/>
      <c r="TFZ8" s="149"/>
      <c r="TGA8" s="149"/>
      <c r="TGB8" s="149"/>
      <c r="TGC8" s="149"/>
      <c r="TGD8" s="149"/>
      <c r="TGE8" s="149"/>
      <c r="TGF8" s="149"/>
      <c r="TGG8" s="149"/>
      <c r="TGH8" s="149"/>
      <c r="TGI8" s="149"/>
      <c r="TGJ8" s="149"/>
      <c r="TGK8" s="149"/>
      <c r="TGL8" s="149"/>
      <c r="TGM8" s="149"/>
      <c r="TGN8" s="149"/>
      <c r="TGO8" s="149"/>
      <c r="TGP8" s="149"/>
      <c r="TGQ8" s="149"/>
      <c r="TGR8" s="149"/>
      <c r="TGS8" s="149"/>
      <c r="TGT8" s="149"/>
      <c r="TGU8" s="149"/>
      <c r="TGV8" s="149"/>
      <c r="TGW8" s="149"/>
      <c r="TGX8" s="149"/>
      <c r="TGY8" s="149"/>
      <c r="TGZ8" s="149"/>
      <c r="THA8" s="149"/>
      <c r="THB8" s="149"/>
      <c r="THC8" s="149"/>
      <c r="THD8" s="149"/>
      <c r="THE8" s="149"/>
      <c r="THF8" s="149"/>
      <c r="THG8" s="149"/>
      <c r="THH8" s="149"/>
      <c r="THI8" s="149"/>
      <c r="THJ8" s="149"/>
      <c r="THK8" s="149"/>
      <c r="THL8" s="149"/>
      <c r="THM8" s="149"/>
      <c r="THN8" s="149"/>
      <c r="THO8" s="149"/>
      <c r="THP8" s="149"/>
      <c r="THQ8" s="149"/>
      <c r="THR8" s="149"/>
      <c r="THS8" s="149"/>
      <c r="THT8" s="149"/>
      <c r="THU8" s="149"/>
      <c r="THV8" s="149"/>
      <c r="THW8" s="149"/>
      <c r="THX8" s="149"/>
      <c r="THY8" s="149"/>
      <c r="THZ8" s="149"/>
      <c r="TIA8" s="149"/>
      <c r="TIB8" s="149"/>
      <c r="TIC8" s="149"/>
      <c r="TID8" s="149"/>
      <c r="TIE8" s="149"/>
      <c r="TIF8" s="149"/>
      <c r="TIG8" s="149"/>
      <c r="TIH8" s="149"/>
      <c r="TII8" s="149"/>
      <c r="TIJ8" s="149"/>
      <c r="TIK8" s="149"/>
      <c r="TIL8" s="149"/>
      <c r="TIM8" s="149"/>
      <c r="TIN8" s="149"/>
      <c r="TIO8" s="149"/>
      <c r="TIP8" s="149"/>
      <c r="TIQ8" s="149"/>
      <c r="TIR8" s="149"/>
      <c r="TIS8" s="149"/>
      <c r="TIT8" s="149"/>
      <c r="TIU8" s="149"/>
      <c r="TIV8" s="149"/>
      <c r="TIW8" s="149"/>
      <c r="TIX8" s="149"/>
      <c r="TIY8" s="149"/>
      <c r="TIZ8" s="149"/>
      <c r="TJA8" s="149"/>
      <c r="TJB8" s="149"/>
      <c r="TJC8" s="149"/>
      <c r="TJD8" s="149"/>
      <c r="TJE8" s="149"/>
      <c r="TJF8" s="149"/>
      <c r="TJG8" s="149"/>
      <c r="TJH8" s="149"/>
      <c r="TJI8" s="149"/>
      <c r="TJJ8" s="149"/>
      <c r="TJK8" s="149"/>
      <c r="TJL8" s="149"/>
      <c r="TJM8" s="149"/>
      <c r="TJN8" s="149"/>
      <c r="TJO8" s="149"/>
      <c r="TJP8" s="149"/>
      <c r="TJQ8" s="149"/>
      <c r="TJR8" s="149"/>
      <c r="TJS8" s="149"/>
      <c r="TJT8" s="149"/>
      <c r="TJU8" s="149"/>
      <c r="TJV8" s="149"/>
      <c r="TJW8" s="149"/>
      <c r="TJX8" s="149"/>
      <c r="TJY8" s="149"/>
      <c r="TJZ8" s="149"/>
      <c r="TKA8" s="149"/>
      <c r="TKB8" s="149"/>
      <c r="TKC8" s="149"/>
      <c r="TKD8" s="149"/>
      <c r="TKE8" s="149"/>
      <c r="TKF8" s="149"/>
      <c r="TKG8" s="149"/>
      <c r="TKH8" s="149"/>
      <c r="TKI8" s="149"/>
      <c r="TKJ8" s="149"/>
      <c r="TKK8" s="149"/>
      <c r="TKL8" s="149"/>
      <c r="TKM8" s="149"/>
      <c r="TKN8" s="149"/>
      <c r="TKO8" s="149"/>
      <c r="TKP8" s="149"/>
      <c r="TKQ8" s="149"/>
      <c r="TKR8" s="149"/>
      <c r="TKS8" s="149"/>
      <c r="TKT8" s="149"/>
      <c r="TKU8" s="149"/>
      <c r="TKV8" s="149"/>
      <c r="TKW8" s="149"/>
      <c r="TKX8" s="149"/>
      <c r="TKY8" s="149"/>
      <c r="TKZ8" s="149"/>
      <c r="TLA8" s="149"/>
      <c r="TLB8" s="149"/>
      <c r="TLC8" s="149"/>
      <c r="TLD8" s="149"/>
      <c r="TLE8" s="149"/>
      <c r="TLF8" s="149"/>
      <c r="TLG8" s="149"/>
      <c r="TLH8" s="149"/>
      <c r="TLI8" s="149"/>
      <c r="TLJ8" s="149"/>
      <c r="TLK8" s="149"/>
      <c r="TLL8" s="149"/>
      <c r="TLM8" s="149"/>
      <c r="TLN8" s="149"/>
      <c r="TLO8" s="149"/>
      <c r="TLP8" s="149"/>
      <c r="TLQ8" s="149"/>
      <c r="TLR8" s="149"/>
      <c r="TLS8" s="149"/>
      <c r="TLT8" s="149"/>
      <c r="TLU8" s="149"/>
      <c r="TLV8" s="149"/>
      <c r="TLW8" s="149"/>
      <c r="TLX8" s="149"/>
      <c r="TLY8" s="149"/>
      <c r="TLZ8" s="149"/>
      <c r="TMA8" s="149"/>
      <c r="TMB8" s="149"/>
      <c r="TMC8" s="149"/>
      <c r="TMD8" s="149"/>
      <c r="TME8" s="149"/>
      <c r="TMF8" s="149"/>
      <c r="TMG8" s="149"/>
      <c r="TMH8" s="149"/>
      <c r="TMI8" s="149"/>
      <c r="TMJ8" s="149"/>
      <c r="TMK8" s="149"/>
      <c r="TML8" s="149"/>
      <c r="TMM8" s="149"/>
      <c r="TMN8" s="149"/>
      <c r="TMO8" s="149"/>
      <c r="TMP8" s="149"/>
      <c r="TMQ8" s="149"/>
      <c r="TMR8" s="149"/>
      <c r="TMS8" s="149"/>
      <c r="TMT8" s="149"/>
      <c r="TMU8" s="149"/>
      <c r="TMV8" s="149"/>
      <c r="TMW8" s="149"/>
      <c r="TMX8" s="149"/>
      <c r="TMY8" s="149"/>
      <c r="TMZ8" s="149"/>
      <c r="TNA8" s="149"/>
      <c r="TNB8" s="149"/>
      <c r="TNC8" s="149"/>
      <c r="TND8" s="149"/>
      <c r="TNE8" s="149"/>
      <c r="TNF8" s="149"/>
      <c r="TNG8" s="149"/>
      <c r="TNH8" s="149"/>
      <c r="TNI8" s="149"/>
      <c r="TNJ8" s="149"/>
      <c r="TNK8" s="149"/>
      <c r="TNL8" s="149"/>
      <c r="TNM8" s="149"/>
      <c r="TNN8" s="149"/>
      <c r="TNO8" s="149"/>
      <c r="TNP8" s="149"/>
      <c r="TNQ8" s="149"/>
      <c r="TNR8" s="149"/>
      <c r="TNS8" s="149"/>
      <c r="TNT8" s="149"/>
      <c r="TNU8" s="149"/>
      <c r="TNV8" s="149"/>
      <c r="TNW8" s="149"/>
      <c r="TNX8" s="149"/>
      <c r="TNY8" s="149"/>
      <c r="TNZ8" s="149"/>
      <c r="TOA8" s="149"/>
      <c r="TOB8" s="149"/>
      <c r="TOC8" s="149"/>
      <c r="TOD8" s="149"/>
      <c r="TOE8" s="149"/>
      <c r="TOF8" s="149"/>
      <c r="TOG8" s="149"/>
      <c r="TOH8" s="149"/>
      <c r="TOI8" s="149"/>
      <c r="TOJ8" s="149"/>
      <c r="TOK8" s="149"/>
      <c r="TOL8" s="149"/>
      <c r="TOM8" s="149"/>
      <c r="TON8" s="149"/>
      <c r="TOO8" s="149"/>
      <c r="TOP8" s="149"/>
      <c r="TOQ8" s="149"/>
      <c r="TOR8" s="149"/>
      <c r="TOS8" s="149"/>
      <c r="TOT8" s="149"/>
      <c r="TOU8" s="149"/>
      <c r="TOV8" s="149"/>
      <c r="TOW8" s="149"/>
      <c r="TOX8" s="149"/>
      <c r="TOY8" s="149"/>
      <c r="TOZ8" s="149"/>
      <c r="TPA8" s="149"/>
      <c r="TPB8" s="149"/>
      <c r="TPC8" s="149"/>
      <c r="TPD8" s="149"/>
      <c r="TPE8" s="149"/>
      <c r="TPF8" s="149"/>
      <c r="TPG8" s="149"/>
      <c r="TPH8" s="149"/>
      <c r="TPI8" s="149"/>
      <c r="TPJ8" s="149"/>
      <c r="TPK8" s="149"/>
      <c r="TPL8" s="149"/>
      <c r="TPM8" s="149"/>
      <c r="TPN8" s="149"/>
      <c r="TPO8" s="149"/>
      <c r="TPP8" s="149"/>
      <c r="TPQ8" s="149"/>
      <c r="TPR8" s="149"/>
      <c r="TPS8" s="149"/>
      <c r="TPT8" s="149"/>
      <c r="TPU8" s="149"/>
      <c r="TPV8" s="149"/>
      <c r="TPW8" s="149"/>
      <c r="TPX8" s="149"/>
      <c r="TPY8" s="149"/>
      <c r="TPZ8" s="149"/>
      <c r="TQA8" s="149"/>
      <c r="TQB8" s="149"/>
      <c r="TQC8" s="149"/>
      <c r="TQD8" s="149"/>
      <c r="TQE8" s="149"/>
      <c r="TQF8" s="149"/>
      <c r="TQG8" s="149"/>
      <c r="TQH8" s="149"/>
      <c r="TQI8" s="149"/>
      <c r="TQJ8" s="149"/>
      <c r="TQK8" s="149"/>
      <c r="TQL8" s="149"/>
      <c r="TQM8" s="149"/>
      <c r="TQN8" s="149"/>
      <c r="TQO8" s="149"/>
      <c r="TQP8" s="149"/>
      <c r="TQQ8" s="149"/>
      <c r="TQR8" s="149"/>
      <c r="TQS8" s="149"/>
      <c r="TQT8" s="149"/>
      <c r="TQU8" s="149"/>
      <c r="TQV8" s="149"/>
      <c r="TQW8" s="149"/>
      <c r="TQX8" s="149"/>
      <c r="TQY8" s="149"/>
      <c r="TQZ8" s="149"/>
      <c r="TRA8" s="149"/>
      <c r="TRB8" s="149"/>
      <c r="TRC8" s="149"/>
      <c r="TRD8" s="149"/>
      <c r="TRE8" s="149"/>
      <c r="TRF8" s="149"/>
      <c r="TRG8" s="149"/>
      <c r="TRH8" s="149"/>
      <c r="TRI8" s="149"/>
      <c r="TRJ8" s="149"/>
      <c r="TRK8" s="149"/>
      <c r="TRL8" s="149"/>
      <c r="TRM8" s="149"/>
      <c r="TRN8" s="149"/>
      <c r="TRO8" s="149"/>
      <c r="TRP8" s="149"/>
      <c r="TRQ8" s="149"/>
      <c r="TRR8" s="149"/>
      <c r="TRS8" s="149"/>
      <c r="TRT8" s="149"/>
      <c r="TRU8" s="149"/>
      <c r="TRV8" s="149"/>
      <c r="TRW8" s="149"/>
      <c r="TRX8" s="149"/>
      <c r="TRY8" s="149"/>
      <c r="TRZ8" s="149"/>
      <c r="TSA8" s="149"/>
      <c r="TSB8" s="149"/>
      <c r="TSC8" s="149"/>
      <c r="TSD8" s="149"/>
      <c r="TSE8" s="149"/>
      <c r="TSF8" s="149"/>
      <c r="TSG8" s="149"/>
      <c r="TSH8" s="149"/>
      <c r="TSI8" s="149"/>
      <c r="TSJ8" s="149"/>
      <c r="TSK8" s="149"/>
      <c r="TSL8" s="149"/>
      <c r="TSM8" s="149"/>
      <c r="TSN8" s="149"/>
      <c r="TSO8" s="149"/>
      <c r="TSP8" s="149"/>
      <c r="TSQ8" s="149"/>
      <c r="TSR8" s="149"/>
      <c r="TSS8" s="149"/>
      <c r="TST8" s="149"/>
      <c r="TSU8" s="149"/>
      <c r="TSV8" s="149"/>
      <c r="TSW8" s="149"/>
      <c r="TSX8" s="149"/>
      <c r="TSY8" s="149"/>
      <c r="TSZ8" s="149"/>
      <c r="TTA8" s="149"/>
      <c r="TTB8" s="149"/>
      <c r="TTC8" s="149"/>
      <c r="TTD8" s="149"/>
      <c r="TTE8" s="149"/>
      <c r="TTF8" s="149"/>
      <c r="TTG8" s="149"/>
      <c r="TTH8" s="149"/>
      <c r="TTI8" s="149"/>
      <c r="TTJ8" s="149"/>
      <c r="TTK8" s="149"/>
      <c r="TTL8" s="149"/>
      <c r="TTM8" s="149"/>
      <c r="TTN8" s="149"/>
      <c r="TTO8" s="149"/>
      <c r="TTP8" s="149"/>
      <c r="TTQ8" s="149"/>
      <c r="TTR8" s="149"/>
      <c r="TTS8" s="149"/>
      <c r="TTT8" s="149"/>
      <c r="TTU8" s="149"/>
      <c r="TTV8" s="149"/>
      <c r="TTW8" s="149"/>
      <c r="TTX8" s="149"/>
      <c r="TTY8" s="149"/>
      <c r="TTZ8" s="149"/>
      <c r="TUA8" s="149"/>
      <c r="TUB8" s="149"/>
      <c r="TUC8" s="149"/>
      <c r="TUD8" s="149"/>
      <c r="TUE8" s="149"/>
      <c r="TUF8" s="149"/>
      <c r="TUG8" s="149"/>
      <c r="TUH8" s="149"/>
      <c r="TUI8" s="149"/>
      <c r="TUJ8" s="149"/>
      <c r="TUK8" s="149"/>
      <c r="TUL8" s="149"/>
      <c r="TUM8" s="149"/>
      <c r="TUN8" s="149"/>
      <c r="TUO8" s="149"/>
      <c r="TUP8" s="149"/>
      <c r="TUQ8" s="149"/>
      <c r="TUR8" s="149"/>
      <c r="TUS8" s="149"/>
      <c r="TUT8" s="149"/>
      <c r="TUU8" s="149"/>
      <c r="TUV8" s="149"/>
      <c r="TUW8" s="149"/>
      <c r="TUX8" s="149"/>
      <c r="TUY8" s="149"/>
      <c r="TUZ8" s="149"/>
      <c r="TVA8" s="149"/>
      <c r="TVB8" s="149"/>
      <c r="TVC8" s="149"/>
      <c r="TVD8" s="149"/>
      <c r="TVE8" s="149"/>
      <c r="TVF8" s="149"/>
      <c r="TVG8" s="149"/>
      <c r="TVH8" s="149"/>
      <c r="TVI8" s="149"/>
      <c r="TVJ8" s="149"/>
      <c r="TVK8" s="149"/>
      <c r="TVL8" s="149"/>
      <c r="TVM8" s="149"/>
      <c r="TVN8" s="149"/>
      <c r="TVO8" s="149"/>
      <c r="TVP8" s="149"/>
      <c r="TVQ8" s="149"/>
      <c r="TVR8" s="149"/>
      <c r="TVS8" s="149"/>
      <c r="TVT8" s="149"/>
      <c r="TVU8" s="149"/>
      <c r="TVV8" s="149"/>
      <c r="TVW8" s="149"/>
      <c r="TVX8" s="149"/>
      <c r="TVY8" s="149"/>
      <c r="TVZ8" s="149"/>
      <c r="TWA8" s="149"/>
      <c r="TWB8" s="149"/>
      <c r="TWC8" s="149"/>
      <c r="TWD8" s="149"/>
      <c r="TWE8" s="149"/>
      <c r="TWF8" s="149"/>
      <c r="TWG8" s="149"/>
      <c r="TWH8" s="149"/>
      <c r="TWI8" s="149"/>
      <c r="TWJ8" s="149"/>
      <c r="TWK8" s="149"/>
      <c r="TWL8" s="149"/>
      <c r="TWM8" s="149"/>
      <c r="TWN8" s="149"/>
      <c r="TWO8" s="149"/>
      <c r="TWP8" s="149"/>
      <c r="TWQ8" s="149"/>
      <c r="TWR8" s="149"/>
      <c r="TWS8" s="149"/>
      <c r="TWT8" s="149"/>
      <c r="TWU8" s="149"/>
      <c r="TWV8" s="149"/>
      <c r="TWW8" s="149"/>
      <c r="TWX8" s="149"/>
      <c r="TWY8" s="149"/>
      <c r="TWZ8" s="149"/>
      <c r="TXA8" s="149"/>
      <c r="TXB8" s="149"/>
      <c r="TXC8" s="149"/>
      <c r="TXD8" s="149"/>
      <c r="TXE8" s="149"/>
      <c r="TXF8" s="149"/>
      <c r="TXG8" s="149"/>
      <c r="TXH8" s="149"/>
      <c r="TXI8" s="149"/>
      <c r="TXJ8" s="149"/>
      <c r="TXK8" s="149"/>
      <c r="TXL8" s="149"/>
      <c r="TXM8" s="149"/>
      <c r="TXN8" s="149"/>
      <c r="TXO8" s="149"/>
      <c r="TXP8" s="149"/>
      <c r="TXQ8" s="149"/>
      <c r="TXR8" s="149"/>
      <c r="TXS8" s="149"/>
      <c r="TXT8" s="149"/>
      <c r="TXU8" s="149"/>
      <c r="TXV8" s="149"/>
      <c r="TXW8" s="149"/>
      <c r="TXX8" s="149"/>
      <c r="TXY8" s="149"/>
      <c r="TXZ8" s="149"/>
      <c r="TYA8" s="149"/>
      <c r="TYB8" s="149"/>
      <c r="TYC8" s="149"/>
      <c r="TYD8" s="149"/>
      <c r="TYE8" s="149"/>
      <c r="TYF8" s="149"/>
      <c r="TYG8" s="149"/>
      <c r="TYH8" s="149"/>
      <c r="TYI8" s="149"/>
      <c r="TYJ8" s="149"/>
      <c r="TYK8" s="149"/>
      <c r="TYL8" s="149"/>
      <c r="TYM8" s="149"/>
      <c r="TYN8" s="149"/>
      <c r="TYO8" s="149"/>
      <c r="TYP8" s="149"/>
      <c r="TYQ8" s="149"/>
      <c r="TYR8" s="149"/>
      <c r="TYS8" s="149"/>
      <c r="TYT8" s="149"/>
      <c r="TYU8" s="149"/>
      <c r="TYV8" s="149"/>
      <c r="TYW8" s="149"/>
      <c r="TYX8" s="149"/>
      <c r="TYY8" s="149"/>
      <c r="TYZ8" s="149"/>
      <c r="TZA8" s="149"/>
      <c r="TZB8" s="149"/>
      <c r="TZC8" s="149"/>
      <c r="TZD8" s="149"/>
      <c r="TZE8" s="149"/>
      <c r="TZF8" s="149"/>
      <c r="TZG8" s="149"/>
      <c r="TZH8" s="149"/>
      <c r="TZI8" s="149"/>
      <c r="TZJ8" s="149"/>
      <c r="TZK8" s="149"/>
      <c r="TZL8" s="149"/>
      <c r="TZM8" s="149"/>
      <c r="TZN8" s="149"/>
      <c r="TZO8" s="149"/>
      <c r="TZP8" s="149"/>
      <c r="TZQ8" s="149"/>
      <c r="TZR8" s="149"/>
      <c r="TZS8" s="149"/>
      <c r="TZT8" s="149"/>
      <c r="TZU8" s="149"/>
      <c r="TZV8" s="149"/>
      <c r="TZW8" s="149"/>
      <c r="TZX8" s="149"/>
      <c r="TZY8" s="149"/>
      <c r="TZZ8" s="149"/>
      <c r="UAA8" s="149"/>
      <c r="UAB8" s="149"/>
      <c r="UAC8" s="149"/>
      <c r="UAD8" s="149"/>
      <c r="UAE8" s="149"/>
      <c r="UAF8" s="149"/>
      <c r="UAG8" s="149"/>
      <c r="UAH8" s="149"/>
      <c r="UAI8" s="149"/>
      <c r="UAJ8" s="149"/>
      <c r="UAK8" s="149"/>
      <c r="UAL8" s="149"/>
      <c r="UAM8" s="149"/>
      <c r="UAN8" s="149"/>
      <c r="UAO8" s="149"/>
      <c r="UAP8" s="149"/>
      <c r="UAQ8" s="149"/>
      <c r="UAR8" s="149"/>
      <c r="UAS8" s="149"/>
      <c r="UAT8" s="149"/>
      <c r="UAU8" s="149"/>
      <c r="UAV8" s="149"/>
      <c r="UAW8" s="149"/>
      <c r="UAX8" s="149"/>
      <c r="UAY8" s="149"/>
      <c r="UAZ8" s="149"/>
      <c r="UBA8" s="149"/>
      <c r="UBB8" s="149"/>
      <c r="UBC8" s="149"/>
      <c r="UBD8" s="149"/>
      <c r="UBE8" s="149"/>
      <c r="UBF8" s="149"/>
      <c r="UBG8" s="149"/>
      <c r="UBH8" s="149"/>
      <c r="UBI8" s="149"/>
      <c r="UBJ8" s="149"/>
      <c r="UBK8" s="149"/>
      <c r="UBL8" s="149"/>
      <c r="UBM8" s="149"/>
      <c r="UBN8" s="149"/>
      <c r="UBO8" s="149"/>
      <c r="UBP8" s="149"/>
      <c r="UBQ8" s="149"/>
      <c r="UBR8" s="149"/>
      <c r="UBS8" s="149"/>
      <c r="UBT8" s="149"/>
      <c r="UBU8" s="149"/>
      <c r="UBV8" s="149"/>
      <c r="UBW8" s="149"/>
      <c r="UBX8" s="149"/>
      <c r="UBY8" s="149"/>
      <c r="UBZ8" s="149"/>
      <c r="UCA8" s="149"/>
      <c r="UCB8" s="149"/>
      <c r="UCC8" s="149"/>
      <c r="UCD8" s="149"/>
      <c r="UCE8" s="149"/>
      <c r="UCF8" s="149"/>
      <c r="UCG8" s="149"/>
      <c r="UCH8" s="149"/>
      <c r="UCI8" s="149"/>
      <c r="UCJ8" s="149"/>
      <c r="UCK8" s="149"/>
      <c r="UCL8" s="149"/>
      <c r="UCM8" s="149"/>
      <c r="UCN8" s="149"/>
      <c r="UCO8" s="149"/>
      <c r="UCP8" s="149"/>
      <c r="UCQ8" s="149"/>
      <c r="UCR8" s="149"/>
      <c r="UCS8" s="149"/>
      <c r="UCT8" s="149"/>
      <c r="UCU8" s="149"/>
      <c r="UCV8" s="149"/>
      <c r="UCW8" s="149"/>
      <c r="UCX8" s="149"/>
      <c r="UCY8" s="149"/>
      <c r="UCZ8" s="149"/>
      <c r="UDA8" s="149"/>
      <c r="UDB8" s="149"/>
      <c r="UDC8" s="149"/>
      <c r="UDD8" s="149"/>
      <c r="UDE8" s="149"/>
      <c r="UDF8" s="149"/>
      <c r="UDG8" s="149"/>
      <c r="UDH8" s="149"/>
      <c r="UDI8" s="149"/>
      <c r="UDJ8" s="149"/>
      <c r="UDK8" s="149"/>
      <c r="UDL8" s="149"/>
      <c r="UDM8" s="149"/>
      <c r="UDN8" s="149"/>
      <c r="UDO8" s="149"/>
      <c r="UDP8" s="149"/>
      <c r="UDQ8" s="149"/>
      <c r="UDR8" s="149"/>
      <c r="UDS8" s="149"/>
      <c r="UDT8" s="149"/>
      <c r="UDU8" s="149"/>
      <c r="UDV8" s="149"/>
      <c r="UDW8" s="149"/>
      <c r="UDX8" s="149"/>
      <c r="UDY8" s="149"/>
      <c r="UDZ8" s="149"/>
      <c r="UEA8" s="149"/>
      <c r="UEB8" s="149"/>
      <c r="UEC8" s="149"/>
      <c r="UED8" s="149"/>
      <c r="UEE8" s="149"/>
      <c r="UEF8" s="149"/>
      <c r="UEG8" s="149"/>
      <c r="UEH8" s="149"/>
      <c r="UEI8" s="149"/>
      <c r="UEJ8" s="149"/>
      <c r="UEK8" s="149"/>
      <c r="UEL8" s="149"/>
      <c r="UEM8" s="149"/>
      <c r="UEN8" s="149"/>
      <c r="UEO8" s="149"/>
      <c r="UEP8" s="149"/>
      <c r="UEQ8" s="149"/>
      <c r="UER8" s="149"/>
      <c r="UES8" s="149"/>
      <c r="UET8" s="149"/>
      <c r="UEU8" s="149"/>
      <c r="UEV8" s="149"/>
      <c r="UEW8" s="149"/>
      <c r="UEX8" s="149"/>
      <c r="UEY8" s="149"/>
      <c r="UEZ8" s="149"/>
      <c r="UFA8" s="149"/>
      <c r="UFB8" s="149"/>
      <c r="UFC8" s="149"/>
      <c r="UFD8" s="149"/>
      <c r="UFE8" s="149"/>
      <c r="UFF8" s="149"/>
      <c r="UFG8" s="149"/>
      <c r="UFH8" s="149"/>
      <c r="UFI8" s="149"/>
      <c r="UFJ8" s="149"/>
      <c r="UFK8" s="149"/>
      <c r="UFL8" s="149"/>
      <c r="UFM8" s="149"/>
      <c r="UFN8" s="149"/>
      <c r="UFO8" s="149"/>
      <c r="UFP8" s="149"/>
      <c r="UFQ8" s="149"/>
      <c r="UFR8" s="149"/>
      <c r="UFS8" s="149"/>
      <c r="UFT8" s="149"/>
      <c r="UFU8" s="149"/>
      <c r="UFV8" s="149"/>
      <c r="UFW8" s="149"/>
      <c r="UFX8" s="149"/>
      <c r="UFY8" s="149"/>
      <c r="UFZ8" s="149"/>
      <c r="UGA8" s="149"/>
      <c r="UGB8" s="149"/>
      <c r="UGC8" s="149"/>
      <c r="UGD8" s="149"/>
      <c r="UGE8" s="149"/>
      <c r="UGF8" s="149"/>
      <c r="UGG8" s="149"/>
      <c r="UGH8" s="149"/>
      <c r="UGI8" s="149"/>
      <c r="UGJ8" s="149"/>
      <c r="UGK8" s="149"/>
      <c r="UGL8" s="149"/>
      <c r="UGM8" s="149"/>
      <c r="UGN8" s="149"/>
      <c r="UGO8" s="149"/>
      <c r="UGP8" s="149"/>
      <c r="UGQ8" s="149"/>
      <c r="UGR8" s="149"/>
      <c r="UGS8" s="149"/>
      <c r="UGT8" s="149"/>
      <c r="UGU8" s="149"/>
      <c r="UGV8" s="149"/>
      <c r="UGW8" s="149"/>
      <c r="UGX8" s="149"/>
      <c r="UGY8" s="149"/>
      <c r="UGZ8" s="149"/>
      <c r="UHA8" s="149"/>
      <c r="UHB8" s="149"/>
      <c r="UHC8" s="149"/>
      <c r="UHD8" s="149"/>
      <c r="UHE8" s="149"/>
      <c r="UHF8" s="149"/>
      <c r="UHG8" s="149"/>
      <c r="UHH8" s="149"/>
      <c r="UHI8" s="149"/>
      <c r="UHJ8" s="149"/>
      <c r="UHK8" s="149"/>
      <c r="UHL8" s="149"/>
      <c r="UHM8" s="149"/>
      <c r="UHN8" s="149"/>
      <c r="UHO8" s="149"/>
      <c r="UHP8" s="149"/>
      <c r="UHQ8" s="149"/>
      <c r="UHR8" s="149"/>
      <c r="UHS8" s="149"/>
      <c r="UHT8" s="149"/>
      <c r="UHU8" s="149"/>
      <c r="UHV8" s="149"/>
      <c r="UHW8" s="149"/>
      <c r="UHX8" s="149"/>
      <c r="UHY8" s="149"/>
      <c r="UHZ8" s="149"/>
      <c r="UIA8" s="149"/>
      <c r="UIB8" s="149"/>
      <c r="UIC8" s="149"/>
      <c r="UID8" s="149"/>
      <c r="UIE8" s="149"/>
      <c r="UIF8" s="149"/>
      <c r="UIG8" s="149"/>
      <c r="UIH8" s="149"/>
      <c r="UII8" s="149"/>
      <c r="UIJ8" s="149"/>
      <c r="UIK8" s="149"/>
      <c r="UIL8" s="149"/>
      <c r="UIM8" s="149"/>
      <c r="UIN8" s="149"/>
      <c r="UIO8" s="149"/>
      <c r="UIP8" s="149"/>
      <c r="UIQ8" s="149"/>
      <c r="UIR8" s="149"/>
      <c r="UIS8" s="149"/>
      <c r="UIT8" s="149"/>
      <c r="UIU8" s="149"/>
      <c r="UIV8" s="149"/>
      <c r="UIW8" s="149"/>
      <c r="UIX8" s="149"/>
      <c r="UIY8" s="149"/>
      <c r="UIZ8" s="149"/>
      <c r="UJA8" s="149"/>
      <c r="UJB8" s="149"/>
      <c r="UJC8" s="149"/>
      <c r="UJD8" s="149"/>
      <c r="UJE8" s="149"/>
      <c r="UJF8" s="149"/>
      <c r="UJG8" s="149"/>
      <c r="UJH8" s="149"/>
      <c r="UJI8" s="149"/>
      <c r="UJJ8" s="149"/>
      <c r="UJK8" s="149"/>
      <c r="UJL8" s="149"/>
      <c r="UJM8" s="149"/>
      <c r="UJN8" s="149"/>
      <c r="UJO8" s="149"/>
      <c r="UJP8" s="149"/>
      <c r="UJQ8" s="149"/>
      <c r="UJR8" s="149"/>
      <c r="UJS8" s="149"/>
      <c r="UJT8" s="149"/>
      <c r="UJU8" s="149"/>
      <c r="UJV8" s="149"/>
      <c r="UJW8" s="149"/>
      <c r="UJX8" s="149"/>
      <c r="UJY8" s="149"/>
      <c r="UJZ8" s="149"/>
      <c r="UKA8" s="149"/>
      <c r="UKB8" s="149"/>
      <c r="UKC8" s="149"/>
      <c r="UKD8" s="149"/>
      <c r="UKE8" s="149"/>
      <c r="UKF8" s="149"/>
      <c r="UKG8" s="149"/>
      <c r="UKH8" s="149"/>
      <c r="UKI8" s="149"/>
      <c r="UKJ8" s="149"/>
      <c r="UKK8" s="149"/>
      <c r="UKL8" s="149"/>
      <c r="UKM8" s="149"/>
      <c r="UKN8" s="149"/>
      <c r="UKO8" s="149"/>
      <c r="UKP8" s="149"/>
      <c r="UKQ8" s="149"/>
      <c r="UKR8" s="149"/>
      <c r="UKS8" s="149"/>
      <c r="UKT8" s="149"/>
      <c r="UKU8" s="149"/>
      <c r="UKV8" s="149"/>
      <c r="UKW8" s="149"/>
      <c r="UKX8" s="149"/>
      <c r="UKY8" s="149"/>
      <c r="UKZ8" s="149"/>
      <c r="ULA8" s="149"/>
      <c r="ULB8" s="149"/>
      <c r="ULC8" s="149"/>
      <c r="ULD8" s="149"/>
      <c r="ULE8" s="149"/>
      <c r="ULF8" s="149"/>
      <c r="ULG8" s="149"/>
      <c r="ULH8" s="149"/>
      <c r="ULI8" s="149"/>
      <c r="ULJ8" s="149"/>
      <c r="ULK8" s="149"/>
      <c r="ULL8" s="149"/>
      <c r="ULM8" s="149"/>
      <c r="ULN8" s="149"/>
      <c r="ULO8" s="149"/>
      <c r="ULP8" s="149"/>
      <c r="ULQ8" s="149"/>
      <c r="ULR8" s="149"/>
      <c r="ULS8" s="149"/>
      <c r="ULT8" s="149"/>
      <c r="ULU8" s="149"/>
      <c r="ULV8" s="149"/>
      <c r="ULW8" s="149"/>
      <c r="ULX8" s="149"/>
      <c r="ULY8" s="149"/>
      <c r="ULZ8" s="149"/>
      <c r="UMA8" s="149"/>
      <c r="UMB8" s="149"/>
      <c r="UMC8" s="149"/>
      <c r="UMD8" s="149"/>
      <c r="UME8" s="149"/>
      <c r="UMF8" s="149"/>
      <c r="UMG8" s="149"/>
      <c r="UMH8" s="149"/>
      <c r="UMI8" s="149"/>
      <c r="UMJ8" s="149"/>
      <c r="UMK8" s="149"/>
      <c r="UML8" s="149"/>
      <c r="UMM8" s="149"/>
      <c r="UMN8" s="149"/>
      <c r="UMO8" s="149"/>
      <c r="UMP8" s="149"/>
      <c r="UMQ8" s="149"/>
      <c r="UMR8" s="149"/>
      <c r="UMS8" s="149"/>
      <c r="UMT8" s="149"/>
      <c r="UMU8" s="149"/>
      <c r="UMV8" s="149"/>
      <c r="UMW8" s="149"/>
      <c r="UMX8" s="149"/>
      <c r="UMY8" s="149"/>
      <c r="UMZ8" s="149"/>
      <c r="UNA8" s="149"/>
      <c r="UNB8" s="149"/>
      <c r="UNC8" s="149"/>
      <c r="UND8" s="149"/>
      <c r="UNE8" s="149"/>
      <c r="UNF8" s="149"/>
      <c r="UNG8" s="149"/>
      <c r="UNH8" s="149"/>
      <c r="UNI8" s="149"/>
      <c r="UNJ8" s="149"/>
      <c r="UNK8" s="149"/>
      <c r="UNL8" s="149"/>
      <c r="UNM8" s="149"/>
      <c r="UNN8" s="149"/>
      <c r="UNO8" s="149"/>
      <c r="UNP8" s="149"/>
      <c r="UNQ8" s="149"/>
      <c r="UNR8" s="149"/>
      <c r="UNS8" s="149"/>
      <c r="UNT8" s="149"/>
      <c r="UNU8" s="149"/>
      <c r="UNV8" s="149"/>
      <c r="UNW8" s="149"/>
      <c r="UNX8" s="149"/>
      <c r="UNY8" s="149"/>
      <c r="UNZ8" s="149"/>
      <c r="UOA8" s="149"/>
      <c r="UOB8" s="149"/>
      <c r="UOC8" s="149"/>
      <c r="UOD8" s="149"/>
      <c r="UOE8" s="149"/>
      <c r="UOF8" s="149"/>
      <c r="UOG8" s="149"/>
      <c r="UOH8" s="149"/>
      <c r="UOI8" s="149"/>
      <c r="UOJ8" s="149"/>
      <c r="UOK8" s="149"/>
      <c r="UOL8" s="149"/>
      <c r="UOM8" s="149"/>
      <c r="UON8" s="149"/>
      <c r="UOO8" s="149"/>
      <c r="UOP8" s="149"/>
      <c r="UOQ8" s="149"/>
      <c r="UOR8" s="149"/>
      <c r="UOS8" s="149"/>
      <c r="UOT8" s="149"/>
      <c r="UOU8" s="149"/>
      <c r="UOV8" s="149"/>
      <c r="UOW8" s="149"/>
      <c r="UOX8" s="149"/>
      <c r="UOY8" s="149"/>
      <c r="UOZ8" s="149"/>
      <c r="UPA8" s="149"/>
      <c r="UPB8" s="149"/>
      <c r="UPC8" s="149"/>
      <c r="UPD8" s="149"/>
      <c r="UPE8" s="149"/>
      <c r="UPF8" s="149"/>
      <c r="UPG8" s="149"/>
      <c r="UPH8" s="149"/>
      <c r="UPI8" s="149"/>
      <c r="UPJ8" s="149"/>
      <c r="UPK8" s="149"/>
      <c r="UPL8" s="149"/>
      <c r="UPM8" s="149"/>
      <c r="UPN8" s="149"/>
      <c r="UPO8" s="149"/>
      <c r="UPP8" s="149"/>
      <c r="UPQ8" s="149"/>
      <c r="UPR8" s="149"/>
      <c r="UPS8" s="149"/>
      <c r="UPT8" s="149"/>
      <c r="UPU8" s="149"/>
      <c r="UPV8" s="149"/>
      <c r="UPW8" s="149"/>
      <c r="UPX8" s="149"/>
      <c r="UPY8" s="149"/>
      <c r="UPZ8" s="149"/>
      <c r="UQA8" s="149"/>
      <c r="UQB8" s="149"/>
      <c r="UQC8" s="149"/>
      <c r="UQD8" s="149"/>
      <c r="UQE8" s="149"/>
      <c r="UQF8" s="149"/>
      <c r="UQG8" s="149"/>
      <c r="UQH8" s="149"/>
      <c r="UQI8" s="149"/>
      <c r="UQJ8" s="149"/>
      <c r="UQK8" s="149"/>
      <c r="UQL8" s="149"/>
      <c r="UQM8" s="149"/>
      <c r="UQN8" s="149"/>
      <c r="UQO8" s="149"/>
      <c r="UQP8" s="149"/>
      <c r="UQQ8" s="149"/>
      <c r="UQR8" s="149"/>
      <c r="UQS8" s="149"/>
      <c r="UQT8" s="149"/>
      <c r="UQU8" s="149"/>
      <c r="UQV8" s="149"/>
      <c r="UQW8" s="149"/>
      <c r="UQX8" s="149"/>
      <c r="UQY8" s="149"/>
      <c r="UQZ8" s="149"/>
      <c r="URA8" s="149"/>
      <c r="URB8" s="149"/>
      <c r="URC8" s="149"/>
      <c r="URD8" s="149"/>
      <c r="URE8" s="149"/>
      <c r="URF8" s="149"/>
      <c r="URG8" s="149"/>
      <c r="URH8" s="149"/>
      <c r="URI8" s="149"/>
      <c r="URJ8" s="149"/>
      <c r="URK8" s="149"/>
      <c r="URL8" s="149"/>
      <c r="URM8" s="149"/>
      <c r="URN8" s="149"/>
      <c r="URO8" s="149"/>
      <c r="URP8" s="149"/>
      <c r="URQ8" s="149"/>
      <c r="URR8" s="149"/>
      <c r="URS8" s="149"/>
      <c r="URT8" s="149"/>
      <c r="URU8" s="149"/>
      <c r="URV8" s="149"/>
      <c r="URW8" s="149"/>
      <c r="URX8" s="149"/>
      <c r="URY8" s="149"/>
      <c r="URZ8" s="149"/>
      <c r="USA8" s="149"/>
      <c r="USB8" s="149"/>
      <c r="USC8" s="149"/>
      <c r="USD8" s="149"/>
      <c r="USE8" s="149"/>
      <c r="USF8" s="149"/>
      <c r="USG8" s="149"/>
      <c r="USH8" s="149"/>
      <c r="USI8" s="149"/>
      <c r="USJ8" s="149"/>
      <c r="USK8" s="149"/>
      <c r="USL8" s="149"/>
      <c r="USM8" s="149"/>
      <c r="USN8" s="149"/>
      <c r="USO8" s="149"/>
      <c r="USP8" s="149"/>
      <c r="USQ8" s="149"/>
      <c r="USR8" s="149"/>
      <c r="USS8" s="149"/>
      <c r="UST8" s="149"/>
      <c r="USU8" s="149"/>
      <c r="USV8" s="149"/>
      <c r="USW8" s="149"/>
      <c r="USX8" s="149"/>
      <c r="USY8" s="149"/>
      <c r="USZ8" s="149"/>
      <c r="UTA8" s="149"/>
      <c r="UTB8" s="149"/>
      <c r="UTC8" s="149"/>
      <c r="UTD8" s="149"/>
      <c r="UTE8" s="149"/>
      <c r="UTF8" s="149"/>
      <c r="UTG8" s="149"/>
      <c r="UTH8" s="149"/>
      <c r="UTI8" s="149"/>
      <c r="UTJ8" s="149"/>
      <c r="UTK8" s="149"/>
      <c r="UTL8" s="149"/>
      <c r="UTM8" s="149"/>
      <c r="UTN8" s="149"/>
      <c r="UTO8" s="149"/>
      <c r="UTP8" s="149"/>
      <c r="UTQ8" s="149"/>
      <c r="UTR8" s="149"/>
      <c r="UTS8" s="149"/>
      <c r="UTT8" s="149"/>
      <c r="UTU8" s="149"/>
      <c r="UTV8" s="149"/>
      <c r="UTW8" s="149"/>
      <c r="UTX8" s="149"/>
      <c r="UTY8" s="149"/>
      <c r="UTZ8" s="149"/>
      <c r="UUA8" s="149"/>
      <c r="UUB8" s="149"/>
      <c r="UUC8" s="149"/>
      <c r="UUD8" s="149"/>
      <c r="UUE8" s="149"/>
      <c r="UUF8" s="149"/>
      <c r="UUG8" s="149"/>
      <c r="UUH8" s="149"/>
      <c r="UUI8" s="149"/>
      <c r="UUJ8" s="149"/>
      <c r="UUK8" s="149"/>
      <c r="UUL8" s="149"/>
      <c r="UUM8" s="149"/>
      <c r="UUN8" s="149"/>
      <c r="UUO8" s="149"/>
      <c r="UUP8" s="149"/>
      <c r="UUQ8" s="149"/>
      <c r="UUR8" s="149"/>
      <c r="UUS8" s="149"/>
      <c r="UUT8" s="149"/>
      <c r="UUU8" s="149"/>
      <c r="UUV8" s="149"/>
      <c r="UUW8" s="149"/>
      <c r="UUX8" s="149"/>
      <c r="UUY8" s="149"/>
      <c r="UUZ8" s="149"/>
      <c r="UVA8" s="149"/>
      <c r="UVB8" s="149"/>
      <c r="UVC8" s="149"/>
      <c r="UVD8" s="149"/>
      <c r="UVE8" s="149"/>
      <c r="UVF8" s="149"/>
      <c r="UVG8" s="149"/>
      <c r="UVH8" s="149"/>
      <c r="UVI8" s="149"/>
      <c r="UVJ8" s="149"/>
      <c r="UVK8" s="149"/>
      <c r="UVL8" s="149"/>
      <c r="UVM8" s="149"/>
      <c r="UVN8" s="149"/>
      <c r="UVO8" s="149"/>
      <c r="UVP8" s="149"/>
      <c r="UVQ8" s="149"/>
      <c r="UVR8" s="149"/>
      <c r="UVS8" s="149"/>
      <c r="UVT8" s="149"/>
      <c r="UVU8" s="149"/>
      <c r="UVV8" s="149"/>
      <c r="UVW8" s="149"/>
      <c r="UVX8" s="149"/>
      <c r="UVY8" s="149"/>
      <c r="UVZ8" s="149"/>
      <c r="UWA8" s="149"/>
      <c r="UWB8" s="149"/>
      <c r="UWC8" s="149"/>
      <c r="UWD8" s="149"/>
      <c r="UWE8" s="149"/>
      <c r="UWF8" s="149"/>
      <c r="UWG8" s="149"/>
      <c r="UWH8" s="149"/>
      <c r="UWI8" s="149"/>
      <c r="UWJ8" s="149"/>
      <c r="UWK8" s="149"/>
      <c r="UWL8" s="149"/>
      <c r="UWM8" s="149"/>
      <c r="UWN8" s="149"/>
      <c r="UWO8" s="149"/>
      <c r="UWP8" s="149"/>
      <c r="UWQ8" s="149"/>
      <c r="UWR8" s="149"/>
      <c r="UWS8" s="149"/>
      <c r="UWT8" s="149"/>
      <c r="UWU8" s="149"/>
      <c r="UWV8" s="149"/>
      <c r="UWW8" s="149"/>
      <c r="UWX8" s="149"/>
      <c r="UWY8" s="149"/>
      <c r="UWZ8" s="149"/>
      <c r="UXA8" s="149"/>
      <c r="UXB8" s="149"/>
      <c r="UXC8" s="149"/>
      <c r="UXD8" s="149"/>
      <c r="UXE8" s="149"/>
      <c r="UXF8" s="149"/>
      <c r="UXG8" s="149"/>
      <c r="UXH8" s="149"/>
      <c r="UXI8" s="149"/>
      <c r="UXJ8" s="149"/>
      <c r="UXK8" s="149"/>
      <c r="UXL8" s="149"/>
      <c r="UXM8" s="149"/>
      <c r="UXN8" s="149"/>
      <c r="UXO8" s="149"/>
      <c r="UXP8" s="149"/>
      <c r="UXQ8" s="149"/>
      <c r="UXR8" s="149"/>
      <c r="UXS8" s="149"/>
      <c r="UXT8" s="149"/>
      <c r="UXU8" s="149"/>
      <c r="UXV8" s="149"/>
      <c r="UXW8" s="149"/>
      <c r="UXX8" s="149"/>
      <c r="UXY8" s="149"/>
      <c r="UXZ8" s="149"/>
      <c r="UYA8" s="149"/>
      <c r="UYB8" s="149"/>
      <c r="UYC8" s="149"/>
      <c r="UYD8" s="149"/>
      <c r="UYE8" s="149"/>
      <c r="UYF8" s="149"/>
      <c r="UYG8" s="149"/>
      <c r="UYH8" s="149"/>
      <c r="UYI8" s="149"/>
      <c r="UYJ8" s="149"/>
      <c r="UYK8" s="149"/>
      <c r="UYL8" s="149"/>
      <c r="UYM8" s="149"/>
      <c r="UYN8" s="149"/>
      <c r="UYO8" s="149"/>
      <c r="UYP8" s="149"/>
      <c r="UYQ8" s="149"/>
      <c r="UYR8" s="149"/>
      <c r="UYS8" s="149"/>
      <c r="UYT8" s="149"/>
      <c r="UYU8" s="149"/>
      <c r="UYV8" s="149"/>
      <c r="UYW8" s="149"/>
      <c r="UYX8" s="149"/>
      <c r="UYY8" s="149"/>
      <c r="UYZ8" s="149"/>
      <c r="UZA8" s="149"/>
      <c r="UZB8" s="149"/>
      <c r="UZC8" s="149"/>
      <c r="UZD8" s="149"/>
      <c r="UZE8" s="149"/>
      <c r="UZF8" s="149"/>
      <c r="UZG8" s="149"/>
      <c r="UZH8" s="149"/>
      <c r="UZI8" s="149"/>
      <c r="UZJ8" s="149"/>
      <c r="UZK8" s="149"/>
      <c r="UZL8" s="149"/>
      <c r="UZM8" s="149"/>
      <c r="UZN8" s="149"/>
      <c r="UZO8" s="149"/>
      <c r="UZP8" s="149"/>
      <c r="UZQ8" s="149"/>
      <c r="UZR8" s="149"/>
      <c r="UZS8" s="149"/>
      <c r="UZT8" s="149"/>
      <c r="UZU8" s="149"/>
      <c r="UZV8" s="149"/>
      <c r="UZW8" s="149"/>
      <c r="UZX8" s="149"/>
      <c r="UZY8" s="149"/>
      <c r="UZZ8" s="149"/>
      <c r="VAA8" s="149"/>
      <c r="VAB8" s="149"/>
      <c r="VAC8" s="149"/>
      <c r="VAD8" s="149"/>
      <c r="VAE8" s="149"/>
      <c r="VAF8" s="149"/>
      <c r="VAG8" s="149"/>
      <c r="VAH8" s="149"/>
      <c r="VAI8" s="149"/>
      <c r="VAJ8" s="149"/>
      <c r="VAK8" s="149"/>
      <c r="VAL8" s="149"/>
      <c r="VAM8" s="149"/>
      <c r="VAN8" s="149"/>
      <c r="VAO8" s="149"/>
      <c r="VAP8" s="149"/>
      <c r="VAQ8" s="149"/>
      <c r="VAR8" s="149"/>
      <c r="VAS8" s="149"/>
      <c r="VAT8" s="149"/>
      <c r="VAU8" s="149"/>
      <c r="VAV8" s="149"/>
      <c r="VAW8" s="149"/>
      <c r="VAX8" s="149"/>
      <c r="VAY8" s="149"/>
      <c r="VAZ8" s="149"/>
      <c r="VBA8" s="149"/>
      <c r="VBB8" s="149"/>
      <c r="VBC8" s="149"/>
      <c r="VBD8" s="149"/>
      <c r="VBE8" s="149"/>
      <c r="VBF8" s="149"/>
      <c r="VBG8" s="149"/>
      <c r="VBH8" s="149"/>
      <c r="VBI8" s="149"/>
      <c r="VBJ8" s="149"/>
      <c r="VBK8" s="149"/>
      <c r="VBL8" s="149"/>
      <c r="VBM8" s="149"/>
      <c r="VBN8" s="149"/>
      <c r="VBO8" s="149"/>
      <c r="VBP8" s="149"/>
      <c r="VBQ8" s="149"/>
      <c r="VBR8" s="149"/>
      <c r="VBS8" s="149"/>
      <c r="VBT8" s="149"/>
      <c r="VBU8" s="149"/>
      <c r="VBV8" s="149"/>
      <c r="VBW8" s="149"/>
      <c r="VBX8" s="149"/>
      <c r="VBY8" s="149"/>
      <c r="VBZ8" s="149"/>
      <c r="VCA8" s="149"/>
      <c r="VCB8" s="149"/>
      <c r="VCC8" s="149"/>
      <c r="VCD8" s="149"/>
      <c r="VCE8" s="149"/>
      <c r="VCF8" s="149"/>
      <c r="VCG8" s="149"/>
      <c r="VCH8" s="149"/>
      <c r="VCI8" s="149"/>
      <c r="VCJ8" s="149"/>
      <c r="VCK8" s="149"/>
      <c r="VCL8" s="149"/>
      <c r="VCM8" s="149"/>
      <c r="VCN8" s="149"/>
      <c r="VCO8" s="149"/>
      <c r="VCP8" s="149"/>
      <c r="VCQ8" s="149"/>
      <c r="VCR8" s="149"/>
      <c r="VCS8" s="149"/>
      <c r="VCT8" s="149"/>
      <c r="VCU8" s="149"/>
      <c r="VCV8" s="149"/>
      <c r="VCW8" s="149"/>
      <c r="VCX8" s="149"/>
      <c r="VCY8" s="149"/>
      <c r="VCZ8" s="149"/>
      <c r="VDA8" s="149"/>
      <c r="VDB8" s="149"/>
      <c r="VDC8" s="149"/>
      <c r="VDD8" s="149"/>
      <c r="VDE8" s="149"/>
      <c r="VDF8" s="149"/>
      <c r="VDG8" s="149"/>
      <c r="VDH8" s="149"/>
      <c r="VDI8" s="149"/>
      <c r="VDJ8" s="149"/>
      <c r="VDK8" s="149"/>
      <c r="VDL8" s="149"/>
      <c r="VDM8" s="149"/>
      <c r="VDN8" s="149"/>
      <c r="VDO8" s="149"/>
      <c r="VDP8" s="149"/>
      <c r="VDQ8" s="149"/>
      <c r="VDR8" s="149"/>
      <c r="VDS8" s="149"/>
      <c r="VDT8" s="149"/>
      <c r="VDU8" s="149"/>
      <c r="VDV8" s="149"/>
      <c r="VDW8" s="149"/>
      <c r="VDX8" s="149"/>
      <c r="VDY8" s="149"/>
      <c r="VDZ8" s="149"/>
      <c r="VEA8" s="149"/>
      <c r="VEB8" s="149"/>
      <c r="VEC8" s="149"/>
      <c r="VED8" s="149"/>
      <c r="VEE8" s="149"/>
      <c r="VEF8" s="149"/>
      <c r="VEG8" s="149"/>
      <c r="VEH8" s="149"/>
      <c r="VEI8" s="149"/>
      <c r="VEJ8" s="149"/>
      <c r="VEK8" s="149"/>
      <c r="VEL8" s="149"/>
      <c r="VEM8" s="149"/>
      <c r="VEN8" s="149"/>
      <c r="VEO8" s="149"/>
      <c r="VEP8" s="149"/>
      <c r="VEQ8" s="149"/>
      <c r="VER8" s="149"/>
      <c r="VES8" s="149"/>
      <c r="VET8" s="149"/>
      <c r="VEU8" s="149"/>
      <c r="VEV8" s="149"/>
      <c r="VEW8" s="149"/>
      <c r="VEX8" s="149"/>
      <c r="VEY8" s="149"/>
      <c r="VEZ8" s="149"/>
      <c r="VFA8" s="149"/>
      <c r="VFB8" s="149"/>
      <c r="VFC8" s="149"/>
      <c r="VFD8" s="149"/>
      <c r="VFE8" s="149"/>
      <c r="VFF8" s="149"/>
      <c r="VFG8" s="149"/>
      <c r="VFH8" s="149"/>
      <c r="VFI8" s="149"/>
      <c r="VFJ8" s="149"/>
      <c r="VFK8" s="149"/>
      <c r="VFL8" s="149"/>
      <c r="VFM8" s="149"/>
      <c r="VFN8" s="149"/>
      <c r="VFO8" s="149"/>
      <c r="VFP8" s="149"/>
      <c r="VFQ8" s="149"/>
      <c r="VFR8" s="149"/>
      <c r="VFS8" s="149"/>
      <c r="VFT8" s="149"/>
      <c r="VFU8" s="149"/>
      <c r="VFV8" s="149"/>
      <c r="VFW8" s="149"/>
      <c r="VFX8" s="149"/>
      <c r="VFY8" s="149"/>
      <c r="VFZ8" s="149"/>
      <c r="VGA8" s="149"/>
      <c r="VGB8" s="149"/>
      <c r="VGC8" s="149"/>
      <c r="VGD8" s="149"/>
      <c r="VGE8" s="149"/>
      <c r="VGF8" s="149"/>
      <c r="VGG8" s="149"/>
      <c r="VGH8" s="149"/>
      <c r="VGI8" s="149"/>
      <c r="VGJ8" s="149"/>
      <c r="VGK8" s="149"/>
      <c r="VGL8" s="149"/>
      <c r="VGM8" s="149"/>
      <c r="VGN8" s="149"/>
      <c r="VGO8" s="149"/>
      <c r="VGP8" s="149"/>
      <c r="VGQ8" s="149"/>
      <c r="VGR8" s="149"/>
      <c r="VGS8" s="149"/>
      <c r="VGT8" s="149"/>
      <c r="VGU8" s="149"/>
      <c r="VGV8" s="149"/>
      <c r="VGW8" s="149"/>
      <c r="VGX8" s="149"/>
      <c r="VGY8" s="149"/>
      <c r="VGZ8" s="149"/>
      <c r="VHA8" s="149"/>
      <c r="VHB8" s="149"/>
      <c r="VHC8" s="149"/>
      <c r="VHD8" s="149"/>
      <c r="VHE8" s="149"/>
      <c r="VHF8" s="149"/>
      <c r="VHG8" s="149"/>
      <c r="VHH8" s="149"/>
      <c r="VHI8" s="149"/>
      <c r="VHJ8" s="149"/>
      <c r="VHK8" s="149"/>
      <c r="VHL8" s="149"/>
      <c r="VHM8" s="149"/>
      <c r="VHN8" s="149"/>
      <c r="VHO8" s="149"/>
      <c r="VHP8" s="149"/>
      <c r="VHQ8" s="149"/>
      <c r="VHR8" s="149"/>
      <c r="VHS8" s="149"/>
      <c r="VHT8" s="149"/>
      <c r="VHU8" s="149"/>
      <c r="VHV8" s="149"/>
      <c r="VHW8" s="149"/>
      <c r="VHX8" s="149"/>
      <c r="VHY8" s="149"/>
      <c r="VHZ8" s="149"/>
      <c r="VIA8" s="149"/>
      <c r="VIB8" s="149"/>
      <c r="VIC8" s="149"/>
      <c r="VID8" s="149"/>
      <c r="VIE8" s="149"/>
      <c r="VIF8" s="149"/>
      <c r="VIG8" s="149"/>
      <c r="VIH8" s="149"/>
      <c r="VII8" s="149"/>
      <c r="VIJ8" s="149"/>
      <c r="VIK8" s="149"/>
      <c r="VIL8" s="149"/>
      <c r="VIM8" s="149"/>
      <c r="VIN8" s="149"/>
      <c r="VIO8" s="149"/>
      <c r="VIP8" s="149"/>
      <c r="VIQ8" s="149"/>
      <c r="VIR8" s="149"/>
      <c r="VIS8" s="149"/>
      <c r="VIT8" s="149"/>
      <c r="VIU8" s="149"/>
      <c r="VIV8" s="149"/>
      <c r="VIW8" s="149"/>
      <c r="VIX8" s="149"/>
      <c r="VIY8" s="149"/>
      <c r="VIZ8" s="149"/>
      <c r="VJA8" s="149"/>
      <c r="VJB8" s="149"/>
      <c r="VJC8" s="149"/>
      <c r="VJD8" s="149"/>
      <c r="VJE8" s="149"/>
      <c r="VJF8" s="149"/>
      <c r="VJG8" s="149"/>
      <c r="VJH8" s="149"/>
      <c r="VJI8" s="149"/>
      <c r="VJJ8" s="149"/>
      <c r="VJK8" s="149"/>
      <c r="VJL8" s="149"/>
      <c r="VJM8" s="149"/>
      <c r="VJN8" s="149"/>
      <c r="VJO8" s="149"/>
      <c r="VJP8" s="149"/>
      <c r="VJQ8" s="149"/>
      <c r="VJR8" s="149"/>
      <c r="VJS8" s="149"/>
      <c r="VJT8" s="149"/>
      <c r="VJU8" s="149"/>
      <c r="VJV8" s="149"/>
      <c r="VJW8" s="149"/>
      <c r="VJX8" s="149"/>
      <c r="VJY8" s="149"/>
      <c r="VJZ8" s="149"/>
      <c r="VKA8" s="149"/>
      <c r="VKB8" s="149"/>
      <c r="VKC8" s="149"/>
      <c r="VKD8" s="149"/>
      <c r="VKE8" s="149"/>
      <c r="VKF8" s="149"/>
      <c r="VKG8" s="149"/>
      <c r="VKH8" s="149"/>
      <c r="VKI8" s="149"/>
      <c r="VKJ8" s="149"/>
      <c r="VKK8" s="149"/>
      <c r="VKL8" s="149"/>
      <c r="VKM8" s="149"/>
      <c r="VKN8" s="149"/>
      <c r="VKO8" s="149"/>
      <c r="VKP8" s="149"/>
      <c r="VKQ8" s="149"/>
      <c r="VKR8" s="149"/>
      <c r="VKS8" s="149"/>
      <c r="VKT8" s="149"/>
      <c r="VKU8" s="149"/>
      <c r="VKV8" s="149"/>
      <c r="VKW8" s="149"/>
      <c r="VKX8" s="149"/>
      <c r="VKY8" s="149"/>
      <c r="VKZ8" s="149"/>
      <c r="VLA8" s="149"/>
      <c r="VLB8" s="149"/>
      <c r="VLC8" s="149"/>
      <c r="VLD8" s="149"/>
      <c r="VLE8" s="149"/>
      <c r="VLF8" s="149"/>
      <c r="VLG8" s="149"/>
      <c r="VLH8" s="149"/>
      <c r="VLI8" s="149"/>
      <c r="VLJ8" s="149"/>
      <c r="VLK8" s="149"/>
      <c r="VLL8" s="149"/>
      <c r="VLM8" s="149"/>
      <c r="VLN8" s="149"/>
      <c r="VLO8" s="149"/>
      <c r="VLP8" s="149"/>
      <c r="VLQ8" s="149"/>
      <c r="VLR8" s="149"/>
      <c r="VLS8" s="149"/>
      <c r="VLT8" s="149"/>
      <c r="VLU8" s="149"/>
      <c r="VLV8" s="149"/>
      <c r="VLW8" s="149"/>
      <c r="VLX8" s="149"/>
      <c r="VLY8" s="149"/>
      <c r="VLZ8" s="149"/>
      <c r="VMA8" s="149"/>
      <c r="VMB8" s="149"/>
      <c r="VMC8" s="149"/>
      <c r="VMD8" s="149"/>
      <c r="VME8" s="149"/>
      <c r="VMF8" s="149"/>
      <c r="VMG8" s="149"/>
      <c r="VMH8" s="149"/>
      <c r="VMI8" s="149"/>
      <c r="VMJ8" s="149"/>
      <c r="VMK8" s="149"/>
      <c r="VML8" s="149"/>
      <c r="VMM8" s="149"/>
      <c r="VMN8" s="149"/>
      <c r="VMO8" s="149"/>
      <c r="VMP8" s="149"/>
      <c r="VMQ8" s="149"/>
      <c r="VMR8" s="149"/>
      <c r="VMS8" s="149"/>
      <c r="VMT8" s="149"/>
      <c r="VMU8" s="149"/>
      <c r="VMV8" s="149"/>
      <c r="VMW8" s="149"/>
      <c r="VMX8" s="149"/>
      <c r="VMY8" s="149"/>
      <c r="VMZ8" s="149"/>
      <c r="VNA8" s="149"/>
      <c r="VNB8" s="149"/>
      <c r="VNC8" s="149"/>
      <c r="VND8" s="149"/>
      <c r="VNE8" s="149"/>
      <c r="VNF8" s="149"/>
      <c r="VNG8" s="149"/>
      <c r="VNH8" s="149"/>
      <c r="VNI8" s="149"/>
      <c r="VNJ8" s="149"/>
      <c r="VNK8" s="149"/>
      <c r="VNL8" s="149"/>
      <c r="VNM8" s="149"/>
      <c r="VNN8" s="149"/>
      <c r="VNO8" s="149"/>
      <c r="VNP8" s="149"/>
      <c r="VNQ8" s="149"/>
      <c r="VNR8" s="149"/>
      <c r="VNS8" s="149"/>
      <c r="VNT8" s="149"/>
      <c r="VNU8" s="149"/>
      <c r="VNV8" s="149"/>
      <c r="VNW8" s="149"/>
      <c r="VNX8" s="149"/>
      <c r="VNY8" s="149"/>
      <c r="VNZ8" s="149"/>
      <c r="VOA8" s="149"/>
      <c r="VOB8" s="149"/>
      <c r="VOC8" s="149"/>
      <c r="VOD8" s="149"/>
      <c r="VOE8" s="149"/>
      <c r="VOF8" s="149"/>
      <c r="VOG8" s="149"/>
      <c r="VOH8" s="149"/>
      <c r="VOI8" s="149"/>
      <c r="VOJ8" s="149"/>
      <c r="VOK8" s="149"/>
      <c r="VOL8" s="149"/>
      <c r="VOM8" s="149"/>
      <c r="VON8" s="149"/>
      <c r="VOO8" s="149"/>
      <c r="VOP8" s="149"/>
      <c r="VOQ8" s="149"/>
      <c r="VOR8" s="149"/>
      <c r="VOS8" s="149"/>
      <c r="VOT8" s="149"/>
      <c r="VOU8" s="149"/>
      <c r="VOV8" s="149"/>
      <c r="VOW8" s="149"/>
      <c r="VOX8" s="149"/>
      <c r="VOY8" s="149"/>
      <c r="VOZ8" s="149"/>
      <c r="VPA8" s="149"/>
      <c r="VPB8" s="149"/>
      <c r="VPC8" s="149"/>
      <c r="VPD8" s="149"/>
      <c r="VPE8" s="149"/>
      <c r="VPF8" s="149"/>
      <c r="VPG8" s="149"/>
      <c r="VPH8" s="149"/>
      <c r="VPI8" s="149"/>
      <c r="VPJ8" s="149"/>
      <c r="VPK8" s="149"/>
      <c r="VPL8" s="149"/>
      <c r="VPM8" s="149"/>
      <c r="VPN8" s="149"/>
      <c r="VPO8" s="149"/>
      <c r="VPP8" s="149"/>
      <c r="VPQ8" s="149"/>
      <c r="VPR8" s="149"/>
      <c r="VPS8" s="149"/>
      <c r="VPT8" s="149"/>
      <c r="VPU8" s="149"/>
      <c r="VPV8" s="149"/>
      <c r="VPW8" s="149"/>
      <c r="VPX8" s="149"/>
      <c r="VPY8" s="149"/>
      <c r="VPZ8" s="149"/>
      <c r="VQA8" s="149"/>
      <c r="VQB8" s="149"/>
      <c r="VQC8" s="149"/>
      <c r="VQD8" s="149"/>
      <c r="VQE8" s="149"/>
      <c r="VQF8" s="149"/>
      <c r="VQG8" s="149"/>
      <c r="VQH8" s="149"/>
      <c r="VQI8" s="149"/>
      <c r="VQJ8" s="149"/>
      <c r="VQK8" s="149"/>
      <c r="VQL8" s="149"/>
      <c r="VQM8" s="149"/>
      <c r="VQN8" s="149"/>
      <c r="VQO8" s="149"/>
      <c r="VQP8" s="149"/>
      <c r="VQQ8" s="149"/>
      <c r="VQR8" s="149"/>
      <c r="VQS8" s="149"/>
      <c r="VQT8" s="149"/>
      <c r="VQU8" s="149"/>
      <c r="VQV8" s="149"/>
      <c r="VQW8" s="149"/>
      <c r="VQX8" s="149"/>
      <c r="VQY8" s="149"/>
      <c r="VQZ8" s="149"/>
      <c r="VRA8" s="149"/>
      <c r="VRB8" s="149"/>
      <c r="VRC8" s="149"/>
      <c r="VRD8" s="149"/>
      <c r="VRE8" s="149"/>
      <c r="VRF8" s="149"/>
      <c r="VRG8" s="149"/>
      <c r="VRH8" s="149"/>
      <c r="VRI8" s="149"/>
      <c r="VRJ8" s="149"/>
      <c r="VRK8" s="149"/>
      <c r="VRL8" s="149"/>
      <c r="VRM8" s="149"/>
      <c r="VRN8" s="149"/>
      <c r="VRO8" s="149"/>
      <c r="VRP8" s="149"/>
      <c r="VRQ8" s="149"/>
      <c r="VRR8" s="149"/>
      <c r="VRS8" s="149"/>
      <c r="VRT8" s="149"/>
      <c r="VRU8" s="149"/>
      <c r="VRV8" s="149"/>
      <c r="VRW8" s="149"/>
      <c r="VRX8" s="149"/>
      <c r="VRY8" s="149"/>
      <c r="VRZ8" s="149"/>
      <c r="VSA8" s="149"/>
      <c r="VSB8" s="149"/>
      <c r="VSC8" s="149"/>
      <c r="VSD8" s="149"/>
      <c r="VSE8" s="149"/>
      <c r="VSF8" s="149"/>
      <c r="VSG8" s="149"/>
      <c r="VSH8" s="149"/>
      <c r="VSI8" s="149"/>
      <c r="VSJ8" s="149"/>
      <c r="VSK8" s="149"/>
      <c r="VSL8" s="149"/>
      <c r="VSM8" s="149"/>
      <c r="VSN8" s="149"/>
      <c r="VSO8" s="149"/>
      <c r="VSP8" s="149"/>
      <c r="VSQ8" s="149"/>
      <c r="VSR8" s="149"/>
      <c r="VSS8" s="149"/>
      <c r="VST8" s="149"/>
      <c r="VSU8" s="149"/>
      <c r="VSV8" s="149"/>
      <c r="VSW8" s="149"/>
      <c r="VSX8" s="149"/>
      <c r="VSY8" s="149"/>
      <c r="VSZ8" s="149"/>
      <c r="VTA8" s="149"/>
      <c r="VTB8" s="149"/>
      <c r="VTC8" s="149"/>
      <c r="VTD8" s="149"/>
      <c r="VTE8" s="149"/>
      <c r="VTF8" s="149"/>
      <c r="VTG8" s="149"/>
      <c r="VTH8" s="149"/>
      <c r="VTI8" s="149"/>
      <c r="VTJ8" s="149"/>
      <c r="VTK8" s="149"/>
      <c r="VTL8" s="149"/>
      <c r="VTM8" s="149"/>
      <c r="VTN8" s="149"/>
      <c r="VTO8" s="149"/>
      <c r="VTP8" s="149"/>
      <c r="VTQ8" s="149"/>
      <c r="VTR8" s="149"/>
      <c r="VTS8" s="149"/>
      <c r="VTT8" s="149"/>
      <c r="VTU8" s="149"/>
      <c r="VTV8" s="149"/>
      <c r="VTW8" s="149"/>
      <c r="VTX8" s="149"/>
      <c r="VTY8" s="149"/>
      <c r="VTZ8" s="149"/>
      <c r="VUA8" s="149"/>
      <c r="VUB8" s="149"/>
      <c r="VUC8" s="149"/>
      <c r="VUD8" s="149"/>
      <c r="VUE8" s="149"/>
      <c r="VUF8" s="149"/>
      <c r="VUG8" s="149"/>
      <c r="VUH8" s="149"/>
      <c r="VUI8" s="149"/>
      <c r="VUJ8" s="149"/>
      <c r="VUK8" s="149"/>
      <c r="VUL8" s="149"/>
      <c r="VUM8" s="149"/>
      <c r="VUN8" s="149"/>
      <c r="VUO8" s="149"/>
      <c r="VUP8" s="149"/>
      <c r="VUQ8" s="149"/>
      <c r="VUR8" s="149"/>
      <c r="VUS8" s="149"/>
      <c r="VUT8" s="149"/>
      <c r="VUU8" s="149"/>
      <c r="VUV8" s="149"/>
      <c r="VUW8" s="149"/>
      <c r="VUX8" s="149"/>
      <c r="VUY8" s="149"/>
      <c r="VUZ8" s="149"/>
      <c r="VVA8" s="149"/>
      <c r="VVB8" s="149"/>
      <c r="VVC8" s="149"/>
      <c r="VVD8" s="149"/>
      <c r="VVE8" s="149"/>
      <c r="VVF8" s="149"/>
      <c r="VVG8" s="149"/>
      <c r="VVH8" s="149"/>
      <c r="VVI8" s="149"/>
      <c r="VVJ8" s="149"/>
      <c r="VVK8" s="149"/>
      <c r="VVL8" s="149"/>
      <c r="VVM8" s="149"/>
      <c r="VVN8" s="149"/>
      <c r="VVO8" s="149"/>
      <c r="VVP8" s="149"/>
      <c r="VVQ8" s="149"/>
      <c r="VVR8" s="149"/>
      <c r="VVS8" s="149"/>
      <c r="VVT8" s="149"/>
      <c r="VVU8" s="149"/>
      <c r="VVV8" s="149"/>
      <c r="VVW8" s="149"/>
      <c r="VVX8" s="149"/>
      <c r="VVY8" s="149"/>
      <c r="VVZ8" s="149"/>
      <c r="VWA8" s="149"/>
      <c r="VWB8" s="149"/>
      <c r="VWC8" s="149"/>
      <c r="VWD8" s="149"/>
      <c r="VWE8" s="149"/>
      <c r="VWF8" s="149"/>
      <c r="VWG8" s="149"/>
      <c r="VWH8" s="149"/>
      <c r="VWI8" s="149"/>
      <c r="VWJ8" s="149"/>
      <c r="VWK8" s="149"/>
      <c r="VWL8" s="149"/>
      <c r="VWM8" s="149"/>
      <c r="VWN8" s="149"/>
      <c r="VWO8" s="149"/>
      <c r="VWP8" s="149"/>
      <c r="VWQ8" s="149"/>
      <c r="VWR8" s="149"/>
      <c r="VWS8" s="149"/>
      <c r="VWT8" s="149"/>
      <c r="VWU8" s="149"/>
      <c r="VWV8" s="149"/>
      <c r="VWW8" s="149"/>
      <c r="VWX8" s="149"/>
      <c r="VWY8" s="149"/>
      <c r="VWZ8" s="149"/>
      <c r="VXA8" s="149"/>
      <c r="VXB8" s="149"/>
      <c r="VXC8" s="149"/>
      <c r="VXD8" s="149"/>
      <c r="VXE8" s="149"/>
      <c r="VXF8" s="149"/>
      <c r="VXG8" s="149"/>
      <c r="VXH8" s="149"/>
      <c r="VXI8" s="149"/>
      <c r="VXJ8" s="149"/>
      <c r="VXK8" s="149"/>
      <c r="VXL8" s="149"/>
      <c r="VXM8" s="149"/>
      <c r="VXN8" s="149"/>
      <c r="VXO8" s="149"/>
      <c r="VXP8" s="149"/>
      <c r="VXQ8" s="149"/>
      <c r="VXR8" s="149"/>
      <c r="VXS8" s="149"/>
      <c r="VXT8" s="149"/>
      <c r="VXU8" s="149"/>
      <c r="VXV8" s="149"/>
      <c r="VXW8" s="149"/>
      <c r="VXX8" s="149"/>
      <c r="VXY8" s="149"/>
      <c r="VXZ8" s="149"/>
      <c r="VYA8" s="149"/>
      <c r="VYB8" s="149"/>
      <c r="VYC8" s="149"/>
      <c r="VYD8" s="149"/>
      <c r="VYE8" s="149"/>
      <c r="VYF8" s="149"/>
      <c r="VYG8" s="149"/>
      <c r="VYH8" s="149"/>
      <c r="VYI8" s="149"/>
      <c r="VYJ8" s="149"/>
      <c r="VYK8" s="149"/>
      <c r="VYL8" s="149"/>
      <c r="VYM8" s="149"/>
      <c r="VYN8" s="149"/>
      <c r="VYO8" s="149"/>
      <c r="VYP8" s="149"/>
      <c r="VYQ8" s="149"/>
      <c r="VYR8" s="149"/>
      <c r="VYS8" s="149"/>
      <c r="VYT8" s="149"/>
      <c r="VYU8" s="149"/>
      <c r="VYV8" s="149"/>
      <c r="VYW8" s="149"/>
      <c r="VYX8" s="149"/>
      <c r="VYY8" s="149"/>
      <c r="VYZ8" s="149"/>
      <c r="VZA8" s="149"/>
      <c r="VZB8" s="149"/>
      <c r="VZC8" s="149"/>
      <c r="VZD8" s="149"/>
      <c r="VZE8" s="149"/>
      <c r="VZF8" s="149"/>
      <c r="VZG8" s="149"/>
      <c r="VZH8" s="149"/>
      <c r="VZI8" s="149"/>
      <c r="VZJ8" s="149"/>
      <c r="VZK8" s="149"/>
      <c r="VZL8" s="149"/>
      <c r="VZM8" s="149"/>
      <c r="VZN8" s="149"/>
      <c r="VZO8" s="149"/>
      <c r="VZP8" s="149"/>
      <c r="VZQ8" s="149"/>
      <c r="VZR8" s="149"/>
      <c r="VZS8" s="149"/>
      <c r="VZT8" s="149"/>
      <c r="VZU8" s="149"/>
      <c r="VZV8" s="149"/>
      <c r="VZW8" s="149"/>
      <c r="VZX8" s="149"/>
      <c r="VZY8" s="149"/>
      <c r="VZZ8" s="149"/>
      <c r="WAA8" s="149"/>
      <c r="WAB8" s="149"/>
      <c r="WAC8" s="149"/>
      <c r="WAD8" s="149"/>
      <c r="WAE8" s="149"/>
      <c r="WAF8" s="149"/>
      <c r="WAG8" s="149"/>
      <c r="WAH8" s="149"/>
      <c r="WAI8" s="149"/>
      <c r="WAJ8" s="149"/>
      <c r="WAK8" s="149"/>
      <c r="WAL8" s="149"/>
      <c r="WAM8" s="149"/>
      <c r="WAN8" s="149"/>
      <c r="WAO8" s="149"/>
      <c r="WAP8" s="149"/>
      <c r="WAQ8" s="149"/>
      <c r="WAR8" s="149"/>
      <c r="WAS8" s="149"/>
      <c r="WAT8" s="149"/>
      <c r="WAU8" s="149"/>
      <c r="WAV8" s="149"/>
      <c r="WAW8" s="149"/>
      <c r="WAX8" s="149"/>
      <c r="WAY8" s="149"/>
      <c r="WAZ8" s="149"/>
      <c r="WBA8" s="149"/>
      <c r="WBB8" s="149"/>
      <c r="WBC8" s="149"/>
      <c r="WBD8" s="149"/>
      <c r="WBE8" s="149"/>
      <c r="WBF8" s="149"/>
      <c r="WBG8" s="149"/>
      <c r="WBH8" s="149"/>
      <c r="WBI8" s="149"/>
      <c r="WBJ8" s="149"/>
      <c r="WBK8" s="149"/>
      <c r="WBL8" s="149"/>
      <c r="WBM8" s="149"/>
      <c r="WBN8" s="149"/>
      <c r="WBO8" s="149"/>
      <c r="WBP8" s="149"/>
      <c r="WBQ8" s="149"/>
      <c r="WBR8" s="149"/>
      <c r="WBS8" s="149"/>
      <c r="WBT8" s="149"/>
      <c r="WBU8" s="149"/>
      <c r="WBV8" s="149"/>
      <c r="WBW8" s="149"/>
      <c r="WBX8" s="149"/>
      <c r="WBY8" s="149"/>
      <c r="WBZ8" s="149"/>
      <c r="WCA8" s="149"/>
      <c r="WCB8" s="149"/>
      <c r="WCC8" s="149"/>
      <c r="WCD8" s="149"/>
      <c r="WCE8" s="149"/>
      <c r="WCF8" s="149"/>
      <c r="WCG8" s="149"/>
      <c r="WCH8" s="149"/>
      <c r="WCI8" s="149"/>
      <c r="WCJ8" s="149"/>
      <c r="WCK8" s="149"/>
      <c r="WCL8" s="149"/>
      <c r="WCM8" s="149"/>
      <c r="WCN8" s="149"/>
      <c r="WCO8" s="149"/>
      <c r="WCP8" s="149"/>
      <c r="WCQ8" s="149"/>
      <c r="WCR8" s="149"/>
      <c r="WCS8" s="149"/>
      <c r="WCT8" s="149"/>
      <c r="WCU8" s="149"/>
      <c r="WCV8" s="149"/>
      <c r="WCW8" s="149"/>
      <c r="WCX8" s="149"/>
      <c r="WCY8" s="149"/>
      <c r="WCZ8" s="149"/>
      <c r="WDA8" s="149"/>
      <c r="WDB8" s="149"/>
      <c r="WDC8" s="149"/>
      <c r="WDD8" s="149"/>
      <c r="WDE8" s="149"/>
      <c r="WDF8" s="149"/>
      <c r="WDG8" s="149"/>
      <c r="WDH8" s="149"/>
      <c r="WDI8" s="149"/>
      <c r="WDJ8" s="149"/>
      <c r="WDK8" s="149"/>
      <c r="WDL8" s="149"/>
      <c r="WDM8" s="149"/>
      <c r="WDN8" s="149"/>
      <c r="WDO8" s="149"/>
      <c r="WDP8" s="149"/>
      <c r="WDQ8" s="149"/>
      <c r="WDR8" s="149"/>
      <c r="WDS8" s="149"/>
      <c r="WDT8" s="149"/>
      <c r="WDU8" s="149"/>
      <c r="WDV8" s="149"/>
      <c r="WDW8" s="149"/>
      <c r="WDX8" s="149"/>
      <c r="WDY8" s="149"/>
      <c r="WDZ8" s="149"/>
      <c r="WEA8" s="149"/>
      <c r="WEB8" s="149"/>
      <c r="WEC8" s="149"/>
      <c r="WED8" s="149"/>
      <c r="WEE8" s="149"/>
      <c r="WEF8" s="149"/>
      <c r="WEG8" s="149"/>
      <c r="WEH8" s="149"/>
      <c r="WEI8" s="149"/>
      <c r="WEJ8" s="149"/>
      <c r="WEK8" s="149"/>
      <c r="WEL8" s="149"/>
      <c r="WEM8" s="149"/>
      <c r="WEN8" s="149"/>
      <c r="WEO8" s="149"/>
      <c r="WEP8" s="149"/>
      <c r="WEQ8" s="149"/>
      <c r="WER8" s="149"/>
      <c r="WES8" s="149"/>
      <c r="WET8" s="149"/>
      <c r="WEU8" s="149"/>
      <c r="WEV8" s="149"/>
      <c r="WEW8" s="149"/>
      <c r="WEX8" s="149"/>
      <c r="WEY8" s="149"/>
      <c r="WEZ8" s="149"/>
      <c r="WFA8" s="149"/>
      <c r="WFB8" s="149"/>
      <c r="WFC8" s="149"/>
      <c r="WFD8" s="149"/>
      <c r="WFE8" s="149"/>
      <c r="WFF8" s="149"/>
      <c r="WFG8" s="149"/>
      <c r="WFH8" s="149"/>
      <c r="WFI8" s="149"/>
      <c r="WFJ8" s="149"/>
      <c r="WFK8" s="149"/>
      <c r="WFL8" s="149"/>
      <c r="WFM8" s="149"/>
      <c r="WFN8" s="149"/>
      <c r="WFO8" s="149"/>
      <c r="WFP8" s="149"/>
      <c r="WFQ8" s="149"/>
      <c r="WFR8" s="149"/>
      <c r="WFS8" s="149"/>
      <c r="WFT8" s="149"/>
      <c r="WFU8" s="149"/>
      <c r="WFV8" s="149"/>
      <c r="WFW8" s="149"/>
      <c r="WFX8" s="149"/>
      <c r="WFY8" s="149"/>
      <c r="WFZ8" s="149"/>
      <c r="WGA8" s="149"/>
      <c r="WGB8" s="149"/>
      <c r="WGC8" s="149"/>
      <c r="WGD8" s="149"/>
      <c r="WGE8" s="149"/>
      <c r="WGF8" s="149"/>
      <c r="WGG8" s="149"/>
      <c r="WGH8" s="149"/>
      <c r="WGI8" s="149"/>
      <c r="WGJ8" s="149"/>
      <c r="WGK8" s="149"/>
      <c r="WGL8" s="149"/>
      <c r="WGM8" s="149"/>
      <c r="WGN8" s="149"/>
      <c r="WGO8" s="149"/>
      <c r="WGP8" s="149"/>
      <c r="WGQ8" s="149"/>
      <c r="WGR8" s="149"/>
      <c r="WGS8" s="149"/>
      <c r="WGT8" s="149"/>
      <c r="WGU8" s="149"/>
      <c r="WGV8" s="149"/>
      <c r="WGW8" s="149"/>
      <c r="WGX8" s="149"/>
      <c r="WGY8" s="149"/>
      <c r="WGZ8" s="149"/>
      <c r="WHA8" s="149"/>
      <c r="WHB8" s="149"/>
      <c r="WHC8" s="149"/>
      <c r="WHD8" s="149"/>
      <c r="WHE8" s="149"/>
      <c r="WHF8" s="149"/>
      <c r="WHG8" s="149"/>
      <c r="WHH8" s="149"/>
      <c r="WHI8" s="149"/>
      <c r="WHJ8" s="149"/>
      <c r="WHK8" s="149"/>
      <c r="WHL8" s="149"/>
      <c r="WHM8" s="149"/>
      <c r="WHN8" s="149"/>
      <c r="WHO8" s="149"/>
      <c r="WHP8" s="149"/>
      <c r="WHQ8" s="149"/>
      <c r="WHR8" s="149"/>
      <c r="WHS8" s="149"/>
      <c r="WHT8" s="149"/>
      <c r="WHU8" s="149"/>
      <c r="WHV8" s="149"/>
      <c r="WHW8" s="149"/>
      <c r="WHX8" s="149"/>
      <c r="WHY8" s="149"/>
      <c r="WHZ8" s="149"/>
      <c r="WIA8" s="149"/>
      <c r="WIB8" s="149"/>
      <c r="WIC8" s="149"/>
      <c r="WID8" s="149"/>
      <c r="WIE8" s="149"/>
      <c r="WIF8" s="149"/>
      <c r="WIG8" s="149"/>
      <c r="WIH8" s="149"/>
      <c r="WII8" s="149"/>
      <c r="WIJ8" s="149"/>
      <c r="WIK8" s="149"/>
      <c r="WIL8" s="149"/>
      <c r="WIM8" s="149"/>
      <c r="WIN8" s="149"/>
      <c r="WIO8" s="149"/>
      <c r="WIP8" s="149"/>
      <c r="WIQ8" s="149"/>
      <c r="WIR8" s="149"/>
      <c r="WIS8" s="149"/>
      <c r="WIT8" s="149"/>
      <c r="WIU8" s="149"/>
      <c r="WIV8" s="149"/>
      <c r="WIW8" s="149"/>
      <c r="WIX8" s="149"/>
      <c r="WIY8" s="149"/>
      <c r="WIZ8" s="149"/>
      <c r="WJA8" s="149"/>
      <c r="WJB8" s="149"/>
      <c r="WJC8" s="149"/>
      <c r="WJD8" s="149"/>
      <c r="WJE8" s="149"/>
      <c r="WJF8" s="149"/>
      <c r="WJG8" s="149"/>
      <c r="WJH8" s="149"/>
      <c r="WJI8" s="149"/>
      <c r="WJJ8" s="149"/>
      <c r="WJK8" s="149"/>
      <c r="WJL8" s="149"/>
      <c r="WJM8" s="149"/>
      <c r="WJN8" s="149"/>
      <c r="WJO8" s="149"/>
      <c r="WJP8" s="149"/>
      <c r="WJQ8" s="149"/>
      <c r="WJR8" s="149"/>
      <c r="WJS8" s="149"/>
      <c r="WJT8" s="149"/>
      <c r="WJU8" s="149"/>
      <c r="WJV8" s="149"/>
      <c r="WJW8" s="149"/>
      <c r="WJX8" s="149"/>
      <c r="WJY8" s="149"/>
      <c r="WJZ8" s="149"/>
      <c r="WKA8" s="149"/>
      <c r="WKB8" s="149"/>
      <c r="WKC8" s="149"/>
      <c r="WKD8" s="149"/>
      <c r="WKE8" s="149"/>
      <c r="WKF8" s="149"/>
      <c r="WKG8" s="149"/>
      <c r="WKH8" s="149"/>
      <c r="WKI8" s="149"/>
      <c r="WKJ8" s="149"/>
      <c r="WKK8" s="149"/>
      <c r="WKL8" s="149"/>
      <c r="WKM8" s="149"/>
      <c r="WKN8" s="149"/>
      <c r="WKO8" s="149"/>
      <c r="WKP8" s="149"/>
      <c r="WKQ8" s="149"/>
      <c r="WKR8" s="149"/>
      <c r="WKS8" s="149"/>
      <c r="WKT8" s="149"/>
      <c r="WKU8" s="149"/>
      <c r="WKV8" s="149"/>
      <c r="WKW8" s="149"/>
      <c r="WKX8" s="149"/>
      <c r="WKY8" s="149"/>
      <c r="WKZ8" s="149"/>
      <c r="WLA8" s="149"/>
      <c r="WLB8" s="149"/>
      <c r="WLC8" s="149"/>
      <c r="WLD8" s="149"/>
      <c r="WLE8" s="149"/>
      <c r="WLF8" s="149"/>
      <c r="WLG8" s="149"/>
      <c r="WLH8" s="149"/>
      <c r="WLI8" s="149"/>
      <c r="WLJ8" s="149"/>
      <c r="WLK8" s="149"/>
      <c r="WLL8" s="149"/>
      <c r="WLM8" s="149"/>
      <c r="WLN8" s="149"/>
      <c r="WLO8" s="149"/>
      <c r="WLP8" s="149"/>
      <c r="WLQ8" s="149"/>
      <c r="WLR8" s="149"/>
      <c r="WLS8" s="149"/>
      <c r="WLT8" s="149"/>
      <c r="WLU8" s="149"/>
      <c r="WLV8" s="149"/>
      <c r="WLW8" s="149"/>
      <c r="WLX8" s="149"/>
      <c r="WLY8" s="149"/>
      <c r="WLZ8" s="149"/>
      <c r="WMA8" s="149"/>
      <c r="WMB8" s="149"/>
      <c r="WMC8" s="149"/>
      <c r="WMD8" s="149"/>
      <c r="WME8" s="149"/>
      <c r="WMF8" s="149"/>
      <c r="WMG8" s="149"/>
      <c r="WMH8" s="149"/>
      <c r="WMI8" s="149"/>
      <c r="WMJ8" s="149"/>
      <c r="WMK8" s="149"/>
      <c r="WML8" s="149"/>
      <c r="WMM8" s="149"/>
      <c r="WMN8" s="149"/>
      <c r="WMO8" s="149"/>
      <c r="WMP8" s="149"/>
      <c r="WMQ8" s="149"/>
      <c r="WMR8" s="149"/>
      <c r="WMS8" s="149"/>
      <c r="WMT8" s="149"/>
      <c r="WMU8" s="149"/>
      <c r="WMV8" s="149"/>
      <c r="WMW8" s="149"/>
      <c r="WMX8" s="149"/>
      <c r="WMY8" s="149"/>
      <c r="WMZ8" s="149"/>
      <c r="WNA8" s="149"/>
      <c r="WNB8" s="149"/>
      <c r="WNC8" s="149"/>
      <c r="WND8" s="149"/>
      <c r="WNE8" s="149"/>
      <c r="WNF8" s="149"/>
      <c r="WNG8" s="149"/>
      <c r="WNH8" s="149"/>
      <c r="WNI8" s="149"/>
      <c r="WNJ8" s="149"/>
      <c r="WNK8" s="149"/>
      <c r="WNL8" s="149"/>
      <c r="WNM8" s="149"/>
      <c r="WNN8" s="149"/>
      <c r="WNO8" s="149"/>
      <c r="WNP8" s="149"/>
      <c r="WNQ8" s="149"/>
      <c r="WNR8" s="149"/>
      <c r="WNS8" s="149"/>
      <c r="WNT8" s="149"/>
      <c r="WNU8" s="149"/>
      <c r="WNV8" s="149"/>
      <c r="WNW8" s="149"/>
      <c r="WNX8" s="149"/>
      <c r="WNY8" s="149"/>
      <c r="WNZ8" s="149"/>
      <c r="WOA8" s="149"/>
      <c r="WOB8" s="149"/>
      <c r="WOC8" s="149"/>
      <c r="WOD8" s="149"/>
      <c r="WOE8" s="149"/>
      <c r="WOF8" s="149"/>
      <c r="WOG8" s="149"/>
      <c r="WOH8" s="149"/>
      <c r="WOI8" s="149"/>
      <c r="WOJ8" s="149"/>
      <c r="WOK8" s="149"/>
      <c r="WOL8" s="149"/>
      <c r="WOM8" s="149"/>
      <c r="WON8" s="149"/>
      <c r="WOO8" s="149"/>
      <c r="WOP8" s="149"/>
      <c r="WOQ8" s="149"/>
      <c r="WOR8" s="149"/>
      <c r="WOS8" s="149"/>
      <c r="WOT8" s="149"/>
      <c r="WOU8" s="149"/>
      <c r="WOV8" s="149"/>
      <c r="WOW8" s="149"/>
      <c r="WOX8" s="149"/>
      <c r="WOY8" s="149"/>
      <c r="WOZ8" s="149"/>
      <c r="WPA8" s="149"/>
      <c r="WPB8" s="149"/>
      <c r="WPC8" s="149"/>
      <c r="WPD8" s="149"/>
      <c r="WPE8" s="149"/>
      <c r="WPF8" s="149"/>
      <c r="WPG8" s="149"/>
      <c r="WPH8" s="149"/>
      <c r="WPI8" s="149"/>
      <c r="WPJ8" s="149"/>
      <c r="WPK8" s="149"/>
      <c r="WPL8" s="149"/>
      <c r="WPM8" s="149"/>
      <c r="WPN8" s="149"/>
      <c r="WPO8" s="149"/>
      <c r="WPP8" s="149"/>
      <c r="WPQ8" s="149"/>
      <c r="WPR8" s="149"/>
      <c r="WPS8" s="149"/>
      <c r="WPT8" s="149"/>
      <c r="WPU8" s="149"/>
      <c r="WPV8" s="149"/>
      <c r="WPW8" s="149"/>
      <c r="WPX8" s="149"/>
      <c r="WPY8" s="149"/>
      <c r="WPZ8" s="149"/>
      <c r="WQA8" s="149"/>
      <c r="WQB8" s="149"/>
      <c r="WQC8" s="149"/>
      <c r="WQD8" s="149"/>
      <c r="WQE8" s="149"/>
      <c r="WQF8" s="149"/>
      <c r="WQG8" s="149"/>
      <c r="WQH8" s="149"/>
      <c r="WQI8" s="149"/>
      <c r="WQJ8" s="149"/>
      <c r="WQK8" s="149"/>
      <c r="WQL8" s="149"/>
      <c r="WQM8" s="149"/>
      <c r="WQN8" s="149"/>
      <c r="WQO8" s="149"/>
      <c r="WQP8" s="149"/>
      <c r="WQQ8" s="149"/>
      <c r="WQR8" s="149"/>
      <c r="WQS8" s="149"/>
      <c r="WQT8" s="149"/>
      <c r="WQU8" s="149"/>
      <c r="WQV8" s="149"/>
      <c r="WQW8" s="149"/>
      <c r="WQX8" s="149"/>
      <c r="WQY8" s="149"/>
      <c r="WQZ8" s="149"/>
      <c r="WRA8" s="149"/>
      <c r="WRB8" s="149"/>
      <c r="WRC8" s="149"/>
      <c r="WRD8" s="149"/>
      <c r="WRE8" s="149"/>
      <c r="WRF8" s="149"/>
      <c r="WRG8" s="149"/>
      <c r="WRH8" s="149"/>
      <c r="WRI8" s="149"/>
      <c r="WRJ8" s="149"/>
      <c r="WRK8" s="149"/>
      <c r="WRL8" s="149"/>
      <c r="WRM8" s="149"/>
      <c r="WRN8" s="149"/>
      <c r="WRO8" s="149"/>
      <c r="WRP8" s="149"/>
      <c r="WRQ8" s="149"/>
      <c r="WRR8" s="149"/>
      <c r="WRS8" s="149"/>
      <c r="WRT8" s="149"/>
      <c r="WRU8" s="149"/>
      <c r="WRV8" s="149"/>
      <c r="WRW8" s="149"/>
      <c r="WRX8" s="149"/>
      <c r="WRY8" s="149"/>
      <c r="WRZ8" s="149"/>
      <c r="WSA8" s="149"/>
      <c r="WSB8" s="149"/>
      <c r="WSC8" s="149"/>
      <c r="WSD8" s="149"/>
      <c r="WSE8" s="149"/>
      <c r="WSF8" s="149"/>
      <c r="WSG8" s="149"/>
      <c r="WSH8" s="149"/>
      <c r="WSI8" s="149"/>
      <c r="WSJ8" s="149"/>
      <c r="WSK8" s="149"/>
      <c r="WSL8" s="149"/>
      <c r="WSM8" s="149"/>
      <c r="WSN8" s="149"/>
      <c r="WSO8" s="149"/>
      <c r="WSP8" s="149"/>
      <c r="WSQ8" s="149"/>
      <c r="WSR8" s="149"/>
      <c r="WSS8" s="149"/>
      <c r="WST8" s="149"/>
      <c r="WSU8" s="149"/>
      <c r="WSV8" s="149"/>
      <c r="WSW8" s="149"/>
      <c r="WSX8" s="149"/>
      <c r="WSY8" s="149"/>
      <c r="WSZ8" s="149"/>
      <c r="WTA8" s="149"/>
      <c r="WTB8" s="149"/>
      <c r="WTC8" s="149"/>
      <c r="WTD8" s="149"/>
      <c r="WTE8" s="149"/>
      <c r="WTF8" s="149"/>
      <c r="WTG8" s="149"/>
      <c r="WTH8" s="149"/>
      <c r="WTI8" s="149"/>
      <c r="WTJ8" s="149"/>
      <c r="WTK8" s="149"/>
      <c r="WTL8" s="149"/>
      <c r="WTM8" s="149"/>
      <c r="WTN8" s="149"/>
      <c r="WTO8" s="149"/>
      <c r="WTP8" s="149"/>
      <c r="WTQ8" s="149"/>
      <c r="WTR8" s="149"/>
      <c r="WTS8" s="149"/>
      <c r="WTT8" s="149"/>
      <c r="WTU8" s="149"/>
      <c r="WTV8" s="149"/>
      <c r="WTW8" s="149"/>
      <c r="WTX8" s="149"/>
      <c r="WTY8" s="149"/>
      <c r="WTZ8" s="149"/>
      <c r="WUA8" s="149"/>
      <c r="WUB8" s="149"/>
      <c r="WUC8" s="149"/>
      <c r="WUD8" s="149"/>
      <c r="WUE8" s="149"/>
      <c r="WUF8" s="149"/>
      <c r="WUG8" s="149"/>
      <c r="WUH8" s="149"/>
      <c r="WUI8" s="149"/>
      <c r="WUJ8" s="149"/>
      <c r="WUK8" s="149"/>
      <c r="WUL8" s="149"/>
      <c r="WUM8" s="149"/>
      <c r="WUN8" s="149"/>
      <c r="WUO8" s="149"/>
      <c r="WUP8" s="149"/>
      <c r="WUQ8" s="149"/>
      <c r="WUR8" s="149"/>
      <c r="WUS8" s="149"/>
      <c r="WUT8" s="149"/>
      <c r="WUU8" s="149"/>
      <c r="WUV8" s="149"/>
      <c r="WUW8" s="149"/>
      <c r="WUX8" s="149"/>
      <c r="WUY8" s="149"/>
      <c r="WUZ8" s="149"/>
      <c r="WVA8" s="149"/>
      <c r="WVB8" s="149"/>
      <c r="WVC8" s="149"/>
      <c r="WVD8" s="149"/>
      <c r="WVE8" s="149"/>
      <c r="WVF8" s="149"/>
      <c r="WVG8" s="149"/>
      <c r="WVH8" s="149"/>
      <c r="WVI8" s="149"/>
      <c r="WVJ8" s="149"/>
      <c r="WVK8" s="149"/>
      <c r="WVL8" s="149"/>
      <c r="WVM8" s="149"/>
      <c r="WVN8" s="149"/>
      <c r="WVO8" s="149"/>
      <c r="WVP8" s="149"/>
      <c r="WVQ8" s="149"/>
      <c r="WVR8" s="149"/>
      <c r="WVS8" s="149"/>
      <c r="WVT8" s="149"/>
      <c r="WVU8" s="149"/>
      <c r="WVV8" s="149"/>
      <c r="WVW8" s="149"/>
      <c r="WVX8" s="149"/>
      <c r="WVY8" s="149"/>
      <c r="WVZ8" s="149"/>
      <c r="WWA8" s="149"/>
      <c r="WWB8" s="149"/>
      <c r="WWC8" s="149"/>
      <c r="WWD8" s="149"/>
      <c r="WWE8" s="149"/>
      <c r="WWF8" s="149"/>
      <c r="WWG8" s="149"/>
      <c r="WWH8" s="149"/>
      <c r="WWI8" s="149"/>
      <c r="WWJ8" s="149"/>
      <c r="WWK8" s="149"/>
      <c r="WWL8" s="149"/>
      <c r="WWM8" s="149"/>
      <c r="WWN8" s="149"/>
      <c r="WWO8" s="149"/>
      <c r="WWP8" s="149"/>
      <c r="WWQ8" s="149"/>
      <c r="WWR8" s="149"/>
      <c r="WWS8" s="149"/>
      <c r="WWT8" s="149"/>
      <c r="WWU8" s="149"/>
      <c r="WWV8" s="149"/>
      <c r="WWW8" s="149"/>
      <c r="WWX8" s="149"/>
      <c r="WWY8" s="149"/>
      <c r="WWZ8" s="149"/>
      <c r="WXA8" s="149"/>
      <c r="WXB8" s="149"/>
      <c r="WXC8" s="149"/>
      <c r="WXD8" s="149"/>
      <c r="WXE8" s="149"/>
      <c r="WXF8" s="149"/>
      <c r="WXG8" s="149"/>
      <c r="WXH8" s="149"/>
      <c r="WXI8" s="149"/>
      <c r="WXJ8" s="149"/>
      <c r="WXK8" s="149"/>
      <c r="WXL8" s="149"/>
      <c r="WXM8" s="149"/>
      <c r="WXN8" s="149"/>
      <c r="WXO8" s="149"/>
      <c r="WXP8" s="149"/>
      <c r="WXQ8" s="149"/>
      <c r="WXR8" s="149"/>
      <c r="WXS8" s="149"/>
      <c r="WXT8" s="149"/>
      <c r="WXU8" s="149"/>
      <c r="WXV8" s="149"/>
      <c r="WXW8" s="149"/>
      <c r="WXX8" s="149"/>
      <c r="WXY8" s="149"/>
      <c r="WXZ8" s="149"/>
      <c r="WYA8" s="149"/>
      <c r="WYB8" s="149"/>
      <c r="WYC8" s="149"/>
      <c r="WYD8" s="149"/>
      <c r="WYE8" s="149"/>
      <c r="WYF8" s="149"/>
      <c r="WYG8" s="149"/>
      <c r="WYH8" s="149"/>
      <c r="WYI8" s="149"/>
      <c r="WYJ8" s="149"/>
      <c r="WYK8" s="149"/>
      <c r="WYL8" s="149"/>
      <c r="WYM8" s="149"/>
      <c r="WYN8" s="149"/>
      <c r="WYO8" s="149"/>
      <c r="WYP8" s="149"/>
      <c r="WYQ8" s="149"/>
      <c r="WYR8" s="149"/>
      <c r="WYS8" s="149"/>
      <c r="WYT8" s="149"/>
      <c r="WYU8" s="149"/>
      <c r="WYV8" s="149"/>
      <c r="WYW8" s="149"/>
      <c r="WYX8" s="149"/>
      <c r="WYY8" s="149"/>
      <c r="WYZ8" s="149"/>
      <c r="WZA8" s="149"/>
      <c r="WZB8" s="149"/>
      <c r="WZC8" s="149"/>
      <c r="WZD8" s="149"/>
      <c r="WZE8" s="149"/>
      <c r="WZF8" s="149"/>
      <c r="WZG8" s="149"/>
      <c r="WZH8" s="149"/>
      <c r="WZI8" s="149"/>
      <c r="WZJ8" s="149"/>
      <c r="WZK8" s="149"/>
      <c r="WZL8" s="149"/>
      <c r="WZM8" s="149"/>
      <c r="WZN8" s="149"/>
      <c r="WZO8" s="149"/>
      <c r="WZP8" s="149"/>
      <c r="WZQ8" s="149"/>
      <c r="WZR8" s="149"/>
      <c r="WZS8" s="149"/>
      <c r="WZT8" s="149"/>
      <c r="WZU8" s="149"/>
      <c r="WZV8" s="149"/>
      <c r="WZW8" s="149"/>
      <c r="WZX8" s="149"/>
      <c r="WZY8" s="149"/>
      <c r="WZZ8" s="149"/>
      <c r="XAA8" s="149"/>
      <c r="XAB8" s="149"/>
      <c r="XAC8" s="149"/>
      <c r="XAD8" s="149"/>
      <c r="XAE8" s="149"/>
      <c r="XAF8" s="149"/>
      <c r="XAG8" s="149"/>
      <c r="XAH8" s="149"/>
      <c r="XAI8" s="149"/>
      <c r="XAJ8" s="149"/>
      <c r="XAK8" s="149"/>
      <c r="XAL8" s="149"/>
      <c r="XAM8" s="149"/>
      <c r="XAN8" s="149"/>
      <c r="XAO8" s="149"/>
      <c r="XAP8" s="149"/>
      <c r="XAQ8" s="149"/>
      <c r="XAR8" s="149"/>
      <c r="XAS8" s="149"/>
      <c r="XAT8" s="149"/>
      <c r="XAU8" s="149"/>
      <c r="XAV8" s="149"/>
      <c r="XAW8" s="149"/>
      <c r="XAX8" s="149"/>
      <c r="XAY8" s="149"/>
      <c r="XAZ8" s="149"/>
      <c r="XBA8" s="149"/>
      <c r="XBB8" s="149"/>
      <c r="XBC8" s="149"/>
      <c r="XBD8" s="149"/>
      <c r="XBE8" s="149"/>
      <c r="XBF8" s="149"/>
      <c r="XBG8" s="149"/>
      <c r="XBH8" s="149"/>
      <c r="XBI8" s="149"/>
      <c r="XBJ8" s="149"/>
      <c r="XBK8" s="149"/>
      <c r="XBL8" s="149"/>
      <c r="XBM8" s="149"/>
      <c r="XBN8" s="149"/>
      <c r="XBO8" s="149"/>
      <c r="XBP8" s="149"/>
      <c r="XBQ8" s="149"/>
      <c r="XBR8" s="149"/>
      <c r="XBS8" s="149"/>
      <c r="XBT8" s="149"/>
      <c r="XBU8" s="149"/>
      <c r="XBV8" s="149"/>
      <c r="XBW8" s="149"/>
      <c r="XBX8" s="149"/>
      <c r="XBY8" s="149"/>
      <c r="XBZ8" s="149"/>
      <c r="XCA8" s="149"/>
      <c r="XCB8" s="149"/>
      <c r="XCC8" s="149"/>
      <c r="XCD8" s="149"/>
      <c r="XCE8" s="149"/>
      <c r="XCF8" s="149"/>
      <c r="XCG8" s="149"/>
      <c r="XCH8" s="149"/>
      <c r="XCI8" s="149"/>
      <c r="XCJ8" s="149"/>
      <c r="XCK8" s="149"/>
      <c r="XCL8" s="149"/>
      <c r="XCM8" s="149"/>
      <c r="XCN8" s="149"/>
      <c r="XCO8" s="149"/>
      <c r="XCP8" s="149"/>
      <c r="XCQ8" s="149"/>
      <c r="XCR8" s="149"/>
      <c r="XCS8" s="149"/>
      <c r="XCT8" s="149"/>
      <c r="XCU8" s="149"/>
      <c r="XCV8" s="149"/>
      <c r="XCW8" s="149"/>
      <c r="XCX8" s="149"/>
      <c r="XCY8" s="149"/>
      <c r="XCZ8" s="149"/>
      <c r="XDA8" s="149"/>
      <c r="XDB8" s="149"/>
      <c r="XDC8" s="149"/>
      <c r="XDD8" s="149"/>
      <c r="XDE8" s="149"/>
      <c r="XDF8" s="149"/>
      <c r="XDG8" s="149"/>
      <c r="XDH8" s="149"/>
      <c r="XDI8" s="149"/>
      <c r="XDJ8" s="149"/>
      <c r="XDK8" s="149"/>
      <c r="XDL8" s="149"/>
      <c r="XDM8" s="149"/>
      <c r="XDN8" s="149"/>
      <c r="XDO8" s="149"/>
      <c r="XDP8" s="149"/>
      <c r="XDQ8" s="149"/>
      <c r="XDR8" s="149"/>
      <c r="XDS8" s="149"/>
      <c r="XDT8" s="149"/>
      <c r="XDU8" s="149"/>
      <c r="XDV8" s="149"/>
      <c r="XDW8" s="149"/>
      <c r="XDX8" s="149"/>
      <c r="XDY8" s="149"/>
      <c r="XDZ8" s="149"/>
      <c r="XEA8" s="149"/>
      <c r="XEB8" s="149"/>
      <c r="XEC8" s="149"/>
      <c r="XED8" s="149"/>
      <c r="XEE8" s="149"/>
      <c r="XEF8" s="149"/>
      <c r="XEG8" s="149"/>
      <c r="XEH8" s="149"/>
      <c r="XEI8" s="149"/>
      <c r="XEJ8" s="149"/>
      <c r="XEK8" s="149"/>
      <c r="XEL8" s="149"/>
      <c r="XEM8" s="149"/>
      <c r="XEN8" s="149"/>
      <c r="XEO8" s="149"/>
      <c r="XEP8" s="149"/>
      <c r="XEQ8" s="149"/>
      <c r="XER8" s="149"/>
      <c r="XES8" s="149"/>
      <c r="XET8" s="149"/>
      <c r="XEU8" s="149"/>
      <c r="XEV8" s="149"/>
      <c r="XEW8" s="149"/>
      <c r="XEX8" s="149"/>
      <c r="XEY8" s="149"/>
      <c r="XEZ8" s="149"/>
      <c r="XFA8" s="149"/>
      <c r="XFB8" s="149"/>
      <c r="XFC8" s="149"/>
      <c r="XFD8" s="149"/>
    </row>
    <row r="9" spans="1:16384" s="564" customFormat="1" ht="18.75" hidden="1" thickBot="1">
      <c r="B9" s="141"/>
      <c r="C9" s="142"/>
      <c r="D9" s="142"/>
      <c r="E9" s="142"/>
      <c r="F9" s="142"/>
      <c r="G9" s="143"/>
      <c r="H9" s="144"/>
      <c r="I9" s="143"/>
      <c r="J9" s="142"/>
      <c r="K9" s="142"/>
      <c r="L9" s="142"/>
      <c r="M9" s="140"/>
      <c r="N9" s="140"/>
      <c r="O9" s="140"/>
      <c r="P9" s="140"/>
      <c r="Q9" s="140"/>
      <c r="R9" s="140"/>
      <c r="S9" s="140"/>
      <c r="T9" s="140"/>
      <c r="U9" s="140"/>
      <c r="V9" s="140"/>
      <c r="W9" s="140"/>
      <c r="X9" s="140"/>
      <c r="Y9" s="142"/>
      <c r="Z9" s="142"/>
      <c r="AA9" s="142"/>
      <c r="AB9" s="143"/>
      <c r="AC9" s="144"/>
      <c r="AD9" s="144"/>
      <c r="AE9" s="142"/>
      <c r="AF9" s="142"/>
      <c r="AG9" s="142"/>
      <c r="AH9" s="140"/>
      <c r="AI9" s="140"/>
      <c r="AJ9" s="140"/>
      <c r="AK9" s="140"/>
      <c r="AL9" s="140"/>
      <c r="AM9" s="140"/>
      <c r="AN9" s="140"/>
      <c r="AO9" s="140"/>
      <c r="AP9" s="140"/>
      <c r="AQ9" s="140"/>
      <c r="AR9" s="140"/>
      <c r="AS9" s="140"/>
      <c r="AT9" s="142"/>
      <c r="AU9" s="142"/>
      <c r="AV9" s="142"/>
      <c r="AW9" s="143"/>
      <c r="AX9" s="144"/>
      <c r="AY9" s="143"/>
      <c r="AZ9" s="142"/>
      <c r="BA9" s="142"/>
      <c r="BB9" s="142"/>
      <c r="BC9" s="140"/>
      <c r="BD9" s="140"/>
      <c r="BE9" s="140"/>
      <c r="BF9" s="140"/>
      <c r="BG9" s="140"/>
      <c r="BH9" s="140"/>
      <c r="BI9" s="140"/>
      <c r="BJ9" s="140"/>
      <c r="BK9" s="140"/>
      <c r="BL9" s="140"/>
      <c r="BM9" s="140"/>
      <c r="BN9" s="140"/>
      <c r="BO9" s="140"/>
      <c r="BP9" s="145"/>
      <c r="BQ9" s="146"/>
      <c r="BR9" s="146"/>
      <c r="BS9" s="147"/>
      <c r="BT9" s="147"/>
      <c r="BU9" s="147"/>
      <c r="BV9" s="147"/>
      <c r="BW9" s="147"/>
      <c r="BX9" s="147"/>
      <c r="BY9" s="147"/>
      <c r="BZ9" s="146"/>
      <c r="CA9" s="146"/>
      <c r="CB9" s="146"/>
      <c r="CC9" s="146"/>
      <c r="CD9" s="146"/>
      <c r="CE9" s="146"/>
      <c r="CF9" s="146"/>
      <c r="CG9" s="146"/>
      <c r="CH9" s="146"/>
      <c r="CI9" s="146"/>
      <c r="CJ9" s="146"/>
      <c r="CK9" s="146"/>
      <c r="CL9" s="146"/>
      <c r="CM9" s="146"/>
      <c r="CN9" s="146"/>
      <c r="CO9" s="146"/>
      <c r="CP9" s="146"/>
      <c r="CQ9" s="148"/>
      <c r="CR9" s="146"/>
      <c r="CS9" s="146"/>
      <c r="CT9" s="146"/>
      <c r="CU9" s="146"/>
      <c r="CV9" s="146"/>
      <c r="CW9" s="146"/>
      <c r="CX9" s="140"/>
      <c r="CY9" s="149"/>
      <c r="CZ9" s="149"/>
      <c r="DA9" s="149"/>
      <c r="DB9" s="149"/>
      <c r="DC9" s="149"/>
      <c r="DD9" s="149"/>
      <c r="DE9" s="149"/>
      <c r="DF9" s="149"/>
      <c r="DG9" s="149"/>
      <c r="DH9" s="149"/>
      <c r="DI9" s="149"/>
      <c r="DJ9" s="149"/>
      <c r="DK9" s="149"/>
      <c r="DL9" s="149"/>
      <c r="DM9" s="149"/>
      <c r="DN9" s="149"/>
      <c r="DO9" s="149"/>
      <c r="DP9" s="149"/>
      <c r="DQ9" s="149"/>
      <c r="DR9" s="149"/>
      <c r="DS9" s="149"/>
      <c r="DT9" s="149"/>
      <c r="DU9" s="149"/>
      <c r="DV9" s="149"/>
      <c r="DW9" s="149"/>
      <c r="DX9" s="149"/>
      <c r="DY9" s="149"/>
      <c r="DZ9" s="149"/>
      <c r="EA9" s="149"/>
      <c r="EB9" s="149"/>
      <c r="EC9" s="149"/>
      <c r="ED9" s="149"/>
      <c r="EE9" s="149"/>
      <c r="EF9" s="149"/>
      <c r="EG9" s="149"/>
      <c r="EH9" s="149"/>
      <c r="EI9" s="149"/>
      <c r="EJ9" s="149"/>
      <c r="EK9" s="149"/>
      <c r="EL9" s="149"/>
      <c r="EM9" s="149"/>
      <c r="EN9" s="149"/>
      <c r="EO9" s="149"/>
      <c r="EP9" s="149"/>
      <c r="EQ9" s="149"/>
      <c r="ER9" s="149"/>
      <c r="ES9" s="149"/>
      <c r="ET9" s="149"/>
      <c r="EU9" s="149"/>
      <c r="EV9" s="149"/>
      <c r="EW9" s="149"/>
      <c r="EX9" s="149"/>
      <c r="EY9" s="149"/>
      <c r="EZ9" s="149"/>
      <c r="FA9" s="149"/>
      <c r="FB9" s="149"/>
      <c r="FC9" s="149"/>
      <c r="FD9" s="149"/>
      <c r="FE9" s="149"/>
      <c r="FF9" s="149"/>
      <c r="FG9" s="149"/>
      <c r="FH9" s="149"/>
      <c r="FI9" s="149"/>
      <c r="FJ9" s="149"/>
      <c r="FK9" s="149"/>
      <c r="FL9" s="149"/>
      <c r="FM9" s="149"/>
      <c r="FN9" s="149"/>
      <c r="FO9" s="149"/>
      <c r="FP9" s="149"/>
      <c r="FQ9" s="149"/>
      <c r="FR9" s="149"/>
      <c r="FS9" s="149"/>
      <c r="FT9" s="149"/>
      <c r="FU9" s="149"/>
      <c r="FV9" s="149"/>
      <c r="FW9" s="149"/>
      <c r="FX9" s="149"/>
      <c r="FY9" s="149"/>
      <c r="FZ9" s="149"/>
      <c r="GA9" s="149"/>
      <c r="GB9" s="149"/>
      <c r="GC9" s="149"/>
      <c r="GD9" s="149"/>
      <c r="GE9" s="149"/>
      <c r="GF9" s="149"/>
      <c r="GG9" s="149"/>
      <c r="GH9" s="149"/>
      <c r="GI9" s="149"/>
      <c r="GJ9" s="149"/>
      <c r="GK9" s="149"/>
      <c r="GL9" s="149"/>
      <c r="GM9" s="149"/>
      <c r="GN9" s="149"/>
      <c r="GO9" s="149"/>
      <c r="GP9" s="149"/>
      <c r="GQ9" s="149"/>
      <c r="GR9" s="149"/>
      <c r="GS9" s="149"/>
      <c r="GT9" s="149"/>
      <c r="GU9" s="149"/>
      <c r="GV9" s="149"/>
      <c r="GW9" s="149"/>
      <c r="GX9" s="149"/>
      <c r="GY9" s="149"/>
      <c r="GZ9" s="149"/>
      <c r="HA9" s="149"/>
      <c r="HB9" s="149"/>
      <c r="HC9" s="149"/>
      <c r="HD9" s="149"/>
      <c r="HE9" s="149"/>
      <c r="HF9" s="149"/>
      <c r="HG9" s="149"/>
      <c r="HH9" s="149"/>
      <c r="HI9" s="149"/>
      <c r="HJ9" s="149"/>
      <c r="HK9" s="149"/>
      <c r="HL9" s="149"/>
      <c r="HM9" s="149"/>
      <c r="HN9" s="149"/>
      <c r="HO9" s="149"/>
      <c r="HP9" s="149"/>
      <c r="HQ9" s="149"/>
      <c r="HR9" s="149"/>
      <c r="HS9" s="149"/>
      <c r="HT9" s="149"/>
      <c r="HU9" s="149"/>
      <c r="HV9" s="149"/>
      <c r="HW9" s="149"/>
      <c r="HX9" s="149"/>
      <c r="HY9" s="149"/>
      <c r="HZ9" s="149"/>
      <c r="IA9" s="149"/>
      <c r="IB9" s="149"/>
      <c r="IC9" s="149"/>
      <c r="ID9" s="149"/>
      <c r="IE9" s="149"/>
      <c r="IF9" s="149"/>
      <c r="IG9" s="149"/>
      <c r="IH9" s="149"/>
      <c r="II9" s="149"/>
      <c r="IJ9" s="149"/>
      <c r="IK9" s="149"/>
      <c r="IL9" s="149"/>
      <c r="IM9" s="149"/>
      <c r="IN9" s="149"/>
      <c r="IO9" s="149"/>
      <c r="IP9" s="149"/>
      <c r="IQ9" s="149"/>
      <c r="IR9" s="149"/>
      <c r="IS9" s="149"/>
      <c r="IT9" s="149"/>
      <c r="IU9" s="149"/>
      <c r="IV9" s="149"/>
      <c r="IW9" s="149"/>
      <c r="IX9" s="149"/>
      <c r="IY9" s="149"/>
      <c r="IZ9" s="149"/>
      <c r="JA9" s="149"/>
      <c r="JB9" s="149"/>
      <c r="JC9" s="149"/>
      <c r="JD9" s="149"/>
      <c r="JE9" s="149"/>
      <c r="JF9" s="149"/>
      <c r="JG9" s="149"/>
      <c r="JH9" s="149"/>
      <c r="JI9" s="149"/>
      <c r="JJ9" s="149"/>
      <c r="JK9" s="149"/>
      <c r="JL9" s="149"/>
      <c r="JM9" s="149"/>
      <c r="JN9" s="149"/>
      <c r="JO9" s="149"/>
      <c r="JP9" s="149"/>
      <c r="JQ9" s="149"/>
      <c r="JR9" s="149"/>
      <c r="JS9" s="149"/>
      <c r="JT9" s="149"/>
      <c r="JU9" s="149"/>
      <c r="JV9" s="149"/>
      <c r="JW9" s="149"/>
      <c r="JX9" s="149"/>
      <c r="JY9" s="149"/>
      <c r="JZ9" s="149"/>
      <c r="KA9" s="149"/>
      <c r="KB9" s="149"/>
      <c r="KC9" s="149"/>
      <c r="KD9" s="149"/>
      <c r="KE9" s="149"/>
      <c r="KF9" s="149"/>
      <c r="KG9" s="149"/>
      <c r="KH9" s="149"/>
      <c r="KI9" s="149"/>
      <c r="KJ9" s="149"/>
      <c r="KK9" s="149"/>
      <c r="KL9" s="149"/>
      <c r="KM9" s="149"/>
      <c r="KN9" s="149"/>
      <c r="KO9" s="149"/>
      <c r="KP9" s="149"/>
      <c r="KQ9" s="149"/>
      <c r="KR9" s="149"/>
      <c r="KS9" s="149"/>
      <c r="KT9" s="149"/>
      <c r="KU9" s="149"/>
      <c r="KV9" s="149"/>
      <c r="KW9" s="149"/>
      <c r="KX9" s="149"/>
      <c r="KY9" s="149"/>
      <c r="KZ9" s="149"/>
      <c r="LA9" s="149"/>
      <c r="LB9" s="149"/>
      <c r="LC9" s="149"/>
      <c r="LD9" s="149"/>
      <c r="LE9" s="149"/>
      <c r="LF9" s="149"/>
      <c r="LG9" s="149"/>
      <c r="LH9" s="149"/>
      <c r="LI9" s="149"/>
      <c r="LJ9" s="149"/>
      <c r="LK9" s="149"/>
      <c r="LL9" s="149"/>
      <c r="LM9" s="149"/>
      <c r="LN9" s="149"/>
      <c r="LO9" s="149"/>
      <c r="LP9" s="149"/>
      <c r="LQ9" s="149"/>
      <c r="LR9" s="149"/>
      <c r="LS9" s="149"/>
      <c r="LT9" s="149"/>
      <c r="LU9" s="149"/>
      <c r="LV9" s="149"/>
      <c r="LW9" s="149"/>
      <c r="LX9" s="149"/>
      <c r="LY9" s="149"/>
      <c r="LZ9" s="149"/>
      <c r="MA9" s="149"/>
      <c r="MB9" s="149"/>
      <c r="MC9" s="149"/>
      <c r="MD9" s="149"/>
      <c r="ME9" s="149"/>
      <c r="MF9" s="149"/>
      <c r="MG9" s="149"/>
      <c r="MH9" s="149"/>
      <c r="MI9" s="149"/>
      <c r="MJ9" s="149"/>
      <c r="MK9" s="149"/>
      <c r="ML9" s="149"/>
      <c r="MM9" s="149"/>
      <c r="MN9" s="149"/>
      <c r="MO9" s="149"/>
      <c r="MP9" s="149"/>
      <c r="MQ9" s="149"/>
      <c r="MR9" s="149"/>
      <c r="MS9" s="149"/>
      <c r="MT9" s="149"/>
      <c r="MU9" s="149"/>
      <c r="MV9" s="149"/>
      <c r="MW9" s="149"/>
      <c r="MX9" s="149"/>
      <c r="MY9" s="149"/>
      <c r="MZ9" s="149"/>
      <c r="NA9" s="149"/>
      <c r="NB9" s="149"/>
      <c r="NC9" s="149"/>
      <c r="ND9" s="149"/>
      <c r="NE9" s="149"/>
      <c r="NF9" s="149"/>
      <c r="NG9" s="149"/>
      <c r="NH9" s="149"/>
      <c r="NI9" s="149"/>
      <c r="NJ9" s="149"/>
      <c r="NK9" s="149"/>
      <c r="NL9" s="149"/>
      <c r="NM9" s="149"/>
      <c r="NN9" s="149"/>
      <c r="NO9" s="149"/>
      <c r="NP9" s="149"/>
      <c r="NQ9" s="149"/>
      <c r="NR9" s="149"/>
      <c r="NS9" s="149"/>
      <c r="NT9" s="149"/>
      <c r="NU9" s="149"/>
      <c r="NV9" s="149"/>
      <c r="NW9" s="149"/>
      <c r="NX9" s="149"/>
      <c r="NY9" s="149"/>
      <c r="NZ9" s="149"/>
      <c r="OA9" s="149"/>
      <c r="OB9" s="149"/>
      <c r="OC9" s="149"/>
      <c r="OD9" s="149"/>
      <c r="OE9" s="149"/>
      <c r="OF9" s="149"/>
      <c r="OG9" s="149"/>
      <c r="OH9" s="149"/>
      <c r="OI9" s="149"/>
      <c r="OJ9" s="149"/>
      <c r="OK9" s="149"/>
      <c r="OL9" s="149"/>
      <c r="OM9" s="149"/>
      <c r="ON9" s="149"/>
      <c r="OO9" s="149"/>
      <c r="OP9" s="149"/>
      <c r="OQ9" s="149"/>
      <c r="OR9" s="149"/>
      <c r="OS9" s="149"/>
      <c r="OT9" s="149"/>
      <c r="OU9" s="149"/>
      <c r="OV9" s="149"/>
      <c r="OW9" s="149"/>
      <c r="OX9" s="149"/>
      <c r="OY9" s="149"/>
      <c r="OZ9" s="149"/>
      <c r="PA9" s="149"/>
      <c r="PB9" s="149"/>
      <c r="PC9" s="149"/>
      <c r="PD9" s="149"/>
      <c r="PE9" s="149"/>
      <c r="PF9" s="149"/>
      <c r="PG9" s="149"/>
      <c r="PH9" s="149"/>
      <c r="PI9" s="149"/>
      <c r="PJ9" s="149"/>
      <c r="PK9" s="149"/>
      <c r="PL9" s="149"/>
      <c r="PM9" s="149"/>
      <c r="PN9" s="149"/>
      <c r="PO9" s="149"/>
      <c r="PP9" s="149"/>
      <c r="PQ9" s="149"/>
      <c r="PR9" s="149"/>
      <c r="PS9" s="149"/>
      <c r="PT9" s="149"/>
      <c r="PU9" s="149"/>
      <c r="PV9" s="149"/>
      <c r="PW9" s="149"/>
      <c r="PX9" s="149"/>
      <c r="PY9" s="149"/>
      <c r="PZ9" s="149"/>
      <c r="QA9" s="149"/>
      <c r="QB9" s="149"/>
      <c r="QC9" s="149"/>
      <c r="QD9" s="149"/>
      <c r="QE9" s="149"/>
      <c r="QF9" s="149"/>
      <c r="QG9" s="149"/>
      <c r="QH9" s="149"/>
      <c r="QI9" s="149"/>
      <c r="QJ9" s="149"/>
      <c r="QK9" s="149"/>
      <c r="QL9" s="149"/>
      <c r="QM9" s="149"/>
      <c r="QN9" s="149"/>
      <c r="QO9" s="149"/>
      <c r="QP9" s="149"/>
      <c r="QQ9" s="149"/>
      <c r="QR9" s="149"/>
      <c r="QS9" s="149"/>
      <c r="QT9" s="149"/>
      <c r="QU9" s="149"/>
      <c r="QV9" s="149"/>
      <c r="QW9" s="149"/>
      <c r="QX9" s="149"/>
      <c r="QY9" s="149"/>
      <c r="QZ9" s="149"/>
      <c r="RA9" s="149"/>
      <c r="RB9" s="149"/>
      <c r="RC9" s="149"/>
      <c r="RD9" s="149"/>
      <c r="RE9" s="149"/>
      <c r="RF9" s="149"/>
      <c r="RG9" s="149"/>
      <c r="RH9" s="149"/>
      <c r="RI9" s="149"/>
      <c r="RJ9" s="149"/>
      <c r="RK9" s="149"/>
      <c r="RL9" s="149"/>
      <c r="RM9" s="149"/>
      <c r="RN9" s="149"/>
      <c r="RO9" s="149"/>
      <c r="RP9" s="149"/>
      <c r="RQ9" s="149"/>
      <c r="RR9" s="149"/>
      <c r="RS9" s="149"/>
      <c r="RT9" s="149"/>
      <c r="RU9" s="149"/>
      <c r="RV9" s="149"/>
      <c r="RW9" s="149"/>
      <c r="RX9" s="149"/>
      <c r="RY9" s="149"/>
      <c r="RZ9" s="149"/>
      <c r="SA9" s="149"/>
      <c r="SB9" s="149"/>
      <c r="SC9" s="149"/>
      <c r="SD9" s="149"/>
      <c r="SE9" s="149"/>
      <c r="SF9" s="149"/>
      <c r="SG9" s="149"/>
      <c r="SH9" s="149"/>
      <c r="SI9" s="149"/>
      <c r="SJ9" s="149"/>
      <c r="SK9" s="149"/>
      <c r="SL9" s="149"/>
      <c r="SM9" s="149"/>
      <c r="SN9" s="149"/>
      <c r="SO9" s="149"/>
      <c r="SP9" s="149"/>
      <c r="SQ9" s="149"/>
      <c r="SR9" s="149"/>
      <c r="SS9" s="149"/>
      <c r="ST9" s="149"/>
      <c r="SU9" s="149"/>
      <c r="SV9" s="149"/>
      <c r="SW9" s="149"/>
      <c r="SX9" s="149"/>
      <c r="SY9" s="149"/>
      <c r="SZ9" s="149"/>
      <c r="TA9" s="149"/>
      <c r="TB9" s="149"/>
      <c r="TC9" s="149"/>
      <c r="TD9" s="149"/>
      <c r="TE9" s="149"/>
      <c r="TF9" s="149"/>
      <c r="TG9" s="149"/>
      <c r="TH9" s="149"/>
      <c r="TI9" s="149"/>
      <c r="TJ9" s="149"/>
      <c r="TK9" s="149"/>
      <c r="TL9" s="149"/>
      <c r="TM9" s="149"/>
      <c r="TN9" s="149"/>
      <c r="TO9" s="149"/>
      <c r="TP9" s="149"/>
      <c r="TQ9" s="149"/>
      <c r="TR9" s="149"/>
      <c r="TS9" s="149"/>
      <c r="TT9" s="149"/>
      <c r="TU9" s="149"/>
      <c r="TV9" s="149"/>
      <c r="TW9" s="149"/>
      <c r="TX9" s="149"/>
      <c r="TY9" s="149"/>
      <c r="TZ9" s="149"/>
      <c r="UA9" s="149"/>
      <c r="UB9" s="149"/>
      <c r="UC9" s="149"/>
      <c r="UD9" s="149"/>
      <c r="UE9" s="149"/>
      <c r="UF9" s="149"/>
      <c r="UG9" s="149"/>
      <c r="UH9" s="149"/>
      <c r="UI9" s="149"/>
      <c r="UJ9" s="149"/>
      <c r="UK9" s="149"/>
      <c r="UL9" s="149"/>
      <c r="UM9" s="149"/>
      <c r="UN9" s="149"/>
      <c r="UO9" s="149"/>
      <c r="UP9" s="149"/>
      <c r="UQ9" s="149"/>
      <c r="UR9" s="149"/>
      <c r="US9" s="149"/>
      <c r="UT9" s="149"/>
      <c r="UU9" s="149"/>
      <c r="UV9" s="149"/>
      <c r="UW9" s="149"/>
      <c r="UX9" s="149"/>
      <c r="UY9" s="149"/>
      <c r="UZ9" s="149"/>
      <c r="VA9" s="149"/>
      <c r="VB9" s="149"/>
      <c r="VC9" s="149"/>
      <c r="VD9" s="149"/>
      <c r="VE9" s="149"/>
      <c r="VF9" s="149"/>
      <c r="VG9" s="149"/>
      <c r="VH9" s="149"/>
      <c r="VI9" s="149"/>
      <c r="VJ9" s="149"/>
      <c r="VK9" s="149"/>
      <c r="VL9" s="149"/>
      <c r="VM9" s="149"/>
      <c r="VN9" s="149"/>
      <c r="VO9" s="149"/>
      <c r="VP9" s="149"/>
      <c r="VQ9" s="149"/>
      <c r="VR9" s="149"/>
      <c r="VS9" s="149"/>
      <c r="VT9" s="149"/>
      <c r="VU9" s="149"/>
      <c r="VV9" s="149"/>
      <c r="VW9" s="149"/>
      <c r="VX9" s="149"/>
      <c r="VY9" s="149"/>
      <c r="VZ9" s="149"/>
      <c r="WA9" s="149"/>
      <c r="WB9" s="149"/>
      <c r="WC9" s="149"/>
      <c r="WD9" s="149"/>
      <c r="WE9" s="149"/>
      <c r="WF9" s="149"/>
      <c r="WG9" s="149"/>
      <c r="WH9" s="149"/>
      <c r="WI9" s="149"/>
      <c r="WJ9" s="149"/>
      <c r="WK9" s="149"/>
      <c r="WL9" s="149"/>
      <c r="WM9" s="149"/>
      <c r="WN9" s="149"/>
      <c r="WO9" s="149"/>
      <c r="WP9" s="149"/>
      <c r="WQ9" s="149"/>
      <c r="WR9" s="149"/>
      <c r="WS9" s="149"/>
      <c r="WT9" s="149"/>
      <c r="WU9" s="149"/>
      <c r="WV9" s="149"/>
      <c r="WW9" s="149"/>
      <c r="WX9" s="149"/>
      <c r="WY9" s="149"/>
      <c r="WZ9" s="149"/>
      <c r="XA9" s="149"/>
      <c r="XB9" s="149"/>
      <c r="XC9" s="149"/>
      <c r="XD9" s="149"/>
      <c r="XE9" s="149"/>
      <c r="XF9" s="149"/>
      <c r="XG9" s="149"/>
      <c r="XH9" s="149"/>
      <c r="XI9" s="149"/>
      <c r="XJ9" s="149"/>
      <c r="XK9" s="149"/>
      <c r="XL9" s="149"/>
      <c r="XM9" s="149"/>
      <c r="XN9" s="149"/>
      <c r="XO9" s="149"/>
      <c r="XP9" s="149"/>
      <c r="XQ9" s="149"/>
      <c r="XR9" s="149"/>
      <c r="XS9" s="149"/>
      <c r="XT9" s="149"/>
      <c r="XU9" s="149"/>
      <c r="XV9" s="149"/>
      <c r="XW9" s="149"/>
      <c r="XX9" s="149"/>
      <c r="XY9" s="149"/>
      <c r="XZ9" s="149"/>
      <c r="YA9" s="149"/>
      <c r="YB9" s="149"/>
      <c r="YC9" s="149"/>
      <c r="YD9" s="149"/>
      <c r="YE9" s="149"/>
      <c r="YF9" s="149"/>
      <c r="YG9" s="149"/>
      <c r="YH9" s="149"/>
      <c r="YI9" s="149"/>
      <c r="YJ9" s="149"/>
      <c r="YK9" s="149"/>
      <c r="YL9" s="149"/>
      <c r="YM9" s="149"/>
      <c r="YN9" s="149"/>
      <c r="YO9" s="149"/>
      <c r="YP9" s="149"/>
      <c r="YQ9" s="149"/>
      <c r="YR9" s="149"/>
      <c r="YS9" s="149"/>
      <c r="YT9" s="149"/>
      <c r="YU9" s="149"/>
      <c r="YV9" s="149"/>
      <c r="YW9" s="149"/>
      <c r="YX9" s="149"/>
      <c r="YY9" s="149"/>
      <c r="YZ9" s="149"/>
      <c r="ZA9" s="149"/>
      <c r="ZB9" s="149"/>
      <c r="ZC9" s="149"/>
      <c r="ZD9" s="149"/>
      <c r="ZE9" s="149"/>
      <c r="ZF9" s="149"/>
      <c r="ZG9" s="149"/>
      <c r="ZH9" s="149"/>
      <c r="ZI9" s="149"/>
      <c r="ZJ9" s="149"/>
      <c r="ZK9" s="149"/>
      <c r="ZL9" s="149"/>
      <c r="ZM9" s="149"/>
      <c r="ZN9" s="149"/>
      <c r="ZO9" s="149"/>
      <c r="ZP9" s="149"/>
      <c r="ZQ9" s="149"/>
      <c r="ZR9" s="149"/>
      <c r="ZS9" s="149"/>
      <c r="ZT9" s="149"/>
      <c r="ZU9" s="149"/>
      <c r="ZV9" s="149"/>
      <c r="ZW9" s="149"/>
      <c r="ZX9" s="149"/>
      <c r="ZY9" s="149"/>
      <c r="ZZ9" s="149"/>
      <c r="AAA9" s="149"/>
      <c r="AAB9" s="149"/>
      <c r="AAC9" s="149"/>
      <c r="AAD9" s="149"/>
      <c r="AAE9" s="149"/>
      <c r="AAF9" s="149"/>
      <c r="AAG9" s="149"/>
      <c r="AAH9" s="149"/>
      <c r="AAI9" s="149"/>
      <c r="AAJ9" s="149"/>
      <c r="AAK9" s="149"/>
      <c r="AAL9" s="149"/>
      <c r="AAM9" s="149"/>
      <c r="AAN9" s="149"/>
      <c r="AAO9" s="149"/>
      <c r="AAP9" s="149"/>
      <c r="AAQ9" s="149"/>
      <c r="AAR9" s="149"/>
      <c r="AAS9" s="149"/>
      <c r="AAT9" s="149"/>
      <c r="AAU9" s="149"/>
      <c r="AAV9" s="149"/>
      <c r="AAW9" s="149"/>
      <c r="AAX9" s="149"/>
      <c r="AAY9" s="149"/>
      <c r="AAZ9" s="149"/>
      <c r="ABA9" s="149"/>
      <c r="ABB9" s="149"/>
      <c r="ABC9" s="149"/>
      <c r="ABD9" s="149"/>
      <c r="ABE9" s="149"/>
      <c r="ABF9" s="149"/>
      <c r="ABG9" s="149"/>
      <c r="ABH9" s="149"/>
      <c r="ABI9" s="149"/>
      <c r="ABJ9" s="149"/>
      <c r="ABK9" s="149"/>
      <c r="ABL9" s="149"/>
      <c r="ABM9" s="149"/>
      <c r="ABN9" s="149"/>
      <c r="ABO9" s="149"/>
      <c r="ABP9" s="149"/>
      <c r="ABQ9" s="149"/>
      <c r="ABR9" s="149"/>
      <c r="ABS9" s="149"/>
      <c r="ABT9" s="149"/>
      <c r="ABU9" s="149"/>
      <c r="ABV9" s="149"/>
      <c r="ABW9" s="149"/>
      <c r="ABX9" s="149"/>
      <c r="ABY9" s="149"/>
      <c r="ABZ9" s="149"/>
      <c r="ACA9" s="149"/>
      <c r="ACB9" s="149"/>
      <c r="ACC9" s="149"/>
      <c r="ACD9" s="149"/>
      <c r="ACE9" s="149"/>
      <c r="ACF9" s="149"/>
      <c r="ACG9" s="149"/>
      <c r="ACH9" s="149"/>
      <c r="ACI9" s="149"/>
      <c r="ACJ9" s="149"/>
      <c r="ACK9" s="149"/>
      <c r="ACL9" s="149"/>
      <c r="ACM9" s="149"/>
      <c r="ACN9" s="149"/>
      <c r="ACO9" s="149"/>
      <c r="ACP9" s="149"/>
      <c r="ACQ9" s="149"/>
      <c r="ACR9" s="149"/>
      <c r="ACS9" s="149"/>
      <c r="ACT9" s="149"/>
      <c r="ACU9" s="149"/>
      <c r="ACV9" s="149"/>
      <c r="ACW9" s="149"/>
      <c r="ACX9" s="149"/>
      <c r="ACY9" s="149"/>
      <c r="ACZ9" s="149"/>
      <c r="ADA9" s="149"/>
      <c r="ADB9" s="149"/>
      <c r="ADC9" s="149"/>
      <c r="ADD9" s="149"/>
      <c r="ADE9" s="149"/>
      <c r="ADF9" s="149"/>
      <c r="ADG9" s="149"/>
      <c r="ADH9" s="149"/>
      <c r="ADI9" s="149"/>
      <c r="ADJ9" s="149"/>
      <c r="ADK9" s="149"/>
      <c r="ADL9" s="149"/>
      <c r="ADM9" s="149"/>
      <c r="ADN9" s="149"/>
      <c r="ADO9" s="149"/>
      <c r="ADP9" s="149"/>
      <c r="ADQ9" s="149"/>
      <c r="ADR9" s="149"/>
      <c r="ADS9" s="149"/>
      <c r="ADT9" s="149"/>
      <c r="ADU9" s="149"/>
      <c r="ADV9" s="149"/>
      <c r="ADW9" s="149"/>
      <c r="ADX9" s="149"/>
      <c r="ADY9" s="149"/>
      <c r="ADZ9" s="149"/>
      <c r="AEA9" s="149"/>
      <c r="AEB9" s="149"/>
      <c r="AEC9" s="149"/>
      <c r="AED9" s="149"/>
      <c r="AEE9" s="149"/>
      <c r="AEF9" s="149"/>
      <c r="AEG9" s="149"/>
      <c r="AEH9" s="149"/>
      <c r="AEI9" s="149"/>
      <c r="AEJ9" s="149"/>
      <c r="AEK9" s="149"/>
      <c r="AEL9" s="149"/>
      <c r="AEM9" s="149"/>
      <c r="AEN9" s="149"/>
      <c r="AEO9" s="149"/>
      <c r="AEP9" s="149"/>
      <c r="AEQ9" s="149"/>
      <c r="AER9" s="149"/>
      <c r="AES9" s="149"/>
      <c r="AET9" s="149"/>
      <c r="AEU9" s="149"/>
      <c r="AEV9" s="149"/>
      <c r="AEW9" s="149"/>
      <c r="AEX9" s="149"/>
      <c r="AEY9" s="149"/>
      <c r="AEZ9" s="149"/>
      <c r="AFA9" s="149"/>
      <c r="AFB9" s="149"/>
      <c r="AFC9" s="149"/>
      <c r="AFD9" s="149"/>
      <c r="AFE9" s="149"/>
      <c r="AFF9" s="149"/>
      <c r="AFG9" s="149"/>
      <c r="AFH9" s="149"/>
      <c r="AFI9" s="149"/>
      <c r="AFJ9" s="149"/>
      <c r="AFK9" s="149"/>
      <c r="AFL9" s="149"/>
      <c r="AFM9" s="149"/>
      <c r="AFN9" s="149"/>
      <c r="AFO9" s="149"/>
      <c r="AFP9" s="149"/>
      <c r="AFQ9" s="149"/>
      <c r="AFR9" s="149"/>
      <c r="AFS9" s="149"/>
      <c r="AFT9" s="149"/>
      <c r="AFU9" s="149"/>
      <c r="AFV9" s="149"/>
      <c r="AFW9" s="149"/>
      <c r="AFX9" s="149"/>
      <c r="AFY9" s="149"/>
      <c r="AFZ9" s="149"/>
      <c r="AGA9" s="149"/>
      <c r="AGB9" s="149"/>
      <c r="AGC9" s="149"/>
      <c r="AGD9" s="149"/>
      <c r="AGE9" s="149"/>
      <c r="AGF9" s="149"/>
      <c r="AGG9" s="149"/>
      <c r="AGH9" s="149"/>
      <c r="AGI9" s="149"/>
      <c r="AGJ9" s="149"/>
      <c r="AGK9" s="149"/>
      <c r="AGL9" s="149"/>
      <c r="AGM9" s="149"/>
      <c r="AGN9" s="149"/>
      <c r="AGO9" s="149"/>
      <c r="AGP9" s="149"/>
      <c r="AGQ9" s="149"/>
      <c r="AGR9" s="149"/>
      <c r="AGS9" s="149"/>
      <c r="AGT9" s="149"/>
      <c r="AGU9" s="149"/>
      <c r="AGV9" s="149"/>
      <c r="AGW9" s="149"/>
      <c r="AGX9" s="149"/>
      <c r="AGY9" s="149"/>
      <c r="AGZ9" s="149"/>
      <c r="AHA9" s="149"/>
      <c r="AHB9" s="149"/>
      <c r="AHC9" s="149"/>
      <c r="AHD9" s="149"/>
      <c r="AHE9" s="149"/>
      <c r="AHF9" s="149"/>
      <c r="AHG9" s="149"/>
      <c r="AHH9" s="149"/>
      <c r="AHI9" s="149"/>
      <c r="AHJ9" s="149"/>
      <c r="AHK9" s="149"/>
      <c r="AHL9" s="149"/>
      <c r="AHM9" s="149"/>
      <c r="AHN9" s="149"/>
      <c r="AHO9" s="149"/>
      <c r="AHP9" s="149"/>
      <c r="AHQ9" s="149"/>
      <c r="AHR9" s="149"/>
      <c r="AHS9" s="149"/>
      <c r="AHT9" s="149"/>
      <c r="AHU9" s="149"/>
      <c r="AHV9" s="149"/>
      <c r="AHW9" s="149"/>
      <c r="AHX9" s="149"/>
      <c r="AHY9" s="149"/>
      <c r="AHZ9" s="149"/>
      <c r="AIA9" s="149"/>
      <c r="AIB9" s="149"/>
      <c r="AIC9" s="149"/>
      <c r="AID9" s="149"/>
      <c r="AIE9" s="149"/>
      <c r="AIF9" s="149"/>
      <c r="AIG9" s="149"/>
      <c r="AIH9" s="149"/>
      <c r="AII9" s="149"/>
      <c r="AIJ9" s="149"/>
      <c r="AIK9" s="149"/>
      <c r="AIL9" s="149"/>
      <c r="AIM9" s="149"/>
      <c r="AIN9" s="149"/>
      <c r="AIO9" s="149"/>
      <c r="AIP9" s="149"/>
      <c r="AIQ9" s="149"/>
      <c r="AIR9" s="149"/>
      <c r="AIS9" s="149"/>
      <c r="AIT9" s="149"/>
      <c r="AIU9" s="149"/>
      <c r="AIV9" s="149"/>
      <c r="AIW9" s="149"/>
      <c r="AIX9" s="149"/>
      <c r="AIY9" s="149"/>
      <c r="AIZ9" s="149"/>
      <c r="AJA9" s="149"/>
      <c r="AJB9" s="149"/>
      <c r="AJC9" s="149"/>
      <c r="AJD9" s="149"/>
      <c r="AJE9" s="149"/>
      <c r="AJF9" s="149"/>
      <c r="AJG9" s="149"/>
      <c r="AJH9" s="149"/>
      <c r="AJI9" s="149"/>
      <c r="AJJ9" s="149"/>
      <c r="AJK9" s="149"/>
      <c r="AJL9" s="149"/>
      <c r="AJM9" s="149"/>
      <c r="AJN9" s="149"/>
      <c r="AJO9" s="149"/>
      <c r="AJP9" s="149"/>
      <c r="AJQ9" s="149"/>
      <c r="AJR9" s="149"/>
      <c r="AJS9" s="149"/>
      <c r="AJT9" s="149"/>
      <c r="AJU9" s="149"/>
      <c r="AJV9" s="149"/>
      <c r="AJW9" s="149"/>
      <c r="AJX9" s="149"/>
      <c r="AJY9" s="149"/>
      <c r="AJZ9" s="149"/>
      <c r="AKA9" s="149"/>
      <c r="AKB9" s="149"/>
      <c r="AKC9" s="149"/>
      <c r="AKD9" s="149"/>
      <c r="AKE9" s="149"/>
      <c r="AKF9" s="149"/>
      <c r="AKG9" s="149"/>
      <c r="AKH9" s="149"/>
      <c r="AKI9" s="149"/>
      <c r="AKJ9" s="149"/>
      <c r="AKK9" s="149"/>
      <c r="AKL9" s="149"/>
      <c r="AKM9" s="149"/>
      <c r="AKN9" s="149"/>
      <c r="AKO9" s="149"/>
      <c r="AKP9" s="149"/>
      <c r="AKQ9" s="149"/>
      <c r="AKR9" s="149"/>
      <c r="AKS9" s="149"/>
      <c r="AKT9" s="149"/>
      <c r="AKU9" s="149"/>
      <c r="AKV9" s="149"/>
      <c r="AKW9" s="149"/>
      <c r="AKX9" s="149"/>
      <c r="AKY9" s="149"/>
      <c r="AKZ9" s="149"/>
      <c r="ALA9" s="149"/>
      <c r="ALB9" s="149"/>
      <c r="ALC9" s="149"/>
      <c r="ALD9" s="149"/>
      <c r="ALE9" s="149"/>
      <c r="ALF9" s="149"/>
      <c r="ALG9" s="149"/>
      <c r="ALH9" s="149"/>
      <c r="ALI9" s="149"/>
      <c r="ALJ9" s="149"/>
      <c r="ALK9" s="149"/>
      <c r="ALL9" s="149"/>
      <c r="ALM9" s="149"/>
      <c r="ALN9" s="149"/>
      <c r="ALO9" s="149"/>
      <c r="ALP9" s="149"/>
      <c r="ALQ9" s="149"/>
      <c r="ALR9" s="149"/>
      <c r="ALS9" s="149"/>
      <c r="ALT9" s="149"/>
      <c r="ALU9" s="149"/>
      <c r="ALV9" s="149"/>
      <c r="ALW9" s="149"/>
      <c r="ALX9" s="149"/>
      <c r="ALY9" s="149"/>
      <c r="ALZ9" s="149"/>
      <c r="AMA9" s="149"/>
      <c r="AMB9" s="149"/>
      <c r="AMC9" s="149"/>
      <c r="AMD9" s="149"/>
      <c r="AME9" s="149"/>
      <c r="AMF9" s="149"/>
      <c r="AMG9" s="149"/>
      <c r="AMH9" s="149"/>
      <c r="AMI9" s="149"/>
      <c r="AMJ9" s="149"/>
      <c r="AMK9" s="149"/>
      <c r="AML9" s="149"/>
      <c r="AMM9" s="149"/>
      <c r="AMN9" s="149"/>
      <c r="AMO9" s="149"/>
      <c r="AMP9" s="149"/>
      <c r="AMQ9" s="149"/>
      <c r="AMR9" s="149"/>
      <c r="AMS9" s="149"/>
      <c r="AMT9" s="149"/>
      <c r="AMU9" s="149"/>
      <c r="AMV9" s="149"/>
      <c r="AMW9" s="149"/>
      <c r="AMX9" s="149"/>
      <c r="AMY9" s="149"/>
      <c r="AMZ9" s="149"/>
      <c r="ANA9" s="149"/>
      <c r="ANB9" s="149"/>
      <c r="ANC9" s="149"/>
      <c r="AND9" s="149"/>
      <c r="ANE9" s="149"/>
      <c r="ANF9" s="149"/>
      <c r="ANG9" s="149"/>
      <c r="ANH9" s="149"/>
      <c r="ANI9" s="149"/>
      <c r="ANJ9" s="149"/>
      <c r="ANK9" s="149"/>
      <c r="ANL9" s="149"/>
      <c r="ANM9" s="149"/>
      <c r="ANN9" s="149"/>
      <c r="ANO9" s="149"/>
      <c r="ANP9" s="149"/>
      <c r="ANQ9" s="149"/>
      <c r="ANR9" s="149"/>
      <c r="ANS9" s="149"/>
      <c r="ANT9" s="149"/>
      <c r="ANU9" s="149"/>
      <c r="ANV9" s="149"/>
      <c r="ANW9" s="149"/>
      <c r="ANX9" s="149"/>
      <c r="ANY9" s="149"/>
      <c r="ANZ9" s="149"/>
      <c r="AOA9" s="149"/>
      <c r="AOB9" s="149"/>
      <c r="AOC9" s="149"/>
      <c r="AOD9" s="149"/>
      <c r="AOE9" s="149"/>
      <c r="AOF9" s="149"/>
      <c r="AOG9" s="149"/>
      <c r="AOH9" s="149"/>
      <c r="AOI9" s="149"/>
      <c r="AOJ9" s="149"/>
      <c r="AOK9" s="149"/>
      <c r="AOL9" s="149"/>
      <c r="AOM9" s="149"/>
      <c r="AON9" s="149"/>
      <c r="AOO9" s="149"/>
      <c r="AOP9" s="149"/>
      <c r="AOQ9" s="149"/>
      <c r="AOR9" s="149"/>
      <c r="AOS9" s="149"/>
      <c r="AOT9" s="149"/>
      <c r="AOU9" s="149"/>
      <c r="AOV9" s="149"/>
      <c r="AOW9" s="149"/>
      <c r="AOX9" s="149"/>
      <c r="AOY9" s="149"/>
      <c r="AOZ9" s="149"/>
      <c r="APA9" s="149"/>
      <c r="APB9" s="149"/>
      <c r="APC9" s="149"/>
      <c r="APD9" s="149"/>
      <c r="APE9" s="149"/>
      <c r="APF9" s="149"/>
      <c r="APG9" s="149"/>
      <c r="APH9" s="149"/>
      <c r="API9" s="149"/>
      <c r="APJ9" s="149"/>
      <c r="APK9" s="149"/>
      <c r="APL9" s="149"/>
      <c r="APM9" s="149"/>
      <c r="APN9" s="149"/>
      <c r="APO9" s="149"/>
      <c r="APP9" s="149"/>
      <c r="APQ9" s="149"/>
      <c r="APR9" s="149"/>
      <c r="APS9" s="149"/>
      <c r="APT9" s="149"/>
      <c r="APU9" s="149"/>
      <c r="APV9" s="149"/>
      <c r="APW9" s="149"/>
      <c r="APX9" s="149"/>
      <c r="APY9" s="149"/>
      <c r="APZ9" s="149"/>
      <c r="AQA9" s="149"/>
      <c r="AQB9" s="149"/>
      <c r="AQC9" s="149"/>
      <c r="AQD9" s="149"/>
      <c r="AQE9" s="149"/>
      <c r="AQF9" s="149"/>
      <c r="AQG9" s="149"/>
      <c r="AQH9" s="149"/>
      <c r="AQI9" s="149"/>
      <c r="AQJ9" s="149"/>
      <c r="AQK9" s="149"/>
      <c r="AQL9" s="149"/>
      <c r="AQM9" s="149"/>
      <c r="AQN9" s="149"/>
      <c r="AQO9" s="149"/>
      <c r="AQP9" s="149"/>
      <c r="AQQ9" s="149"/>
      <c r="AQR9" s="149"/>
      <c r="AQS9" s="149"/>
      <c r="AQT9" s="149"/>
      <c r="AQU9" s="149"/>
      <c r="AQV9" s="149"/>
      <c r="AQW9" s="149"/>
      <c r="AQX9" s="149"/>
      <c r="AQY9" s="149"/>
      <c r="AQZ9" s="149"/>
      <c r="ARA9" s="149"/>
      <c r="ARB9" s="149"/>
      <c r="ARC9" s="149"/>
      <c r="ARD9" s="149"/>
      <c r="ARE9" s="149"/>
      <c r="ARF9" s="149"/>
      <c r="ARG9" s="149"/>
      <c r="ARH9" s="149"/>
      <c r="ARI9" s="149"/>
      <c r="ARJ9" s="149"/>
      <c r="ARK9" s="149"/>
      <c r="ARL9" s="149"/>
      <c r="ARM9" s="149"/>
      <c r="ARN9" s="149"/>
      <c r="ARO9" s="149"/>
      <c r="ARP9" s="149"/>
      <c r="ARQ9" s="149"/>
      <c r="ARR9" s="149"/>
      <c r="ARS9" s="149"/>
      <c r="ART9" s="149"/>
      <c r="ARU9" s="149"/>
      <c r="ARV9" s="149"/>
      <c r="ARW9" s="149"/>
      <c r="ARX9" s="149"/>
      <c r="ARY9" s="149"/>
      <c r="ARZ9" s="149"/>
      <c r="ASA9" s="149"/>
      <c r="ASB9" s="149"/>
      <c r="ASC9" s="149"/>
      <c r="ASD9" s="149"/>
      <c r="ASE9" s="149"/>
      <c r="ASF9" s="149"/>
      <c r="ASG9" s="149"/>
      <c r="ASH9" s="149"/>
      <c r="ASI9" s="149"/>
      <c r="ASJ9" s="149"/>
      <c r="ASK9" s="149"/>
      <c r="ASL9" s="149"/>
      <c r="ASM9" s="149"/>
      <c r="ASN9" s="149"/>
      <c r="ASO9" s="149"/>
      <c r="ASP9" s="149"/>
      <c r="ASQ9" s="149"/>
      <c r="ASR9" s="149"/>
      <c r="ASS9" s="149"/>
      <c r="AST9" s="149"/>
      <c r="ASU9" s="149"/>
      <c r="ASV9" s="149"/>
      <c r="ASW9" s="149"/>
      <c r="ASX9" s="149"/>
      <c r="ASY9" s="149"/>
      <c r="ASZ9" s="149"/>
      <c r="ATA9" s="149"/>
      <c r="ATB9" s="149"/>
      <c r="ATC9" s="149"/>
      <c r="ATD9" s="149"/>
      <c r="ATE9" s="149"/>
      <c r="ATF9" s="149"/>
      <c r="ATG9" s="149"/>
      <c r="ATH9" s="149"/>
      <c r="ATI9" s="149"/>
      <c r="ATJ9" s="149"/>
      <c r="ATK9" s="149"/>
      <c r="ATL9" s="149"/>
      <c r="ATM9" s="149"/>
      <c r="ATN9" s="149"/>
      <c r="ATO9" s="149"/>
      <c r="ATP9" s="149"/>
      <c r="ATQ9" s="149"/>
      <c r="ATR9" s="149"/>
      <c r="ATS9" s="149"/>
      <c r="ATT9" s="149"/>
      <c r="ATU9" s="149"/>
      <c r="ATV9" s="149"/>
      <c r="ATW9" s="149"/>
      <c r="ATX9" s="149"/>
      <c r="ATY9" s="149"/>
      <c r="ATZ9" s="149"/>
      <c r="AUA9" s="149"/>
      <c r="AUB9" s="149"/>
      <c r="AUC9" s="149"/>
      <c r="AUD9" s="149"/>
      <c r="AUE9" s="149"/>
      <c r="AUF9" s="149"/>
      <c r="AUG9" s="149"/>
      <c r="AUH9" s="149"/>
      <c r="AUI9" s="149"/>
      <c r="AUJ9" s="149"/>
      <c r="AUK9" s="149"/>
      <c r="AUL9" s="149"/>
      <c r="AUM9" s="149"/>
      <c r="AUN9" s="149"/>
      <c r="AUO9" s="149"/>
      <c r="AUP9" s="149"/>
      <c r="AUQ9" s="149"/>
      <c r="AUR9" s="149"/>
      <c r="AUS9" s="149"/>
      <c r="AUT9" s="149"/>
      <c r="AUU9" s="149"/>
      <c r="AUV9" s="149"/>
      <c r="AUW9" s="149"/>
      <c r="AUX9" s="149"/>
      <c r="AUY9" s="149"/>
      <c r="AUZ9" s="149"/>
      <c r="AVA9" s="149"/>
      <c r="AVB9" s="149"/>
      <c r="AVC9" s="149"/>
      <c r="AVD9" s="149"/>
      <c r="AVE9" s="149"/>
      <c r="AVF9" s="149"/>
      <c r="AVG9" s="149"/>
      <c r="AVH9" s="149"/>
      <c r="AVI9" s="149"/>
      <c r="AVJ9" s="149"/>
      <c r="AVK9" s="149"/>
      <c r="AVL9" s="149"/>
      <c r="AVM9" s="149"/>
      <c r="AVN9" s="149"/>
      <c r="AVO9" s="149"/>
      <c r="AVP9" s="149"/>
      <c r="AVQ9" s="149"/>
      <c r="AVR9" s="149"/>
      <c r="AVS9" s="149"/>
      <c r="AVT9" s="149"/>
      <c r="AVU9" s="149"/>
      <c r="AVV9" s="149"/>
      <c r="AVW9" s="149"/>
      <c r="AVX9" s="149"/>
      <c r="AVY9" s="149"/>
      <c r="AVZ9" s="149"/>
      <c r="AWA9" s="149"/>
      <c r="AWB9" s="149"/>
      <c r="AWC9" s="149"/>
      <c r="AWD9" s="149"/>
      <c r="AWE9" s="149"/>
      <c r="AWF9" s="149"/>
      <c r="AWG9" s="149"/>
      <c r="AWH9" s="149"/>
      <c r="AWI9" s="149"/>
      <c r="AWJ9" s="149"/>
      <c r="AWK9" s="149"/>
      <c r="AWL9" s="149"/>
      <c r="AWM9" s="149"/>
      <c r="AWN9" s="149"/>
      <c r="AWO9" s="149"/>
      <c r="AWP9" s="149"/>
      <c r="AWQ9" s="149"/>
      <c r="AWR9" s="149"/>
      <c r="AWS9" s="149"/>
      <c r="AWT9" s="149"/>
      <c r="AWU9" s="149"/>
      <c r="AWV9" s="149"/>
      <c r="AWW9" s="149"/>
      <c r="AWX9" s="149"/>
      <c r="AWY9" s="149"/>
      <c r="AWZ9" s="149"/>
      <c r="AXA9" s="149"/>
      <c r="AXB9" s="149"/>
      <c r="AXC9" s="149"/>
      <c r="AXD9" s="149"/>
      <c r="AXE9" s="149"/>
      <c r="AXF9" s="149"/>
      <c r="AXG9" s="149"/>
      <c r="AXH9" s="149"/>
      <c r="AXI9" s="149"/>
      <c r="AXJ9" s="149"/>
      <c r="AXK9" s="149"/>
      <c r="AXL9" s="149"/>
      <c r="AXM9" s="149"/>
      <c r="AXN9" s="149"/>
      <c r="AXO9" s="149"/>
      <c r="AXP9" s="149"/>
      <c r="AXQ9" s="149"/>
      <c r="AXR9" s="149"/>
      <c r="AXS9" s="149"/>
      <c r="AXT9" s="149"/>
      <c r="AXU9" s="149"/>
      <c r="AXV9" s="149"/>
      <c r="AXW9" s="149"/>
      <c r="AXX9" s="149"/>
      <c r="AXY9" s="149"/>
      <c r="AXZ9" s="149"/>
      <c r="AYA9" s="149"/>
      <c r="AYB9" s="149"/>
      <c r="AYC9" s="149"/>
      <c r="AYD9" s="149"/>
      <c r="AYE9" s="149"/>
      <c r="AYF9" s="149"/>
      <c r="AYG9" s="149"/>
      <c r="AYH9" s="149"/>
      <c r="AYI9" s="149"/>
      <c r="AYJ9" s="149"/>
      <c r="AYK9" s="149"/>
      <c r="AYL9" s="149"/>
      <c r="AYM9" s="149"/>
      <c r="AYN9" s="149"/>
      <c r="AYO9" s="149"/>
      <c r="AYP9" s="149"/>
      <c r="AYQ9" s="149"/>
      <c r="AYR9" s="149"/>
      <c r="AYS9" s="149"/>
      <c r="AYT9" s="149"/>
      <c r="AYU9" s="149"/>
      <c r="AYV9" s="149"/>
      <c r="AYW9" s="149"/>
      <c r="AYX9" s="149"/>
      <c r="AYY9" s="149"/>
      <c r="AYZ9" s="149"/>
      <c r="AZA9" s="149"/>
      <c r="AZB9" s="149"/>
      <c r="AZC9" s="149"/>
      <c r="AZD9" s="149"/>
      <c r="AZE9" s="149"/>
      <c r="AZF9" s="149"/>
      <c r="AZG9" s="149"/>
      <c r="AZH9" s="149"/>
      <c r="AZI9" s="149"/>
      <c r="AZJ9" s="149"/>
      <c r="AZK9" s="149"/>
      <c r="AZL9" s="149"/>
      <c r="AZM9" s="149"/>
      <c r="AZN9" s="149"/>
      <c r="AZO9" s="149"/>
      <c r="AZP9" s="149"/>
      <c r="AZQ9" s="149"/>
      <c r="AZR9" s="149"/>
      <c r="AZS9" s="149"/>
      <c r="AZT9" s="149"/>
      <c r="AZU9" s="149"/>
      <c r="AZV9" s="149"/>
      <c r="AZW9" s="149"/>
      <c r="AZX9" s="149"/>
      <c r="AZY9" s="149"/>
      <c r="AZZ9" s="149"/>
      <c r="BAA9" s="149"/>
      <c r="BAB9" s="149"/>
      <c r="BAC9" s="149"/>
      <c r="BAD9" s="149"/>
      <c r="BAE9" s="149"/>
      <c r="BAF9" s="149"/>
      <c r="BAG9" s="149"/>
      <c r="BAH9" s="149"/>
      <c r="BAI9" s="149"/>
      <c r="BAJ9" s="149"/>
      <c r="BAK9" s="149"/>
      <c r="BAL9" s="149"/>
      <c r="BAM9" s="149"/>
      <c r="BAN9" s="149"/>
      <c r="BAO9" s="149"/>
      <c r="BAP9" s="149"/>
      <c r="BAQ9" s="149"/>
      <c r="BAR9" s="149"/>
      <c r="BAS9" s="149"/>
      <c r="BAT9" s="149"/>
      <c r="BAU9" s="149"/>
      <c r="BAV9" s="149"/>
      <c r="BAW9" s="149"/>
      <c r="BAX9" s="149"/>
      <c r="BAY9" s="149"/>
      <c r="BAZ9" s="149"/>
      <c r="BBA9" s="149"/>
      <c r="BBB9" s="149"/>
      <c r="BBC9" s="149"/>
      <c r="BBD9" s="149"/>
      <c r="BBE9" s="149"/>
      <c r="BBF9" s="149"/>
      <c r="BBG9" s="149"/>
      <c r="BBH9" s="149"/>
      <c r="BBI9" s="149"/>
      <c r="BBJ9" s="149"/>
      <c r="BBK9" s="149"/>
      <c r="BBL9" s="149"/>
      <c r="BBM9" s="149"/>
      <c r="BBN9" s="149"/>
      <c r="BBO9" s="149"/>
      <c r="BBP9" s="149"/>
      <c r="BBQ9" s="149"/>
      <c r="BBR9" s="149"/>
      <c r="BBS9" s="149"/>
      <c r="BBT9" s="149"/>
      <c r="BBU9" s="149"/>
      <c r="BBV9" s="149"/>
      <c r="BBW9" s="149"/>
      <c r="BBX9" s="149"/>
      <c r="BBY9" s="149"/>
      <c r="BBZ9" s="149"/>
      <c r="BCA9" s="149"/>
      <c r="BCB9" s="149"/>
      <c r="BCC9" s="149"/>
      <c r="BCD9" s="149"/>
      <c r="BCE9" s="149"/>
      <c r="BCF9" s="149"/>
      <c r="BCG9" s="149"/>
      <c r="BCH9" s="149"/>
      <c r="BCI9" s="149"/>
      <c r="BCJ9" s="149"/>
      <c r="BCK9" s="149"/>
      <c r="BCL9" s="149"/>
      <c r="BCM9" s="149"/>
      <c r="BCN9" s="149"/>
      <c r="BCO9" s="149"/>
      <c r="BCP9" s="149"/>
      <c r="BCQ9" s="149"/>
      <c r="BCR9" s="149"/>
      <c r="BCS9" s="149"/>
      <c r="BCT9" s="149"/>
      <c r="BCU9" s="149"/>
      <c r="BCV9" s="149"/>
      <c r="BCW9" s="149"/>
      <c r="BCX9" s="149"/>
      <c r="BCY9" s="149"/>
      <c r="BCZ9" s="149"/>
      <c r="BDA9" s="149"/>
      <c r="BDB9" s="149"/>
      <c r="BDC9" s="149"/>
      <c r="BDD9" s="149"/>
      <c r="BDE9" s="149"/>
      <c r="BDF9" s="149"/>
      <c r="BDG9" s="149"/>
      <c r="BDH9" s="149"/>
      <c r="BDI9" s="149"/>
      <c r="BDJ9" s="149"/>
      <c r="BDK9" s="149"/>
      <c r="BDL9" s="149"/>
      <c r="BDM9" s="149"/>
      <c r="BDN9" s="149"/>
      <c r="BDO9" s="149"/>
      <c r="BDP9" s="149"/>
      <c r="BDQ9" s="149"/>
      <c r="BDR9" s="149"/>
      <c r="BDS9" s="149"/>
      <c r="BDT9" s="149"/>
      <c r="BDU9" s="149"/>
      <c r="BDV9" s="149"/>
      <c r="BDW9" s="149"/>
      <c r="BDX9" s="149"/>
      <c r="BDY9" s="149"/>
      <c r="BDZ9" s="149"/>
      <c r="BEA9" s="149"/>
      <c r="BEB9" s="149"/>
      <c r="BEC9" s="149"/>
      <c r="BED9" s="149"/>
      <c r="BEE9" s="149"/>
      <c r="BEF9" s="149"/>
      <c r="BEG9" s="149"/>
      <c r="BEH9" s="149"/>
      <c r="BEI9" s="149"/>
      <c r="BEJ9" s="149"/>
      <c r="BEK9" s="149"/>
      <c r="BEL9" s="149"/>
      <c r="BEM9" s="149"/>
      <c r="BEN9" s="149"/>
      <c r="BEO9" s="149"/>
      <c r="BEP9" s="149"/>
      <c r="BEQ9" s="149"/>
      <c r="BER9" s="149"/>
      <c r="BES9" s="149"/>
      <c r="BET9" s="149"/>
      <c r="BEU9" s="149"/>
      <c r="BEV9" s="149"/>
      <c r="BEW9" s="149"/>
      <c r="BEX9" s="149"/>
      <c r="BEY9" s="149"/>
      <c r="BEZ9" s="149"/>
      <c r="BFA9" s="149"/>
      <c r="BFB9" s="149"/>
      <c r="BFC9" s="149"/>
      <c r="BFD9" s="149"/>
      <c r="BFE9" s="149"/>
      <c r="BFF9" s="149"/>
      <c r="BFG9" s="149"/>
      <c r="BFH9" s="149"/>
      <c r="BFI9" s="149"/>
      <c r="BFJ9" s="149"/>
      <c r="BFK9" s="149"/>
      <c r="BFL9" s="149"/>
      <c r="BFM9" s="149"/>
      <c r="BFN9" s="149"/>
      <c r="BFO9" s="149"/>
      <c r="BFP9" s="149"/>
      <c r="BFQ9" s="149"/>
      <c r="BFR9" s="149"/>
      <c r="BFS9" s="149"/>
      <c r="BFT9" s="149"/>
      <c r="BFU9" s="149"/>
      <c r="BFV9" s="149"/>
      <c r="BFW9" s="149"/>
      <c r="BFX9" s="149"/>
      <c r="BFY9" s="149"/>
      <c r="BFZ9" s="149"/>
      <c r="BGA9" s="149"/>
      <c r="BGB9" s="149"/>
      <c r="BGC9" s="149"/>
      <c r="BGD9" s="149"/>
      <c r="BGE9" s="149"/>
      <c r="BGF9" s="149"/>
      <c r="BGG9" s="149"/>
      <c r="BGH9" s="149"/>
      <c r="BGI9" s="149"/>
      <c r="BGJ9" s="149"/>
      <c r="BGK9" s="149"/>
      <c r="BGL9" s="149"/>
      <c r="BGM9" s="149"/>
      <c r="BGN9" s="149"/>
      <c r="BGO9" s="149"/>
      <c r="BGP9" s="149"/>
      <c r="BGQ9" s="149"/>
      <c r="BGR9" s="149"/>
      <c r="BGS9" s="149"/>
      <c r="BGT9" s="149"/>
      <c r="BGU9" s="149"/>
      <c r="BGV9" s="149"/>
      <c r="BGW9" s="149"/>
      <c r="BGX9" s="149"/>
      <c r="BGY9" s="149"/>
      <c r="BGZ9" s="149"/>
      <c r="BHA9" s="149"/>
      <c r="BHB9" s="149"/>
      <c r="BHC9" s="149"/>
      <c r="BHD9" s="149"/>
      <c r="BHE9" s="149"/>
      <c r="BHF9" s="149"/>
      <c r="BHG9" s="149"/>
      <c r="BHH9" s="149"/>
      <c r="BHI9" s="149"/>
      <c r="BHJ9" s="149"/>
      <c r="BHK9" s="149"/>
      <c r="BHL9" s="149"/>
      <c r="BHM9" s="149"/>
      <c r="BHN9" s="149"/>
      <c r="BHO9" s="149"/>
      <c r="BHP9" s="149"/>
      <c r="BHQ9" s="149"/>
      <c r="BHR9" s="149"/>
      <c r="BHS9" s="149"/>
      <c r="BHT9" s="149"/>
      <c r="BHU9" s="149"/>
      <c r="BHV9" s="149"/>
      <c r="BHW9" s="149"/>
      <c r="BHX9" s="149"/>
      <c r="BHY9" s="149"/>
      <c r="BHZ9" s="149"/>
      <c r="BIA9" s="149"/>
      <c r="BIB9" s="149"/>
      <c r="BIC9" s="149"/>
      <c r="BID9" s="149"/>
      <c r="BIE9" s="149"/>
      <c r="BIF9" s="149"/>
      <c r="BIG9" s="149"/>
      <c r="BIH9" s="149"/>
      <c r="BII9" s="149"/>
      <c r="BIJ9" s="149"/>
      <c r="BIK9" s="149"/>
      <c r="BIL9" s="149"/>
      <c r="BIM9" s="149"/>
      <c r="BIN9" s="149"/>
      <c r="BIO9" s="149"/>
      <c r="BIP9" s="149"/>
      <c r="BIQ9" s="149"/>
      <c r="BIR9" s="149"/>
      <c r="BIS9" s="149"/>
      <c r="BIT9" s="149"/>
      <c r="BIU9" s="149"/>
      <c r="BIV9" s="149"/>
      <c r="BIW9" s="149"/>
      <c r="BIX9" s="149"/>
      <c r="BIY9" s="149"/>
      <c r="BIZ9" s="149"/>
      <c r="BJA9" s="149"/>
      <c r="BJB9" s="149"/>
      <c r="BJC9" s="149"/>
      <c r="BJD9" s="149"/>
      <c r="BJE9" s="149"/>
      <c r="BJF9" s="149"/>
      <c r="BJG9" s="149"/>
      <c r="BJH9" s="149"/>
      <c r="BJI9" s="149"/>
      <c r="BJJ9" s="149"/>
      <c r="BJK9" s="149"/>
      <c r="BJL9" s="149"/>
      <c r="BJM9" s="149"/>
      <c r="BJN9" s="149"/>
      <c r="BJO9" s="149"/>
      <c r="BJP9" s="149"/>
      <c r="BJQ9" s="149"/>
      <c r="BJR9" s="149"/>
      <c r="BJS9" s="149"/>
      <c r="BJT9" s="149"/>
      <c r="BJU9" s="149"/>
      <c r="BJV9" s="149"/>
      <c r="BJW9" s="149"/>
      <c r="BJX9" s="149"/>
      <c r="BJY9" s="149"/>
      <c r="BJZ9" s="149"/>
      <c r="BKA9" s="149"/>
      <c r="BKB9" s="149"/>
      <c r="BKC9" s="149"/>
      <c r="BKD9" s="149"/>
      <c r="BKE9" s="149"/>
      <c r="BKF9" s="149"/>
      <c r="BKG9" s="149"/>
      <c r="BKH9" s="149"/>
      <c r="BKI9" s="149"/>
      <c r="BKJ9" s="149"/>
      <c r="BKK9" s="149"/>
      <c r="BKL9" s="149"/>
      <c r="BKM9" s="149"/>
      <c r="BKN9" s="149"/>
      <c r="BKO9" s="149"/>
      <c r="BKP9" s="149"/>
      <c r="BKQ9" s="149"/>
      <c r="BKR9" s="149"/>
      <c r="BKS9" s="149"/>
      <c r="BKT9" s="149"/>
      <c r="BKU9" s="149"/>
      <c r="BKV9" s="149"/>
      <c r="BKW9" s="149"/>
      <c r="BKX9" s="149"/>
      <c r="BKY9" s="149"/>
      <c r="BKZ9" s="149"/>
      <c r="BLA9" s="149"/>
      <c r="BLB9" s="149"/>
      <c r="BLC9" s="149"/>
      <c r="BLD9" s="149"/>
      <c r="BLE9" s="149"/>
      <c r="BLF9" s="149"/>
      <c r="BLG9" s="149"/>
      <c r="BLH9" s="149"/>
      <c r="BLI9" s="149"/>
      <c r="BLJ9" s="149"/>
      <c r="BLK9" s="149"/>
      <c r="BLL9" s="149"/>
      <c r="BLM9" s="149"/>
      <c r="BLN9" s="149"/>
      <c r="BLO9" s="149"/>
      <c r="BLP9" s="149"/>
      <c r="BLQ9" s="149"/>
      <c r="BLR9" s="149"/>
      <c r="BLS9" s="149"/>
      <c r="BLT9" s="149"/>
      <c r="BLU9" s="149"/>
      <c r="BLV9" s="149"/>
      <c r="BLW9" s="149"/>
      <c r="BLX9" s="149"/>
      <c r="BLY9" s="149"/>
      <c r="BLZ9" s="149"/>
      <c r="BMA9" s="149"/>
      <c r="BMB9" s="149"/>
      <c r="BMC9" s="149"/>
      <c r="BMD9" s="149"/>
      <c r="BME9" s="149"/>
      <c r="BMF9" s="149"/>
      <c r="BMG9" s="149"/>
      <c r="BMH9" s="149"/>
      <c r="BMI9" s="149"/>
      <c r="BMJ9" s="149"/>
      <c r="BMK9" s="149"/>
      <c r="BML9" s="149"/>
      <c r="BMM9" s="149"/>
      <c r="BMN9" s="149"/>
      <c r="BMO9" s="149"/>
      <c r="BMP9" s="149"/>
      <c r="BMQ9" s="149"/>
      <c r="BMR9" s="149"/>
      <c r="BMS9" s="149"/>
      <c r="BMT9" s="149"/>
      <c r="BMU9" s="149"/>
      <c r="BMV9" s="149"/>
      <c r="BMW9" s="149"/>
      <c r="BMX9" s="149"/>
      <c r="BMY9" s="149"/>
      <c r="BMZ9" s="149"/>
      <c r="BNA9" s="149"/>
      <c r="BNB9" s="149"/>
      <c r="BNC9" s="149"/>
      <c r="BND9" s="149"/>
      <c r="BNE9" s="149"/>
      <c r="BNF9" s="149"/>
      <c r="BNG9" s="149"/>
      <c r="BNH9" s="149"/>
      <c r="BNI9" s="149"/>
      <c r="BNJ9" s="149"/>
      <c r="BNK9" s="149"/>
      <c r="BNL9" s="149"/>
      <c r="BNM9" s="149"/>
      <c r="BNN9" s="149"/>
      <c r="BNO9" s="149"/>
      <c r="BNP9" s="149"/>
      <c r="BNQ9" s="149"/>
      <c r="BNR9" s="149"/>
      <c r="BNS9" s="149"/>
      <c r="BNT9" s="149"/>
      <c r="BNU9" s="149"/>
      <c r="BNV9" s="149"/>
      <c r="BNW9" s="149"/>
      <c r="BNX9" s="149"/>
      <c r="BNY9" s="149"/>
      <c r="BNZ9" s="149"/>
      <c r="BOA9" s="149"/>
      <c r="BOB9" s="149"/>
      <c r="BOC9" s="149"/>
      <c r="BOD9" s="149"/>
      <c r="BOE9" s="149"/>
      <c r="BOF9" s="149"/>
      <c r="BOG9" s="149"/>
      <c r="BOH9" s="149"/>
      <c r="BOI9" s="149"/>
      <c r="BOJ9" s="149"/>
      <c r="BOK9" s="149"/>
      <c r="BOL9" s="149"/>
      <c r="BOM9" s="149"/>
      <c r="BON9" s="149"/>
      <c r="BOO9" s="149"/>
      <c r="BOP9" s="149"/>
      <c r="BOQ9" s="149"/>
      <c r="BOR9" s="149"/>
      <c r="BOS9" s="149"/>
      <c r="BOT9" s="149"/>
      <c r="BOU9" s="149"/>
      <c r="BOV9" s="149"/>
      <c r="BOW9" s="149"/>
      <c r="BOX9" s="149"/>
      <c r="BOY9" s="149"/>
      <c r="BOZ9" s="149"/>
      <c r="BPA9" s="149"/>
      <c r="BPB9" s="149"/>
      <c r="BPC9" s="149"/>
      <c r="BPD9" s="149"/>
      <c r="BPE9" s="149"/>
      <c r="BPF9" s="149"/>
      <c r="BPG9" s="149"/>
      <c r="BPH9" s="149"/>
      <c r="BPI9" s="149"/>
      <c r="BPJ9" s="149"/>
      <c r="BPK9" s="149"/>
      <c r="BPL9" s="149"/>
      <c r="BPM9" s="149"/>
      <c r="BPN9" s="149"/>
      <c r="BPO9" s="149"/>
      <c r="BPP9" s="149"/>
      <c r="BPQ9" s="149"/>
      <c r="BPR9" s="149"/>
      <c r="BPS9" s="149"/>
      <c r="BPT9" s="149"/>
      <c r="BPU9" s="149"/>
      <c r="BPV9" s="149"/>
      <c r="BPW9" s="149"/>
      <c r="BPX9" s="149"/>
      <c r="BPY9" s="149"/>
      <c r="BPZ9" s="149"/>
      <c r="BQA9" s="149"/>
      <c r="BQB9" s="149"/>
      <c r="BQC9" s="149"/>
      <c r="BQD9" s="149"/>
      <c r="BQE9" s="149"/>
      <c r="BQF9" s="149"/>
      <c r="BQG9" s="149"/>
      <c r="BQH9" s="149"/>
      <c r="BQI9" s="149"/>
      <c r="BQJ9" s="149"/>
      <c r="BQK9" s="149"/>
      <c r="BQL9" s="149"/>
      <c r="BQM9" s="149"/>
      <c r="BQN9" s="149"/>
      <c r="BQO9" s="149"/>
      <c r="BQP9" s="149"/>
      <c r="BQQ9" s="149"/>
      <c r="BQR9" s="149"/>
      <c r="BQS9" s="149"/>
      <c r="BQT9" s="149"/>
      <c r="BQU9" s="149"/>
      <c r="BQV9" s="149"/>
      <c r="BQW9" s="149"/>
      <c r="BQX9" s="149"/>
      <c r="BQY9" s="149"/>
      <c r="BQZ9" s="149"/>
      <c r="BRA9" s="149"/>
      <c r="BRB9" s="149"/>
      <c r="BRC9" s="149"/>
      <c r="BRD9" s="149"/>
      <c r="BRE9" s="149"/>
      <c r="BRF9" s="149"/>
      <c r="BRG9" s="149"/>
      <c r="BRH9" s="149"/>
      <c r="BRI9" s="149"/>
      <c r="BRJ9" s="149"/>
      <c r="BRK9" s="149"/>
      <c r="BRL9" s="149"/>
      <c r="BRM9" s="149"/>
      <c r="BRN9" s="149"/>
      <c r="BRO9" s="149"/>
      <c r="BRP9" s="149"/>
      <c r="BRQ9" s="149"/>
      <c r="BRR9" s="149"/>
      <c r="BRS9" s="149"/>
      <c r="BRT9" s="149"/>
      <c r="BRU9" s="149"/>
      <c r="BRV9" s="149"/>
      <c r="BRW9" s="149"/>
      <c r="BRX9" s="149"/>
      <c r="BRY9" s="149"/>
      <c r="BRZ9" s="149"/>
      <c r="BSA9" s="149"/>
      <c r="BSB9" s="149"/>
      <c r="BSC9" s="149"/>
      <c r="BSD9" s="149"/>
      <c r="BSE9" s="149"/>
      <c r="BSF9" s="149"/>
      <c r="BSG9" s="149"/>
      <c r="BSH9" s="149"/>
      <c r="BSI9" s="149"/>
      <c r="BSJ9" s="149"/>
      <c r="BSK9" s="149"/>
      <c r="BSL9" s="149"/>
      <c r="BSM9" s="149"/>
      <c r="BSN9" s="149"/>
      <c r="BSO9" s="149"/>
      <c r="BSP9" s="149"/>
      <c r="BSQ9" s="149"/>
      <c r="BSR9" s="149"/>
      <c r="BSS9" s="149"/>
      <c r="BST9" s="149"/>
      <c r="BSU9" s="149"/>
      <c r="BSV9" s="149"/>
      <c r="BSW9" s="149"/>
      <c r="BSX9" s="149"/>
      <c r="BSY9" s="149"/>
      <c r="BSZ9" s="149"/>
      <c r="BTA9" s="149"/>
      <c r="BTB9" s="149"/>
      <c r="BTC9" s="149"/>
      <c r="BTD9" s="149"/>
      <c r="BTE9" s="149"/>
      <c r="BTF9" s="149"/>
      <c r="BTG9" s="149"/>
      <c r="BTH9" s="149"/>
      <c r="BTI9" s="149"/>
      <c r="BTJ9" s="149"/>
      <c r="BTK9" s="149"/>
      <c r="BTL9" s="149"/>
      <c r="BTM9" s="149"/>
      <c r="BTN9" s="149"/>
      <c r="BTO9" s="149"/>
      <c r="BTP9" s="149"/>
      <c r="BTQ9" s="149"/>
      <c r="BTR9" s="149"/>
      <c r="BTS9" s="149"/>
      <c r="BTT9" s="149"/>
      <c r="BTU9" s="149"/>
      <c r="BTV9" s="149"/>
      <c r="BTW9" s="149"/>
      <c r="BTX9" s="149"/>
      <c r="BTY9" s="149"/>
      <c r="BTZ9" s="149"/>
      <c r="BUA9" s="149"/>
      <c r="BUB9" s="149"/>
      <c r="BUC9" s="149"/>
      <c r="BUD9" s="149"/>
      <c r="BUE9" s="149"/>
      <c r="BUF9" s="149"/>
      <c r="BUG9" s="149"/>
      <c r="BUH9" s="149"/>
      <c r="BUI9" s="149"/>
      <c r="BUJ9" s="149"/>
      <c r="BUK9" s="149"/>
      <c r="BUL9" s="149"/>
      <c r="BUM9" s="149"/>
      <c r="BUN9" s="149"/>
      <c r="BUO9" s="149"/>
      <c r="BUP9" s="149"/>
      <c r="BUQ9" s="149"/>
      <c r="BUR9" s="149"/>
      <c r="BUS9" s="149"/>
      <c r="BUT9" s="149"/>
      <c r="BUU9" s="149"/>
      <c r="BUV9" s="149"/>
      <c r="BUW9" s="149"/>
      <c r="BUX9" s="149"/>
      <c r="BUY9" s="149"/>
      <c r="BUZ9" s="149"/>
      <c r="BVA9" s="149"/>
      <c r="BVB9" s="149"/>
      <c r="BVC9" s="149"/>
      <c r="BVD9" s="149"/>
      <c r="BVE9" s="149"/>
      <c r="BVF9" s="149"/>
      <c r="BVG9" s="149"/>
      <c r="BVH9" s="149"/>
      <c r="BVI9" s="149"/>
      <c r="BVJ9" s="149"/>
      <c r="BVK9" s="149"/>
      <c r="BVL9" s="149"/>
      <c r="BVM9" s="149"/>
      <c r="BVN9" s="149"/>
      <c r="BVO9" s="149"/>
      <c r="BVP9" s="149"/>
      <c r="BVQ9" s="149"/>
      <c r="BVR9" s="149"/>
      <c r="BVS9" s="149"/>
      <c r="BVT9" s="149"/>
      <c r="BVU9" s="149"/>
      <c r="BVV9" s="149"/>
      <c r="BVW9" s="149"/>
      <c r="BVX9" s="149"/>
      <c r="BVY9" s="149"/>
      <c r="BVZ9" s="149"/>
      <c r="BWA9" s="149"/>
      <c r="BWB9" s="149"/>
      <c r="BWC9" s="149"/>
      <c r="BWD9" s="149"/>
      <c r="BWE9" s="149"/>
      <c r="BWF9" s="149"/>
      <c r="BWG9" s="149"/>
      <c r="BWH9" s="149"/>
      <c r="BWI9" s="149"/>
      <c r="BWJ9" s="149"/>
      <c r="BWK9" s="149"/>
      <c r="BWL9" s="149"/>
      <c r="BWM9" s="149"/>
      <c r="BWN9" s="149"/>
      <c r="BWO9" s="149"/>
      <c r="BWP9" s="149"/>
      <c r="BWQ9" s="149"/>
      <c r="BWR9" s="149"/>
      <c r="BWS9" s="149"/>
      <c r="BWT9" s="149"/>
      <c r="BWU9" s="149"/>
      <c r="BWV9" s="149"/>
      <c r="BWW9" s="149"/>
      <c r="BWX9" s="149"/>
      <c r="BWY9" s="149"/>
      <c r="BWZ9" s="149"/>
      <c r="BXA9" s="149"/>
      <c r="BXB9" s="149"/>
      <c r="BXC9" s="149"/>
      <c r="BXD9" s="149"/>
      <c r="BXE9" s="149"/>
      <c r="BXF9" s="149"/>
      <c r="BXG9" s="149"/>
      <c r="BXH9" s="149"/>
      <c r="BXI9" s="149"/>
      <c r="BXJ9" s="149"/>
      <c r="BXK9" s="149"/>
      <c r="BXL9" s="149"/>
      <c r="BXM9" s="149"/>
      <c r="BXN9" s="149"/>
      <c r="BXO9" s="149"/>
      <c r="BXP9" s="149"/>
      <c r="BXQ9" s="149"/>
      <c r="BXR9" s="149"/>
      <c r="BXS9" s="149"/>
      <c r="BXT9" s="149"/>
      <c r="BXU9" s="149"/>
      <c r="BXV9" s="149"/>
      <c r="BXW9" s="149"/>
      <c r="BXX9" s="149"/>
      <c r="BXY9" s="149"/>
      <c r="BXZ9" s="149"/>
      <c r="BYA9" s="149"/>
      <c r="BYB9" s="149"/>
      <c r="BYC9" s="149"/>
      <c r="BYD9" s="149"/>
      <c r="BYE9" s="149"/>
      <c r="BYF9" s="149"/>
      <c r="BYG9" s="149"/>
      <c r="BYH9" s="149"/>
      <c r="BYI9" s="149"/>
      <c r="BYJ9" s="149"/>
      <c r="BYK9" s="149"/>
      <c r="BYL9" s="149"/>
      <c r="BYM9" s="149"/>
      <c r="BYN9" s="149"/>
      <c r="BYO9" s="149"/>
      <c r="BYP9" s="149"/>
      <c r="BYQ9" s="149"/>
      <c r="BYR9" s="149"/>
      <c r="BYS9" s="149"/>
      <c r="BYT9" s="149"/>
      <c r="BYU9" s="149"/>
      <c r="BYV9" s="149"/>
      <c r="BYW9" s="149"/>
      <c r="BYX9" s="149"/>
      <c r="BYY9" s="149"/>
      <c r="BYZ9" s="149"/>
      <c r="BZA9" s="149"/>
      <c r="BZB9" s="149"/>
      <c r="BZC9" s="149"/>
      <c r="BZD9" s="149"/>
      <c r="BZE9" s="149"/>
      <c r="BZF9" s="149"/>
      <c r="BZG9" s="149"/>
      <c r="BZH9" s="149"/>
      <c r="BZI9" s="149"/>
      <c r="BZJ9" s="149"/>
      <c r="BZK9" s="149"/>
      <c r="BZL9" s="149"/>
      <c r="BZM9" s="149"/>
      <c r="BZN9" s="149"/>
      <c r="BZO9" s="149"/>
      <c r="BZP9" s="149"/>
      <c r="BZQ9" s="149"/>
      <c r="BZR9" s="149"/>
      <c r="BZS9" s="149"/>
      <c r="BZT9" s="149"/>
      <c r="BZU9" s="149"/>
      <c r="BZV9" s="149"/>
      <c r="BZW9" s="149"/>
      <c r="BZX9" s="149"/>
      <c r="BZY9" s="149"/>
      <c r="BZZ9" s="149"/>
      <c r="CAA9" s="149"/>
      <c r="CAB9" s="149"/>
      <c r="CAC9" s="149"/>
      <c r="CAD9" s="149"/>
      <c r="CAE9" s="149"/>
      <c r="CAF9" s="149"/>
      <c r="CAG9" s="149"/>
      <c r="CAH9" s="149"/>
      <c r="CAI9" s="149"/>
      <c r="CAJ9" s="149"/>
      <c r="CAK9" s="149"/>
      <c r="CAL9" s="149"/>
      <c r="CAM9" s="149"/>
      <c r="CAN9" s="149"/>
      <c r="CAO9" s="149"/>
      <c r="CAP9" s="149"/>
      <c r="CAQ9" s="149"/>
      <c r="CAR9" s="149"/>
      <c r="CAS9" s="149"/>
      <c r="CAT9" s="149"/>
      <c r="CAU9" s="149"/>
      <c r="CAV9" s="149"/>
      <c r="CAW9" s="149"/>
      <c r="CAX9" s="149"/>
      <c r="CAY9" s="149"/>
      <c r="CAZ9" s="149"/>
      <c r="CBA9" s="149"/>
      <c r="CBB9" s="149"/>
      <c r="CBC9" s="149"/>
      <c r="CBD9" s="149"/>
      <c r="CBE9" s="149"/>
      <c r="CBF9" s="149"/>
      <c r="CBG9" s="149"/>
      <c r="CBH9" s="149"/>
      <c r="CBI9" s="149"/>
      <c r="CBJ9" s="149"/>
      <c r="CBK9" s="149"/>
      <c r="CBL9" s="149"/>
      <c r="CBM9" s="149"/>
      <c r="CBN9" s="149"/>
      <c r="CBO9" s="149"/>
      <c r="CBP9" s="149"/>
      <c r="CBQ9" s="149"/>
      <c r="CBR9" s="149"/>
      <c r="CBS9" s="149"/>
      <c r="CBT9" s="149"/>
      <c r="CBU9" s="149"/>
      <c r="CBV9" s="149"/>
      <c r="CBW9" s="149"/>
      <c r="CBX9" s="149"/>
      <c r="CBY9" s="149"/>
      <c r="CBZ9" s="149"/>
      <c r="CCA9" s="149"/>
      <c r="CCB9" s="149"/>
      <c r="CCC9" s="149"/>
      <c r="CCD9" s="149"/>
      <c r="CCE9" s="149"/>
      <c r="CCF9" s="149"/>
      <c r="CCG9" s="149"/>
      <c r="CCH9" s="149"/>
      <c r="CCI9" s="149"/>
      <c r="CCJ9" s="149"/>
      <c r="CCK9" s="149"/>
      <c r="CCL9" s="149"/>
      <c r="CCM9" s="149"/>
      <c r="CCN9" s="149"/>
      <c r="CCO9" s="149"/>
      <c r="CCP9" s="149"/>
      <c r="CCQ9" s="149"/>
      <c r="CCR9" s="149"/>
      <c r="CCS9" s="149"/>
      <c r="CCT9" s="149"/>
      <c r="CCU9" s="149"/>
      <c r="CCV9" s="149"/>
      <c r="CCW9" s="149"/>
      <c r="CCX9" s="149"/>
      <c r="CCY9" s="149"/>
      <c r="CCZ9" s="149"/>
      <c r="CDA9" s="149"/>
      <c r="CDB9" s="149"/>
      <c r="CDC9" s="149"/>
      <c r="CDD9" s="149"/>
      <c r="CDE9" s="149"/>
      <c r="CDF9" s="149"/>
      <c r="CDG9" s="149"/>
      <c r="CDH9" s="149"/>
      <c r="CDI9" s="149"/>
      <c r="CDJ9" s="149"/>
      <c r="CDK9" s="149"/>
      <c r="CDL9" s="149"/>
      <c r="CDM9" s="149"/>
      <c r="CDN9" s="149"/>
      <c r="CDO9" s="149"/>
      <c r="CDP9" s="149"/>
      <c r="CDQ9" s="149"/>
      <c r="CDR9" s="149"/>
      <c r="CDS9" s="149"/>
      <c r="CDT9" s="149"/>
      <c r="CDU9" s="149"/>
      <c r="CDV9" s="149"/>
      <c r="CDW9" s="149"/>
      <c r="CDX9" s="149"/>
      <c r="CDY9" s="149"/>
      <c r="CDZ9" s="149"/>
      <c r="CEA9" s="149"/>
      <c r="CEB9" s="149"/>
      <c r="CEC9" s="149"/>
      <c r="CED9" s="149"/>
      <c r="CEE9" s="149"/>
      <c r="CEF9" s="149"/>
      <c r="CEG9" s="149"/>
      <c r="CEH9" s="149"/>
      <c r="CEI9" s="149"/>
      <c r="CEJ9" s="149"/>
      <c r="CEK9" s="149"/>
      <c r="CEL9" s="149"/>
      <c r="CEM9" s="149"/>
      <c r="CEN9" s="149"/>
      <c r="CEO9" s="149"/>
      <c r="CEP9" s="149"/>
      <c r="CEQ9" s="149"/>
      <c r="CER9" s="149"/>
      <c r="CES9" s="149"/>
      <c r="CET9" s="149"/>
      <c r="CEU9" s="149"/>
      <c r="CEV9" s="149"/>
      <c r="CEW9" s="149"/>
      <c r="CEX9" s="149"/>
      <c r="CEY9" s="149"/>
      <c r="CEZ9" s="149"/>
      <c r="CFA9" s="149"/>
      <c r="CFB9" s="149"/>
      <c r="CFC9" s="149"/>
      <c r="CFD9" s="149"/>
      <c r="CFE9" s="149"/>
      <c r="CFF9" s="149"/>
      <c r="CFG9" s="149"/>
      <c r="CFH9" s="149"/>
      <c r="CFI9" s="149"/>
      <c r="CFJ9" s="149"/>
      <c r="CFK9" s="149"/>
      <c r="CFL9" s="149"/>
      <c r="CFM9" s="149"/>
      <c r="CFN9" s="149"/>
      <c r="CFO9" s="149"/>
      <c r="CFP9" s="149"/>
      <c r="CFQ9" s="149"/>
      <c r="CFR9" s="149"/>
      <c r="CFS9" s="149"/>
      <c r="CFT9" s="149"/>
      <c r="CFU9" s="149"/>
      <c r="CFV9" s="149"/>
      <c r="CFW9" s="149"/>
      <c r="CFX9" s="149"/>
      <c r="CFY9" s="149"/>
      <c r="CFZ9" s="149"/>
      <c r="CGA9" s="149"/>
      <c r="CGB9" s="149"/>
      <c r="CGC9" s="149"/>
      <c r="CGD9" s="149"/>
      <c r="CGE9" s="149"/>
      <c r="CGF9" s="149"/>
      <c r="CGG9" s="149"/>
      <c r="CGH9" s="149"/>
      <c r="CGI9" s="149"/>
      <c r="CGJ9" s="149"/>
      <c r="CGK9" s="149"/>
      <c r="CGL9" s="149"/>
      <c r="CGM9" s="149"/>
      <c r="CGN9" s="149"/>
      <c r="CGO9" s="149"/>
      <c r="CGP9" s="149"/>
      <c r="CGQ9" s="149"/>
      <c r="CGR9" s="149"/>
      <c r="CGS9" s="149"/>
      <c r="CGT9" s="149"/>
      <c r="CGU9" s="149"/>
      <c r="CGV9" s="149"/>
      <c r="CGW9" s="149"/>
      <c r="CGX9" s="149"/>
      <c r="CGY9" s="149"/>
      <c r="CGZ9" s="149"/>
      <c r="CHA9" s="149"/>
      <c r="CHB9" s="149"/>
      <c r="CHC9" s="149"/>
      <c r="CHD9" s="149"/>
      <c r="CHE9" s="149"/>
      <c r="CHF9" s="149"/>
      <c r="CHG9" s="149"/>
      <c r="CHH9" s="149"/>
      <c r="CHI9" s="149"/>
      <c r="CHJ9" s="149"/>
      <c r="CHK9" s="149"/>
      <c r="CHL9" s="149"/>
      <c r="CHM9" s="149"/>
      <c r="CHN9" s="149"/>
      <c r="CHO9" s="149"/>
      <c r="CHP9" s="149"/>
      <c r="CHQ9" s="149"/>
      <c r="CHR9" s="149"/>
      <c r="CHS9" s="149"/>
      <c r="CHT9" s="149"/>
      <c r="CHU9" s="149"/>
      <c r="CHV9" s="149"/>
      <c r="CHW9" s="149"/>
      <c r="CHX9" s="149"/>
      <c r="CHY9" s="149"/>
      <c r="CHZ9" s="149"/>
      <c r="CIA9" s="149"/>
      <c r="CIB9" s="149"/>
      <c r="CIC9" s="149"/>
      <c r="CID9" s="149"/>
      <c r="CIE9" s="149"/>
      <c r="CIF9" s="149"/>
      <c r="CIG9" s="149"/>
      <c r="CIH9" s="149"/>
      <c r="CII9" s="149"/>
      <c r="CIJ9" s="149"/>
      <c r="CIK9" s="149"/>
      <c r="CIL9" s="149"/>
      <c r="CIM9" s="149"/>
      <c r="CIN9" s="149"/>
      <c r="CIO9" s="149"/>
      <c r="CIP9" s="149"/>
      <c r="CIQ9" s="149"/>
      <c r="CIR9" s="149"/>
      <c r="CIS9" s="149"/>
      <c r="CIT9" s="149"/>
      <c r="CIU9" s="149"/>
      <c r="CIV9" s="149"/>
      <c r="CIW9" s="149"/>
      <c r="CIX9" s="149"/>
      <c r="CIY9" s="149"/>
      <c r="CIZ9" s="149"/>
      <c r="CJA9" s="149"/>
      <c r="CJB9" s="149"/>
      <c r="CJC9" s="149"/>
      <c r="CJD9" s="149"/>
      <c r="CJE9" s="149"/>
      <c r="CJF9" s="149"/>
      <c r="CJG9" s="149"/>
      <c r="CJH9" s="149"/>
      <c r="CJI9" s="149"/>
      <c r="CJJ9" s="149"/>
      <c r="CJK9" s="149"/>
      <c r="CJL9" s="149"/>
      <c r="CJM9" s="149"/>
      <c r="CJN9" s="149"/>
      <c r="CJO9" s="149"/>
      <c r="CJP9" s="149"/>
      <c r="CJQ9" s="149"/>
      <c r="CJR9" s="149"/>
      <c r="CJS9" s="149"/>
      <c r="CJT9" s="149"/>
      <c r="CJU9" s="149"/>
      <c r="CJV9" s="149"/>
      <c r="CJW9" s="149"/>
      <c r="CJX9" s="149"/>
      <c r="CJY9" s="149"/>
      <c r="CJZ9" s="149"/>
      <c r="CKA9" s="149"/>
      <c r="CKB9" s="149"/>
      <c r="CKC9" s="149"/>
      <c r="CKD9" s="149"/>
      <c r="CKE9" s="149"/>
      <c r="CKF9" s="149"/>
      <c r="CKG9" s="149"/>
      <c r="CKH9" s="149"/>
      <c r="CKI9" s="149"/>
      <c r="CKJ9" s="149"/>
      <c r="CKK9" s="149"/>
      <c r="CKL9" s="149"/>
      <c r="CKM9" s="149"/>
      <c r="CKN9" s="149"/>
      <c r="CKO9" s="149"/>
      <c r="CKP9" s="149"/>
      <c r="CKQ9" s="149"/>
      <c r="CKR9" s="149"/>
      <c r="CKS9" s="149"/>
      <c r="CKT9" s="149"/>
      <c r="CKU9" s="149"/>
      <c r="CKV9" s="149"/>
      <c r="CKW9" s="149"/>
      <c r="CKX9" s="149"/>
      <c r="CKY9" s="149"/>
      <c r="CKZ9" s="149"/>
      <c r="CLA9" s="149"/>
      <c r="CLB9" s="149"/>
      <c r="CLC9" s="149"/>
      <c r="CLD9" s="149"/>
      <c r="CLE9" s="149"/>
      <c r="CLF9" s="149"/>
      <c r="CLG9" s="149"/>
      <c r="CLH9" s="149"/>
      <c r="CLI9" s="149"/>
      <c r="CLJ9" s="149"/>
      <c r="CLK9" s="149"/>
      <c r="CLL9" s="149"/>
      <c r="CLM9" s="149"/>
      <c r="CLN9" s="149"/>
      <c r="CLO9" s="149"/>
      <c r="CLP9" s="149"/>
      <c r="CLQ9" s="149"/>
      <c r="CLR9" s="149"/>
      <c r="CLS9" s="149"/>
      <c r="CLT9" s="149"/>
      <c r="CLU9" s="149"/>
      <c r="CLV9" s="149"/>
      <c r="CLW9" s="149"/>
      <c r="CLX9" s="149"/>
      <c r="CLY9" s="149"/>
      <c r="CLZ9" s="149"/>
      <c r="CMA9" s="149"/>
      <c r="CMB9" s="149"/>
      <c r="CMC9" s="149"/>
      <c r="CMD9" s="149"/>
      <c r="CME9" s="149"/>
      <c r="CMF9" s="149"/>
      <c r="CMG9" s="149"/>
      <c r="CMH9" s="149"/>
      <c r="CMI9" s="149"/>
      <c r="CMJ9" s="149"/>
      <c r="CMK9" s="149"/>
      <c r="CML9" s="149"/>
      <c r="CMM9" s="149"/>
      <c r="CMN9" s="149"/>
      <c r="CMO9" s="149"/>
      <c r="CMP9" s="149"/>
      <c r="CMQ9" s="149"/>
      <c r="CMR9" s="149"/>
      <c r="CMS9" s="149"/>
      <c r="CMT9" s="149"/>
      <c r="CMU9" s="149"/>
      <c r="CMV9" s="149"/>
      <c r="CMW9" s="149"/>
      <c r="CMX9" s="149"/>
      <c r="CMY9" s="149"/>
      <c r="CMZ9" s="149"/>
      <c r="CNA9" s="149"/>
      <c r="CNB9" s="149"/>
      <c r="CNC9" s="149"/>
      <c r="CND9" s="149"/>
      <c r="CNE9" s="149"/>
      <c r="CNF9" s="149"/>
      <c r="CNG9" s="149"/>
      <c r="CNH9" s="149"/>
      <c r="CNI9" s="149"/>
      <c r="CNJ9" s="149"/>
      <c r="CNK9" s="149"/>
      <c r="CNL9" s="149"/>
      <c r="CNM9" s="149"/>
      <c r="CNN9" s="149"/>
      <c r="CNO9" s="149"/>
      <c r="CNP9" s="149"/>
      <c r="CNQ9" s="149"/>
      <c r="CNR9" s="149"/>
      <c r="CNS9" s="149"/>
      <c r="CNT9" s="149"/>
      <c r="CNU9" s="149"/>
      <c r="CNV9" s="149"/>
      <c r="CNW9" s="149"/>
      <c r="CNX9" s="149"/>
      <c r="CNY9" s="149"/>
      <c r="CNZ9" s="149"/>
      <c r="COA9" s="149"/>
      <c r="COB9" s="149"/>
      <c r="COC9" s="149"/>
      <c r="COD9" s="149"/>
      <c r="COE9" s="149"/>
      <c r="COF9" s="149"/>
      <c r="COG9" s="149"/>
      <c r="COH9" s="149"/>
      <c r="COI9" s="149"/>
      <c r="COJ9" s="149"/>
      <c r="COK9" s="149"/>
      <c r="COL9" s="149"/>
      <c r="COM9" s="149"/>
      <c r="CON9" s="149"/>
      <c r="COO9" s="149"/>
      <c r="COP9" s="149"/>
      <c r="COQ9" s="149"/>
      <c r="COR9" s="149"/>
      <c r="COS9" s="149"/>
      <c r="COT9" s="149"/>
      <c r="COU9" s="149"/>
      <c r="COV9" s="149"/>
      <c r="COW9" s="149"/>
      <c r="COX9" s="149"/>
      <c r="COY9" s="149"/>
      <c r="COZ9" s="149"/>
      <c r="CPA9" s="149"/>
      <c r="CPB9" s="149"/>
      <c r="CPC9" s="149"/>
      <c r="CPD9" s="149"/>
      <c r="CPE9" s="149"/>
      <c r="CPF9" s="149"/>
      <c r="CPG9" s="149"/>
      <c r="CPH9" s="149"/>
      <c r="CPI9" s="149"/>
      <c r="CPJ9" s="149"/>
      <c r="CPK9" s="149"/>
      <c r="CPL9" s="149"/>
      <c r="CPM9" s="149"/>
      <c r="CPN9" s="149"/>
      <c r="CPO9" s="149"/>
      <c r="CPP9" s="149"/>
      <c r="CPQ9" s="149"/>
      <c r="CPR9" s="149"/>
      <c r="CPS9" s="149"/>
      <c r="CPT9" s="149"/>
      <c r="CPU9" s="149"/>
      <c r="CPV9" s="149"/>
      <c r="CPW9" s="149"/>
      <c r="CPX9" s="149"/>
      <c r="CPY9" s="149"/>
      <c r="CPZ9" s="149"/>
      <c r="CQA9" s="149"/>
      <c r="CQB9" s="149"/>
      <c r="CQC9" s="149"/>
      <c r="CQD9" s="149"/>
      <c r="CQE9" s="149"/>
      <c r="CQF9" s="149"/>
      <c r="CQG9" s="149"/>
      <c r="CQH9" s="149"/>
      <c r="CQI9" s="149"/>
      <c r="CQJ9" s="149"/>
      <c r="CQK9" s="149"/>
      <c r="CQL9" s="149"/>
      <c r="CQM9" s="149"/>
      <c r="CQN9" s="149"/>
      <c r="CQO9" s="149"/>
      <c r="CQP9" s="149"/>
      <c r="CQQ9" s="149"/>
      <c r="CQR9" s="149"/>
      <c r="CQS9" s="149"/>
      <c r="CQT9" s="149"/>
      <c r="CQU9" s="149"/>
      <c r="CQV9" s="149"/>
      <c r="CQW9" s="149"/>
      <c r="CQX9" s="149"/>
      <c r="CQY9" s="149"/>
      <c r="CQZ9" s="149"/>
      <c r="CRA9" s="149"/>
      <c r="CRB9" s="149"/>
      <c r="CRC9" s="149"/>
      <c r="CRD9" s="149"/>
      <c r="CRE9" s="149"/>
      <c r="CRF9" s="149"/>
      <c r="CRG9" s="149"/>
      <c r="CRH9" s="149"/>
      <c r="CRI9" s="149"/>
      <c r="CRJ9" s="149"/>
      <c r="CRK9" s="149"/>
      <c r="CRL9" s="149"/>
      <c r="CRM9" s="149"/>
      <c r="CRN9" s="149"/>
      <c r="CRO9" s="149"/>
      <c r="CRP9" s="149"/>
      <c r="CRQ9" s="149"/>
      <c r="CRR9" s="149"/>
      <c r="CRS9" s="149"/>
      <c r="CRT9" s="149"/>
      <c r="CRU9" s="149"/>
      <c r="CRV9" s="149"/>
      <c r="CRW9" s="149"/>
      <c r="CRX9" s="149"/>
      <c r="CRY9" s="149"/>
      <c r="CRZ9" s="149"/>
      <c r="CSA9" s="149"/>
      <c r="CSB9" s="149"/>
      <c r="CSC9" s="149"/>
      <c r="CSD9" s="149"/>
      <c r="CSE9" s="149"/>
      <c r="CSF9" s="149"/>
      <c r="CSG9" s="149"/>
      <c r="CSH9" s="149"/>
      <c r="CSI9" s="149"/>
      <c r="CSJ9" s="149"/>
      <c r="CSK9" s="149"/>
      <c r="CSL9" s="149"/>
      <c r="CSM9" s="149"/>
      <c r="CSN9" s="149"/>
      <c r="CSO9" s="149"/>
      <c r="CSP9" s="149"/>
      <c r="CSQ9" s="149"/>
      <c r="CSR9" s="149"/>
      <c r="CSS9" s="149"/>
      <c r="CST9" s="149"/>
      <c r="CSU9" s="149"/>
      <c r="CSV9" s="149"/>
      <c r="CSW9" s="149"/>
      <c r="CSX9" s="149"/>
      <c r="CSY9" s="149"/>
      <c r="CSZ9" s="149"/>
      <c r="CTA9" s="149"/>
      <c r="CTB9" s="149"/>
      <c r="CTC9" s="149"/>
      <c r="CTD9" s="149"/>
      <c r="CTE9" s="149"/>
      <c r="CTF9" s="149"/>
      <c r="CTG9" s="149"/>
      <c r="CTH9" s="149"/>
      <c r="CTI9" s="149"/>
      <c r="CTJ9" s="149"/>
      <c r="CTK9" s="149"/>
      <c r="CTL9" s="149"/>
      <c r="CTM9" s="149"/>
      <c r="CTN9" s="149"/>
      <c r="CTO9" s="149"/>
      <c r="CTP9" s="149"/>
      <c r="CTQ9" s="149"/>
      <c r="CTR9" s="149"/>
      <c r="CTS9" s="149"/>
      <c r="CTT9" s="149"/>
      <c r="CTU9" s="149"/>
      <c r="CTV9" s="149"/>
      <c r="CTW9" s="149"/>
      <c r="CTX9" s="149"/>
      <c r="CTY9" s="149"/>
      <c r="CTZ9" s="149"/>
      <c r="CUA9" s="149"/>
      <c r="CUB9" s="149"/>
      <c r="CUC9" s="149"/>
      <c r="CUD9" s="149"/>
      <c r="CUE9" s="149"/>
      <c r="CUF9" s="149"/>
      <c r="CUG9" s="149"/>
      <c r="CUH9" s="149"/>
      <c r="CUI9" s="149"/>
      <c r="CUJ9" s="149"/>
      <c r="CUK9" s="149"/>
      <c r="CUL9" s="149"/>
      <c r="CUM9" s="149"/>
      <c r="CUN9" s="149"/>
      <c r="CUO9" s="149"/>
      <c r="CUP9" s="149"/>
      <c r="CUQ9" s="149"/>
      <c r="CUR9" s="149"/>
      <c r="CUS9" s="149"/>
      <c r="CUT9" s="149"/>
      <c r="CUU9" s="149"/>
      <c r="CUV9" s="149"/>
      <c r="CUW9" s="149"/>
      <c r="CUX9" s="149"/>
      <c r="CUY9" s="149"/>
      <c r="CUZ9" s="149"/>
      <c r="CVA9" s="149"/>
      <c r="CVB9" s="149"/>
      <c r="CVC9" s="149"/>
      <c r="CVD9" s="149"/>
      <c r="CVE9" s="149"/>
      <c r="CVF9" s="149"/>
      <c r="CVG9" s="149"/>
      <c r="CVH9" s="149"/>
      <c r="CVI9" s="149"/>
      <c r="CVJ9" s="149"/>
      <c r="CVK9" s="149"/>
      <c r="CVL9" s="149"/>
      <c r="CVM9" s="149"/>
      <c r="CVN9" s="149"/>
      <c r="CVO9" s="149"/>
      <c r="CVP9" s="149"/>
      <c r="CVQ9" s="149"/>
      <c r="CVR9" s="149"/>
      <c r="CVS9" s="149"/>
      <c r="CVT9" s="149"/>
      <c r="CVU9" s="149"/>
      <c r="CVV9" s="149"/>
      <c r="CVW9" s="149"/>
      <c r="CVX9" s="149"/>
      <c r="CVY9" s="149"/>
      <c r="CVZ9" s="149"/>
      <c r="CWA9" s="149"/>
      <c r="CWB9" s="149"/>
      <c r="CWC9" s="149"/>
      <c r="CWD9" s="149"/>
      <c r="CWE9" s="149"/>
      <c r="CWF9" s="149"/>
      <c r="CWG9" s="149"/>
      <c r="CWH9" s="149"/>
      <c r="CWI9" s="149"/>
      <c r="CWJ9" s="149"/>
      <c r="CWK9" s="149"/>
      <c r="CWL9" s="149"/>
      <c r="CWM9" s="149"/>
      <c r="CWN9" s="149"/>
      <c r="CWO9" s="149"/>
      <c r="CWP9" s="149"/>
      <c r="CWQ9" s="149"/>
      <c r="CWR9" s="149"/>
      <c r="CWS9" s="149"/>
      <c r="CWT9" s="149"/>
      <c r="CWU9" s="149"/>
      <c r="CWV9" s="149"/>
      <c r="CWW9" s="149"/>
      <c r="CWX9" s="149"/>
      <c r="CWY9" s="149"/>
      <c r="CWZ9" s="149"/>
      <c r="CXA9" s="149"/>
      <c r="CXB9" s="149"/>
      <c r="CXC9" s="149"/>
      <c r="CXD9" s="149"/>
      <c r="CXE9" s="149"/>
      <c r="CXF9" s="149"/>
      <c r="CXG9" s="149"/>
      <c r="CXH9" s="149"/>
      <c r="CXI9" s="149"/>
      <c r="CXJ9" s="149"/>
      <c r="CXK9" s="149"/>
      <c r="CXL9" s="149"/>
      <c r="CXM9" s="149"/>
      <c r="CXN9" s="149"/>
      <c r="CXO9" s="149"/>
      <c r="CXP9" s="149"/>
      <c r="CXQ9" s="149"/>
      <c r="CXR9" s="149"/>
      <c r="CXS9" s="149"/>
      <c r="CXT9" s="149"/>
      <c r="CXU9" s="149"/>
      <c r="CXV9" s="149"/>
      <c r="CXW9" s="149"/>
      <c r="CXX9" s="149"/>
      <c r="CXY9" s="149"/>
      <c r="CXZ9" s="149"/>
      <c r="CYA9" s="149"/>
      <c r="CYB9" s="149"/>
      <c r="CYC9" s="149"/>
      <c r="CYD9" s="149"/>
      <c r="CYE9" s="149"/>
      <c r="CYF9" s="149"/>
      <c r="CYG9" s="149"/>
      <c r="CYH9" s="149"/>
      <c r="CYI9" s="149"/>
      <c r="CYJ9" s="149"/>
      <c r="CYK9" s="149"/>
      <c r="CYL9" s="149"/>
      <c r="CYM9" s="149"/>
      <c r="CYN9" s="149"/>
      <c r="CYO9" s="149"/>
      <c r="CYP9" s="149"/>
      <c r="CYQ9" s="149"/>
      <c r="CYR9" s="149"/>
      <c r="CYS9" s="149"/>
      <c r="CYT9" s="149"/>
      <c r="CYU9" s="149"/>
      <c r="CYV9" s="149"/>
      <c r="CYW9" s="149"/>
      <c r="CYX9" s="149"/>
      <c r="CYY9" s="149"/>
      <c r="CYZ9" s="149"/>
      <c r="CZA9" s="149"/>
      <c r="CZB9" s="149"/>
      <c r="CZC9" s="149"/>
      <c r="CZD9" s="149"/>
      <c r="CZE9" s="149"/>
      <c r="CZF9" s="149"/>
      <c r="CZG9" s="149"/>
      <c r="CZH9" s="149"/>
      <c r="CZI9" s="149"/>
      <c r="CZJ9" s="149"/>
      <c r="CZK9" s="149"/>
      <c r="CZL9" s="149"/>
      <c r="CZM9" s="149"/>
      <c r="CZN9" s="149"/>
      <c r="CZO9" s="149"/>
      <c r="CZP9" s="149"/>
      <c r="CZQ9" s="149"/>
      <c r="CZR9" s="149"/>
      <c r="CZS9" s="149"/>
      <c r="CZT9" s="149"/>
      <c r="CZU9" s="149"/>
      <c r="CZV9" s="149"/>
      <c r="CZW9" s="149"/>
      <c r="CZX9" s="149"/>
      <c r="CZY9" s="149"/>
      <c r="CZZ9" s="149"/>
      <c r="DAA9" s="149"/>
      <c r="DAB9" s="149"/>
      <c r="DAC9" s="149"/>
      <c r="DAD9" s="149"/>
      <c r="DAE9" s="149"/>
      <c r="DAF9" s="149"/>
      <c r="DAG9" s="149"/>
      <c r="DAH9" s="149"/>
      <c r="DAI9" s="149"/>
      <c r="DAJ9" s="149"/>
      <c r="DAK9" s="149"/>
      <c r="DAL9" s="149"/>
      <c r="DAM9" s="149"/>
      <c r="DAN9" s="149"/>
      <c r="DAO9" s="149"/>
      <c r="DAP9" s="149"/>
      <c r="DAQ9" s="149"/>
      <c r="DAR9" s="149"/>
      <c r="DAS9" s="149"/>
      <c r="DAT9" s="149"/>
      <c r="DAU9" s="149"/>
      <c r="DAV9" s="149"/>
      <c r="DAW9" s="149"/>
      <c r="DAX9" s="149"/>
      <c r="DAY9" s="149"/>
      <c r="DAZ9" s="149"/>
      <c r="DBA9" s="149"/>
      <c r="DBB9" s="149"/>
      <c r="DBC9" s="149"/>
      <c r="DBD9" s="149"/>
      <c r="DBE9" s="149"/>
      <c r="DBF9" s="149"/>
      <c r="DBG9" s="149"/>
      <c r="DBH9" s="149"/>
      <c r="DBI9" s="149"/>
      <c r="DBJ9" s="149"/>
      <c r="DBK9" s="149"/>
      <c r="DBL9" s="149"/>
      <c r="DBM9" s="149"/>
      <c r="DBN9" s="149"/>
      <c r="DBO9" s="149"/>
      <c r="DBP9" s="149"/>
      <c r="DBQ9" s="149"/>
      <c r="DBR9" s="149"/>
      <c r="DBS9" s="149"/>
      <c r="DBT9" s="149"/>
      <c r="DBU9" s="149"/>
      <c r="DBV9" s="149"/>
      <c r="DBW9" s="149"/>
      <c r="DBX9" s="149"/>
      <c r="DBY9" s="149"/>
      <c r="DBZ9" s="149"/>
      <c r="DCA9" s="149"/>
      <c r="DCB9" s="149"/>
      <c r="DCC9" s="149"/>
      <c r="DCD9" s="149"/>
      <c r="DCE9" s="149"/>
      <c r="DCF9" s="149"/>
      <c r="DCG9" s="149"/>
      <c r="DCH9" s="149"/>
      <c r="DCI9" s="149"/>
      <c r="DCJ9" s="149"/>
      <c r="DCK9" s="149"/>
      <c r="DCL9" s="149"/>
      <c r="DCM9" s="149"/>
      <c r="DCN9" s="149"/>
      <c r="DCO9" s="149"/>
      <c r="DCP9" s="149"/>
      <c r="DCQ9" s="149"/>
      <c r="DCR9" s="149"/>
      <c r="DCS9" s="149"/>
      <c r="DCT9" s="149"/>
      <c r="DCU9" s="149"/>
      <c r="DCV9" s="149"/>
      <c r="DCW9" s="149"/>
      <c r="DCX9" s="149"/>
      <c r="DCY9" s="149"/>
      <c r="DCZ9" s="149"/>
      <c r="DDA9" s="149"/>
      <c r="DDB9" s="149"/>
      <c r="DDC9" s="149"/>
      <c r="DDD9" s="149"/>
      <c r="DDE9" s="149"/>
      <c r="DDF9" s="149"/>
      <c r="DDG9" s="149"/>
      <c r="DDH9" s="149"/>
      <c r="DDI9" s="149"/>
      <c r="DDJ9" s="149"/>
      <c r="DDK9" s="149"/>
      <c r="DDL9" s="149"/>
      <c r="DDM9" s="149"/>
      <c r="DDN9" s="149"/>
      <c r="DDO9" s="149"/>
      <c r="DDP9" s="149"/>
      <c r="DDQ9" s="149"/>
      <c r="DDR9" s="149"/>
      <c r="DDS9" s="149"/>
      <c r="DDT9" s="149"/>
      <c r="DDU9" s="149"/>
      <c r="DDV9" s="149"/>
      <c r="DDW9" s="149"/>
      <c r="DDX9" s="149"/>
      <c r="DDY9" s="149"/>
      <c r="DDZ9" s="149"/>
      <c r="DEA9" s="149"/>
      <c r="DEB9" s="149"/>
      <c r="DEC9" s="149"/>
      <c r="DED9" s="149"/>
      <c r="DEE9" s="149"/>
      <c r="DEF9" s="149"/>
      <c r="DEG9" s="149"/>
      <c r="DEH9" s="149"/>
      <c r="DEI9" s="149"/>
      <c r="DEJ9" s="149"/>
      <c r="DEK9" s="149"/>
      <c r="DEL9" s="149"/>
      <c r="DEM9" s="149"/>
      <c r="DEN9" s="149"/>
      <c r="DEO9" s="149"/>
      <c r="DEP9" s="149"/>
      <c r="DEQ9" s="149"/>
      <c r="DER9" s="149"/>
      <c r="DES9" s="149"/>
      <c r="DET9" s="149"/>
      <c r="DEU9" s="149"/>
      <c r="DEV9" s="149"/>
      <c r="DEW9" s="149"/>
      <c r="DEX9" s="149"/>
      <c r="DEY9" s="149"/>
      <c r="DEZ9" s="149"/>
      <c r="DFA9" s="149"/>
      <c r="DFB9" s="149"/>
      <c r="DFC9" s="149"/>
      <c r="DFD9" s="149"/>
      <c r="DFE9" s="149"/>
      <c r="DFF9" s="149"/>
      <c r="DFG9" s="149"/>
      <c r="DFH9" s="149"/>
      <c r="DFI9" s="149"/>
      <c r="DFJ9" s="149"/>
      <c r="DFK9" s="149"/>
      <c r="DFL9" s="149"/>
      <c r="DFM9" s="149"/>
      <c r="DFN9" s="149"/>
      <c r="DFO9" s="149"/>
      <c r="DFP9" s="149"/>
      <c r="DFQ9" s="149"/>
      <c r="DFR9" s="149"/>
      <c r="DFS9" s="149"/>
      <c r="DFT9" s="149"/>
      <c r="DFU9" s="149"/>
      <c r="DFV9" s="149"/>
      <c r="DFW9" s="149"/>
      <c r="DFX9" s="149"/>
      <c r="DFY9" s="149"/>
      <c r="DFZ9" s="149"/>
      <c r="DGA9" s="149"/>
      <c r="DGB9" s="149"/>
      <c r="DGC9" s="149"/>
      <c r="DGD9" s="149"/>
      <c r="DGE9" s="149"/>
      <c r="DGF9" s="149"/>
      <c r="DGG9" s="149"/>
      <c r="DGH9" s="149"/>
      <c r="DGI9" s="149"/>
      <c r="DGJ9" s="149"/>
      <c r="DGK9" s="149"/>
      <c r="DGL9" s="149"/>
      <c r="DGM9" s="149"/>
      <c r="DGN9" s="149"/>
      <c r="DGO9" s="149"/>
      <c r="DGP9" s="149"/>
      <c r="DGQ9" s="149"/>
      <c r="DGR9" s="149"/>
      <c r="DGS9" s="149"/>
      <c r="DGT9" s="149"/>
      <c r="DGU9" s="149"/>
      <c r="DGV9" s="149"/>
      <c r="DGW9" s="149"/>
      <c r="DGX9" s="149"/>
      <c r="DGY9" s="149"/>
      <c r="DGZ9" s="149"/>
      <c r="DHA9" s="149"/>
      <c r="DHB9" s="149"/>
      <c r="DHC9" s="149"/>
      <c r="DHD9" s="149"/>
      <c r="DHE9" s="149"/>
      <c r="DHF9" s="149"/>
      <c r="DHG9" s="149"/>
      <c r="DHH9" s="149"/>
      <c r="DHI9" s="149"/>
      <c r="DHJ9" s="149"/>
      <c r="DHK9" s="149"/>
      <c r="DHL9" s="149"/>
      <c r="DHM9" s="149"/>
      <c r="DHN9" s="149"/>
      <c r="DHO9" s="149"/>
      <c r="DHP9" s="149"/>
      <c r="DHQ9" s="149"/>
      <c r="DHR9" s="149"/>
      <c r="DHS9" s="149"/>
      <c r="DHT9" s="149"/>
      <c r="DHU9" s="149"/>
      <c r="DHV9" s="149"/>
      <c r="DHW9" s="149"/>
      <c r="DHX9" s="149"/>
      <c r="DHY9" s="149"/>
      <c r="DHZ9" s="149"/>
      <c r="DIA9" s="149"/>
      <c r="DIB9" s="149"/>
      <c r="DIC9" s="149"/>
      <c r="DID9" s="149"/>
      <c r="DIE9" s="149"/>
      <c r="DIF9" s="149"/>
      <c r="DIG9" s="149"/>
      <c r="DIH9" s="149"/>
      <c r="DII9" s="149"/>
      <c r="DIJ9" s="149"/>
      <c r="DIK9" s="149"/>
      <c r="DIL9" s="149"/>
      <c r="DIM9" s="149"/>
      <c r="DIN9" s="149"/>
      <c r="DIO9" s="149"/>
      <c r="DIP9" s="149"/>
      <c r="DIQ9" s="149"/>
      <c r="DIR9" s="149"/>
      <c r="DIS9" s="149"/>
      <c r="DIT9" s="149"/>
      <c r="DIU9" s="149"/>
      <c r="DIV9" s="149"/>
      <c r="DIW9" s="149"/>
      <c r="DIX9" s="149"/>
      <c r="DIY9" s="149"/>
      <c r="DIZ9" s="149"/>
      <c r="DJA9" s="149"/>
      <c r="DJB9" s="149"/>
      <c r="DJC9" s="149"/>
      <c r="DJD9" s="149"/>
      <c r="DJE9" s="149"/>
      <c r="DJF9" s="149"/>
      <c r="DJG9" s="149"/>
      <c r="DJH9" s="149"/>
      <c r="DJI9" s="149"/>
      <c r="DJJ9" s="149"/>
      <c r="DJK9" s="149"/>
      <c r="DJL9" s="149"/>
      <c r="DJM9" s="149"/>
      <c r="DJN9" s="149"/>
      <c r="DJO9" s="149"/>
      <c r="DJP9" s="149"/>
      <c r="DJQ9" s="149"/>
      <c r="DJR9" s="149"/>
      <c r="DJS9" s="149"/>
      <c r="DJT9" s="149"/>
      <c r="DJU9" s="149"/>
      <c r="DJV9" s="149"/>
      <c r="DJW9" s="149"/>
      <c r="DJX9" s="149"/>
      <c r="DJY9" s="149"/>
      <c r="DJZ9" s="149"/>
      <c r="DKA9" s="149"/>
      <c r="DKB9" s="149"/>
      <c r="DKC9" s="149"/>
      <c r="DKD9" s="149"/>
      <c r="DKE9" s="149"/>
      <c r="DKF9" s="149"/>
      <c r="DKG9" s="149"/>
      <c r="DKH9" s="149"/>
      <c r="DKI9" s="149"/>
      <c r="DKJ9" s="149"/>
      <c r="DKK9" s="149"/>
      <c r="DKL9" s="149"/>
      <c r="DKM9" s="149"/>
      <c r="DKN9" s="149"/>
      <c r="DKO9" s="149"/>
      <c r="DKP9" s="149"/>
      <c r="DKQ9" s="149"/>
      <c r="DKR9" s="149"/>
      <c r="DKS9" s="149"/>
      <c r="DKT9" s="149"/>
      <c r="DKU9" s="149"/>
      <c r="DKV9" s="149"/>
      <c r="DKW9" s="149"/>
      <c r="DKX9" s="149"/>
      <c r="DKY9" s="149"/>
      <c r="DKZ9" s="149"/>
      <c r="DLA9" s="149"/>
      <c r="DLB9" s="149"/>
      <c r="DLC9" s="149"/>
      <c r="DLD9" s="149"/>
      <c r="DLE9" s="149"/>
      <c r="DLF9" s="149"/>
      <c r="DLG9" s="149"/>
      <c r="DLH9" s="149"/>
      <c r="DLI9" s="149"/>
      <c r="DLJ9" s="149"/>
      <c r="DLK9" s="149"/>
      <c r="DLL9" s="149"/>
      <c r="DLM9" s="149"/>
      <c r="DLN9" s="149"/>
      <c r="DLO9" s="149"/>
      <c r="DLP9" s="149"/>
      <c r="DLQ9" s="149"/>
      <c r="DLR9" s="149"/>
      <c r="DLS9" s="149"/>
      <c r="DLT9" s="149"/>
      <c r="DLU9" s="149"/>
      <c r="DLV9" s="149"/>
      <c r="DLW9" s="149"/>
      <c r="DLX9" s="149"/>
      <c r="DLY9" s="149"/>
      <c r="DLZ9" s="149"/>
      <c r="DMA9" s="149"/>
      <c r="DMB9" s="149"/>
      <c r="DMC9" s="149"/>
      <c r="DMD9" s="149"/>
      <c r="DME9" s="149"/>
      <c r="DMF9" s="149"/>
      <c r="DMG9" s="149"/>
      <c r="DMH9" s="149"/>
      <c r="DMI9" s="149"/>
      <c r="DMJ9" s="149"/>
      <c r="DMK9" s="149"/>
      <c r="DML9" s="149"/>
      <c r="DMM9" s="149"/>
      <c r="DMN9" s="149"/>
      <c r="DMO9" s="149"/>
      <c r="DMP9" s="149"/>
      <c r="DMQ9" s="149"/>
      <c r="DMR9" s="149"/>
      <c r="DMS9" s="149"/>
      <c r="DMT9" s="149"/>
      <c r="DMU9" s="149"/>
      <c r="DMV9" s="149"/>
      <c r="DMW9" s="149"/>
      <c r="DMX9" s="149"/>
      <c r="DMY9" s="149"/>
      <c r="DMZ9" s="149"/>
      <c r="DNA9" s="149"/>
      <c r="DNB9" s="149"/>
      <c r="DNC9" s="149"/>
      <c r="DND9" s="149"/>
      <c r="DNE9" s="149"/>
      <c r="DNF9" s="149"/>
      <c r="DNG9" s="149"/>
      <c r="DNH9" s="149"/>
      <c r="DNI9" s="149"/>
      <c r="DNJ9" s="149"/>
      <c r="DNK9" s="149"/>
      <c r="DNL9" s="149"/>
      <c r="DNM9" s="149"/>
      <c r="DNN9" s="149"/>
      <c r="DNO9" s="149"/>
      <c r="DNP9" s="149"/>
      <c r="DNQ9" s="149"/>
      <c r="DNR9" s="149"/>
      <c r="DNS9" s="149"/>
      <c r="DNT9" s="149"/>
      <c r="DNU9" s="149"/>
      <c r="DNV9" s="149"/>
      <c r="DNW9" s="149"/>
      <c r="DNX9" s="149"/>
      <c r="DNY9" s="149"/>
      <c r="DNZ9" s="149"/>
      <c r="DOA9" s="149"/>
      <c r="DOB9" s="149"/>
      <c r="DOC9" s="149"/>
      <c r="DOD9" s="149"/>
      <c r="DOE9" s="149"/>
      <c r="DOF9" s="149"/>
      <c r="DOG9" s="149"/>
      <c r="DOH9" s="149"/>
      <c r="DOI9" s="149"/>
      <c r="DOJ9" s="149"/>
      <c r="DOK9" s="149"/>
      <c r="DOL9" s="149"/>
      <c r="DOM9" s="149"/>
      <c r="DON9" s="149"/>
      <c r="DOO9" s="149"/>
      <c r="DOP9" s="149"/>
      <c r="DOQ9" s="149"/>
      <c r="DOR9" s="149"/>
      <c r="DOS9" s="149"/>
      <c r="DOT9" s="149"/>
      <c r="DOU9" s="149"/>
      <c r="DOV9" s="149"/>
      <c r="DOW9" s="149"/>
      <c r="DOX9" s="149"/>
      <c r="DOY9" s="149"/>
      <c r="DOZ9" s="149"/>
      <c r="DPA9" s="149"/>
      <c r="DPB9" s="149"/>
      <c r="DPC9" s="149"/>
      <c r="DPD9" s="149"/>
      <c r="DPE9" s="149"/>
      <c r="DPF9" s="149"/>
      <c r="DPG9" s="149"/>
      <c r="DPH9" s="149"/>
      <c r="DPI9" s="149"/>
      <c r="DPJ9" s="149"/>
      <c r="DPK9" s="149"/>
      <c r="DPL9" s="149"/>
      <c r="DPM9" s="149"/>
      <c r="DPN9" s="149"/>
      <c r="DPO9" s="149"/>
      <c r="DPP9" s="149"/>
      <c r="DPQ9" s="149"/>
      <c r="DPR9" s="149"/>
      <c r="DPS9" s="149"/>
      <c r="DPT9" s="149"/>
      <c r="DPU9" s="149"/>
      <c r="DPV9" s="149"/>
      <c r="DPW9" s="149"/>
      <c r="DPX9" s="149"/>
      <c r="DPY9" s="149"/>
      <c r="DPZ9" s="149"/>
      <c r="DQA9" s="149"/>
      <c r="DQB9" s="149"/>
      <c r="DQC9" s="149"/>
      <c r="DQD9" s="149"/>
      <c r="DQE9" s="149"/>
      <c r="DQF9" s="149"/>
      <c r="DQG9" s="149"/>
      <c r="DQH9" s="149"/>
      <c r="DQI9" s="149"/>
      <c r="DQJ9" s="149"/>
      <c r="DQK9" s="149"/>
      <c r="DQL9" s="149"/>
      <c r="DQM9" s="149"/>
      <c r="DQN9" s="149"/>
      <c r="DQO9" s="149"/>
      <c r="DQP9" s="149"/>
      <c r="DQQ9" s="149"/>
      <c r="DQR9" s="149"/>
      <c r="DQS9" s="149"/>
      <c r="DQT9" s="149"/>
      <c r="DQU9" s="149"/>
      <c r="DQV9" s="149"/>
      <c r="DQW9" s="149"/>
      <c r="DQX9" s="149"/>
      <c r="DQY9" s="149"/>
      <c r="DQZ9" s="149"/>
      <c r="DRA9" s="149"/>
      <c r="DRB9" s="149"/>
      <c r="DRC9" s="149"/>
      <c r="DRD9" s="149"/>
      <c r="DRE9" s="149"/>
      <c r="DRF9" s="149"/>
      <c r="DRG9" s="149"/>
      <c r="DRH9" s="149"/>
      <c r="DRI9" s="149"/>
      <c r="DRJ9" s="149"/>
      <c r="DRK9" s="149"/>
      <c r="DRL9" s="149"/>
      <c r="DRM9" s="149"/>
      <c r="DRN9" s="149"/>
      <c r="DRO9" s="149"/>
      <c r="DRP9" s="149"/>
      <c r="DRQ9" s="149"/>
      <c r="DRR9" s="149"/>
      <c r="DRS9" s="149"/>
      <c r="DRT9" s="149"/>
      <c r="DRU9" s="149"/>
      <c r="DRV9" s="149"/>
      <c r="DRW9" s="149"/>
      <c r="DRX9" s="149"/>
      <c r="DRY9" s="149"/>
      <c r="DRZ9" s="149"/>
      <c r="DSA9" s="149"/>
      <c r="DSB9" s="149"/>
      <c r="DSC9" s="149"/>
      <c r="DSD9" s="149"/>
      <c r="DSE9" s="149"/>
      <c r="DSF9" s="149"/>
      <c r="DSG9" s="149"/>
      <c r="DSH9" s="149"/>
      <c r="DSI9" s="149"/>
      <c r="DSJ9" s="149"/>
      <c r="DSK9" s="149"/>
      <c r="DSL9" s="149"/>
      <c r="DSM9" s="149"/>
      <c r="DSN9" s="149"/>
      <c r="DSO9" s="149"/>
      <c r="DSP9" s="149"/>
      <c r="DSQ9" s="149"/>
      <c r="DSR9" s="149"/>
      <c r="DSS9" s="149"/>
      <c r="DST9" s="149"/>
      <c r="DSU9" s="149"/>
      <c r="DSV9" s="149"/>
      <c r="DSW9" s="149"/>
      <c r="DSX9" s="149"/>
      <c r="DSY9" s="149"/>
      <c r="DSZ9" s="149"/>
      <c r="DTA9" s="149"/>
      <c r="DTB9" s="149"/>
      <c r="DTC9" s="149"/>
      <c r="DTD9" s="149"/>
      <c r="DTE9" s="149"/>
      <c r="DTF9" s="149"/>
      <c r="DTG9" s="149"/>
      <c r="DTH9" s="149"/>
      <c r="DTI9" s="149"/>
      <c r="DTJ9" s="149"/>
      <c r="DTK9" s="149"/>
      <c r="DTL9" s="149"/>
      <c r="DTM9" s="149"/>
      <c r="DTN9" s="149"/>
      <c r="DTO9" s="149"/>
      <c r="DTP9" s="149"/>
      <c r="DTQ9" s="149"/>
      <c r="DTR9" s="149"/>
      <c r="DTS9" s="149"/>
      <c r="DTT9" s="149"/>
      <c r="DTU9" s="149"/>
      <c r="DTV9" s="149"/>
      <c r="DTW9" s="149"/>
      <c r="DTX9" s="149"/>
      <c r="DTY9" s="149"/>
      <c r="DTZ9" s="149"/>
      <c r="DUA9" s="149"/>
      <c r="DUB9" s="149"/>
      <c r="DUC9" s="149"/>
      <c r="DUD9" s="149"/>
      <c r="DUE9" s="149"/>
      <c r="DUF9" s="149"/>
      <c r="DUG9" s="149"/>
      <c r="DUH9" s="149"/>
      <c r="DUI9" s="149"/>
      <c r="DUJ9" s="149"/>
      <c r="DUK9" s="149"/>
      <c r="DUL9" s="149"/>
      <c r="DUM9" s="149"/>
      <c r="DUN9" s="149"/>
      <c r="DUO9" s="149"/>
      <c r="DUP9" s="149"/>
      <c r="DUQ9" s="149"/>
      <c r="DUR9" s="149"/>
      <c r="DUS9" s="149"/>
      <c r="DUT9" s="149"/>
      <c r="DUU9" s="149"/>
      <c r="DUV9" s="149"/>
      <c r="DUW9" s="149"/>
      <c r="DUX9" s="149"/>
      <c r="DUY9" s="149"/>
      <c r="DUZ9" s="149"/>
      <c r="DVA9" s="149"/>
      <c r="DVB9" s="149"/>
      <c r="DVC9" s="149"/>
      <c r="DVD9" s="149"/>
      <c r="DVE9" s="149"/>
      <c r="DVF9" s="149"/>
      <c r="DVG9" s="149"/>
      <c r="DVH9" s="149"/>
      <c r="DVI9" s="149"/>
      <c r="DVJ9" s="149"/>
      <c r="DVK9" s="149"/>
      <c r="DVL9" s="149"/>
      <c r="DVM9" s="149"/>
      <c r="DVN9" s="149"/>
      <c r="DVO9" s="149"/>
      <c r="DVP9" s="149"/>
      <c r="DVQ9" s="149"/>
      <c r="DVR9" s="149"/>
      <c r="DVS9" s="149"/>
      <c r="DVT9" s="149"/>
      <c r="DVU9" s="149"/>
      <c r="DVV9" s="149"/>
      <c r="DVW9" s="149"/>
      <c r="DVX9" s="149"/>
      <c r="DVY9" s="149"/>
      <c r="DVZ9" s="149"/>
      <c r="DWA9" s="149"/>
      <c r="DWB9" s="149"/>
      <c r="DWC9" s="149"/>
      <c r="DWD9" s="149"/>
      <c r="DWE9" s="149"/>
      <c r="DWF9" s="149"/>
      <c r="DWG9" s="149"/>
      <c r="DWH9" s="149"/>
      <c r="DWI9" s="149"/>
      <c r="DWJ9" s="149"/>
      <c r="DWK9" s="149"/>
      <c r="DWL9" s="149"/>
      <c r="DWM9" s="149"/>
      <c r="DWN9" s="149"/>
      <c r="DWO9" s="149"/>
      <c r="DWP9" s="149"/>
      <c r="DWQ9" s="149"/>
      <c r="DWR9" s="149"/>
      <c r="DWS9" s="149"/>
      <c r="DWT9" s="149"/>
      <c r="DWU9" s="149"/>
      <c r="DWV9" s="149"/>
      <c r="DWW9" s="149"/>
      <c r="DWX9" s="149"/>
      <c r="DWY9" s="149"/>
      <c r="DWZ9" s="149"/>
      <c r="DXA9" s="149"/>
      <c r="DXB9" s="149"/>
      <c r="DXC9" s="149"/>
      <c r="DXD9" s="149"/>
      <c r="DXE9" s="149"/>
      <c r="DXF9" s="149"/>
      <c r="DXG9" s="149"/>
      <c r="DXH9" s="149"/>
      <c r="DXI9" s="149"/>
      <c r="DXJ9" s="149"/>
      <c r="DXK9" s="149"/>
      <c r="DXL9" s="149"/>
      <c r="DXM9" s="149"/>
      <c r="DXN9" s="149"/>
      <c r="DXO9" s="149"/>
      <c r="DXP9" s="149"/>
      <c r="DXQ9" s="149"/>
      <c r="DXR9" s="149"/>
      <c r="DXS9" s="149"/>
      <c r="DXT9" s="149"/>
      <c r="DXU9" s="149"/>
      <c r="DXV9" s="149"/>
      <c r="DXW9" s="149"/>
      <c r="DXX9" s="149"/>
      <c r="DXY9" s="149"/>
      <c r="DXZ9" s="149"/>
      <c r="DYA9" s="149"/>
      <c r="DYB9" s="149"/>
      <c r="DYC9" s="149"/>
      <c r="DYD9" s="149"/>
      <c r="DYE9" s="149"/>
      <c r="DYF9" s="149"/>
      <c r="DYG9" s="149"/>
      <c r="DYH9" s="149"/>
      <c r="DYI9" s="149"/>
      <c r="DYJ9" s="149"/>
      <c r="DYK9" s="149"/>
      <c r="DYL9" s="149"/>
      <c r="DYM9" s="149"/>
      <c r="DYN9" s="149"/>
      <c r="DYO9" s="149"/>
      <c r="DYP9" s="149"/>
      <c r="DYQ9" s="149"/>
      <c r="DYR9" s="149"/>
      <c r="DYS9" s="149"/>
      <c r="DYT9" s="149"/>
      <c r="DYU9" s="149"/>
      <c r="DYV9" s="149"/>
      <c r="DYW9" s="149"/>
      <c r="DYX9" s="149"/>
      <c r="DYY9" s="149"/>
      <c r="DYZ9" s="149"/>
      <c r="DZA9" s="149"/>
      <c r="DZB9" s="149"/>
      <c r="DZC9" s="149"/>
      <c r="DZD9" s="149"/>
      <c r="DZE9" s="149"/>
      <c r="DZF9" s="149"/>
      <c r="DZG9" s="149"/>
      <c r="DZH9" s="149"/>
      <c r="DZI9" s="149"/>
      <c r="DZJ9" s="149"/>
      <c r="DZK9" s="149"/>
      <c r="DZL9" s="149"/>
      <c r="DZM9" s="149"/>
      <c r="DZN9" s="149"/>
      <c r="DZO9" s="149"/>
      <c r="DZP9" s="149"/>
      <c r="DZQ9" s="149"/>
      <c r="DZR9" s="149"/>
      <c r="DZS9" s="149"/>
      <c r="DZT9" s="149"/>
      <c r="DZU9" s="149"/>
      <c r="DZV9" s="149"/>
      <c r="DZW9" s="149"/>
      <c r="DZX9" s="149"/>
      <c r="DZY9" s="149"/>
      <c r="DZZ9" s="149"/>
      <c r="EAA9" s="149"/>
      <c r="EAB9" s="149"/>
      <c r="EAC9" s="149"/>
      <c r="EAD9" s="149"/>
      <c r="EAE9" s="149"/>
      <c r="EAF9" s="149"/>
      <c r="EAG9" s="149"/>
      <c r="EAH9" s="149"/>
      <c r="EAI9" s="149"/>
      <c r="EAJ9" s="149"/>
      <c r="EAK9" s="149"/>
      <c r="EAL9" s="149"/>
      <c r="EAM9" s="149"/>
      <c r="EAN9" s="149"/>
      <c r="EAO9" s="149"/>
      <c r="EAP9" s="149"/>
      <c r="EAQ9" s="149"/>
      <c r="EAR9" s="149"/>
      <c r="EAS9" s="149"/>
      <c r="EAT9" s="149"/>
      <c r="EAU9" s="149"/>
      <c r="EAV9" s="149"/>
      <c r="EAW9" s="149"/>
      <c r="EAX9" s="149"/>
      <c r="EAY9" s="149"/>
      <c r="EAZ9" s="149"/>
      <c r="EBA9" s="149"/>
      <c r="EBB9" s="149"/>
      <c r="EBC9" s="149"/>
      <c r="EBD9" s="149"/>
      <c r="EBE9" s="149"/>
      <c r="EBF9" s="149"/>
      <c r="EBG9" s="149"/>
      <c r="EBH9" s="149"/>
      <c r="EBI9" s="149"/>
      <c r="EBJ9" s="149"/>
      <c r="EBK9" s="149"/>
      <c r="EBL9" s="149"/>
      <c r="EBM9" s="149"/>
      <c r="EBN9" s="149"/>
      <c r="EBO9" s="149"/>
      <c r="EBP9" s="149"/>
      <c r="EBQ9" s="149"/>
      <c r="EBR9" s="149"/>
      <c r="EBS9" s="149"/>
      <c r="EBT9" s="149"/>
      <c r="EBU9" s="149"/>
      <c r="EBV9" s="149"/>
      <c r="EBW9" s="149"/>
      <c r="EBX9" s="149"/>
      <c r="EBY9" s="149"/>
      <c r="EBZ9" s="149"/>
      <c r="ECA9" s="149"/>
      <c r="ECB9" s="149"/>
      <c r="ECC9" s="149"/>
      <c r="ECD9" s="149"/>
      <c r="ECE9" s="149"/>
      <c r="ECF9" s="149"/>
      <c r="ECG9" s="149"/>
      <c r="ECH9" s="149"/>
      <c r="ECI9" s="149"/>
      <c r="ECJ9" s="149"/>
      <c r="ECK9" s="149"/>
      <c r="ECL9" s="149"/>
      <c r="ECM9" s="149"/>
      <c r="ECN9" s="149"/>
      <c r="ECO9" s="149"/>
      <c r="ECP9" s="149"/>
      <c r="ECQ9" s="149"/>
      <c r="ECR9" s="149"/>
      <c r="ECS9" s="149"/>
      <c r="ECT9" s="149"/>
      <c r="ECU9" s="149"/>
      <c r="ECV9" s="149"/>
      <c r="ECW9" s="149"/>
      <c r="ECX9" s="149"/>
      <c r="ECY9" s="149"/>
      <c r="ECZ9" s="149"/>
      <c r="EDA9" s="149"/>
      <c r="EDB9" s="149"/>
      <c r="EDC9" s="149"/>
      <c r="EDD9" s="149"/>
      <c r="EDE9" s="149"/>
      <c r="EDF9" s="149"/>
      <c r="EDG9" s="149"/>
      <c r="EDH9" s="149"/>
      <c r="EDI9" s="149"/>
      <c r="EDJ9" s="149"/>
      <c r="EDK9" s="149"/>
      <c r="EDL9" s="149"/>
      <c r="EDM9" s="149"/>
      <c r="EDN9" s="149"/>
      <c r="EDO9" s="149"/>
      <c r="EDP9" s="149"/>
      <c r="EDQ9" s="149"/>
      <c r="EDR9" s="149"/>
      <c r="EDS9" s="149"/>
      <c r="EDT9" s="149"/>
      <c r="EDU9" s="149"/>
      <c r="EDV9" s="149"/>
      <c r="EDW9" s="149"/>
      <c r="EDX9" s="149"/>
      <c r="EDY9" s="149"/>
      <c r="EDZ9" s="149"/>
      <c r="EEA9" s="149"/>
      <c r="EEB9" s="149"/>
      <c r="EEC9" s="149"/>
      <c r="EED9" s="149"/>
      <c r="EEE9" s="149"/>
      <c r="EEF9" s="149"/>
      <c r="EEG9" s="149"/>
      <c r="EEH9" s="149"/>
      <c r="EEI9" s="149"/>
      <c r="EEJ9" s="149"/>
      <c r="EEK9" s="149"/>
      <c r="EEL9" s="149"/>
      <c r="EEM9" s="149"/>
      <c r="EEN9" s="149"/>
      <c r="EEO9" s="149"/>
      <c r="EEP9" s="149"/>
      <c r="EEQ9" s="149"/>
      <c r="EER9" s="149"/>
      <c r="EES9" s="149"/>
      <c r="EET9" s="149"/>
      <c r="EEU9" s="149"/>
      <c r="EEV9" s="149"/>
      <c r="EEW9" s="149"/>
      <c r="EEX9" s="149"/>
      <c r="EEY9" s="149"/>
      <c r="EEZ9" s="149"/>
      <c r="EFA9" s="149"/>
      <c r="EFB9" s="149"/>
      <c r="EFC9" s="149"/>
      <c r="EFD9" s="149"/>
      <c r="EFE9" s="149"/>
      <c r="EFF9" s="149"/>
      <c r="EFG9" s="149"/>
      <c r="EFH9" s="149"/>
      <c r="EFI9" s="149"/>
      <c r="EFJ9" s="149"/>
      <c r="EFK9" s="149"/>
      <c r="EFL9" s="149"/>
      <c r="EFM9" s="149"/>
      <c r="EFN9" s="149"/>
      <c r="EFO9" s="149"/>
      <c r="EFP9" s="149"/>
      <c r="EFQ9" s="149"/>
      <c r="EFR9" s="149"/>
      <c r="EFS9" s="149"/>
      <c r="EFT9" s="149"/>
      <c r="EFU9" s="149"/>
      <c r="EFV9" s="149"/>
      <c r="EFW9" s="149"/>
      <c r="EFX9" s="149"/>
      <c r="EFY9" s="149"/>
      <c r="EFZ9" s="149"/>
      <c r="EGA9" s="149"/>
      <c r="EGB9" s="149"/>
      <c r="EGC9" s="149"/>
      <c r="EGD9" s="149"/>
      <c r="EGE9" s="149"/>
      <c r="EGF9" s="149"/>
      <c r="EGG9" s="149"/>
      <c r="EGH9" s="149"/>
      <c r="EGI9" s="149"/>
      <c r="EGJ9" s="149"/>
      <c r="EGK9" s="149"/>
      <c r="EGL9" s="149"/>
      <c r="EGM9" s="149"/>
      <c r="EGN9" s="149"/>
      <c r="EGO9" s="149"/>
      <c r="EGP9" s="149"/>
      <c r="EGQ9" s="149"/>
      <c r="EGR9" s="149"/>
      <c r="EGS9" s="149"/>
      <c r="EGT9" s="149"/>
      <c r="EGU9" s="149"/>
      <c r="EGV9" s="149"/>
      <c r="EGW9" s="149"/>
      <c r="EGX9" s="149"/>
      <c r="EGY9" s="149"/>
      <c r="EGZ9" s="149"/>
      <c r="EHA9" s="149"/>
      <c r="EHB9" s="149"/>
      <c r="EHC9" s="149"/>
      <c r="EHD9" s="149"/>
      <c r="EHE9" s="149"/>
      <c r="EHF9" s="149"/>
      <c r="EHG9" s="149"/>
      <c r="EHH9" s="149"/>
      <c r="EHI9" s="149"/>
      <c r="EHJ9" s="149"/>
      <c r="EHK9" s="149"/>
      <c r="EHL9" s="149"/>
      <c r="EHM9" s="149"/>
      <c r="EHN9" s="149"/>
      <c r="EHO9" s="149"/>
      <c r="EHP9" s="149"/>
      <c r="EHQ9" s="149"/>
      <c r="EHR9" s="149"/>
      <c r="EHS9" s="149"/>
      <c r="EHT9" s="149"/>
      <c r="EHU9" s="149"/>
      <c r="EHV9" s="149"/>
      <c r="EHW9" s="149"/>
      <c r="EHX9" s="149"/>
      <c r="EHY9" s="149"/>
      <c r="EHZ9" s="149"/>
      <c r="EIA9" s="149"/>
      <c r="EIB9" s="149"/>
      <c r="EIC9" s="149"/>
      <c r="EID9" s="149"/>
      <c r="EIE9" s="149"/>
      <c r="EIF9" s="149"/>
      <c r="EIG9" s="149"/>
      <c r="EIH9" s="149"/>
      <c r="EII9" s="149"/>
      <c r="EIJ9" s="149"/>
      <c r="EIK9" s="149"/>
      <c r="EIL9" s="149"/>
      <c r="EIM9" s="149"/>
      <c r="EIN9" s="149"/>
      <c r="EIO9" s="149"/>
      <c r="EIP9" s="149"/>
      <c r="EIQ9" s="149"/>
      <c r="EIR9" s="149"/>
      <c r="EIS9" s="149"/>
      <c r="EIT9" s="149"/>
      <c r="EIU9" s="149"/>
      <c r="EIV9" s="149"/>
      <c r="EIW9" s="149"/>
      <c r="EIX9" s="149"/>
      <c r="EIY9" s="149"/>
      <c r="EIZ9" s="149"/>
      <c r="EJA9" s="149"/>
      <c r="EJB9" s="149"/>
      <c r="EJC9" s="149"/>
      <c r="EJD9" s="149"/>
      <c r="EJE9" s="149"/>
      <c r="EJF9" s="149"/>
      <c r="EJG9" s="149"/>
      <c r="EJH9" s="149"/>
      <c r="EJI9" s="149"/>
      <c r="EJJ9" s="149"/>
      <c r="EJK9" s="149"/>
      <c r="EJL9" s="149"/>
      <c r="EJM9" s="149"/>
      <c r="EJN9" s="149"/>
      <c r="EJO9" s="149"/>
      <c r="EJP9" s="149"/>
      <c r="EJQ9" s="149"/>
      <c r="EJR9" s="149"/>
      <c r="EJS9" s="149"/>
      <c r="EJT9" s="149"/>
      <c r="EJU9" s="149"/>
      <c r="EJV9" s="149"/>
      <c r="EJW9" s="149"/>
      <c r="EJX9" s="149"/>
      <c r="EJY9" s="149"/>
      <c r="EJZ9" s="149"/>
      <c r="EKA9" s="149"/>
      <c r="EKB9" s="149"/>
      <c r="EKC9" s="149"/>
      <c r="EKD9" s="149"/>
      <c r="EKE9" s="149"/>
      <c r="EKF9" s="149"/>
      <c r="EKG9" s="149"/>
      <c r="EKH9" s="149"/>
      <c r="EKI9" s="149"/>
      <c r="EKJ9" s="149"/>
      <c r="EKK9" s="149"/>
      <c r="EKL9" s="149"/>
      <c r="EKM9" s="149"/>
      <c r="EKN9" s="149"/>
      <c r="EKO9" s="149"/>
      <c r="EKP9" s="149"/>
      <c r="EKQ9" s="149"/>
      <c r="EKR9" s="149"/>
      <c r="EKS9" s="149"/>
      <c r="EKT9" s="149"/>
      <c r="EKU9" s="149"/>
      <c r="EKV9" s="149"/>
      <c r="EKW9" s="149"/>
      <c r="EKX9" s="149"/>
      <c r="EKY9" s="149"/>
      <c r="EKZ9" s="149"/>
      <c r="ELA9" s="149"/>
      <c r="ELB9" s="149"/>
      <c r="ELC9" s="149"/>
      <c r="ELD9" s="149"/>
      <c r="ELE9" s="149"/>
      <c r="ELF9" s="149"/>
      <c r="ELG9" s="149"/>
      <c r="ELH9" s="149"/>
      <c r="ELI9" s="149"/>
      <c r="ELJ9" s="149"/>
      <c r="ELK9" s="149"/>
      <c r="ELL9" s="149"/>
      <c r="ELM9" s="149"/>
      <c r="ELN9" s="149"/>
      <c r="ELO9" s="149"/>
      <c r="ELP9" s="149"/>
      <c r="ELQ9" s="149"/>
      <c r="ELR9" s="149"/>
      <c r="ELS9" s="149"/>
      <c r="ELT9" s="149"/>
      <c r="ELU9" s="149"/>
      <c r="ELV9" s="149"/>
      <c r="ELW9" s="149"/>
      <c r="ELX9" s="149"/>
      <c r="ELY9" s="149"/>
      <c r="ELZ9" s="149"/>
      <c r="EMA9" s="149"/>
      <c r="EMB9" s="149"/>
      <c r="EMC9" s="149"/>
      <c r="EMD9" s="149"/>
      <c r="EME9" s="149"/>
      <c r="EMF9" s="149"/>
      <c r="EMG9" s="149"/>
      <c r="EMH9" s="149"/>
      <c r="EMI9" s="149"/>
      <c r="EMJ9" s="149"/>
      <c r="EMK9" s="149"/>
      <c r="EML9" s="149"/>
      <c r="EMM9" s="149"/>
      <c r="EMN9" s="149"/>
      <c r="EMO9" s="149"/>
      <c r="EMP9" s="149"/>
      <c r="EMQ9" s="149"/>
      <c r="EMR9" s="149"/>
      <c r="EMS9" s="149"/>
      <c r="EMT9" s="149"/>
      <c r="EMU9" s="149"/>
      <c r="EMV9" s="149"/>
      <c r="EMW9" s="149"/>
      <c r="EMX9" s="149"/>
      <c r="EMY9" s="149"/>
      <c r="EMZ9" s="149"/>
      <c r="ENA9" s="149"/>
      <c r="ENB9" s="149"/>
      <c r="ENC9" s="149"/>
      <c r="END9" s="149"/>
      <c r="ENE9" s="149"/>
      <c r="ENF9" s="149"/>
      <c r="ENG9" s="149"/>
      <c r="ENH9" s="149"/>
      <c r="ENI9" s="149"/>
      <c r="ENJ9" s="149"/>
      <c r="ENK9" s="149"/>
      <c r="ENL9" s="149"/>
      <c r="ENM9" s="149"/>
      <c r="ENN9" s="149"/>
      <c r="ENO9" s="149"/>
      <c r="ENP9" s="149"/>
      <c r="ENQ9" s="149"/>
      <c r="ENR9" s="149"/>
      <c r="ENS9" s="149"/>
      <c r="ENT9" s="149"/>
      <c r="ENU9" s="149"/>
      <c r="ENV9" s="149"/>
      <c r="ENW9" s="149"/>
      <c r="ENX9" s="149"/>
      <c r="ENY9" s="149"/>
      <c r="ENZ9" s="149"/>
      <c r="EOA9" s="149"/>
      <c r="EOB9" s="149"/>
      <c r="EOC9" s="149"/>
      <c r="EOD9" s="149"/>
      <c r="EOE9" s="149"/>
      <c r="EOF9" s="149"/>
      <c r="EOG9" s="149"/>
      <c r="EOH9" s="149"/>
      <c r="EOI9" s="149"/>
      <c r="EOJ9" s="149"/>
      <c r="EOK9" s="149"/>
      <c r="EOL9" s="149"/>
      <c r="EOM9" s="149"/>
      <c r="EON9" s="149"/>
      <c r="EOO9" s="149"/>
      <c r="EOP9" s="149"/>
      <c r="EOQ9" s="149"/>
      <c r="EOR9" s="149"/>
      <c r="EOS9" s="149"/>
      <c r="EOT9" s="149"/>
      <c r="EOU9" s="149"/>
      <c r="EOV9" s="149"/>
      <c r="EOW9" s="149"/>
      <c r="EOX9" s="149"/>
      <c r="EOY9" s="149"/>
      <c r="EOZ9" s="149"/>
      <c r="EPA9" s="149"/>
      <c r="EPB9" s="149"/>
      <c r="EPC9" s="149"/>
      <c r="EPD9" s="149"/>
      <c r="EPE9" s="149"/>
      <c r="EPF9" s="149"/>
      <c r="EPG9" s="149"/>
      <c r="EPH9" s="149"/>
      <c r="EPI9" s="149"/>
      <c r="EPJ9" s="149"/>
      <c r="EPK9" s="149"/>
      <c r="EPL9" s="149"/>
      <c r="EPM9" s="149"/>
      <c r="EPN9" s="149"/>
      <c r="EPO9" s="149"/>
      <c r="EPP9" s="149"/>
      <c r="EPQ9" s="149"/>
      <c r="EPR9" s="149"/>
      <c r="EPS9" s="149"/>
      <c r="EPT9" s="149"/>
      <c r="EPU9" s="149"/>
      <c r="EPV9" s="149"/>
      <c r="EPW9" s="149"/>
      <c r="EPX9" s="149"/>
      <c r="EPY9" s="149"/>
      <c r="EPZ9" s="149"/>
      <c r="EQA9" s="149"/>
      <c r="EQB9" s="149"/>
      <c r="EQC9" s="149"/>
      <c r="EQD9" s="149"/>
      <c r="EQE9" s="149"/>
      <c r="EQF9" s="149"/>
      <c r="EQG9" s="149"/>
      <c r="EQH9" s="149"/>
      <c r="EQI9" s="149"/>
      <c r="EQJ9" s="149"/>
      <c r="EQK9" s="149"/>
      <c r="EQL9" s="149"/>
      <c r="EQM9" s="149"/>
      <c r="EQN9" s="149"/>
      <c r="EQO9" s="149"/>
      <c r="EQP9" s="149"/>
      <c r="EQQ9" s="149"/>
      <c r="EQR9" s="149"/>
      <c r="EQS9" s="149"/>
      <c r="EQT9" s="149"/>
      <c r="EQU9" s="149"/>
      <c r="EQV9" s="149"/>
      <c r="EQW9" s="149"/>
      <c r="EQX9" s="149"/>
      <c r="EQY9" s="149"/>
      <c r="EQZ9" s="149"/>
      <c r="ERA9" s="149"/>
      <c r="ERB9" s="149"/>
      <c r="ERC9" s="149"/>
      <c r="ERD9" s="149"/>
      <c r="ERE9" s="149"/>
      <c r="ERF9" s="149"/>
      <c r="ERG9" s="149"/>
      <c r="ERH9" s="149"/>
      <c r="ERI9" s="149"/>
      <c r="ERJ9" s="149"/>
      <c r="ERK9" s="149"/>
      <c r="ERL9" s="149"/>
      <c r="ERM9" s="149"/>
      <c r="ERN9" s="149"/>
      <c r="ERO9" s="149"/>
      <c r="ERP9" s="149"/>
      <c r="ERQ9" s="149"/>
      <c r="ERR9" s="149"/>
      <c r="ERS9" s="149"/>
      <c r="ERT9" s="149"/>
      <c r="ERU9" s="149"/>
      <c r="ERV9" s="149"/>
      <c r="ERW9" s="149"/>
      <c r="ERX9" s="149"/>
      <c r="ERY9" s="149"/>
      <c r="ERZ9" s="149"/>
      <c r="ESA9" s="149"/>
      <c r="ESB9" s="149"/>
      <c r="ESC9" s="149"/>
      <c r="ESD9" s="149"/>
      <c r="ESE9" s="149"/>
      <c r="ESF9" s="149"/>
      <c r="ESG9" s="149"/>
      <c r="ESH9" s="149"/>
      <c r="ESI9" s="149"/>
      <c r="ESJ9" s="149"/>
      <c r="ESK9" s="149"/>
      <c r="ESL9" s="149"/>
      <c r="ESM9" s="149"/>
      <c r="ESN9" s="149"/>
      <c r="ESO9" s="149"/>
      <c r="ESP9" s="149"/>
      <c r="ESQ9" s="149"/>
      <c r="ESR9" s="149"/>
      <c r="ESS9" s="149"/>
      <c r="EST9" s="149"/>
      <c r="ESU9" s="149"/>
      <c r="ESV9" s="149"/>
      <c r="ESW9" s="149"/>
      <c r="ESX9" s="149"/>
      <c r="ESY9" s="149"/>
      <c r="ESZ9" s="149"/>
      <c r="ETA9" s="149"/>
      <c r="ETB9" s="149"/>
      <c r="ETC9" s="149"/>
      <c r="ETD9" s="149"/>
      <c r="ETE9" s="149"/>
      <c r="ETF9" s="149"/>
      <c r="ETG9" s="149"/>
      <c r="ETH9" s="149"/>
      <c r="ETI9" s="149"/>
      <c r="ETJ9" s="149"/>
      <c r="ETK9" s="149"/>
      <c r="ETL9" s="149"/>
      <c r="ETM9" s="149"/>
      <c r="ETN9" s="149"/>
      <c r="ETO9" s="149"/>
      <c r="ETP9" s="149"/>
      <c r="ETQ9" s="149"/>
      <c r="ETR9" s="149"/>
      <c r="ETS9" s="149"/>
      <c r="ETT9" s="149"/>
      <c r="ETU9" s="149"/>
      <c r="ETV9" s="149"/>
      <c r="ETW9" s="149"/>
      <c r="ETX9" s="149"/>
      <c r="ETY9" s="149"/>
      <c r="ETZ9" s="149"/>
      <c r="EUA9" s="149"/>
      <c r="EUB9" s="149"/>
      <c r="EUC9" s="149"/>
      <c r="EUD9" s="149"/>
      <c r="EUE9" s="149"/>
      <c r="EUF9" s="149"/>
      <c r="EUG9" s="149"/>
      <c r="EUH9" s="149"/>
      <c r="EUI9" s="149"/>
      <c r="EUJ9" s="149"/>
      <c r="EUK9" s="149"/>
      <c r="EUL9" s="149"/>
      <c r="EUM9" s="149"/>
      <c r="EUN9" s="149"/>
      <c r="EUO9" s="149"/>
      <c r="EUP9" s="149"/>
      <c r="EUQ9" s="149"/>
      <c r="EUR9" s="149"/>
      <c r="EUS9" s="149"/>
      <c r="EUT9" s="149"/>
      <c r="EUU9" s="149"/>
      <c r="EUV9" s="149"/>
      <c r="EUW9" s="149"/>
      <c r="EUX9" s="149"/>
      <c r="EUY9" s="149"/>
      <c r="EUZ9" s="149"/>
      <c r="EVA9" s="149"/>
      <c r="EVB9" s="149"/>
      <c r="EVC9" s="149"/>
      <c r="EVD9" s="149"/>
      <c r="EVE9" s="149"/>
      <c r="EVF9" s="149"/>
      <c r="EVG9" s="149"/>
      <c r="EVH9" s="149"/>
      <c r="EVI9" s="149"/>
      <c r="EVJ9" s="149"/>
      <c r="EVK9" s="149"/>
      <c r="EVL9" s="149"/>
      <c r="EVM9" s="149"/>
      <c r="EVN9" s="149"/>
      <c r="EVO9" s="149"/>
      <c r="EVP9" s="149"/>
      <c r="EVQ9" s="149"/>
      <c r="EVR9" s="149"/>
      <c r="EVS9" s="149"/>
      <c r="EVT9" s="149"/>
      <c r="EVU9" s="149"/>
      <c r="EVV9" s="149"/>
      <c r="EVW9" s="149"/>
      <c r="EVX9" s="149"/>
      <c r="EVY9" s="149"/>
      <c r="EVZ9" s="149"/>
      <c r="EWA9" s="149"/>
      <c r="EWB9" s="149"/>
      <c r="EWC9" s="149"/>
      <c r="EWD9" s="149"/>
      <c r="EWE9" s="149"/>
      <c r="EWF9" s="149"/>
      <c r="EWG9" s="149"/>
      <c r="EWH9" s="149"/>
      <c r="EWI9" s="149"/>
      <c r="EWJ9" s="149"/>
      <c r="EWK9" s="149"/>
      <c r="EWL9" s="149"/>
      <c r="EWM9" s="149"/>
      <c r="EWN9" s="149"/>
      <c r="EWO9" s="149"/>
      <c r="EWP9" s="149"/>
      <c r="EWQ9" s="149"/>
      <c r="EWR9" s="149"/>
      <c r="EWS9" s="149"/>
      <c r="EWT9" s="149"/>
      <c r="EWU9" s="149"/>
      <c r="EWV9" s="149"/>
      <c r="EWW9" s="149"/>
      <c r="EWX9" s="149"/>
      <c r="EWY9" s="149"/>
      <c r="EWZ9" s="149"/>
      <c r="EXA9" s="149"/>
      <c r="EXB9" s="149"/>
      <c r="EXC9" s="149"/>
      <c r="EXD9" s="149"/>
      <c r="EXE9" s="149"/>
      <c r="EXF9" s="149"/>
      <c r="EXG9" s="149"/>
      <c r="EXH9" s="149"/>
      <c r="EXI9" s="149"/>
      <c r="EXJ9" s="149"/>
      <c r="EXK9" s="149"/>
      <c r="EXL9" s="149"/>
      <c r="EXM9" s="149"/>
      <c r="EXN9" s="149"/>
      <c r="EXO9" s="149"/>
      <c r="EXP9" s="149"/>
      <c r="EXQ9" s="149"/>
      <c r="EXR9" s="149"/>
      <c r="EXS9" s="149"/>
      <c r="EXT9" s="149"/>
      <c r="EXU9" s="149"/>
      <c r="EXV9" s="149"/>
      <c r="EXW9" s="149"/>
      <c r="EXX9" s="149"/>
      <c r="EXY9" s="149"/>
      <c r="EXZ9" s="149"/>
      <c r="EYA9" s="149"/>
      <c r="EYB9" s="149"/>
      <c r="EYC9" s="149"/>
      <c r="EYD9" s="149"/>
      <c r="EYE9" s="149"/>
      <c r="EYF9" s="149"/>
      <c r="EYG9" s="149"/>
      <c r="EYH9" s="149"/>
      <c r="EYI9" s="149"/>
      <c r="EYJ9" s="149"/>
      <c r="EYK9" s="149"/>
      <c r="EYL9" s="149"/>
      <c r="EYM9" s="149"/>
      <c r="EYN9" s="149"/>
      <c r="EYO9" s="149"/>
      <c r="EYP9" s="149"/>
      <c r="EYQ9" s="149"/>
      <c r="EYR9" s="149"/>
      <c r="EYS9" s="149"/>
      <c r="EYT9" s="149"/>
      <c r="EYU9" s="149"/>
      <c r="EYV9" s="149"/>
      <c r="EYW9" s="149"/>
      <c r="EYX9" s="149"/>
      <c r="EYY9" s="149"/>
      <c r="EYZ9" s="149"/>
      <c r="EZA9" s="149"/>
      <c r="EZB9" s="149"/>
      <c r="EZC9" s="149"/>
      <c r="EZD9" s="149"/>
      <c r="EZE9" s="149"/>
      <c r="EZF9" s="149"/>
      <c r="EZG9" s="149"/>
      <c r="EZH9" s="149"/>
      <c r="EZI9" s="149"/>
      <c r="EZJ9" s="149"/>
      <c r="EZK9" s="149"/>
      <c r="EZL9" s="149"/>
      <c r="EZM9" s="149"/>
      <c r="EZN9" s="149"/>
      <c r="EZO9" s="149"/>
      <c r="EZP9" s="149"/>
      <c r="EZQ9" s="149"/>
      <c r="EZR9" s="149"/>
      <c r="EZS9" s="149"/>
      <c r="EZT9" s="149"/>
      <c r="EZU9" s="149"/>
      <c r="EZV9" s="149"/>
      <c r="EZW9" s="149"/>
      <c r="EZX9" s="149"/>
      <c r="EZY9" s="149"/>
      <c r="EZZ9" s="149"/>
      <c r="FAA9" s="149"/>
      <c r="FAB9" s="149"/>
      <c r="FAC9" s="149"/>
      <c r="FAD9" s="149"/>
      <c r="FAE9" s="149"/>
      <c r="FAF9" s="149"/>
      <c r="FAG9" s="149"/>
      <c r="FAH9" s="149"/>
      <c r="FAI9" s="149"/>
      <c r="FAJ9" s="149"/>
      <c r="FAK9" s="149"/>
      <c r="FAL9" s="149"/>
      <c r="FAM9" s="149"/>
      <c r="FAN9" s="149"/>
      <c r="FAO9" s="149"/>
      <c r="FAP9" s="149"/>
      <c r="FAQ9" s="149"/>
      <c r="FAR9" s="149"/>
      <c r="FAS9" s="149"/>
      <c r="FAT9" s="149"/>
      <c r="FAU9" s="149"/>
      <c r="FAV9" s="149"/>
      <c r="FAW9" s="149"/>
      <c r="FAX9" s="149"/>
      <c r="FAY9" s="149"/>
      <c r="FAZ9" s="149"/>
      <c r="FBA9" s="149"/>
      <c r="FBB9" s="149"/>
      <c r="FBC9" s="149"/>
      <c r="FBD9" s="149"/>
      <c r="FBE9" s="149"/>
      <c r="FBF9" s="149"/>
      <c r="FBG9" s="149"/>
      <c r="FBH9" s="149"/>
      <c r="FBI9" s="149"/>
      <c r="FBJ9" s="149"/>
      <c r="FBK9" s="149"/>
      <c r="FBL9" s="149"/>
      <c r="FBM9" s="149"/>
      <c r="FBN9" s="149"/>
      <c r="FBO9" s="149"/>
      <c r="FBP9" s="149"/>
      <c r="FBQ9" s="149"/>
      <c r="FBR9" s="149"/>
      <c r="FBS9" s="149"/>
      <c r="FBT9" s="149"/>
      <c r="FBU9" s="149"/>
      <c r="FBV9" s="149"/>
      <c r="FBW9" s="149"/>
      <c r="FBX9" s="149"/>
      <c r="FBY9" s="149"/>
      <c r="FBZ9" s="149"/>
      <c r="FCA9" s="149"/>
      <c r="FCB9" s="149"/>
      <c r="FCC9" s="149"/>
      <c r="FCD9" s="149"/>
      <c r="FCE9" s="149"/>
      <c r="FCF9" s="149"/>
      <c r="FCG9" s="149"/>
      <c r="FCH9" s="149"/>
      <c r="FCI9" s="149"/>
      <c r="FCJ9" s="149"/>
      <c r="FCK9" s="149"/>
      <c r="FCL9" s="149"/>
      <c r="FCM9" s="149"/>
      <c r="FCN9" s="149"/>
      <c r="FCO9" s="149"/>
      <c r="FCP9" s="149"/>
      <c r="FCQ9" s="149"/>
      <c r="FCR9" s="149"/>
      <c r="FCS9" s="149"/>
      <c r="FCT9" s="149"/>
      <c r="FCU9" s="149"/>
      <c r="FCV9" s="149"/>
      <c r="FCW9" s="149"/>
      <c r="FCX9" s="149"/>
      <c r="FCY9" s="149"/>
      <c r="FCZ9" s="149"/>
      <c r="FDA9" s="149"/>
      <c r="FDB9" s="149"/>
      <c r="FDC9" s="149"/>
      <c r="FDD9" s="149"/>
      <c r="FDE9" s="149"/>
      <c r="FDF9" s="149"/>
      <c r="FDG9" s="149"/>
      <c r="FDH9" s="149"/>
      <c r="FDI9" s="149"/>
      <c r="FDJ9" s="149"/>
      <c r="FDK9" s="149"/>
      <c r="FDL9" s="149"/>
      <c r="FDM9" s="149"/>
      <c r="FDN9" s="149"/>
      <c r="FDO9" s="149"/>
      <c r="FDP9" s="149"/>
      <c r="FDQ9" s="149"/>
      <c r="FDR9" s="149"/>
      <c r="FDS9" s="149"/>
      <c r="FDT9" s="149"/>
      <c r="FDU9" s="149"/>
      <c r="FDV9" s="149"/>
      <c r="FDW9" s="149"/>
      <c r="FDX9" s="149"/>
      <c r="FDY9" s="149"/>
      <c r="FDZ9" s="149"/>
      <c r="FEA9" s="149"/>
      <c r="FEB9" s="149"/>
      <c r="FEC9" s="149"/>
      <c r="FED9" s="149"/>
      <c r="FEE9" s="149"/>
      <c r="FEF9" s="149"/>
      <c r="FEG9" s="149"/>
      <c r="FEH9" s="149"/>
      <c r="FEI9" s="149"/>
      <c r="FEJ9" s="149"/>
      <c r="FEK9" s="149"/>
      <c r="FEL9" s="149"/>
      <c r="FEM9" s="149"/>
      <c r="FEN9" s="149"/>
      <c r="FEO9" s="149"/>
      <c r="FEP9" s="149"/>
      <c r="FEQ9" s="149"/>
      <c r="FER9" s="149"/>
      <c r="FES9" s="149"/>
      <c r="FET9" s="149"/>
      <c r="FEU9" s="149"/>
      <c r="FEV9" s="149"/>
      <c r="FEW9" s="149"/>
      <c r="FEX9" s="149"/>
      <c r="FEY9" s="149"/>
      <c r="FEZ9" s="149"/>
      <c r="FFA9" s="149"/>
      <c r="FFB9" s="149"/>
      <c r="FFC9" s="149"/>
      <c r="FFD9" s="149"/>
      <c r="FFE9" s="149"/>
      <c r="FFF9" s="149"/>
      <c r="FFG9" s="149"/>
      <c r="FFH9" s="149"/>
      <c r="FFI9" s="149"/>
      <c r="FFJ9" s="149"/>
      <c r="FFK9" s="149"/>
      <c r="FFL9" s="149"/>
      <c r="FFM9" s="149"/>
      <c r="FFN9" s="149"/>
      <c r="FFO9" s="149"/>
      <c r="FFP9" s="149"/>
      <c r="FFQ9" s="149"/>
      <c r="FFR9" s="149"/>
      <c r="FFS9" s="149"/>
      <c r="FFT9" s="149"/>
      <c r="FFU9" s="149"/>
      <c r="FFV9" s="149"/>
      <c r="FFW9" s="149"/>
      <c r="FFX9" s="149"/>
      <c r="FFY9" s="149"/>
      <c r="FFZ9" s="149"/>
      <c r="FGA9" s="149"/>
      <c r="FGB9" s="149"/>
      <c r="FGC9" s="149"/>
      <c r="FGD9" s="149"/>
      <c r="FGE9" s="149"/>
      <c r="FGF9" s="149"/>
      <c r="FGG9" s="149"/>
      <c r="FGH9" s="149"/>
      <c r="FGI9" s="149"/>
      <c r="FGJ9" s="149"/>
      <c r="FGK9" s="149"/>
      <c r="FGL9" s="149"/>
      <c r="FGM9" s="149"/>
      <c r="FGN9" s="149"/>
      <c r="FGO9" s="149"/>
      <c r="FGP9" s="149"/>
      <c r="FGQ9" s="149"/>
      <c r="FGR9" s="149"/>
      <c r="FGS9" s="149"/>
      <c r="FGT9" s="149"/>
      <c r="FGU9" s="149"/>
      <c r="FGV9" s="149"/>
      <c r="FGW9" s="149"/>
      <c r="FGX9" s="149"/>
      <c r="FGY9" s="149"/>
      <c r="FGZ9" s="149"/>
      <c r="FHA9" s="149"/>
      <c r="FHB9" s="149"/>
      <c r="FHC9" s="149"/>
      <c r="FHD9" s="149"/>
      <c r="FHE9" s="149"/>
      <c r="FHF9" s="149"/>
      <c r="FHG9" s="149"/>
      <c r="FHH9" s="149"/>
      <c r="FHI9" s="149"/>
      <c r="FHJ9" s="149"/>
      <c r="FHK9" s="149"/>
      <c r="FHL9" s="149"/>
      <c r="FHM9" s="149"/>
      <c r="FHN9" s="149"/>
      <c r="FHO9" s="149"/>
      <c r="FHP9" s="149"/>
      <c r="FHQ9" s="149"/>
      <c r="FHR9" s="149"/>
      <c r="FHS9" s="149"/>
      <c r="FHT9" s="149"/>
      <c r="FHU9" s="149"/>
      <c r="FHV9" s="149"/>
      <c r="FHW9" s="149"/>
      <c r="FHX9" s="149"/>
      <c r="FHY9" s="149"/>
      <c r="FHZ9" s="149"/>
      <c r="FIA9" s="149"/>
      <c r="FIB9" s="149"/>
      <c r="FIC9" s="149"/>
      <c r="FID9" s="149"/>
      <c r="FIE9" s="149"/>
      <c r="FIF9" s="149"/>
      <c r="FIG9" s="149"/>
      <c r="FIH9" s="149"/>
      <c r="FII9" s="149"/>
      <c r="FIJ9" s="149"/>
      <c r="FIK9" s="149"/>
      <c r="FIL9" s="149"/>
      <c r="FIM9" s="149"/>
      <c r="FIN9" s="149"/>
      <c r="FIO9" s="149"/>
      <c r="FIP9" s="149"/>
      <c r="FIQ9" s="149"/>
      <c r="FIR9" s="149"/>
      <c r="FIS9" s="149"/>
      <c r="FIT9" s="149"/>
      <c r="FIU9" s="149"/>
      <c r="FIV9" s="149"/>
      <c r="FIW9" s="149"/>
      <c r="FIX9" s="149"/>
      <c r="FIY9" s="149"/>
      <c r="FIZ9" s="149"/>
      <c r="FJA9" s="149"/>
      <c r="FJB9" s="149"/>
      <c r="FJC9" s="149"/>
      <c r="FJD9" s="149"/>
      <c r="FJE9" s="149"/>
      <c r="FJF9" s="149"/>
      <c r="FJG9" s="149"/>
      <c r="FJH9" s="149"/>
      <c r="FJI9" s="149"/>
      <c r="FJJ9" s="149"/>
      <c r="FJK9" s="149"/>
      <c r="FJL9" s="149"/>
      <c r="FJM9" s="149"/>
      <c r="FJN9" s="149"/>
      <c r="FJO9" s="149"/>
      <c r="FJP9" s="149"/>
      <c r="FJQ9" s="149"/>
      <c r="FJR9" s="149"/>
      <c r="FJS9" s="149"/>
      <c r="FJT9" s="149"/>
      <c r="FJU9" s="149"/>
      <c r="FJV9" s="149"/>
      <c r="FJW9" s="149"/>
      <c r="FJX9" s="149"/>
      <c r="FJY9" s="149"/>
      <c r="FJZ9" s="149"/>
      <c r="FKA9" s="149"/>
      <c r="FKB9" s="149"/>
      <c r="FKC9" s="149"/>
      <c r="FKD9" s="149"/>
      <c r="FKE9" s="149"/>
      <c r="FKF9" s="149"/>
      <c r="FKG9" s="149"/>
      <c r="FKH9" s="149"/>
      <c r="FKI9" s="149"/>
      <c r="FKJ9" s="149"/>
      <c r="FKK9" s="149"/>
      <c r="FKL9" s="149"/>
      <c r="FKM9" s="149"/>
      <c r="FKN9" s="149"/>
      <c r="FKO9" s="149"/>
      <c r="FKP9" s="149"/>
      <c r="FKQ9" s="149"/>
      <c r="FKR9" s="149"/>
      <c r="FKS9" s="149"/>
      <c r="FKT9" s="149"/>
      <c r="FKU9" s="149"/>
      <c r="FKV9" s="149"/>
      <c r="FKW9" s="149"/>
      <c r="FKX9" s="149"/>
      <c r="FKY9" s="149"/>
      <c r="FKZ9" s="149"/>
      <c r="FLA9" s="149"/>
      <c r="FLB9" s="149"/>
      <c r="FLC9" s="149"/>
      <c r="FLD9" s="149"/>
      <c r="FLE9" s="149"/>
      <c r="FLF9" s="149"/>
      <c r="FLG9" s="149"/>
      <c r="FLH9" s="149"/>
      <c r="FLI9" s="149"/>
      <c r="FLJ9" s="149"/>
      <c r="FLK9" s="149"/>
      <c r="FLL9" s="149"/>
      <c r="FLM9" s="149"/>
      <c r="FLN9" s="149"/>
      <c r="FLO9" s="149"/>
      <c r="FLP9" s="149"/>
      <c r="FLQ9" s="149"/>
      <c r="FLR9" s="149"/>
      <c r="FLS9" s="149"/>
      <c r="FLT9" s="149"/>
      <c r="FLU9" s="149"/>
      <c r="FLV9" s="149"/>
      <c r="FLW9" s="149"/>
      <c r="FLX9" s="149"/>
      <c r="FLY9" s="149"/>
      <c r="FLZ9" s="149"/>
      <c r="FMA9" s="149"/>
      <c r="FMB9" s="149"/>
      <c r="FMC9" s="149"/>
      <c r="FMD9" s="149"/>
      <c r="FME9" s="149"/>
      <c r="FMF9" s="149"/>
      <c r="FMG9" s="149"/>
      <c r="FMH9" s="149"/>
      <c r="FMI9" s="149"/>
      <c r="FMJ9" s="149"/>
      <c r="FMK9" s="149"/>
      <c r="FML9" s="149"/>
      <c r="FMM9" s="149"/>
      <c r="FMN9" s="149"/>
      <c r="FMO9" s="149"/>
      <c r="FMP9" s="149"/>
      <c r="FMQ9" s="149"/>
      <c r="FMR9" s="149"/>
      <c r="FMS9" s="149"/>
      <c r="FMT9" s="149"/>
      <c r="FMU9" s="149"/>
      <c r="FMV9" s="149"/>
      <c r="FMW9" s="149"/>
      <c r="FMX9" s="149"/>
      <c r="FMY9" s="149"/>
      <c r="FMZ9" s="149"/>
      <c r="FNA9" s="149"/>
      <c r="FNB9" s="149"/>
      <c r="FNC9" s="149"/>
      <c r="FND9" s="149"/>
      <c r="FNE9" s="149"/>
      <c r="FNF9" s="149"/>
      <c r="FNG9" s="149"/>
      <c r="FNH9" s="149"/>
      <c r="FNI9" s="149"/>
      <c r="FNJ9" s="149"/>
      <c r="FNK9" s="149"/>
      <c r="FNL9" s="149"/>
      <c r="FNM9" s="149"/>
      <c r="FNN9" s="149"/>
      <c r="FNO9" s="149"/>
      <c r="FNP9" s="149"/>
      <c r="FNQ9" s="149"/>
      <c r="FNR9" s="149"/>
      <c r="FNS9" s="149"/>
      <c r="FNT9" s="149"/>
      <c r="FNU9" s="149"/>
      <c r="FNV9" s="149"/>
      <c r="FNW9" s="149"/>
      <c r="FNX9" s="149"/>
      <c r="FNY9" s="149"/>
      <c r="FNZ9" s="149"/>
      <c r="FOA9" s="149"/>
      <c r="FOB9" s="149"/>
      <c r="FOC9" s="149"/>
      <c r="FOD9" s="149"/>
      <c r="FOE9" s="149"/>
      <c r="FOF9" s="149"/>
      <c r="FOG9" s="149"/>
      <c r="FOH9" s="149"/>
      <c r="FOI9" s="149"/>
      <c r="FOJ9" s="149"/>
      <c r="FOK9" s="149"/>
      <c r="FOL9" s="149"/>
      <c r="FOM9" s="149"/>
      <c r="FON9" s="149"/>
      <c r="FOO9" s="149"/>
      <c r="FOP9" s="149"/>
      <c r="FOQ9" s="149"/>
      <c r="FOR9" s="149"/>
      <c r="FOS9" s="149"/>
      <c r="FOT9" s="149"/>
      <c r="FOU9" s="149"/>
      <c r="FOV9" s="149"/>
      <c r="FOW9" s="149"/>
      <c r="FOX9" s="149"/>
      <c r="FOY9" s="149"/>
      <c r="FOZ9" s="149"/>
      <c r="FPA9" s="149"/>
      <c r="FPB9" s="149"/>
      <c r="FPC9" s="149"/>
      <c r="FPD9" s="149"/>
      <c r="FPE9" s="149"/>
      <c r="FPF9" s="149"/>
      <c r="FPG9" s="149"/>
      <c r="FPH9" s="149"/>
      <c r="FPI9" s="149"/>
      <c r="FPJ9" s="149"/>
      <c r="FPK9" s="149"/>
      <c r="FPL9" s="149"/>
      <c r="FPM9" s="149"/>
      <c r="FPN9" s="149"/>
      <c r="FPO9" s="149"/>
      <c r="FPP9" s="149"/>
      <c r="FPQ9" s="149"/>
      <c r="FPR9" s="149"/>
      <c r="FPS9" s="149"/>
      <c r="FPT9" s="149"/>
      <c r="FPU9" s="149"/>
      <c r="FPV9" s="149"/>
      <c r="FPW9" s="149"/>
      <c r="FPX9" s="149"/>
      <c r="FPY9" s="149"/>
      <c r="FPZ9" s="149"/>
      <c r="FQA9" s="149"/>
      <c r="FQB9" s="149"/>
      <c r="FQC9" s="149"/>
      <c r="FQD9" s="149"/>
      <c r="FQE9" s="149"/>
      <c r="FQF9" s="149"/>
      <c r="FQG9" s="149"/>
      <c r="FQH9" s="149"/>
      <c r="FQI9" s="149"/>
      <c r="FQJ9" s="149"/>
      <c r="FQK9" s="149"/>
      <c r="FQL9" s="149"/>
      <c r="FQM9" s="149"/>
      <c r="FQN9" s="149"/>
      <c r="FQO9" s="149"/>
      <c r="FQP9" s="149"/>
      <c r="FQQ9" s="149"/>
      <c r="FQR9" s="149"/>
      <c r="FQS9" s="149"/>
      <c r="FQT9" s="149"/>
      <c r="FQU9" s="149"/>
      <c r="FQV9" s="149"/>
      <c r="FQW9" s="149"/>
      <c r="FQX9" s="149"/>
      <c r="FQY9" s="149"/>
      <c r="FQZ9" s="149"/>
      <c r="FRA9" s="149"/>
      <c r="FRB9" s="149"/>
      <c r="FRC9" s="149"/>
      <c r="FRD9" s="149"/>
      <c r="FRE9" s="149"/>
      <c r="FRF9" s="149"/>
      <c r="FRG9" s="149"/>
      <c r="FRH9" s="149"/>
      <c r="FRI9" s="149"/>
      <c r="FRJ9" s="149"/>
      <c r="FRK9" s="149"/>
      <c r="FRL9" s="149"/>
      <c r="FRM9" s="149"/>
      <c r="FRN9" s="149"/>
      <c r="FRO9" s="149"/>
      <c r="FRP9" s="149"/>
      <c r="FRQ9" s="149"/>
      <c r="FRR9" s="149"/>
      <c r="FRS9" s="149"/>
      <c r="FRT9" s="149"/>
      <c r="FRU9" s="149"/>
      <c r="FRV9" s="149"/>
      <c r="FRW9" s="149"/>
      <c r="FRX9" s="149"/>
      <c r="FRY9" s="149"/>
      <c r="FRZ9" s="149"/>
      <c r="FSA9" s="149"/>
      <c r="FSB9" s="149"/>
      <c r="FSC9" s="149"/>
      <c r="FSD9" s="149"/>
      <c r="FSE9" s="149"/>
      <c r="FSF9" s="149"/>
      <c r="FSG9" s="149"/>
      <c r="FSH9" s="149"/>
      <c r="FSI9" s="149"/>
      <c r="FSJ9" s="149"/>
      <c r="FSK9" s="149"/>
      <c r="FSL9" s="149"/>
      <c r="FSM9" s="149"/>
      <c r="FSN9" s="149"/>
      <c r="FSO9" s="149"/>
      <c r="FSP9" s="149"/>
      <c r="FSQ9" s="149"/>
      <c r="FSR9" s="149"/>
      <c r="FSS9" s="149"/>
      <c r="FST9" s="149"/>
      <c r="FSU9" s="149"/>
      <c r="FSV9" s="149"/>
      <c r="FSW9" s="149"/>
      <c r="FSX9" s="149"/>
      <c r="FSY9" s="149"/>
      <c r="FSZ9" s="149"/>
      <c r="FTA9" s="149"/>
      <c r="FTB9" s="149"/>
      <c r="FTC9" s="149"/>
      <c r="FTD9" s="149"/>
      <c r="FTE9" s="149"/>
      <c r="FTF9" s="149"/>
      <c r="FTG9" s="149"/>
      <c r="FTH9" s="149"/>
      <c r="FTI9" s="149"/>
      <c r="FTJ9" s="149"/>
      <c r="FTK9" s="149"/>
      <c r="FTL9" s="149"/>
      <c r="FTM9" s="149"/>
      <c r="FTN9" s="149"/>
      <c r="FTO9" s="149"/>
      <c r="FTP9" s="149"/>
      <c r="FTQ9" s="149"/>
      <c r="FTR9" s="149"/>
      <c r="FTS9" s="149"/>
      <c r="FTT9" s="149"/>
      <c r="FTU9" s="149"/>
      <c r="FTV9" s="149"/>
      <c r="FTW9" s="149"/>
      <c r="FTX9" s="149"/>
      <c r="FTY9" s="149"/>
      <c r="FTZ9" s="149"/>
      <c r="FUA9" s="149"/>
      <c r="FUB9" s="149"/>
      <c r="FUC9" s="149"/>
      <c r="FUD9" s="149"/>
      <c r="FUE9" s="149"/>
      <c r="FUF9" s="149"/>
      <c r="FUG9" s="149"/>
      <c r="FUH9" s="149"/>
      <c r="FUI9" s="149"/>
      <c r="FUJ9" s="149"/>
      <c r="FUK9" s="149"/>
      <c r="FUL9" s="149"/>
      <c r="FUM9" s="149"/>
      <c r="FUN9" s="149"/>
      <c r="FUO9" s="149"/>
      <c r="FUP9" s="149"/>
      <c r="FUQ9" s="149"/>
      <c r="FUR9" s="149"/>
      <c r="FUS9" s="149"/>
      <c r="FUT9" s="149"/>
      <c r="FUU9" s="149"/>
      <c r="FUV9" s="149"/>
      <c r="FUW9" s="149"/>
      <c r="FUX9" s="149"/>
      <c r="FUY9" s="149"/>
      <c r="FUZ9" s="149"/>
      <c r="FVA9" s="149"/>
      <c r="FVB9" s="149"/>
      <c r="FVC9" s="149"/>
      <c r="FVD9" s="149"/>
      <c r="FVE9" s="149"/>
      <c r="FVF9" s="149"/>
      <c r="FVG9" s="149"/>
      <c r="FVH9" s="149"/>
      <c r="FVI9" s="149"/>
      <c r="FVJ9" s="149"/>
      <c r="FVK9" s="149"/>
      <c r="FVL9" s="149"/>
      <c r="FVM9" s="149"/>
      <c r="FVN9" s="149"/>
      <c r="FVO9" s="149"/>
      <c r="FVP9" s="149"/>
      <c r="FVQ9" s="149"/>
      <c r="FVR9" s="149"/>
      <c r="FVS9" s="149"/>
      <c r="FVT9" s="149"/>
      <c r="FVU9" s="149"/>
      <c r="FVV9" s="149"/>
      <c r="FVW9" s="149"/>
      <c r="FVX9" s="149"/>
      <c r="FVY9" s="149"/>
      <c r="FVZ9" s="149"/>
      <c r="FWA9" s="149"/>
      <c r="FWB9" s="149"/>
      <c r="FWC9" s="149"/>
      <c r="FWD9" s="149"/>
      <c r="FWE9" s="149"/>
      <c r="FWF9" s="149"/>
      <c r="FWG9" s="149"/>
      <c r="FWH9" s="149"/>
      <c r="FWI9" s="149"/>
      <c r="FWJ9" s="149"/>
      <c r="FWK9" s="149"/>
      <c r="FWL9" s="149"/>
      <c r="FWM9" s="149"/>
      <c r="FWN9" s="149"/>
      <c r="FWO9" s="149"/>
      <c r="FWP9" s="149"/>
      <c r="FWQ9" s="149"/>
      <c r="FWR9" s="149"/>
      <c r="FWS9" s="149"/>
      <c r="FWT9" s="149"/>
      <c r="FWU9" s="149"/>
      <c r="FWV9" s="149"/>
      <c r="FWW9" s="149"/>
      <c r="FWX9" s="149"/>
      <c r="FWY9" s="149"/>
      <c r="FWZ9" s="149"/>
      <c r="FXA9" s="149"/>
      <c r="FXB9" s="149"/>
      <c r="FXC9" s="149"/>
      <c r="FXD9" s="149"/>
      <c r="FXE9" s="149"/>
      <c r="FXF9" s="149"/>
      <c r="FXG9" s="149"/>
      <c r="FXH9" s="149"/>
      <c r="FXI9" s="149"/>
      <c r="FXJ9" s="149"/>
      <c r="FXK9" s="149"/>
      <c r="FXL9" s="149"/>
      <c r="FXM9" s="149"/>
      <c r="FXN9" s="149"/>
      <c r="FXO9" s="149"/>
      <c r="FXP9" s="149"/>
      <c r="FXQ9" s="149"/>
      <c r="FXR9" s="149"/>
      <c r="FXS9" s="149"/>
      <c r="FXT9" s="149"/>
      <c r="FXU9" s="149"/>
      <c r="FXV9" s="149"/>
      <c r="FXW9" s="149"/>
      <c r="FXX9" s="149"/>
      <c r="FXY9" s="149"/>
      <c r="FXZ9" s="149"/>
      <c r="FYA9" s="149"/>
      <c r="FYB9" s="149"/>
      <c r="FYC9" s="149"/>
      <c r="FYD9" s="149"/>
      <c r="FYE9" s="149"/>
      <c r="FYF9" s="149"/>
      <c r="FYG9" s="149"/>
      <c r="FYH9" s="149"/>
      <c r="FYI9" s="149"/>
      <c r="FYJ9" s="149"/>
      <c r="FYK9" s="149"/>
      <c r="FYL9" s="149"/>
      <c r="FYM9" s="149"/>
      <c r="FYN9" s="149"/>
      <c r="FYO9" s="149"/>
      <c r="FYP9" s="149"/>
      <c r="FYQ9" s="149"/>
      <c r="FYR9" s="149"/>
      <c r="FYS9" s="149"/>
      <c r="FYT9" s="149"/>
      <c r="FYU9" s="149"/>
      <c r="FYV9" s="149"/>
      <c r="FYW9" s="149"/>
      <c r="FYX9" s="149"/>
      <c r="FYY9" s="149"/>
      <c r="FYZ9" s="149"/>
      <c r="FZA9" s="149"/>
      <c r="FZB9" s="149"/>
      <c r="FZC9" s="149"/>
      <c r="FZD9" s="149"/>
      <c r="FZE9" s="149"/>
      <c r="FZF9" s="149"/>
      <c r="FZG9" s="149"/>
      <c r="FZH9" s="149"/>
      <c r="FZI9" s="149"/>
      <c r="FZJ9" s="149"/>
      <c r="FZK9" s="149"/>
      <c r="FZL9" s="149"/>
      <c r="FZM9" s="149"/>
      <c r="FZN9" s="149"/>
      <c r="FZO9" s="149"/>
      <c r="FZP9" s="149"/>
      <c r="FZQ9" s="149"/>
      <c r="FZR9" s="149"/>
      <c r="FZS9" s="149"/>
      <c r="FZT9" s="149"/>
      <c r="FZU9" s="149"/>
      <c r="FZV9" s="149"/>
      <c r="FZW9" s="149"/>
      <c r="FZX9" s="149"/>
      <c r="FZY9" s="149"/>
      <c r="FZZ9" s="149"/>
      <c r="GAA9" s="149"/>
      <c r="GAB9" s="149"/>
      <c r="GAC9" s="149"/>
      <c r="GAD9" s="149"/>
      <c r="GAE9" s="149"/>
      <c r="GAF9" s="149"/>
      <c r="GAG9" s="149"/>
      <c r="GAH9" s="149"/>
      <c r="GAI9" s="149"/>
      <c r="GAJ9" s="149"/>
      <c r="GAK9" s="149"/>
      <c r="GAL9" s="149"/>
      <c r="GAM9" s="149"/>
      <c r="GAN9" s="149"/>
      <c r="GAO9" s="149"/>
      <c r="GAP9" s="149"/>
      <c r="GAQ9" s="149"/>
      <c r="GAR9" s="149"/>
      <c r="GAS9" s="149"/>
      <c r="GAT9" s="149"/>
      <c r="GAU9" s="149"/>
      <c r="GAV9" s="149"/>
      <c r="GAW9" s="149"/>
      <c r="GAX9" s="149"/>
      <c r="GAY9" s="149"/>
      <c r="GAZ9" s="149"/>
      <c r="GBA9" s="149"/>
      <c r="GBB9" s="149"/>
      <c r="GBC9" s="149"/>
      <c r="GBD9" s="149"/>
      <c r="GBE9" s="149"/>
      <c r="GBF9" s="149"/>
      <c r="GBG9" s="149"/>
      <c r="GBH9" s="149"/>
      <c r="GBI9" s="149"/>
      <c r="GBJ9" s="149"/>
      <c r="GBK9" s="149"/>
      <c r="GBL9" s="149"/>
      <c r="GBM9" s="149"/>
      <c r="GBN9" s="149"/>
      <c r="GBO9" s="149"/>
      <c r="GBP9" s="149"/>
      <c r="GBQ9" s="149"/>
      <c r="GBR9" s="149"/>
      <c r="GBS9" s="149"/>
      <c r="GBT9" s="149"/>
      <c r="GBU9" s="149"/>
      <c r="GBV9" s="149"/>
      <c r="GBW9" s="149"/>
      <c r="GBX9" s="149"/>
      <c r="GBY9" s="149"/>
      <c r="GBZ9" s="149"/>
      <c r="GCA9" s="149"/>
      <c r="GCB9" s="149"/>
      <c r="GCC9" s="149"/>
      <c r="GCD9" s="149"/>
      <c r="GCE9" s="149"/>
      <c r="GCF9" s="149"/>
      <c r="GCG9" s="149"/>
      <c r="GCH9" s="149"/>
      <c r="GCI9" s="149"/>
      <c r="GCJ9" s="149"/>
      <c r="GCK9" s="149"/>
      <c r="GCL9" s="149"/>
      <c r="GCM9" s="149"/>
      <c r="GCN9" s="149"/>
      <c r="GCO9" s="149"/>
      <c r="GCP9" s="149"/>
      <c r="GCQ9" s="149"/>
      <c r="GCR9" s="149"/>
      <c r="GCS9" s="149"/>
      <c r="GCT9" s="149"/>
      <c r="GCU9" s="149"/>
      <c r="GCV9" s="149"/>
      <c r="GCW9" s="149"/>
      <c r="GCX9" s="149"/>
      <c r="GCY9" s="149"/>
      <c r="GCZ9" s="149"/>
      <c r="GDA9" s="149"/>
      <c r="GDB9" s="149"/>
      <c r="GDC9" s="149"/>
      <c r="GDD9" s="149"/>
      <c r="GDE9" s="149"/>
      <c r="GDF9" s="149"/>
      <c r="GDG9" s="149"/>
      <c r="GDH9" s="149"/>
      <c r="GDI9" s="149"/>
      <c r="GDJ9" s="149"/>
      <c r="GDK9" s="149"/>
      <c r="GDL9" s="149"/>
      <c r="GDM9" s="149"/>
      <c r="GDN9" s="149"/>
      <c r="GDO9" s="149"/>
      <c r="GDP9" s="149"/>
      <c r="GDQ9" s="149"/>
      <c r="GDR9" s="149"/>
      <c r="GDS9" s="149"/>
      <c r="GDT9" s="149"/>
      <c r="GDU9" s="149"/>
      <c r="GDV9" s="149"/>
      <c r="GDW9" s="149"/>
      <c r="GDX9" s="149"/>
      <c r="GDY9" s="149"/>
      <c r="GDZ9" s="149"/>
      <c r="GEA9" s="149"/>
      <c r="GEB9" s="149"/>
      <c r="GEC9" s="149"/>
      <c r="GED9" s="149"/>
      <c r="GEE9" s="149"/>
      <c r="GEF9" s="149"/>
      <c r="GEG9" s="149"/>
      <c r="GEH9" s="149"/>
      <c r="GEI9" s="149"/>
      <c r="GEJ9" s="149"/>
      <c r="GEK9" s="149"/>
      <c r="GEL9" s="149"/>
      <c r="GEM9" s="149"/>
      <c r="GEN9" s="149"/>
      <c r="GEO9" s="149"/>
      <c r="GEP9" s="149"/>
      <c r="GEQ9" s="149"/>
      <c r="GER9" s="149"/>
      <c r="GES9" s="149"/>
      <c r="GET9" s="149"/>
      <c r="GEU9" s="149"/>
      <c r="GEV9" s="149"/>
      <c r="GEW9" s="149"/>
      <c r="GEX9" s="149"/>
      <c r="GEY9" s="149"/>
      <c r="GEZ9" s="149"/>
      <c r="GFA9" s="149"/>
      <c r="GFB9" s="149"/>
      <c r="GFC9" s="149"/>
      <c r="GFD9" s="149"/>
      <c r="GFE9" s="149"/>
      <c r="GFF9" s="149"/>
      <c r="GFG9" s="149"/>
      <c r="GFH9" s="149"/>
      <c r="GFI9" s="149"/>
      <c r="GFJ9" s="149"/>
      <c r="GFK9" s="149"/>
      <c r="GFL9" s="149"/>
      <c r="GFM9" s="149"/>
      <c r="GFN9" s="149"/>
      <c r="GFO9" s="149"/>
      <c r="GFP9" s="149"/>
      <c r="GFQ9" s="149"/>
      <c r="GFR9" s="149"/>
      <c r="GFS9" s="149"/>
      <c r="GFT9" s="149"/>
      <c r="GFU9" s="149"/>
      <c r="GFV9" s="149"/>
      <c r="GFW9" s="149"/>
      <c r="GFX9" s="149"/>
      <c r="GFY9" s="149"/>
      <c r="GFZ9" s="149"/>
      <c r="GGA9" s="149"/>
      <c r="GGB9" s="149"/>
      <c r="GGC9" s="149"/>
      <c r="GGD9" s="149"/>
      <c r="GGE9" s="149"/>
      <c r="GGF9" s="149"/>
      <c r="GGG9" s="149"/>
      <c r="GGH9" s="149"/>
      <c r="GGI9" s="149"/>
      <c r="GGJ9" s="149"/>
      <c r="GGK9" s="149"/>
      <c r="GGL9" s="149"/>
      <c r="GGM9" s="149"/>
      <c r="GGN9" s="149"/>
      <c r="GGO9" s="149"/>
      <c r="GGP9" s="149"/>
      <c r="GGQ9" s="149"/>
      <c r="GGR9" s="149"/>
      <c r="GGS9" s="149"/>
      <c r="GGT9" s="149"/>
      <c r="GGU9" s="149"/>
      <c r="GGV9" s="149"/>
      <c r="GGW9" s="149"/>
      <c r="GGX9" s="149"/>
      <c r="GGY9" s="149"/>
      <c r="GGZ9" s="149"/>
      <c r="GHA9" s="149"/>
      <c r="GHB9" s="149"/>
      <c r="GHC9" s="149"/>
      <c r="GHD9" s="149"/>
      <c r="GHE9" s="149"/>
      <c r="GHF9" s="149"/>
      <c r="GHG9" s="149"/>
      <c r="GHH9" s="149"/>
      <c r="GHI9" s="149"/>
      <c r="GHJ9" s="149"/>
      <c r="GHK9" s="149"/>
      <c r="GHL9" s="149"/>
      <c r="GHM9" s="149"/>
      <c r="GHN9" s="149"/>
      <c r="GHO9" s="149"/>
      <c r="GHP9" s="149"/>
      <c r="GHQ9" s="149"/>
      <c r="GHR9" s="149"/>
      <c r="GHS9" s="149"/>
      <c r="GHT9" s="149"/>
      <c r="GHU9" s="149"/>
      <c r="GHV9" s="149"/>
      <c r="GHW9" s="149"/>
      <c r="GHX9" s="149"/>
      <c r="GHY9" s="149"/>
      <c r="GHZ9" s="149"/>
      <c r="GIA9" s="149"/>
      <c r="GIB9" s="149"/>
      <c r="GIC9" s="149"/>
      <c r="GID9" s="149"/>
      <c r="GIE9" s="149"/>
      <c r="GIF9" s="149"/>
      <c r="GIG9" s="149"/>
      <c r="GIH9" s="149"/>
      <c r="GII9" s="149"/>
      <c r="GIJ9" s="149"/>
      <c r="GIK9" s="149"/>
      <c r="GIL9" s="149"/>
      <c r="GIM9" s="149"/>
      <c r="GIN9" s="149"/>
      <c r="GIO9" s="149"/>
      <c r="GIP9" s="149"/>
      <c r="GIQ9" s="149"/>
      <c r="GIR9" s="149"/>
      <c r="GIS9" s="149"/>
      <c r="GIT9" s="149"/>
      <c r="GIU9" s="149"/>
      <c r="GIV9" s="149"/>
      <c r="GIW9" s="149"/>
      <c r="GIX9" s="149"/>
      <c r="GIY9" s="149"/>
      <c r="GIZ9" s="149"/>
      <c r="GJA9" s="149"/>
      <c r="GJB9" s="149"/>
      <c r="GJC9" s="149"/>
      <c r="GJD9" s="149"/>
      <c r="GJE9" s="149"/>
      <c r="GJF9" s="149"/>
      <c r="GJG9" s="149"/>
      <c r="GJH9" s="149"/>
      <c r="GJI9" s="149"/>
      <c r="GJJ9" s="149"/>
      <c r="GJK9" s="149"/>
      <c r="GJL9" s="149"/>
      <c r="GJM9" s="149"/>
      <c r="GJN9" s="149"/>
      <c r="GJO9" s="149"/>
      <c r="GJP9" s="149"/>
      <c r="GJQ9" s="149"/>
      <c r="GJR9" s="149"/>
      <c r="GJS9" s="149"/>
      <c r="GJT9" s="149"/>
      <c r="GJU9" s="149"/>
      <c r="GJV9" s="149"/>
      <c r="GJW9" s="149"/>
      <c r="GJX9" s="149"/>
      <c r="GJY9" s="149"/>
      <c r="GJZ9" s="149"/>
      <c r="GKA9" s="149"/>
      <c r="GKB9" s="149"/>
      <c r="GKC9" s="149"/>
      <c r="GKD9" s="149"/>
      <c r="GKE9" s="149"/>
      <c r="GKF9" s="149"/>
      <c r="GKG9" s="149"/>
      <c r="GKH9" s="149"/>
      <c r="GKI9" s="149"/>
      <c r="GKJ9" s="149"/>
      <c r="GKK9" s="149"/>
      <c r="GKL9" s="149"/>
      <c r="GKM9" s="149"/>
      <c r="GKN9" s="149"/>
      <c r="GKO9" s="149"/>
      <c r="GKP9" s="149"/>
      <c r="GKQ9" s="149"/>
      <c r="GKR9" s="149"/>
      <c r="GKS9" s="149"/>
      <c r="GKT9" s="149"/>
      <c r="GKU9" s="149"/>
      <c r="GKV9" s="149"/>
      <c r="GKW9" s="149"/>
      <c r="GKX9" s="149"/>
      <c r="GKY9" s="149"/>
      <c r="GKZ9" s="149"/>
      <c r="GLA9" s="149"/>
      <c r="GLB9" s="149"/>
      <c r="GLC9" s="149"/>
      <c r="GLD9" s="149"/>
      <c r="GLE9" s="149"/>
      <c r="GLF9" s="149"/>
      <c r="GLG9" s="149"/>
      <c r="GLH9" s="149"/>
      <c r="GLI9" s="149"/>
      <c r="GLJ9" s="149"/>
      <c r="GLK9" s="149"/>
      <c r="GLL9" s="149"/>
      <c r="GLM9" s="149"/>
      <c r="GLN9" s="149"/>
      <c r="GLO9" s="149"/>
      <c r="GLP9" s="149"/>
      <c r="GLQ9" s="149"/>
      <c r="GLR9" s="149"/>
      <c r="GLS9" s="149"/>
      <c r="GLT9" s="149"/>
      <c r="GLU9" s="149"/>
      <c r="GLV9" s="149"/>
      <c r="GLW9" s="149"/>
      <c r="GLX9" s="149"/>
      <c r="GLY9" s="149"/>
      <c r="GLZ9" s="149"/>
      <c r="GMA9" s="149"/>
      <c r="GMB9" s="149"/>
      <c r="GMC9" s="149"/>
      <c r="GMD9" s="149"/>
      <c r="GME9" s="149"/>
      <c r="GMF9" s="149"/>
      <c r="GMG9" s="149"/>
      <c r="GMH9" s="149"/>
      <c r="GMI9" s="149"/>
      <c r="GMJ9" s="149"/>
      <c r="GMK9" s="149"/>
      <c r="GML9" s="149"/>
      <c r="GMM9" s="149"/>
      <c r="GMN9" s="149"/>
      <c r="GMO9" s="149"/>
      <c r="GMP9" s="149"/>
      <c r="GMQ9" s="149"/>
      <c r="GMR9" s="149"/>
      <c r="GMS9" s="149"/>
      <c r="GMT9" s="149"/>
      <c r="GMU9" s="149"/>
      <c r="GMV9" s="149"/>
      <c r="GMW9" s="149"/>
      <c r="GMX9" s="149"/>
      <c r="GMY9" s="149"/>
      <c r="GMZ9" s="149"/>
      <c r="GNA9" s="149"/>
      <c r="GNB9" s="149"/>
      <c r="GNC9" s="149"/>
      <c r="GND9" s="149"/>
      <c r="GNE9" s="149"/>
      <c r="GNF9" s="149"/>
      <c r="GNG9" s="149"/>
      <c r="GNH9" s="149"/>
      <c r="GNI9" s="149"/>
      <c r="GNJ9" s="149"/>
      <c r="GNK9" s="149"/>
      <c r="GNL9" s="149"/>
      <c r="GNM9" s="149"/>
      <c r="GNN9" s="149"/>
      <c r="GNO9" s="149"/>
      <c r="GNP9" s="149"/>
      <c r="GNQ9" s="149"/>
      <c r="GNR9" s="149"/>
      <c r="GNS9" s="149"/>
      <c r="GNT9" s="149"/>
      <c r="GNU9" s="149"/>
      <c r="GNV9" s="149"/>
      <c r="GNW9" s="149"/>
      <c r="GNX9" s="149"/>
      <c r="GNY9" s="149"/>
      <c r="GNZ9" s="149"/>
      <c r="GOA9" s="149"/>
      <c r="GOB9" s="149"/>
      <c r="GOC9" s="149"/>
      <c r="GOD9" s="149"/>
      <c r="GOE9" s="149"/>
      <c r="GOF9" s="149"/>
      <c r="GOG9" s="149"/>
      <c r="GOH9" s="149"/>
      <c r="GOI9" s="149"/>
      <c r="GOJ9" s="149"/>
      <c r="GOK9" s="149"/>
      <c r="GOL9" s="149"/>
      <c r="GOM9" s="149"/>
      <c r="GON9" s="149"/>
      <c r="GOO9" s="149"/>
      <c r="GOP9" s="149"/>
      <c r="GOQ9" s="149"/>
      <c r="GOR9" s="149"/>
      <c r="GOS9" s="149"/>
      <c r="GOT9" s="149"/>
      <c r="GOU9" s="149"/>
      <c r="GOV9" s="149"/>
      <c r="GOW9" s="149"/>
      <c r="GOX9" s="149"/>
      <c r="GOY9" s="149"/>
      <c r="GOZ9" s="149"/>
      <c r="GPA9" s="149"/>
      <c r="GPB9" s="149"/>
      <c r="GPC9" s="149"/>
      <c r="GPD9" s="149"/>
      <c r="GPE9" s="149"/>
      <c r="GPF9" s="149"/>
      <c r="GPG9" s="149"/>
      <c r="GPH9" s="149"/>
      <c r="GPI9" s="149"/>
      <c r="GPJ9" s="149"/>
      <c r="GPK9" s="149"/>
      <c r="GPL9" s="149"/>
      <c r="GPM9" s="149"/>
      <c r="GPN9" s="149"/>
      <c r="GPO9" s="149"/>
      <c r="GPP9" s="149"/>
      <c r="GPQ9" s="149"/>
      <c r="GPR9" s="149"/>
      <c r="GPS9" s="149"/>
      <c r="GPT9" s="149"/>
      <c r="GPU9" s="149"/>
      <c r="GPV9" s="149"/>
      <c r="GPW9" s="149"/>
      <c r="GPX9" s="149"/>
      <c r="GPY9" s="149"/>
      <c r="GPZ9" s="149"/>
      <c r="GQA9" s="149"/>
      <c r="GQB9" s="149"/>
      <c r="GQC9" s="149"/>
      <c r="GQD9" s="149"/>
      <c r="GQE9" s="149"/>
      <c r="GQF9" s="149"/>
      <c r="GQG9" s="149"/>
      <c r="GQH9" s="149"/>
      <c r="GQI9" s="149"/>
      <c r="GQJ9" s="149"/>
      <c r="GQK9" s="149"/>
      <c r="GQL9" s="149"/>
      <c r="GQM9" s="149"/>
      <c r="GQN9" s="149"/>
      <c r="GQO9" s="149"/>
      <c r="GQP9" s="149"/>
      <c r="GQQ9" s="149"/>
      <c r="GQR9" s="149"/>
      <c r="GQS9" s="149"/>
      <c r="GQT9" s="149"/>
      <c r="GQU9" s="149"/>
      <c r="GQV9" s="149"/>
      <c r="GQW9" s="149"/>
      <c r="GQX9" s="149"/>
      <c r="GQY9" s="149"/>
      <c r="GQZ9" s="149"/>
      <c r="GRA9" s="149"/>
      <c r="GRB9" s="149"/>
      <c r="GRC9" s="149"/>
      <c r="GRD9" s="149"/>
      <c r="GRE9" s="149"/>
      <c r="GRF9" s="149"/>
      <c r="GRG9" s="149"/>
      <c r="GRH9" s="149"/>
      <c r="GRI9" s="149"/>
      <c r="GRJ9" s="149"/>
      <c r="GRK9" s="149"/>
      <c r="GRL9" s="149"/>
      <c r="GRM9" s="149"/>
      <c r="GRN9" s="149"/>
      <c r="GRO9" s="149"/>
      <c r="GRP9" s="149"/>
      <c r="GRQ9" s="149"/>
      <c r="GRR9" s="149"/>
      <c r="GRS9" s="149"/>
      <c r="GRT9" s="149"/>
      <c r="GRU9" s="149"/>
      <c r="GRV9" s="149"/>
      <c r="GRW9" s="149"/>
      <c r="GRX9" s="149"/>
      <c r="GRY9" s="149"/>
      <c r="GRZ9" s="149"/>
      <c r="GSA9" s="149"/>
      <c r="GSB9" s="149"/>
      <c r="GSC9" s="149"/>
      <c r="GSD9" s="149"/>
      <c r="GSE9" s="149"/>
      <c r="GSF9" s="149"/>
      <c r="GSG9" s="149"/>
      <c r="GSH9" s="149"/>
      <c r="GSI9" s="149"/>
      <c r="GSJ9" s="149"/>
      <c r="GSK9" s="149"/>
      <c r="GSL9" s="149"/>
      <c r="GSM9" s="149"/>
      <c r="GSN9" s="149"/>
      <c r="GSO9" s="149"/>
      <c r="GSP9" s="149"/>
      <c r="GSQ9" s="149"/>
      <c r="GSR9" s="149"/>
      <c r="GSS9" s="149"/>
      <c r="GST9" s="149"/>
      <c r="GSU9" s="149"/>
      <c r="GSV9" s="149"/>
      <c r="GSW9" s="149"/>
      <c r="GSX9" s="149"/>
      <c r="GSY9" s="149"/>
      <c r="GSZ9" s="149"/>
      <c r="GTA9" s="149"/>
      <c r="GTB9" s="149"/>
      <c r="GTC9" s="149"/>
      <c r="GTD9" s="149"/>
      <c r="GTE9" s="149"/>
      <c r="GTF9" s="149"/>
      <c r="GTG9" s="149"/>
      <c r="GTH9" s="149"/>
      <c r="GTI9" s="149"/>
      <c r="GTJ9" s="149"/>
      <c r="GTK9" s="149"/>
      <c r="GTL9" s="149"/>
      <c r="GTM9" s="149"/>
      <c r="GTN9" s="149"/>
      <c r="GTO9" s="149"/>
      <c r="GTP9" s="149"/>
      <c r="GTQ9" s="149"/>
      <c r="GTR9" s="149"/>
      <c r="GTS9" s="149"/>
      <c r="GTT9" s="149"/>
      <c r="GTU9" s="149"/>
      <c r="GTV9" s="149"/>
      <c r="GTW9" s="149"/>
      <c r="GTX9" s="149"/>
      <c r="GTY9" s="149"/>
      <c r="GTZ9" s="149"/>
      <c r="GUA9" s="149"/>
      <c r="GUB9" s="149"/>
      <c r="GUC9" s="149"/>
      <c r="GUD9" s="149"/>
      <c r="GUE9" s="149"/>
      <c r="GUF9" s="149"/>
      <c r="GUG9" s="149"/>
      <c r="GUH9" s="149"/>
      <c r="GUI9" s="149"/>
      <c r="GUJ9" s="149"/>
      <c r="GUK9" s="149"/>
      <c r="GUL9" s="149"/>
      <c r="GUM9" s="149"/>
      <c r="GUN9" s="149"/>
      <c r="GUO9" s="149"/>
      <c r="GUP9" s="149"/>
      <c r="GUQ9" s="149"/>
      <c r="GUR9" s="149"/>
      <c r="GUS9" s="149"/>
      <c r="GUT9" s="149"/>
      <c r="GUU9" s="149"/>
      <c r="GUV9" s="149"/>
      <c r="GUW9" s="149"/>
      <c r="GUX9" s="149"/>
      <c r="GUY9" s="149"/>
      <c r="GUZ9" s="149"/>
      <c r="GVA9" s="149"/>
      <c r="GVB9" s="149"/>
      <c r="GVC9" s="149"/>
      <c r="GVD9" s="149"/>
      <c r="GVE9" s="149"/>
      <c r="GVF9" s="149"/>
      <c r="GVG9" s="149"/>
      <c r="GVH9" s="149"/>
      <c r="GVI9" s="149"/>
      <c r="GVJ9" s="149"/>
      <c r="GVK9" s="149"/>
      <c r="GVL9" s="149"/>
      <c r="GVM9" s="149"/>
      <c r="GVN9" s="149"/>
      <c r="GVO9" s="149"/>
      <c r="GVP9" s="149"/>
      <c r="GVQ9" s="149"/>
      <c r="GVR9" s="149"/>
      <c r="GVS9" s="149"/>
      <c r="GVT9" s="149"/>
      <c r="GVU9" s="149"/>
      <c r="GVV9" s="149"/>
      <c r="GVW9" s="149"/>
      <c r="GVX9" s="149"/>
      <c r="GVY9" s="149"/>
      <c r="GVZ9" s="149"/>
      <c r="GWA9" s="149"/>
      <c r="GWB9" s="149"/>
      <c r="GWC9" s="149"/>
      <c r="GWD9" s="149"/>
      <c r="GWE9" s="149"/>
      <c r="GWF9" s="149"/>
      <c r="GWG9" s="149"/>
      <c r="GWH9" s="149"/>
      <c r="GWI9" s="149"/>
      <c r="GWJ9" s="149"/>
      <c r="GWK9" s="149"/>
      <c r="GWL9" s="149"/>
      <c r="GWM9" s="149"/>
      <c r="GWN9" s="149"/>
      <c r="GWO9" s="149"/>
      <c r="GWP9" s="149"/>
      <c r="GWQ9" s="149"/>
      <c r="GWR9" s="149"/>
      <c r="GWS9" s="149"/>
      <c r="GWT9" s="149"/>
      <c r="GWU9" s="149"/>
      <c r="GWV9" s="149"/>
      <c r="GWW9" s="149"/>
      <c r="GWX9" s="149"/>
      <c r="GWY9" s="149"/>
      <c r="GWZ9" s="149"/>
      <c r="GXA9" s="149"/>
      <c r="GXB9" s="149"/>
      <c r="GXC9" s="149"/>
      <c r="GXD9" s="149"/>
      <c r="GXE9" s="149"/>
      <c r="GXF9" s="149"/>
      <c r="GXG9" s="149"/>
      <c r="GXH9" s="149"/>
      <c r="GXI9" s="149"/>
      <c r="GXJ9" s="149"/>
      <c r="GXK9" s="149"/>
      <c r="GXL9" s="149"/>
      <c r="GXM9" s="149"/>
      <c r="GXN9" s="149"/>
      <c r="GXO9" s="149"/>
      <c r="GXP9" s="149"/>
      <c r="GXQ9" s="149"/>
      <c r="GXR9" s="149"/>
      <c r="GXS9" s="149"/>
      <c r="GXT9" s="149"/>
      <c r="GXU9" s="149"/>
      <c r="GXV9" s="149"/>
      <c r="GXW9" s="149"/>
      <c r="GXX9" s="149"/>
      <c r="GXY9" s="149"/>
      <c r="GXZ9" s="149"/>
      <c r="GYA9" s="149"/>
      <c r="GYB9" s="149"/>
      <c r="GYC9" s="149"/>
      <c r="GYD9" s="149"/>
      <c r="GYE9" s="149"/>
      <c r="GYF9" s="149"/>
      <c r="GYG9" s="149"/>
      <c r="GYH9" s="149"/>
      <c r="GYI9" s="149"/>
      <c r="GYJ9" s="149"/>
      <c r="GYK9" s="149"/>
      <c r="GYL9" s="149"/>
      <c r="GYM9" s="149"/>
      <c r="GYN9" s="149"/>
      <c r="GYO9" s="149"/>
      <c r="GYP9" s="149"/>
      <c r="GYQ9" s="149"/>
      <c r="GYR9" s="149"/>
      <c r="GYS9" s="149"/>
      <c r="GYT9" s="149"/>
      <c r="GYU9" s="149"/>
      <c r="GYV9" s="149"/>
      <c r="GYW9" s="149"/>
      <c r="GYX9" s="149"/>
      <c r="GYY9" s="149"/>
      <c r="GYZ9" s="149"/>
      <c r="GZA9" s="149"/>
      <c r="GZB9" s="149"/>
      <c r="GZC9" s="149"/>
      <c r="GZD9" s="149"/>
      <c r="GZE9" s="149"/>
      <c r="GZF9" s="149"/>
      <c r="GZG9" s="149"/>
      <c r="GZH9" s="149"/>
      <c r="GZI9" s="149"/>
      <c r="GZJ9" s="149"/>
      <c r="GZK9" s="149"/>
      <c r="GZL9" s="149"/>
      <c r="GZM9" s="149"/>
      <c r="GZN9" s="149"/>
      <c r="GZO9" s="149"/>
      <c r="GZP9" s="149"/>
      <c r="GZQ9" s="149"/>
      <c r="GZR9" s="149"/>
      <c r="GZS9" s="149"/>
      <c r="GZT9" s="149"/>
      <c r="GZU9" s="149"/>
      <c r="GZV9" s="149"/>
      <c r="GZW9" s="149"/>
      <c r="GZX9" s="149"/>
      <c r="GZY9" s="149"/>
      <c r="GZZ9" s="149"/>
      <c r="HAA9" s="149"/>
      <c r="HAB9" s="149"/>
      <c r="HAC9" s="149"/>
      <c r="HAD9" s="149"/>
      <c r="HAE9" s="149"/>
      <c r="HAF9" s="149"/>
      <c r="HAG9" s="149"/>
      <c r="HAH9" s="149"/>
      <c r="HAI9" s="149"/>
      <c r="HAJ9" s="149"/>
      <c r="HAK9" s="149"/>
      <c r="HAL9" s="149"/>
      <c r="HAM9" s="149"/>
      <c r="HAN9" s="149"/>
      <c r="HAO9" s="149"/>
      <c r="HAP9" s="149"/>
      <c r="HAQ9" s="149"/>
      <c r="HAR9" s="149"/>
      <c r="HAS9" s="149"/>
      <c r="HAT9" s="149"/>
      <c r="HAU9" s="149"/>
      <c r="HAV9" s="149"/>
      <c r="HAW9" s="149"/>
      <c r="HAX9" s="149"/>
      <c r="HAY9" s="149"/>
      <c r="HAZ9" s="149"/>
      <c r="HBA9" s="149"/>
      <c r="HBB9" s="149"/>
      <c r="HBC9" s="149"/>
      <c r="HBD9" s="149"/>
      <c r="HBE9" s="149"/>
      <c r="HBF9" s="149"/>
      <c r="HBG9" s="149"/>
      <c r="HBH9" s="149"/>
      <c r="HBI9" s="149"/>
      <c r="HBJ9" s="149"/>
      <c r="HBK9" s="149"/>
      <c r="HBL9" s="149"/>
      <c r="HBM9" s="149"/>
      <c r="HBN9" s="149"/>
      <c r="HBO9" s="149"/>
      <c r="HBP9" s="149"/>
      <c r="HBQ9" s="149"/>
      <c r="HBR9" s="149"/>
      <c r="HBS9" s="149"/>
      <c r="HBT9" s="149"/>
      <c r="HBU9" s="149"/>
      <c r="HBV9" s="149"/>
      <c r="HBW9" s="149"/>
      <c r="HBX9" s="149"/>
      <c r="HBY9" s="149"/>
      <c r="HBZ9" s="149"/>
      <c r="HCA9" s="149"/>
      <c r="HCB9" s="149"/>
      <c r="HCC9" s="149"/>
      <c r="HCD9" s="149"/>
      <c r="HCE9" s="149"/>
      <c r="HCF9" s="149"/>
      <c r="HCG9" s="149"/>
      <c r="HCH9" s="149"/>
      <c r="HCI9" s="149"/>
      <c r="HCJ9" s="149"/>
      <c r="HCK9" s="149"/>
      <c r="HCL9" s="149"/>
      <c r="HCM9" s="149"/>
      <c r="HCN9" s="149"/>
      <c r="HCO9" s="149"/>
      <c r="HCP9" s="149"/>
      <c r="HCQ9" s="149"/>
      <c r="HCR9" s="149"/>
      <c r="HCS9" s="149"/>
      <c r="HCT9" s="149"/>
      <c r="HCU9" s="149"/>
      <c r="HCV9" s="149"/>
      <c r="HCW9" s="149"/>
      <c r="HCX9" s="149"/>
      <c r="HCY9" s="149"/>
      <c r="HCZ9" s="149"/>
      <c r="HDA9" s="149"/>
      <c r="HDB9" s="149"/>
      <c r="HDC9" s="149"/>
      <c r="HDD9" s="149"/>
      <c r="HDE9" s="149"/>
      <c r="HDF9" s="149"/>
      <c r="HDG9" s="149"/>
      <c r="HDH9" s="149"/>
      <c r="HDI9" s="149"/>
      <c r="HDJ9" s="149"/>
      <c r="HDK9" s="149"/>
      <c r="HDL9" s="149"/>
      <c r="HDM9" s="149"/>
      <c r="HDN9" s="149"/>
      <c r="HDO9" s="149"/>
      <c r="HDP9" s="149"/>
      <c r="HDQ9" s="149"/>
      <c r="HDR9" s="149"/>
      <c r="HDS9" s="149"/>
      <c r="HDT9" s="149"/>
      <c r="HDU9" s="149"/>
      <c r="HDV9" s="149"/>
      <c r="HDW9" s="149"/>
      <c r="HDX9" s="149"/>
      <c r="HDY9" s="149"/>
      <c r="HDZ9" s="149"/>
      <c r="HEA9" s="149"/>
      <c r="HEB9" s="149"/>
      <c r="HEC9" s="149"/>
      <c r="HED9" s="149"/>
      <c r="HEE9" s="149"/>
      <c r="HEF9" s="149"/>
      <c r="HEG9" s="149"/>
      <c r="HEH9" s="149"/>
      <c r="HEI9" s="149"/>
      <c r="HEJ9" s="149"/>
      <c r="HEK9" s="149"/>
      <c r="HEL9" s="149"/>
      <c r="HEM9" s="149"/>
      <c r="HEN9" s="149"/>
      <c r="HEO9" s="149"/>
      <c r="HEP9" s="149"/>
      <c r="HEQ9" s="149"/>
      <c r="HER9" s="149"/>
      <c r="HES9" s="149"/>
      <c r="HET9" s="149"/>
      <c r="HEU9" s="149"/>
      <c r="HEV9" s="149"/>
      <c r="HEW9" s="149"/>
      <c r="HEX9" s="149"/>
      <c r="HEY9" s="149"/>
      <c r="HEZ9" s="149"/>
      <c r="HFA9" s="149"/>
      <c r="HFB9" s="149"/>
      <c r="HFC9" s="149"/>
      <c r="HFD9" s="149"/>
      <c r="HFE9" s="149"/>
      <c r="HFF9" s="149"/>
      <c r="HFG9" s="149"/>
      <c r="HFH9" s="149"/>
      <c r="HFI9" s="149"/>
      <c r="HFJ9" s="149"/>
      <c r="HFK9" s="149"/>
      <c r="HFL9" s="149"/>
      <c r="HFM9" s="149"/>
      <c r="HFN9" s="149"/>
      <c r="HFO9" s="149"/>
      <c r="HFP9" s="149"/>
      <c r="HFQ9" s="149"/>
      <c r="HFR9" s="149"/>
      <c r="HFS9" s="149"/>
      <c r="HFT9" s="149"/>
      <c r="HFU9" s="149"/>
      <c r="HFV9" s="149"/>
      <c r="HFW9" s="149"/>
      <c r="HFX9" s="149"/>
      <c r="HFY9" s="149"/>
      <c r="HFZ9" s="149"/>
      <c r="HGA9" s="149"/>
      <c r="HGB9" s="149"/>
      <c r="HGC9" s="149"/>
      <c r="HGD9" s="149"/>
      <c r="HGE9" s="149"/>
      <c r="HGF9" s="149"/>
      <c r="HGG9" s="149"/>
      <c r="HGH9" s="149"/>
      <c r="HGI9" s="149"/>
      <c r="HGJ9" s="149"/>
      <c r="HGK9" s="149"/>
      <c r="HGL9" s="149"/>
      <c r="HGM9" s="149"/>
      <c r="HGN9" s="149"/>
      <c r="HGO9" s="149"/>
      <c r="HGP9" s="149"/>
      <c r="HGQ9" s="149"/>
      <c r="HGR9" s="149"/>
      <c r="HGS9" s="149"/>
      <c r="HGT9" s="149"/>
      <c r="HGU9" s="149"/>
      <c r="HGV9" s="149"/>
      <c r="HGW9" s="149"/>
      <c r="HGX9" s="149"/>
      <c r="HGY9" s="149"/>
      <c r="HGZ9" s="149"/>
      <c r="HHA9" s="149"/>
      <c r="HHB9" s="149"/>
      <c r="HHC9" s="149"/>
      <c r="HHD9" s="149"/>
      <c r="HHE9" s="149"/>
      <c r="HHF9" s="149"/>
      <c r="HHG9" s="149"/>
      <c r="HHH9" s="149"/>
      <c r="HHI9" s="149"/>
      <c r="HHJ9" s="149"/>
      <c r="HHK9" s="149"/>
      <c r="HHL9" s="149"/>
      <c r="HHM9" s="149"/>
      <c r="HHN9" s="149"/>
      <c r="HHO9" s="149"/>
      <c r="HHP9" s="149"/>
      <c r="HHQ9" s="149"/>
      <c r="HHR9" s="149"/>
      <c r="HHS9" s="149"/>
      <c r="HHT9" s="149"/>
      <c r="HHU9" s="149"/>
      <c r="HHV9" s="149"/>
      <c r="HHW9" s="149"/>
      <c r="HHX9" s="149"/>
      <c r="HHY9" s="149"/>
      <c r="HHZ9" s="149"/>
      <c r="HIA9" s="149"/>
      <c r="HIB9" s="149"/>
      <c r="HIC9" s="149"/>
      <c r="HID9" s="149"/>
      <c r="HIE9" s="149"/>
      <c r="HIF9" s="149"/>
      <c r="HIG9" s="149"/>
      <c r="HIH9" s="149"/>
      <c r="HII9" s="149"/>
      <c r="HIJ9" s="149"/>
      <c r="HIK9" s="149"/>
      <c r="HIL9" s="149"/>
      <c r="HIM9" s="149"/>
      <c r="HIN9" s="149"/>
      <c r="HIO9" s="149"/>
      <c r="HIP9" s="149"/>
      <c r="HIQ9" s="149"/>
      <c r="HIR9" s="149"/>
      <c r="HIS9" s="149"/>
      <c r="HIT9" s="149"/>
      <c r="HIU9" s="149"/>
      <c r="HIV9" s="149"/>
      <c r="HIW9" s="149"/>
      <c r="HIX9" s="149"/>
      <c r="HIY9" s="149"/>
      <c r="HIZ9" s="149"/>
      <c r="HJA9" s="149"/>
      <c r="HJB9" s="149"/>
      <c r="HJC9" s="149"/>
      <c r="HJD9" s="149"/>
      <c r="HJE9" s="149"/>
      <c r="HJF9" s="149"/>
      <c r="HJG9" s="149"/>
      <c r="HJH9" s="149"/>
      <c r="HJI9" s="149"/>
      <c r="HJJ9" s="149"/>
      <c r="HJK9" s="149"/>
      <c r="HJL9" s="149"/>
      <c r="HJM9" s="149"/>
      <c r="HJN9" s="149"/>
      <c r="HJO9" s="149"/>
      <c r="HJP9" s="149"/>
      <c r="HJQ9" s="149"/>
      <c r="HJR9" s="149"/>
      <c r="HJS9" s="149"/>
      <c r="HJT9" s="149"/>
      <c r="HJU9" s="149"/>
      <c r="HJV9" s="149"/>
      <c r="HJW9" s="149"/>
      <c r="HJX9" s="149"/>
      <c r="HJY9" s="149"/>
      <c r="HJZ9" s="149"/>
      <c r="HKA9" s="149"/>
      <c r="HKB9" s="149"/>
      <c r="HKC9" s="149"/>
      <c r="HKD9" s="149"/>
      <c r="HKE9" s="149"/>
      <c r="HKF9" s="149"/>
      <c r="HKG9" s="149"/>
      <c r="HKH9" s="149"/>
      <c r="HKI9" s="149"/>
      <c r="HKJ9" s="149"/>
      <c r="HKK9" s="149"/>
      <c r="HKL9" s="149"/>
      <c r="HKM9" s="149"/>
      <c r="HKN9" s="149"/>
      <c r="HKO9" s="149"/>
      <c r="HKP9" s="149"/>
      <c r="HKQ9" s="149"/>
      <c r="HKR9" s="149"/>
      <c r="HKS9" s="149"/>
      <c r="HKT9" s="149"/>
      <c r="HKU9" s="149"/>
      <c r="HKV9" s="149"/>
      <c r="HKW9" s="149"/>
      <c r="HKX9" s="149"/>
      <c r="HKY9" s="149"/>
      <c r="HKZ9" s="149"/>
      <c r="HLA9" s="149"/>
      <c r="HLB9" s="149"/>
      <c r="HLC9" s="149"/>
      <c r="HLD9" s="149"/>
      <c r="HLE9" s="149"/>
      <c r="HLF9" s="149"/>
      <c r="HLG9" s="149"/>
      <c r="HLH9" s="149"/>
      <c r="HLI9" s="149"/>
      <c r="HLJ9" s="149"/>
      <c r="HLK9" s="149"/>
      <c r="HLL9" s="149"/>
      <c r="HLM9" s="149"/>
      <c r="HLN9" s="149"/>
      <c r="HLO9" s="149"/>
      <c r="HLP9" s="149"/>
      <c r="HLQ9" s="149"/>
      <c r="HLR9" s="149"/>
      <c r="HLS9" s="149"/>
      <c r="HLT9" s="149"/>
      <c r="HLU9" s="149"/>
      <c r="HLV9" s="149"/>
      <c r="HLW9" s="149"/>
      <c r="HLX9" s="149"/>
      <c r="HLY9" s="149"/>
      <c r="HLZ9" s="149"/>
      <c r="HMA9" s="149"/>
      <c r="HMB9" s="149"/>
      <c r="HMC9" s="149"/>
      <c r="HMD9" s="149"/>
      <c r="HME9" s="149"/>
      <c r="HMF9" s="149"/>
      <c r="HMG9" s="149"/>
      <c r="HMH9" s="149"/>
      <c r="HMI9" s="149"/>
      <c r="HMJ9" s="149"/>
      <c r="HMK9" s="149"/>
      <c r="HML9" s="149"/>
      <c r="HMM9" s="149"/>
      <c r="HMN9" s="149"/>
      <c r="HMO9" s="149"/>
      <c r="HMP9" s="149"/>
      <c r="HMQ9" s="149"/>
      <c r="HMR9" s="149"/>
      <c r="HMS9" s="149"/>
      <c r="HMT9" s="149"/>
      <c r="HMU9" s="149"/>
      <c r="HMV9" s="149"/>
      <c r="HMW9" s="149"/>
      <c r="HMX9" s="149"/>
      <c r="HMY9" s="149"/>
      <c r="HMZ9" s="149"/>
      <c r="HNA9" s="149"/>
      <c r="HNB9" s="149"/>
      <c r="HNC9" s="149"/>
      <c r="HND9" s="149"/>
      <c r="HNE9" s="149"/>
      <c r="HNF9" s="149"/>
      <c r="HNG9" s="149"/>
      <c r="HNH9" s="149"/>
      <c r="HNI9" s="149"/>
      <c r="HNJ9" s="149"/>
      <c r="HNK9" s="149"/>
      <c r="HNL9" s="149"/>
      <c r="HNM9" s="149"/>
      <c r="HNN9" s="149"/>
      <c r="HNO9" s="149"/>
      <c r="HNP9" s="149"/>
      <c r="HNQ9" s="149"/>
      <c r="HNR9" s="149"/>
      <c r="HNS9" s="149"/>
      <c r="HNT9" s="149"/>
      <c r="HNU9" s="149"/>
      <c r="HNV9" s="149"/>
      <c r="HNW9" s="149"/>
      <c r="HNX9" s="149"/>
      <c r="HNY9" s="149"/>
      <c r="HNZ9" s="149"/>
      <c r="HOA9" s="149"/>
      <c r="HOB9" s="149"/>
      <c r="HOC9" s="149"/>
      <c r="HOD9" s="149"/>
      <c r="HOE9" s="149"/>
      <c r="HOF9" s="149"/>
      <c r="HOG9" s="149"/>
      <c r="HOH9" s="149"/>
      <c r="HOI9" s="149"/>
      <c r="HOJ9" s="149"/>
      <c r="HOK9" s="149"/>
      <c r="HOL9" s="149"/>
      <c r="HOM9" s="149"/>
      <c r="HON9" s="149"/>
      <c r="HOO9" s="149"/>
      <c r="HOP9" s="149"/>
      <c r="HOQ9" s="149"/>
      <c r="HOR9" s="149"/>
      <c r="HOS9" s="149"/>
      <c r="HOT9" s="149"/>
      <c r="HOU9" s="149"/>
      <c r="HOV9" s="149"/>
      <c r="HOW9" s="149"/>
      <c r="HOX9" s="149"/>
      <c r="HOY9" s="149"/>
      <c r="HOZ9" s="149"/>
      <c r="HPA9" s="149"/>
      <c r="HPB9" s="149"/>
      <c r="HPC9" s="149"/>
      <c r="HPD9" s="149"/>
      <c r="HPE9" s="149"/>
      <c r="HPF9" s="149"/>
      <c r="HPG9" s="149"/>
      <c r="HPH9" s="149"/>
      <c r="HPI9" s="149"/>
      <c r="HPJ9" s="149"/>
      <c r="HPK9" s="149"/>
      <c r="HPL9" s="149"/>
      <c r="HPM9" s="149"/>
      <c r="HPN9" s="149"/>
      <c r="HPO9" s="149"/>
      <c r="HPP9" s="149"/>
      <c r="HPQ9" s="149"/>
      <c r="HPR9" s="149"/>
      <c r="HPS9" s="149"/>
      <c r="HPT9" s="149"/>
      <c r="HPU9" s="149"/>
      <c r="HPV9" s="149"/>
      <c r="HPW9" s="149"/>
      <c r="HPX9" s="149"/>
      <c r="HPY9" s="149"/>
      <c r="HPZ9" s="149"/>
      <c r="HQA9" s="149"/>
      <c r="HQB9" s="149"/>
      <c r="HQC9" s="149"/>
      <c r="HQD9" s="149"/>
      <c r="HQE9" s="149"/>
      <c r="HQF9" s="149"/>
      <c r="HQG9" s="149"/>
      <c r="HQH9" s="149"/>
      <c r="HQI9" s="149"/>
      <c r="HQJ9" s="149"/>
      <c r="HQK9" s="149"/>
      <c r="HQL9" s="149"/>
      <c r="HQM9" s="149"/>
      <c r="HQN9" s="149"/>
      <c r="HQO9" s="149"/>
      <c r="HQP9" s="149"/>
      <c r="HQQ9" s="149"/>
      <c r="HQR9" s="149"/>
      <c r="HQS9" s="149"/>
      <c r="HQT9" s="149"/>
      <c r="HQU9" s="149"/>
      <c r="HQV9" s="149"/>
      <c r="HQW9" s="149"/>
      <c r="HQX9" s="149"/>
      <c r="HQY9" s="149"/>
      <c r="HQZ9" s="149"/>
      <c r="HRA9" s="149"/>
      <c r="HRB9" s="149"/>
      <c r="HRC9" s="149"/>
      <c r="HRD9" s="149"/>
      <c r="HRE9" s="149"/>
      <c r="HRF9" s="149"/>
      <c r="HRG9" s="149"/>
      <c r="HRH9" s="149"/>
      <c r="HRI9" s="149"/>
      <c r="HRJ9" s="149"/>
      <c r="HRK9" s="149"/>
      <c r="HRL9" s="149"/>
      <c r="HRM9" s="149"/>
      <c r="HRN9" s="149"/>
      <c r="HRO9" s="149"/>
      <c r="HRP9" s="149"/>
      <c r="HRQ9" s="149"/>
      <c r="HRR9" s="149"/>
      <c r="HRS9" s="149"/>
      <c r="HRT9" s="149"/>
      <c r="HRU9" s="149"/>
      <c r="HRV9" s="149"/>
      <c r="HRW9" s="149"/>
      <c r="HRX9" s="149"/>
      <c r="HRY9" s="149"/>
      <c r="HRZ9" s="149"/>
      <c r="HSA9" s="149"/>
      <c r="HSB9" s="149"/>
      <c r="HSC9" s="149"/>
      <c r="HSD9" s="149"/>
      <c r="HSE9" s="149"/>
      <c r="HSF9" s="149"/>
      <c r="HSG9" s="149"/>
      <c r="HSH9" s="149"/>
      <c r="HSI9" s="149"/>
      <c r="HSJ9" s="149"/>
      <c r="HSK9" s="149"/>
      <c r="HSL9" s="149"/>
      <c r="HSM9" s="149"/>
      <c r="HSN9" s="149"/>
      <c r="HSO9" s="149"/>
      <c r="HSP9" s="149"/>
      <c r="HSQ9" s="149"/>
      <c r="HSR9" s="149"/>
      <c r="HSS9" s="149"/>
      <c r="HST9" s="149"/>
      <c r="HSU9" s="149"/>
      <c r="HSV9" s="149"/>
      <c r="HSW9" s="149"/>
      <c r="HSX9" s="149"/>
      <c r="HSY9" s="149"/>
      <c r="HSZ9" s="149"/>
      <c r="HTA9" s="149"/>
      <c r="HTB9" s="149"/>
      <c r="HTC9" s="149"/>
      <c r="HTD9" s="149"/>
      <c r="HTE9" s="149"/>
      <c r="HTF9" s="149"/>
      <c r="HTG9" s="149"/>
      <c r="HTH9" s="149"/>
      <c r="HTI9" s="149"/>
      <c r="HTJ9" s="149"/>
      <c r="HTK9" s="149"/>
      <c r="HTL9" s="149"/>
      <c r="HTM9" s="149"/>
      <c r="HTN9" s="149"/>
      <c r="HTO9" s="149"/>
      <c r="HTP9" s="149"/>
      <c r="HTQ9" s="149"/>
      <c r="HTR9" s="149"/>
      <c r="HTS9" s="149"/>
      <c r="HTT9" s="149"/>
      <c r="HTU9" s="149"/>
      <c r="HTV9" s="149"/>
      <c r="HTW9" s="149"/>
      <c r="HTX9" s="149"/>
      <c r="HTY9" s="149"/>
      <c r="HTZ9" s="149"/>
      <c r="HUA9" s="149"/>
      <c r="HUB9" s="149"/>
      <c r="HUC9" s="149"/>
      <c r="HUD9" s="149"/>
      <c r="HUE9" s="149"/>
      <c r="HUF9" s="149"/>
      <c r="HUG9" s="149"/>
      <c r="HUH9" s="149"/>
      <c r="HUI9" s="149"/>
      <c r="HUJ9" s="149"/>
      <c r="HUK9" s="149"/>
      <c r="HUL9" s="149"/>
      <c r="HUM9" s="149"/>
      <c r="HUN9" s="149"/>
      <c r="HUO9" s="149"/>
      <c r="HUP9" s="149"/>
      <c r="HUQ9" s="149"/>
      <c r="HUR9" s="149"/>
      <c r="HUS9" s="149"/>
      <c r="HUT9" s="149"/>
      <c r="HUU9" s="149"/>
      <c r="HUV9" s="149"/>
      <c r="HUW9" s="149"/>
      <c r="HUX9" s="149"/>
      <c r="HUY9" s="149"/>
      <c r="HUZ9" s="149"/>
      <c r="HVA9" s="149"/>
      <c r="HVB9" s="149"/>
      <c r="HVC9" s="149"/>
      <c r="HVD9" s="149"/>
      <c r="HVE9" s="149"/>
      <c r="HVF9" s="149"/>
      <c r="HVG9" s="149"/>
      <c r="HVH9" s="149"/>
      <c r="HVI9" s="149"/>
      <c r="HVJ9" s="149"/>
      <c r="HVK9" s="149"/>
      <c r="HVL9" s="149"/>
      <c r="HVM9" s="149"/>
      <c r="HVN9" s="149"/>
      <c r="HVO9" s="149"/>
      <c r="HVP9" s="149"/>
      <c r="HVQ9" s="149"/>
      <c r="HVR9" s="149"/>
      <c r="HVS9" s="149"/>
      <c r="HVT9" s="149"/>
      <c r="HVU9" s="149"/>
      <c r="HVV9" s="149"/>
      <c r="HVW9" s="149"/>
      <c r="HVX9" s="149"/>
      <c r="HVY9" s="149"/>
      <c r="HVZ9" s="149"/>
      <c r="HWA9" s="149"/>
      <c r="HWB9" s="149"/>
      <c r="HWC9" s="149"/>
      <c r="HWD9" s="149"/>
      <c r="HWE9" s="149"/>
      <c r="HWF9" s="149"/>
      <c r="HWG9" s="149"/>
      <c r="HWH9" s="149"/>
      <c r="HWI9" s="149"/>
      <c r="HWJ9" s="149"/>
      <c r="HWK9" s="149"/>
      <c r="HWL9" s="149"/>
      <c r="HWM9" s="149"/>
      <c r="HWN9" s="149"/>
      <c r="HWO9" s="149"/>
      <c r="HWP9" s="149"/>
      <c r="HWQ9" s="149"/>
      <c r="HWR9" s="149"/>
      <c r="HWS9" s="149"/>
      <c r="HWT9" s="149"/>
      <c r="HWU9" s="149"/>
      <c r="HWV9" s="149"/>
      <c r="HWW9" s="149"/>
      <c r="HWX9" s="149"/>
      <c r="HWY9" s="149"/>
      <c r="HWZ9" s="149"/>
      <c r="HXA9" s="149"/>
      <c r="HXB9" s="149"/>
      <c r="HXC9" s="149"/>
      <c r="HXD9" s="149"/>
      <c r="HXE9" s="149"/>
      <c r="HXF9" s="149"/>
      <c r="HXG9" s="149"/>
      <c r="HXH9" s="149"/>
      <c r="HXI9" s="149"/>
      <c r="HXJ9" s="149"/>
      <c r="HXK9" s="149"/>
      <c r="HXL9" s="149"/>
      <c r="HXM9" s="149"/>
      <c r="HXN9" s="149"/>
      <c r="HXO9" s="149"/>
      <c r="HXP9" s="149"/>
      <c r="HXQ9" s="149"/>
      <c r="HXR9" s="149"/>
      <c r="HXS9" s="149"/>
      <c r="HXT9" s="149"/>
      <c r="HXU9" s="149"/>
      <c r="HXV9" s="149"/>
      <c r="HXW9" s="149"/>
      <c r="HXX9" s="149"/>
      <c r="HXY9" s="149"/>
      <c r="HXZ9" s="149"/>
      <c r="HYA9" s="149"/>
      <c r="HYB9" s="149"/>
      <c r="HYC9" s="149"/>
      <c r="HYD9" s="149"/>
      <c r="HYE9" s="149"/>
      <c r="HYF9" s="149"/>
      <c r="HYG9" s="149"/>
      <c r="HYH9" s="149"/>
      <c r="HYI9" s="149"/>
      <c r="HYJ9" s="149"/>
      <c r="HYK9" s="149"/>
      <c r="HYL9" s="149"/>
      <c r="HYM9" s="149"/>
      <c r="HYN9" s="149"/>
      <c r="HYO9" s="149"/>
      <c r="HYP9" s="149"/>
      <c r="HYQ9" s="149"/>
      <c r="HYR9" s="149"/>
      <c r="HYS9" s="149"/>
      <c r="HYT9" s="149"/>
      <c r="HYU9" s="149"/>
      <c r="HYV9" s="149"/>
      <c r="HYW9" s="149"/>
      <c r="HYX9" s="149"/>
      <c r="HYY9" s="149"/>
      <c r="HYZ9" s="149"/>
      <c r="HZA9" s="149"/>
      <c r="HZB9" s="149"/>
      <c r="HZC9" s="149"/>
      <c r="HZD9" s="149"/>
      <c r="HZE9" s="149"/>
      <c r="HZF9" s="149"/>
      <c r="HZG9" s="149"/>
      <c r="HZH9" s="149"/>
      <c r="HZI9" s="149"/>
      <c r="HZJ9" s="149"/>
      <c r="HZK9" s="149"/>
      <c r="HZL9" s="149"/>
      <c r="HZM9" s="149"/>
      <c r="HZN9" s="149"/>
      <c r="HZO9" s="149"/>
      <c r="HZP9" s="149"/>
      <c r="HZQ9" s="149"/>
      <c r="HZR9" s="149"/>
      <c r="HZS9" s="149"/>
      <c r="HZT9" s="149"/>
      <c r="HZU9" s="149"/>
      <c r="HZV9" s="149"/>
      <c r="HZW9" s="149"/>
      <c r="HZX9" s="149"/>
      <c r="HZY9" s="149"/>
      <c r="HZZ9" s="149"/>
      <c r="IAA9" s="149"/>
      <c r="IAB9" s="149"/>
      <c r="IAC9" s="149"/>
      <c r="IAD9" s="149"/>
      <c r="IAE9" s="149"/>
      <c r="IAF9" s="149"/>
      <c r="IAG9" s="149"/>
      <c r="IAH9" s="149"/>
      <c r="IAI9" s="149"/>
      <c r="IAJ9" s="149"/>
      <c r="IAK9" s="149"/>
      <c r="IAL9" s="149"/>
      <c r="IAM9" s="149"/>
      <c r="IAN9" s="149"/>
      <c r="IAO9" s="149"/>
      <c r="IAP9" s="149"/>
      <c r="IAQ9" s="149"/>
      <c r="IAR9" s="149"/>
      <c r="IAS9" s="149"/>
      <c r="IAT9" s="149"/>
      <c r="IAU9" s="149"/>
      <c r="IAV9" s="149"/>
      <c r="IAW9" s="149"/>
      <c r="IAX9" s="149"/>
      <c r="IAY9" s="149"/>
      <c r="IAZ9" s="149"/>
      <c r="IBA9" s="149"/>
      <c r="IBB9" s="149"/>
      <c r="IBC9" s="149"/>
      <c r="IBD9" s="149"/>
      <c r="IBE9" s="149"/>
      <c r="IBF9" s="149"/>
      <c r="IBG9" s="149"/>
      <c r="IBH9" s="149"/>
      <c r="IBI9" s="149"/>
      <c r="IBJ9" s="149"/>
      <c r="IBK9" s="149"/>
      <c r="IBL9" s="149"/>
      <c r="IBM9" s="149"/>
      <c r="IBN9" s="149"/>
      <c r="IBO9" s="149"/>
      <c r="IBP9" s="149"/>
      <c r="IBQ9" s="149"/>
      <c r="IBR9" s="149"/>
      <c r="IBS9" s="149"/>
      <c r="IBT9" s="149"/>
      <c r="IBU9" s="149"/>
      <c r="IBV9" s="149"/>
      <c r="IBW9" s="149"/>
      <c r="IBX9" s="149"/>
      <c r="IBY9" s="149"/>
      <c r="IBZ9" s="149"/>
      <c r="ICA9" s="149"/>
      <c r="ICB9" s="149"/>
      <c r="ICC9" s="149"/>
      <c r="ICD9" s="149"/>
      <c r="ICE9" s="149"/>
      <c r="ICF9" s="149"/>
      <c r="ICG9" s="149"/>
      <c r="ICH9" s="149"/>
      <c r="ICI9" s="149"/>
      <c r="ICJ9" s="149"/>
      <c r="ICK9" s="149"/>
      <c r="ICL9" s="149"/>
      <c r="ICM9" s="149"/>
      <c r="ICN9" s="149"/>
      <c r="ICO9" s="149"/>
      <c r="ICP9" s="149"/>
      <c r="ICQ9" s="149"/>
      <c r="ICR9" s="149"/>
      <c r="ICS9" s="149"/>
      <c r="ICT9" s="149"/>
      <c r="ICU9" s="149"/>
      <c r="ICV9" s="149"/>
      <c r="ICW9" s="149"/>
      <c r="ICX9" s="149"/>
      <c r="ICY9" s="149"/>
      <c r="ICZ9" s="149"/>
      <c r="IDA9" s="149"/>
      <c r="IDB9" s="149"/>
      <c r="IDC9" s="149"/>
      <c r="IDD9" s="149"/>
      <c r="IDE9" s="149"/>
      <c r="IDF9" s="149"/>
      <c r="IDG9" s="149"/>
      <c r="IDH9" s="149"/>
      <c r="IDI9" s="149"/>
      <c r="IDJ9" s="149"/>
      <c r="IDK9" s="149"/>
      <c r="IDL9" s="149"/>
      <c r="IDM9" s="149"/>
      <c r="IDN9" s="149"/>
      <c r="IDO9" s="149"/>
      <c r="IDP9" s="149"/>
      <c r="IDQ9" s="149"/>
      <c r="IDR9" s="149"/>
      <c r="IDS9" s="149"/>
      <c r="IDT9" s="149"/>
      <c r="IDU9" s="149"/>
      <c r="IDV9" s="149"/>
      <c r="IDW9" s="149"/>
      <c r="IDX9" s="149"/>
      <c r="IDY9" s="149"/>
      <c r="IDZ9" s="149"/>
      <c r="IEA9" s="149"/>
      <c r="IEB9" s="149"/>
      <c r="IEC9" s="149"/>
      <c r="IED9" s="149"/>
      <c r="IEE9" s="149"/>
      <c r="IEF9" s="149"/>
      <c r="IEG9" s="149"/>
      <c r="IEH9" s="149"/>
      <c r="IEI9" s="149"/>
      <c r="IEJ9" s="149"/>
      <c r="IEK9" s="149"/>
      <c r="IEL9" s="149"/>
      <c r="IEM9" s="149"/>
      <c r="IEN9" s="149"/>
      <c r="IEO9" s="149"/>
      <c r="IEP9" s="149"/>
      <c r="IEQ9" s="149"/>
      <c r="IER9" s="149"/>
      <c r="IES9" s="149"/>
      <c r="IET9" s="149"/>
      <c r="IEU9" s="149"/>
      <c r="IEV9" s="149"/>
      <c r="IEW9" s="149"/>
      <c r="IEX9" s="149"/>
      <c r="IEY9" s="149"/>
      <c r="IEZ9" s="149"/>
      <c r="IFA9" s="149"/>
      <c r="IFB9" s="149"/>
      <c r="IFC9" s="149"/>
      <c r="IFD9" s="149"/>
      <c r="IFE9" s="149"/>
      <c r="IFF9" s="149"/>
      <c r="IFG9" s="149"/>
      <c r="IFH9" s="149"/>
      <c r="IFI9" s="149"/>
      <c r="IFJ9" s="149"/>
      <c r="IFK9" s="149"/>
      <c r="IFL9" s="149"/>
      <c r="IFM9" s="149"/>
      <c r="IFN9" s="149"/>
      <c r="IFO9" s="149"/>
      <c r="IFP9" s="149"/>
      <c r="IFQ9" s="149"/>
      <c r="IFR9" s="149"/>
      <c r="IFS9" s="149"/>
      <c r="IFT9" s="149"/>
      <c r="IFU9" s="149"/>
      <c r="IFV9" s="149"/>
      <c r="IFW9" s="149"/>
      <c r="IFX9" s="149"/>
      <c r="IFY9" s="149"/>
      <c r="IFZ9" s="149"/>
      <c r="IGA9" s="149"/>
      <c r="IGB9" s="149"/>
      <c r="IGC9" s="149"/>
      <c r="IGD9" s="149"/>
      <c r="IGE9" s="149"/>
      <c r="IGF9" s="149"/>
      <c r="IGG9" s="149"/>
      <c r="IGH9" s="149"/>
      <c r="IGI9" s="149"/>
      <c r="IGJ9" s="149"/>
      <c r="IGK9" s="149"/>
      <c r="IGL9" s="149"/>
      <c r="IGM9" s="149"/>
      <c r="IGN9" s="149"/>
      <c r="IGO9" s="149"/>
      <c r="IGP9" s="149"/>
      <c r="IGQ9" s="149"/>
      <c r="IGR9" s="149"/>
      <c r="IGS9" s="149"/>
      <c r="IGT9" s="149"/>
      <c r="IGU9" s="149"/>
      <c r="IGV9" s="149"/>
      <c r="IGW9" s="149"/>
      <c r="IGX9" s="149"/>
      <c r="IGY9" s="149"/>
      <c r="IGZ9" s="149"/>
      <c r="IHA9" s="149"/>
      <c r="IHB9" s="149"/>
      <c r="IHC9" s="149"/>
      <c r="IHD9" s="149"/>
      <c r="IHE9" s="149"/>
      <c r="IHF9" s="149"/>
      <c r="IHG9" s="149"/>
      <c r="IHH9" s="149"/>
      <c r="IHI9" s="149"/>
      <c r="IHJ9" s="149"/>
      <c r="IHK9" s="149"/>
      <c r="IHL9" s="149"/>
      <c r="IHM9" s="149"/>
      <c r="IHN9" s="149"/>
      <c r="IHO9" s="149"/>
      <c r="IHP9" s="149"/>
      <c r="IHQ9" s="149"/>
      <c r="IHR9" s="149"/>
      <c r="IHS9" s="149"/>
      <c r="IHT9" s="149"/>
      <c r="IHU9" s="149"/>
      <c r="IHV9" s="149"/>
      <c r="IHW9" s="149"/>
      <c r="IHX9" s="149"/>
      <c r="IHY9" s="149"/>
      <c r="IHZ9" s="149"/>
      <c r="IIA9" s="149"/>
      <c r="IIB9" s="149"/>
      <c r="IIC9" s="149"/>
      <c r="IID9" s="149"/>
      <c r="IIE9" s="149"/>
      <c r="IIF9" s="149"/>
      <c r="IIG9" s="149"/>
      <c r="IIH9" s="149"/>
      <c r="III9" s="149"/>
      <c r="IIJ9" s="149"/>
      <c r="IIK9" s="149"/>
      <c r="IIL9" s="149"/>
      <c r="IIM9" s="149"/>
      <c r="IIN9" s="149"/>
      <c r="IIO9" s="149"/>
      <c r="IIP9" s="149"/>
      <c r="IIQ9" s="149"/>
      <c r="IIR9" s="149"/>
      <c r="IIS9" s="149"/>
      <c r="IIT9" s="149"/>
      <c r="IIU9" s="149"/>
      <c r="IIV9" s="149"/>
      <c r="IIW9" s="149"/>
      <c r="IIX9" s="149"/>
      <c r="IIY9" s="149"/>
      <c r="IIZ9" s="149"/>
      <c r="IJA9" s="149"/>
      <c r="IJB9" s="149"/>
      <c r="IJC9" s="149"/>
      <c r="IJD9" s="149"/>
      <c r="IJE9" s="149"/>
      <c r="IJF9" s="149"/>
      <c r="IJG9" s="149"/>
      <c r="IJH9" s="149"/>
      <c r="IJI9" s="149"/>
      <c r="IJJ9" s="149"/>
      <c r="IJK9" s="149"/>
      <c r="IJL9" s="149"/>
      <c r="IJM9" s="149"/>
      <c r="IJN9" s="149"/>
      <c r="IJO9" s="149"/>
      <c r="IJP9" s="149"/>
      <c r="IJQ9" s="149"/>
      <c r="IJR9" s="149"/>
      <c r="IJS9" s="149"/>
      <c r="IJT9" s="149"/>
      <c r="IJU9" s="149"/>
      <c r="IJV9" s="149"/>
      <c r="IJW9" s="149"/>
      <c r="IJX9" s="149"/>
      <c r="IJY9" s="149"/>
      <c r="IJZ9" s="149"/>
      <c r="IKA9" s="149"/>
      <c r="IKB9" s="149"/>
      <c r="IKC9" s="149"/>
      <c r="IKD9" s="149"/>
      <c r="IKE9" s="149"/>
      <c r="IKF9" s="149"/>
      <c r="IKG9" s="149"/>
      <c r="IKH9" s="149"/>
      <c r="IKI9" s="149"/>
      <c r="IKJ9" s="149"/>
      <c r="IKK9" s="149"/>
      <c r="IKL9" s="149"/>
      <c r="IKM9" s="149"/>
      <c r="IKN9" s="149"/>
      <c r="IKO9" s="149"/>
      <c r="IKP9" s="149"/>
      <c r="IKQ9" s="149"/>
      <c r="IKR9" s="149"/>
      <c r="IKS9" s="149"/>
      <c r="IKT9" s="149"/>
      <c r="IKU9" s="149"/>
      <c r="IKV9" s="149"/>
      <c r="IKW9" s="149"/>
      <c r="IKX9" s="149"/>
      <c r="IKY9" s="149"/>
      <c r="IKZ9" s="149"/>
      <c r="ILA9" s="149"/>
      <c r="ILB9" s="149"/>
      <c r="ILC9" s="149"/>
      <c r="ILD9" s="149"/>
      <c r="ILE9" s="149"/>
      <c r="ILF9" s="149"/>
      <c r="ILG9" s="149"/>
      <c r="ILH9" s="149"/>
      <c r="ILI9" s="149"/>
      <c r="ILJ9" s="149"/>
      <c r="ILK9" s="149"/>
      <c r="ILL9" s="149"/>
      <c r="ILM9" s="149"/>
      <c r="ILN9" s="149"/>
      <c r="ILO9" s="149"/>
      <c r="ILP9" s="149"/>
      <c r="ILQ9" s="149"/>
      <c r="ILR9" s="149"/>
      <c r="ILS9" s="149"/>
      <c r="ILT9" s="149"/>
      <c r="ILU9" s="149"/>
      <c r="ILV9" s="149"/>
      <c r="ILW9" s="149"/>
      <c r="ILX9" s="149"/>
      <c r="ILY9" s="149"/>
      <c r="ILZ9" s="149"/>
      <c r="IMA9" s="149"/>
      <c r="IMB9" s="149"/>
      <c r="IMC9" s="149"/>
      <c r="IMD9" s="149"/>
      <c r="IME9" s="149"/>
      <c r="IMF9" s="149"/>
      <c r="IMG9" s="149"/>
      <c r="IMH9" s="149"/>
      <c r="IMI9" s="149"/>
      <c r="IMJ9" s="149"/>
      <c r="IMK9" s="149"/>
      <c r="IML9" s="149"/>
      <c r="IMM9" s="149"/>
      <c r="IMN9" s="149"/>
      <c r="IMO9" s="149"/>
      <c r="IMP9" s="149"/>
      <c r="IMQ9" s="149"/>
      <c r="IMR9" s="149"/>
      <c r="IMS9" s="149"/>
      <c r="IMT9" s="149"/>
      <c r="IMU9" s="149"/>
      <c r="IMV9" s="149"/>
      <c r="IMW9" s="149"/>
      <c r="IMX9" s="149"/>
      <c r="IMY9" s="149"/>
      <c r="IMZ9" s="149"/>
      <c r="INA9" s="149"/>
      <c r="INB9" s="149"/>
      <c r="INC9" s="149"/>
      <c r="IND9" s="149"/>
      <c r="INE9" s="149"/>
      <c r="INF9" s="149"/>
      <c r="ING9" s="149"/>
      <c r="INH9" s="149"/>
      <c r="INI9" s="149"/>
      <c r="INJ9" s="149"/>
      <c r="INK9" s="149"/>
      <c r="INL9" s="149"/>
      <c r="INM9" s="149"/>
      <c r="INN9" s="149"/>
      <c r="INO9" s="149"/>
      <c r="INP9" s="149"/>
      <c r="INQ9" s="149"/>
      <c r="INR9" s="149"/>
      <c r="INS9" s="149"/>
      <c r="INT9" s="149"/>
      <c r="INU9" s="149"/>
      <c r="INV9" s="149"/>
      <c r="INW9" s="149"/>
      <c r="INX9" s="149"/>
      <c r="INY9" s="149"/>
      <c r="INZ9" s="149"/>
      <c r="IOA9" s="149"/>
      <c r="IOB9" s="149"/>
      <c r="IOC9" s="149"/>
      <c r="IOD9" s="149"/>
      <c r="IOE9" s="149"/>
      <c r="IOF9" s="149"/>
      <c r="IOG9" s="149"/>
      <c r="IOH9" s="149"/>
      <c r="IOI9" s="149"/>
      <c r="IOJ9" s="149"/>
      <c r="IOK9" s="149"/>
      <c r="IOL9" s="149"/>
      <c r="IOM9" s="149"/>
      <c r="ION9" s="149"/>
      <c r="IOO9" s="149"/>
      <c r="IOP9" s="149"/>
      <c r="IOQ9" s="149"/>
      <c r="IOR9" s="149"/>
      <c r="IOS9" s="149"/>
      <c r="IOT9" s="149"/>
      <c r="IOU9" s="149"/>
      <c r="IOV9" s="149"/>
      <c r="IOW9" s="149"/>
      <c r="IOX9" s="149"/>
      <c r="IOY9" s="149"/>
      <c r="IOZ9" s="149"/>
      <c r="IPA9" s="149"/>
      <c r="IPB9" s="149"/>
      <c r="IPC9" s="149"/>
      <c r="IPD9" s="149"/>
      <c r="IPE9" s="149"/>
      <c r="IPF9" s="149"/>
      <c r="IPG9" s="149"/>
      <c r="IPH9" s="149"/>
      <c r="IPI9" s="149"/>
      <c r="IPJ9" s="149"/>
      <c r="IPK9" s="149"/>
      <c r="IPL9" s="149"/>
      <c r="IPM9" s="149"/>
      <c r="IPN9" s="149"/>
      <c r="IPO9" s="149"/>
      <c r="IPP9" s="149"/>
      <c r="IPQ9" s="149"/>
      <c r="IPR9" s="149"/>
      <c r="IPS9" s="149"/>
      <c r="IPT9" s="149"/>
      <c r="IPU9" s="149"/>
      <c r="IPV9" s="149"/>
      <c r="IPW9" s="149"/>
      <c r="IPX9" s="149"/>
      <c r="IPY9" s="149"/>
      <c r="IPZ9" s="149"/>
      <c r="IQA9" s="149"/>
      <c r="IQB9" s="149"/>
      <c r="IQC9" s="149"/>
      <c r="IQD9" s="149"/>
      <c r="IQE9" s="149"/>
      <c r="IQF9" s="149"/>
      <c r="IQG9" s="149"/>
      <c r="IQH9" s="149"/>
      <c r="IQI9" s="149"/>
      <c r="IQJ9" s="149"/>
      <c r="IQK9" s="149"/>
      <c r="IQL9" s="149"/>
      <c r="IQM9" s="149"/>
      <c r="IQN9" s="149"/>
      <c r="IQO9" s="149"/>
      <c r="IQP9" s="149"/>
      <c r="IQQ9" s="149"/>
      <c r="IQR9" s="149"/>
      <c r="IQS9" s="149"/>
      <c r="IQT9" s="149"/>
      <c r="IQU9" s="149"/>
      <c r="IQV9" s="149"/>
      <c r="IQW9" s="149"/>
      <c r="IQX9" s="149"/>
      <c r="IQY9" s="149"/>
      <c r="IQZ9" s="149"/>
      <c r="IRA9" s="149"/>
      <c r="IRB9" s="149"/>
      <c r="IRC9" s="149"/>
      <c r="IRD9" s="149"/>
      <c r="IRE9" s="149"/>
      <c r="IRF9" s="149"/>
      <c r="IRG9" s="149"/>
      <c r="IRH9" s="149"/>
      <c r="IRI9" s="149"/>
      <c r="IRJ9" s="149"/>
      <c r="IRK9" s="149"/>
      <c r="IRL9" s="149"/>
      <c r="IRM9" s="149"/>
      <c r="IRN9" s="149"/>
      <c r="IRO9" s="149"/>
      <c r="IRP9" s="149"/>
      <c r="IRQ9" s="149"/>
      <c r="IRR9" s="149"/>
      <c r="IRS9" s="149"/>
      <c r="IRT9" s="149"/>
      <c r="IRU9" s="149"/>
      <c r="IRV9" s="149"/>
      <c r="IRW9" s="149"/>
      <c r="IRX9" s="149"/>
      <c r="IRY9" s="149"/>
      <c r="IRZ9" s="149"/>
      <c r="ISA9" s="149"/>
      <c r="ISB9" s="149"/>
      <c r="ISC9" s="149"/>
      <c r="ISD9" s="149"/>
      <c r="ISE9" s="149"/>
      <c r="ISF9" s="149"/>
      <c r="ISG9" s="149"/>
      <c r="ISH9" s="149"/>
      <c r="ISI9" s="149"/>
      <c r="ISJ9" s="149"/>
      <c r="ISK9" s="149"/>
      <c r="ISL9" s="149"/>
      <c r="ISM9" s="149"/>
      <c r="ISN9" s="149"/>
      <c r="ISO9" s="149"/>
      <c r="ISP9" s="149"/>
      <c r="ISQ9" s="149"/>
      <c r="ISR9" s="149"/>
      <c r="ISS9" s="149"/>
      <c r="IST9" s="149"/>
      <c r="ISU9" s="149"/>
      <c r="ISV9" s="149"/>
      <c r="ISW9" s="149"/>
      <c r="ISX9" s="149"/>
      <c r="ISY9" s="149"/>
      <c r="ISZ9" s="149"/>
      <c r="ITA9" s="149"/>
      <c r="ITB9" s="149"/>
      <c r="ITC9" s="149"/>
      <c r="ITD9" s="149"/>
      <c r="ITE9" s="149"/>
      <c r="ITF9" s="149"/>
      <c r="ITG9" s="149"/>
      <c r="ITH9" s="149"/>
      <c r="ITI9" s="149"/>
      <c r="ITJ9" s="149"/>
      <c r="ITK9" s="149"/>
      <c r="ITL9" s="149"/>
      <c r="ITM9" s="149"/>
      <c r="ITN9" s="149"/>
      <c r="ITO9" s="149"/>
      <c r="ITP9" s="149"/>
      <c r="ITQ9" s="149"/>
      <c r="ITR9" s="149"/>
      <c r="ITS9" s="149"/>
      <c r="ITT9" s="149"/>
      <c r="ITU9" s="149"/>
      <c r="ITV9" s="149"/>
      <c r="ITW9" s="149"/>
      <c r="ITX9" s="149"/>
      <c r="ITY9" s="149"/>
      <c r="ITZ9" s="149"/>
      <c r="IUA9" s="149"/>
      <c r="IUB9" s="149"/>
      <c r="IUC9" s="149"/>
      <c r="IUD9" s="149"/>
      <c r="IUE9" s="149"/>
      <c r="IUF9" s="149"/>
      <c r="IUG9" s="149"/>
      <c r="IUH9" s="149"/>
      <c r="IUI9" s="149"/>
      <c r="IUJ9" s="149"/>
      <c r="IUK9" s="149"/>
      <c r="IUL9" s="149"/>
      <c r="IUM9" s="149"/>
      <c r="IUN9" s="149"/>
      <c r="IUO9" s="149"/>
      <c r="IUP9" s="149"/>
      <c r="IUQ9" s="149"/>
      <c r="IUR9" s="149"/>
      <c r="IUS9" s="149"/>
      <c r="IUT9" s="149"/>
      <c r="IUU9" s="149"/>
      <c r="IUV9" s="149"/>
      <c r="IUW9" s="149"/>
      <c r="IUX9" s="149"/>
      <c r="IUY9" s="149"/>
      <c r="IUZ9" s="149"/>
      <c r="IVA9" s="149"/>
      <c r="IVB9" s="149"/>
      <c r="IVC9" s="149"/>
      <c r="IVD9" s="149"/>
      <c r="IVE9" s="149"/>
      <c r="IVF9" s="149"/>
      <c r="IVG9" s="149"/>
      <c r="IVH9" s="149"/>
      <c r="IVI9" s="149"/>
      <c r="IVJ9" s="149"/>
      <c r="IVK9" s="149"/>
      <c r="IVL9" s="149"/>
      <c r="IVM9" s="149"/>
      <c r="IVN9" s="149"/>
      <c r="IVO9" s="149"/>
      <c r="IVP9" s="149"/>
      <c r="IVQ9" s="149"/>
      <c r="IVR9" s="149"/>
      <c r="IVS9" s="149"/>
      <c r="IVT9" s="149"/>
      <c r="IVU9" s="149"/>
      <c r="IVV9" s="149"/>
      <c r="IVW9" s="149"/>
      <c r="IVX9" s="149"/>
      <c r="IVY9" s="149"/>
      <c r="IVZ9" s="149"/>
      <c r="IWA9" s="149"/>
      <c r="IWB9" s="149"/>
      <c r="IWC9" s="149"/>
      <c r="IWD9" s="149"/>
      <c r="IWE9" s="149"/>
      <c r="IWF9" s="149"/>
      <c r="IWG9" s="149"/>
      <c r="IWH9" s="149"/>
      <c r="IWI9" s="149"/>
      <c r="IWJ9" s="149"/>
      <c r="IWK9" s="149"/>
      <c r="IWL9" s="149"/>
      <c r="IWM9" s="149"/>
      <c r="IWN9" s="149"/>
      <c r="IWO9" s="149"/>
      <c r="IWP9" s="149"/>
      <c r="IWQ9" s="149"/>
      <c r="IWR9" s="149"/>
      <c r="IWS9" s="149"/>
      <c r="IWT9" s="149"/>
      <c r="IWU9" s="149"/>
      <c r="IWV9" s="149"/>
      <c r="IWW9" s="149"/>
      <c r="IWX9" s="149"/>
      <c r="IWY9" s="149"/>
      <c r="IWZ9" s="149"/>
      <c r="IXA9" s="149"/>
      <c r="IXB9" s="149"/>
      <c r="IXC9" s="149"/>
      <c r="IXD9" s="149"/>
      <c r="IXE9" s="149"/>
      <c r="IXF9" s="149"/>
      <c r="IXG9" s="149"/>
      <c r="IXH9" s="149"/>
      <c r="IXI9" s="149"/>
      <c r="IXJ9" s="149"/>
      <c r="IXK9" s="149"/>
      <c r="IXL9" s="149"/>
      <c r="IXM9" s="149"/>
      <c r="IXN9" s="149"/>
      <c r="IXO9" s="149"/>
      <c r="IXP9" s="149"/>
      <c r="IXQ9" s="149"/>
      <c r="IXR9" s="149"/>
      <c r="IXS9" s="149"/>
      <c r="IXT9" s="149"/>
      <c r="IXU9" s="149"/>
      <c r="IXV9" s="149"/>
      <c r="IXW9" s="149"/>
      <c r="IXX9" s="149"/>
      <c r="IXY9" s="149"/>
      <c r="IXZ9" s="149"/>
      <c r="IYA9" s="149"/>
      <c r="IYB9" s="149"/>
      <c r="IYC9" s="149"/>
      <c r="IYD9" s="149"/>
      <c r="IYE9" s="149"/>
      <c r="IYF9" s="149"/>
      <c r="IYG9" s="149"/>
      <c r="IYH9" s="149"/>
      <c r="IYI9" s="149"/>
      <c r="IYJ9" s="149"/>
      <c r="IYK9" s="149"/>
      <c r="IYL9" s="149"/>
      <c r="IYM9" s="149"/>
      <c r="IYN9" s="149"/>
      <c r="IYO9" s="149"/>
      <c r="IYP9" s="149"/>
      <c r="IYQ9" s="149"/>
      <c r="IYR9" s="149"/>
      <c r="IYS9" s="149"/>
      <c r="IYT9" s="149"/>
      <c r="IYU9" s="149"/>
      <c r="IYV9" s="149"/>
      <c r="IYW9" s="149"/>
      <c r="IYX9" s="149"/>
      <c r="IYY9" s="149"/>
      <c r="IYZ9" s="149"/>
      <c r="IZA9" s="149"/>
      <c r="IZB9" s="149"/>
      <c r="IZC9" s="149"/>
      <c r="IZD9" s="149"/>
      <c r="IZE9" s="149"/>
      <c r="IZF9" s="149"/>
      <c r="IZG9" s="149"/>
      <c r="IZH9" s="149"/>
      <c r="IZI9" s="149"/>
      <c r="IZJ9" s="149"/>
      <c r="IZK9" s="149"/>
      <c r="IZL9" s="149"/>
      <c r="IZM9" s="149"/>
      <c r="IZN9" s="149"/>
      <c r="IZO9" s="149"/>
      <c r="IZP9" s="149"/>
      <c r="IZQ9" s="149"/>
      <c r="IZR9" s="149"/>
      <c r="IZS9" s="149"/>
      <c r="IZT9" s="149"/>
      <c r="IZU9" s="149"/>
      <c r="IZV9" s="149"/>
      <c r="IZW9" s="149"/>
      <c r="IZX9" s="149"/>
      <c r="IZY9" s="149"/>
      <c r="IZZ9" s="149"/>
      <c r="JAA9" s="149"/>
      <c r="JAB9" s="149"/>
      <c r="JAC9" s="149"/>
      <c r="JAD9" s="149"/>
      <c r="JAE9" s="149"/>
      <c r="JAF9" s="149"/>
      <c r="JAG9" s="149"/>
      <c r="JAH9" s="149"/>
      <c r="JAI9" s="149"/>
      <c r="JAJ9" s="149"/>
      <c r="JAK9" s="149"/>
      <c r="JAL9" s="149"/>
      <c r="JAM9" s="149"/>
      <c r="JAN9" s="149"/>
      <c r="JAO9" s="149"/>
      <c r="JAP9" s="149"/>
      <c r="JAQ9" s="149"/>
      <c r="JAR9" s="149"/>
      <c r="JAS9" s="149"/>
      <c r="JAT9" s="149"/>
      <c r="JAU9" s="149"/>
      <c r="JAV9" s="149"/>
      <c r="JAW9" s="149"/>
      <c r="JAX9" s="149"/>
      <c r="JAY9" s="149"/>
      <c r="JAZ9" s="149"/>
      <c r="JBA9" s="149"/>
      <c r="JBB9" s="149"/>
      <c r="JBC9" s="149"/>
      <c r="JBD9" s="149"/>
      <c r="JBE9" s="149"/>
      <c r="JBF9" s="149"/>
      <c r="JBG9" s="149"/>
      <c r="JBH9" s="149"/>
      <c r="JBI9" s="149"/>
      <c r="JBJ9" s="149"/>
      <c r="JBK9" s="149"/>
      <c r="JBL9" s="149"/>
      <c r="JBM9" s="149"/>
      <c r="JBN9" s="149"/>
      <c r="JBO9" s="149"/>
      <c r="JBP9" s="149"/>
      <c r="JBQ9" s="149"/>
      <c r="JBR9" s="149"/>
      <c r="JBS9" s="149"/>
      <c r="JBT9" s="149"/>
      <c r="JBU9" s="149"/>
      <c r="JBV9" s="149"/>
      <c r="JBW9" s="149"/>
      <c r="JBX9" s="149"/>
      <c r="JBY9" s="149"/>
      <c r="JBZ9" s="149"/>
      <c r="JCA9" s="149"/>
      <c r="JCB9" s="149"/>
      <c r="JCC9" s="149"/>
      <c r="JCD9" s="149"/>
      <c r="JCE9" s="149"/>
      <c r="JCF9" s="149"/>
      <c r="JCG9" s="149"/>
      <c r="JCH9" s="149"/>
      <c r="JCI9" s="149"/>
      <c r="JCJ9" s="149"/>
      <c r="JCK9" s="149"/>
      <c r="JCL9" s="149"/>
      <c r="JCM9" s="149"/>
      <c r="JCN9" s="149"/>
      <c r="JCO9" s="149"/>
      <c r="JCP9" s="149"/>
      <c r="JCQ9" s="149"/>
      <c r="JCR9" s="149"/>
      <c r="JCS9" s="149"/>
      <c r="JCT9" s="149"/>
      <c r="JCU9" s="149"/>
      <c r="JCV9" s="149"/>
      <c r="JCW9" s="149"/>
      <c r="JCX9" s="149"/>
      <c r="JCY9" s="149"/>
      <c r="JCZ9" s="149"/>
      <c r="JDA9" s="149"/>
      <c r="JDB9" s="149"/>
      <c r="JDC9" s="149"/>
      <c r="JDD9" s="149"/>
      <c r="JDE9" s="149"/>
      <c r="JDF9" s="149"/>
      <c r="JDG9" s="149"/>
      <c r="JDH9" s="149"/>
      <c r="JDI9" s="149"/>
      <c r="JDJ9" s="149"/>
      <c r="JDK9" s="149"/>
      <c r="JDL9" s="149"/>
      <c r="JDM9" s="149"/>
      <c r="JDN9" s="149"/>
      <c r="JDO9" s="149"/>
      <c r="JDP9" s="149"/>
      <c r="JDQ9" s="149"/>
      <c r="JDR9" s="149"/>
      <c r="JDS9" s="149"/>
      <c r="JDT9" s="149"/>
      <c r="JDU9" s="149"/>
      <c r="JDV9" s="149"/>
      <c r="JDW9" s="149"/>
      <c r="JDX9" s="149"/>
      <c r="JDY9" s="149"/>
      <c r="JDZ9" s="149"/>
      <c r="JEA9" s="149"/>
      <c r="JEB9" s="149"/>
      <c r="JEC9" s="149"/>
      <c r="JED9" s="149"/>
      <c r="JEE9" s="149"/>
      <c r="JEF9" s="149"/>
      <c r="JEG9" s="149"/>
      <c r="JEH9" s="149"/>
      <c r="JEI9" s="149"/>
      <c r="JEJ9" s="149"/>
      <c r="JEK9" s="149"/>
      <c r="JEL9" s="149"/>
      <c r="JEM9" s="149"/>
      <c r="JEN9" s="149"/>
      <c r="JEO9" s="149"/>
      <c r="JEP9" s="149"/>
      <c r="JEQ9" s="149"/>
      <c r="JER9" s="149"/>
      <c r="JES9" s="149"/>
      <c r="JET9" s="149"/>
      <c r="JEU9" s="149"/>
      <c r="JEV9" s="149"/>
      <c r="JEW9" s="149"/>
      <c r="JEX9" s="149"/>
      <c r="JEY9" s="149"/>
      <c r="JEZ9" s="149"/>
      <c r="JFA9" s="149"/>
      <c r="JFB9" s="149"/>
      <c r="JFC9" s="149"/>
      <c r="JFD9" s="149"/>
      <c r="JFE9" s="149"/>
      <c r="JFF9" s="149"/>
      <c r="JFG9" s="149"/>
      <c r="JFH9" s="149"/>
      <c r="JFI9" s="149"/>
      <c r="JFJ9" s="149"/>
      <c r="JFK9" s="149"/>
      <c r="JFL9" s="149"/>
      <c r="JFM9" s="149"/>
      <c r="JFN9" s="149"/>
      <c r="JFO9" s="149"/>
      <c r="JFP9" s="149"/>
      <c r="JFQ9" s="149"/>
      <c r="JFR9" s="149"/>
      <c r="JFS9" s="149"/>
      <c r="JFT9" s="149"/>
      <c r="JFU9" s="149"/>
      <c r="JFV9" s="149"/>
      <c r="JFW9" s="149"/>
      <c r="JFX9" s="149"/>
      <c r="JFY9" s="149"/>
      <c r="JFZ9" s="149"/>
      <c r="JGA9" s="149"/>
      <c r="JGB9" s="149"/>
      <c r="JGC9" s="149"/>
      <c r="JGD9" s="149"/>
      <c r="JGE9" s="149"/>
      <c r="JGF9" s="149"/>
      <c r="JGG9" s="149"/>
      <c r="JGH9" s="149"/>
      <c r="JGI9" s="149"/>
      <c r="JGJ9" s="149"/>
      <c r="JGK9" s="149"/>
      <c r="JGL9" s="149"/>
      <c r="JGM9" s="149"/>
      <c r="JGN9" s="149"/>
      <c r="JGO9" s="149"/>
      <c r="JGP9" s="149"/>
      <c r="JGQ9" s="149"/>
      <c r="JGR9" s="149"/>
      <c r="JGS9" s="149"/>
      <c r="JGT9" s="149"/>
      <c r="JGU9" s="149"/>
      <c r="JGV9" s="149"/>
      <c r="JGW9" s="149"/>
      <c r="JGX9" s="149"/>
      <c r="JGY9" s="149"/>
      <c r="JGZ9" s="149"/>
      <c r="JHA9" s="149"/>
      <c r="JHB9" s="149"/>
      <c r="JHC9" s="149"/>
      <c r="JHD9" s="149"/>
      <c r="JHE9" s="149"/>
      <c r="JHF9" s="149"/>
      <c r="JHG9" s="149"/>
      <c r="JHH9" s="149"/>
      <c r="JHI9" s="149"/>
      <c r="JHJ9" s="149"/>
      <c r="JHK9" s="149"/>
      <c r="JHL9" s="149"/>
      <c r="JHM9" s="149"/>
      <c r="JHN9" s="149"/>
      <c r="JHO9" s="149"/>
      <c r="JHP9" s="149"/>
      <c r="JHQ9" s="149"/>
      <c r="JHR9" s="149"/>
      <c r="JHS9" s="149"/>
      <c r="JHT9" s="149"/>
      <c r="JHU9" s="149"/>
      <c r="JHV9" s="149"/>
      <c r="JHW9" s="149"/>
      <c r="JHX9" s="149"/>
      <c r="JHY9" s="149"/>
      <c r="JHZ9" s="149"/>
      <c r="JIA9" s="149"/>
      <c r="JIB9" s="149"/>
      <c r="JIC9" s="149"/>
      <c r="JID9" s="149"/>
      <c r="JIE9" s="149"/>
      <c r="JIF9" s="149"/>
      <c r="JIG9" s="149"/>
      <c r="JIH9" s="149"/>
      <c r="JII9" s="149"/>
      <c r="JIJ9" s="149"/>
      <c r="JIK9" s="149"/>
      <c r="JIL9" s="149"/>
      <c r="JIM9" s="149"/>
      <c r="JIN9" s="149"/>
      <c r="JIO9" s="149"/>
      <c r="JIP9" s="149"/>
      <c r="JIQ9" s="149"/>
      <c r="JIR9" s="149"/>
      <c r="JIS9" s="149"/>
      <c r="JIT9" s="149"/>
      <c r="JIU9" s="149"/>
      <c r="JIV9" s="149"/>
      <c r="JIW9" s="149"/>
      <c r="JIX9" s="149"/>
      <c r="JIY9" s="149"/>
      <c r="JIZ9" s="149"/>
      <c r="JJA9" s="149"/>
      <c r="JJB9" s="149"/>
      <c r="JJC9" s="149"/>
      <c r="JJD9" s="149"/>
      <c r="JJE9" s="149"/>
      <c r="JJF9" s="149"/>
      <c r="JJG9" s="149"/>
      <c r="JJH9" s="149"/>
      <c r="JJI9" s="149"/>
      <c r="JJJ9" s="149"/>
      <c r="JJK9" s="149"/>
      <c r="JJL9" s="149"/>
      <c r="JJM9" s="149"/>
      <c r="JJN9" s="149"/>
      <c r="JJO9" s="149"/>
      <c r="JJP9" s="149"/>
      <c r="JJQ9" s="149"/>
      <c r="JJR9" s="149"/>
      <c r="JJS9" s="149"/>
      <c r="JJT9" s="149"/>
      <c r="JJU9" s="149"/>
      <c r="JJV9" s="149"/>
      <c r="JJW9" s="149"/>
      <c r="JJX9" s="149"/>
      <c r="JJY9" s="149"/>
      <c r="JJZ9" s="149"/>
      <c r="JKA9" s="149"/>
      <c r="JKB9" s="149"/>
      <c r="JKC9" s="149"/>
      <c r="JKD9" s="149"/>
      <c r="JKE9" s="149"/>
      <c r="JKF9" s="149"/>
      <c r="JKG9" s="149"/>
      <c r="JKH9" s="149"/>
      <c r="JKI9" s="149"/>
      <c r="JKJ9" s="149"/>
      <c r="JKK9" s="149"/>
      <c r="JKL9" s="149"/>
      <c r="JKM9" s="149"/>
      <c r="JKN9" s="149"/>
      <c r="JKO9" s="149"/>
      <c r="JKP9" s="149"/>
      <c r="JKQ9" s="149"/>
      <c r="JKR9" s="149"/>
      <c r="JKS9" s="149"/>
      <c r="JKT9" s="149"/>
      <c r="JKU9" s="149"/>
      <c r="JKV9" s="149"/>
      <c r="JKW9" s="149"/>
      <c r="JKX9" s="149"/>
      <c r="JKY9" s="149"/>
      <c r="JKZ9" s="149"/>
      <c r="JLA9" s="149"/>
      <c r="JLB9" s="149"/>
      <c r="JLC9" s="149"/>
      <c r="JLD9" s="149"/>
      <c r="JLE9" s="149"/>
      <c r="JLF9" s="149"/>
      <c r="JLG9" s="149"/>
      <c r="JLH9" s="149"/>
      <c r="JLI9" s="149"/>
      <c r="JLJ9" s="149"/>
      <c r="JLK9" s="149"/>
      <c r="JLL9" s="149"/>
      <c r="JLM9" s="149"/>
      <c r="JLN9" s="149"/>
      <c r="JLO9" s="149"/>
      <c r="JLP9" s="149"/>
      <c r="JLQ9" s="149"/>
      <c r="JLR9" s="149"/>
      <c r="JLS9" s="149"/>
      <c r="JLT9" s="149"/>
      <c r="JLU9" s="149"/>
      <c r="JLV9" s="149"/>
      <c r="JLW9" s="149"/>
      <c r="JLX9" s="149"/>
      <c r="JLY9" s="149"/>
      <c r="JLZ9" s="149"/>
      <c r="JMA9" s="149"/>
      <c r="JMB9" s="149"/>
      <c r="JMC9" s="149"/>
      <c r="JMD9" s="149"/>
      <c r="JME9" s="149"/>
      <c r="JMF9" s="149"/>
      <c r="JMG9" s="149"/>
      <c r="JMH9" s="149"/>
      <c r="JMI9" s="149"/>
      <c r="JMJ9" s="149"/>
      <c r="JMK9" s="149"/>
      <c r="JML9" s="149"/>
      <c r="JMM9" s="149"/>
      <c r="JMN9" s="149"/>
      <c r="JMO9" s="149"/>
      <c r="JMP9" s="149"/>
      <c r="JMQ9" s="149"/>
      <c r="JMR9" s="149"/>
      <c r="JMS9" s="149"/>
      <c r="JMT9" s="149"/>
      <c r="JMU9" s="149"/>
      <c r="JMV9" s="149"/>
      <c r="JMW9" s="149"/>
      <c r="JMX9" s="149"/>
      <c r="JMY9" s="149"/>
      <c r="JMZ9" s="149"/>
      <c r="JNA9" s="149"/>
      <c r="JNB9" s="149"/>
      <c r="JNC9" s="149"/>
      <c r="JND9" s="149"/>
      <c r="JNE9" s="149"/>
      <c r="JNF9" s="149"/>
      <c r="JNG9" s="149"/>
      <c r="JNH9" s="149"/>
      <c r="JNI9" s="149"/>
      <c r="JNJ9" s="149"/>
      <c r="JNK9" s="149"/>
      <c r="JNL9" s="149"/>
      <c r="JNM9" s="149"/>
      <c r="JNN9" s="149"/>
      <c r="JNO9" s="149"/>
      <c r="JNP9" s="149"/>
      <c r="JNQ9" s="149"/>
      <c r="JNR9" s="149"/>
      <c r="JNS9" s="149"/>
      <c r="JNT9" s="149"/>
      <c r="JNU9" s="149"/>
      <c r="JNV9" s="149"/>
      <c r="JNW9" s="149"/>
      <c r="JNX9" s="149"/>
      <c r="JNY9" s="149"/>
      <c r="JNZ9" s="149"/>
      <c r="JOA9" s="149"/>
      <c r="JOB9" s="149"/>
      <c r="JOC9" s="149"/>
      <c r="JOD9" s="149"/>
      <c r="JOE9" s="149"/>
      <c r="JOF9" s="149"/>
      <c r="JOG9" s="149"/>
      <c r="JOH9" s="149"/>
      <c r="JOI9" s="149"/>
      <c r="JOJ9" s="149"/>
      <c r="JOK9" s="149"/>
      <c r="JOL9" s="149"/>
      <c r="JOM9" s="149"/>
      <c r="JON9" s="149"/>
      <c r="JOO9" s="149"/>
      <c r="JOP9" s="149"/>
      <c r="JOQ9" s="149"/>
      <c r="JOR9" s="149"/>
      <c r="JOS9" s="149"/>
      <c r="JOT9" s="149"/>
      <c r="JOU9" s="149"/>
      <c r="JOV9" s="149"/>
      <c r="JOW9" s="149"/>
      <c r="JOX9" s="149"/>
      <c r="JOY9" s="149"/>
      <c r="JOZ9" s="149"/>
      <c r="JPA9" s="149"/>
      <c r="JPB9" s="149"/>
      <c r="JPC9" s="149"/>
      <c r="JPD9" s="149"/>
      <c r="JPE9" s="149"/>
      <c r="JPF9" s="149"/>
      <c r="JPG9" s="149"/>
      <c r="JPH9" s="149"/>
      <c r="JPI9" s="149"/>
      <c r="JPJ9" s="149"/>
      <c r="JPK9" s="149"/>
      <c r="JPL9" s="149"/>
      <c r="JPM9" s="149"/>
      <c r="JPN9" s="149"/>
      <c r="JPO9" s="149"/>
      <c r="JPP9" s="149"/>
      <c r="JPQ9" s="149"/>
      <c r="JPR9" s="149"/>
      <c r="JPS9" s="149"/>
      <c r="JPT9" s="149"/>
      <c r="JPU9" s="149"/>
      <c r="JPV9" s="149"/>
      <c r="JPW9" s="149"/>
      <c r="JPX9" s="149"/>
      <c r="JPY9" s="149"/>
      <c r="JPZ9" s="149"/>
      <c r="JQA9" s="149"/>
      <c r="JQB9" s="149"/>
      <c r="JQC9" s="149"/>
      <c r="JQD9" s="149"/>
      <c r="JQE9" s="149"/>
      <c r="JQF9" s="149"/>
      <c r="JQG9" s="149"/>
      <c r="JQH9" s="149"/>
      <c r="JQI9" s="149"/>
      <c r="JQJ9" s="149"/>
      <c r="JQK9" s="149"/>
      <c r="JQL9" s="149"/>
      <c r="JQM9" s="149"/>
      <c r="JQN9" s="149"/>
      <c r="JQO9" s="149"/>
      <c r="JQP9" s="149"/>
      <c r="JQQ9" s="149"/>
      <c r="JQR9" s="149"/>
      <c r="JQS9" s="149"/>
      <c r="JQT9" s="149"/>
      <c r="JQU9" s="149"/>
      <c r="JQV9" s="149"/>
      <c r="JQW9" s="149"/>
      <c r="JQX9" s="149"/>
      <c r="JQY9" s="149"/>
      <c r="JQZ9" s="149"/>
      <c r="JRA9" s="149"/>
      <c r="JRB9" s="149"/>
      <c r="JRC9" s="149"/>
      <c r="JRD9" s="149"/>
      <c r="JRE9" s="149"/>
      <c r="JRF9" s="149"/>
      <c r="JRG9" s="149"/>
      <c r="JRH9" s="149"/>
      <c r="JRI9" s="149"/>
      <c r="JRJ9" s="149"/>
      <c r="JRK9" s="149"/>
      <c r="JRL9" s="149"/>
      <c r="JRM9" s="149"/>
      <c r="JRN9" s="149"/>
      <c r="JRO9" s="149"/>
      <c r="JRP9" s="149"/>
      <c r="JRQ9" s="149"/>
      <c r="JRR9" s="149"/>
      <c r="JRS9" s="149"/>
      <c r="JRT9" s="149"/>
      <c r="JRU9" s="149"/>
      <c r="JRV9" s="149"/>
      <c r="JRW9" s="149"/>
      <c r="JRX9" s="149"/>
      <c r="JRY9" s="149"/>
      <c r="JRZ9" s="149"/>
      <c r="JSA9" s="149"/>
      <c r="JSB9" s="149"/>
      <c r="JSC9" s="149"/>
      <c r="JSD9" s="149"/>
      <c r="JSE9" s="149"/>
      <c r="JSF9" s="149"/>
      <c r="JSG9" s="149"/>
      <c r="JSH9" s="149"/>
      <c r="JSI9" s="149"/>
      <c r="JSJ9" s="149"/>
      <c r="JSK9" s="149"/>
      <c r="JSL9" s="149"/>
      <c r="JSM9" s="149"/>
      <c r="JSN9" s="149"/>
      <c r="JSO9" s="149"/>
      <c r="JSP9" s="149"/>
      <c r="JSQ9" s="149"/>
      <c r="JSR9" s="149"/>
      <c r="JSS9" s="149"/>
      <c r="JST9" s="149"/>
      <c r="JSU9" s="149"/>
      <c r="JSV9" s="149"/>
      <c r="JSW9" s="149"/>
      <c r="JSX9" s="149"/>
      <c r="JSY9" s="149"/>
      <c r="JSZ9" s="149"/>
      <c r="JTA9" s="149"/>
      <c r="JTB9" s="149"/>
      <c r="JTC9" s="149"/>
      <c r="JTD9" s="149"/>
      <c r="JTE9" s="149"/>
      <c r="JTF9" s="149"/>
      <c r="JTG9" s="149"/>
      <c r="JTH9" s="149"/>
      <c r="JTI9" s="149"/>
      <c r="JTJ9" s="149"/>
      <c r="JTK9" s="149"/>
      <c r="JTL9" s="149"/>
      <c r="JTM9" s="149"/>
      <c r="JTN9" s="149"/>
      <c r="JTO9" s="149"/>
      <c r="JTP9" s="149"/>
      <c r="JTQ9" s="149"/>
      <c r="JTR9" s="149"/>
      <c r="JTS9" s="149"/>
      <c r="JTT9" s="149"/>
      <c r="JTU9" s="149"/>
      <c r="JTV9" s="149"/>
      <c r="JTW9" s="149"/>
      <c r="JTX9" s="149"/>
      <c r="JTY9" s="149"/>
      <c r="JTZ9" s="149"/>
      <c r="JUA9" s="149"/>
      <c r="JUB9" s="149"/>
      <c r="JUC9" s="149"/>
      <c r="JUD9" s="149"/>
      <c r="JUE9" s="149"/>
      <c r="JUF9" s="149"/>
      <c r="JUG9" s="149"/>
      <c r="JUH9" s="149"/>
      <c r="JUI9" s="149"/>
      <c r="JUJ9" s="149"/>
      <c r="JUK9" s="149"/>
      <c r="JUL9" s="149"/>
      <c r="JUM9" s="149"/>
      <c r="JUN9" s="149"/>
      <c r="JUO9" s="149"/>
      <c r="JUP9" s="149"/>
      <c r="JUQ9" s="149"/>
      <c r="JUR9" s="149"/>
      <c r="JUS9" s="149"/>
      <c r="JUT9" s="149"/>
      <c r="JUU9" s="149"/>
      <c r="JUV9" s="149"/>
      <c r="JUW9" s="149"/>
      <c r="JUX9" s="149"/>
      <c r="JUY9" s="149"/>
      <c r="JUZ9" s="149"/>
      <c r="JVA9" s="149"/>
      <c r="JVB9" s="149"/>
      <c r="JVC9" s="149"/>
      <c r="JVD9" s="149"/>
      <c r="JVE9" s="149"/>
      <c r="JVF9" s="149"/>
      <c r="JVG9" s="149"/>
      <c r="JVH9" s="149"/>
      <c r="JVI9" s="149"/>
      <c r="JVJ9" s="149"/>
      <c r="JVK9" s="149"/>
      <c r="JVL9" s="149"/>
      <c r="JVM9" s="149"/>
      <c r="JVN9" s="149"/>
      <c r="JVO9" s="149"/>
      <c r="JVP9" s="149"/>
      <c r="JVQ9" s="149"/>
      <c r="JVR9" s="149"/>
      <c r="JVS9" s="149"/>
      <c r="JVT9" s="149"/>
      <c r="JVU9" s="149"/>
      <c r="JVV9" s="149"/>
      <c r="JVW9" s="149"/>
      <c r="JVX9" s="149"/>
      <c r="JVY9" s="149"/>
      <c r="JVZ9" s="149"/>
      <c r="JWA9" s="149"/>
      <c r="JWB9" s="149"/>
      <c r="JWC9" s="149"/>
      <c r="JWD9" s="149"/>
      <c r="JWE9" s="149"/>
      <c r="JWF9" s="149"/>
      <c r="JWG9" s="149"/>
      <c r="JWH9" s="149"/>
      <c r="JWI9" s="149"/>
      <c r="JWJ9" s="149"/>
      <c r="JWK9" s="149"/>
      <c r="JWL9" s="149"/>
      <c r="JWM9" s="149"/>
      <c r="JWN9" s="149"/>
      <c r="JWO9" s="149"/>
      <c r="JWP9" s="149"/>
      <c r="JWQ9" s="149"/>
      <c r="JWR9" s="149"/>
      <c r="JWS9" s="149"/>
      <c r="JWT9" s="149"/>
      <c r="JWU9" s="149"/>
      <c r="JWV9" s="149"/>
      <c r="JWW9" s="149"/>
      <c r="JWX9" s="149"/>
      <c r="JWY9" s="149"/>
      <c r="JWZ9" s="149"/>
      <c r="JXA9" s="149"/>
      <c r="JXB9" s="149"/>
      <c r="JXC9" s="149"/>
      <c r="JXD9" s="149"/>
      <c r="JXE9" s="149"/>
      <c r="JXF9" s="149"/>
      <c r="JXG9" s="149"/>
      <c r="JXH9" s="149"/>
      <c r="JXI9" s="149"/>
      <c r="JXJ9" s="149"/>
      <c r="JXK9" s="149"/>
      <c r="JXL9" s="149"/>
      <c r="JXM9" s="149"/>
      <c r="JXN9" s="149"/>
      <c r="JXO9" s="149"/>
      <c r="JXP9" s="149"/>
      <c r="JXQ9" s="149"/>
      <c r="JXR9" s="149"/>
      <c r="JXS9" s="149"/>
      <c r="JXT9" s="149"/>
      <c r="JXU9" s="149"/>
      <c r="JXV9" s="149"/>
      <c r="JXW9" s="149"/>
      <c r="JXX9" s="149"/>
      <c r="JXY9" s="149"/>
      <c r="JXZ9" s="149"/>
      <c r="JYA9" s="149"/>
      <c r="JYB9" s="149"/>
      <c r="JYC9" s="149"/>
      <c r="JYD9" s="149"/>
      <c r="JYE9" s="149"/>
      <c r="JYF9" s="149"/>
      <c r="JYG9" s="149"/>
      <c r="JYH9" s="149"/>
      <c r="JYI9" s="149"/>
      <c r="JYJ9" s="149"/>
      <c r="JYK9" s="149"/>
      <c r="JYL9" s="149"/>
      <c r="JYM9" s="149"/>
      <c r="JYN9" s="149"/>
      <c r="JYO9" s="149"/>
      <c r="JYP9" s="149"/>
      <c r="JYQ9" s="149"/>
      <c r="JYR9" s="149"/>
      <c r="JYS9" s="149"/>
      <c r="JYT9" s="149"/>
      <c r="JYU9" s="149"/>
      <c r="JYV9" s="149"/>
      <c r="JYW9" s="149"/>
      <c r="JYX9" s="149"/>
      <c r="JYY9" s="149"/>
      <c r="JYZ9" s="149"/>
      <c r="JZA9" s="149"/>
      <c r="JZB9" s="149"/>
      <c r="JZC9" s="149"/>
      <c r="JZD9" s="149"/>
      <c r="JZE9" s="149"/>
      <c r="JZF9" s="149"/>
      <c r="JZG9" s="149"/>
      <c r="JZH9" s="149"/>
      <c r="JZI9" s="149"/>
      <c r="JZJ9" s="149"/>
      <c r="JZK9" s="149"/>
      <c r="JZL9" s="149"/>
      <c r="JZM9" s="149"/>
      <c r="JZN9" s="149"/>
      <c r="JZO9" s="149"/>
      <c r="JZP9" s="149"/>
      <c r="JZQ9" s="149"/>
      <c r="JZR9" s="149"/>
      <c r="JZS9" s="149"/>
      <c r="JZT9" s="149"/>
      <c r="JZU9" s="149"/>
      <c r="JZV9" s="149"/>
      <c r="JZW9" s="149"/>
      <c r="JZX9" s="149"/>
      <c r="JZY9" s="149"/>
      <c r="JZZ9" s="149"/>
      <c r="KAA9" s="149"/>
      <c r="KAB9" s="149"/>
      <c r="KAC9" s="149"/>
      <c r="KAD9" s="149"/>
      <c r="KAE9" s="149"/>
      <c r="KAF9" s="149"/>
      <c r="KAG9" s="149"/>
      <c r="KAH9" s="149"/>
      <c r="KAI9" s="149"/>
      <c r="KAJ9" s="149"/>
      <c r="KAK9" s="149"/>
      <c r="KAL9" s="149"/>
      <c r="KAM9" s="149"/>
      <c r="KAN9" s="149"/>
      <c r="KAO9" s="149"/>
      <c r="KAP9" s="149"/>
      <c r="KAQ9" s="149"/>
      <c r="KAR9" s="149"/>
      <c r="KAS9" s="149"/>
      <c r="KAT9" s="149"/>
      <c r="KAU9" s="149"/>
      <c r="KAV9" s="149"/>
      <c r="KAW9" s="149"/>
      <c r="KAX9" s="149"/>
      <c r="KAY9" s="149"/>
      <c r="KAZ9" s="149"/>
      <c r="KBA9" s="149"/>
      <c r="KBB9" s="149"/>
      <c r="KBC9" s="149"/>
      <c r="KBD9" s="149"/>
      <c r="KBE9" s="149"/>
      <c r="KBF9" s="149"/>
      <c r="KBG9" s="149"/>
      <c r="KBH9" s="149"/>
      <c r="KBI9" s="149"/>
      <c r="KBJ9" s="149"/>
      <c r="KBK9" s="149"/>
      <c r="KBL9" s="149"/>
      <c r="KBM9" s="149"/>
      <c r="KBN9" s="149"/>
      <c r="KBO9" s="149"/>
      <c r="KBP9" s="149"/>
      <c r="KBQ9" s="149"/>
      <c r="KBR9" s="149"/>
      <c r="KBS9" s="149"/>
      <c r="KBT9" s="149"/>
      <c r="KBU9" s="149"/>
      <c r="KBV9" s="149"/>
      <c r="KBW9" s="149"/>
      <c r="KBX9" s="149"/>
      <c r="KBY9" s="149"/>
      <c r="KBZ9" s="149"/>
      <c r="KCA9" s="149"/>
      <c r="KCB9" s="149"/>
      <c r="KCC9" s="149"/>
      <c r="KCD9" s="149"/>
      <c r="KCE9" s="149"/>
      <c r="KCF9" s="149"/>
      <c r="KCG9" s="149"/>
      <c r="KCH9" s="149"/>
      <c r="KCI9" s="149"/>
      <c r="KCJ9" s="149"/>
      <c r="KCK9" s="149"/>
      <c r="KCL9" s="149"/>
      <c r="KCM9" s="149"/>
      <c r="KCN9" s="149"/>
      <c r="KCO9" s="149"/>
      <c r="KCP9" s="149"/>
      <c r="KCQ9" s="149"/>
      <c r="KCR9" s="149"/>
      <c r="KCS9" s="149"/>
      <c r="KCT9" s="149"/>
      <c r="KCU9" s="149"/>
      <c r="KCV9" s="149"/>
      <c r="KCW9" s="149"/>
      <c r="KCX9" s="149"/>
      <c r="KCY9" s="149"/>
      <c r="KCZ9" s="149"/>
      <c r="KDA9" s="149"/>
      <c r="KDB9" s="149"/>
      <c r="KDC9" s="149"/>
      <c r="KDD9" s="149"/>
      <c r="KDE9" s="149"/>
      <c r="KDF9" s="149"/>
      <c r="KDG9" s="149"/>
      <c r="KDH9" s="149"/>
      <c r="KDI9" s="149"/>
      <c r="KDJ9" s="149"/>
      <c r="KDK9" s="149"/>
      <c r="KDL9" s="149"/>
      <c r="KDM9" s="149"/>
      <c r="KDN9" s="149"/>
      <c r="KDO9" s="149"/>
      <c r="KDP9" s="149"/>
      <c r="KDQ9" s="149"/>
      <c r="KDR9" s="149"/>
      <c r="KDS9" s="149"/>
      <c r="KDT9" s="149"/>
      <c r="KDU9" s="149"/>
      <c r="KDV9" s="149"/>
      <c r="KDW9" s="149"/>
      <c r="KDX9" s="149"/>
      <c r="KDY9" s="149"/>
      <c r="KDZ9" s="149"/>
      <c r="KEA9" s="149"/>
      <c r="KEB9" s="149"/>
      <c r="KEC9" s="149"/>
      <c r="KED9" s="149"/>
      <c r="KEE9" s="149"/>
      <c r="KEF9" s="149"/>
      <c r="KEG9" s="149"/>
      <c r="KEH9" s="149"/>
      <c r="KEI9" s="149"/>
      <c r="KEJ9" s="149"/>
      <c r="KEK9" s="149"/>
      <c r="KEL9" s="149"/>
      <c r="KEM9" s="149"/>
      <c r="KEN9" s="149"/>
      <c r="KEO9" s="149"/>
      <c r="KEP9" s="149"/>
      <c r="KEQ9" s="149"/>
      <c r="KER9" s="149"/>
      <c r="KES9" s="149"/>
      <c r="KET9" s="149"/>
      <c r="KEU9" s="149"/>
      <c r="KEV9" s="149"/>
      <c r="KEW9" s="149"/>
      <c r="KEX9" s="149"/>
      <c r="KEY9" s="149"/>
      <c r="KEZ9" s="149"/>
      <c r="KFA9" s="149"/>
      <c r="KFB9" s="149"/>
      <c r="KFC9" s="149"/>
      <c r="KFD9" s="149"/>
      <c r="KFE9" s="149"/>
      <c r="KFF9" s="149"/>
      <c r="KFG9" s="149"/>
      <c r="KFH9" s="149"/>
      <c r="KFI9" s="149"/>
      <c r="KFJ9" s="149"/>
      <c r="KFK9" s="149"/>
      <c r="KFL9" s="149"/>
      <c r="KFM9" s="149"/>
      <c r="KFN9" s="149"/>
      <c r="KFO9" s="149"/>
      <c r="KFP9" s="149"/>
      <c r="KFQ9" s="149"/>
      <c r="KFR9" s="149"/>
      <c r="KFS9" s="149"/>
      <c r="KFT9" s="149"/>
      <c r="KFU9" s="149"/>
      <c r="KFV9" s="149"/>
      <c r="KFW9" s="149"/>
      <c r="KFX9" s="149"/>
      <c r="KFY9" s="149"/>
      <c r="KFZ9" s="149"/>
      <c r="KGA9" s="149"/>
      <c r="KGB9" s="149"/>
      <c r="KGC9" s="149"/>
      <c r="KGD9" s="149"/>
      <c r="KGE9" s="149"/>
      <c r="KGF9" s="149"/>
      <c r="KGG9" s="149"/>
      <c r="KGH9" s="149"/>
      <c r="KGI9" s="149"/>
      <c r="KGJ9" s="149"/>
      <c r="KGK9" s="149"/>
      <c r="KGL9" s="149"/>
      <c r="KGM9" s="149"/>
      <c r="KGN9" s="149"/>
      <c r="KGO9" s="149"/>
      <c r="KGP9" s="149"/>
      <c r="KGQ9" s="149"/>
      <c r="KGR9" s="149"/>
      <c r="KGS9" s="149"/>
      <c r="KGT9" s="149"/>
      <c r="KGU9" s="149"/>
      <c r="KGV9" s="149"/>
      <c r="KGW9" s="149"/>
      <c r="KGX9" s="149"/>
      <c r="KGY9" s="149"/>
      <c r="KGZ9" s="149"/>
      <c r="KHA9" s="149"/>
      <c r="KHB9" s="149"/>
      <c r="KHC9" s="149"/>
      <c r="KHD9" s="149"/>
      <c r="KHE9" s="149"/>
      <c r="KHF9" s="149"/>
      <c r="KHG9" s="149"/>
      <c r="KHH9" s="149"/>
      <c r="KHI9" s="149"/>
      <c r="KHJ9" s="149"/>
      <c r="KHK9" s="149"/>
      <c r="KHL9" s="149"/>
      <c r="KHM9" s="149"/>
      <c r="KHN9" s="149"/>
      <c r="KHO9" s="149"/>
      <c r="KHP9" s="149"/>
      <c r="KHQ9" s="149"/>
      <c r="KHR9" s="149"/>
      <c r="KHS9" s="149"/>
      <c r="KHT9" s="149"/>
      <c r="KHU9" s="149"/>
      <c r="KHV9" s="149"/>
      <c r="KHW9" s="149"/>
      <c r="KHX9" s="149"/>
      <c r="KHY9" s="149"/>
      <c r="KHZ9" s="149"/>
      <c r="KIA9" s="149"/>
      <c r="KIB9" s="149"/>
      <c r="KIC9" s="149"/>
      <c r="KID9" s="149"/>
      <c r="KIE9" s="149"/>
      <c r="KIF9" s="149"/>
      <c r="KIG9" s="149"/>
      <c r="KIH9" s="149"/>
      <c r="KII9" s="149"/>
      <c r="KIJ9" s="149"/>
      <c r="KIK9" s="149"/>
      <c r="KIL9" s="149"/>
      <c r="KIM9" s="149"/>
      <c r="KIN9" s="149"/>
      <c r="KIO9" s="149"/>
      <c r="KIP9" s="149"/>
      <c r="KIQ9" s="149"/>
      <c r="KIR9" s="149"/>
      <c r="KIS9" s="149"/>
      <c r="KIT9" s="149"/>
      <c r="KIU9" s="149"/>
      <c r="KIV9" s="149"/>
      <c r="KIW9" s="149"/>
      <c r="KIX9" s="149"/>
      <c r="KIY9" s="149"/>
      <c r="KIZ9" s="149"/>
      <c r="KJA9" s="149"/>
      <c r="KJB9" s="149"/>
      <c r="KJC9" s="149"/>
      <c r="KJD9" s="149"/>
      <c r="KJE9" s="149"/>
      <c r="KJF9" s="149"/>
      <c r="KJG9" s="149"/>
      <c r="KJH9" s="149"/>
      <c r="KJI9" s="149"/>
      <c r="KJJ9" s="149"/>
      <c r="KJK9" s="149"/>
      <c r="KJL9" s="149"/>
      <c r="KJM9" s="149"/>
      <c r="KJN9" s="149"/>
      <c r="KJO9" s="149"/>
      <c r="KJP9" s="149"/>
      <c r="KJQ9" s="149"/>
      <c r="KJR9" s="149"/>
      <c r="KJS9" s="149"/>
      <c r="KJT9" s="149"/>
      <c r="KJU9" s="149"/>
      <c r="KJV9" s="149"/>
      <c r="KJW9" s="149"/>
      <c r="KJX9" s="149"/>
      <c r="KJY9" s="149"/>
      <c r="KJZ9" s="149"/>
      <c r="KKA9" s="149"/>
      <c r="KKB9" s="149"/>
      <c r="KKC9" s="149"/>
      <c r="KKD9" s="149"/>
      <c r="KKE9" s="149"/>
      <c r="KKF9" s="149"/>
      <c r="KKG9" s="149"/>
      <c r="KKH9" s="149"/>
      <c r="KKI9" s="149"/>
      <c r="KKJ9" s="149"/>
      <c r="KKK9" s="149"/>
      <c r="KKL9" s="149"/>
      <c r="KKM9" s="149"/>
      <c r="KKN9" s="149"/>
      <c r="KKO9" s="149"/>
      <c r="KKP9" s="149"/>
      <c r="KKQ9" s="149"/>
      <c r="KKR9" s="149"/>
      <c r="KKS9" s="149"/>
      <c r="KKT9" s="149"/>
      <c r="KKU9" s="149"/>
      <c r="KKV9" s="149"/>
      <c r="KKW9" s="149"/>
      <c r="KKX9" s="149"/>
      <c r="KKY9" s="149"/>
      <c r="KKZ9" s="149"/>
      <c r="KLA9" s="149"/>
      <c r="KLB9" s="149"/>
      <c r="KLC9" s="149"/>
      <c r="KLD9" s="149"/>
      <c r="KLE9" s="149"/>
      <c r="KLF9" s="149"/>
      <c r="KLG9" s="149"/>
      <c r="KLH9" s="149"/>
      <c r="KLI9" s="149"/>
      <c r="KLJ9" s="149"/>
      <c r="KLK9" s="149"/>
      <c r="KLL9" s="149"/>
      <c r="KLM9" s="149"/>
      <c r="KLN9" s="149"/>
      <c r="KLO9" s="149"/>
      <c r="KLP9" s="149"/>
      <c r="KLQ9" s="149"/>
      <c r="KLR9" s="149"/>
      <c r="KLS9" s="149"/>
      <c r="KLT9" s="149"/>
      <c r="KLU9" s="149"/>
      <c r="KLV9" s="149"/>
      <c r="KLW9" s="149"/>
      <c r="KLX9" s="149"/>
      <c r="KLY9" s="149"/>
      <c r="KLZ9" s="149"/>
      <c r="KMA9" s="149"/>
      <c r="KMB9" s="149"/>
      <c r="KMC9" s="149"/>
      <c r="KMD9" s="149"/>
      <c r="KME9" s="149"/>
      <c r="KMF9" s="149"/>
      <c r="KMG9" s="149"/>
      <c r="KMH9" s="149"/>
      <c r="KMI9" s="149"/>
      <c r="KMJ9" s="149"/>
      <c r="KMK9" s="149"/>
      <c r="KML9" s="149"/>
      <c r="KMM9" s="149"/>
      <c r="KMN9" s="149"/>
      <c r="KMO9" s="149"/>
      <c r="KMP9" s="149"/>
      <c r="KMQ9" s="149"/>
      <c r="KMR9" s="149"/>
      <c r="KMS9" s="149"/>
      <c r="KMT9" s="149"/>
      <c r="KMU9" s="149"/>
      <c r="KMV9" s="149"/>
      <c r="KMW9" s="149"/>
      <c r="KMX9" s="149"/>
      <c r="KMY9" s="149"/>
      <c r="KMZ9" s="149"/>
      <c r="KNA9" s="149"/>
      <c r="KNB9" s="149"/>
      <c r="KNC9" s="149"/>
      <c r="KND9" s="149"/>
      <c r="KNE9" s="149"/>
      <c r="KNF9" s="149"/>
      <c r="KNG9" s="149"/>
      <c r="KNH9" s="149"/>
      <c r="KNI9" s="149"/>
      <c r="KNJ9" s="149"/>
      <c r="KNK9" s="149"/>
      <c r="KNL9" s="149"/>
      <c r="KNM9" s="149"/>
      <c r="KNN9" s="149"/>
      <c r="KNO9" s="149"/>
      <c r="KNP9" s="149"/>
      <c r="KNQ9" s="149"/>
      <c r="KNR9" s="149"/>
      <c r="KNS9" s="149"/>
      <c r="KNT9" s="149"/>
      <c r="KNU9" s="149"/>
      <c r="KNV9" s="149"/>
      <c r="KNW9" s="149"/>
      <c r="KNX9" s="149"/>
      <c r="KNY9" s="149"/>
      <c r="KNZ9" s="149"/>
      <c r="KOA9" s="149"/>
      <c r="KOB9" s="149"/>
      <c r="KOC9" s="149"/>
      <c r="KOD9" s="149"/>
      <c r="KOE9" s="149"/>
      <c r="KOF9" s="149"/>
      <c r="KOG9" s="149"/>
      <c r="KOH9" s="149"/>
      <c r="KOI9" s="149"/>
      <c r="KOJ9" s="149"/>
      <c r="KOK9" s="149"/>
      <c r="KOL9" s="149"/>
      <c r="KOM9" s="149"/>
      <c r="KON9" s="149"/>
      <c r="KOO9" s="149"/>
      <c r="KOP9" s="149"/>
      <c r="KOQ9" s="149"/>
      <c r="KOR9" s="149"/>
      <c r="KOS9" s="149"/>
      <c r="KOT9" s="149"/>
      <c r="KOU9" s="149"/>
      <c r="KOV9" s="149"/>
      <c r="KOW9" s="149"/>
      <c r="KOX9" s="149"/>
      <c r="KOY9" s="149"/>
      <c r="KOZ9" s="149"/>
      <c r="KPA9" s="149"/>
      <c r="KPB9" s="149"/>
      <c r="KPC9" s="149"/>
      <c r="KPD9" s="149"/>
      <c r="KPE9" s="149"/>
      <c r="KPF9" s="149"/>
      <c r="KPG9" s="149"/>
      <c r="KPH9" s="149"/>
      <c r="KPI9" s="149"/>
      <c r="KPJ9" s="149"/>
      <c r="KPK9" s="149"/>
      <c r="KPL9" s="149"/>
      <c r="KPM9" s="149"/>
      <c r="KPN9" s="149"/>
      <c r="KPO9" s="149"/>
      <c r="KPP9" s="149"/>
      <c r="KPQ9" s="149"/>
      <c r="KPR9" s="149"/>
      <c r="KPS9" s="149"/>
      <c r="KPT9" s="149"/>
      <c r="KPU9" s="149"/>
      <c r="KPV9" s="149"/>
      <c r="KPW9" s="149"/>
      <c r="KPX9" s="149"/>
      <c r="KPY9" s="149"/>
      <c r="KPZ9" s="149"/>
      <c r="KQA9" s="149"/>
      <c r="KQB9" s="149"/>
      <c r="KQC9" s="149"/>
      <c r="KQD9" s="149"/>
      <c r="KQE9" s="149"/>
      <c r="KQF9" s="149"/>
      <c r="KQG9" s="149"/>
      <c r="KQH9" s="149"/>
      <c r="KQI9" s="149"/>
      <c r="KQJ9" s="149"/>
      <c r="KQK9" s="149"/>
      <c r="KQL9" s="149"/>
      <c r="KQM9" s="149"/>
      <c r="KQN9" s="149"/>
      <c r="KQO9" s="149"/>
      <c r="KQP9" s="149"/>
      <c r="KQQ9" s="149"/>
      <c r="KQR9" s="149"/>
      <c r="KQS9" s="149"/>
      <c r="KQT9" s="149"/>
      <c r="KQU9" s="149"/>
      <c r="KQV9" s="149"/>
      <c r="KQW9" s="149"/>
      <c r="KQX9" s="149"/>
      <c r="KQY9" s="149"/>
      <c r="KQZ9" s="149"/>
      <c r="KRA9" s="149"/>
      <c r="KRB9" s="149"/>
      <c r="KRC9" s="149"/>
      <c r="KRD9" s="149"/>
      <c r="KRE9" s="149"/>
      <c r="KRF9" s="149"/>
      <c r="KRG9" s="149"/>
      <c r="KRH9" s="149"/>
      <c r="KRI9" s="149"/>
      <c r="KRJ9" s="149"/>
      <c r="KRK9" s="149"/>
      <c r="KRL9" s="149"/>
      <c r="KRM9" s="149"/>
      <c r="KRN9" s="149"/>
      <c r="KRO9" s="149"/>
      <c r="KRP9" s="149"/>
      <c r="KRQ9" s="149"/>
      <c r="KRR9" s="149"/>
      <c r="KRS9" s="149"/>
      <c r="KRT9" s="149"/>
      <c r="KRU9" s="149"/>
      <c r="KRV9" s="149"/>
      <c r="KRW9" s="149"/>
      <c r="KRX9" s="149"/>
      <c r="KRY9" s="149"/>
      <c r="KRZ9" s="149"/>
      <c r="KSA9" s="149"/>
      <c r="KSB9" s="149"/>
      <c r="KSC9" s="149"/>
      <c r="KSD9" s="149"/>
      <c r="KSE9" s="149"/>
      <c r="KSF9" s="149"/>
      <c r="KSG9" s="149"/>
      <c r="KSH9" s="149"/>
      <c r="KSI9" s="149"/>
      <c r="KSJ9" s="149"/>
      <c r="KSK9" s="149"/>
      <c r="KSL9" s="149"/>
      <c r="KSM9" s="149"/>
      <c r="KSN9" s="149"/>
      <c r="KSO9" s="149"/>
      <c r="KSP9" s="149"/>
      <c r="KSQ9" s="149"/>
      <c r="KSR9" s="149"/>
      <c r="KSS9" s="149"/>
      <c r="KST9" s="149"/>
      <c r="KSU9" s="149"/>
      <c r="KSV9" s="149"/>
      <c r="KSW9" s="149"/>
      <c r="KSX9" s="149"/>
      <c r="KSY9" s="149"/>
      <c r="KSZ9" s="149"/>
      <c r="KTA9" s="149"/>
      <c r="KTB9" s="149"/>
      <c r="KTC9" s="149"/>
      <c r="KTD9" s="149"/>
      <c r="KTE9" s="149"/>
      <c r="KTF9" s="149"/>
      <c r="KTG9" s="149"/>
      <c r="KTH9" s="149"/>
      <c r="KTI9" s="149"/>
      <c r="KTJ9" s="149"/>
      <c r="KTK9" s="149"/>
      <c r="KTL9" s="149"/>
      <c r="KTM9" s="149"/>
      <c r="KTN9" s="149"/>
      <c r="KTO9" s="149"/>
      <c r="KTP9" s="149"/>
      <c r="KTQ9" s="149"/>
      <c r="KTR9" s="149"/>
      <c r="KTS9" s="149"/>
      <c r="KTT9" s="149"/>
      <c r="KTU9" s="149"/>
      <c r="KTV9" s="149"/>
      <c r="KTW9" s="149"/>
      <c r="KTX9" s="149"/>
      <c r="KTY9" s="149"/>
      <c r="KTZ9" s="149"/>
      <c r="KUA9" s="149"/>
      <c r="KUB9" s="149"/>
      <c r="KUC9" s="149"/>
      <c r="KUD9" s="149"/>
      <c r="KUE9" s="149"/>
      <c r="KUF9" s="149"/>
      <c r="KUG9" s="149"/>
      <c r="KUH9" s="149"/>
      <c r="KUI9" s="149"/>
      <c r="KUJ9" s="149"/>
      <c r="KUK9" s="149"/>
      <c r="KUL9" s="149"/>
      <c r="KUM9" s="149"/>
      <c r="KUN9" s="149"/>
      <c r="KUO9" s="149"/>
      <c r="KUP9" s="149"/>
      <c r="KUQ9" s="149"/>
      <c r="KUR9" s="149"/>
      <c r="KUS9" s="149"/>
      <c r="KUT9" s="149"/>
      <c r="KUU9" s="149"/>
      <c r="KUV9" s="149"/>
      <c r="KUW9" s="149"/>
      <c r="KUX9" s="149"/>
      <c r="KUY9" s="149"/>
      <c r="KUZ9" s="149"/>
      <c r="KVA9" s="149"/>
      <c r="KVB9" s="149"/>
      <c r="KVC9" s="149"/>
      <c r="KVD9" s="149"/>
      <c r="KVE9" s="149"/>
      <c r="KVF9" s="149"/>
      <c r="KVG9" s="149"/>
      <c r="KVH9" s="149"/>
      <c r="KVI9" s="149"/>
      <c r="KVJ9" s="149"/>
      <c r="KVK9" s="149"/>
      <c r="KVL9" s="149"/>
      <c r="KVM9" s="149"/>
      <c r="KVN9" s="149"/>
      <c r="KVO9" s="149"/>
      <c r="KVP9" s="149"/>
      <c r="KVQ9" s="149"/>
      <c r="KVR9" s="149"/>
      <c r="KVS9" s="149"/>
      <c r="KVT9" s="149"/>
      <c r="KVU9" s="149"/>
      <c r="KVV9" s="149"/>
      <c r="KVW9" s="149"/>
      <c r="KVX9" s="149"/>
      <c r="KVY9" s="149"/>
      <c r="KVZ9" s="149"/>
      <c r="KWA9" s="149"/>
      <c r="KWB9" s="149"/>
      <c r="KWC9" s="149"/>
      <c r="KWD9" s="149"/>
      <c r="KWE9" s="149"/>
      <c r="KWF9" s="149"/>
      <c r="KWG9" s="149"/>
      <c r="KWH9" s="149"/>
      <c r="KWI9" s="149"/>
      <c r="KWJ9" s="149"/>
      <c r="KWK9" s="149"/>
      <c r="KWL9" s="149"/>
      <c r="KWM9" s="149"/>
      <c r="KWN9" s="149"/>
      <c r="KWO9" s="149"/>
      <c r="KWP9" s="149"/>
      <c r="KWQ9" s="149"/>
      <c r="KWR9" s="149"/>
      <c r="KWS9" s="149"/>
      <c r="KWT9" s="149"/>
      <c r="KWU9" s="149"/>
      <c r="KWV9" s="149"/>
      <c r="KWW9" s="149"/>
      <c r="KWX9" s="149"/>
      <c r="KWY9" s="149"/>
      <c r="KWZ9" s="149"/>
      <c r="KXA9" s="149"/>
      <c r="KXB9" s="149"/>
      <c r="KXC9" s="149"/>
      <c r="KXD9" s="149"/>
      <c r="KXE9" s="149"/>
      <c r="KXF9" s="149"/>
      <c r="KXG9" s="149"/>
      <c r="KXH9" s="149"/>
      <c r="KXI9" s="149"/>
      <c r="KXJ9" s="149"/>
      <c r="KXK9" s="149"/>
      <c r="KXL9" s="149"/>
      <c r="KXM9" s="149"/>
      <c r="KXN9" s="149"/>
      <c r="KXO9" s="149"/>
      <c r="KXP9" s="149"/>
      <c r="KXQ9" s="149"/>
      <c r="KXR9" s="149"/>
      <c r="KXS9" s="149"/>
      <c r="KXT9" s="149"/>
      <c r="KXU9" s="149"/>
      <c r="KXV9" s="149"/>
      <c r="KXW9" s="149"/>
      <c r="KXX9" s="149"/>
      <c r="KXY9" s="149"/>
      <c r="KXZ9" s="149"/>
      <c r="KYA9" s="149"/>
      <c r="KYB9" s="149"/>
      <c r="KYC9" s="149"/>
      <c r="KYD9" s="149"/>
      <c r="KYE9" s="149"/>
      <c r="KYF9" s="149"/>
      <c r="KYG9" s="149"/>
      <c r="KYH9" s="149"/>
      <c r="KYI9" s="149"/>
      <c r="KYJ9" s="149"/>
      <c r="KYK9" s="149"/>
      <c r="KYL9" s="149"/>
      <c r="KYM9" s="149"/>
      <c r="KYN9" s="149"/>
      <c r="KYO9" s="149"/>
      <c r="KYP9" s="149"/>
      <c r="KYQ9" s="149"/>
      <c r="KYR9" s="149"/>
      <c r="KYS9" s="149"/>
      <c r="KYT9" s="149"/>
      <c r="KYU9" s="149"/>
      <c r="KYV9" s="149"/>
      <c r="KYW9" s="149"/>
      <c r="KYX9" s="149"/>
      <c r="KYY9" s="149"/>
      <c r="KYZ9" s="149"/>
      <c r="KZA9" s="149"/>
      <c r="KZB9" s="149"/>
      <c r="KZC9" s="149"/>
      <c r="KZD9" s="149"/>
      <c r="KZE9" s="149"/>
      <c r="KZF9" s="149"/>
      <c r="KZG9" s="149"/>
      <c r="KZH9" s="149"/>
      <c r="KZI9" s="149"/>
      <c r="KZJ9" s="149"/>
      <c r="KZK9" s="149"/>
      <c r="KZL9" s="149"/>
      <c r="KZM9" s="149"/>
      <c r="KZN9" s="149"/>
      <c r="KZO9" s="149"/>
      <c r="KZP9" s="149"/>
      <c r="KZQ9" s="149"/>
      <c r="KZR9" s="149"/>
      <c r="KZS9" s="149"/>
      <c r="KZT9" s="149"/>
      <c r="KZU9" s="149"/>
      <c r="KZV9" s="149"/>
      <c r="KZW9" s="149"/>
      <c r="KZX9" s="149"/>
      <c r="KZY9" s="149"/>
      <c r="KZZ9" s="149"/>
      <c r="LAA9" s="149"/>
      <c r="LAB9" s="149"/>
      <c r="LAC9" s="149"/>
      <c r="LAD9" s="149"/>
      <c r="LAE9" s="149"/>
      <c r="LAF9" s="149"/>
      <c r="LAG9" s="149"/>
      <c r="LAH9" s="149"/>
      <c r="LAI9" s="149"/>
      <c r="LAJ9" s="149"/>
      <c r="LAK9" s="149"/>
      <c r="LAL9" s="149"/>
      <c r="LAM9" s="149"/>
      <c r="LAN9" s="149"/>
      <c r="LAO9" s="149"/>
      <c r="LAP9" s="149"/>
      <c r="LAQ9" s="149"/>
      <c r="LAR9" s="149"/>
      <c r="LAS9" s="149"/>
      <c r="LAT9" s="149"/>
      <c r="LAU9" s="149"/>
      <c r="LAV9" s="149"/>
      <c r="LAW9" s="149"/>
      <c r="LAX9" s="149"/>
      <c r="LAY9" s="149"/>
      <c r="LAZ9" s="149"/>
      <c r="LBA9" s="149"/>
      <c r="LBB9" s="149"/>
      <c r="LBC9" s="149"/>
      <c r="LBD9" s="149"/>
      <c r="LBE9" s="149"/>
      <c r="LBF9" s="149"/>
      <c r="LBG9" s="149"/>
      <c r="LBH9" s="149"/>
      <c r="LBI9" s="149"/>
      <c r="LBJ9" s="149"/>
      <c r="LBK9" s="149"/>
      <c r="LBL9" s="149"/>
      <c r="LBM9" s="149"/>
      <c r="LBN9" s="149"/>
      <c r="LBO9" s="149"/>
      <c r="LBP9" s="149"/>
      <c r="LBQ9" s="149"/>
      <c r="LBR9" s="149"/>
      <c r="LBS9" s="149"/>
      <c r="LBT9" s="149"/>
      <c r="LBU9" s="149"/>
      <c r="LBV9" s="149"/>
      <c r="LBW9" s="149"/>
      <c r="LBX9" s="149"/>
      <c r="LBY9" s="149"/>
      <c r="LBZ9" s="149"/>
      <c r="LCA9" s="149"/>
      <c r="LCB9" s="149"/>
      <c r="LCC9" s="149"/>
      <c r="LCD9" s="149"/>
      <c r="LCE9" s="149"/>
      <c r="LCF9" s="149"/>
      <c r="LCG9" s="149"/>
      <c r="LCH9" s="149"/>
      <c r="LCI9" s="149"/>
      <c r="LCJ9" s="149"/>
      <c r="LCK9" s="149"/>
      <c r="LCL9" s="149"/>
      <c r="LCM9" s="149"/>
      <c r="LCN9" s="149"/>
      <c r="LCO9" s="149"/>
      <c r="LCP9" s="149"/>
      <c r="LCQ9" s="149"/>
      <c r="LCR9" s="149"/>
      <c r="LCS9" s="149"/>
      <c r="LCT9" s="149"/>
      <c r="LCU9" s="149"/>
      <c r="LCV9" s="149"/>
      <c r="LCW9" s="149"/>
      <c r="LCX9" s="149"/>
      <c r="LCY9" s="149"/>
      <c r="LCZ9" s="149"/>
      <c r="LDA9" s="149"/>
      <c r="LDB9" s="149"/>
      <c r="LDC9" s="149"/>
      <c r="LDD9" s="149"/>
      <c r="LDE9" s="149"/>
      <c r="LDF9" s="149"/>
      <c r="LDG9" s="149"/>
      <c r="LDH9" s="149"/>
      <c r="LDI9" s="149"/>
      <c r="LDJ9" s="149"/>
      <c r="LDK9" s="149"/>
      <c r="LDL9" s="149"/>
      <c r="LDM9" s="149"/>
      <c r="LDN9" s="149"/>
      <c r="LDO9" s="149"/>
      <c r="LDP9" s="149"/>
      <c r="LDQ9" s="149"/>
      <c r="LDR9" s="149"/>
      <c r="LDS9" s="149"/>
      <c r="LDT9" s="149"/>
      <c r="LDU9" s="149"/>
      <c r="LDV9" s="149"/>
      <c r="LDW9" s="149"/>
      <c r="LDX9" s="149"/>
      <c r="LDY9" s="149"/>
      <c r="LDZ9" s="149"/>
      <c r="LEA9" s="149"/>
      <c r="LEB9" s="149"/>
      <c r="LEC9" s="149"/>
      <c r="LED9" s="149"/>
      <c r="LEE9" s="149"/>
      <c r="LEF9" s="149"/>
      <c r="LEG9" s="149"/>
      <c r="LEH9" s="149"/>
      <c r="LEI9" s="149"/>
      <c r="LEJ9" s="149"/>
      <c r="LEK9" s="149"/>
      <c r="LEL9" s="149"/>
      <c r="LEM9" s="149"/>
      <c r="LEN9" s="149"/>
      <c r="LEO9" s="149"/>
      <c r="LEP9" s="149"/>
      <c r="LEQ9" s="149"/>
      <c r="LER9" s="149"/>
      <c r="LES9" s="149"/>
      <c r="LET9" s="149"/>
      <c r="LEU9" s="149"/>
      <c r="LEV9" s="149"/>
      <c r="LEW9" s="149"/>
      <c r="LEX9" s="149"/>
      <c r="LEY9" s="149"/>
      <c r="LEZ9" s="149"/>
      <c r="LFA9" s="149"/>
      <c r="LFB9" s="149"/>
      <c r="LFC9" s="149"/>
      <c r="LFD9" s="149"/>
      <c r="LFE9" s="149"/>
      <c r="LFF9" s="149"/>
      <c r="LFG9" s="149"/>
      <c r="LFH9" s="149"/>
      <c r="LFI9" s="149"/>
      <c r="LFJ9" s="149"/>
      <c r="LFK9" s="149"/>
      <c r="LFL9" s="149"/>
      <c r="LFM9" s="149"/>
      <c r="LFN9" s="149"/>
      <c r="LFO9" s="149"/>
      <c r="LFP9" s="149"/>
      <c r="LFQ9" s="149"/>
      <c r="LFR9" s="149"/>
      <c r="LFS9" s="149"/>
      <c r="LFT9" s="149"/>
      <c r="LFU9" s="149"/>
      <c r="LFV9" s="149"/>
      <c r="LFW9" s="149"/>
      <c r="LFX9" s="149"/>
      <c r="LFY9" s="149"/>
      <c r="LFZ9" s="149"/>
      <c r="LGA9" s="149"/>
      <c r="LGB9" s="149"/>
      <c r="LGC9" s="149"/>
      <c r="LGD9" s="149"/>
      <c r="LGE9" s="149"/>
      <c r="LGF9" s="149"/>
      <c r="LGG9" s="149"/>
      <c r="LGH9" s="149"/>
      <c r="LGI9" s="149"/>
      <c r="LGJ9" s="149"/>
      <c r="LGK9" s="149"/>
      <c r="LGL9" s="149"/>
      <c r="LGM9" s="149"/>
      <c r="LGN9" s="149"/>
      <c r="LGO9" s="149"/>
      <c r="LGP9" s="149"/>
      <c r="LGQ9" s="149"/>
      <c r="LGR9" s="149"/>
      <c r="LGS9" s="149"/>
      <c r="LGT9" s="149"/>
      <c r="LGU9" s="149"/>
      <c r="LGV9" s="149"/>
      <c r="LGW9" s="149"/>
      <c r="LGX9" s="149"/>
      <c r="LGY9" s="149"/>
      <c r="LGZ9" s="149"/>
      <c r="LHA9" s="149"/>
      <c r="LHB9" s="149"/>
      <c r="LHC9" s="149"/>
      <c r="LHD9" s="149"/>
      <c r="LHE9" s="149"/>
      <c r="LHF9" s="149"/>
      <c r="LHG9" s="149"/>
      <c r="LHH9" s="149"/>
      <c r="LHI9" s="149"/>
      <c r="LHJ9" s="149"/>
      <c r="LHK9" s="149"/>
      <c r="LHL9" s="149"/>
      <c r="LHM9" s="149"/>
      <c r="LHN9" s="149"/>
      <c r="LHO9" s="149"/>
      <c r="LHP9" s="149"/>
      <c r="LHQ9" s="149"/>
      <c r="LHR9" s="149"/>
      <c r="LHS9" s="149"/>
      <c r="LHT9" s="149"/>
      <c r="LHU9" s="149"/>
      <c r="LHV9" s="149"/>
      <c r="LHW9" s="149"/>
      <c r="LHX9" s="149"/>
      <c r="LHY9" s="149"/>
      <c r="LHZ9" s="149"/>
      <c r="LIA9" s="149"/>
      <c r="LIB9" s="149"/>
      <c r="LIC9" s="149"/>
      <c r="LID9" s="149"/>
      <c r="LIE9" s="149"/>
      <c r="LIF9" s="149"/>
      <c r="LIG9" s="149"/>
      <c r="LIH9" s="149"/>
      <c r="LII9" s="149"/>
      <c r="LIJ9" s="149"/>
      <c r="LIK9" s="149"/>
      <c r="LIL9" s="149"/>
      <c r="LIM9" s="149"/>
      <c r="LIN9" s="149"/>
      <c r="LIO9" s="149"/>
      <c r="LIP9" s="149"/>
      <c r="LIQ9" s="149"/>
      <c r="LIR9" s="149"/>
      <c r="LIS9" s="149"/>
      <c r="LIT9" s="149"/>
      <c r="LIU9" s="149"/>
      <c r="LIV9" s="149"/>
      <c r="LIW9" s="149"/>
      <c r="LIX9" s="149"/>
      <c r="LIY9" s="149"/>
      <c r="LIZ9" s="149"/>
      <c r="LJA9" s="149"/>
      <c r="LJB9" s="149"/>
      <c r="LJC9" s="149"/>
      <c r="LJD9" s="149"/>
      <c r="LJE9" s="149"/>
      <c r="LJF9" s="149"/>
      <c r="LJG9" s="149"/>
      <c r="LJH9" s="149"/>
      <c r="LJI9" s="149"/>
      <c r="LJJ9" s="149"/>
      <c r="LJK9" s="149"/>
      <c r="LJL9" s="149"/>
      <c r="LJM9" s="149"/>
      <c r="LJN9" s="149"/>
      <c r="LJO9" s="149"/>
      <c r="LJP9" s="149"/>
      <c r="LJQ9" s="149"/>
      <c r="LJR9" s="149"/>
      <c r="LJS9" s="149"/>
      <c r="LJT9" s="149"/>
      <c r="LJU9" s="149"/>
      <c r="LJV9" s="149"/>
      <c r="LJW9" s="149"/>
      <c r="LJX9" s="149"/>
      <c r="LJY9" s="149"/>
      <c r="LJZ9" s="149"/>
      <c r="LKA9" s="149"/>
      <c r="LKB9" s="149"/>
      <c r="LKC9" s="149"/>
      <c r="LKD9" s="149"/>
      <c r="LKE9" s="149"/>
      <c r="LKF9" s="149"/>
      <c r="LKG9" s="149"/>
      <c r="LKH9" s="149"/>
      <c r="LKI9" s="149"/>
      <c r="LKJ9" s="149"/>
      <c r="LKK9" s="149"/>
      <c r="LKL9" s="149"/>
      <c r="LKM9" s="149"/>
      <c r="LKN9" s="149"/>
      <c r="LKO9" s="149"/>
      <c r="LKP9" s="149"/>
      <c r="LKQ9" s="149"/>
      <c r="LKR9" s="149"/>
      <c r="LKS9" s="149"/>
      <c r="LKT9" s="149"/>
      <c r="LKU9" s="149"/>
      <c r="LKV9" s="149"/>
      <c r="LKW9" s="149"/>
      <c r="LKX9" s="149"/>
      <c r="LKY9" s="149"/>
      <c r="LKZ9" s="149"/>
      <c r="LLA9" s="149"/>
      <c r="LLB9" s="149"/>
      <c r="LLC9" s="149"/>
      <c r="LLD9" s="149"/>
      <c r="LLE9" s="149"/>
      <c r="LLF9" s="149"/>
      <c r="LLG9" s="149"/>
      <c r="LLH9" s="149"/>
      <c r="LLI9" s="149"/>
      <c r="LLJ9" s="149"/>
      <c r="LLK9" s="149"/>
      <c r="LLL9" s="149"/>
      <c r="LLM9" s="149"/>
      <c r="LLN9" s="149"/>
      <c r="LLO9" s="149"/>
      <c r="LLP9" s="149"/>
      <c r="LLQ9" s="149"/>
      <c r="LLR9" s="149"/>
      <c r="LLS9" s="149"/>
      <c r="LLT9" s="149"/>
      <c r="LLU9" s="149"/>
      <c r="LLV9" s="149"/>
      <c r="LLW9" s="149"/>
      <c r="LLX9" s="149"/>
      <c r="LLY9" s="149"/>
      <c r="LLZ9" s="149"/>
      <c r="LMA9" s="149"/>
      <c r="LMB9" s="149"/>
      <c r="LMC9" s="149"/>
      <c r="LMD9" s="149"/>
      <c r="LME9" s="149"/>
      <c r="LMF9" s="149"/>
      <c r="LMG9" s="149"/>
      <c r="LMH9" s="149"/>
      <c r="LMI9" s="149"/>
      <c r="LMJ9" s="149"/>
      <c r="LMK9" s="149"/>
      <c r="LML9" s="149"/>
      <c r="LMM9" s="149"/>
      <c r="LMN9" s="149"/>
      <c r="LMO9" s="149"/>
      <c r="LMP9" s="149"/>
      <c r="LMQ9" s="149"/>
      <c r="LMR9" s="149"/>
      <c r="LMS9" s="149"/>
      <c r="LMT9" s="149"/>
      <c r="LMU9" s="149"/>
      <c r="LMV9" s="149"/>
      <c r="LMW9" s="149"/>
      <c r="LMX9" s="149"/>
      <c r="LMY9" s="149"/>
      <c r="LMZ9" s="149"/>
      <c r="LNA9" s="149"/>
      <c r="LNB9" s="149"/>
      <c r="LNC9" s="149"/>
      <c r="LND9" s="149"/>
      <c r="LNE9" s="149"/>
      <c r="LNF9" s="149"/>
      <c r="LNG9" s="149"/>
      <c r="LNH9" s="149"/>
      <c r="LNI9" s="149"/>
      <c r="LNJ9" s="149"/>
      <c r="LNK9" s="149"/>
      <c r="LNL9" s="149"/>
      <c r="LNM9" s="149"/>
      <c r="LNN9" s="149"/>
      <c r="LNO9" s="149"/>
      <c r="LNP9" s="149"/>
      <c r="LNQ9" s="149"/>
      <c r="LNR9" s="149"/>
      <c r="LNS9" s="149"/>
      <c r="LNT9" s="149"/>
      <c r="LNU9" s="149"/>
      <c r="LNV9" s="149"/>
      <c r="LNW9" s="149"/>
      <c r="LNX9" s="149"/>
      <c r="LNY9" s="149"/>
      <c r="LNZ9" s="149"/>
      <c r="LOA9" s="149"/>
      <c r="LOB9" s="149"/>
      <c r="LOC9" s="149"/>
      <c r="LOD9" s="149"/>
      <c r="LOE9" s="149"/>
      <c r="LOF9" s="149"/>
      <c r="LOG9" s="149"/>
      <c r="LOH9" s="149"/>
      <c r="LOI9" s="149"/>
      <c r="LOJ9" s="149"/>
      <c r="LOK9" s="149"/>
      <c r="LOL9" s="149"/>
      <c r="LOM9" s="149"/>
      <c r="LON9" s="149"/>
      <c r="LOO9" s="149"/>
      <c r="LOP9" s="149"/>
      <c r="LOQ9" s="149"/>
      <c r="LOR9" s="149"/>
      <c r="LOS9" s="149"/>
      <c r="LOT9" s="149"/>
      <c r="LOU9" s="149"/>
      <c r="LOV9" s="149"/>
      <c r="LOW9" s="149"/>
      <c r="LOX9" s="149"/>
      <c r="LOY9" s="149"/>
      <c r="LOZ9" s="149"/>
      <c r="LPA9" s="149"/>
      <c r="LPB9" s="149"/>
      <c r="LPC9" s="149"/>
      <c r="LPD9" s="149"/>
      <c r="LPE9" s="149"/>
      <c r="LPF9" s="149"/>
      <c r="LPG9" s="149"/>
      <c r="LPH9" s="149"/>
      <c r="LPI9" s="149"/>
      <c r="LPJ9" s="149"/>
      <c r="LPK9" s="149"/>
      <c r="LPL9" s="149"/>
      <c r="LPM9" s="149"/>
      <c r="LPN9" s="149"/>
      <c r="LPO9" s="149"/>
      <c r="LPP9" s="149"/>
      <c r="LPQ9" s="149"/>
      <c r="LPR9" s="149"/>
      <c r="LPS9" s="149"/>
      <c r="LPT9" s="149"/>
      <c r="LPU9" s="149"/>
      <c r="LPV9" s="149"/>
      <c r="LPW9" s="149"/>
      <c r="LPX9" s="149"/>
      <c r="LPY9" s="149"/>
      <c r="LPZ9" s="149"/>
      <c r="LQA9" s="149"/>
      <c r="LQB9" s="149"/>
      <c r="LQC9" s="149"/>
      <c r="LQD9" s="149"/>
      <c r="LQE9" s="149"/>
      <c r="LQF9" s="149"/>
      <c r="LQG9" s="149"/>
      <c r="LQH9" s="149"/>
      <c r="LQI9" s="149"/>
      <c r="LQJ9" s="149"/>
      <c r="LQK9" s="149"/>
      <c r="LQL9" s="149"/>
      <c r="LQM9" s="149"/>
      <c r="LQN9" s="149"/>
      <c r="LQO9" s="149"/>
      <c r="LQP9" s="149"/>
      <c r="LQQ9" s="149"/>
      <c r="LQR9" s="149"/>
      <c r="LQS9" s="149"/>
      <c r="LQT9" s="149"/>
      <c r="LQU9" s="149"/>
      <c r="LQV9" s="149"/>
      <c r="LQW9" s="149"/>
      <c r="LQX9" s="149"/>
      <c r="LQY9" s="149"/>
      <c r="LQZ9" s="149"/>
      <c r="LRA9" s="149"/>
      <c r="LRB9" s="149"/>
      <c r="LRC9" s="149"/>
      <c r="LRD9" s="149"/>
      <c r="LRE9" s="149"/>
      <c r="LRF9" s="149"/>
      <c r="LRG9" s="149"/>
      <c r="LRH9" s="149"/>
      <c r="LRI9" s="149"/>
      <c r="LRJ9" s="149"/>
      <c r="LRK9" s="149"/>
      <c r="LRL9" s="149"/>
      <c r="LRM9" s="149"/>
      <c r="LRN9" s="149"/>
      <c r="LRO9" s="149"/>
      <c r="LRP9" s="149"/>
      <c r="LRQ9" s="149"/>
      <c r="LRR9" s="149"/>
      <c r="LRS9" s="149"/>
      <c r="LRT9" s="149"/>
      <c r="LRU9" s="149"/>
      <c r="LRV9" s="149"/>
      <c r="LRW9" s="149"/>
      <c r="LRX9" s="149"/>
      <c r="LRY9" s="149"/>
      <c r="LRZ9" s="149"/>
      <c r="LSA9" s="149"/>
      <c r="LSB9" s="149"/>
      <c r="LSC9" s="149"/>
      <c r="LSD9" s="149"/>
      <c r="LSE9" s="149"/>
      <c r="LSF9" s="149"/>
      <c r="LSG9" s="149"/>
      <c r="LSH9" s="149"/>
      <c r="LSI9" s="149"/>
      <c r="LSJ9" s="149"/>
      <c r="LSK9" s="149"/>
      <c r="LSL9" s="149"/>
      <c r="LSM9" s="149"/>
      <c r="LSN9" s="149"/>
      <c r="LSO9" s="149"/>
      <c r="LSP9" s="149"/>
      <c r="LSQ9" s="149"/>
      <c r="LSR9" s="149"/>
      <c r="LSS9" s="149"/>
      <c r="LST9" s="149"/>
      <c r="LSU9" s="149"/>
      <c r="LSV9" s="149"/>
      <c r="LSW9" s="149"/>
      <c r="LSX9" s="149"/>
      <c r="LSY9" s="149"/>
      <c r="LSZ9" s="149"/>
      <c r="LTA9" s="149"/>
      <c r="LTB9" s="149"/>
      <c r="LTC9" s="149"/>
      <c r="LTD9" s="149"/>
      <c r="LTE9" s="149"/>
      <c r="LTF9" s="149"/>
      <c r="LTG9" s="149"/>
      <c r="LTH9" s="149"/>
      <c r="LTI9" s="149"/>
      <c r="LTJ9" s="149"/>
      <c r="LTK9" s="149"/>
      <c r="LTL9" s="149"/>
      <c r="LTM9" s="149"/>
      <c r="LTN9" s="149"/>
      <c r="LTO9" s="149"/>
      <c r="LTP9" s="149"/>
      <c r="LTQ9" s="149"/>
      <c r="LTR9" s="149"/>
      <c r="LTS9" s="149"/>
      <c r="LTT9" s="149"/>
      <c r="LTU9" s="149"/>
      <c r="LTV9" s="149"/>
      <c r="LTW9" s="149"/>
      <c r="LTX9" s="149"/>
      <c r="LTY9" s="149"/>
      <c r="LTZ9" s="149"/>
      <c r="LUA9" s="149"/>
      <c r="LUB9" s="149"/>
      <c r="LUC9" s="149"/>
      <c r="LUD9" s="149"/>
      <c r="LUE9" s="149"/>
      <c r="LUF9" s="149"/>
      <c r="LUG9" s="149"/>
      <c r="LUH9" s="149"/>
      <c r="LUI9" s="149"/>
      <c r="LUJ9" s="149"/>
      <c r="LUK9" s="149"/>
      <c r="LUL9" s="149"/>
      <c r="LUM9" s="149"/>
      <c r="LUN9" s="149"/>
      <c r="LUO9" s="149"/>
      <c r="LUP9" s="149"/>
      <c r="LUQ9" s="149"/>
      <c r="LUR9" s="149"/>
      <c r="LUS9" s="149"/>
      <c r="LUT9" s="149"/>
      <c r="LUU9" s="149"/>
      <c r="LUV9" s="149"/>
      <c r="LUW9" s="149"/>
      <c r="LUX9" s="149"/>
      <c r="LUY9" s="149"/>
      <c r="LUZ9" s="149"/>
      <c r="LVA9" s="149"/>
      <c r="LVB9" s="149"/>
      <c r="LVC9" s="149"/>
      <c r="LVD9" s="149"/>
      <c r="LVE9" s="149"/>
      <c r="LVF9" s="149"/>
      <c r="LVG9" s="149"/>
      <c r="LVH9" s="149"/>
      <c r="LVI9" s="149"/>
      <c r="LVJ9" s="149"/>
      <c r="LVK9" s="149"/>
      <c r="LVL9" s="149"/>
      <c r="LVM9" s="149"/>
      <c r="LVN9" s="149"/>
      <c r="LVO9" s="149"/>
      <c r="LVP9" s="149"/>
      <c r="LVQ9" s="149"/>
      <c r="LVR9" s="149"/>
      <c r="LVS9" s="149"/>
      <c r="LVT9" s="149"/>
      <c r="LVU9" s="149"/>
      <c r="LVV9" s="149"/>
      <c r="LVW9" s="149"/>
      <c r="LVX9" s="149"/>
      <c r="LVY9" s="149"/>
      <c r="LVZ9" s="149"/>
      <c r="LWA9" s="149"/>
      <c r="LWB9" s="149"/>
      <c r="LWC9" s="149"/>
      <c r="LWD9" s="149"/>
      <c r="LWE9" s="149"/>
      <c r="LWF9" s="149"/>
      <c r="LWG9" s="149"/>
      <c r="LWH9" s="149"/>
      <c r="LWI9" s="149"/>
      <c r="LWJ9" s="149"/>
      <c r="LWK9" s="149"/>
      <c r="LWL9" s="149"/>
      <c r="LWM9" s="149"/>
      <c r="LWN9" s="149"/>
      <c r="LWO9" s="149"/>
      <c r="LWP9" s="149"/>
      <c r="LWQ9" s="149"/>
      <c r="LWR9" s="149"/>
      <c r="LWS9" s="149"/>
      <c r="LWT9" s="149"/>
      <c r="LWU9" s="149"/>
      <c r="LWV9" s="149"/>
      <c r="LWW9" s="149"/>
      <c r="LWX9" s="149"/>
      <c r="LWY9" s="149"/>
      <c r="LWZ9" s="149"/>
      <c r="LXA9" s="149"/>
      <c r="LXB9" s="149"/>
      <c r="LXC9" s="149"/>
      <c r="LXD9" s="149"/>
      <c r="LXE9" s="149"/>
      <c r="LXF9" s="149"/>
      <c r="LXG9" s="149"/>
      <c r="LXH9" s="149"/>
      <c r="LXI9" s="149"/>
      <c r="LXJ9" s="149"/>
      <c r="LXK9" s="149"/>
      <c r="LXL9" s="149"/>
      <c r="LXM9" s="149"/>
      <c r="LXN9" s="149"/>
      <c r="LXO9" s="149"/>
      <c r="LXP9" s="149"/>
      <c r="LXQ9" s="149"/>
      <c r="LXR9" s="149"/>
      <c r="LXS9" s="149"/>
      <c r="LXT9" s="149"/>
      <c r="LXU9" s="149"/>
      <c r="LXV9" s="149"/>
      <c r="LXW9" s="149"/>
      <c r="LXX9" s="149"/>
      <c r="LXY9" s="149"/>
      <c r="LXZ9" s="149"/>
      <c r="LYA9" s="149"/>
      <c r="LYB9" s="149"/>
      <c r="LYC9" s="149"/>
      <c r="LYD9" s="149"/>
      <c r="LYE9" s="149"/>
      <c r="LYF9" s="149"/>
      <c r="LYG9" s="149"/>
      <c r="LYH9" s="149"/>
      <c r="LYI9" s="149"/>
      <c r="LYJ9" s="149"/>
      <c r="LYK9" s="149"/>
      <c r="LYL9" s="149"/>
      <c r="LYM9" s="149"/>
      <c r="LYN9" s="149"/>
      <c r="LYO9" s="149"/>
      <c r="LYP9" s="149"/>
      <c r="LYQ9" s="149"/>
      <c r="LYR9" s="149"/>
      <c r="LYS9" s="149"/>
      <c r="LYT9" s="149"/>
      <c r="LYU9" s="149"/>
      <c r="LYV9" s="149"/>
      <c r="LYW9" s="149"/>
      <c r="LYX9" s="149"/>
      <c r="LYY9" s="149"/>
      <c r="LYZ9" s="149"/>
      <c r="LZA9" s="149"/>
      <c r="LZB9" s="149"/>
      <c r="LZC9" s="149"/>
      <c r="LZD9" s="149"/>
      <c r="LZE9" s="149"/>
      <c r="LZF9" s="149"/>
      <c r="LZG9" s="149"/>
      <c r="LZH9" s="149"/>
      <c r="LZI9" s="149"/>
      <c r="LZJ9" s="149"/>
      <c r="LZK9" s="149"/>
      <c r="LZL9" s="149"/>
      <c r="LZM9" s="149"/>
      <c r="LZN9" s="149"/>
      <c r="LZO9" s="149"/>
      <c r="LZP9" s="149"/>
      <c r="LZQ9" s="149"/>
      <c r="LZR9" s="149"/>
      <c r="LZS9" s="149"/>
      <c r="LZT9" s="149"/>
      <c r="LZU9" s="149"/>
      <c r="LZV9" s="149"/>
      <c r="LZW9" s="149"/>
      <c r="LZX9" s="149"/>
      <c r="LZY9" s="149"/>
      <c r="LZZ9" s="149"/>
      <c r="MAA9" s="149"/>
      <c r="MAB9" s="149"/>
      <c r="MAC9" s="149"/>
      <c r="MAD9" s="149"/>
      <c r="MAE9" s="149"/>
      <c r="MAF9" s="149"/>
      <c r="MAG9" s="149"/>
      <c r="MAH9" s="149"/>
      <c r="MAI9" s="149"/>
      <c r="MAJ9" s="149"/>
      <c r="MAK9" s="149"/>
      <c r="MAL9" s="149"/>
      <c r="MAM9" s="149"/>
      <c r="MAN9" s="149"/>
      <c r="MAO9" s="149"/>
      <c r="MAP9" s="149"/>
      <c r="MAQ9" s="149"/>
      <c r="MAR9" s="149"/>
      <c r="MAS9" s="149"/>
      <c r="MAT9" s="149"/>
      <c r="MAU9" s="149"/>
      <c r="MAV9" s="149"/>
      <c r="MAW9" s="149"/>
      <c r="MAX9" s="149"/>
      <c r="MAY9" s="149"/>
      <c r="MAZ9" s="149"/>
      <c r="MBA9" s="149"/>
      <c r="MBB9" s="149"/>
      <c r="MBC9" s="149"/>
      <c r="MBD9" s="149"/>
      <c r="MBE9" s="149"/>
      <c r="MBF9" s="149"/>
      <c r="MBG9" s="149"/>
      <c r="MBH9" s="149"/>
      <c r="MBI9" s="149"/>
      <c r="MBJ9" s="149"/>
      <c r="MBK9" s="149"/>
      <c r="MBL9" s="149"/>
      <c r="MBM9" s="149"/>
      <c r="MBN9" s="149"/>
      <c r="MBO9" s="149"/>
      <c r="MBP9" s="149"/>
      <c r="MBQ9" s="149"/>
      <c r="MBR9" s="149"/>
      <c r="MBS9" s="149"/>
      <c r="MBT9" s="149"/>
      <c r="MBU9" s="149"/>
      <c r="MBV9" s="149"/>
      <c r="MBW9" s="149"/>
      <c r="MBX9" s="149"/>
      <c r="MBY9" s="149"/>
      <c r="MBZ9" s="149"/>
      <c r="MCA9" s="149"/>
      <c r="MCB9" s="149"/>
      <c r="MCC9" s="149"/>
      <c r="MCD9" s="149"/>
      <c r="MCE9" s="149"/>
      <c r="MCF9" s="149"/>
      <c r="MCG9" s="149"/>
      <c r="MCH9" s="149"/>
      <c r="MCI9" s="149"/>
      <c r="MCJ9" s="149"/>
      <c r="MCK9" s="149"/>
      <c r="MCL9" s="149"/>
      <c r="MCM9" s="149"/>
      <c r="MCN9" s="149"/>
      <c r="MCO9" s="149"/>
      <c r="MCP9" s="149"/>
      <c r="MCQ9" s="149"/>
      <c r="MCR9" s="149"/>
      <c r="MCS9" s="149"/>
      <c r="MCT9" s="149"/>
      <c r="MCU9" s="149"/>
      <c r="MCV9" s="149"/>
      <c r="MCW9" s="149"/>
      <c r="MCX9" s="149"/>
      <c r="MCY9" s="149"/>
      <c r="MCZ9" s="149"/>
      <c r="MDA9" s="149"/>
      <c r="MDB9" s="149"/>
      <c r="MDC9" s="149"/>
      <c r="MDD9" s="149"/>
      <c r="MDE9" s="149"/>
      <c r="MDF9" s="149"/>
      <c r="MDG9" s="149"/>
      <c r="MDH9" s="149"/>
      <c r="MDI9" s="149"/>
      <c r="MDJ9" s="149"/>
      <c r="MDK9" s="149"/>
      <c r="MDL9" s="149"/>
      <c r="MDM9" s="149"/>
      <c r="MDN9" s="149"/>
      <c r="MDO9" s="149"/>
      <c r="MDP9" s="149"/>
      <c r="MDQ9" s="149"/>
      <c r="MDR9" s="149"/>
      <c r="MDS9" s="149"/>
      <c r="MDT9" s="149"/>
      <c r="MDU9" s="149"/>
      <c r="MDV9" s="149"/>
      <c r="MDW9" s="149"/>
      <c r="MDX9" s="149"/>
      <c r="MDY9" s="149"/>
      <c r="MDZ9" s="149"/>
      <c r="MEA9" s="149"/>
      <c r="MEB9" s="149"/>
      <c r="MEC9" s="149"/>
      <c r="MED9" s="149"/>
      <c r="MEE9" s="149"/>
      <c r="MEF9" s="149"/>
      <c r="MEG9" s="149"/>
      <c r="MEH9" s="149"/>
      <c r="MEI9" s="149"/>
      <c r="MEJ9" s="149"/>
      <c r="MEK9" s="149"/>
      <c r="MEL9" s="149"/>
      <c r="MEM9" s="149"/>
      <c r="MEN9" s="149"/>
      <c r="MEO9" s="149"/>
      <c r="MEP9" s="149"/>
      <c r="MEQ9" s="149"/>
      <c r="MER9" s="149"/>
      <c r="MES9" s="149"/>
      <c r="MET9" s="149"/>
      <c r="MEU9" s="149"/>
      <c r="MEV9" s="149"/>
      <c r="MEW9" s="149"/>
      <c r="MEX9" s="149"/>
      <c r="MEY9" s="149"/>
      <c r="MEZ9" s="149"/>
      <c r="MFA9" s="149"/>
      <c r="MFB9" s="149"/>
      <c r="MFC9" s="149"/>
      <c r="MFD9" s="149"/>
      <c r="MFE9" s="149"/>
      <c r="MFF9" s="149"/>
      <c r="MFG9" s="149"/>
      <c r="MFH9" s="149"/>
      <c r="MFI9" s="149"/>
      <c r="MFJ9" s="149"/>
      <c r="MFK9" s="149"/>
      <c r="MFL9" s="149"/>
      <c r="MFM9" s="149"/>
      <c r="MFN9" s="149"/>
      <c r="MFO9" s="149"/>
      <c r="MFP9" s="149"/>
      <c r="MFQ9" s="149"/>
      <c r="MFR9" s="149"/>
      <c r="MFS9" s="149"/>
      <c r="MFT9" s="149"/>
      <c r="MFU9" s="149"/>
      <c r="MFV9" s="149"/>
      <c r="MFW9" s="149"/>
      <c r="MFX9" s="149"/>
      <c r="MFY9" s="149"/>
      <c r="MFZ9" s="149"/>
      <c r="MGA9" s="149"/>
      <c r="MGB9" s="149"/>
      <c r="MGC9" s="149"/>
      <c r="MGD9" s="149"/>
      <c r="MGE9" s="149"/>
      <c r="MGF9" s="149"/>
      <c r="MGG9" s="149"/>
      <c r="MGH9" s="149"/>
      <c r="MGI9" s="149"/>
      <c r="MGJ9" s="149"/>
      <c r="MGK9" s="149"/>
      <c r="MGL9" s="149"/>
      <c r="MGM9" s="149"/>
      <c r="MGN9" s="149"/>
      <c r="MGO9" s="149"/>
      <c r="MGP9" s="149"/>
      <c r="MGQ9" s="149"/>
      <c r="MGR9" s="149"/>
      <c r="MGS9" s="149"/>
      <c r="MGT9" s="149"/>
      <c r="MGU9" s="149"/>
      <c r="MGV9" s="149"/>
      <c r="MGW9" s="149"/>
      <c r="MGX9" s="149"/>
      <c r="MGY9" s="149"/>
      <c r="MGZ9" s="149"/>
      <c r="MHA9" s="149"/>
      <c r="MHB9" s="149"/>
      <c r="MHC9" s="149"/>
      <c r="MHD9" s="149"/>
      <c r="MHE9" s="149"/>
      <c r="MHF9" s="149"/>
      <c r="MHG9" s="149"/>
      <c r="MHH9" s="149"/>
      <c r="MHI9" s="149"/>
      <c r="MHJ9" s="149"/>
      <c r="MHK9" s="149"/>
      <c r="MHL9" s="149"/>
      <c r="MHM9" s="149"/>
      <c r="MHN9" s="149"/>
      <c r="MHO9" s="149"/>
      <c r="MHP9" s="149"/>
      <c r="MHQ9" s="149"/>
      <c r="MHR9" s="149"/>
      <c r="MHS9" s="149"/>
      <c r="MHT9" s="149"/>
      <c r="MHU9" s="149"/>
      <c r="MHV9" s="149"/>
      <c r="MHW9" s="149"/>
      <c r="MHX9" s="149"/>
      <c r="MHY9" s="149"/>
      <c r="MHZ9" s="149"/>
      <c r="MIA9" s="149"/>
      <c r="MIB9" s="149"/>
      <c r="MIC9" s="149"/>
      <c r="MID9" s="149"/>
      <c r="MIE9" s="149"/>
      <c r="MIF9" s="149"/>
      <c r="MIG9" s="149"/>
      <c r="MIH9" s="149"/>
      <c r="MII9" s="149"/>
      <c r="MIJ9" s="149"/>
      <c r="MIK9" s="149"/>
      <c r="MIL9" s="149"/>
      <c r="MIM9" s="149"/>
      <c r="MIN9" s="149"/>
      <c r="MIO9" s="149"/>
      <c r="MIP9" s="149"/>
      <c r="MIQ9" s="149"/>
      <c r="MIR9" s="149"/>
      <c r="MIS9" s="149"/>
      <c r="MIT9" s="149"/>
      <c r="MIU9" s="149"/>
      <c r="MIV9" s="149"/>
      <c r="MIW9" s="149"/>
      <c r="MIX9" s="149"/>
      <c r="MIY9" s="149"/>
      <c r="MIZ9" s="149"/>
      <c r="MJA9" s="149"/>
      <c r="MJB9" s="149"/>
      <c r="MJC9" s="149"/>
      <c r="MJD9" s="149"/>
      <c r="MJE9" s="149"/>
      <c r="MJF9" s="149"/>
      <c r="MJG9" s="149"/>
      <c r="MJH9" s="149"/>
      <c r="MJI9" s="149"/>
      <c r="MJJ9" s="149"/>
      <c r="MJK9" s="149"/>
      <c r="MJL9" s="149"/>
      <c r="MJM9" s="149"/>
      <c r="MJN9" s="149"/>
      <c r="MJO9" s="149"/>
      <c r="MJP9" s="149"/>
      <c r="MJQ9" s="149"/>
      <c r="MJR9" s="149"/>
      <c r="MJS9" s="149"/>
      <c r="MJT9" s="149"/>
      <c r="MJU9" s="149"/>
      <c r="MJV9" s="149"/>
      <c r="MJW9" s="149"/>
      <c r="MJX9" s="149"/>
      <c r="MJY9" s="149"/>
      <c r="MJZ9" s="149"/>
      <c r="MKA9" s="149"/>
      <c r="MKB9" s="149"/>
      <c r="MKC9" s="149"/>
      <c r="MKD9" s="149"/>
      <c r="MKE9" s="149"/>
      <c r="MKF9" s="149"/>
      <c r="MKG9" s="149"/>
      <c r="MKH9" s="149"/>
      <c r="MKI9" s="149"/>
      <c r="MKJ9" s="149"/>
      <c r="MKK9" s="149"/>
      <c r="MKL9" s="149"/>
      <c r="MKM9" s="149"/>
      <c r="MKN9" s="149"/>
      <c r="MKO9" s="149"/>
      <c r="MKP9" s="149"/>
      <c r="MKQ9" s="149"/>
      <c r="MKR9" s="149"/>
      <c r="MKS9" s="149"/>
      <c r="MKT9" s="149"/>
      <c r="MKU9" s="149"/>
      <c r="MKV9" s="149"/>
      <c r="MKW9" s="149"/>
      <c r="MKX9" s="149"/>
      <c r="MKY9" s="149"/>
      <c r="MKZ9" s="149"/>
      <c r="MLA9" s="149"/>
      <c r="MLB9" s="149"/>
      <c r="MLC9" s="149"/>
      <c r="MLD9" s="149"/>
      <c r="MLE9" s="149"/>
      <c r="MLF9" s="149"/>
      <c r="MLG9" s="149"/>
      <c r="MLH9" s="149"/>
      <c r="MLI9" s="149"/>
      <c r="MLJ9" s="149"/>
      <c r="MLK9" s="149"/>
      <c r="MLL9" s="149"/>
      <c r="MLM9" s="149"/>
      <c r="MLN9" s="149"/>
      <c r="MLO9" s="149"/>
      <c r="MLP9" s="149"/>
      <c r="MLQ9" s="149"/>
      <c r="MLR9" s="149"/>
      <c r="MLS9" s="149"/>
      <c r="MLT9" s="149"/>
      <c r="MLU9" s="149"/>
      <c r="MLV9" s="149"/>
      <c r="MLW9" s="149"/>
      <c r="MLX9" s="149"/>
      <c r="MLY9" s="149"/>
      <c r="MLZ9" s="149"/>
      <c r="MMA9" s="149"/>
      <c r="MMB9" s="149"/>
      <c r="MMC9" s="149"/>
      <c r="MMD9" s="149"/>
      <c r="MME9" s="149"/>
      <c r="MMF9" s="149"/>
      <c r="MMG9" s="149"/>
      <c r="MMH9" s="149"/>
      <c r="MMI9" s="149"/>
      <c r="MMJ9" s="149"/>
      <c r="MMK9" s="149"/>
      <c r="MML9" s="149"/>
      <c r="MMM9" s="149"/>
      <c r="MMN9" s="149"/>
      <c r="MMO9" s="149"/>
      <c r="MMP9" s="149"/>
      <c r="MMQ9" s="149"/>
      <c r="MMR9" s="149"/>
      <c r="MMS9" s="149"/>
      <c r="MMT9" s="149"/>
      <c r="MMU9" s="149"/>
      <c r="MMV9" s="149"/>
      <c r="MMW9" s="149"/>
      <c r="MMX9" s="149"/>
      <c r="MMY9" s="149"/>
      <c r="MMZ9" s="149"/>
      <c r="MNA9" s="149"/>
      <c r="MNB9" s="149"/>
      <c r="MNC9" s="149"/>
      <c r="MND9" s="149"/>
      <c r="MNE9" s="149"/>
      <c r="MNF9" s="149"/>
      <c r="MNG9" s="149"/>
      <c r="MNH9" s="149"/>
      <c r="MNI9" s="149"/>
      <c r="MNJ9" s="149"/>
      <c r="MNK9" s="149"/>
      <c r="MNL9" s="149"/>
      <c r="MNM9" s="149"/>
      <c r="MNN9" s="149"/>
      <c r="MNO9" s="149"/>
      <c r="MNP9" s="149"/>
      <c r="MNQ9" s="149"/>
      <c r="MNR9" s="149"/>
      <c r="MNS9" s="149"/>
      <c r="MNT9" s="149"/>
      <c r="MNU9" s="149"/>
      <c r="MNV9" s="149"/>
      <c r="MNW9" s="149"/>
      <c r="MNX9" s="149"/>
      <c r="MNY9" s="149"/>
      <c r="MNZ9" s="149"/>
      <c r="MOA9" s="149"/>
      <c r="MOB9" s="149"/>
      <c r="MOC9" s="149"/>
      <c r="MOD9" s="149"/>
      <c r="MOE9" s="149"/>
      <c r="MOF9" s="149"/>
      <c r="MOG9" s="149"/>
      <c r="MOH9" s="149"/>
      <c r="MOI9" s="149"/>
      <c r="MOJ9" s="149"/>
      <c r="MOK9" s="149"/>
      <c r="MOL9" s="149"/>
      <c r="MOM9" s="149"/>
      <c r="MON9" s="149"/>
      <c r="MOO9" s="149"/>
      <c r="MOP9" s="149"/>
      <c r="MOQ9" s="149"/>
      <c r="MOR9" s="149"/>
      <c r="MOS9" s="149"/>
      <c r="MOT9" s="149"/>
      <c r="MOU9" s="149"/>
      <c r="MOV9" s="149"/>
      <c r="MOW9" s="149"/>
      <c r="MOX9" s="149"/>
      <c r="MOY9" s="149"/>
      <c r="MOZ9" s="149"/>
      <c r="MPA9" s="149"/>
      <c r="MPB9" s="149"/>
      <c r="MPC9" s="149"/>
      <c r="MPD9" s="149"/>
      <c r="MPE9" s="149"/>
      <c r="MPF9" s="149"/>
      <c r="MPG9" s="149"/>
      <c r="MPH9" s="149"/>
      <c r="MPI9" s="149"/>
      <c r="MPJ9" s="149"/>
      <c r="MPK9" s="149"/>
      <c r="MPL9" s="149"/>
      <c r="MPM9" s="149"/>
      <c r="MPN9" s="149"/>
      <c r="MPO9" s="149"/>
      <c r="MPP9" s="149"/>
      <c r="MPQ9" s="149"/>
      <c r="MPR9" s="149"/>
      <c r="MPS9" s="149"/>
      <c r="MPT9" s="149"/>
      <c r="MPU9" s="149"/>
      <c r="MPV9" s="149"/>
      <c r="MPW9" s="149"/>
      <c r="MPX9" s="149"/>
      <c r="MPY9" s="149"/>
      <c r="MPZ9" s="149"/>
      <c r="MQA9" s="149"/>
      <c r="MQB9" s="149"/>
      <c r="MQC9" s="149"/>
      <c r="MQD9" s="149"/>
      <c r="MQE9" s="149"/>
      <c r="MQF9" s="149"/>
      <c r="MQG9" s="149"/>
      <c r="MQH9" s="149"/>
      <c r="MQI9" s="149"/>
      <c r="MQJ9" s="149"/>
      <c r="MQK9" s="149"/>
      <c r="MQL9" s="149"/>
      <c r="MQM9" s="149"/>
      <c r="MQN9" s="149"/>
      <c r="MQO9" s="149"/>
      <c r="MQP9" s="149"/>
      <c r="MQQ9" s="149"/>
      <c r="MQR9" s="149"/>
      <c r="MQS9" s="149"/>
      <c r="MQT9" s="149"/>
      <c r="MQU9" s="149"/>
      <c r="MQV9" s="149"/>
      <c r="MQW9" s="149"/>
      <c r="MQX9" s="149"/>
      <c r="MQY9" s="149"/>
      <c r="MQZ9" s="149"/>
      <c r="MRA9" s="149"/>
      <c r="MRB9" s="149"/>
      <c r="MRC9" s="149"/>
      <c r="MRD9" s="149"/>
      <c r="MRE9" s="149"/>
      <c r="MRF9" s="149"/>
      <c r="MRG9" s="149"/>
      <c r="MRH9" s="149"/>
      <c r="MRI9" s="149"/>
      <c r="MRJ9" s="149"/>
      <c r="MRK9" s="149"/>
      <c r="MRL9" s="149"/>
      <c r="MRM9" s="149"/>
      <c r="MRN9" s="149"/>
      <c r="MRO9" s="149"/>
      <c r="MRP9" s="149"/>
      <c r="MRQ9" s="149"/>
      <c r="MRR9" s="149"/>
      <c r="MRS9" s="149"/>
      <c r="MRT9" s="149"/>
      <c r="MRU9" s="149"/>
      <c r="MRV9" s="149"/>
      <c r="MRW9" s="149"/>
      <c r="MRX9" s="149"/>
      <c r="MRY9" s="149"/>
      <c r="MRZ9" s="149"/>
      <c r="MSA9" s="149"/>
      <c r="MSB9" s="149"/>
      <c r="MSC9" s="149"/>
      <c r="MSD9" s="149"/>
      <c r="MSE9" s="149"/>
      <c r="MSF9" s="149"/>
      <c r="MSG9" s="149"/>
      <c r="MSH9" s="149"/>
      <c r="MSI9" s="149"/>
      <c r="MSJ9" s="149"/>
      <c r="MSK9" s="149"/>
      <c r="MSL9" s="149"/>
      <c r="MSM9" s="149"/>
      <c r="MSN9" s="149"/>
      <c r="MSO9" s="149"/>
      <c r="MSP9" s="149"/>
      <c r="MSQ9" s="149"/>
      <c r="MSR9" s="149"/>
      <c r="MSS9" s="149"/>
      <c r="MST9" s="149"/>
      <c r="MSU9" s="149"/>
      <c r="MSV9" s="149"/>
      <c r="MSW9" s="149"/>
      <c r="MSX9" s="149"/>
      <c r="MSY9" s="149"/>
      <c r="MSZ9" s="149"/>
      <c r="MTA9" s="149"/>
      <c r="MTB9" s="149"/>
      <c r="MTC9" s="149"/>
      <c r="MTD9" s="149"/>
      <c r="MTE9" s="149"/>
      <c r="MTF9" s="149"/>
      <c r="MTG9" s="149"/>
      <c r="MTH9" s="149"/>
      <c r="MTI9" s="149"/>
      <c r="MTJ9" s="149"/>
      <c r="MTK9" s="149"/>
      <c r="MTL9" s="149"/>
      <c r="MTM9" s="149"/>
      <c r="MTN9" s="149"/>
      <c r="MTO9" s="149"/>
      <c r="MTP9" s="149"/>
      <c r="MTQ9" s="149"/>
      <c r="MTR9" s="149"/>
      <c r="MTS9" s="149"/>
      <c r="MTT9" s="149"/>
      <c r="MTU9" s="149"/>
      <c r="MTV9" s="149"/>
      <c r="MTW9" s="149"/>
      <c r="MTX9" s="149"/>
      <c r="MTY9" s="149"/>
      <c r="MTZ9" s="149"/>
      <c r="MUA9" s="149"/>
      <c r="MUB9" s="149"/>
      <c r="MUC9" s="149"/>
      <c r="MUD9" s="149"/>
      <c r="MUE9" s="149"/>
      <c r="MUF9" s="149"/>
      <c r="MUG9" s="149"/>
      <c r="MUH9" s="149"/>
      <c r="MUI9" s="149"/>
      <c r="MUJ9" s="149"/>
      <c r="MUK9" s="149"/>
      <c r="MUL9" s="149"/>
      <c r="MUM9" s="149"/>
      <c r="MUN9" s="149"/>
      <c r="MUO9" s="149"/>
      <c r="MUP9" s="149"/>
      <c r="MUQ9" s="149"/>
      <c r="MUR9" s="149"/>
      <c r="MUS9" s="149"/>
      <c r="MUT9" s="149"/>
      <c r="MUU9" s="149"/>
      <c r="MUV9" s="149"/>
      <c r="MUW9" s="149"/>
      <c r="MUX9" s="149"/>
      <c r="MUY9" s="149"/>
      <c r="MUZ9" s="149"/>
      <c r="MVA9" s="149"/>
      <c r="MVB9" s="149"/>
      <c r="MVC9" s="149"/>
      <c r="MVD9" s="149"/>
      <c r="MVE9" s="149"/>
      <c r="MVF9" s="149"/>
      <c r="MVG9" s="149"/>
      <c r="MVH9" s="149"/>
      <c r="MVI9" s="149"/>
      <c r="MVJ9" s="149"/>
      <c r="MVK9" s="149"/>
      <c r="MVL9" s="149"/>
      <c r="MVM9" s="149"/>
      <c r="MVN9" s="149"/>
      <c r="MVO9" s="149"/>
      <c r="MVP9" s="149"/>
      <c r="MVQ9" s="149"/>
      <c r="MVR9" s="149"/>
      <c r="MVS9" s="149"/>
      <c r="MVT9" s="149"/>
      <c r="MVU9" s="149"/>
      <c r="MVV9" s="149"/>
      <c r="MVW9" s="149"/>
      <c r="MVX9" s="149"/>
      <c r="MVY9" s="149"/>
      <c r="MVZ9" s="149"/>
      <c r="MWA9" s="149"/>
      <c r="MWB9" s="149"/>
      <c r="MWC9" s="149"/>
      <c r="MWD9" s="149"/>
      <c r="MWE9" s="149"/>
      <c r="MWF9" s="149"/>
      <c r="MWG9" s="149"/>
      <c r="MWH9" s="149"/>
      <c r="MWI9" s="149"/>
      <c r="MWJ9" s="149"/>
      <c r="MWK9" s="149"/>
      <c r="MWL9" s="149"/>
      <c r="MWM9" s="149"/>
      <c r="MWN9" s="149"/>
      <c r="MWO9" s="149"/>
      <c r="MWP9" s="149"/>
      <c r="MWQ9" s="149"/>
      <c r="MWR9" s="149"/>
      <c r="MWS9" s="149"/>
      <c r="MWT9" s="149"/>
      <c r="MWU9" s="149"/>
      <c r="MWV9" s="149"/>
      <c r="MWW9" s="149"/>
      <c r="MWX9" s="149"/>
      <c r="MWY9" s="149"/>
      <c r="MWZ9" s="149"/>
      <c r="MXA9" s="149"/>
      <c r="MXB9" s="149"/>
      <c r="MXC9" s="149"/>
      <c r="MXD9" s="149"/>
      <c r="MXE9" s="149"/>
      <c r="MXF9" s="149"/>
      <c r="MXG9" s="149"/>
      <c r="MXH9" s="149"/>
      <c r="MXI9" s="149"/>
      <c r="MXJ9" s="149"/>
      <c r="MXK9" s="149"/>
      <c r="MXL9" s="149"/>
      <c r="MXM9" s="149"/>
      <c r="MXN9" s="149"/>
      <c r="MXO9" s="149"/>
      <c r="MXP9" s="149"/>
      <c r="MXQ9" s="149"/>
      <c r="MXR9" s="149"/>
      <c r="MXS9" s="149"/>
      <c r="MXT9" s="149"/>
      <c r="MXU9" s="149"/>
      <c r="MXV9" s="149"/>
      <c r="MXW9" s="149"/>
      <c r="MXX9" s="149"/>
      <c r="MXY9" s="149"/>
      <c r="MXZ9" s="149"/>
      <c r="MYA9" s="149"/>
      <c r="MYB9" s="149"/>
      <c r="MYC9" s="149"/>
      <c r="MYD9" s="149"/>
      <c r="MYE9" s="149"/>
      <c r="MYF9" s="149"/>
      <c r="MYG9" s="149"/>
      <c r="MYH9" s="149"/>
      <c r="MYI9" s="149"/>
      <c r="MYJ9" s="149"/>
      <c r="MYK9" s="149"/>
      <c r="MYL9" s="149"/>
      <c r="MYM9" s="149"/>
      <c r="MYN9" s="149"/>
      <c r="MYO9" s="149"/>
      <c r="MYP9" s="149"/>
      <c r="MYQ9" s="149"/>
      <c r="MYR9" s="149"/>
      <c r="MYS9" s="149"/>
      <c r="MYT9" s="149"/>
      <c r="MYU9" s="149"/>
      <c r="MYV9" s="149"/>
      <c r="MYW9" s="149"/>
      <c r="MYX9" s="149"/>
      <c r="MYY9" s="149"/>
      <c r="MYZ9" s="149"/>
      <c r="MZA9" s="149"/>
      <c r="MZB9" s="149"/>
      <c r="MZC9" s="149"/>
      <c r="MZD9" s="149"/>
      <c r="MZE9" s="149"/>
      <c r="MZF9" s="149"/>
      <c r="MZG9" s="149"/>
      <c r="MZH9" s="149"/>
      <c r="MZI9" s="149"/>
      <c r="MZJ9" s="149"/>
      <c r="MZK9" s="149"/>
      <c r="MZL9" s="149"/>
      <c r="MZM9" s="149"/>
      <c r="MZN9" s="149"/>
      <c r="MZO9" s="149"/>
      <c r="MZP9" s="149"/>
      <c r="MZQ9" s="149"/>
      <c r="MZR9" s="149"/>
      <c r="MZS9" s="149"/>
      <c r="MZT9" s="149"/>
      <c r="MZU9" s="149"/>
      <c r="MZV9" s="149"/>
      <c r="MZW9" s="149"/>
      <c r="MZX9" s="149"/>
      <c r="MZY9" s="149"/>
      <c r="MZZ9" s="149"/>
      <c r="NAA9" s="149"/>
      <c r="NAB9" s="149"/>
      <c r="NAC9" s="149"/>
      <c r="NAD9" s="149"/>
      <c r="NAE9" s="149"/>
      <c r="NAF9" s="149"/>
      <c r="NAG9" s="149"/>
      <c r="NAH9" s="149"/>
      <c r="NAI9" s="149"/>
      <c r="NAJ9" s="149"/>
      <c r="NAK9" s="149"/>
      <c r="NAL9" s="149"/>
      <c r="NAM9" s="149"/>
      <c r="NAN9" s="149"/>
      <c r="NAO9" s="149"/>
      <c r="NAP9" s="149"/>
      <c r="NAQ9" s="149"/>
      <c r="NAR9" s="149"/>
      <c r="NAS9" s="149"/>
      <c r="NAT9" s="149"/>
      <c r="NAU9" s="149"/>
      <c r="NAV9" s="149"/>
      <c r="NAW9" s="149"/>
      <c r="NAX9" s="149"/>
      <c r="NAY9" s="149"/>
      <c r="NAZ9" s="149"/>
      <c r="NBA9" s="149"/>
      <c r="NBB9" s="149"/>
      <c r="NBC9" s="149"/>
      <c r="NBD9" s="149"/>
      <c r="NBE9" s="149"/>
      <c r="NBF9" s="149"/>
      <c r="NBG9" s="149"/>
      <c r="NBH9" s="149"/>
      <c r="NBI9" s="149"/>
      <c r="NBJ9" s="149"/>
      <c r="NBK9" s="149"/>
      <c r="NBL9" s="149"/>
      <c r="NBM9" s="149"/>
      <c r="NBN9" s="149"/>
      <c r="NBO9" s="149"/>
      <c r="NBP9" s="149"/>
      <c r="NBQ9" s="149"/>
      <c r="NBR9" s="149"/>
      <c r="NBS9" s="149"/>
      <c r="NBT9" s="149"/>
      <c r="NBU9" s="149"/>
      <c r="NBV9" s="149"/>
      <c r="NBW9" s="149"/>
      <c r="NBX9" s="149"/>
      <c r="NBY9" s="149"/>
      <c r="NBZ9" s="149"/>
      <c r="NCA9" s="149"/>
      <c r="NCB9" s="149"/>
      <c r="NCC9" s="149"/>
      <c r="NCD9" s="149"/>
      <c r="NCE9" s="149"/>
      <c r="NCF9" s="149"/>
      <c r="NCG9" s="149"/>
      <c r="NCH9" s="149"/>
      <c r="NCI9" s="149"/>
      <c r="NCJ9" s="149"/>
      <c r="NCK9" s="149"/>
      <c r="NCL9" s="149"/>
      <c r="NCM9" s="149"/>
      <c r="NCN9" s="149"/>
      <c r="NCO9" s="149"/>
      <c r="NCP9" s="149"/>
      <c r="NCQ9" s="149"/>
      <c r="NCR9" s="149"/>
      <c r="NCS9" s="149"/>
      <c r="NCT9" s="149"/>
      <c r="NCU9" s="149"/>
      <c r="NCV9" s="149"/>
      <c r="NCW9" s="149"/>
      <c r="NCX9" s="149"/>
      <c r="NCY9" s="149"/>
      <c r="NCZ9" s="149"/>
      <c r="NDA9" s="149"/>
      <c r="NDB9" s="149"/>
      <c r="NDC9" s="149"/>
      <c r="NDD9" s="149"/>
      <c r="NDE9" s="149"/>
      <c r="NDF9" s="149"/>
      <c r="NDG9" s="149"/>
      <c r="NDH9" s="149"/>
      <c r="NDI9" s="149"/>
      <c r="NDJ9" s="149"/>
      <c r="NDK9" s="149"/>
      <c r="NDL9" s="149"/>
      <c r="NDM9" s="149"/>
      <c r="NDN9" s="149"/>
      <c r="NDO9" s="149"/>
      <c r="NDP9" s="149"/>
      <c r="NDQ9" s="149"/>
      <c r="NDR9" s="149"/>
      <c r="NDS9" s="149"/>
      <c r="NDT9" s="149"/>
      <c r="NDU9" s="149"/>
      <c r="NDV9" s="149"/>
      <c r="NDW9" s="149"/>
      <c r="NDX9" s="149"/>
      <c r="NDY9" s="149"/>
      <c r="NDZ9" s="149"/>
      <c r="NEA9" s="149"/>
      <c r="NEB9" s="149"/>
      <c r="NEC9" s="149"/>
      <c r="NED9" s="149"/>
      <c r="NEE9" s="149"/>
      <c r="NEF9" s="149"/>
      <c r="NEG9" s="149"/>
      <c r="NEH9" s="149"/>
      <c r="NEI9" s="149"/>
      <c r="NEJ9" s="149"/>
      <c r="NEK9" s="149"/>
      <c r="NEL9" s="149"/>
      <c r="NEM9" s="149"/>
      <c r="NEN9" s="149"/>
      <c r="NEO9" s="149"/>
      <c r="NEP9" s="149"/>
      <c r="NEQ9" s="149"/>
      <c r="NER9" s="149"/>
      <c r="NES9" s="149"/>
      <c r="NET9" s="149"/>
      <c r="NEU9" s="149"/>
      <c r="NEV9" s="149"/>
      <c r="NEW9" s="149"/>
      <c r="NEX9" s="149"/>
      <c r="NEY9" s="149"/>
      <c r="NEZ9" s="149"/>
      <c r="NFA9" s="149"/>
      <c r="NFB9" s="149"/>
      <c r="NFC9" s="149"/>
      <c r="NFD9" s="149"/>
      <c r="NFE9" s="149"/>
      <c r="NFF9" s="149"/>
      <c r="NFG9" s="149"/>
      <c r="NFH9" s="149"/>
      <c r="NFI9" s="149"/>
      <c r="NFJ9" s="149"/>
      <c r="NFK9" s="149"/>
      <c r="NFL9" s="149"/>
      <c r="NFM9" s="149"/>
      <c r="NFN9" s="149"/>
      <c r="NFO9" s="149"/>
      <c r="NFP9" s="149"/>
      <c r="NFQ9" s="149"/>
      <c r="NFR9" s="149"/>
      <c r="NFS9" s="149"/>
      <c r="NFT9" s="149"/>
      <c r="NFU9" s="149"/>
      <c r="NFV9" s="149"/>
      <c r="NFW9" s="149"/>
      <c r="NFX9" s="149"/>
      <c r="NFY9" s="149"/>
      <c r="NFZ9" s="149"/>
      <c r="NGA9" s="149"/>
      <c r="NGB9" s="149"/>
      <c r="NGC9" s="149"/>
      <c r="NGD9" s="149"/>
      <c r="NGE9" s="149"/>
      <c r="NGF9" s="149"/>
      <c r="NGG9" s="149"/>
      <c r="NGH9" s="149"/>
      <c r="NGI9" s="149"/>
      <c r="NGJ9" s="149"/>
      <c r="NGK9" s="149"/>
      <c r="NGL9" s="149"/>
      <c r="NGM9" s="149"/>
      <c r="NGN9" s="149"/>
      <c r="NGO9" s="149"/>
      <c r="NGP9" s="149"/>
      <c r="NGQ9" s="149"/>
      <c r="NGR9" s="149"/>
      <c r="NGS9" s="149"/>
      <c r="NGT9" s="149"/>
      <c r="NGU9" s="149"/>
      <c r="NGV9" s="149"/>
      <c r="NGW9" s="149"/>
      <c r="NGX9" s="149"/>
      <c r="NGY9" s="149"/>
      <c r="NGZ9" s="149"/>
      <c r="NHA9" s="149"/>
      <c r="NHB9" s="149"/>
      <c r="NHC9" s="149"/>
      <c r="NHD9" s="149"/>
      <c r="NHE9" s="149"/>
      <c r="NHF9" s="149"/>
      <c r="NHG9" s="149"/>
      <c r="NHH9" s="149"/>
      <c r="NHI9" s="149"/>
      <c r="NHJ9" s="149"/>
      <c r="NHK9" s="149"/>
      <c r="NHL9" s="149"/>
      <c r="NHM9" s="149"/>
      <c r="NHN9" s="149"/>
      <c r="NHO9" s="149"/>
      <c r="NHP9" s="149"/>
      <c r="NHQ9" s="149"/>
      <c r="NHR9" s="149"/>
      <c r="NHS9" s="149"/>
      <c r="NHT9" s="149"/>
      <c r="NHU9" s="149"/>
      <c r="NHV9" s="149"/>
      <c r="NHW9" s="149"/>
      <c r="NHX9" s="149"/>
      <c r="NHY9" s="149"/>
      <c r="NHZ9" s="149"/>
      <c r="NIA9" s="149"/>
      <c r="NIB9" s="149"/>
      <c r="NIC9" s="149"/>
      <c r="NID9" s="149"/>
      <c r="NIE9" s="149"/>
      <c r="NIF9" s="149"/>
      <c r="NIG9" s="149"/>
      <c r="NIH9" s="149"/>
      <c r="NII9" s="149"/>
      <c r="NIJ9" s="149"/>
      <c r="NIK9" s="149"/>
      <c r="NIL9" s="149"/>
      <c r="NIM9" s="149"/>
      <c r="NIN9" s="149"/>
      <c r="NIO9" s="149"/>
      <c r="NIP9" s="149"/>
      <c r="NIQ9" s="149"/>
      <c r="NIR9" s="149"/>
      <c r="NIS9" s="149"/>
      <c r="NIT9" s="149"/>
      <c r="NIU9" s="149"/>
      <c r="NIV9" s="149"/>
      <c r="NIW9" s="149"/>
      <c r="NIX9" s="149"/>
      <c r="NIY9" s="149"/>
      <c r="NIZ9" s="149"/>
      <c r="NJA9" s="149"/>
      <c r="NJB9" s="149"/>
      <c r="NJC9" s="149"/>
      <c r="NJD9" s="149"/>
      <c r="NJE9" s="149"/>
      <c r="NJF9" s="149"/>
      <c r="NJG9" s="149"/>
      <c r="NJH9" s="149"/>
      <c r="NJI9" s="149"/>
      <c r="NJJ9" s="149"/>
      <c r="NJK9" s="149"/>
      <c r="NJL9" s="149"/>
      <c r="NJM9" s="149"/>
      <c r="NJN9" s="149"/>
      <c r="NJO9" s="149"/>
      <c r="NJP9" s="149"/>
      <c r="NJQ9" s="149"/>
      <c r="NJR9" s="149"/>
      <c r="NJS9" s="149"/>
      <c r="NJT9" s="149"/>
      <c r="NJU9" s="149"/>
      <c r="NJV9" s="149"/>
      <c r="NJW9" s="149"/>
      <c r="NJX9" s="149"/>
      <c r="NJY9" s="149"/>
      <c r="NJZ9" s="149"/>
      <c r="NKA9" s="149"/>
      <c r="NKB9" s="149"/>
      <c r="NKC9" s="149"/>
      <c r="NKD9" s="149"/>
      <c r="NKE9" s="149"/>
      <c r="NKF9" s="149"/>
      <c r="NKG9" s="149"/>
      <c r="NKH9" s="149"/>
      <c r="NKI9" s="149"/>
      <c r="NKJ9" s="149"/>
      <c r="NKK9" s="149"/>
      <c r="NKL9" s="149"/>
      <c r="NKM9" s="149"/>
      <c r="NKN9" s="149"/>
      <c r="NKO9" s="149"/>
      <c r="NKP9" s="149"/>
      <c r="NKQ9" s="149"/>
      <c r="NKR9" s="149"/>
      <c r="NKS9" s="149"/>
      <c r="NKT9" s="149"/>
      <c r="NKU9" s="149"/>
      <c r="NKV9" s="149"/>
      <c r="NKW9" s="149"/>
      <c r="NKX9" s="149"/>
      <c r="NKY9" s="149"/>
      <c r="NKZ9" s="149"/>
      <c r="NLA9" s="149"/>
      <c r="NLB9" s="149"/>
      <c r="NLC9" s="149"/>
      <c r="NLD9" s="149"/>
      <c r="NLE9" s="149"/>
      <c r="NLF9" s="149"/>
      <c r="NLG9" s="149"/>
      <c r="NLH9" s="149"/>
      <c r="NLI9" s="149"/>
      <c r="NLJ9" s="149"/>
      <c r="NLK9" s="149"/>
      <c r="NLL9" s="149"/>
      <c r="NLM9" s="149"/>
      <c r="NLN9" s="149"/>
      <c r="NLO9" s="149"/>
      <c r="NLP9" s="149"/>
      <c r="NLQ9" s="149"/>
      <c r="NLR9" s="149"/>
      <c r="NLS9" s="149"/>
      <c r="NLT9" s="149"/>
      <c r="NLU9" s="149"/>
      <c r="NLV9" s="149"/>
      <c r="NLW9" s="149"/>
      <c r="NLX9" s="149"/>
      <c r="NLY9" s="149"/>
      <c r="NLZ9" s="149"/>
      <c r="NMA9" s="149"/>
      <c r="NMB9" s="149"/>
      <c r="NMC9" s="149"/>
      <c r="NMD9" s="149"/>
      <c r="NME9" s="149"/>
      <c r="NMF9" s="149"/>
      <c r="NMG9" s="149"/>
      <c r="NMH9" s="149"/>
      <c r="NMI9" s="149"/>
      <c r="NMJ9" s="149"/>
      <c r="NMK9" s="149"/>
      <c r="NML9" s="149"/>
      <c r="NMM9" s="149"/>
      <c r="NMN9" s="149"/>
      <c r="NMO9" s="149"/>
      <c r="NMP9" s="149"/>
      <c r="NMQ9" s="149"/>
      <c r="NMR9" s="149"/>
      <c r="NMS9" s="149"/>
      <c r="NMT9" s="149"/>
      <c r="NMU9" s="149"/>
      <c r="NMV9" s="149"/>
      <c r="NMW9" s="149"/>
      <c r="NMX9" s="149"/>
      <c r="NMY9" s="149"/>
      <c r="NMZ9" s="149"/>
      <c r="NNA9" s="149"/>
      <c r="NNB9" s="149"/>
      <c r="NNC9" s="149"/>
      <c r="NND9" s="149"/>
      <c r="NNE9" s="149"/>
      <c r="NNF9" s="149"/>
      <c r="NNG9" s="149"/>
      <c r="NNH9" s="149"/>
      <c r="NNI9" s="149"/>
      <c r="NNJ9" s="149"/>
      <c r="NNK9" s="149"/>
      <c r="NNL9" s="149"/>
      <c r="NNM9" s="149"/>
      <c r="NNN9" s="149"/>
      <c r="NNO9" s="149"/>
      <c r="NNP9" s="149"/>
      <c r="NNQ9" s="149"/>
      <c r="NNR9" s="149"/>
      <c r="NNS9" s="149"/>
      <c r="NNT9" s="149"/>
      <c r="NNU9" s="149"/>
      <c r="NNV9" s="149"/>
      <c r="NNW9" s="149"/>
      <c r="NNX9" s="149"/>
      <c r="NNY9" s="149"/>
      <c r="NNZ9" s="149"/>
      <c r="NOA9" s="149"/>
      <c r="NOB9" s="149"/>
      <c r="NOC9" s="149"/>
      <c r="NOD9" s="149"/>
      <c r="NOE9" s="149"/>
      <c r="NOF9" s="149"/>
      <c r="NOG9" s="149"/>
      <c r="NOH9" s="149"/>
      <c r="NOI9" s="149"/>
      <c r="NOJ9" s="149"/>
      <c r="NOK9" s="149"/>
      <c r="NOL9" s="149"/>
      <c r="NOM9" s="149"/>
      <c r="NON9" s="149"/>
      <c r="NOO9" s="149"/>
      <c r="NOP9" s="149"/>
      <c r="NOQ9" s="149"/>
      <c r="NOR9" s="149"/>
      <c r="NOS9" s="149"/>
      <c r="NOT9" s="149"/>
      <c r="NOU9" s="149"/>
      <c r="NOV9" s="149"/>
      <c r="NOW9" s="149"/>
      <c r="NOX9" s="149"/>
      <c r="NOY9" s="149"/>
      <c r="NOZ9" s="149"/>
      <c r="NPA9" s="149"/>
      <c r="NPB9" s="149"/>
      <c r="NPC9" s="149"/>
      <c r="NPD9" s="149"/>
      <c r="NPE9" s="149"/>
      <c r="NPF9" s="149"/>
      <c r="NPG9" s="149"/>
      <c r="NPH9" s="149"/>
      <c r="NPI9" s="149"/>
      <c r="NPJ9" s="149"/>
      <c r="NPK9" s="149"/>
      <c r="NPL9" s="149"/>
      <c r="NPM9" s="149"/>
      <c r="NPN9" s="149"/>
      <c r="NPO9" s="149"/>
      <c r="NPP9" s="149"/>
      <c r="NPQ9" s="149"/>
      <c r="NPR9" s="149"/>
      <c r="NPS9" s="149"/>
      <c r="NPT9" s="149"/>
      <c r="NPU9" s="149"/>
      <c r="NPV9" s="149"/>
      <c r="NPW9" s="149"/>
      <c r="NPX9" s="149"/>
      <c r="NPY9" s="149"/>
      <c r="NPZ9" s="149"/>
      <c r="NQA9" s="149"/>
      <c r="NQB9" s="149"/>
      <c r="NQC9" s="149"/>
      <c r="NQD9" s="149"/>
      <c r="NQE9" s="149"/>
      <c r="NQF9" s="149"/>
      <c r="NQG9" s="149"/>
      <c r="NQH9" s="149"/>
      <c r="NQI9" s="149"/>
      <c r="NQJ9" s="149"/>
      <c r="NQK9" s="149"/>
      <c r="NQL9" s="149"/>
      <c r="NQM9" s="149"/>
      <c r="NQN9" s="149"/>
      <c r="NQO9" s="149"/>
      <c r="NQP9" s="149"/>
      <c r="NQQ9" s="149"/>
      <c r="NQR9" s="149"/>
      <c r="NQS9" s="149"/>
      <c r="NQT9" s="149"/>
      <c r="NQU9" s="149"/>
      <c r="NQV9" s="149"/>
      <c r="NQW9" s="149"/>
      <c r="NQX9" s="149"/>
      <c r="NQY9" s="149"/>
      <c r="NQZ9" s="149"/>
      <c r="NRA9" s="149"/>
      <c r="NRB9" s="149"/>
      <c r="NRC9" s="149"/>
      <c r="NRD9" s="149"/>
      <c r="NRE9" s="149"/>
      <c r="NRF9" s="149"/>
      <c r="NRG9" s="149"/>
      <c r="NRH9" s="149"/>
      <c r="NRI9" s="149"/>
      <c r="NRJ9" s="149"/>
      <c r="NRK9" s="149"/>
      <c r="NRL9" s="149"/>
      <c r="NRM9" s="149"/>
      <c r="NRN9" s="149"/>
      <c r="NRO9" s="149"/>
      <c r="NRP9" s="149"/>
      <c r="NRQ9" s="149"/>
      <c r="NRR9" s="149"/>
      <c r="NRS9" s="149"/>
      <c r="NRT9" s="149"/>
      <c r="NRU9" s="149"/>
      <c r="NRV9" s="149"/>
      <c r="NRW9" s="149"/>
      <c r="NRX9" s="149"/>
      <c r="NRY9" s="149"/>
      <c r="NRZ9" s="149"/>
      <c r="NSA9" s="149"/>
      <c r="NSB9" s="149"/>
      <c r="NSC9" s="149"/>
      <c r="NSD9" s="149"/>
      <c r="NSE9" s="149"/>
      <c r="NSF9" s="149"/>
      <c r="NSG9" s="149"/>
      <c r="NSH9" s="149"/>
      <c r="NSI9" s="149"/>
      <c r="NSJ9" s="149"/>
      <c r="NSK9" s="149"/>
      <c r="NSL9" s="149"/>
      <c r="NSM9" s="149"/>
      <c r="NSN9" s="149"/>
      <c r="NSO9" s="149"/>
      <c r="NSP9" s="149"/>
      <c r="NSQ9" s="149"/>
      <c r="NSR9" s="149"/>
      <c r="NSS9" s="149"/>
      <c r="NST9" s="149"/>
      <c r="NSU9" s="149"/>
      <c r="NSV9" s="149"/>
      <c r="NSW9" s="149"/>
      <c r="NSX9" s="149"/>
      <c r="NSY9" s="149"/>
      <c r="NSZ9" s="149"/>
      <c r="NTA9" s="149"/>
      <c r="NTB9" s="149"/>
      <c r="NTC9" s="149"/>
      <c r="NTD9" s="149"/>
      <c r="NTE9" s="149"/>
      <c r="NTF9" s="149"/>
      <c r="NTG9" s="149"/>
      <c r="NTH9" s="149"/>
      <c r="NTI9" s="149"/>
      <c r="NTJ9" s="149"/>
      <c r="NTK9" s="149"/>
      <c r="NTL9" s="149"/>
      <c r="NTM9" s="149"/>
      <c r="NTN9" s="149"/>
      <c r="NTO9" s="149"/>
      <c r="NTP9" s="149"/>
      <c r="NTQ9" s="149"/>
      <c r="NTR9" s="149"/>
      <c r="NTS9" s="149"/>
      <c r="NTT9" s="149"/>
      <c r="NTU9" s="149"/>
      <c r="NTV9" s="149"/>
      <c r="NTW9" s="149"/>
      <c r="NTX9" s="149"/>
      <c r="NTY9" s="149"/>
      <c r="NTZ9" s="149"/>
      <c r="NUA9" s="149"/>
      <c r="NUB9" s="149"/>
      <c r="NUC9" s="149"/>
      <c r="NUD9" s="149"/>
      <c r="NUE9" s="149"/>
      <c r="NUF9" s="149"/>
      <c r="NUG9" s="149"/>
      <c r="NUH9" s="149"/>
      <c r="NUI9" s="149"/>
      <c r="NUJ9" s="149"/>
      <c r="NUK9" s="149"/>
      <c r="NUL9" s="149"/>
      <c r="NUM9" s="149"/>
      <c r="NUN9" s="149"/>
      <c r="NUO9" s="149"/>
      <c r="NUP9" s="149"/>
      <c r="NUQ9" s="149"/>
      <c r="NUR9" s="149"/>
      <c r="NUS9" s="149"/>
      <c r="NUT9" s="149"/>
      <c r="NUU9" s="149"/>
      <c r="NUV9" s="149"/>
      <c r="NUW9" s="149"/>
      <c r="NUX9" s="149"/>
      <c r="NUY9" s="149"/>
      <c r="NUZ9" s="149"/>
      <c r="NVA9" s="149"/>
      <c r="NVB9" s="149"/>
      <c r="NVC9" s="149"/>
      <c r="NVD9" s="149"/>
      <c r="NVE9" s="149"/>
      <c r="NVF9" s="149"/>
      <c r="NVG9" s="149"/>
      <c r="NVH9" s="149"/>
      <c r="NVI9" s="149"/>
      <c r="NVJ9" s="149"/>
      <c r="NVK9" s="149"/>
      <c r="NVL9" s="149"/>
      <c r="NVM9" s="149"/>
      <c r="NVN9" s="149"/>
      <c r="NVO9" s="149"/>
      <c r="NVP9" s="149"/>
      <c r="NVQ9" s="149"/>
      <c r="NVR9" s="149"/>
      <c r="NVS9" s="149"/>
      <c r="NVT9" s="149"/>
      <c r="NVU9" s="149"/>
      <c r="NVV9" s="149"/>
      <c r="NVW9" s="149"/>
      <c r="NVX9" s="149"/>
      <c r="NVY9" s="149"/>
      <c r="NVZ9" s="149"/>
      <c r="NWA9" s="149"/>
      <c r="NWB9" s="149"/>
      <c r="NWC9" s="149"/>
      <c r="NWD9" s="149"/>
      <c r="NWE9" s="149"/>
      <c r="NWF9" s="149"/>
      <c r="NWG9" s="149"/>
      <c r="NWH9" s="149"/>
      <c r="NWI9" s="149"/>
      <c r="NWJ9" s="149"/>
      <c r="NWK9" s="149"/>
      <c r="NWL9" s="149"/>
      <c r="NWM9" s="149"/>
      <c r="NWN9" s="149"/>
      <c r="NWO9" s="149"/>
      <c r="NWP9" s="149"/>
      <c r="NWQ9" s="149"/>
      <c r="NWR9" s="149"/>
      <c r="NWS9" s="149"/>
      <c r="NWT9" s="149"/>
      <c r="NWU9" s="149"/>
      <c r="NWV9" s="149"/>
      <c r="NWW9" s="149"/>
      <c r="NWX9" s="149"/>
      <c r="NWY9" s="149"/>
      <c r="NWZ9" s="149"/>
      <c r="NXA9" s="149"/>
      <c r="NXB9" s="149"/>
      <c r="NXC9" s="149"/>
      <c r="NXD9" s="149"/>
      <c r="NXE9" s="149"/>
      <c r="NXF9" s="149"/>
      <c r="NXG9" s="149"/>
      <c r="NXH9" s="149"/>
      <c r="NXI9" s="149"/>
      <c r="NXJ9" s="149"/>
      <c r="NXK9" s="149"/>
      <c r="NXL9" s="149"/>
      <c r="NXM9" s="149"/>
      <c r="NXN9" s="149"/>
      <c r="NXO9" s="149"/>
      <c r="NXP9" s="149"/>
      <c r="NXQ9" s="149"/>
      <c r="NXR9" s="149"/>
      <c r="NXS9" s="149"/>
      <c r="NXT9" s="149"/>
      <c r="NXU9" s="149"/>
      <c r="NXV9" s="149"/>
      <c r="NXW9" s="149"/>
      <c r="NXX9" s="149"/>
      <c r="NXY9" s="149"/>
      <c r="NXZ9" s="149"/>
      <c r="NYA9" s="149"/>
      <c r="NYB9" s="149"/>
      <c r="NYC9" s="149"/>
      <c r="NYD9" s="149"/>
      <c r="NYE9" s="149"/>
      <c r="NYF9" s="149"/>
      <c r="NYG9" s="149"/>
      <c r="NYH9" s="149"/>
      <c r="NYI9" s="149"/>
      <c r="NYJ9" s="149"/>
      <c r="NYK9" s="149"/>
      <c r="NYL9" s="149"/>
      <c r="NYM9" s="149"/>
      <c r="NYN9" s="149"/>
      <c r="NYO9" s="149"/>
      <c r="NYP9" s="149"/>
      <c r="NYQ9" s="149"/>
      <c r="NYR9" s="149"/>
      <c r="NYS9" s="149"/>
      <c r="NYT9" s="149"/>
      <c r="NYU9" s="149"/>
      <c r="NYV9" s="149"/>
      <c r="NYW9" s="149"/>
      <c r="NYX9" s="149"/>
      <c r="NYY9" s="149"/>
      <c r="NYZ9" s="149"/>
      <c r="NZA9" s="149"/>
      <c r="NZB9" s="149"/>
      <c r="NZC9" s="149"/>
      <c r="NZD9" s="149"/>
      <c r="NZE9" s="149"/>
      <c r="NZF9" s="149"/>
      <c r="NZG9" s="149"/>
      <c r="NZH9" s="149"/>
      <c r="NZI9" s="149"/>
      <c r="NZJ9" s="149"/>
      <c r="NZK9" s="149"/>
      <c r="NZL9" s="149"/>
      <c r="NZM9" s="149"/>
      <c r="NZN9" s="149"/>
      <c r="NZO9" s="149"/>
      <c r="NZP9" s="149"/>
      <c r="NZQ9" s="149"/>
      <c r="NZR9" s="149"/>
      <c r="NZS9" s="149"/>
      <c r="NZT9" s="149"/>
      <c r="NZU9" s="149"/>
      <c r="NZV9" s="149"/>
      <c r="NZW9" s="149"/>
      <c r="NZX9" s="149"/>
      <c r="NZY9" s="149"/>
      <c r="NZZ9" s="149"/>
      <c r="OAA9" s="149"/>
      <c r="OAB9" s="149"/>
      <c r="OAC9" s="149"/>
      <c r="OAD9" s="149"/>
      <c r="OAE9" s="149"/>
      <c r="OAF9" s="149"/>
      <c r="OAG9" s="149"/>
      <c r="OAH9" s="149"/>
      <c r="OAI9" s="149"/>
      <c r="OAJ9" s="149"/>
      <c r="OAK9" s="149"/>
      <c r="OAL9" s="149"/>
      <c r="OAM9" s="149"/>
      <c r="OAN9" s="149"/>
      <c r="OAO9" s="149"/>
      <c r="OAP9" s="149"/>
      <c r="OAQ9" s="149"/>
      <c r="OAR9" s="149"/>
      <c r="OAS9" s="149"/>
      <c r="OAT9" s="149"/>
      <c r="OAU9" s="149"/>
      <c r="OAV9" s="149"/>
      <c r="OAW9" s="149"/>
      <c r="OAX9" s="149"/>
      <c r="OAY9" s="149"/>
      <c r="OAZ9" s="149"/>
      <c r="OBA9" s="149"/>
      <c r="OBB9" s="149"/>
      <c r="OBC9" s="149"/>
      <c r="OBD9" s="149"/>
      <c r="OBE9" s="149"/>
      <c r="OBF9" s="149"/>
      <c r="OBG9" s="149"/>
      <c r="OBH9" s="149"/>
      <c r="OBI9" s="149"/>
      <c r="OBJ9" s="149"/>
      <c r="OBK9" s="149"/>
      <c r="OBL9" s="149"/>
      <c r="OBM9" s="149"/>
      <c r="OBN9" s="149"/>
      <c r="OBO9" s="149"/>
      <c r="OBP9" s="149"/>
      <c r="OBQ9" s="149"/>
      <c r="OBR9" s="149"/>
      <c r="OBS9" s="149"/>
      <c r="OBT9" s="149"/>
      <c r="OBU9" s="149"/>
      <c r="OBV9" s="149"/>
      <c r="OBW9" s="149"/>
      <c r="OBX9" s="149"/>
      <c r="OBY9" s="149"/>
      <c r="OBZ9" s="149"/>
      <c r="OCA9" s="149"/>
      <c r="OCB9" s="149"/>
      <c r="OCC9" s="149"/>
      <c r="OCD9" s="149"/>
      <c r="OCE9" s="149"/>
      <c r="OCF9" s="149"/>
      <c r="OCG9" s="149"/>
      <c r="OCH9" s="149"/>
      <c r="OCI9" s="149"/>
      <c r="OCJ9" s="149"/>
      <c r="OCK9" s="149"/>
      <c r="OCL9" s="149"/>
      <c r="OCM9" s="149"/>
      <c r="OCN9" s="149"/>
      <c r="OCO9" s="149"/>
      <c r="OCP9" s="149"/>
      <c r="OCQ9" s="149"/>
      <c r="OCR9" s="149"/>
      <c r="OCS9" s="149"/>
      <c r="OCT9" s="149"/>
      <c r="OCU9" s="149"/>
      <c r="OCV9" s="149"/>
      <c r="OCW9" s="149"/>
      <c r="OCX9" s="149"/>
      <c r="OCY9" s="149"/>
      <c r="OCZ9" s="149"/>
      <c r="ODA9" s="149"/>
      <c r="ODB9" s="149"/>
      <c r="ODC9" s="149"/>
      <c r="ODD9" s="149"/>
      <c r="ODE9" s="149"/>
      <c r="ODF9" s="149"/>
      <c r="ODG9" s="149"/>
      <c r="ODH9" s="149"/>
      <c r="ODI9" s="149"/>
      <c r="ODJ9" s="149"/>
      <c r="ODK9" s="149"/>
      <c r="ODL9" s="149"/>
      <c r="ODM9" s="149"/>
      <c r="ODN9" s="149"/>
      <c r="ODO9" s="149"/>
      <c r="ODP9" s="149"/>
      <c r="ODQ9" s="149"/>
      <c r="ODR9" s="149"/>
      <c r="ODS9" s="149"/>
      <c r="ODT9" s="149"/>
      <c r="ODU9" s="149"/>
      <c r="ODV9" s="149"/>
      <c r="ODW9" s="149"/>
      <c r="ODX9" s="149"/>
      <c r="ODY9" s="149"/>
      <c r="ODZ9" s="149"/>
      <c r="OEA9" s="149"/>
      <c r="OEB9" s="149"/>
      <c r="OEC9" s="149"/>
      <c r="OED9" s="149"/>
      <c r="OEE9" s="149"/>
      <c r="OEF9" s="149"/>
      <c r="OEG9" s="149"/>
      <c r="OEH9" s="149"/>
      <c r="OEI9" s="149"/>
      <c r="OEJ9" s="149"/>
      <c r="OEK9" s="149"/>
      <c r="OEL9" s="149"/>
      <c r="OEM9" s="149"/>
      <c r="OEN9" s="149"/>
      <c r="OEO9" s="149"/>
      <c r="OEP9" s="149"/>
      <c r="OEQ9" s="149"/>
      <c r="OER9" s="149"/>
      <c r="OES9" s="149"/>
      <c r="OET9" s="149"/>
      <c r="OEU9" s="149"/>
      <c r="OEV9" s="149"/>
      <c r="OEW9" s="149"/>
      <c r="OEX9" s="149"/>
      <c r="OEY9" s="149"/>
      <c r="OEZ9" s="149"/>
      <c r="OFA9" s="149"/>
      <c r="OFB9" s="149"/>
      <c r="OFC9" s="149"/>
      <c r="OFD9" s="149"/>
      <c r="OFE9" s="149"/>
      <c r="OFF9" s="149"/>
      <c r="OFG9" s="149"/>
      <c r="OFH9" s="149"/>
      <c r="OFI9" s="149"/>
      <c r="OFJ9" s="149"/>
      <c r="OFK9" s="149"/>
      <c r="OFL9" s="149"/>
      <c r="OFM9" s="149"/>
      <c r="OFN9" s="149"/>
      <c r="OFO9" s="149"/>
      <c r="OFP9" s="149"/>
      <c r="OFQ9" s="149"/>
      <c r="OFR9" s="149"/>
      <c r="OFS9" s="149"/>
      <c r="OFT9" s="149"/>
      <c r="OFU9" s="149"/>
      <c r="OFV9" s="149"/>
      <c r="OFW9" s="149"/>
      <c r="OFX9" s="149"/>
      <c r="OFY9" s="149"/>
      <c r="OFZ9" s="149"/>
      <c r="OGA9" s="149"/>
      <c r="OGB9" s="149"/>
      <c r="OGC9" s="149"/>
      <c r="OGD9" s="149"/>
      <c r="OGE9" s="149"/>
      <c r="OGF9" s="149"/>
      <c r="OGG9" s="149"/>
      <c r="OGH9" s="149"/>
      <c r="OGI9" s="149"/>
      <c r="OGJ9" s="149"/>
      <c r="OGK9" s="149"/>
      <c r="OGL9" s="149"/>
      <c r="OGM9" s="149"/>
      <c r="OGN9" s="149"/>
      <c r="OGO9" s="149"/>
      <c r="OGP9" s="149"/>
      <c r="OGQ9" s="149"/>
      <c r="OGR9" s="149"/>
      <c r="OGS9" s="149"/>
      <c r="OGT9" s="149"/>
      <c r="OGU9" s="149"/>
      <c r="OGV9" s="149"/>
      <c r="OGW9" s="149"/>
      <c r="OGX9" s="149"/>
      <c r="OGY9" s="149"/>
      <c r="OGZ9" s="149"/>
      <c r="OHA9" s="149"/>
      <c r="OHB9" s="149"/>
      <c r="OHC9" s="149"/>
      <c r="OHD9" s="149"/>
      <c r="OHE9" s="149"/>
      <c r="OHF9" s="149"/>
      <c r="OHG9" s="149"/>
      <c r="OHH9" s="149"/>
      <c r="OHI9" s="149"/>
      <c r="OHJ9" s="149"/>
      <c r="OHK9" s="149"/>
      <c r="OHL9" s="149"/>
      <c r="OHM9" s="149"/>
      <c r="OHN9" s="149"/>
      <c r="OHO9" s="149"/>
      <c r="OHP9" s="149"/>
      <c r="OHQ9" s="149"/>
      <c r="OHR9" s="149"/>
      <c r="OHS9" s="149"/>
      <c r="OHT9" s="149"/>
      <c r="OHU9" s="149"/>
      <c r="OHV9" s="149"/>
      <c r="OHW9" s="149"/>
      <c r="OHX9" s="149"/>
      <c r="OHY9" s="149"/>
      <c r="OHZ9" s="149"/>
      <c r="OIA9" s="149"/>
      <c r="OIB9" s="149"/>
      <c r="OIC9" s="149"/>
      <c r="OID9" s="149"/>
      <c r="OIE9" s="149"/>
      <c r="OIF9" s="149"/>
      <c r="OIG9" s="149"/>
      <c r="OIH9" s="149"/>
      <c r="OII9" s="149"/>
      <c r="OIJ9" s="149"/>
      <c r="OIK9" s="149"/>
      <c r="OIL9" s="149"/>
      <c r="OIM9" s="149"/>
      <c r="OIN9" s="149"/>
      <c r="OIO9" s="149"/>
      <c r="OIP9" s="149"/>
      <c r="OIQ9" s="149"/>
      <c r="OIR9" s="149"/>
      <c r="OIS9" s="149"/>
      <c r="OIT9" s="149"/>
      <c r="OIU9" s="149"/>
      <c r="OIV9" s="149"/>
      <c r="OIW9" s="149"/>
      <c r="OIX9" s="149"/>
      <c r="OIY9" s="149"/>
      <c r="OIZ9" s="149"/>
      <c r="OJA9" s="149"/>
      <c r="OJB9" s="149"/>
      <c r="OJC9" s="149"/>
      <c r="OJD9" s="149"/>
      <c r="OJE9" s="149"/>
      <c r="OJF9" s="149"/>
      <c r="OJG9" s="149"/>
      <c r="OJH9" s="149"/>
      <c r="OJI9" s="149"/>
      <c r="OJJ9" s="149"/>
      <c r="OJK9" s="149"/>
      <c r="OJL9" s="149"/>
      <c r="OJM9" s="149"/>
      <c r="OJN9" s="149"/>
      <c r="OJO9" s="149"/>
      <c r="OJP9" s="149"/>
      <c r="OJQ9" s="149"/>
      <c r="OJR9" s="149"/>
      <c r="OJS9" s="149"/>
      <c r="OJT9" s="149"/>
      <c r="OJU9" s="149"/>
      <c r="OJV9" s="149"/>
      <c r="OJW9" s="149"/>
      <c r="OJX9" s="149"/>
      <c r="OJY9" s="149"/>
      <c r="OJZ9" s="149"/>
      <c r="OKA9" s="149"/>
      <c r="OKB9" s="149"/>
      <c r="OKC9" s="149"/>
      <c r="OKD9" s="149"/>
      <c r="OKE9" s="149"/>
      <c r="OKF9" s="149"/>
      <c r="OKG9" s="149"/>
      <c r="OKH9" s="149"/>
      <c r="OKI9" s="149"/>
      <c r="OKJ9" s="149"/>
      <c r="OKK9" s="149"/>
      <c r="OKL9" s="149"/>
      <c r="OKM9" s="149"/>
      <c r="OKN9" s="149"/>
      <c r="OKO9" s="149"/>
      <c r="OKP9" s="149"/>
      <c r="OKQ9" s="149"/>
      <c r="OKR9" s="149"/>
      <c r="OKS9" s="149"/>
      <c r="OKT9" s="149"/>
      <c r="OKU9" s="149"/>
      <c r="OKV9" s="149"/>
      <c r="OKW9" s="149"/>
      <c r="OKX9" s="149"/>
      <c r="OKY9" s="149"/>
      <c r="OKZ9" s="149"/>
      <c r="OLA9" s="149"/>
      <c r="OLB9" s="149"/>
      <c r="OLC9" s="149"/>
      <c r="OLD9" s="149"/>
      <c r="OLE9" s="149"/>
      <c r="OLF9" s="149"/>
      <c r="OLG9" s="149"/>
      <c r="OLH9" s="149"/>
      <c r="OLI9" s="149"/>
      <c r="OLJ9" s="149"/>
      <c r="OLK9" s="149"/>
      <c r="OLL9" s="149"/>
      <c r="OLM9" s="149"/>
      <c r="OLN9" s="149"/>
      <c r="OLO9" s="149"/>
      <c r="OLP9" s="149"/>
      <c r="OLQ9" s="149"/>
      <c r="OLR9" s="149"/>
      <c r="OLS9" s="149"/>
      <c r="OLT9" s="149"/>
      <c r="OLU9" s="149"/>
      <c r="OLV9" s="149"/>
      <c r="OLW9" s="149"/>
      <c r="OLX9" s="149"/>
      <c r="OLY9" s="149"/>
      <c r="OLZ9" s="149"/>
      <c r="OMA9" s="149"/>
      <c r="OMB9" s="149"/>
      <c r="OMC9" s="149"/>
      <c r="OMD9" s="149"/>
      <c r="OME9" s="149"/>
      <c r="OMF9" s="149"/>
      <c r="OMG9" s="149"/>
      <c r="OMH9" s="149"/>
      <c r="OMI9" s="149"/>
      <c r="OMJ9" s="149"/>
      <c r="OMK9" s="149"/>
      <c r="OML9" s="149"/>
      <c r="OMM9" s="149"/>
      <c r="OMN9" s="149"/>
      <c r="OMO9" s="149"/>
      <c r="OMP9" s="149"/>
      <c r="OMQ9" s="149"/>
      <c r="OMR9" s="149"/>
      <c r="OMS9" s="149"/>
      <c r="OMT9" s="149"/>
      <c r="OMU9" s="149"/>
      <c r="OMV9" s="149"/>
      <c r="OMW9" s="149"/>
      <c r="OMX9" s="149"/>
      <c r="OMY9" s="149"/>
      <c r="OMZ9" s="149"/>
      <c r="ONA9" s="149"/>
      <c r="ONB9" s="149"/>
      <c r="ONC9" s="149"/>
      <c r="OND9" s="149"/>
      <c r="ONE9" s="149"/>
      <c r="ONF9" s="149"/>
      <c r="ONG9" s="149"/>
      <c r="ONH9" s="149"/>
      <c r="ONI9" s="149"/>
      <c r="ONJ9" s="149"/>
      <c r="ONK9" s="149"/>
      <c r="ONL9" s="149"/>
      <c r="ONM9" s="149"/>
      <c r="ONN9" s="149"/>
      <c r="ONO9" s="149"/>
      <c r="ONP9" s="149"/>
      <c r="ONQ9" s="149"/>
      <c r="ONR9" s="149"/>
      <c r="ONS9" s="149"/>
      <c r="ONT9" s="149"/>
      <c r="ONU9" s="149"/>
      <c r="ONV9" s="149"/>
      <c r="ONW9" s="149"/>
      <c r="ONX9" s="149"/>
      <c r="ONY9" s="149"/>
      <c r="ONZ9" s="149"/>
      <c r="OOA9" s="149"/>
      <c r="OOB9" s="149"/>
      <c r="OOC9" s="149"/>
      <c r="OOD9" s="149"/>
      <c r="OOE9" s="149"/>
      <c r="OOF9" s="149"/>
      <c r="OOG9" s="149"/>
      <c r="OOH9" s="149"/>
      <c r="OOI9" s="149"/>
      <c r="OOJ9" s="149"/>
      <c r="OOK9" s="149"/>
      <c r="OOL9" s="149"/>
      <c r="OOM9" s="149"/>
      <c r="OON9" s="149"/>
      <c r="OOO9" s="149"/>
      <c r="OOP9" s="149"/>
      <c r="OOQ9" s="149"/>
      <c r="OOR9" s="149"/>
      <c r="OOS9" s="149"/>
      <c r="OOT9" s="149"/>
      <c r="OOU9" s="149"/>
      <c r="OOV9" s="149"/>
      <c r="OOW9" s="149"/>
      <c r="OOX9" s="149"/>
      <c r="OOY9" s="149"/>
      <c r="OOZ9" s="149"/>
      <c r="OPA9" s="149"/>
      <c r="OPB9" s="149"/>
      <c r="OPC9" s="149"/>
      <c r="OPD9" s="149"/>
      <c r="OPE9" s="149"/>
      <c r="OPF9" s="149"/>
      <c r="OPG9" s="149"/>
      <c r="OPH9" s="149"/>
      <c r="OPI9" s="149"/>
      <c r="OPJ9" s="149"/>
      <c r="OPK9" s="149"/>
      <c r="OPL9" s="149"/>
      <c r="OPM9" s="149"/>
      <c r="OPN9" s="149"/>
      <c r="OPO9" s="149"/>
      <c r="OPP9" s="149"/>
      <c r="OPQ9" s="149"/>
      <c r="OPR9" s="149"/>
      <c r="OPS9" s="149"/>
      <c r="OPT9" s="149"/>
      <c r="OPU9" s="149"/>
      <c r="OPV9" s="149"/>
      <c r="OPW9" s="149"/>
      <c r="OPX9" s="149"/>
      <c r="OPY9" s="149"/>
      <c r="OPZ9" s="149"/>
      <c r="OQA9" s="149"/>
      <c r="OQB9" s="149"/>
      <c r="OQC9" s="149"/>
      <c r="OQD9" s="149"/>
      <c r="OQE9" s="149"/>
      <c r="OQF9" s="149"/>
      <c r="OQG9" s="149"/>
      <c r="OQH9" s="149"/>
      <c r="OQI9" s="149"/>
      <c r="OQJ9" s="149"/>
      <c r="OQK9" s="149"/>
      <c r="OQL9" s="149"/>
      <c r="OQM9" s="149"/>
      <c r="OQN9" s="149"/>
      <c r="OQO9" s="149"/>
      <c r="OQP9" s="149"/>
      <c r="OQQ9" s="149"/>
      <c r="OQR9" s="149"/>
      <c r="OQS9" s="149"/>
      <c r="OQT9" s="149"/>
      <c r="OQU9" s="149"/>
      <c r="OQV9" s="149"/>
      <c r="OQW9" s="149"/>
      <c r="OQX9" s="149"/>
      <c r="OQY9" s="149"/>
      <c r="OQZ9" s="149"/>
      <c r="ORA9" s="149"/>
      <c r="ORB9" s="149"/>
      <c r="ORC9" s="149"/>
      <c r="ORD9" s="149"/>
      <c r="ORE9" s="149"/>
      <c r="ORF9" s="149"/>
      <c r="ORG9" s="149"/>
      <c r="ORH9" s="149"/>
      <c r="ORI9" s="149"/>
      <c r="ORJ9" s="149"/>
      <c r="ORK9" s="149"/>
      <c r="ORL9" s="149"/>
      <c r="ORM9" s="149"/>
      <c r="ORN9" s="149"/>
      <c r="ORO9" s="149"/>
      <c r="ORP9" s="149"/>
      <c r="ORQ9" s="149"/>
      <c r="ORR9" s="149"/>
      <c r="ORS9" s="149"/>
      <c r="ORT9" s="149"/>
      <c r="ORU9" s="149"/>
      <c r="ORV9" s="149"/>
      <c r="ORW9" s="149"/>
      <c r="ORX9" s="149"/>
      <c r="ORY9" s="149"/>
      <c r="ORZ9" s="149"/>
      <c r="OSA9" s="149"/>
      <c r="OSB9" s="149"/>
      <c r="OSC9" s="149"/>
      <c r="OSD9" s="149"/>
      <c r="OSE9" s="149"/>
      <c r="OSF9" s="149"/>
      <c r="OSG9" s="149"/>
      <c r="OSH9" s="149"/>
      <c r="OSI9" s="149"/>
      <c r="OSJ9" s="149"/>
      <c r="OSK9" s="149"/>
      <c r="OSL9" s="149"/>
      <c r="OSM9" s="149"/>
      <c r="OSN9" s="149"/>
      <c r="OSO9" s="149"/>
      <c r="OSP9" s="149"/>
      <c r="OSQ9" s="149"/>
      <c r="OSR9" s="149"/>
      <c r="OSS9" s="149"/>
      <c r="OST9" s="149"/>
      <c r="OSU9" s="149"/>
      <c r="OSV9" s="149"/>
      <c r="OSW9" s="149"/>
      <c r="OSX9" s="149"/>
      <c r="OSY9" s="149"/>
      <c r="OSZ9" s="149"/>
      <c r="OTA9" s="149"/>
      <c r="OTB9" s="149"/>
      <c r="OTC9" s="149"/>
      <c r="OTD9" s="149"/>
      <c r="OTE9" s="149"/>
      <c r="OTF9" s="149"/>
      <c r="OTG9" s="149"/>
      <c r="OTH9" s="149"/>
      <c r="OTI9" s="149"/>
      <c r="OTJ9" s="149"/>
      <c r="OTK9" s="149"/>
      <c r="OTL9" s="149"/>
      <c r="OTM9" s="149"/>
      <c r="OTN9" s="149"/>
      <c r="OTO9" s="149"/>
      <c r="OTP9" s="149"/>
      <c r="OTQ9" s="149"/>
      <c r="OTR9" s="149"/>
      <c r="OTS9" s="149"/>
      <c r="OTT9" s="149"/>
      <c r="OTU9" s="149"/>
      <c r="OTV9" s="149"/>
      <c r="OTW9" s="149"/>
      <c r="OTX9" s="149"/>
      <c r="OTY9" s="149"/>
      <c r="OTZ9" s="149"/>
      <c r="OUA9" s="149"/>
      <c r="OUB9" s="149"/>
      <c r="OUC9" s="149"/>
      <c r="OUD9" s="149"/>
      <c r="OUE9" s="149"/>
      <c r="OUF9" s="149"/>
      <c r="OUG9" s="149"/>
      <c r="OUH9" s="149"/>
      <c r="OUI9" s="149"/>
      <c r="OUJ9" s="149"/>
      <c r="OUK9" s="149"/>
      <c r="OUL9" s="149"/>
      <c r="OUM9" s="149"/>
      <c r="OUN9" s="149"/>
      <c r="OUO9" s="149"/>
      <c r="OUP9" s="149"/>
      <c r="OUQ9" s="149"/>
      <c r="OUR9" s="149"/>
      <c r="OUS9" s="149"/>
      <c r="OUT9" s="149"/>
      <c r="OUU9" s="149"/>
      <c r="OUV9" s="149"/>
      <c r="OUW9" s="149"/>
      <c r="OUX9" s="149"/>
      <c r="OUY9" s="149"/>
      <c r="OUZ9" s="149"/>
      <c r="OVA9" s="149"/>
      <c r="OVB9" s="149"/>
      <c r="OVC9" s="149"/>
      <c r="OVD9" s="149"/>
      <c r="OVE9" s="149"/>
      <c r="OVF9" s="149"/>
      <c r="OVG9" s="149"/>
      <c r="OVH9" s="149"/>
      <c r="OVI9" s="149"/>
      <c r="OVJ9" s="149"/>
      <c r="OVK9" s="149"/>
      <c r="OVL9" s="149"/>
      <c r="OVM9" s="149"/>
      <c r="OVN9" s="149"/>
      <c r="OVO9" s="149"/>
      <c r="OVP9" s="149"/>
      <c r="OVQ9" s="149"/>
      <c r="OVR9" s="149"/>
      <c r="OVS9" s="149"/>
      <c r="OVT9" s="149"/>
      <c r="OVU9" s="149"/>
      <c r="OVV9" s="149"/>
      <c r="OVW9" s="149"/>
      <c r="OVX9" s="149"/>
      <c r="OVY9" s="149"/>
      <c r="OVZ9" s="149"/>
      <c r="OWA9" s="149"/>
      <c r="OWB9" s="149"/>
      <c r="OWC9" s="149"/>
      <c r="OWD9" s="149"/>
      <c r="OWE9" s="149"/>
      <c r="OWF9" s="149"/>
      <c r="OWG9" s="149"/>
      <c r="OWH9" s="149"/>
      <c r="OWI9" s="149"/>
      <c r="OWJ9" s="149"/>
      <c r="OWK9" s="149"/>
      <c r="OWL9" s="149"/>
      <c r="OWM9" s="149"/>
      <c r="OWN9" s="149"/>
      <c r="OWO9" s="149"/>
      <c r="OWP9" s="149"/>
      <c r="OWQ9" s="149"/>
      <c r="OWR9" s="149"/>
      <c r="OWS9" s="149"/>
      <c r="OWT9" s="149"/>
      <c r="OWU9" s="149"/>
      <c r="OWV9" s="149"/>
      <c r="OWW9" s="149"/>
      <c r="OWX9" s="149"/>
      <c r="OWY9" s="149"/>
      <c r="OWZ9" s="149"/>
      <c r="OXA9" s="149"/>
      <c r="OXB9" s="149"/>
      <c r="OXC9" s="149"/>
      <c r="OXD9" s="149"/>
      <c r="OXE9" s="149"/>
      <c r="OXF9" s="149"/>
      <c r="OXG9" s="149"/>
      <c r="OXH9" s="149"/>
      <c r="OXI9" s="149"/>
      <c r="OXJ9" s="149"/>
      <c r="OXK9" s="149"/>
      <c r="OXL9" s="149"/>
      <c r="OXM9" s="149"/>
      <c r="OXN9" s="149"/>
      <c r="OXO9" s="149"/>
      <c r="OXP9" s="149"/>
      <c r="OXQ9" s="149"/>
      <c r="OXR9" s="149"/>
      <c r="OXS9" s="149"/>
      <c r="OXT9" s="149"/>
      <c r="OXU9" s="149"/>
      <c r="OXV9" s="149"/>
      <c r="OXW9" s="149"/>
      <c r="OXX9" s="149"/>
      <c r="OXY9" s="149"/>
      <c r="OXZ9" s="149"/>
      <c r="OYA9" s="149"/>
      <c r="OYB9" s="149"/>
      <c r="OYC9" s="149"/>
      <c r="OYD9" s="149"/>
      <c r="OYE9" s="149"/>
      <c r="OYF9" s="149"/>
      <c r="OYG9" s="149"/>
      <c r="OYH9" s="149"/>
      <c r="OYI9" s="149"/>
      <c r="OYJ9" s="149"/>
      <c r="OYK9" s="149"/>
      <c r="OYL9" s="149"/>
      <c r="OYM9" s="149"/>
      <c r="OYN9" s="149"/>
      <c r="OYO9" s="149"/>
      <c r="OYP9" s="149"/>
      <c r="OYQ9" s="149"/>
      <c r="OYR9" s="149"/>
      <c r="OYS9" s="149"/>
      <c r="OYT9" s="149"/>
      <c r="OYU9" s="149"/>
      <c r="OYV9" s="149"/>
      <c r="OYW9" s="149"/>
      <c r="OYX9" s="149"/>
      <c r="OYY9" s="149"/>
      <c r="OYZ9" s="149"/>
      <c r="OZA9" s="149"/>
      <c r="OZB9" s="149"/>
      <c r="OZC9" s="149"/>
      <c r="OZD9" s="149"/>
      <c r="OZE9" s="149"/>
      <c r="OZF9" s="149"/>
      <c r="OZG9" s="149"/>
      <c r="OZH9" s="149"/>
      <c r="OZI9" s="149"/>
      <c r="OZJ9" s="149"/>
      <c r="OZK9" s="149"/>
      <c r="OZL9" s="149"/>
      <c r="OZM9" s="149"/>
      <c r="OZN9" s="149"/>
      <c r="OZO9" s="149"/>
      <c r="OZP9" s="149"/>
      <c r="OZQ9" s="149"/>
      <c r="OZR9" s="149"/>
      <c r="OZS9" s="149"/>
      <c r="OZT9" s="149"/>
      <c r="OZU9" s="149"/>
      <c r="OZV9" s="149"/>
      <c r="OZW9" s="149"/>
      <c r="OZX9" s="149"/>
      <c r="OZY9" s="149"/>
      <c r="OZZ9" s="149"/>
      <c r="PAA9" s="149"/>
      <c r="PAB9" s="149"/>
      <c r="PAC9" s="149"/>
      <c r="PAD9" s="149"/>
      <c r="PAE9" s="149"/>
      <c r="PAF9" s="149"/>
      <c r="PAG9" s="149"/>
      <c r="PAH9" s="149"/>
      <c r="PAI9" s="149"/>
      <c r="PAJ9" s="149"/>
      <c r="PAK9" s="149"/>
      <c r="PAL9" s="149"/>
      <c r="PAM9" s="149"/>
      <c r="PAN9" s="149"/>
      <c r="PAO9" s="149"/>
      <c r="PAP9" s="149"/>
      <c r="PAQ9" s="149"/>
      <c r="PAR9" s="149"/>
      <c r="PAS9" s="149"/>
      <c r="PAT9" s="149"/>
      <c r="PAU9" s="149"/>
      <c r="PAV9" s="149"/>
      <c r="PAW9" s="149"/>
      <c r="PAX9" s="149"/>
      <c r="PAY9" s="149"/>
      <c r="PAZ9" s="149"/>
      <c r="PBA9" s="149"/>
      <c r="PBB9" s="149"/>
      <c r="PBC9" s="149"/>
      <c r="PBD9" s="149"/>
      <c r="PBE9" s="149"/>
      <c r="PBF9" s="149"/>
      <c r="PBG9" s="149"/>
      <c r="PBH9" s="149"/>
      <c r="PBI9" s="149"/>
      <c r="PBJ9" s="149"/>
      <c r="PBK9" s="149"/>
      <c r="PBL9" s="149"/>
      <c r="PBM9" s="149"/>
      <c r="PBN9" s="149"/>
      <c r="PBO9" s="149"/>
      <c r="PBP9" s="149"/>
      <c r="PBQ9" s="149"/>
      <c r="PBR9" s="149"/>
      <c r="PBS9" s="149"/>
      <c r="PBT9" s="149"/>
      <c r="PBU9" s="149"/>
      <c r="PBV9" s="149"/>
      <c r="PBW9" s="149"/>
      <c r="PBX9" s="149"/>
      <c r="PBY9" s="149"/>
      <c r="PBZ9" s="149"/>
      <c r="PCA9" s="149"/>
      <c r="PCB9" s="149"/>
      <c r="PCC9" s="149"/>
      <c r="PCD9" s="149"/>
      <c r="PCE9" s="149"/>
      <c r="PCF9" s="149"/>
      <c r="PCG9" s="149"/>
      <c r="PCH9" s="149"/>
      <c r="PCI9" s="149"/>
      <c r="PCJ9" s="149"/>
      <c r="PCK9" s="149"/>
      <c r="PCL9" s="149"/>
      <c r="PCM9" s="149"/>
      <c r="PCN9" s="149"/>
      <c r="PCO9" s="149"/>
      <c r="PCP9" s="149"/>
      <c r="PCQ9" s="149"/>
      <c r="PCR9" s="149"/>
      <c r="PCS9" s="149"/>
      <c r="PCT9" s="149"/>
      <c r="PCU9" s="149"/>
      <c r="PCV9" s="149"/>
      <c r="PCW9" s="149"/>
      <c r="PCX9" s="149"/>
      <c r="PCY9" s="149"/>
      <c r="PCZ9" s="149"/>
      <c r="PDA9" s="149"/>
      <c r="PDB9" s="149"/>
      <c r="PDC9" s="149"/>
      <c r="PDD9" s="149"/>
      <c r="PDE9" s="149"/>
      <c r="PDF9" s="149"/>
      <c r="PDG9" s="149"/>
      <c r="PDH9" s="149"/>
      <c r="PDI9" s="149"/>
      <c r="PDJ9" s="149"/>
      <c r="PDK9" s="149"/>
      <c r="PDL9" s="149"/>
      <c r="PDM9" s="149"/>
      <c r="PDN9" s="149"/>
      <c r="PDO9" s="149"/>
      <c r="PDP9" s="149"/>
      <c r="PDQ9" s="149"/>
      <c r="PDR9" s="149"/>
      <c r="PDS9" s="149"/>
      <c r="PDT9" s="149"/>
      <c r="PDU9" s="149"/>
      <c r="PDV9" s="149"/>
      <c r="PDW9" s="149"/>
      <c r="PDX9" s="149"/>
      <c r="PDY9" s="149"/>
      <c r="PDZ9" s="149"/>
      <c r="PEA9" s="149"/>
      <c r="PEB9" s="149"/>
      <c r="PEC9" s="149"/>
      <c r="PED9" s="149"/>
      <c r="PEE9" s="149"/>
      <c r="PEF9" s="149"/>
      <c r="PEG9" s="149"/>
      <c r="PEH9" s="149"/>
      <c r="PEI9" s="149"/>
      <c r="PEJ9" s="149"/>
      <c r="PEK9" s="149"/>
      <c r="PEL9" s="149"/>
      <c r="PEM9" s="149"/>
      <c r="PEN9" s="149"/>
      <c r="PEO9" s="149"/>
      <c r="PEP9" s="149"/>
      <c r="PEQ9" s="149"/>
      <c r="PER9" s="149"/>
      <c r="PES9" s="149"/>
      <c r="PET9" s="149"/>
      <c r="PEU9" s="149"/>
      <c r="PEV9" s="149"/>
      <c r="PEW9" s="149"/>
      <c r="PEX9" s="149"/>
      <c r="PEY9" s="149"/>
      <c r="PEZ9" s="149"/>
      <c r="PFA9" s="149"/>
      <c r="PFB9" s="149"/>
      <c r="PFC9" s="149"/>
      <c r="PFD9" s="149"/>
      <c r="PFE9" s="149"/>
      <c r="PFF9" s="149"/>
      <c r="PFG9" s="149"/>
      <c r="PFH9" s="149"/>
      <c r="PFI9" s="149"/>
      <c r="PFJ9" s="149"/>
      <c r="PFK9" s="149"/>
      <c r="PFL9" s="149"/>
      <c r="PFM9" s="149"/>
      <c r="PFN9" s="149"/>
      <c r="PFO9" s="149"/>
      <c r="PFP9" s="149"/>
      <c r="PFQ9" s="149"/>
      <c r="PFR9" s="149"/>
      <c r="PFS9" s="149"/>
      <c r="PFT9" s="149"/>
      <c r="PFU9" s="149"/>
      <c r="PFV9" s="149"/>
      <c r="PFW9" s="149"/>
      <c r="PFX9" s="149"/>
      <c r="PFY9" s="149"/>
      <c r="PFZ9" s="149"/>
      <c r="PGA9" s="149"/>
      <c r="PGB9" s="149"/>
      <c r="PGC9" s="149"/>
      <c r="PGD9" s="149"/>
      <c r="PGE9" s="149"/>
      <c r="PGF9" s="149"/>
      <c r="PGG9" s="149"/>
      <c r="PGH9" s="149"/>
      <c r="PGI9" s="149"/>
      <c r="PGJ9" s="149"/>
      <c r="PGK9" s="149"/>
      <c r="PGL9" s="149"/>
      <c r="PGM9" s="149"/>
      <c r="PGN9" s="149"/>
      <c r="PGO9" s="149"/>
      <c r="PGP9" s="149"/>
      <c r="PGQ9" s="149"/>
      <c r="PGR9" s="149"/>
      <c r="PGS9" s="149"/>
      <c r="PGT9" s="149"/>
      <c r="PGU9" s="149"/>
      <c r="PGV9" s="149"/>
      <c r="PGW9" s="149"/>
      <c r="PGX9" s="149"/>
      <c r="PGY9" s="149"/>
      <c r="PGZ9" s="149"/>
      <c r="PHA9" s="149"/>
      <c r="PHB9" s="149"/>
      <c r="PHC9" s="149"/>
      <c r="PHD9" s="149"/>
      <c r="PHE9" s="149"/>
      <c r="PHF9" s="149"/>
      <c r="PHG9" s="149"/>
      <c r="PHH9" s="149"/>
      <c r="PHI9" s="149"/>
      <c r="PHJ9" s="149"/>
      <c r="PHK9" s="149"/>
      <c r="PHL9" s="149"/>
      <c r="PHM9" s="149"/>
      <c r="PHN9" s="149"/>
      <c r="PHO9" s="149"/>
      <c r="PHP9" s="149"/>
      <c r="PHQ9" s="149"/>
      <c r="PHR9" s="149"/>
      <c r="PHS9" s="149"/>
      <c r="PHT9" s="149"/>
      <c r="PHU9" s="149"/>
      <c r="PHV9" s="149"/>
      <c r="PHW9" s="149"/>
      <c r="PHX9" s="149"/>
      <c r="PHY9" s="149"/>
      <c r="PHZ9" s="149"/>
      <c r="PIA9" s="149"/>
      <c r="PIB9" s="149"/>
      <c r="PIC9" s="149"/>
      <c r="PID9" s="149"/>
      <c r="PIE9" s="149"/>
      <c r="PIF9" s="149"/>
      <c r="PIG9" s="149"/>
      <c r="PIH9" s="149"/>
      <c r="PII9" s="149"/>
      <c r="PIJ9" s="149"/>
      <c r="PIK9" s="149"/>
      <c r="PIL9" s="149"/>
      <c r="PIM9" s="149"/>
      <c r="PIN9" s="149"/>
      <c r="PIO9" s="149"/>
      <c r="PIP9" s="149"/>
      <c r="PIQ9" s="149"/>
      <c r="PIR9" s="149"/>
      <c r="PIS9" s="149"/>
      <c r="PIT9" s="149"/>
      <c r="PIU9" s="149"/>
      <c r="PIV9" s="149"/>
      <c r="PIW9" s="149"/>
      <c r="PIX9" s="149"/>
      <c r="PIY9" s="149"/>
      <c r="PIZ9" s="149"/>
      <c r="PJA9" s="149"/>
      <c r="PJB9" s="149"/>
      <c r="PJC9" s="149"/>
      <c r="PJD9" s="149"/>
      <c r="PJE9" s="149"/>
      <c r="PJF9" s="149"/>
      <c r="PJG9" s="149"/>
      <c r="PJH9" s="149"/>
      <c r="PJI9" s="149"/>
      <c r="PJJ9" s="149"/>
      <c r="PJK9" s="149"/>
      <c r="PJL9" s="149"/>
      <c r="PJM9" s="149"/>
      <c r="PJN9" s="149"/>
      <c r="PJO9" s="149"/>
      <c r="PJP9" s="149"/>
      <c r="PJQ9" s="149"/>
      <c r="PJR9" s="149"/>
      <c r="PJS9" s="149"/>
      <c r="PJT9" s="149"/>
      <c r="PJU9" s="149"/>
      <c r="PJV9" s="149"/>
      <c r="PJW9" s="149"/>
      <c r="PJX9" s="149"/>
      <c r="PJY9" s="149"/>
      <c r="PJZ9" s="149"/>
      <c r="PKA9" s="149"/>
      <c r="PKB9" s="149"/>
      <c r="PKC9" s="149"/>
      <c r="PKD9" s="149"/>
      <c r="PKE9" s="149"/>
      <c r="PKF9" s="149"/>
      <c r="PKG9" s="149"/>
      <c r="PKH9" s="149"/>
      <c r="PKI9" s="149"/>
      <c r="PKJ9" s="149"/>
      <c r="PKK9" s="149"/>
      <c r="PKL9" s="149"/>
      <c r="PKM9" s="149"/>
      <c r="PKN9" s="149"/>
      <c r="PKO9" s="149"/>
      <c r="PKP9" s="149"/>
      <c r="PKQ9" s="149"/>
      <c r="PKR9" s="149"/>
      <c r="PKS9" s="149"/>
      <c r="PKT9" s="149"/>
      <c r="PKU9" s="149"/>
      <c r="PKV9" s="149"/>
      <c r="PKW9" s="149"/>
      <c r="PKX9" s="149"/>
      <c r="PKY9" s="149"/>
      <c r="PKZ9" s="149"/>
      <c r="PLA9" s="149"/>
      <c r="PLB9" s="149"/>
      <c r="PLC9" s="149"/>
      <c r="PLD9" s="149"/>
      <c r="PLE9" s="149"/>
      <c r="PLF9" s="149"/>
      <c r="PLG9" s="149"/>
      <c r="PLH9" s="149"/>
      <c r="PLI9" s="149"/>
      <c r="PLJ9" s="149"/>
      <c r="PLK9" s="149"/>
      <c r="PLL9" s="149"/>
      <c r="PLM9" s="149"/>
      <c r="PLN9" s="149"/>
      <c r="PLO9" s="149"/>
      <c r="PLP9" s="149"/>
      <c r="PLQ9" s="149"/>
      <c r="PLR9" s="149"/>
      <c r="PLS9" s="149"/>
      <c r="PLT9" s="149"/>
      <c r="PLU9" s="149"/>
      <c r="PLV9" s="149"/>
      <c r="PLW9" s="149"/>
      <c r="PLX9" s="149"/>
      <c r="PLY9" s="149"/>
      <c r="PLZ9" s="149"/>
      <c r="PMA9" s="149"/>
      <c r="PMB9" s="149"/>
      <c r="PMC9" s="149"/>
      <c r="PMD9" s="149"/>
      <c r="PME9" s="149"/>
      <c r="PMF9" s="149"/>
      <c r="PMG9" s="149"/>
      <c r="PMH9" s="149"/>
      <c r="PMI9" s="149"/>
      <c r="PMJ9" s="149"/>
      <c r="PMK9" s="149"/>
      <c r="PML9" s="149"/>
      <c r="PMM9" s="149"/>
      <c r="PMN9" s="149"/>
      <c r="PMO9" s="149"/>
      <c r="PMP9" s="149"/>
      <c r="PMQ9" s="149"/>
      <c r="PMR9" s="149"/>
      <c r="PMS9" s="149"/>
      <c r="PMT9" s="149"/>
      <c r="PMU9" s="149"/>
      <c r="PMV9" s="149"/>
      <c r="PMW9" s="149"/>
      <c r="PMX9" s="149"/>
      <c r="PMY9" s="149"/>
      <c r="PMZ9" s="149"/>
      <c r="PNA9" s="149"/>
      <c r="PNB9" s="149"/>
      <c r="PNC9" s="149"/>
      <c r="PND9" s="149"/>
      <c r="PNE9" s="149"/>
      <c r="PNF9" s="149"/>
      <c r="PNG9" s="149"/>
      <c r="PNH9" s="149"/>
      <c r="PNI9" s="149"/>
      <c r="PNJ9" s="149"/>
      <c r="PNK9" s="149"/>
      <c r="PNL9" s="149"/>
      <c r="PNM9" s="149"/>
      <c r="PNN9" s="149"/>
      <c r="PNO9" s="149"/>
      <c r="PNP9" s="149"/>
      <c r="PNQ9" s="149"/>
      <c r="PNR9" s="149"/>
      <c r="PNS9" s="149"/>
      <c r="PNT9" s="149"/>
      <c r="PNU9" s="149"/>
      <c r="PNV9" s="149"/>
      <c r="PNW9" s="149"/>
      <c r="PNX9" s="149"/>
      <c r="PNY9" s="149"/>
      <c r="PNZ9" s="149"/>
      <c r="POA9" s="149"/>
      <c r="POB9" s="149"/>
      <c r="POC9" s="149"/>
      <c r="POD9" s="149"/>
      <c r="POE9" s="149"/>
      <c r="POF9" s="149"/>
      <c r="POG9" s="149"/>
      <c r="POH9" s="149"/>
      <c r="POI9" s="149"/>
      <c r="POJ9" s="149"/>
      <c r="POK9" s="149"/>
      <c r="POL9" s="149"/>
      <c r="POM9" s="149"/>
      <c r="PON9" s="149"/>
      <c r="POO9" s="149"/>
      <c r="POP9" s="149"/>
      <c r="POQ9" s="149"/>
      <c r="POR9" s="149"/>
      <c r="POS9" s="149"/>
      <c r="POT9" s="149"/>
      <c r="POU9" s="149"/>
      <c r="POV9" s="149"/>
      <c r="POW9" s="149"/>
      <c r="POX9" s="149"/>
      <c r="POY9" s="149"/>
      <c r="POZ9" s="149"/>
      <c r="PPA9" s="149"/>
      <c r="PPB9" s="149"/>
      <c r="PPC9" s="149"/>
      <c r="PPD9" s="149"/>
      <c r="PPE9" s="149"/>
      <c r="PPF9" s="149"/>
      <c r="PPG9" s="149"/>
      <c r="PPH9" s="149"/>
      <c r="PPI9" s="149"/>
      <c r="PPJ9" s="149"/>
      <c r="PPK9" s="149"/>
      <c r="PPL9" s="149"/>
      <c r="PPM9" s="149"/>
      <c r="PPN9" s="149"/>
      <c r="PPO9" s="149"/>
      <c r="PPP9" s="149"/>
      <c r="PPQ9" s="149"/>
      <c r="PPR9" s="149"/>
      <c r="PPS9" s="149"/>
      <c r="PPT9" s="149"/>
      <c r="PPU9" s="149"/>
      <c r="PPV9" s="149"/>
      <c r="PPW9" s="149"/>
      <c r="PPX9" s="149"/>
      <c r="PPY9" s="149"/>
      <c r="PPZ9" s="149"/>
      <c r="PQA9" s="149"/>
      <c r="PQB9" s="149"/>
      <c r="PQC9" s="149"/>
      <c r="PQD9" s="149"/>
      <c r="PQE9" s="149"/>
      <c r="PQF9" s="149"/>
      <c r="PQG9" s="149"/>
      <c r="PQH9" s="149"/>
      <c r="PQI9" s="149"/>
      <c r="PQJ9" s="149"/>
      <c r="PQK9" s="149"/>
      <c r="PQL9" s="149"/>
      <c r="PQM9" s="149"/>
      <c r="PQN9" s="149"/>
      <c r="PQO9" s="149"/>
      <c r="PQP9" s="149"/>
      <c r="PQQ9" s="149"/>
      <c r="PQR9" s="149"/>
      <c r="PQS9" s="149"/>
      <c r="PQT9" s="149"/>
      <c r="PQU9" s="149"/>
      <c r="PQV9" s="149"/>
      <c r="PQW9" s="149"/>
      <c r="PQX9" s="149"/>
      <c r="PQY9" s="149"/>
      <c r="PQZ9" s="149"/>
      <c r="PRA9" s="149"/>
      <c r="PRB9" s="149"/>
      <c r="PRC9" s="149"/>
      <c r="PRD9" s="149"/>
      <c r="PRE9" s="149"/>
      <c r="PRF9" s="149"/>
      <c r="PRG9" s="149"/>
      <c r="PRH9" s="149"/>
      <c r="PRI9" s="149"/>
      <c r="PRJ9" s="149"/>
      <c r="PRK9" s="149"/>
      <c r="PRL9" s="149"/>
      <c r="PRM9" s="149"/>
      <c r="PRN9" s="149"/>
      <c r="PRO9" s="149"/>
      <c r="PRP9" s="149"/>
      <c r="PRQ9" s="149"/>
      <c r="PRR9" s="149"/>
      <c r="PRS9" s="149"/>
      <c r="PRT9" s="149"/>
      <c r="PRU9" s="149"/>
      <c r="PRV9" s="149"/>
      <c r="PRW9" s="149"/>
      <c r="PRX9" s="149"/>
      <c r="PRY9" s="149"/>
      <c r="PRZ9" s="149"/>
      <c r="PSA9" s="149"/>
      <c r="PSB9" s="149"/>
      <c r="PSC9" s="149"/>
      <c r="PSD9" s="149"/>
      <c r="PSE9" s="149"/>
      <c r="PSF9" s="149"/>
      <c r="PSG9" s="149"/>
      <c r="PSH9" s="149"/>
      <c r="PSI9" s="149"/>
      <c r="PSJ9" s="149"/>
      <c r="PSK9" s="149"/>
      <c r="PSL9" s="149"/>
      <c r="PSM9" s="149"/>
      <c r="PSN9" s="149"/>
      <c r="PSO9" s="149"/>
      <c r="PSP9" s="149"/>
      <c r="PSQ9" s="149"/>
      <c r="PSR9" s="149"/>
      <c r="PSS9" s="149"/>
      <c r="PST9" s="149"/>
      <c r="PSU9" s="149"/>
      <c r="PSV9" s="149"/>
      <c r="PSW9" s="149"/>
      <c r="PSX9" s="149"/>
      <c r="PSY9" s="149"/>
      <c r="PSZ9" s="149"/>
      <c r="PTA9" s="149"/>
      <c r="PTB9" s="149"/>
      <c r="PTC9" s="149"/>
      <c r="PTD9" s="149"/>
      <c r="PTE9" s="149"/>
      <c r="PTF9" s="149"/>
      <c r="PTG9" s="149"/>
      <c r="PTH9" s="149"/>
      <c r="PTI9" s="149"/>
      <c r="PTJ9" s="149"/>
      <c r="PTK9" s="149"/>
      <c r="PTL9" s="149"/>
      <c r="PTM9" s="149"/>
      <c r="PTN9" s="149"/>
      <c r="PTO9" s="149"/>
      <c r="PTP9" s="149"/>
      <c r="PTQ9" s="149"/>
      <c r="PTR9" s="149"/>
      <c r="PTS9" s="149"/>
      <c r="PTT9" s="149"/>
      <c r="PTU9" s="149"/>
      <c r="PTV9" s="149"/>
      <c r="PTW9" s="149"/>
      <c r="PTX9" s="149"/>
      <c r="PTY9" s="149"/>
      <c r="PTZ9" s="149"/>
      <c r="PUA9" s="149"/>
      <c r="PUB9" s="149"/>
      <c r="PUC9" s="149"/>
      <c r="PUD9" s="149"/>
      <c r="PUE9" s="149"/>
      <c r="PUF9" s="149"/>
      <c r="PUG9" s="149"/>
      <c r="PUH9" s="149"/>
      <c r="PUI9" s="149"/>
      <c r="PUJ9" s="149"/>
      <c r="PUK9" s="149"/>
      <c r="PUL9" s="149"/>
      <c r="PUM9" s="149"/>
      <c r="PUN9" s="149"/>
      <c r="PUO9" s="149"/>
      <c r="PUP9" s="149"/>
      <c r="PUQ9" s="149"/>
      <c r="PUR9" s="149"/>
      <c r="PUS9" s="149"/>
      <c r="PUT9" s="149"/>
      <c r="PUU9" s="149"/>
      <c r="PUV9" s="149"/>
      <c r="PUW9" s="149"/>
      <c r="PUX9" s="149"/>
      <c r="PUY9" s="149"/>
      <c r="PUZ9" s="149"/>
      <c r="PVA9" s="149"/>
      <c r="PVB9" s="149"/>
      <c r="PVC9" s="149"/>
      <c r="PVD9" s="149"/>
      <c r="PVE9" s="149"/>
      <c r="PVF9" s="149"/>
      <c r="PVG9" s="149"/>
      <c r="PVH9" s="149"/>
      <c r="PVI9" s="149"/>
      <c r="PVJ9" s="149"/>
      <c r="PVK9" s="149"/>
      <c r="PVL9" s="149"/>
      <c r="PVM9" s="149"/>
      <c r="PVN9" s="149"/>
      <c r="PVO9" s="149"/>
      <c r="PVP9" s="149"/>
      <c r="PVQ9" s="149"/>
      <c r="PVR9" s="149"/>
      <c r="PVS9" s="149"/>
      <c r="PVT9" s="149"/>
      <c r="PVU9" s="149"/>
      <c r="PVV9" s="149"/>
      <c r="PVW9" s="149"/>
      <c r="PVX9" s="149"/>
      <c r="PVY9" s="149"/>
      <c r="PVZ9" s="149"/>
      <c r="PWA9" s="149"/>
      <c r="PWB9" s="149"/>
      <c r="PWC9" s="149"/>
      <c r="PWD9" s="149"/>
      <c r="PWE9" s="149"/>
      <c r="PWF9" s="149"/>
      <c r="PWG9" s="149"/>
      <c r="PWH9" s="149"/>
      <c r="PWI9" s="149"/>
      <c r="PWJ9" s="149"/>
      <c r="PWK9" s="149"/>
      <c r="PWL9" s="149"/>
      <c r="PWM9" s="149"/>
      <c r="PWN9" s="149"/>
      <c r="PWO9" s="149"/>
      <c r="PWP9" s="149"/>
      <c r="PWQ9" s="149"/>
      <c r="PWR9" s="149"/>
      <c r="PWS9" s="149"/>
      <c r="PWT9" s="149"/>
      <c r="PWU9" s="149"/>
      <c r="PWV9" s="149"/>
      <c r="PWW9" s="149"/>
      <c r="PWX9" s="149"/>
      <c r="PWY9" s="149"/>
      <c r="PWZ9" s="149"/>
      <c r="PXA9" s="149"/>
      <c r="PXB9" s="149"/>
      <c r="PXC9" s="149"/>
      <c r="PXD9" s="149"/>
      <c r="PXE9" s="149"/>
      <c r="PXF9" s="149"/>
      <c r="PXG9" s="149"/>
      <c r="PXH9" s="149"/>
      <c r="PXI9" s="149"/>
      <c r="PXJ9" s="149"/>
      <c r="PXK9" s="149"/>
      <c r="PXL9" s="149"/>
      <c r="PXM9" s="149"/>
      <c r="PXN9" s="149"/>
      <c r="PXO9" s="149"/>
      <c r="PXP9" s="149"/>
      <c r="PXQ9" s="149"/>
      <c r="PXR9" s="149"/>
      <c r="PXS9" s="149"/>
      <c r="PXT9" s="149"/>
      <c r="PXU9" s="149"/>
      <c r="PXV9" s="149"/>
      <c r="PXW9" s="149"/>
      <c r="PXX9" s="149"/>
      <c r="PXY9" s="149"/>
      <c r="PXZ9" s="149"/>
      <c r="PYA9" s="149"/>
      <c r="PYB9" s="149"/>
      <c r="PYC9" s="149"/>
      <c r="PYD9" s="149"/>
      <c r="PYE9" s="149"/>
      <c r="PYF9" s="149"/>
      <c r="PYG9" s="149"/>
      <c r="PYH9" s="149"/>
      <c r="PYI9" s="149"/>
      <c r="PYJ9" s="149"/>
      <c r="PYK9" s="149"/>
      <c r="PYL9" s="149"/>
      <c r="PYM9" s="149"/>
      <c r="PYN9" s="149"/>
      <c r="PYO9" s="149"/>
      <c r="PYP9" s="149"/>
      <c r="PYQ9" s="149"/>
      <c r="PYR9" s="149"/>
      <c r="PYS9" s="149"/>
      <c r="PYT9" s="149"/>
      <c r="PYU9" s="149"/>
      <c r="PYV9" s="149"/>
      <c r="PYW9" s="149"/>
      <c r="PYX9" s="149"/>
      <c r="PYY9" s="149"/>
      <c r="PYZ9" s="149"/>
      <c r="PZA9" s="149"/>
      <c r="PZB9" s="149"/>
      <c r="PZC9" s="149"/>
      <c r="PZD9" s="149"/>
      <c r="PZE9" s="149"/>
      <c r="PZF9" s="149"/>
      <c r="PZG9" s="149"/>
      <c r="PZH9" s="149"/>
      <c r="PZI9" s="149"/>
      <c r="PZJ9" s="149"/>
      <c r="PZK9" s="149"/>
      <c r="PZL9" s="149"/>
      <c r="PZM9" s="149"/>
      <c r="PZN9" s="149"/>
      <c r="PZO9" s="149"/>
      <c r="PZP9" s="149"/>
      <c r="PZQ9" s="149"/>
      <c r="PZR9" s="149"/>
      <c r="PZS9" s="149"/>
      <c r="PZT9" s="149"/>
      <c r="PZU9" s="149"/>
      <c r="PZV9" s="149"/>
      <c r="PZW9" s="149"/>
      <c r="PZX9" s="149"/>
      <c r="PZY9" s="149"/>
      <c r="PZZ9" s="149"/>
      <c r="QAA9" s="149"/>
      <c r="QAB9" s="149"/>
      <c r="QAC9" s="149"/>
      <c r="QAD9" s="149"/>
      <c r="QAE9" s="149"/>
      <c r="QAF9" s="149"/>
      <c r="QAG9" s="149"/>
      <c r="QAH9" s="149"/>
      <c r="QAI9" s="149"/>
      <c r="QAJ9" s="149"/>
      <c r="QAK9" s="149"/>
      <c r="QAL9" s="149"/>
      <c r="QAM9" s="149"/>
      <c r="QAN9" s="149"/>
      <c r="QAO9" s="149"/>
      <c r="QAP9" s="149"/>
      <c r="QAQ9" s="149"/>
      <c r="QAR9" s="149"/>
      <c r="QAS9" s="149"/>
      <c r="QAT9" s="149"/>
      <c r="QAU9" s="149"/>
      <c r="QAV9" s="149"/>
      <c r="QAW9" s="149"/>
      <c r="QAX9" s="149"/>
      <c r="QAY9" s="149"/>
      <c r="QAZ9" s="149"/>
      <c r="QBA9" s="149"/>
      <c r="QBB9" s="149"/>
      <c r="QBC9" s="149"/>
      <c r="QBD9" s="149"/>
      <c r="QBE9" s="149"/>
      <c r="QBF9" s="149"/>
      <c r="QBG9" s="149"/>
      <c r="QBH9" s="149"/>
      <c r="QBI9" s="149"/>
      <c r="QBJ9" s="149"/>
      <c r="QBK9" s="149"/>
      <c r="QBL9" s="149"/>
      <c r="QBM9" s="149"/>
      <c r="QBN9" s="149"/>
      <c r="QBO9" s="149"/>
      <c r="QBP9" s="149"/>
      <c r="QBQ9" s="149"/>
      <c r="QBR9" s="149"/>
      <c r="QBS9" s="149"/>
      <c r="QBT9" s="149"/>
      <c r="QBU9" s="149"/>
      <c r="QBV9" s="149"/>
      <c r="QBW9" s="149"/>
      <c r="QBX9" s="149"/>
      <c r="QBY9" s="149"/>
      <c r="QBZ9" s="149"/>
      <c r="QCA9" s="149"/>
      <c r="QCB9" s="149"/>
      <c r="QCC9" s="149"/>
      <c r="QCD9" s="149"/>
      <c r="QCE9" s="149"/>
      <c r="QCF9" s="149"/>
      <c r="QCG9" s="149"/>
      <c r="QCH9" s="149"/>
      <c r="QCI9" s="149"/>
      <c r="QCJ9" s="149"/>
      <c r="QCK9" s="149"/>
      <c r="QCL9" s="149"/>
      <c r="QCM9" s="149"/>
      <c r="QCN9" s="149"/>
      <c r="QCO9" s="149"/>
      <c r="QCP9" s="149"/>
      <c r="QCQ9" s="149"/>
      <c r="QCR9" s="149"/>
      <c r="QCS9" s="149"/>
      <c r="QCT9" s="149"/>
      <c r="QCU9" s="149"/>
      <c r="QCV9" s="149"/>
      <c r="QCW9" s="149"/>
      <c r="QCX9" s="149"/>
      <c r="QCY9" s="149"/>
      <c r="QCZ9" s="149"/>
      <c r="QDA9" s="149"/>
      <c r="QDB9" s="149"/>
      <c r="QDC9" s="149"/>
      <c r="QDD9" s="149"/>
      <c r="QDE9" s="149"/>
      <c r="QDF9" s="149"/>
      <c r="QDG9" s="149"/>
      <c r="QDH9" s="149"/>
      <c r="QDI9" s="149"/>
      <c r="QDJ9" s="149"/>
      <c r="QDK9" s="149"/>
      <c r="QDL9" s="149"/>
      <c r="QDM9" s="149"/>
      <c r="QDN9" s="149"/>
      <c r="QDO9" s="149"/>
      <c r="QDP9" s="149"/>
      <c r="QDQ9" s="149"/>
      <c r="QDR9" s="149"/>
      <c r="QDS9" s="149"/>
      <c r="QDT9" s="149"/>
      <c r="QDU9" s="149"/>
      <c r="QDV9" s="149"/>
      <c r="QDW9" s="149"/>
      <c r="QDX9" s="149"/>
      <c r="QDY9" s="149"/>
      <c r="QDZ9" s="149"/>
      <c r="QEA9" s="149"/>
      <c r="QEB9" s="149"/>
      <c r="QEC9" s="149"/>
      <c r="QED9" s="149"/>
      <c r="QEE9" s="149"/>
      <c r="QEF9" s="149"/>
      <c r="QEG9" s="149"/>
      <c r="QEH9" s="149"/>
      <c r="QEI9" s="149"/>
      <c r="QEJ9" s="149"/>
      <c r="QEK9" s="149"/>
      <c r="QEL9" s="149"/>
      <c r="QEM9" s="149"/>
      <c r="QEN9" s="149"/>
      <c r="QEO9" s="149"/>
      <c r="QEP9" s="149"/>
      <c r="QEQ9" s="149"/>
      <c r="QER9" s="149"/>
      <c r="QES9" s="149"/>
      <c r="QET9" s="149"/>
      <c r="QEU9" s="149"/>
      <c r="QEV9" s="149"/>
      <c r="QEW9" s="149"/>
      <c r="QEX9" s="149"/>
      <c r="QEY9" s="149"/>
      <c r="QEZ9" s="149"/>
      <c r="QFA9" s="149"/>
      <c r="QFB9" s="149"/>
      <c r="QFC9" s="149"/>
      <c r="QFD9" s="149"/>
      <c r="QFE9" s="149"/>
      <c r="QFF9" s="149"/>
      <c r="QFG9" s="149"/>
      <c r="QFH9" s="149"/>
      <c r="QFI9" s="149"/>
      <c r="QFJ9" s="149"/>
      <c r="QFK9" s="149"/>
      <c r="QFL9" s="149"/>
      <c r="QFM9" s="149"/>
      <c r="QFN9" s="149"/>
      <c r="QFO9" s="149"/>
      <c r="QFP9" s="149"/>
      <c r="QFQ9" s="149"/>
      <c r="QFR9" s="149"/>
      <c r="QFS9" s="149"/>
      <c r="QFT9" s="149"/>
      <c r="QFU9" s="149"/>
      <c r="QFV9" s="149"/>
      <c r="QFW9" s="149"/>
      <c r="QFX9" s="149"/>
      <c r="QFY9" s="149"/>
      <c r="QFZ9" s="149"/>
      <c r="QGA9" s="149"/>
      <c r="QGB9" s="149"/>
      <c r="QGC9" s="149"/>
      <c r="QGD9" s="149"/>
      <c r="QGE9" s="149"/>
      <c r="QGF9" s="149"/>
      <c r="QGG9" s="149"/>
      <c r="QGH9" s="149"/>
      <c r="QGI9" s="149"/>
      <c r="QGJ9" s="149"/>
      <c r="QGK9" s="149"/>
      <c r="QGL9" s="149"/>
      <c r="QGM9" s="149"/>
      <c r="QGN9" s="149"/>
      <c r="QGO9" s="149"/>
      <c r="QGP9" s="149"/>
      <c r="QGQ9" s="149"/>
      <c r="QGR9" s="149"/>
      <c r="QGS9" s="149"/>
      <c r="QGT9" s="149"/>
      <c r="QGU9" s="149"/>
      <c r="QGV9" s="149"/>
      <c r="QGW9" s="149"/>
      <c r="QGX9" s="149"/>
      <c r="QGY9" s="149"/>
      <c r="QGZ9" s="149"/>
      <c r="QHA9" s="149"/>
      <c r="QHB9" s="149"/>
      <c r="QHC9" s="149"/>
      <c r="QHD9" s="149"/>
      <c r="QHE9" s="149"/>
      <c r="QHF9" s="149"/>
      <c r="QHG9" s="149"/>
      <c r="QHH9" s="149"/>
      <c r="QHI9" s="149"/>
      <c r="QHJ9" s="149"/>
      <c r="QHK9" s="149"/>
      <c r="QHL9" s="149"/>
      <c r="QHM9" s="149"/>
      <c r="QHN9" s="149"/>
      <c r="QHO9" s="149"/>
      <c r="QHP9" s="149"/>
      <c r="QHQ9" s="149"/>
      <c r="QHR9" s="149"/>
      <c r="QHS9" s="149"/>
      <c r="QHT9" s="149"/>
      <c r="QHU9" s="149"/>
      <c r="QHV9" s="149"/>
      <c r="QHW9" s="149"/>
      <c r="QHX9" s="149"/>
      <c r="QHY9" s="149"/>
      <c r="QHZ9" s="149"/>
      <c r="QIA9" s="149"/>
      <c r="QIB9" s="149"/>
      <c r="QIC9" s="149"/>
      <c r="QID9" s="149"/>
      <c r="QIE9" s="149"/>
      <c r="QIF9" s="149"/>
      <c r="QIG9" s="149"/>
      <c r="QIH9" s="149"/>
      <c r="QII9" s="149"/>
      <c r="QIJ9" s="149"/>
      <c r="QIK9" s="149"/>
      <c r="QIL9" s="149"/>
      <c r="QIM9" s="149"/>
      <c r="QIN9" s="149"/>
      <c r="QIO9" s="149"/>
      <c r="QIP9" s="149"/>
      <c r="QIQ9" s="149"/>
      <c r="QIR9" s="149"/>
      <c r="QIS9" s="149"/>
      <c r="QIT9" s="149"/>
      <c r="QIU9" s="149"/>
      <c r="QIV9" s="149"/>
      <c r="QIW9" s="149"/>
      <c r="QIX9" s="149"/>
      <c r="QIY9" s="149"/>
      <c r="QIZ9" s="149"/>
      <c r="QJA9" s="149"/>
      <c r="QJB9" s="149"/>
      <c r="QJC9" s="149"/>
      <c r="QJD9" s="149"/>
      <c r="QJE9" s="149"/>
      <c r="QJF9" s="149"/>
      <c r="QJG9" s="149"/>
      <c r="QJH9" s="149"/>
      <c r="QJI9" s="149"/>
      <c r="QJJ9" s="149"/>
      <c r="QJK9" s="149"/>
      <c r="QJL9" s="149"/>
      <c r="QJM9" s="149"/>
      <c r="QJN9" s="149"/>
      <c r="QJO9" s="149"/>
      <c r="QJP9" s="149"/>
      <c r="QJQ9" s="149"/>
      <c r="QJR9" s="149"/>
      <c r="QJS9" s="149"/>
      <c r="QJT9" s="149"/>
      <c r="QJU9" s="149"/>
      <c r="QJV9" s="149"/>
      <c r="QJW9" s="149"/>
      <c r="QJX9" s="149"/>
      <c r="QJY9" s="149"/>
      <c r="QJZ9" s="149"/>
      <c r="QKA9" s="149"/>
      <c r="QKB9" s="149"/>
      <c r="QKC9" s="149"/>
      <c r="QKD9" s="149"/>
      <c r="QKE9" s="149"/>
      <c r="QKF9" s="149"/>
      <c r="QKG9" s="149"/>
      <c r="QKH9" s="149"/>
      <c r="QKI9" s="149"/>
      <c r="QKJ9" s="149"/>
      <c r="QKK9" s="149"/>
      <c r="QKL9" s="149"/>
      <c r="QKM9" s="149"/>
      <c r="QKN9" s="149"/>
      <c r="QKO9" s="149"/>
      <c r="QKP9" s="149"/>
      <c r="QKQ9" s="149"/>
      <c r="QKR9" s="149"/>
      <c r="QKS9" s="149"/>
      <c r="QKT9" s="149"/>
      <c r="QKU9" s="149"/>
      <c r="QKV9" s="149"/>
      <c r="QKW9" s="149"/>
      <c r="QKX9" s="149"/>
      <c r="QKY9" s="149"/>
      <c r="QKZ9" s="149"/>
      <c r="QLA9" s="149"/>
      <c r="QLB9" s="149"/>
      <c r="QLC9" s="149"/>
      <c r="QLD9" s="149"/>
      <c r="QLE9" s="149"/>
      <c r="QLF9" s="149"/>
      <c r="QLG9" s="149"/>
      <c r="QLH9" s="149"/>
      <c r="QLI9" s="149"/>
      <c r="QLJ9" s="149"/>
      <c r="QLK9" s="149"/>
      <c r="QLL9" s="149"/>
      <c r="QLM9" s="149"/>
      <c r="QLN9" s="149"/>
      <c r="QLO9" s="149"/>
      <c r="QLP9" s="149"/>
      <c r="QLQ9" s="149"/>
      <c r="QLR9" s="149"/>
      <c r="QLS9" s="149"/>
      <c r="QLT9" s="149"/>
      <c r="QLU9" s="149"/>
      <c r="QLV9" s="149"/>
      <c r="QLW9" s="149"/>
      <c r="QLX9" s="149"/>
      <c r="QLY9" s="149"/>
      <c r="QLZ9" s="149"/>
      <c r="QMA9" s="149"/>
      <c r="QMB9" s="149"/>
      <c r="QMC9" s="149"/>
      <c r="QMD9" s="149"/>
      <c r="QME9" s="149"/>
      <c r="QMF9" s="149"/>
      <c r="QMG9" s="149"/>
      <c r="QMH9" s="149"/>
      <c r="QMI9" s="149"/>
      <c r="QMJ9" s="149"/>
      <c r="QMK9" s="149"/>
      <c r="QML9" s="149"/>
      <c r="QMM9" s="149"/>
      <c r="QMN9" s="149"/>
      <c r="QMO9" s="149"/>
      <c r="QMP9" s="149"/>
      <c r="QMQ9" s="149"/>
      <c r="QMR9" s="149"/>
      <c r="QMS9" s="149"/>
      <c r="QMT9" s="149"/>
      <c r="QMU9" s="149"/>
      <c r="QMV9" s="149"/>
      <c r="QMW9" s="149"/>
      <c r="QMX9" s="149"/>
      <c r="QMY9" s="149"/>
      <c r="QMZ9" s="149"/>
      <c r="QNA9" s="149"/>
      <c r="QNB9" s="149"/>
      <c r="QNC9" s="149"/>
      <c r="QND9" s="149"/>
      <c r="QNE9" s="149"/>
      <c r="QNF9" s="149"/>
      <c r="QNG9" s="149"/>
      <c r="QNH9" s="149"/>
      <c r="QNI9" s="149"/>
      <c r="QNJ9" s="149"/>
      <c r="QNK9" s="149"/>
      <c r="QNL9" s="149"/>
      <c r="QNM9" s="149"/>
      <c r="QNN9" s="149"/>
      <c r="QNO9" s="149"/>
      <c r="QNP9" s="149"/>
      <c r="QNQ9" s="149"/>
      <c r="QNR9" s="149"/>
      <c r="QNS9" s="149"/>
      <c r="QNT9" s="149"/>
      <c r="QNU9" s="149"/>
      <c r="QNV9" s="149"/>
      <c r="QNW9" s="149"/>
      <c r="QNX9" s="149"/>
      <c r="QNY9" s="149"/>
      <c r="QNZ9" s="149"/>
      <c r="QOA9" s="149"/>
      <c r="QOB9" s="149"/>
      <c r="QOC9" s="149"/>
      <c r="QOD9" s="149"/>
      <c r="QOE9" s="149"/>
      <c r="QOF9" s="149"/>
      <c r="QOG9" s="149"/>
      <c r="QOH9" s="149"/>
      <c r="QOI9" s="149"/>
      <c r="QOJ9" s="149"/>
      <c r="QOK9" s="149"/>
      <c r="QOL9" s="149"/>
      <c r="QOM9" s="149"/>
      <c r="QON9" s="149"/>
      <c r="QOO9" s="149"/>
      <c r="QOP9" s="149"/>
      <c r="QOQ9" s="149"/>
      <c r="QOR9" s="149"/>
      <c r="QOS9" s="149"/>
      <c r="QOT9" s="149"/>
      <c r="QOU9" s="149"/>
      <c r="QOV9" s="149"/>
      <c r="QOW9" s="149"/>
      <c r="QOX9" s="149"/>
      <c r="QOY9" s="149"/>
      <c r="QOZ9" s="149"/>
      <c r="QPA9" s="149"/>
      <c r="QPB9" s="149"/>
      <c r="QPC9" s="149"/>
      <c r="QPD9" s="149"/>
      <c r="QPE9" s="149"/>
      <c r="QPF9" s="149"/>
      <c r="QPG9" s="149"/>
      <c r="QPH9" s="149"/>
      <c r="QPI9" s="149"/>
      <c r="QPJ9" s="149"/>
      <c r="QPK9" s="149"/>
      <c r="QPL9" s="149"/>
      <c r="QPM9" s="149"/>
      <c r="QPN9" s="149"/>
      <c r="QPO9" s="149"/>
      <c r="QPP9" s="149"/>
      <c r="QPQ9" s="149"/>
      <c r="QPR9" s="149"/>
      <c r="QPS9" s="149"/>
      <c r="QPT9" s="149"/>
      <c r="QPU9" s="149"/>
      <c r="QPV9" s="149"/>
      <c r="QPW9" s="149"/>
      <c r="QPX9" s="149"/>
      <c r="QPY9" s="149"/>
      <c r="QPZ9" s="149"/>
      <c r="QQA9" s="149"/>
      <c r="QQB9" s="149"/>
      <c r="QQC9" s="149"/>
      <c r="QQD9" s="149"/>
      <c r="QQE9" s="149"/>
      <c r="QQF9" s="149"/>
      <c r="QQG9" s="149"/>
      <c r="QQH9" s="149"/>
      <c r="QQI9" s="149"/>
      <c r="QQJ9" s="149"/>
      <c r="QQK9" s="149"/>
      <c r="QQL9" s="149"/>
      <c r="QQM9" s="149"/>
      <c r="QQN9" s="149"/>
      <c r="QQO9" s="149"/>
      <c r="QQP9" s="149"/>
      <c r="QQQ9" s="149"/>
      <c r="QQR9" s="149"/>
      <c r="QQS9" s="149"/>
      <c r="QQT9" s="149"/>
      <c r="QQU9" s="149"/>
      <c r="QQV9" s="149"/>
      <c r="QQW9" s="149"/>
      <c r="QQX9" s="149"/>
      <c r="QQY9" s="149"/>
      <c r="QQZ9" s="149"/>
      <c r="QRA9" s="149"/>
      <c r="QRB9" s="149"/>
      <c r="QRC9" s="149"/>
      <c r="QRD9" s="149"/>
      <c r="QRE9" s="149"/>
      <c r="QRF9" s="149"/>
      <c r="QRG9" s="149"/>
      <c r="QRH9" s="149"/>
      <c r="QRI9" s="149"/>
      <c r="QRJ9" s="149"/>
      <c r="QRK9" s="149"/>
      <c r="QRL9" s="149"/>
      <c r="QRM9" s="149"/>
      <c r="QRN9" s="149"/>
      <c r="QRO9" s="149"/>
      <c r="QRP9" s="149"/>
      <c r="QRQ9" s="149"/>
      <c r="QRR9" s="149"/>
      <c r="QRS9" s="149"/>
      <c r="QRT9" s="149"/>
      <c r="QRU9" s="149"/>
      <c r="QRV9" s="149"/>
      <c r="QRW9" s="149"/>
      <c r="QRX9" s="149"/>
      <c r="QRY9" s="149"/>
      <c r="QRZ9" s="149"/>
      <c r="QSA9" s="149"/>
      <c r="QSB9" s="149"/>
      <c r="QSC9" s="149"/>
      <c r="QSD9" s="149"/>
      <c r="QSE9" s="149"/>
      <c r="QSF9" s="149"/>
      <c r="QSG9" s="149"/>
      <c r="QSH9" s="149"/>
      <c r="QSI9" s="149"/>
      <c r="QSJ9" s="149"/>
      <c r="QSK9" s="149"/>
      <c r="QSL9" s="149"/>
      <c r="QSM9" s="149"/>
      <c r="QSN9" s="149"/>
      <c r="QSO9" s="149"/>
      <c r="QSP9" s="149"/>
      <c r="QSQ9" s="149"/>
      <c r="QSR9" s="149"/>
      <c r="QSS9" s="149"/>
      <c r="QST9" s="149"/>
      <c r="QSU9" s="149"/>
      <c r="QSV9" s="149"/>
      <c r="QSW9" s="149"/>
      <c r="QSX9" s="149"/>
      <c r="QSY9" s="149"/>
      <c r="QSZ9" s="149"/>
      <c r="QTA9" s="149"/>
      <c r="QTB9" s="149"/>
      <c r="QTC9" s="149"/>
      <c r="QTD9" s="149"/>
      <c r="QTE9" s="149"/>
      <c r="QTF9" s="149"/>
      <c r="QTG9" s="149"/>
      <c r="QTH9" s="149"/>
      <c r="QTI9" s="149"/>
      <c r="QTJ9" s="149"/>
      <c r="QTK9" s="149"/>
      <c r="QTL9" s="149"/>
      <c r="QTM9" s="149"/>
      <c r="QTN9" s="149"/>
      <c r="QTO9" s="149"/>
      <c r="QTP9" s="149"/>
      <c r="QTQ9" s="149"/>
      <c r="QTR9" s="149"/>
      <c r="QTS9" s="149"/>
      <c r="QTT9" s="149"/>
      <c r="QTU9" s="149"/>
      <c r="QTV9" s="149"/>
      <c r="QTW9" s="149"/>
      <c r="QTX9" s="149"/>
      <c r="QTY9" s="149"/>
      <c r="QTZ9" s="149"/>
      <c r="QUA9" s="149"/>
      <c r="QUB9" s="149"/>
      <c r="QUC9" s="149"/>
      <c r="QUD9" s="149"/>
      <c r="QUE9" s="149"/>
      <c r="QUF9" s="149"/>
      <c r="QUG9" s="149"/>
      <c r="QUH9" s="149"/>
      <c r="QUI9" s="149"/>
      <c r="QUJ9" s="149"/>
      <c r="QUK9" s="149"/>
      <c r="QUL9" s="149"/>
      <c r="QUM9" s="149"/>
      <c r="QUN9" s="149"/>
      <c r="QUO9" s="149"/>
      <c r="QUP9" s="149"/>
      <c r="QUQ9" s="149"/>
      <c r="QUR9" s="149"/>
      <c r="QUS9" s="149"/>
      <c r="QUT9" s="149"/>
      <c r="QUU9" s="149"/>
      <c r="QUV9" s="149"/>
      <c r="QUW9" s="149"/>
      <c r="QUX9" s="149"/>
      <c r="QUY9" s="149"/>
      <c r="QUZ9" s="149"/>
      <c r="QVA9" s="149"/>
      <c r="QVB9" s="149"/>
      <c r="QVC9" s="149"/>
      <c r="QVD9" s="149"/>
      <c r="QVE9" s="149"/>
      <c r="QVF9" s="149"/>
      <c r="QVG9" s="149"/>
      <c r="QVH9" s="149"/>
      <c r="QVI9" s="149"/>
      <c r="QVJ9" s="149"/>
      <c r="QVK9" s="149"/>
      <c r="QVL9" s="149"/>
      <c r="QVM9" s="149"/>
      <c r="QVN9" s="149"/>
      <c r="QVO9" s="149"/>
      <c r="QVP9" s="149"/>
      <c r="QVQ9" s="149"/>
      <c r="QVR9" s="149"/>
      <c r="QVS9" s="149"/>
      <c r="QVT9" s="149"/>
      <c r="QVU9" s="149"/>
      <c r="QVV9" s="149"/>
      <c r="QVW9" s="149"/>
      <c r="QVX9" s="149"/>
      <c r="QVY9" s="149"/>
      <c r="QVZ9" s="149"/>
      <c r="QWA9" s="149"/>
      <c r="QWB9" s="149"/>
      <c r="QWC9" s="149"/>
      <c r="QWD9" s="149"/>
      <c r="QWE9" s="149"/>
      <c r="QWF9" s="149"/>
      <c r="QWG9" s="149"/>
      <c r="QWH9" s="149"/>
      <c r="QWI9" s="149"/>
      <c r="QWJ9" s="149"/>
      <c r="QWK9" s="149"/>
      <c r="QWL9" s="149"/>
      <c r="QWM9" s="149"/>
      <c r="QWN9" s="149"/>
      <c r="QWO9" s="149"/>
      <c r="QWP9" s="149"/>
      <c r="QWQ9" s="149"/>
      <c r="QWR9" s="149"/>
      <c r="QWS9" s="149"/>
      <c r="QWT9" s="149"/>
      <c r="QWU9" s="149"/>
      <c r="QWV9" s="149"/>
      <c r="QWW9" s="149"/>
      <c r="QWX9" s="149"/>
      <c r="QWY9" s="149"/>
      <c r="QWZ9" s="149"/>
      <c r="QXA9" s="149"/>
      <c r="QXB9" s="149"/>
      <c r="QXC9" s="149"/>
      <c r="QXD9" s="149"/>
      <c r="QXE9" s="149"/>
      <c r="QXF9" s="149"/>
      <c r="QXG9" s="149"/>
      <c r="QXH9" s="149"/>
      <c r="QXI9" s="149"/>
      <c r="QXJ9" s="149"/>
      <c r="QXK9" s="149"/>
      <c r="QXL9" s="149"/>
      <c r="QXM9" s="149"/>
      <c r="QXN9" s="149"/>
      <c r="QXO9" s="149"/>
      <c r="QXP9" s="149"/>
      <c r="QXQ9" s="149"/>
      <c r="QXR9" s="149"/>
      <c r="QXS9" s="149"/>
      <c r="QXT9" s="149"/>
      <c r="QXU9" s="149"/>
      <c r="QXV9" s="149"/>
      <c r="QXW9" s="149"/>
      <c r="QXX9" s="149"/>
      <c r="QXY9" s="149"/>
      <c r="QXZ9" s="149"/>
      <c r="QYA9" s="149"/>
      <c r="QYB9" s="149"/>
      <c r="QYC9" s="149"/>
      <c r="QYD9" s="149"/>
      <c r="QYE9" s="149"/>
      <c r="QYF9" s="149"/>
      <c r="QYG9" s="149"/>
      <c r="QYH9" s="149"/>
      <c r="QYI9" s="149"/>
      <c r="QYJ9" s="149"/>
      <c r="QYK9" s="149"/>
      <c r="QYL9" s="149"/>
      <c r="QYM9" s="149"/>
      <c r="QYN9" s="149"/>
      <c r="QYO9" s="149"/>
      <c r="QYP9" s="149"/>
      <c r="QYQ9" s="149"/>
      <c r="QYR9" s="149"/>
      <c r="QYS9" s="149"/>
      <c r="QYT9" s="149"/>
      <c r="QYU9" s="149"/>
      <c r="QYV9" s="149"/>
      <c r="QYW9" s="149"/>
      <c r="QYX9" s="149"/>
      <c r="QYY9" s="149"/>
      <c r="QYZ9" s="149"/>
      <c r="QZA9" s="149"/>
      <c r="QZB9" s="149"/>
      <c r="QZC9" s="149"/>
      <c r="QZD9" s="149"/>
      <c r="QZE9" s="149"/>
      <c r="QZF9" s="149"/>
      <c r="QZG9" s="149"/>
      <c r="QZH9" s="149"/>
      <c r="QZI9" s="149"/>
      <c r="QZJ9" s="149"/>
      <c r="QZK9" s="149"/>
      <c r="QZL9" s="149"/>
      <c r="QZM9" s="149"/>
      <c r="QZN9" s="149"/>
      <c r="QZO9" s="149"/>
      <c r="QZP9" s="149"/>
      <c r="QZQ9" s="149"/>
      <c r="QZR9" s="149"/>
      <c r="QZS9" s="149"/>
      <c r="QZT9" s="149"/>
      <c r="QZU9" s="149"/>
      <c r="QZV9" s="149"/>
      <c r="QZW9" s="149"/>
      <c r="QZX9" s="149"/>
      <c r="QZY9" s="149"/>
      <c r="QZZ9" s="149"/>
      <c r="RAA9" s="149"/>
      <c r="RAB9" s="149"/>
      <c r="RAC9" s="149"/>
      <c r="RAD9" s="149"/>
      <c r="RAE9" s="149"/>
      <c r="RAF9" s="149"/>
      <c r="RAG9" s="149"/>
      <c r="RAH9" s="149"/>
      <c r="RAI9" s="149"/>
      <c r="RAJ9" s="149"/>
      <c r="RAK9" s="149"/>
      <c r="RAL9" s="149"/>
      <c r="RAM9" s="149"/>
      <c r="RAN9" s="149"/>
      <c r="RAO9" s="149"/>
      <c r="RAP9" s="149"/>
      <c r="RAQ9" s="149"/>
      <c r="RAR9" s="149"/>
      <c r="RAS9" s="149"/>
      <c r="RAT9" s="149"/>
      <c r="RAU9" s="149"/>
      <c r="RAV9" s="149"/>
      <c r="RAW9" s="149"/>
      <c r="RAX9" s="149"/>
      <c r="RAY9" s="149"/>
      <c r="RAZ9" s="149"/>
      <c r="RBA9" s="149"/>
      <c r="RBB9" s="149"/>
      <c r="RBC9" s="149"/>
      <c r="RBD9" s="149"/>
      <c r="RBE9" s="149"/>
      <c r="RBF9" s="149"/>
      <c r="RBG9" s="149"/>
      <c r="RBH9" s="149"/>
      <c r="RBI9" s="149"/>
      <c r="RBJ9" s="149"/>
      <c r="RBK9" s="149"/>
      <c r="RBL9" s="149"/>
      <c r="RBM9" s="149"/>
      <c r="RBN9" s="149"/>
      <c r="RBO9" s="149"/>
      <c r="RBP9" s="149"/>
      <c r="RBQ9" s="149"/>
      <c r="RBR9" s="149"/>
      <c r="RBS9" s="149"/>
      <c r="RBT9" s="149"/>
      <c r="RBU9" s="149"/>
      <c r="RBV9" s="149"/>
      <c r="RBW9" s="149"/>
      <c r="RBX9" s="149"/>
      <c r="RBY9" s="149"/>
      <c r="RBZ9" s="149"/>
      <c r="RCA9" s="149"/>
      <c r="RCB9" s="149"/>
      <c r="RCC9" s="149"/>
      <c r="RCD9" s="149"/>
      <c r="RCE9" s="149"/>
      <c r="RCF9" s="149"/>
      <c r="RCG9" s="149"/>
      <c r="RCH9" s="149"/>
      <c r="RCI9" s="149"/>
      <c r="RCJ9" s="149"/>
      <c r="RCK9" s="149"/>
      <c r="RCL9" s="149"/>
      <c r="RCM9" s="149"/>
      <c r="RCN9" s="149"/>
      <c r="RCO9" s="149"/>
      <c r="RCP9" s="149"/>
      <c r="RCQ9" s="149"/>
      <c r="RCR9" s="149"/>
      <c r="RCS9" s="149"/>
      <c r="RCT9" s="149"/>
      <c r="RCU9" s="149"/>
      <c r="RCV9" s="149"/>
      <c r="RCW9" s="149"/>
      <c r="RCX9" s="149"/>
      <c r="RCY9" s="149"/>
      <c r="RCZ9" s="149"/>
      <c r="RDA9" s="149"/>
      <c r="RDB9" s="149"/>
      <c r="RDC9" s="149"/>
      <c r="RDD9" s="149"/>
      <c r="RDE9" s="149"/>
      <c r="RDF9" s="149"/>
      <c r="RDG9" s="149"/>
      <c r="RDH9" s="149"/>
      <c r="RDI9" s="149"/>
      <c r="RDJ9" s="149"/>
      <c r="RDK9" s="149"/>
      <c r="RDL9" s="149"/>
      <c r="RDM9" s="149"/>
      <c r="RDN9" s="149"/>
      <c r="RDO9" s="149"/>
      <c r="RDP9" s="149"/>
      <c r="RDQ9" s="149"/>
      <c r="RDR9" s="149"/>
      <c r="RDS9" s="149"/>
      <c r="RDT9" s="149"/>
      <c r="RDU9" s="149"/>
      <c r="RDV9" s="149"/>
      <c r="RDW9" s="149"/>
      <c r="RDX9" s="149"/>
      <c r="RDY9" s="149"/>
      <c r="RDZ9" s="149"/>
      <c r="REA9" s="149"/>
      <c r="REB9" s="149"/>
      <c r="REC9" s="149"/>
      <c r="RED9" s="149"/>
      <c r="REE9" s="149"/>
      <c r="REF9" s="149"/>
      <c r="REG9" s="149"/>
      <c r="REH9" s="149"/>
      <c r="REI9" s="149"/>
      <c r="REJ9" s="149"/>
      <c r="REK9" s="149"/>
      <c r="REL9" s="149"/>
      <c r="REM9" s="149"/>
      <c r="REN9" s="149"/>
      <c r="REO9" s="149"/>
      <c r="REP9" s="149"/>
      <c r="REQ9" s="149"/>
      <c r="RER9" s="149"/>
      <c r="RES9" s="149"/>
      <c r="RET9" s="149"/>
      <c r="REU9" s="149"/>
      <c r="REV9" s="149"/>
      <c r="REW9" s="149"/>
      <c r="REX9" s="149"/>
      <c r="REY9" s="149"/>
      <c r="REZ9" s="149"/>
      <c r="RFA9" s="149"/>
      <c r="RFB9" s="149"/>
      <c r="RFC9" s="149"/>
      <c r="RFD9" s="149"/>
      <c r="RFE9" s="149"/>
      <c r="RFF9" s="149"/>
      <c r="RFG9" s="149"/>
      <c r="RFH9" s="149"/>
      <c r="RFI9" s="149"/>
      <c r="RFJ9" s="149"/>
      <c r="RFK9" s="149"/>
      <c r="RFL9" s="149"/>
      <c r="RFM9" s="149"/>
      <c r="RFN9" s="149"/>
      <c r="RFO9" s="149"/>
      <c r="RFP9" s="149"/>
      <c r="RFQ9" s="149"/>
      <c r="RFR9" s="149"/>
      <c r="RFS9" s="149"/>
      <c r="RFT9" s="149"/>
      <c r="RFU9" s="149"/>
      <c r="RFV9" s="149"/>
      <c r="RFW9" s="149"/>
      <c r="RFX9" s="149"/>
      <c r="RFY9" s="149"/>
      <c r="RFZ9" s="149"/>
      <c r="RGA9" s="149"/>
      <c r="RGB9" s="149"/>
      <c r="RGC9" s="149"/>
      <c r="RGD9" s="149"/>
      <c r="RGE9" s="149"/>
      <c r="RGF9" s="149"/>
      <c r="RGG9" s="149"/>
      <c r="RGH9" s="149"/>
      <c r="RGI9" s="149"/>
      <c r="RGJ9" s="149"/>
      <c r="RGK9" s="149"/>
      <c r="RGL9" s="149"/>
      <c r="RGM9" s="149"/>
      <c r="RGN9" s="149"/>
      <c r="RGO9" s="149"/>
      <c r="RGP9" s="149"/>
      <c r="RGQ9" s="149"/>
      <c r="RGR9" s="149"/>
      <c r="RGS9" s="149"/>
      <c r="RGT9" s="149"/>
      <c r="RGU9" s="149"/>
      <c r="RGV9" s="149"/>
      <c r="RGW9" s="149"/>
      <c r="RGX9" s="149"/>
      <c r="RGY9" s="149"/>
      <c r="RGZ9" s="149"/>
      <c r="RHA9" s="149"/>
      <c r="RHB9" s="149"/>
      <c r="RHC9" s="149"/>
      <c r="RHD9" s="149"/>
      <c r="RHE9" s="149"/>
      <c r="RHF9" s="149"/>
      <c r="RHG9" s="149"/>
      <c r="RHH9" s="149"/>
      <c r="RHI9" s="149"/>
      <c r="RHJ9" s="149"/>
      <c r="RHK9" s="149"/>
      <c r="RHL9" s="149"/>
      <c r="RHM9" s="149"/>
      <c r="RHN9" s="149"/>
      <c r="RHO9" s="149"/>
      <c r="RHP9" s="149"/>
      <c r="RHQ9" s="149"/>
      <c r="RHR9" s="149"/>
      <c r="RHS9" s="149"/>
      <c r="RHT9" s="149"/>
      <c r="RHU9" s="149"/>
      <c r="RHV9" s="149"/>
      <c r="RHW9" s="149"/>
      <c r="RHX9" s="149"/>
      <c r="RHY9" s="149"/>
      <c r="RHZ9" s="149"/>
      <c r="RIA9" s="149"/>
      <c r="RIB9" s="149"/>
      <c r="RIC9" s="149"/>
      <c r="RID9" s="149"/>
      <c r="RIE9" s="149"/>
      <c r="RIF9" s="149"/>
      <c r="RIG9" s="149"/>
      <c r="RIH9" s="149"/>
      <c r="RII9" s="149"/>
      <c r="RIJ9" s="149"/>
      <c r="RIK9" s="149"/>
      <c r="RIL9" s="149"/>
      <c r="RIM9" s="149"/>
      <c r="RIN9" s="149"/>
      <c r="RIO9" s="149"/>
      <c r="RIP9" s="149"/>
      <c r="RIQ9" s="149"/>
      <c r="RIR9" s="149"/>
      <c r="RIS9" s="149"/>
      <c r="RIT9" s="149"/>
      <c r="RIU9" s="149"/>
      <c r="RIV9" s="149"/>
      <c r="RIW9" s="149"/>
      <c r="RIX9" s="149"/>
      <c r="RIY9" s="149"/>
      <c r="RIZ9" s="149"/>
      <c r="RJA9" s="149"/>
      <c r="RJB9" s="149"/>
      <c r="RJC9" s="149"/>
      <c r="RJD9" s="149"/>
      <c r="RJE9" s="149"/>
      <c r="RJF9" s="149"/>
      <c r="RJG9" s="149"/>
      <c r="RJH9" s="149"/>
      <c r="RJI9" s="149"/>
      <c r="RJJ9" s="149"/>
      <c r="RJK9" s="149"/>
      <c r="RJL9" s="149"/>
      <c r="RJM9" s="149"/>
      <c r="RJN9" s="149"/>
      <c r="RJO9" s="149"/>
      <c r="RJP9" s="149"/>
      <c r="RJQ9" s="149"/>
      <c r="RJR9" s="149"/>
      <c r="RJS9" s="149"/>
      <c r="RJT9" s="149"/>
      <c r="RJU9" s="149"/>
      <c r="RJV9" s="149"/>
      <c r="RJW9" s="149"/>
      <c r="RJX9" s="149"/>
      <c r="RJY9" s="149"/>
      <c r="RJZ9" s="149"/>
      <c r="RKA9" s="149"/>
      <c r="RKB9" s="149"/>
      <c r="RKC9" s="149"/>
      <c r="RKD9" s="149"/>
      <c r="RKE9" s="149"/>
      <c r="RKF9" s="149"/>
      <c r="RKG9" s="149"/>
      <c r="RKH9" s="149"/>
      <c r="RKI9" s="149"/>
      <c r="RKJ9" s="149"/>
      <c r="RKK9" s="149"/>
      <c r="RKL9" s="149"/>
      <c r="RKM9" s="149"/>
      <c r="RKN9" s="149"/>
      <c r="RKO9" s="149"/>
      <c r="RKP9" s="149"/>
      <c r="RKQ9" s="149"/>
      <c r="RKR9" s="149"/>
      <c r="RKS9" s="149"/>
      <c r="RKT9" s="149"/>
      <c r="RKU9" s="149"/>
      <c r="RKV9" s="149"/>
      <c r="RKW9" s="149"/>
      <c r="RKX9" s="149"/>
      <c r="RKY9" s="149"/>
      <c r="RKZ9" s="149"/>
      <c r="RLA9" s="149"/>
      <c r="RLB9" s="149"/>
      <c r="RLC9" s="149"/>
      <c r="RLD9" s="149"/>
      <c r="RLE9" s="149"/>
      <c r="RLF9" s="149"/>
      <c r="RLG9" s="149"/>
      <c r="RLH9" s="149"/>
      <c r="RLI9" s="149"/>
      <c r="RLJ9" s="149"/>
      <c r="RLK9" s="149"/>
      <c r="RLL9" s="149"/>
      <c r="RLM9" s="149"/>
      <c r="RLN9" s="149"/>
      <c r="RLO9" s="149"/>
      <c r="RLP9" s="149"/>
      <c r="RLQ9" s="149"/>
      <c r="RLR9" s="149"/>
      <c r="RLS9" s="149"/>
      <c r="RLT9" s="149"/>
      <c r="RLU9" s="149"/>
      <c r="RLV9" s="149"/>
      <c r="RLW9" s="149"/>
      <c r="RLX9" s="149"/>
      <c r="RLY9" s="149"/>
      <c r="RLZ9" s="149"/>
      <c r="RMA9" s="149"/>
      <c r="RMB9" s="149"/>
      <c r="RMC9" s="149"/>
      <c r="RMD9" s="149"/>
      <c r="RME9" s="149"/>
      <c r="RMF9" s="149"/>
      <c r="RMG9" s="149"/>
      <c r="RMH9" s="149"/>
      <c r="RMI9" s="149"/>
      <c r="RMJ9" s="149"/>
      <c r="RMK9" s="149"/>
      <c r="RML9" s="149"/>
      <c r="RMM9" s="149"/>
      <c r="RMN9" s="149"/>
      <c r="RMO9" s="149"/>
      <c r="RMP9" s="149"/>
      <c r="RMQ9" s="149"/>
      <c r="RMR9" s="149"/>
      <c r="RMS9" s="149"/>
      <c r="RMT9" s="149"/>
      <c r="RMU9" s="149"/>
      <c r="RMV9" s="149"/>
      <c r="RMW9" s="149"/>
      <c r="RMX9" s="149"/>
      <c r="RMY9" s="149"/>
      <c r="RMZ9" s="149"/>
      <c r="RNA9" s="149"/>
      <c r="RNB9" s="149"/>
      <c r="RNC9" s="149"/>
      <c r="RND9" s="149"/>
      <c r="RNE9" s="149"/>
      <c r="RNF9" s="149"/>
      <c r="RNG9" s="149"/>
      <c r="RNH9" s="149"/>
      <c r="RNI9" s="149"/>
      <c r="RNJ9" s="149"/>
      <c r="RNK9" s="149"/>
      <c r="RNL9" s="149"/>
      <c r="RNM9" s="149"/>
      <c r="RNN9" s="149"/>
      <c r="RNO9" s="149"/>
      <c r="RNP9" s="149"/>
      <c r="RNQ9" s="149"/>
      <c r="RNR9" s="149"/>
      <c r="RNS9" s="149"/>
      <c r="RNT9" s="149"/>
      <c r="RNU9" s="149"/>
      <c r="RNV9" s="149"/>
      <c r="RNW9" s="149"/>
      <c r="RNX9" s="149"/>
      <c r="RNY9" s="149"/>
      <c r="RNZ9" s="149"/>
      <c r="ROA9" s="149"/>
      <c r="ROB9" s="149"/>
      <c r="ROC9" s="149"/>
      <c r="ROD9" s="149"/>
      <c r="ROE9" s="149"/>
      <c r="ROF9" s="149"/>
      <c r="ROG9" s="149"/>
      <c r="ROH9" s="149"/>
      <c r="ROI9" s="149"/>
      <c r="ROJ9" s="149"/>
      <c r="ROK9" s="149"/>
      <c r="ROL9" s="149"/>
      <c r="ROM9" s="149"/>
      <c r="RON9" s="149"/>
      <c r="ROO9" s="149"/>
      <c r="ROP9" s="149"/>
      <c r="ROQ9" s="149"/>
      <c r="ROR9" s="149"/>
      <c r="ROS9" s="149"/>
      <c r="ROT9" s="149"/>
      <c r="ROU9" s="149"/>
      <c r="ROV9" s="149"/>
      <c r="ROW9" s="149"/>
      <c r="ROX9" s="149"/>
      <c r="ROY9" s="149"/>
      <c r="ROZ9" s="149"/>
      <c r="RPA9" s="149"/>
      <c r="RPB9" s="149"/>
      <c r="RPC9" s="149"/>
      <c r="RPD9" s="149"/>
      <c r="RPE9" s="149"/>
      <c r="RPF9" s="149"/>
      <c r="RPG9" s="149"/>
      <c r="RPH9" s="149"/>
      <c r="RPI9" s="149"/>
      <c r="RPJ9" s="149"/>
      <c r="RPK9" s="149"/>
      <c r="RPL9" s="149"/>
      <c r="RPM9" s="149"/>
      <c r="RPN9" s="149"/>
      <c r="RPO9" s="149"/>
      <c r="RPP9" s="149"/>
      <c r="RPQ9" s="149"/>
      <c r="RPR9" s="149"/>
      <c r="RPS9" s="149"/>
      <c r="RPT9" s="149"/>
      <c r="RPU9" s="149"/>
      <c r="RPV9" s="149"/>
      <c r="RPW9" s="149"/>
      <c r="RPX9" s="149"/>
      <c r="RPY9" s="149"/>
      <c r="RPZ9" s="149"/>
      <c r="RQA9" s="149"/>
      <c r="RQB9" s="149"/>
      <c r="RQC9" s="149"/>
      <c r="RQD9" s="149"/>
      <c r="RQE9" s="149"/>
      <c r="RQF9" s="149"/>
      <c r="RQG9" s="149"/>
      <c r="RQH9" s="149"/>
      <c r="RQI9" s="149"/>
      <c r="RQJ9" s="149"/>
      <c r="RQK9" s="149"/>
      <c r="RQL9" s="149"/>
      <c r="RQM9" s="149"/>
      <c r="RQN9" s="149"/>
      <c r="RQO9" s="149"/>
      <c r="RQP9" s="149"/>
      <c r="RQQ9" s="149"/>
      <c r="RQR9" s="149"/>
      <c r="RQS9" s="149"/>
      <c r="RQT9" s="149"/>
      <c r="RQU9" s="149"/>
      <c r="RQV9" s="149"/>
      <c r="RQW9" s="149"/>
      <c r="RQX9" s="149"/>
      <c r="RQY9" s="149"/>
      <c r="RQZ9" s="149"/>
      <c r="RRA9" s="149"/>
      <c r="RRB9" s="149"/>
      <c r="RRC9" s="149"/>
      <c r="RRD9" s="149"/>
      <c r="RRE9" s="149"/>
      <c r="RRF9" s="149"/>
      <c r="RRG9" s="149"/>
      <c r="RRH9" s="149"/>
      <c r="RRI9" s="149"/>
      <c r="RRJ9" s="149"/>
      <c r="RRK9" s="149"/>
      <c r="RRL9" s="149"/>
      <c r="RRM9" s="149"/>
      <c r="RRN9" s="149"/>
      <c r="RRO9" s="149"/>
      <c r="RRP9" s="149"/>
      <c r="RRQ9" s="149"/>
      <c r="RRR9" s="149"/>
      <c r="RRS9" s="149"/>
      <c r="RRT9" s="149"/>
      <c r="RRU9" s="149"/>
      <c r="RRV9" s="149"/>
      <c r="RRW9" s="149"/>
      <c r="RRX9" s="149"/>
      <c r="RRY9" s="149"/>
      <c r="RRZ9" s="149"/>
      <c r="RSA9" s="149"/>
      <c r="RSB9" s="149"/>
      <c r="RSC9" s="149"/>
      <c r="RSD9" s="149"/>
      <c r="RSE9" s="149"/>
      <c r="RSF9" s="149"/>
      <c r="RSG9" s="149"/>
      <c r="RSH9" s="149"/>
      <c r="RSI9" s="149"/>
      <c r="RSJ9" s="149"/>
      <c r="RSK9" s="149"/>
      <c r="RSL9" s="149"/>
      <c r="RSM9" s="149"/>
      <c r="RSN9" s="149"/>
      <c r="RSO9" s="149"/>
      <c r="RSP9" s="149"/>
      <c r="RSQ9" s="149"/>
      <c r="RSR9" s="149"/>
      <c r="RSS9" s="149"/>
      <c r="RST9" s="149"/>
      <c r="RSU9" s="149"/>
      <c r="RSV9" s="149"/>
      <c r="RSW9" s="149"/>
      <c r="RSX9" s="149"/>
      <c r="RSY9" s="149"/>
      <c r="RSZ9" s="149"/>
      <c r="RTA9" s="149"/>
      <c r="RTB9" s="149"/>
      <c r="RTC9" s="149"/>
      <c r="RTD9" s="149"/>
      <c r="RTE9" s="149"/>
      <c r="RTF9" s="149"/>
      <c r="RTG9" s="149"/>
      <c r="RTH9" s="149"/>
      <c r="RTI9" s="149"/>
      <c r="RTJ9" s="149"/>
      <c r="RTK9" s="149"/>
      <c r="RTL9" s="149"/>
      <c r="RTM9" s="149"/>
      <c r="RTN9" s="149"/>
      <c r="RTO9" s="149"/>
      <c r="RTP9" s="149"/>
      <c r="RTQ9" s="149"/>
      <c r="RTR9" s="149"/>
      <c r="RTS9" s="149"/>
      <c r="RTT9" s="149"/>
      <c r="RTU9" s="149"/>
      <c r="RTV9" s="149"/>
      <c r="RTW9" s="149"/>
      <c r="RTX9" s="149"/>
      <c r="RTY9" s="149"/>
      <c r="RTZ9" s="149"/>
      <c r="RUA9" s="149"/>
      <c r="RUB9" s="149"/>
      <c r="RUC9" s="149"/>
      <c r="RUD9" s="149"/>
      <c r="RUE9" s="149"/>
      <c r="RUF9" s="149"/>
      <c r="RUG9" s="149"/>
      <c r="RUH9" s="149"/>
      <c r="RUI9" s="149"/>
      <c r="RUJ9" s="149"/>
      <c r="RUK9" s="149"/>
      <c r="RUL9" s="149"/>
      <c r="RUM9" s="149"/>
      <c r="RUN9" s="149"/>
      <c r="RUO9" s="149"/>
      <c r="RUP9" s="149"/>
      <c r="RUQ9" s="149"/>
      <c r="RUR9" s="149"/>
      <c r="RUS9" s="149"/>
      <c r="RUT9" s="149"/>
      <c r="RUU9" s="149"/>
      <c r="RUV9" s="149"/>
      <c r="RUW9" s="149"/>
      <c r="RUX9" s="149"/>
      <c r="RUY9" s="149"/>
      <c r="RUZ9" s="149"/>
      <c r="RVA9" s="149"/>
      <c r="RVB9" s="149"/>
      <c r="RVC9" s="149"/>
      <c r="RVD9" s="149"/>
      <c r="RVE9" s="149"/>
      <c r="RVF9" s="149"/>
      <c r="RVG9" s="149"/>
      <c r="RVH9" s="149"/>
      <c r="RVI9" s="149"/>
      <c r="RVJ9" s="149"/>
      <c r="RVK9" s="149"/>
      <c r="RVL9" s="149"/>
      <c r="RVM9" s="149"/>
      <c r="RVN9" s="149"/>
      <c r="RVO9" s="149"/>
      <c r="RVP9" s="149"/>
      <c r="RVQ9" s="149"/>
      <c r="RVR9" s="149"/>
      <c r="RVS9" s="149"/>
      <c r="RVT9" s="149"/>
      <c r="RVU9" s="149"/>
      <c r="RVV9" s="149"/>
      <c r="RVW9" s="149"/>
      <c r="RVX9" s="149"/>
      <c r="RVY9" s="149"/>
      <c r="RVZ9" s="149"/>
      <c r="RWA9" s="149"/>
      <c r="RWB9" s="149"/>
      <c r="RWC9" s="149"/>
      <c r="RWD9" s="149"/>
      <c r="RWE9" s="149"/>
      <c r="RWF9" s="149"/>
      <c r="RWG9" s="149"/>
      <c r="RWH9" s="149"/>
      <c r="RWI9" s="149"/>
      <c r="RWJ9" s="149"/>
      <c r="RWK9" s="149"/>
      <c r="RWL9" s="149"/>
      <c r="RWM9" s="149"/>
      <c r="RWN9" s="149"/>
      <c r="RWO9" s="149"/>
      <c r="RWP9" s="149"/>
      <c r="RWQ9" s="149"/>
      <c r="RWR9" s="149"/>
      <c r="RWS9" s="149"/>
      <c r="RWT9" s="149"/>
      <c r="RWU9" s="149"/>
      <c r="RWV9" s="149"/>
      <c r="RWW9" s="149"/>
      <c r="RWX9" s="149"/>
      <c r="RWY9" s="149"/>
      <c r="RWZ9" s="149"/>
      <c r="RXA9" s="149"/>
      <c r="RXB9" s="149"/>
      <c r="RXC9" s="149"/>
      <c r="RXD9" s="149"/>
      <c r="RXE9" s="149"/>
      <c r="RXF9" s="149"/>
      <c r="RXG9" s="149"/>
      <c r="RXH9" s="149"/>
      <c r="RXI9" s="149"/>
      <c r="RXJ9" s="149"/>
      <c r="RXK9" s="149"/>
      <c r="RXL9" s="149"/>
      <c r="RXM9" s="149"/>
      <c r="RXN9" s="149"/>
      <c r="RXO9" s="149"/>
      <c r="RXP9" s="149"/>
      <c r="RXQ9" s="149"/>
      <c r="RXR9" s="149"/>
      <c r="RXS9" s="149"/>
      <c r="RXT9" s="149"/>
      <c r="RXU9" s="149"/>
      <c r="RXV9" s="149"/>
      <c r="RXW9" s="149"/>
      <c r="RXX9" s="149"/>
      <c r="RXY9" s="149"/>
      <c r="RXZ9" s="149"/>
      <c r="RYA9" s="149"/>
      <c r="RYB9" s="149"/>
      <c r="RYC9" s="149"/>
      <c r="RYD9" s="149"/>
      <c r="RYE9" s="149"/>
      <c r="RYF9" s="149"/>
      <c r="RYG9" s="149"/>
      <c r="RYH9" s="149"/>
      <c r="RYI9" s="149"/>
      <c r="RYJ9" s="149"/>
      <c r="RYK9" s="149"/>
      <c r="RYL9" s="149"/>
      <c r="RYM9" s="149"/>
      <c r="RYN9" s="149"/>
      <c r="RYO9" s="149"/>
      <c r="RYP9" s="149"/>
      <c r="RYQ9" s="149"/>
      <c r="RYR9" s="149"/>
      <c r="RYS9" s="149"/>
      <c r="RYT9" s="149"/>
      <c r="RYU9" s="149"/>
      <c r="RYV9" s="149"/>
      <c r="RYW9" s="149"/>
      <c r="RYX9" s="149"/>
      <c r="RYY9" s="149"/>
      <c r="RYZ9" s="149"/>
      <c r="RZA9" s="149"/>
      <c r="RZB9" s="149"/>
      <c r="RZC9" s="149"/>
      <c r="RZD9" s="149"/>
      <c r="RZE9" s="149"/>
      <c r="RZF9" s="149"/>
      <c r="RZG9" s="149"/>
      <c r="RZH9" s="149"/>
      <c r="RZI9" s="149"/>
      <c r="RZJ9" s="149"/>
      <c r="RZK9" s="149"/>
      <c r="RZL9" s="149"/>
      <c r="RZM9" s="149"/>
      <c r="RZN9" s="149"/>
      <c r="RZO9" s="149"/>
      <c r="RZP9" s="149"/>
      <c r="RZQ9" s="149"/>
      <c r="RZR9" s="149"/>
      <c r="RZS9" s="149"/>
      <c r="RZT9" s="149"/>
      <c r="RZU9" s="149"/>
      <c r="RZV9" s="149"/>
      <c r="RZW9" s="149"/>
      <c r="RZX9" s="149"/>
      <c r="RZY9" s="149"/>
      <c r="RZZ9" s="149"/>
      <c r="SAA9" s="149"/>
      <c r="SAB9" s="149"/>
      <c r="SAC9" s="149"/>
      <c r="SAD9" s="149"/>
      <c r="SAE9" s="149"/>
      <c r="SAF9" s="149"/>
      <c r="SAG9" s="149"/>
      <c r="SAH9" s="149"/>
      <c r="SAI9" s="149"/>
      <c r="SAJ9" s="149"/>
      <c r="SAK9" s="149"/>
      <c r="SAL9" s="149"/>
      <c r="SAM9" s="149"/>
      <c r="SAN9" s="149"/>
      <c r="SAO9" s="149"/>
      <c r="SAP9" s="149"/>
      <c r="SAQ9" s="149"/>
      <c r="SAR9" s="149"/>
      <c r="SAS9" s="149"/>
      <c r="SAT9" s="149"/>
      <c r="SAU9" s="149"/>
      <c r="SAV9" s="149"/>
      <c r="SAW9" s="149"/>
      <c r="SAX9" s="149"/>
      <c r="SAY9" s="149"/>
      <c r="SAZ9" s="149"/>
      <c r="SBA9" s="149"/>
      <c r="SBB9" s="149"/>
      <c r="SBC9" s="149"/>
      <c r="SBD9" s="149"/>
      <c r="SBE9" s="149"/>
      <c r="SBF9" s="149"/>
      <c r="SBG9" s="149"/>
      <c r="SBH9" s="149"/>
      <c r="SBI9" s="149"/>
      <c r="SBJ9" s="149"/>
      <c r="SBK9" s="149"/>
      <c r="SBL9" s="149"/>
      <c r="SBM9" s="149"/>
      <c r="SBN9" s="149"/>
      <c r="SBO9" s="149"/>
      <c r="SBP9" s="149"/>
      <c r="SBQ9" s="149"/>
      <c r="SBR9" s="149"/>
      <c r="SBS9" s="149"/>
      <c r="SBT9" s="149"/>
      <c r="SBU9" s="149"/>
      <c r="SBV9" s="149"/>
      <c r="SBW9" s="149"/>
      <c r="SBX9" s="149"/>
      <c r="SBY9" s="149"/>
      <c r="SBZ9" s="149"/>
      <c r="SCA9" s="149"/>
      <c r="SCB9" s="149"/>
      <c r="SCC9" s="149"/>
      <c r="SCD9" s="149"/>
      <c r="SCE9" s="149"/>
      <c r="SCF9" s="149"/>
      <c r="SCG9" s="149"/>
      <c r="SCH9" s="149"/>
      <c r="SCI9" s="149"/>
      <c r="SCJ9" s="149"/>
      <c r="SCK9" s="149"/>
      <c r="SCL9" s="149"/>
      <c r="SCM9" s="149"/>
      <c r="SCN9" s="149"/>
      <c r="SCO9" s="149"/>
      <c r="SCP9" s="149"/>
      <c r="SCQ9" s="149"/>
      <c r="SCR9" s="149"/>
      <c r="SCS9" s="149"/>
      <c r="SCT9" s="149"/>
      <c r="SCU9" s="149"/>
      <c r="SCV9" s="149"/>
      <c r="SCW9" s="149"/>
      <c r="SCX9" s="149"/>
      <c r="SCY9" s="149"/>
      <c r="SCZ9" s="149"/>
      <c r="SDA9" s="149"/>
      <c r="SDB9" s="149"/>
      <c r="SDC9" s="149"/>
      <c r="SDD9" s="149"/>
      <c r="SDE9" s="149"/>
      <c r="SDF9" s="149"/>
      <c r="SDG9" s="149"/>
      <c r="SDH9" s="149"/>
      <c r="SDI9" s="149"/>
      <c r="SDJ9" s="149"/>
      <c r="SDK9" s="149"/>
      <c r="SDL9" s="149"/>
      <c r="SDM9" s="149"/>
      <c r="SDN9" s="149"/>
      <c r="SDO9" s="149"/>
      <c r="SDP9" s="149"/>
      <c r="SDQ9" s="149"/>
      <c r="SDR9" s="149"/>
      <c r="SDS9" s="149"/>
      <c r="SDT9" s="149"/>
      <c r="SDU9" s="149"/>
      <c r="SDV9" s="149"/>
      <c r="SDW9" s="149"/>
      <c r="SDX9" s="149"/>
      <c r="SDY9" s="149"/>
      <c r="SDZ9" s="149"/>
      <c r="SEA9" s="149"/>
      <c r="SEB9" s="149"/>
      <c r="SEC9" s="149"/>
      <c r="SED9" s="149"/>
      <c r="SEE9" s="149"/>
      <c r="SEF9" s="149"/>
      <c r="SEG9" s="149"/>
      <c r="SEH9" s="149"/>
      <c r="SEI9" s="149"/>
      <c r="SEJ9" s="149"/>
      <c r="SEK9" s="149"/>
      <c r="SEL9" s="149"/>
      <c r="SEM9" s="149"/>
      <c r="SEN9" s="149"/>
      <c r="SEO9" s="149"/>
      <c r="SEP9" s="149"/>
      <c r="SEQ9" s="149"/>
      <c r="SER9" s="149"/>
      <c r="SES9" s="149"/>
      <c r="SET9" s="149"/>
      <c r="SEU9" s="149"/>
      <c r="SEV9" s="149"/>
      <c r="SEW9" s="149"/>
      <c r="SEX9" s="149"/>
      <c r="SEY9" s="149"/>
      <c r="SEZ9" s="149"/>
      <c r="SFA9" s="149"/>
      <c r="SFB9" s="149"/>
      <c r="SFC9" s="149"/>
      <c r="SFD9" s="149"/>
      <c r="SFE9" s="149"/>
      <c r="SFF9" s="149"/>
      <c r="SFG9" s="149"/>
      <c r="SFH9" s="149"/>
      <c r="SFI9" s="149"/>
      <c r="SFJ9" s="149"/>
      <c r="SFK9" s="149"/>
      <c r="SFL9" s="149"/>
      <c r="SFM9" s="149"/>
      <c r="SFN9" s="149"/>
      <c r="SFO9" s="149"/>
      <c r="SFP9" s="149"/>
      <c r="SFQ9" s="149"/>
      <c r="SFR9" s="149"/>
      <c r="SFS9" s="149"/>
      <c r="SFT9" s="149"/>
      <c r="SFU9" s="149"/>
      <c r="SFV9" s="149"/>
      <c r="SFW9" s="149"/>
      <c r="SFX9" s="149"/>
      <c r="SFY9" s="149"/>
      <c r="SFZ9" s="149"/>
      <c r="SGA9" s="149"/>
      <c r="SGB9" s="149"/>
      <c r="SGC9" s="149"/>
      <c r="SGD9" s="149"/>
      <c r="SGE9" s="149"/>
      <c r="SGF9" s="149"/>
      <c r="SGG9" s="149"/>
      <c r="SGH9" s="149"/>
      <c r="SGI9" s="149"/>
      <c r="SGJ9" s="149"/>
      <c r="SGK9" s="149"/>
      <c r="SGL9" s="149"/>
      <c r="SGM9" s="149"/>
      <c r="SGN9" s="149"/>
      <c r="SGO9" s="149"/>
      <c r="SGP9" s="149"/>
      <c r="SGQ9" s="149"/>
      <c r="SGR9" s="149"/>
      <c r="SGS9" s="149"/>
      <c r="SGT9" s="149"/>
      <c r="SGU9" s="149"/>
      <c r="SGV9" s="149"/>
      <c r="SGW9" s="149"/>
      <c r="SGX9" s="149"/>
      <c r="SGY9" s="149"/>
      <c r="SGZ9" s="149"/>
      <c r="SHA9" s="149"/>
      <c r="SHB9" s="149"/>
      <c r="SHC9" s="149"/>
      <c r="SHD9" s="149"/>
      <c r="SHE9" s="149"/>
      <c r="SHF9" s="149"/>
      <c r="SHG9" s="149"/>
      <c r="SHH9" s="149"/>
      <c r="SHI9" s="149"/>
      <c r="SHJ9" s="149"/>
      <c r="SHK9" s="149"/>
      <c r="SHL9" s="149"/>
      <c r="SHM9" s="149"/>
      <c r="SHN9" s="149"/>
      <c r="SHO9" s="149"/>
      <c r="SHP9" s="149"/>
      <c r="SHQ9" s="149"/>
      <c r="SHR9" s="149"/>
      <c r="SHS9" s="149"/>
      <c r="SHT9" s="149"/>
      <c r="SHU9" s="149"/>
      <c r="SHV9" s="149"/>
      <c r="SHW9" s="149"/>
      <c r="SHX9" s="149"/>
      <c r="SHY9" s="149"/>
      <c r="SHZ9" s="149"/>
      <c r="SIA9" s="149"/>
      <c r="SIB9" s="149"/>
      <c r="SIC9" s="149"/>
      <c r="SID9" s="149"/>
      <c r="SIE9" s="149"/>
      <c r="SIF9" s="149"/>
      <c r="SIG9" s="149"/>
      <c r="SIH9" s="149"/>
      <c r="SII9" s="149"/>
      <c r="SIJ9" s="149"/>
      <c r="SIK9" s="149"/>
      <c r="SIL9" s="149"/>
      <c r="SIM9" s="149"/>
      <c r="SIN9" s="149"/>
      <c r="SIO9" s="149"/>
      <c r="SIP9" s="149"/>
      <c r="SIQ9" s="149"/>
      <c r="SIR9" s="149"/>
      <c r="SIS9" s="149"/>
      <c r="SIT9" s="149"/>
      <c r="SIU9" s="149"/>
      <c r="SIV9" s="149"/>
      <c r="SIW9" s="149"/>
      <c r="SIX9" s="149"/>
      <c r="SIY9" s="149"/>
      <c r="SIZ9" s="149"/>
      <c r="SJA9" s="149"/>
      <c r="SJB9" s="149"/>
      <c r="SJC9" s="149"/>
      <c r="SJD9" s="149"/>
      <c r="SJE9" s="149"/>
      <c r="SJF9" s="149"/>
      <c r="SJG9" s="149"/>
      <c r="SJH9" s="149"/>
      <c r="SJI9" s="149"/>
      <c r="SJJ9" s="149"/>
      <c r="SJK9" s="149"/>
      <c r="SJL9" s="149"/>
      <c r="SJM9" s="149"/>
      <c r="SJN9" s="149"/>
      <c r="SJO9" s="149"/>
      <c r="SJP9" s="149"/>
      <c r="SJQ9" s="149"/>
      <c r="SJR9" s="149"/>
      <c r="SJS9" s="149"/>
      <c r="SJT9" s="149"/>
      <c r="SJU9" s="149"/>
      <c r="SJV9" s="149"/>
      <c r="SJW9" s="149"/>
      <c r="SJX9" s="149"/>
      <c r="SJY9" s="149"/>
      <c r="SJZ9" s="149"/>
      <c r="SKA9" s="149"/>
      <c r="SKB9" s="149"/>
      <c r="SKC9" s="149"/>
      <c r="SKD9" s="149"/>
      <c r="SKE9" s="149"/>
      <c r="SKF9" s="149"/>
      <c r="SKG9" s="149"/>
      <c r="SKH9" s="149"/>
      <c r="SKI9" s="149"/>
      <c r="SKJ9" s="149"/>
      <c r="SKK9" s="149"/>
      <c r="SKL9" s="149"/>
      <c r="SKM9" s="149"/>
      <c r="SKN9" s="149"/>
      <c r="SKO9" s="149"/>
      <c r="SKP9" s="149"/>
      <c r="SKQ9" s="149"/>
      <c r="SKR9" s="149"/>
      <c r="SKS9" s="149"/>
      <c r="SKT9" s="149"/>
      <c r="SKU9" s="149"/>
      <c r="SKV9" s="149"/>
      <c r="SKW9" s="149"/>
      <c r="SKX9" s="149"/>
      <c r="SKY9" s="149"/>
      <c r="SKZ9" s="149"/>
      <c r="SLA9" s="149"/>
      <c r="SLB9" s="149"/>
      <c r="SLC9" s="149"/>
      <c r="SLD9" s="149"/>
      <c r="SLE9" s="149"/>
      <c r="SLF9" s="149"/>
      <c r="SLG9" s="149"/>
      <c r="SLH9" s="149"/>
      <c r="SLI9" s="149"/>
      <c r="SLJ9" s="149"/>
      <c r="SLK9" s="149"/>
      <c r="SLL9" s="149"/>
      <c r="SLM9" s="149"/>
      <c r="SLN9" s="149"/>
      <c r="SLO9" s="149"/>
      <c r="SLP9" s="149"/>
      <c r="SLQ9" s="149"/>
      <c r="SLR9" s="149"/>
      <c r="SLS9" s="149"/>
      <c r="SLT9" s="149"/>
      <c r="SLU9" s="149"/>
      <c r="SLV9" s="149"/>
      <c r="SLW9" s="149"/>
      <c r="SLX9" s="149"/>
      <c r="SLY9" s="149"/>
      <c r="SLZ9" s="149"/>
      <c r="SMA9" s="149"/>
      <c r="SMB9" s="149"/>
      <c r="SMC9" s="149"/>
      <c r="SMD9" s="149"/>
      <c r="SME9" s="149"/>
      <c r="SMF9" s="149"/>
      <c r="SMG9" s="149"/>
      <c r="SMH9" s="149"/>
      <c r="SMI9" s="149"/>
      <c r="SMJ9" s="149"/>
      <c r="SMK9" s="149"/>
      <c r="SML9" s="149"/>
      <c r="SMM9" s="149"/>
      <c r="SMN9" s="149"/>
      <c r="SMO9" s="149"/>
      <c r="SMP9" s="149"/>
      <c r="SMQ9" s="149"/>
      <c r="SMR9" s="149"/>
      <c r="SMS9" s="149"/>
      <c r="SMT9" s="149"/>
      <c r="SMU9" s="149"/>
      <c r="SMV9" s="149"/>
      <c r="SMW9" s="149"/>
      <c r="SMX9" s="149"/>
      <c r="SMY9" s="149"/>
      <c r="SMZ9" s="149"/>
      <c r="SNA9" s="149"/>
      <c r="SNB9" s="149"/>
      <c r="SNC9" s="149"/>
      <c r="SND9" s="149"/>
      <c r="SNE9" s="149"/>
      <c r="SNF9" s="149"/>
      <c r="SNG9" s="149"/>
      <c r="SNH9" s="149"/>
      <c r="SNI9" s="149"/>
      <c r="SNJ9" s="149"/>
      <c r="SNK9" s="149"/>
      <c r="SNL9" s="149"/>
      <c r="SNM9" s="149"/>
      <c r="SNN9" s="149"/>
      <c r="SNO9" s="149"/>
      <c r="SNP9" s="149"/>
      <c r="SNQ9" s="149"/>
      <c r="SNR9" s="149"/>
      <c r="SNS9" s="149"/>
      <c r="SNT9" s="149"/>
      <c r="SNU9" s="149"/>
      <c r="SNV9" s="149"/>
      <c r="SNW9" s="149"/>
      <c r="SNX9" s="149"/>
      <c r="SNY9" s="149"/>
      <c r="SNZ9" s="149"/>
      <c r="SOA9" s="149"/>
      <c r="SOB9" s="149"/>
      <c r="SOC9" s="149"/>
      <c r="SOD9" s="149"/>
      <c r="SOE9" s="149"/>
      <c r="SOF9" s="149"/>
      <c r="SOG9" s="149"/>
      <c r="SOH9" s="149"/>
      <c r="SOI9" s="149"/>
      <c r="SOJ9" s="149"/>
      <c r="SOK9" s="149"/>
      <c r="SOL9" s="149"/>
      <c r="SOM9" s="149"/>
      <c r="SON9" s="149"/>
      <c r="SOO9" s="149"/>
      <c r="SOP9" s="149"/>
      <c r="SOQ9" s="149"/>
      <c r="SOR9" s="149"/>
      <c r="SOS9" s="149"/>
      <c r="SOT9" s="149"/>
      <c r="SOU9" s="149"/>
      <c r="SOV9" s="149"/>
      <c r="SOW9" s="149"/>
      <c r="SOX9" s="149"/>
      <c r="SOY9" s="149"/>
      <c r="SOZ9" s="149"/>
      <c r="SPA9" s="149"/>
      <c r="SPB9" s="149"/>
      <c r="SPC9" s="149"/>
      <c r="SPD9" s="149"/>
      <c r="SPE9" s="149"/>
      <c r="SPF9" s="149"/>
      <c r="SPG9" s="149"/>
      <c r="SPH9" s="149"/>
      <c r="SPI9" s="149"/>
      <c r="SPJ9" s="149"/>
      <c r="SPK9" s="149"/>
      <c r="SPL9" s="149"/>
      <c r="SPM9" s="149"/>
      <c r="SPN9" s="149"/>
      <c r="SPO9" s="149"/>
      <c r="SPP9" s="149"/>
      <c r="SPQ9" s="149"/>
      <c r="SPR9" s="149"/>
      <c r="SPS9" s="149"/>
      <c r="SPT9" s="149"/>
      <c r="SPU9" s="149"/>
      <c r="SPV9" s="149"/>
      <c r="SPW9" s="149"/>
      <c r="SPX9" s="149"/>
      <c r="SPY9" s="149"/>
      <c r="SPZ9" s="149"/>
      <c r="SQA9" s="149"/>
      <c r="SQB9" s="149"/>
      <c r="SQC9" s="149"/>
      <c r="SQD9" s="149"/>
      <c r="SQE9" s="149"/>
      <c r="SQF9" s="149"/>
      <c r="SQG9" s="149"/>
      <c r="SQH9" s="149"/>
      <c r="SQI9" s="149"/>
      <c r="SQJ9" s="149"/>
      <c r="SQK9" s="149"/>
      <c r="SQL9" s="149"/>
      <c r="SQM9" s="149"/>
      <c r="SQN9" s="149"/>
      <c r="SQO9" s="149"/>
      <c r="SQP9" s="149"/>
      <c r="SQQ9" s="149"/>
      <c r="SQR9" s="149"/>
      <c r="SQS9" s="149"/>
      <c r="SQT9" s="149"/>
      <c r="SQU9" s="149"/>
      <c r="SQV9" s="149"/>
      <c r="SQW9" s="149"/>
      <c r="SQX9" s="149"/>
      <c r="SQY9" s="149"/>
      <c r="SQZ9" s="149"/>
      <c r="SRA9" s="149"/>
      <c r="SRB9" s="149"/>
      <c r="SRC9" s="149"/>
      <c r="SRD9" s="149"/>
      <c r="SRE9" s="149"/>
      <c r="SRF9" s="149"/>
      <c r="SRG9" s="149"/>
      <c r="SRH9" s="149"/>
      <c r="SRI9" s="149"/>
      <c r="SRJ9" s="149"/>
      <c r="SRK9" s="149"/>
      <c r="SRL9" s="149"/>
      <c r="SRM9" s="149"/>
      <c r="SRN9" s="149"/>
      <c r="SRO9" s="149"/>
      <c r="SRP9" s="149"/>
      <c r="SRQ9" s="149"/>
      <c r="SRR9" s="149"/>
      <c r="SRS9" s="149"/>
      <c r="SRT9" s="149"/>
      <c r="SRU9" s="149"/>
      <c r="SRV9" s="149"/>
      <c r="SRW9" s="149"/>
      <c r="SRX9" s="149"/>
      <c r="SRY9" s="149"/>
      <c r="SRZ9" s="149"/>
      <c r="SSA9" s="149"/>
      <c r="SSB9" s="149"/>
      <c r="SSC9" s="149"/>
      <c r="SSD9" s="149"/>
      <c r="SSE9" s="149"/>
      <c r="SSF9" s="149"/>
      <c r="SSG9" s="149"/>
      <c r="SSH9" s="149"/>
      <c r="SSI9" s="149"/>
      <c r="SSJ9" s="149"/>
      <c r="SSK9" s="149"/>
      <c r="SSL9" s="149"/>
      <c r="SSM9" s="149"/>
      <c r="SSN9" s="149"/>
      <c r="SSO9" s="149"/>
      <c r="SSP9" s="149"/>
      <c r="SSQ9" s="149"/>
      <c r="SSR9" s="149"/>
      <c r="SSS9" s="149"/>
      <c r="SST9" s="149"/>
      <c r="SSU9" s="149"/>
      <c r="SSV9" s="149"/>
      <c r="SSW9" s="149"/>
      <c r="SSX9" s="149"/>
      <c r="SSY9" s="149"/>
      <c r="SSZ9" s="149"/>
      <c r="STA9" s="149"/>
      <c r="STB9" s="149"/>
      <c r="STC9" s="149"/>
      <c r="STD9" s="149"/>
      <c r="STE9" s="149"/>
      <c r="STF9" s="149"/>
      <c r="STG9" s="149"/>
      <c r="STH9" s="149"/>
      <c r="STI9" s="149"/>
      <c r="STJ9" s="149"/>
      <c r="STK9" s="149"/>
      <c r="STL9" s="149"/>
      <c r="STM9" s="149"/>
      <c r="STN9" s="149"/>
      <c r="STO9" s="149"/>
      <c r="STP9" s="149"/>
      <c r="STQ9" s="149"/>
      <c r="STR9" s="149"/>
      <c r="STS9" s="149"/>
      <c r="STT9" s="149"/>
      <c r="STU9" s="149"/>
      <c r="STV9" s="149"/>
      <c r="STW9" s="149"/>
      <c r="STX9" s="149"/>
      <c r="STY9" s="149"/>
      <c r="STZ9" s="149"/>
      <c r="SUA9" s="149"/>
      <c r="SUB9" s="149"/>
      <c r="SUC9" s="149"/>
      <c r="SUD9" s="149"/>
      <c r="SUE9" s="149"/>
      <c r="SUF9" s="149"/>
      <c r="SUG9" s="149"/>
      <c r="SUH9" s="149"/>
      <c r="SUI9" s="149"/>
      <c r="SUJ9" s="149"/>
      <c r="SUK9" s="149"/>
      <c r="SUL9" s="149"/>
      <c r="SUM9" s="149"/>
      <c r="SUN9" s="149"/>
      <c r="SUO9" s="149"/>
      <c r="SUP9" s="149"/>
      <c r="SUQ9" s="149"/>
      <c r="SUR9" s="149"/>
      <c r="SUS9" s="149"/>
      <c r="SUT9" s="149"/>
      <c r="SUU9" s="149"/>
      <c r="SUV9" s="149"/>
      <c r="SUW9" s="149"/>
      <c r="SUX9" s="149"/>
      <c r="SUY9" s="149"/>
      <c r="SUZ9" s="149"/>
      <c r="SVA9" s="149"/>
      <c r="SVB9" s="149"/>
      <c r="SVC9" s="149"/>
      <c r="SVD9" s="149"/>
      <c r="SVE9" s="149"/>
      <c r="SVF9" s="149"/>
      <c r="SVG9" s="149"/>
      <c r="SVH9" s="149"/>
      <c r="SVI9" s="149"/>
      <c r="SVJ9" s="149"/>
      <c r="SVK9" s="149"/>
      <c r="SVL9" s="149"/>
      <c r="SVM9" s="149"/>
      <c r="SVN9" s="149"/>
      <c r="SVO9" s="149"/>
      <c r="SVP9" s="149"/>
      <c r="SVQ9" s="149"/>
      <c r="SVR9" s="149"/>
      <c r="SVS9" s="149"/>
      <c r="SVT9" s="149"/>
      <c r="SVU9" s="149"/>
      <c r="SVV9" s="149"/>
      <c r="SVW9" s="149"/>
      <c r="SVX9" s="149"/>
      <c r="SVY9" s="149"/>
      <c r="SVZ9" s="149"/>
      <c r="SWA9" s="149"/>
      <c r="SWB9" s="149"/>
      <c r="SWC9" s="149"/>
      <c r="SWD9" s="149"/>
      <c r="SWE9" s="149"/>
      <c r="SWF9" s="149"/>
      <c r="SWG9" s="149"/>
      <c r="SWH9" s="149"/>
      <c r="SWI9" s="149"/>
      <c r="SWJ9" s="149"/>
      <c r="SWK9" s="149"/>
      <c r="SWL9" s="149"/>
      <c r="SWM9" s="149"/>
      <c r="SWN9" s="149"/>
      <c r="SWO9" s="149"/>
      <c r="SWP9" s="149"/>
      <c r="SWQ9" s="149"/>
      <c r="SWR9" s="149"/>
      <c r="SWS9" s="149"/>
      <c r="SWT9" s="149"/>
      <c r="SWU9" s="149"/>
      <c r="SWV9" s="149"/>
      <c r="SWW9" s="149"/>
      <c r="SWX9" s="149"/>
      <c r="SWY9" s="149"/>
      <c r="SWZ9" s="149"/>
      <c r="SXA9" s="149"/>
      <c r="SXB9" s="149"/>
      <c r="SXC9" s="149"/>
      <c r="SXD9" s="149"/>
      <c r="SXE9" s="149"/>
      <c r="SXF9" s="149"/>
      <c r="SXG9" s="149"/>
      <c r="SXH9" s="149"/>
      <c r="SXI9" s="149"/>
      <c r="SXJ9" s="149"/>
      <c r="SXK9" s="149"/>
      <c r="SXL9" s="149"/>
      <c r="SXM9" s="149"/>
      <c r="SXN9" s="149"/>
      <c r="SXO9" s="149"/>
      <c r="SXP9" s="149"/>
      <c r="SXQ9" s="149"/>
      <c r="SXR9" s="149"/>
      <c r="SXS9" s="149"/>
      <c r="SXT9" s="149"/>
      <c r="SXU9" s="149"/>
      <c r="SXV9" s="149"/>
      <c r="SXW9" s="149"/>
      <c r="SXX9" s="149"/>
      <c r="SXY9" s="149"/>
      <c r="SXZ9" s="149"/>
      <c r="SYA9" s="149"/>
      <c r="SYB9" s="149"/>
      <c r="SYC9" s="149"/>
      <c r="SYD9" s="149"/>
      <c r="SYE9" s="149"/>
      <c r="SYF9" s="149"/>
      <c r="SYG9" s="149"/>
      <c r="SYH9" s="149"/>
      <c r="SYI9" s="149"/>
      <c r="SYJ9" s="149"/>
      <c r="SYK9" s="149"/>
      <c r="SYL9" s="149"/>
      <c r="SYM9" s="149"/>
      <c r="SYN9" s="149"/>
      <c r="SYO9" s="149"/>
      <c r="SYP9" s="149"/>
      <c r="SYQ9" s="149"/>
      <c r="SYR9" s="149"/>
      <c r="SYS9" s="149"/>
      <c r="SYT9" s="149"/>
      <c r="SYU9" s="149"/>
      <c r="SYV9" s="149"/>
      <c r="SYW9" s="149"/>
      <c r="SYX9" s="149"/>
      <c r="SYY9" s="149"/>
      <c r="SYZ9" s="149"/>
      <c r="SZA9" s="149"/>
      <c r="SZB9" s="149"/>
      <c r="SZC9" s="149"/>
      <c r="SZD9" s="149"/>
      <c r="SZE9" s="149"/>
      <c r="SZF9" s="149"/>
      <c r="SZG9" s="149"/>
      <c r="SZH9" s="149"/>
      <c r="SZI9" s="149"/>
      <c r="SZJ9" s="149"/>
      <c r="SZK9" s="149"/>
      <c r="SZL9" s="149"/>
      <c r="SZM9" s="149"/>
      <c r="SZN9" s="149"/>
      <c r="SZO9" s="149"/>
      <c r="SZP9" s="149"/>
      <c r="SZQ9" s="149"/>
      <c r="SZR9" s="149"/>
      <c r="SZS9" s="149"/>
      <c r="SZT9" s="149"/>
      <c r="SZU9" s="149"/>
      <c r="SZV9" s="149"/>
      <c r="SZW9" s="149"/>
      <c r="SZX9" s="149"/>
      <c r="SZY9" s="149"/>
      <c r="SZZ9" s="149"/>
      <c r="TAA9" s="149"/>
      <c r="TAB9" s="149"/>
      <c r="TAC9" s="149"/>
      <c r="TAD9" s="149"/>
      <c r="TAE9" s="149"/>
      <c r="TAF9" s="149"/>
      <c r="TAG9" s="149"/>
      <c r="TAH9" s="149"/>
      <c r="TAI9" s="149"/>
      <c r="TAJ9" s="149"/>
      <c r="TAK9" s="149"/>
      <c r="TAL9" s="149"/>
      <c r="TAM9" s="149"/>
      <c r="TAN9" s="149"/>
      <c r="TAO9" s="149"/>
      <c r="TAP9" s="149"/>
      <c r="TAQ9" s="149"/>
      <c r="TAR9" s="149"/>
      <c r="TAS9" s="149"/>
      <c r="TAT9" s="149"/>
      <c r="TAU9" s="149"/>
      <c r="TAV9" s="149"/>
      <c r="TAW9" s="149"/>
      <c r="TAX9" s="149"/>
      <c r="TAY9" s="149"/>
      <c r="TAZ9" s="149"/>
      <c r="TBA9" s="149"/>
      <c r="TBB9" s="149"/>
      <c r="TBC9" s="149"/>
      <c r="TBD9" s="149"/>
      <c r="TBE9" s="149"/>
      <c r="TBF9" s="149"/>
      <c r="TBG9" s="149"/>
      <c r="TBH9" s="149"/>
      <c r="TBI9" s="149"/>
      <c r="TBJ9" s="149"/>
      <c r="TBK9" s="149"/>
      <c r="TBL9" s="149"/>
      <c r="TBM9" s="149"/>
      <c r="TBN9" s="149"/>
      <c r="TBO9" s="149"/>
      <c r="TBP9" s="149"/>
      <c r="TBQ9" s="149"/>
      <c r="TBR9" s="149"/>
      <c r="TBS9" s="149"/>
      <c r="TBT9" s="149"/>
      <c r="TBU9" s="149"/>
      <c r="TBV9" s="149"/>
      <c r="TBW9" s="149"/>
      <c r="TBX9" s="149"/>
      <c r="TBY9" s="149"/>
      <c r="TBZ9" s="149"/>
      <c r="TCA9" s="149"/>
      <c r="TCB9" s="149"/>
      <c r="TCC9" s="149"/>
      <c r="TCD9" s="149"/>
      <c r="TCE9" s="149"/>
      <c r="TCF9" s="149"/>
      <c r="TCG9" s="149"/>
      <c r="TCH9" s="149"/>
      <c r="TCI9" s="149"/>
      <c r="TCJ9" s="149"/>
      <c r="TCK9" s="149"/>
      <c r="TCL9" s="149"/>
      <c r="TCM9" s="149"/>
      <c r="TCN9" s="149"/>
      <c r="TCO9" s="149"/>
      <c r="TCP9" s="149"/>
      <c r="TCQ9" s="149"/>
      <c r="TCR9" s="149"/>
      <c r="TCS9" s="149"/>
      <c r="TCT9" s="149"/>
      <c r="TCU9" s="149"/>
      <c r="TCV9" s="149"/>
      <c r="TCW9" s="149"/>
      <c r="TCX9" s="149"/>
      <c r="TCY9" s="149"/>
      <c r="TCZ9" s="149"/>
      <c r="TDA9" s="149"/>
      <c r="TDB9" s="149"/>
      <c r="TDC9" s="149"/>
      <c r="TDD9" s="149"/>
      <c r="TDE9" s="149"/>
      <c r="TDF9" s="149"/>
      <c r="TDG9" s="149"/>
      <c r="TDH9" s="149"/>
      <c r="TDI9" s="149"/>
      <c r="TDJ9" s="149"/>
      <c r="TDK9" s="149"/>
      <c r="TDL9" s="149"/>
      <c r="TDM9" s="149"/>
      <c r="TDN9" s="149"/>
      <c r="TDO9" s="149"/>
      <c r="TDP9" s="149"/>
      <c r="TDQ9" s="149"/>
      <c r="TDR9" s="149"/>
      <c r="TDS9" s="149"/>
      <c r="TDT9" s="149"/>
      <c r="TDU9" s="149"/>
      <c r="TDV9" s="149"/>
      <c r="TDW9" s="149"/>
      <c r="TDX9" s="149"/>
      <c r="TDY9" s="149"/>
      <c r="TDZ9" s="149"/>
      <c r="TEA9" s="149"/>
      <c r="TEB9" s="149"/>
      <c r="TEC9" s="149"/>
      <c r="TED9" s="149"/>
      <c r="TEE9" s="149"/>
      <c r="TEF9" s="149"/>
      <c r="TEG9" s="149"/>
      <c r="TEH9" s="149"/>
      <c r="TEI9" s="149"/>
      <c r="TEJ9" s="149"/>
      <c r="TEK9" s="149"/>
      <c r="TEL9" s="149"/>
      <c r="TEM9" s="149"/>
      <c r="TEN9" s="149"/>
      <c r="TEO9" s="149"/>
      <c r="TEP9" s="149"/>
      <c r="TEQ9" s="149"/>
      <c r="TER9" s="149"/>
      <c r="TES9" s="149"/>
      <c r="TET9" s="149"/>
      <c r="TEU9" s="149"/>
      <c r="TEV9" s="149"/>
      <c r="TEW9" s="149"/>
      <c r="TEX9" s="149"/>
      <c r="TEY9" s="149"/>
      <c r="TEZ9" s="149"/>
      <c r="TFA9" s="149"/>
      <c r="TFB9" s="149"/>
      <c r="TFC9" s="149"/>
      <c r="TFD9" s="149"/>
      <c r="TFE9" s="149"/>
      <c r="TFF9" s="149"/>
      <c r="TFG9" s="149"/>
      <c r="TFH9" s="149"/>
      <c r="TFI9" s="149"/>
      <c r="TFJ9" s="149"/>
      <c r="TFK9" s="149"/>
      <c r="TFL9" s="149"/>
      <c r="TFM9" s="149"/>
      <c r="TFN9" s="149"/>
      <c r="TFO9" s="149"/>
      <c r="TFP9" s="149"/>
      <c r="TFQ9" s="149"/>
      <c r="TFR9" s="149"/>
      <c r="TFS9" s="149"/>
      <c r="TFT9" s="149"/>
      <c r="TFU9" s="149"/>
      <c r="TFV9" s="149"/>
      <c r="TFW9" s="149"/>
      <c r="TFX9" s="149"/>
      <c r="TFY9" s="149"/>
      <c r="TFZ9" s="149"/>
      <c r="TGA9" s="149"/>
      <c r="TGB9" s="149"/>
      <c r="TGC9" s="149"/>
      <c r="TGD9" s="149"/>
      <c r="TGE9" s="149"/>
      <c r="TGF9" s="149"/>
      <c r="TGG9" s="149"/>
      <c r="TGH9" s="149"/>
      <c r="TGI9" s="149"/>
      <c r="TGJ9" s="149"/>
      <c r="TGK9" s="149"/>
      <c r="TGL9" s="149"/>
      <c r="TGM9" s="149"/>
      <c r="TGN9" s="149"/>
      <c r="TGO9" s="149"/>
      <c r="TGP9" s="149"/>
      <c r="TGQ9" s="149"/>
      <c r="TGR9" s="149"/>
      <c r="TGS9" s="149"/>
      <c r="TGT9" s="149"/>
      <c r="TGU9" s="149"/>
      <c r="TGV9" s="149"/>
      <c r="TGW9" s="149"/>
      <c r="TGX9" s="149"/>
      <c r="TGY9" s="149"/>
      <c r="TGZ9" s="149"/>
      <c r="THA9" s="149"/>
      <c r="THB9" s="149"/>
      <c r="THC9" s="149"/>
      <c r="THD9" s="149"/>
      <c r="THE9" s="149"/>
      <c r="THF9" s="149"/>
      <c r="THG9" s="149"/>
      <c r="THH9" s="149"/>
      <c r="THI9" s="149"/>
      <c r="THJ9" s="149"/>
      <c r="THK9" s="149"/>
      <c r="THL9" s="149"/>
      <c r="THM9" s="149"/>
      <c r="THN9" s="149"/>
      <c r="THO9" s="149"/>
      <c r="THP9" s="149"/>
      <c r="THQ9" s="149"/>
      <c r="THR9" s="149"/>
      <c r="THS9" s="149"/>
      <c r="THT9" s="149"/>
      <c r="THU9" s="149"/>
      <c r="THV9" s="149"/>
      <c r="THW9" s="149"/>
      <c r="THX9" s="149"/>
      <c r="THY9" s="149"/>
      <c r="THZ9" s="149"/>
      <c r="TIA9" s="149"/>
      <c r="TIB9" s="149"/>
      <c r="TIC9" s="149"/>
      <c r="TID9" s="149"/>
      <c r="TIE9" s="149"/>
      <c r="TIF9" s="149"/>
      <c r="TIG9" s="149"/>
      <c r="TIH9" s="149"/>
      <c r="TII9" s="149"/>
      <c r="TIJ9" s="149"/>
      <c r="TIK9" s="149"/>
      <c r="TIL9" s="149"/>
      <c r="TIM9" s="149"/>
      <c r="TIN9" s="149"/>
      <c r="TIO9" s="149"/>
      <c r="TIP9" s="149"/>
      <c r="TIQ9" s="149"/>
      <c r="TIR9" s="149"/>
      <c r="TIS9" s="149"/>
      <c r="TIT9" s="149"/>
      <c r="TIU9" s="149"/>
      <c r="TIV9" s="149"/>
      <c r="TIW9" s="149"/>
      <c r="TIX9" s="149"/>
      <c r="TIY9" s="149"/>
      <c r="TIZ9" s="149"/>
      <c r="TJA9" s="149"/>
      <c r="TJB9" s="149"/>
      <c r="TJC9" s="149"/>
      <c r="TJD9" s="149"/>
      <c r="TJE9" s="149"/>
      <c r="TJF9" s="149"/>
      <c r="TJG9" s="149"/>
      <c r="TJH9" s="149"/>
      <c r="TJI9" s="149"/>
      <c r="TJJ9" s="149"/>
      <c r="TJK9" s="149"/>
      <c r="TJL9" s="149"/>
      <c r="TJM9" s="149"/>
      <c r="TJN9" s="149"/>
      <c r="TJO9" s="149"/>
      <c r="TJP9" s="149"/>
      <c r="TJQ9" s="149"/>
      <c r="TJR9" s="149"/>
      <c r="TJS9" s="149"/>
      <c r="TJT9" s="149"/>
      <c r="TJU9" s="149"/>
      <c r="TJV9" s="149"/>
      <c r="TJW9" s="149"/>
      <c r="TJX9" s="149"/>
      <c r="TJY9" s="149"/>
      <c r="TJZ9" s="149"/>
      <c r="TKA9" s="149"/>
      <c r="TKB9" s="149"/>
      <c r="TKC9" s="149"/>
      <c r="TKD9" s="149"/>
      <c r="TKE9" s="149"/>
      <c r="TKF9" s="149"/>
      <c r="TKG9" s="149"/>
      <c r="TKH9" s="149"/>
      <c r="TKI9" s="149"/>
      <c r="TKJ9" s="149"/>
      <c r="TKK9" s="149"/>
      <c r="TKL9" s="149"/>
      <c r="TKM9" s="149"/>
      <c r="TKN9" s="149"/>
      <c r="TKO9" s="149"/>
      <c r="TKP9" s="149"/>
      <c r="TKQ9" s="149"/>
      <c r="TKR9" s="149"/>
      <c r="TKS9" s="149"/>
      <c r="TKT9" s="149"/>
      <c r="TKU9" s="149"/>
      <c r="TKV9" s="149"/>
      <c r="TKW9" s="149"/>
      <c r="TKX9" s="149"/>
      <c r="TKY9" s="149"/>
      <c r="TKZ9" s="149"/>
      <c r="TLA9" s="149"/>
      <c r="TLB9" s="149"/>
      <c r="TLC9" s="149"/>
      <c r="TLD9" s="149"/>
      <c r="TLE9" s="149"/>
      <c r="TLF9" s="149"/>
      <c r="TLG9" s="149"/>
      <c r="TLH9" s="149"/>
      <c r="TLI9" s="149"/>
      <c r="TLJ9" s="149"/>
      <c r="TLK9" s="149"/>
      <c r="TLL9" s="149"/>
      <c r="TLM9" s="149"/>
      <c r="TLN9" s="149"/>
      <c r="TLO9" s="149"/>
      <c r="TLP9" s="149"/>
      <c r="TLQ9" s="149"/>
      <c r="TLR9" s="149"/>
      <c r="TLS9" s="149"/>
      <c r="TLT9" s="149"/>
      <c r="TLU9" s="149"/>
      <c r="TLV9" s="149"/>
      <c r="TLW9" s="149"/>
      <c r="TLX9" s="149"/>
      <c r="TLY9" s="149"/>
      <c r="TLZ9" s="149"/>
      <c r="TMA9" s="149"/>
      <c r="TMB9" s="149"/>
      <c r="TMC9" s="149"/>
      <c r="TMD9" s="149"/>
      <c r="TME9" s="149"/>
      <c r="TMF9" s="149"/>
      <c r="TMG9" s="149"/>
      <c r="TMH9" s="149"/>
      <c r="TMI9" s="149"/>
      <c r="TMJ9" s="149"/>
      <c r="TMK9" s="149"/>
      <c r="TML9" s="149"/>
      <c r="TMM9" s="149"/>
      <c r="TMN9" s="149"/>
      <c r="TMO9" s="149"/>
      <c r="TMP9" s="149"/>
      <c r="TMQ9" s="149"/>
      <c r="TMR9" s="149"/>
      <c r="TMS9" s="149"/>
      <c r="TMT9" s="149"/>
      <c r="TMU9" s="149"/>
      <c r="TMV9" s="149"/>
      <c r="TMW9" s="149"/>
      <c r="TMX9" s="149"/>
      <c r="TMY9" s="149"/>
      <c r="TMZ9" s="149"/>
      <c r="TNA9" s="149"/>
      <c r="TNB9" s="149"/>
      <c r="TNC9" s="149"/>
      <c r="TND9" s="149"/>
      <c r="TNE9" s="149"/>
      <c r="TNF9" s="149"/>
      <c r="TNG9" s="149"/>
      <c r="TNH9" s="149"/>
      <c r="TNI9" s="149"/>
      <c r="TNJ9" s="149"/>
      <c r="TNK9" s="149"/>
      <c r="TNL9" s="149"/>
      <c r="TNM9" s="149"/>
      <c r="TNN9" s="149"/>
      <c r="TNO9" s="149"/>
      <c r="TNP9" s="149"/>
      <c r="TNQ9" s="149"/>
      <c r="TNR9" s="149"/>
      <c r="TNS9" s="149"/>
      <c r="TNT9" s="149"/>
      <c r="TNU9" s="149"/>
      <c r="TNV9" s="149"/>
      <c r="TNW9" s="149"/>
      <c r="TNX9" s="149"/>
      <c r="TNY9" s="149"/>
      <c r="TNZ9" s="149"/>
      <c r="TOA9" s="149"/>
      <c r="TOB9" s="149"/>
      <c r="TOC9" s="149"/>
      <c r="TOD9" s="149"/>
      <c r="TOE9" s="149"/>
      <c r="TOF9" s="149"/>
      <c r="TOG9" s="149"/>
      <c r="TOH9" s="149"/>
      <c r="TOI9" s="149"/>
      <c r="TOJ9" s="149"/>
      <c r="TOK9" s="149"/>
      <c r="TOL9" s="149"/>
      <c r="TOM9" s="149"/>
      <c r="TON9" s="149"/>
      <c r="TOO9" s="149"/>
      <c r="TOP9" s="149"/>
      <c r="TOQ9" s="149"/>
      <c r="TOR9" s="149"/>
      <c r="TOS9" s="149"/>
      <c r="TOT9" s="149"/>
      <c r="TOU9" s="149"/>
      <c r="TOV9" s="149"/>
      <c r="TOW9" s="149"/>
      <c r="TOX9" s="149"/>
      <c r="TOY9" s="149"/>
      <c r="TOZ9" s="149"/>
      <c r="TPA9" s="149"/>
      <c r="TPB9" s="149"/>
      <c r="TPC9" s="149"/>
      <c r="TPD9" s="149"/>
      <c r="TPE9" s="149"/>
      <c r="TPF9" s="149"/>
      <c r="TPG9" s="149"/>
      <c r="TPH9" s="149"/>
      <c r="TPI9" s="149"/>
      <c r="TPJ9" s="149"/>
      <c r="TPK9" s="149"/>
      <c r="TPL9" s="149"/>
      <c r="TPM9" s="149"/>
      <c r="TPN9" s="149"/>
      <c r="TPO9" s="149"/>
      <c r="TPP9" s="149"/>
      <c r="TPQ9" s="149"/>
      <c r="TPR9" s="149"/>
      <c r="TPS9" s="149"/>
      <c r="TPT9" s="149"/>
      <c r="TPU9" s="149"/>
      <c r="TPV9" s="149"/>
      <c r="TPW9" s="149"/>
      <c r="TPX9" s="149"/>
      <c r="TPY9" s="149"/>
      <c r="TPZ9" s="149"/>
      <c r="TQA9" s="149"/>
      <c r="TQB9" s="149"/>
      <c r="TQC9" s="149"/>
      <c r="TQD9" s="149"/>
      <c r="TQE9" s="149"/>
      <c r="TQF9" s="149"/>
      <c r="TQG9" s="149"/>
      <c r="TQH9" s="149"/>
      <c r="TQI9" s="149"/>
      <c r="TQJ9" s="149"/>
      <c r="TQK9" s="149"/>
      <c r="TQL9" s="149"/>
      <c r="TQM9" s="149"/>
      <c r="TQN9" s="149"/>
      <c r="TQO9" s="149"/>
      <c r="TQP9" s="149"/>
      <c r="TQQ9" s="149"/>
      <c r="TQR9" s="149"/>
      <c r="TQS9" s="149"/>
      <c r="TQT9" s="149"/>
      <c r="TQU9" s="149"/>
      <c r="TQV9" s="149"/>
      <c r="TQW9" s="149"/>
      <c r="TQX9" s="149"/>
      <c r="TQY9" s="149"/>
      <c r="TQZ9" s="149"/>
      <c r="TRA9" s="149"/>
      <c r="TRB9" s="149"/>
      <c r="TRC9" s="149"/>
      <c r="TRD9" s="149"/>
      <c r="TRE9" s="149"/>
      <c r="TRF9" s="149"/>
      <c r="TRG9" s="149"/>
      <c r="TRH9" s="149"/>
      <c r="TRI9" s="149"/>
      <c r="TRJ9" s="149"/>
      <c r="TRK9" s="149"/>
      <c r="TRL9" s="149"/>
      <c r="TRM9" s="149"/>
      <c r="TRN9" s="149"/>
      <c r="TRO9" s="149"/>
      <c r="TRP9" s="149"/>
      <c r="TRQ9" s="149"/>
      <c r="TRR9" s="149"/>
      <c r="TRS9" s="149"/>
      <c r="TRT9" s="149"/>
      <c r="TRU9" s="149"/>
      <c r="TRV9" s="149"/>
      <c r="TRW9" s="149"/>
      <c r="TRX9" s="149"/>
      <c r="TRY9" s="149"/>
      <c r="TRZ9" s="149"/>
      <c r="TSA9" s="149"/>
      <c r="TSB9" s="149"/>
      <c r="TSC9" s="149"/>
      <c r="TSD9" s="149"/>
      <c r="TSE9" s="149"/>
      <c r="TSF9" s="149"/>
      <c r="TSG9" s="149"/>
      <c r="TSH9" s="149"/>
      <c r="TSI9" s="149"/>
      <c r="TSJ9" s="149"/>
      <c r="TSK9" s="149"/>
      <c r="TSL9" s="149"/>
      <c r="TSM9" s="149"/>
      <c r="TSN9" s="149"/>
      <c r="TSO9" s="149"/>
      <c r="TSP9" s="149"/>
      <c r="TSQ9" s="149"/>
      <c r="TSR9" s="149"/>
      <c r="TSS9" s="149"/>
      <c r="TST9" s="149"/>
      <c r="TSU9" s="149"/>
      <c r="TSV9" s="149"/>
      <c r="TSW9" s="149"/>
      <c r="TSX9" s="149"/>
      <c r="TSY9" s="149"/>
      <c r="TSZ9" s="149"/>
      <c r="TTA9" s="149"/>
      <c r="TTB9" s="149"/>
      <c r="TTC9" s="149"/>
      <c r="TTD9" s="149"/>
      <c r="TTE9" s="149"/>
      <c r="TTF9" s="149"/>
      <c r="TTG9" s="149"/>
      <c r="TTH9" s="149"/>
      <c r="TTI9" s="149"/>
      <c r="TTJ9" s="149"/>
      <c r="TTK9" s="149"/>
      <c r="TTL9" s="149"/>
      <c r="TTM9" s="149"/>
      <c r="TTN9" s="149"/>
      <c r="TTO9" s="149"/>
      <c r="TTP9" s="149"/>
      <c r="TTQ9" s="149"/>
      <c r="TTR9" s="149"/>
      <c r="TTS9" s="149"/>
      <c r="TTT9" s="149"/>
      <c r="TTU9" s="149"/>
      <c r="TTV9" s="149"/>
      <c r="TTW9" s="149"/>
      <c r="TTX9" s="149"/>
      <c r="TTY9" s="149"/>
      <c r="TTZ9" s="149"/>
      <c r="TUA9" s="149"/>
      <c r="TUB9" s="149"/>
      <c r="TUC9" s="149"/>
      <c r="TUD9" s="149"/>
      <c r="TUE9" s="149"/>
      <c r="TUF9" s="149"/>
      <c r="TUG9" s="149"/>
      <c r="TUH9" s="149"/>
      <c r="TUI9" s="149"/>
      <c r="TUJ9" s="149"/>
      <c r="TUK9" s="149"/>
      <c r="TUL9" s="149"/>
      <c r="TUM9" s="149"/>
      <c r="TUN9" s="149"/>
      <c r="TUO9" s="149"/>
      <c r="TUP9" s="149"/>
      <c r="TUQ9" s="149"/>
      <c r="TUR9" s="149"/>
      <c r="TUS9" s="149"/>
      <c r="TUT9" s="149"/>
      <c r="TUU9" s="149"/>
      <c r="TUV9" s="149"/>
      <c r="TUW9" s="149"/>
      <c r="TUX9" s="149"/>
      <c r="TUY9" s="149"/>
      <c r="TUZ9" s="149"/>
      <c r="TVA9" s="149"/>
      <c r="TVB9" s="149"/>
      <c r="TVC9" s="149"/>
      <c r="TVD9" s="149"/>
      <c r="TVE9" s="149"/>
      <c r="TVF9" s="149"/>
      <c r="TVG9" s="149"/>
      <c r="TVH9" s="149"/>
      <c r="TVI9" s="149"/>
      <c r="TVJ9" s="149"/>
      <c r="TVK9" s="149"/>
      <c r="TVL9" s="149"/>
      <c r="TVM9" s="149"/>
      <c r="TVN9" s="149"/>
      <c r="TVO9" s="149"/>
      <c r="TVP9" s="149"/>
      <c r="TVQ9" s="149"/>
      <c r="TVR9" s="149"/>
      <c r="TVS9" s="149"/>
      <c r="TVT9" s="149"/>
      <c r="TVU9" s="149"/>
      <c r="TVV9" s="149"/>
      <c r="TVW9" s="149"/>
      <c r="TVX9" s="149"/>
      <c r="TVY9" s="149"/>
      <c r="TVZ9" s="149"/>
      <c r="TWA9" s="149"/>
      <c r="TWB9" s="149"/>
      <c r="TWC9" s="149"/>
      <c r="TWD9" s="149"/>
      <c r="TWE9" s="149"/>
      <c r="TWF9" s="149"/>
      <c r="TWG9" s="149"/>
      <c r="TWH9" s="149"/>
      <c r="TWI9" s="149"/>
      <c r="TWJ9" s="149"/>
      <c r="TWK9" s="149"/>
      <c r="TWL9" s="149"/>
      <c r="TWM9" s="149"/>
      <c r="TWN9" s="149"/>
      <c r="TWO9" s="149"/>
      <c r="TWP9" s="149"/>
      <c r="TWQ9" s="149"/>
      <c r="TWR9" s="149"/>
      <c r="TWS9" s="149"/>
      <c r="TWT9" s="149"/>
      <c r="TWU9" s="149"/>
      <c r="TWV9" s="149"/>
      <c r="TWW9" s="149"/>
      <c r="TWX9" s="149"/>
      <c r="TWY9" s="149"/>
      <c r="TWZ9" s="149"/>
      <c r="TXA9" s="149"/>
      <c r="TXB9" s="149"/>
      <c r="TXC9" s="149"/>
      <c r="TXD9" s="149"/>
      <c r="TXE9" s="149"/>
      <c r="TXF9" s="149"/>
      <c r="TXG9" s="149"/>
      <c r="TXH9" s="149"/>
      <c r="TXI9" s="149"/>
      <c r="TXJ9" s="149"/>
      <c r="TXK9" s="149"/>
      <c r="TXL9" s="149"/>
      <c r="TXM9" s="149"/>
      <c r="TXN9" s="149"/>
      <c r="TXO9" s="149"/>
      <c r="TXP9" s="149"/>
      <c r="TXQ9" s="149"/>
      <c r="TXR9" s="149"/>
      <c r="TXS9" s="149"/>
      <c r="TXT9" s="149"/>
      <c r="TXU9" s="149"/>
      <c r="TXV9" s="149"/>
      <c r="TXW9" s="149"/>
      <c r="TXX9" s="149"/>
      <c r="TXY9" s="149"/>
      <c r="TXZ9" s="149"/>
      <c r="TYA9" s="149"/>
      <c r="TYB9" s="149"/>
      <c r="TYC9" s="149"/>
      <c r="TYD9" s="149"/>
      <c r="TYE9" s="149"/>
      <c r="TYF9" s="149"/>
      <c r="TYG9" s="149"/>
      <c r="TYH9" s="149"/>
      <c r="TYI9" s="149"/>
      <c r="TYJ9" s="149"/>
      <c r="TYK9" s="149"/>
      <c r="TYL9" s="149"/>
      <c r="TYM9" s="149"/>
      <c r="TYN9" s="149"/>
      <c r="TYO9" s="149"/>
      <c r="TYP9" s="149"/>
      <c r="TYQ9" s="149"/>
      <c r="TYR9" s="149"/>
      <c r="TYS9" s="149"/>
      <c r="TYT9" s="149"/>
      <c r="TYU9" s="149"/>
      <c r="TYV9" s="149"/>
      <c r="TYW9" s="149"/>
      <c r="TYX9" s="149"/>
      <c r="TYY9" s="149"/>
      <c r="TYZ9" s="149"/>
      <c r="TZA9" s="149"/>
      <c r="TZB9" s="149"/>
      <c r="TZC9" s="149"/>
      <c r="TZD9" s="149"/>
      <c r="TZE9" s="149"/>
      <c r="TZF9" s="149"/>
      <c r="TZG9" s="149"/>
      <c r="TZH9" s="149"/>
      <c r="TZI9" s="149"/>
      <c r="TZJ9" s="149"/>
      <c r="TZK9" s="149"/>
      <c r="TZL9" s="149"/>
      <c r="TZM9" s="149"/>
      <c r="TZN9" s="149"/>
      <c r="TZO9" s="149"/>
      <c r="TZP9" s="149"/>
      <c r="TZQ9" s="149"/>
      <c r="TZR9" s="149"/>
      <c r="TZS9" s="149"/>
      <c r="TZT9" s="149"/>
      <c r="TZU9" s="149"/>
      <c r="TZV9" s="149"/>
      <c r="TZW9" s="149"/>
      <c r="TZX9" s="149"/>
      <c r="TZY9" s="149"/>
      <c r="TZZ9" s="149"/>
      <c r="UAA9" s="149"/>
      <c r="UAB9" s="149"/>
      <c r="UAC9" s="149"/>
      <c r="UAD9" s="149"/>
      <c r="UAE9" s="149"/>
      <c r="UAF9" s="149"/>
      <c r="UAG9" s="149"/>
      <c r="UAH9" s="149"/>
      <c r="UAI9" s="149"/>
      <c r="UAJ9" s="149"/>
      <c r="UAK9" s="149"/>
      <c r="UAL9" s="149"/>
      <c r="UAM9" s="149"/>
      <c r="UAN9" s="149"/>
      <c r="UAO9" s="149"/>
      <c r="UAP9" s="149"/>
      <c r="UAQ9" s="149"/>
      <c r="UAR9" s="149"/>
      <c r="UAS9" s="149"/>
      <c r="UAT9" s="149"/>
      <c r="UAU9" s="149"/>
      <c r="UAV9" s="149"/>
      <c r="UAW9" s="149"/>
      <c r="UAX9" s="149"/>
      <c r="UAY9" s="149"/>
      <c r="UAZ9" s="149"/>
      <c r="UBA9" s="149"/>
      <c r="UBB9" s="149"/>
      <c r="UBC9" s="149"/>
      <c r="UBD9" s="149"/>
      <c r="UBE9" s="149"/>
      <c r="UBF9" s="149"/>
      <c r="UBG9" s="149"/>
      <c r="UBH9" s="149"/>
      <c r="UBI9" s="149"/>
      <c r="UBJ9" s="149"/>
      <c r="UBK9" s="149"/>
      <c r="UBL9" s="149"/>
      <c r="UBM9" s="149"/>
      <c r="UBN9" s="149"/>
      <c r="UBO9" s="149"/>
      <c r="UBP9" s="149"/>
      <c r="UBQ9" s="149"/>
      <c r="UBR9" s="149"/>
      <c r="UBS9" s="149"/>
      <c r="UBT9" s="149"/>
      <c r="UBU9" s="149"/>
      <c r="UBV9" s="149"/>
      <c r="UBW9" s="149"/>
      <c r="UBX9" s="149"/>
      <c r="UBY9" s="149"/>
      <c r="UBZ9" s="149"/>
      <c r="UCA9" s="149"/>
      <c r="UCB9" s="149"/>
      <c r="UCC9" s="149"/>
      <c r="UCD9" s="149"/>
      <c r="UCE9" s="149"/>
      <c r="UCF9" s="149"/>
      <c r="UCG9" s="149"/>
      <c r="UCH9" s="149"/>
      <c r="UCI9" s="149"/>
      <c r="UCJ9" s="149"/>
      <c r="UCK9" s="149"/>
      <c r="UCL9" s="149"/>
      <c r="UCM9" s="149"/>
      <c r="UCN9" s="149"/>
      <c r="UCO9" s="149"/>
      <c r="UCP9" s="149"/>
      <c r="UCQ9" s="149"/>
      <c r="UCR9" s="149"/>
      <c r="UCS9" s="149"/>
      <c r="UCT9" s="149"/>
      <c r="UCU9" s="149"/>
      <c r="UCV9" s="149"/>
      <c r="UCW9" s="149"/>
      <c r="UCX9" s="149"/>
      <c r="UCY9" s="149"/>
      <c r="UCZ9" s="149"/>
      <c r="UDA9" s="149"/>
      <c r="UDB9" s="149"/>
      <c r="UDC9" s="149"/>
      <c r="UDD9" s="149"/>
      <c r="UDE9" s="149"/>
      <c r="UDF9" s="149"/>
      <c r="UDG9" s="149"/>
      <c r="UDH9" s="149"/>
      <c r="UDI9" s="149"/>
      <c r="UDJ9" s="149"/>
      <c r="UDK9" s="149"/>
      <c r="UDL9" s="149"/>
      <c r="UDM9" s="149"/>
      <c r="UDN9" s="149"/>
      <c r="UDO9" s="149"/>
      <c r="UDP9" s="149"/>
      <c r="UDQ9" s="149"/>
      <c r="UDR9" s="149"/>
      <c r="UDS9" s="149"/>
      <c r="UDT9" s="149"/>
      <c r="UDU9" s="149"/>
      <c r="UDV9" s="149"/>
      <c r="UDW9" s="149"/>
      <c r="UDX9" s="149"/>
      <c r="UDY9" s="149"/>
      <c r="UDZ9" s="149"/>
      <c r="UEA9" s="149"/>
      <c r="UEB9" s="149"/>
      <c r="UEC9" s="149"/>
      <c r="UED9" s="149"/>
      <c r="UEE9" s="149"/>
      <c r="UEF9" s="149"/>
      <c r="UEG9" s="149"/>
      <c r="UEH9" s="149"/>
      <c r="UEI9" s="149"/>
      <c r="UEJ9" s="149"/>
      <c r="UEK9" s="149"/>
      <c r="UEL9" s="149"/>
      <c r="UEM9" s="149"/>
      <c r="UEN9" s="149"/>
      <c r="UEO9" s="149"/>
      <c r="UEP9" s="149"/>
      <c r="UEQ9" s="149"/>
      <c r="UER9" s="149"/>
      <c r="UES9" s="149"/>
      <c r="UET9" s="149"/>
      <c r="UEU9" s="149"/>
      <c r="UEV9" s="149"/>
      <c r="UEW9" s="149"/>
      <c r="UEX9" s="149"/>
      <c r="UEY9" s="149"/>
      <c r="UEZ9" s="149"/>
      <c r="UFA9" s="149"/>
      <c r="UFB9" s="149"/>
      <c r="UFC9" s="149"/>
      <c r="UFD9" s="149"/>
      <c r="UFE9" s="149"/>
      <c r="UFF9" s="149"/>
      <c r="UFG9" s="149"/>
      <c r="UFH9" s="149"/>
      <c r="UFI9" s="149"/>
      <c r="UFJ9" s="149"/>
      <c r="UFK9" s="149"/>
      <c r="UFL9" s="149"/>
      <c r="UFM9" s="149"/>
      <c r="UFN9" s="149"/>
      <c r="UFO9" s="149"/>
      <c r="UFP9" s="149"/>
      <c r="UFQ9" s="149"/>
      <c r="UFR9" s="149"/>
      <c r="UFS9" s="149"/>
      <c r="UFT9" s="149"/>
      <c r="UFU9" s="149"/>
      <c r="UFV9" s="149"/>
      <c r="UFW9" s="149"/>
      <c r="UFX9" s="149"/>
      <c r="UFY9" s="149"/>
      <c r="UFZ9" s="149"/>
      <c r="UGA9" s="149"/>
      <c r="UGB9" s="149"/>
      <c r="UGC9" s="149"/>
      <c r="UGD9" s="149"/>
      <c r="UGE9" s="149"/>
      <c r="UGF9" s="149"/>
      <c r="UGG9" s="149"/>
      <c r="UGH9" s="149"/>
      <c r="UGI9" s="149"/>
      <c r="UGJ9" s="149"/>
      <c r="UGK9" s="149"/>
      <c r="UGL9" s="149"/>
      <c r="UGM9" s="149"/>
      <c r="UGN9" s="149"/>
      <c r="UGO9" s="149"/>
      <c r="UGP9" s="149"/>
      <c r="UGQ9" s="149"/>
      <c r="UGR9" s="149"/>
      <c r="UGS9" s="149"/>
      <c r="UGT9" s="149"/>
      <c r="UGU9" s="149"/>
      <c r="UGV9" s="149"/>
      <c r="UGW9" s="149"/>
      <c r="UGX9" s="149"/>
      <c r="UGY9" s="149"/>
      <c r="UGZ9" s="149"/>
      <c r="UHA9" s="149"/>
      <c r="UHB9" s="149"/>
      <c r="UHC9" s="149"/>
      <c r="UHD9" s="149"/>
      <c r="UHE9" s="149"/>
      <c r="UHF9" s="149"/>
      <c r="UHG9" s="149"/>
      <c r="UHH9" s="149"/>
      <c r="UHI9" s="149"/>
      <c r="UHJ9" s="149"/>
      <c r="UHK9" s="149"/>
      <c r="UHL9" s="149"/>
      <c r="UHM9" s="149"/>
      <c r="UHN9" s="149"/>
      <c r="UHO9" s="149"/>
      <c r="UHP9" s="149"/>
      <c r="UHQ9" s="149"/>
      <c r="UHR9" s="149"/>
      <c r="UHS9" s="149"/>
      <c r="UHT9" s="149"/>
      <c r="UHU9" s="149"/>
      <c r="UHV9" s="149"/>
      <c r="UHW9" s="149"/>
      <c r="UHX9" s="149"/>
      <c r="UHY9" s="149"/>
      <c r="UHZ9" s="149"/>
      <c r="UIA9" s="149"/>
      <c r="UIB9" s="149"/>
      <c r="UIC9" s="149"/>
      <c r="UID9" s="149"/>
      <c r="UIE9" s="149"/>
      <c r="UIF9" s="149"/>
      <c r="UIG9" s="149"/>
      <c r="UIH9" s="149"/>
      <c r="UII9" s="149"/>
      <c r="UIJ9" s="149"/>
      <c r="UIK9" s="149"/>
      <c r="UIL9" s="149"/>
      <c r="UIM9" s="149"/>
      <c r="UIN9" s="149"/>
      <c r="UIO9" s="149"/>
      <c r="UIP9" s="149"/>
      <c r="UIQ9" s="149"/>
      <c r="UIR9" s="149"/>
      <c r="UIS9" s="149"/>
      <c r="UIT9" s="149"/>
      <c r="UIU9" s="149"/>
      <c r="UIV9" s="149"/>
      <c r="UIW9" s="149"/>
      <c r="UIX9" s="149"/>
      <c r="UIY9" s="149"/>
      <c r="UIZ9" s="149"/>
      <c r="UJA9" s="149"/>
      <c r="UJB9" s="149"/>
      <c r="UJC9" s="149"/>
      <c r="UJD9" s="149"/>
      <c r="UJE9" s="149"/>
      <c r="UJF9" s="149"/>
      <c r="UJG9" s="149"/>
      <c r="UJH9" s="149"/>
      <c r="UJI9" s="149"/>
      <c r="UJJ9" s="149"/>
      <c r="UJK9" s="149"/>
      <c r="UJL9" s="149"/>
      <c r="UJM9" s="149"/>
      <c r="UJN9" s="149"/>
      <c r="UJO9" s="149"/>
      <c r="UJP9" s="149"/>
      <c r="UJQ9" s="149"/>
      <c r="UJR9" s="149"/>
      <c r="UJS9" s="149"/>
      <c r="UJT9" s="149"/>
      <c r="UJU9" s="149"/>
      <c r="UJV9" s="149"/>
      <c r="UJW9" s="149"/>
      <c r="UJX9" s="149"/>
      <c r="UJY9" s="149"/>
      <c r="UJZ9" s="149"/>
      <c r="UKA9" s="149"/>
      <c r="UKB9" s="149"/>
      <c r="UKC9" s="149"/>
      <c r="UKD9" s="149"/>
      <c r="UKE9" s="149"/>
      <c r="UKF9" s="149"/>
      <c r="UKG9" s="149"/>
      <c r="UKH9" s="149"/>
      <c r="UKI9" s="149"/>
      <c r="UKJ9" s="149"/>
      <c r="UKK9" s="149"/>
      <c r="UKL9" s="149"/>
      <c r="UKM9" s="149"/>
      <c r="UKN9" s="149"/>
      <c r="UKO9" s="149"/>
      <c r="UKP9" s="149"/>
      <c r="UKQ9" s="149"/>
      <c r="UKR9" s="149"/>
      <c r="UKS9" s="149"/>
      <c r="UKT9" s="149"/>
      <c r="UKU9" s="149"/>
      <c r="UKV9" s="149"/>
      <c r="UKW9" s="149"/>
      <c r="UKX9" s="149"/>
      <c r="UKY9" s="149"/>
      <c r="UKZ9" s="149"/>
      <c r="ULA9" s="149"/>
      <c r="ULB9" s="149"/>
      <c r="ULC9" s="149"/>
      <c r="ULD9" s="149"/>
      <c r="ULE9" s="149"/>
      <c r="ULF9" s="149"/>
      <c r="ULG9" s="149"/>
      <c r="ULH9" s="149"/>
      <c r="ULI9" s="149"/>
      <c r="ULJ9" s="149"/>
      <c r="ULK9" s="149"/>
      <c r="ULL9" s="149"/>
      <c r="ULM9" s="149"/>
      <c r="ULN9" s="149"/>
      <c r="ULO9" s="149"/>
      <c r="ULP9" s="149"/>
      <c r="ULQ9" s="149"/>
      <c r="ULR9" s="149"/>
      <c r="ULS9" s="149"/>
      <c r="ULT9" s="149"/>
      <c r="ULU9" s="149"/>
      <c r="ULV9" s="149"/>
      <c r="ULW9" s="149"/>
      <c r="ULX9" s="149"/>
      <c r="ULY9" s="149"/>
      <c r="ULZ9" s="149"/>
      <c r="UMA9" s="149"/>
      <c r="UMB9" s="149"/>
      <c r="UMC9" s="149"/>
      <c r="UMD9" s="149"/>
      <c r="UME9" s="149"/>
      <c r="UMF9" s="149"/>
      <c r="UMG9" s="149"/>
      <c r="UMH9" s="149"/>
      <c r="UMI9" s="149"/>
      <c r="UMJ9" s="149"/>
      <c r="UMK9" s="149"/>
      <c r="UML9" s="149"/>
      <c r="UMM9" s="149"/>
      <c r="UMN9" s="149"/>
      <c r="UMO9" s="149"/>
      <c r="UMP9" s="149"/>
      <c r="UMQ9" s="149"/>
      <c r="UMR9" s="149"/>
      <c r="UMS9" s="149"/>
      <c r="UMT9" s="149"/>
      <c r="UMU9" s="149"/>
      <c r="UMV9" s="149"/>
      <c r="UMW9" s="149"/>
      <c r="UMX9" s="149"/>
      <c r="UMY9" s="149"/>
      <c r="UMZ9" s="149"/>
      <c r="UNA9" s="149"/>
      <c r="UNB9" s="149"/>
      <c r="UNC9" s="149"/>
      <c r="UND9" s="149"/>
      <c r="UNE9" s="149"/>
      <c r="UNF9" s="149"/>
      <c r="UNG9" s="149"/>
      <c r="UNH9" s="149"/>
      <c r="UNI9" s="149"/>
      <c r="UNJ9" s="149"/>
      <c r="UNK9" s="149"/>
      <c r="UNL9" s="149"/>
      <c r="UNM9" s="149"/>
      <c r="UNN9" s="149"/>
      <c r="UNO9" s="149"/>
      <c r="UNP9" s="149"/>
      <c r="UNQ9" s="149"/>
      <c r="UNR9" s="149"/>
      <c r="UNS9" s="149"/>
      <c r="UNT9" s="149"/>
      <c r="UNU9" s="149"/>
      <c r="UNV9" s="149"/>
      <c r="UNW9" s="149"/>
      <c r="UNX9" s="149"/>
      <c r="UNY9" s="149"/>
      <c r="UNZ9" s="149"/>
      <c r="UOA9" s="149"/>
      <c r="UOB9" s="149"/>
      <c r="UOC9" s="149"/>
      <c r="UOD9" s="149"/>
      <c r="UOE9" s="149"/>
      <c r="UOF9" s="149"/>
      <c r="UOG9" s="149"/>
      <c r="UOH9" s="149"/>
      <c r="UOI9" s="149"/>
      <c r="UOJ9" s="149"/>
      <c r="UOK9" s="149"/>
      <c r="UOL9" s="149"/>
      <c r="UOM9" s="149"/>
      <c r="UON9" s="149"/>
      <c r="UOO9" s="149"/>
      <c r="UOP9" s="149"/>
      <c r="UOQ9" s="149"/>
      <c r="UOR9" s="149"/>
      <c r="UOS9" s="149"/>
      <c r="UOT9" s="149"/>
      <c r="UOU9" s="149"/>
      <c r="UOV9" s="149"/>
      <c r="UOW9" s="149"/>
      <c r="UOX9" s="149"/>
      <c r="UOY9" s="149"/>
      <c r="UOZ9" s="149"/>
      <c r="UPA9" s="149"/>
      <c r="UPB9" s="149"/>
      <c r="UPC9" s="149"/>
      <c r="UPD9" s="149"/>
      <c r="UPE9" s="149"/>
      <c r="UPF9" s="149"/>
      <c r="UPG9" s="149"/>
      <c r="UPH9" s="149"/>
      <c r="UPI9" s="149"/>
      <c r="UPJ9" s="149"/>
      <c r="UPK9" s="149"/>
      <c r="UPL9" s="149"/>
      <c r="UPM9" s="149"/>
      <c r="UPN9" s="149"/>
      <c r="UPO9" s="149"/>
      <c r="UPP9" s="149"/>
      <c r="UPQ9" s="149"/>
      <c r="UPR9" s="149"/>
      <c r="UPS9" s="149"/>
      <c r="UPT9" s="149"/>
      <c r="UPU9" s="149"/>
      <c r="UPV9" s="149"/>
      <c r="UPW9" s="149"/>
      <c r="UPX9" s="149"/>
      <c r="UPY9" s="149"/>
      <c r="UPZ9" s="149"/>
      <c r="UQA9" s="149"/>
      <c r="UQB9" s="149"/>
      <c r="UQC9" s="149"/>
      <c r="UQD9" s="149"/>
      <c r="UQE9" s="149"/>
      <c r="UQF9" s="149"/>
      <c r="UQG9" s="149"/>
      <c r="UQH9" s="149"/>
      <c r="UQI9" s="149"/>
      <c r="UQJ9" s="149"/>
      <c r="UQK9" s="149"/>
      <c r="UQL9" s="149"/>
      <c r="UQM9" s="149"/>
      <c r="UQN9" s="149"/>
      <c r="UQO9" s="149"/>
      <c r="UQP9" s="149"/>
      <c r="UQQ9" s="149"/>
      <c r="UQR9" s="149"/>
      <c r="UQS9" s="149"/>
      <c r="UQT9" s="149"/>
      <c r="UQU9" s="149"/>
      <c r="UQV9" s="149"/>
      <c r="UQW9" s="149"/>
      <c r="UQX9" s="149"/>
      <c r="UQY9" s="149"/>
      <c r="UQZ9" s="149"/>
      <c r="URA9" s="149"/>
      <c r="URB9" s="149"/>
      <c r="URC9" s="149"/>
      <c r="URD9" s="149"/>
      <c r="URE9" s="149"/>
      <c r="URF9" s="149"/>
      <c r="URG9" s="149"/>
      <c r="URH9" s="149"/>
      <c r="URI9" s="149"/>
      <c r="URJ9" s="149"/>
      <c r="URK9" s="149"/>
      <c r="URL9" s="149"/>
      <c r="URM9" s="149"/>
      <c r="URN9" s="149"/>
      <c r="URO9" s="149"/>
      <c r="URP9" s="149"/>
      <c r="URQ9" s="149"/>
      <c r="URR9" s="149"/>
      <c r="URS9" s="149"/>
      <c r="URT9" s="149"/>
      <c r="URU9" s="149"/>
      <c r="URV9" s="149"/>
      <c r="URW9" s="149"/>
      <c r="URX9" s="149"/>
      <c r="URY9" s="149"/>
      <c r="URZ9" s="149"/>
      <c r="USA9" s="149"/>
      <c r="USB9" s="149"/>
      <c r="USC9" s="149"/>
      <c r="USD9" s="149"/>
      <c r="USE9" s="149"/>
      <c r="USF9" s="149"/>
      <c r="USG9" s="149"/>
      <c r="USH9" s="149"/>
      <c r="USI9" s="149"/>
      <c r="USJ9" s="149"/>
      <c r="USK9" s="149"/>
      <c r="USL9" s="149"/>
      <c r="USM9" s="149"/>
      <c r="USN9" s="149"/>
      <c r="USO9" s="149"/>
      <c r="USP9" s="149"/>
      <c r="USQ9" s="149"/>
      <c r="USR9" s="149"/>
      <c r="USS9" s="149"/>
      <c r="UST9" s="149"/>
      <c r="USU9" s="149"/>
      <c r="USV9" s="149"/>
      <c r="USW9" s="149"/>
      <c r="USX9" s="149"/>
      <c r="USY9" s="149"/>
      <c r="USZ9" s="149"/>
      <c r="UTA9" s="149"/>
      <c r="UTB9" s="149"/>
      <c r="UTC9" s="149"/>
      <c r="UTD9" s="149"/>
      <c r="UTE9" s="149"/>
      <c r="UTF9" s="149"/>
      <c r="UTG9" s="149"/>
      <c r="UTH9" s="149"/>
      <c r="UTI9" s="149"/>
      <c r="UTJ9" s="149"/>
      <c r="UTK9" s="149"/>
      <c r="UTL9" s="149"/>
      <c r="UTM9" s="149"/>
      <c r="UTN9" s="149"/>
      <c r="UTO9" s="149"/>
      <c r="UTP9" s="149"/>
      <c r="UTQ9" s="149"/>
      <c r="UTR9" s="149"/>
      <c r="UTS9" s="149"/>
      <c r="UTT9" s="149"/>
      <c r="UTU9" s="149"/>
      <c r="UTV9" s="149"/>
      <c r="UTW9" s="149"/>
      <c r="UTX9" s="149"/>
      <c r="UTY9" s="149"/>
      <c r="UTZ9" s="149"/>
      <c r="UUA9" s="149"/>
      <c r="UUB9" s="149"/>
      <c r="UUC9" s="149"/>
      <c r="UUD9" s="149"/>
      <c r="UUE9" s="149"/>
      <c r="UUF9" s="149"/>
      <c r="UUG9" s="149"/>
      <c r="UUH9" s="149"/>
      <c r="UUI9" s="149"/>
      <c r="UUJ9" s="149"/>
      <c r="UUK9" s="149"/>
      <c r="UUL9" s="149"/>
      <c r="UUM9" s="149"/>
      <c r="UUN9" s="149"/>
      <c r="UUO9" s="149"/>
      <c r="UUP9" s="149"/>
      <c r="UUQ9" s="149"/>
      <c r="UUR9" s="149"/>
      <c r="UUS9" s="149"/>
      <c r="UUT9" s="149"/>
      <c r="UUU9" s="149"/>
      <c r="UUV9" s="149"/>
      <c r="UUW9" s="149"/>
      <c r="UUX9" s="149"/>
      <c r="UUY9" s="149"/>
      <c r="UUZ9" s="149"/>
      <c r="UVA9" s="149"/>
      <c r="UVB9" s="149"/>
      <c r="UVC9" s="149"/>
      <c r="UVD9" s="149"/>
      <c r="UVE9" s="149"/>
      <c r="UVF9" s="149"/>
      <c r="UVG9" s="149"/>
      <c r="UVH9" s="149"/>
      <c r="UVI9" s="149"/>
      <c r="UVJ9" s="149"/>
      <c r="UVK9" s="149"/>
      <c r="UVL9" s="149"/>
      <c r="UVM9" s="149"/>
      <c r="UVN9" s="149"/>
      <c r="UVO9" s="149"/>
      <c r="UVP9" s="149"/>
      <c r="UVQ9" s="149"/>
      <c r="UVR9" s="149"/>
      <c r="UVS9" s="149"/>
      <c r="UVT9" s="149"/>
      <c r="UVU9" s="149"/>
      <c r="UVV9" s="149"/>
      <c r="UVW9" s="149"/>
      <c r="UVX9" s="149"/>
      <c r="UVY9" s="149"/>
      <c r="UVZ9" s="149"/>
      <c r="UWA9" s="149"/>
      <c r="UWB9" s="149"/>
      <c r="UWC9" s="149"/>
      <c r="UWD9" s="149"/>
      <c r="UWE9" s="149"/>
      <c r="UWF9" s="149"/>
      <c r="UWG9" s="149"/>
      <c r="UWH9" s="149"/>
      <c r="UWI9" s="149"/>
      <c r="UWJ9" s="149"/>
      <c r="UWK9" s="149"/>
      <c r="UWL9" s="149"/>
      <c r="UWM9" s="149"/>
      <c r="UWN9" s="149"/>
      <c r="UWO9" s="149"/>
      <c r="UWP9" s="149"/>
      <c r="UWQ9" s="149"/>
      <c r="UWR9" s="149"/>
      <c r="UWS9" s="149"/>
      <c r="UWT9" s="149"/>
      <c r="UWU9" s="149"/>
      <c r="UWV9" s="149"/>
      <c r="UWW9" s="149"/>
      <c r="UWX9" s="149"/>
      <c r="UWY9" s="149"/>
      <c r="UWZ9" s="149"/>
      <c r="UXA9" s="149"/>
      <c r="UXB9" s="149"/>
      <c r="UXC9" s="149"/>
      <c r="UXD9" s="149"/>
      <c r="UXE9" s="149"/>
      <c r="UXF9" s="149"/>
      <c r="UXG9" s="149"/>
      <c r="UXH9" s="149"/>
      <c r="UXI9" s="149"/>
      <c r="UXJ9" s="149"/>
      <c r="UXK9" s="149"/>
      <c r="UXL9" s="149"/>
      <c r="UXM9" s="149"/>
      <c r="UXN9" s="149"/>
      <c r="UXO9" s="149"/>
      <c r="UXP9" s="149"/>
      <c r="UXQ9" s="149"/>
      <c r="UXR9" s="149"/>
      <c r="UXS9" s="149"/>
      <c r="UXT9" s="149"/>
      <c r="UXU9" s="149"/>
      <c r="UXV9" s="149"/>
      <c r="UXW9" s="149"/>
      <c r="UXX9" s="149"/>
      <c r="UXY9" s="149"/>
      <c r="UXZ9" s="149"/>
      <c r="UYA9" s="149"/>
      <c r="UYB9" s="149"/>
      <c r="UYC9" s="149"/>
      <c r="UYD9" s="149"/>
      <c r="UYE9" s="149"/>
      <c r="UYF9" s="149"/>
      <c r="UYG9" s="149"/>
      <c r="UYH9" s="149"/>
      <c r="UYI9" s="149"/>
      <c r="UYJ9" s="149"/>
      <c r="UYK9" s="149"/>
      <c r="UYL9" s="149"/>
      <c r="UYM9" s="149"/>
      <c r="UYN9" s="149"/>
      <c r="UYO9" s="149"/>
      <c r="UYP9" s="149"/>
      <c r="UYQ9" s="149"/>
      <c r="UYR9" s="149"/>
      <c r="UYS9" s="149"/>
      <c r="UYT9" s="149"/>
      <c r="UYU9" s="149"/>
      <c r="UYV9" s="149"/>
      <c r="UYW9" s="149"/>
      <c r="UYX9" s="149"/>
      <c r="UYY9" s="149"/>
      <c r="UYZ9" s="149"/>
      <c r="UZA9" s="149"/>
      <c r="UZB9" s="149"/>
      <c r="UZC9" s="149"/>
      <c r="UZD9" s="149"/>
      <c r="UZE9" s="149"/>
      <c r="UZF9" s="149"/>
      <c r="UZG9" s="149"/>
      <c r="UZH9" s="149"/>
      <c r="UZI9" s="149"/>
      <c r="UZJ9" s="149"/>
      <c r="UZK9" s="149"/>
      <c r="UZL9" s="149"/>
      <c r="UZM9" s="149"/>
      <c r="UZN9" s="149"/>
      <c r="UZO9" s="149"/>
      <c r="UZP9" s="149"/>
      <c r="UZQ9" s="149"/>
      <c r="UZR9" s="149"/>
      <c r="UZS9" s="149"/>
      <c r="UZT9" s="149"/>
      <c r="UZU9" s="149"/>
      <c r="UZV9" s="149"/>
      <c r="UZW9" s="149"/>
      <c r="UZX9" s="149"/>
      <c r="UZY9" s="149"/>
      <c r="UZZ9" s="149"/>
      <c r="VAA9" s="149"/>
      <c r="VAB9" s="149"/>
      <c r="VAC9" s="149"/>
      <c r="VAD9" s="149"/>
      <c r="VAE9" s="149"/>
      <c r="VAF9" s="149"/>
      <c r="VAG9" s="149"/>
      <c r="VAH9" s="149"/>
      <c r="VAI9" s="149"/>
      <c r="VAJ9" s="149"/>
      <c r="VAK9" s="149"/>
      <c r="VAL9" s="149"/>
      <c r="VAM9" s="149"/>
      <c r="VAN9" s="149"/>
      <c r="VAO9" s="149"/>
      <c r="VAP9" s="149"/>
      <c r="VAQ9" s="149"/>
      <c r="VAR9" s="149"/>
      <c r="VAS9" s="149"/>
      <c r="VAT9" s="149"/>
      <c r="VAU9" s="149"/>
      <c r="VAV9" s="149"/>
      <c r="VAW9" s="149"/>
      <c r="VAX9" s="149"/>
      <c r="VAY9" s="149"/>
      <c r="VAZ9" s="149"/>
      <c r="VBA9" s="149"/>
      <c r="VBB9" s="149"/>
      <c r="VBC9" s="149"/>
      <c r="VBD9" s="149"/>
      <c r="VBE9" s="149"/>
      <c r="VBF9" s="149"/>
      <c r="VBG9" s="149"/>
      <c r="VBH9" s="149"/>
      <c r="VBI9" s="149"/>
      <c r="VBJ9" s="149"/>
      <c r="VBK9" s="149"/>
      <c r="VBL9" s="149"/>
      <c r="VBM9" s="149"/>
      <c r="VBN9" s="149"/>
      <c r="VBO9" s="149"/>
      <c r="VBP9" s="149"/>
      <c r="VBQ9" s="149"/>
      <c r="VBR9" s="149"/>
      <c r="VBS9" s="149"/>
      <c r="VBT9" s="149"/>
      <c r="VBU9" s="149"/>
      <c r="VBV9" s="149"/>
      <c r="VBW9" s="149"/>
      <c r="VBX9" s="149"/>
      <c r="VBY9" s="149"/>
      <c r="VBZ9" s="149"/>
      <c r="VCA9" s="149"/>
      <c r="VCB9" s="149"/>
      <c r="VCC9" s="149"/>
      <c r="VCD9" s="149"/>
      <c r="VCE9" s="149"/>
      <c r="VCF9" s="149"/>
      <c r="VCG9" s="149"/>
      <c r="VCH9" s="149"/>
      <c r="VCI9" s="149"/>
      <c r="VCJ9" s="149"/>
      <c r="VCK9" s="149"/>
      <c r="VCL9" s="149"/>
      <c r="VCM9" s="149"/>
      <c r="VCN9" s="149"/>
      <c r="VCO9" s="149"/>
      <c r="VCP9" s="149"/>
      <c r="VCQ9" s="149"/>
      <c r="VCR9" s="149"/>
      <c r="VCS9" s="149"/>
      <c r="VCT9" s="149"/>
      <c r="VCU9" s="149"/>
      <c r="VCV9" s="149"/>
      <c r="VCW9" s="149"/>
      <c r="VCX9" s="149"/>
      <c r="VCY9" s="149"/>
      <c r="VCZ9" s="149"/>
      <c r="VDA9" s="149"/>
      <c r="VDB9" s="149"/>
      <c r="VDC9" s="149"/>
      <c r="VDD9" s="149"/>
      <c r="VDE9" s="149"/>
      <c r="VDF9" s="149"/>
      <c r="VDG9" s="149"/>
      <c r="VDH9" s="149"/>
      <c r="VDI9" s="149"/>
      <c r="VDJ9" s="149"/>
      <c r="VDK9" s="149"/>
      <c r="VDL9" s="149"/>
      <c r="VDM9" s="149"/>
      <c r="VDN9" s="149"/>
      <c r="VDO9" s="149"/>
      <c r="VDP9" s="149"/>
      <c r="VDQ9" s="149"/>
      <c r="VDR9" s="149"/>
      <c r="VDS9" s="149"/>
      <c r="VDT9" s="149"/>
      <c r="VDU9" s="149"/>
      <c r="VDV9" s="149"/>
      <c r="VDW9" s="149"/>
      <c r="VDX9" s="149"/>
      <c r="VDY9" s="149"/>
      <c r="VDZ9" s="149"/>
      <c r="VEA9" s="149"/>
      <c r="VEB9" s="149"/>
      <c r="VEC9" s="149"/>
      <c r="VED9" s="149"/>
      <c r="VEE9" s="149"/>
      <c r="VEF9" s="149"/>
      <c r="VEG9" s="149"/>
      <c r="VEH9" s="149"/>
      <c r="VEI9" s="149"/>
      <c r="VEJ9" s="149"/>
      <c r="VEK9" s="149"/>
      <c r="VEL9" s="149"/>
      <c r="VEM9" s="149"/>
      <c r="VEN9" s="149"/>
      <c r="VEO9" s="149"/>
      <c r="VEP9" s="149"/>
      <c r="VEQ9" s="149"/>
      <c r="VER9" s="149"/>
      <c r="VES9" s="149"/>
      <c r="VET9" s="149"/>
      <c r="VEU9" s="149"/>
      <c r="VEV9" s="149"/>
      <c r="VEW9" s="149"/>
      <c r="VEX9" s="149"/>
      <c r="VEY9" s="149"/>
      <c r="VEZ9" s="149"/>
      <c r="VFA9" s="149"/>
      <c r="VFB9" s="149"/>
      <c r="VFC9" s="149"/>
      <c r="VFD9" s="149"/>
      <c r="VFE9" s="149"/>
      <c r="VFF9" s="149"/>
      <c r="VFG9" s="149"/>
      <c r="VFH9" s="149"/>
      <c r="VFI9" s="149"/>
      <c r="VFJ9" s="149"/>
      <c r="VFK9" s="149"/>
      <c r="VFL9" s="149"/>
      <c r="VFM9" s="149"/>
      <c r="VFN9" s="149"/>
      <c r="VFO9" s="149"/>
      <c r="VFP9" s="149"/>
      <c r="VFQ9" s="149"/>
      <c r="VFR9" s="149"/>
      <c r="VFS9" s="149"/>
      <c r="VFT9" s="149"/>
      <c r="VFU9" s="149"/>
      <c r="VFV9" s="149"/>
      <c r="VFW9" s="149"/>
      <c r="VFX9" s="149"/>
      <c r="VFY9" s="149"/>
      <c r="VFZ9" s="149"/>
      <c r="VGA9" s="149"/>
      <c r="VGB9" s="149"/>
      <c r="VGC9" s="149"/>
      <c r="VGD9" s="149"/>
      <c r="VGE9" s="149"/>
      <c r="VGF9" s="149"/>
      <c r="VGG9" s="149"/>
      <c r="VGH9" s="149"/>
      <c r="VGI9" s="149"/>
      <c r="VGJ9" s="149"/>
      <c r="VGK9" s="149"/>
      <c r="VGL9" s="149"/>
      <c r="VGM9" s="149"/>
      <c r="VGN9" s="149"/>
      <c r="VGO9" s="149"/>
      <c r="VGP9" s="149"/>
      <c r="VGQ9" s="149"/>
      <c r="VGR9" s="149"/>
      <c r="VGS9" s="149"/>
      <c r="VGT9" s="149"/>
      <c r="VGU9" s="149"/>
      <c r="VGV9" s="149"/>
      <c r="VGW9" s="149"/>
      <c r="VGX9" s="149"/>
      <c r="VGY9" s="149"/>
      <c r="VGZ9" s="149"/>
      <c r="VHA9" s="149"/>
      <c r="VHB9" s="149"/>
      <c r="VHC9" s="149"/>
      <c r="VHD9" s="149"/>
      <c r="VHE9" s="149"/>
      <c r="VHF9" s="149"/>
      <c r="VHG9" s="149"/>
      <c r="VHH9" s="149"/>
      <c r="VHI9" s="149"/>
      <c r="VHJ9" s="149"/>
      <c r="VHK9" s="149"/>
      <c r="VHL9" s="149"/>
      <c r="VHM9" s="149"/>
      <c r="VHN9" s="149"/>
      <c r="VHO9" s="149"/>
      <c r="VHP9" s="149"/>
      <c r="VHQ9" s="149"/>
      <c r="VHR9" s="149"/>
      <c r="VHS9" s="149"/>
      <c r="VHT9" s="149"/>
      <c r="VHU9" s="149"/>
      <c r="VHV9" s="149"/>
      <c r="VHW9" s="149"/>
      <c r="VHX9" s="149"/>
      <c r="VHY9" s="149"/>
      <c r="VHZ9" s="149"/>
      <c r="VIA9" s="149"/>
      <c r="VIB9" s="149"/>
      <c r="VIC9" s="149"/>
      <c r="VID9" s="149"/>
      <c r="VIE9" s="149"/>
      <c r="VIF9" s="149"/>
      <c r="VIG9" s="149"/>
      <c r="VIH9" s="149"/>
      <c r="VII9" s="149"/>
      <c r="VIJ9" s="149"/>
      <c r="VIK9" s="149"/>
      <c r="VIL9" s="149"/>
      <c r="VIM9" s="149"/>
      <c r="VIN9" s="149"/>
      <c r="VIO9" s="149"/>
      <c r="VIP9" s="149"/>
      <c r="VIQ9" s="149"/>
      <c r="VIR9" s="149"/>
      <c r="VIS9" s="149"/>
      <c r="VIT9" s="149"/>
      <c r="VIU9" s="149"/>
      <c r="VIV9" s="149"/>
      <c r="VIW9" s="149"/>
      <c r="VIX9" s="149"/>
      <c r="VIY9" s="149"/>
      <c r="VIZ9" s="149"/>
      <c r="VJA9" s="149"/>
      <c r="VJB9" s="149"/>
      <c r="VJC9" s="149"/>
      <c r="VJD9" s="149"/>
      <c r="VJE9" s="149"/>
      <c r="VJF9" s="149"/>
      <c r="VJG9" s="149"/>
      <c r="VJH9" s="149"/>
      <c r="VJI9" s="149"/>
      <c r="VJJ9" s="149"/>
      <c r="VJK9" s="149"/>
      <c r="VJL9" s="149"/>
      <c r="VJM9" s="149"/>
      <c r="VJN9" s="149"/>
      <c r="VJO9" s="149"/>
      <c r="VJP9" s="149"/>
      <c r="VJQ9" s="149"/>
      <c r="VJR9" s="149"/>
      <c r="VJS9" s="149"/>
      <c r="VJT9" s="149"/>
      <c r="VJU9" s="149"/>
      <c r="VJV9" s="149"/>
      <c r="VJW9" s="149"/>
      <c r="VJX9" s="149"/>
      <c r="VJY9" s="149"/>
      <c r="VJZ9" s="149"/>
      <c r="VKA9" s="149"/>
      <c r="VKB9" s="149"/>
      <c r="VKC9" s="149"/>
      <c r="VKD9" s="149"/>
      <c r="VKE9" s="149"/>
      <c r="VKF9" s="149"/>
      <c r="VKG9" s="149"/>
      <c r="VKH9" s="149"/>
      <c r="VKI9" s="149"/>
      <c r="VKJ9" s="149"/>
      <c r="VKK9" s="149"/>
      <c r="VKL9" s="149"/>
      <c r="VKM9" s="149"/>
      <c r="VKN9" s="149"/>
      <c r="VKO9" s="149"/>
      <c r="VKP9" s="149"/>
      <c r="VKQ9" s="149"/>
      <c r="VKR9" s="149"/>
      <c r="VKS9" s="149"/>
      <c r="VKT9" s="149"/>
      <c r="VKU9" s="149"/>
      <c r="VKV9" s="149"/>
      <c r="VKW9" s="149"/>
      <c r="VKX9" s="149"/>
      <c r="VKY9" s="149"/>
      <c r="VKZ9" s="149"/>
      <c r="VLA9" s="149"/>
      <c r="VLB9" s="149"/>
      <c r="VLC9" s="149"/>
      <c r="VLD9" s="149"/>
      <c r="VLE9" s="149"/>
      <c r="VLF9" s="149"/>
      <c r="VLG9" s="149"/>
      <c r="VLH9" s="149"/>
      <c r="VLI9" s="149"/>
      <c r="VLJ9" s="149"/>
      <c r="VLK9" s="149"/>
      <c r="VLL9" s="149"/>
      <c r="VLM9" s="149"/>
      <c r="VLN9" s="149"/>
      <c r="VLO9" s="149"/>
      <c r="VLP9" s="149"/>
      <c r="VLQ9" s="149"/>
      <c r="VLR9" s="149"/>
      <c r="VLS9" s="149"/>
      <c r="VLT9" s="149"/>
      <c r="VLU9" s="149"/>
      <c r="VLV9" s="149"/>
      <c r="VLW9" s="149"/>
      <c r="VLX9" s="149"/>
      <c r="VLY9" s="149"/>
      <c r="VLZ9" s="149"/>
      <c r="VMA9" s="149"/>
      <c r="VMB9" s="149"/>
      <c r="VMC9" s="149"/>
      <c r="VMD9" s="149"/>
      <c r="VME9" s="149"/>
      <c r="VMF9" s="149"/>
      <c r="VMG9" s="149"/>
      <c r="VMH9" s="149"/>
      <c r="VMI9" s="149"/>
      <c r="VMJ9" s="149"/>
      <c r="VMK9" s="149"/>
      <c r="VML9" s="149"/>
      <c r="VMM9" s="149"/>
      <c r="VMN9" s="149"/>
      <c r="VMO9" s="149"/>
      <c r="VMP9" s="149"/>
      <c r="VMQ9" s="149"/>
      <c r="VMR9" s="149"/>
      <c r="VMS9" s="149"/>
      <c r="VMT9" s="149"/>
      <c r="VMU9" s="149"/>
      <c r="VMV9" s="149"/>
      <c r="VMW9" s="149"/>
      <c r="VMX9" s="149"/>
      <c r="VMY9" s="149"/>
      <c r="VMZ9" s="149"/>
      <c r="VNA9" s="149"/>
      <c r="VNB9" s="149"/>
      <c r="VNC9" s="149"/>
      <c r="VND9" s="149"/>
      <c r="VNE9" s="149"/>
      <c r="VNF9" s="149"/>
      <c r="VNG9" s="149"/>
      <c r="VNH9" s="149"/>
      <c r="VNI9" s="149"/>
      <c r="VNJ9" s="149"/>
      <c r="VNK9" s="149"/>
      <c r="VNL9" s="149"/>
      <c r="VNM9" s="149"/>
      <c r="VNN9" s="149"/>
      <c r="VNO9" s="149"/>
      <c r="VNP9" s="149"/>
      <c r="VNQ9" s="149"/>
      <c r="VNR9" s="149"/>
      <c r="VNS9" s="149"/>
      <c r="VNT9" s="149"/>
      <c r="VNU9" s="149"/>
      <c r="VNV9" s="149"/>
      <c r="VNW9" s="149"/>
      <c r="VNX9" s="149"/>
      <c r="VNY9" s="149"/>
      <c r="VNZ9" s="149"/>
      <c r="VOA9" s="149"/>
      <c r="VOB9" s="149"/>
      <c r="VOC9" s="149"/>
      <c r="VOD9" s="149"/>
      <c r="VOE9" s="149"/>
      <c r="VOF9" s="149"/>
      <c r="VOG9" s="149"/>
      <c r="VOH9" s="149"/>
      <c r="VOI9" s="149"/>
      <c r="VOJ9" s="149"/>
      <c r="VOK9" s="149"/>
      <c r="VOL9" s="149"/>
      <c r="VOM9" s="149"/>
      <c r="VON9" s="149"/>
      <c r="VOO9" s="149"/>
      <c r="VOP9" s="149"/>
      <c r="VOQ9" s="149"/>
      <c r="VOR9" s="149"/>
      <c r="VOS9" s="149"/>
      <c r="VOT9" s="149"/>
      <c r="VOU9" s="149"/>
      <c r="VOV9" s="149"/>
      <c r="VOW9" s="149"/>
      <c r="VOX9" s="149"/>
      <c r="VOY9" s="149"/>
      <c r="VOZ9" s="149"/>
      <c r="VPA9" s="149"/>
      <c r="VPB9" s="149"/>
      <c r="VPC9" s="149"/>
      <c r="VPD9" s="149"/>
      <c r="VPE9" s="149"/>
      <c r="VPF9" s="149"/>
      <c r="VPG9" s="149"/>
      <c r="VPH9" s="149"/>
      <c r="VPI9" s="149"/>
      <c r="VPJ9" s="149"/>
      <c r="VPK9" s="149"/>
      <c r="VPL9" s="149"/>
      <c r="VPM9" s="149"/>
      <c r="VPN9" s="149"/>
      <c r="VPO9" s="149"/>
      <c r="VPP9" s="149"/>
      <c r="VPQ9" s="149"/>
      <c r="VPR9" s="149"/>
      <c r="VPS9" s="149"/>
      <c r="VPT9" s="149"/>
      <c r="VPU9" s="149"/>
      <c r="VPV9" s="149"/>
      <c r="VPW9" s="149"/>
      <c r="VPX9" s="149"/>
      <c r="VPY9" s="149"/>
      <c r="VPZ9" s="149"/>
      <c r="VQA9" s="149"/>
      <c r="VQB9" s="149"/>
      <c r="VQC9" s="149"/>
      <c r="VQD9" s="149"/>
      <c r="VQE9" s="149"/>
      <c r="VQF9" s="149"/>
      <c r="VQG9" s="149"/>
      <c r="VQH9" s="149"/>
      <c r="VQI9" s="149"/>
      <c r="VQJ9" s="149"/>
      <c r="VQK9" s="149"/>
      <c r="VQL9" s="149"/>
      <c r="VQM9" s="149"/>
      <c r="VQN9" s="149"/>
      <c r="VQO9" s="149"/>
      <c r="VQP9" s="149"/>
      <c r="VQQ9" s="149"/>
      <c r="VQR9" s="149"/>
      <c r="VQS9" s="149"/>
      <c r="VQT9" s="149"/>
      <c r="VQU9" s="149"/>
      <c r="VQV9" s="149"/>
      <c r="VQW9" s="149"/>
      <c r="VQX9" s="149"/>
      <c r="VQY9" s="149"/>
      <c r="VQZ9" s="149"/>
      <c r="VRA9" s="149"/>
      <c r="VRB9" s="149"/>
      <c r="VRC9" s="149"/>
      <c r="VRD9" s="149"/>
      <c r="VRE9" s="149"/>
      <c r="VRF9" s="149"/>
      <c r="VRG9" s="149"/>
      <c r="VRH9" s="149"/>
      <c r="VRI9" s="149"/>
      <c r="VRJ9" s="149"/>
      <c r="VRK9" s="149"/>
      <c r="VRL9" s="149"/>
      <c r="VRM9" s="149"/>
      <c r="VRN9" s="149"/>
      <c r="VRO9" s="149"/>
      <c r="VRP9" s="149"/>
      <c r="VRQ9" s="149"/>
      <c r="VRR9" s="149"/>
      <c r="VRS9" s="149"/>
      <c r="VRT9" s="149"/>
      <c r="VRU9" s="149"/>
      <c r="VRV9" s="149"/>
      <c r="VRW9" s="149"/>
      <c r="VRX9" s="149"/>
      <c r="VRY9" s="149"/>
      <c r="VRZ9" s="149"/>
      <c r="VSA9" s="149"/>
      <c r="VSB9" s="149"/>
      <c r="VSC9" s="149"/>
      <c r="VSD9" s="149"/>
      <c r="VSE9" s="149"/>
      <c r="VSF9" s="149"/>
      <c r="VSG9" s="149"/>
      <c r="VSH9" s="149"/>
      <c r="VSI9" s="149"/>
      <c r="VSJ9" s="149"/>
      <c r="VSK9" s="149"/>
      <c r="VSL9" s="149"/>
      <c r="VSM9" s="149"/>
      <c r="VSN9" s="149"/>
      <c r="VSO9" s="149"/>
      <c r="VSP9" s="149"/>
      <c r="VSQ9" s="149"/>
      <c r="VSR9" s="149"/>
      <c r="VSS9" s="149"/>
      <c r="VST9" s="149"/>
      <c r="VSU9" s="149"/>
      <c r="VSV9" s="149"/>
      <c r="VSW9" s="149"/>
      <c r="VSX9" s="149"/>
      <c r="VSY9" s="149"/>
      <c r="VSZ9" s="149"/>
      <c r="VTA9" s="149"/>
      <c r="VTB9" s="149"/>
      <c r="VTC9" s="149"/>
      <c r="VTD9" s="149"/>
      <c r="VTE9" s="149"/>
      <c r="VTF9" s="149"/>
      <c r="VTG9" s="149"/>
      <c r="VTH9" s="149"/>
      <c r="VTI9" s="149"/>
      <c r="VTJ9" s="149"/>
      <c r="VTK9" s="149"/>
      <c r="VTL9" s="149"/>
      <c r="VTM9" s="149"/>
      <c r="VTN9" s="149"/>
      <c r="VTO9" s="149"/>
      <c r="VTP9" s="149"/>
      <c r="VTQ9" s="149"/>
      <c r="VTR9" s="149"/>
      <c r="VTS9" s="149"/>
      <c r="VTT9" s="149"/>
      <c r="VTU9" s="149"/>
      <c r="VTV9" s="149"/>
      <c r="VTW9" s="149"/>
      <c r="VTX9" s="149"/>
      <c r="VTY9" s="149"/>
      <c r="VTZ9" s="149"/>
      <c r="VUA9" s="149"/>
      <c r="VUB9" s="149"/>
      <c r="VUC9" s="149"/>
      <c r="VUD9" s="149"/>
      <c r="VUE9" s="149"/>
      <c r="VUF9" s="149"/>
      <c r="VUG9" s="149"/>
      <c r="VUH9" s="149"/>
      <c r="VUI9" s="149"/>
      <c r="VUJ9" s="149"/>
      <c r="VUK9" s="149"/>
      <c r="VUL9" s="149"/>
      <c r="VUM9" s="149"/>
      <c r="VUN9" s="149"/>
      <c r="VUO9" s="149"/>
      <c r="VUP9" s="149"/>
      <c r="VUQ9" s="149"/>
      <c r="VUR9" s="149"/>
      <c r="VUS9" s="149"/>
      <c r="VUT9" s="149"/>
      <c r="VUU9" s="149"/>
      <c r="VUV9" s="149"/>
      <c r="VUW9" s="149"/>
      <c r="VUX9" s="149"/>
      <c r="VUY9" s="149"/>
      <c r="VUZ9" s="149"/>
      <c r="VVA9" s="149"/>
      <c r="VVB9" s="149"/>
      <c r="VVC9" s="149"/>
      <c r="VVD9" s="149"/>
      <c r="VVE9" s="149"/>
      <c r="VVF9" s="149"/>
      <c r="VVG9" s="149"/>
      <c r="VVH9" s="149"/>
      <c r="VVI9" s="149"/>
      <c r="VVJ9" s="149"/>
      <c r="VVK9" s="149"/>
      <c r="VVL9" s="149"/>
      <c r="VVM9" s="149"/>
      <c r="VVN9" s="149"/>
      <c r="VVO9" s="149"/>
      <c r="VVP9" s="149"/>
      <c r="VVQ9" s="149"/>
      <c r="VVR9" s="149"/>
      <c r="VVS9" s="149"/>
      <c r="VVT9" s="149"/>
      <c r="VVU9" s="149"/>
      <c r="VVV9" s="149"/>
      <c r="VVW9" s="149"/>
      <c r="VVX9" s="149"/>
      <c r="VVY9" s="149"/>
      <c r="VVZ9" s="149"/>
      <c r="VWA9" s="149"/>
      <c r="VWB9" s="149"/>
      <c r="VWC9" s="149"/>
      <c r="VWD9" s="149"/>
      <c r="VWE9" s="149"/>
      <c r="VWF9" s="149"/>
      <c r="VWG9" s="149"/>
      <c r="VWH9" s="149"/>
      <c r="VWI9" s="149"/>
      <c r="VWJ9" s="149"/>
      <c r="VWK9" s="149"/>
      <c r="VWL9" s="149"/>
      <c r="VWM9" s="149"/>
      <c r="VWN9" s="149"/>
      <c r="VWO9" s="149"/>
      <c r="VWP9" s="149"/>
      <c r="VWQ9" s="149"/>
      <c r="VWR9" s="149"/>
      <c r="VWS9" s="149"/>
      <c r="VWT9" s="149"/>
      <c r="VWU9" s="149"/>
      <c r="VWV9" s="149"/>
      <c r="VWW9" s="149"/>
      <c r="VWX9" s="149"/>
      <c r="VWY9" s="149"/>
      <c r="VWZ9" s="149"/>
      <c r="VXA9" s="149"/>
      <c r="VXB9" s="149"/>
      <c r="VXC9" s="149"/>
      <c r="VXD9" s="149"/>
      <c r="VXE9" s="149"/>
      <c r="VXF9" s="149"/>
      <c r="VXG9" s="149"/>
      <c r="VXH9" s="149"/>
      <c r="VXI9" s="149"/>
      <c r="VXJ9" s="149"/>
      <c r="VXK9" s="149"/>
      <c r="VXL9" s="149"/>
      <c r="VXM9" s="149"/>
      <c r="VXN9" s="149"/>
      <c r="VXO9" s="149"/>
      <c r="VXP9" s="149"/>
      <c r="VXQ9" s="149"/>
      <c r="VXR9" s="149"/>
      <c r="VXS9" s="149"/>
      <c r="VXT9" s="149"/>
      <c r="VXU9" s="149"/>
      <c r="VXV9" s="149"/>
      <c r="VXW9" s="149"/>
      <c r="VXX9" s="149"/>
      <c r="VXY9" s="149"/>
      <c r="VXZ9" s="149"/>
      <c r="VYA9" s="149"/>
      <c r="VYB9" s="149"/>
      <c r="VYC9" s="149"/>
      <c r="VYD9" s="149"/>
      <c r="VYE9" s="149"/>
      <c r="VYF9" s="149"/>
      <c r="VYG9" s="149"/>
      <c r="VYH9" s="149"/>
      <c r="VYI9" s="149"/>
      <c r="VYJ9" s="149"/>
      <c r="VYK9" s="149"/>
      <c r="VYL9" s="149"/>
      <c r="VYM9" s="149"/>
      <c r="VYN9" s="149"/>
      <c r="VYO9" s="149"/>
      <c r="VYP9" s="149"/>
      <c r="VYQ9" s="149"/>
      <c r="VYR9" s="149"/>
      <c r="VYS9" s="149"/>
      <c r="VYT9" s="149"/>
      <c r="VYU9" s="149"/>
      <c r="VYV9" s="149"/>
      <c r="VYW9" s="149"/>
      <c r="VYX9" s="149"/>
      <c r="VYY9" s="149"/>
      <c r="VYZ9" s="149"/>
      <c r="VZA9" s="149"/>
      <c r="VZB9" s="149"/>
      <c r="VZC9" s="149"/>
      <c r="VZD9" s="149"/>
      <c r="VZE9" s="149"/>
      <c r="VZF9" s="149"/>
      <c r="VZG9" s="149"/>
      <c r="VZH9" s="149"/>
      <c r="VZI9" s="149"/>
      <c r="VZJ9" s="149"/>
      <c r="VZK9" s="149"/>
      <c r="VZL9" s="149"/>
      <c r="VZM9" s="149"/>
      <c r="VZN9" s="149"/>
      <c r="VZO9" s="149"/>
      <c r="VZP9" s="149"/>
      <c r="VZQ9" s="149"/>
      <c r="VZR9" s="149"/>
      <c r="VZS9" s="149"/>
      <c r="VZT9" s="149"/>
      <c r="VZU9" s="149"/>
      <c r="VZV9" s="149"/>
      <c r="VZW9" s="149"/>
      <c r="VZX9" s="149"/>
      <c r="VZY9" s="149"/>
      <c r="VZZ9" s="149"/>
      <c r="WAA9" s="149"/>
      <c r="WAB9" s="149"/>
      <c r="WAC9" s="149"/>
      <c r="WAD9" s="149"/>
      <c r="WAE9" s="149"/>
      <c r="WAF9" s="149"/>
      <c r="WAG9" s="149"/>
      <c r="WAH9" s="149"/>
      <c r="WAI9" s="149"/>
      <c r="WAJ9" s="149"/>
      <c r="WAK9" s="149"/>
      <c r="WAL9" s="149"/>
      <c r="WAM9" s="149"/>
      <c r="WAN9" s="149"/>
      <c r="WAO9" s="149"/>
      <c r="WAP9" s="149"/>
      <c r="WAQ9" s="149"/>
      <c r="WAR9" s="149"/>
      <c r="WAS9" s="149"/>
      <c r="WAT9" s="149"/>
      <c r="WAU9" s="149"/>
      <c r="WAV9" s="149"/>
      <c r="WAW9" s="149"/>
      <c r="WAX9" s="149"/>
      <c r="WAY9" s="149"/>
      <c r="WAZ9" s="149"/>
      <c r="WBA9" s="149"/>
      <c r="WBB9" s="149"/>
      <c r="WBC9" s="149"/>
      <c r="WBD9" s="149"/>
      <c r="WBE9" s="149"/>
      <c r="WBF9" s="149"/>
      <c r="WBG9" s="149"/>
      <c r="WBH9" s="149"/>
      <c r="WBI9" s="149"/>
      <c r="WBJ9" s="149"/>
      <c r="WBK9" s="149"/>
      <c r="WBL9" s="149"/>
      <c r="WBM9" s="149"/>
      <c r="WBN9" s="149"/>
      <c r="WBO9" s="149"/>
      <c r="WBP9" s="149"/>
      <c r="WBQ9" s="149"/>
      <c r="WBR9" s="149"/>
      <c r="WBS9" s="149"/>
      <c r="WBT9" s="149"/>
      <c r="WBU9" s="149"/>
      <c r="WBV9" s="149"/>
      <c r="WBW9" s="149"/>
      <c r="WBX9" s="149"/>
      <c r="WBY9" s="149"/>
      <c r="WBZ9" s="149"/>
      <c r="WCA9" s="149"/>
      <c r="WCB9" s="149"/>
      <c r="WCC9" s="149"/>
      <c r="WCD9" s="149"/>
      <c r="WCE9" s="149"/>
      <c r="WCF9" s="149"/>
      <c r="WCG9" s="149"/>
      <c r="WCH9" s="149"/>
      <c r="WCI9" s="149"/>
      <c r="WCJ9" s="149"/>
      <c r="WCK9" s="149"/>
      <c r="WCL9" s="149"/>
      <c r="WCM9" s="149"/>
      <c r="WCN9" s="149"/>
      <c r="WCO9" s="149"/>
      <c r="WCP9" s="149"/>
      <c r="WCQ9" s="149"/>
      <c r="WCR9" s="149"/>
      <c r="WCS9" s="149"/>
      <c r="WCT9" s="149"/>
      <c r="WCU9" s="149"/>
      <c r="WCV9" s="149"/>
      <c r="WCW9" s="149"/>
      <c r="WCX9" s="149"/>
      <c r="WCY9" s="149"/>
      <c r="WCZ9" s="149"/>
      <c r="WDA9" s="149"/>
      <c r="WDB9" s="149"/>
      <c r="WDC9" s="149"/>
      <c r="WDD9" s="149"/>
      <c r="WDE9" s="149"/>
      <c r="WDF9" s="149"/>
      <c r="WDG9" s="149"/>
      <c r="WDH9" s="149"/>
      <c r="WDI9" s="149"/>
      <c r="WDJ9" s="149"/>
      <c r="WDK9" s="149"/>
      <c r="WDL9" s="149"/>
      <c r="WDM9" s="149"/>
      <c r="WDN9" s="149"/>
      <c r="WDO9" s="149"/>
      <c r="WDP9" s="149"/>
      <c r="WDQ9" s="149"/>
      <c r="WDR9" s="149"/>
      <c r="WDS9" s="149"/>
      <c r="WDT9" s="149"/>
      <c r="WDU9" s="149"/>
      <c r="WDV9" s="149"/>
      <c r="WDW9" s="149"/>
      <c r="WDX9" s="149"/>
      <c r="WDY9" s="149"/>
      <c r="WDZ9" s="149"/>
      <c r="WEA9" s="149"/>
      <c r="WEB9" s="149"/>
      <c r="WEC9" s="149"/>
      <c r="WED9" s="149"/>
      <c r="WEE9" s="149"/>
      <c r="WEF9" s="149"/>
      <c r="WEG9" s="149"/>
      <c r="WEH9" s="149"/>
      <c r="WEI9" s="149"/>
      <c r="WEJ9" s="149"/>
      <c r="WEK9" s="149"/>
      <c r="WEL9" s="149"/>
      <c r="WEM9" s="149"/>
      <c r="WEN9" s="149"/>
      <c r="WEO9" s="149"/>
      <c r="WEP9" s="149"/>
      <c r="WEQ9" s="149"/>
      <c r="WER9" s="149"/>
      <c r="WES9" s="149"/>
      <c r="WET9" s="149"/>
      <c r="WEU9" s="149"/>
      <c r="WEV9" s="149"/>
      <c r="WEW9" s="149"/>
      <c r="WEX9" s="149"/>
      <c r="WEY9" s="149"/>
      <c r="WEZ9" s="149"/>
      <c r="WFA9" s="149"/>
      <c r="WFB9" s="149"/>
      <c r="WFC9" s="149"/>
      <c r="WFD9" s="149"/>
      <c r="WFE9" s="149"/>
      <c r="WFF9" s="149"/>
      <c r="WFG9" s="149"/>
      <c r="WFH9" s="149"/>
      <c r="WFI9" s="149"/>
      <c r="WFJ9" s="149"/>
      <c r="WFK9" s="149"/>
      <c r="WFL9" s="149"/>
      <c r="WFM9" s="149"/>
      <c r="WFN9" s="149"/>
      <c r="WFO9" s="149"/>
      <c r="WFP9" s="149"/>
      <c r="WFQ9" s="149"/>
      <c r="WFR9" s="149"/>
      <c r="WFS9" s="149"/>
      <c r="WFT9" s="149"/>
      <c r="WFU9" s="149"/>
      <c r="WFV9" s="149"/>
      <c r="WFW9" s="149"/>
      <c r="WFX9" s="149"/>
      <c r="WFY9" s="149"/>
      <c r="WFZ9" s="149"/>
      <c r="WGA9" s="149"/>
      <c r="WGB9" s="149"/>
      <c r="WGC9" s="149"/>
      <c r="WGD9" s="149"/>
      <c r="WGE9" s="149"/>
      <c r="WGF9" s="149"/>
      <c r="WGG9" s="149"/>
      <c r="WGH9" s="149"/>
      <c r="WGI9" s="149"/>
      <c r="WGJ9" s="149"/>
      <c r="WGK9" s="149"/>
      <c r="WGL9" s="149"/>
      <c r="WGM9" s="149"/>
      <c r="WGN9" s="149"/>
      <c r="WGO9" s="149"/>
      <c r="WGP9" s="149"/>
      <c r="WGQ9" s="149"/>
      <c r="WGR9" s="149"/>
      <c r="WGS9" s="149"/>
      <c r="WGT9" s="149"/>
      <c r="WGU9" s="149"/>
      <c r="WGV9" s="149"/>
      <c r="WGW9" s="149"/>
      <c r="WGX9" s="149"/>
      <c r="WGY9" s="149"/>
      <c r="WGZ9" s="149"/>
      <c r="WHA9" s="149"/>
      <c r="WHB9" s="149"/>
      <c r="WHC9" s="149"/>
      <c r="WHD9" s="149"/>
      <c r="WHE9" s="149"/>
      <c r="WHF9" s="149"/>
      <c r="WHG9" s="149"/>
      <c r="WHH9" s="149"/>
      <c r="WHI9" s="149"/>
      <c r="WHJ9" s="149"/>
      <c r="WHK9" s="149"/>
      <c r="WHL9" s="149"/>
      <c r="WHM9" s="149"/>
      <c r="WHN9" s="149"/>
      <c r="WHO9" s="149"/>
      <c r="WHP9" s="149"/>
      <c r="WHQ9" s="149"/>
      <c r="WHR9" s="149"/>
      <c r="WHS9" s="149"/>
      <c r="WHT9" s="149"/>
      <c r="WHU9" s="149"/>
      <c r="WHV9" s="149"/>
      <c r="WHW9" s="149"/>
      <c r="WHX9" s="149"/>
      <c r="WHY9" s="149"/>
      <c r="WHZ9" s="149"/>
      <c r="WIA9" s="149"/>
      <c r="WIB9" s="149"/>
      <c r="WIC9" s="149"/>
      <c r="WID9" s="149"/>
      <c r="WIE9" s="149"/>
      <c r="WIF9" s="149"/>
      <c r="WIG9" s="149"/>
      <c r="WIH9" s="149"/>
      <c r="WII9" s="149"/>
      <c r="WIJ9" s="149"/>
      <c r="WIK9" s="149"/>
      <c r="WIL9" s="149"/>
      <c r="WIM9" s="149"/>
      <c r="WIN9" s="149"/>
      <c r="WIO9" s="149"/>
      <c r="WIP9" s="149"/>
      <c r="WIQ9" s="149"/>
      <c r="WIR9" s="149"/>
      <c r="WIS9" s="149"/>
      <c r="WIT9" s="149"/>
      <c r="WIU9" s="149"/>
      <c r="WIV9" s="149"/>
      <c r="WIW9" s="149"/>
      <c r="WIX9" s="149"/>
      <c r="WIY9" s="149"/>
      <c r="WIZ9" s="149"/>
      <c r="WJA9" s="149"/>
      <c r="WJB9" s="149"/>
      <c r="WJC9" s="149"/>
      <c r="WJD9" s="149"/>
      <c r="WJE9" s="149"/>
      <c r="WJF9" s="149"/>
      <c r="WJG9" s="149"/>
      <c r="WJH9" s="149"/>
      <c r="WJI9" s="149"/>
      <c r="WJJ9" s="149"/>
      <c r="WJK9" s="149"/>
      <c r="WJL9" s="149"/>
      <c r="WJM9" s="149"/>
      <c r="WJN9" s="149"/>
      <c r="WJO9" s="149"/>
      <c r="WJP9" s="149"/>
      <c r="WJQ9" s="149"/>
      <c r="WJR9" s="149"/>
      <c r="WJS9" s="149"/>
      <c r="WJT9" s="149"/>
      <c r="WJU9" s="149"/>
      <c r="WJV9" s="149"/>
      <c r="WJW9" s="149"/>
      <c r="WJX9" s="149"/>
      <c r="WJY9" s="149"/>
      <c r="WJZ9" s="149"/>
      <c r="WKA9" s="149"/>
      <c r="WKB9" s="149"/>
      <c r="WKC9" s="149"/>
      <c r="WKD9" s="149"/>
      <c r="WKE9" s="149"/>
      <c r="WKF9" s="149"/>
      <c r="WKG9" s="149"/>
      <c r="WKH9" s="149"/>
      <c r="WKI9" s="149"/>
      <c r="WKJ9" s="149"/>
      <c r="WKK9" s="149"/>
      <c r="WKL9" s="149"/>
      <c r="WKM9" s="149"/>
      <c r="WKN9" s="149"/>
      <c r="WKO9" s="149"/>
      <c r="WKP9" s="149"/>
      <c r="WKQ9" s="149"/>
      <c r="WKR9" s="149"/>
      <c r="WKS9" s="149"/>
      <c r="WKT9" s="149"/>
      <c r="WKU9" s="149"/>
      <c r="WKV9" s="149"/>
      <c r="WKW9" s="149"/>
      <c r="WKX9" s="149"/>
      <c r="WKY9" s="149"/>
      <c r="WKZ9" s="149"/>
      <c r="WLA9" s="149"/>
      <c r="WLB9" s="149"/>
      <c r="WLC9" s="149"/>
      <c r="WLD9" s="149"/>
      <c r="WLE9" s="149"/>
      <c r="WLF9" s="149"/>
      <c r="WLG9" s="149"/>
      <c r="WLH9" s="149"/>
      <c r="WLI9" s="149"/>
      <c r="WLJ9" s="149"/>
      <c r="WLK9" s="149"/>
      <c r="WLL9" s="149"/>
      <c r="WLM9" s="149"/>
      <c r="WLN9" s="149"/>
      <c r="WLO9" s="149"/>
      <c r="WLP9" s="149"/>
      <c r="WLQ9" s="149"/>
      <c r="WLR9" s="149"/>
      <c r="WLS9" s="149"/>
      <c r="WLT9" s="149"/>
      <c r="WLU9" s="149"/>
      <c r="WLV9" s="149"/>
      <c r="WLW9" s="149"/>
      <c r="WLX9" s="149"/>
      <c r="WLY9" s="149"/>
      <c r="WLZ9" s="149"/>
      <c r="WMA9" s="149"/>
      <c r="WMB9" s="149"/>
      <c r="WMC9" s="149"/>
      <c r="WMD9" s="149"/>
      <c r="WME9" s="149"/>
      <c r="WMF9" s="149"/>
      <c r="WMG9" s="149"/>
      <c r="WMH9" s="149"/>
      <c r="WMI9" s="149"/>
      <c r="WMJ9" s="149"/>
      <c r="WMK9" s="149"/>
      <c r="WML9" s="149"/>
      <c r="WMM9" s="149"/>
      <c r="WMN9" s="149"/>
      <c r="WMO9" s="149"/>
      <c r="WMP9" s="149"/>
      <c r="WMQ9" s="149"/>
      <c r="WMR9" s="149"/>
      <c r="WMS9" s="149"/>
      <c r="WMT9" s="149"/>
      <c r="WMU9" s="149"/>
      <c r="WMV9" s="149"/>
      <c r="WMW9" s="149"/>
      <c r="WMX9" s="149"/>
      <c r="WMY9" s="149"/>
      <c r="WMZ9" s="149"/>
      <c r="WNA9" s="149"/>
      <c r="WNB9" s="149"/>
      <c r="WNC9" s="149"/>
      <c r="WND9" s="149"/>
      <c r="WNE9" s="149"/>
      <c r="WNF9" s="149"/>
      <c r="WNG9" s="149"/>
      <c r="WNH9" s="149"/>
      <c r="WNI9" s="149"/>
      <c r="WNJ9" s="149"/>
      <c r="WNK9" s="149"/>
      <c r="WNL9" s="149"/>
      <c r="WNM9" s="149"/>
      <c r="WNN9" s="149"/>
      <c r="WNO9" s="149"/>
      <c r="WNP9" s="149"/>
      <c r="WNQ9" s="149"/>
      <c r="WNR9" s="149"/>
      <c r="WNS9" s="149"/>
      <c r="WNT9" s="149"/>
      <c r="WNU9" s="149"/>
      <c r="WNV9" s="149"/>
      <c r="WNW9" s="149"/>
      <c r="WNX9" s="149"/>
      <c r="WNY9" s="149"/>
      <c r="WNZ9" s="149"/>
      <c r="WOA9" s="149"/>
      <c r="WOB9" s="149"/>
      <c r="WOC9" s="149"/>
      <c r="WOD9" s="149"/>
      <c r="WOE9" s="149"/>
      <c r="WOF9" s="149"/>
      <c r="WOG9" s="149"/>
      <c r="WOH9" s="149"/>
      <c r="WOI9" s="149"/>
      <c r="WOJ9" s="149"/>
      <c r="WOK9" s="149"/>
      <c r="WOL9" s="149"/>
      <c r="WOM9" s="149"/>
      <c r="WON9" s="149"/>
      <c r="WOO9" s="149"/>
      <c r="WOP9" s="149"/>
      <c r="WOQ9" s="149"/>
      <c r="WOR9" s="149"/>
      <c r="WOS9" s="149"/>
      <c r="WOT9" s="149"/>
      <c r="WOU9" s="149"/>
      <c r="WOV9" s="149"/>
      <c r="WOW9" s="149"/>
      <c r="WOX9" s="149"/>
      <c r="WOY9" s="149"/>
      <c r="WOZ9" s="149"/>
      <c r="WPA9" s="149"/>
      <c r="WPB9" s="149"/>
      <c r="WPC9" s="149"/>
      <c r="WPD9" s="149"/>
      <c r="WPE9" s="149"/>
      <c r="WPF9" s="149"/>
      <c r="WPG9" s="149"/>
      <c r="WPH9" s="149"/>
      <c r="WPI9" s="149"/>
      <c r="WPJ9" s="149"/>
      <c r="WPK9" s="149"/>
      <c r="WPL9" s="149"/>
      <c r="WPM9" s="149"/>
      <c r="WPN9" s="149"/>
      <c r="WPO9" s="149"/>
      <c r="WPP9" s="149"/>
      <c r="WPQ9" s="149"/>
      <c r="WPR9" s="149"/>
      <c r="WPS9" s="149"/>
      <c r="WPT9" s="149"/>
      <c r="WPU9" s="149"/>
      <c r="WPV9" s="149"/>
      <c r="WPW9" s="149"/>
      <c r="WPX9" s="149"/>
      <c r="WPY9" s="149"/>
      <c r="WPZ9" s="149"/>
      <c r="WQA9" s="149"/>
      <c r="WQB9" s="149"/>
      <c r="WQC9" s="149"/>
      <c r="WQD9" s="149"/>
      <c r="WQE9" s="149"/>
      <c r="WQF9" s="149"/>
      <c r="WQG9" s="149"/>
      <c r="WQH9" s="149"/>
      <c r="WQI9" s="149"/>
      <c r="WQJ9" s="149"/>
      <c r="WQK9" s="149"/>
      <c r="WQL9" s="149"/>
      <c r="WQM9" s="149"/>
      <c r="WQN9" s="149"/>
      <c r="WQO9" s="149"/>
      <c r="WQP9" s="149"/>
      <c r="WQQ9" s="149"/>
      <c r="WQR9" s="149"/>
      <c r="WQS9" s="149"/>
      <c r="WQT9" s="149"/>
      <c r="WQU9" s="149"/>
      <c r="WQV9" s="149"/>
      <c r="WQW9" s="149"/>
      <c r="WQX9" s="149"/>
      <c r="WQY9" s="149"/>
      <c r="WQZ9" s="149"/>
      <c r="WRA9" s="149"/>
      <c r="WRB9" s="149"/>
      <c r="WRC9" s="149"/>
      <c r="WRD9" s="149"/>
      <c r="WRE9" s="149"/>
      <c r="WRF9" s="149"/>
      <c r="WRG9" s="149"/>
      <c r="WRH9" s="149"/>
      <c r="WRI9" s="149"/>
      <c r="WRJ9" s="149"/>
      <c r="WRK9" s="149"/>
      <c r="WRL9" s="149"/>
      <c r="WRM9" s="149"/>
      <c r="WRN9" s="149"/>
      <c r="WRO9" s="149"/>
      <c r="WRP9" s="149"/>
      <c r="WRQ9" s="149"/>
      <c r="WRR9" s="149"/>
      <c r="WRS9" s="149"/>
      <c r="WRT9" s="149"/>
      <c r="WRU9" s="149"/>
      <c r="WRV9" s="149"/>
      <c r="WRW9" s="149"/>
      <c r="WRX9" s="149"/>
      <c r="WRY9" s="149"/>
      <c r="WRZ9" s="149"/>
      <c r="WSA9" s="149"/>
      <c r="WSB9" s="149"/>
      <c r="WSC9" s="149"/>
      <c r="WSD9" s="149"/>
      <c r="WSE9" s="149"/>
      <c r="WSF9" s="149"/>
      <c r="WSG9" s="149"/>
      <c r="WSH9" s="149"/>
      <c r="WSI9" s="149"/>
      <c r="WSJ9" s="149"/>
      <c r="WSK9" s="149"/>
      <c r="WSL9" s="149"/>
      <c r="WSM9" s="149"/>
      <c r="WSN9" s="149"/>
      <c r="WSO9" s="149"/>
      <c r="WSP9" s="149"/>
      <c r="WSQ9" s="149"/>
      <c r="WSR9" s="149"/>
      <c r="WSS9" s="149"/>
      <c r="WST9" s="149"/>
      <c r="WSU9" s="149"/>
      <c r="WSV9" s="149"/>
      <c r="WSW9" s="149"/>
      <c r="WSX9" s="149"/>
      <c r="WSY9" s="149"/>
      <c r="WSZ9" s="149"/>
      <c r="WTA9" s="149"/>
      <c r="WTB9" s="149"/>
      <c r="WTC9" s="149"/>
      <c r="WTD9" s="149"/>
      <c r="WTE9" s="149"/>
      <c r="WTF9" s="149"/>
      <c r="WTG9" s="149"/>
      <c r="WTH9" s="149"/>
      <c r="WTI9" s="149"/>
      <c r="WTJ9" s="149"/>
      <c r="WTK9" s="149"/>
      <c r="WTL9" s="149"/>
      <c r="WTM9" s="149"/>
      <c r="WTN9" s="149"/>
      <c r="WTO9" s="149"/>
      <c r="WTP9" s="149"/>
      <c r="WTQ9" s="149"/>
      <c r="WTR9" s="149"/>
      <c r="WTS9" s="149"/>
      <c r="WTT9" s="149"/>
      <c r="WTU9" s="149"/>
      <c r="WTV9" s="149"/>
      <c r="WTW9" s="149"/>
      <c r="WTX9" s="149"/>
      <c r="WTY9" s="149"/>
      <c r="WTZ9" s="149"/>
      <c r="WUA9" s="149"/>
      <c r="WUB9" s="149"/>
      <c r="WUC9" s="149"/>
      <c r="WUD9" s="149"/>
      <c r="WUE9" s="149"/>
      <c r="WUF9" s="149"/>
      <c r="WUG9" s="149"/>
      <c r="WUH9" s="149"/>
      <c r="WUI9" s="149"/>
      <c r="WUJ9" s="149"/>
      <c r="WUK9" s="149"/>
      <c r="WUL9" s="149"/>
      <c r="WUM9" s="149"/>
      <c r="WUN9" s="149"/>
      <c r="WUO9" s="149"/>
      <c r="WUP9" s="149"/>
      <c r="WUQ9" s="149"/>
      <c r="WUR9" s="149"/>
      <c r="WUS9" s="149"/>
      <c r="WUT9" s="149"/>
      <c r="WUU9" s="149"/>
      <c r="WUV9" s="149"/>
      <c r="WUW9" s="149"/>
      <c r="WUX9" s="149"/>
      <c r="WUY9" s="149"/>
      <c r="WUZ9" s="149"/>
      <c r="WVA9" s="149"/>
      <c r="WVB9" s="149"/>
      <c r="WVC9" s="149"/>
      <c r="WVD9" s="149"/>
      <c r="WVE9" s="149"/>
      <c r="WVF9" s="149"/>
      <c r="WVG9" s="149"/>
      <c r="WVH9" s="149"/>
      <c r="WVI9" s="149"/>
      <c r="WVJ9" s="149"/>
      <c r="WVK9" s="149"/>
      <c r="WVL9" s="149"/>
      <c r="WVM9" s="149"/>
      <c r="WVN9" s="149"/>
      <c r="WVO9" s="149"/>
      <c r="WVP9" s="149"/>
      <c r="WVQ9" s="149"/>
      <c r="WVR9" s="149"/>
      <c r="WVS9" s="149"/>
      <c r="WVT9" s="149"/>
      <c r="WVU9" s="149"/>
      <c r="WVV9" s="149"/>
      <c r="WVW9" s="149"/>
      <c r="WVX9" s="149"/>
      <c r="WVY9" s="149"/>
      <c r="WVZ9" s="149"/>
      <c r="WWA9" s="149"/>
      <c r="WWB9" s="149"/>
      <c r="WWC9" s="149"/>
      <c r="WWD9" s="149"/>
      <c r="WWE9" s="149"/>
      <c r="WWF9" s="149"/>
      <c r="WWG9" s="149"/>
      <c r="WWH9" s="149"/>
      <c r="WWI9" s="149"/>
      <c r="WWJ9" s="149"/>
      <c r="WWK9" s="149"/>
      <c r="WWL9" s="149"/>
      <c r="WWM9" s="149"/>
      <c r="WWN9" s="149"/>
      <c r="WWO9" s="149"/>
      <c r="WWP9" s="149"/>
      <c r="WWQ9" s="149"/>
      <c r="WWR9" s="149"/>
      <c r="WWS9" s="149"/>
      <c r="WWT9" s="149"/>
      <c r="WWU9" s="149"/>
      <c r="WWV9" s="149"/>
      <c r="WWW9" s="149"/>
      <c r="WWX9" s="149"/>
      <c r="WWY9" s="149"/>
      <c r="WWZ9" s="149"/>
      <c r="WXA9" s="149"/>
      <c r="WXB9" s="149"/>
      <c r="WXC9" s="149"/>
      <c r="WXD9" s="149"/>
      <c r="WXE9" s="149"/>
      <c r="WXF9" s="149"/>
      <c r="WXG9" s="149"/>
      <c r="WXH9" s="149"/>
      <c r="WXI9" s="149"/>
      <c r="WXJ9" s="149"/>
      <c r="WXK9" s="149"/>
      <c r="WXL9" s="149"/>
      <c r="WXM9" s="149"/>
      <c r="WXN9" s="149"/>
      <c r="WXO9" s="149"/>
      <c r="WXP9" s="149"/>
      <c r="WXQ9" s="149"/>
      <c r="WXR9" s="149"/>
      <c r="WXS9" s="149"/>
      <c r="WXT9" s="149"/>
      <c r="WXU9" s="149"/>
      <c r="WXV9" s="149"/>
      <c r="WXW9" s="149"/>
      <c r="WXX9" s="149"/>
      <c r="WXY9" s="149"/>
      <c r="WXZ9" s="149"/>
      <c r="WYA9" s="149"/>
      <c r="WYB9" s="149"/>
      <c r="WYC9" s="149"/>
      <c r="WYD9" s="149"/>
      <c r="WYE9" s="149"/>
      <c r="WYF9" s="149"/>
      <c r="WYG9" s="149"/>
      <c r="WYH9" s="149"/>
      <c r="WYI9" s="149"/>
      <c r="WYJ9" s="149"/>
      <c r="WYK9" s="149"/>
      <c r="WYL9" s="149"/>
      <c r="WYM9" s="149"/>
      <c r="WYN9" s="149"/>
      <c r="WYO9" s="149"/>
      <c r="WYP9" s="149"/>
      <c r="WYQ9" s="149"/>
      <c r="WYR9" s="149"/>
      <c r="WYS9" s="149"/>
      <c r="WYT9" s="149"/>
      <c r="WYU9" s="149"/>
      <c r="WYV9" s="149"/>
      <c r="WYW9" s="149"/>
      <c r="WYX9" s="149"/>
      <c r="WYY9" s="149"/>
      <c r="WYZ9" s="149"/>
      <c r="WZA9" s="149"/>
      <c r="WZB9" s="149"/>
      <c r="WZC9" s="149"/>
      <c r="WZD9" s="149"/>
      <c r="WZE9" s="149"/>
      <c r="WZF9" s="149"/>
      <c r="WZG9" s="149"/>
      <c r="WZH9" s="149"/>
      <c r="WZI9" s="149"/>
      <c r="WZJ9" s="149"/>
      <c r="WZK9" s="149"/>
      <c r="WZL9" s="149"/>
      <c r="WZM9" s="149"/>
      <c r="WZN9" s="149"/>
      <c r="WZO9" s="149"/>
      <c r="WZP9" s="149"/>
      <c r="WZQ9" s="149"/>
      <c r="WZR9" s="149"/>
      <c r="WZS9" s="149"/>
      <c r="WZT9" s="149"/>
      <c r="WZU9" s="149"/>
      <c r="WZV9" s="149"/>
      <c r="WZW9" s="149"/>
      <c r="WZX9" s="149"/>
      <c r="WZY9" s="149"/>
      <c r="WZZ9" s="149"/>
      <c r="XAA9" s="149"/>
      <c r="XAB9" s="149"/>
      <c r="XAC9" s="149"/>
      <c r="XAD9" s="149"/>
      <c r="XAE9" s="149"/>
      <c r="XAF9" s="149"/>
      <c r="XAG9" s="149"/>
      <c r="XAH9" s="149"/>
      <c r="XAI9" s="149"/>
      <c r="XAJ9" s="149"/>
      <c r="XAK9" s="149"/>
      <c r="XAL9" s="149"/>
      <c r="XAM9" s="149"/>
      <c r="XAN9" s="149"/>
      <c r="XAO9" s="149"/>
      <c r="XAP9" s="149"/>
      <c r="XAQ9" s="149"/>
      <c r="XAR9" s="149"/>
      <c r="XAS9" s="149"/>
      <c r="XAT9" s="149"/>
      <c r="XAU9" s="149"/>
      <c r="XAV9" s="149"/>
      <c r="XAW9" s="149"/>
      <c r="XAX9" s="149"/>
      <c r="XAY9" s="149"/>
      <c r="XAZ9" s="149"/>
      <c r="XBA9" s="149"/>
      <c r="XBB9" s="149"/>
      <c r="XBC9" s="149"/>
      <c r="XBD9" s="149"/>
      <c r="XBE9" s="149"/>
      <c r="XBF9" s="149"/>
      <c r="XBG9" s="149"/>
      <c r="XBH9" s="149"/>
      <c r="XBI9" s="149"/>
      <c r="XBJ9" s="149"/>
      <c r="XBK9" s="149"/>
      <c r="XBL9" s="149"/>
      <c r="XBM9" s="149"/>
      <c r="XBN9" s="149"/>
      <c r="XBO9" s="149"/>
      <c r="XBP9" s="149"/>
      <c r="XBQ9" s="149"/>
      <c r="XBR9" s="149"/>
      <c r="XBS9" s="149"/>
      <c r="XBT9" s="149"/>
      <c r="XBU9" s="149"/>
      <c r="XBV9" s="149"/>
      <c r="XBW9" s="149"/>
      <c r="XBX9" s="149"/>
      <c r="XBY9" s="149"/>
      <c r="XBZ9" s="149"/>
      <c r="XCA9" s="149"/>
      <c r="XCB9" s="149"/>
      <c r="XCC9" s="149"/>
      <c r="XCD9" s="149"/>
      <c r="XCE9" s="149"/>
      <c r="XCF9" s="149"/>
      <c r="XCG9" s="149"/>
      <c r="XCH9" s="149"/>
      <c r="XCI9" s="149"/>
      <c r="XCJ9" s="149"/>
      <c r="XCK9" s="149"/>
      <c r="XCL9" s="149"/>
      <c r="XCM9" s="149"/>
      <c r="XCN9" s="149"/>
      <c r="XCO9" s="149"/>
      <c r="XCP9" s="149"/>
      <c r="XCQ9" s="149"/>
      <c r="XCR9" s="149"/>
      <c r="XCS9" s="149"/>
      <c r="XCT9" s="149"/>
      <c r="XCU9" s="149"/>
      <c r="XCV9" s="149"/>
      <c r="XCW9" s="149"/>
      <c r="XCX9" s="149"/>
      <c r="XCY9" s="149"/>
      <c r="XCZ9" s="149"/>
      <c r="XDA9" s="149"/>
      <c r="XDB9" s="149"/>
      <c r="XDC9" s="149"/>
      <c r="XDD9" s="149"/>
      <c r="XDE9" s="149"/>
      <c r="XDF9" s="149"/>
      <c r="XDG9" s="149"/>
      <c r="XDH9" s="149"/>
      <c r="XDI9" s="149"/>
      <c r="XDJ9" s="149"/>
      <c r="XDK9" s="149"/>
      <c r="XDL9" s="149"/>
      <c r="XDM9" s="149"/>
      <c r="XDN9" s="149"/>
      <c r="XDO9" s="149"/>
      <c r="XDP9" s="149"/>
      <c r="XDQ9" s="149"/>
      <c r="XDR9" s="149"/>
      <c r="XDS9" s="149"/>
      <c r="XDT9" s="149"/>
      <c r="XDU9" s="149"/>
      <c r="XDV9" s="149"/>
      <c r="XDW9" s="149"/>
      <c r="XDX9" s="149"/>
      <c r="XDY9" s="149"/>
      <c r="XDZ9" s="149"/>
      <c r="XEA9" s="149"/>
      <c r="XEB9" s="149"/>
      <c r="XEC9" s="149"/>
      <c r="XED9" s="149"/>
      <c r="XEE9" s="149"/>
      <c r="XEF9" s="149"/>
      <c r="XEG9" s="149"/>
      <c r="XEH9" s="149"/>
      <c r="XEI9" s="149"/>
      <c r="XEJ9" s="149"/>
      <c r="XEK9" s="149"/>
      <c r="XEL9" s="149"/>
      <c r="XEM9" s="149"/>
      <c r="XEN9" s="149"/>
      <c r="XEO9" s="149"/>
      <c r="XEP9" s="149"/>
      <c r="XEQ9" s="149"/>
      <c r="XER9" s="149"/>
      <c r="XES9" s="149"/>
      <c r="XET9" s="149"/>
      <c r="XEU9" s="149"/>
      <c r="XEV9" s="149"/>
      <c r="XEW9" s="149"/>
      <c r="XEX9" s="149"/>
      <c r="XEY9" s="149"/>
      <c r="XEZ9" s="149"/>
      <c r="XFA9" s="149"/>
      <c r="XFB9" s="149"/>
      <c r="XFC9" s="149"/>
      <c r="XFD9" s="149"/>
    </row>
    <row r="10" spans="1:16384" s="570" customFormat="1" ht="57.75" customHeight="1" thickBot="1">
      <c r="B10" s="571"/>
      <c r="C10" s="571"/>
      <c r="D10" s="571"/>
      <c r="E10" s="571"/>
      <c r="F10" s="571"/>
      <c r="G10" s="571"/>
      <c r="H10" s="571"/>
      <c r="I10" s="571"/>
      <c r="J10" s="571"/>
      <c r="K10" s="571"/>
      <c r="L10" s="571"/>
      <c r="M10" s="571"/>
      <c r="N10" s="571"/>
      <c r="O10" s="571"/>
      <c r="P10" s="572" t="s">
        <v>406</v>
      </c>
      <c r="Q10" s="572" t="s">
        <v>406</v>
      </c>
      <c r="R10" s="572" t="s">
        <v>406</v>
      </c>
      <c r="S10" s="572" t="s">
        <v>406</v>
      </c>
      <c r="T10" s="572" t="s">
        <v>406</v>
      </c>
      <c r="U10" s="573"/>
      <c r="V10" s="573"/>
      <c r="W10" s="573"/>
      <c r="X10" s="573"/>
      <c r="Y10" s="573"/>
      <c r="Z10" s="573"/>
      <c r="AA10" s="573"/>
      <c r="AB10" s="573"/>
      <c r="AC10" s="573"/>
      <c r="AD10" s="573"/>
      <c r="AE10" s="573"/>
      <c r="AF10" s="574" t="s">
        <v>407</v>
      </c>
      <c r="AG10" s="574" t="s">
        <v>407</v>
      </c>
      <c r="AH10" s="574" t="s">
        <v>407</v>
      </c>
      <c r="AI10" s="574" t="s">
        <v>407</v>
      </c>
      <c r="AJ10" s="574" t="s">
        <v>407</v>
      </c>
      <c r="AK10" s="573"/>
      <c r="AL10" s="573"/>
      <c r="AM10" s="573"/>
      <c r="AN10" s="573"/>
      <c r="AO10" s="573"/>
      <c r="AP10" s="573"/>
      <c r="AQ10" s="573"/>
      <c r="AR10" s="573"/>
      <c r="AS10" s="573"/>
      <c r="AT10" s="573"/>
      <c r="AU10" s="573"/>
      <c r="AV10" s="574" t="s">
        <v>408</v>
      </c>
      <c r="AW10" s="574" t="s">
        <v>408</v>
      </c>
      <c r="AX10" s="574" t="s">
        <v>408</v>
      </c>
      <c r="AY10" s="574" t="s">
        <v>408</v>
      </c>
      <c r="AZ10" s="574" t="s">
        <v>408</v>
      </c>
      <c r="BA10" s="574"/>
      <c r="BB10" s="574"/>
      <c r="BC10" s="574"/>
      <c r="BD10" s="574"/>
      <c r="BE10" s="574"/>
      <c r="BF10" s="574"/>
      <c r="BG10" s="574"/>
      <c r="BH10" s="574"/>
      <c r="BI10" s="574"/>
      <c r="BJ10" s="574"/>
      <c r="BK10" s="574"/>
      <c r="BL10" s="574" t="s">
        <v>409</v>
      </c>
      <c r="BM10" s="574"/>
      <c r="BN10" s="574"/>
      <c r="BO10" s="574"/>
      <c r="BP10" s="574"/>
      <c r="BQ10" s="574"/>
      <c r="BR10" s="574"/>
      <c r="BS10" s="574"/>
      <c r="BT10" s="574"/>
      <c r="BU10" s="574"/>
      <c r="BV10" s="574"/>
      <c r="BW10" s="574"/>
      <c r="BX10" s="574" t="s">
        <v>410</v>
      </c>
      <c r="CN10" s="575" t="s">
        <v>411</v>
      </c>
      <c r="CO10" s="575" t="s">
        <v>411</v>
      </c>
      <c r="CP10" s="575" t="s">
        <v>411</v>
      </c>
      <c r="CQ10" s="575" t="s">
        <v>411</v>
      </c>
      <c r="CR10" s="575" t="s">
        <v>411</v>
      </c>
      <c r="CS10" s="573"/>
      <c r="CT10" s="573"/>
      <c r="CU10" s="573"/>
      <c r="CV10" s="573"/>
      <c r="CW10" s="573"/>
      <c r="CX10" s="573"/>
      <c r="CY10" s="573"/>
      <c r="CZ10" s="573"/>
      <c r="DA10" s="573"/>
      <c r="DB10" s="573"/>
      <c r="DC10" s="573"/>
      <c r="DD10" s="575" t="s">
        <v>412</v>
      </c>
      <c r="DE10" s="575" t="s">
        <v>412</v>
      </c>
      <c r="DF10" s="575" t="s">
        <v>412</v>
      </c>
      <c r="DG10" s="575" t="s">
        <v>412</v>
      </c>
      <c r="DH10" s="575" t="s">
        <v>412</v>
      </c>
      <c r="DJ10" s="564"/>
    </row>
    <row r="11" spans="1:16384" ht="30.75" customHeight="1" thickBot="1">
      <c r="A11" s="576"/>
      <c r="B11" s="577" t="s">
        <v>413</v>
      </c>
      <c r="C11" s="578" t="s">
        <v>414</v>
      </c>
      <c r="D11" s="579" t="s">
        <v>415</v>
      </c>
      <c r="F11" s="580" t="s">
        <v>93</v>
      </c>
      <c r="G11" s="580" t="s">
        <v>94</v>
      </c>
      <c r="H11" s="580" t="s">
        <v>92</v>
      </c>
      <c r="I11" s="580" t="s">
        <v>416</v>
      </c>
      <c r="J11" s="580" t="s">
        <v>314</v>
      </c>
      <c r="K11" s="580" t="s">
        <v>315</v>
      </c>
      <c r="L11" s="580" t="s">
        <v>95</v>
      </c>
      <c r="M11" s="580" t="s">
        <v>96</v>
      </c>
      <c r="N11" s="582" t="s">
        <v>97</v>
      </c>
      <c r="P11" s="395" t="s">
        <v>57</v>
      </c>
      <c r="Q11" s="395" t="s">
        <v>58</v>
      </c>
      <c r="R11" s="395" t="s">
        <v>59</v>
      </c>
      <c r="S11" s="395" t="s">
        <v>60</v>
      </c>
      <c r="T11" s="395" t="s">
        <v>61</v>
      </c>
      <c r="U11" s="581"/>
      <c r="V11" s="582" t="s">
        <v>93</v>
      </c>
      <c r="W11" s="582" t="s">
        <v>94</v>
      </c>
      <c r="X11" s="582" t="s">
        <v>92</v>
      </c>
      <c r="Y11" s="582" t="s">
        <v>416</v>
      </c>
      <c r="Z11" s="582" t="s">
        <v>314</v>
      </c>
      <c r="AA11" s="582" t="s">
        <v>315</v>
      </c>
      <c r="AB11" s="582" t="s">
        <v>95</v>
      </c>
      <c r="AC11" s="582" t="s">
        <v>96</v>
      </c>
      <c r="AD11" s="582" t="s">
        <v>97</v>
      </c>
      <c r="AE11" s="581"/>
      <c r="AF11" s="395" t="s">
        <v>57</v>
      </c>
      <c r="AG11" s="395" t="s">
        <v>58</v>
      </c>
      <c r="AH11" s="395" t="s">
        <v>59</v>
      </c>
      <c r="AI11" s="395" t="s">
        <v>60</v>
      </c>
      <c r="AJ11" s="395" t="s">
        <v>61</v>
      </c>
      <c r="AK11" s="583"/>
      <c r="AL11" s="582" t="s">
        <v>93</v>
      </c>
      <c r="AM11" s="582" t="s">
        <v>94</v>
      </c>
      <c r="AN11" s="582" t="s">
        <v>92</v>
      </c>
      <c r="AO11" s="582" t="s">
        <v>416</v>
      </c>
      <c r="AP11" s="582" t="s">
        <v>314</v>
      </c>
      <c r="AQ11" s="582" t="s">
        <v>315</v>
      </c>
      <c r="AR11" s="582" t="s">
        <v>95</v>
      </c>
      <c r="AS11" s="582" t="s">
        <v>96</v>
      </c>
      <c r="AT11" s="582" t="s">
        <v>97</v>
      </c>
      <c r="AU11" s="582"/>
      <c r="AV11" s="395" t="s">
        <v>57</v>
      </c>
      <c r="AW11" s="395" t="s">
        <v>58</v>
      </c>
      <c r="AX11" s="395" t="s">
        <v>59</v>
      </c>
      <c r="AY11" s="395" t="s">
        <v>60</v>
      </c>
      <c r="AZ11" s="395" t="s">
        <v>61</v>
      </c>
      <c r="BA11" s="583"/>
      <c r="BB11" s="582" t="s">
        <v>93</v>
      </c>
      <c r="BC11" s="582" t="s">
        <v>94</v>
      </c>
      <c r="BD11" s="582" t="s">
        <v>92</v>
      </c>
      <c r="BE11" s="582" t="s">
        <v>416</v>
      </c>
      <c r="BF11" s="582" t="s">
        <v>314</v>
      </c>
      <c r="BG11" s="582" t="s">
        <v>315</v>
      </c>
      <c r="BH11" s="582" t="s">
        <v>95</v>
      </c>
      <c r="BI11" s="582" t="s">
        <v>96</v>
      </c>
      <c r="BJ11" s="582" t="s">
        <v>97</v>
      </c>
      <c r="BK11" s="582"/>
      <c r="BL11" s="584"/>
      <c r="BM11" s="583"/>
      <c r="BN11" s="582" t="s">
        <v>93</v>
      </c>
      <c r="BO11" s="582" t="s">
        <v>94</v>
      </c>
      <c r="BP11" s="582" t="s">
        <v>92</v>
      </c>
      <c r="BQ11" s="582" t="s">
        <v>416</v>
      </c>
      <c r="BR11" s="582" t="s">
        <v>314</v>
      </c>
      <c r="BS11" s="582" t="s">
        <v>315</v>
      </c>
      <c r="BT11" s="582" t="s">
        <v>95</v>
      </c>
      <c r="BU11" s="582" t="s">
        <v>96</v>
      </c>
      <c r="BV11" s="582" t="s">
        <v>97</v>
      </c>
      <c r="BW11" s="582"/>
      <c r="BX11" s="584"/>
      <c r="BY11" s="585"/>
      <c r="BZ11" s="576"/>
      <c r="CA11" s="577" t="s">
        <v>417</v>
      </c>
      <c r="CB11" s="578" t="s">
        <v>418</v>
      </c>
      <c r="CC11" s="583"/>
      <c r="CD11" s="582" t="s">
        <v>93</v>
      </c>
      <c r="CE11" s="582" t="s">
        <v>94</v>
      </c>
      <c r="CF11" s="582" t="s">
        <v>92</v>
      </c>
      <c r="CG11" s="582" t="s">
        <v>416</v>
      </c>
      <c r="CH11" s="582" t="s">
        <v>314</v>
      </c>
      <c r="CI11" s="582" t="s">
        <v>315</v>
      </c>
      <c r="CJ11" s="582" t="s">
        <v>95</v>
      </c>
      <c r="CK11" s="582" t="s">
        <v>96</v>
      </c>
      <c r="CL11" s="582" t="s">
        <v>97</v>
      </c>
      <c r="CM11" s="582"/>
      <c r="CN11" s="395" t="s">
        <v>57</v>
      </c>
      <c r="CO11" s="395" t="s">
        <v>58</v>
      </c>
      <c r="CP11" s="395" t="s">
        <v>59</v>
      </c>
      <c r="CQ11" s="395" t="s">
        <v>60</v>
      </c>
      <c r="CR11" s="395" t="s">
        <v>61</v>
      </c>
      <c r="CS11" s="583"/>
      <c r="CT11" s="582" t="s">
        <v>93</v>
      </c>
      <c r="CU11" s="582" t="s">
        <v>94</v>
      </c>
      <c r="CV11" s="582" t="s">
        <v>92</v>
      </c>
      <c r="CW11" s="582" t="s">
        <v>416</v>
      </c>
      <c r="CX11" s="582" t="s">
        <v>314</v>
      </c>
      <c r="CY11" s="582" t="s">
        <v>315</v>
      </c>
      <c r="CZ11" s="582" t="s">
        <v>95</v>
      </c>
      <c r="DA11" s="582" t="s">
        <v>96</v>
      </c>
      <c r="DB11" s="582" t="s">
        <v>97</v>
      </c>
      <c r="DC11" s="582"/>
      <c r="DD11" s="395" t="s">
        <v>57</v>
      </c>
      <c r="DE11" s="395" t="s">
        <v>58</v>
      </c>
      <c r="DF11" s="395" t="s">
        <v>59</v>
      </c>
      <c r="DG11" s="395" t="s">
        <v>60</v>
      </c>
      <c r="DH11" s="395" t="s">
        <v>61</v>
      </c>
      <c r="DI11" s="586"/>
      <c r="DJ11" s="570"/>
    </row>
    <row r="12" spans="1:16384" s="591" customFormat="1" ht="15" customHeight="1">
      <c r="A12" s="587"/>
      <c r="B12" s="588" t="s">
        <v>419</v>
      </c>
      <c r="C12" s="589" t="s">
        <v>102</v>
      </c>
      <c r="D12" s="590" t="s">
        <v>420</v>
      </c>
      <c r="F12" s="592" t="s">
        <v>93</v>
      </c>
      <c r="G12" s="592" t="s">
        <v>421</v>
      </c>
      <c r="H12" s="592" t="str">
        <f>B12</f>
        <v>TRANSMISSION LINES MAINTENANCE</v>
      </c>
      <c r="I12" s="592" t="str">
        <f>C12</f>
        <v>TRANSMISSION TOWERS</v>
      </c>
      <c r="J12" s="592" t="s">
        <v>112</v>
      </c>
      <c r="K12" s="592" t="s">
        <v>422</v>
      </c>
      <c r="L12" s="592" t="s">
        <v>323</v>
      </c>
      <c r="M12" s="593" t="str">
        <f>D12</f>
        <v>NO. OF TOWERS (000'S)</v>
      </c>
      <c r="N12" s="1975" t="s">
        <v>326</v>
      </c>
      <c r="P12" s="2261">
        <v>36.468000000000004</v>
      </c>
      <c r="Q12" s="2262">
        <v>36.505000000000003</v>
      </c>
      <c r="R12" s="2262">
        <v>36.503999999999998</v>
      </c>
      <c r="S12" s="2262">
        <v>36.771000000000001</v>
      </c>
      <c r="T12" s="2263">
        <v>37.137999999999998</v>
      </c>
      <c r="U12" s="594"/>
      <c r="V12" s="595" t="s">
        <v>93</v>
      </c>
      <c r="W12" s="595" t="s">
        <v>421</v>
      </c>
      <c r="X12" s="595" t="str">
        <f>B12</f>
        <v>TRANSMISSION LINES MAINTENANCE</v>
      </c>
      <c r="Y12" s="595" t="str">
        <f>C12</f>
        <v>TRANSMISSION TOWERS</v>
      </c>
      <c r="Z12" s="595" t="s">
        <v>112</v>
      </c>
      <c r="AA12" s="595" t="s">
        <v>423</v>
      </c>
      <c r="AB12" s="595" t="s">
        <v>323</v>
      </c>
      <c r="AC12" s="595" t="str">
        <f>D12</f>
        <v>NO. OF TOWERS (000'S)</v>
      </c>
      <c r="AD12" s="595" t="s">
        <v>326</v>
      </c>
      <c r="AE12" s="594"/>
      <c r="AF12" s="2267">
        <v>22.15</v>
      </c>
      <c r="AG12" s="2268">
        <v>19.625</v>
      </c>
      <c r="AH12" s="2268">
        <v>26.274999999999999</v>
      </c>
      <c r="AI12" s="2268">
        <v>21</v>
      </c>
      <c r="AJ12" s="2269">
        <v>24.975000000000001</v>
      </c>
      <c r="AK12" s="581"/>
      <c r="AL12" s="595" t="s">
        <v>93</v>
      </c>
      <c r="AM12" s="595" t="s">
        <v>421</v>
      </c>
      <c r="AN12" s="595" t="str">
        <f>B12</f>
        <v>TRANSMISSION LINES MAINTENANCE</v>
      </c>
      <c r="AO12" s="595" t="str">
        <f>C12</f>
        <v>TRANSMISSION TOWERS</v>
      </c>
      <c r="AP12" s="595" t="s">
        <v>112</v>
      </c>
      <c r="AQ12" s="595" t="s">
        <v>424</v>
      </c>
      <c r="AR12" s="595" t="s">
        <v>323</v>
      </c>
      <c r="AS12" s="595" t="s">
        <v>391</v>
      </c>
      <c r="AT12" s="595" t="s">
        <v>373</v>
      </c>
      <c r="AU12" s="595"/>
      <c r="AV12" s="2272">
        <v>32.898550134397652</v>
      </c>
      <c r="AW12" s="2273">
        <v>33.408958983626306</v>
      </c>
      <c r="AX12" s="2273">
        <v>33.989483384832219</v>
      </c>
      <c r="AY12" s="2273">
        <v>34.453903665653662</v>
      </c>
      <c r="AZ12" s="2273">
        <v>35.365664416534436</v>
      </c>
      <c r="BA12" s="581"/>
      <c r="BB12" s="595" t="s">
        <v>93</v>
      </c>
      <c r="BC12" s="595" t="s">
        <v>421</v>
      </c>
      <c r="BD12" s="595" t="str">
        <f>B12</f>
        <v>TRANSMISSION LINES MAINTENANCE</v>
      </c>
      <c r="BE12" s="595" t="str">
        <f>C12</f>
        <v>TRANSMISSION TOWERS</v>
      </c>
      <c r="BF12" s="595" t="s">
        <v>112</v>
      </c>
      <c r="BG12" s="595" t="s">
        <v>425</v>
      </c>
      <c r="BH12" s="595" t="s">
        <v>323</v>
      </c>
      <c r="BI12" s="595" t="s">
        <v>391</v>
      </c>
      <c r="BJ12" s="595" t="s">
        <v>373</v>
      </c>
      <c r="BK12" s="595"/>
      <c r="BL12" s="2278">
        <v>1.764470023457531</v>
      </c>
      <c r="BM12" s="581"/>
      <c r="BN12" s="595" t="s">
        <v>93</v>
      </c>
      <c r="BO12" s="595" t="s">
        <v>421</v>
      </c>
      <c r="BP12" s="595" t="str">
        <f>B12</f>
        <v>TRANSMISSION LINES MAINTENANCE</v>
      </c>
      <c r="BQ12" s="595" t="str">
        <f>C12</f>
        <v>TRANSMISSION TOWERS</v>
      </c>
      <c r="BR12" s="595" t="s">
        <v>112</v>
      </c>
      <c r="BS12" s="595" t="s">
        <v>426</v>
      </c>
      <c r="BT12" s="595" t="s">
        <v>323</v>
      </c>
      <c r="BU12" s="595" t="s">
        <v>391</v>
      </c>
      <c r="BV12" s="595" t="s">
        <v>373</v>
      </c>
      <c r="BW12" s="595"/>
      <c r="BX12" s="2282">
        <v>5.4317972126450735</v>
      </c>
      <c r="BZ12" s="587"/>
      <c r="CA12" s="596" t="s">
        <v>419</v>
      </c>
      <c r="CB12" s="597" t="s">
        <v>102</v>
      </c>
      <c r="CC12" s="581"/>
      <c r="CD12" s="595" t="s">
        <v>93</v>
      </c>
      <c r="CE12" s="595" t="s">
        <v>421</v>
      </c>
      <c r="CF12" s="595" t="str">
        <f>CA12</f>
        <v>TRANSMISSION LINES MAINTENANCE</v>
      </c>
      <c r="CG12" s="595" t="str">
        <f>CB12</f>
        <v>TRANSMISSION TOWERS</v>
      </c>
      <c r="CH12" s="595" t="s">
        <v>427</v>
      </c>
      <c r="CI12" s="595" t="s">
        <v>428</v>
      </c>
      <c r="CJ12" s="595" t="s">
        <v>323</v>
      </c>
      <c r="CK12" s="595" t="s">
        <v>104</v>
      </c>
      <c r="CL12" s="595" t="s">
        <v>324</v>
      </c>
      <c r="CM12" s="595"/>
      <c r="CN12" s="2255">
        <v>2846232.7433468639</v>
      </c>
      <c r="CO12" s="2287">
        <v>4301704.7226830004</v>
      </c>
      <c r="CP12" s="2287">
        <v>5347632.1319044996</v>
      </c>
      <c r="CQ12" s="2287">
        <v>6214916.3122346625</v>
      </c>
      <c r="CR12" s="2257">
        <v>4785976.2136435518</v>
      </c>
      <c r="CS12" s="581"/>
      <c r="CT12" s="595" t="s">
        <v>93</v>
      </c>
      <c r="CU12" s="595" t="s">
        <v>421</v>
      </c>
      <c r="CV12" s="595" t="str">
        <f>CA12</f>
        <v>TRANSMISSION LINES MAINTENANCE</v>
      </c>
      <c r="CW12" s="595" t="str">
        <f>CB12</f>
        <v>TRANSMISSION TOWERS</v>
      </c>
      <c r="CX12" s="595" t="s">
        <v>427</v>
      </c>
      <c r="CY12" s="595" t="s">
        <v>428</v>
      </c>
      <c r="CZ12" s="595" t="s">
        <v>323</v>
      </c>
      <c r="DA12" s="595" t="s">
        <v>104</v>
      </c>
      <c r="DB12" s="595" t="s">
        <v>324</v>
      </c>
      <c r="DC12" s="595"/>
      <c r="DD12" s="2291">
        <v>2304601.8834303729</v>
      </c>
      <c r="DE12" s="2287">
        <v>1700288.7905632632</v>
      </c>
      <c r="DF12" s="2287">
        <v>2118602.7450087927</v>
      </c>
      <c r="DG12" s="2287">
        <v>4827268.753274912</v>
      </c>
      <c r="DH12" s="2287">
        <v>4063734.2999169803</v>
      </c>
      <c r="DJ12" s="378"/>
    </row>
    <row r="13" spans="1:16384" ht="15" customHeight="1">
      <c r="A13" s="1976"/>
      <c r="B13" s="589" t="s">
        <v>419</v>
      </c>
      <c r="C13" s="1977" t="s">
        <v>135</v>
      </c>
      <c r="D13" s="1978" t="s">
        <v>420</v>
      </c>
      <c r="F13" s="592" t="s">
        <v>93</v>
      </c>
      <c r="G13" s="1979" t="s">
        <v>421</v>
      </c>
      <c r="H13" s="592" t="str">
        <f t="shared" ref="H13:I42" si="0">B13</f>
        <v>TRANSMISSION LINES MAINTENANCE</v>
      </c>
      <c r="I13" s="592" t="str">
        <f t="shared" si="0"/>
        <v>TRANSMISSION TOWER SUPPORT STRUCTURES</v>
      </c>
      <c r="J13" s="592" t="s">
        <v>112</v>
      </c>
      <c r="K13" s="1979" t="s">
        <v>422</v>
      </c>
      <c r="L13" s="1979" t="s">
        <v>323</v>
      </c>
      <c r="M13" s="593" t="str">
        <f t="shared" ref="M13:M43" si="1">D13</f>
        <v>NO. OF TOWERS (000'S)</v>
      </c>
      <c r="N13" s="1975" t="s">
        <v>326</v>
      </c>
      <c r="P13" s="2264">
        <v>0</v>
      </c>
      <c r="Q13" s="2265">
        <v>0</v>
      </c>
      <c r="R13" s="2265">
        <v>0</v>
      </c>
      <c r="S13" s="2265">
        <v>0</v>
      </c>
      <c r="T13" s="2266">
        <v>0</v>
      </c>
      <c r="U13" s="599"/>
      <c r="V13" s="595" t="s">
        <v>93</v>
      </c>
      <c r="W13" s="595" t="s">
        <v>421</v>
      </c>
      <c r="X13" s="595" t="str">
        <f t="shared" ref="X13:Y43" si="2">B13</f>
        <v>TRANSMISSION LINES MAINTENANCE</v>
      </c>
      <c r="Y13" s="595" t="str">
        <f t="shared" si="2"/>
        <v>TRANSMISSION TOWER SUPPORT STRUCTURES</v>
      </c>
      <c r="Z13" s="595" t="s">
        <v>112</v>
      </c>
      <c r="AA13" s="595" t="s">
        <v>423</v>
      </c>
      <c r="AB13" s="595" t="s">
        <v>323</v>
      </c>
      <c r="AC13" s="595" t="str">
        <f t="shared" ref="AC13:AC43" si="3">D13</f>
        <v>NO. OF TOWERS (000'S)</v>
      </c>
      <c r="AD13" s="595" t="s">
        <v>326</v>
      </c>
      <c r="AE13" s="599"/>
      <c r="AF13" s="2264">
        <v>0</v>
      </c>
      <c r="AG13" s="2265">
        <v>0</v>
      </c>
      <c r="AH13" s="2265">
        <v>0</v>
      </c>
      <c r="AI13" s="2265">
        <v>0</v>
      </c>
      <c r="AJ13" s="2266">
        <v>0</v>
      </c>
      <c r="AK13" s="594"/>
      <c r="AL13" s="595" t="s">
        <v>93</v>
      </c>
      <c r="AM13" s="595" t="s">
        <v>421</v>
      </c>
      <c r="AN13" s="595" t="str">
        <f t="shared" ref="AN13:AO43" si="4">B13</f>
        <v>TRANSMISSION LINES MAINTENANCE</v>
      </c>
      <c r="AO13" s="595" t="str">
        <f t="shared" si="4"/>
        <v>TRANSMISSION TOWER SUPPORT STRUCTURES</v>
      </c>
      <c r="AP13" s="595" t="s">
        <v>112</v>
      </c>
      <c r="AQ13" s="595" t="s">
        <v>424</v>
      </c>
      <c r="AR13" s="595" t="s">
        <v>323</v>
      </c>
      <c r="AS13" s="595" t="s">
        <v>391</v>
      </c>
      <c r="AT13" s="595" t="s">
        <v>373</v>
      </c>
      <c r="AU13" s="595"/>
      <c r="AV13" s="2252">
        <v>0</v>
      </c>
      <c r="AW13" s="2253">
        <v>0</v>
      </c>
      <c r="AX13" s="2253">
        <v>0</v>
      </c>
      <c r="AY13" s="2253">
        <v>0</v>
      </c>
      <c r="AZ13" s="2253">
        <v>0</v>
      </c>
      <c r="BA13" s="594"/>
      <c r="BB13" s="595" t="s">
        <v>93</v>
      </c>
      <c r="BC13" s="595" t="s">
        <v>421</v>
      </c>
      <c r="BD13" s="595" t="str">
        <f t="shared" ref="BD13:BE43" si="5">B13</f>
        <v>TRANSMISSION LINES MAINTENANCE</v>
      </c>
      <c r="BE13" s="595" t="str">
        <f t="shared" si="5"/>
        <v>TRANSMISSION TOWER SUPPORT STRUCTURES</v>
      </c>
      <c r="BF13" s="595" t="s">
        <v>112</v>
      </c>
      <c r="BG13" s="595" t="s">
        <v>425</v>
      </c>
      <c r="BH13" s="595" t="s">
        <v>323</v>
      </c>
      <c r="BI13" s="595" t="s">
        <v>391</v>
      </c>
      <c r="BJ13" s="595" t="s">
        <v>373</v>
      </c>
      <c r="BK13" s="595"/>
      <c r="BL13" s="2279">
        <v>0</v>
      </c>
      <c r="BM13" s="594"/>
      <c r="BN13" s="595" t="s">
        <v>93</v>
      </c>
      <c r="BO13" s="595" t="s">
        <v>421</v>
      </c>
      <c r="BP13" s="595" t="str">
        <f t="shared" ref="BP13:BQ43" si="6">B13</f>
        <v>TRANSMISSION LINES MAINTENANCE</v>
      </c>
      <c r="BQ13" s="595" t="str">
        <f t="shared" si="6"/>
        <v>TRANSMISSION TOWER SUPPORT STRUCTURES</v>
      </c>
      <c r="BR13" s="595" t="s">
        <v>112</v>
      </c>
      <c r="BS13" s="595" t="s">
        <v>426</v>
      </c>
      <c r="BT13" s="595" t="s">
        <v>323</v>
      </c>
      <c r="BU13" s="595" t="s">
        <v>391</v>
      </c>
      <c r="BV13" s="595" t="s">
        <v>373</v>
      </c>
      <c r="BW13" s="595"/>
      <c r="BX13" s="2283">
        <v>0</v>
      </c>
      <c r="BZ13" s="598"/>
      <c r="CA13" s="1980" t="s">
        <v>419</v>
      </c>
      <c r="CB13" s="600" t="s">
        <v>135</v>
      </c>
      <c r="CC13" s="594"/>
      <c r="CD13" s="595" t="s">
        <v>93</v>
      </c>
      <c r="CE13" s="595" t="s">
        <v>421</v>
      </c>
      <c r="CF13" s="595" t="str">
        <f t="shared" ref="CF13:CG43" si="7">CA13</f>
        <v>TRANSMISSION LINES MAINTENANCE</v>
      </c>
      <c r="CG13" s="595" t="str">
        <f t="shared" si="7"/>
        <v>TRANSMISSION TOWER SUPPORT STRUCTURES</v>
      </c>
      <c r="CH13" s="595" t="s">
        <v>427</v>
      </c>
      <c r="CI13" s="595" t="s">
        <v>428</v>
      </c>
      <c r="CJ13" s="595" t="s">
        <v>323</v>
      </c>
      <c r="CK13" s="595" t="s">
        <v>104</v>
      </c>
      <c r="CL13" s="595" t="s">
        <v>324</v>
      </c>
      <c r="CM13" s="595"/>
      <c r="CN13" s="2252">
        <v>0</v>
      </c>
      <c r="CO13" s="2253">
        <v>0</v>
      </c>
      <c r="CP13" s="2253">
        <v>0</v>
      </c>
      <c r="CQ13" s="2253">
        <v>0</v>
      </c>
      <c r="CR13" s="2254">
        <v>0</v>
      </c>
      <c r="CS13" s="594"/>
      <c r="CT13" s="595" t="s">
        <v>93</v>
      </c>
      <c r="CU13" s="595" t="s">
        <v>421</v>
      </c>
      <c r="CV13" s="595" t="str">
        <f t="shared" ref="CV13:CW43" si="8">CA13</f>
        <v>TRANSMISSION LINES MAINTENANCE</v>
      </c>
      <c r="CW13" s="595" t="str">
        <f t="shared" si="8"/>
        <v>TRANSMISSION TOWER SUPPORT STRUCTURES</v>
      </c>
      <c r="CX13" s="595" t="s">
        <v>427</v>
      </c>
      <c r="CY13" s="595" t="s">
        <v>428</v>
      </c>
      <c r="CZ13" s="595" t="s">
        <v>323</v>
      </c>
      <c r="DA13" s="595" t="s">
        <v>104</v>
      </c>
      <c r="DB13" s="595" t="s">
        <v>324</v>
      </c>
      <c r="DC13" s="595"/>
      <c r="DD13" s="2252">
        <v>0</v>
      </c>
      <c r="DE13" s="2253">
        <v>0</v>
      </c>
      <c r="DF13" s="2253">
        <v>0</v>
      </c>
      <c r="DG13" s="2253">
        <v>0</v>
      </c>
      <c r="DH13" s="2253">
        <v>0</v>
      </c>
      <c r="DJ13" s="380"/>
    </row>
    <row r="14" spans="1:16384" ht="15" customHeight="1">
      <c r="A14" s="1976"/>
      <c r="B14" s="589" t="s">
        <v>419</v>
      </c>
      <c r="C14" s="1981" t="s">
        <v>111</v>
      </c>
      <c r="D14" s="590" t="s">
        <v>429</v>
      </c>
      <c r="E14" s="1982"/>
      <c r="F14" s="592" t="s">
        <v>93</v>
      </c>
      <c r="G14" s="601" t="s">
        <v>421</v>
      </c>
      <c r="H14" s="592" t="str">
        <f t="shared" si="0"/>
        <v>TRANSMISSION LINES MAINTENANCE</v>
      </c>
      <c r="I14" s="592" t="str">
        <f t="shared" si="0"/>
        <v>CONDUCTORS</v>
      </c>
      <c r="J14" s="592" t="s">
        <v>112</v>
      </c>
      <c r="K14" s="601" t="s">
        <v>422</v>
      </c>
      <c r="L14" s="601" t="s">
        <v>323</v>
      </c>
      <c r="M14" s="593" t="str">
        <f t="shared" si="1"/>
        <v>LENGTH (ROUTE KM) (000'S)</v>
      </c>
      <c r="N14" s="1975" t="s">
        <v>326</v>
      </c>
      <c r="O14" s="1982"/>
      <c r="P14" s="2261">
        <v>12.586413299999993</v>
      </c>
      <c r="Q14" s="2262">
        <v>12.637836999999994</v>
      </c>
      <c r="R14" s="2262">
        <v>12.720401999999993</v>
      </c>
      <c r="S14" s="2262">
        <v>12.870595999999995</v>
      </c>
      <c r="T14" s="2263">
        <v>12.870595999999995</v>
      </c>
      <c r="U14" s="599"/>
      <c r="V14" s="602" t="s">
        <v>93</v>
      </c>
      <c r="W14" s="602" t="s">
        <v>421</v>
      </c>
      <c r="X14" s="595" t="str">
        <f t="shared" si="2"/>
        <v>TRANSMISSION LINES MAINTENANCE</v>
      </c>
      <c r="Y14" s="595" t="str">
        <f t="shared" si="2"/>
        <v>CONDUCTORS</v>
      </c>
      <c r="Z14" s="602" t="s">
        <v>112</v>
      </c>
      <c r="AA14" s="602" t="s">
        <v>423</v>
      </c>
      <c r="AB14" s="602" t="s">
        <v>323</v>
      </c>
      <c r="AC14" s="595" t="str">
        <f t="shared" si="3"/>
        <v>LENGTH (ROUTE KM) (000'S)</v>
      </c>
      <c r="AD14" s="595" t="s">
        <v>326</v>
      </c>
      <c r="AE14" s="599"/>
      <c r="AF14" s="2267">
        <v>0.64756600000000009</v>
      </c>
      <c r="AG14" s="2268">
        <v>6.9477320000000002</v>
      </c>
      <c r="AH14" s="2268">
        <v>0.48006000000000004</v>
      </c>
      <c r="AI14" s="2268">
        <v>1.246828</v>
      </c>
      <c r="AJ14" s="2269">
        <v>2.2569139999999996</v>
      </c>
      <c r="AK14" s="599"/>
      <c r="AL14" s="602" t="s">
        <v>93</v>
      </c>
      <c r="AM14" s="602" t="s">
        <v>421</v>
      </c>
      <c r="AN14" s="595" t="str">
        <f t="shared" si="4"/>
        <v>TRANSMISSION LINES MAINTENANCE</v>
      </c>
      <c r="AO14" s="595" t="str">
        <f t="shared" si="4"/>
        <v>CONDUCTORS</v>
      </c>
      <c r="AP14" s="602" t="s">
        <v>112</v>
      </c>
      <c r="AQ14" s="602" t="s">
        <v>424</v>
      </c>
      <c r="AR14" s="602" t="s">
        <v>323</v>
      </c>
      <c r="AS14" s="602" t="s">
        <v>391</v>
      </c>
      <c r="AT14" s="595" t="s">
        <v>373</v>
      </c>
      <c r="AU14" s="595"/>
      <c r="AV14" s="2274">
        <v>33.324064501361995</v>
      </c>
      <c r="AW14" s="2275">
        <v>33.331044505479859</v>
      </c>
      <c r="AX14" s="2275">
        <v>34.111455518465569</v>
      </c>
      <c r="AY14" s="2275">
        <v>34.686945036580283</v>
      </c>
      <c r="AZ14" s="2275">
        <v>35.68694503658034</v>
      </c>
      <c r="BA14" s="599"/>
      <c r="BB14" s="602" t="s">
        <v>93</v>
      </c>
      <c r="BC14" s="602" t="s">
        <v>421</v>
      </c>
      <c r="BD14" s="595" t="str">
        <f t="shared" si="5"/>
        <v>TRANSMISSION LINES MAINTENANCE</v>
      </c>
      <c r="BE14" s="595" t="str">
        <f t="shared" si="5"/>
        <v>CONDUCTORS</v>
      </c>
      <c r="BF14" s="602" t="s">
        <v>112</v>
      </c>
      <c r="BG14" s="602" t="s">
        <v>425</v>
      </c>
      <c r="BH14" s="602" t="s">
        <v>323</v>
      </c>
      <c r="BI14" s="602" t="s">
        <v>391</v>
      </c>
      <c r="BJ14" s="595" t="s">
        <v>373</v>
      </c>
      <c r="BK14" s="595"/>
      <c r="BL14" s="2278">
        <v>7.1553749755237908</v>
      </c>
      <c r="BM14" s="599"/>
      <c r="BN14" s="602" t="s">
        <v>93</v>
      </c>
      <c r="BO14" s="602" t="s">
        <v>421</v>
      </c>
      <c r="BP14" s="595" t="str">
        <f t="shared" si="6"/>
        <v>TRANSMISSION LINES MAINTENANCE</v>
      </c>
      <c r="BQ14" s="595" t="str">
        <f t="shared" si="6"/>
        <v>CONDUCTORS</v>
      </c>
      <c r="BR14" s="602" t="s">
        <v>112</v>
      </c>
      <c r="BS14" s="602" t="s">
        <v>426</v>
      </c>
      <c r="BT14" s="602" t="s">
        <v>323</v>
      </c>
      <c r="BU14" s="602" t="s">
        <v>391</v>
      </c>
      <c r="BV14" s="595" t="s">
        <v>373</v>
      </c>
      <c r="BW14" s="595"/>
      <c r="BX14" s="2284"/>
      <c r="BZ14" s="598"/>
      <c r="CA14" s="1983" t="s">
        <v>419</v>
      </c>
      <c r="CB14" s="1984" t="s">
        <v>111</v>
      </c>
      <c r="CC14" s="599"/>
      <c r="CD14" s="602" t="s">
        <v>93</v>
      </c>
      <c r="CE14" s="602" t="s">
        <v>421</v>
      </c>
      <c r="CF14" s="595" t="str">
        <f t="shared" si="7"/>
        <v>TRANSMISSION LINES MAINTENANCE</v>
      </c>
      <c r="CG14" s="595" t="str">
        <f t="shared" si="7"/>
        <v>CONDUCTORS</v>
      </c>
      <c r="CH14" s="602" t="s">
        <v>427</v>
      </c>
      <c r="CI14" s="602" t="s">
        <v>428</v>
      </c>
      <c r="CJ14" s="602" t="s">
        <v>323</v>
      </c>
      <c r="CK14" s="602" t="s">
        <v>104</v>
      </c>
      <c r="CL14" s="595" t="s">
        <v>324</v>
      </c>
      <c r="CM14" s="595"/>
      <c r="CN14" s="2255">
        <v>5390.8017295898362</v>
      </c>
      <c r="CO14" s="2256">
        <v>562427.47483619966</v>
      </c>
      <c r="CP14" s="2256">
        <v>5421.6235176759365</v>
      </c>
      <c r="CQ14" s="2256">
        <v>94176.634683978729</v>
      </c>
      <c r="CR14" s="2257">
        <v>6444.9598051262974</v>
      </c>
      <c r="CS14" s="599"/>
      <c r="CT14" s="602" t="s">
        <v>93</v>
      </c>
      <c r="CU14" s="602" t="s">
        <v>421</v>
      </c>
      <c r="CV14" s="595" t="str">
        <f t="shared" si="8"/>
        <v>TRANSMISSION LINES MAINTENANCE</v>
      </c>
      <c r="CW14" s="595" t="str">
        <f t="shared" si="8"/>
        <v>CONDUCTORS</v>
      </c>
      <c r="CX14" s="602" t="s">
        <v>427</v>
      </c>
      <c r="CY14" s="602" t="s">
        <v>428</v>
      </c>
      <c r="CZ14" s="602" t="s">
        <v>323</v>
      </c>
      <c r="DA14" s="602" t="s">
        <v>104</v>
      </c>
      <c r="DB14" s="595" t="s">
        <v>324</v>
      </c>
      <c r="DC14" s="595"/>
      <c r="DD14" s="2255">
        <v>300649.6610863409</v>
      </c>
      <c r="DE14" s="2256">
        <v>441717.03925524576</v>
      </c>
      <c r="DF14" s="2256">
        <v>1437223.0622025456</v>
      </c>
      <c r="DG14" s="2256">
        <v>1016048.2889097682</v>
      </c>
      <c r="DH14" s="2256">
        <v>781179.99007366563</v>
      </c>
    </row>
    <row r="15" spans="1:16384" s="380" customFormat="1" ht="15" customHeight="1">
      <c r="A15" s="598"/>
      <c r="B15" s="588" t="s">
        <v>419</v>
      </c>
      <c r="C15" s="1985" t="s">
        <v>139</v>
      </c>
      <c r="D15" s="1986" t="s">
        <v>429</v>
      </c>
      <c r="E15" s="1987"/>
      <c r="F15" s="1988" t="s">
        <v>93</v>
      </c>
      <c r="G15" s="1988" t="s">
        <v>421</v>
      </c>
      <c r="H15" s="1988" t="str">
        <f t="shared" si="0"/>
        <v>TRANSMISSION LINES MAINTENANCE</v>
      </c>
      <c r="I15" s="1988" t="str">
        <f t="shared" si="0"/>
        <v>TRANSMISSION CABLES</v>
      </c>
      <c r="J15" s="1988" t="s">
        <v>112</v>
      </c>
      <c r="K15" s="1988" t="s">
        <v>422</v>
      </c>
      <c r="L15" s="1988" t="s">
        <v>323</v>
      </c>
      <c r="M15" s="1989" t="str">
        <f t="shared" si="1"/>
        <v>LENGTH (ROUTE KM) (000'S)</v>
      </c>
      <c r="N15" s="1975" t="s">
        <v>326</v>
      </c>
      <c r="O15" s="1987"/>
      <c r="P15" s="2261">
        <v>4.8667999999999996E-2</v>
      </c>
      <c r="Q15" s="2262">
        <v>4.8667999999999996E-2</v>
      </c>
      <c r="R15" s="2262">
        <v>4.8667999999999996E-2</v>
      </c>
      <c r="S15" s="2262">
        <v>4.8917999999999982E-2</v>
      </c>
      <c r="T15" s="2263">
        <v>5.2277999999999991E-2</v>
      </c>
      <c r="U15" s="603"/>
      <c r="V15" s="595" t="s">
        <v>93</v>
      </c>
      <c r="W15" s="595" t="s">
        <v>421</v>
      </c>
      <c r="X15" s="595" t="str">
        <f t="shared" si="2"/>
        <v>TRANSMISSION LINES MAINTENANCE</v>
      </c>
      <c r="Y15" s="595" t="str">
        <f t="shared" si="2"/>
        <v>TRANSMISSION CABLES</v>
      </c>
      <c r="Z15" s="595" t="s">
        <v>112</v>
      </c>
      <c r="AA15" s="595" t="s">
        <v>423</v>
      </c>
      <c r="AB15" s="595" t="s">
        <v>323</v>
      </c>
      <c r="AC15" s="595" t="str">
        <f t="shared" si="3"/>
        <v>LENGTH (ROUTE KM) (000'S)</v>
      </c>
      <c r="AD15" s="595" t="s">
        <v>326</v>
      </c>
      <c r="AE15" s="603"/>
      <c r="AF15" s="2261">
        <v>4.8667999999999996E-2</v>
      </c>
      <c r="AG15" s="2262">
        <v>4.8667999999999996E-2</v>
      </c>
      <c r="AH15" s="2262">
        <v>4.8667999999999996E-2</v>
      </c>
      <c r="AI15" s="2262">
        <v>4.8917999999999982E-2</v>
      </c>
      <c r="AJ15" s="2263">
        <v>5.2277999999999991E-2</v>
      </c>
      <c r="AK15" s="599"/>
      <c r="AL15" s="595" t="s">
        <v>93</v>
      </c>
      <c r="AM15" s="595" t="s">
        <v>421</v>
      </c>
      <c r="AN15" s="595" t="str">
        <f t="shared" si="4"/>
        <v>TRANSMISSION LINES MAINTENANCE</v>
      </c>
      <c r="AO15" s="595" t="str">
        <f t="shared" si="4"/>
        <v>TRANSMISSION CABLES</v>
      </c>
      <c r="AP15" s="595" t="s">
        <v>112</v>
      </c>
      <c r="AQ15" s="595" t="s">
        <v>424</v>
      </c>
      <c r="AR15" s="595" t="s">
        <v>323</v>
      </c>
      <c r="AS15" s="595" t="s">
        <v>391</v>
      </c>
      <c r="AT15" s="595" t="s">
        <v>373</v>
      </c>
      <c r="AU15" s="595"/>
      <c r="AV15" s="2274">
        <v>15.9697131585436</v>
      </c>
      <c r="AW15" s="2275">
        <v>16.969713158543609</v>
      </c>
      <c r="AX15" s="2275">
        <v>17.969713158543602</v>
      </c>
      <c r="AY15" s="2275">
        <v>18.853244204587266</v>
      </c>
      <c r="AZ15" s="2275">
        <v>18.529037071043273</v>
      </c>
      <c r="BA15" s="599"/>
      <c r="BB15" s="595" t="s">
        <v>93</v>
      </c>
      <c r="BC15" s="595" t="s">
        <v>421</v>
      </c>
      <c r="BD15" s="595" t="str">
        <f t="shared" si="5"/>
        <v>TRANSMISSION LINES MAINTENANCE</v>
      </c>
      <c r="BE15" s="595" t="str">
        <f t="shared" si="5"/>
        <v>TRANSMISSION CABLES</v>
      </c>
      <c r="BF15" s="595" t="s">
        <v>112</v>
      </c>
      <c r="BG15" s="595" t="s">
        <v>425</v>
      </c>
      <c r="BH15" s="595" t="s">
        <v>323</v>
      </c>
      <c r="BI15" s="595" t="s">
        <v>391</v>
      </c>
      <c r="BJ15" s="595" t="s">
        <v>373</v>
      </c>
      <c r="BK15" s="595"/>
      <c r="BL15" s="2278">
        <v>4.1410753700126977E-3</v>
      </c>
      <c r="BM15" s="599"/>
      <c r="BN15" s="595" t="s">
        <v>93</v>
      </c>
      <c r="BO15" s="595" t="s">
        <v>421</v>
      </c>
      <c r="BP15" s="595" t="str">
        <f t="shared" si="6"/>
        <v>TRANSMISSION LINES MAINTENANCE</v>
      </c>
      <c r="BQ15" s="595" t="str">
        <f t="shared" si="6"/>
        <v>TRANSMISSION CABLES</v>
      </c>
      <c r="BR15" s="595" t="s">
        <v>112</v>
      </c>
      <c r="BS15" s="595" t="s">
        <v>426</v>
      </c>
      <c r="BT15" s="595" t="s">
        <v>323</v>
      </c>
      <c r="BU15" s="595" t="s">
        <v>391</v>
      </c>
      <c r="BV15" s="595" t="s">
        <v>373</v>
      </c>
      <c r="BW15" s="595"/>
      <c r="BX15" s="2284">
        <v>0.5</v>
      </c>
      <c r="BZ15" s="598"/>
      <c r="CA15" s="596" t="s">
        <v>419</v>
      </c>
      <c r="CB15" s="1984" t="s">
        <v>139</v>
      </c>
      <c r="CC15" s="599"/>
      <c r="CD15" s="595" t="s">
        <v>93</v>
      </c>
      <c r="CE15" s="595" t="s">
        <v>421</v>
      </c>
      <c r="CF15" s="595" t="str">
        <f t="shared" si="7"/>
        <v>TRANSMISSION LINES MAINTENANCE</v>
      </c>
      <c r="CG15" s="595" t="str">
        <f t="shared" si="7"/>
        <v>TRANSMISSION CABLES</v>
      </c>
      <c r="CH15" s="595" t="s">
        <v>427</v>
      </c>
      <c r="CI15" s="595" t="s">
        <v>428</v>
      </c>
      <c r="CJ15" s="595" t="s">
        <v>323</v>
      </c>
      <c r="CK15" s="595" t="s">
        <v>104</v>
      </c>
      <c r="CL15" s="595" t="s">
        <v>324</v>
      </c>
      <c r="CM15" s="595"/>
      <c r="CN15" s="2255">
        <v>734929.85362881073</v>
      </c>
      <c r="CO15" s="2256">
        <v>752204.85853770538</v>
      </c>
      <c r="CP15" s="2256">
        <v>1207883.2054293859</v>
      </c>
      <c r="CQ15" s="2256">
        <v>1004500.9011227639</v>
      </c>
      <c r="CR15" s="2257">
        <v>665825.29486305674</v>
      </c>
      <c r="CS15" s="599"/>
      <c r="CT15" s="595" t="s">
        <v>93</v>
      </c>
      <c r="CU15" s="595" t="s">
        <v>421</v>
      </c>
      <c r="CV15" s="595" t="str">
        <f t="shared" si="8"/>
        <v>TRANSMISSION LINES MAINTENANCE</v>
      </c>
      <c r="CW15" s="595" t="str">
        <f t="shared" si="8"/>
        <v>TRANSMISSION CABLES</v>
      </c>
      <c r="CX15" s="595" t="s">
        <v>427</v>
      </c>
      <c r="CY15" s="595" t="s">
        <v>428</v>
      </c>
      <c r="CZ15" s="595" t="s">
        <v>323</v>
      </c>
      <c r="DA15" s="595" t="s">
        <v>104</v>
      </c>
      <c r="DB15" s="595" t="s">
        <v>324</v>
      </c>
      <c r="DC15" s="595"/>
      <c r="DD15" s="2255">
        <v>492053.68677802134</v>
      </c>
      <c r="DE15" s="2256">
        <v>221657.11412458564</v>
      </c>
      <c r="DF15" s="2256">
        <v>1393237.231937103</v>
      </c>
      <c r="DG15" s="2256">
        <v>573089.10977391526</v>
      </c>
      <c r="DH15" s="2256">
        <v>186839.24169761708</v>
      </c>
      <c r="DJ15" s="378"/>
    </row>
    <row r="16" spans="1:16384" s="380" customFormat="1" ht="15" customHeight="1">
      <c r="A16" s="598"/>
      <c r="B16" s="1981" t="s">
        <v>430</v>
      </c>
      <c r="C16" s="1985" t="s">
        <v>431</v>
      </c>
      <c r="D16" s="1986" t="s">
        <v>432</v>
      </c>
      <c r="E16" s="1987"/>
      <c r="F16" s="1988" t="s">
        <v>93</v>
      </c>
      <c r="G16" s="1990" t="s">
        <v>421</v>
      </c>
      <c r="H16" s="1988" t="str">
        <f t="shared" si="0"/>
        <v>SUBSTATIONS EQUIPMENT &amp; PROPERTY MAINTENANCE</v>
      </c>
      <c r="I16" s="1988" t="str">
        <f t="shared" si="0"/>
        <v>SUBSTATION - SWITCHBAYS (INCL. REACTIVE PLANT)</v>
      </c>
      <c r="J16" s="1988" t="s">
        <v>112</v>
      </c>
      <c r="K16" s="1990" t="s">
        <v>422</v>
      </c>
      <c r="L16" s="1990" t="s">
        <v>323</v>
      </c>
      <c r="M16" s="1989" t="str">
        <f t="shared" si="1"/>
        <v>NO. OF SWITCHBAYS (000'S)</v>
      </c>
      <c r="N16" s="1975" t="s">
        <v>326</v>
      </c>
      <c r="O16" s="1987"/>
      <c r="P16" s="2267">
        <v>2.0379999999999998</v>
      </c>
      <c r="Q16" s="2268">
        <v>2.0910000000000002</v>
      </c>
      <c r="R16" s="2268">
        <v>2.1869999999999998</v>
      </c>
      <c r="S16" s="2268">
        <v>2.2360000000000002</v>
      </c>
      <c r="T16" s="2269">
        <v>2.2509999999999999</v>
      </c>
      <c r="U16" s="603"/>
      <c r="V16" s="602" t="s">
        <v>93</v>
      </c>
      <c r="W16" s="602" t="s">
        <v>421</v>
      </c>
      <c r="X16" s="595" t="str">
        <f t="shared" si="2"/>
        <v>SUBSTATIONS EQUIPMENT &amp; PROPERTY MAINTENANCE</v>
      </c>
      <c r="Y16" s="595" t="str">
        <f t="shared" si="2"/>
        <v>SUBSTATION - SWITCHBAYS (INCL. REACTIVE PLANT)</v>
      </c>
      <c r="Z16" s="602" t="s">
        <v>112</v>
      </c>
      <c r="AA16" s="602" t="s">
        <v>423</v>
      </c>
      <c r="AB16" s="602" t="s">
        <v>323</v>
      </c>
      <c r="AC16" s="595" t="str">
        <f t="shared" si="3"/>
        <v>NO. OF SWITCHBAYS (000'S)</v>
      </c>
      <c r="AD16" s="595" t="s">
        <v>326</v>
      </c>
      <c r="AE16" s="603"/>
      <c r="AF16" s="2261">
        <v>0.6</v>
      </c>
      <c r="AG16" s="2262">
        <v>0.629</v>
      </c>
      <c r="AH16" s="2262">
        <v>0.60299999999999998</v>
      </c>
      <c r="AI16" s="2262">
        <v>0.76300000000000001</v>
      </c>
      <c r="AJ16" s="2263">
        <v>0.55700000000000005</v>
      </c>
      <c r="AK16" s="603"/>
      <c r="AL16" s="602" t="s">
        <v>93</v>
      </c>
      <c r="AM16" s="602" t="s">
        <v>421</v>
      </c>
      <c r="AN16" s="595" t="str">
        <f t="shared" si="4"/>
        <v>SUBSTATIONS EQUIPMENT &amp; PROPERTY MAINTENANCE</v>
      </c>
      <c r="AO16" s="595" t="str">
        <f t="shared" si="4"/>
        <v>SUBSTATION - SWITCHBAYS (INCL. REACTIVE PLANT)</v>
      </c>
      <c r="AP16" s="602" t="s">
        <v>112</v>
      </c>
      <c r="AQ16" s="602" t="s">
        <v>424</v>
      </c>
      <c r="AR16" s="602" t="s">
        <v>323</v>
      </c>
      <c r="AS16" s="602" t="s">
        <v>391</v>
      </c>
      <c r="AT16" s="595" t="s">
        <v>373</v>
      </c>
      <c r="AU16" s="595"/>
      <c r="AV16" s="2274">
        <v>27.339548577036311</v>
      </c>
      <c r="AW16" s="2275">
        <v>26.747967479674795</v>
      </c>
      <c r="AX16" s="2275">
        <v>25.705532693187013</v>
      </c>
      <c r="AY16" s="2275">
        <v>25.186046511627907</v>
      </c>
      <c r="AZ16" s="2275">
        <v>25.024877832074633</v>
      </c>
      <c r="BA16" s="603"/>
      <c r="BB16" s="602" t="s">
        <v>93</v>
      </c>
      <c r="BC16" s="602" t="s">
        <v>421</v>
      </c>
      <c r="BD16" s="595" t="str">
        <f t="shared" si="5"/>
        <v>SUBSTATIONS EQUIPMENT &amp; PROPERTY MAINTENANCE</v>
      </c>
      <c r="BE16" s="595" t="str">
        <f t="shared" si="5"/>
        <v>SUBSTATION - SWITCHBAYS (INCL. REACTIVE PLANT)</v>
      </c>
      <c r="BF16" s="602" t="s">
        <v>112</v>
      </c>
      <c r="BG16" s="602" t="s">
        <v>425</v>
      </c>
      <c r="BH16" s="602" t="s">
        <v>323</v>
      </c>
      <c r="BI16" s="602" t="s">
        <v>391</v>
      </c>
      <c r="BJ16" s="595" t="s">
        <v>373</v>
      </c>
      <c r="BK16" s="595"/>
      <c r="BL16" s="2280"/>
      <c r="BM16" s="603"/>
      <c r="BN16" s="602" t="s">
        <v>93</v>
      </c>
      <c r="BO16" s="602" t="s">
        <v>421</v>
      </c>
      <c r="BP16" s="595" t="str">
        <f t="shared" si="6"/>
        <v>SUBSTATIONS EQUIPMENT &amp; PROPERTY MAINTENANCE</v>
      </c>
      <c r="BQ16" s="595" t="str">
        <f t="shared" si="6"/>
        <v>SUBSTATION - SWITCHBAYS (INCL. REACTIVE PLANT)</v>
      </c>
      <c r="BR16" s="602" t="s">
        <v>112</v>
      </c>
      <c r="BS16" s="602" t="s">
        <v>426</v>
      </c>
      <c r="BT16" s="602" t="s">
        <v>323</v>
      </c>
      <c r="BU16" s="602" t="s">
        <v>391</v>
      </c>
      <c r="BV16" s="595" t="s">
        <v>373</v>
      </c>
      <c r="BW16" s="595"/>
      <c r="BX16" s="2285"/>
      <c r="BZ16" s="598"/>
      <c r="CA16" s="1991" t="s">
        <v>430</v>
      </c>
      <c r="CB16" s="1984" t="s">
        <v>431</v>
      </c>
      <c r="CC16" s="603"/>
      <c r="CD16" s="602" t="s">
        <v>93</v>
      </c>
      <c r="CE16" s="602" t="s">
        <v>421</v>
      </c>
      <c r="CF16" s="595" t="str">
        <f t="shared" si="7"/>
        <v>SUBSTATIONS EQUIPMENT &amp; PROPERTY MAINTENANCE</v>
      </c>
      <c r="CG16" s="595" t="str">
        <f t="shared" si="7"/>
        <v>SUBSTATION - SWITCHBAYS (INCL. REACTIVE PLANT)</v>
      </c>
      <c r="CH16" s="602" t="s">
        <v>427</v>
      </c>
      <c r="CI16" s="602" t="s">
        <v>428</v>
      </c>
      <c r="CJ16" s="602" t="s">
        <v>323</v>
      </c>
      <c r="CK16" s="602" t="s">
        <v>104</v>
      </c>
      <c r="CL16" s="595" t="s">
        <v>324</v>
      </c>
      <c r="CM16" s="595"/>
      <c r="CN16" s="2255">
        <v>3079690.4192394284</v>
      </c>
      <c r="CO16" s="2256">
        <v>5122952.0945914686</v>
      </c>
      <c r="CP16" s="2256">
        <v>3834607.2821288295</v>
      </c>
      <c r="CQ16" s="2256">
        <v>4347247.3267380884</v>
      </c>
      <c r="CR16" s="2257">
        <v>4148925.2291495954</v>
      </c>
      <c r="CS16" s="603"/>
      <c r="CT16" s="602" t="s">
        <v>93</v>
      </c>
      <c r="CU16" s="602" t="s">
        <v>421</v>
      </c>
      <c r="CV16" s="595" t="str">
        <f t="shared" si="8"/>
        <v>SUBSTATIONS EQUIPMENT &amp; PROPERTY MAINTENANCE</v>
      </c>
      <c r="CW16" s="595" t="str">
        <f t="shared" si="8"/>
        <v>SUBSTATION - SWITCHBAYS (INCL. REACTIVE PLANT)</v>
      </c>
      <c r="CX16" s="602" t="s">
        <v>427</v>
      </c>
      <c r="CY16" s="602" t="s">
        <v>428</v>
      </c>
      <c r="CZ16" s="602" t="s">
        <v>323</v>
      </c>
      <c r="DA16" s="602" t="s">
        <v>104</v>
      </c>
      <c r="DB16" s="595" t="s">
        <v>324</v>
      </c>
      <c r="DC16" s="595"/>
      <c r="DD16" s="2255">
        <v>3191859.3089363868</v>
      </c>
      <c r="DE16" s="2256">
        <v>1153752.2875380248</v>
      </c>
      <c r="DF16" s="2256">
        <v>2672025.1550752954</v>
      </c>
      <c r="DG16" s="2256">
        <v>4030070.693716275</v>
      </c>
      <c r="DH16" s="2256">
        <v>4242850.7245542696</v>
      </c>
    </row>
    <row r="17" spans="1:114" s="380" customFormat="1" ht="15" customHeight="1">
      <c r="A17" s="598"/>
      <c r="B17" s="1981" t="s">
        <v>430</v>
      </c>
      <c r="C17" s="1985" t="s">
        <v>433</v>
      </c>
      <c r="D17" s="1986" t="s">
        <v>434</v>
      </c>
      <c r="E17" s="1987"/>
      <c r="F17" s="1988" t="s">
        <v>93</v>
      </c>
      <c r="G17" s="1990" t="s">
        <v>421</v>
      </c>
      <c r="H17" s="1988" t="str">
        <f t="shared" si="0"/>
        <v>SUBSTATIONS EQUIPMENT &amp; PROPERTY MAINTENANCE</v>
      </c>
      <c r="I17" s="1988" t="str">
        <f t="shared" si="0"/>
        <v>SUBSTATION - POWER TRANSFORMERS</v>
      </c>
      <c r="J17" s="1988" t="s">
        <v>112</v>
      </c>
      <c r="K17" s="1990" t="s">
        <v>422</v>
      </c>
      <c r="L17" s="1990" t="s">
        <v>323</v>
      </c>
      <c r="M17" s="1989" t="str">
        <f t="shared" si="1"/>
        <v>NO. OF TRANSFORMERS (000'S)</v>
      </c>
      <c r="N17" s="1975" t="s">
        <v>326</v>
      </c>
      <c r="O17" s="1987"/>
      <c r="P17" s="2261">
        <v>0.215</v>
      </c>
      <c r="Q17" s="2262">
        <v>0.223</v>
      </c>
      <c r="R17" s="2262">
        <v>0.223</v>
      </c>
      <c r="S17" s="2262">
        <v>0.22700000000000001</v>
      </c>
      <c r="T17" s="2263">
        <v>0.222</v>
      </c>
      <c r="U17" s="603"/>
      <c r="V17" s="602" t="s">
        <v>93</v>
      </c>
      <c r="W17" s="602" t="s">
        <v>421</v>
      </c>
      <c r="X17" s="595" t="str">
        <f t="shared" si="2"/>
        <v>SUBSTATIONS EQUIPMENT &amp; PROPERTY MAINTENANCE</v>
      </c>
      <c r="Y17" s="595" t="str">
        <f t="shared" si="2"/>
        <v>SUBSTATION - POWER TRANSFORMERS</v>
      </c>
      <c r="Z17" s="602" t="s">
        <v>112</v>
      </c>
      <c r="AA17" s="602" t="s">
        <v>423</v>
      </c>
      <c r="AB17" s="602" t="s">
        <v>323</v>
      </c>
      <c r="AC17" s="595" t="str">
        <f t="shared" si="3"/>
        <v>NO. OF TRANSFORMERS (000'S)</v>
      </c>
      <c r="AD17" s="595" t="s">
        <v>326</v>
      </c>
      <c r="AE17" s="603"/>
      <c r="AF17" s="2261">
        <v>0.215</v>
      </c>
      <c r="AG17" s="2262">
        <v>0.223</v>
      </c>
      <c r="AH17" s="2262">
        <v>0.223</v>
      </c>
      <c r="AI17" s="2262">
        <v>0.22700000000000001</v>
      </c>
      <c r="AJ17" s="2263">
        <v>0.222</v>
      </c>
      <c r="AK17" s="603"/>
      <c r="AL17" s="602" t="s">
        <v>93</v>
      </c>
      <c r="AM17" s="602" t="s">
        <v>421</v>
      </c>
      <c r="AN17" s="595" t="str">
        <f t="shared" si="4"/>
        <v>SUBSTATIONS EQUIPMENT &amp; PROPERTY MAINTENANCE</v>
      </c>
      <c r="AO17" s="595" t="str">
        <f t="shared" si="4"/>
        <v>SUBSTATION - POWER TRANSFORMERS</v>
      </c>
      <c r="AP17" s="602" t="s">
        <v>112</v>
      </c>
      <c r="AQ17" s="602" t="s">
        <v>424</v>
      </c>
      <c r="AR17" s="602" t="s">
        <v>323</v>
      </c>
      <c r="AS17" s="602" t="s">
        <v>391</v>
      </c>
      <c r="AT17" s="595" t="s">
        <v>373</v>
      </c>
      <c r="AU17" s="595"/>
      <c r="AV17" s="2274">
        <v>24.125581400000002</v>
      </c>
      <c r="AW17" s="2275">
        <v>20.977578479999998</v>
      </c>
      <c r="AX17" s="2275">
        <v>21.170403589999999</v>
      </c>
      <c r="AY17" s="2275">
        <v>21.387665200000001</v>
      </c>
      <c r="AZ17" s="2275">
        <v>20.99099099</v>
      </c>
      <c r="BA17" s="603"/>
      <c r="BB17" s="602" t="s">
        <v>93</v>
      </c>
      <c r="BC17" s="602" t="s">
        <v>421</v>
      </c>
      <c r="BD17" s="595" t="str">
        <f t="shared" si="5"/>
        <v>SUBSTATIONS EQUIPMENT &amp; PROPERTY MAINTENANCE</v>
      </c>
      <c r="BE17" s="595" t="str">
        <f t="shared" si="5"/>
        <v>SUBSTATION - POWER TRANSFORMERS</v>
      </c>
      <c r="BF17" s="602" t="s">
        <v>112</v>
      </c>
      <c r="BG17" s="602" t="s">
        <v>425</v>
      </c>
      <c r="BH17" s="602" t="s">
        <v>323</v>
      </c>
      <c r="BI17" s="602" t="s">
        <v>391</v>
      </c>
      <c r="BJ17" s="595" t="s">
        <v>373</v>
      </c>
      <c r="BK17" s="595"/>
      <c r="BL17" s="2280"/>
      <c r="BM17" s="603"/>
      <c r="BN17" s="602" t="s">
        <v>93</v>
      </c>
      <c r="BO17" s="602" t="s">
        <v>421</v>
      </c>
      <c r="BP17" s="595" t="str">
        <f t="shared" si="6"/>
        <v>SUBSTATIONS EQUIPMENT &amp; PROPERTY MAINTENANCE</v>
      </c>
      <c r="BQ17" s="595" t="str">
        <f t="shared" si="6"/>
        <v>SUBSTATION - POWER TRANSFORMERS</v>
      </c>
      <c r="BR17" s="602" t="s">
        <v>112</v>
      </c>
      <c r="BS17" s="602" t="s">
        <v>426</v>
      </c>
      <c r="BT17" s="602" t="s">
        <v>323</v>
      </c>
      <c r="BU17" s="602" t="s">
        <v>391</v>
      </c>
      <c r="BV17" s="595" t="s">
        <v>373</v>
      </c>
      <c r="BW17" s="595"/>
      <c r="BX17" s="2285"/>
      <c r="BZ17" s="598"/>
      <c r="CA17" s="1991" t="s">
        <v>430</v>
      </c>
      <c r="CB17" s="1984" t="s">
        <v>433</v>
      </c>
      <c r="CC17" s="603"/>
      <c r="CD17" s="602" t="s">
        <v>93</v>
      </c>
      <c r="CE17" s="602" t="s">
        <v>421</v>
      </c>
      <c r="CF17" s="595" t="str">
        <f t="shared" si="7"/>
        <v>SUBSTATIONS EQUIPMENT &amp; PROPERTY MAINTENANCE</v>
      </c>
      <c r="CG17" s="595" t="str">
        <f t="shared" si="7"/>
        <v>SUBSTATION - POWER TRANSFORMERS</v>
      </c>
      <c r="CH17" s="602" t="s">
        <v>427</v>
      </c>
      <c r="CI17" s="602" t="s">
        <v>428</v>
      </c>
      <c r="CJ17" s="602" t="s">
        <v>323</v>
      </c>
      <c r="CK17" s="602" t="s">
        <v>104</v>
      </c>
      <c r="CL17" s="595" t="s">
        <v>324</v>
      </c>
      <c r="CM17" s="595"/>
      <c r="CN17" s="2255">
        <v>1810733.1588602255</v>
      </c>
      <c r="CO17" s="2256">
        <v>2712756.2568594362</v>
      </c>
      <c r="CP17" s="2256">
        <v>3001670.9137554546</v>
      </c>
      <c r="CQ17" s="2256">
        <v>1577908.0872511768</v>
      </c>
      <c r="CR17" s="2257">
        <v>2339315.1094365534</v>
      </c>
      <c r="CS17" s="603"/>
      <c r="CT17" s="602" t="s">
        <v>93</v>
      </c>
      <c r="CU17" s="602" t="s">
        <v>421</v>
      </c>
      <c r="CV17" s="595" t="str">
        <f t="shared" si="8"/>
        <v>SUBSTATIONS EQUIPMENT &amp; PROPERTY MAINTENANCE</v>
      </c>
      <c r="CW17" s="595" t="str">
        <f t="shared" si="8"/>
        <v>SUBSTATION - POWER TRANSFORMERS</v>
      </c>
      <c r="CX17" s="602" t="s">
        <v>427</v>
      </c>
      <c r="CY17" s="602" t="s">
        <v>428</v>
      </c>
      <c r="CZ17" s="602" t="s">
        <v>323</v>
      </c>
      <c r="DA17" s="602" t="s">
        <v>104</v>
      </c>
      <c r="DB17" s="595" t="s">
        <v>324</v>
      </c>
      <c r="DC17" s="595"/>
      <c r="DD17" s="2255">
        <v>1669910.4471534309</v>
      </c>
      <c r="DE17" s="2256">
        <v>837562.66844203661</v>
      </c>
      <c r="DF17" s="2256">
        <v>2975699.6650062823</v>
      </c>
      <c r="DG17" s="2256">
        <v>1803493.8070458251</v>
      </c>
      <c r="DH17" s="2256">
        <v>1884918.6500222143</v>
      </c>
    </row>
    <row r="18" spans="1:114" s="380" customFormat="1" ht="15" customHeight="1">
      <c r="A18" s="598"/>
      <c r="B18" s="1981" t="s">
        <v>430</v>
      </c>
      <c r="C18" s="1985" t="s">
        <v>435</v>
      </c>
      <c r="D18" s="1986" t="s">
        <v>436</v>
      </c>
      <c r="E18" s="1987"/>
      <c r="F18" s="1988" t="s">
        <v>93</v>
      </c>
      <c r="G18" s="1988" t="s">
        <v>421</v>
      </c>
      <c r="H18" s="1988" t="str">
        <f t="shared" si="0"/>
        <v>SUBSTATIONS EQUIPMENT &amp; PROPERTY MAINTENANCE</v>
      </c>
      <c r="I18" s="1988" t="str">
        <f t="shared" si="0"/>
        <v>SUBSTATION - PROPERTY</v>
      </c>
      <c r="J18" s="1988" t="s">
        <v>112</v>
      </c>
      <c r="K18" s="1988" t="s">
        <v>422</v>
      </c>
      <c r="L18" s="1988" t="s">
        <v>323</v>
      </c>
      <c r="M18" s="1989" t="str">
        <f t="shared" si="1"/>
        <v>NO. OF SUBSTATION PROPERTIES MAINTAINED (000'S)</v>
      </c>
      <c r="N18" s="1975" t="s">
        <v>326</v>
      </c>
      <c r="O18" s="1987"/>
      <c r="P18" s="2261">
        <v>8.5000000000000006E-2</v>
      </c>
      <c r="Q18" s="2262">
        <v>8.8999999999999996E-2</v>
      </c>
      <c r="R18" s="2262">
        <v>8.8999999999999996E-2</v>
      </c>
      <c r="S18" s="2262">
        <v>9.1999999999999998E-2</v>
      </c>
      <c r="T18" s="2263">
        <v>9.1999999999999998E-2</v>
      </c>
      <c r="U18" s="603"/>
      <c r="V18" s="595" t="s">
        <v>93</v>
      </c>
      <c r="W18" s="595" t="s">
        <v>421</v>
      </c>
      <c r="X18" s="595" t="str">
        <f t="shared" si="2"/>
        <v>SUBSTATIONS EQUIPMENT &amp; PROPERTY MAINTENANCE</v>
      </c>
      <c r="Y18" s="595" t="str">
        <f t="shared" si="2"/>
        <v>SUBSTATION - PROPERTY</v>
      </c>
      <c r="Z18" s="595" t="s">
        <v>112</v>
      </c>
      <c r="AA18" s="595" t="s">
        <v>423</v>
      </c>
      <c r="AB18" s="595" t="s">
        <v>323</v>
      </c>
      <c r="AC18" s="595" t="str">
        <f t="shared" si="3"/>
        <v>NO. OF SUBSTATION PROPERTIES MAINTAINED (000'S)</v>
      </c>
      <c r="AD18" s="595" t="s">
        <v>326</v>
      </c>
      <c r="AE18" s="603"/>
      <c r="AF18" s="2261">
        <v>8.5000000000000006E-2</v>
      </c>
      <c r="AG18" s="2262">
        <v>8.8999999999999996E-2</v>
      </c>
      <c r="AH18" s="2262">
        <v>8.8999999999999996E-2</v>
      </c>
      <c r="AI18" s="2262">
        <v>9.1999999999999998E-2</v>
      </c>
      <c r="AJ18" s="2263">
        <v>9.1999999999999998E-2</v>
      </c>
      <c r="AK18" s="603"/>
      <c r="AL18" s="595" t="s">
        <v>93</v>
      </c>
      <c r="AM18" s="595" t="s">
        <v>421</v>
      </c>
      <c r="AN18" s="595" t="str">
        <f t="shared" si="4"/>
        <v>SUBSTATIONS EQUIPMENT &amp; PROPERTY MAINTENANCE</v>
      </c>
      <c r="AO18" s="595" t="str">
        <f t="shared" si="4"/>
        <v>SUBSTATION - PROPERTY</v>
      </c>
      <c r="AP18" s="595" t="s">
        <v>112</v>
      </c>
      <c r="AQ18" s="595" t="s">
        <v>424</v>
      </c>
      <c r="AR18" s="595" t="s">
        <v>323</v>
      </c>
      <c r="AS18" s="595" t="s">
        <v>391</v>
      </c>
      <c r="AT18" s="595" t="s">
        <v>373</v>
      </c>
      <c r="AU18" s="595"/>
      <c r="AV18" s="2274">
        <v>35.082352941176474</v>
      </c>
      <c r="AW18" s="2275">
        <v>33.685393258426963</v>
      </c>
      <c r="AX18" s="2275">
        <v>33.685393258426963</v>
      </c>
      <c r="AY18" s="2275">
        <v>32.652173913043477</v>
      </c>
      <c r="AZ18" s="2275">
        <v>32.652173913043477</v>
      </c>
      <c r="BA18" s="603"/>
      <c r="BB18" s="595" t="s">
        <v>93</v>
      </c>
      <c r="BC18" s="595" t="s">
        <v>421</v>
      </c>
      <c r="BD18" s="595" t="str">
        <f t="shared" si="5"/>
        <v>SUBSTATIONS EQUIPMENT &amp; PROPERTY MAINTENANCE</v>
      </c>
      <c r="BE18" s="595" t="str">
        <f t="shared" si="5"/>
        <v>SUBSTATION - PROPERTY</v>
      </c>
      <c r="BF18" s="595" t="s">
        <v>112</v>
      </c>
      <c r="BG18" s="595" t="s">
        <v>425</v>
      </c>
      <c r="BH18" s="595" t="s">
        <v>323</v>
      </c>
      <c r="BI18" s="595" t="s">
        <v>391</v>
      </c>
      <c r="BJ18" s="595" t="s">
        <v>373</v>
      </c>
      <c r="BK18" s="595"/>
      <c r="BL18" s="2280"/>
      <c r="BM18" s="603"/>
      <c r="BN18" s="595" t="s">
        <v>93</v>
      </c>
      <c r="BO18" s="595" t="s">
        <v>421</v>
      </c>
      <c r="BP18" s="595" t="str">
        <f t="shared" si="6"/>
        <v>SUBSTATIONS EQUIPMENT &amp; PROPERTY MAINTENANCE</v>
      </c>
      <c r="BQ18" s="595" t="str">
        <f t="shared" si="6"/>
        <v>SUBSTATION - PROPERTY</v>
      </c>
      <c r="BR18" s="595" t="s">
        <v>112</v>
      </c>
      <c r="BS18" s="595" t="s">
        <v>426</v>
      </c>
      <c r="BT18" s="595" t="s">
        <v>323</v>
      </c>
      <c r="BU18" s="595" t="s">
        <v>391</v>
      </c>
      <c r="BV18" s="595" t="s">
        <v>373</v>
      </c>
      <c r="BW18" s="595"/>
      <c r="BX18" s="2285"/>
      <c r="BZ18" s="598"/>
      <c r="CA18" s="1991" t="s">
        <v>430</v>
      </c>
      <c r="CB18" s="1984" t="s">
        <v>435</v>
      </c>
      <c r="CC18" s="603"/>
      <c r="CD18" s="595" t="s">
        <v>93</v>
      </c>
      <c r="CE18" s="595" t="s">
        <v>421</v>
      </c>
      <c r="CF18" s="595" t="str">
        <f t="shared" si="7"/>
        <v>SUBSTATIONS EQUIPMENT &amp; PROPERTY MAINTENANCE</v>
      </c>
      <c r="CG18" s="595" t="str">
        <f t="shared" si="7"/>
        <v>SUBSTATION - PROPERTY</v>
      </c>
      <c r="CH18" s="595" t="s">
        <v>427</v>
      </c>
      <c r="CI18" s="595" t="s">
        <v>428</v>
      </c>
      <c r="CJ18" s="595" t="s">
        <v>323</v>
      </c>
      <c r="CK18" s="595" t="s">
        <v>104</v>
      </c>
      <c r="CL18" s="595" t="s">
        <v>324</v>
      </c>
      <c r="CM18" s="595"/>
      <c r="CN18" s="2255">
        <v>3349757.6543636485</v>
      </c>
      <c r="CO18" s="2256">
        <v>4058773.3738463321</v>
      </c>
      <c r="CP18" s="2256">
        <v>4628968.770638518</v>
      </c>
      <c r="CQ18" s="2256">
        <v>4609496.4030667171</v>
      </c>
      <c r="CR18" s="2257">
        <v>5485999.0387993017</v>
      </c>
      <c r="CS18" s="603"/>
      <c r="CT18" s="595" t="s">
        <v>93</v>
      </c>
      <c r="CU18" s="595" t="s">
        <v>421</v>
      </c>
      <c r="CV18" s="595" t="str">
        <f t="shared" si="8"/>
        <v>SUBSTATIONS EQUIPMENT &amp; PROPERTY MAINTENANCE</v>
      </c>
      <c r="CW18" s="595" t="str">
        <f t="shared" si="8"/>
        <v>SUBSTATION - PROPERTY</v>
      </c>
      <c r="CX18" s="595" t="s">
        <v>427</v>
      </c>
      <c r="CY18" s="595" t="s">
        <v>428</v>
      </c>
      <c r="CZ18" s="595" t="s">
        <v>323</v>
      </c>
      <c r="DA18" s="595" t="s">
        <v>104</v>
      </c>
      <c r="DB18" s="595" t="s">
        <v>324</v>
      </c>
      <c r="DC18" s="595"/>
      <c r="DD18" s="2255">
        <v>8800165.3614468835</v>
      </c>
      <c r="DE18" s="2256">
        <v>9124203.3187226988</v>
      </c>
      <c r="DF18" s="2256">
        <v>11027028.213395618</v>
      </c>
      <c r="DG18" s="2256">
        <v>11111783.682181917</v>
      </c>
      <c r="DH18" s="2256">
        <v>9127991.2480380628</v>
      </c>
    </row>
    <row r="19" spans="1:114" s="380" customFormat="1" ht="15" customHeight="1">
      <c r="A19" s="598"/>
      <c r="B19" s="1981" t="s">
        <v>437</v>
      </c>
      <c r="C19" s="1985" t="s">
        <v>437</v>
      </c>
      <c r="D19" s="2247" t="s">
        <v>1507</v>
      </c>
      <c r="E19" s="1987"/>
      <c r="F19" s="1988" t="s">
        <v>93</v>
      </c>
      <c r="G19" s="1988" t="s">
        <v>421</v>
      </c>
      <c r="H19" s="1988" t="str">
        <f t="shared" si="0"/>
        <v>SCADA &amp; NETWORK CONTROL MAINTENANCE</v>
      </c>
      <c r="I19" s="1988" t="str">
        <f t="shared" si="0"/>
        <v>SCADA &amp; NETWORK CONTROL MAINTENANCE</v>
      </c>
      <c r="J19" s="1988" t="s">
        <v>112</v>
      </c>
      <c r="K19" s="1988" t="s">
        <v>422</v>
      </c>
      <c r="L19" s="1988" t="s">
        <v>323</v>
      </c>
      <c r="M19" s="1989" t="str">
        <f t="shared" si="1"/>
        <v>NO. OF CONTROL IEDs</v>
      </c>
      <c r="N19" s="1993" t="s">
        <v>222</v>
      </c>
      <c r="O19" s="1987"/>
      <c r="P19" s="2258">
        <v>1178</v>
      </c>
      <c r="Q19" s="2259">
        <v>1248</v>
      </c>
      <c r="R19" s="2250">
        <v>1283</v>
      </c>
      <c r="S19" s="2259">
        <v>1374</v>
      </c>
      <c r="T19" s="2260">
        <v>1465</v>
      </c>
      <c r="U19" s="603"/>
      <c r="V19" s="595" t="s">
        <v>93</v>
      </c>
      <c r="W19" s="595" t="s">
        <v>421</v>
      </c>
      <c r="X19" s="595" t="str">
        <f t="shared" si="2"/>
        <v>SCADA &amp; NETWORK CONTROL MAINTENANCE</v>
      </c>
      <c r="Y19" s="595" t="str">
        <f t="shared" si="2"/>
        <v>SCADA &amp; NETWORK CONTROL MAINTENANCE</v>
      </c>
      <c r="Z19" s="595" t="s">
        <v>112</v>
      </c>
      <c r="AA19" s="595" t="s">
        <v>423</v>
      </c>
      <c r="AB19" s="595" t="s">
        <v>323</v>
      </c>
      <c r="AC19" s="595" t="str">
        <f t="shared" si="3"/>
        <v>NO. OF CONTROL IEDs</v>
      </c>
      <c r="AD19" s="595" t="s">
        <v>222</v>
      </c>
      <c r="AE19" s="603"/>
      <c r="AF19" s="2249">
        <v>517</v>
      </c>
      <c r="AG19" s="2250">
        <v>518</v>
      </c>
      <c r="AH19" s="2250">
        <v>551</v>
      </c>
      <c r="AI19" s="2250">
        <v>542</v>
      </c>
      <c r="AJ19" s="2251">
        <v>406</v>
      </c>
      <c r="AK19" s="603"/>
      <c r="AL19" s="595" t="s">
        <v>93</v>
      </c>
      <c r="AM19" s="595" t="s">
        <v>421</v>
      </c>
      <c r="AN19" s="595" t="str">
        <f t="shared" si="4"/>
        <v>SCADA &amp; NETWORK CONTROL MAINTENANCE</v>
      </c>
      <c r="AO19" s="595" t="str">
        <f t="shared" si="4"/>
        <v>SCADA &amp; NETWORK CONTROL MAINTENANCE</v>
      </c>
      <c r="AP19" s="595" t="s">
        <v>112</v>
      </c>
      <c r="AQ19" s="595" t="s">
        <v>424</v>
      </c>
      <c r="AR19" s="595" t="s">
        <v>323</v>
      </c>
      <c r="AS19" s="595" t="s">
        <v>391</v>
      </c>
      <c r="AT19" s="595" t="s">
        <v>373</v>
      </c>
      <c r="AU19" s="595"/>
      <c r="AV19" s="2274">
        <v>8.4983388704318941</v>
      </c>
      <c r="AW19" s="2275">
        <v>8</v>
      </c>
      <c r="AX19" s="2275">
        <v>7.0490430622009566</v>
      </c>
      <c r="AY19" s="2275">
        <v>7.013064133016627</v>
      </c>
      <c r="AZ19" s="2275">
        <v>6.4034151547492</v>
      </c>
      <c r="BA19" s="603"/>
      <c r="BB19" s="595" t="s">
        <v>93</v>
      </c>
      <c r="BC19" s="595" t="s">
        <v>421</v>
      </c>
      <c r="BD19" s="595" t="str">
        <f t="shared" si="5"/>
        <v>SCADA &amp; NETWORK CONTROL MAINTENANCE</v>
      </c>
      <c r="BE19" s="595" t="str">
        <f t="shared" si="5"/>
        <v>SCADA &amp; NETWORK CONTROL MAINTENANCE</v>
      </c>
      <c r="BF19" s="595" t="s">
        <v>112</v>
      </c>
      <c r="BG19" s="595" t="s">
        <v>425</v>
      </c>
      <c r="BH19" s="595" t="s">
        <v>323</v>
      </c>
      <c r="BI19" s="595" t="s">
        <v>391</v>
      </c>
      <c r="BJ19" s="595" t="s">
        <v>373</v>
      </c>
      <c r="BK19" s="595"/>
      <c r="BL19" s="2278">
        <v>0</v>
      </c>
      <c r="BM19" s="603"/>
      <c r="BN19" s="595" t="s">
        <v>93</v>
      </c>
      <c r="BO19" s="595" t="s">
        <v>421</v>
      </c>
      <c r="BP19" s="595" t="str">
        <f t="shared" si="6"/>
        <v>SCADA &amp; NETWORK CONTROL MAINTENANCE</v>
      </c>
      <c r="BQ19" s="595" t="str">
        <f t="shared" si="6"/>
        <v>SCADA &amp; NETWORK CONTROL MAINTENANCE</v>
      </c>
      <c r="BR19" s="595" t="s">
        <v>112</v>
      </c>
      <c r="BS19" s="595" t="s">
        <v>426</v>
      </c>
      <c r="BT19" s="595" t="s">
        <v>323</v>
      </c>
      <c r="BU19" s="595" t="s">
        <v>391</v>
      </c>
      <c r="BV19" s="595" t="s">
        <v>373</v>
      </c>
      <c r="BW19" s="595"/>
      <c r="BX19" s="2284">
        <v>0</v>
      </c>
      <c r="BZ19" s="598"/>
      <c r="CA19" s="1991" t="s">
        <v>437</v>
      </c>
      <c r="CB19" s="1984" t="s">
        <v>437</v>
      </c>
      <c r="CC19" s="603"/>
      <c r="CD19" s="595" t="s">
        <v>93</v>
      </c>
      <c r="CE19" s="595" t="s">
        <v>421</v>
      </c>
      <c r="CF19" s="595" t="str">
        <f t="shared" si="7"/>
        <v>SCADA &amp; NETWORK CONTROL MAINTENANCE</v>
      </c>
      <c r="CG19" s="595" t="str">
        <f t="shared" si="7"/>
        <v>SCADA &amp; NETWORK CONTROL MAINTENANCE</v>
      </c>
      <c r="CH19" s="595" t="s">
        <v>427</v>
      </c>
      <c r="CI19" s="595" t="s">
        <v>428</v>
      </c>
      <c r="CJ19" s="595" t="s">
        <v>323</v>
      </c>
      <c r="CK19" s="595" t="s">
        <v>104</v>
      </c>
      <c r="CL19" s="595" t="s">
        <v>324</v>
      </c>
      <c r="CM19" s="595"/>
      <c r="CN19" s="2255">
        <v>341663.05160476954</v>
      </c>
      <c r="CO19" s="2256">
        <v>514471.07942911575</v>
      </c>
      <c r="CP19" s="2256">
        <v>875397.09133631107</v>
      </c>
      <c r="CQ19" s="2256">
        <v>337105.9266825174</v>
      </c>
      <c r="CR19" s="2257">
        <v>564614.22359254048</v>
      </c>
      <c r="CS19" s="603"/>
      <c r="CT19" s="595" t="s">
        <v>93</v>
      </c>
      <c r="CU19" s="595" t="s">
        <v>421</v>
      </c>
      <c r="CV19" s="595" t="str">
        <f t="shared" si="8"/>
        <v>SCADA &amp; NETWORK CONTROL MAINTENANCE</v>
      </c>
      <c r="CW19" s="595" t="str">
        <f t="shared" si="8"/>
        <v>SCADA &amp; NETWORK CONTROL MAINTENANCE</v>
      </c>
      <c r="CX19" s="595" t="s">
        <v>427</v>
      </c>
      <c r="CY19" s="595" t="s">
        <v>428</v>
      </c>
      <c r="CZ19" s="595" t="s">
        <v>323</v>
      </c>
      <c r="DA19" s="595" t="s">
        <v>104</v>
      </c>
      <c r="DB19" s="595" t="s">
        <v>324</v>
      </c>
      <c r="DC19" s="595"/>
      <c r="DD19" s="2255">
        <v>335280.68473772594</v>
      </c>
      <c r="DE19" s="2256">
        <v>384413.97969949176</v>
      </c>
      <c r="DF19" s="2256">
        <v>316795.12384533632</v>
      </c>
      <c r="DG19" s="2256">
        <v>271949.29375691526</v>
      </c>
      <c r="DH19" s="2256">
        <v>1062157.7915663158</v>
      </c>
    </row>
    <row r="20" spans="1:114" s="380" customFormat="1" ht="15" customHeight="1">
      <c r="A20" s="598"/>
      <c r="B20" s="1981" t="s">
        <v>438</v>
      </c>
      <c r="C20" s="1985" t="s">
        <v>438</v>
      </c>
      <c r="D20" s="2247" t="s">
        <v>1508</v>
      </c>
      <c r="E20" s="1987"/>
      <c r="F20" s="1988" t="s">
        <v>93</v>
      </c>
      <c r="G20" s="1990" t="s">
        <v>421</v>
      </c>
      <c r="H20" s="1988" t="str">
        <f t="shared" si="0"/>
        <v>PROTECTION SYSTEMS MAINTENANCE</v>
      </c>
      <c r="I20" s="1988" t="str">
        <f t="shared" si="0"/>
        <v>PROTECTION SYSTEMS MAINTENANCE</v>
      </c>
      <c r="J20" s="1988" t="s">
        <v>112</v>
      </c>
      <c r="K20" s="1990" t="s">
        <v>422</v>
      </c>
      <c r="L20" s="1990" t="s">
        <v>323</v>
      </c>
      <c r="M20" s="1989" t="str">
        <f t="shared" si="1"/>
        <v>NO.OF MAIN RELAYS</v>
      </c>
      <c r="N20" s="1993" t="s">
        <v>222</v>
      </c>
      <c r="O20" s="1987"/>
      <c r="P20" s="2249">
        <v>6380</v>
      </c>
      <c r="Q20" s="2250">
        <v>6481</v>
      </c>
      <c r="R20" s="2250">
        <v>6386</v>
      </c>
      <c r="S20" s="2250">
        <v>6509</v>
      </c>
      <c r="T20" s="2251">
        <v>5697</v>
      </c>
      <c r="U20" s="603"/>
      <c r="V20" s="602" t="s">
        <v>93</v>
      </c>
      <c r="W20" s="602" t="s">
        <v>421</v>
      </c>
      <c r="X20" s="595" t="str">
        <f t="shared" si="2"/>
        <v>PROTECTION SYSTEMS MAINTENANCE</v>
      </c>
      <c r="Y20" s="595" t="str">
        <f t="shared" si="2"/>
        <v>PROTECTION SYSTEMS MAINTENANCE</v>
      </c>
      <c r="Z20" s="602" t="s">
        <v>112</v>
      </c>
      <c r="AA20" s="602" t="s">
        <v>423</v>
      </c>
      <c r="AB20" s="602" t="s">
        <v>323</v>
      </c>
      <c r="AC20" s="595" t="str">
        <f t="shared" si="3"/>
        <v>NO.OF MAIN RELAYS</v>
      </c>
      <c r="AD20" s="595" t="s">
        <v>222</v>
      </c>
      <c r="AE20" s="603"/>
      <c r="AF20" s="2249">
        <v>910</v>
      </c>
      <c r="AG20" s="2250">
        <v>917</v>
      </c>
      <c r="AH20" s="2250">
        <v>858</v>
      </c>
      <c r="AI20" s="2250">
        <v>930</v>
      </c>
      <c r="AJ20" s="2251">
        <v>959</v>
      </c>
      <c r="AK20" s="603"/>
      <c r="AL20" s="602" t="s">
        <v>93</v>
      </c>
      <c r="AM20" s="602" t="s">
        <v>421</v>
      </c>
      <c r="AN20" s="595" t="str">
        <f t="shared" si="4"/>
        <v>PROTECTION SYSTEMS MAINTENANCE</v>
      </c>
      <c r="AO20" s="595" t="str">
        <f t="shared" si="4"/>
        <v>PROTECTION SYSTEMS MAINTENANCE</v>
      </c>
      <c r="AP20" s="602" t="s">
        <v>112</v>
      </c>
      <c r="AQ20" s="602" t="s">
        <v>424</v>
      </c>
      <c r="AR20" s="602" t="s">
        <v>323</v>
      </c>
      <c r="AS20" s="602" t="s">
        <v>391</v>
      </c>
      <c r="AT20" s="602" t="s">
        <v>373</v>
      </c>
      <c r="AU20" s="602"/>
      <c r="AV20" s="2274">
        <v>27.560246262093226</v>
      </c>
      <c r="AW20" s="2275">
        <v>25.885620915032678</v>
      </c>
      <c r="AX20" s="2275">
        <v>24.675522311065258</v>
      </c>
      <c r="AY20" s="2275">
        <v>23.690846286701209</v>
      </c>
      <c r="AZ20" s="2275">
        <v>21.675809352517987</v>
      </c>
      <c r="BA20" s="603"/>
      <c r="BB20" s="602" t="s">
        <v>93</v>
      </c>
      <c r="BC20" s="602" t="s">
        <v>421</v>
      </c>
      <c r="BD20" s="595" t="str">
        <f t="shared" si="5"/>
        <v>PROTECTION SYSTEMS MAINTENANCE</v>
      </c>
      <c r="BE20" s="595" t="str">
        <f t="shared" si="5"/>
        <v>PROTECTION SYSTEMS MAINTENANCE</v>
      </c>
      <c r="BF20" s="602" t="s">
        <v>112</v>
      </c>
      <c r="BG20" s="602" t="s">
        <v>425</v>
      </c>
      <c r="BH20" s="602" t="s">
        <v>323</v>
      </c>
      <c r="BI20" s="602" t="s">
        <v>391</v>
      </c>
      <c r="BJ20" s="602" t="s">
        <v>373</v>
      </c>
      <c r="BK20" s="602"/>
      <c r="BL20" s="2280"/>
      <c r="BM20" s="603"/>
      <c r="BN20" s="602" t="s">
        <v>93</v>
      </c>
      <c r="BO20" s="602" t="s">
        <v>421</v>
      </c>
      <c r="BP20" s="595" t="str">
        <f t="shared" si="6"/>
        <v>PROTECTION SYSTEMS MAINTENANCE</v>
      </c>
      <c r="BQ20" s="595" t="str">
        <f t="shared" si="6"/>
        <v>PROTECTION SYSTEMS MAINTENANCE</v>
      </c>
      <c r="BR20" s="602" t="s">
        <v>112</v>
      </c>
      <c r="BS20" s="602" t="s">
        <v>426</v>
      </c>
      <c r="BT20" s="602" t="s">
        <v>323</v>
      </c>
      <c r="BU20" s="602" t="s">
        <v>391</v>
      </c>
      <c r="BV20" s="602" t="s">
        <v>373</v>
      </c>
      <c r="BW20" s="602"/>
      <c r="BX20" s="2285"/>
      <c r="BZ20" s="598"/>
      <c r="CA20" s="1991" t="s">
        <v>438</v>
      </c>
      <c r="CB20" s="1984" t="s">
        <v>438</v>
      </c>
      <c r="CC20" s="603"/>
      <c r="CD20" s="602" t="s">
        <v>93</v>
      </c>
      <c r="CE20" s="602" t="s">
        <v>421</v>
      </c>
      <c r="CF20" s="595" t="str">
        <f t="shared" si="7"/>
        <v>PROTECTION SYSTEMS MAINTENANCE</v>
      </c>
      <c r="CG20" s="595" t="str">
        <f t="shared" si="7"/>
        <v>PROTECTION SYSTEMS MAINTENANCE</v>
      </c>
      <c r="CH20" s="602" t="s">
        <v>427</v>
      </c>
      <c r="CI20" s="602" t="s">
        <v>428</v>
      </c>
      <c r="CJ20" s="602" t="s">
        <v>323</v>
      </c>
      <c r="CK20" s="602" t="s">
        <v>104</v>
      </c>
      <c r="CL20" s="602" t="s">
        <v>324</v>
      </c>
      <c r="CM20" s="602"/>
      <c r="CN20" s="2255">
        <v>2171101.2152615329</v>
      </c>
      <c r="CO20" s="2256">
        <v>1546533.6897438387</v>
      </c>
      <c r="CP20" s="2256">
        <v>2018763.3178159809</v>
      </c>
      <c r="CQ20" s="2256">
        <v>1708254.1715821386</v>
      </c>
      <c r="CR20" s="2257">
        <v>3053063.8129629898</v>
      </c>
      <c r="CS20" s="603"/>
      <c r="CT20" s="602" t="s">
        <v>93</v>
      </c>
      <c r="CU20" s="602" t="s">
        <v>421</v>
      </c>
      <c r="CV20" s="595" t="str">
        <f t="shared" si="8"/>
        <v>PROTECTION SYSTEMS MAINTENANCE</v>
      </c>
      <c r="CW20" s="595" t="str">
        <f t="shared" si="8"/>
        <v>PROTECTION SYSTEMS MAINTENANCE</v>
      </c>
      <c r="CX20" s="602" t="s">
        <v>427</v>
      </c>
      <c r="CY20" s="602" t="s">
        <v>428</v>
      </c>
      <c r="CZ20" s="602" t="s">
        <v>323</v>
      </c>
      <c r="DA20" s="602" t="s">
        <v>104</v>
      </c>
      <c r="DB20" s="602" t="s">
        <v>324</v>
      </c>
      <c r="DC20" s="602"/>
      <c r="DD20" s="2255">
        <v>642862.31585715618</v>
      </c>
      <c r="DE20" s="2256">
        <v>625420.6843059418</v>
      </c>
      <c r="DF20" s="2256">
        <v>668136.82869539375</v>
      </c>
      <c r="DG20" s="2256">
        <v>785228.13356793404</v>
      </c>
      <c r="DH20" s="2256">
        <v>624487.76607492194</v>
      </c>
    </row>
    <row r="21" spans="1:114" s="380" customFormat="1" ht="15" customHeight="1">
      <c r="A21" s="598"/>
      <c r="B21" s="1994" t="s">
        <v>437</v>
      </c>
      <c r="C21" s="2247" t="s">
        <v>1466</v>
      </c>
      <c r="D21" s="2247" t="s">
        <v>1509</v>
      </c>
      <c r="E21" s="1987"/>
      <c r="F21" s="1988" t="s">
        <v>93</v>
      </c>
      <c r="G21" s="1990" t="s">
        <v>421</v>
      </c>
      <c r="H21" s="1988" t="str">
        <f t="shared" si="0"/>
        <v>SCADA &amp; NETWORK CONTROL MAINTENANCE</v>
      </c>
      <c r="I21" s="1988" t="str">
        <f t="shared" si="0"/>
        <v>TELECOMMUNICATIONS SYSTEMS</v>
      </c>
      <c r="J21" s="1988" t="s">
        <v>112</v>
      </c>
      <c r="K21" s="1990" t="s">
        <v>422</v>
      </c>
      <c r="L21" s="1990" t="s">
        <v>323</v>
      </c>
      <c r="M21" s="1989" t="str">
        <f t="shared" si="1"/>
        <v>NO. OF TERMINAL EQUIPMENT/BASE STATION/MUX/POWER SUPPLIES</v>
      </c>
      <c r="N21" s="1993" t="s">
        <v>222</v>
      </c>
      <c r="O21" s="1987"/>
      <c r="P21" s="2249">
        <v>1923</v>
      </c>
      <c r="Q21" s="2250">
        <v>1949</v>
      </c>
      <c r="R21" s="2259">
        <v>1945</v>
      </c>
      <c r="S21" s="2259">
        <v>1945</v>
      </c>
      <c r="T21" s="2260">
        <v>1945</v>
      </c>
      <c r="U21" s="603"/>
      <c r="V21" s="602" t="s">
        <v>93</v>
      </c>
      <c r="W21" s="602" t="s">
        <v>421</v>
      </c>
      <c r="X21" s="595" t="str">
        <f t="shared" si="2"/>
        <v>SCADA &amp; NETWORK CONTROL MAINTENANCE</v>
      </c>
      <c r="Y21" s="595" t="str">
        <f t="shared" si="2"/>
        <v>TELECOMMUNICATIONS SYSTEMS</v>
      </c>
      <c r="Z21" s="602" t="s">
        <v>112</v>
      </c>
      <c r="AA21" s="602" t="s">
        <v>423</v>
      </c>
      <c r="AB21" s="602" t="s">
        <v>323</v>
      </c>
      <c r="AC21" s="595" t="str">
        <f t="shared" si="3"/>
        <v>NO. OF TERMINAL EQUIPMENT/BASE STATION/MUX/POWER SUPPLIES</v>
      </c>
      <c r="AD21" s="595" t="s">
        <v>222</v>
      </c>
      <c r="AE21" s="603"/>
      <c r="AF21" s="2249">
        <v>952</v>
      </c>
      <c r="AG21" s="2250">
        <v>1010</v>
      </c>
      <c r="AH21" s="2250">
        <v>965</v>
      </c>
      <c r="AI21" s="2250">
        <v>907</v>
      </c>
      <c r="AJ21" s="2251">
        <v>819</v>
      </c>
      <c r="AK21" s="603"/>
      <c r="AL21" s="602" t="s">
        <v>93</v>
      </c>
      <c r="AM21" s="602" t="s">
        <v>421</v>
      </c>
      <c r="AN21" s="595" t="str">
        <f t="shared" si="4"/>
        <v>SCADA &amp; NETWORK CONTROL MAINTENANCE</v>
      </c>
      <c r="AO21" s="595" t="str">
        <f t="shared" si="4"/>
        <v>TELECOMMUNICATIONS SYSTEMS</v>
      </c>
      <c r="AP21" s="602" t="s">
        <v>112</v>
      </c>
      <c r="AQ21" s="602" t="s">
        <v>424</v>
      </c>
      <c r="AR21" s="602" t="s">
        <v>323</v>
      </c>
      <c r="AS21" s="602" t="s">
        <v>391</v>
      </c>
      <c r="AT21" s="602" t="s">
        <v>373</v>
      </c>
      <c r="AU21" s="602"/>
      <c r="AV21" s="2276">
        <v>12.56</v>
      </c>
      <c r="AW21" s="2277">
        <v>12.56</v>
      </c>
      <c r="AX21" s="2277">
        <v>12.56</v>
      </c>
      <c r="AY21" s="2277">
        <v>12.56</v>
      </c>
      <c r="AZ21" s="2277">
        <v>12.56</v>
      </c>
      <c r="BA21" s="603"/>
      <c r="BB21" s="602" t="s">
        <v>93</v>
      </c>
      <c r="BC21" s="602" t="s">
        <v>421</v>
      </c>
      <c r="BD21" s="595" t="str">
        <f t="shared" si="5"/>
        <v>SCADA &amp; NETWORK CONTROL MAINTENANCE</v>
      </c>
      <c r="BE21" s="595" t="str">
        <f t="shared" si="5"/>
        <v>TELECOMMUNICATIONS SYSTEMS</v>
      </c>
      <c r="BF21" s="602" t="s">
        <v>112</v>
      </c>
      <c r="BG21" s="602" t="s">
        <v>425</v>
      </c>
      <c r="BH21" s="602" t="s">
        <v>323</v>
      </c>
      <c r="BI21" s="602" t="s">
        <v>391</v>
      </c>
      <c r="BJ21" s="602" t="s">
        <v>373</v>
      </c>
      <c r="BK21" s="602"/>
      <c r="BL21" s="2280"/>
      <c r="BM21" s="603"/>
      <c r="BN21" s="602" t="s">
        <v>93</v>
      </c>
      <c r="BO21" s="602" t="s">
        <v>421</v>
      </c>
      <c r="BP21" s="595" t="str">
        <f t="shared" si="6"/>
        <v>SCADA &amp; NETWORK CONTROL MAINTENANCE</v>
      </c>
      <c r="BQ21" s="595" t="str">
        <f t="shared" si="6"/>
        <v>TELECOMMUNICATIONS SYSTEMS</v>
      </c>
      <c r="BR21" s="602" t="s">
        <v>112</v>
      </c>
      <c r="BS21" s="602" t="s">
        <v>426</v>
      </c>
      <c r="BT21" s="602" t="s">
        <v>323</v>
      </c>
      <c r="BU21" s="602" t="s">
        <v>391</v>
      </c>
      <c r="BV21" s="602" t="s">
        <v>373</v>
      </c>
      <c r="BW21" s="602"/>
      <c r="BX21" s="2285"/>
      <c r="BZ21" s="598"/>
      <c r="CA21" s="1994" t="s">
        <v>1466</v>
      </c>
      <c r="CB21" s="1995" t="s">
        <v>1466</v>
      </c>
      <c r="CC21" s="603"/>
      <c r="CD21" s="602" t="s">
        <v>93</v>
      </c>
      <c r="CE21" s="602" t="s">
        <v>421</v>
      </c>
      <c r="CF21" s="595" t="str">
        <f t="shared" si="7"/>
        <v>TELECOMMUNICATIONS SYSTEMS</v>
      </c>
      <c r="CG21" s="595" t="str">
        <f t="shared" si="7"/>
        <v>TELECOMMUNICATIONS SYSTEMS</v>
      </c>
      <c r="CH21" s="602" t="s">
        <v>427</v>
      </c>
      <c r="CI21" s="602" t="s">
        <v>428</v>
      </c>
      <c r="CJ21" s="602" t="s">
        <v>323</v>
      </c>
      <c r="CK21" s="602" t="s">
        <v>104</v>
      </c>
      <c r="CL21" s="602" t="s">
        <v>324</v>
      </c>
      <c r="CM21" s="602"/>
      <c r="CN21" s="2255">
        <v>917217.05607754854</v>
      </c>
      <c r="CO21" s="2256">
        <v>1425268.2792406571</v>
      </c>
      <c r="CP21" s="2256">
        <v>3136545.1633997597</v>
      </c>
      <c r="CQ21" s="2256">
        <v>730979.71752894251</v>
      </c>
      <c r="CR21" s="2257">
        <v>1431856.0937793108</v>
      </c>
      <c r="CS21" s="603"/>
      <c r="CT21" s="602" t="s">
        <v>93</v>
      </c>
      <c r="CU21" s="602" t="s">
        <v>421</v>
      </c>
      <c r="CV21" s="595" t="str">
        <f t="shared" si="8"/>
        <v>TELECOMMUNICATIONS SYSTEMS</v>
      </c>
      <c r="CW21" s="595" t="str">
        <f t="shared" si="8"/>
        <v>TELECOMMUNICATIONS SYSTEMS</v>
      </c>
      <c r="CX21" s="602" t="s">
        <v>427</v>
      </c>
      <c r="CY21" s="602" t="s">
        <v>428</v>
      </c>
      <c r="CZ21" s="602" t="s">
        <v>323</v>
      </c>
      <c r="DA21" s="602" t="s">
        <v>104</v>
      </c>
      <c r="DB21" s="602" t="s">
        <v>324</v>
      </c>
      <c r="DC21" s="602"/>
      <c r="DD21" s="2255">
        <v>4267439.6175799593</v>
      </c>
      <c r="DE21" s="2256">
        <v>2325846.6616307348</v>
      </c>
      <c r="DF21" s="2256">
        <v>2001262.6214185932</v>
      </c>
      <c r="DG21" s="2256">
        <v>2679965.0620316239</v>
      </c>
      <c r="DH21" s="2256">
        <v>3151371.8910618327</v>
      </c>
      <c r="DJ21" s="378"/>
    </row>
    <row r="22" spans="1:114" s="380" customFormat="1" ht="15" customHeight="1">
      <c r="A22" s="598"/>
      <c r="B22" s="1994" t="s">
        <v>438</v>
      </c>
      <c r="C22" s="2247" t="s">
        <v>1467</v>
      </c>
      <c r="D22" s="2247" t="s">
        <v>1510</v>
      </c>
      <c r="E22" s="1987"/>
      <c r="F22" s="1988" t="s">
        <v>93</v>
      </c>
      <c r="G22" s="1996" t="s">
        <v>421</v>
      </c>
      <c r="H22" s="1988" t="str">
        <f t="shared" si="0"/>
        <v>PROTECTION SYSTEMS MAINTENANCE</v>
      </c>
      <c r="I22" s="1988" t="str">
        <f t="shared" si="0"/>
        <v>METERING SYSTEMS</v>
      </c>
      <c r="J22" s="1988" t="s">
        <v>112</v>
      </c>
      <c r="K22" s="1996" t="s">
        <v>422</v>
      </c>
      <c r="L22" s="1996" t="s">
        <v>323</v>
      </c>
      <c r="M22" s="1989" t="str">
        <f t="shared" si="1"/>
        <v>NO&gt; OF METERS</v>
      </c>
      <c r="N22" s="1993" t="s">
        <v>222</v>
      </c>
      <c r="O22" s="1987"/>
      <c r="P22" s="2249">
        <v>742</v>
      </c>
      <c r="Q22" s="2250">
        <v>769</v>
      </c>
      <c r="R22" s="2250">
        <v>813</v>
      </c>
      <c r="S22" s="2250">
        <v>828</v>
      </c>
      <c r="T22" s="2251">
        <v>844</v>
      </c>
      <c r="U22" s="603"/>
      <c r="V22" s="604" t="s">
        <v>93</v>
      </c>
      <c r="W22" s="604" t="s">
        <v>421</v>
      </c>
      <c r="X22" s="595" t="str">
        <f t="shared" si="2"/>
        <v>PROTECTION SYSTEMS MAINTENANCE</v>
      </c>
      <c r="Y22" s="595" t="str">
        <f t="shared" si="2"/>
        <v>METERING SYSTEMS</v>
      </c>
      <c r="Z22" s="604" t="s">
        <v>112</v>
      </c>
      <c r="AA22" s="604" t="s">
        <v>423</v>
      </c>
      <c r="AB22" s="604" t="s">
        <v>323</v>
      </c>
      <c r="AC22" s="595" t="str">
        <f t="shared" si="3"/>
        <v>NO&gt; OF METERS</v>
      </c>
      <c r="AD22" s="595" t="s">
        <v>222</v>
      </c>
      <c r="AE22" s="603"/>
      <c r="AF22" s="2270">
        <v>607</v>
      </c>
      <c r="AG22" s="2271">
        <v>450</v>
      </c>
      <c r="AH22" s="2271">
        <v>566</v>
      </c>
      <c r="AI22" s="2271">
        <v>878</v>
      </c>
      <c r="AJ22" s="2260">
        <v>548</v>
      </c>
      <c r="AK22" s="603"/>
      <c r="AL22" s="604" t="s">
        <v>93</v>
      </c>
      <c r="AM22" s="604" t="s">
        <v>421</v>
      </c>
      <c r="AN22" s="595" t="str">
        <f t="shared" si="4"/>
        <v>PROTECTION SYSTEMS MAINTENANCE</v>
      </c>
      <c r="AO22" s="595" t="str">
        <f t="shared" si="4"/>
        <v>METERING SYSTEMS</v>
      </c>
      <c r="AP22" s="604" t="s">
        <v>112</v>
      </c>
      <c r="AQ22" s="604" t="s">
        <v>424</v>
      </c>
      <c r="AR22" s="604" t="s">
        <v>323</v>
      </c>
      <c r="AS22" s="604" t="s">
        <v>391</v>
      </c>
      <c r="AT22" s="604" t="s">
        <v>373</v>
      </c>
      <c r="AU22" s="604"/>
      <c r="AV22" s="2274">
        <v>10.723826714801444</v>
      </c>
      <c r="AW22" s="2275">
        <v>10.787479406919275</v>
      </c>
      <c r="AX22" s="2275">
        <v>11.344391785150078</v>
      </c>
      <c r="AY22" s="2275">
        <v>11.913373860182372</v>
      </c>
      <c r="AZ22" s="2275">
        <v>11.410358565737052</v>
      </c>
      <c r="BA22" s="603"/>
      <c r="BB22" s="604" t="s">
        <v>93</v>
      </c>
      <c r="BC22" s="604" t="s">
        <v>421</v>
      </c>
      <c r="BD22" s="595" t="str">
        <f t="shared" si="5"/>
        <v>PROTECTION SYSTEMS MAINTENANCE</v>
      </c>
      <c r="BE22" s="595" t="str">
        <f t="shared" si="5"/>
        <v>METERING SYSTEMS</v>
      </c>
      <c r="BF22" s="604" t="s">
        <v>112</v>
      </c>
      <c r="BG22" s="604" t="s">
        <v>425</v>
      </c>
      <c r="BH22" s="604" t="s">
        <v>323</v>
      </c>
      <c r="BI22" s="604" t="s">
        <v>391</v>
      </c>
      <c r="BJ22" s="604" t="s">
        <v>373</v>
      </c>
      <c r="BK22" s="604"/>
      <c r="BL22" s="2281"/>
      <c r="BM22" s="603"/>
      <c r="BN22" s="604" t="s">
        <v>93</v>
      </c>
      <c r="BO22" s="604" t="s">
        <v>421</v>
      </c>
      <c r="BP22" s="595" t="str">
        <f t="shared" si="6"/>
        <v>PROTECTION SYSTEMS MAINTENANCE</v>
      </c>
      <c r="BQ22" s="595" t="str">
        <f t="shared" si="6"/>
        <v>METERING SYSTEMS</v>
      </c>
      <c r="BR22" s="604" t="s">
        <v>112</v>
      </c>
      <c r="BS22" s="604" t="s">
        <v>426</v>
      </c>
      <c r="BT22" s="604" t="s">
        <v>323</v>
      </c>
      <c r="BU22" s="604" t="s">
        <v>391</v>
      </c>
      <c r="BV22" s="604" t="s">
        <v>373</v>
      </c>
      <c r="BW22" s="604"/>
      <c r="BX22" s="2286"/>
      <c r="BZ22" s="598"/>
      <c r="CA22" s="1994" t="s">
        <v>1467</v>
      </c>
      <c r="CB22" s="1995" t="s">
        <v>1467</v>
      </c>
      <c r="CC22" s="603"/>
      <c r="CD22" s="604" t="s">
        <v>93</v>
      </c>
      <c r="CE22" s="604" t="s">
        <v>421</v>
      </c>
      <c r="CF22" s="595" t="str">
        <f t="shared" si="7"/>
        <v>METERING SYSTEMS</v>
      </c>
      <c r="CG22" s="595" t="str">
        <f t="shared" si="7"/>
        <v>METERING SYSTEMS</v>
      </c>
      <c r="CH22" s="604" t="s">
        <v>427</v>
      </c>
      <c r="CI22" s="604" t="s">
        <v>428</v>
      </c>
      <c r="CJ22" s="604" t="s">
        <v>323</v>
      </c>
      <c r="CK22" s="604" t="s">
        <v>104</v>
      </c>
      <c r="CL22" s="604" t="s">
        <v>324</v>
      </c>
      <c r="CM22" s="604"/>
      <c r="CN22" s="2288">
        <v>1280947.4173523802</v>
      </c>
      <c r="CO22" s="2289">
        <v>1468729.9831750675</v>
      </c>
      <c r="CP22" s="2289">
        <v>3001345.7493716683</v>
      </c>
      <c r="CQ22" s="2289">
        <v>1059605.7684098089</v>
      </c>
      <c r="CR22" s="2290">
        <v>1279516.5752422884</v>
      </c>
      <c r="CS22" s="603"/>
      <c r="CT22" s="604" t="s">
        <v>93</v>
      </c>
      <c r="CU22" s="604" t="s">
        <v>421</v>
      </c>
      <c r="CV22" s="595" t="str">
        <f t="shared" si="8"/>
        <v>METERING SYSTEMS</v>
      </c>
      <c r="CW22" s="595" t="str">
        <f t="shared" si="8"/>
        <v>METERING SYSTEMS</v>
      </c>
      <c r="CX22" s="604" t="s">
        <v>427</v>
      </c>
      <c r="CY22" s="604" t="s">
        <v>428</v>
      </c>
      <c r="CZ22" s="604" t="s">
        <v>323</v>
      </c>
      <c r="DA22" s="604" t="s">
        <v>104</v>
      </c>
      <c r="DB22" s="604" t="s">
        <v>324</v>
      </c>
      <c r="DC22" s="604"/>
      <c r="DD22" s="2288">
        <v>275550.5715289333</v>
      </c>
      <c r="DE22" s="2289">
        <v>359315.64277515229</v>
      </c>
      <c r="DF22" s="2289">
        <v>331754.10411695734</v>
      </c>
      <c r="DG22" s="2289">
        <v>276911.92644011823</v>
      </c>
      <c r="DH22" s="2289">
        <v>312931.84571979963</v>
      </c>
      <c r="DJ22" s="378"/>
    </row>
    <row r="23" spans="1:114" s="380" customFormat="1" ht="15" customHeight="1">
      <c r="A23" s="598"/>
      <c r="B23" s="1994"/>
      <c r="C23" s="2248"/>
      <c r="D23" s="1992"/>
      <c r="E23" s="603"/>
      <c r="F23" s="1988" t="s">
        <v>93</v>
      </c>
      <c r="G23" s="1996" t="s">
        <v>421</v>
      </c>
      <c r="H23" s="1988">
        <f t="shared" si="0"/>
        <v>0</v>
      </c>
      <c r="I23" s="1988">
        <f t="shared" si="0"/>
        <v>0</v>
      </c>
      <c r="J23" s="1988" t="s">
        <v>112</v>
      </c>
      <c r="K23" s="1996" t="s">
        <v>422</v>
      </c>
      <c r="L23" s="1996" t="s">
        <v>323</v>
      </c>
      <c r="M23" s="1989">
        <f t="shared" si="1"/>
        <v>0</v>
      </c>
      <c r="N23" s="1993" t="s">
        <v>222</v>
      </c>
      <c r="O23" s="603"/>
      <c r="P23" s="1997"/>
      <c r="Q23" s="1998"/>
      <c r="R23" s="1998"/>
      <c r="S23" s="1998"/>
      <c r="T23" s="1999"/>
      <c r="U23" s="603"/>
      <c r="V23" s="604" t="s">
        <v>93</v>
      </c>
      <c r="W23" s="604" t="s">
        <v>421</v>
      </c>
      <c r="X23" s="595">
        <f t="shared" si="2"/>
        <v>0</v>
      </c>
      <c r="Y23" s="595">
        <f t="shared" si="2"/>
        <v>0</v>
      </c>
      <c r="Z23" s="604" t="s">
        <v>112</v>
      </c>
      <c r="AA23" s="604" t="s">
        <v>423</v>
      </c>
      <c r="AB23" s="604" t="s">
        <v>323</v>
      </c>
      <c r="AC23" s="595">
        <f t="shared" si="3"/>
        <v>0</v>
      </c>
      <c r="AD23" s="595" t="s">
        <v>222</v>
      </c>
      <c r="AE23" s="603"/>
      <c r="AF23" s="1997"/>
      <c r="AG23" s="1998"/>
      <c r="AH23" s="1998"/>
      <c r="AI23" s="1998"/>
      <c r="AJ23" s="1999"/>
      <c r="AK23" s="603"/>
      <c r="AL23" s="604" t="s">
        <v>93</v>
      </c>
      <c r="AM23" s="604" t="s">
        <v>421</v>
      </c>
      <c r="AN23" s="595">
        <f t="shared" si="4"/>
        <v>0</v>
      </c>
      <c r="AO23" s="595">
        <f t="shared" si="4"/>
        <v>0</v>
      </c>
      <c r="AP23" s="604" t="s">
        <v>112</v>
      </c>
      <c r="AQ23" s="604" t="s">
        <v>424</v>
      </c>
      <c r="AR23" s="604" t="s">
        <v>323</v>
      </c>
      <c r="AS23" s="604" t="s">
        <v>391</v>
      </c>
      <c r="AT23" s="604" t="s">
        <v>373</v>
      </c>
      <c r="AU23" s="604"/>
      <c r="AV23" s="1997"/>
      <c r="AW23" s="1998"/>
      <c r="AX23" s="1998"/>
      <c r="AY23" s="1998"/>
      <c r="AZ23" s="1998"/>
      <c r="BA23" s="603"/>
      <c r="BB23" s="604" t="s">
        <v>93</v>
      </c>
      <c r="BC23" s="604" t="s">
        <v>421</v>
      </c>
      <c r="BD23" s="595">
        <f t="shared" si="5"/>
        <v>0</v>
      </c>
      <c r="BE23" s="595">
        <f t="shared" si="5"/>
        <v>0</v>
      </c>
      <c r="BF23" s="604" t="s">
        <v>112</v>
      </c>
      <c r="BG23" s="604" t="s">
        <v>425</v>
      </c>
      <c r="BH23" s="604" t="s">
        <v>323</v>
      </c>
      <c r="BI23" s="604" t="s">
        <v>391</v>
      </c>
      <c r="BJ23" s="604" t="s">
        <v>373</v>
      </c>
      <c r="BK23" s="604"/>
      <c r="BL23" s="2000"/>
      <c r="BM23" s="603"/>
      <c r="BN23" s="604" t="s">
        <v>93</v>
      </c>
      <c r="BO23" s="604" t="s">
        <v>421</v>
      </c>
      <c r="BP23" s="595">
        <f t="shared" si="6"/>
        <v>0</v>
      </c>
      <c r="BQ23" s="595">
        <f t="shared" si="6"/>
        <v>0</v>
      </c>
      <c r="BR23" s="604" t="s">
        <v>112</v>
      </c>
      <c r="BS23" s="604" t="s">
        <v>426</v>
      </c>
      <c r="BT23" s="604" t="s">
        <v>323</v>
      </c>
      <c r="BU23" s="604" t="s">
        <v>391</v>
      </c>
      <c r="BV23" s="604" t="s">
        <v>373</v>
      </c>
      <c r="BW23" s="604"/>
      <c r="BX23" s="2001"/>
      <c r="BZ23" s="598"/>
      <c r="CA23" s="1994" t="s">
        <v>419</v>
      </c>
      <c r="CB23" s="1995" t="s">
        <v>1511</v>
      </c>
      <c r="CC23" s="603"/>
      <c r="CD23" s="604" t="s">
        <v>93</v>
      </c>
      <c r="CE23" s="604" t="s">
        <v>421</v>
      </c>
      <c r="CF23" s="595" t="str">
        <f t="shared" si="7"/>
        <v>TRANSMISSION LINES MAINTENANCE</v>
      </c>
      <c r="CG23" s="595" t="str">
        <f t="shared" si="7"/>
        <v>ACCESS TRACKS</v>
      </c>
      <c r="CH23" s="604" t="s">
        <v>427</v>
      </c>
      <c r="CI23" s="604" t="s">
        <v>428</v>
      </c>
      <c r="CJ23" s="604" t="s">
        <v>323</v>
      </c>
      <c r="CK23" s="604" t="s">
        <v>104</v>
      </c>
      <c r="CL23" s="604" t="s">
        <v>324</v>
      </c>
      <c r="CM23" s="604"/>
      <c r="CN23" s="2255">
        <v>268878.47192047292</v>
      </c>
      <c r="CO23" s="2256">
        <v>711205.71350786311</v>
      </c>
      <c r="CP23" s="2256">
        <v>797000.69756162283</v>
      </c>
      <c r="CQ23" s="2256">
        <v>940372.3653740139</v>
      </c>
      <c r="CR23" s="2257">
        <v>281242.68892095413</v>
      </c>
      <c r="CS23" s="603"/>
      <c r="CT23" s="604" t="s">
        <v>93</v>
      </c>
      <c r="CU23" s="604" t="s">
        <v>421</v>
      </c>
      <c r="CV23" s="595" t="str">
        <f t="shared" si="8"/>
        <v>TRANSMISSION LINES MAINTENANCE</v>
      </c>
      <c r="CW23" s="595" t="str">
        <f t="shared" si="8"/>
        <v>ACCESS TRACKS</v>
      </c>
      <c r="CX23" s="604" t="s">
        <v>427</v>
      </c>
      <c r="CY23" s="604" t="s">
        <v>428</v>
      </c>
      <c r="CZ23" s="604" t="s">
        <v>323</v>
      </c>
      <c r="DA23" s="604" t="s">
        <v>104</v>
      </c>
      <c r="DB23" s="604" t="s">
        <v>324</v>
      </c>
      <c r="DC23" s="604"/>
      <c r="DD23" s="2255">
        <v>478017.45935130067</v>
      </c>
      <c r="DE23" s="2256">
        <v>374656.32713010436</v>
      </c>
      <c r="DF23" s="2256">
        <v>410794.86426876212</v>
      </c>
      <c r="DG23" s="2256">
        <v>826419.90287842241</v>
      </c>
      <c r="DH23" s="2292">
        <v>1153143.9267355527</v>
      </c>
      <c r="DJ23" s="378"/>
    </row>
    <row r="24" spans="1:114" s="380" customFormat="1" ht="15" customHeight="1">
      <c r="A24" s="598"/>
      <c r="B24" s="1994"/>
      <c r="C24" s="1992"/>
      <c r="D24" s="1992"/>
      <c r="E24" s="603"/>
      <c r="F24" s="1988" t="s">
        <v>93</v>
      </c>
      <c r="G24" s="1996" t="s">
        <v>421</v>
      </c>
      <c r="H24" s="1988">
        <f t="shared" si="0"/>
        <v>0</v>
      </c>
      <c r="I24" s="1988">
        <f t="shared" si="0"/>
        <v>0</v>
      </c>
      <c r="J24" s="1988" t="s">
        <v>112</v>
      </c>
      <c r="K24" s="1996" t="s">
        <v>422</v>
      </c>
      <c r="L24" s="1996" t="s">
        <v>323</v>
      </c>
      <c r="M24" s="1989">
        <f t="shared" si="1"/>
        <v>0</v>
      </c>
      <c r="N24" s="1993" t="s">
        <v>222</v>
      </c>
      <c r="O24" s="603"/>
      <c r="P24" s="1997"/>
      <c r="Q24" s="1998"/>
      <c r="R24" s="1998"/>
      <c r="S24" s="1998"/>
      <c r="T24" s="1999"/>
      <c r="U24" s="603"/>
      <c r="V24" s="604" t="s">
        <v>93</v>
      </c>
      <c r="W24" s="604" t="s">
        <v>421</v>
      </c>
      <c r="X24" s="595">
        <f t="shared" si="2"/>
        <v>0</v>
      </c>
      <c r="Y24" s="595">
        <f t="shared" si="2"/>
        <v>0</v>
      </c>
      <c r="Z24" s="604" t="s">
        <v>112</v>
      </c>
      <c r="AA24" s="604" t="s">
        <v>423</v>
      </c>
      <c r="AB24" s="604" t="s">
        <v>323</v>
      </c>
      <c r="AC24" s="595">
        <f t="shared" si="3"/>
        <v>0</v>
      </c>
      <c r="AD24" s="595" t="s">
        <v>222</v>
      </c>
      <c r="AE24" s="603"/>
      <c r="AF24" s="1997"/>
      <c r="AG24" s="1998"/>
      <c r="AH24" s="1998"/>
      <c r="AI24" s="1998"/>
      <c r="AJ24" s="1999"/>
      <c r="AK24" s="603"/>
      <c r="AL24" s="604" t="s">
        <v>93</v>
      </c>
      <c r="AM24" s="604" t="s">
        <v>421</v>
      </c>
      <c r="AN24" s="595">
        <f t="shared" si="4"/>
        <v>0</v>
      </c>
      <c r="AO24" s="595">
        <f t="shared" si="4"/>
        <v>0</v>
      </c>
      <c r="AP24" s="604" t="s">
        <v>112</v>
      </c>
      <c r="AQ24" s="604" t="s">
        <v>424</v>
      </c>
      <c r="AR24" s="604" t="s">
        <v>323</v>
      </c>
      <c r="AS24" s="604" t="s">
        <v>391</v>
      </c>
      <c r="AT24" s="604" t="s">
        <v>373</v>
      </c>
      <c r="AU24" s="604"/>
      <c r="AV24" s="1997"/>
      <c r="AW24" s="1998"/>
      <c r="AX24" s="1998"/>
      <c r="AY24" s="1998"/>
      <c r="AZ24" s="1998"/>
      <c r="BA24" s="603"/>
      <c r="BB24" s="604" t="s">
        <v>93</v>
      </c>
      <c r="BC24" s="604" t="s">
        <v>421</v>
      </c>
      <c r="BD24" s="595">
        <f t="shared" si="5"/>
        <v>0</v>
      </c>
      <c r="BE24" s="595">
        <f t="shared" si="5"/>
        <v>0</v>
      </c>
      <c r="BF24" s="604" t="s">
        <v>112</v>
      </c>
      <c r="BG24" s="604" t="s">
        <v>425</v>
      </c>
      <c r="BH24" s="604" t="s">
        <v>323</v>
      </c>
      <c r="BI24" s="604" t="s">
        <v>391</v>
      </c>
      <c r="BJ24" s="604" t="s">
        <v>373</v>
      </c>
      <c r="BK24" s="604"/>
      <c r="BL24" s="2000"/>
      <c r="BM24" s="603"/>
      <c r="BN24" s="604" t="s">
        <v>93</v>
      </c>
      <c r="BO24" s="604" t="s">
        <v>421</v>
      </c>
      <c r="BP24" s="595">
        <f t="shared" si="6"/>
        <v>0</v>
      </c>
      <c r="BQ24" s="595">
        <f t="shared" si="6"/>
        <v>0</v>
      </c>
      <c r="BR24" s="604" t="s">
        <v>112</v>
      </c>
      <c r="BS24" s="604" t="s">
        <v>426</v>
      </c>
      <c r="BT24" s="604" t="s">
        <v>323</v>
      </c>
      <c r="BU24" s="604" t="s">
        <v>391</v>
      </c>
      <c r="BV24" s="604" t="s">
        <v>373</v>
      </c>
      <c r="BW24" s="604"/>
      <c r="BX24" s="2001"/>
      <c r="BZ24" s="598"/>
      <c r="CA24" s="1994"/>
      <c r="CB24" s="1995"/>
      <c r="CC24" s="603"/>
      <c r="CD24" s="604" t="s">
        <v>93</v>
      </c>
      <c r="CE24" s="604" t="s">
        <v>421</v>
      </c>
      <c r="CF24" s="595">
        <f t="shared" si="7"/>
        <v>0</v>
      </c>
      <c r="CG24" s="595">
        <f t="shared" si="7"/>
        <v>0</v>
      </c>
      <c r="CH24" s="604" t="s">
        <v>427</v>
      </c>
      <c r="CI24" s="604" t="s">
        <v>428</v>
      </c>
      <c r="CJ24" s="604" t="s">
        <v>323</v>
      </c>
      <c r="CK24" s="604" t="s">
        <v>104</v>
      </c>
      <c r="CL24" s="604" t="s">
        <v>324</v>
      </c>
      <c r="CM24" s="604"/>
      <c r="CN24" s="1997"/>
      <c r="CO24" s="1998"/>
      <c r="CP24" s="1998"/>
      <c r="CQ24" s="1998"/>
      <c r="CR24" s="1999"/>
      <c r="CS24" s="603"/>
      <c r="CT24" s="604" t="s">
        <v>93</v>
      </c>
      <c r="CU24" s="604" t="s">
        <v>421</v>
      </c>
      <c r="CV24" s="595">
        <f t="shared" si="8"/>
        <v>0</v>
      </c>
      <c r="CW24" s="595">
        <f t="shared" si="8"/>
        <v>0</v>
      </c>
      <c r="CX24" s="604" t="s">
        <v>427</v>
      </c>
      <c r="CY24" s="604" t="s">
        <v>428</v>
      </c>
      <c r="CZ24" s="604" t="s">
        <v>323</v>
      </c>
      <c r="DA24" s="604" t="s">
        <v>104</v>
      </c>
      <c r="DB24" s="604" t="s">
        <v>324</v>
      </c>
      <c r="DC24" s="604"/>
      <c r="DD24" s="1997"/>
      <c r="DE24" s="1998"/>
      <c r="DF24" s="1998"/>
      <c r="DG24" s="1998"/>
      <c r="DH24" s="2002"/>
      <c r="DJ24" s="378"/>
    </row>
    <row r="25" spans="1:114" s="380" customFormat="1" ht="15" customHeight="1">
      <c r="A25" s="598"/>
      <c r="B25" s="1994"/>
      <c r="C25" s="1992"/>
      <c r="D25" s="1992"/>
      <c r="E25" s="603"/>
      <c r="F25" s="1988" t="s">
        <v>93</v>
      </c>
      <c r="G25" s="1996" t="s">
        <v>421</v>
      </c>
      <c r="H25" s="1988">
        <f t="shared" si="0"/>
        <v>0</v>
      </c>
      <c r="I25" s="1988">
        <f t="shared" si="0"/>
        <v>0</v>
      </c>
      <c r="J25" s="1988" t="s">
        <v>112</v>
      </c>
      <c r="K25" s="1996" t="s">
        <v>422</v>
      </c>
      <c r="L25" s="1996" t="s">
        <v>323</v>
      </c>
      <c r="M25" s="1989">
        <f t="shared" si="1"/>
        <v>0</v>
      </c>
      <c r="N25" s="1993" t="s">
        <v>222</v>
      </c>
      <c r="O25" s="603"/>
      <c r="P25" s="1997"/>
      <c r="Q25" s="1998"/>
      <c r="R25" s="1998"/>
      <c r="S25" s="1998"/>
      <c r="T25" s="1999"/>
      <c r="U25" s="603"/>
      <c r="V25" s="604" t="s">
        <v>93</v>
      </c>
      <c r="W25" s="604" t="s">
        <v>421</v>
      </c>
      <c r="X25" s="595">
        <f t="shared" si="2"/>
        <v>0</v>
      </c>
      <c r="Y25" s="595">
        <f t="shared" si="2"/>
        <v>0</v>
      </c>
      <c r="Z25" s="604" t="s">
        <v>112</v>
      </c>
      <c r="AA25" s="604" t="s">
        <v>423</v>
      </c>
      <c r="AB25" s="604" t="s">
        <v>323</v>
      </c>
      <c r="AC25" s="595">
        <f t="shared" si="3"/>
        <v>0</v>
      </c>
      <c r="AD25" s="595" t="s">
        <v>222</v>
      </c>
      <c r="AE25" s="603"/>
      <c r="AF25" s="1997"/>
      <c r="AG25" s="1998"/>
      <c r="AH25" s="1998"/>
      <c r="AI25" s="1998"/>
      <c r="AJ25" s="1999"/>
      <c r="AK25" s="603"/>
      <c r="AL25" s="604" t="s">
        <v>93</v>
      </c>
      <c r="AM25" s="604" t="s">
        <v>421</v>
      </c>
      <c r="AN25" s="595">
        <f t="shared" si="4"/>
        <v>0</v>
      </c>
      <c r="AO25" s="595">
        <f t="shared" si="4"/>
        <v>0</v>
      </c>
      <c r="AP25" s="604" t="s">
        <v>112</v>
      </c>
      <c r="AQ25" s="604" t="s">
        <v>424</v>
      </c>
      <c r="AR25" s="604" t="s">
        <v>323</v>
      </c>
      <c r="AS25" s="604" t="s">
        <v>391</v>
      </c>
      <c r="AT25" s="604" t="s">
        <v>373</v>
      </c>
      <c r="AU25" s="604"/>
      <c r="AV25" s="1997"/>
      <c r="AW25" s="1998"/>
      <c r="AX25" s="1998"/>
      <c r="AY25" s="1998"/>
      <c r="AZ25" s="1998"/>
      <c r="BA25" s="603"/>
      <c r="BB25" s="604" t="s">
        <v>93</v>
      </c>
      <c r="BC25" s="604" t="s">
        <v>421</v>
      </c>
      <c r="BD25" s="595">
        <f t="shared" si="5"/>
        <v>0</v>
      </c>
      <c r="BE25" s="595">
        <f t="shared" si="5"/>
        <v>0</v>
      </c>
      <c r="BF25" s="604" t="s">
        <v>112</v>
      </c>
      <c r="BG25" s="604" t="s">
        <v>425</v>
      </c>
      <c r="BH25" s="604" t="s">
        <v>323</v>
      </c>
      <c r="BI25" s="604" t="s">
        <v>391</v>
      </c>
      <c r="BJ25" s="604" t="s">
        <v>373</v>
      </c>
      <c r="BK25" s="604"/>
      <c r="BL25" s="2000"/>
      <c r="BM25" s="603"/>
      <c r="BN25" s="604" t="s">
        <v>93</v>
      </c>
      <c r="BO25" s="604" t="s">
        <v>421</v>
      </c>
      <c r="BP25" s="595">
        <f t="shared" si="6"/>
        <v>0</v>
      </c>
      <c r="BQ25" s="595">
        <f t="shared" si="6"/>
        <v>0</v>
      </c>
      <c r="BR25" s="604" t="s">
        <v>112</v>
      </c>
      <c r="BS25" s="604" t="s">
        <v>426</v>
      </c>
      <c r="BT25" s="604" t="s">
        <v>323</v>
      </c>
      <c r="BU25" s="604" t="s">
        <v>391</v>
      </c>
      <c r="BV25" s="604" t="s">
        <v>373</v>
      </c>
      <c r="BW25" s="604"/>
      <c r="BX25" s="2001"/>
      <c r="BZ25" s="598"/>
      <c r="CA25" s="1994"/>
      <c r="CB25" s="1995"/>
      <c r="CC25" s="603"/>
      <c r="CD25" s="604" t="s">
        <v>93</v>
      </c>
      <c r="CE25" s="604" t="s">
        <v>421</v>
      </c>
      <c r="CF25" s="595">
        <f t="shared" si="7"/>
        <v>0</v>
      </c>
      <c r="CG25" s="595">
        <f t="shared" si="7"/>
        <v>0</v>
      </c>
      <c r="CH25" s="604" t="s">
        <v>427</v>
      </c>
      <c r="CI25" s="604" t="s">
        <v>428</v>
      </c>
      <c r="CJ25" s="604" t="s">
        <v>323</v>
      </c>
      <c r="CK25" s="604" t="s">
        <v>104</v>
      </c>
      <c r="CL25" s="604" t="s">
        <v>324</v>
      </c>
      <c r="CM25" s="604"/>
      <c r="CN25" s="1997"/>
      <c r="CO25" s="1998"/>
      <c r="CP25" s="1998"/>
      <c r="CQ25" s="1998"/>
      <c r="CR25" s="1999"/>
      <c r="CS25" s="603"/>
      <c r="CT25" s="604" t="s">
        <v>93</v>
      </c>
      <c r="CU25" s="604" t="s">
        <v>421</v>
      </c>
      <c r="CV25" s="595">
        <f t="shared" si="8"/>
        <v>0</v>
      </c>
      <c r="CW25" s="595">
        <f t="shared" si="8"/>
        <v>0</v>
      </c>
      <c r="CX25" s="604" t="s">
        <v>427</v>
      </c>
      <c r="CY25" s="604" t="s">
        <v>428</v>
      </c>
      <c r="CZ25" s="604" t="s">
        <v>323</v>
      </c>
      <c r="DA25" s="604" t="s">
        <v>104</v>
      </c>
      <c r="DB25" s="604" t="s">
        <v>324</v>
      </c>
      <c r="DC25" s="604"/>
      <c r="DD25" s="1997"/>
      <c r="DE25" s="1998"/>
      <c r="DF25" s="1998"/>
      <c r="DG25" s="1998"/>
      <c r="DH25" s="2002"/>
      <c r="DJ25" s="378"/>
    </row>
    <row r="26" spans="1:114" s="380" customFormat="1" ht="15" customHeight="1">
      <c r="A26" s="598"/>
      <c r="B26" s="1994"/>
      <c r="C26" s="1992"/>
      <c r="D26" s="1992"/>
      <c r="E26" s="603"/>
      <c r="F26" s="1988" t="s">
        <v>93</v>
      </c>
      <c r="G26" s="1996" t="s">
        <v>421</v>
      </c>
      <c r="H26" s="1988">
        <f t="shared" si="0"/>
        <v>0</v>
      </c>
      <c r="I26" s="1988">
        <f t="shared" si="0"/>
        <v>0</v>
      </c>
      <c r="J26" s="1988" t="s">
        <v>112</v>
      </c>
      <c r="K26" s="1996" t="s">
        <v>422</v>
      </c>
      <c r="L26" s="1996" t="s">
        <v>323</v>
      </c>
      <c r="M26" s="1989">
        <f t="shared" si="1"/>
        <v>0</v>
      </c>
      <c r="N26" s="1993" t="s">
        <v>222</v>
      </c>
      <c r="O26" s="603"/>
      <c r="P26" s="1997"/>
      <c r="Q26" s="1998"/>
      <c r="R26" s="1998"/>
      <c r="S26" s="1998"/>
      <c r="T26" s="1999"/>
      <c r="U26" s="603"/>
      <c r="V26" s="604" t="s">
        <v>93</v>
      </c>
      <c r="W26" s="604" t="s">
        <v>421</v>
      </c>
      <c r="X26" s="595">
        <f t="shared" si="2"/>
        <v>0</v>
      </c>
      <c r="Y26" s="595">
        <f t="shared" si="2"/>
        <v>0</v>
      </c>
      <c r="Z26" s="604" t="s">
        <v>112</v>
      </c>
      <c r="AA26" s="604" t="s">
        <v>423</v>
      </c>
      <c r="AB26" s="604" t="s">
        <v>323</v>
      </c>
      <c r="AC26" s="595">
        <f t="shared" si="3"/>
        <v>0</v>
      </c>
      <c r="AD26" s="595" t="s">
        <v>222</v>
      </c>
      <c r="AE26" s="603"/>
      <c r="AF26" s="1997"/>
      <c r="AG26" s="1998"/>
      <c r="AH26" s="1998"/>
      <c r="AI26" s="1998"/>
      <c r="AJ26" s="1999"/>
      <c r="AK26" s="603"/>
      <c r="AL26" s="604" t="s">
        <v>93</v>
      </c>
      <c r="AM26" s="604" t="s">
        <v>421</v>
      </c>
      <c r="AN26" s="595">
        <f t="shared" si="4"/>
        <v>0</v>
      </c>
      <c r="AO26" s="595">
        <f t="shared" si="4"/>
        <v>0</v>
      </c>
      <c r="AP26" s="604" t="s">
        <v>112</v>
      </c>
      <c r="AQ26" s="604" t="s">
        <v>424</v>
      </c>
      <c r="AR26" s="604" t="s">
        <v>323</v>
      </c>
      <c r="AS26" s="604" t="s">
        <v>391</v>
      </c>
      <c r="AT26" s="604" t="s">
        <v>373</v>
      </c>
      <c r="AU26" s="604"/>
      <c r="AV26" s="1997"/>
      <c r="AW26" s="1998"/>
      <c r="AX26" s="1998"/>
      <c r="AY26" s="1998"/>
      <c r="AZ26" s="1998"/>
      <c r="BA26" s="603"/>
      <c r="BB26" s="604" t="s">
        <v>93</v>
      </c>
      <c r="BC26" s="604" t="s">
        <v>421</v>
      </c>
      <c r="BD26" s="595">
        <f t="shared" si="5"/>
        <v>0</v>
      </c>
      <c r="BE26" s="595">
        <f t="shared" si="5"/>
        <v>0</v>
      </c>
      <c r="BF26" s="604" t="s">
        <v>112</v>
      </c>
      <c r="BG26" s="604" t="s">
        <v>425</v>
      </c>
      <c r="BH26" s="604" t="s">
        <v>323</v>
      </c>
      <c r="BI26" s="604" t="s">
        <v>391</v>
      </c>
      <c r="BJ26" s="604" t="s">
        <v>373</v>
      </c>
      <c r="BK26" s="604"/>
      <c r="BL26" s="2000"/>
      <c r="BM26" s="603"/>
      <c r="BN26" s="604" t="s">
        <v>93</v>
      </c>
      <c r="BO26" s="604" t="s">
        <v>421</v>
      </c>
      <c r="BP26" s="595">
        <f t="shared" si="6"/>
        <v>0</v>
      </c>
      <c r="BQ26" s="595">
        <f t="shared" si="6"/>
        <v>0</v>
      </c>
      <c r="BR26" s="604" t="s">
        <v>112</v>
      </c>
      <c r="BS26" s="604" t="s">
        <v>426</v>
      </c>
      <c r="BT26" s="604" t="s">
        <v>323</v>
      </c>
      <c r="BU26" s="604" t="s">
        <v>391</v>
      </c>
      <c r="BV26" s="604" t="s">
        <v>373</v>
      </c>
      <c r="BW26" s="604"/>
      <c r="BX26" s="2001"/>
      <c r="BZ26" s="598"/>
      <c r="CA26" s="1994"/>
      <c r="CB26" s="1995"/>
      <c r="CC26" s="603"/>
      <c r="CD26" s="604" t="s">
        <v>93</v>
      </c>
      <c r="CE26" s="604" t="s">
        <v>421</v>
      </c>
      <c r="CF26" s="595">
        <f t="shared" si="7"/>
        <v>0</v>
      </c>
      <c r="CG26" s="595">
        <f t="shared" si="7"/>
        <v>0</v>
      </c>
      <c r="CH26" s="604" t="s">
        <v>427</v>
      </c>
      <c r="CI26" s="604" t="s">
        <v>428</v>
      </c>
      <c r="CJ26" s="604" t="s">
        <v>323</v>
      </c>
      <c r="CK26" s="604" t="s">
        <v>104</v>
      </c>
      <c r="CL26" s="604" t="s">
        <v>324</v>
      </c>
      <c r="CM26" s="604"/>
      <c r="CN26" s="1997"/>
      <c r="CO26" s="1998"/>
      <c r="CP26" s="1998"/>
      <c r="CQ26" s="1998"/>
      <c r="CR26" s="1999"/>
      <c r="CS26" s="603"/>
      <c r="CT26" s="604" t="s">
        <v>93</v>
      </c>
      <c r="CU26" s="604" t="s">
        <v>421</v>
      </c>
      <c r="CV26" s="595">
        <f t="shared" si="8"/>
        <v>0</v>
      </c>
      <c r="CW26" s="595">
        <f t="shared" si="8"/>
        <v>0</v>
      </c>
      <c r="CX26" s="604" t="s">
        <v>427</v>
      </c>
      <c r="CY26" s="604" t="s">
        <v>428</v>
      </c>
      <c r="CZ26" s="604" t="s">
        <v>323</v>
      </c>
      <c r="DA26" s="604" t="s">
        <v>104</v>
      </c>
      <c r="DB26" s="604" t="s">
        <v>324</v>
      </c>
      <c r="DC26" s="604"/>
      <c r="DD26" s="1997"/>
      <c r="DE26" s="1998"/>
      <c r="DF26" s="1998"/>
      <c r="DG26" s="1998"/>
      <c r="DH26" s="2002"/>
      <c r="DJ26" s="378"/>
    </row>
    <row r="27" spans="1:114" s="380" customFormat="1" ht="15" customHeight="1">
      <c r="A27" s="598"/>
      <c r="B27" s="1994"/>
      <c r="C27" s="1992"/>
      <c r="D27" s="1992"/>
      <c r="E27" s="603"/>
      <c r="F27" s="1988" t="s">
        <v>93</v>
      </c>
      <c r="G27" s="1996" t="s">
        <v>421</v>
      </c>
      <c r="H27" s="1988">
        <f t="shared" si="0"/>
        <v>0</v>
      </c>
      <c r="I27" s="1988">
        <f t="shared" si="0"/>
        <v>0</v>
      </c>
      <c r="J27" s="1988" t="s">
        <v>112</v>
      </c>
      <c r="K27" s="1996" t="s">
        <v>422</v>
      </c>
      <c r="L27" s="1996" t="s">
        <v>323</v>
      </c>
      <c r="M27" s="1989">
        <f t="shared" si="1"/>
        <v>0</v>
      </c>
      <c r="N27" s="1993" t="s">
        <v>222</v>
      </c>
      <c r="O27" s="603"/>
      <c r="P27" s="1997"/>
      <c r="Q27" s="1998"/>
      <c r="R27" s="1998"/>
      <c r="S27" s="1998"/>
      <c r="T27" s="1999"/>
      <c r="U27" s="603"/>
      <c r="V27" s="604" t="s">
        <v>93</v>
      </c>
      <c r="W27" s="604" t="s">
        <v>421</v>
      </c>
      <c r="X27" s="595">
        <f t="shared" si="2"/>
        <v>0</v>
      </c>
      <c r="Y27" s="595">
        <f t="shared" si="2"/>
        <v>0</v>
      </c>
      <c r="Z27" s="604" t="s">
        <v>112</v>
      </c>
      <c r="AA27" s="604" t="s">
        <v>423</v>
      </c>
      <c r="AB27" s="604" t="s">
        <v>323</v>
      </c>
      <c r="AC27" s="595">
        <f t="shared" si="3"/>
        <v>0</v>
      </c>
      <c r="AD27" s="595" t="s">
        <v>222</v>
      </c>
      <c r="AE27" s="603"/>
      <c r="AF27" s="1997"/>
      <c r="AG27" s="1998"/>
      <c r="AH27" s="1998"/>
      <c r="AI27" s="1998"/>
      <c r="AJ27" s="1999"/>
      <c r="AK27" s="603"/>
      <c r="AL27" s="604" t="s">
        <v>93</v>
      </c>
      <c r="AM27" s="604" t="s">
        <v>421</v>
      </c>
      <c r="AN27" s="595">
        <f t="shared" si="4"/>
        <v>0</v>
      </c>
      <c r="AO27" s="595">
        <f t="shared" si="4"/>
        <v>0</v>
      </c>
      <c r="AP27" s="604" t="s">
        <v>112</v>
      </c>
      <c r="AQ27" s="604" t="s">
        <v>424</v>
      </c>
      <c r="AR27" s="604" t="s">
        <v>323</v>
      </c>
      <c r="AS27" s="604" t="s">
        <v>391</v>
      </c>
      <c r="AT27" s="604" t="s">
        <v>373</v>
      </c>
      <c r="AU27" s="604"/>
      <c r="AV27" s="1997"/>
      <c r="AW27" s="1998"/>
      <c r="AX27" s="1998"/>
      <c r="AY27" s="1998"/>
      <c r="AZ27" s="1998"/>
      <c r="BA27" s="603"/>
      <c r="BB27" s="604" t="s">
        <v>93</v>
      </c>
      <c r="BC27" s="604" t="s">
        <v>421</v>
      </c>
      <c r="BD27" s="595">
        <f t="shared" si="5"/>
        <v>0</v>
      </c>
      <c r="BE27" s="595">
        <f t="shared" si="5"/>
        <v>0</v>
      </c>
      <c r="BF27" s="604" t="s">
        <v>112</v>
      </c>
      <c r="BG27" s="604" t="s">
        <v>425</v>
      </c>
      <c r="BH27" s="604" t="s">
        <v>323</v>
      </c>
      <c r="BI27" s="604" t="s">
        <v>391</v>
      </c>
      <c r="BJ27" s="604" t="s">
        <v>373</v>
      </c>
      <c r="BK27" s="604"/>
      <c r="BL27" s="2000"/>
      <c r="BM27" s="603"/>
      <c r="BN27" s="604" t="s">
        <v>93</v>
      </c>
      <c r="BO27" s="604" t="s">
        <v>421</v>
      </c>
      <c r="BP27" s="595">
        <f t="shared" si="6"/>
        <v>0</v>
      </c>
      <c r="BQ27" s="595">
        <f t="shared" si="6"/>
        <v>0</v>
      </c>
      <c r="BR27" s="604" t="s">
        <v>112</v>
      </c>
      <c r="BS27" s="604" t="s">
        <v>426</v>
      </c>
      <c r="BT27" s="604" t="s">
        <v>323</v>
      </c>
      <c r="BU27" s="604" t="s">
        <v>391</v>
      </c>
      <c r="BV27" s="604" t="s">
        <v>373</v>
      </c>
      <c r="BW27" s="604"/>
      <c r="BX27" s="2001"/>
      <c r="BZ27" s="598"/>
      <c r="CA27" s="1994"/>
      <c r="CB27" s="1995"/>
      <c r="CC27" s="603"/>
      <c r="CD27" s="604" t="s">
        <v>93</v>
      </c>
      <c r="CE27" s="604" t="s">
        <v>421</v>
      </c>
      <c r="CF27" s="595">
        <f t="shared" si="7"/>
        <v>0</v>
      </c>
      <c r="CG27" s="595">
        <f t="shared" si="7"/>
        <v>0</v>
      </c>
      <c r="CH27" s="604" t="s">
        <v>427</v>
      </c>
      <c r="CI27" s="604" t="s">
        <v>428</v>
      </c>
      <c r="CJ27" s="604" t="s">
        <v>323</v>
      </c>
      <c r="CK27" s="604" t="s">
        <v>104</v>
      </c>
      <c r="CL27" s="604" t="s">
        <v>324</v>
      </c>
      <c r="CM27" s="604"/>
      <c r="CN27" s="1997"/>
      <c r="CO27" s="1998"/>
      <c r="CP27" s="1998"/>
      <c r="CQ27" s="1998"/>
      <c r="CR27" s="1999"/>
      <c r="CS27" s="603"/>
      <c r="CT27" s="604" t="s">
        <v>93</v>
      </c>
      <c r="CU27" s="604" t="s">
        <v>421</v>
      </c>
      <c r="CV27" s="595">
        <f t="shared" si="8"/>
        <v>0</v>
      </c>
      <c r="CW27" s="595">
        <f t="shared" si="8"/>
        <v>0</v>
      </c>
      <c r="CX27" s="604" t="s">
        <v>427</v>
      </c>
      <c r="CY27" s="604" t="s">
        <v>428</v>
      </c>
      <c r="CZ27" s="604" t="s">
        <v>323</v>
      </c>
      <c r="DA27" s="604" t="s">
        <v>104</v>
      </c>
      <c r="DB27" s="604" t="s">
        <v>324</v>
      </c>
      <c r="DC27" s="604"/>
      <c r="DD27" s="1997"/>
      <c r="DE27" s="1998"/>
      <c r="DF27" s="1998"/>
      <c r="DG27" s="1998"/>
      <c r="DH27" s="2002"/>
      <c r="DJ27" s="378"/>
    </row>
    <row r="28" spans="1:114" s="380" customFormat="1" ht="15" customHeight="1">
      <c r="A28" s="598"/>
      <c r="B28" s="1994"/>
      <c r="C28" s="1992"/>
      <c r="D28" s="1992"/>
      <c r="E28" s="603"/>
      <c r="F28" s="1988" t="s">
        <v>93</v>
      </c>
      <c r="G28" s="1996" t="s">
        <v>421</v>
      </c>
      <c r="H28" s="1988">
        <f t="shared" si="0"/>
        <v>0</v>
      </c>
      <c r="I28" s="1988">
        <f t="shared" si="0"/>
        <v>0</v>
      </c>
      <c r="J28" s="1988" t="s">
        <v>112</v>
      </c>
      <c r="K28" s="1996" t="s">
        <v>422</v>
      </c>
      <c r="L28" s="1996" t="s">
        <v>323</v>
      </c>
      <c r="M28" s="1989">
        <f t="shared" si="1"/>
        <v>0</v>
      </c>
      <c r="N28" s="1993" t="s">
        <v>222</v>
      </c>
      <c r="O28" s="603"/>
      <c r="P28" s="1997"/>
      <c r="Q28" s="1998"/>
      <c r="R28" s="1998"/>
      <c r="S28" s="1998"/>
      <c r="T28" s="1999"/>
      <c r="U28" s="603"/>
      <c r="V28" s="604" t="s">
        <v>93</v>
      </c>
      <c r="W28" s="604" t="s">
        <v>421</v>
      </c>
      <c r="X28" s="595">
        <f t="shared" si="2"/>
        <v>0</v>
      </c>
      <c r="Y28" s="595">
        <f t="shared" si="2"/>
        <v>0</v>
      </c>
      <c r="Z28" s="604" t="s">
        <v>112</v>
      </c>
      <c r="AA28" s="604" t="s">
        <v>423</v>
      </c>
      <c r="AB28" s="604" t="s">
        <v>323</v>
      </c>
      <c r="AC28" s="595">
        <f t="shared" si="3"/>
        <v>0</v>
      </c>
      <c r="AD28" s="595" t="s">
        <v>222</v>
      </c>
      <c r="AE28" s="603"/>
      <c r="AF28" s="1997"/>
      <c r="AG28" s="1998"/>
      <c r="AH28" s="1998"/>
      <c r="AI28" s="1998"/>
      <c r="AJ28" s="1999"/>
      <c r="AK28" s="603"/>
      <c r="AL28" s="604" t="s">
        <v>93</v>
      </c>
      <c r="AM28" s="604" t="s">
        <v>421</v>
      </c>
      <c r="AN28" s="595">
        <f t="shared" si="4"/>
        <v>0</v>
      </c>
      <c r="AO28" s="595">
        <f t="shared" si="4"/>
        <v>0</v>
      </c>
      <c r="AP28" s="604" t="s">
        <v>112</v>
      </c>
      <c r="AQ28" s="604" t="s">
        <v>424</v>
      </c>
      <c r="AR28" s="604" t="s">
        <v>323</v>
      </c>
      <c r="AS28" s="604" t="s">
        <v>391</v>
      </c>
      <c r="AT28" s="604" t="s">
        <v>373</v>
      </c>
      <c r="AU28" s="604"/>
      <c r="AV28" s="1997"/>
      <c r="AW28" s="1998"/>
      <c r="AX28" s="1998"/>
      <c r="AY28" s="1998"/>
      <c r="AZ28" s="1998"/>
      <c r="BA28" s="603"/>
      <c r="BB28" s="604" t="s">
        <v>93</v>
      </c>
      <c r="BC28" s="604" t="s">
        <v>421</v>
      </c>
      <c r="BD28" s="595">
        <f t="shared" si="5"/>
        <v>0</v>
      </c>
      <c r="BE28" s="595">
        <f t="shared" si="5"/>
        <v>0</v>
      </c>
      <c r="BF28" s="604" t="s">
        <v>112</v>
      </c>
      <c r="BG28" s="604" t="s">
        <v>425</v>
      </c>
      <c r="BH28" s="604" t="s">
        <v>323</v>
      </c>
      <c r="BI28" s="604" t="s">
        <v>391</v>
      </c>
      <c r="BJ28" s="604" t="s">
        <v>373</v>
      </c>
      <c r="BK28" s="604"/>
      <c r="BL28" s="2000"/>
      <c r="BM28" s="603"/>
      <c r="BN28" s="604" t="s">
        <v>93</v>
      </c>
      <c r="BO28" s="604" t="s">
        <v>421</v>
      </c>
      <c r="BP28" s="595">
        <f t="shared" si="6"/>
        <v>0</v>
      </c>
      <c r="BQ28" s="595">
        <f t="shared" si="6"/>
        <v>0</v>
      </c>
      <c r="BR28" s="604" t="s">
        <v>112</v>
      </c>
      <c r="BS28" s="604" t="s">
        <v>426</v>
      </c>
      <c r="BT28" s="604" t="s">
        <v>323</v>
      </c>
      <c r="BU28" s="604" t="s">
        <v>391</v>
      </c>
      <c r="BV28" s="604" t="s">
        <v>373</v>
      </c>
      <c r="BW28" s="604"/>
      <c r="BX28" s="2001"/>
      <c r="BZ28" s="598"/>
      <c r="CA28" s="1994"/>
      <c r="CB28" s="1995"/>
      <c r="CC28" s="603"/>
      <c r="CD28" s="604" t="s">
        <v>93</v>
      </c>
      <c r="CE28" s="604" t="s">
        <v>421</v>
      </c>
      <c r="CF28" s="595">
        <f t="shared" si="7"/>
        <v>0</v>
      </c>
      <c r="CG28" s="595">
        <f t="shared" si="7"/>
        <v>0</v>
      </c>
      <c r="CH28" s="604" t="s">
        <v>427</v>
      </c>
      <c r="CI28" s="604" t="s">
        <v>428</v>
      </c>
      <c r="CJ28" s="604" t="s">
        <v>323</v>
      </c>
      <c r="CK28" s="604" t="s">
        <v>104</v>
      </c>
      <c r="CL28" s="604" t="s">
        <v>324</v>
      </c>
      <c r="CM28" s="604"/>
      <c r="CN28" s="1997"/>
      <c r="CO28" s="1998"/>
      <c r="CP28" s="1998"/>
      <c r="CQ28" s="1998"/>
      <c r="CR28" s="1999"/>
      <c r="CS28" s="603"/>
      <c r="CT28" s="604" t="s">
        <v>93</v>
      </c>
      <c r="CU28" s="604" t="s">
        <v>421</v>
      </c>
      <c r="CV28" s="595">
        <f t="shared" si="8"/>
        <v>0</v>
      </c>
      <c r="CW28" s="595">
        <f t="shared" si="8"/>
        <v>0</v>
      </c>
      <c r="CX28" s="604" t="s">
        <v>427</v>
      </c>
      <c r="CY28" s="604" t="s">
        <v>428</v>
      </c>
      <c r="CZ28" s="604" t="s">
        <v>323</v>
      </c>
      <c r="DA28" s="604" t="s">
        <v>104</v>
      </c>
      <c r="DB28" s="604" t="s">
        <v>324</v>
      </c>
      <c r="DC28" s="604"/>
      <c r="DD28" s="1997"/>
      <c r="DE28" s="1998"/>
      <c r="DF28" s="1998"/>
      <c r="DG28" s="1998"/>
      <c r="DH28" s="2002"/>
      <c r="DJ28" s="378"/>
    </row>
    <row r="29" spans="1:114" s="380" customFormat="1" ht="15" customHeight="1">
      <c r="A29" s="598"/>
      <c r="B29" s="1994"/>
      <c r="C29" s="1992"/>
      <c r="D29" s="1992"/>
      <c r="E29" s="603"/>
      <c r="F29" s="1988" t="s">
        <v>93</v>
      </c>
      <c r="G29" s="1996" t="s">
        <v>421</v>
      </c>
      <c r="H29" s="1988">
        <f t="shared" si="0"/>
        <v>0</v>
      </c>
      <c r="I29" s="1988">
        <f t="shared" si="0"/>
        <v>0</v>
      </c>
      <c r="J29" s="1988" t="s">
        <v>112</v>
      </c>
      <c r="K29" s="1996" t="s">
        <v>422</v>
      </c>
      <c r="L29" s="1996" t="s">
        <v>323</v>
      </c>
      <c r="M29" s="1989">
        <f t="shared" si="1"/>
        <v>0</v>
      </c>
      <c r="N29" s="1993" t="s">
        <v>222</v>
      </c>
      <c r="O29" s="603"/>
      <c r="P29" s="1997"/>
      <c r="Q29" s="1998"/>
      <c r="R29" s="1998"/>
      <c r="S29" s="1998"/>
      <c r="T29" s="1999"/>
      <c r="U29" s="603"/>
      <c r="V29" s="604" t="s">
        <v>93</v>
      </c>
      <c r="W29" s="604" t="s">
        <v>421</v>
      </c>
      <c r="X29" s="595">
        <f t="shared" si="2"/>
        <v>0</v>
      </c>
      <c r="Y29" s="595">
        <f t="shared" si="2"/>
        <v>0</v>
      </c>
      <c r="Z29" s="604" t="s">
        <v>112</v>
      </c>
      <c r="AA29" s="604" t="s">
        <v>423</v>
      </c>
      <c r="AB29" s="604" t="s">
        <v>323</v>
      </c>
      <c r="AC29" s="595">
        <f t="shared" si="3"/>
        <v>0</v>
      </c>
      <c r="AD29" s="595" t="s">
        <v>222</v>
      </c>
      <c r="AE29" s="603"/>
      <c r="AF29" s="1997"/>
      <c r="AG29" s="1998"/>
      <c r="AH29" s="1998"/>
      <c r="AI29" s="1998"/>
      <c r="AJ29" s="1999"/>
      <c r="AK29" s="603"/>
      <c r="AL29" s="604" t="s">
        <v>93</v>
      </c>
      <c r="AM29" s="604" t="s">
        <v>421</v>
      </c>
      <c r="AN29" s="595">
        <f t="shared" si="4"/>
        <v>0</v>
      </c>
      <c r="AO29" s="595">
        <f t="shared" si="4"/>
        <v>0</v>
      </c>
      <c r="AP29" s="604" t="s">
        <v>112</v>
      </c>
      <c r="AQ29" s="604" t="s">
        <v>424</v>
      </c>
      <c r="AR29" s="604" t="s">
        <v>323</v>
      </c>
      <c r="AS29" s="604" t="s">
        <v>391</v>
      </c>
      <c r="AT29" s="604" t="s">
        <v>373</v>
      </c>
      <c r="AU29" s="604"/>
      <c r="AV29" s="1997"/>
      <c r="AW29" s="1998"/>
      <c r="AX29" s="1998"/>
      <c r="AY29" s="1998"/>
      <c r="AZ29" s="1998"/>
      <c r="BA29" s="603"/>
      <c r="BB29" s="604" t="s">
        <v>93</v>
      </c>
      <c r="BC29" s="604" t="s">
        <v>421</v>
      </c>
      <c r="BD29" s="595">
        <f t="shared" si="5"/>
        <v>0</v>
      </c>
      <c r="BE29" s="595">
        <f t="shared" si="5"/>
        <v>0</v>
      </c>
      <c r="BF29" s="604" t="s">
        <v>112</v>
      </c>
      <c r="BG29" s="604" t="s">
        <v>425</v>
      </c>
      <c r="BH29" s="604" t="s">
        <v>323</v>
      </c>
      <c r="BI29" s="604" t="s">
        <v>391</v>
      </c>
      <c r="BJ29" s="604" t="s">
        <v>373</v>
      </c>
      <c r="BK29" s="604"/>
      <c r="BL29" s="2000"/>
      <c r="BM29" s="603"/>
      <c r="BN29" s="604" t="s">
        <v>93</v>
      </c>
      <c r="BO29" s="604" t="s">
        <v>421</v>
      </c>
      <c r="BP29" s="595">
        <f t="shared" si="6"/>
        <v>0</v>
      </c>
      <c r="BQ29" s="595">
        <f t="shared" si="6"/>
        <v>0</v>
      </c>
      <c r="BR29" s="604" t="s">
        <v>112</v>
      </c>
      <c r="BS29" s="604" t="s">
        <v>426</v>
      </c>
      <c r="BT29" s="604" t="s">
        <v>323</v>
      </c>
      <c r="BU29" s="604" t="s">
        <v>391</v>
      </c>
      <c r="BV29" s="604" t="s">
        <v>373</v>
      </c>
      <c r="BW29" s="604"/>
      <c r="BX29" s="2001"/>
      <c r="BZ29" s="598"/>
      <c r="CA29" s="1994"/>
      <c r="CB29" s="1995"/>
      <c r="CC29" s="603"/>
      <c r="CD29" s="604" t="s">
        <v>93</v>
      </c>
      <c r="CE29" s="604" t="s">
        <v>421</v>
      </c>
      <c r="CF29" s="595">
        <f t="shared" si="7"/>
        <v>0</v>
      </c>
      <c r="CG29" s="595">
        <f t="shared" si="7"/>
        <v>0</v>
      </c>
      <c r="CH29" s="604" t="s">
        <v>427</v>
      </c>
      <c r="CI29" s="604" t="s">
        <v>428</v>
      </c>
      <c r="CJ29" s="604" t="s">
        <v>323</v>
      </c>
      <c r="CK29" s="604" t="s">
        <v>104</v>
      </c>
      <c r="CL29" s="604" t="s">
        <v>324</v>
      </c>
      <c r="CM29" s="604"/>
      <c r="CN29" s="1997"/>
      <c r="CO29" s="1998"/>
      <c r="CP29" s="1998"/>
      <c r="CQ29" s="1998"/>
      <c r="CR29" s="1999"/>
      <c r="CS29" s="603"/>
      <c r="CT29" s="604" t="s">
        <v>93</v>
      </c>
      <c r="CU29" s="604" t="s">
        <v>421</v>
      </c>
      <c r="CV29" s="595">
        <f t="shared" si="8"/>
        <v>0</v>
      </c>
      <c r="CW29" s="595">
        <f t="shared" si="8"/>
        <v>0</v>
      </c>
      <c r="CX29" s="604" t="s">
        <v>427</v>
      </c>
      <c r="CY29" s="604" t="s">
        <v>428</v>
      </c>
      <c r="CZ29" s="604" t="s">
        <v>323</v>
      </c>
      <c r="DA29" s="604" t="s">
        <v>104</v>
      </c>
      <c r="DB29" s="604" t="s">
        <v>324</v>
      </c>
      <c r="DC29" s="604"/>
      <c r="DD29" s="1997"/>
      <c r="DE29" s="1998"/>
      <c r="DF29" s="1998"/>
      <c r="DG29" s="1998"/>
      <c r="DH29" s="2002"/>
      <c r="DJ29" s="378"/>
    </row>
    <row r="30" spans="1:114" s="380" customFormat="1" ht="15" customHeight="1">
      <c r="A30" s="598"/>
      <c r="B30" s="1994"/>
      <c r="C30" s="1992"/>
      <c r="D30" s="1992"/>
      <c r="E30" s="603"/>
      <c r="F30" s="1988" t="s">
        <v>93</v>
      </c>
      <c r="G30" s="1996" t="s">
        <v>421</v>
      </c>
      <c r="H30" s="1988">
        <f t="shared" si="0"/>
        <v>0</v>
      </c>
      <c r="I30" s="1988">
        <f t="shared" si="0"/>
        <v>0</v>
      </c>
      <c r="J30" s="1988" t="s">
        <v>112</v>
      </c>
      <c r="K30" s="1996" t="s">
        <v>422</v>
      </c>
      <c r="L30" s="1996" t="s">
        <v>323</v>
      </c>
      <c r="M30" s="1989">
        <f t="shared" si="1"/>
        <v>0</v>
      </c>
      <c r="N30" s="1993" t="s">
        <v>222</v>
      </c>
      <c r="O30" s="603"/>
      <c r="P30" s="1997"/>
      <c r="Q30" s="1998"/>
      <c r="R30" s="1998"/>
      <c r="S30" s="1998"/>
      <c r="T30" s="1999"/>
      <c r="U30" s="603"/>
      <c r="V30" s="604" t="s">
        <v>93</v>
      </c>
      <c r="W30" s="604" t="s">
        <v>421</v>
      </c>
      <c r="X30" s="595">
        <f t="shared" si="2"/>
        <v>0</v>
      </c>
      <c r="Y30" s="595">
        <f t="shared" si="2"/>
        <v>0</v>
      </c>
      <c r="Z30" s="604" t="s">
        <v>112</v>
      </c>
      <c r="AA30" s="604" t="s">
        <v>423</v>
      </c>
      <c r="AB30" s="604" t="s">
        <v>323</v>
      </c>
      <c r="AC30" s="595">
        <f t="shared" si="3"/>
        <v>0</v>
      </c>
      <c r="AD30" s="595" t="s">
        <v>222</v>
      </c>
      <c r="AE30" s="603"/>
      <c r="AF30" s="1997"/>
      <c r="AG30" s="1998"/>
      <c r="AH30" s="1998"/>
      <c r="AI30" s="1998"/>
      <c r="AJ30" s="1999"/>
      <c r="AK30" s="603"/>
      <c r="AL30" s="604" t="s">
        <v>93</v>
      </c>
      <c r="AM30" s="604" t="s">
        <v>421</v>
      </c>
      <c r="AN30" s="595">
        <f t="shared" si="4"/>
        <v>0</v>
      </c>
      <c r="AO30" s="595">
        <f t="shared" si="4"/>
        <v>0</v>
      </c>
      <c r="AP30" s="604" t="s">
        <v>112</v>
      </c>
      <c r="AQ30" s="604" t="s">
        <v>424</v>
      </c>
      <c r="AR30" s="604" t="s">
        <v>323</v>
      </c>
      <c r="AS30" s="604" t="s">
        <v>391</v>
      </c>
      <c r="AT30" s="604" t="s">
        <v>373</v>
      </c>
      <c r="AU30" s="604"/>
      <c r="AV30" s="1997"/>
      <c r="AW30" s="1998"/>
      <c r="AX30" s="1998"/>
      <c r="AY30" s="1998"/>
      <c r="AZ30" s="1998"/>
      <c r="BA30" s="603"/>
      <c r="BB30" s="604" t="s">
        <v>93</v>
      </c>
      <c r="BC30" s="604" t="s">
        <v>421</v>
      </c>
      <c r="BD30" s="595">
        <f t="shared" si="5"/>
        <v>0</v>
      </c>
      <c r="BE30" s="595">
        <f t="shared" si="5"/>
        <v>0</v>
      </c>
      <c r="BF30" s="604" t="s">
        <v>112</v>
      </c>
      <c r="BG30" s="604" t="s">
        <v>425</v>
      </c>
      <c r="BH30" s="604" t="s">
        <v>323</v>
      </c>
      <c r="BI30" s="604" t="s">
        <v>391</v>
      </c>
      <c r="BJ30" s="604" t="s">
        <v>373</v>
      </c>
      <c r="BK30" s="604"/>
      <c r="BL30" s="2000"/>
      <c r="BM30" s="603"/>
      <c r="BN30" s="604" t="s">
        <v>93</v>
      </c>
      <c r="BO30" s="604" t="s">
        <v>421</v>
      </c>
      <c r="BP30" s="595">
        <f t="shared" si="6"/>
        <v>0</v>
      </c>
      <c r="BQ30" s="595">
        <f t="shared" si="6"/>
        <v>0</v>
      </c>
      <c r="BR30" s="604" t="s">
        <v>112</v>
      </c>
      <c r="BS30" s="604" t="s">
        <v>426</v>
      </c>
      <c r="BT30" s="604" t="s">
        <v>323</v>
      </c>
      <c r="BU30" s="604" t="s">
        <v>391</v>
      </c>
      <c r="BV30" s="604" t="s">
        <v>373</v>
      </c>
      <c r="BW30" s="604"/>
      <c r="BX30" s="2001"/>
      <c r="BZ30" s="598"/>
      <c r="CA30" s="1994"/>
      <c r="CB30" s="1995"/>
      <c r="CC30" s="603"/>
      <c r="CD30" s="604" t="s">
        <v>93</v>
      </c>
      <c r="CE30" s="604" t="s">
        <v>421</v>
      </c>
      <c r="CF30" s="595">
        <f t="shared" si="7"/>
        <v>0</v>
      </c>
      <c r="CG30" s="595">
        <f t="shared" si="7"/>
        <v>0</v>
      </c>
      <c r="CH30" s="604" t="s">
        <v>427</v>
      </c>
      <c r="CI30" s="604" t="s">
        <v>428</v>
      </c>
      <c r="CJ30" s="604" t="s">
        <v>323</v>
      </c>
      <c r="CK30" s="604" t="s">
        <v>104</v>
      </c>
      <c r="CL30" s="604" t="s">
        <v>324</v>
      </c>
      <c r="CM30" s="604"/>
      <c r="CN30" s="1997"/>
      <c r="CO30" s="1998"/>
      <c r="CP30" s="1998"/>
      <c r="CQ30" s="1998"/>
      <c r="CR30" s="1999"/>
      <c r="CS30" s="603"/>
      <c r="CT30" s="604" t="s">
        <v>93</v>
      </c>
      <c r="CU30" s="604" t="s">
        <v>421</v>
      </c>
      <c r="CV30" s="595">
        <f t="shared" si="8"/>
        <v>0</v>
      </c>
      <c r="CW30" s="595">
        <f t="shared" si="8"/>
        <v>0</v>
      </c>
      <c r="CX30" s="604" t="s">
        <v>427</v>
      </c>
      <c r="CY30" s="604" t="s">
        <v>428</v>
      </c>
      <c r="CZ30" s="604" t="s">
        <v>323</v>
      </c>
      <c r="DA30" s="604" t="s">
        <v>104</v>
      </c>
      <c r="DB30" s="604" t="s">
        <v>324</v>
      </c>
      <c r="DC30" s="604"/>
      <c r="DD30" s="1997"/>
      <c r="DE30" s="1998"/>
      <c r="DF30" s="1998"/>
      <c r="DG30" s="1998"/>
      <c r="DH30" s="2002"/>
      <c r="DJ30" s="378"/>
    </row>
    <row r="31" spans="1:114" s="380" customFormat="1" ht="15" customHeight="1">
      <c r="A31" s="598"/>
      <c r="B31" s="1994"/>
      <c r="C31" s="1992"/>
      <c r="D31" s="1992"/>
      <c r="E31" s="603"/>
      <c r="F31" s="1988" t="s">
        <v>93</v>
      </c>
      <c r="G31" s="1996" t="s">
        <v>421</v>
      </c>
      <c r="H31" s="1988">
        <f t="shared" si="0"/>
        <v>0</v>
      </c>
      <c r="I31" s="1988">
        <f t="shared" si="0"/>
        <v>0</v>
      </c>
      <c r="J31" s="1988" t="s">
        <v>112</v>
      </c>
      <c r="K31" s="1996" t="s">
        <v>422</v>
      </c>
      <c r="L31" s="1996" t="s">
        <v>323</v>
      </c>
      <c r="M31" s="1989">
        <f t="shared" si="1"/>
        <v>0</v>
      </c>
      <c r="N31" s="1993" t="s">
        <v>222</v>
      </c>
      <c r="O31" s="603"/>
      <c r="P31" s="1997"/>
      <c r="Q31" s="1998"/>
      <c r="R31" s="1998"/>
      <c r="S31" s="1998"/>
      <c r="T31" s="1999"/>
      <c r="U31" s="603"/>
      <c r="V31" s="604" t="s">
        <v>93</v>
      </c>
      <c r="W31" s="604" t="s">
        <v>421</v>
      </c>
      <c r="X31" s="595">
        <f t="shared" si="2"/>
        <v>0</v>
      </c>
      <c r="Y31" s="595">
        <f t="shared" si="2"/>
        <v>0</v>
      </c>
      <c r="Z31" s="604" t="s">
        <v>112</v>
      </c>
      <c r="AA31" s="604" t="s">
        <v>423</v>
      </c>
      <c r="AB31" s="604" t="s">
        <v>323</v>
      </c>
      <c r="AC31" s="595">
        <f t="shared" si="3"/>
        <v>0</v>
      </c>
      <c r="AD31" s="595" t="s">
        <v>222</v>
      </c>
      <c r="AE31" s="603"/>
      <c r="AF31" s="1997"/>
      <c r="AG31" s="1998"/>
      <c r="AH31" s="1998"/>
      <c r="AI31" s="1998"/>
      <c r="AJ31" s="1999"/>
      <c r="AK31" s="603"/>
      <c r="AL31" s="604" t="s">
        <v>93</v>
      </c>
      <c r="AM31" s="604" t="s">
        <v>421</v>
      </c>
      <c r="AN31" s="595">
        <f t="shared" si="4"/>
        <v>0</v>
      </c>
      <c r="AO31" s="595">
        <f t="shared" si="4"/>
        <v>0</v>
      </c>
      <c r="AP31" s="604" t="s">
        <v>112</v>
      </c>
      <c r="AQ31" s="604" t="s">
        <v>424</v>
      </c>
      <c r="AR31" s="604" t="s">
        <v>323</v>
      </c>
      <c r="AS31" s="604" t="s">
        <v>391</v>
      </c>
      <c r="AT31" s="604" t="s">
        <v>373</v>
      </c>
      <c r="AU31" s="604"/>
      <c r="AV31" s="1997"/>
      <c r="AW31" s="1998"/>
      <c r="AX31" s="1998"/>
      <c r="AY31" s="1998"/>
      <c r="AZ31" s="1998"/>
      <c r="BA31" s="603"/>
      <c r="BB31" s="604" t="s">
        <v>93</v>
      </c>
      <c r="BC31" s="604" t="s">
        <v>421</v>
      </c>
      <c r="BD31" s="595">
        <f t="shared" si="5"/>
        <v>0</v>
      </c>
      <c r="BE31" s="595">
        <f t="shared" si="5"/>
        <v>0</v>
      </c>
      <c r="BF31" s="604" t="s">
        <v>112</v>
      </c>
      <c r="BG31" s="604" t="s">
        <v>425</v>
      </c>
      <c r="BH31" s="604" t="s">
        <v>323</v>
      </c>
      <c r="BI31" s="604" t="s">
        <v>391</v>
      </c>
      <c r="BJ31" s="604" t="s">
        <v>373</v>
      </c>
      <c r="BK31" s="604"/>
      <c r="BL31" s="2000"/>
      <c r="BM31" s="603"/>
      <c r="BN31" s="604" t="s">
        <v>93</v>
      </c>
      <c r="BO31" s="604" t="s">
        <v>421</v>
      </c>
      <c r="BP31" s="595">
        <f t="shared" si="6"/>
        <v>0</v>
      </c>
      <c r="BQ31" s="595">
        <f t="shared" si="6"/>
        <v>0</v>
      </c>
      <c r="BR31" s="604" t="s">
        <v>112</v>
      </c>
      <c r="BS31" s="604" t="s">
        <v>426</v>
      </c>
      <c r="BT31" s="604" t="s">
        <v>323</v>
      </c>
      <c r="BU31" s="604" t="s">
        <v>391</v>
      </c>
      <c r="BV31" s="604" t="s">
        <v>373</v>
      </c>
      <c r="BW31" s="604"/>
      <c r="BX31" s="2001"/>
      <c r="BZ31" s="598"/>
      <c r="CA31" s="1994"/>
      <c r="CB31" s="1995"/>
      <c r="CC31" s="603"/>
      <c r="CD31" s="604" t="s">
        <v>93</v>
      </c>
      <c r="CE31" s="604" t="s">
        <v>421</v>
      </c>
      <c r="CF31" s="595">
        <f t="shared" si="7"/>
        <v>0</v>
      </c>
      <c r="CG31" s="595">
        <f t="shared" si="7"/>
        <v>0</v>
      </c>
      <c r="CH31" s="604" t="s">
        <v>427</v>
      </c>
      <c r="CI31" s="604" t="s">
        <v>428</v>
      </c>
      <c r="CJ31" s="604" t="s">
        <v>323</v>
      </c>
      <c r="CK31" s="604" t="s">
        <v>104</v>
      </c>
      <c r="CL31" s="604" t="s">
        <v>324</v>
      </c>
      <c r="CM31" s="604"/>
      <c r="CN31" s="1997"/>
      <c r="CO31" s="1998"/>
      <c r="CP31" s="1998"/>
      <c r="CQ31" s="1998"/>
      <c r="CR31" s="1999"/>
      <c r="CS31" s="603"/>
      <c r="CT31" s="604" t="s">
        <v>93</v>
      </c>
      <c r="CU31" s="604" t="s">
        <v>421</v>
      </c>
      <c r="CV31" s="595">
        <f t="shared" si="8"/>
        <v>0</v>
      </c>
      <c r="CW31" s="595">
        <f t="shared" si="8"/>
        <v>0</v>
      </c>
      <c r="CX31" s="604" t="s">
        <v>427</v>
      </c>
      <c r="CY31" s="604" t="s">
        <v>428</v>
      </c>
      <c r="CZ31" s="604" t="s">
        <v>323</v>
      </c>
      <c r="DA31" s="604" t="s">
        <v>104</v>
      </c>
      <c r="DB31" s="604" t="s">
        <v>324</v>
      </c>
      <c r="DC31" s="604"/>
      <c r="DD31" s="1997"/>
      <c r="DE31" s="1998"/>
      <c r="DF31" s="1998"/>
      <c r="DG31" s="1998"/>
      <c r="DH31" s="2002"/>
      <c r="DJ31" s="378"/>
    </row>
    <row r="32" spans="1:114" s="380" customFormat="1" ht="15" customHeight="1">
      <c r="A32" s="598"/>
      <c r="B32" s="1994"/>
      <c r="C32" s="1992"/>
      <c r="D32" s="1992"/>
      <c r="E32" s="603"/>
      <c r="F32" s="1988" t="s">
        <v>93</v>
      </c>
      <c r="G32" s="1996" t="s">
        <v>421</v>
      </c>
      <c r="H32" s="1988">
        <f t="shared" si="0"/>
        <v>0</v>
      </c>
      <c r="I32" s="1988">
        <f t="shared" si="0"/>
        <v>0</v>
      </c>
      <c r="J32" s="1988" t="s">
        <v>112</v>
      </c>
      <c r="K32" s="1996" t="s">
        <v>422</v>
      </c>
      <c r="L32" s="1996" t="s">
        <v>323</v>
      </c>
      <c r="M32" s="1989">
        <f t="shared" si="1"/>
        <v>0</v>
      </c>
      <c r="N32" s="1993" t="s">
        <v>222</v>
      </c>
      <c r="O32" s="603"/>
      <c r="P32" s="1997"/>
      <c r="Q32" s="1998"/>
      <c r="R32" s="1998"/>
      <c r="S32" s="1998"/>
      <c r="T32" s="1999"/>
      <c r="U32" s="603"/>
      <c r="V32" s="604" t="s">
        <v>93</v>
      </c>
      <c r="W32" s="604" t="s">
        <v>421</v>
      </c>
      <c r="X32" s="595">
        <f t="shared" si="2"/>
        <v>0</v>
      </c>
      <c r="Y32" s="595">
        <f t="shared" si="2"/>
        <v>0</v>
      </c>
      <c r="Z32" s="604" t="s">
        <v>112</v>
      </c>
      <c r="AA32" s="604" t="s">
        <v>423</v>
      </c>
      <c r="AB32" s="604" t="s">
        <v>323</v>
      </c>
      <c r="AC32" s="595">
        <f t="shared" si="3"/>
        <v>0</v>
      </c>
      <c r="AD32" s="595" t="s">
        <v>222</v>
      </c>
      <c r="AE32" s="603"/>
      <c r="AF32" s="1997"/>
      <c r="AG32" s="1998"/>
      <c r="AH32" s="1998"/>
      <c r="AI32" s="1998"/>
      <c r="AJ32" s="1999"/>
      <c r="AK32" s="603"/>
      <c r="AL32" s="604" t="s">
        <v>93</v>
      </c>
      <c r="AM32" s="604" t="s">
        <v>421</v>
      </c>
      <c r="AN32" s="595">
        <f t="shared" si="4"/>
        <v>0</v>
      </c>
      <c r="AO32" s="595">
        <f t="shared" si="4"/>
        <v>0</v>
      </c>
      <c r="AP32" s="604" t="s">
        <v>112</v>
      </c>
      <c r="AQ32" s="604" t="s">
        <v>424</v>
      </c>
      <c r="AR32" s="604" t="s">
        <v>323</v>
      </c>
      <c r="AS32" s="604" t="s">
        <v>391</v>
      </c>
      <c r="AT32" s="604" t="s">
        <v>373</v>
      </c>
      <c r="AU32" s="604"/>
      <c r="AV32" s="1997"/>
      <c r="AW32" s="1998"/>
      <c r="AX32" s="1998"/>
      <c r="AY32" s="1998"/>
      <c r="AZ32" s="1998"/>
      <c r="BA32" s="603"/>
      <c r="BB32" s="604" t="s">
        <v>93</v>
      </c>
      <c r="BC32" s="604" t="s">
        <v>421</v>
      </c>
      <c r="BD32" s="595">
        <f t="shared" si="5"/>
        <v>0</v>
      </c>
      <c r="BE32" s="595">
        <f t="shared" si="5"/>
        <v>0</v>
      </c>
      <c r="BF32" s="604" t="s">
        <v>112</v>
      </c>
      <c r="BG32" s="604" t="s">
        <v>425</v>
      </c>
      <c r="BH32" s="604" t="s">
        <v>323</v>
      </c>
      <c r="BI32" s="604" t="s">
        <v>391</v>
      </c>
      <c r="BJ32" s="604" t="s">
        <v>373</v>
      </c>
      <c r="BK32" s="604"/>
      <c r="BL32" s="2000"/>
      <c r="BM32" s="603"/>
      <c r="BN32" s="604" t="s">
        <v>93</v>
      </c>
      <c r="BO32" s="604" t="s">
        <v>421</v>
      </c>
      <c r="BP32" s="595">
        <f t="shared" si="6"/>
        <v>0</v>
      </c>
      <c r="BQ32" s="595">
        <f t="shared" si="6"/>
        <v>0</v>
      </c>
      <c r="BR32" s="604" t="s">
        <v>112</v>
      </c>
      <c r="BS32" s="604" t="s">
        <v>426</v>
      </c>
      <c r="BT32" s="604" t="s">
        <v>323</v>
      </c>
      <c r="BU32" s="604" t="s">
        <v>391</v>
      </c>
      <c r="BV32" s="604" t="s">
        <v>373</v>
      </c>
      <c r="BW32" s="604"/>
      <c r="BX32" s="2001"/>
      <c r="BZ32" s="598"/>
      <c r="CA32" s="1994"/>
      <c r="CB32" s="1995"/>
      <c r="CC32" s="603"/>
      <c r="CD32" s="604" t="s">
        <v>93</v>
      </c>
      <c r="CE32" s="604" t="s">
        <v>421</v>
      </c>
      <c r="CF32" s="595">
        <f t="shared" si="7"/>
        <v>0</v>
      </c>
      <c r="CG32" s="595">
        <f t="shared" si="7"/>
        <v>0</v>
      </c>
      <c r="CH32" s="604" t="s">
        <v>427</v>
      </c>
      <c r="CI32" s="604" t="s">
        <v>428</v>
      </c>
      <c r="CJ32" s="604" t="s">
        <v>323</v>
      </c>
      <c r="CK32" s="604" t="s">
        <v>104</v>
      </c>
      <c r="CL32" s="604" t="s">
        <v>324</v>
      </c>
      <c r="CM32" s="604"/>
      <c r="CN32" s="1997"/>
      <c r="CO32" s="1998"/>
      <c r="CP32" s="1998"/>
      <c r="CQ32" s="1998"/>
      <c r="CR32" s="1999"/>
      <c r="CS32" s="603"/>
      <c r="CT32" s="604" t="s">
        <v>93</v>
      </c>
      <c r="CU32" s="604" t="s">
        <v>421</v>
      </c>
      <c r="CV32" s="595">
        <f t="shared" si="8"/>
        <v>0</v>
      </c>
      <c r="CW32" s="595">
        <f t="shared" si="8"/>
        <v>0</v>
      </c>
      <c r="CX32" s="604" t="s">
        <v>427</v>
      </c>
      <c r="CY32" s="604" t="s">
        <v>428</v>
      </c>
      <c r="CZ32" s="604" t="s">
        <v>323</v>
      </c>
      <c r="DA32" s="604" t="s">
        <v>104</v>
      </c>
      <c r="DB32" s="604" t="s">
        <v>324</v>
      </c>
      <c r="DC32" s="604"/>
      <c r="DD32" s="1997"/>
      <c r="DE32" s="1998"/>
      <c r="DF32" s="1998"/>
      <c r="DG32" s="1998"/>
      <c r="DH32" s="2002"/>
      <c r="DJ32" s="378"/>
    </row>
    <row r="33" spans="1:152" s="380" customFormat="1" ht="15" customHeight="1">
      <c r="A33" s="598"/>
      <c r="B33" s="1994"/>
      <c r="C33" s="1992"/>
      <c r="D33" s="1992"/>
      <c r="E33" s="603"/>
      <c r="F33" s="1988" t="s">
        <v>93</v>
      </c>
      <c r="G33" s="1996" t="s">
        <v>421</v>
      </c>
      <c r="H33" s="1988">
        <f t="shared" si="0"/>
        <v>0</v>
      </c>
      <c r="I33" s="1988">
        <f t="shared" si="0"/>
        <v>0</v>
      </c>
      <c r="J33" s="1988" t="s">
        <v>112</v>
      </c>
      <c r="K33" s="1996" t="s">
        <v>422</v>
      </c>
      <c r="L33" s="1996" t="s">
        <v>323</v>
      </c>
      <c r="M33" s="1989">
        <f t="shared" si="1"/>
        <v>0</v>
      </c>
      <c r="N33" s="1993" t="s">
        <v>222</v>
      </c>
      <c r="O33" s="603"/>
      <c r="P33" s="1997"/>
      <c r="Q33" s="1998"/>
      <c r="R33" s="1998"/>
      <c r="S33" s="1998"/>
      <c r="T33" s="1999"/>
      <c r="U33" s="603"/>
      <c r="V33" s="604" t="s">
        <v>93</v>
      </c>
      <c r="W33" s="604" t="s">
        <v>421</v>
      </c>
      <c r="X33" s="595">
        <f t="shared" si="2"/>
        <v>0</v>
      </c>
      <c r="Y33" s="595">
        <f t="shared" si="2"/>
        <v>0</v>
      </c>
      <c r="Z33" s="604" t="s">
        <v>112</v>
      </c>
      <c r="AA33" s="604" t="s">
        <v>423</v>
      </c>
      <c r="AB33" s="604" t="s">
        <v>323</v>
      </c>
      <c r="AC33" s="595">
        <f t="shared" si="3"/>
        <v>0</v>
      </c>
      <c r="AD33" s="595" t="s">
        <v>222</v>
      </c>
      <c r="AE33" s="603"/>
      <c r="AF33" s="1997"/>
      <c r="AG33" s="1998"/>
      <c r="AH33" s="1998"/>
      <c r="AI33" s="1998"/>
      <c r="AJ33" s="1999"/>
      <c r="AK33" s="603"/>
      <c r="AL33" s="604" t="s">
        <v>93</v>
      </c>
      <c r="AM33" s="604" t="s">
        <v>421</v>
      </c>
      <c r="AN33" s="595">
        <f t="shared" si="4"/>
        <v>0</v>
      </c>
      <c r="AO33" s="595">
        <f t="shared" si="4"/>
        <v>0</v>
      </c>
      <c r="AP33" s="604" t="s">
        <v>112</v>
      </c>
      <c r="AQ33" s="604" t="s">
        <v>424</v>
      </c>
      <c r="AR33" s="604" t="s">
        <v>323</v>
      </c>
      <c r="AS33" s="604" t="s">
        <v>391</v>
      </c>
      <c r="AT33" s="604" t="s">
        <v>373</v>
      </c>
      <c r="AU33" s="604"/>
      <c r="AV33" s="1997"/>
      <c r="AW33" s="1998"/>
      <c r="AX33" s="1998"/>
      <c r="AY33" s="1998"/>
      <c r="AZ33" s="1998"/>
      <c r="BA33" s="603"/>
      <c r="BB33" s="604" t="s">
        <v>93</v>
      </c>
      <c r="BC33" s="604" t="s">
        <v>421</v>
      </c>
      <c r="BD33" s="595">
        <f t="shared" si="5"/>
        <v>0</v>
      </c>
      <c r="BE33" s="595">
        <f t="shared" si="5"/>
        <v>0</v>
      </c>
      <c r="BF33" s="604" t="s">
        <v>112</v>
      </c>
      <c r="BG33" s="604" t="s">
        <v>425</v>
      </c>
      <c r="BH33" s="604" t="s">
        <v>323</v>
      </c>
      <c r="BI33" s="604" t="s">
        <v>391</v>
      </c>
      <c r="BJ33" s="604" t="s">
        <v>373</v>
      </c>
      <c r="BK33" s="604"/>
      <c r="BL33" s="2000"/>
      <c r="BM33" s="603"/>
      <c r="BN33" s="604" t="s">
        <v>93</v>
      </c>
      <c r="BO33" s="604" t="s">
        <v>421</v>
      </c>
      <c r="BP33" s="595">
        <f t="shared" si="6"/>
        <v>0</v>
      </c>
      <c r="BQ33" s="595">
        <f t="shared" si="6"/>
        <v>0</v>
      </c>
      <c r="BR33" s="604" t="s">
        <v>112</v>
      </c>
      <c r="BS33" s="604" t="s">
        <v>426</v>
      </c>
      <c r="BT33" s="604" t="s">
        <v>323</v>
      </c>
      <c r="BU33" s="604" t="s">
        <v>391</v>
      </c>
      <c r="BV33" s="604" t="s">
        <v>373</v>
      </c>
      <c r="BW33" s="604"/>
      <c r="BX33" s="2001"/>
      <c r="BZ33" s="598"/>
      <c r="CA33" s="1994"/>
      <c r="CB33" s="1995"/>
      <c r="CC33" s="603"/>
      <c r="CD33" s="604" t="s">
        <v>93</v>
      </c>
      <c r="CE33" s="604" t="s">
        <v>421</v>
      </c>
      <c r="CF33" s="595">
        <f t="shared" si="7"/>
        <v>0</v>
      </c>
      <c r="CG33" s="595">
        <f t="shared" si="7"/>
        <v>0</v>
      </c>
      <c r="CH33" s="604" t="s">
        <v>427</v>
      </c>
      <c r="CI33" s="604" t="s">
        <v>428</v>
      </c>
      <c r="CJ33" s="604" t="s">
        <v>323</v>
      </c>
      <c r="CK33" s="604" t="s">
        <v>104</v>
      </c>
      <c r="CL33" s="604" t="s">
        <v>324</v>
      </c>
      <c r="CM33" s="604"/>
      <c r="CN33" s="1997"/>
      <c r="CO33" s="1998"/>
      <c r="CP33" s="1998"/>
      <c r="CQ33" s="1998"/>
      <c r="CR33" s="1999"/>
      <c r="CS33" s="603"/>
      <c r="CT33" s="604" t="s">
        <v>93</v>
      </c>
      <c r="CU33" s="604" t="s">
        <v>421</v>
      </c>
      <c r="CV33" s="595">
        <f t="shared" si="8"/>
        <v>0</v>
      </c>
      <c r="CW33" s="595">
        <f t="shared" si="8"/>
        <v>0</v>
      </c>
      <c r="CX33" s="604" t="s">
        <v>427</v>
      </c>
      <c r="CY33" s="604" t="s">
        <v>428</v>
      </c>
      <c r="CZ33" s="604" t="s">
        <v>323</v>
      </c>
      <c r="DA33" s="604" t="s">
        <v>104</v>
      </c>
      <c r="DB33" s="604" t="s">
        <v>324</v>
      </c>
      <c r="DC33" s="604"/>
      <c r="DD33" s="1997"/>
      <c r="DE33" s="1998"/>
      <c r="DF33" s="1998"/>
      <c r="DG33" s="1998"/>
      <c r="DH33" s="2002"/>
      <c r="DJ33" s="378"/>
    </row>
    <row r="34" spans="1:152" s="380" customFormat="1" ht="15" customHeight="1">
      <c r="A34" s="598"/>
      <c r="B34" s="1994"/>
      <c r="C34" s="1992"/>
      <c r="D34" s="1992"/>
      <c r="E34" s="603"/>
      <c r="F34" s="1988" t="s">
        <v>93</v>
      </c>
      <c r="G34" s="1996" t="s">
        <v>421</v>
      </c>
      <c r="H34" s="1988">
        <f t="shared" si="0"/>
        <v>0</v>
      </c>
      <c r="I34" s="1988">
        <f t="shared" si="0"/>
        <v>0</v>
      </c>
      <c r="J34" s="1988" t="s">
        <v>112</v>
      </c>
      <c r="K34" s="1996" t="s">
        <v>422</v>
      </c>
      <c r="L34" s="1996" t="s">
        <v>323</v>
      </c>
      <c r="M34" s="1989">
        <f t="shared" si="1"/>
        <v>0</v>
      </c>
      <c r="N34" s="1993" t="s">
        <v>222</v>
      </c>
      <c r="O34" s="603"/>
      <c r="P34" s="1997"/>
      <c r="Q34" s="1998"/>
      <c r="R34" s="1998"/>
      <c r="S34" s="1998"/>
      <c r="T34" s="1999"/>
      <c r="U34" s="603"/>
      <c r="V34" s="604" t="s">
        <v>93</v>
      </c>
      <c r="W34" s="604" t="s">
        <v>421</v>
      </c>
      <c r="X34" s="595">
        <f t="shared" si="2"/>
        <v>0</v>
      </c>
      <c r="Y34" s="595">
        <f t="shared" si="2"/>
        <v>0</v>
      </c>
      <c r="Z34" s="604" t="s">
        <v>112</v>
      </c>
      <c r="AA34" s="604" t="s">
        <v>423</v>
      </c>
      <c r="AB34" s="604" t="s">
        <v>323</v>
      </c>
      <c r="AC34" s="595">
        <f t="shared" si="3"/>
        <v>0</v>
      </c>
      <c r="AD34" s="595" t="s">
        <v>222</v>
      </c>
      <c r="AE34" s="603"/>
      <c r="AF34" s="1997"/>
      <c r="AG34" s="1998"/>
      <c r="AH34" s="1998"/>
      <c r="AI34" s="1998"/>
      <c r="AJ34" s="1999"/>
      <c r="AK34" s="603"/>
      <c r="AL34" s="604" t="s">
        <v>93</v>
      </c>
      <c r="AM34" s="604" t="s">
        <v>421</v>
      </c>
      <c r="AN34" s="595">
        <f t="shared" si="4"/>
        <v>0</v>
      </c>
      <c r="AO34" s="595">
        <f t="shared" si="4"/>
        <v>0</v>
      </c>
      <c r="AP34" s="604" t="s">
        <v>112</v>
      </c>
      <c r="AQ34" s="604" t="s">
        <v>424</v>
      </c>
      <c r="AR34" s="604" t="s">
        <v>323</v>
      </c>
      <c r="AS34" s="604" t="s">
        <v>391</v>
      </c>
      <c r="AT34" s="604" t="s">
        <v>373</v>
      </c>
      <c r="AU34" s="604"/>
      <c r="AV34" s="1997"/>
      <c r="AW34" s="1998"/>
      <c r="AX34" s="1998"/>
      <c r="AY34" s="1998"/>
      <c r="AZ34" s="1998"/>
      <c r="BA34" s="603"/>
      <c r="BB34" s="604" t="s">
        <v>93</v>
      </c>
      <c r="BC34" s="604" t="s">
        <v>421</v>
      </c>
      <c r="BD34" s="595">
        <f t="shared" si="5"/>
        <v>0</v>
      </c>
      <c r="BE34" s="595">
        <f t="shared" si="5"/>
        <v>0</v>
      </c>
      <c r="BF34" s="604" t="s">
        <v>112</v>
      </c>
      <c r="BG34" s="604" t="s">
        <v>425</v>
      </c>
      <c r="BH34" s="604" t="s">
        <v>323</v>
      </c>
      <c r="BI34" s="604" t="s">
        <v>391</v>
      </c>
      <c r="BJ34" s="604" t="s">
        <v>373</v>
      </c>
      <c r="BK34" s="604"/>
      <c r="BL34" s="2000"/>
      <c r="BM34" s="603"/>
      <c r="BN34" s="604" t="s">
        <v>93</v>
      </c>
      <c r="BO34" s="604" t="s">
        <v>421</v>
      </c>
      <c r="BP34" s="595">
        <f t="shared" si="6"/>
        <v>0</v>
      </c>
      <c r="BQ34" s="595">
        <f t="shared" si="6"/>
        <v>0</v>
      </c>
      <c r="BR34" s="604" t="s">
        <v>112</v>
      </c>
      <c r="BS34" s="604" t="s">
        <v>426</v>
      </c>
      <c r="BT34" s="604" t="s">
        <v>323</v>
      </c>
      <c r="BU34" s="604" t="s">
        <v>391</v>
      </c>
      <c r="BV34" s="604" t="s">
        <v>373</v>
      </c>
      <c r="BW34" s="604"/>
      <c r="BX34" s="2001"/>
      <c r="BZ34" s="598"/>
      <c r="CA34" s="1994"/>
      <c r="CB34" s="1995"/>
      <c r="CC34" s="603"/>
      <c r="CD34" s="604" t="s">
        <v>93</v>
      </c>
      <c r="CE34" s="604" t="s">
        <v>421</v>
      </c>
      <c r="CF34" s="595">
        <f t="shared" si="7"/>
        <v>0</v>
      </c>
      <c r="CG34" s="595">
        <f t="shared" si="7"/>
        <v>0</v>
      </c>
      <c r="CH34" s="604" t="s">
        <v>427</v>
      </c>
      <c r="CI34" s="604" t="s">
        <v>428</v>
      </c>
      <c r="CJ34" s="604" t="s">
        <v>323</v>
      </c>
      <c r="CK34" s="604" t="s">
        <v>104</v>
      </c>
      <c r="CL34" s="604" t="s">
        <v>324</v>
      </c>
      <c r="CM34" s="604"/>
      <c r="CN34" s="1997"/>
      <c r="CO34" s="1998"/>
      <c r="CP34" s="1998"/>
      <c r="CQ34" s="1998"/>
      <c r="CR34" s="1999"/>
      <c r="CS34" s="603"/>
      <c r="CT34" s="604" t="s">
        <v>93</v>
      </c>
      <c r="CU34" s="604" t="s">
        <v>421</v>
      </c>
      <c r="CV34" s="595">
        <f t="shared" si="8"/>
        <v>0</v>
      </c>
      <c r="CW34" s="595">
        <f t="shared" si="8"/>
        <v>0</v>
      </c>
      <c r="CX34" s="604" t="s">
        <v>427</v>
      </c>
      <c r="CY34" s="604" t="s">
        <v>428</v>
      </c>
      <c r="CZ34" s="604" t="s">
        <v>323</v>
      </c>
      <c r="DA34" s="604" t="s">
        <v>104</v>
      </c>
      <c r="DB34" s="604" t="s">
        <v>324</v>
      </c>
      <c r="DC34" s="604"/>
      <c r="DD34" s="1997"/>
      <c r="DE34" s="1998"/>
      <c r="DF34" s="1998"/>
      <c r="DG34" s="1998"/>
      <c r="DH34" s="2002"/>
      <c r="DJ34" s="378"/>
    </row>
    <row r="35" spans="1:152" s="380" customFormat="1" ht="15" customHeight="1">
      <c r="A35" s="598"/>
      <c r="B35" s="1994"/>
      <c r="C35" s="1992"/>
      <c r="D35" s="1992"/>
      <c r="E35" s="603"/>
      <c r="F35" s="1988" t="s">
        <v>93</v>
      </c>
      <c r="G35" s="1996" t="s">
        <v>421</v>
      </c>
      <c r="H35" s="1988">
        <f t="shared" si="0"/>
        <v>0</v>
      </c>
      <c r="I35" s="1988">
        <f t="shared" si="0"/>
        <v>0</v>
      </c>
      <c r="J35" s="1988" t="s">
        <v>112</v>
      </c>
      <c r="K35" s="1996" t="s">
        <v>422</v>
      </c>
      <c r="L35" s="1996" t="s">
        <v>323</v>
      </c>
      <c r="M35" s="1989">
        <f t="shared" si="1"/>
        <v>0</v>
      </c>
      <c r="N35" s="1993" t="s">
        <v>222</v>
      </c>
      <c r="O35" s="603"/>
      <c r="P35" s="1997"/>
      <c r="Q35" s="1998"/>
      <c r="R35" s="1998"/>
      <c r="S35" s="1998"/>
      <c r="T35" s="1999"/>
      <c r="U35" s="603"/>
      <c r="V35" s="604" t="s">
        <v>93</v>
      </c>
      <c r="W35" s="604" t="s">
        <v>421</v>
      </c>
      <c r="X35" s="595">
        <f t="shared" si="2"/>
        <v>0</v>
      </c>
      <c r="Y35" s="595">
        <f t="shared" si="2"/>
        <v>0</v>
      </c>
      <c r="Z35" s="604" t="s">
        <v>112</v>
      </c>
      <c r="AA35" s="604" t="s">
        <v>423</v>
      </c>
      <c r="AB35" s="604" t="s">
        <v>323</v>
      </c>
      <c r="AC35" s="595">
        <f t="shared" si="3"/>
        <v>0</v>
      </c>
      <c r="AD35" s="595" t="s">
        <v>222</v>
      </c>
      <c r="AE35" s="603"/>
      <c r="AF35" s="1997"/>
      <c r="AG35" s="1998"/>
      <c r="AH35" s="1998"/>
      <c r="AI35" s="1998"/>
      <c r="AJ35" s="1999"/>
      <c r="AK35" s="603"/>
      <c r="AL35" s="604" t="s">
        <v>93</v>
      </c>
      <c r="AM35" s="604" t="s">
        <v>421</v>
      </c>
      <c r="AN35" s="595">
        <f t="shared" si="4"/>
        <v>0</v>
      </c>
      <c r="AO35" s="595">
        <f t="shared" si="4"/>
        <v>0</v>
      </c>
      <c r="AP35" s="604" t="s">
        <v>112</v>
      </c>
      <c r="AQ35" s="604" t="s">
        <v>424</v>
      </c>
      <c r="AR35" s="604" t="s">
        <v>323</v>
      </c>
      <c r="AS35" s="604" t="s">
        <v>391</v>
      </c>
      <c r="AT35" s="604" t="s">
        <v>373</v>
      </c>
      <c r="AU35" s="604"/>
      <c r="AV35" s="1997"/>
      <c r="AW35" s="1998"/>
      <c r="AX35" s="1998"/>
      <c r="AY35" s="1998"/>
      <c r="AZ35" s="1998"/>
      <c r="BA35" s="603"/>
      <c r="BB35" s="604" t="s">
        <v>93</v>
      </c>
      <c r="BC35" s="604" t="s">
        <v>421</v>
      </c>
      <c r="BD35" s="595">
        <f t="shared" si="5"/>
        <v>0</v>
      </c>
      <c r="BE35" s="595">
        <f t="shared" si="5"/>
        <v>0</v>
      </c>
      <c r="BF35" s="604" t="s">
        <v>112</v>
      </c>
      <c r="BG35" s="604" t="s">
        <v>425</v>
      </c>
      <c r="BH35" s="604" t="s">
        <v>323</v>
      </c>
      <c r="BI35" s="604" t="s">
        <v>391</v>
      </c>
      <c r="BJ35" s="604" t="s">
        <v>373</v>
      </c>
      <c r="BK35" s="604"/>
      <c r="BL35" s="2000"/>
      <c r="BM35" s="603"/>
      <c r="BN35" s="604" t="s">
        <v>93</v>
      </c>
      <c r="BO35" s="604" t="s">
        <v>421</v>
      </c>
      <c r="BP35" s="595">
        <f t="shared" si="6"/>
        <v>0</v>
      </c>
      <c r="BQ35" s="595">
        <f t="shared" si="6"/>
        <v>0</v>
      </c>
      <c r="BR35" s="604" t="s">
        <v>112</v>
      </c>
      <c r="BS35" s="604" t="s">
        <v>426</v>
      </c>
      <c r="BT35" s="604" t="s">
        <v>323</v>
      </c>
      <c r="BU35" s="604" t="s">
        <v>391</v>
      </c>
      <c r="BV35" s="604" t="s">
        <v>373</v>
      </c>
      <c r="BW35" s="604"/>
      <c r="BX35" s="2001"/>
      <c r="BZ35" s="598"/>
      <c r="CA35" s="1994"/>
      <c r="CB35" s="1995"/>
      <c r="CC35" s="603"/>
      <c r="CD35" s="604" t="s">
        <v>93</v>
      </c>
      <c r="CE35" s="604" t="s">
        <v>421</v>
      </c>
      <c r="CF35" s="595">
        <f t="shared" si="7"/>
        <v>0</v>
      </c>
      <c r="CG35" s="595">
        <f t="shared" si="7"/>
        <v>0</v>
      </c>
      <c r="CH35" s="604" t="s">
        <v>427</v>
      </c>
      <c r="CI35" s="604" t="s">
        <v>428</v>
      </c>
      <c r="CJ35" s="604" t="s">
        <v>323</v>
      </c>
      <c r="CK35" s="604" t="s">
        <v>104</v>
      </c>
      <c r="CL35" s="604" t="s">
        <v>324</v>
      </c>
      <c r="CM35" s="604"/>
      <c r="CN35" s="1997"/>
      <c r="CO35" s="1998"/>
      <c r="CP35" s="1998"/>
      <c r="CQ35" s="1998"/>
      <c r="CR35" s="1999"/>
      <c r="CS35" s="603"/>
      <c r="CT35" s="604" t="s">
        <v>93</v>
      </c>
      <c r="CU35" s="604" t="s">
        <v>421</v>
      </c>
      <c r="CV35" s="595">
        <f t="shared" si="8"/>
        <v>0</v>
      </c>
      <c r="CW35" s="595">
        <f t="shared" si="8"/>
        <v>0</v>
      </c>
      <c r="CX35" s="604" t="s">
        <v>427</v>
      </c>
      <c r="CY35" s="604" t="s">
        <v>428</v>
      </c>
      <c r="CZ35" s="604" t="s">
        <v>323</v>
      </c>
      <c r="DA35" s="604" t="s">
        <v>104</v>
      </c>
      <c r="DB35" s="604" t="s">
        <v>324</v>
      </c>
      <c r="DC35" s="604"/>
      <c r="DD35" s="1997"/>
      <c r="DE35" s="1998"/>
      <c r="DF35" s="1998"/>
      <c r="DG35" s="1998"/>
      <c r="DH35" s="2002"/>
      <c r="DJ35" s="378"/>
    </row>
    <row r="36" spans="1:152" s="380" customFormat="1" ht="15" customHeight="1">
      <c r="A36" s="598"/>
      <c r="B36" s="1994"/>
      <c r="C36" s="1992"/>
      <c r="D36" s="1992"/>
      <c r="E36" s="603"/>
      <c r="F36" s="1988" t="s">
        <v>93</v>
      </c>
      <c r="G36" s="1996" t="s">
        <v>421</v>
      </c>
      <c r="H36" s="1988">
        <f t="shared" si="0"/>
        <v>0</v>
      </c>
      <c r="I36" s="1988">
        <f t="shared" si="0"/>
        <v>0</v>
      </c>
      <c r="J36" s="1988" t="s">
        <v>112</v>
      </c>
      <c r="K36" s="1996" t="s">
        <v>422</v>
      </c>
      <c r="L36" s="1996" t="s">
        <v>323</v>
      </c>
      <c r="M36" s="1989">
        <f t="shared" si="1"/>
        <v>0</v>
      </c>
      <c r="N36" s="1993" t="s">
        <v>222</v>
      </c>
      <c r="O36" s="603"/>
      <c r="P36" s="1997"/>
      <c r="Q36" s="1998"/>
      <c r="R36" s="1998"/>
      <c r="S36" s="1998"/>
      <c r="T36" s="1999"/>
      <c r="U36" s="603"/>
      <c r="V36" s="604" t="s">
        <v>93</v>
      </c>
      <c r="W36" s="604" t="s">
        <v>421</v>
      </c>
      <c r="X36" s="595">
        <f t="shared" si="2"/>
        <v>0</v>
      </c>
      <c r="Y36" s="595">
        <f t="shared" si="2"/>
        <v>0</v>
      </c>
      <c r="Z36" s="604" t="s">
        <v>112</v>
      </c>
      <c r="AA36" s="604" t="s">
        <v>423</v>
      </c>
      <c r="AB36" s="604" t="s">
        <v>323</v>
      </c>
      <c r="AC36" s="595">
        <f t="shared" si="3"/>
        <v>0</v>
      </c>
      <c r="AD36" s="595" t="s">
        <v>222</v>
      </c>
      <c r="AE36" s="603"/>
      <c r="AF36" s="1997"/>
      <c r="AG36" s="1998"/>
      <c r="AH36" s="1998"/>
      <c r="AI36" s="1998"/>
      <c r="AJ36" s="1999"/>
      <c r="AK36" s="603"/>
      <c r="AL36" s="604" t="s">
        <v>93</v>
      </c>
      <c r="AM36" s="604" t="s">
        <v>421</v>
      </c>
      <c r="AN36" s="595">
        <f t="shared" si="4"/>
        <v>0</v>
      </c>
      <c r="AO36" s="595">
        <f t="shared" si="4"/>
        <v>0</v>
      </c>
      <c r="AP36" s="604" t="s">
        <v>112</v>
      </c>
      <c r="AQ36" s="604" t="s">
        <v>424</v>
      </c>
      <c r="AR36" s="604" t="s">
        <v>323</v>
      </c>
      <c r="AS36" s="604" t="s">
        <v>391</v>
      </c>
      <c r="AT36" s="604" t="s">
        <v>373</v>
      </c>
      <c r="AU36" s="604"/>
      <c r="AV36" s="1997"/>
      <c r="AW36" s="1998"/>
      <c r="AX36" s="1998"/>
      <c r="AY36" s="1998"/>
      <c r="AZ36" s="1998"/>
      <c r="BA36" s="603"/>
      <c r="BB36" s="604" t="s">
        <v>93</v>
      </c>
      <c r="BC36" s="604" t="s">
        <v>421</v>
      </c>
      <c r="BD36" s="595">
        <f t="shared" si="5"/>
        <v>0</v>
      </c>
      <c r="BE36" s="595">
        <f t="shared" si="5"/>
        <v>0</v>
      </c>
      <c r="BF36" s="604" t="s">
        <v>112</v>
      </c>
      <c r="BG36" s="604" t="s">
        <v>425</v>
      </c>
      <c r="BH36" s="604" t="s">
        <v>323</v>
      </c>
      <c r="BI36" s="604" t="s">
        <v>391</v>
      </c>
      <c r="BJ36" s="604" t="s">
        <v>373</v>
      </c>
      <c r="BK36" s="604"/>
      <c r="BL36" s="2000"/>
      <c r="BM36" s="603"/>
      <c r="BN36" s="604" t="s">
        <v>93</v>
      </c>
      <c r="BO36" s="604" t="s">
        <v>421</v>
      </c>
      <c r="BP36" s="595">
        <f t="shared" si="6"/>
        <v>0</v>
      </c>
      <c r="BQ36" s="595">
        <f t="shared" si="6"/>
        <v>0</v>
      </c>
      <c r="BR36" s="604" t="s">
        <v>112</v>
      </c>
      <c r="BS36" s="604" t="s">
        <v>426</v>
      </c>
      <c r="BT36" s="604" t="s">
        <v>323</v>
      </c>
      <c r="BU36" s="604" t="s">
        <v>391</v>
      </c>
      <c r="BV36" s="604" t="s">
        <v>373</v>
      </c>
      <c r="BW36" s="604"/>
      <c r="BX36" s="2001"/>
      <c r="BZ36" s="598"/>
      <c r="CA36" s="1994"/>
      <c r="CB36" s="1995"/>
      <c r="CC36" s="603"/>
      <c r="CD36" s="604" t="s">
        <v>93</v>
      </c>
      <c r="CE36" s="604" t="s">
        <v>421</v>
      </c>
      <c r="CF36" s="595">
        <f t="shared" si="7"/>
        <v>0</v>
      </c>
      <c r="CG36" s="595">
        <f t="shared" si="7"/>
        <v>0</v>
      </c>
      <c r="CH36" s="604" t="s">
        <v>427</v>
      </c>
      <c r="CI36" s="604" t="s">
        <v>428</v>
      </c>
      <c r="CJ36" s="604" t="s">
        <v>323</v>
      </c>
      <c r="CK36" s="604" t="s">
        <v>104</v>
      </c>
      <c r="CL36" s="604" t="s">
        <v>324</v>
      </c>
      <c r="CM36" s="604"/>
      <c r="CN36" s="1997"/>
      <c r="CO36" s="1998"/>
      <c r="CP36" s="1998"/>
      <c r="CQ36" s="1998"/>
      <c r="CR36" s="1999"/>
      <c r="CS36" s="603"/>
      <c r="CT36" s="604" t="s">
        <v>93</v>
      </c>
      <c r="CU36" s="604" t="s">
        <v>421</v>
      </c>
      <c r="CV36" s="595">
        <f t="shared" si="8"/>
        <v>0</v>
      </c>
      <c r="CW36" s="595">
        <f t="shared" si="8"/>
        <v>0</v>
      </c>
      <c r="CX36" s="604" t="s">
        <v>427</v>
      </c>
      <c r="CY36" s="604" t="s">
        <v>428</v>
      </c>
      <c r="CZ36" s="604" t="s">
        <v>323</v>
      </c>
      <c r="DA36" s="604" t="s">
        <v>104</v>
      </c>
      <c r="DB36" s="604" t="s">
        <v>324</v>
      </c>
      <c r="DC36" s="604"/>
      <c r="DD36" s="1997"/>
      <c r="DE36" s="1998"/>
      <c r="DF36" s="1998"/>
      <c r="DG36" s="1998"/>
      <c r="DH36" s="2002"/>
      <c r="DJ36" s="378"/>
    </row>
    <row r="37" spans="1:152" s="380" customFormat="1" ht="15" customHeight="1">
      <c r="A37" s="598"/>
      <c r="B37" s="1994"/>
      <c r="C37" s="1992"/>
      <c r="D37" s="1992"/>
      <c r="E37" s="603"/>
      <c r="F37" s="1988" t="s">
        <v>93</v>
      </c>
      <c r="G37" s="1996" t="s">
        <v>421</v>
      </c>
      <c r="H37" s="1988">
        <f t="shared" si="0"/>
        <v>0</v>
      </c>
      <c r="I37" s="1988">
        <f t="shared" si="0"/>
        <v>0</v>
      </c>
      <c r="J37" s="1988" t="s">
        <v>112</v>
      </c>
      <c r="K37" s="1996" t="s">
        <v>422</v>
      </c>
      <c r="L37" s="1996" t="s">
        <v>323</v>
      </c>
      <c r="M37" s="1989">
        <f t="shared" si="1"/>
        <v>0</v>
      </c>
      <c r="N37" s="1993" t="s">
        <v>222</v>
      </c>
      <c r="O37" s="603"/>
      <c r="P37" s="1997"/>
      <c r="Q37" s="1998"/>
      <c r="R37" s="1998"/>
      <c r="S37" s="1998"/>
      <c r="T37" s="1999"/>
      <c r="U37" s="603"/>
      <c r="V37" s="604" t="s">
        <v>93</v>
      </c>
      <c r="W37" s="604" t="s">
        <v>421</v>
      </c>
      <c r="X37" s="595">
        <f t="shared" si="2"/>
        <v>0</v>
      </c>
      <c r="Y37" s="595">
        <f t="shared" si="2"/>
        <v>0</v>
      </c>
      <c r="Z37" s="604" t="s">
        <v>112</v>
      </c>
      <c r="AA37" s="604" t="s">
        <v>423</v>
      </c>
      <c r="AB37" s="604" t="s">
        <v>323</v>
      </c>
      <c r="AC37" s="595">
        <f t="shared" si="3"/>
        <v>0</v>
      </c>
      <c r="AD37" s="595" t="s">
        <v>222</v>
      </c>
      <c r="AE37" s="603"/>
      <c r="AF37" s="1997"/>
      <c r="AG37" s="1998"/>
      <c r="AH37" s="1998"/>
      <c r="AI37" s="1998"/>
      <c r="AJ37" s="1999"/>
      <c r="AK37" s="603"/>
      <c r="AL37" s="604" t="s">
        <v>93</v>
      </c>
      <c r="AM37" s="604" t="s">
        <v>421</v>
      </c>
      <c r="AN37" s="595">
        <f t="shared" si="4"/>
        <v>0</v>
      </c>
      <c r="AO37" s="595">
        <f t="shared" si="4"/>
        <v>0</v>
      </c>
      <c r="AP37" s="604" t="s">
        <v>112</v>
      </c>
      <c r="AQ37" s="604" t="s">
        <v>424</v>
      </c>
      <c r="AR37" s="604" t="s">
        <v>323</v>
      </c>
      <c r="AS37" s="604" t="s">
        <v>391</v>
      </c>
      <c r="AT37" s="604" t="s">
        <v>373</v>
      </c>
      <c r="AU37" s="604"/>
      <c r="AV37" s="1997"/>
      <c r="AW37" s="1998"/>
      <c r="AX37" s="1998"/>
      <c r="AY37" s="1998"/>
      <c r="AZ37" s="1998"/>
      <c r="BA37" s="603"/>
      <c r="BB37" s="604" t="s">
        <v>93</v>
      </c>
      <c r="BC37" s="604" t="s">
        <v>421</v>
      </c>
      <c r="BD37" s="595">
        <f t="shared" si="5"/>
        <v>0</v>
      </c>
      <c r="BE37" s="595">
        <f t="shared" si="5"/>
        <v>0</v>
      </c>
      <c r="BF37" s="604" t="s">
        <v>112</v>
      </c>
      <c r="BG37" s="604" t="s">
        <v>425</v>
      </c>
      <c r="BH37" s="604" t="s">
        <v>323</v>
      </c>
      <c r="BI37" s="604" t="s">
        <v>391</v>
      </c>
      <c r="BJ37" s="604" t="s">
        <v>373</v>
      </c>
      <c r="BK37" s="604"/>
      <c r="BL37" s="2000"/>
      <c r="BM37" s="603"/>
      <c r="BN37" s="604" t="s">
        <v>93</v>
      </c>
      <c r="BO37" s="604" t="s">
        <v>421</v>
      </c>
      <c r="BP37" s="595">
        <f t="shared" si="6"/>
        <v>0</v>
      </c>
      <c r="BQ37" s="595">
        <f t="shared" si="6"/>
        <v>0</v>
      </c>
      <c r="BR37" s="604" t="s">
        <v>112</v>
      </c>
      <c r="BS37" s="604" t="s">
        <v>426</v>
      </c>
      <c r="BT37" s="604" t="s">
        <v>323</v>
      </c>
      <c r="BU37" s="604" t="s">
        <v>391</v>
      </c>
      <c r="BV37" s="604" t="s">
        <v>373</v>
      </c>
      <c r="BW37" s="604"/>
      <c r="BX37" s="2001"/>
      <c r="BZ37" s="598"/>
      <c r="CA37" s="1994"/>
      <c r="CB37" s="1995"/>
      <c r="CC37" s="603"/>
      <c r="CD37" s="604" t="s">
        <v>93</v>
      </c>
      <c r="CE37" s="604" t="s">
        <v>421</v>
      </c>
      <c r="CF37" s="595">
        <f t="shared" si="7"/>
        <v>0</v>
      </c>
      <c r="CG37" s="595">
        <f t="shared" si="7"/>
        <v>0</v>
      </c>
      <c r="CH37" s="604" t="s">
        <v>427</v>
      </c>
      <c r="CI37" s="604" t="s">
        <v>428</v>
      </c>
      <c r="CJ37" s="604" t="s">
        <v>323</v>
      </c>
      <c r="CK37" s="604" t="s">
        <v>104</v>
      </c>
      <c r="CL37" s="604" t="s">
        <v>324</v>
      </c>
      <c r="CM37" s="604"/>
      <c r="CN37" s="1997"/>
      <c r="CO37" s="1998"/>
      <c r="CP37" s="1998"/>
      <c r="CQ37" s="1998"/>
      <c r="CR37" s="1999"/>
      <c r="CS37" s="603"/>
      <c r="CT37" s="604" t="s">
        <v>93</v>
      </c>
      <c r="CU37" s="604" t="s">
        <v>421</v>
      </c>
      <c r="CV37" s="595">
        <f t="shared" si="8"/>
        <v>0</v>
      </c>
      <c r="CW37" s="595">
        <f t="shared" si="8"/>
        <v>0</v>
      </c>
      <c r="CX37" s="604" t="s">
        <v>427</v>
      </c>
      <c r="CY37" s="604" t="s">
        <v>428</v>
      </c>
      <c r="CZ37" s="604" t="s">
        <v>323</v>
      </c>
      <c r="DA37" s="604" t="s">
        <v>104</v>
      </c>
      <c r="DB37" s="604" t="s">
        <v>324</v>
      </c>
      <c r="DC37" s="604"/>
      <c r="DD37" s="1997"/>
      <c r="DE37" s="1998"/>
      <c r="DF37" s="1998"/>
      <c r="DG37" s="1998"/>
      <c r="DH37" s="2002"/>
      <c r="DJ37" s="378"/>
    </row>
    <row r="38" spans="1:152" s="380" customFormat="1" ht="15" customHeight="1">
      <c r="A38" s="598"/>
      <c r="B38" s="1994"/>
      <c r="C38" s="1992"/>
      <c r="D38" s="1992"/>
      <c r="E38" s="603"/>
      <c r="F38" s="1988" t="s">
        <v>93</v>
      </c>
      <c r="G38" s="1996" t="s">
        <v>421</v>
      </c>
      <c r="H38" s="1988">
        <f t="shared" si="0"/>
        <v>0</v>
      </c>
      <c r="I38" s="1988">
        <f t="shared" si="0"/>
        <v>0</v>
      </c>
      <c r="J38" s="1988" t="s">
        <v>112</v>
      </c>
      <c r="K38" s="1996" t="s">
        <v>422</v>
      </c>
      <c r="L38" s="1996" t="s">
        <v>323</v>
      </c>
      <c r="M38" s="1989">
        <f t="shared" si="1"/>
        <v>0</v>
      </c>
      <c r="N38" s="1993" t="s">
        <v>222</v>
      </c>
      <c r="O38" s="603"/>
      <c r="P38" s="1997"/>
      <c r="Q38" s="1998"/>
      <c r="R38" s="1998"/>
      <c r="S38" s="1998"/>
      <c r="T38" s="1999"/>
      <c r="U38" s="603"/>
      <c r="V38" s="604" t="s">
        <v>93</v>
      </c>
      <c r="W38" s="604" t="s">
        <v>421</v>
      </c>
      <c r="X38" s="595">
        <f t="shared" si="2"/>
        <v>0</v>
      </c>
      <c r="Y38" s="595">
        <f t="shared" si="2"/>
        <v>0</v>
      </c>
      <c r="Z38" s="604" t="s">
        <v>112</v>
      </c>
      <c r="AA38" s="604" t="s">
        <v>423</v>
      </c>
      <c r="AB38" s="604" t="s">
        <v>323</v>
      </c>
      <c r="AC38" s="595">
        <f t="shared" si="3"/>
        <v>0</v>
      </c>
      <c r="AD38" s="595" t="s">
        <v>222</v>
      </c>
      <c r="AE38" s="603"/>
      <c r="AF38" s="1997"/>
      <c r="AG38" s="1998"/>
      <c r="AH38" s="1998"/>
      <c r="AI38" s="1998"/>
      <c r="AJ38" s="1999"/>
      <c r="AK38" s="603"/>
      <c r="AL38" s="604" t="s">
        <v>93</v>
      </c>
      <c r="AM38" s="604" t="s">
        <v>421</v>
      </c>
      <c r="AN38" s="595">
        <f t="shared" si="4"/>
        <v>0</v>
      </c>
      <c r="AO38" s="595">
        <f t="shared" si="4"/>
        <v>0</v>
      </c>
      <c r="AP38" s="604" t="s">
        <v>112</v>
      </c>
      <c r="AQ38" s="604" t="s">
        <v>424</v>
      </c>
      <c r="AR38" s="604" t="s">
        <v>323</v>
      </c>
      <c r="AS38" s="604" t="s">
        <v>391</v>
      </c>
      <c r="AT38" s="604" t="s">
        <v>373</v>
      </c>
      <c r="AU38" s="604"/>
      <c r="AV38" s="1997"/>
      <c r="AW38" s="1998"/>
      <c r="AX38" s="1998"/>
      <c r="AY38" s="1998"/>
      <c r="AZ38" s="1998"/>
      <c r="BA38" s="603"/>
      <c r="BB38" s="604" t="s">
        <v>93</v>
      </c>
      <c r="BC38" s="604" t="s">
        <v>421</v>
      </c>
      <c r="BD38" s="595">
        <f t="shared" si="5"/>
        <v>0</v>
      </c>
      <c r="BE38" s="595">
        <f t="shared" si="5"/>
        <v>0</v>
      </c>
      <c r="BF38" s="604" t="s">
        <v>112</v>
      </c>
      <c r="BG38" s="604" t="s">
        <v>425</v>
      </c>
      <c r="BH38" s="604" t="s">
        <v>323</v>
      </c>
      <c r="BI38" s="604" t="s">
        <v>391</v>
      </c>
      <c r="BJ38" s="604" t="s">
        <v>373</v>
      </c>
      <c r="BK38" s="604"/>
      <c r="BL38" s="2000"/>
      <c r="BM38" s="603"/>
      <c r="BN38" s="604" t="s">
        <v>93</v>
      </c>
      <c r="BO38" s="604" t="s">
        <v>421</v>
      </c>
      <c r="BP38" s="595">
        <f t="shared" si="6"/>
        <v>0</v>
      </c>
      <c r="BQ38" s="595">
        <f t="shared" si="6"/>
        <v>0</v>
      </c>
      <c r="BR38" s="604" t="s">
        <v>112</v>
      </c>
      <c r="BS38" s="604" t="s">
        <v>426</v>
      </c>
      <c r="BT38" s="604" t="s">
        <v>323</v>
      </c>
      <c r="BU38" s="604" t="s">
        <v>391</v>
      </c>
      <c r="BV38" s="604" t="s">
        <v>373</v>
      </c>
      <c r="BW38" s="604"/>
      <c r="BX38" s="2001"/>
      <c r="BZ38" s="598"/>
      <c r="CA38" s="1994"/>
      <c r="CB38" s="1995"/>
      <c r="CC38" s="603"/>
      <c r="CD38" s="604" t="s">
        <v>93</v>
      </c>
      <c r="CE38" s="604" t="s">
        <v>421</v>
      </c>
      <c r="CF38" s="595">
        <f t="shared" si="7"/>
        <v>0</v>
      </c>
      <c r="CG38" s="595">
        <f t="shared" si="7"/>
        <v>0</v>
      </c>
      <c r="CH38" s="604" t="s">
        <v>427</v>
      </c>
      <c r="CI38" s="604" t="s">
        <v>428</v>
      </c>
      <c r="CJ38" s="604" t="s">
        <v>323</v>
      </c>
      <c r="CK38" s="604" t="s">
        <v>104</v>
      </c>
      <c r="CL38" s="604" t="s">
        <v>324</v>
      </c>
      <c r="CM38" s="604"/>
      <c r="CN38" s="1997"/>
      <c r="CO38" s="1998"/>
      <c r="CP38" s="1998"/>
      <c r="CQ38" s="1998"/>
      <c r="CR38" s="1999"/>
      <c r="CS38" s="603"/>
      <c r="CT38" s="604" t="s">
        <v>93</v>
      </c>
      <c r="CU38" s="604" t="s">
        <v>421</v>
      </c>
      <c r="CV38" s="595">
        <f t="shared" si="8"/>
        <v>0</v>
      </c>
      <c r="CW38" s="595">
        <f t="shared" si="8"/>
        <v>0</v>
      </c>
      <c r="CX38" s="604" t="s">
        <v>427</v>
      </c>
      <c r="CY38" s="604" t="s">
        <v>428</v>
      </c>
      <c r="CZ38" s="604" t="s">
        <v>323</v>
      </c>
      <c r="DA38" s="604" t="s">
        <v>104</v>
      </c>
      <c r="DB38" s="604" t="s">
        <v>324</v>
      </c>
      <c r="DC38" s="604"/>
      <c r="DD38" s="1997"/>
      <c r="DE38" s="1998"/>
      <c r="DF38" s="1998"/>
      <c r="DG38" s="1998"/>
      <c r="DH38" s="2002"/>
      <c r="DJ38" s="378"/>
    </row>
    <row r="39" spans="1:152" s="380" customFormat="1" ht="15" customHeight="1">
      <c r="A39" s="598"/>
      <c r="B39" s="1994"/>
      <c r="C39" s="1992"/>
      <c r="D39" s="1992"/>
      <c r="E39" s="603"/>
      <c r="F39" s="1988" t="s">
        <v>93</v>
      </c>
      <c r="G39" s="1996" t="s">
        <v>421</v>
      </c>
      <c r="H39" s="1988">
        <f t="shared" si="0"/>
        <v>0</v>
      </c>
      <c r="I39" s="1988">
        <f t="shared" si="0"/>
        <v>0</v>
      </c>
      <c r="J39" s="1988" t="s">
        <v>112</v>
      </c>
      <c r="K39" s="1996" t="s">
        <v>422</v>
      </c>
      <c r="L39" s="1996" t="s">
        <v>323</v>
      </c>
      <c r="M39" s="1989">
        <f t="shared" si="1"/>
        <v>0</v>
      </c>
      <c r="N39" s="1993" t="s">
        <v>222</v>
      </c>
      <c r="O39" s="603"/>
      <c r="P39" s="1997"/>
      <c r="Q39" s="1998"/>
      <c r="R39" s="1998"/>
      <c r="S39" s="1998"/>
      <c r="T39" s="1999"/>
      <c r="U39" s="603"/>
      <c r="V39" s="604" t="s">
        <v>93</v>
      </c>
      <c r="W39" s="604" t="s">
        <v>421</v>
      </c>
      <c r="X39" s="595">
        <f t="shared" si="2"/>
        <v>0</v>
      </c>
      <c r="Y39" s="595">
        <f t="shared" si="2"/>
        <v>0</v>
      </c>
      <c r="Z39" s="604" t="s">
        <v>112</v>
      </c>
      <c r="AA39" s="604" t="s">
        <v>423</v>
      </c>
      <c r="AB39" s="604" t="s">
        <v>323</v>
      </c>
      <c r="AC39" s="595">
        <f t="shared" si="3"/>
        <v>0</v>
      </c>
      <c r="AD39" s="595" t="s">
        <v>222</v>
      </c>
      <c r="AE39" s="603"/>
      <c r="AF39" s="1997"/>
      <c r="AG39" s="1998"/>
      <c r="AH39" s="1998"/>
      <c r="AI39" s="1998"/>
      <c r="AJ39" s="1999"/>
      <c r="AK39" s="603"/>
      <c r="AL39" s="604" t="s">
        <v>93</v>
      </c>
      <c r="AM39" s="604" t="s">
        <v>421</v>
      </c>
      <c r="AN39" s="595">
        <f t="shared" si="4"/>
        <v>0</v>
      </c>
      <c r="AO39" s="595">
        <f t="shared" si="4"/>
        <v>0</v>
      </c>
      <c r="AP39" s="604" t="s">
        <v>112</v>
      </c>
      <c r="AQ39" s="604" t="s">
        <v>424</v>
      </c>
      <c r="AR39" s="604" t="s">
        <v>323</v>
      </c>
      <c r="AS39" s="604" t="s">
        <v>391</v>
      </c>
      <c r="AT39" s="604" t="s">
        <v>373</v>
      </c>
      <c r="AU39" s="604"/>
      <c r="AV39" s="1997"/>
      <c r="AW39" s="1998"/>
      <c r="AX39" s="1998"/>
      <c r="AY39" s="1998"/>
      <c r="AZ39" s="1998"/>
      <c r="BA39" s="603"/>
      <c r="BB39" s="604" t="s">
        <v>93</v>
      </c>
      <c r="BC39" s="604" t="s">
        <v>421</v>
      </c>
      <c r="BD39" s="595">
        <f t="shared" si="5"/>
        <v>0</v>
      </c>
      <c r="BE39" s="595">
        <f t="shared" si="5"/>
        <v>0</v>
      </c>
      <c r="BF39" s="604" t="s">
        <v>112</v>
      </c>
      <c r="BG39" s="604" t="s">
        <v>425</v>
      </c>
      <c r="BH39" s="604" t="s">
        <v>323</v>
      </c>
      <c r="BI39" s="604" t="s">
        <v>391</v>
      </c>
      <c r="BJ39" s="604" t="s">
        <v>373</v>
      </c>
      <c r="BK39" s="604"/>
      <c r="BL39" s="2000"/>
      <c r="BM39" s="603"/>
      <c r="BN39" s="604" t="s">
        <v>93</v>
      </c>
      <c r="BO39" s="604" t="s">
        <v>421</v>
      </c>
      <c r="BP39" s="595">
        <f t="shared" si="6"/>
        <v>0</v>
      </c>
      <c r="BQ39" s="595">
        <f t="shared" si="6"/>
        <v>0</v>
      </c>
      <c r="BR39" s="604" t="s">
        <v>112</v>
      </c>
      <c r="BS39" s="604" t="s">
        <v>426</v>
      </c>
      <c r="BT39" s="604" t="s">
        <v>323</v>
      </c>
      <c r="BU39" s="604" t="s">
        <v>391</v>
      </c>
      <c r="BV39" s="604" t="s">
        <v>373</v>
      </c>
      <c r="BW39" s="604"/>
      <c r="BX39" s="2001"/>
      <c r="BZ39" s="598"/>
      <c r="CA39" s="1994"/>
      <c r="CB39" s="1995"/>
      <c r="CC39" s="603"/>
      <c r="CD39" s="604" t="s">
        <v>93</v>
      </c>
      <c r="CE39" s="604" t="s">
        <v>421</v>
      </c>
      <c r="CF39" s="595">
        <f t="shared" si="7"/>
        <v>0</v>
      </c>
      <c r="CG39" s="595">
        <f t="shared" si="7"/>
        <v>0</v>
      </c>
      <c r="CH39" s="604" t="s">
        <v>427</v>
      </c>
      <c r="CI39" s="604" t="s">
        <v>428</v>
      </c>
      <c r="CJ39" s="604" t="s">
        <v>323</v>
      </c>
      <c r="CK39" s="604" t="s">
        <v>104</v>
      </c>
      <c r="CL39" s="604" t="s">
        <v>324</v>
      </c>
      <c r="CM39" s="604"/>
      <c r="CN39" s="1997"/>
      <c r="CO39" s="1998"/>
      <c r="CP39" s="1998"/>
      <c r="CQ39" s="1998"/>
      <c r="CR39" s="1999"/>
      <c r="CS39" s="603"/>
      <c r="CT39" s="604" t="s">
        <v>93</v>
      </c>
      <c r="CU39" s="604" t="s">
        <v>421</v>
      </c>
      <c r="CV39" s="595">
        <f t="shared" si="8"/>
        <v>0</v>
      </c>
      <c r="CW39" s="595">
        <f t="shared" si="8"/>
        <v>0</v>
      </c>
      <c r="CX39" s="604" t="s">
        <v>427</v>
      </c>
      <c r="CY39" s="604" t="s">
        <v>428</v>
      </c>
      <c r="CZ39" s="604" t="s">
        <v>323</v>
      </c>
      <c r="DA39" s="604" t="s">
        <v>104</v>
      </c>
      <c r="DB39" s="604" t="s">
        <v>324</v>
      </c>
      <c r="DC39" s="604"/>
      <c r="DD39" s="1997"/>
      <c r="DE39" s="1998"/>
      <c r="DF39" s="1998"/>
      <c r="DG39" s="1998"/>
      <c r="DH39" s="2002"/>
      <c r="DJ39" s="378"/>
    </row>
    <row r="40" spans="1:152" s="380" customFormat="1" ht="15" customHeight="1">
      <c r="A40" s="598"/>
      <c r="B40" s="1994"/>
      <c r="C40" s="1992"/>
      <c r="D40" s="1992"/>
      <c r="E40" s="603"/>
      <c r="F40" s="1988" t="s">
        <v>93</v>
      </c>
      <c r="G40" s="1996" t="s">
        <v>421</v>
      </c>
      <c r="H40" s="1988">
        <f t="shared" si="0"/>
        <v>0</v>
      </c>
      <c r="I40" s="1988">
        <f t="shared" si="0"/>
        <v>0</v>
      </c>
      <c r="J40" s="1988" t="s">
        <v>112</v>
      </c>
      <c r="K40" s="1996" t="s">
        <v>422</v>
      </c>
      <c r="L40" s="1996" t="s">
        <v>323</v>
      </c>
      <c r="M40" s="1989">
        <f t="shared" si="1"/>
        <v>0</v>
      </c>
      <c r="N40" s="1993" t="s">
        <v>222</v>
      </c>
      <c r="O40" s="603"/>
      <c r="P40" s="1997"/>
      <c r="Q40" s="1998"/>
      <c r="R40" s="1998"/>
      <c r="S40" s="1998"/>
      <c r="T40" s="1999"/>
      <c r="U40" s="603"/>
      <c r="V40" s="604" t="s">
        <v>93</v>
      </c>
      <c r="W40" s="604" t="s">
        <v>421</v>
      </c>
      <c r="X40" s="595">
        <f t="shared" si="2"/>
        <v>0</v>
      </c>
      <c r="Y40" s="595">
        <f t="shared" si="2"/>
        <v>0</v>
      </c>
      <c r="Z40" s="604" t="s">
        <v>112</v>
      </c>
      <c r="AA40" s="604" t="s">
        <v>423</v>
      </c>
      <c r="AB40" s="604" t="s">
        <v>323</v>
      </c>
      <c r="AC40" s="595">
        <f t="shared" si="3"/>
        <v>0</v>
      </c>
      <c r="AD40" s="595" t="s">
        <v>222</v>
      </c>
      <c r="AE40" s="603"/>
      <c r="AF40" s="1997"/>
      <c r="AG40" s="1998"/>
      <c r="AH40" s="1998"/>
      <c r="AI40" s="1998"/>
      <c r="AJ40" s="1999"/>
      <c r="AK40" s="603"/>
      <c r="AL40" s="604" t="s">
        <v>93</v>
      </c>
      <c r="AM40" s="604" t="s">
        <v>421</v>
      </c>
      <c r="AN40" s="595">
        <f t="shared" si="4"/>
        <v>0</v>
      </c>
      <c r="AO40" s="595">
        <f t="shared" si="4"/>
        <v>0</v>
      </c>
      <c r="AP40" s="604" t="s">
        <v>112</v>
      </c>
      <c r="AQ40" s="604" t="s">
        <v>424</v>
      </c>
      <c r="AR40" s="604" t="s">
        <v>323</v>
      </c>
      <c r="AS40" s="604" t="s">
        <v>391</v>
      </c>
      <c r="AT40" s="604" t="s">
        <v>373</v>
      </c>
      <c r="AU40" s="604"/>
      <c r="AV40" s="1997"/>
      <c r="AW40" s="1998"/>
      <c r="AX40" s="1998"/>
      <c r="AY40" s="1998"/>
      <c r="AZ40" s="1998"/>
      <c r="BA40" s="603"/>
      <c r="BB40" s="604" t="s">
        <v>93</v>
      </c>
      <c r="BC40" s="604" t="s">
        <v>421</v>
      </c>
      <c r="BD40" s="595">
        <f t="shared" si="5"/>
        <v>0</v>
      </c>
      <c r="BE40" s="595">
        <f t="shared" si="5"/>
        <v>0</v>
      </c>
      <c r="BF40" s="604" t="s">
        <v>112</v>
      </c>
      <c r="BG40" s="604" t="s">
        <v>425</v>
      </c>
      <c r="BH40" s="604" t="s">
        <v>323</v>
      </c>
      <c r="BI40" s="604" t="s">
        <v>391</v>
      </c>
      <c r="BJ40" s="604" t="s">
        <v>373</v>
      </c>
      <c r="BK40" s="604"/>
      <c r="BL40" s="2000"/>
      <c r="BM40" s="603"/>
      <c r="BN40" s="604" t="s">
        <v>93</v>
      </c>
      <c r="BO40" s="604" t="s">
        <v>421</v>
      </c>
      <c r="BP40" s="595">
        <f t="shared" si="6"/>
        <v>0</v>
      </c>
      <c r="BQ40" s="595">
        <f t="shared" si="6"/>
        <v>0</v>
      </c>
      <c r="BR40" s="604" t="s">
        <v>112</v>
      </c>
      <c r="BS40" s="604" t="s">
        <v>426</v>
      </c>
      <c r="BT40" s="604" t="s">
        <v>323</v>
      </c>
      <c r="BU40" s="604" t="s">
        <v>391</v>
      </c>
      <c r="BV40" s="604" t="s">
        <v>373</v>
      </c>
      <c r="BW40" s="604"/>
      <c r="BX40" s="2001"/>
      <c r="BZ40" s="598"/>
      <c r="CA40" s="1994"/>
      <c r="CB40" s="1995"/>
      <c r="CC40" s="603"/>
      <c r="CD40" s="604" t="s">
        <v>93</v>
      </c>
      <c r="CE40" s="604" t="s">
        <v>421</v>
      </c>
      <c r="CF40" s="595">
        <f t="shared" si="7"/>
        <v>0</v>
      </c>
      <c r="CG40" s="595">
        <f t="shared" si="7"/>
        <v>0</v>
      </c>
      <c r="CH40" s="604" t="s">
        <v>427</v>
      </c>
      <c r="CI40" s="604" t="s">
        <v>428</v>
      </c>
      <c r="CJ40" s="604" t="s">
        <v>323</v>
      </c>
      <c r="CK40" s="604" t="s">
        <v>104</v>
      </c>
      <c r="CL40" s="604" t="s">
        <v>324</v>
      </c>
      <c r="CM40" s="604"/>
      <c r="CN40" s="1997"/>
      <c r="CO40" s="1998"/>
      <c r="CP40" s="1998"/>
      <c r="CQ40" s="1998"/>
      <c r="CR40" s="1999"/>
      <c r="CS40" s="603"/>
      <c r="CT40" s="604" t="s">
        <v>93</v>
      </c>
      <c r="CU40" s="604" t="s">
        <v>421</v>
      </c>
      <c r="CV40" s="595">
        <f t="shared" si="8"/>
        <v>0</v>
      </c>
      <c r="CW40" s="595">
        <f t="shared" si="8"/>
        <v>0</v>
      </c>
      <c r="CX40" s="604" t="s">
        <v>427</v>
      </c>
      <c r="CY40" s="604" t="s">
        <v>428</v>
      </c>
      <c r="CZ40" s="604" t="s">
        <v>323</v>
      </c>
      <c r="DA40" s="604" t="s">
        <v>104</v>
      </c>
      <c r="DB40" s="604" t="s">
        <v>324</v>
      </c>
      <c r="DC40" s="604"/>
      <c r="DD40" s="1997"/>
      <c r="DE40" s="1998"/>
      <c r="DF40" s="1998"/>
      <c r="DG40" s="1998"/>
      <c r="DH40" s="2002"/>
      <c r="DJ40" s="378"/>
    </row>
    <row r="41" spans="1:152" s="380" customFormat="1" ht="15" customHeight="1">
      <c r="A41" s="598"/>
      <c r="B41" s="1994"/>
      <c r="C41" s="1992"/>
      <c r="D41" s="1992"/>
      <c r="E41" s="603"/>
      <c r="F41" s="1988" t="s">
        <v>93</v>
      </c>
      <c r="G41" s="1996" t="s">
        <v>421</v>
      </c>
      <c r="H41" s="1988">
        <f t="shared" si="0"/>
        <v>0</v>
      </c>
      <c r="I41" s="1988">
        <f t="shared" si="0"/>
        <v>0</v>
      </c>
      <c r="J41" s="1988" t="s">
        <v>112</v>
      </c>
      <c r="K41" s="1996" t="s">
        <v>422</v>
      </c>
      <c r="L41" s="1996" t="s">
        <v>323</v>
      </c>
      <c r="M41" s="1989">
        <f t="shared" si="1"/>
        <v>0</v>
      </c>
      <c r="N41" s="1993" t="s">
        <v>222</v>
      </c>
      <c r="O41" s="603"/>
      <c r="P41" s="1997"/>
      <c r="Q41" s="1998"/>
      <c r="R41" s="1998"/>
      <c r="S41" s="1998"/>
      <c r="T41" s="1999"/>
      <c r="U41" s="603"/>
      <c r="V41" s="604" t="s">
        <v>93</v>
      </c>
      <c r="W41" s="604" t="s">
        <v>421</v>
      </c>
      <c r="X41" s="595">
        <f t="shared" si="2"/>
        <v>0</v>
      </c>
      <c r="Y41" s="595">
        <f t="shared" si="2"/>
        <v>0</v>
      </c>
      <c r="Z41" s="604" t="s">
        <v>112</v>
      </c>
      <c r="AA41" s="604" t="s">
        <v>423</v>
      </c>
      <c r="AB41" s="604" t="s">
        <v>323</v>
      </c>
      <c r="AC41" s="595">
        <f t="shared" si="3"/>
        <v>0</v>
      </c>
      <c r="AD41" s="595" t="s">
        <v>222</v>
      </c>
      <c r="AE41" s="603"/>
      <c r="AF41" s="1997"/>
      <c r="AG41" s="1998"/>
      <c r="AH41" s="1998"/>
      <c r="AI41" s="1998"/>
      <c r="AJ41" s="1999"/>
      <c r="AK41" s="603"/>
      <c r="AL41" s="604" t="s">
        <v>93</v>
      </c>
      <c r="AM41" s="604" t="s">
        <v>421</v>
      </c>
      <c r="AN41" s="595">
        <f t="shared" si="4"/>
        <v>0</v>
      </c>
      <c r="AO41" s="595">
        <f t="shared" si="4"/>
        <v>0</v>
      </c>
      <c r="AP41" s="604" t="s">
        <v>112</v>
      </c>
      <c r="AQ41" s="604" t="s">
        <v>424</v>
      </c>
      <c r="AR41" s="604" t="s">
        <v>323</v>
      </c>
      <c r="AS41" s="604" t="s">
        <v>391</v>
      </c>
      <c r="AT41" s="604" t="s">
        <v>373</v>
      </c>
      <c r="AU41" s="604"/>
      <c r="AV41" s="1997"/>
      <c r="AW41" s="1998"/>
      <c r="AX41" s="1998"/>
      <c r="AY41" s="1998"/>
      <c r="AZ41" s="1998"/>
      <c r="BA41" s="603"/>
      <c r="BB41" s="604" t="s">
        <v>93</v>
      </c>
      <c r="BC41" s="604" t="s">
        <v>421</v>
      </c>
      <c r="BD41" s="595">
        <f t="shared" si="5"/>
        <v>0</v>
      </c>
      <c r="BE41" s="595">
        <f t="shared" si="5"/>
        <v>0</v>
      </c>
      <c r="BF41" s="604" t="s">
        <v>112</v>
      </c>
      <c r="BG41" s="604" t="s">
        <v>425</v>
      </c>
      <c r="BH41" s="604" t="s">
        <v>323</v>
      </c>
      <c r="BI41" s="604" t="s">
        <v>391</v>
      </c>
      <c r="BJ41" s="604" t="s">
        <v>373</v>
      </c>
      <c r="BK41" s="604"/>
      <c r="BL41" s="2000"/>
      <c r="BM41" s="603"/>
      <c r="BN41" s="604" t="s">
        <v>93</v>
      </c>
      <c r="BO41" s="604" t="s">
        <v>421</v>
      </c>
      <c r="BP41" s="595">
        <f t="shared" si="6"/>
        <v>0</v>
      </c>
      <c r="BQ41" s="595">
        <f t="shared" si="6"/>
        <v>0</v>
      </c>
      <c r="BR41" s="604" t="s">
        <v>112</v>
      </c>
      <c r="BS41" s="604" t="s">
        <v>426</v>
      </c>
      <c r="BT41" s="604" t="s">
        <v>323</v>
      </c>
      <c r="BU41" s="604" t="s">
        <v>391</v>
      </c>
      <c r="BV41" s="604" t="s">
        <v>373</v>
      </c>
      <c r="BW41" s="604"/>
      <c r="BX41" s="2001"/>
      <c r="BZ41" s="598"/>
      <c r="CA41" s="1994"/>
      <c r="CB41" s="1995"/>
      <c r="CC41" s="603"/>
      <c r="CD41" s="604" t="s">
        <v>93</v>
      </c>
      <c r="CE41" s="604" t="s">
        <v>421</v>
      </c>
      <c r="CF41" s="595">
        <f t="shared" si="7"/>
        <v>0</v>
      </c>
      <c r="CG41" s="595">
        <f t="shared" si="7"/>
        <v>0</v>
      </c>
      <c r="CH41" s="604" t="s">
        <v>427</v>
      </c>
      <c r="CI41" s="604" t="s">
        <v>428</v>
      </c>
      <c r="CJ41" s="604" t="s">
        <v>323</v>
      </c>
      <c r="CK41" s="604" t="s">
        <v>104</v>
      </c>
      <c r="CL41" s="604" t="s">
        <v>324</v>
      </c>
      <c r="CM41" s="604"/>
      <c r="CN41" s="1997"/>
      <c r="CO41" s="1998"/>
      <c r="CP41" s="1998"/>
      <c r="CQ41" s="1998"/>
      <c r="CR41" s="1999"/>
      <c r="CS41" s="603"/>
      <c r="CT41" s="604" t="s">
        <v>93</v>
      </c>
      <c r="CU41" s="604" t="s">
        <v>421</v>
      </c>
      <c r="CV41" s="595">
        <f t="shared" si="8"/>
        <v>0</v>
      </c>
      <c r="CW41" s="595">
        <f t="shared" si="8"/>
        <v>0</v>
      </c>
      <c r="CX41" s="604" t="s">
        <v>427</v>
      </c>
      <c r="CY41" s="604" t="s">
        <v>428</v>
      </c>
      <c r="CZ41" s="604" t="s">
        <v>323</v>
      </c>
      <c r="DA41" s="604" t="s">
        <v>104</v>
      </c>
      <c r="DB41" s="604" t="s">
        <v>324</v>
      </c>
      <c r="DC41" s="604"/>
      <c r="DD41" s="1997"/>
      <c r="DE41" s="1998"/>
      <c r="DF41" s="1998"/>
      <c r="DG41" s="1998"/>
      <c r="DH41" s="2002"/>
      <c r="DJ41" s="378"/>
    </row>
    <row r="42" spans="1:152" s="380" customFormat="1" ht="15" customHeight="1">
      <c r="A42" s="598"/>
      <c r="B42" s="1994"/>
      <c r="C42" s="1992"/>
      <c r="D42" s="1992"/>
      <c r="E42" s="603"/>
      <c r="F42" s="1988" t="s">
        <v>93</v>
      </c>
      <c r="G42" s="1996" t="s">
        <v>421</v>
      </c>
      <c r="H42" s="1988">
        <f t="shared" si="0"/>
        <v>0</v>
      </c>
      <c r="I42" s="1988">
        <f t="shared" si="0"/>
        <v>0</v>
      </c>
      <c r="J42" s="1988" t="s">
        <v>112</v>
      </c>
      <c r="K42" s="1996" t="s">
        <v>422</v>
      </c>
      <c r="L42" s="1996" t="s">
        <v>323</v>
      </c>
      <c r="M42" s="1989">
        <f t="shared" si="1"/>
        <v>0</v>
      </c>
      <c r="N42" s="1993" t="s">
        <v>222</v>
      </c>
      <c r="O42" s="603"/>
      <c r="P42" s="1997"/>
      <c r="Q42" s="1998"/>
      <c r="R42" s="1998"/>
      <c r="S42" s="1998"/>
      <c r="T42" s="1999"/>
      <c r="U42" s="603"/>
      <c r="V42" s="604" t="s">
        <v>93</v>
      </c>
      <c r="W42" s="604" t="s">
        <v>421</v>
      </c>
      <c r="X42" s="595">
        <f t="shared" si="2"/>
        <v>0</v>
      </c>
      <c r="Y42" s="595">
        <f t="shared" si="2"/>
        <v>0</v>
      </c>
      <c r="Z42" s="604" t="s">
        <v>112</v>
      </c>
      <c r="AA42" s="604" t="s">
        <v>423</v>
      </c>
      <c r="AB42" s="604" t="s">
        <v>323</v>
      </c>
      <c r="AC42" s="595">
        <f t="shared" si="3"/>
        <v>0</v>
      </c>
      <c r="AD42" s="595" t="s">
        <v>222</v>
      </c>
      <c r="AE42" s="603"/>
      <c r="AF42" s="1997"/>
      <c r="AG42" s="1998"/>
      <c r="AH42" s="1998"/>
      <c r="AI42" s="1998"/>
      <c r="AJ42" s="1999"/>
      <c r="AK42" s="603"/>
      <c r="AL42" s="604" t="s">
        <v>93</v>
      </c>
      <c r="AM42" s="604" t="s">
        <v>421</v>
      </c>
      <c r="AN42" s="595">
        <f t="shared" si="4"/>
        <v>0</v>
      </c>
      <c r="AO42" s="595">
        <f t="shared" si="4"/>
        <v>0</v>
      </c>
      <c r="AP42" s="604" t="s">
        <v>112</v>
      </c>
      <c r="AQ42" s="604" t="s">
        <v>424</v>
      </c>
      <c r="AR42" s="604" t="s">
        <v>323</v>
      </c>
      <c r="AS42" s="604" t="s">
        <v>391</v>
      </c>
      <c r="AT42" s="604" t="s">
        <v>373</v>
      </c>
      <c r="AU42" s="604"/>
      <c r="AV42" s="1997"/>
      <c r="AW42" s="1998"/>
      <c r="AX42" s="1998"/>
      <c r="AY42" s="1998"/>
      <c r="AZ42" s="1998"/>
      <c r="BA42" s="603"/>
      <c r="BB42" s="604" t="s">
        <v>93</v>
      </c>
      <c r="BC42" s="604" t="s">
        <v>421</v>
      </c>
      <c r="BD42" s="595">
        <f t="shared" si="5"/>
        <v>0</v>
      </c>
      <c r="BE42" s="595">
        <f t="shared" si="5"/>
        <v>0</v>
      </c>
      <c r="BF42" s="604" t="s">
        <v>112</v>
      </c>
      <c r="BG42" s="604" t="s">
        <v>425</v>
      </c>
      <c r="BH42" s="604" t="s">
        <v>323</v>
      </c>
      <c r="BI42" s="604" t="s">
        <v>391</v>
      </c>
      <c r="BJ42" s="604" t="s">
        <v>373</v>
      </c>
      <c r="BK42" s="604"/>
      <c r="BL42" s="2000"/>
      <c r="BM42" s="603"/>
      <c r="BN42" s="604" t="s">
        <v>93</v>
      </c>
      <c r="BO42" s="604" t="s">
        <v>421</v>
      </c>
      <c r="BP42" s="595">
        <f t="shared" si="6"/>
        <v>0</v>
      </c>
      <c r="BQ42" s="595">
        <f t="shared" si="6"/>
        <v>0</v>
      </c>
      <c r="BR42" s="604" t="s">
        <v>112</v>
      </c>
      <c r="BS42" s="604" t="s">
        <v>426</v>
      </c>
      <c r="BT42" s="604" t="s">
        <v>323</v>
      </c>
      <c r="BU42" s="604" t="s">
        <v>391</v>
      </c>
      <c r="BV42" s="604" t="s">
        <v>373</v>
      </c>
      <c r="BW42" s="604"/>
      <c r="BX42" s="2001"/>
      <c r="BZ42" s="598"/>
      <c r="CA42" s="1994"/>
      <c r="CB42" s="1995"/>
      <c r="CC42" s="603"/>
      <c r="CD42" s="604" t="s">
        <v>93</v>
      </c>
      <c r="CE42" s="604" t="s">
        <v>421</v>
      </c>
      <c r="CF42" s="595">
        <f t="shared" si="7"/>
        <v>0</v>
      </c>
      <c r="CG42" s="595">
        <f t="shared" si="7"/>
        <v>0</v>
      </c>
      <c r="CH42" s="604" t="s">
        <v>427</v>
      </c>
      <c r="CI42" s="604" t="s">
        <v>428</v>
      </c>
      <c r="CJ42" s="604" t="s">
        <v>323</v>
      </c>
      <c r="CK42" s="604" t="s">
        <v>104</v>
      </c>
      <c r="CL42" s="604" t="s">
        <v>324</v>
      </c>
      <c r="CM42" s="604"/>
      <c r="CN42" s="1997"/>
      <c r="CO42" s="1998"/>
      <c r="CP42" s="1998"/>
      <c r="CQ42" s="1998"/>
      <c r="CR42" s="1999"/>
      <c r="CS42" s="603"/>
      <c r="CT42" s="604" t="s">
        <v>93</v>
      </c>
      <c r="CU42" s="604" t="s">
        <v>421</v>
      </c>
      <c r="CV42" s="595">
        <f t="shared" si="8"/>
        <v>0</v>
      </c>
      <c r="CW42" s="595">
        <f t="shared" si="8"/>
        <v>0</v>
      </c>
      <c r="CX42" s="604" t="s">
        <v>427</v>
      </c>
      <c r="CY42" s="604" t="s">
        <v>428</v>
      </c>
      <c r="CZ42" s="604" t="s">
        <v>323</v>
      </c>
      <c r="DA42" s="604" t="s">
        <v>104</v>
      </c>
      <c r="DB42" s="604" t="s">
        <v>324</v>
      </c>
      <c r="DC42" s="604"/>
      <c r="DD42" s="1997"/>
      <c r="DE42" s="1998"/>
      <c r="DF42" s="1998"/>
      <c r="DG42" s="1998"/>
      <c r="DH42" s="2002"/>
      <c r="DJ42" s="378"/>
    </row>
    <row r="43" spans="1:152" s="380" customFormat="1" ht="15" customHeight="1" thickBot="1">
      <c r="A43" s="598"/>
      <c r="B43" s="605"/>
      <c r="C43" s="606"/>
      <c r="D43" s="606"/>
      <c r="F43" s="1988" t="s">
        <v>93</v>
      </c>
      <c r="G43" s="607" t="s">
        <v>421</v>
      </c>
      <c r="H43" s="607" t="s">
        <v>225</v>
      </c>
      <c r="I43" s="607" t="s">
        <v>222</v>
      </c>
      <c r="J43" s="1988" t="s">
        <v>112</v>
      </c>
      <c r="K43" s="607" t="s">
        <v>422</v>
      </c>
      <c r="L43" s="607" t="s">
        <v>323</v>
      </c>
      <c r="M43" s="1989">
        <f t="shared" si="1"/>
        <v>0</v>
      </c>
      <c r="N43" s="1993" t="s">
        <v>222</v>
      </c>
      <c r="P43" s="1997"/>
      <c r="Q43" s="1998"/>
      <c r="R43" s="1998"/>
      <c r="S43" s="1998"/>
      <c r="T43" s="1999"/>
      <c r="U43" s="603"/>
      <c r="V43" s="604" t="s">
        <v>93</v>
      </c>
      <c r="W43" s="604" t="s">
        <v>421</v>
      </c>
      <c r="X43" s="595">
        <f t="shared" si="2"/>
        <v>0</v>
      </c>
      <c r="Y43" s="595">
        <f t="shared" si="2"/>
        <v>0</v>
      </c>
      <c r="Z43" s="604" t="s">
        <v>112</v>
      </c>
      <c r="AA43" s="604" t="s">
        <v>423</v>
      </c>
      <c r="AB43" s="604" t="s">
        <v>323</v>
      </c>
      <c r="AC43" s="595">
        <f t="shared" si="3"/>
        <v>0</v>
      </c>
      <c r="AD43" s="595" t="s">
        <v>222</v>
      </c>
      <c r="AE43" s="603"/>
      <c r="AF43" s="1997"/>
      <c r="AG43" s="1998"/>
      <c r="AH43" s="1998"/>
      <c r="AI43" s="1998"/>
      <c r="AJ43" s="1999"/>
      <c r="AK43" s="603"/>
      <c r="AL43" s="604" t="s">
        <v>93</v>
      </c>
      <c r="AM43" s="604" t="s">
        <v>421</v>
      </c>
      <c r="AN43" s="595">
        <f t="shared" si="4"/>
        <v>0</v>
      </c>
      <c r="AO43" s="595">
        <f t="shared" si="4"/>
        <v>0</v>
      </c>
      <c r="AP43" s="604" t="s">
        <v>112</v>
      </c>
      <c r="AQ43" s="604" t="s">
        <v>424</v>
      </c>
      <c r="AR43" s="604" t="s">
        <v>323</v>
      </c>
      <c r="AS43" s="604" t="s">
        <v>391</v>
      </c>
      <c r="AT43" s="604" t="s">
        <v>373</v>
      </c>
      <c r="AU43" s="604"/>
      <c r="AV43" s="1997"/>
      <c r="AW43" s="1998"/>
      <c r="AX43" s="1998"/>
      <c r="AY43" s="1998"/>
      <c r="AZ43" s="1998"/>
      <c r="BA43" s="603"/>
      <c r="BB43" s="604" t="s">
        <v>93</v>
      </c>
      <c r="BC43" s="604" t="s">
        <v>421</v>
      </c>
      <c r="BD43" s="595">
        <f t="shared" si="5"/>
        <v>0</v>
      </c>
      <c r="BE43" s="595">
        <f t="shared" si="5"/>
        <v>0</v>
      </c>
      <c r="BF43" s="604" t="s">
        <v>112</v>
      </c>
      <c r="BG43" s="604" t="s">
        <v>425</v>
      </c>
      <c r="BH43" s="604" t="s">
        <v>323</v>
      </c>
      <c r="BI43" s="604" t="s">
        <v>391</v>
      </c>
      <c r="BJ43" s="604" t="s">
        <v>373</v>
      </c>
      <c r="BK43" s="604"/>
      <c r="BL43" s="2000"/>
      <c r="BM43" s="603"/>
      <c r="BN43" s="604" t="s">
        <v>93</v>
      </c>
      <c r="BO43" s="604" t="s">
        <v>421</v>
      </c>
      <c r="BP43" s="595">
        <f t="shared" si="6"/>
        <v>0</v>
      </c>
      <c r="BQ43" s="595">
        <f t="shared" si="6"/>
        <v>0</v>
      </c>
      <c r="BR43" s="604" t="s">
        <v>112</v>
      </c>
      <c r="BS43" s="604" t="s">
        <v>426</v>
      </c>
      <c r="BT43" s="604" t="s">
        <v>323</v>
      </c>
      <c r="BU43" s="604" t="s">
        <v>391</v>
      </c>
      <c r="BV43" s="604" t="s">
        <v>373</v>
      </c>
      <c r="BW43" s="604"/>
      <c r="BX43" s="2001"/>
      <c r="BZ43" s="598"/>
      <c r="CA43" s="605"/>
      <c r="CB43" s="1868"/>
      <c r="CC43" s="1866"/>
      <c r="CD43" s="1867" t="s">
        <v>93</v>
      </c>
      <c r="CE43" s="1867" t="s">
        <v>421</v>
      </c>
      <c r="CF43" s="595">
        <f t="shared" si="7"/>
        <v>0</v>
      </c>
      <c r="CG43" s="595">
        <f t="shared" si="7"/>
        <v>0</v>
      </c>
      <c r="CH43" s="1867" t="s">
        <v>427</v>
      </c>
      <c r="CI43" s="1867" t="s">
        <v>428</v>
      </c>
      <c r="CJ43" s="1867" t="s">
        <v>323</v>
      </c>
      <c r="CK43" s="1867" t="s">
        <v>104</v>
      </c>
      <c r="CL43" s="1867" t="s">
        <v>324</v>
      </c>
      <c r="CM43" s="1867"/>
      <c r="CN43" s="1863"/>
      <c r="CO43" s="1864"/>
      <c r="CP43" s="1864"/>
      <c r="CQ43" s="1864"/>
      <c r="CR43" s="1865"/>
      <c r="CS43" s="1866"/>
      <c r="CT43" s="1867" t="s">
        <v>93</v>
      </c>
      <c r="CU43" s="1867" t="s">
        <v>421</v>
      </c>
      <c r="CV43" s="595">
        <f t="shared" si="8"/>
        <v>0</v>
      </c>
      <c r="CW43" s="595">
        <f t="shared" si="8"/>
        <v>0</v>
      </c>
      <c r="CX43" s="1867" t="s">
        <v>427</v>
      </c>
      <c r="CY43" s="1867" t="s">
        <v>428</v>
      </c>
      <c r="CZ43" s="1867" t="s">
        <v>323</v>
      </c>
      <c r="DA43" s="1867" t="s">
        <v>104</v>
      </c>
      <c r="DB43" s="1867" t="s">
        <v>324</v>
      </c>
      <c r="DC43" s="1867"/>
      <c r="DD43" s="1863"/>
      <c r="DE43" s="1864"/>
      <c r="DF43" s="1864"/>
      <c r="DG43" s="1864"/>
      <c r="DH43" s="1869"/>
    </row>
    <row r="44" spans="1:152" ht="15">
      <c r="U44" s="608"/>
      <c r="V44" s="608"/>
      <c r="W44" s="608"/>
      <c r="X44" s="608"/>
      <c r="Y44" s="608"/>
      <c r="Z44" s="608"/>
      <c r="AA44" s="608"/>
      <c r="AB44" s="608"/>
      <c r="AC44" s="608"/>
      <c r="AD44" s="608"/>
      <c r="AE44" s="608"/>
      <c r="AK44" s="609"/>
      <c r="AL44" s="602"/>
      <c r="AM44" s="602"/>
      <c r="AN44" s="602"/>
      <c r="AO44" s="602"/>
      <c r="AP44" s="602"/>
      <c r="AQ44" s="602"/>
      <c r="AR44" s="602"/>
      <c r="AS44" s="602"/>
      <c r="AT44" s="609"/>
      <c r="AU44" s="609"/>
      <c r="EO44" s="610"/>
      <c r="EP44" s="610"/>
      <c r="EQ44" s="610"/>
      <c r="ER44" s="610"/>
      <c r="ES44" s="610"/>
      <c r="ET44" s="610"/>
      <c r="EU44" s="610"/>
      <c r="EV44" s="610"/>
    </row>
    <row r="45" spans="1:152">
      <c r="AK45" s="608"/>
      <c r="AL45" s="608"/>
      <c r="AM45" s="608"/>
      <c r="AN45" s="608"/>
      <c r="AO45" s="608"/>
      <c r="AP45" s="608"/>
      <c r="AQ45" s="608"/>
      <c r="AR45" s="608"/>
      <c r="AS45" s="608"/>
      <c r="AT45" s="608"/>
      <c r="AU45" s="608"/>
      <c r="EO45" s="610"/>
      <c r="EP45" s="610"/>
      <c r="EQ45" s="610"/>
      <c r="ER45" s="610"/>
      <c r="ES45" s="610"/>
      <c r="ET45" s="610"/>
      <c r="EU45" s="610"/>
      <c r="EV45" s="610"/>
    </row>
    <row r="46" spans="1:152">
      <c r="EO46" s="610"/>
      <c r="EP46" s="610"/>
      <c r="EQ46" s="610"/>
      <c r="ER46" s="610"/>
      <c r="ES46" s="610"/>
      <c r="ET46" s="610"/>
      <c r="EU46" s="610"/>
      <c r="EV46" s="610"/>
    </row>
    <row r="47" spans="1:152">
      <c r="EO47" s="610"/>
      <c r="EP47" s="610"/>
      <c r="EQ47" s="610"/>
      <c r="ER47" s="610"/>
      <c r="ES47" s="610"/>
      <c r="ET47" s="610"/>
      <c r="EU47" s="610"/>
      <c r="EV47" s="610"/>
    </row>
    <row r="48" spans="1:152">
      <c r="EO48" s="603"/>
      <c r="EP48" s="603"/>
      <c r="EQ48" s="603"/>
      <c r="ER48" s="603"/>
      <c r="ES48" s="603"/>
      <c r="ET48" s="603"/>
      <c r="EU48" s="603"/>
      <c r="EV48" s="603"/>
    </row>
    <row r="49" spans="2:152">
      <c r="EO49" s="603"/>
      <c r="EP49" s="603"/>
      <c r="EQ49" s="603"/>
      <c r="ER49" s="603"/>
      <c r="ES49" s="603"/>
      <c r="ET49" s="603"/>
      <c r="EU49" s="603"/>
      <c r="EV49" s="603"/>
    </row>
    <row r="53" spans="2:152">
      <c r="B53" s="611"/>
      <c r="C53" s="612"/>
      <c r="D53" s="612"/>
      <c r="E53" s="612"/>
      <c r="F53" s="612"/>
      <c r="G53" s="612"/>
      <c r="H53" s="612"/>
      <c r="I53" s="612"/>
      <c r="J53" s="612"/>
      <c r="K53" s="612"/>
      <c r="L53" s="612"/>
      <c r="M53" s="612"/>
      <c r="N53" s="612"/>
      <c r="O53" s="612"/>
    </row>
    <row r="54" spans="2:152" s="612" customFormat="1" ht="15.75" customHeight="1">
      <c r="B54" s="564"/>
      <c r="C54" s="381"/>
      <c r="D54" s="381"/>
      <c r="E54" s="381"/>
      <c r="F54" s="381"/>
      <c r="G54" s="381"/>
      <c r="H54" s="381"/>
      <c r="I54" s="381"/>
      <c r="J54" s="381"/>
      <c r="K54" s="381"/>
      <c r="L54" s="381"/>
      <c r="M54" s="381"/>
      <c r="N54" s="381"/>
      <c r="O54" s="381"/>
    </row>
    <row r="59" spans="2:152" ht="46.5" customHeight="1"/>
  </sheetData>
  <sheetProtection password="D4BA" sheet="1" objects="1" scenarios="1" insertRows="0"/>
  <pageMargins left="0.70866141732283472" right="0.70866141732283472" top="0.74803149606299213" bottom="0.74803149606299213" header="0.31496062992125984" footer="0.31496062992125984"/>
  <pageSetup paperSize="8" scale="17" fitToHeight="0" orientation="landscape" r:id="rId1"/>
  <drawing r:id="rId2"/>
</worksheet>
</file>

<file path=xl/worksheets/sheet11.xml><?xml version="1.0" encoding="utf-8"?>
<worksheet xmlns="http://schemas.openxmlformats.org/spreadsheetml/2006/main" xmlns:r="http://schemas.openxmlformats.org/officeDocument/2006/relationships">
  <sheetPr codeName="Sheet11">
    <tabColor theme="5"/>
    <pageSetUpPr fitToPage="1"/>
  </sheetPr>
  <dimension ref="A1:XFC162"/>
  <sheetViews>
    <sheetView showGridLines="0" topLeftCell="C18" zoomScale="70" zoomScaleNormal="70" zoomScaleSheetLayoutView="70" zoomScalePageLayoutView="50" workbookViewId="0">
      <selection activeCell="Q65" sqref="Q65"/>
    </sheetView>
  </sheetViews>
  <sheetFormatPr defaultRowHeight="12.75"/>
  <cols>
    <col min="1" max="1" width="38.7109375" style="682" customWidth="1"/>
    <col min="2" max="2" width="90.7109375" style="682" bestFit="1" customWidth="1"/>
    <col min="3" max="3" width="92.42578125" style="609" customWidth="1"/>
    <col min="4" max="4" width="14.7109375" style="609" hidden="1" customWidth="1"/>
    <col min="5" max="5" width="15.42578125" style="609" hidden="1" customWidth="1"/>
    <col min="6" max="6" width="29" style="609" hidden="1" customWidth="1"/>
    <col min="7" max="7" width="67.5703125" style="609" hidden="1" customWidth="1"/>
    <col min="8" max="8" width="21.5703125" style="609" hidden="1" customWidth="1"/>
    <col min="9" max="9" width="82.42578125" style="609" hidden="1" customWidth="1"/>
    <col min="10" max="11" width="19.7109375" style="609" hidden="1" customWidth="1"/>
    <col min="12" max="12" width="18.42578125" style="609" hidden="1" customWidth="1"/>
    <col min="13" max="23" width="18.140625" style="609" customWidth="1"/>
    <col min="24" max="24" width="12.7109375" style="609" customWidth="1"/>
    <col min="25" max="25" width="30.85546875" style="609" customWidth="1"/>
    <col min="26" max="26" width="74.140625" style="603" customWidth="1"/>
    <col min="27" max="27" width="90" style="603" customWidth="1"/>
    <col min="28" max="28" width="14.42578125" style="603" customWidth="1"/>
    <col min="29" max="30" width="14.85546875" style="603" customWidth="1"/>
    <col min="31" max="38" width="14.7109375" style="603" customWidth="1"/>
    <col min="39" max="44" width="12.5703125" style="603" customWidth="1"/>
    <col min="45" max="49" width="12.7109375" style="603" customWidth="1"/>
    <col min="50" max="142" width="12.5703125" style="603" customWidth="1"/>
    <col min="143" max="154" width="12.5703125" style="380" customWidth="1"/>
    <col min="155" max="16384" width="9.140625" style="380"/>
  </cols>
  <sheetData>
    <row r="1" spans="1:16383" ht="24" customHeight="1">
      <c r="A1" s="559"/>
      <c r="B1" s="613" t="s">
        <v>8</v>
      </c>
      <c r="C1" s="614"/>
      <c r="D1" s="614"/>
      <c r="E1" s="614"/>
      <c r="F1" s="614"/>
      <c r="G1" s="614"/>
      <c r="H1" s="614"/>
      <c r="I1" s="614"/>
      <c r="J1" s="614"/>
      <c r="K1" s="614"/>
      <c r="L1" s="614"/>
      <c r="M1" s="614"/>
      <c r="N1" s="614"/>
      <c r="O1" s="614"/>
      <c r="P1" s="614"/>
      <c r="Q1" s="614"/>
      <c r="R1" s="614"/>
      <c r="S1" s="614"/>
      <c r="T1" s="614"/>
      <c r="U1" s="614"/>
      <c r="V1" s="614"/>
      <c r="W1" s="614"/>
      <c r="X1" s="614"/>
      <c r="Y1" s="614"/>
      <c r="Z1" s="614"/>
      <c r="AA1" s="614"/>
      <c r="AB1" s="614"/>
      <c r="AC1" s="614"/>
      <c r="AD1" s="614"/>
      <c r="AE1" s="614"/>
      <c r="AF1" s="614"/>
      <c r="AG1" s="614"/>
      <c r="AH1" s="614"/>
      <c r="AI1" s="614"/>
      <c r="AJ1" s="614"/>
      <c r="AK1" s="614"/>
      <c r="AL1" s="614"/>
      <c r="AM1" s="614"/>
      <c r="AN1" s="614"/>
      <c r="AO1" s="614"/>
      <c r="AP1" s="614"/>
      <c r="AQ1" s="614"/>
      <c r="AR1" s="614"/>
      <c r="AS1" s="614"/>
      <c r="AT1" s="614"/>
      <c r="AU1" s="614"/>
      <c r="AV1" s="614"/>
      <c r="AW1" s="614"/>
      <c r="AX1" s="614"/>
      <c r="AY1" s="615"/>
      <c r="AZ1" s="615"/>
      <c r="BA1" s="615"/>
      <c r="BB1" s="615"/>
      <c r="BC1" s="615"/>
      <c r="BD1" s="615"/>
      <c r="BE1" s="615"/>
      <c r="BF1" s="615"/>
      <c r="BG1" s="615"/>
      <c r="BH1" s="615"/>
      <c r="BI1" s="615"/>
    </row>
    <row r="2" spans="1:16383" ht="24" customHeight="1">
      <c r="A2" s="559"/>
      <c r="B2" s="616"/>
      <c r="C2" s="614"/>
      <c r="D2" s="614"/>
      <c r="E2" s="614"/>
      <c r="F2" s="614"/>
      <c r="G2" s="614"/>
      <c r="H2" s="614"/>
      <c r="I2" s="614"/>
      <c r="J2" s="614"/>
      <c r="K2" s="614"/>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c r="AL2" s="614"/>
      <c r="AM2" s="614"/>
      <c r="AN2" s="614"/>
      <c r="AO2" s="614"/>
      <c r="AP2" s="614"/>
      <c r="AQ2" s="614"/>
      <c r="AR2" s="614"/>
      <c r="AS2" s="614"/>
      <c r="AT2" s="614"/>
      <c r="AU2" s="614"/>
      <c r="AV2" s="614"/>
      <c r="AW2" s="614"/>
      <c r="AX2" s="614"/>
      <c r="AY2" s="615"/>
      <c r="AZ2" s="615"/>
      <c r="BA2" s="615"/>
      <c r="BB2" s="615"/>
      <c r="BC2" s="615"/>
      <c r="BD2" s="615"/>
      <c r="BE2" s="615"/>
      <c r="BF2" s="615"/>
      <c r="BG2" s="615"/>
      <c r="BH2" s="615"/>
      <c r="BI2" s="615"/>
    </row>
    <row r="3" spans="1:16383" ht="24" customHeight="1">
      <c r="A3" s="559"/>
      <c r="B3" s="613" t="s">
        <v>12</v>
      </c>
      <c r="C3" s="614"/>
      <c r="D3" s="614"/>
      <c r="E3" s="614"/>
      <c r="F3" s="614"/>
      <c r="G3" s="614"/>
      <c r="H3" s="614"/>
      <c r="I3" s="614"/>
      <c r="J3" s="614"/>
      <c r="K3" s="614"/>
      <c r="L3" s="614"/>
      <c r="M3" s="614"/>
      <c r="N3" s="614"/>
      <c r="O3" s="614"/>
      <c r="P3" s="614"/>
      <c r="Q3" s="614"/>
      <c r="R3" s="614"/>
      <c r="S3" s="614"/>
      <c r="T3" s="614"/>
      <c r="U3" s="614"/>
      <c r="V3" s="614"/>
      <c r="W3" s="614"/>
      <c r="X3" s="614"/>
      <c r="Y3" s="614"/>
      <c r="Z3" s="614"/>
      <c r="AA3" s="614"/>
      <c r="AB3" s="614"/>
      <c r="AC3" s="614"/>
      <c r="AD3" s="614"/>
      <c r="AE3" s="614"/>
      <c r="AF3" s="614"/>
      <c r="AG3" s="614"/>
      <c r="AH3" s="614"/>
      <c r="AI3" s="614"/>
      <c r="AJ3" s="614"/>
      <c r="AK3" s="614"/>
      <c r="AL3" s="614"/>
      <c r="AM3" s="614"/>
      <c r="AN3" s="614"/>
      <c r="AO3" s="614"/>
      <c r="AP3" s="614"/>
      <c r="AQ3" s="614"/>
      <c r="AR3" s="614"/>
      <c r="AS3" s="614"/>
      <c r="AT3" s="614"/>
      <c r="AU3" s="614"/>
      <c r="AV3" s="614"/>
      <c r="AW3" s="614"/>
      <c r="AX3" s="614"/>
      <c r="AY3" s="615"/>
      <c r="AZ3" s="615"/>
      <c r="BA3" s="615"/>
      <c r="BB3" s="615"/>
      <c r="BC3" s="615"/>
      <c r="BD3" s="615"/>
      <c r="BE3" s="615"/>
      <c r="BF3" s="615"/>
      <c r="BG3" s="615"/>
      <c r="BH3" s="615"/>
      <c r="BI3" s="615"/>
    </row>
    <row r="4" spans="1:16383" ht="24" customHeight="1">
      <c r="A4" s="559"/>
      <c r="B4" s="617" t="s">
        <v>439</v>
      </c>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8"/>
      <c r="AP4" s="618"/>
      <c r="AQ4" s="618"/>
      <c r="AR4" s="618"/>
      <c r="AS4" s="618"/>
      <c r="AT4" s="618"/>
      <c r="AU4" s="618"/>
      <c r="AV4" s="618"/>
      <c r="AW4" s="618"/>
      <c r="AX4" s="618"/>
      <c r="AY4" s="619"/>
      <c r="AZ4" s="619"/>
      <c r="BA4" s="619"/>
      <c r="BB4" s="619"/>
      <c r="BC4" s="619"/>
      <c r="BD4" s="619"/>
      <c r="BE4" s="619"/>
      <c r="BF4" s="619"/>
      <c r="BG4" s="619"/>
      <c r="BH4" s="619"/>
      <c r="BI4" s="619"/>
    </row>
    <row r="5" spans="1:16383">
      <c r="A5" s="559"/>
      <c r="B5" s="559"/>
      <c r="C5" s="559"/>
      <c r="D5" s="559"/>
      <c r="E5" s="559"/>
      <c r="F5" s="559"/>
      <c r="G5" s="559"/>
      <c r="H5" s="559"/>
      <c r="I5" s="559"/>
      <c r="J5" s="559"/>
      <c r="K5" s="559"/>
      <c r="L5" s="559"/>
      <c r="M5" s="559"/>
      <c r="N5" s="559"/>
      <c r="O5" s="559"/>
      <c r="P5" s="559"/>
      <c r="Q5" s="559"/>
      <c r="R5" s="559"/>
      <c r="S5" s="559"/>
      <c r="T5" s="559"/>
      <c r="U5" s="559"/>
      <c r="V5" s="559"/>
      <c r="W5" s="559"/>
      <c r="X5" s="559"/>
      <c r="Y5" s="559"/>
      <c r="Z5" s="559"/>
      <c r="AA5" s="559"/>
      <c r="AB5" s="559"/>
      <c r="AC5" s="559"/>
      <c r="AD5" s="559"/>
      <c r="AE5" s="559"/>
      <c r="AF5" s="559"/>
      <c r="AG5" s="559"/>
      <c r="AH5" s="559"/>
      <c r="AI5" s="559"/>
      <c r="AJ5" s="559"/>
      <c r="AK5" s="559"/>
      <c r="AL5" s="559"/>
      <c r="AM5" s="559"/>
      <c r="AN5" s="559"/>
      <c r="AO5" s="559"/>
      <c r="AP5" s="559"/>
      <c r="AQ5" s="559"/>
      <c r="AR5" s="559"/>
      <c r="AS5" s="559"/>
      <c r="AT5" s="559"/>
      <c r="AU5" s="559"/>
      <c r="AV5" s="559"/>
      <c r="AW5" s="559"/>
      <c r="AX5" s="559"/>
      <c r="AY5" s="559"/>
      <c r="AZ5" s="559"/>
      <c r="BA5" s="559"/>
      <c r="BB5" s="559"/>
      <c r="BC5" s="380"/>
      <c r="BD5" s="380"/>
      <c r="BE5" s="380"/>
      <c r="BF5" s="380"/>
      <c r="BG5" s="380"/>
      <c r="BH5" s="380"/>
      <c r="BI5" s="380"/>
      <c r="BJ5" s="380"/>
      <c r="BK5" s="380"/>
      <c r="BL5" s="380"/>
      <c r="BM5" s="380"/>
      <c r="BN5" s="380"/>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CV5" s="380"/>
      <c r="CW5" s="380"/>
      <c r="CX5" s="380"/>
      <c r="CY5" s="380"/>
      <c r="CZ5" s="380"/>
      <c r="DA5" s="380"/>
      <c r="DB5" s="380"/>
      <c r="DC5" s="380"/>
      <c r="DD5" s="380"/>
      <c r="DE5" s="380"/>
      <c r="DF5" s="380"/>
      <c r="DG5" s="380"/>
      <c r="DH5" s="380"/>
      <c r="DI5" s="380"/>
      <c r="DJ5" s="380"/>
      <c r="DK5" s="380"/>
      <c r="DL5" s="380"/>
      <c r="DM5" s="380"/>
      <c r="DN5" s="380"/>
      <c r="DO5" s="380"/>
      <c r="DP5" s="380"/>
      <c r="DQ5" s="380"/>
      <c r="DR5" s="380"/>
      <c r="DS5" s="380"/>
      <c r="DT5" s="380"/>
      <c r="DU5" s="380"/>
      <c r="DV5" s="380"/>
      <c r="DW5" s="380"/>
      <c r="DX5" s="380"/>
      <c r="DY5" s="380"/>
      <c r="DZ5" s="380"/>
      <c r="EA5" s="380"/>
      <c r="EB5" s="380"/>
      <c r="EC5" s="380"/>
      <c r="ED5" s="380"/>
      <c r="EE5" s="380"/>
      <c r="EF5" s="380"/>
      <c r="EG5" s="380"/>
      <c r="EH5" s="380"/>
      <c r="EI5" s="380"/>
      <c r="EJ5" s="380"/>
      <c r="EK5" s="380"/>
      <c r="EL5" s="380"/>
    </row>
    <row r="6" spans="1:16383" ht="31.5">
      <c r="A6" s="559"/>
      <c r="B6" s="559"/>
      <c r="C6" s="620"/>
      <c r="D6" s="620"/>
      <c r="E6" s="620"/>
      <c r="F6" s="620"/>
      <c r="G6" s="620"/>
      <c r="H6" s="620"/>
      <c r="I6" s="620"/>
      <c r="J6" s="620"/>
      <c r="K6" s="620"/>
      <c r="L6" s="620"/>
      <c r="M6" s="291"/>
      <c r="N6" s="621"/>
      <c r="O6" s="291"/>
      <c r="P6" s="291"/>
      <c r="Q6" s="291"/>
      <c r="R6" s="291"/>
      <c r="S6" s="291"/>
      <c r="T6" s="291"/>
      <c r="U6" s="291"/>
      <c r="V6" s="291"/>
      <c r="W6" s="291"/>
      <c r="X6" s="291"/>
      <c r="Y6" s="291"/>
      <c r="Z6" s="622"/>
      <c r="AA6" s="622"/>
      <c r="AB6" s="622"/>
      <c r="AC6" s="622"/>
      <c r="AD6" s="622"/>
      <c r="AE6" s="622"/>
      <c r="AF6" s="622"/>
      <c r="AG6" s="622"/>
      <c r="AH6" s="622"/>
      <c r="AI6" s="622"/>
      <c r="AJ6" s="622"/>
      <c r="AK6" s="622"/>
      <c r="AL6" s="622"/>
      <c r="AM6" s="622"/>
      <c r="AN6" s="622"/>
      <c r="AO6" s="622"/>
      <c r="AP6" s="622"/>
      <c r="AQ6" s="622"/>
      <c r="AR6" s="622"/>
      <c r="AS6" s="622"/>
      <c r="AT6" s="622"/>
      <c r="AU6" s="622"/>
      <c r="AV6" s="622"/>
      <c r="AW6" s="622"/>
      <c r="AX6" s="622"/>
      <c r="AY6" s="622"/>
      <c r="AZ6" s="622"/>
      <c r="BA6" s="622"/>
      <c r="BB6" s="622"/>
      <c r="BC6" s="380"/>
      <c r="BD6" s="380"/>
      <c r="BE6" s="380"/>
      <c r="BF6" s="380"/>
      <c r="BG6" s="380"/>
      <c r="BH6" s="380"/>
      <c r="BI6" s="380"/>
      <c r="BJ6" s="380"/>
      <c r="BK6" s="380"/>
      <c r="BL6" s="380"/>
      <c r="BM6" s="380"/>
      <c r="BN6" s="380"/>
      <c r="BO6" s="380"/>
      <c r="BP6" s="380"/>
      <c r="BQ6" s="380"/>
      <c r="BR6" s="380"/>
      <c r="BS6" s="380"/>
      <c r="BT6" s="380"/>
      <c r="BU6" s="380"/>
      <c r="BV6" s="380"/>
      <c r="BW6" s="380"/>
      <c r="BX6" s="380"/>
      <c r="BY6" s="380"/>
      <c r="BZ6" s="380"/>
      <c r="CA6" s="380"/>
      <c r="CB6" s="380"/>
      <c r="CC6" s="380"/>
      <c r="CD6" s="380"/>
      <c r="CE6" s="380"/>
      <c r="CF6" s="380"/>
      <c r="CG6" s="380"/>
      <c r="CH6" s="380"/>
      <c r="CI6" s="380"/>
      <c r="CJ6" s="380"/>
      <c r="CK6" s="380"/>
      <c r="CL6" s="380"/>
      <c r="CM6" s="380"/>
      <c r="CN6" s="380"/>
      <c r="CO6" s="380"/>
      <c r="CP6" s="380"/>
      <c r="CQ6" s="380"/>
      <c r="CR6" s="380"/>
      <c r="CS6" s="380"/>
      <c r="CT6" s="380"/>
      <c r="CU6" s="380"/>
      <c r="CV6" s="380"/>
      <c r="CW6" s="380"/>
      <c r="CX6" s="380"/>
      <c r="CY6" s="380"/>
      <c r="CZ6" s="380"/>
      <c r="DA6" s="380"/>
      <c r="DB6" s="380"/>
      <c r="DC6" s="380"/>
      <c r="DD6" s="380"/>
      <c r="DE6" s="380"/>
      <c r="DF6" s="380"/>
      <c r="DG6" s="380"/>
      <c r="DH6" s="380"/>
      <c r="DI6" s="380"/>
      <c r="DJ6" s="380"/>
      <c r="DK6" s="380"/>
      <c r="DL6" s="380"/>
      <c r="DM6" s="380"/>
      <c r="DN6" s="380"/>
      <c r="DO6" s="380"/>
      <c r="DP6" s="380"/>
      <c r="DQ6" s="380"/>
      <c r="DR6" s="380"/>
      <c r="DS6" s="380"/>
      <c r="DT6" s="380"/>
      <c r="DU6" s="380"/>
      <c r="DV6" s="380"/>
      <c r="DW6" s="380"/>
      <c r="DX6" s="380"/>
      <c r="DY6" s="380"/>
      <c r="DZ6" s="380"/>
      <c r="EA6" s="380"/>
      <c r="EB6" s="380"/>
      <c r="EC6" s="380"/>
      <c r="ED6" s="380"/>
      <c r="EE6" s="380"/>
      <c r="EF6" s="380"/>
      <c r="EG6" s="380"/>
      <c r="EH6" s="380"/>
      <c r="EI6" s="380"/>
      <c r="EJ6" s="380"/>
      <c r="EK6" s="380"/>
      <c r="EL6" s="380"/>
    </row>
    <row r="7" spans="1:16383">
      <c r="A7" s="559"/>
      <c r="B7" s="559"/>
      <c r="C7" s="564"/>
      <c r="D7" s="564"/>
      <c r="E7" s="564"/>
      <c r="F7" s="564"/>
      <c r="G7" s="564"/>
      <c r="H7" s="564"/>
      <c r="I7" s="564"/>
      <c r="J7" s="564"/>
      <c r="K7" s="564"/>
      <c r="L7" s="564"/>
      <c r="M7" s="564"/>
      <c r="N7" s="564"/>
      <c r="O7" s="564"/>
      <c r="P7" s="564"/>
      <c r="Q7" s="564"/>
      <c r="R7" s="564"/>
      <c r="S7" s="564"/>
      <c r="T7" s="564"/>
      <c r="U7" s="564"/>
      <c r="V7" s="564"/>
      <c r="W7" s="564"/>
      <c r="X7" s="564"/>
      <c r="Y7" s="564"/>
      <c r="Z7" s="380"/>
      <c r="AA7" s="380"/>
      <c r="AB7" s="380"/>
      <c r="AC7" s="380"/>
      <c r="AD7" s="380"/>
      <c r="AE7" s="380"/>
      <c r="AF7" s="380"/>
      <c r="AG7" s="380"/>
      <c r="AH7" s="380"/>
      <c r="AI7" s="380"/>
      <c r="AJ7" s="380"/>
      <c r="AK7" s="380"/>
      <c r="AL7" s="380"/>
      <c r="AM7" s="380"/>
      <c r="AN7" s="380"/>
      <c r="AO7" s="380"/>
      <c r="AP7" s="380"/>
      <c r="AQ7" s="380"/>
      <c r="AR7" s="380"/>
      <c r="AS7" s="380"/>
      <c r="AT7" s="380"/>
      <c r="AU7" s="380"/>
      <c r="AV7" s="380"/>
      <c r="AW7" s="380"/>
      <c r="AX7" s="380"/>
      <c r="AY7" s="380"/>
      <c r="AZ7" s="380"/>
      <c r="BA7" s="380"/>
      <c r="BB7" s="380"/>
      <c r="BC7" s="380"/>
      <c r="BD7" s="380"/>
      <c r="BE7" s="380"/>
      <c r="BF7" s="380"/>
      <c r="BG7" s="380"/>
      <c r="BH7" s="380"/>
      <c r="BI7" s="380"/>
      <c r="BJ7" s="380"/>
      <c r="BK7" s="380"/>
      <c r="BL7" s="380"/>
      <c r="BM7" s="380"/>
      <c r="BN7" s="380"/>
      <c r="BO7" s="380"/>
      <c r="BP7" s="380"/>
      <c r="BQ7" s="380"/>
      <c r="BR7" s="380"/>
      <c r="BS7" s="380"/>
      <c r="BT7" s="380"/>
      <c r="BU7" s="380"/>
      <c r="BV7" s="380"/>
      <c r="BW7" s="380"/>
      <c r="BX7" s="380"/>
      <c r="BY7" s="380"/>
      <c r="BZ7" s="380"/>
      <c r="CA7" s="380"/>
      <c r="CB7" s="380"/>
      <c r="CC7" s="380"/>
      <c r="CD7" s="380"/>
      <c r="CE7" s="380"/>
      <c r="CF7" s="380"/>
      <c r="CG7" s="380"/>
      <c r="CH7" s="380"/>
      <c r="CI7" s="380"/>
      <c r="CJ7" s="380"/>
      <c r="CK7" s="380"/>
      <c r="CL7" s="380"/>
      <c r="CM7" s="380"/>
      <c r="CN7" s="380"/>
      <c r="CO7" s="380"/>
      <c r="CP7" s="380"/>
      <c r="CQ7" s="380"/>
      <c r="CR7" s="380"/>
      <c r="CS7" s="380"/>
      <c r="CT7" s="380"/>
      <c r="CU7" s="380"/>
      <c r="CV7" s="380"/>
      <c r="CW7" s="380"/>
      <c r="CX7" s="380"/>
      <c r="CY7" s="380"/>
      <c r="CZ7" s="380"/>
      <c r="DA7" s="380"/>
      <c r="DB7" s="380"/>
      <c r="DC7" s="380"/>
      <c r="DD7" s="380"/>
      <c r="DE7" s="380"/>
      <c r="DF7" s="380"/>
      <c r="DG7" s="380"/>
      <c r="DH7" s="380"/>
      <c r="DI7" s="380"/>
      <c r="DJ7" s="380"/>
      <c r="DK7" s="380"/>
      <c r="DL7" s="380"/>
      <c r="DM7" s="380"/>
      <c r="DN7" s="380"/>
      <c r="DO7" s="380"/>
      <c r="DP7" s="380"/>
      <c r="DQ7" s="380"/>
      <c r="DR7" s="380"/>
      <c r="DS7" s="380"/>
      <c r="DT7" s="380"/>
      <c r="DU7" s="380"/>
      <c r="DV7" s="380"/>
      <c r="DW7" s="380"/>
      <c r="DX7" s="380"/>
      <c r="DY7" s="380"/>
      <c r="DZ7" s="380"/>
      <c r="EA7" s="380"/>
      <c r="EB7" s="380"/>
      <c r="EC7" s="380"/>
      <c r="ED7" s="380"/>
      <c r="EE7" s="380"/>
      <c r="EF7" s="380"/>
      <c r="EG7" s="380"/>
      <c r="EH7" s="380"/>
      <c r="EI7" s="380"/>
      <c r="EJ7" s="380"/>
      <c r="EK7" s="380"/>
      <c r="EL7" s="380"/>
    </row>
    <row r="8" spans="1:16383" s="623" customFormat="1" ht="15" customHeight="1">
      <c r="B8" s="559"/>
      <c r="M8" s="1905"/>
      <c r="N8" s="1905"/>
      <c r="O8" s="1905"/>
      <c r="P8" s="1905"/>
      <c r="Q8" s="1905"/>
      <c r="R8" s="1905"/>
      <c r="S8" s="1905"/>
      <c r="T8" s="1905"/>
      <c r="U8" s="1905"/>
      <c r="V8" s="1905"/>
      <c r="W8" s="1905"/>
      <c r="X8" s="1905"/>
      <c r="Y8" s="1905"/>
      <c r="Z8" s="380"/>
      <c r="AA8" s="380"/>
      <c r="AB8" s="1905"/>
      <c r="AC8" s="1905"/>
      <c r="AD8" s="1905"/>
      <c r="AE8" s="1905"/>
      <c r="AF8" s="1905"/>
      <c r="AG8" s="1905"/>
      <c r="AH8" s="1905"/>
      <c r="AI8" s="1905"/>
      <c r="AJ8" s="1905"/>
      <c r="AK8" s="1905"/>
      <c r="AL8" s="1905"/>
      <c r="AM8" s="1905"/>
      <c r="AN8" s="1905"/>
      <c r="AO8" s="1905"/>
      <c r="AP8" s="1905"/>
      <c r="AQ8" s="1905"/>
      <c r="AR8" s="380"/>
      <c r="AS8" s="1905"/>
      <c r="AT8" s="1905"/>
      <c r="AU8" s="1905"/>
      <c r="AV8" s="1905"/>
      <c r="AW8" s="1905"/>
      <c r="AX8" s="1905"/>
      <c r="AY8" s="1905"/>
      <c r="AZ8" s="1905"/>
      <c r="BA8" s="1905"/>
      <c r="BB8" s="1905"/>
      <c r="BD8" s="1905"/>
      <c r="BE8" s="1905"/>
      <c r="BF8" s="1905"/>
      <c r="BG8" s="1905"/>
      <c r="BH8" s="1905"/>
      <c r="BI8" s="1905"/>
      <c r="BJ8" s="1905"/>
      <c r="BK8" s="1905"/>
      <c r="BL8" s="1905"/>
      <c r="BM8" s="1905"/>
      <c r="BO8" s="1905"/>
      <c r="BP8" s="1905"/>
      <c r="BQ8" s="1905"/>
      <c r="BR8" s="1905"/>
      <c r="BS8" s="1905"/>
      <c r="BT8" s="1905"/>
      <c r="BU8" s="1905"/>
      <c r="BV8" s="1905"/>
      <c r="BW8" s="1905"/>
      <c r="BX8" s="1905"/>
      <c r="BZ8" s="2966"/>
      <c r="CA8" s="2966"/>
      <c r="CB8" s="2966"/>
      <c r="CC8" s="2966"/>
      <c r="CD8" s="2966"/>
      <c r="CE8" s="2966"/>
      <c r="CF8" s="2966"/>
      <c r="CG8" s="2966"/>
      <c r="CH8" s="2966"/>
      <c r="CI8" s="2966"/>
      <c r="CK8" s="2966"/>
      <c r="CL8" s="2966"/>
      <c r="CM8" s="2966"/>
      <c r="CN8" s="2966"/>
      <c r="CO8" s="2966"/>
      <c r="CP8" s="2966"/>
      <c r="CQ8" s="2966"/>
      <c r="CR8" s="2966"/>
      <c r="CS8" s="2966"/>
      <c r="CT8" s="2966"/>
      <c r="CV8" s="2966"/>
      <c r="CW8" s="2966"/>
      <c r="CX8" s="2966"/>
      <c r="CY8" s="2966"/>
      <c r="CZ8" s="2966"/>
      <c r="DA8" s="2966"/>
      <c r="DB8" s="2966"/>
      <c r="DC8" s="2966"/>
      <c r="DD8" s="2966"/>
      <c r="DE8" s="2966"/>
      <c r="DG8" s="2966"/>
      <c r="DH8" s="2966"/>
      <c r="DI8" s="2966"/>
      <c r="DJ8" s="2966"/>
      <c r="DK8" s="2966"/>
      <c r="DL8" s="2966"/>
      <c r="DM8" s="2966"/>
      <c r="DN8" s="2966"/>
      <c r="DO8" s="2966"/>
      <c r="DP8" s="2966"/>
      <c r="DR8" s="2966"/>
      <c r="DS8" s="2966"/>
      <c r="DT8" s="2966"/>
      <c r="DU8" s="2966"/>
      <c r="DV8" s="2966"/>
      <c r="DW8" s="2966"/>
      <c r="DX8" s="2966"/>
      <c r="DY8" s="2966"/>
      <c r="DZ8" s="2966"/>
      <c r="EA8" s="2966"/>
      <c r="EC8" s="2966"/>
      <c r="ED8" s="2966"/>
      <c r="EE8" s="2966"/>
      <c r="EF8" s="2966"/>
      <c r="EG8" s="2966"/>
      <c r="EH8" s="2966"/>
      <c r="EI8" s="2966"/>
      <c r="EJ8" s="2966"/>
      <c r="EK8" s="2966"/>
      <c r="EL8" s="2966"/>
    </row>
    <row r="9" spans="1:16383" s="623" customFormat="1" ht="18">
      <c r="A9" s="565" t="s">
        <v>440</v>
      </c>
      <c r="B9" s="624"/>
      <c r="C9" s="625"/>
      <c r="D9" s="625"/>
      <c r="E9" s="625"/>
      <c r="F9" s="625"/>
      <c r="G9" s="625"/>
      <c r="H9" s="625"/>
      <c r="I9" s="625"/>
      <c r="J9" s="625"/>
      <c r="K9" s="625"/>
      <c r="L9" s="625"/>
      <c r="M9" s="625"/>
      <c r="N9" s="625"/>
      <c r="O9" s="625"/>
      <c r="P9" s="625"/>
      <c r="Q9" s="625"/>
      <c r="R9" s="625"/>
      <c r="S9" s="625"/>
      <c r="T9" s="625"/>
      <c r="U9" s="625"/>
      <c r="V9" s="625"/>
      <c r="W9" s="625"/>
      <c r="X9" s="611"/>
      <c r="AM9" s="626"/>
      <c r="AN9" s="626"/>
      <c r="AO9" s="626"/>
      <c r="AP9" s="626"/>
      <c r="AQ9" s="627"/>
      <c r="AR9" s="603"/>
      <c r="AS9" s="626"/>
      <c r="AT9" s="626"/>
      <c r="AU9" s="626"/>
      <c r="AV9" s="626"/>
      <c r="AW9" s="626"/>
      <c r="AX9" s="626"/>
      <c r="AY9" s="626"/>
      <c r="AZ9" s="626"/>
      <c r="BA9" s="626"/>
      <c r="BB9" s="627"/>
      <c r="BC9" s="627"/>
      <c r="BD9" s="626"/>
      <c r="BE9" s="626"/>
      <c r="BF9" s="626"/>
      <c r="BG9" s="626"/>
      <c r="BH9" s="626"/>
      <c r="BI9" s="626"/>
      <c r="BJ9" s="626"/>
      <c r="BK9" s="626"/>
      <c r="BL9" s="626"/>
      <c r="BM9" s="627"/>
      <c r="BN9" s="627"/>
      <c r="BO9" s="626"/>
      <c r="BP9" s="626"/>
      <c r="BQ9" s="626"/>
      <c r="BR9" s="626"/>
      <c r="BS9" s="626"/>
      <c r="BT9" s="626"/>
      <c r="BU9" s="626"/>
      <c r="BV9" s="626"/>
      <c r="BW9" s="626"/>
      <c r="BX9" s="627"/>
      <c r="BY9" s="627"/>
      <c r="BZ9" s="626"/>
      <c r="CA9" s="626"/>
      <c r="CB9" s="626"/>
      <c r="CC9" s="626"/>
      <c r="CD9" s="626"/>
      <c r="CE9" s="626"/>
      <c r="CF9" s="626"/>
      <c r="CG9" s="626"/>
      <c r="CH9" s="626"/>
      <c r="CI9" s="627"/>
      <c r="CJ9" s="627"/>
      <c r="CK9" s="626"/>
      <c r="CL9" s="626"/>
      <c r="CM9" s="626"/>
      <c r="CN9" s="626"/>
      <c r="CO9" s="626"/>
      <c r="CP9" s="626"/>
      <c r="CQ9" s="626"/>
      <c r="CR9" s="626"/>
      <c r="CS9" s="626"/>
      <c r="CT9" s="627"/>
      <c r="CU9" s="627"/>
      <c r="CV9" s="626"/>
      <c r="CW9" s="626"/>
      <c r="CX9" s="626"/>
      <c r="CY9" s="626"/>
      <c r="CZ9" s="626"/>
      <c r="DA9" s="626"/>
      <c r="DB9" s="626"/>
      <c r="DC9" s="626"/>
      <c r="DD9" s="626"/>
      <c r="DE9" s="627"/>
      <c r="DF9" s="627"/>
      <c r="DG9" s="626"/>
      <c r="DH9" s="626"/>
      <c r="DI9" s="626"/>
      <c r="DJ9" s="626"/>
      <c r="DK9" s="626"/>
      <c r="DL9" s="626"/>
      <c r="DM9" s="626"/>
      <c r="DN9" s="626"/>
      <c r="DO9" s="626"/>
      <c r="DP9" s="627"/>
      <c r="DQ9" s="627"/>
      <c r="DR9" s="626"/>
      <c r="DS9" s="626"/>
      <c r="DT9" s="626"/>
      <c r="DU9" s="626"/>
      <c r="DV9" s="626"/>
      <c r="DW9" s="626"/>
      <c r="DX9" s="626"/>
      <c r="DY9" s="626"/>
      <c r="DZ9" s="626"/>
      <c r="EA9" s="627"/>
      <c r="EB9" s="627"/>
      <c r="EC9" s="626"/>
      <c r="ED9" s="626"/>
      <c r="EE9" s="626"/>
      <c r="EF9" s="626"/>
      <c r="EG9" s="626"/>
      <c r="EH9" s="626"/>
      <c r="EI9" s="626"/>
      <c r="EJ9" s="626"/>
      <c r="EK9" s="626"/>
      <c r="EL9" s="627"/>
    </row>
    <row r="10" spans="1:16383" s="623" customFormat="1" ht="18" hidden="1">
      <c r="A10" s="141" t="s">
        <v>86</v>
      </c>
      <c r="B10" s="142"/>
      <c r="C10" s="142"/>
      <c r="D10" s="142">
        <v>1</v>
      </c>
      <c r="E10" s="142"/>
      <c r="F10" s="143"/>
      <c r="G10" s="144"/>
      <c r="H10" s="143"/>
      <c r="I10" s="142"/>
      <c r="J10" s="142"/>
      <c r="K10" s="142"/>
      <c r="L10" s="140"/>
      <c r="M10" s="140"/>
      <c r="N10" s="140"/>
      <c r="O10" s="140"/>
      <c r="P10" s="140"/>
      <c r="Q10" s="140"/>
      <c r="R10" s="140"/>
      <c r="S10" s="140"/>
      <c r="T10" s="140"/>
      <c r="U10" s="140"/>
      <c r="V10" s="140"/>
      <c r="W10" s="140"/>
      <c r="X10" s="142"/>
      <c r="Y10" s="142">
        <v>1</v>
      </c>
      <c r="Z10" s="142"/>
      <c r="AA10" s="143"/>
      <c r="AB10" s="144"/>
      <c r="AC10" s="143"/>
      <c r="AD10" s="142"/>
      <c r="AE10" s="142"/>
      <c r="AF10" s="142"/>
      <c r="AG10" s="140"/>
      <c r="AH10" s="140"/>
      <c r="AI10" s="140"/>
      <c r="AJ10" s="140"/>
      <c r="AK10" s="140"/>
      <c r="AL10" s="140"/>
      <c r="AM10" s="140"/>
      <c r="AN10" s="140"/>
      <c r="AO10" s="140"/>
      <c r="AP10" s="140"/>
      <c r="AQ10" s="140"/>
      <c r="AR10" s="140"/>
      <c r="AS10" s="142"/>
      <c r="AT10" s="142"/>
      <c r="AU10" s="142"/>
      <c r="AV10" s="143"/>
      <c r="AW10" s="144"/>
      <c r="AX10" s="143"/>
      <c r="AY10" s="142"/>
      <c r="AZ10" s="142"/>
      <c r="BA10" s="142"/>
      <c r="BB10" s="140"/>
      <c r="BC10" s="140"/>
      <c r="BD10" s="140"/>
      <c r="BE10" s="140"/>
      <c r="BF10" s="140"/>
      <c r="BG10" s="140"/>
      <c r="BH10" s="140"/>
      <c r="BI10" s="140"/>
      <c r="BJ10" s="140"/>
      <c r="BK10" s="140"/>
      <c r="BL10" s="140"/>
      <c r="BM10" s="140"/>
      <c r="BN10" s="140"/>
      <c r="BO10" s="145"/>
      <c r="BP10" s="146"/>
      <c r="BQ10" s="146"/>
      <c r="BR10" s="147"/>
      <c r="BS10" s="147"/>
      <c r="BT10" s="147"/>
      <c r="BU10" s="147"/>
      <c r="BV10" s="147"/>
      <c r="BW10" s="147"/>
      <c r="BX10" s="147"/>
      <c r="BY10" s="146"/>
      <c r="BZ10" s="146"/>
      <c r="CA10" s="146"/>
      <c r="CB10" s="146"/>
      <c r="CC10" s="146"/>
      <c r="CD10" s="146"/>
      <c r="CE10" s="146"/>
      <c r="CF10" s="146"/>
      <c r="CG10" s="146"/>
      <c r="CH10" s="146"/>
      <c r="CI10" s="146"/>
      <c r="CJ10" s="146"/>
      <c r="CK10" s="146"/>
      <c r="CL10" s="146"/>
      <c r="CM10" s="146"/>
      <c r="CN10" s="146"/>
      <c r="CO10" s="146"/>
      <c r="CP10" s="148"/>
      <c r="CQ10" s="146"/>
      <c r="CR10" s="146"/>
      <c r="CS10" s="146"/>
      <c r="CT10" s="146"/>
      <c r="CU10" s="146"/>
      <c r="CV10" s="146"/>
      <c r="CW10" s="140"/>
      <c r="CX10" s="149"/>
      <c r="CY10" s="149"/>
      <c r="CZ10" s="149"/>
      <c r="DA10" s="149"/>
      <c r="DB10" s="149"/>
      <c r="DC10" s="149"/>
      <c r="DD10" s="149"/>
      <c r="DE10" s="149"/>
      <c r="DF10" s="149"/>
      <c r="DG10" s="149"/>
      <c r="DH10" s="149"/>
      <c r="DI10" s="149"/>
      <c r="DJ10" s="149"/>
      <c r="DK10" s="149"/>
      <c r="DL10" s="149"/>
      <c r="DM10" s="149"/>
      <c r="DN10" s="149"/>
      <c r="DO10" s="149"/>
      <c r="DP10" s="149"/>
      <c r="DQ10" s="149"/>
      <c r="DR10" s="149"/>
      <c r="DS10" s="149"/>
      <c r="DT10" s="149"/>
      <c r="DU10" s="149"/>
      <c r="DV10" s="149"/>
      <c r="DW10" s="149"/>
      <c r="DX10" s="149"/>
      <c r="DY10" s="149"/>
      <c r="DZ10" s="149"/>
      <c r="EA10" s="149"/>
      <c r="EB10" s="149"/>
      <c r="EC10" s="149"/>
      <c r="ED10" s="149"/>
      <c r="EE10" s="149"/>
      <c r="EF10" s="149"/>
      <c r="EG10" s="149"/>
      <c r="EH10" s="149"/>
      <c r="EI10" s="149"/>
      <c r="EJ10" s="149"/>
      <c r="EK10" s="149"/>
      <c r="EL10" s="149"/>
      <c r="EM10" s="149"/>
      <c r="EN10" s="149"/>
      <c r="EO10" s="149"/>
      <c r="EP10" s="149"/>
      <c r="EQ10" s="149"/>
      <c r="ER10" s="149"/>
      <c r="ES10" s="149"/>
      <c r="ET10" s="149"/>
      <c r="EU10" s="149"/>
      <c r="EV10" s="149"/>
      <c r="EW10" s="149"/>
      <c r="EX10" s="149"/>
      <c r="EY10" s="149"/>
      <c r="EZ10" s="149"/>
      <c r="FA10" s="149"/>
      <c r="FB10" s="149"/>
      <c r="FC10" s="149"/>
      <c r="FD10" s="149"/>
      <c r="FE10" s="149"/>
      <c r="FF10" s="149"/>
      <c r="FG10" s="149"/>
      <c r="FH10" s="149"/>
      <c r="FI10" s="149"/>
      <c r="FJ10" s="149"/>
      <c r="FK10" s="149"/>
      <c r="FL10" s="149"/>
      <c r="FM10" s="149"/>
      <c r="FN10" s="149"/>
      <c r="FO10" s="149"/>
      <c r="FP10" s="149"/>
      <c r="FQ10" s="149"/>
      <c r="FR10" s="149"/>
      <c r="FS10" s="149"/>
      <c r="FT10" s="149"/>
      <c r="FU10" s="149"/>
      <c r="FV10" s="149"/>
      <c r="FW10" s="149"/>
      <c r="FX10" s="149"/>
      <c r="FY10" s="149"/>
      <c r="FZ10" s="149"/>
      <c r="GA10" s="149"/>
      <c r="GB10" s="149"/>
      <c r="GC10" s="149"/>
      <c r="GD10" s="149"/>
      <c r="GE10" s="149"/>
      <c r="GF10" s="149"/>
      <c r="GG10" s="149"/>
      <c r="GH10" s="149"/>
      <c r="GI10" s="149"/>
      <c r="GJ10" s="149"/>
      <c r="GK10" s="149"/>
      <c r="GL10" s="149"/>
      <c r="GM10" s="149"/>
      <c r="GN10" s="149"/>
      <c r="GO10" s="149"/>
      <c r="GP10" s="149"/>
      <c r="GQ10" s="149"/>
      <c r="GR10" s="149"/>
      <c r="GS10" s="149"/>
      <c r="GT10" s="149"/>
      <c r="GU10" s="149"/>
      <c r="GV10" s="149"/>
      <c r="GW10" s="149"/>
      <c r="GX10" s="149"/>
      <c r="GY10" s="149"/>
      <c r="GZ10" s="149"/>
      <c r="HA10" s="149"/>
      <c r="HB10" s="149"/>
      <c r="HC10" s="149"/>
      <c r="HD10" s="149"/>
      <c r="HE10" s="149"/>
      <c r="HF10" s="149"/>
      <c r="HG10" s="149"/>
      <c r="HH10" s="149"/>
      <c r="HI10" s="149"/>
      <c r="HJ10" s="149"/>
      <c r="HK10" s="149"/>
      <c r="HL10" s="149"/>
      <c r="HM10" s="149"/>
      <c r="HN10" s="149"/>
      <c r="HO10" s="149"/>
      <c r="HP10" s="149"/>
      <c r="HQ10" s="149"/>
      <c r="HR10" s="149"/>
      <c r="HS10" s="149"/>
      <c r="HT10" s="149"/>
      <c r="HU10" s="149"/>
      <c r="HV10" s="149"/>
      <c r="HW10" s="149"/>
      <c r="HX10" s="149"/>
      <c r="HY10" s="149"/>
      <c r="HZ10" s="149"/>
      <c r="IA10" s="149"/>
      <c r="IB10" s="149"/>
      <c r="IC10" s="149"/>
      <c r="ID10" s="149"/>
      <c r="IE10" s="149"/>
      <c r="IF10" s="149"/>
      <c r="IG10" s="149"/>
      <c r="IH10" s="149"/>
      <c r="II10" s="149"/>
      <c r="IJ10" s="149"/>
      <c r="IK10" s="149"/>
      <c r="IL10" s="149"/>
      <c r="IM10" s="149"/>
      <c r="IN10" s="149"/>
      <c r="IO10" s="149"/>
      <c r="IP10" s="149"/>
      <c r="IQ10" s="149"/>
      <c r="IR10" s="149"/>
      <c r="IS10" s="149"/>
      <c r="IT10" s="149"/>
      <c r="IU10" s="149"/>
      <c r="IV10" s="149"/>
      <c r="IW10" s="149"/>
      <c r="IX10" s="149"/>
      <c r="IY10" s="149"/>
      <c r="IZ10" s="149"/>
      <c r="JA10" s="149"/>
      <c r="JB10" s="149"/>
      <c r="JC10" s="149"/>
      <c r="JD10" s="149"/>
      <c r="JE10" s="149"/>
      <c r="JF10" s="149"/>
      <c r="JG10" s="149"/>
      <c r="JH10" s="149"/>
      <c r="JI10" s="149"/>
      <c r="JJ10" s="149"/>
      <c r="JK10" s="149"/>
      <c r="JL10" s="149"/>
      <c r="JM10" s="149"/>
      <c r="JN10" s="149"/>
      <c r="JO10" s="149"/>
      <c r="JP10" s="149"/>
      <c r="JQ10" s="149"/>
      <c r="JR10" s="149"/>
      <c r="JS10" s="149"/>
      <c r="JT10" s="149"/>
      <c r="JU10" s="149"/>
      <c r="JV10" s="149"/>
      <c r="JW10" s="149"/>
      <c r="JX10" s="149"/>
      <c r="JY10" s="149"/>
      <c r="JZ10" s="149"/>
      <c r="KA10" s="149"/>
      <c r="KB10" s="149"/>
      <c r="KC10" s="149"/>
      <c r="KD10" s="149"/>
      <c r="KE10" s="149"/>
      <c r="KF10" s="149"/>
      <c r="KG10" s="149"/>
      <c r="KH10" s="149"/>
      <c r="KI10" s="149"/>
      <c r="KJ10" s="149"/>
      <c r="KK10" s="149"/>
      <c r="KL10" s="149"/>
      <c r="KM10" s="149"/>
      <c r="KN10" s="149"/>
      <c r="KO10" s="149"/>
      <c r="KP10" s="149"/>
      <c r="KQ10" s="149"/>
      <c r="KR10" s="149"/>
      <c r="KS10" s="149"/>
      <c r="KT10" s="149"/>
      <c r="KU10" s="149"/>
      <c r="KV10" s="149"/>
      <c r="KW10" s="149"/>
      <c r="KX10" s="149"/>
      <c r="KY10" s="149"/>
      <c r="KZ10" s="149"/>
      <c r="LA10" s="149"/>
      <c r="LB10" s="149"/>
      <c r="LC10" s="149"/>
      <c r="LD10" s="149"/>
      <c r="LE10" s="149"/>
      <c r="LF10" s="149"/>
      <c r="LG10" s="149"/>
      <c r="LH10" s="149"/>
      <c r="LI10" s="149"/>
      <c r="LJ10" s="149"/>
      <c r="LK10" s="149"/>
      <c r="LL10" s="149"/>
      <c r="LM10" s="149"/>
      <c r="LN10" s="149"/>
      <c r="LO10" s="149"/>
      <c r="LP10" s="149"/>
      <c r="LQ10" s="149"/>
      <c r="LR10" s="149"/>
      <c r="LS10" s="149"/>
      <c r="LT10" s="149"/>
      <c r="LU10" s="149"/>
      <c r="LV10" s="149"/>
      <c r="LW10" s="149"/>
      <c r="LX10" s="149"/>
      <c r="LY10" s="149"/>
      <c r="LZ10" s="149"/>
      <c r="MA10" s="149"/>
      <c r="MB10" s="149"/>
      <c r="MC10" s="149"/>
      <c r="MD10" s="149"/>
      <c r="ME10" s="149"/>
      <c r="MF10" s="149"/>
      <c r="MG10" s="149"/>
      <c r="MH10" s="149"/>
      <c r="MI10" s="149"/>
      <c r="MJ10" s="149"/>
      <c r="MK10" s="149"/>
      <c r="ML10" s="149"/>
      <c r="MM10" s="149"/>
      <c r="MN10" s="149"/>
      <c r="MO10" s="149"/>
      <c r="MP10" s="149"/>
      <c r="MQ10" s="149"/>
      <c r="MR10" s="149"/>
      <c r="MS10" s="149"/>
      <c r="MT10" s="149"/>
      <c r="MU10" s="149"/>
      <c r="MV10" s="149"/>
      <c r="MW10" s="149"/>
      <c r="MX10" s="149"/>
      <c r="MY10" s="149"/>
      <c r="MZ10" s="149"/>
      <c r="NA10" s="149"/>
      <c r="NB10" s="149"/>
      <c r="NC10" s="149"/>
      <c r="ND10" s="149"/>
      <c r="NE10" s="149"/>
      <c r="NF10" s="149"/>
      <c r="NG10" s="149"/>
      <c r="NH10" s="149"/>
      <c r="NI10" s="149"/>
      <c r="NJ10" s="149"/>
      <c r="NK10" s="149"/>
      <c r="NL10" s="149"/>
      <c r="NM10" s="149"/>
      <c r="NN10" s="149"/>
      <c r="NO10" s="149"/>
      <c r="NP10" s="149"/>
      <c r="NQ10" s="149"/>
      <c r="NR10" s="149"/>
      <c r="NS10" s="149"/>
      <c r="NT10" s="149"/>
      <c r="NU10" s="149"/>
      <c r="NV10" s="149"/>
      <c r="NW10" s="149"/>
      <c r="NX10" s="149"/>
      <c r="NY10" s="149"/>
      <c r="NZ10" s="149"/>
      <c r="OA10" s="149"/>
      <c r="OB10" s="149"/>
      <c r="OC10" s="149"/>
      <c r="OD10" s="149"/>
      <c r="OE10" s="149"/>
      <c r="OF10" s="149"/>
      <c r="OG10" s="149"/>
      <c r="OH10" s="149"/>
      <c r="OI10" s="149"/>
      <c r="OJ10" s="149"/>
      <c r="OK10" s="149"/>
      <c r="OL10" s="149"/>
      <c r="OM10" s="149"/>
      <c r="ON10" s="149"/>
      <c r="OO10" s="149"/>
      <c r="OP10" s="149"/>
      <c r="OQ10" s="149"/>
      <c r="OR10" s="149"/>
      <c r="OS10" s="149"/>
      <c r="OT10" s="149"/>
      <c r="OU10" s="149"/>
      <c r="OV10" s="149"/>
      <c r="OW10" s="149"/>
      <c r="OX10" s="149"/>
      <c r="OY10" s="149"/>
      <c r="OZ10" s="149"/>
      <c r="PA10" s="149"/>
      <c r="PB10" s="149"/>
      <c r="PC10" s="149"/>
      <c r="PD10" s="149"/>
      <c r="PE10" s="149"/>
      <c r="PF10" s="149"/>
      <c r="PG10" s="149"/>
      <c r="PH10" s="149"/>
      <c r="PI10" s="149"/>
      <c r="PJ10" s="149"/>
      <c r="PK10" s="149"/>
      <c r="PL10" s="149"/>
      <c r="PM10" s="149"/>
      <c r="PN10" s="149"/>
      <c r="PO10" s="149"/>
      <c r="PP10" s="149"/>
      <c r="PQ10" s="149"/>
      <c r="PR10" s="149"/>
      <c r="PS10" s="149"/>
      <c r="PT10" s="149"/>
      <c r="PU10" s="149"/>
      <c r="PV10" s="149"/>
      <c r="PW10" s="149"/>
      <c r="PX10" s="149"/>
      <c r="PY10" s="149"/>
      <c r="PZ10" s="149"/>
      <c r="QA10" s="149"/>
      <c r="QB10" s="149"/>
      <c r="QC10" s="149"/>
      <c r="QD10" s="149"/>
      <c r="QE10" s="149"/>
      <c r="QF10" s="149"/>
      <c r="QG10" s="149"/>
      <c r="QH10" s="149"/>
      <c r="QI10" s="149"/>
      <c r="QJ10" s="149"/>
      <c r="QK10" s="149"/>
      <c r="QL10" s="149"/>
      <c r="QM10" s="149"/>
      <c r="QN10" s="149"/>
      <c r="QO10" s="149"/>
      <c r="QP10" s="149"/>
      <c r="QQ10" s="149"/>
      <c r="QR10" s="149"/>
      <c r="QS10" s="149"/>
      <c r="QT10" s="149"/>
      <c r="QU10" s="149"/>
      <c r="QV10" s="149"/>
      <c r="QW10" s="149"/>
      <c r="QX10" s="149"/>
      <c r="QY10" s="149"/>
      <c r="QZ10" s="149"/>
      <c r="RA10" s="149"/>
      <c r="RB10" s="149"/>
      <c r="RC10" s="149"/>
      <c r="RD10" s="149"/>
      <c r="RE10" s="149"/>
      <c r="RF10" s="149"/>
      <c r="RG10" s="149"/>
      <c r="RH10" s="149"/>
      <c r="RI10" s="149"/>
      <c r="RJ10" s="149"/>
      <c r="RK10" s="149"/>
      <c r="RL10" s="149"/>
      <c r="RM10" s="149"/>
      <c r="RN10" s="149"/>
      <c r="RO10" s="149"/>
      <c r="RP10" s="149"/>
      <c r="RQ10" s="149"/>
      <c r="RR10" s="149"/>
      <c r="RS10" s="149"/>
      <c r="RT10" s="149"/>
      <c r="RU10" s="149"/>
      <c r="RV10" s="149"/>
      <c r="RW10" s="149"/>
      <c r="RX10" s="149"/>
      <c r="RY10" s="149"/>
      <c r="RZ10" s="149"/>
      <c r="SA10" s="149"/>
      <c r="SB10" s="149"/>
      <c r="SC10" s="149"/>
      <c r="SD10" s="149"/>
      <c r="SE10" s="149"/>
      <c r="SF10" s="149"/>
      <c r="SG10" s="149"/>
      <c r="SH10" s="149"/>
      <c r="SI10" s="149"/>
      <c r="SJ10" s="149"/>
      <c r="SK10" s="149"/>
      <c r="SL10" s="149"/>
      <c r="SM10" s="149"/>
      <c r="SN10" s="149"/>
      <c r="SO10" s="149"/>
      <c r="SP10" s="149"/>
      <c r="SQ10" s="149"/>
      <c r="SR10" s="149"/>
      <c r="SS10" s="149"/>
      <c r="ST10" s="149"/>
      <c r="SU10" s="149"/>
      <c r="SV10" s="149"/>
      <c r="SW10" s="149"/>
      <c r="SX10" s="149"/>
      <c r="SY10" s="149"/>
      <c r="SZ10" s="149"/>
      <c r="TA10" s="149"/>
      <c r="TB10" s="149"/>
      <c r="TC10" s="149"/>
      <c r="TD10" s="149"/>
      <c r="TE10" s="149"/>
      <c r="TF10" s="149"/>
      <c r="TG10" s="149"/>
      <c r="TH10" s="149"/>
      <c r="TI10" s="149"/>
      <c r="TJ10" s="149"/>
      <c r="TK10" s="149"/>
      <c r="TL10" s="149"/>
      <c r="TM10" s="149"/>
      <c r="TN10" s="149"/>
      <c r="TO10" s="149"/>
      <c r="TP10" s="149"/>
      <c r="TQ10" s="149"/>
      <c r="TR10" s="149"/>
      <c r="TS10" s="149"/>
      <c r="TT10" s="149"/>
      <c r="TU10" s="149"/>
      <c r="TV10" s="149"/>
      <c r="TW10" s="149"/>
      <c r="TX10" s="149"/>
      <c r="TY10" s="149"/>
      <c r="TZ10" s="149"/>
      <c r="UA10" s="149"/>
      <c r="UB10" s="149"/>
      <c r="UC10" s="149"/>
      <c r="UD10" s="149"/>
      <c r="UE10" s="149"/>
      <c r="UF10" s="149"/>
      <c r="UG10" s="149"/>
      <c r="UH10" s="149"/>
      <c r="UI10" s="149"/>
      <c r="UJ10" s="149"/>
      <c r="UK10" s="149"/>
      <c r="UL10" s="149"/>
      <c r="UM10" s="149"/>
      <c r="UN10" s="149"/>
      <c r="UO10" s="149"/>
      <c r="UP10" s="149"/>
      <c r="UQ10" s="149"/>
      <c r="UR10" s="149"/>
      <c r="US10" s="149"/>
      <c r="UT10" s="149"/>
      <c r="UU10" s="149"/>
      <c r="UV10" s="149"/>
      <c r="UW10" s="149"/>
      <c r="UX10" s="149"/>
      <c r="UY10" s="149"/>
      <c r="UZ10" s="149"/>
      <c r="VA10" s="149"/>
      <c r="VB10" s="149"/>
      <c r="VC10" s="149"/>
      <c r="VD10" s="149"/>
      <c r="VE10" s="149"/>
      <c r="VF10" s="149"/>
      <c r="VG10" s="149"/>
      <c r="VH10" s="149"/>
      <c r="VI10" s="149"/>
      <c r="VJ10" s="149"/>
      <c r="VK10" s="149"/>
      <c r="VL10" s="149"/>
      <c r="VM10" s="149"/>
      <c r="VN10" s="149"/>
      <c r="VO10" s="149"/>
      <c r="VP10" s="149"/>
      <c r="VQ10" s="149"/>
      <c r="VR10" s="149"/>
      <c r="VS10" s="149"/>
      <c r="VT10" s="149"/>
      <c r="VU10" s="149"/>
      <c r="VV10" s="149"/>
      <c r="VW10" s="149"/>
      <c r="VX10" s="149"/>
      <c r="VY10" s="149"/>
      <c r="VZ10" s="149"/>
      <c r="WA10" s="149"/>
      <c r="WB10" s="149"/>
      <c r="WC10" s="149"/>
      <c r="WD10" s="149"/>
      <c r="WE10" s="149"/>
      <c r="WF10" s="149"/>
      <c r="WG10" s="149"/>
      <c r="WH10" s="149"/>
      <c r="WI10" s="149"/>
      <c r="WJ10" s="149"/>
      <c r="WK10" s="149"/>
      <c r="WL10" s="149"/>
      <c r="WM10" s="149"/>
      <c r="WN10" s="149"/>
      <c r="WO10" s="149"/>
      <c r="WP10" s="149"/>
      <c r="WQ10" s="149"/>
      <c r="WR10" s="149"/>
      <c r="WS10" s="149"/>
      <c r="WT10" s="149"/>
      <c r="WU10" s="149"/>
      <c r="WV10" s="149"/>
      <c r="WW10" s="149"/>
      <c r="WX10" s="149"/>
      <c r="WY10" s="149"/>
      <c r="WZ10" s="149"/>
      <c r="XA10" s="149"/>
      <c r="XB10" s="149"/>
      <c r="XC10" s="149"/>
      <c r="XD10" s="149"/>
      <c r="XE10" s="149"/>
      <c r="XF10" s="149"/>
      <c r="XG10" s="149"/>
      <c r="XH10" s="149"/>
      <c r="XI10" s="149"/>
      <c r="XJ10" s="149"/>
      <c r="XK10" s="149"/>
      <c r="XL10" s="149"/>
      <c r="XM10" s="149"/>
      <c r="XN10" s="149"/>
      <c r="XO10" s="149"/>
      <c r="XP10" s="149"/>
      <c r="XQ10" s="149"/>
      <c r="XR10" s="149"/>
      <c r="XS10" s="149"/>
      <c r="XT10" s="149"/>
      <c r="XU10" s="149"/>
      <c r="XV10" s="149"/>
      <c r="XW10" s="149"/>
      <c r="XX10" s="149"/>
      <c r="XY10" s="149"/>
      <c r="XZ10" s="149"/>
      <c r="YA10" s="149"/>
      <c r="YB10" s="149"/>
      <c r="YC10" s="149"/>
      <c r="YD10" s="149"/>
      <c r="YE10" s="149"/>
      <c r="YF10" s="149"/>
      <c r="YG10" s="149"/>
      <c r="YH10" s="149"/>
      <c r="YI10" s="149"/>
      <c r="YJ10" s="149"/>
      <c r="YK10" s="149"/>
      <c r="YL10" s="149"/>
      <c r="YM10" s="149"/>
      <c r="YN10" s="149"/>
      <c r="YO10" s="149"/>
      <c r="YP10" s="149"/>
      <c r="YQ10" s="149"/>
      <c r="YR10" s="149"/>
      <c r="YS10" s="149"/>
      <c r="YT10" s="149"/>
      <c r="YU10" s="149"/>
      <c r="YV10" s="149"/>
      <c r="YW10" s="149"/>
      <c r="YX10" s="149"/>
      <c r="YY10" s="149"/>
      <c r="YZ10" s="149"/>
      <c r="ZA10" s="149"/>
      <c r="ZB10" s="149"/>
      <c r="ZC10" s="149"/>
      <c r="ZD10" s="149"/>
      <c r="ZE10" s="149"/>
      <c r="ZF10" s="149"/>
      <c r="ZG10" s="149"/>
      <c r="ZH10" s="149"/>
      <c r="ZI10" s="149"/>
      <c r="ZJ10" s="149"/>
      <c r="ZK10" s="149"/>
      <c r="ZL10" s="149"/>
      <c r="ZM10" s="149"/>
      <c r="ZN10" s="149"/>
      <c r="ZO10" s="149"/>
      <c r="ZP10" s="149"/>
      <c r="ZQ10" s="149"/>
      <c r="ZR10" s="149"/>
      <c r="ZS10" s="149"/>
      <c r="ZT10" s="149"/>
      <c r="ZU10" s="149"/>
      <c r="ZV10" s="149"/>
      <c r="ZW10" s="149"/>
      <c r="ZX10" s="149"/>
      <c r="ZY10" s="149"/>
      <c r="ZZ10" s="149"/>
      <c r="AAA10" s="149"/>
      <c r="AAB10" s="149"/>
      <c r="AAC10" s="149"/>
      <c r="AAD10" s="149"/>
      <c r="AAE10" s="149"/>
      <c r="AAF10" s="149"/>
      <c r="AAG10" s="149"/>
      <c r="AAH10" s="149"/>
      <c r="AAI10" s="149"/>
      <c r="AAJ10" s="149"/>
      <c r="AAK10" s="149"/>
      <c r="AAL10" s="149"/>
      <c r="AAM10" s="149"/>
      <c r="AAN10" s="149"/>
      <c r="AAO10" s="149"/>
      <c r="AAP10" s="149"/>
      <c r="AAQ10" s="149"/>
      <c r="AAR10" s="149"/>
      <c r="AAS10" s="149"/>
      <c r="AAT10" s="149"/>
      <c r="AAU10" s="149"/>
      <c r="AAV10" s="149"/>
      <c r="AAW10" s="149"/>
      <c r="AAX10" s="149"/>
      <c r="AAY10" s="149"/>
      <c r="AAZ10" s="149"/>
      <c r="ABA10" s="149"/>
      <c r="ABB10" s="149"/>
      <c r="ABC10" s="149"/>
      <c r="ABD10" s="149"/>
      <c r="ABE10" s="149"/>
      <c r="ABF10" s="149"/>
      <c r="ABG10" s="149"/>
      <c r="ABH10" s="149"/>
      <c r="ABI10" s="149"/>
      <c r="ABJ10" s="149"/>
      <c r="ABK10" s="149"/>
      <c r="ABL10" s="149"/>
      <c r="ABM10" s="149"/>
      <c r="ABN10" s="149"/>
      <c r="ABO10" s="149"/>
      <c r="ABP10" s="149"/>
      <c r="ABQ10" s="149"/>
      <c r="ABR10" s="149"/>
      <c r="ABS10" s="149"/>
      <c r="ABT10" s="149"/>
      <c r="ABU10" s="149"/>
      <c r="ABV10" s="149"/>
      <c r="ABW10" s="149"/>
      <c r="ABX10" s="149"/>
      <c r="ABY10" s="149"/>
      <c r="ABZ10" s="149"/>
      <c r="ACA10" s="149"/>
      <c r="ACB10" s="149"/>
      <c r="ACC10" s="149"/>
      <c r="ACD10" s="149"/>
      <c r="ACE10" s="149"/>
      <c r="ACF10" s="149"/>
      <c r="ACG10" s="149"/>
      <c r="ACH10" s="149"/>
      <c r="ACI10" s="149"/>
      <c r="ACJ10" s="149"/>
      <c r="ACK10" s="149"/>
      <c r="ACL10" s="149"/>
      <c r="ACM10" s="149"/>
      <c r="ACN10" s="149"/>
      <c r="ACO10" s="149"/>
      <c r="ACP10" s="149"/>
      <c r="ACQ10" s="149"/>
      <c r="ACR10" s="149"/>
      <c r="ACS10" s="149"/>
      <c r="ACT10" s="149"/>
      <c r="ACU10" s="149"/>
      <c r="ACV10" s="149"/>
      <c r="ACW10" s="149"/>
      <c r="ACX10" s="149"/>
      <c r="ACY10" s="149"/>
      <c r="ACZ10" s="149"/>
      <c r="ADA10" s="149"/>
      <c r="ADB10" s="149"/>
      <c r="ADC10" s="149"/>
      <c r="ADD10" s="149"/>
      <c r="ADE10" s="149"/>
      <c r="ADF10" s="149"/>
      <c r="ADG10" s="149"/>
      <c r="ADH10" s="149"/>
      <c r="ADI10" s="149"/>
      <c r="ADJ10" s="149"/>
      <c r="ADK10" s="149"/>
      <c r="ADL10" s="149"/>
      <c r="ADM10" s="149"/>
      <c r="ADN10" s="149"/>
      <c r="ADO10" s="149"/>
      <c r="ADP10" s="149"/>
      <c r="ADQ10" s="149"/>
      <c r="ADR10" s="149"/>
      <c r="ADS10" s="149"/>
      <c r="ADT10" s="149"/>
      <c r="ADU10" s="149"/>
      <c r="ADV10" s="149"/>
      <c r="ADW10" s="149"/>
      <c r="ADX10" s="149"/>
      <c r="ADY10" s="149"/>
      <c r="ADZ10" s="149"/>
      <c r="AEA10" s="149"/>
      <c r="AEB10" s="149"/>
      <c r="AEC10" s="149"/>
      <c r="AED10" s="149"/>
      <c r="AEE10" s="149"/>
      <c r="AEF10" s="149"/>
      <c r="AEG10" s="149"/>
      <c r="AEH10" s="149"/>
      <c r="AEI10" s="149"/>
      <c r="AEJ10" s="149"/>
      <c r="AEK10" s="149"/>
      <c r="AEL10" s="149"/>
      <c r="AEM10" s="149"/>
      <c r="AEN10" s="149"/>
      <c r="AEO10" s="149"/>
      <c r="AEP10" s="149"/>
      <c r="AEQ10" s="149"/>
      <c r="AER10" s="149"/>
      <c r="AES10" s="149"/>
      <c r="AET10" s="149"/>
      <c r="AEU10" s="149"/>
      <c r="AEV10" s="149"/>
      <c r="AEW10" s="149"/>
      <c r="AEX10" s="149"/>
      <c r="AEY10" s="149"/>
      <c r="AEZ10" s="149"/>
      <c r="AFA10" s="149"/>
      <c r="AFB10" s="149"/>
      <c r="AFC10" s="149"/>
      <c r="AFD10" s="149"/>
      <c r="AFE10" s="149"/>
      <c r="AFF10" s="149"/>
      <c r="AFG10" s="149"/>
      <c r="AFH10" s="149"/>
      <c r="AFI10" s="149"/>
      <c r="AFJ10" s="149"/>
      <c r="AFK10" s="149"/>
      <c r="AFL10" s="149"/>
      <c r="AFM10" s="149"/>
      <c r="AFN10" s="149"/>
      <c r="AFO10" s="149"/>
      <c r="AFP10" s="149"/>
      <c r="AFQ10" s="149"/>
      <c r="AFR10" s="149"/>
      <c r="AFS10" s="149"/>
      <c r="AFT10" s="149"/>
      <c r="AFU10" s="149"/>
      <c r="AFV10" s="149"/>
      <c r="AFW10" s="149"/>
      <c r="AFX10" s="149"/>
      <c r="AFY10" s="149"/>
      <c r="AFZ10" s="149"/>
      <c r="AGA10" s="149"/>
      <c r="AGB10" s="149"/>
      <c r="AGC10" s="149"/>
      <c r="AGD10" s="149"/>
      <c r="AGE10" s="149"/>
      <c r="AGF10" s="149"/>
      <c r="AGG10" s="149"/>
      <c r="AGH10" s="149"/>
      <c r="AGI10" s="149"/>
      <c r="AGJ10" s="149"/>
      <c r="AGK10" s="149"/>
      <c r="AGL10" s="149"/>
      <c r="AGM10" s="149"/>
      <c r="AGN10" s="149"/>
      <c r="AGO10" s="149"/>
      <c r="AGP10" s="149"/>
      <c r="AGQ10" s="149"/>
      <c r="AGR10" s="149"/>
      <c r="AGS10" s="149"/>
      <c r="AGT10" s="149"/>
      <c r="AGU10" s="149"/>
      <c r="AGV10" s="149"/>
      <c r="AGW10" s="149"/>
      <c r="AGX10" s="149"/>
      <c r="AGY10" s="149"/>
      <c r="AGZ10" s="149"/>
      <c r="AHA10" s="149"/>
      <c r="AHB10" s="149"/>
      <c r="AHC10" s="149"/>
      <c r="AHD10" s="149"/>
      <c r="AHE10" s="149"/>
      <c r="AHF10" s="149"/>
      <c r="AHG10" s="149"/>
      <c r="AHH10" s="149"/>
      <c r="AHI10" s="149"/>
      <c r="AHJ10" s="149"/>
      <c r="AHK10" s="149"/>
      <c r="AHL10" s="149"/>
      <c r="AHM10" s="149"/>
      <c r="AHN10" s="149"/>
      <c r="AHO10" s="149"/>
      <c r="AHP10" s="149"/>
      <c r="AHQ10" s="149"/>
      <c r="AHR10" s="149"/>
      <c r="AHS10" s="149"/>
      <c r="AHT10" s="149"/>
      <c r="AHU10" s="149"/>
      <c r="AHV10" s="149"/>
      <c r="AHW10" s="149"/>
      <c r="AHX10" s="149"/>
      <c r="AHY10" s="149"/>
      <c r="AHZ10" s="149"/>
      <c r="AIA10" s="149"/>
      <c r="AIB10" s="149"/>
      <c r="AIC10" s="149"/>
      <c r="AID10" s="149"/>
      <c r="AIE10" s="149"/>
      <c r="AIF10" s="149"/>
      <c r="AIG10" s="149"/>
      <c r="AIH10" s="149"/>
      <c r="AII10" s="149"/>
      <c r="AIJ10" s="149"/>
      <c r="AIK10" s="149"/>
      <c r="AIL10" s="149"/>
      <c r="AIM10" s="149"/>
      <c r="AIN10" s="149"/>
      <c r="AIO10" s="149"/>
      <c r="AIP10" s="149"/>
      <c r="AIQ10" s="149"/>
      <c r="AIR10" s="149"/>
      <c r="AIS10" s="149"/>
      <c r="AIT10" s="149"/>
      <c r="AIU10" s="149"/>
      <c r="AIV10" s="149"/>
      <c r="AIW10" s="149"/>
      <c r="AIX10" s="149"/>
      <c r="AIY10" s="149"/>
      <c r="AIZ10" s="149"/>
      <c r="AJA10" s="149"/>
      <c r="AJB10" s="149"/>
      <c r="AJC10" s="149"/>
      <c r="AJD10" s="149"/>
      <c r="AJE10" s="149"/>
      <c r="AJF10" s="149"/>
      <c r="AJG10" s="149"/>
      <c r="AJH10" s="149"/>
      <c r="AJI10" s="149"/>
      <c r="AJJ10" s="149"/>
      <c r="AJK10" s="149"/>
      <c r="AJL10" s="149"/>
      <c r="AJM10" s="149"/>
      <c r="AJN10" s="149"/>
      <c r="AJO10" s="149"/>
      <c r="AJP10" s="149"/>
      <c r="AJQ10" s="149"/>
      <c r="AJR10" s="149"/>
      <c r="AJS10" s="149"/>
      <c r="AJT10" s="149"/>
      <c r="AJU10" s="149"/>
      <c r="AJV10" s="149"/>
      <c r="AJW10" s="149"/>
      <c r="AJX10" s="149"/>
      <c r="AJY10" s="149"/>
      <c r="AJZ10" s="149"/>
      <c r="AKA10" s="149"/>
      <c r="AKB10" s="149"/>
      <c r="AKC10" s="149"/>
      <c r="AKD10" s="149"/>
      <c r="AKE10" s="149"/>
      <c r="AKF10" s="149"/>
      <c r="AKG10" s="149"/>
      <c r="AKH10" s="149"/>
      <c r="AKI10" s="149"/>
      <c r="AKJ10" s="149"/>
      <c r="AKK10" s="149"/>
      <c r="AKL10" s="149"/>
      <c r="AKM10" s="149"/>
      <c r="AKN10" s="149"/>
      <c r="AKO10" s="149"/>
      <c r="AKP10" s="149"/>
      <c r="AKQ10" s="149"/>
      <c r="AKR10" s="149"/>
      <c r="AKS10" s="149"/>
      <c r="AKT10" s="149"/>
      <c r="AKU10" s="149"/>
      <c r="AKV10" s="149"/>
      <c r="AKW10" s="149"/>
      <c r="AKX10" s="149"/>
      <c r="AKY10" s="149"/>
      <c r="AKZ10" s="149"/>
      <c r="ALA10" s="149"/>
      <c r="ALB10" s="149"/>
      <c r="ALC10" s="149"/>
      <c r="ALD10" s="149"/>
      <c r="ALE10" s="149"/>
      <c r="ALF10" s="149"/>
      <c r="ALG10" s="149"/>
      <c r="ALH10" s="149"/>
      <c r="ALI10" s="149"/>
      <c r="ALJ10" s="149"/>
      <c r="ALK10" s="149"/>
      <c r="ALL10" s="149"/>
      <c r="ALM10" s="149"/>
      <c r="ALN10" s="149"/>
      <c r="ALO10" s="149"/>
      <c r="ALP10" s="149"/>
      <c r="ALQ10" s="149"/>
      <c r="ALR10" s="149"/>
      <c r="ALS10" s="149"/>
      <c r="ALT10" s="149"/>
      <c r="ALU10" s="149"/>
      <c r="ALV10" s="149"/>
      <c r="ALW10" s="149"/>
      <c r="ALX10" s="149"/>
      <c r="ALY10" s="149"/>
      <c r="ALZ10" s="149"/>
      <c r="AMA10" s="149"/>
      <c r="AMB10" s="149"/>
      <c r="AMC10" s="149"/>
      <c r="AMD10" s="149"/>
      <c r="AME10" s="149"/>
      <c r="AMF10" s="149"/>
      <c r="AMG10" s="149"/>
      <c r="AMH10" s="149"/>
      <c r="AMI10" s="149"/>
      <c r="AMJ10" s="149"/>
      <c r="AMK10" s="149"/>
      <c r="AML10" s="149"/>
      <c r="AMM10" s="149"/>
      <c r="AMN10" s="149"/>
      <c r="AMO10" s="149"/>
      <c r="AMP10" s="149"/>
      <c r="AMQ10" s="149"/>
      <c r="AMR10" s="149"/>
      <c r="AMS10" s="149"/>
      <c r="AMT10" s="149"/>
      <c r="AMU10" s="149"/>
      <c r="AMV10" s="149"/>
      <c r="AMW10" s="149"/>
      <c r="AMX10" s="149"/>
      <c r="AMY10" s="149"/>
      <c r="AMZ10" s="149"/>
      <c r="ANA10" s="149"/>
      <c r="ANB10" s="149"/>
      <c r="ANC10" s="149"/>
      <c r="AND10" s="149"/>
      <c r="ANE10" s="149"/>
      <c r="ANF10" s="149"/>
      <c r="ANG10" s="149"/>
      <c r="ANH10" s="149"/>
      <c r="ANI10" s="149"/>
      <c r="ANJ10" s="149"/>
      <c r="ANK10" s="149"/>
      <c r="ANL10" s="149"/>
      <c r="ANM10" s="149"/>
      <c r="ANN10" s="149"/>
      <c r="ANO10" s="149"/>
      <c r="ANP10" s="149"/>
      <c r="ANQ10" s="149"/>
      <c r="ANR10" s="149"/>
      <c r="ANS10" s="149"/>
      <c r="ANT10" s="149"/>
      <c r="ANU10" s="149"/>
      <c r="ANV10" s="149"/>
      <c r="ANW10" s="149"/>
      <c r="ANX10" s="149"/>
      <c r="ANY10" s="149"/>
      <c r="ANZ10" s="149"/>
      <c r="AOA10" s="149"/>
      <c r="AOB10" s="149"/>
      <c r="AOC10" s="149"/>
      <c r="AOD10" s="149"/>
      <c r="AOE10" s="149"/>
      <c r="AOF10" s="149"/>
      <c r="AOG10" s="149"/>
      <c r="AOH10" s="149"/>
      <c r="AOI10" s="149"/>
      <c r="AOJ10" s="149"/>
      <c r="AOK10" s="149"/>
      <c r="AOL10" s="149"/>
      <c r="AOM10" s="149"/>
      <c r="AON10" s="149"/>
      <c r="AOO10" s="149"/>
      <c r="AOP10" s="149"/>
      <c r="AOQ10" s="149"/>
      <c r="AOR10" s="149"/>
      <c r="AOS10" s="149"/>
      <c r="AOT10" s="149"/>
      <c r="AOU10" s="149"/>
      <c r="AOV10" s="149"/>
      <c r="AOW10" s="149"/>
      <c r="AOX10" s="149"/>
      <c r="AOY10" s="149"/>
      <c r="AOZ10" s="149"/>
      <c r="APA10" s="149"/>
      <c r="APB10" s="149"/>
      <c r="APC10" s="149"/>
      <c r="APD10" s="149"/>
      <c r="APE10" s="149"/>
      <c r="APF10" s="149"/>
      <c r="APG10" s="149"/>
      <c r="APH10" s="149"/>
      <c r="API10" s="149"/>
      <c r="APJ10" s="149"/>
      <c r="APK10" s="149"/>
      <c r="APL10" s="149"/>
      <c r="APM10" s="149"/>
      <c r="APN10" s="149"/>
      <c r="APO10" s="149"/>
      <c r="APP10" s="149"/>
      <c r="APQ10" s="149"/>
      <c r="APR10" s="149"/>
      <c r="APS10" s="149"/>
      <c r="APT10" s="149"/>
      <c r="APU10" s="149"/>
      <c r="APV10" s="149"/>
      <c r="APW10" s="149"/>
      <c r="APX10" s="149"/>
      <c r="APY10" s="149"/>
      <c r="APZ10" s="149"/>
      <c r="AQA10" s="149"/>
      <c r="AQB10" s="149"/>
      <c r="AQC10" s="149"/>
      <c r="AQD10" s="149"/>
      <c r="AQE10" s="149"/>
      <c r="AQF10" s="149"/>
      <c r="AQG10" s="149"/>
      <c r="AQH10" s="149"/>
      <c r="AQI10" s="149"/>
      <c r="AQJ10" s="149"/>
      <c r="AQK10" s="149"/>
      <c r="AQL10" s="149"/>
      <c r="AQM10" s="149"/>
      <c r="AQN10" s="149"/>
      <c r="AQO10" s="149"/>
      <c r="AQP10" s="149"/>
      <c r="AQQ10" s="149"/>
      <c r="AQR10" s="149"/>
      <c r="AQS10" s="149"/>
      <c r="AQT10" s="149"/>
      <c r="AQU10" s="149"/>
      <c r="AQV10" s="149"/>
      <c r="AQW10" s="149"/>
      <c r="AQX10" s="149"/>
      <c r="AQY10" s="149"/>
      <c r="AQZ10" s="149"/>
      <c r="ARA10" s="149"/>
      <c r="ARB10" s="149"/>
      <c r="ARC10" s="149"/>
      <c r="ARD10" s="149"/>
      <c r="ARE10" s="149"/>
      <c r="ARF10" s="149"/>
      <c r="ARG10" s="149"/>
      <c r="ARH10" s="149"/>
      <c r="ARI10" s="149"/>
      <c r="ARJ10" s="149"/>
      <c r="ARK10" s="149"/>
      <c r="ARL10" s="149"/>
      <c r="ARM10" s="149"/>
      <c r="ARN10" s="149"/>
      <c r="ARO10" s="149"/>
      <c r="ARP10" s="149"/>
      <c r="ARQ10" s="149"/>
      <c r="ARR10" s="149"/>
      <c r="ARS10" s="149"/>
      <c r="ART10" s="149"/>
      <c r="ARU10" s="149"/>
      <c r="ARV10" s="149"/>
      <c r="ARW10" s="149"/>
      <c r="ARX10" s="149"/>
      <c r="ARY10" s="149"/>
      <c r="ARZ10" s="149"/>
      <c r="ASA10" s="149"/>
      <c r="ASB10" s="149"/>
      <c r="ASC10" s="149"/>
      <c r="ASD10" s="149"/>
      <c r="ASE10" s="149"/>
      <c r="ASF10" s="149"/>
      <c r="ASG10" s="149"/>
      <c r="ASH10" s="149"/>
      <c r="ASI10" s="149"/>
      <c r="ASJ10" s="149"/>
      <c r="ASK10" s="149"/>
      <c r="ASL10" s="149"/>
      <c r="ASM10" s="149"/>
      <c r="ASN10" s="149"/>
      <c r="ASO10" s="149"/>
      <c r="ASP10" s="149"/>
      <c r="ASQ10" s="149"/>
      <c r="ASR10" s="149"/>
      <c r="ASS10" s="149"/>
      <c r="AST10" s="149"/>
      <c r="ASU10" s="149"/>
      <c r="ASV10" s="149"/>
      <c r="ASW10" s="149"/>
      <c r="ASX10" s="149"/>
      <c r="ASY10" s="149"/>
      <c r="ASZ10" s="149"/>
      <c r="ATA10" s="149"/>
      <c r="ATB10" s="149"/>
      <c r="ATC10" s="149"/>
      <c r="ATD10" s="149"/>
      <c r="ATE10" s="149"/>
      <c r="ATF10" s="149"/>
      <c r="ATG10" s="149"/>
      <c r="ATH10" s="149"/>
      <c r="ATI10" s="149"/>
      <c r="ATJ10" s="149"/>
      <c r="ATK10" s="149"/>
      <c r="ATL10" s="149"/>
      <c r="ATM10" s="149"/>
      <c r="ATN10" s="149"/>
      <c r="ATO10" s="149"/>
      <c r="ATP10" s="149"/>
      <c r="ATQ10" s="149"/>
      <c r="ATR10" s="149"/>
      <c r="ATS10" s="149"/>
      <c r="ATT10" s="149"/>
      <c r="ATU10" s="149"/>
      <c r="ATV10" s="149"/>
      <c r="ATW10" s="149"/>
      <c r="ATX10" s="149"/>
      <c r="ATY10" s="149"/>
      <c r="ATZ10" s="149"/>
      <c r="AUA10" s="149"/>
      <c r="AUB10" s="149"/>
      <c r="AUC10" s="149"/>
      <c r="AUD10" s="149"/>
      <c r="AUE10" s="149"/>
      <c r="AUF10" s="149"/>
      <c r="AUG10" s="149"/>
      <c r="AUH10" s="149"/>
      <c r="AUI10" s="149"/>
      <c r="AUJ10" s="149"/>
      <c r="AUK10" s="149"/>
      <c r="AUL10" s="149"/>
      <c r="AUM10" s="149"/>
      <c r="AUN10" s="149"/>
      <c r="AUO10" s="149"/>
      <c r="AUP10" s="149"/>
      <c r="AUQ10" s="149"/>
      <c r="AUR10" s="149"/>
      <c r="AUS10" s="149"/>
      <c r="AUT10" s="149"/>
      <c r="AUU10" s="149"/>
      <c r="AUV10" s="149"/>
      <c r="AUW10" s="149"/>
      <c r="AUX10" s="149"/>
      <c r="AUY10" s="149"/>
      <c r="AUZ10" s="149"/>
      <c r="AVA10" s="149"/>
      <c r="AVB10" s="149"/>
      <c r="AVC10" s="149"/>
      <c r="AVD10" s="149"/>
      <c r="AVE10" s="149"/>
      <c r="AVF10" s="149"/>
      <c r="AVG10" s="149"/>
      <c r="AVH10" s="149"/>
      <c r="AVI10" s="149"/>
      <c r="AVJ10" s="149"/>
      <c r="AVK10" s="149"/>
      <c r="AVL10" s="149"/>
      <c r="AVM10" s="149"/>
      <c r="AVN10" s="149"/>
      <c r="AVO10" s="149"/>
      <c r="AVP10" s="149"/>
      <c r="AVQ10" s="149"/>
      <c r="AVR10" s="149"/>
      <c r="AVS10" s="149"/>
      <c r="AVT10" s="149"/>
      <c r="AVU10" s="149"/>
      <c r="AVV10" s="149"/>
      <c r="AVW10" s="149"/>
      <c r="AVX10" s="149"/>
      <c r="AVY10" s="149"/>
      <c r="AVZ10" s="149"/>
      <c r="AWA10" s="149"/>
      <c r="AWB10" s="149"/>
      <c r="AWC10" s="149"/>
      <c r="AWD10" s="149"/>
      <c r="AWE10" s="149"/>
      <c r="AWF10" s="149"/>
      <c r="AWG10" s="149"/>
      <c r="AWH10" s="149"/>
      <c r="AWI10" s="149"/>
      <c r="AWJ10" s="149"/>
      <c r="AWK10" s="149"/>
      <c r="AWL10" s="149"/>
      <c r="AWM10" s="149"/>
      <c r="AWN10" s="149"/>
      <c r="AWO10" s="149"/>
      <c r="AWP10" s="149"/>
      <c r="AWQ10" s="149"/>
      <c r="AWR10" s="149"/>
      <c r="AWS10" s="149"/>
      <c r="AWT10" s="149"/>
      <c r="AWU10" s="149"/>
      <c r="AWV10" s="149"/>
      <c r="AWW10" s="149"/>
      <c r="AWX10" s="149"/>
      <c r="AWY10" s="149"/>
      <c r="AWZ10" s="149"/>
      <c r="AXA10" s="149"/>
      <c r="AXB10" s="149"/>
      <c r="AXC10" s="149"/>
      <c r="AXD10" s="149"/>
      <c r="AXE10" s="149"/>
      <c r="AXF10" s="149"/>
      <c r="AXG10" s="149"/>
      <c r="AXH10" s="149"/>
      <c r="AXI10" s="149"/>
      <c r="AXJ10" s="149"/>
      <c r="AXK10" s="149"/>
      <c r="AXL10" s="149"/>
      <c r="AXM10" s="149"/>
      <c r="AXN10" s="149"/>
      <c r="AXO10" s="149"/>
      <c r="AXP10" s="149"/>
      <c r="AXQ10" s="149"/>
      <c r="AXR10" s="149"/>
      <c r="AXS10" s="149"/>
      <c r="AXT10" s="149"/>
      <c r="AXU10" s="149"/>
      <c r="AXV10" s="149"/>
      <c r="AXW10" s="149"/>
      <c r="AXX10" s="149"/>
      <c r="AXY10" s="149"/>
      <c r="AXZ10" s="149"/>
      <c r="AYA10" s="149"/>
      <c r="AYB10" s="149"/>
      <c r="AYC10" s="149"/>
      <c r="AYD10" s="149"/>
      <c r="AYE10" s="149"/>
      <c r="AYF10" s="149"/>
      <c r="AYG10" s="149"/>
      <c r="AYH10" s="149"/>
      <c r="AYI10" s="149"/>
      <c r="AYJ10" s="149"/>
      <c r="AYK10" s="149"/>
      <c r="AYL10" s="149"/>
      <c r="AYM10" s="149"/>
      <c r="AYN10" s="149"/>
      <c r="AYO10" s="149"/>
      <c r="AYP10" s="149"/>
      <c r="AYQ10" s="149"/>
      <c r="AYR10" s="149"/>
      <c r="AYS10" s="149"/>
      <c r="AYT10" s="149"/>
      <c r="AYU10" s="149"/>
      <c r="AYV10" s="149"/>
      <c r="AYW10" s="149"/>
      <c r="AYX10" s="149"/>
      <c r="AYY10" s="149"/>
      <c r="AYZ10" s="149"/>
      <c r="AZA10" s="149"/>
      <c r="AZB10" s="149"/>
      <c r="AZC10" s="149"/>
      <c r="AZD10" s="149"/>
      <c r="AZE10" s="149"/>
      <c r="AZF10" s="149"/>
      <c r="AZG10" s="149"/>
      <c r="AZH10" s="149"/>
      <c r="AZI10" s="149"/>
      <c r="AZJ10" s="149"/>
      <c r="AZK10" s="149"/>
      <c r="AZL10" s="149"/>
      <c r="AZM10" s="149"/>
      <c r="AZN10" s="149"/>
      <c r="AZO10" s="149"/>
      <c r="AZP10" s="149"/>
      <c r="AZQ10" s="149"/>
      <c r="AZR10" s="149"/>
      <c r="AZS10" s="149"/>
      <c r="AZT10" s="149"/>
      <c r="AZU10" s="149"/>
      <c r="AZV10" s="149"/>
      <c r="AZW10" s="149"/>
      <c r="AZX10" s="149"/>
      <c r="AZY10" s="149"/>
      <c r="AZZ10" s="149"/>
      <c r="BAA10" s="149"/>
      <c r="BAB10" s="149"/>
      <c r="BAC10" s="149"/>
      <c r="BAD10" s="149"/>
      <c r="BAE10" s="149"/>
      <c r="BAF10" s="149"/>
      <c r="BAG10" s="149"/>
      <c r="BAH10" s="149"/>
      <c r="BAI10" s="149"/>
      <c r="BAJ10" s="149"/>
      <c r="BAK10" s="149"/>
      <c r="BAL10" s="149"/>
      <c r="BAM10" s="149"/>
      <c r="BAN10" s="149"/>
      <c r="BAO10" s="149"/>
      <c r="BAP10" s="149"/>
      <c r="BAQ10" s="149"/>
      <c r="BAR10" s="149"/>
      <c r="BAS10" s="149"/>
      <c r="BAT10" s="149"/>
      <c r="BAU10" s="149"/>
      <c r="BAV10" s="149"/>
      <c r="BAW10" s="149"/>
      <c r="BAX10" s="149"/>
      <c r="BAY10" s="149"/>
      <c r="BAZ10" s="149"/>
      <c r="BBA10" s="149"/>
      <c r="BBB10" s="149"/>
      <c r="BBC10" s="149"/>
      <c r="BBD10" s="149"/>
      <c r="BBE10" s="149"/>
      <c r="BBF10" s="149"/>
      <c r="BBG10" s="149"/>
      <c r="BBH10" s="149"/>
      <c r="BBI10" s="149"/>
      <c r="BBJ10" s="149"/>
      <c r="BBK10" s="149"/>
      <c r="BBL10" s="149"/>
      <c r="BBM10" s="149"/>
      <c r="BBN10" s="149"/>
      <c r="BBO10" s="149"/>
      <c r="BBP10" s="149"/>
      <c r="BBQ10" s="149"/>
      <c r="BBR10" s="149"/>
      <c r="BBS10" s="149"/>
      <c r="BBT10" s="149"/>
      <c r="BBU10" s="149"/>
      <c r="BBV10" s="149"/>
      <c r="BBW10" s="149"/>
      <c r="BBX10" s="149"/>
      <c r="BBY10" s="149"/>
      <c r="BBZ10" s="149"/>
      <c r="BCA10" s="149"/>
      <c r="BCB10" s="149"/>
      <c r="BCC10" s="149"/>
      <c r="BCD10" s="149"/>
      <c r="BCE10" s="149"/>
      <c r="BCF10" s="149"/>
      <c r="BCG10" s="149"/>
      <c r="BCH10" s="149"/>
      <c r="BCI10" s="149"/>
      <c r="BCJ10" s="149"/>
      <c r="BCK10" s="149"/>
      <c r="BCL10" s="149"/>
      <c r="BCM10" s="149"/>
      <c r="BCN10" s="149"/>
      <c r="BCO10" s="149"/>
      <c r="BCP10" s="149"/>
      <c r="BCQ10" s="149"/>
      <c r="BCR10" s="149"/>
      <c r="BCS10" s="149"/>
      <c r="BCT10" s="149"/>
      <c r="BCU10" s="149"/>
      <c r="BCV10" s="149"/>
      <c r="BCW10" s="149"/>
      <c r="BCX10" s="149"/>
      <c r="BCY10" s="149"/>
      <c r="BCZ10" s="149"/>
      <c r="BDA10" s="149"/>
      <c r="BDB10" s="149"/>
      <c r="BDC10" s="149"/>
      <c r="BDD10" s="149"/>
      <c r="BDE10" s="149"/>
      <c r="BDF10" s="149"/>
      <c r="BDG10" s="149"/>
      <c r="BDH10" s="149"/>
      <c r="BDI10" s="149"/>
      <c r="BDJ10" s="149"/>
      <c r="BDK10" s="149"/>
      <c r="BDL10" s="149"/>
      <c r="BDM10" s="149"/>
      <c r="BDN10" s="149"/>
      <c r="BDO10" s="149"/>
      <c r="BDP10" s="149"/>
      <c r="BDQ10" s="149"/>
      <c r="BDR10" s="149"/>
      <c r="BDS10" s="149"/>
      <c r="BDT10" s="149"/>
      <c r="BDU10" s="149"/>
      <c r="BDV10" s="149"/>
      <c r="BDW10" s="149"/>
      <c r="BDX10" s="149"/>
      <c r="BDY10" s="149"/>
      <c r="BDZ10" s="149"/>
      <c r="BEA10" s="149"/>
      <c r="BEB10" s="149"/>
      <c r="BEC10" s="149"/>
      <c r="BED10" s="149"/>
      <c r="BEE10" s="149"/>
      <c r="BEF10" s="149"/>
      <c r="BEG10" s="149"/>
      <c r="BEH10" s="149"/>
      <c r="BEI10" s="149"/>
      <c r="BEJ10" s="149"/>
      <c r="BEK10" s="149"/>
      <c r="BEL10" s="149"/>
      <c r="BEM10" s="149"/>
      <c r="BEN10" s="149"/>
      <c r="BEO10" s="149"/>
      <c r="BEP10" s="149"/>
      <c r="BEQ10" s="149"/>
      <c r="BER10" s="149"/>
      <c r="BES10" s="149"/>
      <c r="BET10" s="149"/>
      <c r="BEU10" s="149"/>
      <c r="BEV10" s="149"/>
      <c r="BEW10" s="149"/>
      <c r="BEX10" s="149"/>
      <c r="BEY10" s="149"/>
      <c r="BEZ10" s="149"/>
      <c r="BFA10" s="149"/>
      <c r="BFB10" s="149"/>
      <c r="BFC10" s="149"/>
      <c r="BFD10" s="149"/>
      <c r="BFE10" s="149"/>
      <c r="BFF10" s="149"/>
      <c r="BFG10" s="149"/>
      <c r="BFH10" s="149"/>
      <c r="BFI10" s="149"/>
      <c r="BFJ10" s="149"/>
      <c r="BFK10" s="149"/>
      <c r="BFL10" s="149"/>
      <c r="BFM10" s="149"/>
      <c r="BFN10" s="149"/>
      <c r="BFO10" s="149"/>
      <c r="BFP10" s="149"/>
      <c r="BFQ10" s="149"/>
      <c r="BFR10" s="149"/>
      <c r="BFS10" s="149"/>
      <c r="BFT10" s="149"/>
      <c r="BFU10" s="149"/>
      <c r="BFV10" s="149"/>
      <c r="BFW10" s="149"/>
      <c r="BFX10" s="149"/>
      <c r="BFY10" s="149"/>
      <c r="BFZ10" s="149"/>
      <c r="BGA10" s="149"/>
      <c r="BGB10" s="149"/>
      <c r="BGC10" s="149"/>
      <c r="BGD10" s="149"/>
      <c r="BGE10" s="149"/>
      <c r="BGF10" s="149"/>
      <c r="BGG10" s="149"/>
      <c r="BGH10" s="149"/>
      <c r="BGI10" s="149"/>
      <c r="BGJ10" s="149"/>
      <c r="BGK10" s="149"/>
      <c r="BGL10" s="149"/>
      <c r="BGM10" s="149"/>
      <c r="BGN10" s="149"/>
      <c r="BGO10" s="149"/>
      <c r="BGP10" s="149"/>
      <c r="BGQ10" s="149"/>
      <c r="BGR10" s="149"/>
      <c r="BGS10" s="149"/>
      <c r="BGT10" s="149"/>
      <c r="BGU10" s="149"/>
      <c r="BGV10" s="149"/>
      <c r="BGW10" s="149"/>
      <c r="BGX10" s="149"/>
      <c r="BGY10" s="149"/>
      <c r="BGZ10" s="149"/>
      <c r="BHA10" s="149"/>
      <c r="BHB10" s="149"/>
      <c r="BHC10" s="149"/>
      <c r="BHD10" s="149"/>
      <c r="BHE10" s="149"/>
      <c r="BHF10" s="149"/>
      <c r="BHG10" s="149"/>
      <c r="BHH10" s="149"/>
      <c r="BHI10" s="149"/>
      <c r="BHJ10" s="149"/>
      <c r="BHK10" s="149"/>
      <c r="BHL10" s="149"/>
      <c r="BHM10" s="149"/>
      <c r="BHN10" s="149"/>
      <c r="BHO10" s="149"/>
      <c r="BHP10" s="149"/>
      <c r="BHQ10" s="149"/>
      <c r="BHR10" s="149"/>
      <c r="BHS10" s="149"/>
      <c r="BHT10" s="149"/>
      <c r="BHU10" s="149"/>
      <c r="BHV10" s="149"/>
      <c r="BHW10" s="149"/>
      <c r="BHX10" s="149"/>
      <c r="BHY10" s="149"/>
      <c r="BHZ10" s="149"/>
      <c r="BIA10" s="149"/>
      <c r="BIB10" s="149"/>
      <c r="BIC10" s="149"/>
      <c r="BID10" s="149"/>
      <c r="BIE10" s="149"/>
      <c r="BIF10" s="149"/>
      <c r="BIG10" s="149"/>
      <c r="BIH10" s="149"/>
      <c r="BII10" s="149"/>
      <c r="BIJ10" s="149"/>
      <c r="BIK10" s="149"/>
      <c r="BIL10" s="149"/>
      <c r="BIM10" s="149"/>
      <c r="BIN10" s="149"/>
      <c r="BIO10" s="149"/>
      <c r="BIP10" s="149"/>
      <c r="BIQ10" s="149"/>
      <c r="BIR10" s="149"/>
      <c r="BIS10" s="149"/>
      <c r="BIT10" s="149"/>
      <c r="BIU10" s="149"/>
      <c r="BIV10" s="149"/>
      <c r="BIW10" s="149"/>
      <c r="BIX10" s="149"/>
      <c r="BIY10" s="149"/>
      <c r="BIZ10" s="149"/>
      <c r="BJA10" s="149"/>
      <c r="BJB10" s="149"/>
      <c r="BJC10" s="149"/>
      <c r="BJD10" s="149"/>
      <c r="BJE10" s="149"/>
      <c r="BJF10" s="149"/>
      <c r="BJG10" s="149"/>
      <c r="BJH10" s="149"/>
      <c r="BJI10" s="149"/>
      <c r="BJJ10" s="149"/>
      <c r="BJK10" s="149"/>
      <c r="BJL10" s="149"/>
      <c r="BJM10" s="149"/>
      <c r="BJN10" s="149"/>
      <c r="BJO10" s="149"/>
      <c r="BJP10" s="149"/>
      <c r="BJQ10" s="149"/>
      <c r="BJR10" s="149"/>
      <c r="BJS10" s="149"/>
      <c r="BJT10" s="149"/>
      <c r="BJU10" s="149"/>
      <c r="BJV10" s="149"/>
      <c r="BJW10" s="149"/>
      <c r="BJX10" s="149"/>
      <c r="BJY10" s="149"/>
      <c r="BJZ10" s="149"/>
      <c r="BKA10" s="149"/>
      <c r="BKB10" s="149"/>
      <c r="BKC10" s="149"/>
      <c r="BKD10" s="149"/>
      <c r="BKE10" s="149"/>
      <c r="BKF10" s="149"/>
      <c r="BKG10" s="149"/>
      <c r="BKH10" s="149"/>
      <c r="BKI10" s="149"/>
      <c r="BKJ10" s="149"/>
      <c r="BKK10" s="149"/>
      <c r="BKL10" s="149"/>
      <c r="BKM10" s="149"/>
      <c r="BKN10" s="149"/>
      <c r="BKO10" s="149"/>
      <c r="BKP10" s="149"/>
      <c r="BKQ10" s="149"/>
      <c r="BKR10" s="149"/>
      <c r="BKS10" s="149"/>
      <c r="BKT10" s="149"/>
      <c r="BKU10" s="149"/>
      <c r="BKV10" s="149"/>
      <c r="BKW10" s="149"/>
      <c r="BKX10" s="149"/>
      <c r="BKY10" s="149"/>
      <c r="BKZ10" s="149"/>
      <c r="BLA10" s="149"/>
      <c r="BLB10" s="149"/>
      <c r="BLC10" s="149"/>
      <c r="BLD10" s="149"/>
      <c r="BLE10" s="149"/>
      <c r="BLF10" s="149"/>
      <c r="BLG10" s="149"/>
      <c r="BLH10" s="149"/>
      <c r="BLI10" s="149"/>
      <c r="BLJ10" s="149"/>
      <c r="BLK10" s="149"/>
      <c r="BLL10" s="149"/>
      <c r="BLM10" s="149"/>
      <c r="BLN10" s="149"/>
      <c r="BLO10" s="149"/>
      <c r="BLP10" s="149"/>
      <c r="BLQ10" s="149"/>
      <c r="BLR10" s="149"/>
      <c r="BLS10" s="149"/>
      <c r="BLT10" s="149"/>
      <c r="BLU10" s="149"/>
      <c r="BLV10" s="149"/>
      <c r="BLW10" s="149"/>
      <c r="BLX10" s="149"/>
      <c r="BLY10" s="149"/>
      <c r="BLZ10" s="149"/>
      <c r="BMA10" s="149"/>
      <c r="BMB10" s="149"/>
      <c r="BMC10" s="149"/>
      <c r="BMD10" s="149"/>
      <c r="BME10" s="149"/>
      <c r="BMF10" s="149"/>
      <c r="BMG10" s="149"/>
      <c r="BMH10" s="149"/>
      <c r="BMI10" s="149"/>
      <c r="BMJ10" s="149"/>
      <c r="BMK10" s="149"/>
      <c r="BML10" s="149"/>
      <c r="BMM10" s="149"/>
      <c r="BMN10" s="149"/>
      <c r="BMO10" s="149"/>
      <c r="BMP10" s="149"/>
      <c r="BMQ10" s="149"/>
      <c r="BMR10" s="149"/>
      <c r="BMS10" s="149"/>
      <c r="BMT10" s="149"/>
      <c r="BMU10" s="149"/>
      <c r="BMV10" s="149"/>
      <c r="BMW10" s="149"/>
      <c r="BMX10" s="149"/>
      <c r="BMY10" s="149"/>
      <c r="BMZ10" s="149"/>
      <c r="BNA10" s="149"/>
      <c r="BNB10" s="149"/>
      <c r="BNC10" s="149"/>
      <c r="BND10" s="149"/>
      <c r="BNE10" s="149"/>
      <c r="BNF10" s="149"/>
      <c r="BNG10" s="149"/>
      <c r="BNH10" s="149"/>
      <c r="BNI10" s="149"/>
      <c r="BNJ10" s="149"/>
      <c r="BNK10" s="149"/>
      <c r="BNL10" s="149"/>
      <c r="BNM10" s="149"/>
      <c r="BNN10" s="149"/>
      <c r="BNO10" s="149"/>
      <c r="BNP10" s="149"/>
      <c r="BNQ10" s="149"/>
      <c r="BNR10" s="149"/>
      <c r="BNS10" s="149"/>
      <c r="BNT10" s="149"/>
      <c r="BNU10" s="149"/>
      <c r="BNV10" s="149"/>
      <c r="BNW10" s="149"/>
      <c r="BNX10" s="149"/>
      <c r="BNY10" s="149"/>
      <c r="BNZ10" s="149"/>
      <c r="BOA10" s="149"/>
      <c r="BOB10" s="149"/>
      <c r="BOC10" s="149"/>
      <c r="BOD10" s="149"/>
      <c r="BOE10" s="149"/>
      <c r="BOF10" s="149"/>
      <c r="BOG10" s="149"/>
      <c r="BOH10" s="149"/>
      <c r="BOI10" s="149"/>
      <c r="BOJ10" s="149"/>
      <c r="BOK10" s="149"/>
      <c r="BOL10" s="149"/>
      <c r="BOM10" s="149"/>
      <c r="BON10" s="149"/>
      <c r="BOO10" s="149"/>
      <c r="BOP10" s="149"/>
      <c r="BOQ10" s="149"/>
      <c r="BOR10" s="149"/>
      <c r="BOS10" s="149"/>
      <c r="BOT10" s="149"/>
      <c r="BOU10" s="149"/>
      <c r="BOV10" s="149"/>
      <c r="BOW10" s="149"/>
      <c r="BOX10" s="149"/>
      <c r="BOY10" s="149"/>
      <c r="BOZ10" s="149"/>
      <c r="BPA10" s="149"/>
      <c r="BPB10" s="149"/>
      <c r="BPC10" s="149"/>
      <c r="BPD10" s="149"/>
      <c r="BPE10" s="149"/>
      <c r="BPF10" s="149"/>
      <c r="BPG10" s="149"/>
      <c r="BPH10" s="149"/>
      <c r="BPI10" s="149"/>
      <c r="BPJ10" s="149"/>
      <c r="BPK10" s="149"/>
      <c r="BPL10" s="149"/>
      <c r="BPM10" s="149"/>
      <c r="BPN10" s="149"/>
      <c r="BPO10" s="149"/>
      <c r="BPP10" s="149"/>
      <c r="BPQ10" s="149"/>
      <c r="BPR10" s="149"/>
      <c r="BPS10" s="149"/>
      <c r="BPT10" s="149"/>
      <c r="BPU10" s="149"/>
      <c r="BPV10" s="149"/>
      <c r="BPW10" s="149"/>
      <c r="BPX10" s="149"/>
      <c r="BPY10" s="149"/>
      <c r="BPZ10" s="149"/>
      <c r="BQA10" s="149"/>
      <c r="BQB10" s="149"/>
      <c r="BQC10" s="149"/>
      <c r="BQD10" s="149"/>
      <c r="BQE10" s="149"/>
      <c r="BQF10" s="149"/>
      <c r="BQG10" s="149"/>
      <c r="BQH10" s="149"/>
      <c r="BQI10" s="149"/>
      <c r="BQJ10" s="149"/>
      <c r="BQK10" s="149"/>
      <c r="BQL10" s="149"/>
      <c r="BQM10" s="149"/>
      <c r="BQN10" s="149"/>
      <c r="BQO10" s="149"/>
      <c r="BQP10" s="149"/>
      <c r="BQQ10" s="149"/>
      <c r="BQR10" s="149"/>
      <c r="BQS10" s="149"/>
      <c r="BQT10" s="149"/>
      <c r="BQU10" s="149"/>
      <c r="BQV10" s="149"/>
      <c r="BQW10" s="149"/>
      <c r="BQX10" s="149"/>
      <c r="BQY10" s="149"/>
      <c r="BQZ10" s="149"/>
      <c r="BRA10" s="149"/>
      <c r="BRB10" s="149"/>
      <c r="BRC10" s="149"/>
      <c r="BRD10" s="149"/>
      <c r="BRE10" s="149"/>
      <c r="BRF10" s="149"/>
      <c r="BRG10" s="149"/>
      <c r="BRH10" s="149"/>
      <c r="BRI10" s="149"/>
      <c r="BRJ10" s="149"/>
      <c r="BRK10" s="149"/>
      <c r="BRL10" s="149"/>
      <c r="BRM10" s="149"/>
      <c r="BRN10" s="149"/>
      <c r="BRO10" s="149"/>
      <c r="BRP10" s="149"/>
      <c r="BRQ10" s="149"/>
      <c r="BRR10" s="149"/>
      <c r="BRS10" s="149"/>
      <c r="BRT10" s="149"/>
      <c r="BRU10" s="149"/>
      <c r="BRV10" s="149"/>
      <c r="BRW10" s="149"/>
      <c r="BRX10" s="149"/>
      <c r="BRY10" s="149"/>
      <c r="BRZ10" s="149"/>
      <c r="BSA10" s="149"/>
      <c r="BSB10" s="149"/>
      <c r="BSC10" s="149"/>
      <c r="BSD10" s="149"/>
      <c r="BSE10" s="149"/>
      <c r="BSF10" s="149"/>
      <c r="BSG10" s="149"/>
      <c r="BSH10" s="149"/>
      <c r="BSI10" s="149"/>
      <c r="BSJ10" s="149"/>
      <c r="BSK10" s="149"/>
      <c r="BSL10" s="149"/>
      <c r="BSM10" s="149"/>
      <c r="BSN10" s="149"/>
      <c r="BSO10" s="149"/>
      <c r="BSP10" s="149"/>
      <c r="BSQ10" s="149"/>
      <c r="BSR10" s="149"/>
      <c r="BSS10" s="149"/>
      <c r="BST10" s="149"/>
      <c r="BSU10" s="149"/>
      <c r="BSV10" s="149"/>
      <c r="BSW10" s="149"/>
      <c r="BSX10" s="149"/>
      <c r="BSY10" s="149"/>
      <c r="BSZ10" s="149"/>
      <c r="BTA10" s="149"/>
      <c r="BTB10" s="149"/>
      <c r="BTC10" s="149"/>
      <c r="BTD10" s="149"/>
      <c r="BTE10" s="149"/>
      <c r="BTF10" s="149"/>
      <c r="BTG10" s="149"/>
      <c r="BTH10" s="149"/>
      <c r="BTI10" s="149"/>
      <c r="BTJ10" s="149"/>
      <c r="BTK10" s="149"/>
      <c r="BTL10" s="149"/>
      <c r="BTM10" s="149"/>
      <c r="BTN10" s="149"/>
      <c r="BTO10" s="149"/>
      <c r="BTP10" s="149"/>
      <c r="BTQ10" s="149"/>
      <c r="BTR10" s="149"/>
      <c r="BTS10" s="149"/>
      <c r="BTT10" s="149"/>
      <c r="BTU10" s="149"/>
      <c r="BTV10" s="149"/>
      <c r="BTW10" s="149"/>
      <c r="BTX10" s="149"/>
      <c r="BTY10" s="149"/>
      <c r="BTZ10" s="149"/>
      <c r="BUA10" s="149"/>
      <c r="BUB10" s="149"/>
      <c r="BUC10" s="149"/>
      <c r="BUD10" s="149"/>
      <c r="BUE10" s="149"/>
      <c r="BUF10" s="149"/>
      <c r="BUG10" s="149"/>
      <c r="BUH10" s="149"/>
      <c r="BUI10" s="149"/>
      <c r="BUJ10" s="149"/>
      <c r="BUK10" s="149"/>
      <c r="BUL10" s="149"/>
      <c r="BUM10" s="149"/>
      <c r="BUN10" s="149"/>
      <c r="BUO10" s="149"/>
      <c r="BUP10" s="149"/>
      <c r="BUQ10" s="149"/>
      <c r="BUR10" s="149"/>
      <c r="BUS10" s="149"/>
      <c r="BUT10" s="149"/>
      <c r="BUU10" s="149"/>
      <c r="BUV10" s="149"/>
      <c r="BUW10" s="149"/>
      <c r="BUX10" s="149"/>
      <c r="BUY10" s="149"/>
      <c r="BUZ10" s="149"/>
      <c r="BVA10" s="149"/>
      <c r="BVB10" s="149"/>
      <c r="BVC10" s="149"/>
      <c r="BVD10" s="149"/>
      <c r="BVE10" s="149"/>
      <c r="BVF10" s="149"/>
      <c r="BVG10" s="149"/>
      <c r="BVH10" s="149"/>
      <c r="BVI10" s="149"/>
      <c r="BVJ10" s="149"/>
      <c r="BVK10" s="149"/>
      <c r="BVL10" s="149"/>
      <c r="BVM10" s="149"/>
      <c r="BVN10" s="149"/>
      <c r="BVO10" s="149"/>
      <c r="BVP10" s="149"/>
      <c r="BVQ10" s="149"/>
      <c r="BVR10" s="149"/>
      <c r="BVS10" s="149"/>
      <c r="BVT10" s="149"/>
      <c r="BVU10" s="149"/>
      <c r="BVV10" s="149"/>
      <c r="BVW10" s="149"/>
      <c r="BVX10" s="149"/>
      <c r="BVY10" s="149"/>
      <c r="BVZ10" s="149"/>
      <c r="BWA10" s="149"/>
      <c r="BWB10" s="149"/>
      <c r="BWC10" s="149"/>
      <c r="BWD10" s="149"/>
      <c r="BWE10" s="149"/>
      <c r="BWF10" s="149"/>
      <c r="BWG10" s="149"/>
      <c r="BWH10" s="149"/>
      <c r="BWI10" s="149"/>
      <c r="BWJ10" s="149"/>
      <c r="BWK10" s="149"/>
      <c r="BWL10" s="149"/>
      <c r="BWM10" s="149"/>
      <c r="BWN10" s="149"/>
      <c r="BWO10" s="149"/>
      <c r="BWP10" s="149"/>
      <c r="BWQ10" s="149"/>
      <c r="BWR10" s="149"/>
      <c r="BWS10" s="149"/>
      <c r="BWT10" s="149"/>
      <c r="BWU10" s="149"/>
      <c r="BWV10" s="149"/>
      <c r="BWW10" s="149"/>
      <c r="BWX10" s="149"/>
      <c r="BWY10" s="149"/>
      <c r="BWZ10" s="149"/>
      <c r="BXA10" s="149"/>
      <c r="BXB10" s="149"/>
      <c r="BXC10" s="149"/>
      <c r="BXD10" s="149"/>
      <c r="BXE10" s="149"/>
      <c r="BXF10" s="149"/>
      <c r="BXG10" s="149"/>
      <c r="BXH10" s="149"/>
      <c r="BXI10" s="149"/>
      <c r="BXJ10" s="149"/>
      <c r="BXK10" s="149"/>
      <c r="BXL10" s="149"/>
      <c r="BXM10" s="149"/>
      <c r="BXN10" s="149"/>
      <c r="BXO10" s="149"/>
      <c r="BXP10" s="149"/>
      <c r="BXQ10" s="149"/>
      <c r="BXR10" s="149"/>
      <c r="BXS10" s="149"/>
      <c r="BXT10" s="149"/>
      <c r="BXU10" s="149"/>
      <c r="BXV10" s="149"/>
      <c r="BXW10" s="149"/>
      <c r="BXX10" s="149"/>
      <c r="BXY10" s="149"/>
      <c r="BXZ10" s="149"/>
      <c r="BYA10" s="149"/>
      <c r="BYB10" s="149"/>
      <c r="BYC10" s="149"/>
      <c r="BYD10" s="149"/>
      <c r="BYE10" s="149"/>
      <c r="BYF10" s="149"/>
      <c r="BYG10" s="149"/>
      <c r="BYH10" s="149"/>
      <c r="BYI10" s="149"/>
      <c r="BYJ10" s="149"/>
      <c r="BYK10" s="149"/>
      <c r="BYL10" s="149"/>
      <c r="BYM10" s="149"/>
      <c r="BYN10" s="149"/>
      <c r="BYO10" s="149"/>
      <c r="BYP10" s="149"/>
      <c r="BYQ10" s="149"/>
      <c r="BYR10" s="149"/>
      <c r="BYS10" s="149"/>
      <c r="BYT10" s="149"/>
      <c r="BYU10" s="149"/>
      <c r="BYV10" s="149"/>
      <c r="BYW10" s="149"/>
      <c r="BYX10" s="149"/>
      <c r="BYY10" s="149"/>
      <c r="BYZ10" s="149"/>
      <c r="BZA10" s="149"/>
      <c r="BZB10" s="149"/>
      <c r="BZC10" s="149"/>
      <c r="BZD10" s="149"/>
      <c r="BZE10" s="149"/>
      <c r="BZF10" s="149"/>
      <c r="BZG10" s="149"/>
      <c r="BZH10" s="149"/>
      <c r="BZI10" s="149"/>
      <c r="BZJ10" s="149"/>
      <c r="BZK10" s="149"/>
      <c r="BZL10" s="149"/>
      <c r="BZM10" s="149"/>
      <c r="BZN10" s="149"/>
      <c r="BZO10" s="149"/>
      <c r="BZP10" s="149"/>
      <c r="BZQ10" s="149"/>
      <c r="BZR10" s="149"/>
      <c r="BZS10" s="149"/>
      <c r="BZT10" s="149"/>
      <c r="BZU10" s="149"/>
      <c r="BZV10" s="149"/>
      <c r="BZW10" s="149"/>
      <c r="BZX10" s="149"/>
      <c r="BZY10" s="149"/>
      <c r="BZZ10" s="149"/>
      <c r="CAA10" s="149"/>
      <c r="CAB10" s="149"/>
      <c r="CAC10" s="149"/>
      <c r="CAD10" s="149"/>
      <c r="CAE10" s="149"/>
      <c r="CAF10" s="149"/>
      <c r="CAG10" s="149"/>
      <c r="CAH10" s="149"/>
      <c r="CAI10" s="149"/>
      <c r="CAJ10" s="149"/>
      <c r="CAK10" s="149"/>
      <c r="CAL10" s="149"/>
      <c r="CAM10" s="149"/>
      <c r="CAN10" s="149"/>
      <c r="CAO10" s="149"/>
      <c r="CAP10" s="149"/>
      <c r="CAQ10" s="149"/>
      <c r="CAR10" s="149"/>
      <c r="CAS10" s="149"/>
      <c r="CAT10" s="149"/>
      <c r="CAU10" s="149"/>
      <c r="CAV10" s="149"/>
      <c r="CAW10" s="149"/>
      <c r="CAX10" s="149"/>
      <c r="CAY10" s="149"/>
      <c r="CAZ10" s="149"/>
      <c r="CBA10" s="149"/>
      <c r="CBB10" s="149"/>
      <c r="CBC10" s="149"/>
      <c r="CBD10" s="149"/>
      <c r="CBE10" s="149"/>
      <c r="CBF10" s="149"/>
      <c r="CBG10" s="149"/>
      <c r="CBH10" s="149"/>
      <c r="CBI10" s="149"/>
      <c r="CBJ10" s="149"/>
      <c r="CBK10" s="149"/>
      <c r="CBL10" s="149"/>
      <c r="CBM10" s="149"/>
      <c r="CBN10" s="149"/>
      <c r="CBO10" s="149"/>
      <c r="CBP10" s="149"/>
      <c r="CBQ10" s="149"/>
      <c r="CBR10" s="149"/>
      <c r="CBS10" s="149"/>
      <c r="CBT10" s="149"/>
      <c r="CBU10" s="149"/>
      <c r="CBV10" s="149"/>
      <c r="CBW10" s="149"/>
      <c r="CBX10" s="149"/>
      <c r="CBY10" s="149"/>
      <c r="CBZ10" s="149"/>
      <c r="CCA10" s="149"/>
      <c r="CCB10" s="149"/>
      <c r="CCC10" s="149"/>
      <c r="CCD10" s="149"/>
      <c r="CCE10" s="149"/>
      <c r="CCF10" s="149"/>
      <c r="CCG10" s="149"/>
      <c r="CCH10" s="149"/>
      <c r="CCI10" s="149"/>
      <c r="CCJ10" s="149"/>
      <c r="CCK10" s="149"/>
      <c r="CCL10" s="149"/>
      <c r="CCM10" s="149"/>
      <c r="CCN10" s="149"/>
      <c r="CCO10" s="149"/>
      <c r="CCP10" s="149"/>
      <c r="CCQ10" s="149"/>
      <c r="CCR10" s="149"/>
      <c r="CCS10" s="149"/>
      <c r="CCT10" s="149"/>
      <c r="CCU10" s="149"/>
      <c r="CCV10" s="149"/>
      <c r="CCW10" s="149"/>
      <c r="CCX10" s="149"/>
      <c r="CCY10" s="149"/>
      <c r="CCZ10" s="149"/>
      <c r="CDA10" s="149"/>
      <c r="CDB10" s="149"/>
      <c r="CDC10" s="149"/>
      <c r="CDD10" s="149"/>
      <c r="CDE10" s="149"/>
      <c r="CDF10" s="149"/>
      <c r="CDG10" s="149"/>
      <c r="CDH10" s="149"/>
      <c r="CDI10" s="149"/>
      <c r="CDJ10" s="149"/>
      <c r="CDK10" s="149"/>
      <c r="CDL10" s="149"/>
      <c r="CDM10" s="149"/>
      <c r="CDN10" s="149"/>
      <c r="CDO10" s="149"/>
      <c r="CDP10" s="149"/>
      <c r="CDQ10" s="149"/>
      <c r="CDR10" s="149"/>
      <c r="CDS10" s="149"/>
      <c r="CDT10" s="149"/>
      <c r="CDU10" s="149"/>
      <c r="CDV10" s="149"/>
      <c r="CDW10" s="149"/>
      <c r="CDX10" s="149"/>
      <c r="CDY10" s="149"/>
      <c r="CDZ10" s="149"/>
      <c r="CEA10" s="149"/>
      <c r="CEB10" s="149"/>
      <c r="CEC10" s="149"/>
      <c r="CED10" s="149"/>
      <c r="CEE10" s="149"/>
      <c r="CEF10" s="149"/>
      <c r="CEG10" s="149"/>
      <c r="CEH10" s="149"/>
      <c r="CEI10" s="149"/>
      <c r="CEJ10" s="149"/>
      <c r="CEK10" s="149"/>
      <c r="CEL10" s="149"/>
      <c r="CEM10" s="149"/>
      <c r="CEN10" s="149"/>
      <c r="CEO10" s="149"/>
      <c r="CEP10" s="149"/>
      <c r="CEQ10" s="149"/>
      <c r="CER10" s="149"/>
      <c r="CES10" s="149"/>
      <c r="CET10" s="149"/>
      <c r="CEU10" s="149"/>
      <c r="CEV10" s="149"/>
      <c r="CEW10" s="149"/>
      <c r="CEX10" s="149"/>
      <c r="CEY10" s="149"/>
      <c r="CEZ10" s="149"/>
      <c r="CFA10" s="149"/>
      <c r="CFB10" s="149"/>
      <c r="CFC10" s="149"/>
      <c r="CFD10" s="149"/>
      <c r="CFE10" s="149"/>
      <c r="CFF10" s="149"/>
      <c r="CFG10" s="149"/>
      <c r="CFH10" s="149"/>
      <c r="CFI10" s="149"/>
      <c r="CFJ10" s="149"/>
      <c r="CFK10" s="149"/>
      <c r="CFL10" s="149"/>
      <c r="CFM10" s="149"/>
      <c r="CFN10" s="149"/>
      <c r="CFO10" s="149"/>
      <c r="CFP10" s="149"/>
      <c r="CFQ10" s="149"/>
      <c r="CFR10" s="149"/>
      <c r="CFS10" s="149"/>
      <c r="CFT10" s="149"/>
      <c r="CFU10" s="149"/>
      <c r="CFV10" s="149"/>
      <c r="CFW10" s="149"/>
      <c r="CFX10" s="149"/>
      <c r="CFY10" s="149"/>
      <c r="CFZ10" s="149"/>
      <c r="CGA10" s="149"/>
      <c r="CGB10" s="149"/>
      <c r="CGC10" s="149"/>
      <c r="CGD10" s="149"/>
      <c r="CGE10" s="149"/>
      <c r="CGF10" s="149"/>
      <c r="CGG10" s="149"/>
      <c r="CGH10" s="149"/>
      <c r="CGI10" s="149"/>
      <c r="CGJ10" s="149"/>
      <c r="CGK10" s="149"/>
      <c r="CGL10" s="149"/>
      <c r="CGM10" s="149"/>
      <c r="CGN10" s="149"/>
      <c r="CGO10" s="149"/>
      <c r="CGP10" s="149"/>
      <c r="CGQ10" s="149"/>
      <c r="CGR10" s="149"/>
      <c r="CGS10" s="149"/>
      <c r="CGT10" s="149"/>
      <c r="CGU10" s="149"/>
      <c r="CGV10" s="149"/>
      <c r="CGW10" s="149"/>
      <c r="CGX10" s="149"/>
      <c r="CGY10" s="149"/>
      <c r="CGZ10" s="149"/>
      <c r="CHA10" s="149"/>
      <c r="CHB10" s="149"/>
      <c r="CHC10" s="149"/>
      <c r="CHD10" s="149"/>
      <c r="CHE10" s="149"/>
      <c r="CHF10" s="149"/>
      <c r="CHG10" s="149"/>
      <c r="CHH10" s="149"/>
      <c r="CHI10" s="149"/>
      <c r="CHJ10" s="149"/>
      <c r="CHK10" s="149"/>
      <c r="CHL10" s="149"/>
      <c r="CHM10" s="149"/>
      <c r="CHN10" s="149"/>
      <c r="CHO10" s="149"/>
      <c r="CHP10" s="149"/>
      <c r="CHQ10" s="149"/>
      <c r="CHR10" s="149"/>
      <c r="CHS10" s="149"/>
      <c r="CHT10" s="149"/>
      <c r="CHU10" s="149"/>
      <c r="CHV10" s="149"/>
      <c r="CHW10" s="149"/>
      <c r="CHX10" s="149"/>
      <c r="CHY10" s="149"/>
      <c r="CHZ10" s="149"/>
      <c r="CIA10" s="149"/>
      <c r="CIB10" s="149"/>
      <c r="CIC10" s="149"/>
      <c r="CID10" s="149"/>
      <c r="CIE10" s="149"/>
      <c r="CIF10" s="149"/>
      <c r="CIG10" s="149"/>
      <c r="CIH10" s="149"/>
      <c r="CII10" s="149"/>
      <c r="CIJ10" s="149"/>
      <c r="CIK10" s="149"/>
      <c r="CIL10" s="149"/>
      <c r="CIM10" s="149"/>
      <c r="CIN10" s="149"/>
      <c r="CIO10" s="149"/>
      <c r="CIP10" s="149"/>
      <c r="CIQ10" s="149"/>
      <c r="CIR10" s="149"/>
      <c r="CIS10" s="149"/>
      <c r="CIT10" s="149"/>
      <c r="CIU10" s="149"/>
      <c r="CIV10" s="149"/>
      <c r="CIW10" s="149"/>
      <c r="CIX10" s="149"/>
      <c r="CIY10" s="149"/>
      <c r="CIZ10" s="149"/>
      <c r="CJA10" s="149"/>
      <c r="CJB10" s="149"/>
      <c r="CJC10" s="149"/>
      <c r="CJD10" s="149"/>
      <c r="CJE10" s="149"/>
      <c r="CJF10" s="149"/>
      <c r="CJG10" s="149"/>
      <c r="CJH10" s="149"/>
      <c r="CJI10" s="149"/>
      <c r="CJJ10" s="149"/>
      <c r="CJK10" s="149"/>
      <c r="CJL10" s="149"/>
      <c r="CJM10" s="149"/>
      <c r="CJN10" s="149"/>
      <c r="CJO10" s="149"/>
      <c r="CJP10" s="149"/>
      <c r="CJQ10" s="149"/>
      <c r="CJR10" s="149"/>
      <c r="CJS10" s="149"/>
      <c r="CJT10" s="149"/>
      <c r="CJU10" s="149"/>
      <c r="CJV10" s="149"/>
      <c r="CJW10" s="149"/>
      <c r="CJX10" s="149"/>
      <c r="CJY10" s="149"/>
      <c r="CJZ10" s="149"/>
      <c r="CKA10" s="149"/>
      <c r="CKB10" s="149"/>
      <c r="CKC10" s="149"/>
      <c r="CKD10" s="149"/>
      <c r="CKE10" s="149"/>
      <c r="CKF10" s="149"/>
      <c r="CKG10" s="149"/>
      <c r="CKH10" s="149"/>
      <c r="CKI10" s="149"/>
      <c r="CKJ10" s="149"/>
      <c r="CKK10" s="149"/>
      <c r="CKL10" s="149"/>
      <c r="CKM10" s="149"/>
      <c r="CKN10" s="149"/>
      <c r="CKO10" s="149"/>
      <c r="CKP10" s="149"/>
      <c r="CKQ10" s="149"/>
      <c r="CKR10" s="149"/>
      <c r="CKS10" s="149"/>
      <c r="CKT10" s="149"/>
      <c r="CKU10" s="149"/>
      <c r="CKV10" s="149"/>
      <c r="CKW10" s="149"/>
      <c r="CKX10" s="149"/>
      <c r="CKY10" s="149"/>
      <c r="CKZ10" s="149"/>
      <c r="CLA10" s="149"/>
      <c r="CLB10" s="149"/>
      <c r="CLC10" s="149"/>
      <c r="CLD10" s="149"/>
      <c r="CLE10" s="149"/>
      <c r="CLF10" s="149"/>
      <c r="CLG10" s="149"/>
      <c r="CLH10" s="149"/>
      <c r="CLI10" s="149"/>
      <c r="CLJ10" s="149"/>
      <c r="CLK10" s="149"/>
      <c r="CLL10" s="149"/>
      <c r="CLM10" s="149"/>
      <c r="CLN10" s="149"/>
      <c r="CLO10" s="149"/>
      <c r="CLP10" s="149"/>
      <c r="CLQ10" s="149"/>
      <c r="CLR10" s="149"/>
      <c r="CLS10" s="149"/>
      <c r="CLT10" s="149"/>
      <c r="CLU10" s="149"/>
      <c r="CLV10" s="149"/>
      <c r="CLW10" s="149"/>
      <c r="CLX10" s="149"/>
      <c r="CLY10" s="149"/>
      <c r="CLZ10" s="149"/>
      <c r="CMA10" s="149"/>
      <c r="CMB10" s="149"/>
      <c r="CMC10" s="149"/>
      <c r="CMD10" s="149"/>
      <c r="CME10" s="149"/>
      <c r="CMF10" s="149"/>
      <c r="CMG10" s="149"/>
      <c r="CMH10" s="149"/>
      <c r="CMI10" s="149"/>
      <c r="CMJ10" s="149"/>
      <c r="CMK10" s="149"/>
      <c r="CML10" s="149"/>
      <c r="CMM10" s="149"/>
      <c r="CMN10" s="149"/>
      <c r="CMO10" s="149"/>
      <c r="CMP10" s="149"/>
      <c r="CMQ10" s="149"/>
      <c r="CMR10" s="149"/>
      <c r="CMS10" s="149"/>
      <c r="CMT10" s="149"/>
      <c r="CMU10" s="149"/>
      <c r="CMV10" s="149"/>
      <c r="CMW10" s="149"/>
      <c r="CMX10" s="149"/>
      <c r="CMY10" s="149"/>
      <c r="CMZ10" s="149"/>
      <c r="CNA10" s="149"/>
      <c r="CNB10" s="149"/>
      <c r="CNC10" s="149"/>
      <c r="CND10" s="149"/>
      <c r="CNE10" s="149"/>
      <c r="CNF10" s="149"/>
      <c r="CNG10" s="149"/>
      <c r="CNH10" s="149"/>
      <c r="CNI10" s="149"/>
      <c r="CNJ10" s="149"/>
      <c r="CNK10" s="149"/>
      <c r="CNL10" s="149"/>
      <c r="CNM10" s="149"/>
      <c r="CNN10" s="149"/>
      <c r="CNO10" s="149"/>
      <c r="CNP10" s="149"/>
      <c r="CNQ10" s="149"/>
      <c r="CNR10" s="149"/>
      <c r="CNS10" s="149"/>
      <c r="CNT10" s="149"/>
      <c r="CNU10" s="149"/>
      <c r="CNV10" s="149"/>
      <c r="CNW10" s="149"/>
      <c r="CNX10" s="149"/>
      <c r="CNY10" s="149"/>
      <c r="CNZ10" s="149"/>
      <c r="COA10" s="149"/>
      <c r="COB10" s="149"/>
      <c r="COC10" s="149"/>
      <c r="COD10" s="149"/>
      <c r="COE10" s="149"/>
      <c r="COF10" s="149"/>
      <c r="COG10" s="149"/>
      <c r="COH10" s="149"/>
      <c r="COI10" s="149"/>
      <c r="COJ10" s="149"/>
      <c r="COK10" s="149"/>
      <c r="COL10" s="149"/>
      <c r="COM10" s="149"/>
      <c r="CON10" s="149"/>
      <c r="COO10" s="149"/>
      <c r="COP10" s="149"/>
      <c r="COQ10" s="149"/>
      <c r="COR10" s="149"/>
      <c r="COS10" s="149"/>
      <c r="COT10" s="149"/>
      <c r="COU10" s="149"/>
      <c r="COV10" s="149"/>
      <c r="COW10" s="149"/>
      <c r="COX10" s="149"/>
      <c r="COY10" s="149"/>
      <c r="COZ10" s="149"/>
      <c r="CPA10" s="149"/>
      <c r="CPB10" s="149"/>
      <c r="CPC10" s="149"/>
      <c r="CPD10" s="149"/>
      <c r="CPE10" s="149"/>
      <c r="CPF10" s="149"/>
      <c r="CPG10" s="149"/>
      <c r="CPH10" s="149"/>
      <c r="CPI10" s="149"/>
      <c r="CPJ10" s="149"/>
      <c r="CPK10" s="149"/>
      <c r="CPL10" s="149"/>
      <c r="CPM10" s="149"/>
      <c r="CPN10" s="149"/>
      <c r="CPO10" s="149"/>
      <c r="CPP10" s="149"/>
      <c r="CPQ10" s="149"/>
      <c r="CPR10" s="149"/>
      <c r="CPS10" s="149"/>
      <c r="CPT10" s="149"/>
      <c r="CPU10" s="149"/>
      <c r="CPV10" s="149"/>
      <c r="CPW10" s="149"/>
      <c r="CPX10" s="149"/>
      <c r="CPY10" s="149"/>
      <c r="CPZ10" s="149"/>
      <c r="CQA10" s="149"/>
      <c r="CQB10" s="149"/>
      <c r="CQC10" s="149"/>
      <c r="CQD10" s="149"/>
      <c r="CQE10" s="149"/>
      <c r="CQF10" s="149"/>
      <c r="CQG10" s="149"/>
      <c r="CQH10" s="149"/>
      <c r="CQI10" s="149"/>
      <c r="CQJ10" s="149"/>
      <c r="CQK10" s="149"/>
      <c r="CQL10" s="149"/>
      <c r="CQM10" s="149"/>
      <c r="CQN10" s="149"/>
      <c r="CQO10" s="149"/>
      <c r="CQP10" s="149"/>
      <c r="CQQ10" s="149"/>
      <c r="CQR10" s="149"/>
      <c r="CQS10" s="149"/>
      <c r="CQT10" s="149"/>
      <c r="CQU10" s="149"/>
      <c r="CQV10" s="149"/>
      <c r="CQW10" s="149"/>
      <c r="CQX10" s="149"/>
      <c r="CQY10" s="149"/>
      <c r="CQZ10" s="149"/>
      <c r="CRA10" s="149"/>
      <c r="CRB10" s="149"/>
      <c r="CRC10" s="149"/>
      <c r="CRD10" s="149"/>
      <c r="CRE10" s="149"/>
      <c r="CRF10" s="149"/>
      <c r="CRG10" s="149"/>
      <c r="CRH10" s="149"/>
      <c r="CRI10" s="149"/>
      <c r="CRJ10" s="149"/>
      <c r="CRK10" s="149"/>
      <c r="CRL10" s="149"/>
      <c r="CRM10" s="149"/>
      <c r="CRN10" s="149"/>
      <c r="CRO10" s="149"/>
      <c r="CRP10" s="149"/>
      <c r="CRQ10" s="149"/>
      <c r="CRR10" s="149"/>
      <c r="CRS10" s="149"/>
      <c r="CRT10" s="149"/>
      <c r="CRU10" s="149"/>
      <c r="CRV10" s="149"/>
      <c r="CRW10" s="149"/>
      <c r="CRX10" s="149"/>
      <c r="CRY10" s="149"/>
      <c r="CRZ10" s="149"/>
      <c r="CSA10" s="149"/>
      <c r="CSB10" s="149"/>
      <c r="CSC10" s="149"/>
      <c r="CSD10" s="149"/>
      <c r="CSE10" s="149"/>
      <c r="CSF10" s="149"/>
      <c r="CSG10" s="149"/>
      <c r="CSH10" s="149"/>
      <c r="CSI10" s="149"/>
      <c r="CSJ10" s="149"/>
      <c r="CSK10" s="149"/>
      <c r="CSL10" s="149"/>
      <c r="CSM10" s="149"/>
      <c r="CSN10" s="149"/>
      <c r="CSO10" s="149"/>
      <c r="CSP10" s="149"/>
      <c r="CSQ10" s="149"/>
      <c r="CSR10" s="149"/>
      <c r="CSS10" s="149"/>
      <c r="CST10" s="149"/>
      <c r="CSU10" s="149"/>
      <c r="CSV10" s="149"/>
      <c r="CSW10" s="149"/>
      <c r="CSX10" s="149"/>
      <c r="CSY10" s="149"/>
      <c r="CSZ10" s="149"/>
      <c r="CTA10" s="149"/>
      <c r="CTB10" s="149"/>
      <c r="CTC10" s="149"/>
      <c r="CTD10" s="149"/>
      <c r="CTE10" s="149"/>
      <c r="CTF10" s="149"/>
      <c r="CTG10" s="149"/>
      <c r="CTH10" s="149"/>
      <c r="CTI10" s="149"/>
      <c r="CTJ10" s="149"/>
      <c r="CTK10" s="149"/>
      <c r="CTL10" s="149"/>
      <c r="CTM10" s="149"/>
      <c r="CTN10" s="149"/>
      <c r="CTO10" s="149"/>
      <c r="CTP10" s="149"/>
      <c r="CTQ10" s="149"/>
      <c r="CTR10" s="149"/>
      <c r="CTS10" s="149"/>
      <c r="CTT10" s="149"/>
      <c r="CTU10" s="149"/>
      <c r="CTV10" s="149"/>
      <c r="CTW10" s="149"/>
      <c r="CTX10" s="149"/>
      <c r="CTY10" s="149"/>
      <c r="CTZ10" s="149"/>
      <c r="CUA10" s="149"/>
      <c r="CUB10" s="149"/>
      <c r="CUC10" s="149"/>
      <c r="CUD10" s="149"/>
      <c r="CUE10" s="149"/>
      <c r="CUF10" s="149"/>
      <c r="CUG10" s="149"/>
      <c r="CUH10" s="149"/>
      <c r="CUI10" s="149"/>
      <c r="CUJ10" s="149"/>
      <c r="CUK10" s="149"/>
      <c r="CUL10" s="149"/>
      <c r="CUM10" s="149"/>
      <c r="CUN10" s="149"/>
      <c r="CUO10" s="149"/>
      <c r="CUP10" s="149"/>
      <c r="CUQ10" s="149"/>
      <c r="CUR10" s="149"/>
      <c r="CUS10" s="149"/>
      <c r="CUT10" s="149"/>
      <c r="CUU10" s="149"/>
      <c r="CUV10" s="149"/>
      <c r="CUW10" s="149"/>
      <c r="CUX10" s="149"/>
      <c r="CUY10" s="149"/>
      <c r="CUZ10" s="149"/>
      <c r="CVA10" s="149"/>
      <c r="CVB10" s="149"/>
      <c r="CVC10" s="149"/>
      <c r="CVD10" s="149"/>
      <c r="CVE10" s="149"/>
      <c r="CVF10" s="149"/>
      <c r="CVG10" s="149"/>
      <c r="CVH10" s="149"/>
      <c r="CVI10" s="149"/>
      <c r="CVJ10" s="149"/>
      <c r="CVK10" s="149"/>
      <c r="CVL10" s="149"/>
      <c r="CVM10" s="149"/>
      <c r="CVN10" s="149"/>
      <c r="CVO10" s="149"/>
      <c r="CVP10" s="149"/>
      <c r="CVQ10" s="149"/>
      <c r="CVR10" s="149"/>
      <c r="CVS10" s="149"/>
      <c r="CVT10" s="149"/>
      <c r="CVU10" s="149"/>
      <c r="CVV10" s="149"/>
      <c r="CVW10" s="149"/>
      <c r="CVX10" s="149"/>
      <c r="CVY10" s="149"/>
      <c r="CVZ10" s="149"/>
      <c r="CWA10" s="149"/>
      <c r="CWB10" s="149"/>
      <c r="CWC10" s="149"/>
      <c r="CWD10" s="149"/>
      <c r="CWE10" s="149"/>
      <c r="CWF10" s="149"/>
      <c r="CWG10" s="149"/>
      <c r="CWH10" s="149"/>
      <c r="CWI10" s="149"/>
      <c r="CWJ10" s="149"/>
      <c r="CWK10" s="149"/>
      <c r="CWL10" s="149"/>
      <c r="CWM10" s="149"/>
      <c r="CWN10" s="149"/>
      <c r="CWO10" s="149"/>
      <c r="CWP10" s="149"/>
      <c r="CWQ10" s="149"/>
      <c r="CWR10" s="149"/>
      <c r="CWS10" s="149"/>
      <c r="CWT10" s="149"/>
      <c r="CWU10" s="149"/>
      <c r="CWV10" s="149"/>
      <c r="CWW10" s="149"/>
      <c r="CWX10" s="149"/>
      <c r="CWY10" s="149"/>
      <c r="CWZ10" s="149"/>
      <c r="CXA10" s="149"/>
      <c r="CXB10" s="149"/>
      <c r="CXC10" s="149"/>
      <c r="CXD10" s="149"/>
      <c r="CXE10" s="149"/>
      <c r="CXF10" s="149"/>
      <c r="CXG10" s="149"/>
      <c r="CXH10" s="149"/>
      <c r="CXI10" s="149"/>
      <c r="CXJ10" s="149"/>
      <c r="CXK10" s="149"/>
      <c r="CXL10" s="149"/>
      <c r="CXM10" s="149"/>
      <c r="CXN10" s="149"/>
      <c r="CXO10" s="149"/>
      <c r="CXP10" s="149"/>
      <c r="CXQ10" s="149"/>
      <c r="CXR10" s="149"/>
      <c r="CXS10" s="149"/>
      <c r="CXT10" s="149"/>
      <c r="CXU10" s="149"/>
      <c r="CXV10" s="149"/>
      <c r="CXW10" s="149"/>
      <c r="CXX10" s="149"/>
      <c r="CXY10" s="149"/>
      <c r="CXZ10" s="149"/>
      <c r="CYA10" s="149"/>
      <c r="CYB10" s="149"/>
      <c r="CYC10" s="149"/>
      <c r="CYD10" s="149"/>
      <c r="CYE10" s="149"/>
      <c r="CYF10" s="149"/>
      <c r="CYG10" s="149"/>
      <c r="CYH10" s="149"/>
      <c r="CYI10" s="149"/>
      <c r="CYJ10" s="149"/>
      <c r="CYK10" s="149"/>
      <c r="CYL10" s="149"/>
      <c r="CYM10" s="149"/>
      <c r="CYN10" s="149"/>
      <c r="CYO10" s="149"/>
      <c r="CYP10" s="149"/>
      <c r="CYQ10" s="149"/>
      <c r="CYR10" s="149"/>
      <c r="CYS10" s="149"/>
      <c r="CYT10" s="149"/>
      <c r="CYU10" s="149"/>
      <c r="CYV10" s="149"/>
      <c r="CYW10" s="149"/>
      <c r="CYX10" s="149"/>
      <c r="CYY10" s="149"/>
      <c r="CYZ10" s="149"/>
      <c r="CZA10" s="149"/>
      <c r="CZB10" s="149"/>
      <c r="CZC10" s="149"/>
      <c r="CZD10" s="149"/>
      <c r="CZE10" s="149"/>
      <c r="CZF10" s="149"/>
      <c r="CZG10" s="149"/>
      <c r="CZH10" s="149"/>
      <c r="CZI10" s="149"/>
      <c r="CZJ10" s="149"/>
      <c r="CZK10" s="149"/>
      <c r="CZL10" s="149"/>
      <c r="CZM10" s="149"/>
      <c r="CZN10" s="149"/>
      <c r="CZO10" s="149"/>
      <c r="CZP10" s="149"/>
      <c r="CZQ10" s="149"/>
      <c r="CZR10" s="149"/>
      <c r="CZS10" s="149"/>
      <c r="CZT10" s="149"/>
      <c r="CZU10" s="149"/>
      <c r="CZV10" s="149"/>
      <c r="CZW10" s="149"/>
      <c r="CZX10" s="149"/>
      <c r="CZY10" s="149"/>
      <c r="CZZ10" s="149"/>
      <c r="DAA10" s="149"/>
      <c r="DAB10" s="149"/>
      <c r="DAC10" s="149"/>
      <c r="DAD10" s="149"/>
      <c r="DAE10" s="149"/>
      <c r="DAF10" s="149"/>
      <c r="DAG10" s="149"/>
      <c r="DAH10" s="149"/>
      <c r="DAI10" s="149"/>
      <c r="DAJ10" s="149"/>
      <c r="DAK10" s="149"/>
      <c r="DAL10" s="149"/>
      <c r="DAM10" s="149"/>
      <c r="DAN10" s="149"/>
      <c r="DAO10" s="149"/>
      <c r="DAP10" s="149"/>
      <c r="DAQ10" s="149"/>
      <c r="DAR10" s="149"/>
      <c r="DAS10" s="149"/>
      <c r="DAT10" s="149"/>
      <c r="DAU10" s="149"/>
      <c r="DAV10" s="149"/>
      <c r="DAW10" s="149"/>
      <c r="DAX10" s="149"/>
      <c r="DAY10" s="149"/>
      <c r="DAZ10" s="149"/>
      <c r="DBA10" s="149"/>
      <c r="DBB10" s="149"/>
      <c r="DBC10" s="149"/>
      <c r="DBD10" s="149"/>
      <c r="DBE10" s="149"/>
      <c r="DBF10" s="149"/>
      <c r="DBG10" s="149"/>
      <c r="DBH10" s="149"/>
      <c r="DBI10" s="149"/>
      <c r="DBJ10" s="149"/>
      <c r="DBK10" s="149"/>
      <c r="DBL10" s="149"/>
      <c r="DBM10" s="149"/>
      <c r="DBN10" s="149"/>
      <c r="DBO10" s="149"/>
      <c r="DBP10" s="149"/>
      <c r="DBQ10" s="149"/>
      <c r="DBR10" s="149"/>
      <c r="DBS10" s="149"/>
      <c r="DBT10" s="149"/>
      <c r="DBU10" s="149"/>
      <c r="DBV10" s="149"/>
      <c r="DBW10" s="149"/>
      <c r="DBX10" s="149"/>
      <c r="DBY10" s="149"/>
      <c r="DBZ10" s="149"/>
      <c r="DCA10" s="149"/>
      <c r="DCB10" s="149"/>
      <c r="DCC10" s="149"/>
      <c r="DCD10" s="149"/>
      <c r="DCE10" s="149"/>
      <c r="DCF10" s="149"/>
      <c r="DCG10" s="149"/>
      <c r="DCH10" s="149"/>
      <c r="DCI10" s="149"/>
      <c r="DCJ10" s="149"/>
      <c r="DCK10" s="149"/>
      <c r="DCL10" s="149"/>
      <c r="DCM10" s="149"/>
      <c r="DCN10" s="149"/>
      <c r="DCO10" s="149"/>
      <c r="DCP10" s="149"/>
      <c r="DCQ10" s="149"/>
      <c r="DCR10" s="149"/>
      <c r="DCS10" s="149"/>
      <c r="DCT10" s="149"/>
      <c r="DCU10" s="149"/>
      <c r="DCV10" s="149"/>
      <c r="DCW10" s="149"/>
      <c r="DCX10" s="149"/>
      <c r="DCY10" s="149"/>
      <c r="DCZ10" s="149"/>
      <c r="DDA10" s="149"/>
      <c r="DDB10" s="149"/>
      <c r="DDC10" s="149"/>
      <c r="DDD10" s="149"/>
      <c r="DDE10" s="149"/>
      <c r="DDF10" s="149"/>
      <c r="DDG10" s="149"/>
      <c r="DDH10" s="149"/>
      <c r="DDI10" s="149"/>
      <c r="DDJ10" s="149"/>
      <c r="DDK10" s="149"/>
      <c r="DDL10" s="149"/>
      <c r="DDM10" s="149"/>
      <c r="DDN10" s="149"/>
      <c r="DDO10" s="149"/>
      <c r="DDP10" s="149"/>
      <c r="DDQ10" s="149"/>
      <c r="DDR10" s="149"/>
      <c r="DDS10" s="149"/>
      <c r="DDT10" s="149"/>
      <c r="DDU10" s="149"/>
      <c r="DDV10" s="149"/>
      <c r="DDW10" s="149"/>
      <c r="DDX10" s="149"/>
      <c r="DDY10" s="149"/>
      <c r="DDZ10" s="149"/>
      <c r="DEA10" s="149"/>
      <c r="DEB10" s="149"/>
      <c r="DEC10" s="149"/>
      <c r="DED10" s="149"/>
      <c r="DEE10" s="149"/>
      <c r="DEF10" s="149"/>
      <c r="DEG10" s="149"/>
      <c r="DEH10" s="149"/>
      <c r="DEI10" s="149"/>
      <c r="DEJ10" s="149"/>
      <c r="DEK10" s="149"/>
      <c r="DEL10" s="149"/>
      <c r="DEM10" s="149"/>
      <c r="DEN10" s="149"/>
      <c r="DEO10" s="149"/>
      <c r="DEP10" s="149"/>
      <c r="DEQ10" s="149"/>
      <c r="DER10" s="149"/>
      <c r="DES10" s="149"/>
      <c r="DET10" s="149"/>
      <c r="DEU10" s="149"/>
      <c r="DEV10" s="149"/>
      <c r="DEW10" s="149"/>
      <c r="DEX10" s="149"/>
      <c r="DEY10" s="149"/>
      <c r="DEZ10" s="149"/>
      <c r="DFA10" s="149"/>
      <c r="DFB10" s="149"/>
      <c r="DFC10" s="149"/>
      <c r="DFD10" s="149"/>
      <c r="DFE10" s="149"/>
      <c r="DFF10" s="149"/>
      <c r="DFG10" s="149"/>
      <c r="DFH10" s="149"/>
      <c r="DFI10" s="149"/>
      <c r="DFJ10" s="149"/>
      <c r="DFK10" s="149"/>
      <c r="DFL10" s="149"/>
      <c r="DFM10" s="149"/>
      <c r="DFN10" s="149"/>
      <c r="DFO10" s="149"/>
      <c r="DFP10" s="149"/>
      <c r="DFQ10" s="149"/>
      <c r="DFR10" s="149"/>
      <c r="DFS10" s="149"/>
      <c r="DFT10" s="149"/>
      <c r="DFU10" s="149"/>
      <c r="DFV10" s="149"/>
      <c r="DFW10" s="149"/>
      <c r="DFX10" s="149"/>
      <c r="DFY10" s="149"/>
      <c r="DFZ10" s="149"/>
      <c r="DGA10" s="149"/>
      <c r="DGB10" s="149"/>
      <c r="DGC10" s="149"/>
      <c r="DGD10" s="149"/>
      <c r="DGE10" s="149"/>
      <c r="DGF10" s="149"/>
      <c r="DGG10" s="149"/>
      <c r="DGH10" s="149"/>
      <c r="DGI10" s="149"/>
      <c r="DGJ10" s="149"/>
      <c r="DGK10" s="149"/>
      <c r="DGL10" s="149"/>
      <c r="DGM10" s="149"/>
      <c r="DGN10" s="149"/>
      <c r="DGO10" s="149"/>
      <c r="DGP10" s="149"/>
      <c r="DGQ10" s="149"/>
      <c r="DGR10" s="149"/>
      <c r="DGS10" s="149"/>
      <c r="DGT10" s="149"/>
      <c r="DGU10" s="149"/>
      <c r="DGV10" s="149"/>
      <c r="DGW10" s="149"/>
      <c r="DGX10" s="149"/>
      <c r="DGY10" s="149"/>
      <c r="DGZ10" s="149"/>
      <c r="DHA10" s="149"/>
      <c r="DHB10" s="149"/>
      <c r="DHC10" s="149"/>
      <c r="DHD10" s="149"/>
      <c r="DHE10" s="149"/>
      <c r="DHF10" s="149"/>
      <c r="DHG10" s="149"/>
      <c r="DHH10" s="149"/>
      <c r="DHI10" s="149"/>
      <c r="DHJ10" s="149"/>
      <c r="DHK10" s="149"/>
      <c r="DHL10" s="149"/>
      <c r="DHM10" s="149"/>
      <c r="DHN10" s="149"/>
      <c r="DHO10" s="149"/>
      <c r="DHP10" s="149"/>
      <c r="DHQ10" s="149"/>
      <c r="DHR10" s="149"/>
      <c r="DHS10" s="149"/>
      <c r="DHT10" s="149"/>
      <c r="DHU10" s="149"/>
      <c r="DHV10" s="149"/>
      <c r="DHW10" s="149"/>
      <c r="DHX10" s="149"/>
      <c r="DHY10" s="149"/>
      <c r="DHZ10" s="149"/>
      <c r="DIA10" s="149"/>
      <c r="DIB10" s="149"/>
      <c r="DIC10" s="149"/>
      <c r="DID10" s="149"/>
      <c r="DIE10" s="149"/>
      <c r="DIF10" s="149"/>
      <c r="DIG10" s="149"/>
      <c r="DIH10" s="149"/>
      <c r="DII10" s="149"/>
      <c r="DIJ10" s="149"/>
      <c r="DIK10" s="149"/>
      <c r="DIL10" s="149"/>
      <c r="DIM10" s="149"/>
      <c r="DIN10" s="149"/>
      <c r="DIO10" s="149"/>
      <c r="DIP10" s="149"/>
      <c r="DIQ10" s="149"/>
      <c r="DIR10" s="149"/>
      <c r="DIS10" s="149"/>
      <c r="DIT10" s="149"/>
      <c r="DIU10" s="149"/>
      <c r="DIV10" s="149"/>
      <c r="DIW10" s="149"/>
      <c r="DIX10" s="149"/>
      <c r="DIY10" s="149"/>
      <c r="DIZ10" s="149"/>
      <c r="DJA10" s="149"/>
      <c r="DJB10" s="149"/>
      <c r="DJC10" s="149"/>
      <c r="DJD10" s="149"/>
      <c r="DJE10" s="149"/>
      <c r="DJF10" s="149"/>
      <c r="DJG10" s="149"/>
      <c r="DJH10" s="149"/>
      <c r="DJI10" s="149"/>
      <c r="DJJ10" s="149"/>
      <c r="DJK10" s="149"/>
      <c r="DJL10" s="149"/>
      <c r="DJM10" s="149"/>
      <c r="DJN10" s="149"/>
      <c r="DJO10" s="149"/>
      <c r="DJP10" s="149"/>
      <c r="DJQ10" s="149"/>
      <c r="DJR10" s="149"/>
      <c r="DJS10" s="149"/>
      <c r="DJT10" s="149"/>
      <c r="DJU10" s="149"/>
      <c r="DJV10" s="149"/>
      <c r="DJW10" s="149"/>
      <c r="DJX10" s="149"/>
      <c r="DJY10" s="149"/>
      <c r="DJZ10" s="149"/>
      <c r="DKA10" s="149"/>
      <c r="DKB10" s="149"/>
      <c r="DKC10" s="149"/>
      <c r="DKD10" s="149"/>
      <c r="DKE10" s="149"/>
      <c r="DKF10" s="149"/>
      <c r="DKG10" s="149"/>
      <c r="DKH10" s="149"/>
      <c r="DKI10" s="149"/>
      <c r="DKJ10" s="149"/>
      <c r="DKK10" s="149"/>
      <c r="DKL10" s="149"/>
      <c r="DKM10" s="149"/>
      <c r="DKN10" s="149"/>
      <c r="DKO10" s="149"/>
      <c r="DKP10" s="149"/>
      <c r="DKQ10" s="149"/>
      <c r="DKR10" s="149"/>
      <c r="DKS10" s="149"/>
      <c r="DKT10" s="149"/>
      <c r="DKU10" s="149"/>
      <c r="DKV10" s="149"/>
      <c r="DKW10" s="149"/>
      <c r="DKX10" s="149"/>
      <c r="DKY10" s="149"/>
      <c r="DKZ10" s="149"/>
      <c r="DLA10" s="149"/>
      <c r="DLB10" s="149"/>
      <c r="DLC10" s="149"/>
      <c r="DLD10" s="149"/>
      <c r="DLE10" s="149"/>
      <c r="DLF10" s="149"/>
      <c r="DLG10" s="149"/>
      <c r="DLH10" s="149"/>
      <c r="DLI10" s="149"/>
      <c r="DLJ10" s="149"/>
      <c r="DLK10" s="149"/>
      <c r="DLL10" s="149"/>
      <c r="DLM10" s="149"/>
      <c r="DLN10" s="149"/>
      <c r="DLO10" s="149"/>
      <c r="DLP10" s="149"/>
      <c r="DLQ10" s="149"/>
      <c r="DLR10" s="149"/>
      <c r="DLS10" s="149"/>
      <c r="DLT10" s="149"/>
      <c r="DLU10" s="149"/>
      <c r="DLV10" s="149"/>
      <c r="DLW10" s="149"/>
      <c r="DLX10" s="149"/>
      <c r="DLY10" s="149"/>
      <c r="DLZ10" s="149"/>
      <c r="DMA10" s="149"/>
      <c r="DMB10" s="149"/>
      <c r="DMC10" s="149"/>
      <c r="DMD10" s="149"/>
      <c r="DME10" s="149"/>
      <c r="DMF10" s="149"/>
      <c r="DMG10" s="149"/>
      <c r="DMH10" s="149"/>
      <c r="DMI10" s="149"/>
      <c r="DMJ10" s="149"/>
      <c r="DMK10" s="149"/>
      <c r="DML10" s="149"/>
      <c r="DMM10" s="149"/>
      <c r="DMN10" s="149"/>
      <c r="DMO10" s="149"/>
      <c r="DMP10" s="149"/>
      <c r="DMQ10" s="149"/>
      <c r="DMR10" s="149"/>
      <c r="DMS10" s="149"/>
      <c r="DMT10" s="149"/>
      <c r="DMU10" s="149"/>
      <c r="DMV10" s="149"/>
      <c r="DMW10" s="149"/>
      <c r="DMX10" s="149"/>
      <c r="DMY10" s="149"/>
      <c r="DMZ10" s="149"/>
      <c r="DNA10" s="149"/>
      <c r="DNB10" s="149"/>
      <c r="DNC10" s="149"/>
      <c r="DND10" s="149"/>
      <c r="DNE10" s="149"/>
      <c r="DNF10" s="149"/>
      <c r="DNG10" s="149"/>
      <c r="DNH10" s="149"/>
      <c r="DNI10" s="149"/>
      <c r="DNJ10" s="149"/>
      <c r="DNK10" s="149"/>
      <c r="DNL10" s="149"/>
      <c r="DNM10" s="149"/>
      <c r="DNN10" s="149"/>
      <c r="DNO10" s="149"/>
      <c r="DNP10" s="149"/>
      <c r="DNQ10" s="149"/>
      <c r="DNR10" s="149"/>
      <c r="DNS10" s="149"/>
      <c r="DNT10" s="149"/>
      <c r="DNU10" s="149"/>
      <c r="DNV10" s="149"/>
      <c r="DNW10" s="149"/>
      <c r="DNX10" s="149"/>
      <c r="DNY10" s="149"/>
      <c r="DNZ10" s="149"/>
      <c r="DOA10" s="149"/>
      <c r="DOB10" s="149"/>
      <c r="DOC10" s="149"/>
      <c r="DOD10" s="149"/>
      <c r="DOE10" s="149"/>
      <c r="DOF10" s="149"/>
      <c r="DOG10" s="149"/>
      <c r="DOH10" s="149"/>
      <c r="DOI10" s="149"/>
      <c r="DOJ10" s="149"/>
      <c r="DOK10" s="149"/>
      <c r="DOL10" s="149"/>
      <c r="DOM10" s="149"/>
      <c r="DON10" s="149"/>
      <c r="DOO10" s="149"/>
      <c r="DOP10" s="149"/>
      <c r="DOQ10" s="149"/>
      <c r="DOR10" s="149"/>
      <c r="DOS10" s="149"/>
      <c r="DOT10" s="149"/>
      <c r="DOU10" s="149"/>
      <c r="DOV10" s="149"/>
      <c r="DOW10" s="149"/>
      <c r="DOX10" s="149"/>
      <c r="DOY10" s="149"/>
      <c r="DOZ10" s="149"/>
      <c r="DPA10" s="149"/>
      <c r="DPB10" s="149"/>
      <c r="DPC10" s="149"/>
      <c r="DPD10" s="149"/>
      <c r="DPE10" s="149"/>
      <c r="DPF10" s="149"/>
      <c r="DPG10" s="149"/>
      <c r="DPH10" s="149"/>
      <c r="DPI10" s="149"/>
      <c r="DPJ10" s="149"/>
      <c r="DPK10" s="149"/>
      <c r="DPL10" s="149"/>
      <c r="DPM10" s="149"/>
      <c r="DPN10" s="149"/>
      <c r="DPO10" s="149"/>
      <c r="DPP10" s="149"/>
      <c r="DPQ10" s="149"/>
      <c r="DPR10" s="149"/>
      <c r="DPS10" s="149"/>
      <c r="DPT10" s="149"/>
      <c r="DPU10" s="149"/>
      <c r="DPV10" s="149"/>
      <c r="DPW10" s="149"/>
      <c r="DPX10" s="149"/>
      <c r="DPY10" s="149"/>
      <c r="DPZ10" s="149"/>
      <c r="DQA10" s="149"/>
      <c r="DQB10" s="149"/>
      <c r="DQC10" s="149"/>
      <c r="DQD10" s="149"/>
      <c r="DQE10" s="149"/>
      <c r="DQF10" s="149"/>
      <c r="DQG10" s="149"/>
      <c r="DQH10" s="149"/>
      <c r="DQI10" s="149"/>
      <c r="DQJ10" s="149"/>
      <c r="DQK10" s="149"/>
      <c r="DQL10" s="149"/>
      <c r="DQM10" s="149"/>
      <c r="DQN10" s="149"/>
      <c r="DQO10" s="149"/>
      <c r="DQP10" s="149"/>
      <c r="DQQ10" s="149"/>
      <c r="DQR10" s="149"/>
      <c r="DQS10" s="149"/>
      <c r="DQT10" s="149"/>
      <c r="DQU10" s="149"/>
      <c r="DQV10" s="149"/>
      <c r="DQW10" s="149"/>
      <c r="DQX10" s="149"/>
      <c r="DQY10" s="149"/>
      <c r="DQZ10" s="149"/>
      <c r="DRA10" s="149"/>
      <c r="DRB10" s="149"/>
      <c r="DRC10" s="149"/>
      <c r="DRD10" s="149"/>
      <c r="DRE10" s="149"/>
      <c r="DRF10" s="149"/>
      <c r="DRG10" s="149"/>
      <c r="DRH10" s="149"/>
      <c r="DRI10" s="149"/>
      <c r="DRJ10" s="149"/>
      <c r="DRK10" s="149"/>
      <c r="DRL10" s="149"/>
      <c r="DRM10" s="149"/>
      <c r="DRN10" s="149"/>
      <c r="DRO10" s="149"/>
      <c r="DRP10" s="149"/>
      <c r="DRQ10" s="149"/>
      <c r="DRR10" s="149"/>
      <c r="DRS10" s="149"/>
      <c r="DRT10" s="149"/>
      <c r="DRU10" s="149"/>
      <c r="DRV10" s="149"/>
      <c r="DRW10" s="149"/>
      <c r="DRX10" s="149"/>
      <c r="DRY10" s="149"/>
      <c r="DRZ10" s="149"/>
      <c r="DSA10" s="149"/>
      <c r="DSB10" s="149"/>
      <c r="DSC10" s="149"/>
      <c r="DSD10" s="149"/>
      <c r="DSE10" s="149"/>
      <c r="DSF10" s="149"/>
      <c r="DSG10" s="149"/>
      <c r="DSH10" s="149"/>
      <c r="DSI10" s="149"/>
      <c r="DSJ10" s="149"/>
      <c r="DSK10" s="149"/>
      <c r="DSL10" s="149"/>
      <c r="DSM10" s="149"/>
      <c r="DSN10" s="149"/>
      <c r="DSO10" s="149"/>
      <c r="DSP10" s="149"/>
      <c r="DSQ10" s="149"/>
      <c r="DSR10" s="149"/>
      <c r="DSS10" s="149"/>
      <c r="DST10" s="149"/>
      <c r="DSU10" s="149"/>
      <c r="DSV10" s="149"/>
      <c r="DSW10" s="149"/>
      <c r="DSX10" s="149"/>
      <c r="DSY10" s="149"/>
      <c r="DSZ10" s="149"/>
      <c r="DTA10" s="149"/>
      <c r="DTB10" s="149"/>
      <c r="DTC10" s="149"/>
      <c r="DTD10" s="149"/>
      <c r="DTE10" s="149"/>
      <c r="DTF10" s="149"/>
      <c r="DTG10" s="149"/>
      <c r="DTH10" s="149"/>
      <c r="DTI10" s="149"/>
      <c r="DTJ10" s="149"/>
      <c r="DTK10" s="149"/>
      <c r="DTL10" s="149"/>
      <c r="DTM10" s="149"/>
      <c r="DTN10" s="149"/>
      <c r="DTO10" s="149"/>
      <c r="DTP10" s="149"/>
      <c r="DTQ10" s="149"/>
      <c r="DTR10" s="149"/>
      <c r="DTS10" s="149"/>
      <c r="DTT10" s="149"/>
      <c r="DTU10" s="149"/>
      <c r="DTV10" s="149"/>
      <c r="DTW10" s="149"/>
      <c r="DTX10" s="149"/>
      <c r="DTY10" s="149"/>
      <c r="DTZ10" s="149"/>
      <c r="DUA10" s="149"/>
      <c r="DUB10" s="149"/>
      <c r="DUC10" s="149"/>
      <c r="DUD10" s="149"/>
      <c r="DUE10" s="149"/>
      <c r="DUF10" s="149"/>
      <c r="DUG10" s="149"/>
      <c r="DUH10" s="149"/>
      <c r="DUI10" s="149"/>
      <c r="DUJ10" s="149"/>
      <c r="DUK10" s="149"/>
      <c r="DUL10" s="149"/>
      <c r="DUM10" s="149"/>
      <c r="DUN10" s="149"/>
      <c r="DUO10" s="149"/>
      <c r="DUP10" s="149"/>
      <c r="DUQ10" s="149"/>
      <c r="DUR10" s="149"/>
      <c r="DUS10" s="149"/>
      <c r="DUT10" s="149"/>
      <c r="DUU10" s="149"/>
      <c r="DUV10" s="149"/>
      <c r="DUW10" s="149"/>
      <c r="DUX10" s="149"/>
      <c r="DUY10" s="149"/>
      <c r="DUZ10" s="149"/>
      <c r="DVA10" s="149"/>
      <c r="DVB10" s="149"/>
      <c r="DVC10" s="149"/>
      <c r="DVD10" s="149"/>
      <c r="DVE10" s="149"/>
      <c r="DVF10" s="149"/>
      <c r="DVG10" s="149"/>
      <c r="DVH10" s="149"/>
      <c r="DVI10" s="149"/>
      <c r="DVJ10" s="149"/>
      <c r="DVK10" s="149"/>
      <c r="DVL10" s="149"/>
      <c r="DVM10" s="149"/>
      <c r="DVN10" s="149"/>
      <c r="DVO10" s="149"/>
      <c r="DVP10" s="149"/>
      <c r="DVQ10" s="149"/>
      <c r="DVR10" s="149"/>
      <c r="DVS10" s="149"/>
      <c r="DVT10" s="149"/>
      <c r="DVU10" s="149"/>
      <c r="DVV10" s="149"/>
      <c r="DVW10" s="149"/>
      <c r="DVX10" s="149"/>
      <c r="DVY10" s="149"/>
      <c r="DVZ10" s="149"/>
      <c r="DWA10" s="149"/>
      <c r="DWB10" s="149"/>
      <c r="DWC10" s="149"/>
      <c r="DWD10" s="149"/>
      <c r="DWE10" s="149"/>
      <c r="DWF10" s="149"/>
      <c r="DWG10" s="149"/>
      <c r="DWH10" s="149"/>
      <c r="DWI10" s="149"/>
      <c r="DWJ10" s="149"/>
      <c r="DWK10" s="149"/>
      <c r="DWL10" s="149"/>
      <c r="DWM10" s="149"/>
      <c r="DWN10" s="149"/>
      <c r="DWO10" s="149"/>
      <c r="DWP10" s="149"/>
      <c r="DWQ10" s="149"/>
      <c r="DWR10" s="149"/>
      <c r="DWS10" s="149"/>
      <c r="DWT10" s="149"/>
      <c r="DWU10" s="149"/>
      <c r="DWV10" s="149"/>
      <c r="DWW10" s="149"/>
      <c r="DWX10" s="149"/>
      <c r="DWY10" s="149"/>
      <c r="DWZ10" s="149"/>
      <c r="DXA10" s="149"/>
      <c r="DXB10" s="149"/>
      <c r="DXC10" s="149"/>
      <c r="DXD10" s="149"/>
      <c r="DXE10" s="149"/>
      <c r="DXF10" s="149"/>
      <c r="DXG10" s="149"/>
      <c r="DXH10" s="149"/>
      <c r="DXI10" s="149"/>
      <c r="DXJ10" s="149"/>
      <c r="DXK10" s="149"/>
      <c r="DXL10" s="149"/>
      <c r="DXM10" s="149"/>
      <c r="DXN10" s="149"/>
      <c r="DXO10" s="149"/>
      <c r="DXP10" s="149"/>
      <c r="DXQ10" s="149"/>
      <c r="DXR10" s="149"/>
      <c r="DXS10" s="149"/>
      <c r="DXT10" s="149"/>
      <c r="DXU10" s="149"/>
      <c r="DXV10" s="149"/>
      <c r="DXW10" s="149"/>
      <c r="DXX10" s="149"/>
      <c r="DXY10" s="149"/>
      <c r="DXZ10" s="149"/>
      <c r="DYA10" s="149"/>
      <c r="DYB10" s="149"/>
      <c r="DYC10" s="149"/>
      <c r="DYD10" s="149"/>
      <c r="DYE10" s="149"/>
      <c r="DYF10" s="149"/>
      <c r="DYG10" s="149"/>
      <c r="DYH10" s="149"/>
      <c r="DYI10" s="149"/>
      <c r="DYJ10" s="149"/>
      <c r="DYK10" s="149"/>
      <c r="DYL10" s="149"/>
      <c r="DYM10" s="149"/>
      <c r="DYN10" s="149"/>
      <c r="DYO10" s="149"/>
      <c r="DYP10" s="149"/>
      <c r="DYQ10" s="149"/>
      <c r="DYR10" s="149"/>
      <c r="DYS10" s="149"/>
      <c r="DYT10" s="149"/>
      <c r="DYU10" s="149"/>
      <c r="DYV10" s="149"/>
      <c r="DYW10" s="149"/>
      <c r="DYX10" s="149"/>
      <c r="DYY10" s="149"/>
      <c r="DYZ10" s="149"/>
      <c r="DZA10" s="149"/>
      <c r="DZB10" s="149"/>
      <c r="DZC10" s="149"/>
      <c r="DZD10" s="149"/>
      <c r="DZE10" s="149"/>
      <c r="DZF10" s="149"/>
      <c r="DZG10" s="149"/>
      <c r="DZH10" s="149"/>
      <c r="DZI10" s="149"/>
      <c r="DZJ10" s="149"/>
      <c r="DZK10" s="149"/>
      <c r="DZL10" s="149"/>
      <c r="DZM10" s="149"/>
      <c r="DZN10" s="149"/>
      <c r="DZO10" s="149"/>
      <c r="DZP10" s="149"/>
      <c r="DZQ10" s="149"/>
      <c r="DZR10" s="149"/>
      <c r="DZS10" s="149"/>
      <c r="DZT10" s="149"/>
      <c r="DZU10" s="149"/>
      <c r="DZV10" s="149"/>
      <c r="DZW10" s="149"/>
      <c r="DZX10" s="149"/>
      <c r="DZY10" s="149"/>
      <c r="DZZ10" s="149"/>
      <c r="EAA10" s="149"/>
      <c r="EAB10" s="149"/>
      <c r="EAC10" s="149"/>
      <c r="EAD10" s="149"/>
      <c r="EAE10" s="149"/>
      <c r="EAF10" s="149"/>
      <c r="EAG10" s="149"/>
      <c r="EAH10" s="149"/>
      <c r="EAI10" s="149"/>
      <c r="EAJ10" s="149"/>
      <c r="EAK10" s="149"/>
      <c r="EAL10" s="149"/>
      <c r="EAM10" s="149"/>
      <c r="EAN10" s="149"/>
      <c r="EAO10" s="149"/>
      <c r="EAP10" s="149"/>
      <c r="EAQ10" s="149"/>
      <c r="EAR10" s="149"/>
      <c r="EAS10" s="149"/>
      <c r="EAT10" s="149"/>
      <c r="EAU10" s="149"/>
      <c r="EAV10" s="149"/>
      <c r="EAW10" s="149"/>
      <c r="EAX10" s="149"/>
      <c r="EAY10" s="149"/>
      <c r="EAZ10" s="149"/>
      <c r="EBA10" s="149"/>
      <c r="EBB10" s="149"/>
      <c r="EBC10" s="149"/>
      <c r="EBD10" s="149"/>
      <c r="EBE10" s="149"/>
      <c r="EBF10" s="149"/>
      <c r="EBG10" s="149"/>
      <c r="EBH10" s="149"/>
      <c r="EBI10" s="149"/>
      <c r="EBJ10" s="149"/>
      <c r="EBK10" s="149"/>
      <c r="EBL10" s="149"/>
      <c r="EBM10" s="149"/>
      <c r="EBN10" s="149"/>
      <c r="EBO10" s="149"/>
      <c r="EBP10" s="149"/>
      <c r="EBQ10" s="149"/>
      <c r="EBR10" s="149"/>
      <c r="EBS10" s="149"/>
      <c r="EBT10" s="149"/>
      <c r="EBU10" s="149"/>
      <c r="EBV10" s="149"/>
      <c r="EBW10" s="149"/>
      <c r="EBX10" s="149"/>
      <c r="EBY10" s="149"/>
      <c r="EBZ10" s="149"/>
      <c r="ECA10" s="149"/>
      <c r="ECB10" s="149"/>
      <c r="ECC10" s="149"/>
      <c r="ECD10" s="149"/>
      <c r="ECE10" s="149"/>
      <c r="ECF10" s="149"/>
      <c r="ECG10" s="149"/>
      <c r="ECH10" s="149"/>
      <c r="ECI10" s="149"/>
      <c r="ECJ10" s="149"/>
      <c r="ECK10" s="149"/>
      <c r="ECL10" s="149"/>
      <c r="ECM10" s="149"/>
      <c r="ECN10" s="149"/>
      <c r="ECO10" s="149"/>
      <c r="ECP10" s="149"/>
      <c r="ECQ10" s="149"/>
      <c r="ECR10" s="149"/>
      <c r="ECS10" s="149"/>
      <c r="ECT10" s="149"/>
      <c r="ECU10" s="149"/>
      <c r="ECV10" s="149"/>
      <c r="ECW10" s="149"/>
      <c r="ECX10" s="149"/>
      <c r="ECY10" s="149"/>
      <c r="ECZ10" s="149"/>
      <c r="EDA10" s="149"/>
      <c r="EDB10" s="149"/>
      <c r="EDC10" s="149"/>
      <c r="EDD10" s="149"/>
      <c r="EDE10" s="149"/>
      <c r="EDF10" s="149"/>
      <c r="EDG10" s="149"/>
      <c r="EDH10" s="149"/>
      <c r="EDI10" s="149"/>
      <c r="EDJ10" s="149"/>
      <c r="EDK10" s="149"/>
      <c r="EDL10" s="149"/>
      <c r="EDM10" s="149"/>
      <c r="EDN10" s="149"/>
      <c r="EDO10" s="149"/>
      <c r="EDP10" s="149"/>
      <c r="EDQ10" s="149"/>
      <c r="EDR10" s="149"/>
      <c r="EDS10" s="149"/>
      <c r="EDT10" s="149"/>
      <c r="EDU10" s="149"/>
      <c r="EDV10" s="149"/>
      <c r="EDW10" s="149"/>
      <c r="EDX10" s="149"/>
      <c r="EDY10" s="149"/>
      <c r="EDZ10" s="149"/>
      <c r="EEA10" s="149"/>
      <c r="EEB10" s="149"/>
      <c r="EEC10" s="149"/>
      <c r="EED10" s="149"/>
      <c r="EEE10" s="149"/>
      <c r="EEF10" s="149"/>
      <c r="EEG10" s="149"/>
      <c r="EEH10" s="149"/>
      <c r="EEI10" s="149"/>
      <c r="EEJ10" s="149"/>
      <c r="EEK10" s="149"/>
      <c r="EEL10" s="149"/>
      <c r="EEM10" s="149"/>
      <c r="EEN10" s="149"/>
      <c r="EEO10" s="149"/>
      <c r="EEP10" s="149"/>
      <c r="EEQ10" s="149"/>
      <c r="EER10" s="149"/>
      <c r="EES10" s="149"/>
      <c r="EET10" s="149"/>
      <c r="EEU10" s="149"/>
      <c r="EEV10" s="149"/>
      <c r="EEW10" s="149"/>
      <c r="EEX10" s="149"/>
      <c r="EEY10" s="149"/>
      <c r="EEZ10" s="149"/>
      <c r="EFA10" s="149"/>
      <c r="EFB10" s="149"/>
      <c r="EFC10" s="149"/>
      <c r="EFD10" s="149"/>
      <c r="EFE10" s="149"/>
      <c r="EFF10" s="149"/>
      <c r="EFG10" s="149"/>
      <c r="EFH10" s="149"/>
      <c r="EFI10" s="149"/>
      <c r="EFJ10" s="149"/>
      <c r="EFK10" s="149"/>
      <c r="EFL10" s="149"/>
      <c r="EFM10" s="149"/>
      <c r="EFN10" s="149"/>
      <c r="EFO10" s="149"/>
      <c r="EFP10" s="149"/>
      <c r="EFQ10" s="149"/>
      <c r="EFR10" s="149"/>
      <c r="EFS10" s="149"/>
      <c r="EFT10" s="149"/>
      <c r="EFU10" s="149"/>
      <c r="EFV10" s="149"/>
      <c r="EFW10" s="149"/>
      <c r="EFX10" s="149"/>
      <c r="EFY10" s="149"/>
      <c r="EFZ10" s="149"/>
      <c r="EGA10" s="149"/>
      <c r="EGB10" s="149"/>
      <c r="EGC10" s="149"/>
      <c r="EGD10" s="149"/>
      <c r="EGE10" s="149"/>
      <c r="EGF10" s="149"/>
      <c r="EGG10" s="149"/>
      <c r="EGH10" s="149"/>
      <c r="EGI10" s="149"/>
      <c r="EGJ10" s="149"/>
      <c r="EGK10" s="149"/>
      <c r="EGL10" s="149"/>
      <c r="EGM10" s="149"/>
      <c r="EGN10" s="149"/>
      <c r="EGO10" s="149"/>
      <c r="EGP10" s="149"/>
      <c r="EGQ10" s="149"/>
      <c r="EGR10" s="149"/>
      <c r="EGS10" s="149"/>
      <c r="EGT10" s="149"/>
      <c r="EGU10" s="149"/>
      <c r="EGV10" s="149"/>
      <c r="EGW10" s="149"/>
      <c r="EGX10" s="149"/>
      <c r="EGY10" s="149"/>
      <c r="EGZ10" s="149"/>
      <c r="EHA10" s="149"/>
      <c r="EHB10" s="149"/>
      <c r="EHC10" s="149"/>
      <c r="EHD10" s="149"/>
      <c r="EHE10" s="149"/>
      <c r="EHF10" s="149"/>
      <c r="EHG10" s="149"/>
      <c r="EHH10" s="149"/>
      <c r="EHI10" s="149"/>
      <c r="EHJ10" s="149"/>
      <c r="EHK10" s="149"/>
      <c r="EHL10" s="149"/>
      <c r="EHM10" s="149"/>
      <c r="EHN10" s="149"/>
      <c r="EHO10" s="149"/>
      <c r="EHP10" s="149"/>
      <c r="EHQ10" s="149"/>
      <c r="EHR10" s="149"/>
      <c r="EHS10" s="149"/>
      <c r="EHT10" s="149"/>
      <c r="EHU10" s="149"/>
      <c r="EHV10" s="149"/>
      <c r="EHW10" s="149"/>
      <c r="EHX10" s="149"/>
      <c r="EHY10" s="149"/>
      <c r="EHZ10" s="149"/>
      <c r="EIA10" s="149"/>
      <c r="EIB10" s="149"/>
      <c r="EIC10" s="149"/>
      <c r="EID10" s="149"/>
      <c r="EIE10" s="149"/>
      <c r="EIF10" s="149"/>
      <c r="EIG10" s="149"/>
      <c r="EIH10" s="149"/>
      <c r="EII10" s="149"/>
      <c r="EIJ10" s="149"/>
      <c r="EIK10" s="149"/>
      <c r="EIL10" s="149"/>
      <c r="EIM10" s="149"/>
      <c r="EIN10" s="149"/>
      <c r="EIO10" s="149"/>
      <c r="EIP10" s="149"/>
      <c r="EIQ10" s="149"/>
      <c r="EIR10" s="149"/>
      <c r="EIS10" s="149"/>
      <c r="EIT10" s="149"/>
      <c r="EIU10" s="149"/>
      <c r="EIV10" s="149"/>
      <c r="EIW10" s="149"/>
      <c r="EIX10" s="149"/>
      <c r="EIY10" s="149"/>
      <c r="EIZ10" s="149"/>
      <c r="EJA10" s="149"/>
      <c r="EJB10" s="149"/>
      <c r="EJC10" s="149"/>
      <c r="EJD10" s="149"/>
      <c r="EJE10" s="149"/>
      <c r="EJF10" s="149"/>
      <c r="EJG10" s="149"/>
      <c r="EJH10" s="149"/>
      <c r="EJI10" s="149"/>
      <c r="EJJ10" s="149"/>
      <c r="EJK10" s="149"/>
      <c r="EJL10" s="149"/>
      <c r="EJM10" s="149"/>
      <c r="EJN10" s="149"/>
      <c r="EJO10" s="149"/>
      <c r="EJP10" s="149"/>
      <c r="EJQ10" s="149"/>
      <c r="EJR10" s="149"/>
      <c r="EJS10" s="149"/>
      <c r="EJT10" s="149"/>
      <c r="EJU10" s="149"/>
      <c r="EJV10" s="149"/>
      <c r="EJW10" s="149"/>
      <c r="EJX10" s="149"/>
      <c r="EJY10" s="149"/>
      <c r="EJZ10" s="149"/>
      <c r="EKA10" s="149"/>
      <c r="EKB10" s="149"/>
      <c r="EKC10" s="149"/>
      <c r="EKD10" s="149"/>
      <c r="EKE10" s="149"/>
      <c r="EKF10" s="149"/>
      <c r="EKG10" s="149"/>
      <c r="EKH10" s="149"/>
      <c r="EKI10" s="149"/>
      <c r="EKJ10" s="149"/>
      <c r="EKK10" s="149"/>
      <c r="EKL10" s="149"/>
      <c r="EKM10" s="149"/>
      <c r="EKN10" s="149"/>
      <c r="EKO10" s="149"/>
      <c r="EKP10" s="149"/>
      <c r="EKQ10" s="149"/>
      <c r="EKR10" s="149"/>
      <c r="EKS10" s="149"/>
      <c r="EKT10" s="149"/>
      <c r="EKU10" s="149"/>
      <c r="EKV10" s="149"/>
      <c r="EKW10" s="149"/>
      <c r="EKX10" s="149"/>
      <c r="EKY10" s="149"/>
      <c r="EKZ10" s="149"/>
      <c r="ELA10" s="149"/>
      <c r="ELB10" s="149"/>
      <c r="ELC10" s="149"/>
      <c r="ELD10" s="149"/>
      <c r="ELE10" s="149"/>
      <c r="ELF10" s="149"/>
      <c r="ELG10" s="149"/>
      <c r="ELH10" s="149"/>
      <c r="ELI10" s="149"/>
      <c r="ELJ10" s="149"/>
      <c r="ELK10" s="149"/>
      <c r="ELL10" s="149"/>
      <c r="ELM10" s="149"/>
      <c r="ELN10" s="149"/>
      <c r="ELO10" s="149"/>
      <c r="ELP10" s="149"/>
      <c r="ELQ10" s="149"/>
      <c r="ELR10" s="149"/>
      <c r="ELS10" s="149"/>
      <c r="ELT10" s="149"/>
      <c r="ELU10" s="149"/>
      <c r="ELV10" s="149"/>
      <c r="ELW10" s="149"/>
      <c r="ELX10" s="149"/>
      <c r="ELY10" s="149"/>
      <c r="ELZ10" s="149"/>
      <c r="EMA10" s="149"/>
      <c r="EMB10" s="149"/>
      <c r="EMC10" s="149"/>
      <c r="EMD10" s="149"/>
      <c r="EME10" s="149"/>
      <c r="EMF10" s="149"/>
      <c r="EMG10" s="149"/>
      <c r="EMH10" s="149"/>
      <c r="EMI10" s="149"/>
      <c r="EMJ10" s="149"/>
      <c r="EMK10" s="149"/>
      <c r="EML10" s="149"/>
      <c r="EMM10" s="149"/>
      <c r="EMN10" s="149"/>
      <c r="EMO10" s="149"/>
      <c r="EMP10" s="149"/>
      <c r="EMQ10" s="149"/>
      <c r="EMR10" s="149"/>
      <c r="EMS10" s="149"/>
      <c r="EMT10" s="149"/>
      <c r="EMU10" s="149"/>
      <c r="EMV10" s="149"/>
      <c r="EMW10" s="149"/>
      <c r="EMX10" s="149"/>
      <c r="EMY10" s="149"/>
      <c r="EMZ10" s="149"/>
      <c r="ENA10" s="149"/>
      <c r="ENB10" s="149"/>
      <c r="ENC10" s="149"/>
      <c r="END10" s="149"/>
      <c r="ENE10" s="149"/>
      <c r="ENF10" s="149"/>
      <c r="ENG10" s="149"/>
      <c r="ENH10" s="149"/>
      <c r="ENI10" s="149"/>
      <c r="ENJ10" s="149"/>
      <c r="ENK10" s="149"/>
      <c r="ENL10" s="149"/>
      <c r="ENM10" s="149"/>
      <c r="ENN10" s="149"/>
      <c r="ENO10" s="149"/>
      <c r="ENP10" s="149"/>
      <c r="ENQ10" s="149"/>
      <c r="ENR10" s="149"/>
      <c r="ENS10" s="149"/>
      <c r="ENT10" s="149"/>
      <c r="ENU10" s="149"/>
      <c r="ENV10" s="149"/>
      <c r="ENW10" s="149"/>
      <c r="ENX10" s="149"/>
      <c r="ENY10" s="149"/>
      <c r="ENZ10" s="149"/>
      <c r="EOA10" s="149"/>
      <c r="EOB10" s="149"/>
      <c r="EOC10" s="149"/>
      <c r="EOD10" s="149"/>
      <c r="EOE10" s="149"/>
      <c r="EOF10" s="149"/>
      <c r="EOG10" s="149"/>
      <c r="EOH10" s="149"/>
      <c r="EOI10" s="149"/>
      <c r="EOJ10" s="149"/>
      <c r="EOK10" s="149"/>
      <c r="EOL10" s="149"/>
      <c r="EOM10" s="149"/>
      <c r="EON10" s="149"/>
      <c r="EOO10" s="149"/>
      <c r="EOP10" s="149"/>
      <c r="EOQ10" s="149"/>
      <c r="EOR10" s="149"/>
      <c r="EOS10" s="149"/>
      <c r="EOT10" s="149"/>
      <c r="EOU10" s="149"/>
      <c r="EOV10" s="149"/>
      <c r="EOW10" s="149"/>
      <c r="EOX10" s="149"/>
      <c r="EOY10" s="149"/>
      <c r="EOZ10" s="149"/>
      <c r="EPA10" s="149"/>
      <c r="EPB10" s="149"/>
      <c r="EPC10" s="149"/>
      <c r="EPD10" s="149"/>
      <c r="EPE10" s="149"/>
      <c r="EPF10" s="149"/>
      <c r="EPG10" s="149"/>
      <c r="EPH10" s="149"/>
      <c r="EPI10" s="149"/>
      <c r="EPJ10" s="149"/>
      <c r="EPK10" s="149"/>
      <c r="EPL10" s="149"/>
      <c r="EPM10" s="149"/>
      <c r="EPN10" s="149"/>
      <c r="EPO10" s="149"/>
      <c r="EPP10" s="149"/>
      <c r="EPQ10" s="149"/>
      <c r="EPR10" s="149"/>
      <c r="EPS10" s="149"/>
      <c r="EPT10" s="149"/>
      <c r="EPU10" s="149"/>
      <c r="EPV10" s="149"/>
      <c r="EPW10" s="149"/>
      <c r="EPX10" s="149"/>
      <c r="EPY10" s="149"/>
      <c r="EPZ10" s="149"/>
      <c r="EQA10" s="149"/>
      <c r="EQB10" s="149"/>
      <c r="EQC10" s="149"/>
      <c r="EQD10" s="149"/>
      <c r="EQE10" s="149"/>
      <c r="EQF10" s="149"/>
      <c r="EQG10" s="149"/>
      <c r="EQH10" s="149"/>
      <c r="EQI10" s="149"/>
      <c r="EQJ10" s="149"/>
      <c r="EQK10" s="149"/>
      <c r="EQL10" s="149"/>
      <c r="EQM10" s="149"/>
      <c r="EQN10" s="149"/>
      <c r="EQO10" s="149"/>
      <c r="EQP10" s="149"/>
      <c r="EQQ10" s="149"/>
      <c r="EQR10" s="149"/>
      <c r="EQS10" s="149"/>
      <c r="EQT10" s="149"/>
      <c r="EQU10" s="149"/>
      <c r="EQV10" s="149"/>
      <c r="EQW10" s="149"/>
      <c r="EQX10" s="149"/>
      <c r="EQY10" s="149"/>
      <c r="EQZ10" s="149"/>
      <c r="ERA10" s="149"/>
      <c r="ERB10" s="149"/>
      <c r="ERC10" s="149"/>
      <c r="ERD10" s="149"/>
      <c r="ERE10" s="149"/>
      <c r="ERF10" s="149"/>
      <c r="ERG10" s="149"/>
      <c r="ERH10" s="149"/>
      <c r="ERI10" s="149"/>
      <c r="ERJ10" s="149"/>
      <c r="ERK10" s="149"/>
      <c r="ERL10" s="149"/>
      <c r="ERM10" s="149"/>
      <c r="ERN10" s="149"/>
      <c r="ERO10" s="149"/>
      <c r="ERP10" s="149"/>
      <c r="ERQ10" s="149"/>
      <c r="ERR10" s="149"/>
      <c r="ERS10" s="149"/>
      <c r="ERT10" s="149"/>
      <c r="ERU10" s="149"/>
      <c r="ERV10" s="149"/>
      <c r="ERW10" s="149"/>
      <c r="ERX10" s="149"/>
      <c r="ERY10" s="149"/>
      <c r="ERZ10" s="149"/>
      <c r="ESA10" s="149"/>
      <c r="ESB10" s="149"/>
      <c r="ESC10" s="149"/>
      <c r="ESD10" s="149"/>
      <c r="ESE10" s="149"/>
      <c r="ESF10" s="149"/>
      <c r="ESG10" s="149"/>
      <c r="ESH10" s="149"/>
      <c r="ESI10" s="149"/>
      <c r="ESJ10" s="149"/>
      <c r="ESK10" s="149"/>
      <c r="ESL10" s="149"/>
      <c r="ESM10" s="149"/>
      <c r="ESN10" s="149"/>
      <c r="ESO10" s="149"/>
      <c r="ESP10" s="149"/>
      <c r="ESQ10" s="149"/>
      <c r="ESR10" s="149"/>
      <c r="ESS10" s="149"/>
      <c r="EST10" s="149"/>
      <c r="ESU10" s="149"/>
      <c r="ESV10" s="149"/>
      <c r="ESW10" s="149"/>
      <c r="ESX10" s="149"/>
      <c r="ESY10" s="149"/>
      <c r="ESZ10" s="149"/>
      <c r="ETA10" s="149"/>
      <c r="ETB10" s="149"/>
      <c r="ETC10" s="149"/>
      <c r="ETD10" s="149"/>
      <c r="ETE10" s="149"/>
      <c r="ETF10" s="149"/>
      <c r="ETG10" s="149"/>
      <c r="ETH10" s="149"/>
      <c r="ETI10" s="149"/>
      <c r="ETJ10" s="149"/>
      <c r="ETK10" s="149"/>
      <c r="ETL10" s="149"/>
      <c r="ETM10" s="149"/>
      <c r="ETN10" s="149"/>
      <c r="ETO10" s="149"/>
      <c r="ETP10" s="149"/>
      <c r="ETQ10" s="149"/>
      <c r="ETR10" s="149"/>
      <c r="ETS10" s="149"/>
      <c r="ETT10" s="149"/>
      <c r="ETU10" s="149"/>
      <c r="ETV10" s="149"/>
      <c r="ETW10" s="149"/>
      <c r="ETX10" s="149"/>
      <c r="ETY10" s="149"/>
      <c r="ETZ10" s="149"/>
      <c r="EUA10" s="149"/>
      <c r="EUB10" s="149"/>
      <c r="EUC10" s="149"/>
      <c r="EUD10" s="149"/>
      <c r="EUE10" s="149"/>
      <c r="EUF10" s="149"/>
      <c r="EUG10" s="149"/>
      <c r="EUH10" s="149"/>
      <c r="EUI10" s="149"/>
      <c r="EUJ10" s="149"/>
      <c r="EUK10" s="149"/>
      <c r="EUL10" s="149"/>
      <c r="EUM10" s="149"/>
      <c r="EUN10" s="149"/>
      <c r="EUO10" s="149"/>
      <c r="EUP10" s="149"/>
      <c r="EUQ10" s="149"/>
      <c r="EUR10" s="149"/>
      <c r="EUS10" s="149"/>
      <c r="EUT10" s="149"/>
      <c r="EUU10" s="149"/>
      <c r="EUV10" s="149"/>
      <c r="EUW10" s="149"/>
      <c r="EUX10" s="149"/>
      <c r="EUY10" s="149"/>
      <c r="EUZ10" s="149"/>
      <c r="EVA10" s="149"/>
      <c r="EVB10" s="149"/>
      <c r="EVC10" s="149"/>
      <c r="EVD10" s="149"/>
      <c r="EVE10" s="149"/>
      <c r="EVF10" s="149"/>
      <c r="EVG10" s="149"/>
      <c r="EVH10" s="149"/>
      <c r="EVI10" s="149"/>
      <c r="EVJ10" s="149"/>
      <c r="EVK10" s="149"/>
      <c r="EVL10" s="149"/>
      <c r="EVM10" s="149"/>
      <c r="EVN10" s="149"/>
      <c r="EVO10" s="149"/>
      <c r="EVP10" s="149"/>
      <c r="EVQ10" s="149"/>
      <c r="EVR10" s="149"/>
      <c r="EVS10" s="149"/>
      <c r="EVT10" s="149"/>
      <c r="EVU10" s="149"/>
      <c r="EVV10" s="149"/>
      <c r="EVW10" s="149"/>
      <c r="EVX10" s="149"/>
      <c r="EVY10" s="149"/>
      <c r="EVZ10" s="149"/>
      <c r="EWA10" s="149"/>
      <c r="EWB10" s="149"/>
      <c r="EWC10" s="149"/>
      <c r="EWD10" s="149"/>
      <c r="EWE10" s="149"/>
      <c r="EWF10" s="149"/>
      <c r="EWG10" s="149"/>
      <c r="EWH10" s="149"/>
      <c r="EWI10" s="149"/>
      <c r="EWJ10" s="149"/>
      <c r="EWK10" s="149"/>
      <c r="EWL10" s="149"/>
      <c r="EWM10" s="149"/>
      <c r="EWN10" s="149"/>
      <c r="EWO10" s="149"/>
      <c r="EWP10" s="149"/>
      <c r="EWQ10" s="149"/>
      <c r="EWR10" s="149"/>
      <c r="EWS10" s="149"/>
      <c r="EWT10" s="149"/>
      <c r="EWU10" s="149"/>
      <c r="EWV10" s="149"/>
      <c r="EWW10" s="149"/>
      <c r="EWX10" s="149"/>
      <c r="EWY10" s="149"/>
      <c r="EWZ10" s="149"/>
      <c r="EXA10" s="149"/>
      <c r="EXB10" s="149"/>
      <c r="EXC10" s="149"/>
      <c r="EXD10" s="149"/>
      <c r="EXE10" s="149"/>
      <c r="EXF10" s="149"/>
      <c r="EXG10" s="149"/>
      <c r="EXH10" s="149"/>
      <c r="EXI10" s="149"/>
      <c r="EXJ10" s="149"/>
      <c r="EXK10" s="149"/>
      <c r="EXL10" s="149"/>
      <c r="EXM10" s="149"/>
      <c r="EXN10" s="149"/>
      <c r="EXO10" s="149"/>
      <c r="EXP10" s="149"/>
      <c r="EXQ10" s="149"/>
      <c r="EXR10" s="149"/>
      <c r="EXS10" s="149"/>
      <c r="EXT10" s="149"/>
      <c r="EXU10" s="149"/>
      <c r="EXV10" s="149"/>
      <c r="EXW10" s="149"/>
      <c r="EXX10" s="149"/>
      <c r="EXY10" s="149"/>
      <c r="EXZ10" s="149"/>
      <c r="EYA10" s="149"/>
      <c r="EYB10" s="149"/>
      <c r="EYC10" s="149"/>
      <c r="EYD10" s="149"/>
      <c r="EYE10" s="149"/>
      <c r="EYF10" s="149"/>
      <c r="EYG10" s="149"/>
      <c r="EYH10" s="149"/>
      <c r="EYI10" s="149"/>
      <c r="EYJ10" s="149"/>
      <c r="EYK10" s="149"/>
      <c r="EYL10" s="149"/>
      <c r="EYM10" s="149"/>
      <c r="EYN10" s="149"/>
      <c r="EYO10" s="149"/>
      <c r="EYP10" s="149"/>
      <c r="EYQ10" s="149"/>
      <c r="EYR10" s="149"/>
      <c r="EYS10" s="149"/>
      <c r="EYT10" s="149"/>
      <c r="EYU10" s="149"/>
      <c r="EYV10" s="149"/>
      <c r="EYW10" s="149"/>
      <c r="EYX10" s="149"/>
      <c r="EYY10" s="149"/>
      <c r="EYZ10" s="149"/>
      <c r="EZA10" s="149"/>
      <c r="EZB10" s="149"/>
      <c r="EZC10" s="149"/>
      <c r="EZD10" s="149"/>
      <c r="EZE10" s="149"/>
      <c r="EZF10" s="149"/>
      <c r="EZG10" s="149"/>
      <c r="EZH10" s="149"/>
      <c r="EZI10" s="149"/>
      <c r="EZJ10" s="149"/>
      <c r="EZK10" s="149"/>
      <c r="EZL10" s="149"/>
      <c r="EZM10" s="149"/>
      <c r="EZN10" s="149"/>
      <c r="EZO10" s="149"/>
      <c r="EZP10" s="149"/>
      <c r="EZQ10" s="149"/>
      <c r="EZR10" s="149"/>
      <c r="EZS10" s="149"/>
      <c r="EZT10" s="149"/>
      <c r="EZU10" s="149"/>
      <c r="EZV10" s="149"/>
      <c r="EZW10" s="149"/>
      <c r="EZX10" s="149"/>
      <c r="EZY10" s="149"/>
      <c r="EZZ10" s="149"/>
      <c r="FAA10" s="149"/>
      <c r="FAB10" s="149"/>
      <c r="FAC10" s="149"/>
      <c r="FAD10" s="149"/>
      <c r="FAE10" s="149"/>
      <c r="FAF10" s="149"/>
      <c r="FAG10" s="149"/>
      <c r="FAH10" s="149"/>
      <c r="FAI10" s="149"/>
      <c r="FAJ10" s="149"/>
      <c r="FAK10" s="149"/>
      <c r="FAL10" s="149"/>
      <c r="FAM10" s="149"/>
      <c r="FAN10" s="149"/>
      <c r="FAO10" s="149"/>
      <c r="FAP10" s="149"/>
      <c r="FAQ10" s="149"/>
      <c r="FAR10" s="149"/>
      <c r="FAS10" s="149"/>
      <c r="FAT10" s="149"/>
      <c r="FAU10" s="149"/>
      <c r="FAV10" s="149"/>
      <c r="FAW10" s="149"/>
      <c r="FAX10" s="149"/>
      <c r="FAY10" s="149"/>
      <c r="FAZ10" s="149"/>
      <c r="FBA10" s="149"/>
      <c r="FBB10" s="149"/>
      <c r="FBC10" s="149"/>
      <c r="FBD10" s="149"/>
      <c r="FBE10" s="149"/>
      <c r="FBF10" s="149"/>
      <c r="FBG10" s="149"/>
      <c r="FBH10" s="149"/>
      <c r="FBI10" s="149"/>
      <c r="FBJ10" s="149"/>
      <c r="FBK10" s="149"/>
      <c r="FBL10" s="149"/>
      <c r="FBM10" s="149"/>
      <c r="FBN10" s="149"/>
      <c r="FBO10" s="149"/>
      <c r="FBP10" s="149"/>
      <c r="FBQ10" s="149"/>
      <c r="FBR10" s="149"/>
      <c r="FBS10" s="149"/>
      <c r="FBT10" s="149"/>
      <c r="FBU10" s="149"/>
      <c r="FBV10" s="149"/>
      <c r="FBW10" s="149"/>
      <c r="FBX10" s="149"/>
      <c r="FBY10" s="149"/>
      <c r="FBZ10" s="149"/>
      <c r="FCA10" s="149"/>
      <c r="FCB10" s="149"/>
      <c r="FCC10" s="149"/>
      <c r="FCD10" s="149"/>
      <c r="FCE10" s="149"/>
      <c r="FCF10" s="149"/>
      <c r="FCG10" s="149"/>
      <c r="FCH10" s="149"/>
      <c r="FCI10" s="149"/>
      <c r="FCJ10" s="149"/>
      <c r="FCK10" s="149"/>
      <c r="FCL10" s="149"/>
      <c r="FCM10" s="149"/>
      <c r="FCN10" s="149"/>
      <c r="FCO10" s="149"/>
      <c r="FCP10" s="149"/>
      <c r="FCQ10" s="149"/>
      <c r="FCR10" s="149"/>
      <c r="FCS10" s="149"/>
      <c r="FCT10" s="149"/>
      <c r="FCU10" s="149"/>
      <c r="FCV10" s="149"/>
      <c r="FCW10" s="149"/>
      <c r="FCX10" s="149"/>
      <c r="FCY10" s="149"/>
      <c r="FCZ10" s="149"/>
      <c r="FDA10" s="149"/>
      <c r="FDB10" s="149"/>
      <c r="FDC10" s="149"/>
      <c r="FDD10" s="149"/>
      <c r="FDE10" s="149"/>
      <c r="FDF10" s="149"/>
      <c r="FDG10" s="149"/>
      <c r="FDH10" s="149"/>
      <c r="FDI10" s="149"/>
      <c r="FDJ10" s="149"/>
      <c r="FDK10" s="149"/>
      <c r="FDL10" s="149"/>
      <c r="FDM10" s="149"/>
      <c r="FDN10" s="149"/>
      <c r="FDO10" s="149"/>
      <c r="FDP10" s="149"/>
      <c r="FDQ10" s="149"/>
      <c r="FDR10" s="149"/>
      <c r="FDS10" s="149"/>
      <c r="FDT10" s="149"/>
      <c r="FDU10" s="149"/>
      <c r="FDV10" s="149"/>
      <c r="FDW10" s="149"/>
      <c r="FDX10" s="149"/>
      <c r="FDY10" s="149"/>
      <c r="FDZ10" s="149"/>
      <c r="FEA10" s="149"/>
      <c r="FEB10" s="149"/>
      <c r="FEC10" s="149"/>
      <c r="FED10" s="149"/>
      <c r="FEE10" s="149"/>
      <c r="FEF10" s="149"/>
      <c r="FEG10" s="149"/>
      <c r="FEH10" s="149"/>
      <c r="FEI10" s="149"/>
      <c r="FEJ10" s="149"/>
      <c r="FEK10" s="149"/>
      <c r="FEL10" s="149"/>
      <c r="FEM10" s="149"/>
      <c r="FEN10" s="149"/>
      <c r="FEO10" s="149"/>
      <c r="FEP10" s="149"/>
      <c r="FEQ10" s="149"/>
      <c r="FER10" s="149"/>
      <c r="FES10" s="149"/>
      <c r="FET10" s="149"/>
      <c r="FEU10" s="149"/>
      <c r="FEV10" s="149"/>
      <c r="FEW10" s="149"/>
      <c r="FEX10" s="149"/>
      <c r="FEY10" s="149"/>
      <c r="FEZ10" s="149"/>
      <c r="FFA10" s="149"/>
      <c r="FFB10" s="149"/>
      <c r="FFC10" s="149"/>
      <c r="FFD10" s="149"/>
      <c r="FFE10" s="149"/>
      <c r="FFF10" s="149"/>
      <c r="FFG10" s="149"/>
      <c r="FFH10" s="149"/>
      <c r="FFI10" s="149"/>
      <c r="FFJ10" s="149"/>
      <c r="FFK10" s="149"/>
      <c r="FFL10" s="149"/>
      <c r="FFM10" s="149"/>
      <c r="FFN10" s="149"/>
      <c r="FFO10" s="149"/>
      <c r="FFP10" s="149"/>
      <c r="FFQ10" s="149"/>
      <c r="FFR10" s="149"/>
      <c r="FFS10" s="149"/>
      <c r="FFT10" s="149"/>
      <c r="FFU10" s="149"/>
      <c r="FFV10" s="149"/>
      <c r="FFW10" s="149"/>
      <c r="FFX10" s="149"/>
      <c r="FFY10" s="149"/>
      <c r="FFZ10" s="149"/>
      <c r="FGA10" s="149"/>
      <c r="FGB10" s="149"/>
      <c r="FGC10" s="149"/>
      <c r="FGD10" s="149"/>
      <c r="FGE10" s="149"/>
      <c r="FGF10" s="149"/>
      <c r="FGG10" s="149"/>
      <c r="FGH10" s="149"/>
      <c r="FGI10" s="149"/>
      <c r="FGJ10" s="149"/>
      <c r="FGK10" s="149"/>
      <c r="FGL10" s="149"/>
      <c r="FGM10" s="149"/>
      <c r="FGN10" s="149"/>
      <c r="FGO10" s="149"/>
      <c r="FGP10" s="149"/>
      <c r="FGQ10" s="149"/>
      <c r="FGR10" s="149"/>
      <c r="FGS10" s="149"/>
      <c r="FGT10" s="149"/>
      <c r="FGU10" s="149"/>
      <c r="FGV10" s="149"/>
      <c r="FGW10" s="149"/>
      <c r="FGX10" s="149"/>
      <c r="FGY10" s="149"/>
      <c r="FGZ10" s="149"/>
      <c r="FHA10" s="149"/>
      <c r="FHB10" s="149"/>
      <c r="FHC10" s="149"/>
      <c r="FHD10" s="149"/>
      <c r="FHE10" s="149"/>
      <c r="FHF10" s="149"/>
      <c r="FHG10" s="149"/>
      <c r="FHH10" s="149"/>
      <c r="FHI10" s="149"/>
      <c r="FHJ10" s="149"/>
      <c r="FHK10" s="149"/>
      <c r="FHL10" s="149"/>
      <c r="FHM10" s="149"/>
      <c r="FHN10" s="149"/>
      <c r="FHO10" s="149"/>
      <c r="FHP10" s="149"/>
      <c r="FHQ10" s="149"/>
      <c r="FHR10" s="149"/>
      <c r="FHS10" s="149"/>
      <c r="FHT10" s="149"/>
      <c r="FHU10" s="149"/>
      <c r="FHV10" s="149"/>
      <c r="FHW10" s="149"/>
      <c r="FHX10" s="149"/>
      <c r="FHY10" s="149"/>
      <c r="FHZ10" s="149"/>
      <c r="FIA10" s="149"/>
      <c r="FIB10" s="149"/>
      <c r="FIC10" s="149"/>
      <c r="FID10" s="149"/>
      <c r="FIE10" s="149"/>
      <c r="FIF10" s="149"/>
      <c r="FIG10" s="149"/>
      <c r="FIH10" s="149"/>
      <c r="FII10" s="149"/>
      <c r="FIJ10" s="149"/>
      <c r="FIK10" s="149"/>
      <c r="FIL10" s="149"/>
      <c r="FIM10" s="149"/>
      <c r="FIN10" s="149"/>
      <c r="FIO10" s="149"/>
      <c r="FIP10" s="149"/>
      <c r="FIQ10" s="149"/>
      <c r="FIR10" s="149"/>
      <c r="FIS10" s="149"/>
      <c r="FIT10" s="149"/>
      <c r="FIU10" s="149"/>
      <c r="FIV10" s="149"/>
      <c r="FIW10" s="149"/>
      <c r="FIX10" s="149"/>
      <c r="FIY10" s="149"/>
      <c r="FIZ10" s="149"/>
      <c r="FJA10" s="149"/>
      <c r="FJB10" s="149"/>
      <c r="FJC10" s="149"/>
      <c r="FJD10" s="149"/>
      <c r="FJE10" s="149"/>
      <c r="FJF10" s="149"/>
      <c r="FJG10" s="149"/>
      <c r="FJH10" s="149"/>
      <c r="FJI10" s="149"/>
      <c r="FJJ10" s="149"/>
      <c r="FJK10" s="149"/>
      <c r="FJL10" s="149"/>
      <c r="FJM10" s="149"/>
      <c r="FJN10" s="149"/>
      <c r="FJO10" s="149"/>
      <c r="FJP10" s="149"/>
      <c r="FJQ10" s="149"/>
      <c r="FJR10" s="149"/>
      <c r="FJS10" s="149"/>
      <c r="FJT10" s="149"/>
      <c r="FJU10" s="149"/>
      <c r="FJV10" s="149"/>
      <c r="FJW10" s="149"/>
      <c r="FJX10" s="149"/>
      <c r="FJY10" s="149"/>
      <c r="FJZ10" s="149"/>
      <c r="FKA10" s="149"/>
      <c r="FKB10" s="149"/>
      <c r="FKC10" s="149"/>
      <c r="FKD10" s="149"/>
      <c r="FKE10" s="149"/>
      <c r="FKF10" s="149"/>
      <c r="FKG10" s="149"/>
      <c r="FKH10" s="149"/>
      <c r="FKI10" s="149"/>
      <c r="FKJ10" s="149"/>
      <c r="FKK10" s="149"/>
      <c r="FKL10" s="149"/>
      <c r="FKM10" s="149"/>
      <c r="FKN10" s="149"/>
      <c r="FKO10" s="149"/>
      <c r="FKP10" s="149"/>
      <c r="FKQ10" s="149"/>
      <c r="FKR10" s="149"/>
      <c r="FKS10" s="149"/>
      <c r="FKT10" s="149"/>
      <c r="FKU10" s="149"/>
      <c r="FKV10" s="149"/>
      <c r="FKW10" s="149"/>
      <c r="FKX10" s="149"/>
      <c r="FKY10" s="149"/>
      <c r="FKZ10" s="149"/>
      <c r="FLA10" s="149"/>
      <c r="FLB10" s="149"/>
      <c r="FLC10" s="149"/>
      <c r="FLD10" s="149"/>
      <c r="FLE10" s="149"/>
      <c r="FLF10" s="149"/>
      <c r="FLG10" s="149"/>
      <c r="FLH10" s="149"/>
      <c r="FLI10" s="149"/>
      <c r="FLJ10" s="149"/>
      <c r="FLK10" s="149"/>
      <c r="FLL10" s="149"/>
      <c r="FLM10" s="149"/>
      <c r="FLN10" s="149"/>
      <c r="FLO10" s="149"/>
      <c r="FLP10" s="149"/>
      <c r="FLQ10" s="149"/>
      <c r="FLR10" s="149"/>
      <c r="FLS10" s="149"/>
      <c r="FLT10" s="149"/>
      <c r="FLU10" s="149"/>
      <c r="FLV10" s="149"/>
      <c r="FLW10" s="149"/>
      <c r="FLX10" s="149"/>
      <c r="FLY10" s="149"/>
      <c r="FLZ10" s="149"/>
      <c r="FMA10" s="149"/>
      <c r="FMB10" s="149"/>
      <c r="FMC10" s="149"/>
      <c r="FMD10" s="149"/>
      <c r="FME10" s="149"/>
      <c r="FMF10" s="149"/>
      <c r="FMG10" s="149"/>
      <c r="FMH10" s="149"/>
      <c r="FMI10" s="149"/>
      <c r="FMJ10" s="149"/>
      <c r="FMK10" s="149"/>
      <c r="FML10" s="149"/>
      <c r="FMM10" s="149"/>
      <c r="FMN10" s="149"/>
      <c r="FMO10" s="149"/>
      <c r="FMP10" s="149"/>
      <c r="FMQ10" s="149"/>
      <c r="FMR10" s="149"/>
      <c r="FMS10" s="149"/>
      <c r="FMT10" s="149"/>
      <c r="FMU10" s="149"/>
      <c r="FMV10" s="149"/>
      <c r="FMW10" s="149"/>
      <c r="FMX10" s="149"/>
      <c r="FMY10" s="149"/>
      <c r="FMZ10" s="149"/>
      <c r="FNA10" s="149"/>
      <c r="FNB10" s="149"/>
      <c r="FNC10" s="149"/>
      <c r="FND10" s="149"/>
      <c r="FNE10" s="149"/>
      <c r="FNF10" s="149"/>
      <c r="FNG10" s="149"/>
      <c r="FNH10" s="149"/>
      <c r="FNI10" s="149"/>
      <c r="FNJ10" s="149"/>
      <c r="FNK10" s="149"/>
      <c r="FNL10" s="149"/>
      <c r="FNM10" s="149"/>
      <c r="FNN10" s="149"/>
      <c r="FNO10" s="149"/>
      <c r="FNP10" s="149"/>
      <c r="FNQ10" s="149"/>
      <c r="FNR10" s="149"/>
      <c r="FNS10" s="149"/>
      <c r="FNT10" s="149"/>
      <c r="FNU10" s="149"/>
      <c r="FNV10" s="149"/>
      <c r="FNW10" s="149"/>
      <c r="FNX10" s="149"/>
      <c r="FNY10" s="149"/>
      <c r="FNZ10" s="149"/>
      <c r="FOA10" s="149"/>
      <c r="FOB10" s="149"/>
      <c r="FOC10" s="149"/>
      <c r="FOD10" s="149"/>
      <c r="FOE10" s="149"/>
      <c r="FOF10" s="149"/>
      <c r="FOG10" s="149"/>
      <c r="FOH10" s="149"/>
      <c r="FOI10" s="149"/>
      <c r="FOJ10" s="149"/>
      <c r="FOK10" s="149"/>
      <c r="FOL10" s="149"/>
      <c r="FOM10" s="149"/>
      <c r="FON10" s="149"/>
      <c r="FOO10" s="149"/>
      <c r="FOP10" s="149"/>
      <c r="FOQ10" s="149"/>
      <c r="FOR10" s="149"/>
      <c r="FOS10" s="149"/>
      <c r="FOT10" s="149"/>
      <c r="FOU10" s="149"/>
      <c r="FOV10" s="149"/>
      <c r="FOW10" s="149"/>
      <c r="FOX10" s="149"/>
      <c r="FOY10" s="149"/>
      <c r="FOZ10" s="149"/>
      <c r="FPA10" s="149"/>
      <c r="FPB10" s="149"/>
      <c r="FPC10" s="149"/>
      <c r="FPD10" s="149"/>
      <c r="FPE10" s="149"/>
      <c r="FPF10" s="149"/>
      <c r="FPG10" s="149"/>
      <c r="FPH10" s="149"/>
      <c r="FPI10" s="149"/>
      <c r="FPJ10" s="149"/>
      <c r="FPK10" s="149"/>
      <c r="FPL10" s="149"/>
      <c r="FPM10" s="149"/>
      <c r="FPN10" s="149"/>
      <c r="FPO10" s="149"/>
      <c r="FPP10" s="149"/>
      <c r="FPQ10" s="149"/>
      <c r="FPR10" s="149"/>
      <c r="FPS10" s="149"/>
      <c r="FPT10" s="149"/>
      <c r="FPU10" s="149"/>
      <c r="FPV10" s="149"/>
      <c r="FPW10" s="149"/>
      <c r="FPX10" s="149"/>
      <c r="FPY10" s="149"/>
      <c r="FPZ10" s="149"/>
      <c r="FQA10" s="149"/>
      <c r="FQB10" s="149"/>
      <c r="FQC10" s="149"/>
      <c r="FQD10" s="149"/>
      <c r="FQE10" s="149"/>
      <c r="FQF10" s="149"/>
      <c r="FQG10" s="149"/>
      <c r="FQH10" s="149"/>
      <c r="FQI10" s="149"/>
      <c r="FQJ10" s="149"/>
      <c r="FQK10" s="149"/>
      <c r="FQL10" s="149"/>
      <c r="FQM10" s="149"/>
      <c r="FQN10" s="149"/>
      <c r="FQO10" s="149"/>
      <c r="FQP10" s="149"/>
      <c r="FQQ10" s="149"/>
      <c r="FQR10" s="149"/>
      <c r="FQS10" s="149"/>
      <c r="FQT10" s="149"/>
      <c r="FQU10" s="149"/>
      <c r="FQV10" s="149"/>
      <c r="FQW10" s="149"/>
      <c r="FQX10" s="149"/>
      <c r="FQY10" s="149"/>
      <c r="FQZ10" s="149"/>
      <c r="FRA10" s="149"/>
      <c r="FRB10" s="149"/>
      <c r="FRC10" s="149"/>
      <c r="FRD10" s="149"/>
      <c r="FRE10" s="149"/>
      <c r="FRF10" s="149"/>
      <c r="FRG10" s="149"/>
      <c r="FRH10" s="149"/>
      <c r="FRI10" s="149"/>
      <c r="FRJ10" s="149"/>
      <c r="FRK10" s="149"/>
      <c r="FRL10" s="149"/>
      <c r="FRM10" s="149"/>
      <c r="FRN10" s="149"/>
      <c r="FRO10" s="149"/>
      <c r="FRP10" s="149"/>
      <c r="FRQ10" s="149"/>
      <c r="FRR10" s="149"/>
      <c r="FRS10" s="149"/>
      <c r="FRT10" s="149"/>
      <c r="FRU10" s="149"/>
      <c r="FRV10" s="149"/>
      <c r="FRW10" s="149"/>
      <c r="FRX10" s="149"/>
      <c r="FRY10" s="149"/>
      <c r="FRZ10" s="149"/>
      <c r="FSA10" s="149"/>
      <c r="FSB10" s="149"/>
      <c r="FSC10" s="149"/>
      <c r="FSD10" s="149"/>
      <c r="FSE10" s="149"/>
      <c r="FSF10" s="149"/>
      <c r="FSG10" s="149"/>
      <c r="FSH10" s="149"/>
      <c r="FSI10" s="149"/>
      <c r="FSJ10" s="149"/>
      <c r="FSK10" s="149"/>
      <c r="FSL10" s="149"/>
      <c r="FSM10" s="149"/>
      <c r="FSN10" s="149"/>
      <c r="FSO10" s="149"/>
      <c r="FSP10" s="149"/>
      <c r="FSQ10" s="149"/>
      <c r="FSR10" s="149"/>
      <c r="FSS10" s="149"/>
      <c r="FST10" s="149"/>
      <c r="FSU10" s="149"/>
      <c r="FSV10" s="149"/>
      <c r="FSW10" s="149"/>
      <c r="FSX10" s="149"/>
      <c r="FSY10" s="149"/>
      <c r="FSZ10" s="149"/>
      <c r="FTA10" s="149"/>
      <c r="FTB10" s="149"/>
      <c r="FTC10" s="149"/>
      <c r="FTD10" s="149"/>
      <c r="FTE10" s="149"/>
      <c r="FTF10" s="149"/>
      <c r="FTG10" s="149"/>
      <c r="FTH10" s="149"/>
      <c r="FTI10" s="149"/>
      <c r="FTJ10" s="149"/>
      <c r="FTK10" s="149"/>
      <c r="FTL10" s="149"/>
      <c r="FTM10" s="149"/>
      <c r="FTN10" s="149"/>
      <c r="FTO10" s="149"/>
      <c r="FTP10" s="149"/>
      <c r="FTQ10" s="149"/>
      <c r="FTR10" s="149"/>
      <c r="FTS10" s="149"/>
      <c r="FTT10" s="149"/>
      <c r="FTU10" s="149"/>
      <c r="FTV10" s="149"/>
      <c r="FTW10" s="149"/>
      <c r="FTX10" s="149"/>
      <c r="FTY10" s="149"/>
      <c r="FTZ10" s="149"/>
      <c r="FUA10" s="149"/>
      <c r="FUB10" s="149"/>
      <c r="FUC10" s="149"/>
      <c r="FUD10" s="149"/>
      <c r="FUE10" s="149"/>
      <c r="FUF10" s="149"/>
      <c r="FUG10" s="149"/>
      <c r="FUH10" s="149"/>
      <c r="FUI10" s="149"/>
      <c r="FUJ10" s="149"/>
      <c r="FUK10" s="149"/>
      <c r="FUL10" s="149"/>
      <c r="FUM10" s="149"/>
      <c r="FUN10" s="149"/>
      <c r="FUO10" s="149"/>
      <c r="FUP10" s="149"/>
      <c r="FUQ10" s="149"/>
      <c r="FUR10" s="149"/>
      <c r="FUS10" s="149"/>
      <c r="FUT10" s="149"/>
      <c r="FUU10" s="149"/>
      <c r="FUV10" s="149"/>
      <c r="FUW10" s="149"/>
      <c r="FUX10" s="149"/>
      <c r="FUY10" s="149"/>
      <c r="FUZ10" s="149"/>
      <c r="FVA10" s="149"/>
      <c r="FVB10" s="149"/>
      <c r="FVC10" s="149"/>
      <c r="FVD10" s="149"/>
      <c r="FVE10" s="149"/>
      <c r="FVF10" s="149"/>
      <c r="FVG10" s="149"/>
      <c r="FVH10" s="149"/>
      <c r="FVI10" s="149"/>
      <c r="FVJ10" s="149"/>
      <c r="FVK10" s="149"/>
      <c r="FVL10" s="149"/>
      <c r="FVM10" s="149"/>
      <c r="FVN10" s="149"/>
      <c r="FVO10" s="149"/>
      <c r="FVP10" s="149"/>
      <c r="FVQ10" s="149"/>
      <c r="FVR10" s="149"/>
      <c r="FVS10" s="149"/>
      <c r="FVT10" s="149"/>
      <c r="FVU10" s="149"/>
      <c r="FVV10" s="149"/>
      <c r="FVW10" s="149"/>
      <c r="FVX10" s="149"/>
      <c r="FVY10" s="149"/>
      <c r="FVZ10" s="149"/>
      <c r="FWA10" s="149"/>
      <c r="FWB10" s="149"/>
      <c r="FWC10" s="149"/>
      <c r="FWD10" s="149"/>
      <c r="FWE10" s="149"/>
      <c r="FWF10" s="149"/>
      <c r="FWG10" s="149"/>
      <c r="FWH10" s="149"/>
      <c r="FWI10" s="149"/>
      <c r="FWJ10" s="149"/>
      <c r="FWK10" s="149"/>
      <c r="FWL10" s="149"/>
      <c r="FWM10" s="149"/>
      <c r="FWN10" s="149"/>
      <c r="FWO10" s="149"/>
      <c r="FWP10" s="149"/>
      <c r="FWQ10" s="149"/>
      <c r="FWR10" s="149"/>
      <c r="FWS10" s="149"/>
      <c r="FWT10" s="149"/>
      <c r="FWU10" s="149"/>
      <c r="FWV10" s="149"/>
      <c r="FWW10" s="149"/>
      <c r="FWX10" s="149"/>
      <c r="FWY10" s="149"/>
      <c r="FWZ10" s="149"/>
      <c r="FXA10" s="149"/>
      <c r="FXB10" s="149"/>
      <c r="FXC10" s="149"/>
      <c r="FXD10" s="149"/>
      <c r="FXE10" s="149"/>
      <c r="FXF10" s="149"/>
      <c r="FXG10" s="149"/>
      <c r="FXH10" s="149"/>
      <c r="FXI10" s="149"/>
      <c r="FXJ10" s="149"/>
      <c r="FXK10" s="149"/>
      <c r="FXL10" s="149"/>
      <c r="FXM10" s="149"/>
      <c r="FXN10" s="149"/>
      <c r="FXO10" s="149"/>
      <c r="FXP10" s="149"/>
      <c r="FXQ10" s="149"/>
      <c r="FXR10" s="149"/>
      <c r="FXS10" s="149"/>
      <c r="FXT10" s="149"/>
      <c r="FXU10" s="149"/>
      <c r="FXV10" s="149"/>
      <c r="FXW10" s="149"/>
      <c r="FXX10" s="149"/>
      <c r="FXY10" s="149"/>
      <c r="FXZ10" s="149"/>
      <c r="FYA10" s="149"/>
      <c r="FYB10" s="149"/>
      <c r="FYC10" s="149"/>
      <c r="FYD10" s="149"/>
      <c r="FYE10" s="149"/>
      <c r="FYF10" s="149"/>
      <c r="FYG10" s="149"/>
      <c r="FYH10" s="149"/>
      <c r="FYI10" s="149"/>
      <c r="FYJ10" s="149"/>
      <c r="FYK10" s="149"/>
      <c r="FYL10" s="149"/>
      <c r="FYM10" s="149"/>
      <c r="FYN10" s="149"/>
      <c r="FYO10" s="149"/>
      <c r="FYP10" s="149"/>
      <c r="FYQ10" s="149"/>
      <c r="FYR10" s="149"/>
      <c r="FYS10" s="149"/>
      <c r="FYT10" s="149"/>
      <c r="FYU10" s="149"/>
      <c r="FYV10" s="149"/>
      <c r="FYW10" s="149"/>
      <c r="FYX10" s="149"/>
      <c r="FYY10" s="149"/>
      <c r="FYZ10" s="149"/>
      <c r="FZA10" s="149"/>
      <c r="FZB10" s="149"/>
      <c r="FZC10" s="149"/>
      <c r="FZD10" s="149"/>
      <c r="FZE10" s="149"/>
      <c r="FZF10" s="149"/>
      <c r="FZG10" s="149"/>
      <c r="FZH10" s="149"/>
      <c r="FZI10" s="149"/>
      <c r="FZJ10" s="149"/>
      <c r="FZK10" s="149"/>
      <c r="FZL10" s="149"/>
      <c r="FZM10" s="149"/>
      <c r="FZN10" s="149"/>
      <c r="FZO10" s="149"/>
      <c r="FZP10" s="149"/>
      <c r="FZQ10" s="149"/>
      <c r="FZR10" s="149"/>
      <c r="FZS10" s="149"/>
      <c r="FZT10" s="149"/>
      <c r="FZU10" s="149"/>
      <c r="FZV10" s="149"/>
      <c r="FZW10" s="149"/>
      <c r="FZX10" s="149"/>
      <c r="FZY10" s="149"/>
      <c r="FZZ10" s="149"/>
      <c r="GAA10" s="149"/>
      <c r="GAB10" s="149"/>
      <c r="GAC10" s="149"/>
      <c r="GAD10" s="149"/>
      <c r="GAE10" s="149"/>
      <c r="GAF10" s="149"/>
      <c r="GAG10" s="149"/>
      <c r="GAH10" s="149"/>
      <c r="GAI10" s="149"/>
      <c r="GAJ10" s="149"/>
      <c r="GAK10" s="149"/>
      <c r="GAL10" s="149"/>
      <c r="GAM10" s="149"/>
      <c r="GAN10" s="149"/>
      <c r="GAO10" s="149"/>
      <c r="GAP10" s="149"/>
      <c r="GAQ10" s="149"/>
      <c r="GAR10" s="149"/>
      <c r="GAS10" s="149"/>
      <c r="GAT10" s="149"/>
      <c r="GAU10" s="149"/>
      <c r="GAV10" s="149"/>
      <c r="GAW10" s="149"/>
      <c r="GAX10" s="149"/>
      <c r="GAY10" s="149"/>
      <c r="GAZ10" s="149"/>
      <c r="GBA10" s="149"/>
      <c r="GBB10" s="149"/>
      <c r="GBC10" s="149"/>
      <c r="GBD10" s="149"/>
      <c r="GBE10" s="149"/>
      <c r="GBF10" s="149"/>
      <c r="GBG10" s="149"/>
      <c r="GBH10" s="149"/>
      <c r="GBI10" s="149"/>
      <c r="GBJ10" s="149"/>
      <c r="GBK10" s="149"/>
      <c r="GBL10" s="149"/>
      <c r="GBM10" s="149"/>
      <c r="GBN10" s="149"/>
      <c r="GBO10" s="149"/>
      <c r="GBP10" s="149"/>
      <c r="GBQ10" s="149"/>
      <c r="GBR10" s="149"/>
      <c r="GBS10" s="149"/>
      <c r="GBT10" s="149"/>
      <c r="GBU10" s="149"/>
      <c r="GBV10" s="149"/>
      <c r="GBW10" s="149"/>
      <c r="GBX10" s="149"/>
      <c r="GBY10" s="149"/>
      <c r="GBZ10" s="149"/>
      <c r="GCA10" s="149"/>
      <c r="GCB10" s="149"/>
      <c r="GCC10" s="149"/>
      <c r="GCD10" s="149"/>
      <c r="GCE10" s="149"/>
      <c r="GCF10" s="149"/>
      <c r="GCG10" s="149"/>
      <c r="GCH10" s="149"/>
      <c r="GCI10" s="149"/>
      <c r="GCJ10" s="149"/>
      <c r="GCK10" s="149"/>
      <c r="GCL10" s="149"/>
      <c r="GCM10" s="149"/>
      <c r="GCN10" s="149"/>
      <c r="GCO10" s="149"/>
      <c r="GCP10" s="149"/>
      <c r="GCQ10" s="149"/>
      <c r="GCR10" s="149"/>
      <c r="GCS10" s="149"/>
      <c r="GCT10" s="149"/>
      <c r="GCU10" s="149"/>
      <c r="GCV10" s="149"/>
      <c r="GCW10" s="149"/>
      <c r="GCX10" s="149"/>
      <c r="GCY10" s="149"/>
      <c r="GCZ10" s="149"/>
      <c r="GDA10" s="149"/>
      <c r="GDB10" s="149"/>
      <c r="GDC10" s="149"/>
      <c r="GDD10" s="149"/>
      <c r="GDE10" s="149"/>
      <c r="GDF10" s="149"/>
      <c r="GDG10" s="149"/>
      <c r="GDH10" s="149"/>
      <c r="GDI10" s="149"/>
      <c r="GDJ10" s="149"/>
      <c r="GDK10" s="149"/>
      <c r="GDL10" s="149"/>
      <c r="GDM10" s="149"/>
      <c r="GDN10" s="149"/>
      <c r="GDO10" s="149"/>
      <c r="GDP10" s="149"/>
      <c r="GDQ10" s="149"/>
      <c r="GDR10" s="149"/>
      <c r="GDS10" s="149"/>
      <c r="GDT10" s="149"/>
      <c r="GDU10" s="149"/>
      <c r="GDV10" s="149"/>
      <c r="GDW10" s="149"/>
      <c r="GDX10" s="149"/>
      <c r="GDY10" s="149"/>
      <c r="GDZ10" s="149"/>
      <c r="GEA10" s="149"/>
      <c r="GEB10" s="149"/>
      <c r="GEC10" s="149"/>
      <c r="GED10" s="149"/>
      <c r="GEE10" s="149"/>
      <c r="GEF10" s="149"/>
      <c r="GEG10" s="149"/>
      <c r="GEH10" s="149"/>
      <c r="GEI10" s="149"/>
      <c r="GEJ10" s="149"/>
      <c r="GEK10" s="149"/>
      <c r="GEL10" s="149"/>
      <c r="GEM10" s="149"/>
      <c r="GEN10" s="149"/>
      <c r="GEO10" s="149"/>
      <c r="GEP10" s="149"/>
      <c r="GEQ10" s="149"/>
      <c r="GER10" s="149"/>
      <c r="GES10" s="149"/>
      <c r="GET10" s="149"/>
      <c r="GEU10" s="149"/>
      <c r="GEV10" s="149"/>
      <c r="GEW10" s="149"/>
      <c r="GEX10" s="149"/>
      <c r="GEY10" s="149"/>
      <c r="GEZ10" s="149"/>
      <c r="GFA10" s="149"/>
      <c r="GFB10" s="149"/>
      <c r="GFC10" s="149"/>
      <c r="GFD10" s="149"/>
      <c r="GFE10" s="149"/>
      <c r="GFF10" s="149"/>
      <c r="GFG10" s="149"/>
      <c r="GFH10" s="149"/>
      <c r="GFI10" s="149"/>
      <c r="GFJ10" s="149"/>
      <c r="GFK10" s="149"/>
      <c r="GFL10" s="149"/>
      <c r="GFM10" s="149"/>
      <c r="GFN10" s="149"/>
      <c r="GFO10" s="149"/>
      <c r="GFP10" s="149"/>
      <c r="GFQ10" s="149"/>
      <c r="GFR10" s="149"/>
      <c r="GFS10" s="149"/>
      <c r="GFT10" s="149"/>
      <c r="GFU10" s="149"/>
      <c r="GFV10" s="149"/>
      <c r="GFW10" s="149"/>
      <c r="GFX10" s="149"/>
      <c r="GFY10" s="149"/>
      <c r="GFZ10" s="149"/>
      <c r="GGA10" s="149"/>
      <c r="GGB10" s="149"/>
      <c r="GGC10" s="149"/>
      <c r="GGD10" s="149"/>
      <c r="GGE10" s="149"/>
      <c r="GGF10" s="149"/>
      <c r="GGG10" s="149"/>
      <c r="GGH10" s="149"/>
      <c r="GGI10" s="149"/>
      <c r="GGJ10" s="149"/>
      <c r="GGK10" s="149"/>
      <c r="GGL10" s="149"/>
      <c r="GGM10" s="149"/>
      <c r="GGN10" s="149"/>
      <c r="GGO10" s="149"/>
      <c r="GGP10" s="149"/>
      <c r="GGQ10" s="149"/>
      <c r="GGR10" s="149"/>
      <c r="GGS10" s="149"/>
      <c r="GGT10" s="149"/>
      <c r="GGU10" s="149"/>
      <c r="GGV10" s="149"/>
      <c r="GGW10" s="149"/>
      <c r="GGX10" s="149"/>
      <c r="GGY10" s="149"/>
      <c r="GGZ10" s="149"/>
      <c r="GHA10" s="149"/>
      <c r="GHB10" s="149"/>
      <c r="GHC10" s="149"/>
      <c r="GHD10" s="149"/>
      <c r="GHE10" s="149"/>
      <c r="GHF10" s="149"/>
      <c r="GHG10" s="149"/>
      <c r="GHH10" s="149"/>
      <c r="GHI10" s="149"/>
      <c r="GHJ10" s="149"/>
      <c r="GHK10" s="149"/>
      <c r="GHL10" s="149"/>
      <c r="GHM10" s="149"/>
      <c r="GHN10" s="149"/>
      <c r="GHO10" s="149"/>
      <c r="GHP10" s="149"/>
      <c r="GHQ10" s="149"/>
      <c r="GHR10" s="149"/>
      <c r="GHS10" s="149"/>
      <c r="GHT10" s="149"/>
      <c r="GHU10" s="149"/>
      <c r="GHV10" s="149"/>
      <c r="GHW10" s="149"/>
      <c r="GHX10" s="149"/>
      <c r="GHY10" s="149"/>
      <c r="GHZ10" s="149"/>
      <c r="GIA10" s="149"/>
      <c r="GIB10" s="149"/>
      <c r="GIC10" s="149"/>
      <c r="GID10" s="149"/>
      <c r="GIE10" s="149"/>
      <c r="GIF10" s="149"/>
      <c r="GIG10" s="149"/>
      <c r="GIH10" s="149"/>
      <c r="GII10" s="149"/>
      <c r="GIJ10" s="149"/>
      <c r="GIK10" s="149"/>
      <c r="GIL10" s="149"/>
      <c r="GIM10" s="149"/>
      <c r="GIN10" s="149"/>
      <c r="GIO10" s="149"/>
      <c r="GIP10" s="149"/>
      <c r="GIQ10" s="149"/>
      <c r="GIR10" s="149"/>
      <c r="GIS10" s="149"/>
      <c r="GIT10" s="149"/>
      <c r="GIU10" s="149"/>
      <c r="GIV10" s="149"/>
      <c r="GIW10" s="149"/>
      <c r="GIX10" s="149"/>
      <c r="GIY10" s="149"/>
      <c r="GIZ10" s="149"/>
      <c r="GJA10" s="149"/>
      <c r="GJB10" s="149"/>
      <c r="GJC10" s="149"/>
      <c r="GJD10" s="149"/>
      <c r="GJE10" s="149"/>
      <c r="GJF10" s="149"/>
      <c r="GJG10" s="149"/>
      <c r="GJH10" s="149"/>
      <c r="GJI10" s="149"/>
      <c r="GJJ10" s="149"/>
      <c r="GJK10" s="149"/>
      <c r="GJL10" s="149"/>
      <c r="GJM10" s="149"/>
      <c r="GJN10" s="149"/>
      <c r="GJO10" s="149"/>
      <c r="GJP10" s="149"/>
      <c r="GJQ10" s="149"/>
      <c r="GJR10" s="149"/>
      <c r="GJS10" s="149"/>
      <c r="GJT10" s="149"/>
      <c r="GJU10" s="149"/>
      <c r="GJV10" s="149"/>
      <c r="GJW10" s="149"/>
      <c r="GJX10" s="149"/>
      <c r="GJY10" s="149"/>
      <c r="GJZ10" s="149"/>
      <c r="GKA10" s="149"/>
      <c r="GKB10" s="149"/>
      <c r="GKC10" s="149"/>
      <c r="GKD10" s="149"/>
      <c r="GKE10" s="149"/>
      <c r="GKF10" s="149"/>
      <c r="GKG10" s="149"/>
      <c r="GKH10" s="149"/>
      <c r="GKI10" s="149"/>
      <c r="GKJ10" s="149"/>
      <c r="GKK10" s="149"/>
      <c r="GKL10" s="149"/>
      <c r="GKM10" s="149"/>
      <c r="GKN10" s="149"/>
      <c r="GKO10" s="149"/>
      <c r="GKP10" s="149"/>
      <c r="GKQ10" s="149"/>
      <c r="GKR10" s="149"/>
      <c r="GKS10" s="149"/>
      <c r="GKT10" s="149"/>
      <c r="GKU10" s="149"/>
      <c r="GKV10" s="149"/>
      <c r="GKW10" s="149"/>
      <c r="GKX10" s="149"/>
      <c r="GKY10" s="149"/>
      <c r="GKZ10" s="149"/>
      <c r="GLA10" s="149"/>
      <c r="GLB10" s="149"/>
      <c r="GLC10" s="149"/>
      <c r="GLD10" s="149"/>
      <c r="GLE10" s="149"/>
      <c r="GLF10" s="149"/>
      <c r="GLG10" s="149"/>
      <c r="GLH10" s="149"/>
      <c r="GLI10" s="149"/>
      <c r="GLJ10" s="149"/>
      <c r="GLK10" s="149"/>
      <c r="GLL10" s="149"/>
      <c r="GLM10" s="149"/>
      <c r="GLN10" s="149"/>
      <c r="GLO10" s="149"/>
      <c r="GLP10" s="149"/>
      <c r="GLQ10" s="149"/>
      <c r="GLR10" s="149"/>
      <c r="GLS10" s="149"/>
      <c r="GLT10" s="149"/>
      <c r="GLU10" s="149"/>
      <c r="GLV10" s="149"/>
      <c r="GLW10" s="149"/>
      <c r="GLX10" s="149"/>
      <c r="GLY10" s="149"/>
      <c r="GLZ10" s="149"/>
      <c r="GMA10" s="149"/>
      <c r="GMB10" s="149"/>
      <c r="GMC10" s="149"/>
      <c r="GMD10" s="149"/>
      <c r="GME10" s="149"/>
      <c r="GMF10" s="149"/>
      <c r="GMG10" s="149"/>
      <c r="GMH10" s="149"/>
      <c r="GMI10" s="149"/>
      <c r="GMJ10" s="149"/>
      <c r="GMK10" s="149"/>
      <c r="GML10" s="149"/>
      <c r="GMM10" s="149"/>
      <c r="GMN10" s="149"/>
      <c r="GMO10" s="149"/>
      <c r="GMP10" s="149"/>
      <c r="GMQ10" s="149"/>
      <c r="GMR10" s="149"/>
      <c r="GMS10" s="149"/>
      <c r="GMT10" s="149"/>
      <c r="GMU10" s="149"/>
      <c r="GMV10" s="149"/>
      <c r="GMW10" s="149"/>
      <c r="GMX10" s="149"/>
      <c r="GMY10" s="149"/>
      <c r="GMZ10" s="149"/>
      <c r="GNA10" s="149"/>
      <c r="GNB10" s="149"/>
      <c r="GNC10" s="149"/>
      <c r="GND10" s="149"/>
      <c r="GNE10" s="149"/>
      <c r="GNF10" s="149"/>
      <c r="GNG10" s="149"/>
      <c r="GNH10" s="149"/>
      <c r="GNI10" s="149"/>
      <c r="GNJ10" s="149"/>
      <c r="GNK10" s="149"/>
      <c r="GNL10" s="149"/>
      <c r="GNM10" s="149"/>
      <c r="GNN10" s="149"/>
      <c r="GNO10" s="149"/>
      <c r="GNP10" s="149"/>
      <c r="GNQ10" s="149"/>
      <c r="GNR10" s="149"/>
      <c r="GNS10" s="149"/>
      <c r="GNT10" s="149"/>
      <c r="GNU10" s="149"/>
      <c r="GNV10" s="149"/>
      <c r="GNW10" s="149"/>
      <c r="GNX10" s="149"/>
      <c r="GNY10" s="149"/>
      <c r="GNZ10" s="149"/>
      <c r="GOA10" s="149"/>
      <c r="GOB10" s="149"/>
      <c r="GOC10" s="149"/>
      <c r="GOD10" s="149"/>
      <c r="GOE10" s="149"/>
      <c r="GOF10" s="149"/>
      <c r="GOG10" s="149"/>
      <c r="GOH10" s="149"/>
      <c r="GOI10" s="149"/>
      <c r="GOJ10" s="149"/>
      <c r="GOK10" s="149"/>
      <c r="GOL10" s="149"/>
      <c r="GOM10" s="149"/>
      <c r="GON10" s="149"/>
      <c r="GOO10" s="149"/>
      <c r="GOP10" s="149"/>
      <c r="GOQ10" s="149"/>
      <c r="GOR10" s="149"/>
      <c r="GOS10" s="149"/>
      <c r="GOT10" s="149"/>
      <c r="GOU10" s="149"/>
      <c r="GOV10" s="149"/>
      <c r="GOW10" s="149"/>
      <c r="GOX10" s="149"/>
      <c r="GOY10" s="149"/>
      <c r="GOZ10" s="149"/>
      <c r="GPA10" s="149"/>
      <c r="GPB10" s="149"/>
      <c r="GPC10" s="149"/>
      <c r="GPD10" s="149"/>
      <c r="GPE10" s="149"/>
      <c r="GPF10" s="149"/>
      <c r="GPG10" s="149"/>
      <c r="GPH10" s="149"/>
      <c r="GPI10" s="149"/>
      <c r="GPJ10" s="149"/>
      <c r="GPK10" s="149"/>
      <c r="GPL10" s="149"/>
      <c r="GPM10" s="149"/>
      <c r="GPN10" s="149"/>
      <c r="GPO10" s="149"/>
      <c r="GPP10" s="149"/>
      <c r="GPQ10" s="149"/>
      <c r="GPR10" s="149"/>
      <c r="GPS10" s="149"/>
      <c r="GPT10" s="149"/>
      <c r="GPU10" s="149"/>
      <c r="GPV10" s="149"/>
      <c r="GPW10" s="149"/>
      <c r="GPX10" s="149"/>
      <c r="GPY10" s="149"/>
      <c r="GPZ10" s="149"/>
      <c r="GQA10" s="149"/>
      <c r="GQB10" s="149"/>
      <c r="GQC10" s="149"/>
      <c r="GQD10" s="149"/>
      <c r="GQE10" s="149"/>
      <c r="GQF10" s="149"/>
      <c r="GQG10" s="149"/>
      <c r="GQH10" s="149"/>
      <c r="GQI10" s="149"/>
      <c r="GQJ10" s="149"/>
      <c r="GQK10" s="149"/>
      <c r="GQL10" s="149"/>
      <c r="GQM10" s="149"/>
      <c r="GQN10" s="149"/>
      <c r="GQO10" s="149"/>
      <c r="GQP10" s="149"/>
      <c r="GQQ10" s="149"/>
      <c r="GQR10" s="149"/>
      <c r="GQS10" s="149"/>
      <c r="GQT10" s="149"/>
      <c r="GQU10" s="149"/>
      <c r="GQV10" s="149"/>
      <c r="GQW10" s="149"/>
      <c r="GQX10" s="149"/>
      <c r="GQY10" s="149"/>
      <c r="GQZ10" s="149"/>
      <c r="GRA10" s="149"/>
      <c r="GRB10" s="149"/>
      <c r="GRC10" s="149"/>
      <c r="GRD10" s="149"/>
      <c r="GRE10" s="149"/>
      <c r="GRF10" s="149"/>
      <c r="GRG10" s="149"/>
      <c r="GRH10" s="149"/>
      <c r="GRI10" s="149"/>
      <c r="GRJ10" s="149"/>
      <c r="GRK10" s="149"/>
      <c r="GRL10" s="149"/>
      <c r="GRM10" s="149"/>
      <c r="GRN10" s="149"/>
      <c r="GRO10" s="149"/>
      <c r="GRP10" s="149"/>
      <c r="GRQ10" s="149"/>
      <c r="GRR10" s="149"/>
      <c r="GRS10" s="149"/>
      <c r="GRT10" s="149"/>
      <c r="GRU10" s="149"/>
      <c r="GRV10" s="149"/>
      <c r="GRW10" s="149"/>
      <c r="GRX10" s="149"/>
      <c r="GRY10" s="149"/>
      <c r="GRZ10" s="149"/>
      <c r="GSA10" s="149"/>
      <c r="GSB10" s="149"/>
      <c r="GSC10" s="149"/>
      <c r="GSD10" s="149"/>
      <c r="GSE10" s="149"/>
      <c r="GSF10" s="149"/>
      <c r="GSG10" s="149"/>
      <c r="GSH10" s="149"/>
      <c r="GSI10" s="149"/>
      <c r="GSJ10" s="149"/>
      <c r="GSK10" s="149"/>
      <c r="GSL10" s="149"/>
      <c r="GSM10" s="149"/>
      <c r="GSN10" s="149"/>
      <c r="GSO10" s="149"/>
      <c r="GSP10" s="149"/>
      <c r="GSQ10" s="149"/>
      <c r="GSR10" s="149"/>
      <c r="GSS10" s="149"/>
      <c r="GST10" s="149"/>
      <c r="GSU10" s="149"/>
      <c r="GSV10" s="149"/>
      <c r="GSW10" s="149"/>
      <c r="GSX10" s="149"/>
      <c r="GSY10" s="149"/>
      <c r="GSZ10" s="149"/>
      <c r="GTA10" s="149"/>
      <c r="GTB10" s="149"/>
      <c r="GTC10" s="149"/>
      <c r="GTD10" s="149"/>
      <c r="GTE10" s="149"/>
      <c r="GTF10" s="149"/>
      <c r="GTG10" s="149"/>
      <c r="GTH10" s="149"/>
      <c r="GTI10" s="149"/>
      <c r="GTJ10" s="149"/>
      <c r="GTK10" s="149"/>
      <c r="GTL10" s="149"/>
      <c r="GTM10" s="149"/>
      <c r="GTN10" s="149"/>
      <c r="GTO10" s="149"/>
      <c r="GTP10" s="149"/>
      <c r="GTQ10" s="149"/>
      <c r="GTR10" s="149"/>
      <c r="GTS10" s="149"/>
      <c r="GTT10" s="149"/>
      <c r="GTU10" s="149"/>
      <c r="GTV10" s="149"/>
      <c r="GTW10" s="149"/>
      <c r="GTX10" s="149"/>
      <c r="GTY10" s="149"/>
      <c r="GTZ10" s="149"/>
      <c r="GUA10" s="149"/>
      <c r="GUB10" s="149"/>
      <c r="GUC10" s="149"/>
      <c r="GUD10" s="149"/>
      <c r="GUE10" s="149"/>
      <c r="GUF10" s="149"/>
      <c r="GUG10" s="149"/>
      <c r="GUH10" s="149"/>
      <c r="GUI10" s="149"/>
      <c r="GUJ10" s="149"/>
      <c r="GUK10" s="149"/>
      <c r="GUL10" s="149"/>
      <c r="GUM10" s="149"/>
      <c r="GUN10" s="149"/>
      <c r="GUO10" s="149"/>
      <c r="GUP10" s="149"/>
      <c r="GUQ10" s="149"/>
      <c r="GUR10" s="149"/>
      <c r="GUS10" s="149"/>
      <c r="GUT10" s="149"/>
      <c r="GUU10" s="149"/>
      <c r="GUV10" s="149"/>
      <c r="GUW10" s="149"/>
      <c r="GUX10" s="149"/>
      <c r="GUY10" s="149"/>
      <c r="GUZ10" s="149"/>
      <c r="GVA10" s="149"/>
      <c r="GVB10" s="149"/>
      <c r="GVC10" s="149"/>
      <c r="GVD10" s="149"/>
      <c r="GVE10" s="149"/>
      <c r="GVF10" s="149"/>
      <c r="GVG10" s="149"/>
      <c r="GVH10" s="149"/>
      <c r="GVI10" s="149"/>
      <c r="GVJ10" s="149"/>
      <c r="GVK10" s="149"/>
      <c r="GVL10" s="149"/>
      <c r="GVM10" s="149"/>
      <c r="GVN10" s="149"/>
      <c r="GVO10" s="149"/>
      <c r="GVP10" s="149"/>
      <c r="GVQ10" s="149"/>
      <c r="GVR10" s="149"/>
      <c r="GVS10" s="149"/>
      <c r="GVT10" s="149"/>
      <c r="GVU10" s="149"/>
      <c r="GVV10" s="149"/>
      <c r="GVW10" s="149"/>
      <c r="GVX10" s="149"/>
      <c r="GVY10" s="149"/>
      <c r="GVZ10" s="149"/>
      <c r="GWA10" s="149"/>
      <c r="GWB10" s="149"/>
      <c r="GWC10" s="149"/>
      <c r="GWD10" s="149"/>
      <c r="GWE10" s="149"/>
      <c r="GWF10" s="149"/>
      <c r="GWG10" s="149"/>
      <c r="GWH10" s="149"/>
      <c r="GWI10" s="149"/>
      <c r="GWJ10" s="149"/>
      <c r="GWK10" s="149"/>
      <c r="GWL10" s="149"/>
      <c r="GWM10" s="149"/>
      <c r="GWN10" s="149"/>
      <c r="GWO10" s="149"/>
      <c r="GWP10" s="149"/>
      <c r="GWQ10" s="149"/>
      <c r="GWR10" s="149"/>
      <c r="GWS10" s="149"/>
      <c r="GWT10" s="149"/>
      <c r="GWU10" s="149"/>
      <c r="GWV10" s="149"/>
      <c r="GWW10" s="149"/>
      <c r="GWX10" s="149"/>
      <c r="GWY10" s="149"/>
      <c r="GWZ10" s="149"/>
      <c r="GXA10" s="149"/>
      <c r="GXB10" s="149"/>
      <c r="GXC10" s="149"/>
      <c r="GXD10" s="149"/>
      <c r="GXE10" s="149"/>
      <c r="GXF10" s="149"/>
      <c r="GXG10" s="149"/>
      <c r="GXH10" s="149"/>
      <c r="GXI10" s="149"/>
      <c r="GXJ10" s="149"/>
      <c r="GXK10" s="149"/>
      <c r="GXL10" s="149"/>
      <c r="GXM10" s="149"/>
      <c r="GXN10" s="149"/>
      <c r="GXO10" s="149"/>
      <c r="GXP10" s="149"/>
      <c r="GXQ10" s="149"/>
      <c r="GXR10" s="149"/>
      <c r="GXS10" s="149"/>
      <c r="GXT10" s="149"/>
      <c r="GXU10" s="149"/>
      <c r="GXV10" s="149"/>
      <c r="GXW10" s="149"/>
      <c r="GXX10" s="149"/>
      <c r="GXY10" s="149"/>
      <c r="GXZ10" s="149"/>
      <c r="GYA10" s="149"/>
      <c r="GYB10" s="149"/>
      <c r="GYC10" s="149"/>
      <c r="GYD10" s="149"/>
      <c r="GYE10" s="149"/>
      <c r="GYF10" s="149"/>
      <c r="GYG10" s="149"/>
      <c r="GYH10" s="149"/>
      <c r="GYI10" s="149"/>
      <c r="GYJ10" s="149"/>
      <c r="GYK10" s="149"/>
      <c r="GYL10" s="149"/>
      <c r="GYM10" s="149"/>
      <c r="GYN10" s="149"/>
      <c r="GYO10" s="149"/>
      <c r="GYP10" s="149"/>
      <c r="GYQ10" s="149"/>
      <c r="GYR10" s="149"/>
      <c r="GYS10" s="149"/>
      <c r="GYT10" s="149"/>
      <c r="GYU10" s="149"/>
      <c r="GYV10" s="149"/>
      <c r="GYW10" s="149"/>
      <c r="GYX10" s="149"/>
      <c r="GYY10" s="149"/>
      <c r="GYZ10" s="149"/>
      <c r="GZA10" s="149"/>
      <c r="GZB10" s="149"/>
      <c r="GZC10" s="149"/>
      <c r="GZD10" s="149"/>
      <c r="GZE10" s="149"/>
      <c r="GZF10" s="149"/>
      <c r="GZG10" s="149"/>
      <c r="GZH10" s="149"/>
      <c r="GZI10" s="149"/>
      <c r="GZJ10" s="149"/>
      <c r="GZK10" s="149"/>
      <c r="GZL10" s="149"/>
      <c r="GZM10" s="149"/>
      <c r="GZN10" s="149"/>
      <c r="GZO10" s="149"/>
      <c r="GZP10" s="149"/>
      <c r="GZQ10" s="149"/>
      <c r="GZR10" s="149"/>
      <c r="GZS10" s="149"/>
      <c r="GZT10" s="149"/>
      <c r="GZU10" s="149"/>
      <c r="GZV10" s="149"/>
      <c r="GZW10" s="149"/>
      <c r="GZX10" s="149"/>
      <c r="GZY10" s="149"/>
      <c r="GZZ10" s="149"/>
      <c r="HAA10" s="149"/>
      <c r="HAB10" s="149"/>
      <c r="HAC10" s="149"/>
      <c r="HAD10" s="149"/>
      <c r="HAE10" s="149"/>
      <c r="HAF10" s="149"/>
      <c r="HAG10" s="149"/>
      <c r="HAH10" s="149"/>
      <c r="HAI10" s="149"/>
      <c r="HAJ10" s="149"/>
      <c r="HAK10" s="149"/>
      <c r="HAL10" s="149"/>
      <c r="HAM10" s="149"/>
      <c r="HAN10" s="149"/>
      <c r="HAO10" s="149"/>
      <c r="HAP10" s="149"/>
      <c r="HAQ10" s="149"/>
      <c r="HAR10" s="149"/>
      <c r="HAS10" s="149"/>
      <c r="HAT10" s="149"/>
      <c r="HAU10" s="149"/>
      <c r="HAV10" s="149"/>
      <c r="HAW10" s="149"/>
      <c r="HAX10" s="149"/>
      <c r="HAY10" s="149"/>
      <c r="HAZ10" s="149"/>
      <c r="HBA10" s="149"/>
      <c r="HBB10" s="149"/>
      <c r="HBC10" s="149"/>
      <c r="HBD10" s="149"/>
      <c r="HBE10" s="149"/>
      <c r="HBF10" s="149"/>
      <c r="HBG10" s="149"/>
      <c r="HBH10" s="149"/>
      <c r="HBI10" s="149"/>
      <c r="HBJ10" s="149"/>
      <c r="HBK10" s="149"/>
      <c r="HBL10" s="149"/>
      <c r="HBM10" s="149"/>
      <c r="HBN10" s="149"/>
      <c r="HBO10" s="149"/>
      <c r="HBP10" s="149"/>
      <c r="HBQ10" s="149"/>
      <c r="HBR10" s="149"/>
      <c r="HBS10" s="149"/>
      <c r="HBT10" s="149"/>
      <c r="HBU10" s="149"/>
      <c r="HBV10" s="149"/>
      <c r="HBW10" s="149"/>
      <c r="HBX10" s="149"/>
      <c r="HBY10" s="149"/>
      <c r="HBZ10" s="149"/>
      <c r="HCA10" s="149"/>
      <c r="HCB10" s="149"/>
      <c r="HCC10" s="149"/>
      <c r="HCD10" s="149"/>
      <c r="HCE10" s="149"/>
      <c r="HCF10" s="149"/>
      <c r="HCG10" s="149"/>
      <c r="HCH10" s="149"/>
      <c r="HCI10" s="149"/>
      <c r="HCJ10" s="149"/>
      <c r="HCK10" s="149"/>
      <c r="HCL10" s="149"/>
      <c r="HCM10" s="149"/>
      <c r="HCN10" s="149"/>
      <c r="HCO10" s="149"/>
      <c r="HCP10" s="149"/>
      <c r="HCQ10" s="149"/>
      <c r="HCR10" s="149"/>
      <c r="HCS10" s="149"/>
      <c r="HCT10" s="149"/>
      <c r="HCU10" s="149"/>
      <c r="HCV10" s="149"/>
      <c r="HCW10" s="149"/>
      <c r="HCX10" s="149"/>
      <c r="HCY10" s="149"/>
      <c r="HCZ10" s="149"/>
      <c r="HDA10" s="149"/>
      <c r="HDB10" s="149"/>
      <c r="HDC10" s="149"/>
      <c r="HDD10" s="149"/>
      <c r="HDE10" s="149"/>
      <c r="HDF10" s="149"/>
      <c r="HDG10" s="149"/>
      <c r="HDH10" s="149"/>
      <c r="HDI10" s="149"/>
      <c r="HDJ10" s="149"/>
      <c r="HDK10" s="149"/>
      <c r="HDL10" s="149"/>
      <c r="HDM10" s="149"/>
      <c r="HDN10" s="149"/>
      <c r="HDO10" s="149"/>
      <c r="HDP10" s="149"/>
      <c r="HDQ10" s="149"/>
      <c r="HDR10" s="149"/>
      <c r="HDS10" s="149"/>
      <c r="HDT10" s="149"/>
      <c r="HDU10" s="149"/>
      <c r="HDV10" s="149"/>
      <c r="HDW10" s="149"/>
      <c r="HDX10" s="149"/>
      <c r="HDY10" s="149"/>
      <c r="HDZ10" s="149"/>
      <c r="HEA10" s="149"/>
      <c r="HEB10" s="149"/>
      <c r="HEC10" s="149"/>
      <c r="HED10" s="149"/>
      <c r="HEE10" s="149"/>
      <c r="HEF10" s="149"/>
      <c r="HEG10" s="149"/>
      <c r="HEH10" s="149"/>
      <c r="HEI10" s="149"/>
      <c r="HEJ10" s="149"/>
      <c r="HEK10" s="149"/>
      <c r="HEL10" s="149"/>
      <c r="HEM10" s="149"/>
      <c r="HEN10" s="149"/>
      <c r="HEO10" s="149"/>
      <c r="HEP10" s="149"/>
      <c r="HEQ10" s="149"/>
      <c r="HER10" s="149"/>
      <c r="HES10" s="149"/>
      <c r="HET10" s="149"/>
      <c r="HEU10" s="149"/>
      <c r="HEV10" s="149"/>
      <c r="HEW10" s="149"/>
      <c r="HEX10" s="149"/>
      <c r="HEY10" s="149"/>
      <c r="HEZ10" s="149"/>
      <c r="HFA10" s="149"/>
      <c r="HFB10" s="149"/>
      <c r="HFC10" s="149"/>
      <c r="HFD10" s="149"/>
      <c r="HFE10" s="149"/>
      <c r="HFF10" s="149"/>
      <c r="HFG10" s="149"/>
      <c r="HFH10" s="149"/>
      <c r="HFI10" s="149"/>
      <c r="HFJ10" s="149"/>
      <c r="HFK10" s="149"/>
      <c r="HFL10" s="149"/>
      <c r="HFM10" s="149"/>
      <c r="HFN10" s="149"/>
      <c r="HFO10" s="149"/>
      <c r="HFP10" s="149"/>
      <c r="HFQ10" s="149"/>
      <c r="HFR10" s="149"/>
      <c r="HFS10" s="149"/>
      <c r="HFT10" s="149"/>
      <c r="HFU10" s="149"/>
      <c r="HFV10" s="149"/>
      <c r="HFW10" s="149"/>
      <c r="HFX10" s="149"/>
      <c r="HFY10" s="149"/>
      <c r="HFZ10" s="149"/>
      <c r="HGA10" s="149"/>
      <c r="HGB10" s="149"/>
      <c r="HGC10" s="149"/>
      <c r="HGD10" s="149"/>
      <c r="HGE10" s="149"/>
      <c r="HGF10" s="149"/>
      <c r="HGG10" s="149"/>
      <c r="HGH10" s="149"/>
      <c r="HGI10" s="149"/>
      <c r="HGJ10" s="149"/>
      <c r="HGK10" s="149"/>
      <c r="HGL10" s="149"/>
      <c r="HGM10" s="149"/>
      <c r="HGN10" s="149"/>
      <c r="HGO10" s="149"/>
      <c r="HGP10" s="149"/>
      <c r="HGQ10" s="149"/>
      <c r="HGR10" s="149"/>
      <c r="HGS10" s="149"/>
      <c r="HGT10" s="149"/>
      <c r="HGU10" s="149"/>
      <c r="HGV10" s="149"/>
      <c r="HGW10" s="149"/>
      <c r="HGX10" s="149"/>
      <c r="HGY10" s="149"/>
      <c r="HGZ10" s="149"/>
      <c r="HHA10" s="149"/>
      <c r="HHB10" s="149"/>
      <c r="HHC10" s="149"/>
      <c r="HHD10" s="149"/>
      <c r="HHE10" s="149"/>
      <c r="HHF10" s="149"/>
      <c r="HHG10" s="149"/>
      <c r="HHH10" s="149"/>
      <c r="HHI10" s="149"/>
      <c r="HHJ10" s="149"/>
      <c r="HHK10" s="149"/>
      <c r="HHL10" s="149"/>
      <c r="HHM10" s="149"/>
      <c r="HHN10" s="149"/>
      <c r="HHO10" s="149"/>
      <c r="HHP10" s="149"/>
      <c r="HHQ10" s="149"/>
      <c r="HHR10" s="149"/>
      <c r="HHS10" s="149"/>
      <c r="HHT10" s="149"/>
      <c r="HHU10" s="149"/>
      <c r="HHV10" s="149"/>
      <c r="HHW10" s="149"/>
      <c r="HHX10" s="149"/>
      <c r="HHY10" s="149"/>
      <c r="HHZ10" s="149"/>
      <c r="HIA10" s="149"/>
      <c r="HIB10" s="149"/>
      <c r="HIC10" s="149"/>
      <c r="HID10" s="149"/>
      <c r="HIE10" s="149"/>
      <c r="HIF10" s="149"/>
      <c r="HIG10" s="149"/>
      <c r="HIH10" s="149"/>
      <c r="HII10" s="149"/>
      <c r="HIJ10" s="149"/>
      <c r="HIK10" s="149"/>
      <c r="HIL10" s="149"/>
      <c r="HIM10" s="149"/>
      <c r="HIN10" s="149"/>
      <c r="HIO10" s="149"/>
      <c r="HIP10" s="149"/>
      <c r="HIQ10" s="149"/>
      <c r="HIR10" s="149"/>
      <c r="HIS10" s="149"/>
      <c r="HIT10" s="149"/>
      <c r="HIU10" s="149"/>
      <c r="HIV10" s="149"/>
      <c r="HIW10" s="149"/>
      <c r="HIX10" s="149"/>
      <c r="HIY10" s="149"/>
      <c r="HIZ10" s="149"/>
      <c r="HJA10" s="149"/>
      <c r="HJB10" s="149"/>
      <c r="HJC10" s="149"/>
      <c r="HJD10" s="149"/>
      <c r="HJE10" s="149"/>
      <c r="HJF10" s="149"/>
      <c r="HJG10" s="149"/>
      <c r="HJH10" s="149"/>
      <c r="HJI10" s="149"/>
      <c r="HJJ10" s="149"/>
      <c r="HJK10" s="149"/>
      <c r="HJL10" s="149"/>
      <c r="HJM10" s="149"/>
      <c r="HJN10" s="149"/>
      <c r="HJO10" s="149"/>
      <c r="HJP10" s="149"/>
      <c r="HJQ10" s="149"/>
      <c r="HJR10" s="149"/>
      <c r="HJS10" s="149"/>
      <c r="HJT10" s="149"/>
      <c r="HJU10" s="149"/>
      <c r="HJV10" s="149"/>
      <c r="HJW10" s="149"/>
      <c r="HJX10" s="149"/>
      <c r="HJY10" s="149"/>
      <c r="HJZ10" s="149"/>
      <c r="HKA10" s="149"/>
      <c r="HKB10" s="149"/>
      <c r="HKC10" s="149"/>
      <c r="HKD10" s="149"/>
      <c r="HKE10" s="149"/>
      <c r="HKF10" s="149"/>
      <c r="HKG10" s="149"/>
      <c r="HKH10" s="149"/>
      <c r="HKI10" s="149"/>
      <c r="HKJ10" s="149"/>
      <c r="HKK10" s="149"/>
      <c r="HKL10" s="149"/>
      <c r="HKM10" s="149"/>
      <c r="HKN10" s="149"/>
      <c r="HKO10" s="149"/>
      <c r="HKP10" s="149"/>
      <c r="HKQ10" s="149"/>
      <c r="HKR10" s="149"/>
      <c r="HKS10" s="149"/>
      <c r="HKT10" s="149"/>
      <c r="HKU10" s="149"/>
      <c r="HKV10" s="149"/>
      <c r="HKW10" s="149"/>
      <c r="HKX10" s="149"/>
      <c r="HKY10" s="149"/>
      <c r="HKZ10" s="149"/>
      <c r="HLA10" s="149"/>
      <c r="HLB10" s="149"/>
      <c r="HLC10" s="149"/>
      <c r="HLD10" s="149"/>
      <c r="HLE10" s="149"/>
      <c r="HLF10" s="149"/>
      <c r="HLG10" s="149"/>
      <c r="HLH10" s="149"/>
      <c r="HLI10" s="149"/>
      <c r="HLJ10" s="149"/>
      <c r="HLK10" s="149"/>
      <c r="HLL10" s="149"/>
      <c r="HLM10" s="149"/>
      <c r="HLN10" s="149"/>
      <c r="HLO10" s="149"/>
      <c r="HLP10" s="149"/>
      <c r="HLQ10" s="149"/>
      <c r="HLR10" s="149"/>
      <c r="HLS10" s="149"/>
      <c r="HLT10" s="149"/>
      <c r="HLU10" s="149"/>
      <c r="HLV10" s="149"/>
      <c r="HLW10" s="149"/>
      <c r="HLX10" s="149"/>
      <c r="HLY10" s="149"/>
      <c r="HLZ10" s="149"/>
      <c r="HMA10" s="149"/>
      <c r="HMB10" s="149"/>
      <c r="HMC10" s="149"/>
      <c r="HMD10" s="149"/>
      <c r="HME10" s="149"/>
      <c r="HMF10" s="149"/>
      <c r="HMG10" s="149"/>
      <c r="HMH10" s="149"/>
      <c r="HMI10" s="149"/>
      <c r="HMJ10" s="149"/>
      <c r="HMK10" s="149"/>
      <c r="HML10" s="149"/>
      <c r="HMM10" s="149"/>
      <c r="HMN10" s="149"/>
      <c r="HMO10" s="149"/>
      <c r="HMP10" s="149"/>
      <c r="HMQ10" s="149"/>
      <c r="HMR10" s="149"/>
      <c r="HMS10" s="149"/>
      <c r="HMT10" s="149"/>
      <c r="HMU10" s="149"/>
      <c r="HMV10" s="149"/>
      <c r="HMW10" s="149"/>
      <c r="HMX10" s="149"/>
      <c r="HMY10" s="149"/>
      <c r="HMZ10" s="149"/>
      <c r="HNA10" s="149"/>
      <c r="HNB10" s="149"/>
      <c r="HNC10" s="149"/>
      <c r="HND10" s="149"/>
      <c r="HNE10" s="149"/>
      <c r="HNF10" s="149"/>
      <c r="HNG10" s="149"/>
      <c r="HNH10" s="149"/>
      <c r="HNI10" s="149"/>
      <c r="HNJ10" s="149"/>
      <c r="HNK10" s="149"/>
      <c r="HNL10" s="149"/>
      <c r="HNM10" s="149"/>
      <c r="HNN10" s="149"/>
      <c r="HNO10" s="149"/>
      <c r="HNP10" s="149"/>
      <c r="HNQ10" s="149"/>
      <c r="HNR10" s="149"/>
      <c r="HNS10" s="149"/>
      <c r="HNT10" s="149"/>
      <c r="HNU10" s="149"/>
      <c r="HNV10" s="149"/>
      <c r="HNW10" s="149"/>
      <c r="HNX10" s="149"/>
      <c r="HNY10" s="149"/>
      <c r="HNZ10" s="149"/>
      <c r="HOA10" s="149"/>
      <c r="HOB10" s="149"/>
      <c r="HOC10" s="149"/>
      <c r="HOD10" s="149"/>
      <c r="HOE10" s="149"/>
      <c r="HOF10" s="149"/>
      <c r="HOG10" s="149"/>
      <c r="HOH10" s="149"/>
      <c r="HOI10" s="149"/>
      <c r="HOJ10" s="149"/>
      <c r="HOK10" s="149"/>
      <c r="HOL10" s="149"/>
      <c r="HOM10" s="149"/>
      <c r="HON10" s="149"/>
      <c r="HOO10" s="149"/>
      <c r="HOP10" s="149"/>
      <c r="HOQ10" s="149"/>
      <c r="HOR10" s="149"/>
      <c r="HOS10" s="149"/>
      <c r="HOT10" s="149"/>
      <c r="HOU10" s="149"/>
      <c r="HOV10" s="149"/>
      <c r="HOW10" s="149"/>
      <c r="HOX10" s="149"/>
      <c r="HOY10" s="149"/>
      <c r="HOZ10" s="149"/>
      <c r="HPA10" s="149"/>
      <c r="HPB10" s="149"/>
      <c r="HPC10" s="149"/>
      <c r="HPD10" s="149"/>
      <c r="HPE10" s="149"/>
      <c r="HPF10" s="149"/>
      <c r="HPG10" s="149"/>
      <c r="HPH10" s="149"/>
      <c r="HPI10" s="149"/>
      <c r="HPJ10" s="149"/>
      <c r="HPK10" s="149"/>
      <c r="HPL10" s="149"/>
      <c r="HPM10" s="149"/>
      <c r="HPN10" s="149"/>
      <c r="HPO10" s="149"/>
      <c r="HPP10" s="149"/>
      <c r="HPQ10" s="149"/>
      <c r="HPR10" s="149"/>
      <c r="HPS10" s="149"/>
      <c r="HPT10" s="149"/>
      <c r="HPU10" s="149"/>
      <c r="HPV10" s="149"/>
      <c r="HPW10" s="149"/>
      <c r="HPX10" s="149"/>
      <c r="HPY10" s="149"/>
      <c r="HPZ10" s="149"/>
      <c r="HQA10" s="149"/>
      <c r="HQB10" s="149"/>
      <c r="HQC10" s="149"/>
      <c r="HQD10" s="149"/>
      <c r="HQE10" s="149"/>
      <c r="HQF10" s="149"/>
      <c r="HQG10" s="149"/>
      <c r="HQH10" s="149"/>
      <c r="HQI10" s="149"/>
      <c r="HQJ10" s="149"/>
      <c r="HQK10" s="149"/>
      <c r="HQL10" s="149"/>
      <c r="HQM10" s="149"/>
      <c r="HQN10" s="149"/>
      <c r="HQO10" s="149"/>
      <c r="HQP10" s="149"/>
      <c r="HQQ10" s="149"/>
      <c r="HQR10" s="149"/>
      <c r="HQS10" s="149"/>
      <c r="HQT10" s="149"/>
      <c r="HQU10" s="149"/>
      <c r="HQV10" s="149"/>
      <c r="HQW10" s="149"/>
      <c r="HQX10" s="149"/>
      <c r="HQY10" s="149"/>
      <c r="HQZ10" s="149"/>
      <c r="HRA10" s="149"/>
      <c r="HRB10" s="149"/>
      <c r="HRC10" s="149"/>
      <c r="HRD10" s="149"/>
      <c r="HRE10" s="149"/>
      <c r="HRF10" s="149"/>
      <c r="HRG10" s="149"/>
      <c r="HRH10" s="149"/>
      <c r="HRI10" s="149"/>
      <c r="HRJ10" s="149"/>
      <c r="HRK10" s="149"/>
      <c r="HRL10" s="149"/>
      <c r="HRM10" s="149"/>
      <c r="HRN10" s="149"/>
      <c r="HRO10" s="149"/>
      <c r="HRP10" s="149"/>
      <c r="HRQ10" s="149"/>
      <c r="HRR10" s="149"/>
      <c r="HRS10" s="149"/>
      <c r="HRT10" s="149"/>
      <c r="HRU10" s="149"/>
      <c r="HRV10" s="149"/>
      <c r="HRW10" s="149"/>
      <c r="HRX10" s="149"/>
      <c r="HRY10" s="149"/>
      <c r="HRZ10" s="149"/>
      <c r="HSA10" s="149"/>
      <c r="HSB10" s="149"/>
      <c r="HSC10" s="149"/>
      <c r="HSD10" s="149"/>
      <c r="HSE10" s="149"/>
      <c r="HSF10" s="149"/>
      <c r="HSG10" s="149"/>
      <c r="HSH10" s="149"/>
      <c r="HSI10" s="149"/>
      <c r="HSJ10" s="149"/>
      <c r="HSK10" s="149"/>
      <c r="HSL10" s="149"/>
      <c r="HSM10" s="149"/>
      <c r="HSN10" s="149"/>
      <c r="HSO10" s="149"/>
      <c r="HSP10" s="149"/>
      <c r="HSQ10" s="149"/>
      <c r="HSR10" s="149"/>
      <c r="HSS10" s="149"/>
      <c r="HST10" s="149"/>
      <c r="HSU10" s="149"/>
      <c r="HSV10" s="149"/>
      <c r="HSW10" s="149"/>
      <c r="HSX10" s="149"/>
      <c r="HSY10" s="149"/>
      <c r="HSZ10" s="149"/>
      <c r="HTA10" s="149"/>
      <c r="HTB10" s="149"/>
      <c r="HTC10" s="149"/>
      <c r="HTD10" s="149"/>
      <c r="HTE10" s="149"/>
      <c r="HTF10" s="149"/>
      <c r="HTG10" s="149"/>
      <c r="HTH10" s="149"/>
      <c r="HTI10" s="149"/>
      <c r="HTJ10" s="149"/>
      <c r="HTK10" s="149"/>
      <c r="HTL10" s="149"/>
      <c r="HTM10" s="149"/>
      <c r="HTN10" s="149"/>
      <c r="HTO10" s="149"/>
      <c r="HTP10" s="149"/>
      <c r="HTQ10" s="149"/>
      <c r="HTR10" s="149"/>
      <c r="HTS10" s="149"/>
      <c r="HTT10" s="149"/>
      <c r="HTU10" s="149"/>
      <c r="HTV10" s="149"/>
      <c r="HTW10" s="149"/>
      <c r="HTX10" s="149"/>
      <c r="HTY10" s="149"/>
      <c r="HTZ10" s="149"/>
      <c r="HUA10" s="149"/>
      <c r="HUB10" s="149"/>
      <c r="HUC10" s="149"/>
      <c r="HUD10" s="149"/>
      <c r="HUE10" s="149"/>
      <c r="HUF10" s="149"/>
      <c r="HUG10" s="149"/>
      <c r="HUH10" s="149"/>
      <c r="HUI10" s="149"/>
      <c r="HUJ10" s="149"/>
      <c r="HUK10" s="149"/>
      <c r="HUL10" s="149"/>
      <c r="HUM10" s="149"/>
      <c r="HUN10" s="149"/>
      <c r="HUO10" s="149"/>
      <c r="HUP10" s="149"/>
      <c r="HUQ10" s="149"/>
      <c r="HUR10" s="149"/>
      <c r="HUS10" s="149"/>
      <c r="HUT10" s="149"/>
      <c r="HUU10" s="149"/>
      <c r="HUV10" s="149"/>
      <c r="HUW10" s="149"/>
      <c r="HUX10" s="149"/>
      <c r="HUY10" s="149"/>
      <c r="HUZ10" s="149"/>
      <c r="HVA10" s="149"/>
      <c r="HVB10" s="149"/>
      <c r="HVC10" s="149"/>
      <c r="HVD10" s="149"/>
      <c r="HVE10" s="149"/>
      <c r="HVF10" s="149"/>
      <c r="HVG10" s="149"/>
      <c r="HVH10" s="149"/>
      <c r="HVI10" s="149"/>
      <c r="HVJ10" s="149"/>
      <c r="HVK10" s="149"/>
      <c r="HVL10" s="149"/>
      <c r="HVM10" s="149"/>
      <c r="HVN10" s="149"/>
      <c r="HVO10" s="149"/>
      <c r="HVP10" s="149"/>
      <c r="HVQ10" s="149"/>
      <c r="HVR10" s="149"/>
      <c r="HVS10" s="149"/>
      <c r="HVT10" s="149"/>
      <c r="HVU10" s="149"/>
      <c r="HVV10" s="149"/>
      <c r="HVW10" s="149"/>
      <c r="HVX10" s="149"/>
      <c r="HVY10" s="149"/>
      <c r="HVZ10" s="149"/>
      <c r="HWA10" s="149"/>
      <c r="HWB10" s="149"/>
      <c r="HWC10" s="149"/>
      <c r="HWD10" s="149"/>
      <c r="HWE10" s="149"/>
      <c r="HWF10" s="149"/>
      <c r="HWG10" s="149"/>
      <c r="HWH10" s="149"/>
      <c r="HWI10" s="149"/>
      <c r="HWJ10" s="149"/>
      <c r="HWK10" s="149"/>
      <c r="HWL10" s="149"/>
      <c r="HWM10" s="149"/>
      <c r="HWN10" s="149"/>
      <c r="HWO10" s="149"/>
      <c r="HWP10" s="149"/>
      <c r="HWQ10" s="149"/>
      <c r="HWR10" s="149"/>
      <c r="HWS10" s="149"/>
      <c r="HWT10" s="149"/>
      <c r="HWU10" s="149"/>
      <c r="HWV10" s="149"/>
      <c r="HWW10" s="149"/>
      <c r="HWX10" s="149"/>
      <c r="HWY10" s="149"/>
      <c r="HWZ10" s="149"/>
      <c r="HXA10" s="149"/>
      <c r="HXB10" s="149"/>
      <c r="HXC10" s="149"/>
      <c r="HXD10" s="149"/>
      <c r="HXE10" s="149"/>
      <c r="HXF10" s="149"/>
      <c r="HXG10" s="149"/>
      <c r="HXH10" s="149"/>
      <c r="HXI10" s="149"/>
      <c r="HXJ10" s="149"/>
      <c r="HXK10" s="149"/>
      <c r="HXL10" s="149"/>
      <c r="HXM10" s="149"/>
      <c r="HXN10" s="149"/>
      <c r="HXO10" s="149"/>
      <c r="HXP10" s="149"/>
      <c r="HXQ10" s="149"/>
      <c r="HXR10" s="149"/>
      <c r="HXS10" s="149"/>
      <c r="HXT10" s="149"/>
      <c r="HXU10" s="149"/>
      <c r="HXV10" s="149"/>
      <c r="HXW10" s="149"/>
      <c r="HXX10" s="149"/>
      <c r="HXY10" s="149"/>
      <c r="HXZ10" s="149"/>
      <c r="HYA10" s="149"/>
      <c r="HYB10" s="149"/>
      <c r="HYC10" s="149"/>
      <c r="HYD10" s="149"/>
      <c r="HYE10" s="149"/>
      <c r="HYF10" s="149"/>
      <c r="HYG10" s="149"/>
      <c r="HYH10" s="149"/>
      <c r="HYI10" s="149"/>
      <c r="HYJ10" s="149"/>
      <c r="HYK10" s="149"/>
      <c r="HYL10" s="149"/>
      <c r="HYM10" s="149"/>
      <c r="HYN10" s="149"/>
      <c r="HYO10" s="149"/>
      <c r="HYP10" s="149"/>
      <c r="HYQ10" s="149"/>
      <c r="HYR10" s="149"/>
      <c r="HYS10" s="149"/>
      <c r="HYT10" s="149"/>
      <c r="HYU10" s="149"/>
      <c r="HYV10" s="149"/>
      <c r="HYW10" s="149"/>
      <c r="HYX10" s="149"/>
      <c r="HYY10" s="149"/>
      <c r="HYZ10" s="149"/>
      <c r="HZA10" s="149"/>
      <c r="HZB10" s="149"/>
      <c r="HZC10" s="149"/>
      <c r="HZD10" s="149"/>
      <c r="HZE10" s="149"/>
      <c r="HZF10" s="149"/>
      <c r="HZG10" s="149"/>
      <c r="HZH10" s="149"/>
      <c r="HZI10" s="149"/>
      <c r="HZJ10" s="149"/>
      <c r="HZK10" s="149"/>
      <c r="HZL10" s="149"/>
      <c r="HZM10" s="149"/>
      <c r="HZN10" s="149"/>
      <c r="HZO10" s="149"/>
      <c r="HZP10" s="149"/>
      <c r="HZQ10" s="149"/>
      <c r="HZR10" s="149"/>
      <c r="HZS10" s="149"/>
      <c r="HZT10" s="149"/>
      <c r="HZU10" s="149"/>
      <c r="HZV10" s="149"/>
      <c r="HZW10" s="149"/>
      <c r="HZX10" s="149"/>
      <c r="HZY10" s="149"/>
      <c r="HZZ10" s="149"/>
      <c r="IAA10" s="149"/>
      <c r="IAB10" s="149"/>
      <c r="IAC10" s="149"/>
      <c r="IAD10" s="149"/>
      <c r="IAE10" s="149"/>
      <c r="IAF10" s="149"/>
      <c r="IAG10" s="149"/>
      <c r="IAH10" s="149"/>
      <c r="IAI10" s="149"/>
      <c r="IAJ10" s="149"/>
      <c r="IAK10" s="149"/>
      <c r="IAL10" s="149"/>
      <c r="IAM10" s="149"/>
      <c r="IAN10" s="149"/>
      <c r="IAO10" s="149"/>
      <c r="IAP10" s="149"/>
      <c r="IAQ10" s="149"/>
      <c r="IAR10" s="149"/>
      <c r="IAS10" s="149"/>
      <c r="IAT10" s="149"/>
      <c r="IAU10" s="149"/>
      <c r="IAV10" s="149"/>
      <c r="IAW10" s="149"/>
      <c r="IAX10" s="149"/>
      <c r="IAY10" s="149"/>
      <c r="IAZ10" s="149"/>
      <c r="IBA10" s="149"/>
      <c r="IBB10" s="149"/>
      <c r="IBC10" s="149"/>
      <c r="IBD10" s="149"/>
      <c r="IBE10" s="149"/>
      <c r="IBF10" s="149"/>
      <c r="IBG10" s="149"/>
      <c r="IBH10" s="149"/>
      <c r="IBI10" s="149"/>
      <c r="IBJ10" s="149"/>
      <c r="IBK10" s="149"/>
      <c r="IBL10" s="149"/>
      <c r="IBM10" s="149"/>
      <c r="IBN10" s="149"/>
      <c r="IBO10" s="149"/>
      <c r="IBP10" s="149"/>
      <c r="IBQ10" s="149"/>
      <c r="IBR10" s="149"/>
      <c r="IBS10" s="149"/>
      <c r="IBT10" s="149"/>
      <c r="IBU10" s="149"/>
      <c r="IBV10" s="149"/>
      <c r="IBW10" s="149"/>
      <c r="IBX10" s="149"/>
      <c r="IBY10" s="149"/>
      <c r="IBZ10" s="149"/>
      <c r="ICA10" s="149"/>
      <c r="ICB10" s="149"/>
      <c r="ICC10" s="149"/>
      <c r="ICD10" s="149"/>
      <c r="ICE10" s="149"/>
      <c r="ICF10" s="149"/>
      <c r="ICG10" s="149"/>
      <c r="ICH10" s="149"/>
      <c r="ICI10" s="149"/>
      <c r="ICJ10" s="149"/>
      <c r="ICK10" s="149"/>
      <c r="ICL10" s="149"/>
      <c r="ICM10" s="149"/>
      <c r="ICN10" s="149"/>
      <c r="ICO10" s="149"/>
      <c r="ICP10" s="149"/>
      <c r="ICQ10" s="149"/>
      <c r="ICR10" s="149"/>
      <c r="ICS10" s="149"/>
      <c r="ICT10" s="149"/>
      <c r="ICU10" s="149"/>
      <c r="ICV10" s="149"/>
      <c r="ICW10" s="149"/>
      <c r="ICX10" s="149"/>
      <c r="ICY10" s="149"/>
      <c r="ICZ10" s="149"/>
      <c r="IDA10" s="149"/>
      <c r="IDB10" s="149"/>
      <c r="IDC10" s="149"/>
      <c r="IDD10" s="149"/>
      <c r="IDE10" s="149"/>
      <c r="IDF10" s="149"/>
      <c r="IDG10" s="149"/>
      <c r="IDH10" s="149"/>
      <c r="IDI10" s="149"/>
      <c r="IDJ10" s="149"/>
      <c r="IDK10" s="149"/>
      <c r="IDL10" s="149"/>
      <c r="IDM10" s="149"/>
      <c r="IDN10" s="149"/>
      <c r="IDO10" s="149"/>
      <c r="IDP10" s="149"/>
      <c r="IDQ10" s="149"/>
      <c r="IDR10" s="149"/>
      <c r="IDS10" s="149"/>
      <c r="IDT10" s="149"/>
      <c r="IDU10" s="149"/>
      <c r="IDV10" s="149"/>
      <c r="IDW10" s="149"/>
      <c r="IDX10" s="149"/>
      <c r="IDY10" s="149"/>
      <c r="IDZ10" s="149"/>
      <c r="IEA10" s="149"/>
      <c r="IEB10" s="149"/>
      <c r="IEC10" s="149"/>
      <c r="IED10" s="149"/>
      <c r="IEE10" s="149"/>
      <c r="IEF10" s="149"/>
      <c r="IEG10" s="149"/>
      <c r="IEH10" s="149"/>
      <c r="IEI10" s="149"/>
      <c r="IEJ10" s="149"/>
      <c r="IEK10" s="149"/>
      <c r="IEL10" s="149"/>
      <c r="IEM10" s="149"/>
      <c r="IEN10" s="149"/>
      <c r="IEO10" s="149"/>
      <c r="IEP10" s="149"/>
      <c r="IEQ10" s="149"/>
      <c r="IER10" s="149"/>
      <c r="IES10" s="149"/>
      <c r="IET10" s="149"/>
      <c r="IEU10" s="149"/>
      <c r="IEV10" s="149"/>
      <c r="IEW10" s="149"/>
      <c r="IEX10" s="149"/>
      <c r="IEY10" s="149"/>
      <c r="IEZ10" s="149"/>
      <c r="IFA10" s="149"/>
      <c r="IFB10" s="149"/>
      <c r="IFC10" s="149"/>
      <c r="IFD10" s="149"/>
      <c r="IFE10" s="149"/>
      <c r="IFF10" s="149"/>
      <c r="IFG10" s="149"/>
      <c r="IFH10" s="149"/>
      <c r="IFI10" s="149"/>
      <c r="IFJ10" s="149"/>
      <c r="IFK10" s="149"/>
      <c r="IFL10" s="149"/>
      <c r="IFM10" s="149"/>
      <c r="IFN10" s="149"/>
      <c r="IFO10" s="149"/>
      <c r="IFP10" s="149"/>
      <c r="IFQ10" s="149"/>
      <c r="IFR10" s="149"/>
      <c r="IFS10" s="149"/>
      <c r="IFT10" s="149"/>
      <c r="IFU10" s="149"/>
      <c r="IFV10" s="149"/>
      <c r="IFW10" s="149"/>
      <c r="IFX10" s="149"/>
      <c r="IFY10" s="149"/>
      <c r="IFZ10" s="149"/>
      <c r="IGA10" s="149"/>
      <c r="IGB10" s="149"/>
      <c r="IGC10" s="149"/>
      <c r="IGD10" s="149"/>
      <c r="IGE10" s="149"/>
      <c r="IGF10" s="149"/>
      <c r="IGG10" s="149"/>
      <c r="IGH10" s="149"/>
      <c r="IGI10" s="149"/>
      <c r="IGJ10" s="149"/>
      <c r="IGK10" s="149"/>
      <c r="IGL10" s="149"/>
      <c r="IGM10" s="149"/>
      <c r="IGN10" s="149"/>
      <c r="IGO10" s="149"/>
      <c r="IGP10" s="149"/>
      <c r="IGQ10" s="149"/>
      <c r="IGR10" s="149"/>
      <c r="IGS10" s="149"/>
      <c r="IGT10" s="149"/>
      <c r="IGU10" s="149"/>
      <c r="IGV10" s="149"/>
      <c r="IGW10" s="149"/>
      <c r="IGX10" s="149"/>
      <c r="IGY10" s="149"/>
      <c r="IGZ10" s="149"/>
      <c r="IHA10" s="149"/>
      <c r="IHB10" s="149"/>
      <c r="IHC10" s="149"/>
      <c r="IHD10" s="149"/>
      <c r="IHE10" s="149"/>
      <c r="IHF10" s="149"/>
      <c r="IHG10" s="149"/>
      <c r="IHH10" s="149"/>
      <c r="IHI10" s="149"/>
      <c r="IHJ10" s="149"/>
      <c r="IHK10" s="149"/>
      <c r="IHL10" s="149"/>
      <c r="IHM10" s="149"/>
      <c r="IHN10" s="149"/>
      <c r="IHO10" s="149"/>
      <c r="IHP10" s="149"/>
      <c r="IHQ10" s="149"/>
      <c r="IHR10" s="149"/>
      <c r="IHS10" s="149"/>
      <c r="IHT10" s="149"/>
      <c r="IHU10" s="149"/>
      <c r="IHV10" s="149"/>
      <c r="IHW10" s="149"/>
      <c r="IHX10" s="149"/>
      <c r="IHY10" s="149"/>
      <c r="IHZ10" s="149"/>
      <c r="IIA10" s="149"/>
      <c r="IIB10" s="149"/>
      <c r="IIC10" s="149"/>
      <c r="IID10" s="149"/>
      <c r="IIE10" s="149"/>
      <c r="IIF10" s="149"/>
      <c r="IIG10" s="149"/>
      <c r="IIH10" s="149"/>
      <c r="III10" s="149"/>
      <c r="IIJ10" s="149"/>
      <c r="IIK10" s="149"/>
      <c r="IIL10" s="149"/>
      <c r="IIM10" s="149"/>
      <c r="IIN10" s="149"/>
      <c r="IIO10" s="149"/>
      <c r="IIP10" s="149"/>
      <c r="IIQ10" s="149"/>
      <c r="IIR10" s="149"/>
      <c r="IIS10" s="149"/>
      <c r="IIT10" s="149"/>
      <c r="IIU10" s="149"/>
      <c r="IIV10" s="149"/>
      <c r="IIW10" s="149"/>
      <c r="IIX10" s="149"/>
      <c r="IIY10" s="149"/>
      <c r="IIZ10" s="149"/>
      <c r="IJA10" s="149"/>
      <c r="IJB10" s="149"/>
      <c r="IJC10" s="149"/>
      <c r="IJD10" s="149"/>
      <c r="IJE10" s="149"/>
      <c r="IJF10" s="149"/>
      <c r="IJG10" s="149"/>
      <c r="IJH10" s="149"/>
      <c r="IJI10" s="149"/>
      <c r="IJJ10" s="149"/>
      <c r="IJK10" s="149"/>
      <c r="IJL10" s="149"/>
      <c r="IJM10" s="149"/>
      <c r="IJN10" s="149"/>
      <c r="IJO10" s="149"/>
      <c r="IJP10" s="149"/>
      <c r="IJQ10" s="149"/>
      <c r="IJR10" s="149"/>
      <c r="IJS10" s="149"/>
      <c r="IJT10" s="149"/>
      <c r="IJU10" s="149"/>
      <c r="IJV10" s="149"/>
      <c r="IJW10" s="149"/>
      <c r="IJX10" s="149"/>
      <c r="IJY10" s="149"/>
      <c r="IJZ10" s="149"/>
      <c r="IKA10" s="149"/>
      <c r="IKB10" s="149"/>
      <c r="IKC10" s="149"/>
      <c r="IKD10" s="149"/>
      <c r="IKE10" s="149"/>
      <c r="IKF10" s="149"/>
      <c r="IKG10" s="149"/>
      <c r="IKH10" s="149"/>
      <c r="IKI10" s="149"/>
      <c r="IKJ10" s="149"/>
      <c r="IKK10" s="149"/>
      <c r="IKL10" s="149"/>
      <c r="IKM10" s="149"/>
      <c r="IKN10" s="149"/>
      <c r="IKO10" s="149"/>
      <c r="IKP10" s="149"/>
      <c r="IKQ10" s="149"/>
      <c r="IKR10" s="149"/>
      <c r="IKS10" s="149"/>
      <c r="IKT10" s="149"/>
      <c r="IKU10" s="149"/>
      <c r="IKV10" s="149"/>
      <c r="IKW10" s="149"/>
      <c r="IKX10" s="149"/>
      <c r="IKY10" s="149"/>
      <c r="IKZ10" s="149"/>
      <c r="ILA10" s="149"/>
      <c r="ILB10" s="149"/>
      <c r="ILC10" s="149"/>
      <c r="ILD10" s="149"/>
      <c r="ILE10" s="149"/>
      <c r="ILF10" s="149"/>
      <c r="ILG10" s="149"/>
      <c r="ILH10" s="149"/>
      <c r="ILI10" s="149"/>
      <c r="ILJ10" s="149"/>
      <c r="ILK10" s="149"/>
      <c r="ILL10" s="149"/>
      <c r="ILM10" s="149"/>
      <c r="ILN10" s="149"/>
      <c r="ILO10" s="149"/>
      <c r="ILP10" s="149"/>
      <c r="ILQ10" s="149"/>
      <c r="ILR10" s="149"/>
      <c r="ILS10" s="149"/>
      <c r="ILT10" s="149"/>
      <c r="ILU10" s="149"/>
      <c r="ILV10" s="149"/>
      <c r="ILW10" s="149"/>
      <c r="ILX10" s="149"/>
      <c r="ILY10" s="149"/>
      <c r="ILZ10" s="149"/>
      <c r="IMA10" s="149"/>
      <c r="IMB10" s="149"/>
      <c r="IMC10" s="149"/>
      <c r="IMD10" s="149"/>
      <c r="IME10" s="149"/>
      <c r="IMF10" s="149"/>
      <c r="IMG10" s="149"/>
      <c r="IMH10" s="149"/>
      <c r="IMI10" s="149"/>
      <c r="IMJ10" s="149"/>
      <c r="IMK10" s="149"/>
      <c r="IML10" s="149"/>
      <c r="IMM10" s="149"/>
      <c r="IMN10" s="149"/>
      <c r="IMO10" s="149"/>
      <c r="IMP10" s="149"/>
      <c r="IMQ10" s="149"/>
      <c r="IMR10" s="149"/>
      <c r="IMS10" s="149"/>
      <c r="IMT10" s="149"/>
      <c r="IMU10" s="149"/>
      <c r="IMV10" s="149"/>
      <c r="IMW10" s="149"/>
      <c r="IMX10" s="149"/>
      <c r="IMY10" s="149"/>
      <c r="IMZ10" s="149"/>
      <c r="INA10" s="149"/>
      <c r="INB10" s="149"/>
      <c r="INC10" s="149"/>
      <c r="IND10" s="149"/>
      <c r="INE10" s="149"/>
      <c r="INF10" s="149"/>
      <c r="ING10" s="149"/>
      <c r="INH10" s="149"/>
      <c r="INI10" s="149"/>
      <c r="INJ10" s="149"/>
      <c r="INK10" s="149"/>
      <c r="INL10" s="149"/>
      <c r="INM10" s="149"/>
      <c r="INN10" s="149"/>
      <c r="INO10" s="149"/>
      <c r="INP10" s="149"/>
      <c r="INQ10" s="149"/>
      <c r="INR10" s="149"/>
      <c r="INS10" s="149"/>
      <c r="INT10" s="149"/>
      <c r="INU10" s="149"/>
      <c r="INV10" s="149"/>
      <c r="INW10" s="149"/>
      <c r="INX10" s="149"/>
      <c r="INY10" s="149"/>
      <c r="INZ10" s="149"/>
      <c r="IOA10" s="149"/>
      <c r="IOB10" s="149"/>
      <c r="IOC10" s="149"/>
      <c r="IOD10" s="149"/>
      <c r="IOE10" s="149"/>
      <c r="IOF10" s="149"/>
      <c r="IOG10" s="149"/>
      <c r="IOH10" s="149"/>
      <c r="IOI10" s="149"/>
      <c r="IOJ10" s="149"/>
      <c r="IOK10" s="149"/>
      <c r="IOL10" s="149"/>
      <c r="IOM10" s="149"/>
      <c r="ION10" s="149"/>
      <c r="IOO10" s="149"/>
      <c r="IOP10" s="149"/>
      <c r="IOQ10" s="149"/>
      <c r="IOR10" s="149"/>
      <c r="IOS10" s="149"/>
      <c r="IOT10" s="149"/>
      <c r="IOU10" s="149"/>
      <c r="IOV10" s="149"/>
      <c r="IOW10" s="149"/>
      <c r="IOX10" s="149"/>
      <c r="IOY10" s="149"/>
      <c r="IOZ10" s="149"/>
      <c r="IPA10" s="149"/>
      <c r="IPB10" s="149"/>
      <c r="IPC10" s="149"/>
      <c r="IPD10" s="149"/>
      <c r="IPE10" s="149"/>
      <c r="IPF10" s="149"/>
      <c r="IPG10" s="149"/>
      <c r="IPH10" s="149"/>
      <c r="IPI10" s="149"/>
      <c r="IPJ10" s="149"/>
      <c r="IPK10" s="149"/>
      <c r="IPL10" s="149"/>
      <c r="IPM10" s="149"/>
      <c r="IPN10" s="149"/>
      <c r="IPO10" s="149"/>
      <c r="IPP10" s="149"/>
      <c r="IPQ10" s="149"/>
      <c r="IPR10" s="149"/>
      <c r="IPS10" s="149"/>
      <c r="IPT10" s="149"/>
      <c r="IPU10" s="149"/>
      <c r="IPV10" s="149"/>
      <c r="IPW10" s="149"/>
      <c r="IPX10" s="149"/>
      <c r="IPY10" s="149"/>
      <c r="IPZ10" s="149"/>
      <c r="IQA10" s="149"/>
      <c r="IQB10" s="149"/>
      <c r="IQC10" s="149"/>
      <c r="IQD10" s="149"/>
      <c r="IQE10" s="149"/>
      <c r="IQF10" s="149"/>
      <c r="IQG10" s="149"/>
      <c r="IQH10" s="149"/>
      <c r="IQI10" s="149"/>
      <c r="IQJ10" s="149"/>
      <c r="IQK10" s="149"/>
      <c r="IQL10" s="149"/>
      <c r="IQM10" s="149"/>
      <c r="IQN10" s="149"/>
      <c r="IQO10" s="149"/>
      <c r="IQP10" s="149"/>
      <c r="IQQ10" s="149"/>
      <c r="IQR10" s="149"/>
      <c r="IQS10" s="149"/>
      <c r="IQT10" s="149"/>
      <c r="IQU10" s="149"/>
      <c r="IQV10" s="149"/>
      <c r="IQW10" s="149"/>
      <c r="IQX10" s="149"/>
      <c r="IQY10" s="149"/>
      <c r="IQZ10" s="149"/>
      <c r="IRA10" s="149"/>
      <c r="IRB10" s="149"/>
      <c r="IRC10" s="149"/>
      <c r="IRD10" s="149"/>
      <c r="IRE10" s="149"/>
      <c r="IRF10" s="149"/>
      <c r="IRG10" s="149"/>
      <c r="IRH10" s="149"/>
      <c r="IRI10" s="149"/>
      <c r="IRJ10" s="149"/>
      <c r="IRK10" s="149"/>
      <c r="IRL10" s="149"/>
      <c r="IRM10" s="149"/>
      <c r="IRN10" s="149"/>
      <c r="IRO10" s="149"/>
      <c r="IRP10" s="149"/>
      <c r="IRQ10" s="149"/>
      <c r="IRR10" s="149"/>
      <c r="IRS10" s="149"/>
      <c r="IRT10" s="149"/>
      <c r="IRU10" s="149"/>
      <c r="IRV10" s="149"/>
      <c r="IRW10" s="149"/>
      <c r="IRX10" s="149"/>
      <c r="IRY10" s="149"/>
      <c r="IRZ10" s="149"/>
      <c r="ISA10" s="149"/>
      <c r="ISB10" s="149"/>
      <c r="ISC10" s="149"/>
      <c r="ISD10" s="149"/>
      <c r="ISE10" s="149"/>
      <c r="ISF10" s="149"/>
      <c r="ISG10" s="149"/>
      <c r="ISH10" s="149"/>
      <c r="ISI10" s="149"/>
      <c r="ISJ10" s="149"/>
      <c r="ISK10" s="149"/>
      <c r="ISL10" s="149"/>
      <c r="ISM10" s="149"/>
      <c r="ISN10" s="149"/>
      <c r="ISO10" s="149"/>
      <c r="ISP10" s="149"/>
      <c r="ISQ10" s="149"/>
      <c r="ISR10" s="149"/>
      <c r="ISS10" s="149"/>
      <c r="IST10" s="149"/>
      <c r="ISU10" s="149"/>
      <c r="ISV10" s="149"/>
      <c r="ISW10" s="149"/>
      <c r="ISX10" s="149"/>
      <c r="ISY10" s="149"/>
      <c r="ISZ10" s="149"/>
      <c r="ITA10" s="149"/>
      <c r="ITB10" s="149"/>
      <c r="ITC10" s="149"/>
      <c r="ITD10" s="149"/>
      <c r="ITE10" s="149"/>
      <c r="ITF10" s="149"/>
      <c r="ITG10" s="149"/>
      <c r="ITH10" s="149"/>
      <c r="ITI10" s="149"/>
      <c r="ITJ10" s="149"/>
      <c r="ITK10" s="149"/>
      <c r="ITL10" s="149"/>
      <c r="ITM10" s="149"/>
      <c r="ITN10" s="149"/>
      <c r="ITO10" s="149"/>
      <c r="ITP10" s="149"/>
      <c r="ITQ10" s="149"/>
      <c r="ITR10" s="149"/>
      <c r="ITS10" s="149"/>
      <c r="ITT10" s="149"/>
      <c r="ITU10" s="149"/>
      <c r="ITV10" s="149"/>
      <c r="ITW10" s="149"/>
      <c r="ITX10" s="149"/>
      <c r="ITY10" s="149"/>
      <c r="ITZ10" s="149"/>
      <c r="IUA10" s="149"/>
      <c r="IUB10" s="149"/>
      <c r="IUC10" s="149"/>
      <c r="IUD10" s="149"/>
      <c r="IUE10" s="149"/>
      <c r="IUF10" s="149"/>
      <c r="IUG10" s="149"/>
      <c r="IUH10" s="149"/>
      <c r="IUI10" s="149"/>
      <c r="IUJ10" s="149"/>
      <c r="IUK10" s="149"/>
      <c r="IUL10" s="149"/>
      <c r="IUM10" s="149"/>
      <c r="IUN10" s="149"/>
      <c r="IUO10" s="149"/>
      <c r="IUP10" s="149"/>
      <c r="IUQ10" s="149"/>
      <c r="IUR10" s="149"/>
      <c r="IUS10" s="149"/>
      <c r="IUT10" s="149"/>
      <c r="IUU10" s="149"/>
      <c r="IUV10" s="149"/>
      <c r="IUW10" s="149"/>
      <c r="IUX10" s="149"/>
      <c r="IUY10" s="149"/>
      <c r="IUZ10" s="149"/>
      <c r="IVA10" s="149"/>
      <c r="IVB10" s="149"/>
      <c r="IVC10" s="149"/>
      <c r="IVD10" s="149"/>
      <c r="IVE10" s="149"/>
      <c r="IVF10" s="149"/>
      <c r="IVG10" s="149"/>
      <c r="IVH10" s="149"/>
      <c r="IVI10" s="149"/>
      <c r="IVJ10" s="149"/>
      <c r="IVK10" s="149"/>
      <c r="IVL10" s="149"/>
      <c r="IVM10" s="149"/>
      <c r="IVN10" s="149"/>
      <c r="IVO10" s="149"/>
      <c r="IVP10" s="149"/>
      <c r="IVQ10" s="149"/>
      <c r="IVR10" s="149"/>
      <c r="IVS10" s="149"/>
      <c r="IVT10" s="149"/>
      <c r="IVU10" s="149"/>
      <c r="IVV10" s="149"/>
      <c r="IVW10" s="149"/>
      <c r="IVX10" s="149"/>
      <c r="IVY10" s="149"/>
      <c r="IVZ10" s="149"/>
      <c r="IWA10" s="149"/>
      <c r="IWB10" s="149"/>
      <c r="IWC10" s="149"/>
      <c r="IWD10" s="149"/>
      <c r="IWE10" s="149"/>
      <c r="IWF10" s="149"/>
      <c r="IWG10" s="149"/>
      <c r="IWH10" s="149"/>
      <c r="IWI10" s="149"/>
      <c r="IWJ10" s="149"/>
      <c r="IWK10" s="149"/>
      <c r="IWL10" s="149"/>
      <c r="IWM10" s="149"/>
      <c r="IWN10" s="149"/>
      <c r="IWO10" s="149"/>
      <c r="IWP10" s="149"/>
      <c r="IWQ10" s="149"/>
      <c r="IWR10" s="149"/>
      <c r="IWS10" s="149"/>
      <c r="IWT10" s="149"/>
      <c r="IWU10" s="149"/>
      <c r="IWV10" s="149"/>
      <c r="IWW10" s="149"/>
      <c r="IWX10" s="149"/>
      <c r="IWY10" s="149"/>
      <c r="IWZ10" s="149"/>
      <c r="IXA10" s="149"/>
      <c r="IXB10" s="149"/>
      <c r="IXC10" s="149"/>
      <c r="IXD10" s="149"/>
      <c r="IXE10" s="149"/>
      <c r="IXF10" s="149"/>
      <c r="IXG10" s="149"/>
      <c r="IXH10" s="149"/>
      <c r="IXI10" s="149"/>
      <c r="IXJ10" s="149"/>
      <c r="IXK10" s="149"/>
      <c r="IXL10" s="149"/>
      <c r="IXM10" s="149"/>
      <c r="IXN10" s="149"/>
      <c r="IXO10" s="149"/>
      <c r="IXP10" s="149"/>
      <c r="IXQ10" s="149"/>
      <c r="IXR10" s="149"/>
      <c r="IXS10" s="149"/>
      <c r="IXT10" s="149"/>
      <c r="IXU10" s="149"/>
      <c r="IXV10" s="149"/>
      <c r="IXW10" s="149"/>
      <c r="IXX10" s="149"/>
      <c r="IXY10" s="149"/>
      <c r="IXZ10" s="149"/>
      <c r="IYA10" s="149"/>
      <c r="IYB10" s="149"/>
      <c r="IYC10" s="149"/>
      <c r="IYD10" s="149"/>
      <c r="IYE10" s="149"/>
      <c r="IYF10" s="149"/>
      <c r="IYG10" s="149"/>
      <c r="IYH10" s="149"/>
      <c r="IYI10" s="149"/>
      <c r="IYJ10" s="149"/>
      <c r="IYK10" s="149"/>
      <c r="IYL10" s="149"/>
      <c r="IYM10" s="149"/>
      <c r="IYN10" s="149"/>
      <c r="IYO10" s="149"/>
      <c r="IYP10" s="149"/>
      <c r="IYQ10" s="149"/>
      <c r="IYR10" s="149"/>
      <c r="IYS10" s="149"/>
      <c r="IYT10" s="149"/>
      <c r="IYU10" s="149"/>
      <c r="IYV10" s="149"/>
      <c r="IYW10" s="149"/>
      <c r="IYX10" s="149"/>
      <c r="IYY10" s="149"/>
      <c r="IYZ10" s="149"/>
      <c r="IZA10" s="149"/>
      <c r="IZB10" s="149"/>
      <c r="IZC10" s="149"/>
      <c r="IZD10" s="149"/>
      <c r="IZE10" s="149"/>
      <c r="IZF10" s="149"/>
      <c r="IZG10" s="149"/>
      <c r="IZH10" s="149"/>
      <c r="IZI10" s="149"/>
      <c r="IZJ10" s="149"/>
      <c r="IZK10" s="149"/>
      <c r="IZL10" s="149"/>
      <c r="IZM10" s="149"/>
      <c r="IZN10" s="149"/>
      <c r="IZO10" s="149"/>
      <c r="IZP10" s="149"/>
      <c r="IZQ10" s="149"/>
      <c r="IZR10" s="149"/>
      <c r="IZS10" s="149"/>
      <c r="IZT10" s="149"/>
      <c r="IZU10" s="149"/>
      <c r="IZV10" s="149"/>
      <c r="IZW10" s="149"/>
      <c r="IZX10" s="149"/>
      <c r="IZY10" s="149"/>
      <c r="IZZ10" s="149"/>
      <c r="JAA10" s="149"/>
      <c r="JAB10" s="149"/>
      <c r="JAC10" s="149"/>
      <c r="JAD10" s="149"/>
      <c r="JAE10" s="149"/>
      <c r="JAF10" s="149"/>
      <c r="JAG10" s="149"/>
      <c r="JAH10" s="149"/>
      <c r="JAI10" s="149"/>
      <c r="JAJ10" s="149"/>
      <c r="JAK10" s="149"/>
      <c r="JAL10" s="149"/>
      <c r="JAM10" s="149"/>
      <c r="JAN10" s="149"/>
      <c r="JAO10" s="149"/>
      <c r="JAP10" s="149"/>
      <c r="JAQ10" s="149"/>
      <c r="JAR10" s="149"/>
      <c r="JAS10" s="149"/>
      <c r="JAT10" s="149"/>
      <c r="JAU10" s="149"/>
      <c r="JAV10" s="149"/>
      <c r="JAW10" s="149"/>
      <c r="JAX10" s="149"/>
      <c r="JAY10" s="149"/>
      <c r="JAZ10" s="149"/>
      <c r="JBA10" s="149"/>
      <c r="JBB10" s="149"/>
      <c r="JBC10" s="149"/>
      <c r="JBD10" s="149"/>
      <c r="JBE10" s="149"/>
      <c r="JBF10" s="149"/>
      <c r="JBG10" s="149"/>
      <c r="JBH10" s="149"/>
      <c r="JBI10" s="149"/>
      <c r="JBJ10" s="149"/>
      <c r="JBK10" s="149"/>
      <c r="JBL10" s="149"/>
      <c r="JBM10" s="149"/>
      <c r="JBN10" s="149"/>
      <c r="JBO10" s="149"/>
      <c r="JBP10" s="149"/>
      <c r="JBQ10" s="149"/>
      <c r="JBR10" s="149"/>
      <c r="JBS10" s="149"/>
      <c r="JBT10" s="149"/>
      <c r="JBU10" s="149"/>
      <c r="JBV10" s="149"/>
      <c r="JBW10" s="149"/>
      <c r="JBX10" s="149"/>
      <c r="JBY10" s="149"/>
      <c r="JBZ10" s="149"/>
      <c r="JCA10" s="149"/>
      <c r="JCB10" s="149"/>
      <c r="JCC10" s="149"/>
      <c r="JCD10" s="149"/>
      <c r="JCE10" s="149"/>
      <c r="JCF10" s="149"/>
      <c r="JCG10" s="149"/>
      <c r="JCH10" s="149"/>
      <c r="JCI10" s="149"/>
      <c r="JCJ10" s="149"/>
      <c r="JCK10" s="149"/>
      <c r="JCL10" s="149"/>
      <c r="JCM10" s="149"/>
      <c r="JCN10" s="149"/>
      <c r="JCO10" s="149"/>
      <c r="JCP10" s="149"/>
      <c r="JCQ10" s="149"/>
      <c r="JCR10" s="149"/>
      <c r="JCS10" s="149"/>
      <c r="JCT10" s="149"/>
      <c r="JCU10" s="149"/>
      <c r="JCV10" s="149"/>
      <c r="JCW10" s="149"/>
      <c r="JCX10" s="149"/>
      <c r="JCY10" s="149"/>
      <c r="JCZ10" s="149"/>
      <c r="JDA10" s="149"/>
      <c r="JDB10" s="149"/>
      <c r="JDC10" s="149"/>
      <c r="JDD10" s="149"/>
      <c r="JDE10" s="149"/>
      <c r="JDF10" s="149"/>
      <c r="JDG10" s="149"/>
      <c r="JDH10" s="149"/>
      <c r="JDI10" s="149"/>
      <c r="JDJ10" s="149"/>
      <c r="JDK10" s="149"/>
      <c r="JDL10" s="149"/>
      <c r="JDM10" s="149"/>
      <c r="JDN10" s="149"/>
      <c r="JDO10" s="149"/>
      <c r="JDP10" s="149"/>
      <c r="JDQ10" s="149"/>
      <c r="JDR10" s="149"/>
      <c r="JDS10" s="149"/>
      <c r="JDT10" s="149"/>
      <c r="JDU10" s="149"/>
      <c r="JDV10" s="149"/>
      <c r="JDW10" s="149"/>
      <c r="JDX10" s="149"/>
      <c r="JDY10" s="149"/>
      <c r="JDZ10" s="149"/>
      <c r="JEA10" s="149"/>
      <c r="JEB10" s="149"/>
      <c r="JEC10" s="149"/>
      <c r="JED10" s="149"/>
      <c r="JEE10" s="149"/>
      <c r="JEF10" s="149"/>
      <c r="JEG10" s="149"/>
      <c r="JEH10" s="149"/>
      <c r="JEI10" s="149"/>
      <c r="JEJ10" s="149"/>
      <c r="JEK10" s="149"/>
      <c r="JEL10" s="149"/>
      <c r="JEM10" s="149"/>
      <c r="JEN10" s="149"/>
      <c r="JEO10" s="149"/>
      <c r="JEP10" s="149"/>
      <c r="JEQ10" s="149"/>
      <c r="JER10" s="149"/>
      <c r="JES10" s="149"/>
      <c r="JET10" s="149"/>
      <c r="JEU10" s="149"/>
      <c r="JEV10" s="149"/>
      <c r="JEW10" s="149"/>
      <c r="JEX10" s="149"/>
      <c r="JEY10" s="149"/>
      <c r="JEZ10" s="149"/>
      <c r="JFA10" s="149"/>
      <c r="JFB10" s="149"/>
      <c r="JFC10" s="149"/>
      <c r="JFD10" s="149"/>
      <c r="JFE10" s="149"/>
      <c r="JFF10" s="149"/>
      <c r="JFG10" s="149"/>
      <c r="JFH10" s="149"/>
      <c r="JFI10" s="149"/>
      <c r="JFJ10" s="149"/>
      <c r="JFK10" s="149"/>
      <c r="JFL10" s="149"/>
      <c r="JFM10" s="149"/>
      <c r="JFN10" s="149"/>
      <c r="JFO10" s="149"/>
      <c r="JFP10" s="149"/>
      <c r="JFQ10" s="149"/>
      <c r="JFR10" s="149"/>
      <c r="JFS10" s="149"/>
      <c r="JFT10" s="149"/>
      <c r="JFU10" s="149"/>
      <c r="JFV10" s="149"/>
      <c r="JFW10" s="149"/>
      <c r="JFX10" s="149"/>
      <c r="JFY10" s="149"/>
      <c r="JFZ10" s="149"/>
      <c r="JGA10" s="149"/>
      <c r="JGB10" s="149"/>
      <c r="JGC10" s="149"/>
      <c r="JGD10" s="149"/>
      <c r="JGE10" s="149"/>
      <c r="JGF10" s="149"/>
      <c r="JGG10" s="149"/>
      <c r="JGH10" s="149"/>
      <c r="JGI10" s="149"/>
      <c r="JGJ10" s="149"/>
      <c r="JGK10" s="149"/>
      <c r="JGL10" s="149"/>
      <c r="JGM10" s="149"/>
      <c r="JGN10" s="149"/>
      <c r="JGO10" s="149"/>
      <c r="JGP10" s="149"/>
      <c r="JGQ10" s="149"/>
      <c r="JGR10" s="149"/>
      <c r="JGS10" s="149"/>
      <c r="JGT10" s="149"/>
      <c r="JGU10" s="149"/>
      <c r="JGV10" s="149"/>
      <c r="JGW10" s="149"/>
      <c r="JGX10" s="149"/>
      <c r="JGY10" s="149"/>
      <c r="JGZ10" s="149"/>
      <c r="JHA10" s="149"/>
      <c r="JHB10" s="149"/>
      <c r="JHC10" s="149"/>
      <c r="JHD10" s="149"/>
      <c r="JHE10" s="149"/>
      <c r="JHF10" s="149"/>
      <c r="JHG10" s="149"/>
      <c r="JHH10" s="149"/>
      <c r="JHI10" s="149"/>
      <c r="JHJ10" s="149"/>
      <c r="JHK10" s="149"/>
      <c r="JHL10" s="149"/>
      <c r="JHM10" s="149"/>
      <c r="JHN10" s="149"/>
      <c r="JHO10" s="149"/>
      <c r="JHP10" s="149"/>
      <c r="JHQ10" s="149"/>
      <c r="JHR10" s="149"/>
      <c r="JHS10" s="149"/>
      <c r="JHT10" s="149"/>
      <c r="JHU10" s="149"/>
      <c r="JHV10" s="149"/>
      <c r="JHW10" s="149"/>
      <c r="JHX10" s="149"/>
      <c r="JHY10" s="149"/>
      <c r="JHZ10" s="149"/>
      <c r="JIA10" s="149"/>
      <c r="JIB10" s="149"/>
      <c r="JIC10" s="149"/>
      <c r="JID10" s="149"/>
      <c r="JIE10" s="149"/>
      <c r="JIF10" s="149"/>
      <c r="JIG10" s="149"/>
      <c r="JIH10" s="149"/>
      <c r="JII10" s="149"/>
      <c r="JIJ10" s="149"/>
      <c r="JIK10" s="149"/>
      <c r="JIL10" s="149"/>
      <c r="JIM10" s="149"/>
      <c r="JIN10" s="149"/>
      <c r="JIO10" s="149"/>
      <c r="JIP10" s="149"/>
      <c r="JIQ10" s="149"/>
      <c r="JIR10" s="149"/>
      <c r="JIS10" s="149"/>
      <c r="JIT10" s="149"/>
      <c r="JIU10" s="149"/>
      <c r="JIV10" s="149"/>
      <c r="JIW10" s="149"/>
      <c r="JIX10" s="149"/>
      <c r="JIY10" s="149"/>
      <c r="JIZ10" s="149"/>
      <c r="JJA10" s="149"/>
      <c r="JJB10" s="149"/>
      <c r="JJC10" s="149"/>
      <c r="JJD10" s="149"/>
      <c r="JJE10" s="149"/>
      <c r="JJF10" s="149"/>
      <c r="JJG10" s="149"/>
      <c r="JJH10" s="149"/>
      <c r="JJI10" s="149"/>
      <c r="JJJ10" s="149"/>
      <c r="JJK10" s="149"/>
      <c r="JJL10" s="149"/>
      <c r="JJM10" s="149"/>
      <c r="JJN10" s="149"/>
      <c r="JJO10" s="149"/>
      <c r="JJP10" s="149"/>
      <c r="JJQ10" s="149"/>
      <c r="JJR10" s="149"/>
      <c r="JJS10" s="149"/>
      <c r="JJT10" s="149"/>
      <c r="JJU10" s="149"/>
      <c r="JJV10" s="149"/>
      <c r="JJW10" s="149"/>
      <c r="JJX10" s="149"/>
      <c r="JJY10" s="149"/>
      <c r="JJZ10" s="149"/>
      <c r="JKA10" s="149"/>
      <c r="JKB10" s="149"/>
      <c r="JKC10" s="149"/>
      <c r="JKD10" s="149"/>
      <c r="JKE10" s="149"/>
      <c r="JKF10" s="149"/>
      <c r="JKG10" s="149"/>
      <c r="JKH10" s="149"/>
      <c r="JKI10" s="149"/>
      <c r="JKJ10" s="149"/>
      <c r="JKK10" s="149"/>
      <c r="JKL10" s="149"/>
      <c r="JKM10" s="149"/>
      <c r="JKN10" s="149"/>
      <c r="JKO10" s="149"/>
      <c r="JKP10" s="149"/>
      <c r="JKQ10" s="149"/>
      <c r="JKR10" s="149"/>
      <c r="JKS10" s="149"/>
      <c r="JKT10" s="149"/>
      <c r="JKU10" s="149"/>
      <c r="JKV10" s="149"/>
      <c r="JKW10" s="149"/>
      <c r="JKX10" s="149"/>
      <c r="JKY10" s="149"/>
      <c r="JKZ10" s="149"/>
      <c r="JLA10" s="149"/>
      <c r="JLB10" s="149"/>
      <c r="JLC10" s="149"/>
      <c r="JLD10" s="149"/>
      <c r="JLE10" s="149"/>
      <c r="JLF10" s="149"/>
      <c r="JLG10" s="149"/>
      <c r="JLH10" s="149"/>
      <c r="JLI10" s="149"/>
      <c r="JLJ10" s="149"/>
      <c r="JLK10" s="149"/>
      <c r="JLL10" s="149"/>
      <c r="JLM10" s="149"/>
      <c r="JLN10" s="149"/>
      <c r="JLO10" s="149"/>
      <c r="JLP10" s="149"/>
      <c r="JLQ10" s="149"/>
      <c r="JLR10" s="149"/>
      <c r="JLS10" s="149"/>
      <c r="JLT10" s="149"/>
      <c r="JLU10" s="149"/>
      <c r="JLV10" s="149"/>
      <c r="JLW10" s="149"/>
      <c r="JLX10" s="149"/>
      <c r="JLY10" s="149"/>
      <c r="JLZ10" s="149"/>
      <c r="JMA10" s="149"/>
      <c r="JMB10" s="149"/>
      <c r="JMC10" s="149"/>
      <c r="JMD10" s="149"/>
      <c r="JME10" s="149"/>
      <c r="JMF10" s="149"/>
      <c r="JMG10" s="149"/>
      <c r="JMH10" s="149"/>
      <c r="JMI10" s="149"/>
      <c r="JMJ10" s="149"/>
      <c r="JMK10" s="149"/>
      <c r="JML10" s="149"/>
      <c r="JMM10" s="149"/>
      <c r="JMN10" s="149"/>
      <c r="JMO10" s="149"/>
      <c r="JMP10" s="149"/>
      <c r="JMQ10" s="149"/>
      <c r="JMR10" s="149"/>
      <c r="JMS10" s="149"/>
      <c r="JMT10" s="149"/>
      <c r="JMU10" s="149"/>
      <c r="JMV10" s="149"/>
      <c r="JMW10" s="149"/>
      <c r="JMX10" s="149"/>
      <c r="JMY10" s="149"/>
      <c r="JMZ10" s="149"/>
      <c r="JNA10" s="149"/>
      <c r="JNB10" s="149"/>
      <c r="JNC10" s="149"/>
      <c r="JND10" s="149"/>
      <c r="JNE10" s="149"/>
      <c r="JNF10" s="149"/>
      <c r="JNG10" s="149"/>
      <c r="JNH10" s="149"/>
      <c r="JNI10" s="149"/>
      <c r="JNJ10" s="149"/>
      <c r="JNK10" s="149"/>
      <c r="JNL10" s="149"/>
      <c r="JNM10" s="149"/>
      <c r="JNN10" s="149"/>
      <c r="JNO10" s="149"/>
      <c r="JNP10" s="149"/>
      <c r="JNQ10" s="149"/>
      <c r="JNR10" s="149"/>
      <c r="JNS10" s="149"/>
      <c r="JNT10" s="149"/>
      <c r="JNU10" s="149"/>
      <c r="JNV10" s="149"/>
      <c r="JNW10" s="149"/>
      <c r="JNX10" s="149"/>
      <c r="JNY10" s="149"/>
      <c r="JNZ10" s="149"/>
      <c r="JOA10" s="149"/>
      <c r="JOB10" s="149"/>
      <c r="JOC10" s="149"/>
      <c r="JOD10" s="149"/>
      <c r="JOE10" s="149"/>
      <c r="JOF10" s="149"/>
      <c r="JOG10" s="149"/>
      <c r="JOH10" s="149"/>
      <c r="JOI10" s="149"/>
      <c r="JOJ10" s="149"/>
      <c r="JOK10" s="149"/>
      <c r="JOL10" s="149"/>
      <c r="JOM10" s="149"/>
      <c r="JON10" s="149"/>
      <c r="JOO10" s="149"/>
      <c r="JOP10" s="149"/>
      <c r="JOQ10" s="149"/>
      <c r="JOR10" s="149"/>
      <c r="JOS10" s="149"/>
      <c r="JOT10" s="149"/>
      <c r="JOU10" s="149"/>
      <c r="JOV10" s="149"/>
      <c r="JOW10" s="149"/>
      <c r="JOX10" s="149"/>
      <c r="JOY10" s="149"/>
      <c r="JOZ10" s="149"/>
      <c r="JPA10" s="149"/>
      <c r="JPB10" s="149"/>
      <c r="JPC10" s="149"/>
      <c r="JPD10" s="149"/>
      <c r="JPE10" s="149"/>
      <c r="JPF10" s="149"/>
      <c r="JPG10" s="149"/>
      <c r="JPH10" s="149"/>
      <c r="JPI10" s="149"/>
      <c r="JPJ10" s="149"/>
      <c r="JPK10" s="149"/>
      <c r="JPL10" s="149"/>
      <c r="JPM10" s="149"/>
      <c r="JPN10" s="149"/>
      <c r="JPO10" s="149"/>
      <c r="JPP10" s="149"/>
      <c r="JPQ10" s="149"/>
      <c r="JPR10" s="149"/>
      <c r="JPS10" s="149"/>
      <c r="JPT10" s="149"/>
      <c r="JPU10" s="149"/>
      <c r="JPV10" s="149"/>
      <c r="JPW10" s="149"/>
      <c r="JPX10" s="149"/>
      <c r="JPY10" s="149"/>
      <c r="JPZ10" s="149"/>
      <c r="JQA10" s="149"/>
      <c r="JQB10" s="149"/>
      <c r="JQC10" s="149"/>
      <c r="JQD10" s="149"/>
      <c r="JQE10" s="149"/>
      <c r="JQF10" s="149"/>
      <c r="JQG10" s="149"/>
      <c r="JQH10" s="149"/>
      <c r="JQI10" s="149"/>
      <c r="JQJ10" s="149"/>
      <c r="JQK10" s="149"/>
      <c r="JQL10" s="149"/>
      <c r="JQM10" s="149"/>
      <c r="JQN10" s="149"/>
      <c r="JQO10" s="149"/>
      <c r="JQP10" s="149"/>
      <c r="JQQ10" s="149"/>
      <c r="JQR10" s="149"/>
      <c r="JQS10" s="149"/>
      <c r="JQT10" s="149"/>
      <c r="JQU10" s="149"/>
      <c r="JQV10" s="149"/>
      <c r="JQW10" s="149"/>
      <c r="JQX10" s="149"/>
      <c r="JQY10" s="149"/>
      <c r="JQZ10" s="149"/>
      <c r="JRA10" s="149"/>
      <c r="JRB10" s="149"/>
      <c r="JRC10" s="149"/>
      <c r="JRD10" s="149"/>
      <c r="JRE10" s="149"/>
      <c r="JRF10" s="149"/>
      <c r="JRG10" s="149"/>
      <c r="JRH10" s="149"/>
      <c r="JRI10" s="149"/>
      <c r="JRJ10" s="149"/>
      <c r="JRK10" s="149"/>
      <c r="JRL10" s="149"/>
      <c r="JRM10" s="149"/>
      <c r="JRN10" s="149"/>
      <c r="JRO10" s="149"/>
      <c r="JRP10" s="149"/>
      <c r="JRQ10" s="149"/>
      <c r="JRR10" s="149"/>
      <c r="JRS10" s="149"/>
      <c r="JRT10" s="149"/>
      <c r="JRU10" s="149"/>
      <c r="JRV10" s="149"/>
      <c r="JRW10" s="149"/>
      <c r="JRX10" s="149"/>
      <c r="JRY10" s="149"/>
      <c r="JRZ10" s="149"/>
      <c r="JSA10" s="149"/>
      <c r="JSB10" s="149"/>
      <c r="JSC10" s="149"/>
      <c r="JSD10" s="149"/>
      <c r="JSE10" s="149"/>
      <c r="JSF10" s="149"/>
      <c r="JSG10" s="149"/>
      <c r="JSH10" s="149"/>
      <c r="JSI10" s="149"/>
      <c r="JSJ10" s="149"/>
      <c r="JSK10" s="149"/>
      <c r="JSL10" s="149"/>
      <c r="JSM10" s="149"/>
      <c r="JSN10" s="149"/>
      <c r="JSO10" s="149"/>
      <c r="JSP10" s="149"/>
      <c r="JSQ10" s="149"/>
      <c r="JSR10" s="149"/>
      <c r="JSS10" s="149"/>
      <c r="JST10" s="149"/>
      <c r="JSU10" s="149"/>
      <c r="JSV10" s="149"/>
      <c r="JSW10" s="149"/>
      <c r="JSX10" s="149"/>
      <c r="JSY10" s="149"/>
      <c r="JSZ10" s="149"/>
      <c r="JTA10" s="149"/>
      <c r="JTB10" s="149"/>
      <c r="JTC10" s="149"/>
      <c r="JTD10" s="149"/>
      <c r="JTE10" s="149"/>
      <c r="JTF10" s="149"/>
      <c r="JTG10" s="149"/>
      <c r="JTH10" s="149"/>
      <c r="JTI10" s="149"/>
      <c r="JTJ10" s="149"/>
      <c r="JTK10" s="149"/>
      <c r="JTL10" s="149"/>
      <c r="JTM10" s="149"/>
      <c r="JTN10" s="149"/>
      <c r="JTO10" s="149"/>
      <c r="JTP10" s="149"/>
      <c r="JTQ10" s="149"/>
      <c r="JTR10" s="149"/>
      <c r="JTS10" s="149"/>
      <c r="JTT10" s="149"/>
      <c r="JTU10" s="149"/>
      <c r="JTV10" s="149"/>
      <c r="JTW10" s="149"/>
      <c r="JTX10" s="149"/>
      <c r="JTY10" s="149"/>
      <c r="JTZ10" s="149"/>
      <c r="JUA10" s="149"/>
      <c r="JUB10" s="149"/>
      <c r="JUC10" s="149"/>
      <c r="JUD10" s="149"/>
      <c r="JUE10" s="149"/>
      <c r="JUF10" s="149"/>
      <c r="JUG10" s="149"/>
      <c r="JUH10" s="149"/>
      <c r="JUI10" s="149"/>
      <c r="JUJ10" s="149"/>
      <c r="JUK10" s="149"/>
      <c r="JUL10" s="149"/>
      <c r="JUM10" s="149"/>
      <c r="JUN10" s="149"/>
      <c r="JUO10" s="149"/>
      <c r="JUP10" s="149"/>
      <c r="JUQ10" s="149"/>
      <c r="JUR10" s="149"/>
      <c r="JUS10" s="149"/>
      <c r="JUT10" s="149"/>
      <c r="JUU10" s="149"/>
      <c r="JUV10" s="149"/>
      <c r="JUW10" s="149"/>
      <c r="JUX10" s="149"/>
      <c r="JUY10" s="149"/>
      <c r="JUZ10" s="149"/>
      <c r="JVA10" s="149"/>
      <c r="JVB10" s="149"/>
      <c r="JVC10" s="149"/>
      <c r="JVD10" s="149"/>
      <c r="JVE10" s="149"/>
      <c r="JVF10" s="149"/>
      <c r="JVG10" s="149"/>
      <c r="JVH10" s="149"/>
      <c r="JVI10" s="149"/>
      <c r="JVJ10" s="149"/>
      <c r="JVK10" s="149"/>
      <c r="JVL10" s="149"/>
      <c r="JVM10" s="149"/>
      <c r="JVN10" s="149"/>
      <c r="JVO10" s="149"/>
      <c r="JVP10" s="149"/>
      <c r="JVQ10" s="149"/>
      <c r="JVR10" s="149"/>
      <c r="JVS10" s="149"/>
      <c r="JVT10" s="149"/>
      <c r="JVU10" s="149"/>
      <c r="JVV10" s="149"/>
      <c r="JVW10" s="149"/>
      <c r="JVX10" s="149"/>
      <c r="JVY10" s="149"/>
      <c r="JVZ10" s="149"/>
      <c r="JWA10" s="149"/>
      <c r="JWB10" s="149"/>
      <c r="JWC10" s="149"/>
      <c r="JWD10" s="149"/>
      <c r="JWE10" s="149"/>
      <c r="JWF10" s="149"/>
      <c r="JWG10" s="149"/>
      <c r="JWH10" s="149"/>
      <c r="JWI10" s="149"/>
      <c r="JWJ10" s="149"/>
      <c r="JWK10" s="149"/>
      <c r="JWL10" s="149"/>
      <c r="JWM10" s="149"/>
      <c r="JWN10" s="149"/>
      <c r="JWO10" s="149"/>
      <c r="JWP10" s="149"/>
      <c r="JWQ10" s="149"/>
      <c r="JWR10" s="149"/>
      <c r="JWS10" s="149"/>
      <c r="JWT10" s="149"/>
      <c r="JWU10" s="149"/>
      <c r="JWV10" s="149"/>
      <c r="JWW10" s="149"/>
      <c r="JWX10" s="149"/>
      <c r="JWY10" s="149"/>
      <c r="JWZ10" s="149"/>
      <c r="JXA10" s="149"/>
      <c r="JXB10" s="149"/>
      <c r="JXC10" s="149"/>
      <c r="JXD10" s="149"/>
      <c r="JXE10" s="149"/>
      <c r="JXF10" s="149"/>
      <c r="JXG10" s="149"/>
      <c r="JXH10" s="149"/>
      <c r="JXI10" s="149"/>
      <c r="JXJ10" s="149"/>
      <c r="JXK10" s="149"/>
      <c r="JXL10" s="149"/>
      <c r="JXM10" s="149"/>
      <c r="JXN10" s="149"/>
      <c r="JXO10" s="149"/>
      <c r="JXP10" s="149"/>
      <c r="JXQ10" s="149"/>
      <c r="JXR10" s="149"/>
      <c r="JXS10" s="149"/>
      <c r="JXT10" s="149"/>
      <c r="JXU10" s="149"/>
      <c r="JXV10" s="149"/>
      <c r="JXW10" s="149"/>
      <c r="JXX10" s="149"/>
      <c r="JXY10" s="149"/>
      <c r="JXZ10" s="149"/>
      <c r="JYA10" s="149"/>
      <c r="JYB10" s="149"/>
      <c r="JYC10" s="149"/>
      <c r="JYD10" s="149"/>
      <c r="JYE10" s="149"/>
      <c r="JYF10" s="149"/>
      <c r="JYG10" s="149"/>
      <c r="JYH10" s="149"/>
      <c r="JYI10" s="149"/>
      <c r="JYJ10" s="149"/>
      <c r="JYK10" s="149"/>
      <c r="JYL10" s="149"/>
      <c r="JYM10" s="149"/>
      <c r="JYN10" s="149"/>
      <c r="JYO10" s="149"/>
      <c r="JYP10" s="149"/>
      <c r="JYQ10" s="149"/>
      <c r="JYR10" s="149"/>
      <c r="JYS10" s="149"/>
      <c r="JYT10" s="149"/>
      <c r="JYU10" s="149"/>
      <c r="JYV10" s="149"/>
      <c r="JYW10" s="149"/>
      <c r="JYX10" s="149"/>
      <c r="JYY10" s="149"/>
      <c r="JYZ10" s="149"/>
      <c r="JZA10" s="149"/>
      <c r="JZB10" s="149"/>
      <c r="JZC10" s="149"/>
      <c r="JZD10" s="149"/>
      <c r="JZE10" s="149"/>
      <c r="JZF10" s="149"/>
      <c r="JZG10" s="149"/>
      <c r="JZH10" s="149"/>
      <c r="JZI10" s="149"/>
      <c r="JZJ10" s="149"/>
      <c r="JZK10" s="149"/>
      <c r="JZL10" s="149"/>
      <c r="JZM10" s="149"/>
      <c r="JZN10" s="149"/>
      <c r="JZO10" s="149"/>
      <c r="JZP10" s="149"/>
      <c r="JZQ10" s="149"/>
      <c r="JZR10" s="149"/>
      <c r="JZS10" s="149"/>
      <c r="JZT10" s="149"/>
      <c r="JZU10" s="149"/>
      <c r="JZV10" s="149"/>
      <c r="JZW10" s="149"/>
      <c r="JZX10" s="149"/>
      <c r="JZY10" s="149"/>
      <c r="JZZ10" s="149"/>
      <c r="KAA10" s="149"/>
      <c r="KAB10" s="149"/>
      <c r="KAC10" s="149"/>
      <c r="KAD10" s="149"/>
      <c r="KAE10" s="149"/>
      <c r="KAF10" s="149"/>
      <c r="KAG10" s="149"/>
      <c r="KAH10" s="149"/>
      <c r="KAI10" s="149"/>
      <c r="KAJ10" s="149"/>
      <c r="KAK10" s="149"/>
      <c r="KAL10" s="149"/>
      <c r="KAM10" s="149"/>
      <c r="KAN10" s="149"/>
      <c r="KAO10" s="149"/>
      <c r="KAP10" s="149"/>
      <c r="KAQ10" s="149"/>
      <c r="KAR10" s="149"/>
      <c r="KAS10" s="149"/>
      <c r="KAT10" s="149"/>
      <c r="KAU10" s="149"/>
      <c r="KAV10" s="149"/>
      <c r="KAW10" s="149"/>
      <c r="KAX10" s="149"/>
      <c r="KAY10" s="149"/>
      <c r="KAZ10" s="149"/>
      <c r="KBA10" s="149"/>
      <c r="KBB10" s="149"/>
      <c r="KBC10" s="149"/>
      <c r="KBD10" s="149"/>
      <c r="KBE10" s="149"/>
      <c r="KBF10" s="149"/>
      <c r="KBG10" s="149"/>
      <c r="KBH10" s="149"/>
      <c r="KBI10" s="149"/>
      <c r="KBJ10" s="149"/>
      <c r="KBK10" s="149"/>
      <c r="KBL10" s="149"/>
      <c r="KBM10" s="149"/>
      <c r="KBN10" s="149"/>
      <c r="KBO10" s="149"/>
      <c r="KBP10" s="149"/>
      <c r="KBQ10" s="149"/>
      <c r="KBR10" s="149"/>
      <c r="KBS10" s="149"/>
      <c r="KBT10" s="149"/>
      <c r="KBU10" s="149"/>
      <c r="KBV10" s="149"/>
      <c r="KBW10" s="149"/>
      <c r="KBX10" s="149"/>
      <c r="KBY10" s="149"/>
      <c r="KBZ10" s="149"/>
      <c r="KCA10" s="149"/>
      <c r="KCB10" s="149"/>
      <c r="KCC10" s="149"/>
      <c r="KCD10" s="149"/>
      <c r="KCE10" s="149"/>
      <c r="KCF10" s="149"/>
      <c r="KCG10" s="149"/>
      <c r="KCH10" s="149"/>
      <c r="KCI10" s="149"/>
      <c r="KCJ10" s="149"/>
      <c r="KCK10" s="149"/>
      <c r="KCL10" s="149"/>
      <c r="KCM10" s="149"/>
      <c r="KCN10" s="149"/>
      <c r="KCO10" s="149"/>
      <c r="KCP10" s="149"/>
      <c r="KCQ10" s="149"/>
      <c r="KCR10" s="149"/>
      <c r="KCS10" s="149"/>
      <c r="KCT10" s="149"/>
      <c r="KCU10" s="149"/>
      <c r="KCV10" s="149"/>
      <c r="KCW10" s="149"/>
      <c r="KCX10" s="149"/>
      <c r="KCY10" s="149"/>
      <c r="KCZ10" s="149"/>
      <c r="KDA10" s="149"/>
      <c r="KDB10" s="149"/>
      <c r="KDC10" s="149"/>
      <c r="KDD10" s="149"/>
      <c r="KDE10" s="149"/>
      <c r="KDF10" s="149"/>
      <c r="KDG10" s="149"/>
      <c r="KDH10" s="149"/>
      <c r="KDI10" s="149"/>
      <c r="KDJ10" s="149"/>
      <c r="KDK10" s="149"/>
      <c r="KDL10" s="149"/>
      <c r="KDM10" s="149"/>
      <c r="KDN10" s="149"/>
      <c r="KDO10" s="149"/>
      <c r="KDP10" s="149"/>
      <c r="KDQ10" s="149"/>
      <c r="KDR10" s="149"/>
      <c r="KDS10" s="149"/>
      <c r="KDT10" s="149"/>
      <c r="KDU10" s="149"/>
      <c r="KDV10" s="149"/>
      <c r="KDW10" s="149"/>
      <c r="KDX10" s="149"/>
      <c r="KDY10" s="149"/>
      <c r="KDZ10" s="149"/>
      <c r="KEA10" s="149"/>
      <c r="KEB10" s="149"/>
      <c r="KEC10" s="149"/>
      <c r="KED10" s="149"/>
      <c r="KEE10" s="149"/>
      <c r="KEF10" s="149"/>
      <c r="KEG10" s="149"/>
      <c r="KEH10" s="149"/>
      <c r="KEI10" s="149"/>
      <c r="KEJ10" s="149"/>
      <c r="KEK10" s="149"/>
      <c r="KEL10" s="149"/>
      <c r="KEM10" s="149"/>
      <c r="KEN10" s="149"/>
      <c r="KEO10" s="149"/>
      <c r="KEP10" s="149"/>
      <c r="KEQ10" s="149"/>
      <c r="KER10" s="149"/>
      <c r="KES10" s="149"/>
      <c r="KET10" s="149"/>
      <c r="KEU10" s="149"/>
      <c r="KEV10" s="149"/>
      <c r="KEW10" s="149"/>
      <c r="KEX10" s="149"/>
      <c r="KEY10" s="149"/>
      <c r="KEZ10" s="149"/>
      <c r="KFA10" s="149"/>
      <c r="KFB10" s="149"/>
      <c r="KFC10" s="149"/>
      <c r="KFD10" s="149"/>
      <c r="KFE10" s="149"/>
      <c r="KFF10" s="149"/>
      <c r="KFG10" s="149"/>
      <c r="KFH10" s="149"/>
      <c r="KFI10" s="149"/>
      <c r="KFJ10" s="149"/>
      <c r="KFK10" s="149"/>
      <c r="KFL10" s="149"/>
      <c r="KFM10" s="149"/>
      <c r="KFN10" s="149"/>
      <c r="KFO10" s="149"/>
      <c r="KFP10" s="149"/>
      <c r="KFQ10" s="149"/>
      <c r="KFR10" s="149"/>
      <c r="KFS10" s="149"/>
      <c r="KFT10" s="149"/>
      <c r="KFU10" s="149"/>
      <c r="KFV10" s="149"/>
      <c r="KFW10" s="149"/>
      <c r="KFX10" s="149"/>
      <c r="KFY10" s="149"/>
      <c r="KFZ10" s="149"/>
      <c r="KGA10" s="149"/>
      <c r="KGB10" s="149"/>
      <c r="KGC10" s="149"/>
      <c r="KGD10" s="149"/>
      <c r="KGE10" s="149"/>
      <c r="KGF10" s="149"/>
      <c r="KGG10" s="149"/>
      <c r="KGH10" s="149"/>
      <c r="KGI10" s="149"/>
      <c r="KGJ10" s="149"/>
      <c r="KGK10" s="149"/>
      <c r="KGL10" s="149"/>
      <c r="KGM10" s="149"/>
      <c r="KGN10" s="149"/>
      <c r="KGO10" s="149"/>
      <c r="KGP10" s="149"/>
      <c r="KGQ10" s="149"/>
      <c r="KGR10" s="149"/>
      <c r="KGS10" s="149"/>
      <c r="KGT10" s="149"/>
      <c r="KGU10" s="149"/>
      <c r="KGV10" s="149"/>
      <c r="KGW10" s="149"/>
      <c r="KGX10" s="149"/>
      <c r="KGY10" s="149"/>
      <c r="KGZ10" s="149"/>
      <c r="KHA10" s="149"/>
      <c r="KHB10" s="149"/>
      <c r="KHC10" s="149"/>
      <c r="KHD10" s="149"/>
      <c r="KHE10" s="149"/>
      <c r="KHF10" s="149"/>
      <c r="KHG10" s="149"/>
      <c r="KHH10" s="149"/>
      <c r="KHI10" s="149"/>
      <c r="KHJ10" s="149"/>
      <c r="KHK10" s="149"/>
      <c r="KHL10" s="149"/>
      <c r="KHM10" s="149"/>
      <c r="KHN10" s="149"/>
      <c r="KHO10" s="149"/>
      <c r="KHP10" s="149"/>
      <c r="KHQ10" s="149"/>
      <c r="KHR10" s="149"/>
      <c r="KHS10" s="149"/>
      <c r="KHT10" s="149"/>
      <c r="KHU10" s="149"/>
      <c r="KHV10" s="149"/>
      <c r="KHW10" s="149"/>
      <c r="KHX10" s="149"/>
      <c r="KHY10" s="149"/>
      <c r="KHZ10" s="149"/>
      <c r="KIA10" s="149"/>
      <c r="KIB10" s="149"/>
      <c r="KIC10" s="149"/>
      <c r="KID10" s="149"/>
      <c r="KIE10" s="149"/>
      <c r="KIF10" s="149"/>
      <c r="KIG10" s="149"/>
      <c r="KIH10" s="149"/>
      <c r="KII10" s="149"/>
      <c r="KIJ10" s="149"/>
      <c r="KIK10" s="149"/>
      <c r="KIL10" s="149"/>
      <c r="KIM10" s="149"/>
      <c r="KIN10" s="149"/>
      <c r="KIO10" s="149"/>
      <c r="KIP10" s="149"/>
      <c r="KIQ10" s="149"/>
      <c r="KIR10" s="149"/>
      <c r="KIS10" s="149"/>
      <c r="KIT10" s="149"/>
      <c r="KIU10" s="149"/>
      <c r="KIV10" s="149"/>
      <c r="KIW10" s="149"/>
      <c r="KIX10" s="149"/>
      <c r="KIY10" s="149"/>
      <c r="KIZ10" s="149"/>
      <c r="KJA10" s="149"/>
      <c r="KJB10" s="149"/>
      <c r="KJC10" s="149"/>
      <c r="KJD10" s="149"/>
      <c r="KJE10" s="149"/>
      <c r="KJF10" s="149"/>
      <c r="KJG10" s="149"/>
      <c r="KJH10" s="149"/>
      <c r="KJI10" s="149"/>
      <c r="KJJ10" s="149"/>
      <c r="KJK10" s="149"/>
      <c r="KJL10" s="149"/>
      <c r="KJM10" s="149"/>
      <c r="KJN10" s="149"/>
      <c r="KJO10" s="149"/>
      <c r="KJP10" s="149"/>
      <c r="KJQ10" s="149"/>
      <c r="KJR10" s="149"/>
      <c r="KJS10" s="149"/>
      <c r="KJT10" s="149"/>
      <c r="KJU10" s="149"/>
      <c r="KJV10" s="149"/>
      <c r="KJW10" s="149"/>
      <c r="KJX10" s="149"/>
      <c r="KJY10" s="149"/>
      <c r="KJZ10" s="149"/>
      <c r="KKA10" s="149"/>
      <c r="KKB10" s="149"/>
      <c r="KKC10" s="149"/>
      <c r="KKD10" s="149"/>
      <c r="KKE10" s="149"/>
      <c r="KKF10" s="149"/>
      <c r="KKG10" s="149"/>
      <c r="KKH10" s="149"/>
      <c r="KKI10" s="149"/>
      <c r="KKJ10" s="149"/>
      <c r="KKK10" s="149"/>
      <c r="KKL10" s="149"/>
      <c r="KKM10" s="149"/>
      <c r="KKN10" s="149"/>
      <c r="KKO10" s="149"/>
      <c r="KKP10" s="149"/>
      <c r="KKQ10" s="149"/>
      <c r="KKR10" s="149"/>
      <c r="KKS10" s="149"/>
      <c r="KKT10" s="149"/>
      <c r="KKU10" s="149"/>
      <c r="KKV10" s="149"/>
      <c r="KKW10" s="149"/>
      <c r="KKX10" s="149"/>
      <c r="KKY10" s="149"/>
      <c r="KKZ10" s="149"/>
      <c r="KLA10" s="149"/>
      <c r="KLB10" s="149"/>
      <c r="KLC10" s="149"/>
      <c r="KLD10" s="149"/>
      <c r="KLE10" s="149"/>
      <c r="KLF10" s="149"/>
      <c r="KLG10" s="149"/>
      <c r="KLH10" s="149"/>
      <c r="KLI10" s="149"/>
      <c r="KLJ10" s="149"/>
      <c r="KLK10" s="149"/>
      <c r="KLL10" s="149"/>
      <c r="KLM10" s="149"/>
      <c r="KLN10" s="149"/>
      <c r="KLO10" s="149"/>
      <c r="KLP10" s="149"/>
      <c r="KLQ10" s="149"/>
      <c r="KLR10" s="149"/>
      <c r="KLS10" s="149"/>
      <c r="KLT10" s="149"/>
      <c r="KLU10" s="149"/>
      <c r="KLV10" s="149"/>
      <c r="KLW10" s="149"/>
      <c r="KLX10" s="149"/>
      <c r="KLY10" s="149"/>
      <c r="KLZ10" s="149"/>
      <c r="KMA10" s="149"/>
      <c r="KMB10" s="149"/>
      <c r="KMC10" s="149"/>
      <c r="KMD10" s="149"/>
      <c r="KME10" s="149"/>
      <c r="KMF10" s="149"/>
      <c r="KMG10" s="149"/>
      <c r="KMH10" s="149"/>
      <c r="KMI10" s="149"/>
      <c r="KMJ10" s="149"/>
      <c r="KMK10" s="149"/>
      <c r="KML10" s="149"/>
      <c r="KMM10" s="149"/>
      <c r="KMN10" s="149"/>
      <c r="KMO10" s="149"/>
      <c r="KMP10" s="149"/>
      <c r="KMQ10" s="149"/>
      <c r="KMR10" s="149"/>
      <c r="KMS10" s="149"/>
      <c r="KMT10" s="149"/>
      <c r="KMU10" s="149"/>
      <c r="KMV10" s="149"/>
      <c r="KMW10" s="149"/>
      <c r="KMX10" s="149"/>
      <c r="KMY10" s="149"/>
      <c r="KMZ10" s="149"/>
      <c r="KNA10" s="149"/>
      <c r="KNB10" s="149"/>
      <c r="KNC10" s="149"/>
      <c r="KND10" s="149"/>
      <c r="KNE10" s="149"/>
      <c r="KNF10" s="149"/>
      <c r="KNG10" s="149"/>
      <c r="KNH10" s="149"/>
      <c r="KNI10" s="149"/>
      <c r="KNJ10" s="149"/>
      <c r="KNK10" s="149"/>
      <c r="KNL10" s="149"/>
      <c r="KNM10" s="149"/>
      <c r="KNN10" s="149"/>
      <c r="KNO10" s="149"/>
      <c r="KNP10" s="149"/>
      <c r="KNQ10" s="149"/>
      <c r="KNR10" s="149"/>
      <c r="KNS10" s="149"/>
      <c r="KNT10" s="149"/>
      <c r="KNU10" s="149"/>
      <c r="KNV10" s="149"/>
      <c r="KNW10" s="149"/>
      <c r="KNX10" s="149"/>
      <c r="KNY10" s="149"/>
      <c r="KNZ10" s="149"/>
      <c r="KOA10" s="149"/>
      <c r="KOB10" s="149"/>
      <c r="KOC10" s="149"/>
      <c r="KOD10" s="149"/>
      <c r="KOE10" s="149"/>
      <c r="KOF10" s="149"/>
      <c r="KOG10" s="149"/>
      <c r="KOH10" s="149"/>
      <c r="KOI10" s="149"/>
      <c r="KOJ10" s="149"/>
      <c r="KOK10" s="149"/>
      <c r="KOL10" s="149"/>
      <c r="KOM10" s="149"/>
      <c r="KON10" s="149"/>
      <c r="KOO10" s="149"/>
      <c r="KOP10" s="149"/>
      <c r="KOQ10" s="149"/>
      <c r="KOR10" s="149"/>
      <c r="KOS10" s="149"/>
      <c r="KOT10" s="149"/>
      <c r="KOU10" s="149"/>
      <c r="KOV10" s="149"/>
      <c r="KOW10" s="149"/>
      <c r="KOX10" s="149"/>
      <c r="KOY10" s="149"/>
      <c r="KOZ10" s="149"/>
      <c r="KPA10" s="149"/>
      <c r="KPB10" s="149"/>
      <c r="KPC10" s="149"/>
      <c r="KPD10" s="149"/>
      <c r="KPE10" s="149"/>
      <c r="KPF10" s="149"/>
      <c r="KPG10" s="149"/>
      <c r="KPH10" s="149"/>
      <c r="KPI10" s="149"/>
      <c r="KPJ10" s="149"/>
      <c r="KPK10" s="149"/>
      <c r="KPL10" s="149"/>
      <c r="KPM10" s="149"/>
      <c r="KPN10" s="149"/>
      <c r="KPO10" s="149"/>
      <c r="KPP10" s="149"/>
      <c r="KPQ10" s="149"/>
      <c r="KPR10" s="149"/>
      <c r="KPS10" s="149"/>
      <c r="KPT10" s="149"/>
      <c r="KPU10" s="149"/>
      <c r="KPV10" s="149"/>
      <c r="KPW10" s="149"/>
      <c r="KPX10" s="149"/>
      <c r="KPY10" s="149"/>
      <c r="KPZ10" s="149"/>
      <c r="KQA10" s="149"/>
      <c r="KQB10" s="149"/>
      <c r="KQC10" s="149"/>
      <c r="KQD10" s="149"/>
      <c r="KQE10" s="149"/>
      <c r="KQF10" s="149"/>
      <c r="KQG10" s="149"/>
      <c r="KQH10" s="149"/>
      <c r="KQI10" s="149"/>
      <c r="KQJ10" s="149"/>
      <c r="KQK10" s="149"/>
      <c r="KQL10" s="149"/>
      <c r="KQM10" s="149"/>
      <c r="KQN10" s="149"/>
      <c r="KQO10" s="149"/>
      <c r="KQP10" s="149"/>
      <c r="KQQ10" s="149"/>
      <c r="KQR10" s="149"/>
      <c r="KQS10" s="149"/>
      <c r="KQT10" s="149"/>
      <c r="KQU10" s="149"/>
      <c r="KQV10" s="149"/>
      <c r="KQW10" s="149"/>
      <c r="KQX10" s="149"/>
      <c r="KQY10" s="149"/>
      <c r="KQZ10" s="149"/>
      <c r="KRA10" s="149"/>
      <c r="KRB10" s="149"/>
      <c r="KRC10" s="149"/>
      <c r="KRD10" s="149"/>
      <c r="KRE10" s="149"/>
      <c r="KRF10" s="149"/>
      <c r="KRG10" s="149"/>
      <c r="KRH10" s="149"/>
      <c r="KRI10" s="149"/>
      <c r="KRJ10" s="149"/>
      <c r="KRK10" s="149"/>
      <c r="KRL10" s="149"/>
      <c r="KRM10" s="149"/>
      <c r="KRN10" s="149"/>
      <c r="KRO10" s="149"/>
      <c r="KRP10" s="149"/>
      <c r="KRQ10" s="149"/>
      <c r="KRR10" s="149"/>
      <c r="KRS10" s="149"/>
      <c r="KRT10" s="149"/>
      <c r="KRU10" s="149"/>
      <c r="KRV10" s="149"/>
      <c r="KRW10" s="149"/>
      <c r="KRX10" s="149"/>
      <c r="KRY10" s="149"/>
      <c r="KRZ10" s="149"/>
      <c r="KSA10" s="149"/>
      <c r="KSB10" s="149"/>
      <c r="KSC10" s="149"/>
      <c r="KSD10" s="149"/>
      <c r="KSE10" s="149"/>
      <c r="KSF10" s="149"/>
      <c r="KSG10" s="149"/>
      <c r="KSH10" s="149"/>
      <c r="KSI10" s="149"/>
      <c r="KSJ10" s="149"/>
      <c r="KSK10" s="149"/>
      <c r="KSL10" s="149"/>
      <c r="KSM10" s="149"/>
      <c r="KSN10" s="149"/>
      <c r="KSO10" s="149"/>
      <c r="KSP10" s="149"/>
      <c r="KSQ10" s="149"/>
      <c r="KSR10" s="149"/>
      <c r="KSS10" s="149"/>
      <c r="KST10" s="149"/>
      <c r="KSU10" s="149"/>
      <c r="KSV10" s="149"/>
      <c r="KSW10" s="149"/>
      <c r="KSX10" s="149"/>
      <c r="KSY10" s="149"/>
      <c r="KSZ10" s="149"/>
      <c r="KTA10" s="149"/>
      <c r="KTB10" s="149"/>
      <c r="KTC10" s="149"/>
      <c r="KTD10" s="149"/>
      <c r="KTE10" s="149"/>
      <c r="KTF10" s="149"/>
      <c r="KTG10" s="149"/>
      <c r="KTH10" s="149"/>
      <c r="KTI10" s="149"/>
      <c r="KTJ10" s="149"/>
      <c r="KTK10" s="149"/>
      <c r="KTL10" s="149"/>
      <c r="KTM10" s="149"/>
      <c r="KTN10" s="149"/>
      <c r="KTO10" s="149"/>
      <c r="KTP10" s="149"/>
      <c r="KTQ10" s="149"/>
      <c r="KTR10" s="149"/>
      <c r="KTS10" s="149"/>
      <c r="KTT10" s="149"/>
      <c r="KTU10" s="149"/>
      <c r="KTV10" s="149"/>
      <c r="KTW10" s="149"/>
      <c r="KTX10" s="149"/>
      <c r="KTY10" s="149"/>
      <c r="KTZ10" s="149"/>
      <c r="KUA10" s="149"/>
      <c r="KUB10" s="149"/>
      <c r="KUC10" s="149"/>
      <c r="KUD10" s="149"/>
      <c r="KUE10" s="149"/>
      <c r="KUF10" s="149"/>
      <c r="KUG10" s="149"/>
      <c r="KUH10" s="149"/>
      <c r="KUI10" s="149"/>
      <c r="KUJ10" s="149"/>
      <c r="KUK10" s="149"/>
      <c r="KUL10" s="149"/>
      <c r="KUM10" s="149"/>
      <c r="KUN10" s="149"/>
      <c r="KUO10" s="149"/>
      <c r="KUP10" s="149"/>
      <c r="KUQ10" s="149"/>
      <c r="KUR10" s="149"/>
      <c r="KUS10" s="149"/>
      <c r="KUT10" s="149"/>
      <c r="KUU10" s="149"/>
      <c r="KUV10" s="149"/>
      <c r="KUW10" s="149"/>
      <c r="KUX10" s="149"/>
      <c r="KUY10" s="149"/>
      <c r="KUZ10" s="149"/>
      <c r="KVA10" s="149"/>
      <c r="KVB10" s="149"/>
      <c r="KVC10" s="149"/>
      <c r="KVD10" s="149"/>
      <c r="KVE10" s="149"/>
      <c r="KVF10" s="149"/>
      <c r="KVG10" s="149"/>
      <c r="KVH10" s="149"/>
      <c r="KVI10" s="149"/>
      <c r="KVJ10" s="149"/>
      <c r="KVK10" s="149"/>
      <c r="KVL10" s="149"/>
      <c r="KVM10" s="149"/>
      <c r="KVN10" s="149"/>
      <c r="KVO10" s="149"/>
      <c r="KVP10" s="149"/>
      <c r="KVQ10" s="149"/>
      <c r="KVR10" s="149"/>
      <c r="KVS10" s="149"/>
      <c r="KVT10" s="149"/>
      <c r="KVU10" s="149"/>
      <c r="KVV10" s="149"/>
      <c r="KVW10" s="149"/>
      <c r="KVX10" s="149"/>
      <c r="KVY10" s="149"/>
      <c r="KVZ10" s="149"/>
      <c r="KWA10" s="149"/>
      <c r="KWB10" s="149"/>
      <c r="KWC10" s="149"/>
      <c r="KWD10" s="149"/>
      <c r="KWE10" s="149"/>
      <c r="KWF10" s="149"/>
      <c r="KWG10" s="149"/>
      <c r="KWH10" s="149"/>
      <c r="KWI10" s="149"/>
      <c r="KWJ10" s="149"/>
      <c r="KWK10" s="149"/>
      <c r="KWL10" s="149"/>
      <c r="KWM10" s="149"/>
      <c r="KWN10" s="149"/>
      <c r="KWO10" s="149"/>
      <c r="KWP10" s="149"/>
      <c r="KWQ10" s="149"/>
      <c r="KWR10" s="149"/>
      <c r="KWS10" s="149"/>
      <c r="KWT10" s="149"/>
      <c r="KWU10" s="149"/>
      <c r="KWV10" s="149"/>
      <c r="KWW10" s="149"/>
      <c r="KWX10" s="149"/>
      <c r="KWY10" s="149"/>
      <c r="KWZ10" s="149"/>
      <c r="KXA10" s="149"/>
      <c r="KXB10" s="149"/>
      <c r="KXC10" s="149"/>
      <c r="KXD10" s="149"/>
      <c r="KXE10" s="149"/>
      <c r="KXF10" s="149"/>
      <c r="KXG10" s="149"/>
      <c r="KXH10" s="149"/>
      <c r="KXI10" s="149"/>
      <c r="KXJ10" s="149"/>
      <c r="KXK10" s="149"/>
      <c r="KXL10" s="149"/>
      <c r="KXM10" s="149"/>
      <c r="KXN10" s="149"/>
      <c r="KXO10" s="149"/>
      <c r="KXP10" s="149"/>
      <c r="KXQ10" s="149"/>
      <c r="KXR10" s="149"/>
      <c r="KXS10" s="149"/>
      <c r="KXT10" s="149"/>
      <c r="KXU10" s="149"/>
      <c r="KXV10" s="149"/>
      <c r="KXW10" s="149"/>
      <c r="KXX10" s="149"/>
      <c r="KXY10" s="149"/>
      <c r="KXZ10" s="149"/>
      <c r="KYA10" s="149"/>
      <c r="KYB10" s="149"/>
      <c r="KYC10" s="149"/>
      <c r="KYD10" s="149"/>
      <c r="KYE10" s="149"/>
      <c r="KYF10" s="149"/>
      <c r="KYG10" s="149"/>
      <c r="KYH10" s="149"/>
      <c r="KYI10" s="149"/>
      <c r="KYJ10" s="149"/>
      <c r="KYK10" s="149"/>
      <c r="KYL10" s="149"/>
      <c r="KYM10" s="149"/>
      <c r="KYN10" s="149"/>
      <c r="KYO10" s="149"/>
      <c r="KYP10" s="149"/>
      <c r="KYQ10" s="149"/>
      <c r="KYR10" s="149"/>
      <c r="KYS10" s="149"/>
      <c r="KYT10" s="149"/>
      <c r="KYU10" s="149"/>
      <c r="KYV10" s="149"/>
      <c r="KYW10" s="149"/>
      <c r="KYX10" s="149"/>
      <c r="KYY10" s="149"/>
      <c r="KYZ10" s="149"/>
      <c r="KZA10" s="149"/>
      <c r="KZB10" s="149"/>
      <c r="KZC10" s="149"/>
      <c r="KZD10" s="149"/>
      <c r="KZE10" s="149"/>
      <c r="KZF10" s="149"/>
      <c r="KZG10" s="149"/>
      <c r="KZH10" s="149"/>
      <c r="KZI10" s="149"/>
      <c r="KZJ10" s="149"/>
      <c r="KZK10" s="149"/>
      <c r="KZL10" s="149"/>
      <c r="KZM10" s="149"/>
      <c r="KZN10" s="149"/>
      <c r="KZO10" s="149"/>
      <c r="KZP10" s="149"/>
      <c r="KZQ10" s="149"/>
      <c r="KZR10" s="149"/>
      <c r="KZS10" s="149"/>
      <c r="KZT10" s="149"/>
      <c r="KZU10" s="149"/>
      <c r="KZV10" s="149"/>
      <c r="KZW10" s="149"/>
      <c r="KZX10" s="149"/>
      <c r="KZY10" s="149"/>
      <c r="KZZ10" s="149"/>
      <c r="LAA10" s="149"/>
      <c r="LAB10" s="149"/>
      <c r="LAC10" s="149"/>
      <c r="LAD10" s="149"/>
      <c r="LAE10" s="149"/>
      <c r="LAF10" s="149"/>
      <c r="LAG10" s="149"/>
      <c r="LAH10" s="149"/>
      <c r="LAI10" s="149"/>
      <c r="LAJ10" s="149"/>
      <c r="LAK10" s="149"/>
      <c r="LAL10" s="149"/>
      <c r="LAM10" s="149"/>
      <c r="LAN10" s="149"/>
      <c r="LAO10" s="149"/>
      <c r="LAP10" s="149"/>
      <c r="LAQ10" s="149"/>
      <c r="LAR10" s="149"/>
      <c r="LAS10" s="149"/>
      <c r="LAT10" s="149"/>
      <c r="LAU10" s="149"/>
      <c r="LAV10" s="149"/>
      <c r="LAW10" s="149"/>
      <c r="LAX10" s="149"/>
      <c r="LAY10" s="149"/>
      <c r="LAZ10" s="149"/>
      <c r="LBA10" s="149"/>
      <c r="LBB10" s="149"/>
      <c r="LBC10" s="149"/>
      <c r="LBD10" s="149"/>
      <c r="LBE10" s="149"/>
      <c r="LBF10" s="149"/>
      <c r="LBG10" s="149"/>
      <c r="LBH10" s="149"/>
      <c r="LBI10" s="149"/>
      <c r="LBJ10" s="149"/>
      <c r="LBK10" s="149"/>
      <c r="LBL10" s="149"/>
      <c r="LBM10" s="149"/>
      <c r="LBN10" s="149"/>
      <c r="LBO10" s="149"/>
      <c r="LBP10" s="149"/>
      <c r="LBQ10" s="149"/>
      <c r="LBR10" s="149"/>
      <c r="LBS10" s="149"/>
      <c r="LBT10" s="149"/>
      <c r="LBU10" s="149"/>
      <c r="LBV10" s="149"/>
      <c r="LBW10" s="149"/>
      <c r="LBX10" s="149"/>
      <c r="LBY10" s="149"/>
      <c r="LBZ10" s="149"/>
      <c r="LCA10" s="149"/>
      <c r="LCB10" s="149"/>
      <c r="LCC10" s="149"/>
      <c r="LCD10" s="149"/>
      <c r="LCE10" s="149"/>
      <c r="LCF10" s="149"/>
      <c r="LCG10" s="149"/>
      <c r="LCH10" s="149"/>
      <c r="LCI10" s="149"/>
      <c r="LCJ10" s="149"/>
      <c r="LCK10" s="149"/>
      <c r="LCL10" s="149"/>
      <c r="LCM10" s="149"/>
      <c r="LCN10" s="149"/>
      <c r="LCO10" s="149"/>
      <c r="LCP10" s="149"/>
      <c r="LCQ10" s="149"/>
      <c r="LCR10" s="149"/>
      <c r="LCS10" s="149"/>
      <c r="LCT10" s="149"/>
      <c r="LCU10" s="149"/>
      <c r="LCV10" s="149"/>
      <c r="LCW10" s="149"/>
      <c r="LCX10" s="149"/>
      <c r="LCY10" s="149"/>
      <c r="LCZ10" s="149"/>
      <c r="LDA10" s="149"/>
      <c r="LDB10" s="149"/>
      <c r="LDC10" s="149"/>
      <c r="LDD10" s="149"/>
      <c r="LDE10" s="149"/>
      <c r="LDF10" s="149"/>
      <c r="LDG10" s="149"/>
      <c r="LDH10" s="149"/>
      <c r="LDI10" s="149"/>
      <c r="LDJ10" s="149"/>
      <c r="LDK10" s="149"/>
      <c r="LDL10" s="149"/>
      <c r="LDM10" s="149"/>
      <c r="LDN10" s="149"/>
      <c r="LDO10" s="149"/>
      <c r="LDP10" s="149"/>
      <c r="LDQ10" s="149"/>
      <c r="LDR10" s="149"/>
      <c r="LDS10" s="149"/>
      <c r="LDT10" s="149"/>
      <c r="LDU10" s="149"/>
      <c r="LDV10" s="149"/>
      <c r="LDW10" s="149"/>
      <c r="LDX10" s="149"/>
      <c r="LDY10" s="149"/>
      <c r="LDZ10" s="149"/>
      <c r="LEA10" s="149"/>
      <c r="LEB10" s="149"/>
      <c r="LEC10" s="149"/>
      <c r="LED10" s="149"/>
      <c r="LEE10" s="149"/>
      <c r="LEF10" s="149"/>
      <c r="LEG10" s="149"/>
      <c r="LEH10" s="149"/>
      <c r="LEI10" s="149"/>
      <c r="LEJ10" s="149"/>
      <c r="LEK10" s="149"/>
      <c r="LEL10" s="149"/>
      <c r="LEM10" s="149"/>
      <c r="LEN10" s="149"/>
      <c r="LEO10" s="149"/>
      <c r="LEP10" s="149"/>
      <c r="LEQ10" s="149"/>
      <c r="LER10" s="149"/>
      <c r="LES10" s="149"/>
      <c r="LET10" s="149"/>
      <c r="LEU10" s="149"/>
      <c r="LEV10" s="149"/>
      <c r="LEW10" s="149"/>
      <c r="LEX10" s="149"/>
      <c r="LEY10" s="149"/>
      <c r="LEZ10" s="149"/>
      <c r="LFA10" s="149"/>
      <c r="LFB10" s="149"/>
      <c r="LFC10" s="149"/>
      <c r="LFD10" s="149"/>
      <c r="LFE10" s="149"/>
      <c r="LFF10" s="149"/>
      <c r="LFG10" s="149"/>
      <c r="LFH10" s="149"/>
      <c r="LFI10" s="149"/>
      <c r="LFJ10" s="149"/>
      <c r="LFK10" s="149"/>
      <c r="LFL10" s="149"/>
      <c r="LFM10" s="149"/>
      <c r="LFN10" s="149"/>
      <c r="LFO10" s="149"/>
      <c r="LFP10" s="149"/>
      <c r="LFQ10" s="149"/>
      <c r="LFR10" s="149"/>
      <c r="LFS10" s="149"/>
      <c r="LFT10" s="149"/>
      <c r="LFU10" s="149"/>
      <c r="LFV10" s="149"/>
      <c r="LFW10" s="149"/>
      <c r="LFX10" s="149"/>
      <c r="LFY10" s="149"/>
      <c r="LFZ10" s="149"/>
      <c r="LGA10" s="149"/>
      <c r="LGB10" s="149"/>
      <c r="LGC10" s="149"/>
      <c r="LGD10" s="149"/>
      <c r="LGE10" s="149"/>
      <c r="LGF10" s="149"/>
      <c r="LGG10" s="149"/>
      <c r="LGH10" s="149"/>
      <c r="LGI10" s="149"/>
      <c r="LGJ10" s="149"/>
      <c r="LGK10" s="149"/>
      <c r="LGL10" s="149"/>
      <c r="LGM10" s="149"/>
      <c r="LGN10" s="149"/>
      <c r="LGO10" s="149"/>
      <c r="LGP10" s="149"/>
      <c r="LGQ10" s="149"/>
      <c r="LGR10" s="149"/>
      <c r="LGS10" s="149"/>
      <c r="LGT10" s="149"/>
      <c r="LGU10" s="149"/>
      <c r="LGV10" s="149"/>
      <c r="LGW10" s="149"/>
      <c r="LGX10" s="149"/>
      <c r="LGY10" s="149"/>
      <c r="LGZ10" s="149"/>
      <c r="LHA10" s="149"/>
      <c r="LHB10" s="149"/>
      <c r="LHC10" s="149"/>
      <c r="LHD10" s="149"/>
      <c r="LHE10" s="149"/>
      <c r="LHF10" s="149"/>
      <c r="LHG10" s="149"/>
      <c r="LHH10" s="149"/>
      <c r="LHI10" s="149"/>
      <c r="LHJ10" s="149"/>
      <c r="LHK10" s="149"/>
      <c r="LHL10" s="149"/>
      <c r="LHM10" s="149"/>
      <c r="LHN10" s="149"/>
      <c r="LHO10" s="149"/>
      <c r="LHP10" s="149"/>
      <c r="LHQ10" s="149"/>
      <c r="LHR10" s="149"/>
      <c r="LHS10" s="149"/>
      <c r="LHT10" s="149"/>
      <c r="LHU10" s="149"/>
      <c r="LHV10" s="149"/>
      <c r="LHW10" s="149"/>
      <c r="LHX10" s="149"/>
      <c r="LHY10" s="149"/>
      <c r="LHZ10" s="149"/>
      <c r="LIA10" s="149"/>
      <c r="LIB10" s="149"/>
      <c r="LIC10" s="149"/>
      <c r="LID10" s="149"/>
      <c r="LIE10" s="149"/>
      <c r="LIF10" s="149"/>
      <c r="LIG10" s="149"/>
      <c r="LIH10" s="149"/>
      <c r="LII10" s="149"/>
      <c r="LIJ10" s="149"/>
      <c r="LIK10" s="149"/>
      <c r="LIL10" s="149"/>
      <c r="LIM10" s="149"/>
      <c r="LIN10" s="149"/>
      <c r="LIO10" s="149"/>
      <c r="LIP10" s="149"/>
      <c r="LIQ10" s="149"/>
      <c r="LIR10" s="149"/>
      <c r="LIS10" s="149"/>
      <c r="LIT10" s="149"/>
      <c r="LIU10" s="149"/>
      <c r="LIV10" s="149"/>
      <c r="LIW10" s="149"/>
      <c r="LIX10" s="149"/>
      <c r="LIY10" s="149"/>
      <c r="LIZ10" s="149"/>
      <c r="LJA10" s="149"/>
      <c r="LJB10" s="149"/>
      <c r="LJC10" s="149"/>
      <c r="LJD10" s="149"/>
      <c r="LJE10" s="149"/>
      <c r="LJF10" s="149"/>
      <c r="LJG10" s="149"/>
      <c r="LJH10" s="149"/>
      <c r="LJI10" s="149"/>
      <c r="LJJ10" s="149"/>
      <c r="LJK10" s="149"/>
      <c r="LJL10" s="149"/>
      <c r="LJM10" s="149"/>
      <c r="LJN10" s="149"/>
      <c r="LJO10" s="149"/>
      <c r="LJP10" s="149"/>
      <c r="LJQ10" s="149"/>
      <c r="LJR10" s="149"/>
      <c r="LJS10" s="149"/>
      <c r="LJT10" s="149"/>
      <c r="LJU10" s="149"/>
      <c r="LJV10" s="149"/>
      <c r="LJW10" s="149"/>
      <c r="LJX10" s="149"/>
      <c r="LJY10" s="149"/>
      <c r="LJZ10" s="149"/>
      <c r="LKA10" s="149"/>
      <c r="LKB10" s="149"/>
      <c r="LKC10" s="149"/>
      <c r="LKD10" s="149"/>
      <c r="LKE10" s="149"/>
      <c r="LKF10" s="149"/>
      <c r="LKG10" s="149"/>
      <c r="LKH10" s="149"/>
      <c r="LKI10" s="149"/>
      <c r="LKJ10" s="149"/>
      <c r="LKK10" s="149"/>
      <c r="LKL10" s="149"/>
      <c r="LKM10" s="149"/>
      <c r="LKN10" s="149"/>
      <c r="LKO10" s="149"/>
      <c r="LKP10" s="149"/>
      <c r="LKQ10" s="149"/>
      <c r="LKR10" s="149"/>
      <c r="LKS10" s="149"/>
      <c r="LKT10" s="149"/>
      <c r="LKU10" s="149"/>
      <c r="LKV10" s="149"/>
      <c r="LKW10" s="149"/>
      <c r="LKX10" s="149"/>
      <c r="LKY10" s="149"/>
      <c r="LKZ10" s="149"/>
      <c r="LLA10" s="149"/>
      <c r="LLB10" s="149"/>
      <c r="LLC10" s="149"/>
      <c r="LLD10" s="149"/>
      <c r="LLE10" s="149"/>
      <c r="LLF10" s="149"/>
      <c r="LLG10" s="149"/>
      <c r="LLH10" s="149"/>
      <c r="LLI10" s="149"/>
      <c r="LLJ10" s="149"/>
      <c r="LLK10" s="149"/>
      <c r="LLL10" s="149"/>
      <c r="LLM10" s="149"/>
      <c r="LLN10" s="149"/>
      <c r="LLO10" s="149"/>
      <c r="LLP10" s="149"/>
      <c r="LLQ10" s="149"/>
      <c r="LLR10" s="149"/>
      <c r="LLS10" s="149"/>
      <c r="LLT10" s="149"/>
      <c r="LLU10" s="149"/>
      <c r="LLV10" s="149"/>
      <c r="LLW10" s="149"/>
      <c r="LLX10" s="149"/>
      <c r="LLY10" s="149"/>
      <c r="LLZ10" s="149"/>
      <c r="LMA10" s="149"/>
      <c r="LMB10" s="149"/>
      <c r="LMC10" s="149"/>
      <c r="LMD10" s="149"/>
      <c r="LME10" s="149"/>
      <c r="LMF10" s="149"/>
      <c r="LMG10" s="149"/>
      <c r="LMH10" s="149"/>
      <c r="LMI10" s="149"/>
      <c r="LMJ10" s="149"/>
      <c r="LMK10" s="149"/>
      <c r="LML10" s="149"/>
      <c r="LMM10" s="149"/>
      <c r="LMN10" s="149"/>
      <c r="LMO10" s="149"/>
      <c r="LMP10" s="149"/>
      <c r="LMQ10" s="149"/>
      <c r="LMR10" s="149"/>
      <c r="LMS10" s="149"/>
      <c r="LMT10" s="149"/>
      <c r="LMU10" s="149"/>
      <c r="LMV10" s="149"/>
      <c r="LMW10" s="149"/>
      <c r="LMX10" s="149"/>
      <c r="LMY10" s="149"/>
      <c r="LMZ10" s="149"/>
      <c r="LNA10" s="149"/>
      <c r="LNB10" s="149"/>
      <c r="LNC10" s="149"/>
      <c r="LND10" s="149"/>
      <c r="LNE10" s="149"/>
      <c r="LNF10" s="149"/>
      <c r="LNG10" s="149"/>
      <c r="LNH10" s="149"/>
      <c r="LNI10" s="149"/>
      <c r="LNJ10" s="149"/>
      <c r="LNK10" s="149"/>
      <c r="LNL10" s="149"/>
      <c r="LNM10" s="149"/>
      <c r="LNN10" s="149"/>
      <c r="LNO10" s="149"/>
      <c r="LNP10" s="149"/>
      <c r="LNQ10" s="149"/>
      <c r="LNR10" s="149"/>
      <c r="LNS10" s="149"/>
      <c r="LNT10" s="149"/>
      <c r="LNU10" s="149"/>
      <c r="LNV10" s="149"/>
      <c r="LNW10" s="149"/>
      <c r="LNX10" s="149"/>
      <c r="LNY10" s="149"/>
      <c r="LNZ10" s="149"/>
      <c r="LOA10" s="149"/>
      <c r="LOB10" s="149"/>
      <c r="LOC10" s="149"/>
      <c r="LOD10" s="149"/>
      <c r="LOE10" s="149"/>
      <c r="LOF10" s="149"/>
      <c r="LOG10" s="149"/>
      <c r="LOH10" s="149"/>
      <c r="LOI10" s="149"/>
      <c r="LOJ10" s="149"/>
      <c r="LOK10" s="149"/>
      <c r="LOL10" s="149"/>
      <c r="LOM10" s="149"/>
      <c r="LON10" s="149"/>
      <c r="LOO10" s="149"/>
      <c r="LOP10" s="149"/>
      <c r="LOQ10" s="149"/>
      <c r="LOR10" s="149"/>
      <c r="LOS10" s="149"/>
      <c r="LOT10" s="149"/>
      <c r="LOU10" s="149"/>
      <c r="LOV10" s="149"/>
      <c r="LOW10" s="149"/>
      <c r="LOX10" s="149"/>
      <c r="LOY10" s="149"/>
      <c r="LOZ10" s="149"/>
      <c r="LPA10" s="149"/>
      <c r="LPB10" s="149"/>
      <c r="LPC10" s="149"/>
      <c r="LPD10" s="149"/>
      <c r="LPE10" s="149"/>
      <c r="LPF10" s="149"/>
      <c r="LPG10" s="149"/>
      <c r="LPH10" s="149"/>
      <c r="LPI10" s="149"/>
      <c r="LPJ10" s="149"/>
      <c r="LPK10" s="149"/>
      <c r="LPL10" s="149"/>
      <c r="LPM10" s="149"/>
      <c r="LPN10" s="149"/>
      <c r="LPO10" s="149"/>
      <c r="LPP10" s="149"/>
      <c r="LPQ10" s="149"/>
      <c r="LPR10" s="149"/>
      <c r="LPS10" s="149"/>
      <c r="LPT10" s="149"/>
      <c r="LPU10" s="149"/>
      <c r="LPV10" s="149"/>
      <c r="LPW10" s="149"/>
      <c r="LPX10" s="149"/>
      <c r="LPY10" s="149"/>
      <c r="LPZ10" s="149"/>
      <c r="LQA10" s="149"/>
      <c r="LQB10" s="149"/>
      <c r="LQC10" s="149"/>
      <c r="LQD10" s="149"/>
      <c r="LQE10" s="149"/>
      <c r="LQF10" s="149"/>
      <c r="LQG10" s="149"/>
      <c r="LQH10" s="149"/>
      <c r="LQI10" s="149"/>
      <c r="LQJ10" s="149"/>
      <c r="LQK10" s="149"/>
      <c r="LQL10" s="149"/>
      <c r="LQM10" s="149"/>
      <c r="LQN10" s="149"/>
      <c r="LQO10" s="149"/>
      <c r="LQP10" s="149"/>
      <c r="LQQ10" s="149"/>
      <c r="LQR10" s="149"/>
      <c r="LQS10" s="149"/>
      <c r="LQT10" s="149"/>
      <c r="LQU10" s="149"/>
      <c r="LQV10" s="149"/>
      <c r="LQW10" s="149"/>
      <c r="LQX10" s="149"/>
      <c r="LQY10" s="149"/>
      <c r="LQZ10" s="149"/>
      <c r="LRA10" s="149"/>
      <c r="LRB10" s="149"/>
      <c r="LRC10" s="149"/>
      <c r="LRD10" s="149"/>
      <c r="LRE10" s="149"/>
      <c r="LRF10" s="149"/>
      <c r="LRG10" s="149"/>
      <c r="LRH10" s="149"/>
      <c r="LRI10" s="149"/>
      <c r="LRJ10" s="149"/>
      <c r="LRK10" s="149"/>
      <c r="LRL10" s="149"/>
      <c r="LRM10" s="149"/>
      <c r="LRN10" s="149"/>
      <c r="LRO10" s="149"/>
      <c r="LRP10" s="149"/>
      <c r="LRQ10" s="149"/>
      <c r="LRR10" s="149"/>
      <c r="LRS10" s="149"/>
      <c r="LRT10" s="149"/>
      <c r="LRU10" s="149"/>
      <c r="LRV10" s="149"/>
      <c r="LRW10" s="149"/>
      <c r="LRX10" s="149"/>
      <c r="LRY10" s="149"/>
      <c r="LRZ10" s="149"/>
      <c r="LSA10" s="149"/>
      <c r="LSB10" s="149"/>
      <c r="LSC10" s="149"/>
      <c r="LSD10" s="149"/>
      <c r="LSE10" s="149"/>
      <c r="LSF10" s="149"/>
      <c r="LSG10" s="149"/>
      <c r="LSH10" s="149"/>
      <c r="LSI10" s="149"/>
      <c r="LSJ10" s="149"/>
      <c r="LSK10" s="149"/>
      <c r="LSL10" s="149"/>
      <c r="LSM10" s="149"/>
      <c r="LSN10" s="149"/>
      <c r="LSO10" s="149"/>
      <c r="LSP10" s="149"/>
      <c r="LSQ10" s="149"/>
      <c r="LSR10" s="149"/>
      <c r="LSS10" s="149"/>
      <c r="LST10" s="149"/>
      <c r="LSU10" s="149"/>
      <c r="LSV10" s="149"/>
      <c r="LSW10" s="149"/>
      <c r="LSX10" s="149"/>
      <c r="LSY10" s="149"/>
      <c r="LSZ10" s="149"/>
      <c r="LTA10" s="149"/>
      <c r="LTB10" s="149"/>
      <c r="LTC10" s="149"/>
      <c r="LTD10" s="149"/>
      <c r="LTE10" s="149"/>
      <c r="LTF10" s="149"/>
      <c r="LTG10" s="149"/>
      <c r="LTH10" s="149"/>
      <c r="LTI10" s="149"/>
      <c r="LTJ10" s="149"/>
      <c r="LTK10" s="149"/>
      <c r="LTL10" s="149"/>
      <c r="LTM10" s="149"/>
      <c r="LTN10" s="149"/>
      <c r="LTO10" s="149"/>
      <c r="LTP10" s="149"/>
      <c r="LTQ10" s="149"/>
      <c r="LTR10" s="149"/>
      <c r="LTS10" s="149"/>
      <c r="LTT10" s="149"/>
      <c r="LTU10" s="149"/>
      <c r="LTV10" s="149"/>
      <c r="LTW10" s="149"/>
      <c r="LTX10" s="149"/>
      <c r="LTY10" s="149"/>
      <c r="LTZ10" s="149"/>
      <c r="LUA10" s="149"/>
      <c r="LUB10" s="149"/>
      <c r="LUC10" s="149"/>
      <c r="LUD10" s="149"/>
      <c r="LUE10" s="149"/>
      <c r="LUF10" s="149"/>
      <c r="LUG10" s="149"/>
      <c r="LUH10" s="149"/>
      <c r="LUI10" s="149"/>
      <c r="LUJ10" s="149"/>
      <c r="LUK10" s="149"/>
      <c r="LUL10" s="149"/>
      <c r="LUM10" s="149"/>
      <c r="LUN10" s="149"/>
      <c r="LUO10" s="149"/>
      <c r="LUP10" s="149"/>
      <c r="LUQ10" s="149"/>
      <c r="LUR10" s="149"/>
      <c r="LUS10" s="149"/>
      <c r="LUT10" s="149"/>
      <c r="LUU10" s="149"/>
      <c r="LUV10" s="149"/>
      <c r="LUW10" s="149"/>
      <c r="LUX10" s="149"/>
      <c r="LUY10" s="149"/>
      <c r="LUZ10" s="149"/>
      <c r="LVA10" s="149"/>
      <c r="LVB10" s="149"/>
      <c r="LVC10" s="149"/>
      <c r="LVD10" s="149"/>
      <c r="LVE10" s="149"/>
      <c r="LVF10" s="149"/>
      <c r="LVG10" s="149"/>
      <c r="LVH10" s="149"/>
      <c r="LVI10" s="149"/>
      <c r="LVJ10" s="149"/>
      <c r="LVK10" s="149"/>
      <c r="LVL10" s="149"/>
      <c r="LVM10" s="149"/>
      <c r="LVN10" s="149"/>
      <c r="LVO10" s="149"/>
      <c r="LVP10" s="149"/>
      <c r="LVQ10" s="149"/>
      <c r="LVR10" s="149"/>
      <c r="LVS10" s="149"/>
      <c r="LVT10" s="149"/>
      <c r="LVU10" s="149"/>
      <c r="LVV10" s="149"/>
      <c r="LVW10" s="149"/>
      <c r="LVX10" s="149"/>
      <c r="LVY10" s="149"/>
      <c r="LVZ10" s="149"/>
      <c r="LWA10" s="149"/>
      <c r="LWB10" s="149"/>
      <c r="LWC10" s="149"/>
      <c r="LWD10" s="149"/>
      <c r="LWE10" s="149"/>
      <c r="LWF10" s="149"/>
      <c r="LWG10" s="149"/>
      <c r="LWH10" s="149"/>
      <c r="LWI10" s="149"/>
      <c r="LWJ10" s="149"/>
      <c r="LWK10" s="149"/>
      <c r="LWL10" s="149"/>
      <c r="LWM10" s="149"/>
      <c r="LWN10" s="149"/>
      <c r="LWO10" s="149"/>
      <c r="LWP10" s="149"/>
      <c r="LWQ10" s="149"/>
      <c r="LWR10" s="149"/>
      <c r="LWS10" s="149"/>
      <c r="LWT10" s="149"/>
      <c r="LWU10" s="149"/>
      <c r="LWV10" s="149"/>
      <c r="LWW10" s="149"/>
      <c r="LWX10" s="149"/>
      <c r="LWY10" s="149"/>
      <c r="LWZ10" s="149"/>
      <c r="LXA10" s="149"/>
      <c r="LXB10" s="149"/>
      <c r="LXC10" s="149"/>
      <c r="LXD10" s="149"/>
      <c r="LXE10" s="149"/>
      <c r="LXF10" s="149"/>
      <c r="LXG10" s="149"/>
      <c r="LXH10" s="149"/>
      <c r="LXI10" s="149"/>
      <c r="LXJ10" s="149"/>
      <c r="LXK10" s="149"/>
      <c r="LXL10" s="149"/>
      <c r="LXM10" s="149"/>
      <c r="LXN10" s="149"/>
      <c r="LXO10" s="149"/>
      <c r="LXP10" s="149"/>
      <c r="LXQ10" s="149"/>
      <c r="LXR10" s="149"/>
      <c r="LXS10" s="149"/>
      <c r="LXT10" s="149"/>
      <c r="LXU10" s="149"/>
      <c r="LXV10" s="149"/>
      <c r="LXW10" s="149"/>
      <c r="LXX10" s="149"/>
      <c r="LXY10" s="149"/>
      <c r="LXZ10" s="149"/>
      <c r="LYA10" s="149"/>
      <c r="LYB10" s="149"/>
      <c r="LYC10" s="149"/>
      <c r="LYD10" s="149"/>
      <c r="LYE10" s="149"/>
      <c r="LYF10" s="149"/>
      <c r="LYG10" s="149"/>
      <c r="LYH10" s="149"/>
      <c r="LYI10" s="149"/>
      <c r="LYJ10" s="149"/>
      <c r="LYK10" s="149"/>
      <c r="LYL10" s="149"/>
      <c r="LYM10" s="149"/>
      <c r="LYN10" s="149"/>
      <c r="LYO10" s="149"/>
      <c r="LYP10" s="149"/>
      <c r="LYQ10" s="149"/>
      <c r="LYR10" s="149"/>
      <c r="LYS10" s="149"/>
      <c r="LYT10" s="149"/>
      <c r="LYU10" s="149"/>
      <c r="LYV10" s="149"/>
      <c r="LYW10" s="149"/>
      <c r="LYX10" s="149"/>
      <c r="LYY10" s="149"/>
      <c r="LYZ10" s="149"/>
      <c r="LZA10" s="149"/>
      <c r="LZB10" s="149"/>
      <c r="LZC10" s="149"/>
      <c r="LZD10" s="149"/>
      <c r="LZE10" s="149"/>
      <c r="LZF10" s="149"/>
      <c r="LZG10" s="149"/>
      <c r="LZH10" s="149"/>
      <c r="LZI10" s="149"/>
      <c r="LZJ10" s="149"/>
      <c r="LZK10" s="149"/>
      <c r="LZL10" s="149"/>
      <c r="LZM10" s="149"/>
      <c r="LZN10" s="149"/>
      <c r="LZO10" s="149"/>
      <c r="LZP10" s="149"/>
      <c r="LZQ10" s="149"/>
      <c r="LZR10" s="149"/>
      <c r="LZS10" s="149"/>
      <c r="LZT10" s="149"/>
      <c r="LZU10" s="149"/>
      <c r="LZV10" s="149"/>
      <c r="LZW10" s="149"/>
      <c r="LZX10" s="149"/>
      <c r="LZY10" s="149"/>
      <c r="LZZ10" s="149"/>
      <c r="MAA10" s="149"/>
      <c r="MAB10" s="149"/>
      <c r="MAC10" s="149"/>
      <c r="MAD10" s="149"/>
      <c r="MAE10" s="149"/>
      <c r="MAF10" s="149"/>
      <c r="MAG10" s="149"/>
      <c r="MAH10" s="149"/>
      <c r="MAI10" s="149"/>
      <c r="MAJ10" s="149"/>
      <c r="MAK10" s="149"/>
      <c r="MAL10" s="149"/>
      <c r="MAM10" s="149"/>
      <c r="MAN10" s="149"/>
      <c r="MAO10" s="149"/>
      <c r="MAP10" s="149"/>
      <c r="MAQ10" s="149"/>
      <c r="MAR10" s="149"/>
      <c r="MAS10" s="149"/>
      <c r="MAT10" s="149"/>
      <c r="MAU10" s="149"/>
      <c r="MAV10" s="149"/>
      <c r="MAW10" s="149"/>
      <c r="MAX10" s="149"/>
      <c r="MAY10" s="149"/>
      <c r="MAZ10" s="149"/>
      <c r="MBA10" s="149"/>
      <c r="MBB10" s="149"/>
      <c r="MBC10" s="149"/>
      <c r="MBD10" s="149"/>
      <c r="MBE10" s="149"/>
      <c r="MBF10" s="149"/>
      <c r="MBG10" s="149"/>
      <c r="MBH10" s="149"/>
      <c r="MBI10" s="149"/>
      <c r="MBJ10" s="149"/>
      <c r="MBK10" s="149"/>
      <c r="MBL10" s="149"/>
      <c r="MBM10" s="149"/>
      <c r="MBN10" s="149"/>
      <c r="MBO10" s="149"/>
      <c r="MBP10" s="149"/>
      <c r="MBQ10" s="149"/>
      <c r="MBR10" s="149"/>
      <c r="MBS10" s="149"/>
      <c r="MBT10" s="149"/>
      <c r="MBU10" s="149"/>
      <c r="MBV10" s="149"/>
      <c r="MBW10" s="149"/>
      <c r="MBX10" s="149"/>
      <c r="MBY10" s="149"/>
      <c r="MBZ10" s="149"/>
      <c r="MCA10" s="149"/>
      <c r="MCB10" s="149"/>
      <c r="MCC10" s="149"/>
      <c r="MCD10" s="149"/>
      <c r="MCE10" s="149"/>
      <c r="MCF10" s="149"/>
      <c r="MCG10" s="149"/>
      <c r="MCH10" s="149"/>
      <c r="MCI10" s="149"/>
      <c r="MCJ10" s="149"/>
      <c r="MCK10" s="149"/>
      <c r="MCL10" s="149"/>
      <c r="MCM10" s="149"/>
      <c r="MCN10" s="149"/>
      <c r="MCO10" s="149"/>
      <c r="MCP10" s="149"/>
      <c r="MCQ10" s="149"/>
      <c r="MCR10" s="149"/>
      <c r="MCS10" s="149"/>
      <c r="MCT10" s="149"/>
      <c r="MCU10" s="149"/>
      <c r="MCV10" s="149"/>
      <c r="MCW10" s="149"/>
      <c r="MCX10" s="149"/>
      <c r="MCY10" s="149"/>
      <c r="MCZ10" s="149"/>
      <c r="MDA10" s="149"/>
      <c r="MDB10" s="149"/>
      <c r="MDC10" s="149"/>
      <c r="MDD10" s="149"/>
      <c r="MDE10" s="149"/>
      <c r="MDF10" s="149"/>
      <c r="MDG10" s="149"/>
      <c r="MDH10" s="149"/>
      <c r="MDI10" s="149"/>
      <c r="MDJ10" s="149"/>
      <c r="MDK10" s="149"/>
      <c r="MDL10" s="149"/>
      <c r="MDM10" s="149"/>
      <c r="MDN10" s="149"/>
      <c r="MDO10" s="149"/>
      <c r="MDP10" s="149"/>
      <c r="MDQ10" s="149"/>
      <c r="MDR10" s="149"/>
      <c r="MDS10" s="149"/>
      <c r="MDT10" s="149"/>
      <c r="MDU10" s="149"/>
      <c r="MDV10" s="149"/>
      <c r="MDW10" s="149"/>
      <c r="MDX10" s="149"/>
      <c r="MDY10" s="149"/>
      <c r="MDZ10" s="149"/>
      <c r="MEA10" s="149"/>
      <c r="MEB10" s="149"/>
      <c r="MEC10" s="149"/>
      <c r="MED10" s="149"/>
      <c r="MEE10" s="149"/>
      <c r="MEF10" s="149"/>
      <c r="MEG10" s="149"/>
      <c r="MEH10" s="149"/>
      <c r="MEI10" s="149"/>
      <c r="MEJ10" s="149"/>
      <c r="MEK10" s="149"/>
      <c r="MEL10" s="149"/>
      <c r="MEM10" s="149"/>
      <c r="MEN10" s="149"/>
      <c r="MEO10" s="149"/>
      <c r="MEP10" s="149"/>
      <c r="MEQ10" s="149"/>
      <c r="MER10" s="149"/>
      <c r="MES10" s="149"/>
      <c r="MET10" s="149"/>
      <c r="MEU10" s="149"/>
      <c r="MEV10" s="149"/>
      <c r="MEW10" s="149"/>
      <c r="MEX10" s="149"/>
      <c r="MEY10" s="149"/>
      <c r="MEZ10" s="149"/>
      <c r="MFA10" s="149"/>
      <c r="MFB10" s="149"/>
      <c r="MFC10" s="149"/>
      <c r="MFD10" s="149"/>
      <c r="MFE10" s="149"/>
      <c r="MFF10" s="149"/>
      <c r="MFG10" s="149"/>
      <c r="MFH10" s="149"/>
      <c r="MFI10" s="149"/>
      <c r="MFJ10" s="149"/>
      <c r="MFK10" s="149"/>
      <c r="MFL10" s="149"/>
      <c r="MFM10" s="149"/>
      <c r="MFN10" s="149"/>
      <c r="MFO10" s="149"/>
      <c r="MFP10" s="149"/>
      <c r="MFQ10" s="149"/>
      <c r="MFR10" s="149"/>
      <c r="MFS10" s="149"/>
      <c r="MFT10" s="149"/>
      <c r="MFU10" s="149"/>
      <c r="MFV10" s="149"/>
      <c r="MFW10" s="149"/>
      <c r="MFX10" s="149"/>
      <c r="MFY10" s="149"/>
      <c r="MFZ10" s="149"/>
      <c r="MGA10" s="149"/>
      <c r="MGB10" s="149"/>
      <c r="MGC10" s="149"/>
      <c r="MGD10" s="149"/>
      <c r="MGE10" s="149"/>
      <c r="MGF10" s="149"/>
      <c r="MGG10" s="149"/>
      <c r="MGH10" s="149"/>
      <c r="MGI10" s="149"/>
      <c r="MGJ10" s="149"/>
      <c r="MGK10" s="149"/>
      <c r="MGL10" s="149"/>
      <c r="MGM10" s="149"/>
      <c r="MGN10" s="149"/>
      <c r="MGO10" s="149"/>
      <c r="MGP10" s="149"/>
      <c r="MGQ10" s="149"/>
      <c r="MGR10" s="149"/>
      <c r="MGS10" s="149"/>
      <c r="MGT10" s="149"/>
      <c r="MGU10" s="149"/>
      <c r="MGV10" s="149"/>
      <c r="MGW10" s="149"/>
      <c r="MGX10" s="149"/>
      <c r="MGY10" s="149"/>
      <c r="MGZ10" s="149"/>
      <c r="MHA10" s="149"/>
      <c r="MHB10" s="149"/>
      <c r="MHC10" s="149"/>
      <c r="MHD10" s="149"/>
      <c r="MHE10" s="149"/>
      <c r="MHF10" s="149"/>
      <c r="MHG10" s="149"/>
      <c r="MHH10" s="149"/>
      <c r="MHI10" s="149"/>
      <c r="MHJ10" s="149"/>
      <c r="MHK10" s="149"/>
      <c r="MHL10" s="149"/>
      <c r="MHM10" s="149"/>
      <c r="MHN10" s="149"/>
      <c r="MHO10" s="149"/>
      <c r="MHP10" s="149"/>
      <c r="MHQ10" s="149"/>
      <c r="MHR10" s="149"/>
      <c r="MHS10" s="149"/>
      <c r="MHT10" s="149"/>
      <c r="MHU10" s="149"/>
      <c r="MHV10" s="149"/>
      <c r="MHW10" s="149"/>
      <c r="MHX10" s="149"/>
      <c r="MHY10" s="149"/>
      <c r="MHZ10" s="149"/>
      <c r="MIA10" s="149"/>
      <c r="MIB10" s="149"/>
      <c r="MIC10" s="149"/>
      <c r="MID10" s="149"/>
      <c r="MIE10" s="149"/>
      <c r="MIF10" s="149"/>
      <c r="MIG10" s="149"/>
      <c r="MIH10" s="149"/>
      <c r="MII10" s="149"/>
      <c r="MIJ10" s="149"/>
      <c r="MIK10" s="149"/>
      <c r="MIL10" s="149"/>
      <c r="MIM10" s="149"/>
      <c r="MIN10" s="149"/>
      <c r="MIO10" s="149"/>
      <c r="MIP10" s="149"/>
      <c r="MIQ10" s="149"/>
      <c r="MIR10" s="149"/>
      <c r="MIS10" s="149"/>
      <c r="MIT10" s="149"/>
      <c r="MIU10" s="149"/>
      <c r="MIV10" s="149"/>
      <c r="MIW10" s="149"/>
      <c r="MIX10" s="149"/>
      <c r="MIY10" s="149"/>
      <c r="MIZ10" s="149"/>
      <c r="MJA10" s="149"/>
      <c r="MJB10" s="149"/>
      <c r="MJC10" s="149"/>
      <c r="MJD10" s="149"/>
      <c r="MJE10" s="149"/>
      <c r="MJF10" s="149"/>
      <c r="MJG10" s="149"/>
      <c r="MJH10" s="149"/>
      <c r="MJI10" s="149"/>
      <c r="MJJ10" s="149"/>
      <c r="MJK10" s="149"/>
      <c r="MJL10" s="149"/>
      <c r="MJM10" s="149"/>
      <c r="MJN10" s="149"/>
      <c r="MJO10" s="149"/>
      <c r="MJP10" s="149"/>
      <c r="MJQ10" s="149"/>
      <c r="MJR10" s="149"/>
      <c r="MJS10" s="149"/>
      <c r="MJT10" s="149"/>
      <c r="MJU10" s="149"/>
      <c r="MJV10" s="149"/>
      <c r="MJW10" s="149"/>
      <c r="MJX10" s="149"/>
      <c r="MJY10" s="149"/>
      <c r="MJZ10" s="149"/>
      <c r="MKA10" s="149"/>
      <c r="MKB10" s="149"/>
      <c r="MKC10" s="149"/>
      <c r="MKD10" s="149"/>
      <c r="MKE10" s="149"/>
      <c r="MKF10" s="149"/>
      <c r="MKG10" s="149"/>
      <c r="MKH10" s="149"/>
      <c r="MKI10" s="149"/>
      <c r="MKJ10" s="149"/>
      <c r="MKK10" s="149"/>
      <c r="MKL10" s="149"/>
      <c r="MKM10" s="149"/>
      <c r="MKN10" s="149"/>
      <c r="MKO10" s="149"/>
      <c r="MKP10" s="149"/>
      <c r="MKQ10" s="149"/>
      <c r="MKR10" s="149"/>
      <c r="MKS10" s="149"/>
      <c r="MKT10" s="149"/>
      <c r="MKU10" s="149"/>
      <c r="MKV10" s="149"/>
      <c r="MKW10" s="149"/>
      <c r="MKX10" s="149"/>
      <c r="MKY10" s="149"/>
      <c r="MKZ10" s="149"/>
      <c r="MLA10" s="149"/>
      <c r="MLB10" s="149"/>
      <c r="MLC10" s="149"/>
      <c r="MLD10" s="149"/>
      <c r="MLE10" s="149"/>
      <c r="MLF10" s="149"/>
      <c r="MLG10" s="149"/>
      <c r="MLH10" s="149"/>
      <c r="MLI10" s="149"/>
      <c r="MLJ10" s="149"/>
      <c r="MLK10" s="149"/>
      <c r="MLL10" s="149"/>
      <c r="MLM10" s="149"/>
      <c r="MLN10" s="149"/>
      <c r="MLO10" s="149"/>
      <c r="MLP10" s="149"/>
      <c r="MLQ10" s="149"/>
      <c r="MLR10" s="149"/>
      <c r="MLS10" s="149"/>
      <c r="MLT10" s="149"/>
      <c r="MLU10" s="149"/>
      <c r="MLV10" s="149"/>
      <c r="MLW10" s="149"/>
      <c r="MLX10" s="149"/>
      <c r="MLY10" s="149"/>
      <c r="MLZ10" s="149"/>
      <c r="MMA10" s="149"/>
      <c r="MMB10" s="149"/>
      <c r="MMC10" s="149"/>
      <c r="MMD10" s="149"/>
      <c r="MME10" s="149"/>
      <c r="MMF10" s="149"/>
      <c r="MMG10" s="149"/>
      <c r="MMH10" s="149"/>
      <c r="MMI10" s="149"/>
      <c r="MMJ10" s="149"/>
      <c r="MMK10" s="149"/>
      <c r="MML10" s="149"/>
      <c r="MMM10" s="149"/>
      <c r="MMN10" s="149"/>
      <c r="MMO10" s="149"/>
      <c r="MMP10" s="149"/>
      <c r="MMQ10" s="149"/>
      <c r="MMR10" s="149"/>
      <c r="MMS10" s="149"/>
      <c r="MMT10" s="149"/>
      <c r="MMU10" s="149"/>
      <c r="MMV10" s="149"/>
      <c r="MMW10" s="149"/>
      <c r="MMX10" s="149"/>
      <c r="MMY10" s="149"/>
      <c r="MMZ10" s="149"/>
      <c r="MNA10" s="149"/>
      <c r="MNB10" s="149"/>
      <c r="MNC10" s="149"/>
      <c r="MND10" s="149"/>
      <c r="MNE10" s="149"/>
      <c r="MNF10" s="149"/>
      <c r="MNG10" s="149"/>
      <c r="MNH10" s="149"/>
      <c r="MNI10" s="149"/>
      <c r="MNJ10" s="149"/>
      <c r="MNK10" s="149"/>
      <c r="MNL10" s="149"/>
      <c r="MNM10" s="149"/>
      <c r="MNN10" s="149"/>
      <c r="MNO10" s="149"/>
      <c r="MNP10" s="149"/>
      <c r="MNQ10" s="149"/>
      <c r="MNR10" s="149"/>
      <c r="MNS10" s="149"/>
      <c r="MNT10" s="149"/>
      <c r="MNU10" s="149"/>
      <c r="MNV10" s="149"/>
      <c r="MNW10" s="149"/>
      <c r="MNX10" s="149"/>
      <c r="MNY10" s="149"/>
      <c r="MNZ10" s="149"/>
      <c r="MOA10" s="149"/>
      <c r="MOB10" s="149"/>
      <c r="MOC10" s="149"/>
      <c r="MOD10" s="149"/>
      <c r="MOE10" s="149"/>
      <c r="MOF10" s="149"/>
      <c r="MOG10" s="149"/>
      <c r="MOH10" s="149"/>
      <c r="MOI10" s="149"/>
      <c r="MOJ10" s="149"/>
      <c r="MOK10" s="149"/>
      <c r="MOL10" s="149"/>
      <c r="MOM10" s="149"/>
      <c r="MON10" s="149"/>
      <c r="MOO10" s="149"/>
      <c r="MOP10" s="149"/>
      <c r="MOQ10" s="149"/>
      <c r="MOR10" s="149"/>
      <c r="MOS10" s="149"/>
      <c r="MOT10" s="149"/>
      <c r="MOU10" s="149"/>
      <c r="MOV10" s="149"/>
      <c r="MOW10" s="149"/>
      <c r="MOX10" s="149"/>
      <c r="MOY10" s="149"/>
      <c r="MOZ10" s="149"/>
      <c r="MPA10" s="149"/>
      <c r="MPB10" s="149"/>
      <c r="MPC10" s="149"/>
      <c r="MPD10" s="149"/>
      <c r="MPE10" s="149"/>
      <c r="MPF10" s="149"/>
      <c r="MPG10" s="149"/>
      <c r="MPH10" s="149"/>
      <c r="MPI10" s="149"/>
      <c r="MPJ10" s="149"/>
      <c r="MPK10" s="149"/>
      <c r="MPL10" s="149"/>
      <c r="MPM10" s="149"/>
      <c r="MPN10" s="149"/>
      <c r="MPO10" s="149"/>
      <c r="MPP10" s="149"/>
      <c r="MPQ10" s="149"/>
      <c r="MPR10" s="149"/>
      <c r="MPS10" s="149"/>
      <c r="MPT10" s="149"/>
      <c r="MPU10" s="149"/>
      <c r="MPV10" s="149"/>
      <c r="MPW10" s="149"/>
      <c r="MPX10" s="149"/>
      <c r="MPY10" s="149"/>
      <c r="MPZ10" s="149"/>
      <c r="MQA10" s="149"/>
      <c r="MQB10" s="149"/>
      <c r="MQC10" s="149"/>
      <c r="MQD10" s="149"/>
      <c r="MQE10" s="149"/>
      <c r="MQF10" s="149"/>
      <c r="MQG10" s="149"/>
      <c r="MQH10" s="149"/>
      <c r="MQI10" s="149"/>
      <c r="MQJ10" s="149"/>
      <c r="MQK10" s="149"/>
      <c r="MQL10" s="149"/>
      <c r="MQM10" s="149"/>
      <c r="MQN10" s="149"/>
      <c r="MQO10" s="149"/>
      <c r="MQP10" s="149"/>
      <c r="MQQ10" s="149"/>
      <c r="MQR10" s="149"/>
      <c r="MQS10" s="149"/>
      <c r="MQT10" s="149"/>
      <c r="MQU10" s="149"/>
      <c r="MQV10" s="149"/>
      <c r="MQW10" s="149"/>
      <c r="MQX10" s="149"/>
      <c r="MQY10" s="149"/>
      <c r="MQZ10" s="149"/>
      <c r="MRA10" s="149"/>
      <c r="MRB10" s="149"/>
      <c r="MRC10" s="149"/>
      <c r="MRD10" s="149"/>
      <c r="MRE10" s="149"/>
      <c r="MRF10" s="149"/>
      <c r="MRG10" s="149"/>
      <c r="MRH10" s="149"/>
      <c r="MRI10" s="149"/>
      <c r="MRJ10" s="149"/>
      <c r="MRK10" s="149"/>
      <c r="MRL10" s="149"/>
      <c r="MRM10" s="149"/>
      <c r="MRN10" s="149"/>
      <c r="MRO10" s="149"/>
      <c r="MRP10" s="149"/>
      <c r="MRQ10" s="149"/>
      <c r="MRR10" s="149"/>
      <c r="MRS10" s="149"/>
      <c r="MRT10" s="149"/>
      <c r="MRU10" s="149"/>
      <c r="MRV10" s="149"/>
      <c r="MRW10" s="149"/>
      <c r="MRX10" s="149"/>
      <c r="MRY10" s="149"/>
      <c r="MRZ10" s="149"/>
      <c r="MSA10" s="149"/>
      <c r="MSB10" s="149"/>
      <c r="MSC10" s="149"/>
      <c r="MSD10" s="149"/>
      <c r="MSE10" s="149"/>
      <c r="MSF10" s="149"/>
      <c r="MSG10" s="149"/>
      <c r="MSH10" s="149"/>
      <c r="MSI10" s="149"/>
      <c r="MSJ10" s="149"/>
      <c r="MSK10" s="149"/>
      <c r="MSL10" s="149"/>
      <c r="MSM10" s="149"/>
      <c r="MSN10" s="149"/>
      <c r="MSO10" s="149"/>
      <c r="MSP10" s="149"/>
      <c r="MSQ10" s="149"/>
      <c r="MSR10" s="149"/>
      <c r="MSS10" s="149"/>
      <c r="MST10" s="149"/>
      <c r="MSU10" s="149"/>
      <c r="MSV10" s="149"/>
      <c r="MSW10" s="149"/>
      <c r="MSX10" s="149"/>
      <c r="MSY10" s="149"/>
      <c r="MSZ10" s="149"/>
      <c r="MTA10" s="149"/>
      <c r="MTB10" s="149"/>
      <c r="MTC10" s="149"/>
      <c r="MTD10" s="149"/>
      <c r="MTE10" s="149"/>
      <c r="MTF10" s="149"/>
      <c r="MTG10" s="149"/>
      <c r="MTH10" s="149"/>
      <c r="MTI10" s="149"/>
      <c r="MTJ10" s="149"/>
      <c r="MTK10" s="149"/>
      <c r="MTL10" s="149"/>
      <c r="MTM10" s="149"/>
      <c r="MTN10" s="149"/>
      <c r="MTO10" s="149"/>
      <c r="MTP10" s="149"/>
      <c r="MTQ10" s="149"/>
      <c r="MTR10" s="149"/>
      <c r="MTS10" s="149"/>
      <c r="MTT10" s="149"/>
      <c r="MTU10" s="149"/>
      <c r="MTV10" s="149"/>
      <c r="MTW10" s="149"/>
      <c r="MTX10" s="149"/>
      <c r="MTY10" s="149"/>
      <c r="MTZ10" s="149"/>
      <c r="MUA10" s="149"/>
      <c r="MUB10" s="149"/>
      <c r="MUC10" s="149"/>
      <c r="MUD10" s="149"/>
      <c r="MUE10" s="149"/>
      <c r="MUF10" s="149"/>
      <c r="MUG10" s="149"/>
      <c r="MUH10" s="149"/>
      <c r="MUI10" s="149"/>
      <c r="MUJ10" s="149"/>
      <c r="MUK10" s="149"/>
      <c r="MUL10" s="149"/>
      <c r="MUM10" s="149"/>
      <c r="MUN10" s="149"/>
      <c r="MUO10" s="149"/>
      <c r="MUP10" s="149"/>
      <c r="MUQ10" s="149"/>
      <c r="MUR10" s="149"/>
      <c r="MUS10" s="149"/>
      <c r="MUT10" s="149"/>
      <c r="MUU10" s="149"/>
      <c r="MUV10" s="149"/>
      <c r="MUW10" s="149"/>
      <c r="MUX10" s="149"/>
      <c r="MUY10" s="149"/>
      <c r="MUZ10" s="149"/>
      <c r="MVA10" s="149"/>
      <c r="MVB10" s="149"/>
      <c r="MVC10" s="149"/>
      <c r="MVD10" s="149"/>
      <c r="MVE10" s="149"/>
      <c r="MVF10" s="149"/>
      <c r="MVG10" s="149"/>
      <c r="MVH10" s="149"/>
      <c r="MVI10" s="149"/>
      <c r="MVJ10" s="149"/>
      <c r="MVK10" s="149"/>
      <c r="MVL10" s="149"/>
      <c r="MVM10" s="149"/>
      <c r="MVN10" s="149"/>
      <c r="MVO10" s="149"/>
      <c r="MVP10" s="149"/>
      <c r="MVQ10" s="149"/>
      <c r="MVR10" s="149"/>
      <c r="MVS10" s="149"/>
      <c r="MVT10" s="149"/>
      <c r="MVU10" s="149"/>
      <c r="MVV10" s="149"/>
      <c r="MVW10" s="149"/>
      <c r="MVX10" s="149"/>
      <c r="MVY10" s="149"/>
      <c r="MVZ10" s="149"/>
      <c r="MWA10" s="149"/>
      <c r="MWB10" s="149"/>
      <c r="MWC10" s="149"/>
      <c r="MWD10" s="149"/>
      <c r="MWE10" s="149"/>
      <c r="MWF10" s="149"/>
      <c r="MWG10" s="149"/>
      <c r="MWH10" s="149"/>
      <c r="MWI10" s="149"/>
      <c r="MWJ10" s="149"/>
      <c r="MWK10" s="149"/>
      <c r="MWL10" s="149"/>
      <c r="MWM10" s="149"/>
      <c r="MWN10" s="149"/>
      <c r="MWO10" s="149"/>
      <c r="MWP10" s="149"/>
      <c r="MWQ10" s="149"/>
      <c r="MWR10" s="149"/>
      <c r="MWS10" s="149"/>
      <c r="MWT10" s="149"/>
      <c r="MWU10" s="149"/>
      <c r="MWV10" s="149"/>
      <c r="MWW10" s="149"/>
      <c r="MWX10" s="149"/>
      <c r="MWY10" s="149"/>
      <c r="MWZ10" s="149"/>
      <c r="MXA10" s="149"/>
      <c r="MXB10" s="149"/>
      <c r="MXC10" s="149"/>
      <c r="MXD10" s="149"/>
      <c r="MXE10" s="149"/>
      <c r="MXF10" s="149"/>
      <c r="MXG10" s="149"/>
      <c r="MXH10" s="149"/>
      <c r="MXI10" s="149"/>
      <c r="MXJ10" s="149"/>
      <c r="MXK10" s="149"/>
      <c r="MXL10" s="149"/>
      <c r="MXM10" s="149"/>
      <c r="MXN10" s="149"/>
      <c r="MXO10" s="149"/>
      <c r="MXP10" s="149"/>
      <c r="MXQ10" s="149"/>
      <c r="MXR10" s="149"/>
      <c r="MXS10" s="149"/>
      <c r="MXT10" s="149"/>
      <c r="MXU10" s="149"/>
      <c r="MXV10" s="149"/>
      <c r="MXW10" s="149"/>
      <c r="MXX10" s="149"/>
      <c r="MXY10" s="149"/>
      <c r="MXZ10" s="149"/>
      <c r="MYA10" s="149"/>
      <c r="MYB10" s="149"/>
      <c r="MYC10" s="149"/>
      <c r="MYD10" s="149"/>
      <c r="MYE10" s="149"/>
      <c r="MYF10" s="149"/>
      <c r="MYG10" s="149"/>
      <c r="MYH10" s="149"/>
      <c r="MYI10" s="149"/>
      <c r="MYJ10" s="149"/>
      <c r="MYK10" s="149"/>
      <c r="MYL10" s="149"/>
      <c r="MYM10" s="149"/>
      <c r="MYN10" s="149"/>
      <c r="MYO10" s="149"/>
      <c r="MYP10" s="149"/>
      <c r="MYQ10" s="149"/>
      <c r="MYR10" s="149"/>
      <c r="MYS10" s="149"/>
      <c r="MYT10" s="149"/>
      <c r="MYU10" s="149"/>
      <c r="MYV10" s="149"/>
      <c r="MYW10" s="149"/>
      <c r="MYX10" s="149"/>
      <c r="MYY10" s="149"/>
      <c r="MYZ10" s="149"/>
      <c r="MZA10" s="149"/>
      <c r="MZB10" s="149"/>
      <c r="MZC10" s="149"/>
      <c r="MZD10" s="149"/>
      <c r="MZE10" s="149"/>
      <c r="MZF10" s="149"/>
      <c r="MZG10" s="149"/>
      <c r="MZH10" s="149"/>
      <c r="MZI10" s="149"/>
      <c r="MZJ10" s="149"/>
      <c r="MZK10" s="149"/>
      <c r="MZL10" s="149"/>
      <c r="MZM10" s="149"/>
      <c r="MZN10" s="149"/>
      <c r="MZO10" s="149"/>
      <c r="MZP10" s="149"/>
      <c r="MZQ10" s="149"/>
      <c r="MZR10" s="149"/>
      <c r="MZS10" s="149"/>
      <c r="MZT10" s="149"/>
      <c r="MZU10" s="149"/>
      <c r="MZV10" s="149"/>
      <c r="MZW10" s="149"/>
      <c r="MZX10" s="149"/>
      <c r="MZY10" s="149"/>
      <c r="MZZ10" s="149"/>
      <c r="NAA10" s="149"/>
      <c r="NAB10" s="149"/>
      <c r="NAC10" s="149"/>
      <c r="NAD10" s="149"/>
      <c r="NAE10" s="149"/>
      <c r="NAF10" s="149"/>
      <c r="NAG10" s="149"/>
      <c r="NAH10" s="149"/>
      <c r="NAI10" s="149"/>
      <c r="NAJ10" s="149"/>
      <c r="NAK10" s="149"/>
      <c r="NAL10" s="149"/>
      <c r="NAM10" s="149"/>
      <c r="NAN10" s="149"/>
      <c r="NAO10" s="149"/>
      <c r="NAP10" s="149"/>
      <c r="NAQ10" s="149"/>
      <c r="NAR10" s="149"/>
      <c r="NAS10" s="149"/>
      <c r="NAT10" s="149"/>
      <c r="NAU10" s="149"/>
      <c r="NAV10" s="149"/>
      <c r="NAW10" s="149"/>
      <c r="NAX10" s="149"/>
      <c r="NAY10" s="149"/>
      <c r="NAZ10" s="149"/>
      <c r="NBA10" s="149"/>
      <c r="NBB10" s="149"/>
      <c r="NBC10" s="149"/>
      <c r="NBD10" s="149"/>
      <c r="NBE10" s="149"/>
      <c r="NBF10" s="149"/>
      <c r="NBG10" s="149"/>
      <c r="NBH10" s="149"/>
      <c r="NBI10" s="149"/>
      <c r="NBJ10" s="149"/>
      <c r="NBK10" s="149"/>
      <c r="NBL10" s="149"/>
      <c r="NBM10" s="149"/>
      <c r="NBN10" s="149"/>
      <c r="NBO10" s="149"/>
      <c r="NBP10" s="149"/>
      <c r="NBQ10" s="149"/>
      <c r="NBR10" s="149"/>
      <c r="NBS10" s="149"/>
      <c r="NBT10" s="149"/>
      <c r="NBU10" s="149"/>
      <c r="NBV10" s="149"/>
      <c r="NBW10" s="149"/>
      <c r="NBX10" s="149"/>
      <c r="NBY10" s="149"/>
      <c r="NBZ10" s="149"/>
      <c r="NCA10" s="149"/>
      <c r="NCB10" s="149"/>
      <c r="NCC10" s="149"/>
      <c r="NCD10" s="149"/>
      <c r="NCE10" s="149"/>
      <c r="NCF10" s="149"/>
      <c r="NCG10" s="149"/>
      <c r="NCH10" s="149"/>
      <c r="NCI10" s="149"/>
      <c r="NCJ10" s="149"/>
      <c r="NCK10" s="149"/>
      <c r="NCL10" s="149"/>
      <c r="NCM10" s="149"/>
      <c r="NCN10" s="149"/>
      <c r="NCO10" s="149"/>
      <c r="NCP10" s="149"/>
      <c r="NCQ10" s="149"/>
      <c r="NCR10" s="149"/>
      <c r="NCS10" s="149"/>
      <c r="NCT10" s="149"/>
      <c r="NCU10" s="149"/>
      <c r="NCV10" s="149"/>
      <c r="NCW10" s="149"/>
      <c r="NCX10" s="149"/>
      <c r="NCY10" s="149"/>
      <c r="NCZ10" s="149"/>
      <c r="NDA10" s="149"/>
      <c r="NDB10" s="149"/>
      <c r="NDC10" s="149"/>
      <c r="NDD10" s="149"/>
      <c r="NDE10" s="149"/>
      <c r="NDF10" s="149"/>
      <c r="NDG10" s="149"/>
      <c r="NDH10" s="149"/>
      <c r="NDI10" s="149"/>
      <c r="NDJ10" s="149"/>
      <c r="NDK10" s="149"/>
      <c r="NDL10" s="149"/>
      <c r="NDM10" s="149"/>
      <c r="NDN10" s="149"/>
      <c r="NDO10" s="149"/>
      <c r="NDP10" s="149"/>
      <c r="NDQ10" s="149"/>
      <c r="NDR10" s="149"/>
      <c r="NDS10" s="149"/>
      <c r="NDT10" s="149"/>
      <c r="NDU10" s="149"/>
      <c r="NDV10" s="149"/>
      <c r="NDW10" s="149"/>
      <c r="NDX10" s="149"/>
      <c r="NDY10" s="149"/>
      <c r="NDZ10" s="149"/>
      <c r="NEA10" s="149"/>
      <c r="NEB10" s="149"/>
      <c r="NEC10" s="149"/>
      <c r="NED10" s="149"/>
      <c r="NEE10" s="149"/>
      <c r="NEF10" s="149"/>
      <c r="NEG10" s="149"/>
      <c r="NEH10" s="149"/>
      <c r="NEI10" s="149"/>
      <c r="NEJ10" s="149"/>
      <c r="NEK10" s="149"/>
      <c r="NEL10" s="149"/>
      <c r="NEM10" s="149"/>
      <c r="NEN10" s="149"/>
      <c r="NEO10" s="149"/>
      <c r="NEP10" s="149"/>
      <c r="NEQ10" s="149"/>
      <c r="NER10" s="149"/>
      <c r="NES10" s="149"/>
      <c r="NET10" s="149"/>
      <c r="NEU10" s="149"/>
      <c r="NEV10" s="149"/>
      <c r="NEW10" s="149"/>
      <c r="NEX10" s="149"/>
      <c r="NEY10" s="149"/>
      <c r="NEZ10" s="149"/>
      <c r="NFA10" s="149"/>
      <c r="NFB10" s="149"/>
      <c r="NFC10" s="149"/>
      <c r="NFD10" s="149"/>
      <c r="NFE10" s="149"/>
      <c r="NFF10" s="149"/>
      <c r="NFG10" s="149"/>
      <c r="NFH10" s="149"/>
      <c r="NFI10" s="149"/>
      <c r="NFJ10" s="149"/>
      <c r="NFK10" s="149"/>
      <c r="NFL10" s="149"/>
      <c r="NFM10" s="149"/>
      <c r="NFN10" s="149"/>
      <c r="NFO10" s="149"/>
      <c r="NFP10" s="149"/>
      <c r="NFQ10" s="149"/>
      <c r="NFR10" s="149"/>
      <c r="NFS10" s="149"/>
      <c r="NFT10" s="149"/>
      <c r="NFU10" s="149"/>
      <c r="NFV10" s="149"/>
      <c r="NFW10" s="149"/>
      <c r="NFX10" s="149"/>
      <c r="NFY10" s="149"/>
      <c r="NFZ10" s="149"/>
      <c r="NGA10" s="149"/>
      <c r="NGB10" s="149"/>
      <c r="NGC10" s="149"/>
      <c r="NGD10" s="149"/>
      <c r="NGE10" s="149"/>
      <c r="NGF10" s="149"/>
      <c r="NGG10" s="149"/>
      <c r="NGH10" s="149"/>
      <c r="NGI10" s="149"/>
      <c r="NGJ10" s="149"/>
      <c r="NGK10" s="149"/>
      <c r="NGL10" s="149"/>
      <c r="NGM10" s="149"/>
      <c r="NGN10" s="149"/>
      <c r="NGO10" s="149"/>
      <c r="NGP10" s="149"/>
      <c r="NGQ10" s="149"/>
      <c r="NGR10" s="149"/>
      <c r="NGS10" s="149"/>
      <c r="NGT10" s="149"/>
      <c r="NGU10" s="149"/>
      <c r="NGV10" s="149"/>
      <c r="NGW10" s="149"/>
      <c r="NGX10" s="149"/>
      <c r="NGY10" s="149"/>
      <c r="NGZ10" s="149"/>
      <c r="NHA10" s="149"/>
      <c r="NHB10" s="149"/>
      <c r="NHC10" s="149"/>
      <c r="NHD10" s="149"/>
      <c r="NHE10" s="149"/>
      <c r="NHF10" s="149"/>
      <c r="NHG10" s="149"/>
      <c r="NHH10" s="149"/>
      <c r="NHI10" s="149"/>
      <c r="NHJ10" s="149"/>
      <c r="NHK10" s="149"/>
      <c r="NHL10" s="149"/>
      <c r="NHM10" s="149"/>
      <c r="NHN10" s="149"/>
      <c r="NHO10" s="149"/>
      <c r="NHP10" s="149"/>
      <c r="NHQ10" s="149"/>
      <c r="NHR10" s="149"/>
      <c r="NHS10" s="149"/>
      <c r="NHT10" s="149"/>
      <c r="NHU10" s="149"/>
      <c r="NHV10" s="149"/>
      <c r="NHW10" s="149"/>
      <c r="NHX10" s="149"/>
      <c r="NHY10" s="149"/>
      <c r="NHZ10" s="149"/>
      <c r="NIA10" s="149"/>
      <c r="NIB10" s="149"/>
      <c r="NIC10" s="149"/>
      <c r="NID10" s="149"/>
      <c r="NIE10" s="149"/>
      <c r="NIF10" s="149"/>
      <c r="NIG10" s="149"/>
      <c r="NIH10" s="149"/>
      <c r="NII10" s="149"/>
      <c r="NIJ10" s="149"/>
      <c r="NIK10" s="149"/>
      <c r="NIL10" s="149"/>
      <c r="NIM10" s="149"/>
      <c r="NIN10" s="149"/>
      <c r="NIO10" s="149"/>
      <c r="NIP10" s="149"/>
      <c r="NIQ10" s="149"/>
      <c r="NIR10" s="149"/>
      <c r="NIS10" s="149"/>
      <c r="NIT10" s="149"/>
      <c r="NIU10" s="149"/>
      <c r="NIV10" s="149"/>
      <c r="NIW10" s="149"/>
      <c r="NIX10" s="149"/>
      <c r="NIY10" s="149"/>
      <c r="NIZ10" s="149"/>
      <c r="NJA10" s="149"/>
      <c r="NJB10" s="149"/>
      <c r="NJC10" s="149"/>
      <c r="NJD10" s="149"/>
      <c r="NJE10" s="149"/>
      <c r="NJF10" s="149"/>
      <c r="NJG10" s="149"/>
      <c r="NJH10" s="149"/>
      <c r="NJI10" s="149"/>
      <c r="NJJ10" s="149"/>
      <c r="NJK10" s="149"/>
      <c r="NJL10" s="149"/>
      <c r="NJM10" s="149"/>
      <c r="NJN10" s="149"/>
      <c r="NJO10" s="149"/>
      <c r="NJP10" s="149"/>
      <c r="NJQ10" s="149"/>
      <c r="NJR10" s="149"/>
      <c r="NJS10" s="149"/>
      <c r="NJT10" s="149"/>
      <c r="NJU10" s="149"/>
      <c r="NJV10" s="149"/>
      <c r="NJW10" s="149"/>
      <c r="NJX10" s="149"/>
      <c r="NJY10" s="149"/>
      <c r="NJZ10" s="149"/>
      <c r="NKA10" s="149"/>
      <c r="NKB10" s="149"/>
      <c r="NKC10" s="149"/>
      <c r="NKD10" s="149"/>
      <c r="NKE10" s="149"/>
      <c r="NKF10" s="149"/>
      <c r="NKG10" s="149"/>
      <c r="NKH10" s="149"/>
      <c r="NKI10" s="149"/>
      <c r="NKJ10" s="149"/>
      <c r="NKK10" s="149"/>
      <c r="NKL10" s="149"/>
      <c r="NKM10" s="149"/>
      <c r="NKN10" s="149"/>
      <c r="NKO10" s="149"/>
      <c r="NKP10" s="149"/>
      <c r="NKQ10" s="149"/>
      <c r="NKR10" s="149"/>
      <c r="NKS10" s="149"/>
      <c r="NKT10" s="149"/>
      <c r="NKU10" s="149"/>
      <c r="NKV10" s="149"/>
      <c r="NKW10" s="149"/>
      <c r="NKX10" s="149"/>
      <c r="NKY10" s="149"/>
      <c r="NKZ10" s="149"/>
      <c r="NLA10" s="149"/>
      <c r="NLB10" s="149"/>
      <c r="NLC10" s="149"/>
      <c r="NLD10" s="149"/>
      <c r="NLE10" s="149"/>
      <c r="NLF10" s="149"/>
      <c r="NLG10" s="149"/>
      <c r="NLH10" s="149"/>
      <c r="NLI10" s="149"/>
      <c r="NLJ10" s="149"/>
      <c r="NLK10" s="149"/>
      <c r="NLL10" s="149"/>
      <c r="NLM10" s="149"/>
      <c r="NLN10" s="149"/>
      <c r="NLO10" s="149"/>
      <c r="NLP10" s="149"/>
      <c r="NLQ10" s="149"/>
      <c r="NLR10" s="149"/>
      <c r="NLS10" s="149"/>
      <c r="NLT10" s="149"/>
      <c r="NLU10" s="149"/>
      <c r="NLV10" s="149"/>
      <c r="NLW10" s="149"/>
      <c r="NLX10" s="149"/>
      <c r="NLY10" s="149"/>
      <c r="NLZ10" s="149"/>
      <c r="NMA10" s="149"/>
      <c r="NMB10" s="149"/>
      <c r="NMC10" s="149"/>
      <c r="NMD10" s="149"/>
      <c r="NME10" s="149"/>
      <c r="NMF10" s="149"/>
      <c r="NMG10" s="149"/>
      <c r="NMH10" s="149"/>
      <c r="NMI10" s="149"/>
      <c r="NMJ10" s="149"/>
      <c r="NMK10" s="149"/>
      <c r="NML10" s="149"/>
      <c r="NMM10" s="149"/>
      <c r="NMN10" s="149"/>
      <c r="NMO10" s="149"/>
      <c r="NMP10" s="149"/>
      <c r="NMQ10" s="149"/>
      <c r="NMR10" s="149"/>
      <c r="NMS10" s="149"/>
      <c r="NMT10" s="149"/>
      <c r="NMU10" s="149"/>
      <c r="NMV10" s="149"/>
      <c r="NMW10" s="149"/>
      <c r="NMX10" s="149"/>
      <c r="NMY10" s="149"/>
      <c r="NMZ10" s="149"/>
      <c r="NNA10" s="149"/>
      <c r="NNB10" s="149"/>
      <c r="NNC10" s="149"/>
      <c r="NND10" s="149"/>
      <c r="NNE10" s="149"/>
      <c r="NNF10" s="149"/>
      <c r="NNG10" s="149"/>
      <c r="NNH10" s="149"/>
      <c r="NNI10" s="149"/>
      <c r="NNJ10" s="149"/>
      <c r="NNK10" s="149"/>
      <c r="NNL10" s="149"/>
      <c r="NNM10" s="149"/>
      <c r="NNN10" s="149"/>
      <c r="NNO10" s="149"/>
      <c r="NNP10" s="149"/>
      <c r="NNQ10" s="149"/>
      <c r="NNR10" s="149"/>
      <c r="NNS10" s="149"/>
      <c r="NNT10" s="149"/>
      <c r="NNU10" s="149"/>
      <c r="NNV10" s="149"/>
      <c r="NNW10" s="149"/>
      <c r="NNX10" s="149"/>
      <c r="NNY10" s="149"/>
      <c r="NNZ10" s="149"/>
      <c r="NOA10" s="149"/>
      <c r="NOB10" s="149"/>
      <c r="NOC10" s="149"/>
      <c r="NOD10" s="149"/>
      <c r="NOE10" s="149"/>
      <c r="NOF10" s="149"/>
      <c r="NOG10" s="149"/>
      <c r="NOH10" s="149"/>
      <c r="NOI10" s="149"/>
      <c r="NOJ10" s="149"/>
      <c r="NOK10" s="149"/>
      <c r="NOL10" s="149"/>
      <c r="NOM10" s="149"/>
      <c r="NON10" s="149"/>
      <c r="NOO10" s="149"/>
      <c r="NOP10" s="149"/>
      <c r="NOQ10" s="149"/>
      <c r="NOR10" s="149"/>
      <c r="NOS10" s="149"/>
      <c r="NOT10" s="149"/>
      <c r="NOU10" s="149"/>
      <c r="NOV10" s="149"/>
      <c r="NOW10" s="149"/>
      <c r="NOX10" s="149"/>
      <c r="NOY10" s="149"/>
      <c r="NOZ10" s="149"/>
      <c r="NPA10" s="149"/>
      <c r="NPB10" s="149"/>
      <c r="NPC10" s="149"/>
      <c r="NPD10" s="149"/>
      <c r="NPE10" s="149"/>
      <c r="NPF10" s="149"/>
      <c r="NPG10" s="149"/>
      <c r="NPH10" s="149"/>
      <c r="NPI10" s="149"/>
      <c r="NPJ10" s="149"/>
      <c r="NPK10" s="149"/>
      <c r="NPL10" s="149"/>
      <c r="NPM10" s="149"/>
      <c r="NPN10" s="149"/>
      <c r="NPO10" s="149"/>
      <c r="NPP10" s="149"/>
      <c r="NPQ10" s="149"/>
      <c r="NPR10" s="149"/>
      <c r="NPS10" s="149"/>
      <c r="NPT10" s="149"/>
      <c r="NPU10" s="149"/>
      <c r="NPV10" s="149"/>
      <c r="NPW10" s="149"/>
      <c r="NPX10" s="149"/>
      <c r="NPY10" s="149"/>
      <c r="NPZ10" s="149"/>
      <c r="NQA10" s="149"/>
      <c r="NQB10" s="149"/>
      <c r="NQC10" s="149"/>
      <c r="NQD10" s="149"/>
      <c r="NQE10" s="149"/>
      <c r="NQF10" s="149"/>
      <c r="NQG10" s="149"/>
      <c r="NQH10" s="149"/>
      <c r="NQI10" s="149"/>
      <c r="NQJ10" s="149"/>
      <c r="NQK10" s="149"/>
      <c r="NQL10" s="149"/>
      <c r="NQM10" s="149"/>
      <c r="NQN10" s="149"/>
      <c r="NQO10" s="149"/>
      <c r="NQP10" s="149"/>
      <c r="NQQ10" s="149"/>
      <c r="NQR10" s="149"/>
      <c r="NQS10" s="149"/>
      <c r="NQT10" s="149"/>
      <c r="NQU10" s="149"/>
      <c r="NQV10" s="149"/>
      <c r="NQW10" s="149"/>
      <c r="NQX10" s="149"/>
      <c r="NQY10" s="149"/>
      <c r="NQZ10" s="149"/>
      <c r="NRA10" s="149"/>
      <c r="NRB10" s="149"/>
      <c r="NRC10" s="149"/>
      <c r="NRD10" s="149"/>
      <c r="NRE10" s="149"/>
      <c r="NRF10" s="149"/>
      <c r="NRG10" s="149"/>
      <c r="NRH10" s="149"/>
      <c r="NRI10" s="149"/>
      <c r="NRJ10" s="149"/>
      <c r="NRK10" s="149"/>
      <c r="NRL10" s="149"/>
      <c r="NRM10" s="149"/>
      <c r="NRN10" s="149"/>
      <c r="NRO10" s="149"/>
      <c r="NRP10" s="149"/>
      <c r="NRQ10" s="149"/>
      <c r="NRR10" s="149"/>
      <c r="NRS10" s="149"/>
      <c r="NRT10" s="149"/>
      <c r="NRU10" s="149"/>
      <c r="NRV10" s="149"/>
      <c r="NRW10" s="149"/>
      <c r="NRX10" s="149"/>
      <c r="NRY10" s="149"/>
      <c r="NRZ10" s="149"/>
      <c r="NSA10" s="149"/>
      <c r="NSB10" s="149"/>
      <c r="NSC10" s="149"/>
      <c r="NSD10" s="149"/>
      <c r="NSE10" s="149"/>
      <c r="NSF10" s="149"/>
      <c r="NSG10" s="149"/>
      <c r="NSH10" s="149"/>
      <c r="NSI10" s="149"/>
      <c r="NSJ10" s="149"/>
      <c r="NSK10" s="149"/>
      <c r="NSL10" s="149"/>
      <c r="NSM10" s="149"/>
      <c r="NSN10" s="149"/>
      <c r="NSO10" s="149"/>
      <c r="NSP10" s="149"/>
      <c r="NSQ10" s="149"/>
      <c r="NSR10" s="149"/>
      <c r="NSS10" s="149"/>
      <c r="NST10" s="149"/>
      <c r="NSU10" s="149"/>
      <c r="NSV10" s="149"/>
      <c r="NSW10" s="149"/>
      <c r="NSX10" s="149"/>
      <c r="NSY10" s="149"/>
      <c r="NSZ10" s="149"/>
      <c r="NTA10" s="149"/>
      <c r="NTB10" s="149"/>
      <c r="NTC10" s="149"/>
      <c r="NTD10" s="149"/>
      <c r="NTE10" s="149"/>
      <c r="NTF10" s="149"/>
      <c r="NTG10" s="149"/>
      <c r="NTH10" s="149"/>
      <c r="NTI10" s="149"/>
      <c r="NTJ10" s="149"/>
      <c r="NTK10" s="149"/>
      <c r="NTL10" s="149"/>
      <c r="NTM10" s="149"/>
      <c r="NTN10" s="149"/>
      <c r="NTO10" s="149"/>
      <c r="NTP10" s="149"/>
      <c r="NTQ10" s="149"/>
      <c r="NTR10" s="149"/>
      <c r="NTS10" s="149"/>
      <c r="NTT10" s="149"/>
      <c r="NTU10" s="149"/>
      <c r="NTV10" s="149"/>
      <c r="NTW10" s="149"/>
      <c r="NTX10" s="149"/>
      <c r="NTY10" s="149"/>
      <c r="NTZ10" s="149"/>
      <c r="NUA10" s="149"/>
      <c r="NUB10" s="149"/>
      <c r="NUC10" s="149"/>
      <c r="NUD10" s="149"/>
      <c r="NUE10" s="149"/>
      <c r="NUF10" s="149"/>
      <c r="NUG10" s="149"/>
      <c r="NUH10" s="149"/>
      <c r="NUI10" s="149"/>
      <c r="NUJ10" s="149"/>
      <c r="NUK10" s="149"/>
      <c r="NUL10" s="149"/>
      <c r="NUM10" s="149"/>
      <c r="NUN10" s="149"/>
      <c r="NUO10" s="149"/>
      <c r="NUP10" s="149"/>
      <c r="NUQ10" s="149"/>
      <c r="NUR10" s="149"/>
      <c r="NUS10" s="149"/>
      <c r="NUT10" s="149"/>
      <c r="NUU10" s="149"/>
      <c r="NUV10" s="149"/>
      <c r="NUW10" s="149"/>
      <c r="NUX10" s="149"/>
      <c r="NUY10" s="149"/>
      <c r="NUZ10" s="149"/>
      <c r="NVA10" s="149"/>
      <c r="NVB10" s="149"/>
      <c r="NVC10" s="149"/>
      <c r="NVD10" s="149"/>
      <c r="NVE10" s="149"/>
      <c r="NVF10" s="149"/>
      <c r="NVG10" s="149"/>
      <c r="NVH10" s="149"/>
      <c r="NVI10" s="149"/>
      <c r="NVJ10" s="149"/>
      <c r="NVK10" s="149"/>
      <c r="NVL10" s="149"/>
      <c r="NVM10" s="149"/>
      <c r="NVN10" s="149"/>
      <c r="NVO10" s="149"/>
      <c r="NVP10" s="149"/>
      <c r="NVQ10" s="149"/>
      <c r="NVR10" s="149"/>
      <c r="NVS10" s="149"/>
      <c r="NVT10" s="149"/>
      <c r="NVU10" s="149"/>
      <c r="NVV10" s="149"/>
      <c r="NVW10" s="149"/>
      <c r="NVX10" s="149"/>
      <c r="NVY10" s="149"/>
      <c r="NVZ10" s="149"/>
      <c r="NWA10" s="149"/>
      <c r="NWB10" s="149"/>
      <c r="NWC10" s="149"/>
      <c r="NWD10" s="149"/>
      <c r="NWE10" s="149"/>
      <c r="NWF10" s="149"/>
      <c r="NWG10" s="149"/>
      <c r="NWH10" s="149"/>
      <c r="NWI10" s="149"/>
      <c r="NWJ10" s="149"/>
      <c r="NWK10" s="149"/>
      <c r="NWL10" s="149"/>
      <c r="NWM10" s="149"/>
      <c r="NWN10" s="149"/>
      <c r="NWO10" s="149"/>
      <c r="NWP10" s="149"/>
      <c r="NWQ10" s="149"/>
      <c r="NWR10" s="149"/>
      <c r="NWS10" s="149"/>
      <c r="NWT10" s="149"/>
      <c r="NWU10" s="149"/>
      <c r="NWV10" s="149"/>
      <c r="NWW10" s="149"/>
      <c r="NWX10" s="149"/>
      <c r="NWY10" s="149"/>
      <c r="NWZ10" s="149"/>
      <c r="NXA10" s="149"/>
      <c r="NXB10" s="149"/>
      <c r="NXC10" s="149"/>
      <c r="NXD10" s="149"/>
      <c r="NXE10" s="149"/>
      <c r="NXF10" s="149"/>
      <c r="NXG10" s="149"/>
      <c r="NXH10" s="149"/>
      <c r="NXI10" s="149"/>
      <c r="NXJ10" s="149"/>
      <c r="NXK10" s="149"/>
      <c r="NXL10" s="149"/>
      <c r="NXM10" s="149"/>
      <c r="NXN10" s="149"/>
      <c r="NXO10" s="149"/>
      <c r="NXP10" s="149"/>
      <c r="NXQ10" s="149"/>
      <c r="NXR10" s="149"/>
      <c r="NXS10" s="149"/>
      <c r="NXT10" s="149"/>
      <c r="NXU10" s="149"/>
      <c r="NXV10" s="149"/>
      <c r="NXW10" s="149"/>
      <c r="NXX10" s="149"/>
      <c r="NXY10" s="149"/>
      <c r="NXZ10" s="149"/>
      <c r="NYA10" s="149"/>
      <c r="NYB10" s="149"/>
      <c r="NYC10" s="149"/>
      <c r="NYD10" s="149"/>
      <c r="NYE10" s="149"/>
      <c r="NYF10" s="149"/>
      <c r="NYG10" s="149"/>
      <c r="NYH10" s="149"/>
      <c r="NYI10" s="149"/>
      <c r="NYJ10" s="149"/>
      <c r="NYK10" s="149"/>
      <c r="NYL10" s="149"/>
      <c r="NYM10" s="149"/>
      <c r="NYN10" s="149"/>
      <c r="NYO10" s="149"/>
      <c r="NYP10" s="149"/>
      <c r="NYQ10" s="149"/>
      <c r="NYR10" s="149"/>
      <c r="NYS10" s="149"/>
      <c r="NYT10" s="149"/>
      <c r="NYU10" s="149"/>
      <c r="NYV10" s="149"/>
      <c r="NYW10" s="149"/>
      <c r="NYX10" s="149"/>
      <c r="NYY10" s="149"/>
      <c r="NYZ10" s="149"/>
      <c r="NZA10" s="149"/>
      <c r="NZB10" s="149"/>
      <c r="NZC10" s="149"/>
      <c r="NZD10" s="149"/>
      <c r="NZE10" s="149"/>
      <c r="NZF10" s="149"/>
      <c r="NZG10" s="149"/>
      <c r="NZH10" s="149"/>
      <c r="NZI10" s="149"/>
      <c r="NZJ10" s="149"/>
      <c r="NZK10" s="149"/>
      <c r="NZL10" s="149"/>
      <c r="NZM10" s="149"/>
      <c r="NZN10" s="149"/>
      <c r="NZO10" s="149"/>
      <c r="NZP10" s="149"/>
      <c r="NZQ10" s="149"/>
      <c r="NZR10" s="149"/>
      <c r="NZS10" s="149"/>
      <c r="NZT10" s="149"/>
      <c r="NZU10" s="149"/>
      <c r="NZV10" s="149"/>
      <c r="NZW10" s="149"/>
      <c r="NZX10" s="149"/>
      <c r="NZY10" s="149"/>
      <c r="NZZ10" s="149"/>
      <c r="OAA10" s="149"/>
      <c r="OAB10" s="149"/>
      <c r="OAC10" s="149"/>
      <c r="OAD10" s="149"/>
      <c r="OAE10" s="149"/>
      <c r="OAF10" s="149"/>
      <c r="OAG10" s="149"/>
      <c r="OAH10" s="149"/>
      <c r="OAI10" s="149"/>
      <c r="OAJ10" s="149"/>
      <c r="OAK10" s="149"/>
      <c r="OAL10" s="149"/>
      <c r="OAM10" s="149"/>
      <c r="OAN10" s="149"/>
      <c r="OAO10" s="149"/>
      <c r="OAP10" s="149"/>
      <c r="OAQ10" s="149"/>
      <c r="OAR10" s="149"/>
      <c r="OAS10" s="149"/>
      <c r="OAT10" s="149"/>
      <c r="OAU10" s="149"/>
      <c r="OAV10" s="149"/>
      <c r="OAW10" s="149"/>
      <c r="OAX10" s="149"/>
      <c r="OAY10" s="149"/>
      <c r="OAZ10" s="149"/>
      <c r="OBA10" s="149"/>
      <c r="OBB10" s="149"/>
      <c r="OBC10" s="149"/>
      <c r="OBD10" s="149"/>
      <c r="OBE10" s="149"/>
      <c r="OBF10" s="149"/>
      <c r="OBG10" s="149"/>
      <c r="OBH10" s="149"/>
      <c r="OBI10" s="149"/>
      <c r="OBJ10" s="149"/>
      <c r="OBK10" s="149"/>
      <c r="OBL10" s="149"/>
      <c r="OBM10" s="149"/>
      <c r="OBN10" s="149"/>
      <c r="OBO10" s="149"/>
      <c r="OBP10" s="149"/>
      <c r="OBQ10" s="149"/>
      <c r="OBR10" s="149"/>
      <c r="OBS10" s="149"/>
      <c r="OBT10" s="149"/>
      <c r="OBU10" s="149"/>
      <c r="OBV10" s="149"/>
      <c r="OBW10" s="149"/>
      <c r="OBX10" s="149"/>
      <c r="OBY10" s="149"/>
      <c r="OBZ10" s="149"/>
      <c r="OCA10" s="149"/>
      <c r="OCB10" s="149"/>
      <c r="OCC10" s="149"/>
      <c r="OCD10" s="149"/>
      <c r="OCE10" s="149"/>
      <c r="OCF10" s="149"/>
      <c r="OCG10" s="149"/>
      <c r="OCH10" s="149"/>
      <c r="OCI10" s="149"/>
      <c r="OCJ10" s="149"/>
      <c r="OCK10" s="149"/>
      <c r="OCL10" s="149"/>
      <c r="OCM10" s="149"/>
      <c r="OCN10" s="149"/>
      <c r="OCO10" s="149"/>
      <c r="OCP10" s="149"/>
      <c r="OCQ10" s="149"/>
      <c r="OCR10" s="149"/>
      <c r="OCS10" s="149"/>
      <c r="OCT10" s="149"/>
      <c r="OCU10" s="149"/>
      <c r="OCV10" s="149"/>
      <c r="OCW10" s="149"/>
      <c r="OCX10" s="149"/>
      <c r="OCY10" s="149"/>
      <c r="OCZ10" s="149"/>
      <c r="ODA10" s="149"/>
      <c r="ODB10" s="149"/>
      <c r="ODC10" s="149"/>
      <c r="ODD10" s="149"/>
      <c r="ODE10" s="149"/>
      <c r="ODF10" s="149"/>
      <c r="ODG10" s="149"/>
      <c r="ODH10" s="149"/>
      <c r="ODI10" s="149"/>
      <c r="ODJ10" s="149"/>
      <c r="ODK10" s="149"/>
      <c r="ODL10" s="149"/>
      <c r="ODM10" s="149"/>
      <c r="ODN10" s="149"/>
      <c r="ODO10" s="149"/>
      <c r="ODP10" s="149"/>
      <c r="ODQ10" s="149"/>
      <c r="ODR10" s="149"/>
      <c r="ODS10" s="149"/>
      <c r="ODT10" s="149"/>
      <c r="ODU10" s="149"/>
      <c r="ODV10" s="149"/>
      <c r="ODW10" s="149"/>
      <c r="ODX10" s="149"/>
      <c r="ODY10" s="149"/>
      <c r="ODZ10" s="149"/>
      <c r="OEA10" s="149"/>
      <c r="OEB10" s="149"/>
      <c r="OEC10" s="149"/>
      <c r="OED10" s="149"/>
      <c r="OEE10" s="149"/>
      <c r="OEF10" s="149"/>
      <c r="OEG10" s="149"/>
      <c r="OEH10" s="149"/>
      <c r="OEI10" s="149"/>
      <c r="OEJ10" s="149"/>
      <c r="OEK10" s="149"/>
      <c r="OEL10" s="149"/>
      <c r="OEM10" s="149"/>
      <c r="OEN10" s="149"/>
      <c r="OEO10" s="149"/>
      <c r="OEP10" s="149"/>
      <c r="OEQ10" s="149"/>
      <c r="OER10" s="149"/>
      <c r="OES10" s="149"/>
      <c r="OET10" s="149"/>
      <c r="OEU10" s="149"/>
      <c r="OEV10" s="149"/>
      <c r="OEW10" s="149"/>
      <c r="OEX10" s="149"/>
      <c r="OEY10" s="149"/>
      <c r="OEZ10" s="149"/>
      <c r="OFA10" s="149"/>
      <c r="OFB10" s="149"/>
      <c r="OFC10" s="149"/>
      <c r="OFD10" s="149"/>
      <c r="OFE10" s="149"/>
      <c r="OFF10" s="149"/>
      <c r="OFG10" s="149"/>
      <c r="OFH10" s="149"/>
      <c r="OFI10" s="149"/>
      <c r="OFJ10" s="149"/>
      <c r="OFK10" s="149"/>
      <c r="OFL10" s="149"/>
      <c r="OFM10" s="149"/>
      <c r="OFN10" s="149"/>
      <c r="OFO10" s="149"/>
      <c r="OFP10" s="149"/>
      <c r="OFQ10" s="149"/>
      <c r="OFR10" s="149"/>
      <c r="OFS10" s="149"/>
      <c r="OFT10" s="149"/>
      <c r="OFU10" s="149"/>
      <c r="OFV10" s="149"/>
      <c r="OFW10" s="149"/>
      <c r="OFX10" s="149"/>
      <c r="OFY10" s="149"/>
      <c r="OFZ10" s="149"/>
      <c r="OGA10" s="149"/>
      <c r="OGB10" s="149"/>
      <c r="OGC10" s="149"/>
      <c r="OGD10" s="149"/>
      <c r="OGE10" s="149"/>
      <c r="OGF10" s="149"/>
      <c r="OGG10" s="149"/>
      <c r="OGH10" s="149"/>
      <c r="OGI10" s="149"/>
      <c r="OGJ10" s="149"/>
      <c r="OGK10" s="149"/>
      <c r="OGL10" s="149"/>
      <c r="OGM10" s="149"/>
      <c r="OGN10" s="149"/>
      <c r="OGO10" s="149"/>
      <c r="OGP10" s="149"/>
      <c r="OGQ10" s="149"/>
      <c r="OGR10" s="149"/>
      <c r="OGS10" s="149"/>
      <c r="OGT10" s="149"/>
      <c r="OGU10" s="149"/>
      <c r="OGV10" s="149"/>
      <c r="OGW10" s="149"/>
      <c r="OGX10" s="149"/>
      <c r="OGY10" s="149"/>
      <c r="OGZ10" s="149"/>
      <c r="OHA10" s="149"/>
      <c r="OHB10" s="149"/>
      <c r="OHC10" s="149"/>
      <c r="OHD10" s="149"/>
      <c r="OHE10" s="149"/>
      <c r="OHF10" s="149"/>
      <c r="OHG10" s="149"/>
      <c r="OHH10" s="149"/>
      <c r="OHI10" s="149"/>
      <c r="OHJ10" s="149"/>
      <c r="OHK10" s="149"/>
      <c r="OHL10" s="149"/>
      <c r="OHM10" s="149"/>
      <c r="OHN10" s="149"/>
      <c r="OHO10" s="149"/>
      <c r="OHP10" s="149"/>
      <c r="OHQ10" s="149"/>
      <c r="OHR10" s="149"/>
      <c r="OHS10" s="149"/>
      <c r="OHT10" s="149"/>
      <c r="OHU10" s="149"/>
      <c r="OHV10" s="149"/>
      <c r="OHW10" s="149"/>
      <c r="OHX10" s="149"/>
      <c r="OHY10" s="149"/>
      <c r="OHZ10" s="149"/>
      <c r="OIA10" s="149"/>
      <c r="OIB10" s="149"/>
      <c r="OIC10" s="149"/>
      <c r="OID10" s="149"/>
      <c r="OIE10" s="149"/>
      <c r="OIF10" s="149"/>
      <c r="OIG10" s="149"/>
      <c r="OIH10" s="149"/>
      <c r="OII10" s="149"/>
      <c r="OIJ10" s="149"/>
      <c r="OIK10" s="149"/>
      <c r="OIL10" s="149"/>
      <c r="OIM10" s="149"/>
      <c r="OIN10" s="149"/>
      <c r="OIO10" s="149"/>
      <c r="OIP10" s="149"/>
      <c r="OIQ10" s="149"/>
      <c r="OIR10" s="149"/>
      <c r="OIS10" s="149"/>
      <c r="OIT10" s="149"/>
      <c r="OIU10" s="149"/>
      <c r="OIV10" s="149"/>
      <c r="OIW10" s="149"/>
      <c r="OIX10" s="149"/>
      <c r="OIY10" s="149"/>
      <c r="OIZ10" s="149"/>
      <c r="OJA10" s="149"/>
      <c r="OJB10" s="149"/>
      <c r="OJC10" s="149"/>
      <c r="OJD10" s="149"/>
      <c r="OJE10" s="149"/>
      <c r="OJF10" s="149"/>
      <c r="OJG10" s="149"/>
      <c r="OJH10" s="149"/>
      <c r="OJI10" s="149"/>
      <c r="OJJ10" s="149"/>
      <c r="OJK10" s="149"/>
      <c r="OJL10" s="149"/>
      <c r="OJM10" s="149"/>
      <c r="OJN10" s="149"/>
      <c r="OJO10" s="149"/>
      <c r="OJP10" s="149"/>
      <c r="OJQ10" s="149"/>
      <c r="OJR10" s="149"/>
      <c r="OJS10" s="149"/>
      <c r="OJT10" s="149"/>
      <c r="OJU10" s="149"/>
      <c r="OJV10" s="149"/>
      <c r="OJW10" s="149"/>
      <c r="OJX10" s="149"/>
      <c r="OJY10" s="149"/>
      <c r="OJZ10" s="149"/>
      <c r="OKA10" s="149"/>
      <c r="OKB10" s="149"/>
      <c r="OKC10" s="149"/>
      <c r="OKD10" s="149"/>
      <c r="OKE10" s="149"/>
      <c r="OKF10" s="149"/>
      <c r="OKG10" s="149"/>
      <c r="OKH10" s="149"/>
      <c r="OKI10" s="149"/>
      <c r="OKJ10" s="149"/>
      <c r="OKK10" s="149"/>
      <c r="OKL10" s="149"/>
      <c r="OKM10" s="149"/>
      <c r="OKN10" s="149"/>
      <c r="OKO10" s="149"/>
      <c r="OKP10" s="149"/>
      <c r="OKQ10" s="149"/>
      <c r="OKR10" s="149"/>
      <c r="OKS10" s="149"/>
      <c r="OKT10" s="149"/>
      <c r="OKU10" s="149"/>
      <c r="OKV10" s="149"/>
      <c r="OKW10" s="149"/>
      <c r="OKX10" s="149"/>
      <c r="OKY10" s="149"/>
      <c r="OKZ10" s="149"/>
      <c r="OLA10" s="149"/>
      <c r="OLB10" s="149"/>
      <c r="OLC10" s="149"/>
      <c r="OLD10" s="149"/>
      <c r="OLE10" s="149"/>
      <c r="OLF10" s="149"/>
      <c r="OLG10" s="149"/>
      <c r="OLH10" s="149"/>
      <c r="OLI10" s="149"/>
      <c r="OLJ10" s="149"/>
      <c r="OLK10" s="149"/>
      <c r="OLL10" s="149"/>
      <c r="OLM10" s="149"/>
      <c r="OLN10" s="149"/>
      <c r="OLO10" s="149"/>
      <c r="OLP10" s="149"/>
      <c r="OLQ10" s="149"/>
      <c r="OLR10" s="149"/>
      <c r="OLS10" s="149"/>
      <c r="OLT10" s="149"/>
      <c r="OLU10" s="149"/>
      <c r="OLV10" s="149"/>
      <c r="OLW10" s="149"/>
      <c r="OLX10" s="149"/>
      <c r="OLY10" s="149"/>
      <c r="OLZ10" s="149"/>
      <c r="OMA10" s="149"/>
      <c r="OMB10" s="149"/>
      <c r="OMC10" s="149"/>
      <c r="OMD10" s="149"/>
      <c r="OME10" s="149"/>
      <c r="OMF10" s="149"/>
      <c r="OMG10" s="149"/>
      <c r="OMH10" s="149"/>
      <c r="OMI10" s="149"/>
      <c r="OMJ10" s="149"/>
      <c r="OMK10" s="149"/>
      <c r="OML10" s="149"/>
      <c r="OMM10" s="149"/>
      <c r="OMN10" s="149"/>
      <c r="OMO10" s="149"/>
      <c r="OMP10" s="149"/>
      <c r="OMQ10" s="149"/>
      <c r="OMR10" s="149"/>
      <c r="OMS10" s="149"/>
      <c r="OMT10" s="149"/>
      <c r="OMU10" s="149"/>
      <c r="OMV10" s="149"/>
      <c r="OMW10" s="149"/>
      <c r="OMX10" s="149"/>
      <c r="OMY10" s="149"/>
      <c r="OMZ10" s="149"/>
      <c r="ONA10" s="149"/>
      <c r="ONB10" s="149"/>
      <c r="ONC10" s="149"/>
      <c r="OND10" s="149"/>
      <c r="ONE10" s="149"/>
      <c r="ONF10" s="149"/>
      <c r="ONG10" s="149"/>
      <c r="ONH10" s="149"/>
      <c r="ONI10" s="149"/>
      <c r="ONJ10" s="149"/>
      <c r="ONK10" s="149"/>
      <c r="ONL10" s="149"/>
      <c r="ONM10" s="149"/>
      <c r="ONN10" s="149"/>
      <c r="ONO10" s="149"/>
      <c r="ONP10" s="149"/>
      <c r="ONQ10" s="149"/>
      <c r="ONR10" s="149"/>
      <c r="ONS10" s="149"/>
      <c r="ONT10" s="149"/>
      <c r="ONU10" s="149"/>
      <c r="ONV10" s="149"/>
      <c r="ONW10" s="149"/>
      <c r="ONX10" s="149"/>
      <c r="ONY10" s="149"/>
      <c r="ONZ10" s="149"/>
      <c r="OOA10" s="149"/>
      <c r="OOB10" s="149"/>
      <c r="OOC10" s="149"/>
      <c r="OOD10" s="149"/>
      <c r="OOE10" s="149"/>
      <c r="OOF10" s="149"/>
      <c r="OOG10" s="149"/>
      <c r="OOH10" s="149"/>
      <c r="OOI10" s="149"/>
      <c r="OOJ10" s="149"/>
      <c r="OOK10" s="149"/>
      <c r="OOL10" s="149"/>
      <c r="OOM10" s="149"/>
      <c r="OON10" s="149"/>
      <c r="OOO10" s="149"/>
      <c r="OOP10" s="149"/>
      <c r="OOQ10" s="149"/>
      <c r="OOR10" s="149"/>
      <c r="OOS10" s="149"/>
      <c r="OOT10" s="149"/>
      <c r="OOU10" s="149"/>
      <c r="OOV10" s="149"/>
      <c r="OOW10" s="149"/>
      <c r="OOX10" s="149"/>
      <c r="OOY10" s="149"/>
      <c r="OOZ10" s="149"/>
      <c r="OPA10" s="149"/>
      <c r="OPB10" s="149"/>
      <c r="OPC10" s="149"/>
      <c r="OPD10" s="149"/>
      <c r="OPE10" s="149"/>
      <c r="OPF10" s="149"/>
      <c r="OPG10" s="149"/>
      <c r="OPH10" s="149"/>
      <c r="OPI10" s="149"/>
      <c r="OPJ10" s="149"/>
      <c r="OPK10" s="149"/>
      <c r="OPL10" s="149"/>
      <c r="OPM10" s="149"/>
      <c r="OPN10" s="149"/>
      <c r="OPO10" s="149"/>
      <c r="OPP10" s="149"/>
      <c r="OPQ10" s="149"/>
      <c r="OPR10" s="149"/>
      <c r="OPS10" s="149"/>
      <c r="OPT10" s="149"/>
      <c r="OPU10" s="149"/>
      <c r="OPV10" s="149"/>
      <c r="OPW10" s="149"/>
      <c r="OPX10" s="149"/>
      <c r="OPY10" s="149"/>
      <c r="OPZ10" s="149"/>
      <c r="OQA10" s="149"/>
      <c r="OQB10" s="149"/>
      <c r="OQC10" s="149"/>
      <c r="OQD10" s="149"/>
      <c r="OQE10" s="149"/>
      <c r="OQF10" s="149"/>
      <c r="OQG10" s="149"/>
      <c r="OQH10" s="149"/>
      <c r="OQI10" s="149"/>
      <c r="OQJ10" s="149"/>
      <c r="OQK10" s="149"/>
      <c r="OQL10" s="149"/>
      <c r="OQM10" s="149"/>
      <c r="OQN10" s="149"/>
      <c r="OQO10" s="149"/>
      <c r="OQP10" s="149"/>
      <c r="OQQ10" s="149"/>
      <c r="OQR10" s="149"/>
      <c r="OQS10" s="149"/>
      <c r="OQT10" s="149"/>
      <c r="OQU10" s="149"/>
      <c r="OQV10" s="149"/>
      <c r="OQW10" s="149"/>
      <c r="OQX10" s="149"/>
      <c r="OQY10" s="149"/>
      <c r="OQZ10" s="149"/>
      <c r="ORA10" s="149"/>
      <c r="ORB10" s="149"/>
      <c r="ORC10" s="149"/>
      <c r="ORD10" s="149"/>
      <c r="ORE10" s="149"/>
      <c r="ORF10" s="149"/>
      <c r="ORG10" s="149"/>
      <c r="ORH10" s="149"/>
      <c r="ORI10" s="149"/>
      <c r="ORJ10" s="149"/>
      <c r="ORK10" s="149"/>
      <c r="ORL10" s="149"/>
      <c r="ORM10" s="149"/>
      <c r="ORN10" s="149"/>
      <c r="ORO10" s="149"/>
      <c r="ORP10" s="149"/>
      <c r="ORQ10" s="149"/>
      <c r="ORR10" s="149"/>
      <c r="ORS10" s="149"/>
      <c r="ORT10" s="149"/>
      <c r="ORU10" s="149"/>
      <c r="ORV10" s="149"/>
      <c r="ORW10" s="149"/>
      <c r="ORX10" s="149"/>
      <c r="ORY10" s="149"/>
      <c r="ORZ10" s="149"/>
      <c r="OSA10" s="149"/>
      <c r="OSB10" s="149"/>
      <c r="OSC10" s="149"/>
      <c r="OSD10" s="149"/>
      <c r="OSE10" s="149"/>
      <c r="OSF10" s="149"/>
      <c r="OSG10" s="149"/>
      <c r="OSH10" s="149"/>
      <c r="OSI10" s="149"/>
      <c r="OSJ10" s="149"/>
      <c r="OSK10" s="149"/>
      <c r="OSL10" s="149"/>
      <c r="OSM10" s="149"/>
      <c r="OSN10" s="149"/>
      <c r="OSO10" s="149"/>
      <c r="OSP10" s="149"/>
      <c r="OSQ10" s="149"/>
      <c r="OSR10" s="149"/>
      <c r="OSS10" s="149"/>
      <c r="OST10" s="149"/>
      <c r="OSU10" s="149"/>
      <c r="OSV10" s="149"/>
      <c r="OSW10" s="149"/>
      <c r="OSX10" s="149"/>
      <c r="OSY10" s="149"/>
      <c r="OSZ10" s="149"/>
      <c r="OTA10" s="149"/>
      <c r="OTB10" s="149"/>
      <c r="OTC10" s="149"/>
      <c r="OTD10" s="149"/>
      <c r="OTE10" s="149"/>
      <c r="OTF10" s="149"/>
      <c r="OTG10" s="149"/>
      <c r="OTH10" s="149"/>
      <c r="OTI10" s="149"/>
      <c r="OTJ10" s="149"/>
      <c r="OTK10" s="149"/>
      <c r="OTL10" s="149"/>
      <c r="OTM10" s="149"/>
      <c r="OTN10" s="149"/>
      <c r="OTO10" s="149"/>
      <c r="OTP10" s="149"/>
      <c r="OTQ10" s="149"/>
      <c r="OTR10" s="149"/>
      <c r="OTS10" s="149"/>
      <c r="OTT10" s="149"/>
      <c r="OTU10" s="149"/>
      <c r="OTV10" s="149"/>
      <c r="OTW10" s="149"/>
      <c r="OTX10" s="149"/>
      <c r="OTY10" s="149"/>
      <c r="OTZ10" s="149"/>
      <c r="OUA10" s="149"/>
      <c r="OUB10" s="149"/>
      <c r="OUC10" s="149"/>
      <c r="OUD10" s="149"/>
      <c r="OUE10" s="149"/>
      <c r="OUF10" s="149"/>
      <c r="OUG10" s="149"/>
      <c r="OUH10" s="149"/>
      <c r="OUI10" s="149"/>
      <c r="OUJ10" s="149"/>
      <c r="OUK10" s="149"/>
      <c r="OUL10" s="149"/>
      <c r="OUM10" s="149"/>
      <c r="OUN10" s="149"/>
      <c r="OUO10" s="149"/>
      <c r="OUP10" s="149"/>
      <c r="OUQ10" s="149"/>
      <c r="OUR10" s="149"/>
      <c r="OUS10" s="149"/>
      <c r="OUT10" s="149"/>
      <c r="OUU10" s="149"/>
      <c r="OUV10" s="149"/>
      <c r="OUW10" s="149"/>
      <c r="OUX10" s="149"/>
      <c r="OUY10" s="149"/>
      <c r="OUZ10" s="149"/>
      <c r="OVA10" s="149"/>
      <c r="OVB10" s="149"/>
      <c r="OVC10" s="149"/>
      <c r="OVD10" s="149"/>
      <c r="OVE10" s="149"/>
      <c r="OVF10" s="149"/>
      <c r="OVG10" s="149"/>
      <c r="OVH10" s="149"/>
      <c r="OVI10" s="149"/>
      <c r="OVJ10" s="149"/>
      <c r="OVK10" s="149"/>
      <c r="OVL10" s="149"/>
      <c r="OVM10" s="149"/>
      <c r="OVN10" s="149"/>
      <c r="OVO10" s="149"/>
      <c r="OVP10" s="149"/>
      <c r="OVQ10" s="149"/>
      <c r="OVR10" s="149"/>
      <c r="OVS10" s="149"/>
      <c r="OVT10" s="149"/>
      <c r="OVU10" s="149"/>
      <c r="OVV10" s="149"/>
      <c r="OVW10" s="149"/>
      <c r="OVX10" s="149"/>
      <c r="OVY10" s="149"/>
      <c r="OVZ10" s="149"/>
      <c r="OWA10" s="149"/>
      <c r="OWB10" s="149"/>
      <c r="OWC10" s="149"/>
      <c r="OWD10" s="149"/>
      <c r="OWE10" s="149"/>
      <c r="OWF10" s="149"/>
      <c r="OWG10" s="149"/>
      <c r="OWH10" s="149"/>
      <c r="OWI10" s="149"/>
      <c r="OWJ10" s="149"/>
      <c r="OWK10" s="149"/>
      <c r="OWL10" s="149"/>
      <c r="OWM10" s="149"/>
      <c r="OWN10" s="149"/>
      <c r="OWO10" s="149"/>
      <c r="OWP10" s="149"/>
      <c r="OWQ10" s="149"/>
      <c r="OWR10" s="149"/>
      <c r="OWS10" s="149"/>
      <c r="OWT10" s="149"/>
      <c r="OWU10" s="149"/>
      <c r="OWV10" s="149"/>
      <c r="OWW10" s="149"/>
      <c r="OWX10" s="149"/>
      <c r="OWY10" s="149"/>
      <c r="OWZ10" s="149"/>
      <c r="OXA10" s="149"/>
      <c r="OXB10" s="149"/>
      <c r="OXC10" s="149"/>
      <c r="OXD10" s="149"/>
      <c r="OXE10" s="149"/>
      <c r="OXF10" s="149"/>
      <c r="OXG10" s="149"/>
      <c r="OXH10" s="149"/>
      <c r="OXI10" s="149"/>
      <c r="OXJ10" s="149"/>
      <c r="OXK10" s="149"/>
      <c r="OXL10" s="149"/>
      <c r="OXM10" s="149"/>
      <c r="OXN10" s="149"/>
      <c r="OXO10" s="149"/>
      <c r="OXP10" s="149"/>
      <c r="OXQ10" s="149"/>
      <c r="OXR10" s="149"/>
      <c r="OXS10" s="149"/>
      <c r="OXT10" s="149"/>
      <c r="OXU10" s="149"/>
      <c r="OXV10" s="149"/>
      <c r="OXW10" s="149"/>
      <c r="OXX10" s="149"/>
      <c r="OXY10" s="149"/>
      <c r="OXZ10" s="149"/>
      <c r="OYA10" s="149"/>
      <c r="OYB10" s="149"/>
      <c r="OYC10" s="149"/>
      <c r="OYD10" s="149"/>
      <c r="OYE10" s="149"/>
      <c r="OYF10" s="149"/>
      <c r="OYG10" s="149"/>
      <c r="OYH10" s="149"/>
      <c r="OYI10" s="149"/>
      <c r="OYJ10" s="149"/>
      <c r="OYK10" s="149"/>
      <c r="OYL10" s="149"/>
      <c r="OYM10" s="149"/>
      <c r="OYN10" s="149"/>
      <c r="OYO10" s="149"/>
      <c r="OYP10" s="149"/>
      <c r="OYQ10" s="149"/>
      <c r="OYR10" s="149"/>
      <c r="OYS10" s="149"/>
      <c r="OYT10" s="149"/>
      <c r="OYU10" s="149"/>
      <c r="OYV10" s="149"/>
      <c r="OYW10" s="149"/>
      <c r="OYX10" s="149"/>
      <c r="OYY10" s="149"/>
      <c r="OYZ10" s="149"/>
      <c r="OZA10" s="149"/>
      <c r="OZB10" s="149"/>
      <c r="OZC10" s="149"/>
      <c r="OZD10" s="149"/>
      <c r="OZE10" s="149"/>
      <c r="OZF10" s="149"/>
      <c r="OZG10" s="149"/>
      <c r="OZH10" s="149"/>
      <c r="OZI10" s="149"/>
      <c r="OZJ10" s="149"/>
      <c r="OZK10" s="149"/>
      <c r="OZL10" s="149"/>
      <c r="OZM10" s="149"/>
      <c r="OZN10" s="149"/>
      <c r="OZO10" s="149"/>
      <c r="OZP10" s="149"/>
      <c r="OZQ10" s="149"/>
      <c r="OZR10" s="149"/>
      <c r="OZS10" s="149"/>
      <c r="OZT10" s="149"/>
      <c r="OZU10" s="149"/>
      <c r="OZV10" s="149"/>
      <c r="OZW10" s="149"/>
      <c r="OZX10" s="149"/>
      <c r="OZY10" s="149"/>
      <c r="OZZ10" s="149"/>
      <c r="PAA10" s="149"/>
      <c r="PAB10" s="149"/>
      <c r="PAC10" s="149"/>
      <c r="PAD10" s="149"/>
      <c r="PAE10" s="149"/>
      <c r="PAF10" s="149"/>
      <c r="PAG10" s="149"/>
      <c r="PAH10" s="149"/>
      <c r="PAI10" s="149"/>
      <c r="PAJ10" s="149"/>
      <c r="PAK10" s="149"/>
      <c r="PAL10" s="149"/>
      <c r="PAM10" s="149"/>
      <c r="PAN10" s="149"/>
      <c r="PAO10" s="149"/>
      <c r="PAP10" s="149"/>
      <c r="PAQ10" s="149"/>
      <c r="PAR10" s="149"/>
      <c r="PAS10" s="149"/>
      <c r="PAT10" s="149"/>
      <c r="PAU10" s="149"/>
      <c r="PAV10" s="149"/>
      <c r="PAW10" s="149"/>
      <c r="PAX10" s="149"/>
      <c r="PAY10" s="149"/>
      <c r="PAZ10" s="149"/>
      <c r="PBA10" s="149"/>
      <c r="PBB10" s="149"/>
      <c r="PBC10" s="149"/>
      <c r="PBD10" s="149"/>
      <c r="PBE10" s="149"/>
      <c r="PBF10" s="149"/>
      <c r="PBG10" s="149"/>
      <c r="PBH10" s="149"/>
      <c r="PBI10" s="149"/>
      <c r="PBJ10" s="149"/>
      <c r="PBK10" s="149"/>
      <c r="PBL10" s="149"/>
      <c r="PBM10" s="149"/>
      <c r="PBN10" s="149"/>
      <c r="PBO10" s="149"/>
      <c r="PBP10" s="149"/>
      <c r="PBQ10" s="149"/>
      <c r="PBR10" s="149"/>
      <c r="PBS10" s="149"/>
      <c r="PBT10" s="149"/>
      <c r="PBU10" s="149"/>
      <c r="PBV10" s="149"/>
      <c r="PBW10" s="149"/>
      <c r="PBX10" s="149"/>
      <c r="PBY10" s="149"/>
      <c r="PBZ10" s="149"/>
      <c r="PCA10" s="149"/>
      <c r="PCB10" s="149"/>
      <c r="PCC10" s="149"/>
      <c r="PCD10" s="149"/>
      <c r="PCE10" s="149"/>
      <c r="PCF10" s="149"/>
      <c r="PCG10" s="149"/>
      <c r="PCH10" s="149"/>
      <c r="PCI10" s="149"/>
      <c r="PCJ10" s="149"/>
      <c r="PCK10" s="149"/>
      <c r="PCL10" s="149"/>
      <c r="PCM10" s="149"/>
      <c r="PCN10" s="149"/>
      <c r="PCO10" s="149"/>
      <c r="PCP10" s="149"/>
      <c r="PCQ10" s="149"/>
      <c r="PCR10" s="149"/>
      <c r="PCS10" s="149"/>
      <c r="PCT10" s="149"/>
      <c r="PCU10" s="149"/>
      <c r="PCV10" s="149"/>
      <c r="PCW10" s="149"/>
      <c r="PCX10" s="149"/>
      <c r="PCY10" s="149"/>
      <c r="PCZ10" s="149"/>
      <c r="PDA10" s="149"/>
      <c r="PDB10" s="149"/>
      <c r="PDC10" s="149"/>
      <c r="PDD10" s="149"/>
      <c r="PDE10" s="149"/>
      <c r="PDF10" s="149"/>
      <c r="PDG10" s="149"/>
      <c r="PDH10" s="149"/>
      <c r="PDI10" s="149"/>
      <c r="PDJ10" s="149"/>
      <c r="PDK10" s="149"/>
      <c r="PDL10" s="149"/>
      <c r="PDM10" s="149"/>
      <c r="PDN10" s="149"/>
      <c r="PDO10" s="149"/>
      <c r="PDP10" s="149"/>
      <c r="PDQ10" s="149"/>
      <c r="PDR10" s="149"/>
      <c r="PDS10" s="149"/>
      <c r="PDT10" s="149"/>
      <c r="PDU10" s="149"/>
      <c r="PDV10" s="149"/>
      <c r="PDW10" s="149"/>
      <c r="PDX10" s="149"/>
      <c r="PDY10" s="149"/>
      <c r="PDZ10" s="149"/>
      <c r="PEA10" s="149"/>
      <c r="PEB10" s="149"/>
      <c r="PEC10" s="149"/>
      <c r="PED10" s="149"/>
      <c r="PEE10" s="149"/>
      <c r="PEF10" s="149"/>
      <c r="PEG10" s="149"/>
      <c r="PEH10" s="149"/>
      <c r="PEI10" s="149"/>
      <c r="PEJ10" s="149"/>
      <c r="PEK10" s="149"/>
      <c r="PEL10" s="149"/>
      <c r="PEM10" s="149"/>
      <c r="PEN10" s="149"/>
      <c r="PEO10" s="149"/>
      <c r="PEP10" s="149"/>
      <c r="PEQ10" s="149"/>
      <c r="PER10" s="149"/>
      <c r="PES10" s="149"/>
      <c r="PET10" s="149"/>
      <c r="PEU10" s="149"/>
      <c r="PEV10" s="149"/>
      <c r="PEW10" s="149"/>
      <c r="PEX10" s="149"/>
      <c r="PEY10" s="149"/>
      <c r="PEZ10" s="149"/>
      <c r="PFA10" s="149"/>
      <c r="PFB10" s="149"/>
      <c r="PFC10" s="149"/>
      <c r="PFD10" s="149"/>
      <c r="PFE10" s="149"/>
      <c r="PFF10" s="149"/>
      <c r="PFG10" s="149"/>
      <c r="PFH10" s="149"/>
      <c r="PFI10" s="149"/>
      <c r="PFJ10" s="149"/>
      <c r="PFK10" s="149"/>
      <c r="PFL10" s="149"/>
      <c r="PFM10" s="149"/>
      <c r="PFN10" s="149"/>
      <c r="PFO10" s="149"/>
      <c r="PFP10" s="149"/>
      <c r="PFQ10" s="149"/>
      <c r="PFR10" s="149"/>
      <c r="PFS10" s="149"/>
      <c r="PFT10" s="149"/>
      <c r="PFU10" s="149"/>
      <c r="PFV10" s="149"/>
      <c r="PFW10" s="149"/>
      <c r="PFX10" s="149"/>
      <c r="PFY10" s="149"/>
      <c r="PFZ10" s="149"/>
      <c r="PGA10" s="149"/>
      <c r="PGB10" s="149"/>
      <c r="PGC10" s="149"/>
      <c r="PGD10" s="149"/>
      <c r="PGE10" s="149"/>
      <c r="PGF10" s="149"/>
      <c r="PGG10" s="149"/>
      <c r="PGH10" s="149"/>
      <c r="PGI10" s="149"/>
      <c r="PGJ10" s="149"/>
      <c r="PGK10" s="149"/>
      <c r="PGL10" s="149"/>
      <c r="PGM10" s="149"/>
      <c r="PGN10" s="149"/>
      <c r="PGO10" s="149"/>
      <c r="PGP10" s="149"/>
      <c r="PGQ10" s="149"/>
      <c r="PGR10" s="149"/>
      <c r="PGS10" s="149"/>
      <c r="PGT10" s="149"/>
      <c r="PGU10" s="149"/>
      <c r="PGV10" s="149"/>
      <c r="PGW10" s="149"/>
      <c r="PGX10" s="149"/>
      <c r="PGY10" s="149"/>
      <c r="PGZ10" s="149"/>
      <c r="PHA10" s="149"/>
      <c r="PHB10" s="149"/>
      <c r="PHC10" s="149"/>
      <c r="PHD10" s="149"/>
      <c r="PHE10" s="149"/>
      <c r="PHF10" s="149"/>
      <c r="PHG10" s="149"/>
      <c r="PHH10" s="149"/>
      <c r="PHI10" s="149"/>
      <c r="PHJ10" s="149"/>
      <c r="PHK10" s="149"/>
      <c r="PHL10" s="149"/>
      <c r="PHM10" s="149"/>
      <c r="PHN10" s="149"/>
      <c r="PHO10" s="149"/>
      <c r="PHP10" s="149"/>
      <c r="PHQ10" s="149"/>
      <c r="PHR10" s="149"/>
      <c r="PHS10" s="149"/>
      <c r="PHT10" s="149"/>
      <c r="PHU10" s="149"/>
      <c r="PHV10" s="149"/>
      <c r="PHW10" s="149"/>
      <c r="PHX10" s="149"/>
      <c r="PHY10" s="149"/>
      <c r="PHZ10" s="149"/>
      <c r="PIA10" s="149"/>
      <c r="PIB10" s="149"/>
      <c r="PIC10" s="149"/>
      <c r="PID10" s="149"/>
      <c r="PIE10" s="149"/>
      <c r="PIF10" s="149"/>
      <c r="PIG10" s="149"/>
      <c r="PIH10" s="149"/>
      <c r="PII10" s="149"/>
      <c r="PIJ10" s="149"/>
      <c r="PIK10" s="149"/>
      <c r="PIL10" s="149"/>
      <c r="PIM10" s="149"/>
      <c r="PIN10" s="149"/>
      <c r="PIO10" s="149"/>
      <c r="PIP10" s="149"/>
      <c r="PIQ10" s="149"/>
      <c r="PIR10" s="149"/>
      <c r="PIS10" s="149"/>
      <c r="PIT10" s="149"/>
      <c r="PIU10" s="149"/>
      <c r="PIV10" s="149"/>
      <c r="PIW10" s="149"/>
      <c r="PIX10" s="149"/>
      <c r="PIY10" s="149"/>
      <c r="PIZ10" s="149"/>
      <c r="PJA10" s="149"/>
      <c r="PJB10" s="149"/>
      <c r="PJC10" s="149"/>
      <c r="PJD10" s="149"/>
      <c r="PJE10" s="149"/>
      <c r="PJF10" s="149"/>
      <c r="PJG10" s="149"/>
      <c r="PJH10" s="149"/>
      <c r="PJI10" s="149"/>
      <c r="PJJ10" s="149"/>
      <c r="PJK10" s="149"/>
      <c r="PJL10" s="149"/>
      <c r="PJM10" s="149"/>
      <c r="PJN10" s="149"/>
      <c r="PJO10" s="149"/>
      <c r="PJP10" s="149"/>
      <c r="PJQ10" s="149"/>
      <c r="PJR10" s="149"/>
      <c r="PJS10" s="149"/>
      <c r="PJT10" s="149"/>
      <c r="PJU10" s="149"/>
      <c r="PJV10" s="149"/>
      <c r="PJW10" s="149"/>
      <c r="PJX10" s="149"/>
      <c r="PJY10" s="149"/>
      <c r="PJZ10" s="149"/>
      <c r="PKA10" s="149"/>
      <c r="PKB10" s="149"/>
      <c r="PKC10" s="149"/>
      <c r="PKD10" s="149"/>
      <c r="PKE10" s="149"/>
      <c r="PKF10" s="149"/>
      <c r="PKG10" s="149"/>
      <c r="PKH10" s="149"/>
      <c r="PKI10" s="149"/>
      <c r="PKJ10" s="149"/>
      <c r="PKK10" s="149"/>
      <c r="PKL10" s="149"/>
      <c r="PKM10" s="149"/>
      <c r="PKN10" s="149"/>
      <c r="PKO10" s="149"/>
      <c r="PKP10" s="149"/>
      <c r="PKQ10" s="149"/>
      <c r="PKR10" s="149"/>
      <c r="PKS10" s="149"/>
      <c r="PKT10" s="149"/>
      <c r="PKU10" s="149"/>
      <c r="PKV10" s="149"/>
      <c r="PKW10" s="149"/>
      <c r="PKX10" s="149"/>
      <c r="PKY10" s="149"/>
      <c r="PKZ10" s="149"/>
      <c r="PLA10" s="149"/>
      <c r="PLB10" s="149"/>
      <c r="PLC10" s="149"/>
      <c r="PLD10" s="149"/>
      <c r="PLE10" s="149"/>
      <c r="PLF10" s="149"/>
      <c r="PLG10" s="149"/>
      <c r="PLH10" s="149"/>
      <c r="PLI10" s="149"/>
      <c r="PLJ10" s="149"/>
      <c r="PLK10" s="149"/>
      <c r="PLL10" s="149"/>
      <c r="PLM10" s="149"/>
      <c r="PLN10" s="149"/>
      <c r="PLO10" s="149"/>
      <c r="PLP10" s="149"/>
      <c r="PLQ10" s="149"/>
      <c r="PLR10" s="149"/>
      <c r="PLS10" s="149"/>
      <c r="PLT10" s="149"/>
      <c r="PLU10" s="149"/>
      <c r="PLV10" s="149"/>
      <c r="PLW10" s="149"/>
      <c r="PLX10" s="149"/>
      <c r="PLY10" s="149"/>
      <c r="PLZ10" s="149"/>
      <c r="PMA10" s="149"/>
      <c r="PMB10" s="149"/>
      <c r="PMC10" s="149"/>
      <c r="PMD10" s="149"/>
      <c r="PME10" s="149"/>
      <c r="PMF10" s="149"/>
      <c r="PMG10" s="149"/>
      <c r="PMH10" s="149"/>
      <c r="PMI10" s="149"/>
      <c r="PMJ10" s="149"/>
      <c r="PMK10" s="149"/>
      <c r="PML10" s="149"/>
      <c r="PMM10" s="149"/>
      <c r="PMN10" s="149"/>
      <c r="PMO10" s="149"/>
      <c r="PMP10" s="149"/>
      <c r="PMQ10" s="149"/>
      <c r="PMR10" s="149"/>
      <c r="PMS10" s="149"/>
      <c r="PMT10" s="149"/>
      <c r="PMU10" s="149"/>
      <c r="PMV10" s="149"/>
      <c r="PMW10" s="149"/>
      <c r="PMX10" s="149"/>
      <c r="PMY10" s="149"/>
      <c r="PMZ10" s="149"/>
      <c r="PNA10" s="149"/>
      <c r="PNB10" s="149"/>
      <c r="PNC10" s="149"/>
      <c r="PND10" s="149"/>
      <c r="PNE10" s="149"/>
      <c r="PNF10" s="149"/>
      <c r="PNG10" s="149"/>
      <c r="PNH10" s="149"/>
      <c r="PNI10" s="149"/>
      <c r="PNJ10" s="149"/>
      <c r="PNK10" s="149"/>
      <c r="PNL10" s="149"/>
      <c r="PNM10" s="149"/>
      <c r="PNN10" s="149"/>
      <c r="PNO10" s="149"/>
      <c r="PNP10" s="149"/>
      <c r="PNQ10" s="149"/>
      <c r="PNR10" s="149"/>
      <c r="PNS10" s="149"/>
      <c r="PNT10" s="149"/>
      <c r="PNU10" s="149"/>
      <c r="PNV10" s="149"/>
      <c r="PNW10" s="149"/>
      <c r="PNX10" s="149"/>
      <c r="PNY10" s="149"/>
      <c r="PNZ10" s="149"/>
      <c r="POA10" s="149"/>
      <c r="POB10" s="149"/>
      <c r="POC10" s="149"/>
      <c r="POD10" s="149"/>
      <c r="POE10" s="149"/>
      <c r="POF10" s="149"/>
      <c r="POG10" s="149"/>
      <c r="POH10" s="149"/>
      <c r="POI10" s="149"/>
      <c r="POJ10" s="149"/>
      <c r="POK10" s="149"/>
      <c r="POL10" s="149"/>
      <c r="POM10" s="149"/>
      <c r="PON10" s="149"/>
      <c r="POO10" s="149"/>
      <c r="POP10" s="149"/>
      <c r="POQ10" s="149"/>
      <c r="POR10" s="149"/>
      <c r="POS10" s="149"/>
      <c r="POT10" s="149"/>
      <c r="POU10" s="149"/>
      <c r="POV10" s="149"/>
      <c r="POW10" s="149"/>
      <c r="POX10" s="149"/>
      <c r="POY10" s="149"/>
      <c r="POZ10" s="149"/>
      <c r="PPA10" s="149"/>
      <c r="PPB10" s="149"/>
      <c r="PPC10" s="149"/>
      <c r="PPD10" s="149"/>
      <c r="PPE10" s="149"/>
      <c r="PPF10" s="149"/>
      <c r="PPG10" s="149"/>
      <c r="PPH10" s="149"/>
      <c r="PPI10" s="149"/>
      <c r="PPJ10" s="149"/>
      <c r="PPK10" s="149"/>
      <c r="PPL10" s="149"/>
      <c r="PPM10" s="149"/>
      <c r="PPN10" s="149"/>
      <c r="PPO10" s="149"/>
      <c r="PPP10" s="149"/>
      <c r="PPQ10" s="149"/>
      <c r="PPR10" s="149"/>
      <c r="PPS10" s="149"/>
      <c r="PPT10" s="149"/>
      <c r="PPU10" s="149"/>
      <c r="PPV10" s="149"/>
      <c r="PPW10" s="149"/>
      <c r="PPX10" s="149"/>
      <c r="PPY10" s="149"/>
      <c r="PPZ10" s="149"/>
      <c r="PQA10" s="149"/>
      <c r="PQB10" s="149"/>
      <c r="PQC10" s="149"/>
      <c r="PQD10" s="149"/>
      <c r="PQE10" s="149"/>
      <c r="PQF10" s="149"/>
      <c r="PQG10" s="149"/>
      <c r="PQH10" s="149"/>
      <c r="PQI10" s="149"/>
      <c r="PQJ10" s="149"/>
      <c r="PQK10" s="149"/>
      <c r="PQL10" s="149"/>
      <c r="PQM10" s="149"/>
      <c r="PQN10" s="149"/>
      <c r="PQO10" s="149"/>
      <c r="PQP10" s="149"/>
      <c r="PQQ10" s="149"/>
      <c r="PQR10" s="149"/>
      <c r="PQS10" s="149"/>
      <c r="PQT10" s="149"/>
      <c r="PQU10" s="149"/>
      <c r="PQV10" s="149"/>
      <c r="PQW10" s="149"/>
      <c r="PQX10" s="149"/>
      <c r="PQY10" s="149"/>
      <c r="PQZ10" s="149"/>
      <c r="PRA10" s="149"/>
      <c r="PRB10" s="149"/>
      <c r="PRC10" s="149"/>
      <c r="PRD10" s="149"/>
      <c r="PRE10" s="149"/>
      <c r="PRF10" s="149"/>
      <c r="PRG10" s="149"/>
      <c r="PRH10" s="149"/>
      <c r="PRI10" s="149"/>
      <c r="PRJ10" s="149"/>
      <c r="PRK10" s="149"/>
      <c r="PRL10" s="149"/>
      <c r="PRM10" s="149"/>
      <c r="PRN10" s="149"/>
      <c r="PRO10" s="149"/>
      <c r="PRP10" s="149"/>
      <c r="PRQ10" s="149"/>
      <c r="PRR10" s="149"/>
      <c r="PRS10" s="149"/>
      <c r="PRT10" s="149"/>
      <c r="PRU10" s="149"/>
      <c r="PRV10" s="149"/>
      <c r="PRW10" s="149"/>
      <c r="PRX10" s="149"/>
      <c r="PRY10" s="149"/>
      <c r="PRZ10" s="149"/>
      <c r="PSA10" s="149"/>
      <c r="PSB10" s="149"/>
      <c r="PSC10" s="149"/>
      <c r="PSD10" s="149"/>
      <c r="PSE10" s="149"/>
      <c r="PSF10" s="149"/>
      <c r="PSG10" s="149"/>
      <c r="PSH10" s="149"/>
      <c r="PSI10" s="149"/>
      <c r="PSJ10" s="149"/>
      <c r="PSK10" s="149"/>
      <c r="PSL10" s="149"/>
      <c r="PSM10" s="149"/>
      <c r="PSN10" s="149"/>
      <c r="PSO10" s="149"/>
      <c r="PSP10" s="149"/>
      <c r="PSQ10" s="149"/>
      <c r="PSR10" s="149"/>
      <c r="PSS10" s="149"/>
      <c r="PST10" s="149"/>
      <c r="PSU10" s="149"/>
      <c r="PSV10" s="149"/>
      <c r="PSW10" s="149"/>
      <c r="PSX10" s="149"/>
      <c r="PSY10" s="149"/>
      <c r="PSZ10" s="149"/>
      <c r="PTA10" s="149"/>
      <c r="PTB10" s="149"/>
      <c r="PTC10" s="149"/>
      <c r="PTD10" s="149"/>
      <c r="PTE10" s="149"/>
      <c r="PTF10" s="149"/>
      <c r="PTG10" s="149"/>
      <c r="PTH10" s="149"/>
      <c r="PTI10" s="149"/>
      <c r="PTJ10" s="149"/>
      <c r="PTK10" s="149"/>
      <c r="PTL10" s="149"/>
      <c r="PTM10" s="149"/>
      <c r="PTN10" s="149"/>
      <c r="PTO10" s="149"/>
      <c r="PTP10" s="149"/>
      <c r="PTQ10" s="149"/>
      <c r="PTR10" s="149"/>
      <c r="PTS10" s="149"/>
      <c r="PTT10" s="149"/>
      <c r="PTU10" s="149"/>
      <c r="PTV10" s="149"/>
      <c r="PTW10" s="149"/>
      <c r="PTX10" s="149"/>
      <c r="PTY10" s="149"/>
      <c r="PTZ10" s="149"/>
      <c r="PUA10" s="149"/>
      <c r="PUB10" s="149"/>
      <c r="PUC10" s="149"/>
      <c r="PUD10" s="149"/>
      <c r="PUE10" s="149"/>
      <c r="PUF10" s="149"/>
      <c r="PUG10" s="149"/>
      <c r="PUH10" s="149"/>
      <c r="PUI10" s="149"/>
      <c r="PUJ10" s="149"/>
      <c r="PUK10" s="149"/>
      <c r="PUL10" s="149"/>
      <c r="PUM10" s="149"/>
      <c r="PUN10" s="149"/>
      <c r="PUO10" s="149"/>
      <c r="PUP10" s="149"/>
      <c r="PUQ10" s="149"/>
      <c r="PUR10" s="149"/>
      <c r="PUS10" s="149"/>
      <c r="PUT10" s="149"/>
      <c r="PUU10" s="149"/>
      <c r="PUV10" s="149"/>
      <c r="PUW10" s="149"/>
      <c r="PUX10" s="149"/>
      <c r="PUY10" s="149"/>
      <c r="PUZ10" s="149"/>
      <c r="PVA10" s="149"/>
      <c r="PVB10" s="149"/>
      <c r="PVC10" s="149"/>
      <c r="PVD10" s="149"/>
      <c r="PVE10" s="149"/>
      <c r="PVF10" s="149"/>
      <c r="PVG10" s="149"/>
      <c r="PVH10" s="149"/>
      <c r="PVI10" s="149"/>
      <c r="PVJ10" s="149"/>
      <c r="PVK10" s="149"/>
      <c r="PVL10" s="149"/>
      <c r="PVM10" s="149"/>
      <c r="PVN10" s="149"/>
      <c r="PVO10" s="149"/>
      <c r="PVP10" s="149"/>
      <c r="PVQ10" s="149"/>
      <c r="PVR10" s="149"/>
      <c r="PVS10" s="149"/>
      <c r="PVT10" s="149"/>
      <c r="PVU10" s="149"/>
      <c r="PVV10" s="149"/>
      <c r="PVW10" s="149"/>
      <c r="PVX10" s="149"/>
      <c r="PVY10" s="149"/>
      <c r="PVZ10" s="149"/>
      <c r="PWA10" s="149"/>
      <c r="PWB10" s="149"/>
      <c r="PWC10" s="149"/>
      <c r="PWD10" s="149"/>
      <c r="PWE10" s="149"/>
      <c r="PWF10" s="149"/>
      <c r="PWG10" s="149"/>
      <c r="PWH10" s="149"/>
      <c r="PWI10" s="149"/>
      <c r="PWJ10" s="149"/>
      <c r="PWK10" s="149"/>
      <c r="PWL10" s="149"/>
      <c r="PWM10" s="149"/>
      <c r="PWN10" s="149"/>
      <c r="PWO10" s="149"/>
      <c r="PWP10" s="149"/>
      <c r="PWQ10" s="149"/>
      <c r="PWR10" s="149"/>
      <c r="PWS10" s="149"/>
      <c r="PWT10" s="149"/>
      <c r="PWU10" s="149"/>
      <c r="PWV10" s="149"/>
      <c r="PWW10" s="149"/>
      <c r="PWX10" s="149"/>
      <c r="PWY10" s="149"/>
      <c r="PWZ10" s="149"/>
      <c r="PXA10" s="149"/>
      <c r="PXB10" s="149"/>
      <c r="PXC10" s="149"/>
      <c r="PXD10" s="149"/>
      <c r="PXE10" s="149"/>
      <c r="PXF10" s="149"/>
      <c r="PXG10" s="149"/>
      <c r="PXH10" s="149"/>
      <c r="PXI10" s="149"/>
      <c r="PXJ10" s="149"/>
      <c r="PXK10" s="149"/>
      <c r="PXL10" s="149"/>
      <c r="PXM10" s="149"/>
      <c r="PXN10" s="149"/>
      <c r="PXO10" s="149"/>
      <c r="PXP10" s="149"/>
      <c r="PXQ10" s="149"/>
      <c r="PXR10" s="149"/>
      <c r="PXS10" s="149"/>
      <c r="PXT10" s="149"/>
      <c r="PXU10" s="149"/>
      <c r="PXV10" s="149"/>
      <c r="PXW10" s="149"/>
      <c r="PXX10" s="149"/>
      <c r="PXY10" s="149"/>
      <c r="PXZ10" s="149"/>
      <c r="PYA10" s="149"/>
      <c r="PYB10" s="149"/>
      <c r="PYC10" s="149"/>
      <c r="PYD10" s="149"/>
      <c r="PYE10" s="149"/>
      <c r="PYF10" s="149"/>
      <c r="PYG10" s="149"/>
      <c r="PYH10" s="149"/>
      <c r="PYI10" s="149"/>
      <c r="PYJ10" s="149"/>
      <c r="PYK10" s="149"/>
      <c r="PYL10" s="149"/>
      <c r="PYM10" s="149"/>
      <c r="PYN10" s="149"/>
      <c r="PYO10" s="149"/>
      <c r="PYP10" s="149"/>
      <c r="PYQ10" s="149"/>
      <c r="PYR10" s="149"/>
      <c r="PYS10" s="149"/>
      <c r="PYT10" s="149"/>
      <c r="PYU10" s="149"/>
      <c r="PYV10" s="149"/>
      <c r="PYW10" s="149"/>
      <c r="PYX10" s="149"/>
      <c r="PYY10" s="149"/>
      <c r="PYZ10" s="149"/>
      <c r="PZA10" s="149"/>
      <c r="PZB10" s="149"/>
      <c r="PZC10" s="149"/>
      <c r="PZD10" s="149"/>
      <c r="PZE10" s="149"/>
      <c r="PZF10" s="149"/>
      <c r="PZG10" s="149"/>
      <c r="PZH10" s="149"/>
      <c r="PZI10" s="149"/>
      <c r="PZJ10" s="149"/>
      <c r="PZK10" s="149"/>
      <c r="PZL10" s="149"/>
      <c r="PZM10" s="149"/>
      <c r="PZN10" s="149"/>
      <c r="PZO10" s="149"/>
      <c r="PZP10" s="149"/>
      <c r="PZQ10" s="149"/>
      <c r="PZR10" s="149"/>
      <c r="PZS10" s="149"/>
      <c r="PZT10" s="149"/>
      <c r="PZU10" s="149"/>
      <c r="PZV10" s="149"/>
      <c r="PZW10" s="149"/>
      <c r="PZX10" s="149"/>
      <c r="PZY10" s="149"/>
      <c r="PZZ10" s="149"/>
      <c r="QAA10" s="149"/>
      <c r="QAB10" s="149"/>
      <c r="QAC10" s="149"/>
      <c r="QAD10" s="149"/>
      <c r="QAE10" s="149"/>
      <c r="QAF10" s="149"/>
      <c r="QAG10" s="149"/>
      <c r="QAH10" s="149"/>
      <c r="QAI10" s="149"/>
      <c r="QAJ10" s="149"/>
      <c r="QAK10" s="149"/>
      <c r="QAL10" s="149"/>
      <c r="QAM10" s="149"/>
      <c r="QAN10" s="149"/>
      <c r="QAO10" s="149"/>
      <c r="QAP10" s="149"/>
      <c r="QAQ10" s="149"/>
      <c r="QAR10" s="149"/>
      <c r="QAS10" s="149"/>
      <c r="QAT10" s="149"/>
      <c r="QAU10" s="149"/>
      <c r="QAV10" s="149"/>
      <c r="QAW10" s="149"/>
      <c r="QAX10" s="149"/>
      <c r="QAY10" s="149"/>
      <c r="QAZ10" s="149"/>
      <c r="QBA10" s="149"/>
      <c r="QBB10" s="149"/>
      <c r="QBC10" s="149"/>
      <c r="QBD10" s="149"/>
      <c r="QBE10" s="149"/>
      <c r="QBF10" s="149"/>
      <c r="QBG10" s="149"/>
      <c r="QBH10" s="149"/>
      <c r="QBI10" s="149"/>
      <c r="QBJ10" s="149"/>
      <c r="QBK10" s="149"/>
      <c r="QBL10" s="149"/>
      <c r="QBM10" s="149"/>
      <c r="QBN10" s="149"/>
      <c r="QBO10" s="149"/>
      <c r="QBP10" s="149"/>
      <c r="QBQ10" s="149"/>
      <c r="QBR10" s="149"/>
      <c r="QBS10" s="149"/>
      <c r="QBT10" s="149"/>
      <c r="QBU10" s="149"/>
      <c r="QBV10" s="149"/>
      <c r="QBW10" s="149"/>
      <c r="QBX10" s="149"/>
      <c r="QBY10" s="149"/>
      <c r="QBZ10" s="149"/>
      <c r="QCA10" s="149"/>
      <c r="QCB10" s="149"/>
      <c r="QCC10" s="149"/>
      <c r="QCD10" s="149"/>
      <c r="QCE10" s="149"/>
      <c r="QCF10" s="149"/>
      <c r="QCG10" s="149"/>
      <c r="QCH10" s="149"/>
      <c r="QCI10" s="149"/>
      <c r="QCJ10" s="149"/>
      <c r="QCK10" s="149"/>
      <c r="QCL10" s="149"/>
      <c r="QCM10" s="149"/>
      <c r="QCN10" s="149"/>
      <c r="QCO10" s="149"/>
      <c r="QCP10" s="149"/>
      <c r="QCQ10" s="149"/>
      <c r="QCR10" s="149"/>
      <c r="QCS10" s="149"/>
      <c r="QCT10" s="149"/>
      <c r="QCU10" s="149"/>
      <c r="QCV10" s="149"/>
      <c r="QCW10" s="149"/>
      <c r="QCX10" s="149"/>
      <c r="QCY10" s="149"/>
      <c r="QCZ10" s="149"/>
      <c r="QDA10" s="149"/>
      <c r="QDB10" s="149"/>
      <c r="QDC10" s="149"/>
      <c r="QDD10" s="149"/>
      <c r="QDE10" s="149"/>
      <c r="QDF10" s="149"/>
      <c r="QDG10" s="149"/>
      <c r="QDH10" s="149"/>
      <c r="QDI10" s="149"/>
      <c r="QDJ10" s="149"/>
      <c r="QDK10" s="149"/>
      <c r="QDL10" s="149"/>
      <c r="QDM10" s="149"/>
      <c r="QDN10" s="149"/>
      <c r="QDO10" s="149"/>
      <c r="QDP10" s="149"/>
      <c r="QDQ10" s="149"/>
      <c r="QDR10" s="149"/>
      <c r="QDS10" s="149"/>
      <c r="QDT10" s="149"/>
      <c r="QDU10" s="149"/>
      <c r="QDV10" s="149"/>
      <c r="QDW10" s="149"/>
      <c r="QDX10" s="149"/>
      <c r="QDY10" s="149"/>
      <c r="QDZ10" s="149"/>
      <c r="QEA10" s="149"/>
      <c r="QEB10" s="149"/>
      <c r="QEC10" s="149"/>
      <c r="QED10" s="149"/>
      <c r="QEE10" s="149"/>
      <c r="QEF10" s="149"/>
      <c r="QEG10" s="149"/>
      <c r="QEH10" s="149"/>
      <c r="QEI10" s="149"/>
      <c r="QEJ10" s="149"/>
      <c r="QEK10" s="149"/>
      <c r="QEL10" s="149"/>
      <c r="QEM10" s="149"/>
      <c r="QEN10" s="149"/>
      <c r="QEO10" s="149"/>
      <c r="QEP10" s="149"/>
      <c r="QEQ10" s="149"/>
      <c r="QER10" s="149"/>
      <c r="QES10" s="149"/>
      <c r="QET10" s="149"/>
      <c r="QEU10" s="149"/>
      <c r="QEV10" s="149"/>
      <c r="QEW10" s="149"/>
      <c r="QEX10" s="149"/>
      <c r="QEY10" s="149"/>
      <c r="QEZ10" s="149"/>
      <c r="QFA10" s="149"/>
      <c r="QFB10" s="149"/>
      <c r="QFC10" s="149"/>
      <c r="QFD10" s="149"/>
      <c r="QFE10" s="149"/>
      <c r="QFF10" s="149"/>
      <c r="QFG10" s="149"/>
      <c r="QFH10" s="149"/>
      <c r="QFI10" s="149"/>
      <c r="QFJ10" s="149"/>
      <c r="QFK10" s="149"/>
      <c r="QFL10" s="149"/>
      <c r="QFM10" s="149"/>
      <c r="QFN10" s="149"/>
      <c r="QFO10" s="149"/>
      <c r="QFP10" s="149"/>
      <c r="QFQ10" s="149"/>
      <c r="QFR10" s="149"/>
      <c r="QFS10" s="149"/>
      <c r="QFT10" s="149"/>
      <c r="QFU10" s="149"/>
      <c r="QFV10" s="149"/>
      <c r="QFW10" s="149"/>
      <c r="QFX10" s="149"/>
      <c r="QFY10" s="149"/>
      <c r="QFZ10" s="149"/>
      <c r="QGA10" s="149"/>
      <c r="QGB10" s="149"/>
      <c r="QGC10" s="149"/>
      <c r="QGD10" s="149"/>
      <c r="QGE10" s="149"/>
      <c r="QGF10" s="149"/>
      <c r="QGG10" s="149"/>
      <c r="QGH10" s="149"/>
      <c r="QGI10" s="149"/>
      <c r="QGJ10" s="149"/>
      <c r="QGK10" s="149"/>
      <c r="QGL10" s="149"/>
      <c r="QGM10" s="149"/>
      <c r="QGN10" s="149"/>
      <c r="QGO10" s="149"/>
      <c r="QGP10" s="149"/>
      <c r="QGQ10" s="149"/>
      <c r="QGR10" s="149"/>
      <c r="QGS10" s="149"/>
      <c r="QGT10" s="149"/>
      <c r="QGU10" s="149"/>
      <c r="QGV10" s="149"/>
      <c r="QGW10" s="149"/>
      <c r="QGX10" s="149"/>
      <c r="QGY10" s="149"/>
      <c r="QGZ10" s="149"/>
      <c r="QHA10" s="149"/>
      <c r="QHB10" s="149"/>
      <c r="QHC10" s="149"/>
      <c r="QHD10" s="149"/>
      <c r="QHE10" s="149"/>
      <c r="QHF10" s="149"/>
      <c r="QHG10" s="149"/>
      <c r="QHH10" s="149"/>
      <c r="QHI10" s="149"/>
      <c r="QHJ10" s="149"/>
      <c r="QHK10" s="149"/>
      <c r="QHL10" s="149"/>
      <c r="QHM10" s="149"/>
      <c r="QHN10" s="149"/>
      <c r="QHO10" s="149"/>
      <c r="QHP10" s="149"/>
      <c r="QHQ10" s="149"/>
      <c r="QHR10" s="149"/>
      <c r="QHS10" s="149"/>
      <c r="QHT10" s="149"/>
      <c r="QHU10" s="149"/>
      <c r="QHV10" s="149"/>
      <c r="QHW10" s="149"/>
      <c r="QHX10" s="149"/>
      <c r="QHY10" s="149"/>
      <c r="QHZ10" s="149"/>
      <c r="QIA10" s="149"/>
      <c r="QIB10" s="149"/>
      <c r="QIC10" s="149"/>
      <c r="QID10" s="149"/>
      <c r="QIE10" s="149"/>
      <c r="QIF10" s="149"/>
      <c r="QIG10" s="149"/>
      <c r="QIH10" s="149"/>
      <c r="QII10" s="149"/>
      <c r="QIJ10" s="149"/>
      <c r="QIK10" s="149"/>
      <c r="QIL10" s="149"/>
      <c r="QIM10" s="149"/>
      <c r="QIN10" s="149"/>
      <c r="QIO10" s="149"/>
      <c r="QIP10" s="149"/>
      <c r="QIQ10" s="149"/>
      <c r="QIR10" s="149"/>
      <c r="QIS10" s="149"/>
      <c r="QIT10" s="149"/>
      <c r="QIU10" s="149"/>
      <c r="QIV10" s="149"/>
      <c r="QIW10" s="149"/>
      <c r="QIX10" s="149"/>
      <c r="QIY10" s="149"/>
      <c r="QIZ10" s="149"/>
      <c r="QJA10" s="149"/>
      <c r="QJB10" s="149"/>
      <c r="QJC10" s="149"/>
      <c r="QJD10" s="149"/>
      <c r="QJE10" s="149"/>
      <c r="QJF10" s="149"/>
      <c r="QJG10" s="149"/>
      <c r="QJH10" s="149"/>
      <c r="QJI10" s="149"/>
      <c r="QJJ10" s="149"/>
      <c r="QJK10" s="149"/>
      <c r="QJL10" s="149"/>
      <c r="QJM10" s="149"/>
      <c r="QJN10" s="149"/>
      <c r="QJO10" s="149"/>
      <c r="QJP10" s="149"/>
      <c r="QJQ10" s="149"/>
      <c r="QJR10" s="149"/>
      <c r="QJS10" s="149"/>
      <c r="QJT10" s="149"/>
      <c r="QJU10" s="149"/>
      <c r="QJV10" s="149"/>
      <c r="QJW10" s="149"/>
      <c r="QJX10" s="149"/>
      <c r="QJY10" s="149"/>
      <c r="QJZ10" s="149"/>
      <c r="QKA10" s="149"/>
      <c r="QKB10" s="149"/>
      <c r="QKC10" s="149"/>
      <c r="QKD10" s="149"/>
      <c r="QKE10" s="149"/>
      <c r="QKF10" s="149"/>
      <c r="QKG10" s="149"/>
      <c r="QKH10" s="149"/>
      <c r="QKI10" s="149"/>
      <c r="QKJ10" s="149"/>
      <c r="QKK10" s="149"/>
      <c r="QKL10" s="149"/>
      <c r="QKM10" s="149"/>
      <c r="QKN10" s="149"/>
      <c r="QKO10" s="149"/>
      <c r="QKP10" s="149"/>
      <c r="QKQ10" s="149"/>
      <c r="QKR10" s="149"/>
      <c r="QKS10" s="149"/>
      <c r="QKT10" s="149"/>
      <c r="QKU10" s="149"/>
      <c r="QKV10" s="149"/>
      <c r="QKW10" s="149"/>
      <c r="QKX10" s="149"/>
      <c r="QKY10" s="149"/>
      <c r="QKZ10" s="149"/>
      <c r="QLA10" s="149"/>
      <c r="QLB10" s="149"/>
      <c r="QLC10" s="149"/>
      <c r="QLD10" s="149"/>
      <c r="QLE10" s="149"/>
      <c r="QLF10" s="149"/>
      <c r="QLG10" s="149"/>
      <c r="QLH10" s="149"/>
      <c r="QLI10" s="149"/>
      <c r="QLJ10" s="149"/>
      <c r="QLK10" s="149"/>
      <c r="QLL10" s="149"/>
      <c r="QLM10" s="149"/>
      <c r="QLN10" s="149"/>
      <c r="QLO10" s="149"/>
      <c r="QLP10" s="149"/>
      <c r="QLQ10" s="149"/>
      <c r="QLR10" s="149"/>
      <c r="QLS10" s="149"/>
      <c r="QLT10" s="149"/>
      <c r="QLU10" s="149"/>
      <c r="QLV10" s="149"/>
      <c r="QLW10" s="149"/>
      <c r="QLX10" s="149"/>
      <c r="QLY10" s="149"/>
      <c r="QLZ10" s="149"/>
      <c r="QMA10" s="149"/>
      <c r="QMB10" s="149"/>
      <c r="QMC10" s="149"/>
      <c r="QMD10" s="149"/>
      <c r="QME10" s="149"/>
      <c r="QMF10" s="149"/>
      <c r="QMG10" s="149"/>
      <c r="QMH10" s="149"/>
      <c r="QMI10" s="149"/>
      <c r="QMJ10" s="149"/>
      <c r="QMK10" s="149"/>
      <c r="QML10" s="149"/>
      <c r="QMM10" s="149"/>
      <c r="QMN10" s="149"/>
      <c r="QMO10" s="149"/>
      <c r="QMP10" s="149"/>
      <c r="QMQ10" s="149"/>
      <c r="QMR10" s="149"/>
      <c r="QMS10" s="149"/>
      <c r="QMT10" s="149"/>
      <c r="QMU10" s="149"/>
      <c r="QMV10" s="149"/>
      <c r="QMW10" s="149"/>
      <c r="QMX10" s="149"/>
      <c r="QMY10" s="149"/>
      <c r="QMZ10" s="149"/>
      <c r="QNA10" s="149"/>
      <c r="QNB10" s="149"/>
      <c r="QNC10" s="149"/>
      <c r="QND10" s="149"/>
      <c r="QNE10" s="149"/>
      <c r="QNF10" s="149"/>
      <c r="QNG10" s="149"/>
      <c r="QNH10" s="149"/>
      <c r="QNI10" s="149"/>
      <c r="QNJ10" s="149"/>
      <c r="QNK10" s="149"/>
      <c r="QNL10" s="149"/>
      <c r="QNM10" s="149"/>
      <c r="QNN10" s="149"/>
      <c r="QNO10" s="149"/>
      <c r="QNP10" s="149"/>
      <c r="QNQ10" s="149"/>
      <c r="QNR10" s="149"/>
      <c r="QNS10" s="149"/>
      <c r="QNT10" s="149"/>
      <c r="QNU10" s="149"/>
      <c r="QNV10" s="149"/>
      <c r="QNW10" s="149"/>
      <c r="QNX10" s="149"/>
      <c r="QNY10" s="149"/>
      <c r="QNZ10" s="149"/>
      <c r="QOA10" s="149"/>
      <c r="QOB10" s="149"/>
      <c r="QOC10" s="149"/>
      <c r="QOD10" s="149"/>
      <c r="QOE10" s="149"/>
      <c r="QOF10" s="149"/>
      <c r="QOG10" s="149"/>
      <c r="QOH10" s="149"/>
      <c r="QOI10" s="149"/>
      <c r="QOJ10" s="149"/>
      <c r="QOK10" s="149"/>
      <c r="QOL10" s="149"/>
      <c r="QOM10" s="149"/>
      <c r="QON10" s="149"/>
      <c r="QOO10" s="149"/>
      <c r="QOP10" s="149"/>
      <c r="QOQ10" s="149"/>
      <c r="QOR10" s="149"/>
      <c r="QOS10" s="149"/>
      <c r="QOT10" s="149"/>
      <c r="QOU10" s="149"/>
      <c r="QOV10" s="149"/>
      <c r="QOW10" s="149"/>
      <c r="QOX10" s="149"/>
      <c r="QOY10" s="149"/>
      <c r="QOZ10" s="149"/>
      <c r="QPA10" s="149"/>
      <c r="QPB10" s="149"/>
      <c r="QPC10" s="149"/>
      <c r="QPD10" s="149"/>
      <c r="QPE10" s="149"/>
      <c r="QPF10" s="149"/>
      <c r="QPG10" s="149"/>
      <c r="QPH10" s="149"/>
      <c r="QPI10" s="149"/>
      <c r="QPJ10" s="149"/>
      <c r="QPK10" s="149"/>
      <c r="QPL10" s="149"/>
      <c r="QPM10" s="149"/>
      <c r="QPN10" s="149"/>
      <c r="QPO10" s="149"/>
      <c r="QPP10" s="149"/>
      <c r="QPQ10" s="149"/>
      <c r="QPR10" s="149"/>
      <c r="QPS10" s="149"/>
      <c r="QPT10" s="149"/>
      <c r="QPU10" s="149"/>
      <c r="QPV10" s="149"/>
      <c r="QPW10" s="149"/>
      <c r="QPX10" s="149"/>
      <c r="QPY10" s="149"/>
      <c r="QPZ10" s="149"/>
      <c r="QQA10" s="149"/>
      <c r="QQB10" s="149"/>
      <c r="QQC10" s="149"/>
      <c r="QQD10" s="149"/>
      <c r="QQE10" s="149"/>
      <c r="QQF10" s="149"/>
      <c r="QQG10" s="149"/>
      <c r="QQH10" s="149"/>
      <c r="QQI10" s="149"/>
      <c r="QQJ10" s="149"/>
      <c r="QQK10" s="149"/>
      <c r="QQL10" s="149"/>
      <c r="QQM10" s="149"/>
      <c r="QQN10" s="149"/>
      <c r="QQO10" s="149"/>
      <c r="QQP10" s="149"/>
      <c r="QQQ10" s="149"/>
      <c r="QQR10" s="149"/>
      <c r="QQS10" s="149"/>
      <c r="QQT10" s="149"/>
      <c r="QQU10" s="149"/>
      <c r="QQV10" s="149"/>
      <c r="QQW10" s="149"/>
      <c r="QQX10" s="149"/>
      <c r="QQY10" s="149"/>
      <c r="QQZ10" s="149"/>
      <c r="QRA10" s="149"/>
      <c r="QRB10" s="149"/>
      <c r="QRC10" s="149"/>
      <c r="QRD10" s="149"/>
      <c r="QRE10" s="149"/>
      <c r="QRF10" s="149"/>
      <c r="QRG10" s="149"/>
      <c r="QRH10" s="149"/>
      <c r="QRI10" s="149"/>
      <c r="QRJ10" s="149"/>
      <c r="QRK10" s="149"/>
      <c r="QRL10" s="149"/>
      <c r="QRM10" s="149"/>
      <c r="QRN10" s="149"/>
      <c r="QRO10" s="149"/>
      <c r="QRP10" s="149"/>
      <c r="QRQ10" s="149"/>
      <c r="QRR10" s="149"/>
      <c r="QRS10" s="149"/>
      <c r="QRT10" s="149"/>
      <c r="QRU10" s="149"/>
      <c r="QRV10" s="149"/>
      <c r="QRW10" s="149"/>
      <c r="QRX10" s="149"/>
      <c r="QRY10" s="149"/>
      <c r="QRZ10" s="149"/>
      <c r="QSA10" s="149"/>
      <c r="QSB10" s="149"/>
      <c r="QSC10" s="149"/>
      <c r="QSD10" s="149"/>
      <c r="QSE10" s="149"/>
      <c r="QSF10" s="149"/>
      <c r="QSG10" s="149"/>
      <c r="QSH10" s="149"/>
      <c r="QSI10" s="149"/>
      <c r="QSJ10" s="149"/>
      <c r="QSK10" s="149"/>
      <c r="QSL10" s="149"/>
      <c r="QSM10" s="149"/>
      <c r="QSN10" s="149"/>
      <c r="QSO10" s="149"/>
      <c r="QSP10" s="149"/>
      <c r="QSQ10" s="149"/>
      <c r="QSR10" s="149"/>
      <c r="QSS10" s="149"/>
      <c r="QST10" s="149"/>
      <c r="QSU10" s="149"/>
      <c r="QSV10" s="149"/>
      <c r="QSW10" s="149"/>
      <c r="QSX10" s="149"/>
      <c r="QSY10" s="149"/>
      <c r="QSZ10" s="149"/>
      <c r="QTA10" s="149"/>
      <c r="QTB10" s="149"/>
      <c r="QTC10" s="149"/>
      <c r="QTD10" s="149"/>
      <c r="QTE10" s="149"/>
      <c r="QTF10" s="149"/>
      <c r="QTG10" s="149"/>
      <c r="QTH10" s="149"/>
      <c r="QTI10" s="149"/>
      <c r="QTJ10" s="149"/>
      <c r="QTK10" s="149"/>
      <c r="QTL10" s="149"/>
      <c r="QTM10" s="149"/>
      <c r="QTN10" s="149"/>
      <c r="QTO10" s="149"/>
      <c r="QTP10" s="149"/>
      <c r="QTQ10" s="149"/>
      <c r="QTR10" s="149"/>
      <c r="QTS10" s="149"/>
      <c r="QTT10" s="149"/>
      <c r="QTU10" s="149"/>
      <c r="QTV10" s="149"/>
      <c r="QTW10" s="149"/>
      <c r="QTX10" s="149"/>
      <c r="QTY10" s="149"/>
      <c r="QTZ10" s="149"/>
      <c r="QUA10" s="149"/>
      <c r="QUB10" s="149"/>
      <c r="QUC10" s="149"/>
      <c r="QUD10" s="149"/>
      <c r="QUE10" s="149"/>
      <c r="QUF10" s="149"/>
      <c r="QUG10" s="149"/>
      <c r="QUH10" s="149"/>
      <c r="QUI10" s="149"/>
      <c r="QUJ10" s="149"/>
      <c r="QUK10" s="149"/>
      <c r="QUL10" s="149"/>
      <c r="QUM10" s="149"/>
      <c r="QUN10" s="149"/>
      <c r="QUO10" s="149"/>
      <c r="QUP10" s="149"/>
      <c r="QUQ10" s="149"/>
      <c r="QUR10" s="149"/>
      <c r="QUS10" s="149"/>
      <c r="QUT10" s="149"/>
      <c r="QUU10" s="149"/>
      <c r="QUV10" s="149"/>
      <c r="QUW10" s="149"/>
      <c r="QUX10" s="149"/>
      <c r="QUY10" s="149"/>
      <c r="QUZ10" s="149"/>
      <c r="QVA10" s="149"/>
      <c r="QVB10" s="149"/>
      <c r="QVC10" s="149"/>
      <c r="QVD10" s="149"/>
      <c r="QVE10" s="149"/>
      <c r="QVF10" s="149"/>
      <c r="QVG10" s="149"/>
      <c r="QVH10" s="149"/>
      <c r="QVI10" s="149"/>
      <c r="QVJ10" s="149"/>
      <c r="QVK10" s="149"/>
      <c r="QVL10" s="149"/>
      <c r="QVM10" s="149"/>
      <c r="QVN10" s="149"/>
      <c r="QVO10" s="149"/>
      <c r="QVP10" s="149"/>
      <c r="QVQ10" s="149"/>
      <c r="QVR10" s="149"/>
      <c r="QVS10" s="149"/>
      <c r="QVT10" s="149"/>
      <c r="QVU10" s="149"/>
      <c r="QVV10" s="149"/>
      <c r="QVW10" s="149"/>
      <c r="QVX10" s="149"/>
      <c r="QVY10" s="149"/>
      <c r="QVZ10" s="149"/>
      <c r="QWA10" s="149"/>
      <c r="QWB10" s="149"/>
      <c r="QWC10" s="149"/>
      <c r="QWD10" s="149"/>
      <c r="QWE10" s="149"/>
      <c r="QWF10" s="149"/>
      <c r="QWG10" s="149"/>
      <c r="QWH10" s="149"/>
      <c r="QWI10" s="149"/>
      <c r="QWJ10" s="149"/>
      <c r="QWK10" s="149"/>
      <c r="QWL10" s="149"/>
      <c r="QWM10" s="149"/>
      <c r="QWN10" s="149"/>
      <c r="QWO10" s="149"/>
      <c r="QWP10" s="149"/>
      <c r="QWQ10" s="149"/>
      <c r="QWR10" s="149"/>
      <c r="QWS10" s="149"/>
      <c r="QWT10" s="149"/>
      <c r="QWU10" s="149"/>
      <c r="QWV10" s="149"/>
      <c r="QWW10" s="149"/>
      <c r="QWX10" s="149"/>
      <c r="QWY10" s="149"/>
      <c r="QWZ10" s="149"/>
      <c r="QXA10" s="149"/>
      <c r="QXB10" s="149"/>
      <c r="QXC10" s="149"/>
      <c r="QXD10" s="149"/>
      <c r="QXE10" s="149"/>
      <c r="QXF10" s="149"/>
      <c r="QXG10" s="149"/>
      <c r="QXH10" s="149"/>
      <c r="QXI10" s="149"/>
      <c r="QXJ10" s="149"/>
      <c r="QXK10" s="149"/>
      <c r="QXL10" s="149"/>
      <c r="QXM10" s="149"/>
      <c r="QXN10" s="149"/>
      <c r="QXO10" s="149"/>
      <c r="QXP10" s="149"/>
      <c r="QXQ10" s="149"/>
      <c r="QXR10" s="149"/>
      <c r="QXS10" s="149"/>
      <c r="QXT10" s="149"/>
      <c r="QXU10" s="149"/>
      <c r="QXV10" s="149"/>
      <c r="QXW10" s="149"/>
      <c r="QXX10" s="149"/>
      <c r="QXY10" s="149"/>
      <c r="QXZ10" s="149"/>
      <c r="QYA10" s="149"/>
      <c r="QYB10" s="149"/>
      <c r="QYC10" s="149"/>
      <c r="QYD10" s="149"/>
      <c r="QYE10" s="149"/>
      <c r="QYF10" s="149"/>
      <c r="QYG10" s="149"/>
      <c r="QYH10" s="149"/>
      <c r="QYI10" s="149"/>
      <c r="QYJ10" s="149"/>
      <c r="QYK10" s="149"/>
      <c r="QYL10" s="149"/>
      <c r="QYM10" s="149"/>
      <c r="QYN10" s="149"/>
      <c r="QYO10" s="149"/>
      <c r="QYP10" s="149"/>
      <c r="QYQ10" s="149"/>
      <c r="QYR10" s="149"/>
      <c r="QYS10" s="149"/>
      <c r="QYT10" s="149"/>
      <c r="QYU10" s="149"/>
      <c r="QYV10" s="149"/>
      <c r="QYW10" s="149"/>
      <c r="QYX10" s="149"/>
      <c r="QYY10" s="149"/>
      <c r="QYZ10" s="149"/>
      <c r="QZA10" s="149"/>
      <c r="QZB10" s="149"/>
      <c r="QZC10" s="149"/>
      <c r="QZD10" s="149"/>
      <c r="QZE10" s="149"/>
      <c r="QZF10" s="149"/>
      <c r="QZG10" s="149"/>
      <c r="QZH10" s="149"/>
      <c r="QZI10" s="149"/>
      <c r="QZJ10" s="149"/>
      <c r="QZK10" s="149"/>
      <c r="QZL10" s="149"/>
      <c r="QZM10" s="149"/>
      <c r="QZN10" s="149"/>
      <c r="QZO10" s="149"/>
      <c r="QZP10" s="149"/>
      <c r="QZQ10" s="149"/>
      <c r="QZR10" s="149"/>
      <c r="QZS10" s="149"/>
      <c r="QZT10" s="149"/>
      <c r="QZU10" s="149"/>
      <c r="QZV10" s="149"/>
      <c r="QZW10" s="149"/>
      <c r="QZX10" s="149"/>
      <c r="QZY10" s="149"/>
      <c r="QZZ10" s="149"/>
      <c r="RAA10" s="149"/>
      <c r="RAB10" s="149"/>
      <c r="RAC10" s="149"/>
      <c r="RAD10" s="149"/>
      <c r="RAE10" s="149"/>
      <c r="RAF10" s="149"/>
      <c r="RAG10" s="149"/>
      <c r="RAH10" s="149"/>
      <c r="RAI10" s="149"/>
      <c r="RAJ10" s="149"/>
      <c r="RAK10" s="149"/>
      <c r="RAL10" s="149"/>
      <c r="RAM10" s="149"/>
      <c r="RAN10" s="149"/>
      <c r="RAO10" s="149"/>
      <c r="RAP10" s="149"/>
      <c r="RAQ10" s="149"/>
      <c r="RAR10" s="149"/>
      <c r="RAS10" s="149"/>
      <c r="RAT10" s="149"/>
      <c r="RAU10" s="149"/>
      <c r="RAV10" s="149"/>
      <c r="RAW10" s="149"/>
      <c r="RAX10" s="149"/>
      <c r="RAY10" s="149"/>
      <c r="RAZ10" s="149"/>
      <c r="RBA10" s="149"/>
      <c r="RBB10" s="149"/>
      <c r="RBC10" s="149"/>
      <c r="RBD10" s="149"/>
      <c r="RBE10" s="149"/>
      <c r="RBF10" s="149"/>
      <c r="RBG10" s="149"/>
      <c r="RBH10" s="149"/>
      <c r="RBI10" s="149"/>
      <c r="RBJ10" s="149"/>
      <c r="RBK10" s="149"/>
      <c r="RBL10" s="149"/>
      <c r="RBM10" s="149"/>
      <c r="RBN10" s="149"/>
      <c r="RBO10" s="149"/>
      <c r="RBP10" s="149"/>
      <c r="RBQ10" s="149"/>
      <c r="RBR10" s="149"/>
      <c r="RBS10" s="149"/>
      <c r="RBT10" s="149"/>
      <c r="RBU10" s="149"/>
      <c r="RBV10" s="149"/>
      <c r="RBW10" s="149"/>
      <c r="RBX10" s="149"/>
      <c r="RBY10" s="149"/>
      <c r="RBZ10" s="149"/>
      <c r="RCA10" s="149"/>
      <c r="RCB10" s="149"/>
      <c r="RCC10" s="149"/>
      <c r="RCD10" s="149"/>
      <c r="RCE10" s="149"/>
      <c r="RCF10" s="149"/>
      <c r="RCG10" s="149"/>
      <c r="RCH10" s="149"/>
      <c r="RCI10" s="149"/>
      <c r="RCJ10" s="149"/>
      <c r="RCK10" s="149"/>
      <c r="RCL10" s="149"/>
      <c r="RCM10" s="149"/>
      <c r="RCN10" s="149"/>
      <c r="RCO10" s="149"/>
      <c r="RCP10" s="149"/>
      <c r="RCQ10" s="149"/>
      <c r="RCR10" s="149"/>
      <c r="RCS10" s="149"/>
      <c r="RCT10" s="149"/>
      <c r="RCU10" s="149"/>
      <c r="RCV10" s="149"/>
      <c r="RCW10" s="149"/>
      <c r="RCX10" s="149"/>
      <c r="RCY10" s="149"/>
      <c r="RCZ10" s="149"/>
      <c r="RDA10" s="149"/>
      <c r="RDB10" s="149"/>
      <c r="RDC10" s="149"/>
      <c r="RDD10" s="149"/>
      <c r="RDE10" s="149"/>
      <c r="RDF10" s="149"/>
      <c r="RDG10" s="149"/>
      <c r="RDH10" s="149"/>
      <c r="RDI10" s="149"/>
      <c r="RDJ10" s="149"/>
      <c r="RDK10" s="149"/>
      <c r="RDL10" s="149"/>
      <c r="RDM10" s="149"/>
      <c r="RDN10" s="149"/>
      <c r="RDO10" s="149"/>
      <c r="RDP10" s="149"/>
      <c r="RDQ10" s="149"/>
      <c r="RDR10" s="149"/>
      <c r="RDS10" s="149"/>
      <c r="RDT10" s="149"/>
      <c r="RDU10" s="149"/>
      <c r="RDV10" s="149"/>
      <c r="RDW10" s="149"/>
      <c r="RDX10" s="149"/>
      <c r="RDY10" s="149"/>
      <c r="RDZ10" s="149"/>
      <c r="REA10" s="149"/>
      <c r="REB10" s="149"/>
      <c r="REC10" s="149"/>
      <c r="RED10" s="149"/>
      <c r="REE10" s="149"/>
      <c r="REF10" s="149"/>
      <c r="REG10" s="149"/>
      <c r="REH10" s="149"/>
      <c r="REI10" s="149"/>
      <c r="REJ10" s="149"/>
      <c r="REK10" s="149"/>
      <c r="REL10" s="149"/>
      <c r="REM10" s="149"/>
      <c r="REN10" s="149"/>
      <c r="REO10" s="149"/>
      <c r="REP10" s="149"/>
      <c r="REQ10" s="149"/>
      <c r="RER10" s="149"/>
      <c r="RES10" s="149"/>
      <c r="RET10" s="149"/>
      <c r="REU10" s="149"/>
      <c r="REV10" s="149"/>
      <c r="REW10" s="149"/>
      <c r="REX10" s="149"/>
      <c r="REY10" s="149"/>
      <c r="REZ10" s="149"/>
      <c r="RFA10" s="149"/>
      <c r="RFB10" s="149"/>
      <c r="RFC10" s="149"/>
      <c r="RFD10" s="149"/>
      <c r="RFE10" s="149"/>
      <c r="RFF10" s="149"/>
      <c r="RFG10" s="149"/>
      <c r="RFH10" s="149"/>
      <c r="RFI10" s="149"/>
      <c r="RFJ10" s="149"/>
      <c r="RFK10" s="149"/>
      <c r="RFL10" s="149"/>
      <c r="RFM10" s="149"/>
      <c r="RFN10" s="149"/>
      <c r="RFO10" s="149"/>
      <c r="RFP10" s="149"/>
      <c r="RFQ10" s="149"/>
      <c r="RFR10" s="149"/>
      <c r="RFS10" s="149"/>
      <c r="RFT10" s="149"/>
      <c r="RFU10" s="149"/>
      <c r="RFV10" s="149"/>
      <c r="RFW10" s="149"/>
      <c r="RFX10" s="149"/>
      <c r="RFY10" s="149"/>
      <c r="RFZ10" s="149"/>
      <c r="RGA10" s="149"/>
      <c r="RGB10" s="149"/>
      <c r="RGC10" s="149"/>
      <c r="RGD10" s="149"/>
      <c r="RGE10" s="149"/>
      <c r="RGF10" s="149"/>
      <c r="RGG10" s="149"/>
      <c r="RGH10" s="149"/>
      <c r="RGI10" s="149"/>
      <c r="RGJ10" s="149"/>
      <c r="RGK10" s="149"/>
      <c r="RGL10" s="149"/>
      <c r="RGM10" s="149"/>
      <c r="RGN10" s="149"/>
      <c r="RGO10" s="149"/>
      <c r="RGP10" s="149"/>
      <c r="RGQ10" s="149"/>
      <c r="RGR10" s="149"/>
      <c r="RGS10" s="149"/>
      <c r="RGT10" s="149"/>
      <c r="RGU10" s="149"/>
      <c r="RGV10" s="149"/>
      <c r="RGW10" s="149"/>
      <c r="RGX10" s="149"/>
      <c r="RGY10" s="149"/>
      <c r="RGZ10" s="149"/>
      <c r="RHA10" s="149"/>
      <c r="RHB10" s="149"/>
      <c r="RHC10" s="149"/>
      <c r="RHD10" s="149"/>
      <c r="RHE10" s="149"/>
      <c r="RHF10" s="149"/>
      <c r="RHG10" s="149"/>
      <c r="RHH10" s="149"/>
      <c r="RHI10" s="149"/>
      <c r="RHJ10" s="149"/>
      <c r="RHK10" s="149"/>
      <c r="RHL10" s="149"/>
      <c r="RHM10" s="149"/>
      <c r="RHN10" s="149"/>
      <c r="RHO10" s="149"/>
      <c r="RHP10" s="149"/>
      <c r="RHQ10" s="149"/>
      <c r="RHR10" s="149"/>
      <c r="RHS10" s="149"/>
      <c r="RHT10" s="149"/>
      <c r="RHU10" s="149"/>
      <c r="RHV10" s="149"/>
      <c r="RHW10" s="149"/>
      <c r="RHX10" s="149"/>
      <c r="RHY10" s="149"/>
      <c r="RHZ10" s="149"/>
      <c r="RIA10" s="149"/>
      <c r="RIB10" s="149"/>
      <c r="RIC10" s="149"/>
      <c r="RID10" s="149"/>
      <c r="RIE10" s="149"/>
      <c r="RIF10" s="149"/>
      <c r="RIG10" s="149"/>
      <c r="RIH10" s="149"/>
      <c r="RII10" s="149"/>
      <c r="RIJ10" s="149"/>
      <c r="RIK10" s="149"/>
      <c r="RIL10" s="149"/>
      <c r="RIM10" s="149"/>
      <c r="RIN10" s="149"/>
      <c r="RIO10" s="149"/>
      <c r="RIP10" s="149"/>
      <c r="RIQ10" s="149"/>
      <c r="RIR10" s="149"/>
      <c r="RIS10" s="149"/>
      <c r="RIT10" s="149"/>
      <c r="RIU10" s="149"/>
      <c r="RIV10" s="149"/>
      <c r="RIW10" s="149"/>
      <c r="RIX10" s="149"/>
      <c r="RIY10" s="149"/>
      <c r="RIZ10" s="149"/>
      <c r="RJA10" s="149"/>
      <c r="RJB10" s="149"/>
      <c r="RJC10" s="149"/>
      <c r="RJD10" s="149"/>
      <c r="RJE10" s="149"/>
      <c r="RJF10" s="149"/>
      <c r="RJG10" s="149"/>
      <c r="RJH10" s="149"/>
      <c r="RJI10" s="149"/>
      <c r="RJJ10" s="149"/>
      <c r="RJK10" s="149"/>
      <c r="RJL10" s="149"/>
      <c r="RJM10" s="149"/>
      <c r="RJN10" s="149"/>
      <c r="RJO10" s="149"/>
      <c r="RJP10" s="149"/>
      <c r="RJQ10" s="149"/>
      <c r="RJR10" s="149"/>
      <c r="RJS10" s="149"/>
      <c r="RJT10" s="149"/>
      <c r="RJU10" s="149"/>
      <c r="RJV10" s="149"/>
      <c r="RJW10" s="149"/>
      <c r="RJX10" s="149"/>
      <c r="RJY10" s="149"/>
      <c r="RJZ10" s="149"/>
      <c r="RKA10" s="149"/>
      <c r="RKB10" s="149"/>
      <c r="RKC10" s="149"/>
      <c r="RKD10" s="149"/>
      <c r="RKE10" s="149"/>
      <c r="RKF10" s="149"/>
      <c r="RKG10" s="149"/>
      <c r="RKH10" s="149"/>
      <c r="RKI10" s="149"/>
      <c r="RKJ10" s="149"/>
      <c r="RKK10" s="149"/>
      <c r="RKL10" s="149"/>
      <c r="RKM10" s="149"/>
      <c r="RKN10" s="149"/>
      <c r="RKO10" s="149"/>
      <c r="RKP10" s="149"/>
      <c r="RKQ10" s="149"/>
      <c r="RKR10" s="149"/>
      <c r="RKS10" s="149"/>
      <c r="RKT10" s="149"/>
      <c r="RKU10" s="149"/>
      <c r="RKV10" s="149"/>
      <c r="RKW10" s="149"/>
      <c r="RKX10" s="149"/>
      <c r="RKY10" s="149"/>
      <c r="RKZ10" s="149"/>
      <c r="RLA10" s="149"/>
      <c r="RLB10" s="149"/>
      <c r="RLC10" s="149"/>
      <c r="RLD10" s="149"/>
      <c r="RLE10" s="149"/>
      <c r="RLF10" s="149"/>
      <c r="RLG10" s="149"/>
      <c r="RLH10" s="149"/>
      <c r="RLI10" s="149"/>
      <c r="RLJ10" s="149"/>
      <c r="RLK10" s="149"/>
      <c r="RLL10" s="149"/>
      <c r="RLM10" s="149"/>
      <c r="RLN10" s="149"/>
      <c r="RLO10" s="149"/>
      <c r="RLP10" s="149"/>
      <c r="RLQ10" s="149"/>
      <c r="RLR10" s="149"/>
      <c r="RLS10" s="149"/>
      <c r="RLT10" s="149"/>
      <c r="RLU10" s="149"/>
      <c r="RLV10" s="149"/>
      <c r="RLW10" s="149"/>
      <c r="RLX10" s="149"/>
      <c r="RLY10" s="149"/>
      <c r="RLZ10" s="149"/>
      <c r="RMA10" s="149"/>
      <c r="RMB10" s="149"/>
      <c r="RMC10" s="149"/>
      <c r="RMD10" s="149"/>
      <c r="RME10" s="149"/>
      <c r="RMF10" s="149"/>
      <c r="RMG10" s="149"/>
      <c r="RMH10" s="149"/>
      <c r="RMI10" s="149"/>
      <c r="RMJ10" s="149"/>
      <c r="RMK10" s="149"/>
      <c r="RML10" s="149"/>
      <c r="RMM10" s="149"/>
      <c r="RMN10" s="149"/>
      <c r="RMO10" s="149"/>
      <c r="RMP10" s="149"/>
      <c r="RMQ10" s="149"/>
      <c r="RMR10" s="149"/>
      <c r="RMS10" s="149"/>
      <c r="RMT10" s="149"/>
      <c r="RMU10" s="149"/>
      <c r="RMV10" s="149"/>
      <c r="RMW10" s="149"/>
      <c r="RMX10" s="149"/>
      <c r="RMY10" s="149"/>
      <c r="RMZ10" s="149"/>
      <c r="RNA10" s="149"/>
      <c r="RNB10" s="149"/>
      <c r="RNC10" s="149"/>
      <c r="RND10" s="149"/>
      <c r="RNE10" s="149"/>
      <c r="RNF10" s="149"/>
      <c r="RNG10" s="149"/>
      <c r="RNH10" s="149"/>
      <c r="RNI10" s="149"/>
      <c r="RNJ10" s="149"/>
      <c r="RNK10" s="149"/>
      <c r="RNL10" s="149"/>
      <c r="RNM10" s="149"/>
      <c r="RNN10" s="149"/>
      <c r="RNO10" s="149"/>
      <c r="RNP10" s="149"/>
      <c r="RNQ10" s="149"/>
      <c r="RNR10" s="149"/>
      <c r="RNS10" s="149"/>
      <c r="RNT10" s="149"/>
      <c r="RNU10" s="149"/>
      <c r="RNV10" s="149"/>
      <c r="RNW10" s="149"/>
      <c r="RNX10" s="149"/>
      <c r="RNY10" s="149"/>
      <c r="RNZ10" s="149"/>
      <c r="ROA10" s="149"/>
      <c r="ROB10" s="149"/>
      <c r="ROC10" s="149"/>
      <c r="ROD10" s="149"/>
      <c r="ROE10" s="149"/>
      <c r="ROF10" s="149"/>
      <c r="ROG10" s="149"/>
      <c r="ROH10" s="149"/>
      <c r="ROI10" s="149"/>
      <c r="ROJ10" s="149"/>
      <c r="ROK10" s="149"/>
      <c r="ROL10" s="149"/>
      <c r="ROM10" s="149"/>
      <c r="RON10" s="149"/>
      <c r="ROO10" s="149"/>
      <c r="ROP10" s="149"/>
      <c r="ROQ10" s="149"/>
      <c r="ROR10" s="149"/>
      <c r="ROS10" s="149"/>
      <c r="ROT10" s="149"/>
      <c r="ROU10" s="149"/>
      <c r="ROV10" s="149"/>
      <c r="ROW10" s="149"/>
      <c r="ROX10" s="149"/>
      <c r="ROY10" s="149"/>
      <c r="ROZ10" s="149"/>
      <c r="RPA10" s="149"/>
      <c r="RPB10" s="149"/>
      <c r="RPC10" s="149"/>
      <c r="RPD10" s="149"/>
      <c r="RPE10" s="149"/>
      <c r="RPF10" s="149"/>
      <c r="RPG10" s="149"/>
      <c r="RPH10" s="149"/>
      <c r="RPI10" s="149"/>
      <c r="RPJ10" s="149"/>
      <c r="RPK10" s="149"/>
      <c r="RPL10" s="149"/>
      <c r="RPM10" s="149"/>
      <c r="RPN10" s="149"/>
      <c r="RPO10" s="149"/>
      <c r="RPP10" s="149"/>
      <c r="RPQ10" s="149"/>
      <c r="RPR10" s="149"/>
      <c r="RPS10" s="149"/>
      <c r="RPT10" s="149"/>
      <c r="RPU10" s="149"/>
      <c r="RPV10" s="149"/>
      <c r="RPW10" s="149"/>
      <c r="RPX10" s="149"/>
      <c r="RPY10" s="149"/>
      <c r="RPZ10" s="149"/>
      <c r="RQA10" s="149"/>
      <c r="RQB10" s="149"/>
      <c r="RQC10" s="149"/>
      <c r="RQD10" s="149"/>
      <c r="RQE10" s="149"/>
      <c r="RQF10" s="149"/>
      <c r="RQG10" s="149"/>
      <c r="RQH10" s="149"/>
      <c r="RQI10" s="149"/>
      <c r="RQJ10" s="149"/>
      <c r="RQK10" s="149"/>
      <c r="RQL10" s="149"/>
      <c r="RQM10" s="149"/>
      <c r="RQN10" s="149"/>
      <c r="RQO10" s="149"/>
      <c r="RQP10" s="149"/>
      <c r="RQQ10" s="149"/>
      <c r="RQR10" s="149"/>
      <c r="RQS10" s="149"/>
      <c r="RQT10" s="149"/>
      <c r="RQU10" s="149"/>
      <c r="RQV10" s="149"/>
      <c r="RQW10" s="149"/>
      <c r="RQX10" s="149"/>
      <c r="RQY10" s="149"/>
      <c r="RQZ10" s="149"/>
      <c r="RRA10" s="149"/>
      <c r="RRB10" s="149"/>
      <c r="RRC10" s="149"/>
      <c r="RRD10" s="149"/>
      <c r="RRE10" s="149"/>
      <c r="RRF10" s="149"/>
      <c r="RRG10" s="149"/>
      <c r="RRH10" s="149"/>
      <c r="RRI10" s="149"/>
      <c r="RRJ10" s="149"/>
      <c r="RRK10" s="149"/>
      <c r="RRL10" s="149"/>
      <c r="RRM10" s="149"/>
      <c r="RRN10" s="149"/>
      <c r="RRO10" s="149"/>
      <c r="RRP10" s="149"/>
      <c r="RRQ10" s="149"/>
      <c r="RRR10" s="149"/>
      <c r="RRS10" s="149"/>
      <c r="RRT10" s="149"/>
      <c r="RRU10" s="149"/>
      <c r="RRV10" s="149"/>
      <c r="RRW10" s="149"/>
      <c r="RRX10" s="149"/>
      <c r="RRY10" s="149"/>
      <c r="RRZ10" s="149"/>
      <c r="RSA10" s="149"/>
      <c r="RSB10" s="149"/>
      <c r="RSC10" s="149"/>
      <c r="RSD10" s="149"/>
      <c r="RSE10" s="149"/>
      <c r="RSF10" s="149"/>
      <c r="RSG10" s="149"/>
      <c r="RSH10" s="149"/>
      <c r="RSI10" s="149"/>
      <c r="RSJ10" s="149"/>
      <c r="RSK10" s="149"/>
      <c r="RSL10" s="149"/>
      <c r="RSM10" s="149"/>
      <c r="RSN10" s="149"/>
      <c r="RSO10" s="149"/>
      <c r="RSP10" s="149"/>
      <c r="RSQ10" s="149"/>
      <c r="RSR10" s="149"/>
      <c r="RSS10" s="149"/>
      <c r="RST10" s="149"/>
      <c r="RSU10" s="149"/>
      <c r="RSV10" s="149"/>
      <c r="RSW10" s="149"/>
      <c r="RSX10" s="149"/>
      <c r="RSY10" s="149"/>
      <c r="RSZ10" s="149"/>
      <c r="RTA10" s="149"/>
      <c r="RTB10" s="149"/>
      <c r="RTC10" s="149"/>
      <c r="RTD10" s="149"/>
      <c r="RTE10" s="149"/>
      <c r="RTF10" s="149"/>
      <c r="RTG10" s="149"/>
      <c r="RTH10" s="149"/>
      <c r="RTI10" s="149"/>
      <c r="RTJ10" s="149"/>
      <c r="RTK10" s="149"/>
      <c r="RTL10" s="149"/>
      <c r="RTM10" s="149"/>
      <c r="RTN10" s="149"/>
      <c r="RTO10" s="149"/>
      <c r="RTP10" s="149"/>
      <c r="RTQ10" s="149"/>
      <c r="RTR10" s="149"/>
      <c r="RTS10" s="149"/>
      <c r="RTT10" s="149"/>
      <c r="RTU10" s="149"/>
      <c r="RTV10" s="149"/>
      <c r="RTW10" s="149"/>
      <c r="RTX10" s="149"/>
      <c r="RTY10" s="149"/>
      <c r="RTZ10" s="149"/>
      <c r="RUA10" s="149"/>
      <c r="RUB10" s="149"/>
      <c r="RUC10" s="149"/>
      <c r="RUD10" s="149"/>
      <c r="RUE10" s="149"/>
      <c r="RUF10" s="149"/>
      <c r="RUG10" s="149"/>
      <c r="RUH10" s="149"/>
      <c r="RUI10" s="149"/>
      <c r="RUJ10" s="149"/>
      <c r="RUK10" s="149"/>
      <c r="RUL10" s="149"/>
      <c r="RUM10" s="149"/>
      <c r="RUN10" s="149"/>
      <c r="RUO10" s="149"/>
      <c r="RUP10" s="149"/>
      <c r="RUQ10" s="149"/>
      <c r="RUR10" s="149"/>
      <c r="RUS10" s="149"/>
      <c r="RUT10" s="149"/>
      <c r="RUU10" s="149"/>
      <c r="RUV10" s="149"/>
      <c r="RUW10" s="149"/>
      <c r="RUX10" s="149"/>
      <c r="RUY10" s="149"/>
      <c r="RUZ10" s="149"/>
      <c r="RVA10" s="149"/>
      <c r="RVB10" s="149"/>
      <c r="RVC10" s="149"/>
      <c r="RVD10" s="149"/>
      <c r="RVE10" s="149"/>
      <c r="RVF10" s="149"/>
      <c r="RVG10" s="149"/>
      <c r="RVH10" s="149"/>
      <c r="RVI10" s="149"/>
      <c r="RVJ10" s="149"/>
      <c r="RVK10" s="149"/>
      <c r="RVL10" s="149"/>
      <c r="RVM10" s="149"/>
      <c r="RVN10" s="149"/>
      <c r="RVO10" s="149"/>
      <c r="RVP10" s="149"/>
      <c r="RVQ10" s="149"/>
      <c r="RVR10" s="149"/>
      <c r="RVS10" s="149"/>
      <c r="RVT10" s="149"/>
      <c r="RVU10" s="149"/>
      <c r="RVV10" s="149"/>
      <c r="RVW10" s="149"/>
      <c r="RVX10" s="149"/>
      <c r="RVY10" s="149"/>
      <c r="RVZ10" s="149"/>
      <c r="RWA10" s="149"/>
      <c r="RWB10" s="149"/>
      <c r="RWC10" s="149"/>
      <c r="RWD10" s="149"/>
      <c r="RWE10" s="149"/>
      <c r="RWF10" s="149"/>
      <c r="RWG10" s="149"/>
      <c r="RWH10" s="149"/>
      <c r="RWI10" s="149"/>
      <c r="RWJ10" s="149"/>
      <c r="RWK10" s="149"/>
      <c r="RWL10" s="149"/>
      <c r="RWM10" s="149"/>
      <c r="RWN10" s="149"/>
      <c r="RWO10" s="149"/>
      <c r="RWP10" s="149"/>
      <c r="RWQ10" s="149"/>
      <c r="RWR10" s="149"/>
      <c r="RWS10" s="149"/>
      <c r="RWT10" s="149"/>
      <c r="RWU10" s="149"/>
      <c r="RWV10" s="149"/>
      <c r="RWW10" s="149"/>
      <c r="RWX10" s="149"/>
      <c r="RWY10" s="149"/>
      <c r="RWZ10" s="149"/>
      <c r="RXA10" s="149"/>
      <c r="RXB10" s="149"/>
      <c r="RXC10" s="149"/>
      <c r="RXD10" s="149"/>
      <c r="RXE10" s="149"/>
      <c r="RXF10" s="149"/>
      <c r="RXG10" s="149"/>
      <c r="RXH10" s="149"/>
      <c r="RXI10" s="149"/>
      <c r="RXJ10" s="149"/>
      <c r="RXK10" s="149"/>
      <c r="RXL10" s="149"/>
      <c r="RXM10" s="149"/>
      <c r="RXN10" s="149"/>
      <c r="RXO10" s="149"/>
      <c r="RXP10" s="149"/>
      <c r="RXQ10" s="149"/>
      <c r="RXR10" s="149"/>
      <c r="RXS10" s="149"/>
      <c r="RXT10" s="149"/>
      <c r="RXU10" s="149"/>
      <c r="RXV10" s="149"/>
      <c r="RXW10" s="149"/>
      <c r="RXX10" s="149"/>
      <c r="RXY10" s="149"/>
      <c r="RXZ10" s="149"/>
      <c r="RYA10" s="149"/>
      <c r="RYB10" s="149"/>
      <c r="RYC10" s="149"/>
      <c r="RYD10" s="149"/>
      <c r="RYE10" s="149"/>
      <c r="RYF10" s="149"/>
      <c r="RYG10" s="149"/>
      <c r="RYH10" s="149"/>
      <c r="RYI10" s="149"/>
      <c r="RYJ10" s="149"/>
      <c r="RYK10" s="149"/>
      <c r="RYL10" s="149"/>
      <c r="RYM10" s="149"/>
      <c r="RYN10" s="149"/>
      <c r="RYO10" s="149"/>
      <c r="RYP10" s="149"/>
      <c r="RYQ10" s="149"/>
      <c r="RYR10" s="149"/>
      <c r="RYS10" s="149"/>
      <c r="RYT10" s="149"/>
      <c r="RYU10" s="149"/>
      <c r="RYV10" s="149"/>
      <c r="RYW10" s="149"/>
      <c r="RYX10" s="149"/>
      <c r="RYY10" s="149"/>
      <c r="RYZ10" s="149"/>
      <c r="RZA10" s="149"/>
      <c r="RZB10" s="149"/>
      <c r="RZC10" s="149"/>
      <c r="RZD10" s="149"/>
      <c r="RZE10" s="149"/>
      <c r="RZF10" s="149"/>
      <c r="RZG10" s="149"/>
      <c r="RZH10" s="149"/>
      <c r="RZI10" s="149"/>
      <c r="RZJ10" s="149"/>
      <c r="RZK10" s="149"/>
      <c r="RZL10" s="149"/>
      <c r="RZM10" s="149"/>
      <c r="RZN10" s="149"/>
      <c r="RZO10" s="149"/>
      <c r="RZP10" s="149"/>
      <c r="RZQ10" s="149"/>
      <c r="RZR10" s="149"/>
      <c r="RZS10" s="149"/>
      <c r="RZT10" s="149"/>
      <c r="RZU10" s="149"/>
      <c r="RZV10" s="149"/>
      <c r="RZW10" s="149"/>
      <c r="RZX10" s="149"/>
      <c r="RZY10" s="149"/>
      <c r="RZZ10" s="149"/>
      <c r="SAA10" s="149"/>
      <c r="SAB10" s="149"/>
      <c r="SAC10" s="149"/>
      <c r="SAD10" s="149"/>
      <c r="SAE10" s="149"/>
      <c r="SAF10" s="149"/>
      <c r="SAG10" s="149"/>
      <c r="SAH10" s="149"/>
      <c r="SAI10" s="149"/>
      <c r="SAJ10" s="149"/>
      <c r="SAK10" s="149"/>
      <c r="SAL10" s="149"/>
      <c r="SAM10" s="149"/>
      <c r="SAN10" s="149"/>
      <c r="SAO10" s="149"/>
      <c r="SAP10" s="149"/>
      <c r="SAQ10" s="149"/>
      <c r="SAR10" s="149"/>
      <c r="SAS10" s="149"/>
      <c r="SAT10" s="149"/>
      <c r="SAU10" s="149"/>
      <c r="SAV10" s="149"/>
      <c r="SAW10" s="149"/>
      <c r="SAX10" s="149"/>
      <c r="SAY10" s="149"/>
      <c r="SAZ10" s="149"/>
      <c r="SBA10" s="149"/>
      <c r="SBB10" s="149"/>
      <c r="SBC10" s="149"/>
      <c r="SBD10" s="149"/>
      <c r="SBE10" s="149"/>
      <c r="SBF10" s="149"/>
      <c r="SBG10" s="149"/>
      <c r="SBH10" s="149"/>
      <c r="SBI10" s="149"/>
      <c r="SBJ10" s="149"/>
      <c r="SBK10" s="149"/>
      <c r="SBL10" s="149"/>
      <c r="SBM10" s="149"/>
      <c r="SBN10" s="149"/>
      <c r="SBO10" s="149"/>
      <c r="SBP10" s="149"/>
      <c r="SBQ10" s="149"/>
      <c r="SBR10" s="149"/>
      <c r="SBS10" s="149"/>
      <c r="SBT10" s="149"/>
      <c r="SBU10" s="149"/>
      <c r="SBV10" s="149"/>
      <c r="SBW10" s="149"/>
      <c r="SBX10" s="149"/>
      <c r="SBY10" s="149"/>
      <c r="SBZ10" s="149"/>
      <c r="SCA10" s="149"/>
      <c r="SCB10" s="149"/>
      <c r="SCC10" s="149"/>
      <c r="SCD10" s="149"/>
      <c r="SCE10" s="149"/>
      <c r="SCF10" s="149"/>
      <c r="SCG10" s="149"/>
      <c r="SCH10" s="149"/>
      <c r="SCI10" s="149"/>
      <c r="SCJ10" s="149"/>
      <c r="SCK10" s="149"/>
      <c r="SCL10" s="149"/>
      <c r="SCM10" s="149"/>
      <c r="SCN10" s="149"/>
      <c r="SCO10" s="149"/>
      <c r="SCP10" s="149"/>
      <c r="SCQ10" s="149"/>
      <c r="SCR10" s="149"/>
      <c r="SCS10" s="149"/>
      <c r="SCT10" s="149"/>
      <c r="SCU10" s="149"/>
      <c r="SCV10" s="149"/>
      <c r="SCW10" s="149"/>
      <c r="SCX10" s="149"/>
      <c r="SCY10" s="149"/>
      <c r="SCZ10" s="149"/>
      <c r="SDA10" s="149"/>
      <c r="SDB10" s="149"/>
      <c r="SDC10" s="149"/>
      <c r="SDD10" s="149"/>
      <c r="SDE10" s="149"/>
      <c r="SDF10" s="149"/>
      <c r="SDG10" s="149"/>
      <c r="SDH10" s="149"/>
      <c r="SDI10" s="149"/>
      <c r="SDJ10" s="149"/>
      <c r="SDK10" s="149"/>
      <c r="SDL10" s="149"/>
      <c r="SDM10" s="149"/>
      <c r="SDN10" s="149"/>
      <c r="SDO10" s="149"/>
      <c r="SDP10" s="149"/>
      <c r="SDQ10" s="149"/>
      <c r="SDR10" s="149"/>
      <c r="SDS10" s="149"/>
      <c r="SDT10" s="149"/>
      <c r="SDU10" s="149"/>
      <c r="SDV10" s="149"/>
      <c r="SDW10" s="149"/>
      <c r="SDX10" s="149"/>
      <c r="SDY10" s="149"/>
      <c r="SDZ10" s="149"/>
      <c r="SEA10" s="149"/>
      <c r="SEB10" s="149"/>
      <c r="SEC10" s="149"/>
      <c r="SED10" s="149"/>
      <c r="SEE10" s="149"/>
      <c r="SEF10" s="149"/>
      <c r="SEG10" s="149"/>
      <c r="SEH10" s="149"/>
      <c r="SEI10" s="149"/>
      <c r="SEJ10" s="149"/>
      <c r="SEK10" s="149"/>
      <c r="SEL10" s="149"/>
      <c r="SEM10" s="149"/>
      <c r="SEN10" s="149"/>
      <c r="SEO10" s="149"/>
      <c r="SEP10" s="149"/>
      <c r="SEQ10" s="149"/>
      <c r="SER10" s="149"/>
      <c r="SES10" s="149"/>
      <c r="SET10" s="149"/>
      <c r="SEU10" s="149"/>
      <c r="SEV10" s="149"/>
      <c r="SEW10" s="149"/>
      <c r="SEX10" s="149"/>
      <c r="SEY10" s="149"/>
      <c r="SEZ10" s="149"/>
      <c r="SFA10" s="149"/>
      <c r="SFB10" s="149"/>
      <c r="SFC10" s="149"/>
      <c r="SFD10" s="149"/>
      <c r="SFE10" s="149"/>
      <c r="SFF10" s="149"/>
      <c r="SFG10" s="149"/>
      <c r="SFH10" s="149"/>
      <c r="SFI10" s="149"/>
      <c r="SFJ10" s="149"/>
      <c r="SFK10" s="149"/>
      <c r="SFL10" s="149"/>
      <c r="SFM10" s="149"/>
      <c r="SFN10" s="149"/>
      <c r="SFO10" s="149"/>
      <c r="SFP10" s="149"/>
      <c r="SFQ10" s="149"/>
      <c r="SFR10" s="149"/>
      <c r="SFS10" s="149"/>
      <c r="SFT10" s="149"/>
      <c r="SFU10" s="149"/>
      <c r="SFV10" s="149"/>
      <c r="SFW10" s="149"/>
      <c r="SFX10" s="149"/>
      <c r="SFY10" s="149"/>
      <c r="SFZ10" s="149"/>
      <c r="SGA10" s="149"/>
      <c r="SGB10" s="149"/>
      <c r="SGC10" s="149"/>
      <c r="SGD10" s="149"/>
      <c r="SGE10" s="149"/>
      <c r="SGF10" s="149"/>
      <c r="SGG10" s="149"/>
      <c r="SGH10" s="149"/>
      <c r="SGI10" s="149"/>
      <c r="SGJ10" s="149"/>
      <c r="SGK10" s="149"/>
      <c r="SGL10" s="149"/>
      <c r="SGM10" s="149"/>
      <c r="SGN10" s="149"/>
      <c r="SGO10" s="149"/>
      <c r="SGP10" s="149"/>
      <c r="SGQ10" s="149"/>
      <c r="SGR10" s="149"/>
      <c r="SGS10" s="149"/>
      <c r="SGT10" s="149"/>
      <c r="SGU10" s="149"/>
      <c r="SGV10" s="149"/>
      <c r="SGW10" s="149"/>
      <c r="SGX10" s="149"/>
      <c r="SGY10" s="149"/>
      <c r="SGZ10" s="149"/>
      <c r="SHA10" s="149"/>
      <c r="SHB10" s="149"/>
      <c r="SHC10" s="149"/>
      <c r="SHD10" s="149"/>
      <c r="SHE10" s="149"/>
      <c r="SHF10" s="149"/>
      <c r="SHG10" s="149"/>
      <c r="SHH10" s="149"/>
      <c r="SHI10" s="149"/>
      <c r="SHJ10" s="149"/>
      <c r="SHK10" s="149"/>
      <c r="SHL10" s="149"/>
      <c r="SHM10" s="149"/>
      <c r="SHN10" s="149"/>
      <c r="SHO10" s="149"/>
      <c r="SHP10" s="149"/>
      <c r="SHQ10" s="149"/>
      <c r="SHR10" s="149"/>
      <c r="SHS10" s="149"/>
      <c r="SHT10" s="149"/>
      <c r="SHU10" s="149"/>
      <c r="SHV10" s="149"/>
      <c r="SHW10" s="149"/>
      <c r="SHX10" s="149"/>
      <c r="SHY10" s="149"/>
      <c r="SHZ10" s="149"/>
      <c r="SIA10" s="149"/>
      <c r="SIB10" s="149"/>
      <c r="SIC10" s="149"/>
      <c r="SID10" s="149"/>
      <c r="SIE10" s="149"/>
      <c r="SIF10" s="149"/>
      <c r="SIG10" s="149"/>
      <c r="SIH10" s="149"/>
      <c r="SII10" s="149"/>
      <c r="SIJ10" s="149"/>
      <c r="SIK10" s="149"/>
      <c r="SIL10" s="149"/>
      <c r="SIM10" s="149"/>
      <c r="SIN10" s="149"/>
      <c r="SIO10" s="149"/>
      <c r="SIP10" s="149"/>
      <c r="SIQ10" s="149"/>
      <c r="SIR10" s="149"/>
      <c r="SIS10" s="149"/>
      <c r="SIT10" s="149"/>
      <c r="SIU10" s="149"/>
      <c r="SIV10" s="149"/>
      <c r="SIW10" s="149"/>
      <c r="SIX10" s="149"/>
      <c r="SIY10" s="149"/>
      <c r="SIZ10" s="149"/>
      <c r="SJA10" s="149"/>
      <c r="SJB10" s="149"/>
      <c r="SJC10" s="149"/>
      <c r="SJD10" s="149"/>
      <c r="SJE10" s="149"/>
      <c r="SJF10" s="149"/>
      <c r="SJG10" s="149"/>
      <c r="SJH10" s="149"/>
      <c r="SJI10" s="149"/>
      <c r="SJJ10" s="149"/>
      <c r="SJK10" s="149"/>
      <c r="SJL10" s="149"/>
      <c r="SJM10" s="149"/>
      <c r="SJN10" s="149"/>
      <c r="SJO10" s="149"/>
      <c r="SJP10" s="149"/>
      <c r="SJQ10" s="149"/>
      <c r="SJR10" s="149"/>
      <c r="SJS10" s="149"/>
      <c r="SJT10" s="149"/>
      <c r="SJU10" s="149"/>
      <c r="SJV10" s="149"/>
      <c r="SJW10" s="149"/>
      <c r="SJX10" s="149"/>
      <c r="SJY10" s="149"/>
      <c r="SJZ10" s="149"/>
      <c r="SKA10" s="149"/>
      <c r="SKB10" s="149"/>
      <c r="SKC10" s="149"/>
      <c r="SKD10" s="149"/>
      <c r="SKE10" s="149"/>
      <c r="SKF10" s="149"/>
      <c r="SKG10" s="149"/>
      <c r="SKH10" s="149"/>
      <c r="SKI10" s="149"/>
      <c r="SKJ10" s="149"/>
      <c r="SKK10" s="149"/>
      <c r="SKL10" s="149"/>
      <c r="SKM10" s="149"/>
      <c r="SKN10" s="149"/>
      <c r="SKO10" s="149"/>
      <c r="SKP10" s="149"/>
      <c r="SKQ10" s="149"/>
      <c r="SKR10" s="149"/>
      <c r="SKS10" s="149"/>
      <c r="SKT10" s="149"/>
      <c r="SKU10" s="149"/>
      <c r="SKV10" s="149"/>
      <c r="SKW10" s="149"/>
      <c r="SKX10" s="149"/>
      <c r="SKY10" s="149"/>
      <c r="SKZ10" s="149"/>
      <c r="SLA10" s="149"/>
      <c r="SLB10" s="149"/>
      <c r="SLC10" s="149"/>
      <c r="SLD10" s="149"/>
      <c r="SLE10" s="149"/>
      <c r="SLF10" s="149"/>
      <c r="SLG10" s="149"/>
      <c r="SLH10" s="149"/>
      <c r="SLI10" s="149"/>
      <c r="SLJ10" s="149"/>
      <c r="SLK10" s="149"/>
      <c r="SLL10" s="149"/>
      <c r="SLM10" s="149"/>
      <c r="SLN10" s="149"/>
      <c r="SLO10" s="149"/>
      <c r="SLP10" s="149"/>
      <c r="SLQ10" s="149"/>
      <c r="SLR10" s="149"/>
      <c r="SLS10" s="149"/>
      <c r="SLT10" s="149"/>
      <c r="SLU10" s="149"/>
      <c r="SLV10" s="149"/>
      <c r="SLW10" s="149"/>
      <c r="SLX10" s="149"/>
      <c r="SLY10" s="149"/>
      <c r="SLZ10" s="149"/>
      <c r="SMA10" s="149"/>
      <c r="SMB10" s="149"/>
      <c r="SMC10" s="149"/>
      <c r="SMD10" s="149"/>
      <c r="SME10" s="149"/>
      <c r="SMF10" s="149"/>
      <c r="SMG10" s="149"/>
      <c r="SMH10" s="149"/>
      <c r="SMI10" s="149"/>
      <c r="SMJ10" s="149"/>
      <c r="SMK10" s="149"/>
      <c r="SML10" s="149"/>
      <c r="SMM10" s="149"/>
      <c r="SMN10" s="149"/>
      <c r="SMO10" s="149"/>
      <c r="SMP10" s="149"/>
      <c r="SMQ10" s="149"/>
      <c r="SMR10" s="149"/>
      <c r="SMS10" s="149"/>
      <c r="SMT10" s="149"/>
      <c r="SMU10" s="149"/>
      <c r="SMV10" s="149"/>
      <c r="SMW10" s="149"/>
      <c r="SMX10" s="149"/>
      <c r="SMY10" s="149"/>
      <c r="SMZ10" s="149"/>
      <c r="SNA10" s="149"/>
      <c r="SNB10" s="149"/>
      <c r="SNC10" s="149"/>
      <c r="SND10" s="149"/>
      <c r="SNE10" s="149"/>
      <c r="SNF10" s="149"/>
      <c r="SNG10" s="149"/>
      <c r="SNH10" s="149"/>
      <c r="SNI10" s="149"/>
      <c r="SNJ10" s="149"/>
      <c r="SNK10" s="149"/>
      <c r="SNL10" s="149"/>
      <c r="SNM10" s="149"/>
      <c r="SNN10" s="149"/>
      <c r="SNO10" s="149"/>
      <c r="SNP10" s="149"/>
      <c r="SNQ10" s="149"/>
      <c r="SNR10" s="149"/>
      <c r="SNS10" s="149"/>
      <c r="SNT10" s="149"/>
      <c r="SNU10" s="149"/>
      <c r="SNV10" s="149"/>
      <c r="SNW10" s="149"/>
      <c r="SNX10" s="149"/>
      <c r="SNY10" s="149"/>
      <c r="SNZ10" s="149"/>
      <c r="SOA10" s="149"/>
      <c r="SOB10" s="149"/>
      <c r="SOC10" s="149"/>
      <c r="SOD10" s="149"/>
      <c r="SOE10" s="149"/>
      <c r="SOF10" s="149"/>
      <c r="SOG10" s="149"/>
      <c r="SOH10" s="149"/>
      <c r="SOI10" s="149"/>
      <c r="SOJ10" s="149"/>
      <c r="SOK10" s="149"/>
      <c r="SOL10" s="149"/>
      <c r="SOM10" s="149"/>
      <c r="SON10" s="149"/>
      <c r="SOO10" s="149"/>
      <c r="SOP10" s="149"/>
      <c r="SOQ10" s="149"/>
      <c r="SOR10" s="149"/>
      <c r="SOS10" s="149"/>
      <c r="SOT10" s="149"/>
      <c r="SOU10" s="149"/>
      <c r="SOV10" s="149"/>
      <c r="SOW10" s="149"/>
      <c r="SOX10" s="149"/>
      <c r="SOY10" s="149"/>
      <c r="SOZ10" s="149"/>
      <c r="SPA10" s="149"/>
      <c r="SPB10" s="149"/>
      <c r="SPC10" s="149"/>
      <c r="SPD10" s="149"/>
      <c r="SPE10" s="149"/>
      <c r="SPF10" s="149"/>
      <c r="SPG10" s="149"/>
      <c r="SPH10" s="149"/>
      <c r="SPI10" s="149"/>
      <c r="SPJ10" s="149"/>
      <c r="SPK10" s="149"/>
      <c r="SPL10" s="149"/>
      <c r="SPM10" s="149"/>
      <c r="SPN10" s="149"/>
      <c r="SPO10" s="149"/>
      <c r="SPP10" s="149"/>
      <c r="SPQ10" s="149"/>
      <c r="SPR10" s="149"/>
      <c r="SPS10" s="149"/>
      <c r="SPT10" s="149"/>
      <c r="SPU10" s="149"/>
      <c r="SPV10" s="149"/>
      <c r="SPW10" s="149"/>
      <c r="SPX10" s="149"/>
      <c r="SPY10" s="149"/>
      <c r="SPZ10" s="149"/>
      <c r="SQA10" s="149"/>
      <c r="SQB10" s="149"/>
      <c r="SQC10" s="149"/>
      <c r="SQD10" s="149"/>
      <c r="SQE10" s="149"/>
      <c r="SQF10" s="149"/>
      <c r="SQG10" s="149"/>
      <c r="SQH10" s="149"/>
      <c r="SQI10" s="149"/>
      <c r="SQJ10" s="149"/>
      <c r="SQK10" s="149"/>
      <c r="SQL10" s="149"/>
      <c r="SQM10" s="149"/>
      <c r="SQN10" s="149"/>
      <c r="SQO10" s="149"/>
      <c r="SQP10" s="149"/>
      <c r="SQQ10" s="149"/>
      <c r="SQR10" s="149"/>
      <c r="SQS10" s="149"/>
      <c r="SQT10" s="149"/>
      <c r="SQU10" s="149"/>
      <c r="SQV10" s="149"/>
      <c r="SQW10" s="149"/>
      <c r="SQX10" s="149"/>
      <c r="SQY10" s="149"/>
      <c r="SQZ10" s="149"/>
      <c r="SRA10" s="149"/>
      <c r="SRB10" s="149"/>
      <c r="SRC10" s="149"/>
      <c r="SRD10" s="149"/>
      <c r="SRE10" s="149"/>
      <c r="SRF10" s="149"/>
      <c r="SRG10" s="149"/>
      <c r="SRH10" s="149"/>
      <c r="SRI10" s="149"/>
      <c r="SRJ10" s="149"/>
      <c r="SRK10" s="149"/>
      <c r="SRL10" s="149"/>
      <c r="SRM10" s="149"/>
      <c r="SRN10" s="149"/>
      <c r="SRO10" s="149"/>
      <c r="SRP10" s="149"/>
      <c r="SRQ10" s="149"/>
      <c r="SRR10" s="149"/>
      <c r="SRS10" s="149"/>
      <c r="SRT10" s="149"/>
      <c r="SRU10" s="149"/>
      <c r="SRV10" s="149"/>
      <c r="SRW10" s="149"/>
      <c r="SRX10" s="149"/>
      <c r="SRY10" s="149"/>
      <c r="SRZ10" s="149"/>
      <c r="SSA10" s="149"/>
      <c r="SSB10" s="149"/>
      <c r="SSC10" s="149"/>
      <c r="SSD10" s="149"/>
      <c r="SSE10" s="149"/>
      <c r="SSF10" s="149"/>
      <c r="SSG10" s="149"/>
      <c r="SSH10" s="149"/>
      <c r="SSI10" s="149"/>
      <c r="SSJ10" s="149"/>
      <c r="SSK10" s="149"/>
      <c r="SSL10" s="149"/>
      <c r="SSM10" s="149"/>
      <c r="SSN10" s="149"/>
      <c r="SSO10" s="149"/>
      <c r="SSP10" s="149"/>
      <c r="SSQ10" s="149"/>
      <c r="SSR10" s="149"/>
      <c r="SSS10" s="149"/>
      <c r="SST10" s="149"/>
      <c r="SSU10" s="149"/>
      <c r="SSV10" s="149"/>
      <c r="SSW10" s="149"/>
      <c r="SSX10" s="149"/>
      <c r="SSY10" s="149"/>
      <c r="SSZ10" s="149"/>
      <c r="STA10" s="149"/>
      <c r="STB10" s="149"/>
      <c r="STC10" s="149"/>
      <c r="STD10" s="149"/>
      <c r="STE10" s="149"/>
      <c r="STF10" s="149"/>
      <c r="STG10" s="149"/>
      <c r="STH10" s="149"/>
      <c r="STI10" s="149"/>
      <c r="STJ10" s="149"/>
      <c r="STK10" s="149"/>
      <c r="STL10" s="149"/>
      <c r="STM10" s="149"/>
      <c r="STN10" s="149"/>
      <c r="STO10" s="149"/>
      <c r="STP10" s="149"/>
      <c r="STQ10" s="149"/>
      <c r="STR10" s="149"/>
      <c r="STS10" s="149"/>
      <c r="STT10" s="149"/>
      <c r="STU10" s="149"/>
      <c r="STV10" s="149"/>
      <c r="STW10" s="149"/>
      <c r="STX10" s="149"/>
      <c r="STY10" s="149"/>
      <c r="STZ10" s="149"/>
      <c r="SUA10" s="149"/>
      <c r="SUB10" s="149"/>
      <c r="SUC10" s="149"/>
      <c r="SUD10" s="149"/>
      <c r="SUE10" s="149"/>
      <c r="SUF10" s="149"/>
      <c r="SUG10" s="149"/>
      <c r="SUH10" s="149"/>
      <c r="SUI10" s="149"/>
      <c r="SUJ10" s="149"/>
      <c r="SUK10" s="149"/>
      <c r="SUL10" s="149"/>
      <c r="SUM10" s="149"/>
      <c r="SUN10" s="149"/>
      <c r="SUO10" s="149"/>
      <c r="SUP10" s="149"/>
      <c r="SUQ10" s="149"/>
      <c r="SUR10" s="149"/>
      <c r="SUS10" s="149"/>
      <c r="SUT10" s="149"/>
      <c r="SUU10" s="149"/>
      <c r="SUV10" s="149"/>
      <c r="SUW10" s="149"/>
      <c r="SUX10" s="149"/>
      <c r="SUY10" s="149"/>
      <c r="SUZ10" s="149"/>
      <c r="SVA10" s="149"/>
      <c r="SVB10" s="149"/>
      <c r="SVC10" s="149"/>
      <c r="SVD10" s="149"/>
      <c r="SVE10" s="149"/>
      <c r="SVF10" s="149"/>
      <c r="SVG10" s="149"/>
      <c r="SVH10" s="149"/>
      <c r="SVI10" s="149"/>
      <c r="SVJ10" s="149"/>
      <c r="SVK10" s="149"/>
      <c r="SVL10" s="149"/>
      <c r="SVM10" s="149"/>
      <c r="SVN10" s="149"/>
      <c r="SVO10" s="149"/>
      <c r="SVP10" s="149"/>
      <c r="SVQ10" s="149"/>
      <c r="SVR10" s="149"/>
      <c r="SVS10" s="149"/>
      <c r="SVT10" s="149"/>
      <c r="SVU10" s="149"/>
      <c r="SVV10" s="149"/>
      <c r="SVW10" s="149"/>
      <c r="SVX10" s="149"/>
      <c r="SVY10" s="149"/>
      <c r="SVZ10" s="149"/>
      <c r="SWA10" s="149"/>
      <c r="SWB10" s="149"/>
      <c r="SWC10" s="149"/>
      <c r="SWD10" s="149"/>
      <c r="SWE10" s="149"/>
      <c r="SWF10" s="149"/>
      <c r="SWG10" s="149"/>
      <c r="SWH10" s="149"/>
      <c r="SWI10" s="149"/>
      <c r="SWJ10" s="149"/>
      <c r="SWK10" s="149"/>
      <c r="SWL10" s="149"/>
      <c r="SWM10" s="149"/>
      <c r="SWN10" s="149"/>
      <c r="SWO10" s="149"/>
      <c r="SWP10" s="149"/>
      <c r="SWQ10" s="149"/>
      <c r="SWR10" s="149"/>
      <c r="SWS10" s="149"/>
      <c r="SWT10" s="149"/>
      <c r="SWU10" s="149"/>
      <c r="SWV10" s="149"/>
      <c r="SWW10" s="149"/>
      <c r="SWX10" s="149"/>
      <c r="SWY10" s="149"/>
      <c r="SWZ10" s="149"/>
      <c r="SXA10" s="149"/>
      <c r="SXB10" s="149"/>
      <c r="SXC10" s="149"/>
      <c r="SXD10" s="149"/>
      <c r="SXE10" s="149"/>
      <c r="SXF10" s="149"/>
      <c r="SXG10" s="149"/>
      <c r="SXH10" s="149"/>
      <c r="SXI10" s="149"/>
      <c r="SXJ10" s="149"/>
      <c r="SXK10" s="149"/>
      <c r="SXL10" s="149"/>
      <c r="SXM10" s="149"/>
      <c r="SXN10" s="149"/>
      <c r="SXO10" s="149"/>
      <c r="SXP10" s="149"/>
      <c r="SXQ10" s="149"/>
      <c r="SXR10" s="149"/>
      <c r="SXS10" s="149"/>
      <c r="SXT10" s="149"/>
      <c r="SXU10" s="149"/>
      <c r="SXV10" s="149"/>
      <c r="SXW10" s="149"/>
      <c r="SXX10" s="149"/>
      <c r="SXY10" s="149"/>
      <c r="SXZ10" s="149"/>
      <c r="SYA10" s="149"/>
      <c r="SYB10" s="149"/>
      <c r="SYC10" s="149"/>
      <c r="SYD10" s="149"/>
      <c r="SYE10" s="149"/>
      <c r="SYF10" s="149"/>
      <c r="SYG10" s="149"/>
      <c r="SYH10" s="149"/>
      <c r="SYI10" s="149"/>
      <c r="SYJ10" s="149"/>
      <c r="SYK10" s="149"/>
      <c r="SYL10" s="149"/>
      <c r="SYM10" s="149"/>
      <c r="SYN10" s="149"/>
      <c r="SYO10" s="149"/>
      <c r="SYP10" s="149"/>
      <c r="SYQ10" s="149"/>
      <c r="SYR10" s="149"/>
      <c r="SYS10" s="149"/>
      <c r="SYT10" s="149"/>
      <c r="SYU10" s="149"/>
      <c r="SYV10" s="149"/>
      <c r="SYW10" s="149"/>
      <c r="SYX10" s="149"/>
      <c r="SYY10" s="149"/>
      <c r="SYZ10" s="149"/>
      <c r="SZA10" s="149"/>
      <c r="SZB10" s="149"/>
      <c r="SZC10" s="149"/>
      <c r="SZD10" s="149"/>
      <c r="SZE10" s="149"/>
      <c r="SZF10" s="149"/>
      <c r="SZG10" s="149"/>
      <c r="SZH10" s="149"/>
      <c r="SZI10" s="149"/>
      <c r="SZJ10" s="149"/>
      <c r="SZK10" s="149"/>
      <c r="SZL10" s="149"/>
      <c r="SZM10" s="149"/>
      <c r="SZN10" s="149"/>
      <c r="SZO10" s="149"/>
      <c r="SZP10" s="149"/>
      <c r="SZQ10" s="149"/>
      <c r="SZR10" s="149"/>
      <c r="SZS10" s="149"/>
      <c r="SZT10" s="149"/>
      <c r="SZU10" s="149"/>
      <c r="SZV10" s="149"/>
      <c r="SZW10" s="149"/>
      <c r="SZX10" s="149"/>
      <c r="SZY10" s="149"/>
      <c r="SZZ10" s="149"/>
      <c r="TAA10" s="149"/>
      <c r="TAB10" s="149"/>
      <c r="TAC10" s="149"/>
      <c r="TAD10" s="149"/>
      <c r="TAE10" s="149"/>
      <c r="TAF10" s="149"/>
      <c r="TAG10" s="149"/>
      <c r="TAH10" s="149"/>
      <c r="TAI10" s="149"/>
      <c r="TAJ10" s="149"/>
      <c r="TAK10" s="149"/>
      <c r="TAL10" s="149"/>
      <c r="TAM10" s="149"/>
      <c r="TAN10" s="149"/>
      <c r="TAO10" s="149"/>
      <c r="TAP10" s="149"/>
      <c r="TAQ10" s="149"/>
      <c r="TAR10" s="149"/>
      <c r="TAS10" s="149"/>
      <c r="TAT10" s="149"/>
      <c r="TAU10" s="149"/>
      <c r="TAV10" s="149"/>
      <c r="TAW10" s="149"/>
      <c r="TAX10" s="149"/>
      <c r="TAY10" s="149"/>
      <c r="TAZ10" s="149"/>
      <c r="TBA10" s="149"/>
      <c r="TBB10" s="149"/>
      <c r="TBC10" s="149"/>
      <c r="TBD10" s="149"/>
      <c r="TBE10" s="149"/>
      <c r="TBF10" s="149"/>
      <c r="TBG10" s="149"/>
      <c r="TBH10" s="149"/>
      <c r="TBI10" s="149"/>
      <c r="TBJ10" s="149"/>
      <c r="TBK10" s="149"/>
      <c r="TBL10" s="149"/>
      <c r="TBM10" s="149"/>
      <c r="TBN10" s="149"/>
      <c r="TBO10" s="149"/>
      <c r="TBP10" s="149"/>
      <c r="TBQ10" s="149"/>
      <c r="TBR10" s="149"/>
      <c r="TBS10" s="149"/>
      <c r="TBT10" s="149"/>
      <c r="TBU10" s="149"/>
      <c r="TBV10" s="149"/>
      <c r="TBW10" s="149"/>
      <c r="TBX10" s="149"/>
      <c r="TBY10" s="149"/>
      <c r="TBZ10" s="149"/>
      <c r="TCA10" s="149"/>
      <c r="TCB10" s="149"/>
      <c r="TCC10" s="149"/>
      <c r="TCD10" s="149"/>
      <c r="TCE10" s="149"/>
      <c r="TCF10" s="149"/>
      <c r="TCG10" s="149"/>
      <c r="TCH10" s="149"/>
      <c r="TCI10" s="149"/>
      <c r="TCJ10" s="149"/>
      <c r="TCK10" s="149"/>
      <c r="TCL10" s="149"/>
      <c r="TCM10" s="149"/>
      <c r="TCN10" s="149"/>
      <c r="TCO10" s="149"/>
      <c r="TCP10" s="149"/>
      <c r="TCQ10" s="149"/>
      <c r="TCR10" s="149"/>
      <c r="TCS10" s="149"/>
      <c r="TCT10" s="149"/>
      <c r="TCU10" s="149"/>
      <c r="TCV10" s="149"/>
      <c r="TCW10" s="149"/>
      <c r="TCX10" s="149"/>
      <c r="TCY10" s="149"/>
      <c r="TCZ10" s="149"/>
      <c r="TDA10" s="149"/>
      <c r="TDB10" s="149"/>
      <c r="TDC10" s="149"/>
      <c r="TDD10" s="149"/>
      <c r="TDE10" s="149"/>
      <c r="TDF10" s="149"/>
      <c r="TDG10" s="149"/>
      <c r="TDH10" s="149"/>
      <c r="TDI10" s="149"/>
      <c r="TDJ10" s="149"/>
      <c r="TDK10" s="149"/>
      <c r="TDL10" s="149"/>
      <c r="TDM10" s="149"/>
      <c r="TDN10" s="149"/>
      <c r="TDO10" s="149"/>
      <c r="TDP10" s="149"/>
      <c r="TDQ10" s="149"/>
      <c r="TDR10" s="149"/>
      <c r="TDS10" s="149"/>
      <c r="TDT10" s="149"/>
      <c r="TDU10" s="149"/>
      <c r="TDV10" s="149"/>
      <c r="TDW10" s="149"/>
      <c r="TDX10" s="149"/>
      <c r="TDY10" s="149"/>
      <c r="TDZ10" s="149"/>
      <c r="TEA10" s="149"/>
      <c r="TEB10" s="149"/>
      <c r="TEC10" s="149"/>
      <c r="TED10" s="149"/>
      <c r="TEE10" s="149"/>
      <c r="TEF10" s="149"/>
      <c r="TEG10" s="149"/>
      <c r="TEH10" s="149"/>
      <c r="TEI10" s="149"/>
      <c r="TEJ10" s="149"/>
      <c r="TEK10" s="149"/>
      <c r="TEL10" s="149"/>
      <c r="TEM10" s="149"/>
      <c r="TEN10" s="149"/>
      <c r="TEO10" s="149"/>
      <c r="TEP10" s="149"/>
      <c r="TEQ10" s="149"/>
      <c r="TER10" s="149"/>
      <c r="TES10" s="149"/>
      <c r="TET10" s="149"/>
      <c r="TEU10" s="149"/>
      <c r="TEV10" s="149"/>
      <c r="TEW10" s="149"/>
      <c r="TEX10" s="149"/>
      <c r="TEY10" s="149"/>
      <c r="TEZ10" s="149"/>
      <c r="TFA10" s="149"/>
      <c r="TFB10" s="149"/>
      <c r="TFC10" s="149"/>
      <c r="TFD10" s="149"/>
      <c r="TFE10" s="149"/>
      <c r="TFF10" s="149"/>
      <c r="TFG10" s="149"/>
      <c r="TFH10" s="149"/>
      <c r="TFI10" s="149"/>
      <c r="TFJ10" s="149"/>
      <c r="TFK10" s="149"/>
      <c r="TFL10" s="149"/>
      <c r="TFM10" s="149"/>
      <c r="TFN10" s="149"/>
      <c r="TFO10" s="149"/>
      <c r="TFP10" s="149"/>
      <c r="TFQ10" s="149"/>
      <c r="TFR10" s="149"/>
      <c r="TFS10" s="149"/>
      <c r="TFT10" s="149"/>
      <c r="TFU10" s="149"/>
      <c r="TFV10" s="149"/>
      <c r="TFW10" s="149"/>
      <c r="TFX10" s="149"/>
      <c r="TFY10" s="149"/>
      <c r="TFZ10" s="149"/>
      <c r="TGA10" s="149"/>
      <c r="TGB10" s="149"/>
      <c r="TGC10" s="149"/>
      <c r="TGD10" s="149"/>
      <c r="TGE10" s="149"/>
      <c r="TGF10" s="149"/>
      <c r="TGG10" s="149"/>
      <c r="TGH10" s="149"/>
      <c r="TGI10" s="149"/>
      <c r="TGJ10" s="149"/>
      <c r="TGK10" s="149"/>
      <c r="TGL10" s="149"/>
      <c r="TGM10" s="149"/>
      <c r="TGN10" s="149"/>
      <c r="TGO10" s="149"/>
      <c r="TGP10" s="149"/>
      <c r="TGQ10" s="149"/>
      <c r="TGR10" s="149"/>
      <c r="TGS10" s="149"/>
      <c r="TGT10" s="149"/>
      <c r="TGU10" s="149"/>
      <c r="TGV10" s="149"/>
      <c r="TGW10" s="149"/>
      <c r="TGX10" s="149"/>
      <c r="TGY10" s="149"/>
      <c r="TGZ10" s="149"/>
      <c r="THA10" s="149"/>
      <c r="THB10" s="149"/>
      <c r="THC10" s="149"/>
      <c r="THD10" s="149"/>
      <c r="THE10" s="149"/>
      <c r="THF10" s="149"/>
      <c r="THG10" s="149"/>
      <c r="THH10" s="149"/>
      <c r="THI10" s="149"/>
      <c r="THJ10" s="149"/>
      <c r="THK10" s="149"/>
      <c r="THL10" s="149"/>
      <c r="THM10" s="149"/>
      <c r="THN10" s="149"/>
      <c r="THO10" s="149"/>
      <c r="THP10" s="149"/>
      <c r="THQ10" s="149"/>
      <c r="THR10" s="149"/>
      <c r="THS10" s="149"/>
      <c r="THT10" s="149"/>
      <c r="THU10" s="149"/>
      <c r="THV10" s="149"/>
      <c r="THW10" s="149"/>
      <c r="THX10" s="149"/>
      <c r="THY10" s="149"/>
      <c r="THZ10" s="149"/>
      <c r="TIA10" s="149"/>
      <c r="TIB10" s="149"/>
      <c r="TIC10" s="149"/>
      <c r="TID10" s="149"/>
      <c r="TIE10" s="149"/>
      <c r="TIF10" s="149"/>
      <c r="TIG10" s="149"/>
      <c r="TIH10" s="149"/>
      <c r="TII10" s="149"/>
      <c r="TIJ10" s="149"/>
      <c r="TIK10" s="149"/>
      <c r="TIL10" s="149"/>
      <c r="TIM10" s="149"/>
      <c r="TIN10" s="149"/>
      <c r="TIO10" s="149"/>
      <c r="TIP10" s="149"/>
      <c r="TIQ10" s="149"/>
      <c r="TIR10" s="149"/>
      <c r="TIS10" s="149"/>
      <c r="TIT10" s="149"/>
      <c r="TIU10" s="149"/>
      <c r="TIV10" s="149"/>
      <c r="TIW10" s="149"/>
      <c r="TIX10" s="149"/>
      <c r="TIY10" s="149"/>
      <c r="TIZ10" s="149"/>
      <c r="TJA10" s="149"/>
      <c r="TJB10" s="149"/>
      <c r="TJC10" s="149"/>
      <c r="TJD10" s="149"/>
      <c r="TJE10" s="149"/>
      <c r="TJF10" s="149"/>
      <c r="TJG10" s="149"/>
      <c r="TJH10" s="149"/>
      <c r="TJI10" s="149"/>
      <c r="TJJ10" s="149"/>
      <c r="TJK10" s="149"/>
      <c r="TJL10" s="149"/>
      <c r="TJM10" s="149"/>
      <c r="TJN10" s="149"/>
      <c r="TJO10" s="149"/>
      <c r="TJP10" s="149"/>
      <c r="TJQ10" s="149"/>
      <c r="TJR10" s="149"/>
      <c r="TJS10" s="149"/>
      <c r="TJT10" s="149"/>
      <c r="TJU10" s="149"/>
      <c r="TJV10" s="149"/>
      <c r="TJW10" s="149"/>
      <c r="TJX10" s="149"/>
      <c r="TJY10" s="149"/>
      <c r="TJZ10" s="149"/>
      <c r="TKA10" s="149"/>
      <c r="TKB10" s="149"/>
      <c r="TKC10" s="149"/>
      <c r="TKD10" s="149"/>
      <c r="TKE10" s="149"/>
      <c r="TKF10" s="149"/>
      <c r="TKG10" s="149"/>
      <c r="TKH10" s="149"/>
      <c r="TKI10" s="149"/>
      <c r="TKJ10" s="149"/>
      <c r="TKK10" s="149"/>
      <c r="TKL10" s="149"/>
      <c r="TKM10" s="149"/>
      <c r="TKN10" s="149"/>
      <c r="TKO10" s="149"/>
      <c r="TKP10" s="149"/>
      <c r="TKQ10" s="149"/>
      <c r="TKR10" s="149"/>
      <c r="TKS10" s="149"/>
      <c r="TKT10" s="149"/>
      <c r="TKU10" s="149"/>
      <c r="TKV10" s="149"/>
      <c r="TKW10" s="149"/>
      <c r="TKX10" s="149"/>
      <c r="TKY10" s="149"/>
      <c r="TKZ10" s="149"/>
      <c r="TLA10" s="149"/>
      <c r="TLB10" s="149"/>
      <c r="TLC10" s="149"/>
      <c r="TLD10" s="149"/>
      <c r="TLE10" s="149"/>
      <c r="TLF10" s="149"/>
      <c r="TLG10" s="149"/>
      <c r="TLH10" s="149"/>
      <c r="TLI10" s="149"/>
      <c r="TLJ10" s="149"/>
      <c r="TLK10" s="149"/>
      <c r="TLL10" s="149"/>
      <c r="TLM10" s="149"/>
      <c r="TLN10" s="149"/>
      <c r="TLO10" s="149"/>
      <c r="TLP10" s="149"/>
      <c r="TLQ10" s="149"/>
      <c r="TLR10" s="149"/>
      <c r="TLS10" s="149"/>
      <c r="TLT10" s="149"/>
      <c r="TLU10" s="149"/>
      <c r="TLV10" s="149"/>
      <c r="TLW10" s="149"/>
      <c r="TLX10" s="149"/>
      <c r="TLY10" s="149"/>
      <c r="TLZ10" s="149"/>
      <c r="TMA10" s="149"/>
      <c r="TMB10" s="149"/>
      <c r="TMC10" s="149"/>
      <c r="TMD10" s="149"/>
      <c r="TME10" s="149"/>
      <c r="TMF10" s="149"/>
      <c r="TMG10" s="149"/>
      <c r="TMH10" s="149"/>
      <c r="TMI10" s="149"/>
      <c r="TMJ10" s="149"/>
      <c r="TMK10" s="149"/>
      <c r="TML10" s="149"/>
      <c r="TMM10" s="149"/>
      <c r="TMN10" s="149"/>
      <c r="TMO10" s="149"/>
      <c r="TMP10" s="149"/>
      <c r="TMQ10" s="149"/>
      <c r="TMR10" s="149"/>
      <c r="TMS10" s="149"/>
      <c r="TMT10" s="149"/>
      <c r="TMU10" s="149"/>
      <c r="TMV10" s="149"/>
      <c r="TMW10" s="149"/>
      <c r="TMX10" s="149"/>
      <c r="TMY10" s="149"/>
      <c r="TMZ10" s="149"/>
      <c r="TNA10" s="149"/>
      <c r="TNB10" s="149"/>
      <c r="TNC10" s="149"/>
      <c r="TND10" s="149"/>
      <c r="TNE10" s="149"/>
      <c r="TNF10" s="149"/>
      <c r="TNG10" s="149"/>
      <c r="TNH10" s="149"/>
      <c r="TNI10" s="149"/>
      <c r="TNJ10" s="149"/>
      <c r="TNK10" s="149"/>
      <c r="TNL10" s="149"/>
      <c r="TNM10" s="149"/>
      <c r="TNN10" s="149"/>
      <c r="TNO10" s="149"/>
      <c r="TNP10" s="149"/>
      <c r="TNQ10" s="149"/>
      <c r="TNR10" s="149"/>
      <c r="TNS10" s="149"/>
      <c r="TNT10" s="149"/>
      <c r="TNU10" s="149"/>
      <c r="TNV10" s="149"/>
      <c r="TNW10" s="149"/>
      <c r="TNX10" s="149"/>
      <c r="TNY10" s="149"/>
      <c r="TNZ10" s="149"/>
      <c r="TOA10" s="149"/>
      <c r="TOB10" s="149"/>
      <c r="TOC10" s="149"/>
      <c r="TOD10" s="149"/>
      <c r="TOE10" s="149"/>
      <c r="TOF10" s="149"/>
      <c r="TOG10" s="149"/>
      <c r="TOH10" s="149"/>
      <c r="TOI10" s="149"/>
      <c r="TOJ10" s="149"/>
      <c r="TOK10" s="149"/>
      <c r="TOL10" s="149"/>
      <c r="TOM10" s="149"/>
      <c r="TON10" s="149"/>
      <c r="TOO10" s="149"/>
      <c r="TOP10" s="149"/>
      <c r="TOQ10" s="149"/>
      <c r="TOR10" s="149"/>
      <c r="TOS10" s="149"/>
      <c r="TOT10" s="149"/>
      <c r="TOU10" s="149"/>
      <c r="TOV10" s="149"/>
      <c r="TOW10" s="149"/>
      <c r="TOX10" s="149"/>
      <c r="TOY10" s="149"/>
      <c r="TOZ10" s="149"/>
      <c r="TPA10" s="149"/>
      <c r="TPB10" s="149"/>
      <c r="TPC10" s="149"/>
      <c r="TPD10" s="149"/>
      <c r="TPE10" s="149"/>
      <c r="TPF10" s="149"/>
      <c r="TPG10" s="149"/>
      <c r="TPH10" s="149"/>
      <c r="TPI10" s="149"/>
      <c r="TPJ10" s="149"/>
      <c r="TPK10" s="149"/>
      <c r="TPL10" s="149"/>
      <c r="TPM10" s="149"/>
      <c r="TPN10" s="149"/>
      <c r="TPO10" s="149"/>
      <c r="TPP10" s="149"/>
      <c r="TPQ10" s="149"/>
      <c r="TPR10" s="149"/>
      <c r="TPS10" s="149"/>
      <c r="TPT10" s="149"/>
      <c r="TPU10" s="149"/>
      <c r="TPV10" s="149"/>
      <c r="TPW10" s="149"/>
      <c r="TPX10" s="149"/>
      <c r="TPY10" s="149"/>
      <c r="TPZ10" s="149"/>
      <c r="TQA10" s="149"/>
      <c r="TQB10" s="149"/>
      <c r="TQC10" s="149"/>
      <c r="TQD10" s="149"/>
      <c r="TQE10" s="149"/>
      <c r="TQF10" s="149"/>
      <c r="TQG10" s="149"/>
      <c r="TQH10" s="149"/>
      <c r="TQI10" s="149"/>
      <c r="TQJ10" s="149"/>
      <c r="TQK10" s="149"/>
      <c r="TQL10" s="149"/>
      <c r="TQM10" s="149"/>
      <c r="TQN10" s="149"/>
      <c r="TQO10" s="149"/>
      <c r="TQP10" s="149"/>
      <c r="TQQ10" s="149"/>
      <c r="TQR10" s="149"/>
      <c r="TQS10" s="149"/>
      <c r="TQT10" s="149"/>
      <c r="TQU10" s="149"/>
      <c r="TQV10" s="149"/>
      <c r="TQW10" s="149"/>
      <c r="TQX10" s="149"/>
      <c r="TQY10" s="149"/>
      <c r="TQZ10" s="149"/>
      <c r="TRA10" s="149"/>
      <c r="TRB10" s="149"/>
      <c r="TRC10" s="149"/>
      <c r="TRD10" s="149"/>
      <c r="TRE10" s="149"/>
      <c r="TRF10" s="149"/>
      <c r="TRG10" s="149"/>
      <c r="TRH10" s="149"/>
      <c r="TRI10" s="149"/>
      <c r="TRJ10" s="149"/>
      <c r="TRK10" s="149"/>
      <c r="TRL10" s="149"/>
      <c r="TRM10" s="149"/>
      <c r="TRN10" s="149"/>
      <c r="TRO10" s="149"/>
      <c r="TRP10" s="149"/>
      <c r="TRQ10" s="149"/>
      <c r="TRR10" s="149"/>
      <c r="TRS10" s="149"/>
      <c r="TRT10" s="149"/>
      <c r="TRU10" s="149"/>
      <c r="TRV10" s="149"/>
      <c r="TRW10" s="149"/>
      <c r="TRX10" s="149"/>
      <c r="TRY10" s="149"/>
      <c r="TRZ10" s="149"/>
      <c r="TSA10" s="149"/>
      <c r="TSB10" s="149"/>
      <c r="TSC10" s="149"/>
      <c r="TSD10" s="149"/>
      <c r="TSE10" s="149"/>
      <c r="TSF10" s="149"/>
      <c r="TSG10" s="149"/>
      <c r="TSH10" s="149"/>
      <c r="TSI10" s="149"/>
      <c r="TSJ10" s="149"/>
      <c r="TSK10" s="149"/>
      <c r="TSL10" s="149"/>
      <c r="TSM10" s="149"/>
      <c r="TSN10" s="149"/>
      <c r="TSO10" s="149"/>
      <c r="TSP10" s="149"/>
      <c r="TSQ10" s="149"/>
      <c r="TSR10" s="149"/>
      <c r="TSS10" s="149"/>
      <c r="TST10" s="149"/>
      <c r="TSU10" s="149"/>
      <c r="TSV10" s="149"/>
      <c r="TSW10" s="149"/>
      <c r="TSX10" s="149"/>
      <c r="TSY10" s="149"/>
      <c r="TSZ10" s="149"/>
      <c r="TTA10" s="149"/>
      <c r="TTB10" s="149"/>
      <c r="TTC10" s="149"/>
      <c r="TTD10" s="149"/>
      <c r="TTE10" s="149"/>
      <c r="TTF10" s="149"/>
      <c r="TTG10" s="149"/>
      <c r="TTH10" s="149"/>
      <c r="TTI10" s="149"/>
      <c r="TTJ10" s="149"/>
      <c r="TTK10" s="149"/>
      <c r="TTL10" s="149"/>
      <c r="TTM10" s="149"/>
      <c r="TTN10" s="149"/>
      <c r="TTO10" s="149"/>
      <c r="TTP10" s="149"/>
      <c r="TTQ10" s="149"/>
      <c r="TTR10" s="149"/>
      <c r="TTS10" s="149"/>
      <c r="TTT10" s="149"/>
      <c r="TTU10" s="149"/>
      <c r="TTV10" s="149"/>
      <c r="TTW10" s="149"/>
      <c r="TTX10" s="149"/>
      <c r="TTY10" s="149"/>
      <c r="TTZ10" s="149"/>
      <c r="TUA10" s="149"/>
      <c r="TUB10" s="149"/>
      <c r="TUC10" s="149"/>
      <c r="TUD10" s="149"/>
      <c r="TUE10" s="149"/>
      <c r="TUF10" s="149"/>
      <c r="TUG10" s="149"/>
      <c r="TUH10" s="149"/>
      <c r="TUI10" s="149"/>
      <c r="TUJ10" s="149"/>
      <c r="TUK10" s="149"/>
      <c r="TUL10" s="149"/>
      <c r="TUM10" s="149"/>
      <c r="TUN10" s="149"/>
      <c r="TUO10" s="149"/>
      <c r="TUP10" s="149"/>
      <c r="TUQ10" s="149"/>
      <c r="TUR10" s="149"/>
      <c r="TUS10" s="149"/>
      <c r="TUT10" s="149"/>
      <c r="TUU10" s="149"/>
      <c r="TUV10" s="149"/>
      <c r="TUW10" s="149"/>
      <c r="TUX10" s="149"/>
      <c r="TUY10" s="149"/>
      <c r="TUZ10" s="149"/>
      <c r="TVA10" s="149"/>
      <c r="TVB10" s="149"/>
      <c r="TVC10" s="149"/>
      <c r="TVD10" s="149"/>
      <c r="TVE10" s="149"/>
      <c r="TVF10" s="149"/>
      <c r="TVG10" s="149"/>
      <c r="TVH10" s="149"/>
      <c r="TVI10" s="149"/>
      <c r="TVJ10" s="149"/>
      <c r="TVK10" s="149"/>
      <c r="TVL10" s="149"/>
      <c r="TVM10" s="149"/>
      <c r="TVN10" s="149"/>
      <c r="TVO10" s="149"/>
      <c r="TVP10" s="149"/>
      <c r="TVQ10" s="149"/>
      <c r="TVR10" s="149"/>
      <c r="TVS10" s="149"/>
      <c r="TVT10" s="149"/>
      <c r="TVU10" s="149"/>
      <c r="TVV10" s="149"/>
      <c r="TVW10" s="149"/>
      <c r="TVX10" s="149"/>
      <c r="TVY10" s="149"/>
      <c r="TVZ10" s="149"/>
      <c r="TWA10" s="149"/>
      <c r="TWB10" s="149"/>
      <c r="TWC10" s="149"/>
      <c r="TWD10" s="149"/>
      <c r="TWE10" s="149"/>
      <c r="TWF10" s="149"/>
      <c r="TWG10" s="149"/>
      <c r="TWH10" s="149"/>
      <c r="TWI10" s="149"/>
      <c r="TWJ10" s="149"/>
      <c r="TWK10" s="149"/>
      <c r="TWL10" s="149"/>
      <c r="TWM10" s="149"/>
      <c r="TWN10" s="149"/>
      <c r="TWO10" s="149"/>
      <c r="TWP10" s="149"/>
      <c r="TWQ10" s="149"/>
      <c r="TWR10" s="149"/>
      <c r="TWS10" s="149"/>
      <c r="TWT10" s="149"/>
      <c r="TWU10" s="149"/>
      <c r="TWV10" s="149"/>
      <c r="TWW10" s="149"/>
      <c r="TWX10" s="149"/>
      <c r="TWY10" s="149"/>
      <c r="TWZ10" s="149"/>
      <c r="TXA10" s="149"/>
      <c r="TXB10" s="149"/>
      <c r="TXC10" s="149"/>
      <c r="TXD10" s="149"/>
      <c r="TXE10" s="149"/>
      <c r="TXF10" s="149"/>
      <c r="TXG10" s="149"/>
      <c r="TXH10" s="149"/>
      <c r="TXI10" s="149"/>
      <c r="TXJ10" s="149"/>
      <c r="TXK10" s="149"/>
      <c r="TXL10" s="149"/>
      <c r="TXM10" s="149"/>
      <c r="TXN10" s="149"/>
      <c r="TXO10" s="149"/>
      <c r="TXP10" s="149"/>
      <c r="TXQ10" s="149"/>
      <c r="TXR10" s="149"/>
      <c r="TXS10" s="149"/>
      <c r="TXT10" s="149"/>
      <c r="TXU10" s="149"/>
      <c r="TXV10" s="149"/>
      <c r="TXW10" s="149"/>
      <c r="TXX10" s="149"/>
      <c r="TXY10" s="149"/>
      <c r="TXZ10" s="149"/>
      <c r="TYA10" s="149"/>
      <c r="TYB10" s="149"/>
      <c r="TYC10" s="149"/>
      <c r="TYD10" s="149"/>
      <c r="TYE10" s="149"/>
      <c r="TYF10" s="149"/>
      <c r="TYG10" s="149"/>
      <c r="TYH10" s="149"/>
      <c r="TYI10" s="149"/>
      <c r="TYJ10" s="149"/>
      <c r="TYK10" s="149"/>
      <c r="TYL10" s="149"/>
      <c r="TYM10" s="149"/>
      <c r="TYN10" s="149"/>
      <c r="TYO10" s="149"/>
      <c r="TYP10" s="149"/>
      <c r="TYQ10" s="149"/>
      <c r="TYR10" s="149"/>
      <c r="TYS10" s="149"/>
      <c r="TYT10" s="149"/>
      <c r="TYU10" s="149"/>
      <c r="TYV10" s="149"/>
      <c r="TYW10" s="149"/>
      <c r="TYX10" s="149"/>
      <c r="TYY10" s="149"/>
      <c r="TYZ10" s="149"/>
      <c r="TZA10" s="149"/>
      <c r="TZB10" s="149"/>
      <c r="TZC10" s="149"/>
      <c r="TZD10" s="149"/>
      <c r="TZE10" s="149"/>
      <c r="TZF10" s="149"/>
      <c r="TZG10" s="149"/>
      <c r="TZH10" s="149"/>
      <c r="TZI10" s="149"/>
      <c r="TZJ10" s="149"/>
      <c r="TZK10" s="149"/>
      <c r="TZL10" s="149"/>
      <c r="TZM10" s="149"/>
      <c r="TZN10" s="149"/>
      <c r="TZO10" s="149"/>
      <c r="TZP10" s="149"/>
      <c r="TZQ10" s="149"/>
      <c r="TZR10" s="149"/>
      <c r="TZS10" s="149"/>
      <c r="TZT10" s="149"/>
      <c r="TZU10" s="149"/>
      <c r="TZV10" s="149"/>
      <c r="TZW10" s="149"/>
      <c r="TZX10" s="149"/>
      <c r="TZY10" s="149"/>
      <c r="TZZ10" s="149"/>
      <c r="UAA10" s="149"/>
      <c r="UAB10" s="149"/>
      <c r="UAC10" s="149"/>
      <c r="UAD10" s="149"/>
      <c r="UAE10" s="149"/>
      <c r="UAF10" s="149"/>
      <c r="UAG10" s="149"/>
      <c r="UAH10" s="149"/>
      <c r="UAI10" s="149"/>
      <c r="UAJ10" s="149"/>
      <c r="UAK10" s="149"/>
      <c r="UAL10" s="149"/>
      <c r="UAM10" s="149"/>
      <c r="UAN10" s="149"/>
      <c r="UAO10" s="149"/>
      <c r="UAP10" s="149"/>
      <c r="UAQ10" s="149"/>
      <c r="UAR10" s="149"/>
      <c r="UAS10" s="149"/>
      <c r="UAT10" s="149"/>
      <c r="UAU10" s="149"/>
      <c r="UAV10" s="149"/>
      <c r="UAW10" s="149"/>
      <c r="UAX10" s="149"/>
      <c r="UAY10" s="149"/>
      <c r="UAZ10" s="149"/>
      <c r="UBA10" s="149"/>
      <c r="UBB10" s="149"/>
      <c r="UBC10" s="149"/>
      <c r="UBD10" s="149"/>
      <c r="UBE10" s="149"/>
      <c r="UBF10" s="149"/>
      <c r="UBG10" s="149"/>
      <c r="UBH10" s="149"/>
      <c r="UBI10" s="149"/>
      <c r="UBJ10" s="149"/>
      <c r="UBK10" s="149"/>
      <c r="UBL10" s="149"/>
      <c r="UBM10" s="149"/>
      <c r="UBN10" s="149"/>
      <c r="UBO10" s="149"/>
      <c r="UBP10" s="149"/>
      <c r="UBQ10" s="149"/>
      <c r="UBR10" s="149"/>
      <c r="UBS10" s="149"/>
      <c r="UBT10" s="149"/>
      <c r="UBU10" s="149"/>
      <c r="UBV10" s="149"/>
      <c r="UBW10" s="149"/>
      <c r="UBX10" s="149"/>
      <c r="UBY10" s="149"/>
      <c r="UBZ10" s="149"/>
      <c r="UCA10" s="149"/>
      <c r="UCB10" s="149"/>
      <c r="UCC10" s="149"/>
      <c r="UCD10" s="149"/>
      <c r="UCE10" s="149"/>
      <c r="UCF10" s="149"/>
      <c r="UCG10" s="149"/>
      <c r="UCH10" s="149"/>
      <c r="UCI10" s="149"/>
      <c r="UCJ10" s="149"/>
      <c r="UCK10" s="149"/>
      <c r="UCL10" s="149"/>
      <c r="UCM10" s="149"/>
      <c r="UCN10" s="149"/>
      <c r="UCO10" s="149"/>
      <c r="UCP10" s="149"/>
      <c r="UCQ10" s="149"/>
      <c r="UCR10" s="149"/>
      <c r="UCS10" s="149"/>
      <c r="UCT10" s="149"/>
      <c r="UCU10" s="149"/>
      <c r="UCV10" s="149"/>
      <c r="UCW10" s="149"/>
      <c r="UCX10" s="149"/>
      <c r="UCY10" s="149"/>
      <c r="UCZ10" s="149"/>
      <c r="UDA10" s="149"/>
      <c r="UDB10" s="149"/>
      <c r="UDC10" s="149"/>
      <c r="UDD10" s="149"/>
      <c r="UDE10" s="149"/>
      <c r="UDF10" s="149"/>
      <c r="UDG10" s="149"/>
      <c r="UDH10" s="149"/>
      <c r="UDI10" s="149"/>
      <c r="UDJ10" s="149"/>
      <c r="UDK10" s="149"/>
      <c r="UDL10" s="149"/>
      <c r="UDM10" s="149"/>
      <c r="UDN10" s="149"/>
      <c r="UDO10" s="149"/>
      <c r="UDP10" s="149"/>
      <c r="UDQ10" s="149"/>
      <c r="UDR10" s="149"/>
      <c r="UDS10" s="149"/>
      <c r="UDT10" s="149"/>
      <c r="UDU10" s="149"/>
      <c r="UDV10" s="149"/>
      <c r="UDW10" s="149"/>
      <c r="UDX10" s="149"/>
      <c r="UDY10" s="149"/>
      <c r="UDZ10" s="149"/>
      <c r="UEA10" s="149"/>
      <c r="UEB10" s="149"/>
      <c r="UEC10" s="149"/>
      <c r="UED10" s="149"/>
      <c r="UEE10" s="149"/>
      <c r="UEF10" s="149"/>
      <c r="UEG10" s="149"/>
      <c r="UEH10" s="149"/>
      <c r="UEI10" s="149"/>
      <c r="UEJ10" s="149"/>
      <c r="UEK10" s="149"/>
      <c r="UEL10" s="149"/>
      <c r="UEM10" s="149"/>
      <c r="UEN10" s="149"/>
      <c r="UEO10" s="149"/>
      <c r="UEP10" s="149"/>
      <c r="UEQ10" s="149"/>
      <c r="UER10" s="149"/>
      <c r="UES10" s="149"/>
      <c r="UET10" s="149"/>
      <c r="UEU10" s="149"/>
      <c r="UEV10" s="149"/>
      <c r="UEW10" s="149"/>
      <c r="UEX10" s="149"/>
      <c r="UEY10" s="149"/>
      <c r="UEZ10" s="149"/>
      <c r="UFA10" s="149"/>
      <c r="UFB10" s="149"/>
      <c r="UFC10" s="149"/>
      <c r="UFD10" s="149"/>
      <c r="UFE10" s="149"/>
      <c r="UFF10" s="149"/>
      <c r="UFG10" s="149"/>
      <c r="UFH10" s="149"/>
      <c r="UFI10" s="149"/>
      <c r="UFJ10" s="149"/>
      <c r="UFK10" s="149"/>
      <c r="UFL10" s="149"/>
      <c r="UFM10" s="149"/>
      <c r="UFN10" s="149"/>
      <c r="UFO10" s="149"/>
      <c r="UFP10" s="149"/>
      <c r="UFQ10" s="149"/>
      <c r="UFR10" s="149"/>
      <c r="UFS10" s="149"/>
      <c r="UFT10" s="149"/>
      <c r="UFU10" s="149"/>
      <c r="UFV10" s="149"/>
      <c r="UFW10" s="149"/>
      <c r="UFX10" s="149"/>
      <c r="UFY10" s="149"/>
      <c r="UFZ10" s="149"/>
      <c r="UGA10" s="149"/>
      <c r="UGB10" s="149"/>
      <c r="UGC10" s="149"/>
      <c r="UGD10" s="149"/>
      <c r="UGE10" s="149"/>
      <c r="UGF10" s="149"/>
      <c r="UGG10" s="149"/>
      <c r="UGH10" s="149"/>
      <c r="UGI10" s="149"/>
      <c r="UGJ10" s="149"/>
      <c r="UGK10" s="149"/>
      <c r="UGL10" s="149"/>
      <c r="UGM10" s="149"/>
      <c r="UGN10" s="149"/>
      <c r="UGO10" s="149"/>
      <c r="UGP10" s="149"/>
      <c r="UGQ10" s="149"/>
      <c r="UGR10" s="149"/>
      <c r="UGS10" s="149"/>
      <c r="UGT10" s="149"/>
      <c r="UGU10" s="149"/>
      <c r="UGV10" s="149"/>
      <c r="UGW10" s="149"/>
      <c r="UGX10" s="149"/>
      <c r="UGY10" s="149"/>
      <c r="UGZ10" s="149"/>
      <c r="UHA10" s="149"/>
      <c r="UHB10" s="149"/>
      <c r="UHC10" s="149"/>
      <c r="UHD10" s="149"/>
      <c r="UHE10" s="149"/>
      <c r="UHF10" s="149"/>
      <c r="UHG10" s="149"/>
      <c r="UHH10" s="149"/>
      <c r="UHI10" s="149"/>
      <c r="UHJ10" s="149"/>
      <c r="UHK10" s="149"/>
      <c r="UHL10" s="149"/>
      <c r="UHM10" s="149"/>
      <c r="UHN10" s="149"/>
      <c r="UHO10" s="149"/>
      <c r="UHP10" s="149"/>
      <c r="UHQ10" s="149"/>
      <c r="UHR10" s="149"/>
      <c r="UHS10" s="149"/>
      <c r="UHT10" s="149"/>
      <c r="UHU10" s="149"/>
      <c r="UHV10" s="149"/>
      <c r="UHW10" s="149"/>
      <c r="UHX10" s="149"/>
      <c r="UHY10" s="149"/>
      <c r="UHZ10" s="149"/>
      <c r="UIA10" s="149"/>
      <c r="UIB10" s="149"/>
      <c r="UIC10" s="149"/>
      <c r="UID10" s="149"/>
      <c r="UIE10" s="149"/>
      <c r="UIF10" s="149"/>
      <c r="UIG10" s="149"/>
      <c r="UIH10" s="149"/>
      <c r="UII10" s="149"/>
      <c r="UIJ10" s="149"/>
      <c r="UIK10" s="149"/>
      <c r="UIL10" s="149"/>
      <c r="UIM10" s="149"/>
      <c r="UIN10" s="149"/>
      <c r="UIO10" s="149"/>
      <c r="UIP10" s="149"/>
      <c r="UIQ10" s="149"/>
      <c r="UIR10" s="149"/>
      <c r="UIS10" s="149"/>
      <c r="UIT10" s="149"/>
      <c r="UIU10" s="149"/>
      <c r="UIV10" s="149"/>
      <c r="UIW10" s="149"/>
      <c r="UIX10" s="149"/>
      <c r="UIY10" s="149"/>
      <c r="UIZ10" s="149"/>
      <c r="UJA10" s="149"/>
      <c r="UJB10" s="149"/>
      <c r="UJC10" s="149"/>
      <c r="UJD10" s="149"/>
      <c r="UJE10" s="149"/>
      <c r="UJF10" s="149"/>
      <c r="UJG10" s="149"/>
      <c r="UJH10" s="149"/>
      <c r="UJI10" s="149"/>
      <c r="UJJ10" s="149"/>
      <c r="UJK10" s="149"/>
      <c r="UJL10" s="149"/>
      <c r="UJM10" s="149"/>
      <c r="UJN10" s="149"/>
      <c r="UJO10" s="149"/>
      <c r="UJP10" s="149"/>
      <c r="UJQ10" s="149"/>
      <c r="UJR10" s="149"/>
      <c r="UJS10" s="149"/>
      <c r="UJT10" s="149"/>
      <c r="UJU10" s="149"/>
      <c r="UJV10" s="149"/>
      <c r="UJW10" s="149"/>
      <c r="UJX10" s="149"/>
      <c r="UJY10" s="149"/>
      <c r="UJZ10" s="149"/>
      <c r="UKA10" s="149"/>
      <c r="UKB10" s="149"/>
      <c r="UKC10" s="149"/>
      <c r="UKD10" s="149"/>
      <c r="UKE10" s="149"/>
      <c r="UKF10" s="149"/>
      <c r="UKG10" s="149"/>
      <c r="UKH10" s="149"/>
      <c r="UKI10" s="149"/>
      <c r="UKJ10" s="149"/>
      <c r="UKK10" s="149"/>
      <c r="UKL10" s="149"/>
      <c r="UKM10" s="149"/>
      <c r="UKN10" s="149"/>
      <c r="UKO10" s="149"/>
      <c r="UKP10" s="149"/>
      <c r="UKQ10" s="149"/>
      <c r="UKR10" s="149"/>
      <c r="UKS10" s="149"/>
      <c r="UKT10" s="149"/>
      <c r="UKU10" s="149"/>
      <c r="UKV10" s="149"/>
      <c r="UKW10" s="149"/>
      <c r="UKX10" s="149"/>
      <c r="UKY10" s="149"/>
      <c r="UKZ10" s="149"/>
      <c r="ULA10" s="149"/>
      <c r="ULB10" s="149"/>
      <c r="ULC10" s="149"/>
      <c r="ULD10" s="149"/>
      <c r="ULE10" s="149"/>
      <c r="ULF10" s="149"/>
      <c r="ULG10" s="149"/>
      <c r="ULH10" s="149"/>
      <c r="ULI10" s="149"/>
      <c r="ULJ10" s="149"/>
      <c r="ULK10" s="149"/>
      <c r="ULL10" s="149"/>
      <c r="ULM10" s="149"/>
      <c r="ULN10" s="149"/>
      <c r="ULO10" s="149"/>
      <c r="ULP10" s="149"/>
      <c r="ULQ10" s="149"/>
      <c r="ULR10" s="149"/>
      <c r="ULS10" s="149"/>
      <c r="ULT10" s="149"/>
      <c r="ULU10" s="149"/>
      <c r="ULV10" s="149"/>
      <c r="ULW10" s="149"/>
      <c r="ULX10" s="149"/>
      <c r="ULY10" s="149"/>
      <c r="ULZ10" s="149"/>
      <c r="UMA10" s="149"/>
      <c r="UMB10" s="149"/>
      <c r="UMC10" s="149"/>
      <c r="UMD10" s="149"/>
      <c r="UME10" s="149"/>
      <c r="UMF10" s="149"/>
      <c r="UMG10" s="149"/>
      <c r="UMH10" s="149"/>
      <c r="UMI10" s="149"/>
      <c r="UMJ10" s="149"/>
      <c r="UMK10" s="149"/>
      <c r="UML10" s="149"/>
      <c r="UMM10" s="149"/>
      <c r="UMN10" s="149"/>
      <c r="UMO10" s="149"/>
      <c r="UMP10" s="149"/>
      <c r="UMQ10" s="149"/>
      <c r="UMR10" s="149"/>
      <c r="UMS10" s="149"/>
      <c r="UMT10" s="149"/>
      <c r="UMU10" s="149"/>
      <c r="UMV10" s="149"/>
      <c r="UMW10" s="149"/>
      <c r="UMX10" s="149"/>
      <c r="UMY10" s="149"/>
      <c r="UMZ10" s="149"/>
      <c r="UNA10" s="149"/>
      <c r="UNB10" s="149"/>
      <c r="UNC10" s="149"/>
      <c r="UND10" s="149"/>
      <c r="UNE10" s="149"/>
      <c r="UNF10" s="149"/>
      <c r="UNG10" s="149"/>
      <c r="UNH10" s="149"/>
      <c r="UNI10" s="149"/>
      <c r="UNJ10" s="149"/>
      <c r="UNK10" s="149"/>
      <c r="UNL10" s="149"/>
      <c r="UNM10" s="149"/>
      <c r="UNN10" s="149"/>
      <c r="UNO10" s="149"/>
      <c r="UNP10" s="149"/>
      <c r="UNQ10" s="149"/>
      <c r="UNR10" s="149"/>
      <c r="UNS10" s="149"/>
      <c r="UNT10" s="149"/>
      <c r="UNU10" s="149"/>
      <c r="UNV10" s="149"/>
      <c r="UNW10" s="149"/>
      <c r="UNX10" s="149"/>
      <c r="UNY10" s="149"/>
      <c r="UNZ10" s="149"/>
      <c r="UOA10" s="149"/>
      <c r="UOB10" s="149"/>
      <c r="UOC10" s="149"/>
      <c r="UOD10" s="149"/>
      <c r="UOE10" s="149"/>
      <c r="UOF10" s="149"/>
      <c r="UOG10" s="149"/>
      <c r="UOH10" s="149"/>
      <c r="UOI10" s="149"/>
      <c r="UOJ10" s="149"/>
      <c r="UOK10" s="149"/>
      <c r="UOL10" s="149"/>
      <c r="UOM10" s="149"/>
      <c r="UON10" s="149"/>
      <c r="UOO10" s="149"/>
      <c r="UOP10" s="149"/>
      <c r="UOQ10" s="149"/>
      <c r="UOR10" s="149"/>
      <c r="UOS10" s="149"/>
      <c r="UOT10" s="149"/>
      <c r="UOU10" s="149"/>
      <c r="UOV10" s="149"/>
      <c r="UOW10" s="149"/>
      <c r="UOX10" s="149"/>
      <c r="UOY10" s="149"/>
      <c r="UOZ10" s="149"/>
      <c r="UPA10" s="149"/>
      <c r="UPB10" s="149"/>
      <c r="UPC10" s="149"/>
      <c r="UPD10" s="149"/>
      <c r="UPE10" s="149"/>
      <c r="UPF10" s="149"/>
      <c r="UPG10" s="149"/>
      <c r="UPH10" s="149"/>
      <c r="UPI10" s="149"/>
      <c r="UPJ10" s="149"/>
      <c r="UPK10" s="149"/>
      <c r="UPL10" s="149"/>
      <c r="UPM10" s="149"/>
      <c r="UPN10" s="149"/>
      <c r="UPO10" s="149"/>
      <c r="UPP10" s="149"/>
      <c r="UPQ10" s="149"/>
      <c r="UPR10" s="149"/>
      <c r="UPS10" s="149"/>
      <c r="UPT10" s="149"/>
      <c r="UPU10" s="149"/>
      <c r="UPV10" s="149"/>
      <c r="UPW10" s="149"/>
      <c r="UPX10" s="149"/>
      <c r="UPY10" s="149"/>
      <c r="UPZ10" s="149"/>
      <c r="UQA10" s="149"/>
      <c r="UQB10" s="149"/>
      <c r="UQC10" s="149"/>
      <c r="UQD10" s="149"/>
      <c r="UQE10" s="149"/>
      <c r="UQF10" s="149"/>
      <c r="UQG10" s="149"/>
      <c r="UQH10" s="149"/>
      <c r="UQI10" s="149"/>
      <c r="UQJ10" s="149"/>
      <c r="UQK10" s="149"/>
      <c r="UQL10" s="149"/>
      <c r="UQM10" s="149"/>
      <c r="UQN10" s="149"/>
      <c r="UQO10" s="149"/>
      <c r="UQP10" s="149"/>
      <c r="UQQ10" s="149"/>
      <c r="UQR10" s="149"/>
      <c r="UQS10" s="149"/>
      <c r="UQT10" s="149"/>
      <c r="UQU10" s="149"/>
      <c r="UQV10" s="149"/>
      <c r="UQW10" s="149"/>
      <c r="UQX10" s="149"/>
      <c r="UQY10" s="149"/>
      <c r="UQZ10" s="149"/>
      <c r="URA10" s="149"/>
      <c r="URB10" s="149"/>
      <c r="URC10" s="149"/>
      <c r="URD10" s="149"/>
      <c r="URE10" s="149"/>
      <c r="URF10" s="149"/>
      <c r="URG10" s="149"/>
      <c r="URH10" s="149"/>
      <c r="URI10" s="149"/>
      <c r="URJ10" s="149"/>
      <c r="URK10" s="149"/>
      <c r="URL10" s="149"/>
      <c r="URM10" s="149"/>
      <c r="URN10" s="149"/>
      <c r="URO10" s="149"/>
      <c r="URP10" s="149"/>
      <c r="URQ10" s="149"/>
      <c r="URR10" s="149"/>
      <c r="URS10" s="149"/>
      <c r="URT10" s="149"/>
      <c r="URU10" s="149"/>
      <c r="URV10" s="149"/>
      <c r="URW10" s="149"/>
      <c r="URX10" s="149"/>
      <c r="URY10" s="149"/>
      <c r="URZ10" s="149"/>
      <c r="USA10" s="149"/>
      <c r="USB10" s="149"/>
      <c r="USC10" s="149"/>
      <c r="USD10" s="149"/>
      <c r="USE10" s="149"/>
      <c r="USF10" s="149"/>
      <c r="USG10" s="149"/>
      <c r="USH10" s="149"/>
      <c r="USI10" s="149"/>
      <c r="USJ10" s="149"/>
      <c r="USK10" s="149"/>
      <c r="USL10" s="149"/>
      <c r="USM10" s="149"/>
      <c r="USN10" s="149"/>
      <c r="USO10" s="149"/>
      <c r="USP10" s="149"/>
      <c r="USQ10" s="149"/>
      <c r="USR10" s="149"/>
      <c r="USS10" s="149"/>
      <c r="UST10" s="149"/>
      <c r="USU10" s="149"/>
      <c r="USV10" s="149"/>
      <c r="USW10" s="149"/>
      <c r="USX10" s="149"/>
      <c r="USY10" s="149"/>
      <c r="USZ10" s="149"/>
      <c r="UTA10" s="149"/>
      <c r="UTB10" s="149"/>
      <c r="UTC10" s="149"/>
      <c r="UTD10" s="149"/>
      <c r="UTE10" s="149"/>
      <c r="UTF10" s="149"/>
      <c r="UTG10" s="149"/>
      <c r="UTH10" s="149"/>
      <c r="UTI10" s="149"/>
      <c r="UTJ10" s="149"/>
      <c r="UTK10" s="149"/>
      <c r="UTL10" s="149"/>
      <c r="UTM10" s="149"/>
      <c r="UTN10" s="149"/>
      <c r="UTO10" s="149"/>
      <c r="UTP10" s="149"/>
      <c r="UTQ10" s="149"/>
      <c r="UTR10" s="149"/>
      <c r="UTS10" s="149"/>
      <c r="UTT10" s="149"/>
      <c r="UTU10" s="149"/>
      <c r="UTV10" s="149"/>
      <c r="UTW10" s="149"/>
      <c r="UTX10" s="149"/>
      <c r="UTY10" s="149"/>
      <c r="UTZ10" s="149"/>
      <c r="UUA10" s="149"/>
      <c r="UUB10" s="149"/>
      <c r="UUC10" s="149"/>
      <c r="UUD10" s="149"/>
      <c r="UUE10" s="149"/>
      <c r="UUF10" s="149"/>
      <c r="UUG10" s="149"/>
      <c r="UUH10" s="149"/>
      <c r="UUI10" s="149"/>
      <c r="UUJ10" s="149"/>
      <c r="UUK10" s="149"/>
      <c r="UUL10" s="149"/>
      <c r="UUM10" s="149"/>
      <c r="UUN10" s="149"/>
      <c r="UUO10" s="149"/>
      <c r="UUP10" s="149"/>
      <c r="UUQ10" s="149"/>
      <c r="UUR10" s="149"/>
      <c r="UUS10" s="149"/>
      <c r="UUT10" s="149"/>
      <c r="UUU10" s="149"/>
      <c r="UUV10" s="149"/>
      <c r="UUW10" s="149"/>
      <c r="UUX10" s="149"/>
      <c r="UUY10" s="149"/>
      <c r="UUZ10" s="149"/>
      <c r="UVA10" s="149"/>
      <c r="UVB10" s="149"/>
      <c r="UVC10" s="149"/>
      <c r="UVD10" s="149"/>
      <c r="UVE10" s="149"/>
      <c r="UVF10" s="149"/>
      <c r="UVG10" s="149"/>
      <c r="UVH10" s="149"/>
      <c r="UVI10" s="149"/>
      <c r="UVJ10" s="149"/>
      <c r="UVK10" s="149"/>
      <c r="UVL10" s="149"/>
      <c r="UVM10" s="149"/>
      <c r="UVN10" s="149"/>
      <c r="UVO10" s="149"/>
      <c r="UVP10" s="149"/>
      <c r="UVQ10" s="149"/>
      <c r="UVR10" s="149"/>
      <c r="UVS10" s="149"/>
      <c r="UVT10" s="149"/>
      <c r="UVU10" s="149"/>
      <c r="UVV10" s="149"/>
      <c r="UVW10" s="149"/>
      <c r="UVX10" s="149"/>
      <c r="UVY10" s="149"/>
      <c r="UVZ10" s="149"/>
      <c r="UWA10" s="149"/>
      <c r="UWB10" s="149"/>
      <c r="UWC10" s="149"/>
      <c r="UWD10" s="149"/>
      <c r="UWE10" s="149"/>
      <c r="UWF10" s="149"/>
      <c r="UWG10" s="149"/>
      <c r="UWH10" s="149"/>
      <c r="UWI10" s="149"/>
      <c r="UWJ10" s="149"/>
      <c r="UWK10" s="149"/>
      <c r="UWL10" s="149"/>
      <c r="UWM10" s="149"/>
      <c r="UWN10" s="149"/>
      <c r="UWO10" s="149"/>
      <c r="UWP10" s="149"/>
      <c r="UWQ10" s="149"/>
      <c r="UWR10" s="149"/>
      <c r="UWS10" s="149"/>
      <c r="UWT10" s="149"/>
      <c r="UWU10" s="149"/>
      <c r="UWV10" s="149"/>
      <c r="UWW10" s="149"/>
      <c r="UWX10" s="149"/>
      <c r="UWY10" s="149"/>
      <c r="UWZ10" s="149"/>
      <c r="UXA10" s="149"/>
      <c r="UXB10" s="149"/>
      <c r="UXC10" s="149"/>
      <c r="UXD10" s="149"/>
      <c r="UXE10" s="149"/>
      <c r="UXF10" s="149"/>
      <c r="UXG10" s="149"/>
      <c r="UXH10" s="149"/>
      <c r="UXI10" s="149"/>
      <c r="UXJ10" s="149"/>
      <c r="UXK10" s="149"/>
      <c r="UXL10" s="149"/>
      <c r="UXM10" s="149"/>
      <c r="UXN10" s="149"/>
      <c r="UXO10" s="149"/>
      <c r="UXP10" s="149"/>
      <c r="UXQ10" s="149"/>
      <c r="UXR10" s="149"/>
      <c r="UXS10" s="149"/>
      <c r="UXT10" s="149"/>
      <c r="UXU10" s="149"/>
      <c r="UXV10" s="149"/>
      <c r="UXW10" s="149"/>
      <c r="UXX10" s="149"/>
      <c r="UXY10" s="149"/>
      <c r="UXZ10" s="149"/>
      <c r="UYA10" s="149"/>
      <c r="UYB10" s="149"/>
      <c r="UYC10" s="149"/>
      <c r="UYD10" s="149"/>
      <c r="UYE10" s="149"/>
      <c r="UYF10" s="149"/>
      <c r="UYG10" s="149"/>
      <c r="UYH10" s="149"/>
      <c r="UYI10" s="149"/>
      <c r="UYJ10" s="149"/>
      <c r="UYK10" s="149"/>
      <c r="UYL10" s="149"/>
      <c r="UYM10" s="149"/>
      <c r="UYN10" s="149"/>
      <c r="UYO10" s="149"/>
      <c r="UYP10" s="149"/>
      <c r="UYQ10" s="149"/>
      <c r="UYR10" s="149"/>
      <c r="UYS10" s="149"/>
      <c r="UYT10" s="149"/>
      <c r="UYU10" s="149"/>
      <c r="UYV10" s="149"/>
      <c r="UYW10" s="149"/>
      <c r="UYX10" s="149"/>
      <c r="UYY10" s="149"/>
      <c r="UYZ10" s="149"/>
      <c r="UZA10" s="149"/>
      <c r="UZB10" s="149"/>
      <c r="UZC10" s="149"/>
      <c r="UZD10" s="149"/>
      <c r="UZE10" s="149"/>
      <c r="UZF10" s="149"/>
      <c r="UZG10" s="149"/>
      <c r="UZH10" s="149"/>
      <c r="UZI10" s="149"/>
      <c r="UZJ10" s="149"/>
      <c r="UZK10" s="149"/>
      <c r="UZL10" s="149"/>
      <c r="UZM10" s="149"/>
      <c r="UZN10" s="149"/>
      <c r="UZO10" s="149"/>
      <c r="UZP10" s="149"/>
      <c r="UZQ10" s="149"/>
      <c r="UZR10" s="149"/>
      <c r="UZS10" s="149"/>
      <c r="UZT10" s="149"/>
      <c r="UZU10" s="149"/>
      <c r="UZV10" s="149"/>
      <c r="UZW10" s="149"/>
      <c r="UZX10" s="149"/>
      <c r="UZY10" s="149"/>
      <c r="UZZ10" s="149"/>
      <c r="VAA10" s="149"/>
      <c r="VAB10" s="149"/>
      <c r="VAC10" s="149"/>
      <c r="VAD10" s="149"/>
      <c r="VAE10" s="149"/>
      <c r="VAF10" s="149"/>
      <c r="VAG10" s="149"/>
      <c r="VAH10" s="149"/>
      <c r="VAI10" s="149"/>
      <c r="VAJ10" s="149"/>
      <c r="VAK10" s="149"/>
      <c r="VAL10" s="149"/>
      <c r="VAM10" s="149"/>
      <c r="VAN10" s="149"/>
      <c r="VAO10" s="149"/>
      <c r="VAP10" s="149"/>
      <c r="VAQ10" s="149"/>
      <c r="VAR10" s="149"/>
      <c r="VAS10" s="149"/>
      <c r="VAT10" s="149"/>
      <c r="VAU10" s="149"/>
      <c r="VAV10" s="149"/>
      <c r="VAW10" s="149"/>
      <c r="VAX10" s="149"/>
      <c r="VAY10" s="149"/>
      <c r="VAZ10" s="149"/>
      <c r="VBA10" s="149"/>
      <c r="VBB10" s="149"/>
      <c r="VBC10" s="149"/>
      <c r="VBD10" s="149"/>
      <c r="VBE10" s="149"/>
      <c r="VBF10" s="149"/>
      <c r="VBG10" s="149"/>
      <c r="VBH10" s="149"/>
      <c r="VBI10" s="149"/>
      <c r="VBJ10" s="149"/>
      <c r="VBK10" s="149"/>
      <c r="VBL10" s="149"/>
      <c r="VBM10" s="149"/>
      <c r="VBN10" s="149"/>
      <c r="VBO10" s="149"/>
      <c r="VBP10" s="149"/>
      <c r="VBQ10" s="149"/>
      <c r="VBR10" s="149"/>
      <c r="VBS10" s="149"/>
      <c r="VBT10" s="149"/>
      <c r="VBU10" s="149"/>
      <c r="VBV10" s="149"/>
      <c r="VBW10" s="149"/>
      <c r="VBX10" s="149"/>
      <c r="VBY10" s="149"/>
      <c r="VBZ10" s="149"/>
      <c r="VCA10" s="149"/>
      <c r="VCB10" s="149"/>
      <c r="VCC10" s="149"/>
      <c r="VCD10" s="149"/>
      <c r="VCE10" s="149"/>
      <c r="VCF10" s="149"/>
      <c r="VCG10" s="149"/>
      <c r="VCH10" s="149"/>
      <c r="VCI10" s="149"/>
      <c r="VCJ10" s="149"/>
      <c r="VCK10" s="149"/>
      <c r="VCL10" s="149"/>
      <c r="VCM10" s="149"/>
      <c r="VCN10" s="149"/>
      <c r="VCO10" s="149"/>
      <c r="VCP10" s="149"/>
      <c r="VCQ10" s="149"/>
      <c r="VCR10" s="149"/>
      <c r="VCS10" s="149"/>
      <c r="VCT10" s="149"/>
      <c r="VCU10" s="149"/>
      <c r="VCV10" s="149"/>
      <c r="VCW10" s="149"/>
      <c r="VCX10" s="149"/>
      <c r="VCY10" s="149"/>
      <c r="VCZ10" s="149"/>
      <c r="VDA10" s="149"/>
      <c r="VDB10" s="149"/>
      <c r="VDC10" s="149"/>
      <c r="VDD10" s="149"/>
      <c r="VDE10" s="149"/>
      <c r="VDF10" s="149"/>
      <c r="VDG10" s="149"/>
      <c r="VDH10" s="149"/>
      <c r="VDI10" s="149"/>
      <c r="VDJ10" s="149"/>
      <c r="VDK10" s="149"/>
      <c r="VDL10" s="149"/>
      <c r="VDM10" s="149"/>
      <c r="VDN10" s="149"/>
      <c r="VDO10" s="149"/>
      <c r="VDP10" s="149"/>
      <c r="VDQ10" s="149"/>
      <c r="VDR10" s="149"/>
      <c r="VDS10" s="149"/>
      <c r="VDT10" s="149"/>
      <c r="VDU10" s="149"/>
      <c r="VDV10" s="149"/>
      <c r="VDW10" s="149"/>
      <c r="VDX10" s="149"/>
      <c r="VDY10" s="149"/>
      <c r="VDZ10" s="149"/>
      <c r="VEA10" s="149"/>
      <c r="VEB10" s="149"/>
      <c r="VEC10" s="149"/>
      <c r="VED10" s="149"/>
      <c r="VEE10" s="149"/>
      <c r="VEF10" s="149"/>
      <c r="VEG10" s="149"/>
      <c r="VEH10" s="149"/>
      <c r="VEI10" s="149"/>
      <c r="VEJ10" s="149"/>
      <c r="VEK10" s="149"/>
      <c r="VEL10" s="149"/>
      <c r="VEM10" s="149"/>
      <c r="VEN10" s="149"/>
      <c r="VEO10" s="149"/>
      <c r="VEP10" s="149"/>
      <c r="VEQ10" s="149"/>
      <c r="VER10" s="149"/>
      <c r="VES10" s="149"/>
      <c r="VET10" s="149"/>
      <c r="VEU10" s="149"/>
      <c r="VEV10" s="149"/>
      <c r="VEW10" s="149"/>
      <c r="VEX10" s="149"/>
      <c r="VEY10" s="149"/>
      <c r="VEZ10" s="149"/>
      <c r="VFA10" s="149"/>
      <c r="VFB10" s="149"/>
      <c r="VFC10" s="149"/>
      <c r="VFD10" s="149"/>
      <c r="VFE10" s="149"/>
      <c r="VFF10" s="149"/>
      <c r="VFG10" s="149"/>
      <c r="VFH10" s="149"/>
      <c r="VFI10" s="149"/>
      <c r="VFJ10" s="149"/>
      <c r="VFK10" s="149"/>
      <c r="VFL10" s="149"/>
      <c r="VFM10" s="149"/>
      <c r="VFN10" s="149"/>
      <c r="VFO10" s="149"/>
      <c r="VFP10" s="149"/>
      <c r="VFQ10" s="149"/>
      <c r="VFR10" s="149"/>
      <c r="VFS10" s="149"/>
      <c r="VFT10" s="149"/>
      <c r="VFU10" s="149"/>
      <c r="VFV10" s="149"/>
      <c r="VFW10" s="149"/>
      <c r="VFX10" s="149"/>
      <c r="VFY10" s="149"/>
      <c r="VFZ10" s="149"/>
      <c r="VGA10" s="149"/>
      <c r="VGB10" s="149"/>
      <c r="VGC10" s="149"/>
      <c r="VGD10" s="149"/>
      <c r="VGE10" s="149"/>
      <c r="VGF10" s="149"/>
      <c r="VGG10" s="149"/>
      <c r="VGH10" s="149"/>
      <c r="VGI10" s="149"/>
      <c r="VGJ10" s="149"/>
      <c r="VGK10" s="149"/>
      <c r="VGL10" s="149"/>
      <c r="VGM10" s="149"/>
      <c r="VGN10" s="149"/>
      <c r="VGO10" s="149"/>
      <c r="VGP10" s="149"/>
      <c r="VGQ10" s="149"/>
      <c r="VGR10" s="149"/>
      <c r="VGS10" s="149"/>
      <c r="VGT10" s="149"/>
      <c r="VGU10" s="149"/>
      <c r="VGV10" s="149"/>
      <c r="VGW10" s="149"/>
      <c r="VGX10" s="149"/>
      <c r="VGY10" s="149"/>
      <c r="VGZ10" s="149"/>
      <c r="VHA10" s="149"/>
      <c r="VHB10" s="149"/>
      <c r="VHC10" s="149"/>
      <c r="VHD10" s="149"/>
      <c r="VHE10" s="149"/>
      <c r="VHF10" s="149"/>
      <c r="VHG10" s="149"/>
      <c r="VHH10" s="149"/>
      <c r="VHI10" s="149"/>
      <c r="VHJ10" s="149"/>
      <c r="VHK10" s="149"/>
      <c r="VHL10" s="149"/>
      <c r="VHM10" s="149"/>
      <c r="VHN10" s="149"/>
      <c r="VHO10" s="149"/>
      <c r="VHP10" s="149"/>
      <c r="VHQ10" s="149"/>
      <c r="VHR10" s="149"/>
      <c r="VHS10" s="149"/>
      <c r="VHT10" s="149"/>
      <c r="VHU10" s="149"/>
      <c r="VHV10" s="149"/>
      <c r="VHW10" s="149"/>
      <c r="VHX10" s="149"/>
      <c r="VHY10" s="149"/>
      <c r="VHZ10" s="149"/>
      <c r="VIA10" s="149"/>
      <c r="VIB10" s="149"/>
      <c r="VIC10" s="149"/>
      <c r="VID10" s="149"/>
      <c r="VIE10" s="149"/>
      <c r="VIF10" s="149"/>
      <c r="VIG10" s="149"/>
      <c r="VIH10" s="149"/>
      <c r="VII10" s="149"/>
      <c r="VIJ10" s="149"/>
      <c r="VIK10" s="149"/>
      <c r="VIL10" s="149"/>
      <c r="VIM10" s="149"/>
      <c r="VIN10" s="149"/>
      <c r="VIO10" s="149"/>
      <c r="VIP10" s="149"/>
      <c r="VIQ10" s="149"/>
      <c r="VIR10" s="149"/>
      <c r="VIS10" s="149"/>
      <c r="VIT10" s="149"/>
      <c r="VIU10" s="149"/>
      <c r="VIV10" s="149"/>
      <c r="VIW10" s="149"/>
      <c r="VIX10" s="149"/>
      <c r="VIY10" s="149"/>
      <c r="VIZ10" s="149"/>
      <c r="VJA10" s="149"/>
      <c r="VJB10" s="149"/>
      <c r="VJC10" s="149"/>
      <c r="VJD10" s="149"/>
      <c r="VJE10" s="149"/>
      <c r="VJF10" s="149"/>
      <c r="VJG10" s="149"/>
      <c r="VJH10" s="149"/>
      <c r="VJI10" s="149"/>
      <c r="VJJ10" s="149"/>
      <c r="VJK10" s="149"/>
      <c r="VJL10" s="149"/>
      <c r="VJM10" s="149"/>
      <c r="VJN10" s="149"/>
      <c r="VJO10" s="149"/>
      <c r="VJP10" s="149"/>
      <c r="VJQ10" s="149"/>
      <c r="VJR10" s="149"/>
      <c r="VJS10" s="149"/>
      <c r="VJT10" s="149"/>
      <c r="VJU10" s="149"/>
      <c r="VJV10" s="149"/>
      <c r="VJW10" s="149"/>
      <c r="VJX10" s="149"/>
      <c r="VJY10" s="149"/>
      <c r="VJZ10" s="149"/>
      <c r="VKA10" s="149"/>
      <c r="VKB10" s="149"/>
      <c r="VKC10" s="149"/>
      <c r="VKD10" s="149"/>
      <c r="VKE10" s="149"/>
      <c r="VKF10" s="149"/>
      <c r="VKG10" s="149"/>
      <c r="VKH10" s="149"/>
      <c r="VKI10" s="149"/>
      <c r="VKJ10" s="149"/>
      <c r="VKK10" s="149"/>
      <c r="VKL10" s="149"/>
      <c r="VKM10" s="149"/>
      <c r="VKN10" s="149"/>
      <c r="VKO10" s="149"/>
      <c r="VKP10" s="149"/>
      <c r="VKQ10" s="149"/>
      <c r="VKR10" s="149"/>
      <c r="VKS10" s="149"/>
      <c r="VKT10" s="149"/>
      <c r="VKU10" s="149"/>
      <c r="VKV10" s="149"/>
      <c r="VKW10" s="149"/>
      <c r="VKX10" s="149"/>
      <c r="VKY10" s="149"/>
      <c r="VKZ10" s="149"/>
      <c r="VLA10" s="149"/>
      <c r="VLB10" s="149"/>
      <c r="VLC10" s="149"/>
      <c r="VLD10" s="149"/>
      <c r="VLE10" s="149"/>
      <c r="VLF10" s="149"/>
      <c r="VLG10" s="149"/>
      <c r="VLH10" s="149"/>
      <c r="VLI10" s="149"/>
      <c r="VLJ10" s="149"/>
      <c r="VLK10" s="149"/>
      <c r="VLL10" s="149"/>
      <c r="VLM10" s="149"/>
      <c r="VLN10" s="149"/>
      <c r="VLO10" s="149"/>
      <c r="VLP10" s="149"/>
      <c r="VLQ10" s="149"/>
      <c r="VLR10" s="149"/>
      <c r="VLS10" s="149"/>
      <c r="VLT10" s="149"/>
      <c r="VLU10" s="149"/>
      <c r="VLV10" s="149"/>
      <c r="VLW10" s="149"/>
      <c r="VLX10" s="149"/>
      <c r="VLY10" s="149"/>
      <c r="VLZ10" s="149"/>
      <c r="VMA10" s="149"/>
      <c r="VMB10" s="149"/>
      <c r="VMC10" s="149"/>
      <c r="VMD10" s="149"/>
      <c r="VME10" s="149"/>
      <c r="VMF10" s="149"/>
      <c r="VMG10" s="149"/>
      <c r="VMH10" s="149"/>
      <c r="VMI10" s="149"/>
      <c r="VMJ10" s="149"/>
      <c r="VMK10" s="149"/>
      <c r="VML10" s="149"/>
      <c r="VMM10" s="149"/>
      <c r="VMN10" s="149"/>
      <c r="VMO10" s="149"/>
      <c r="VMP10" s="149"/>
      <c r="VMQ10" s="149"/>
      <c r="VMR10" s="149"/>
      <c r="VMS10" s="149"/>
      <c r="VMT10" s="149"/>
      <c r="VMU10" s="149"/>
      <c r="VMV10" s="149"/>
      <c r="VMW10" s="149"/>
      <c r="VMX10" s="149"/>
      <c r="VMY10" s="149"/>
      <c r="VMZ10" s="149"/>
      <c r="VNA10" s="149"/>
      <c r="VNB10" s="149"/>
      <c r="VNC10" s="149"/>
      <c r="VND10" s="149"/>
      <c r="VNE10" s="149"/>
      <c r="VNF10" s="149"/>
      <c r="VNG10" s="149"/>
      <c r="VNH10" s="149"/>
      <c r="VNI10" s="149"/>
      <c r="VNJ10" s="149"/>
      <c r="VNK10" s="149"/>
      <c r="VNL10" s="149"/>
      <c r="VNM10" s="149"/>
      <c r="VNN10" s="149"/>
      <c r="VNO10" s="149"/>
      <c r="VNP10" s="149"/>
      <c r="VNQ10" s="149"/>
      <c r="VNR10" s="149"/>
      <c r="VNS10" s="149"/>
      <c r="VNT10" s="149"/>
      <c r="VNU10" s="149"/>
      <c r="VNV10" s="149"/>
      <c r="VNW10" s="149"/>
      <c r="VNX10" s="149"/>
      <c r="VNY10" s="149"/>
      <c r="VNZ10" s="149"/>
      <c r="VOA10" s="149"/>
      <c r="VOB10" s="149"/>
      <c r="VOC10" s="149"/>
      <c r="VOD10" s="149"/>
      <c r="VOE10" s="149"/>
      <c r="VOF10" s="149"/>
      <c r="VOG10" s="149"/>
      <c r="VOH10" s="149"/>
      <c r="VOI10" s="149"/>
      <c r="VOJ10" s="149"/>
      <c r="VOK10" s="149"/>
      <c r="VOL10" s="149"/>
      <c r="VOM10" s="149"/>
      <c r="VON10" s="149"/>
      <c r="VOO10" s="149"/>
      <c r="VOP10" s="149"/>
      <c r="VOQ10" s="149"/>
      <c r="VOR10" s="149"/>
      <c r="VOS10" s="149"/>
      <c r="VOT10" s="149"/>
      <c r="VOU10" s="149"/>
      <c r="VOV10" s="149"/>
      <c r="VOW10" s="149"/>
      <c r="VOX10" s="149"/>
      <c r="VOY10" s="149"/>
      <c r="VOZ10" s="149"/>
      <c r="VPA10" s="149"/>
      <c r="VPB10" s="149"/>
      <c r="VPC10" s="149"/>
      <c r="VPD10" s="149"/>
      <c r="VPE10" s="149"/>
      <c r="VPF10" s="149"/>
      <c r="VPG10" s="149"/>
      <c r="VPH10" s="149"/>
      <c r="VPI10" s="149"/>
      <c r="VPJ10" s="149"/>
      <c r="VPK10" s="149"/>
      <c r="VPL10" s="149"/>
      <c r="VPM10" s="149"/>
      <c r="VPN10" s="149"/>
      <c r="VPO10" s="149"/>
      <c r="VPP10" s="149"/>
      <c r="VPQ10" s="149"/>
      <c r="VPR10" s="149"/>
      <c r="VPS10" s="149"/>
      <c r="VPT10" s="149"/>
      <c r="VPU10" s="149"/>
      <c r="VPV10" s="149"/>
      <c r="VPW10" s="149"/>
      <c r="VPX10" s="149"/>
      <c r="VPY10" s="149"/>
      <c r="VPZ10" s="149"/>
      <c r="VQA10" s="149"/>
      <c r="VQB10" s="149"/>
      <c r="VQC10" s="149"/>
      <c r="VQD10" s="149"/>
      <c r="VQE10" s="149"/>
      <c r="VQF10" s="149"/>
      <c r="VQG10" s="149"/>
      <c r="VQH10" s="149"/>
      <c r="VQI10" s="149"/>
      <c r="VQJ10" s="149"/>
      <c r="VQK10" s="149"/>
      <c r="VQL10" s="149"/>
      <c r="VQM10" s="149"/>
      <c r="VQN10" s="149"/>
      <c r="VQO10" s="149"/>
      <c r="VQP10" s="149"/>
      <c r="VQQ10" s="149"/>
      <c r="VQR10" s="149"/>
      <c r="VQS10" s="149"/>
      <c r="VQT10" s="149"/>
      <c r="VQU10" s="149"/>
      <c r="VQV10" s="149"/>
      <c r="VQW10" s="149"/>
      <c r="VQX10" s="149"/>
      <c r="VQY10" s="149"/>
      <c r="VQZ10" s="149"/>
      <c r="VRA10" s="149"/>
      <c r="VRB10" s="149"/>
      <c r="VRC10" s="149"/>
      <c r="VRD10" s="149"/>
      <c r="VRE10" s="149"/>
      <c r="VRF10" s="149"/>
      <c r="VRG10" s="149"/>
      <c r="VRH10" s="149"/>
      <c r="VRI10" s="149"/>
      <c r="VRJ10" s="149"/>
      <c r="VRK10" s="149"/>
      <c r="VRL10" s="149"/>
      <c r="VRM10" s="149"/>
      <c r="VRN10" s="149"/>
      <c r="VRO10" s="149"/>
      <c r="VRP10" s="149"/>
      <c r="VRQ10" s="149"/>
      <c r="VRR10" s="149"/>
      <c r="VRS10" s="149"/>
      <c r="VRT10" s="149"/>
      <c r="VRU10" s="149"/>
      <c r="VRV10" s="149"/>
      <c r="VRW10" s="149"/>
      <c r="VRX10" s="149"/>
      <c r="VRY10" s="149"/>
      <c r="VRZ10" s="149"/>
      <c r="VSA10" s="149"/>
      <c r="VSB10" s="149"/>
      <c r="VSC10" s="149"/>
      <c r="VSD10" s="149"/>
      <c r="VSE10" s="149"/>
      <c r="VSF10" s="149"/>
      <c r="VSG10" s="149"/>
      <c r="VSH10" s="149"/>
      <c r="VSI10" s="149"/>
      <c r="VSJ10" s="149"/>
      <c r="VSK10" s="149"/>
      <c r="VSL10" s="149"/>
      <c r="VSM10" s="149"/>
      <c r="VSN10" s="149"/>
      <c r="VSO10" s="149"/>
      <c r="VSP10" s="149"/>
      <c r="VSQ10" s="149"/>
      <c r="VSR10" s="149"/>
      <c r="VSS10" s="149"/>
      <c r="VST10" s="149"/>
      <c r="VSU10" s="149"/>
      <c r="VSV10" s="149"/>
      <c r="VSW10" s="149"/>
      <c r="VSX10" s="149"/>
      <c r="VSY10" s="149"/>
      <c r="VSZ10" s="149"/>
      <c r="VTA10" s="149"/>
      <c r="VTB10" s="149"/>
      <c r="VTC10" s="149"/>
      <c r="VTD10" s="149"/>
      <c r="VTE10" s="149"/>
      <c r="VTF10" s="149"/>
      <c r="VTG10" s="149"/>
      <c r="VTH10" s="149"/>
      <c r="VTI10" s="149"/>
      <c r="VTJ10" s="149"/>
      <c r="VTK10" s="149"/>
      <c r="VTL10" s="149"/>
      <c r="VTM10" s="149"/>
      <c r="VTN10" s="149"/>
      <c r="VTO10" s="149"/>
      <c r="VTP10" s="149"/>
      <c r="VTQ10" s="149"/>
      <c r="VTR10" s="149"/>
      <c r="VTS10" s="149"/>
      <c r="VTT10" s="149"/>
      <c r="VTU10" s="149"/>
      <c r="VTV10" s="149"/>
      <c r="VTW10" s="149"/>
      <c r="VTX10" s="149"/>
      <c r="VTY10" s="149"/>
      <c r="VTZ10" s="149"/>
      <c r="VUA10" s="149"/>
      <c r="VUB10" s="149"/>
      <c r="VUC10" s="149"/>
      <c r="VUD10" s="149"/>
      <c r="VUE10" s="149"/>
      <c r="VUF10" s="149"/>
      <c r="VUG10" s="149"/>
      <c r="VUH10" s="149"/>
      <c r="VUI10" s="149"/>
      <c r="VUJ10" s="149"/>
      <c r="VUK10" s="149"/>
      <c r="VUL10" s="149"/>
      <c r="VUM10" s="149"/>
      <c r="VUN10" s="149"/>
      <c r="VUO10" s="149"/>
      <c r="VUP10" s="149"/>
      <c r="VUQ10" s="149"/>
      <c r="VUR10" s="149"/>
      <c r="VUS10" s="149"/>
      <c r="VUT10" s="149"/>
      <c r="VUU10" s="149"/>
      <c r="VUV10" s="149"/>
      <c r="VUW10" s="149"/>
      <c r="VUX10" s="149"/>
      <c r="VUY10" s="149"/>
      <c r="VUZ10" s="149"/>
      <c r="VVA10" s="149"/>
      <c r="VVB10" s="149"/>
      <c r="VVC10" s="149"/>
      <c r="VVD10" s="149"/>
      <c r="VVE10" s="149"/>
      <c r="VVF10" s="149"/>
      <c r="VVG10" s="149"/>
      <c r="VVH10" s="149"/>
      <c r="VVI10" s="149"/>
      <c r="VVJ10" s="149"/>
      <c r="VVK10" s="149"/>
      <c r="VVL10" s="149"/>
      <c r="VVM10" s="149"/>
      <c r="VVN10" s="149"/>
      <c r="VVO10" s="149"/>
      <c r="VVP10" s="149"/>
      <c r="VVQ10" s="149"/>
      <c r="VVR10" s="149"/>
      <c r="VVS10" s="149"/>
      <c r="VVT10" s="149"/>
      <c r="VVU10" s="149"/>
      <c r="VVV10" s="149"/>
      <c r="VVW10" s="149"/>
      <c r="VVX10" s="149"/>
      <c r="VVY10" s="149"/>
      <c r="VVZ10" s="149"/>
      <c r="VWA10" s="149"/>
      <c r="VWB10" s="149"/>
      <c r="VWC10" s="149"/>
      <c r="VWD10" s="149"/>
      <c r="VWE10" s="149"/>
      <c r="VWF10" s="149"/>
      <c r="VWG10" s="149"/>
      <c r="VWH10" s="149"/>
      <c r="VWI10" s="149"/>
      <c r="VWJ10" s="149"/>
      <c r="VWK10" s="149"/>
      <c r="VWL10" s="149"/>
      <c r="VWM10" s="149"/>
      <c r="VWN10" s="149"/>
      <c r="VWO10" s="149"/>
      <c r="VWP10" s="149"/>
      <c r="VWQ10" s="149"/>
      <c r="VWR10" s="149"/>
      <c r="VWS10" s="149"/>
      <c r="VWT10" s="149"/>
      <c r="VWU10" s="149"/>
      <c r="VWV10" s="149"/>
      <c r="VWW10" s="149"/>
      <c r="VWX10" s="149"/>
      <c r="VWY10" s="149"/>
      <c r="VWZ10" s="149"/>
      <c r="VXA10" s="149"/>
      <c r="VXB10" s="149"/>
      <c r="VXC10" s="149"/>
      <c r="VXD10" s="149"/>
      <c r="VXE10" s="149"/>
      <c r="VXF10" s="149"/>
      <c r="VXG10" s="149"/>
      <c r="VXH10" s="149"/>
      <c r="VXI10" s="149"/>
      <c r="VXJ10" s="149"/>
      <c r="VXK10" s="149"/>
      <c r="VXL10" s="149"/>
      <c r="VXM10" s="149"/>
      <c r="VXN10" s="149"/>
      <c r="VXO10" s="149"/>
      <c r="VXP10" s="149"/>
      <c r="VXQ10" s="149"/>
      <c r="VXR10" s="149"/>
      <c r="VXS10" s="149"/>
      <c r="VXT10" s="149"/>
      <c r="VXU10" s="149"/>
      <c r="VXV10" s="149"/>
      <c r="VXW10" s="149"/>
      <c r="VXX10" s="149"/>
      <c r="VXY10" s="149"/>
      <c r="VXZ10" s="149"/>
      <c r="VYA10" s="149"/>
      <c r="VYB10" s="149"/>
      <c r="VYC10" s="149"/>
      <c r="VYD10" s="149"/>
      <c r="VYE10" s="149"/>
      <c r="VYF10" s="149"/>
      <c r="VYG10" s="149"/>
      <c r="VYH10" s="149"/>
      <c r="VYI10" s="149"/>
      <c r="VYJ10" s="149"/>
      <c r="VYK10" s="149"/>
      <c r="VYL10" s="149"/>
      <c r="VYM10" s="149"/>
      <c r="VYN10" s="149"/>
      <c r="VYO10" s="149"/>
      <c r="VYP10" s="149"/>
      <c r="VYQ10" s="149"/>
      <c r="VYR10" s="149"/>
      <c r="VYS10" s="149"/>
      <c r="VYT10" s="149"/>
      <c r="VYU10" s="149"/>
      <c r="VYV10" s="149"/>
      <c r="VYW10" s="149"/>
      <c r="VYX10" s="149"/>
      <c r="VYY10" s="149"/>
      <c r="VYZ10" s="149"/>
      <c r="VZA10" s="149"/>
      <c r="VZB10" s="149"/>
      <c r="VZC10" s="149"/>
      <c r="VZD10" s="149"/>
      <c r="VZE10" s="149"/>
      <c r="VZF10" s="149"/>
      <c r="VZG10" s="149"/>
      <c r="VZH10" s="149"/>
      <c r="VZI10" s="149"/>
      <c r="VZJ10" s="149"/>
      <c r="VZK10" s="149"/>
      <c r="VZL10" s="149"/>
      <c r="VZM10" s="149"/>
      <c r="VZN10" s="149"/>
      <c r="VZO10" s="149"/>
      <c r="VZP10" s="149"/>
      <c r="VZQ10" s="149"/>
      <c r="VZR10" s="149"/>
      <c r="VZS10" s="149"/>
      <c r="VZT10" s="149"/>
      <c r="VZU10" s="149"/>
      <c r="VZV10" s="149"/>
      <c r="VZW10" s="149"/>
      <c r="VZX10" s="149"/>
      <c r="VZY10" s="149"/>
      <c r="VZZ10" s="149"/>
      <c r="WAA10" s="149"/>
      <c r="WAB10" s="149"/>
      <c r="WAC10" s="149"/>
      <c r="WAD10" s="149"/>
      <c r="WAE10" s="149"/>
      <c r="WAF10" s="149"/>
      <c r="WAG10" s="149"/>
      <c r="WAH10" s="149"/>
      <c r="WAI10" s="149"/>
      <c r="WAJ10" s="149"/>
      <c r="WAK10" s="149"/>
      <c r="WAL10" s="149"/>
      <c r="WAM10" s="149"/>
      <c r="WAN10" s="149"/>
      <c r="WAO10" s="149"/>
      <c r="WAP10" s="149"/>
      <c r="WAQ10" s="149"/>
      <c r="WAR10" s="149"/>
      <c r="WAS10" s="149"/>
      <c r="WAT10" s="149"/>
      <c r="WAU10" s="149"/>
      <c r="WAV10" s="149"/>
      <c r="WAW10" s="149"/>
      <c r="WAX10" s="149"/>
      <c r="WAY10" s="149"/>
      <c r="WAZ10" s="149"/>
      <c r="WBA10" s="149"/>
      <c r="WBB10" s="149"/>
      <c r="WBC10" s="149"/>
      <c r="WBD10" s="149"/>
      <c r="WBE10" s="149"/>
      <c r="WBF10" s="149"/>
      <c r="WBG10" s="149"/>
      <c r="WBH10" s="149"/>
      <c r="WBI10" s="149"/>
      <c r="WBJ10" s="149"/>
      <c r="WBK10" s="149"/>
      <c r="WBL10" s="149"/>
      <c r="WBM10" s="149"/>
      <c r="WBN10" s="149"/>
      <c r="WBO10" s="149"/>
      <c r="WBP10" s="149"/>
      <c r="WBQ10" s="149"/>
      <c r="WBR10" s="149"/>
      <c r="WBS10" s="149"/>
      <c r="WBT10" s="149"/>
      <c r="WBU10" s="149"/>
      <c r="WBV10" s="149"/>
      <c r="WBW10" s="149"/>
      <c r="WBX10" s="149"/>
      <c r="WBY10" s="149"/>
      <c r="WBZ10" s="149"/>
      <c r="WCA10" s="149"/>
      <c r="WCB10" s="149"/>
      <c r="WCC10" s="149"/>
      <c r="WCD10" s="149"/>
      <c r="WCE10" s="149"/>
      <c r="WCF10" s="149"/>
      <c r="WCG10" s="149"/>
      <c r="WCH10" s="149"/>
      <c r="WCI10" s="149"/>
      <c r="WCJ10" s="149"/>
      <c r="WCK10" s="149"/>
      <c r="WCL10" s="149"/>
      <c r="WCM10" s="149"/>
      <c r="WCN10" s="149"/>
      <c r="WCO10" s="149"/>
      <c r="WCP10" s="149"/>
      <c r="WCQ10" s="149"/>
      <c r="WCR10" s="149"/>
      <c r="WCS10" s="149"/>
      <c r="WCT10" s="149"/>
      <c r="WCU10" s="149"/>
      <c r="WCV10" s="149"/>
      <c r="WCW10" s="149"/>
      <c r="WCX10" s="149"/>
      <c r="WCY10" s="149"/>
      <c r="WCZ10" s="149"/>
      <c r="WDA10" s="149"/>
      <c r="WDB10" s="149"/>
      <c r="WDC10" s="149"/>
      <c r="WDD10" s="149"/>
      <c r="WDE10" s="149"/>
      <c r="WDF10" s="149"/>
      <c r="WDG10" s="149"/>
      <c r="WDH10" s="149"/>
      <c r="WDI10" s="149"/>
      <c r="WDJ10" s="149"/>
      <c r="WDK10" s="149"/>
      <c r="WDL10" s="149"/>
      <c r="WDM10" s="149"/>
      <c r="WDN10" s="149"/>
      <c r="WDO10" s="149"/>
      <c r="WDP10" s="149"/>
      <c r="WDQ10" s="149"/>
      <c r="WDR10" s="149"/>
      <c r="WDS10" s="149"/>
      <c r="WDT10" s="149"/>
      <c r="WDU10" s="149"/>
      <c r="WDV10" s="149"/>
      <c r="WDW10" s="149"/>
      <c r="WDX10" s="149"/>
      <c r="WDY10" s="149"/>
      <c r="WDZ10" s="149"/>
      <c r="WEA10" s="149"/>
      <c r="WEB10" s="149"/>
      <c r="WEC10" s="149"/>
      <c r="WED10" s="149"/>
      <c r="WEE10" s="149"/>
      <c r="WEF10" s="149"/>
      <c r="WEG10" s="149"/>
      <c r="WEH10" s="149"/>
      <c r="WEI10" s="149"/>
      <c r="WEJ10" s="149"/>
      <c r="WEK10" s="149"/>
      <c r="WEL10" s="149"/>
      <c r="WEM10" s="149"/>
      <c r="WEN10" s="149"/>
      <c r="WEO10" s="149"/>
      <c r="WEP10" s="149"/>
      <c r="WEQ10" s="149"/>
      <c r="WER10" s="149"/>
      <c r="WES10" s="149"/>
      <c r="WET10" s="149"/>
      <c r="WEU10" s="149"/>
      <c r="WEV10" s="149"/>
      <c r="WEW10" s="149"/>
      <c r="WEX10" s="149"/>
      <c r="WEY10" s="149"/>
      <c r="WEZ10" s="149"/>
      <c r="WFA10" s="149"/>
      <c r="WFB10" s="149"/>
      <c r="WFC10" s="149"/>
      <c r="WFD10" s="149"/>
      <c r="WFE10" s="149"/>
      <c r="WFF10" s="149"/>
      <c r="WFG10" s="149"/>
      <c r="WFH10" s="149"/>
      <c r="WFI10" s="149"/>
      <c r="WFJ10" s="149"/>
      <c r="WFK10" s="149"/>
      <c r="WFL10" s="149"/>
      <c r="WFM10" s="149"/>
      <c r="WFN10" s="149"/>
      <c r="WFO10" s="149"/>
      <c r="WFP10" s="149"/>
      <c r="WFQ10" s="149"/>
      <c r="WFR10" s="149"/>
      <c r="WFS10" s="149"/>
      <c r="WFT10" s="149"/>
      <c r="WFU10" s="149"/>
      <c r="WFV10" s="149"/>
      <c r="WFW10" s="149"/>
      <c r="WFX10" s="149"/>
      <c r="WFY10" s="149"/>
      <c r="WFZ10" s="149"/>
      <c r="WGA10" s="149"/>
      <c r="WGB10" s="149"/>
      <c r="WGC10" s="149"/>
      <c r="WGD10" s="149"/>
      <c r="WGE10" s="149"/>
      <c r="WGF10" s="149"/>
      <c r="WGG10" s="149"/>
      <c r="WGH10" s="149"/>
      <c r="WGI10" s="149"/>
      <c r="WGJ10" s="149"/>
      <c r="WGK10" s="149"/>
      <c r="WGL10" s="149"/>
      <c r="WGM10" s="149"/>
      <c r="WGN10" s="149"/>
      <c r="WGO10" s="149"/>
      <c r="WGP10" s="149"/>
      <c r="WGQ10" s="149"/>
      <c r="WGR10" s="149"/>
      <c r="WGS10" s="149"/>
      <c r="WGT10" s="149"/>
      <c r="WGU10" s="149"/>
      <c r="WGV10" s="149"/>
      <c r="WGW10" s="149"/>
      <c r="WGX10" s="149"/>
      <c r="WGY10" s="149"/>
      <c r="WGZ10" s="149"/>
      <c r="WHA10" s="149"/>
      <c r="WHB10" s="149"/>
      <c r="WHC10" s="149"/>
      <c r="WHD10" s="149"/>
      <c r="WHE10" s="149"/>
      <c r="WHF10" s="149"/>
      <c r="WHG10" s="149"/>
      <c r="WHH10" s="149"/>
      <c r="WHI10" s="149"/>
      <c r="WHJ10" s="149"/>
      <c r="WHK10" s="149"/>
      <c r="WHL10" s="149"/>
      <c r="WHM10" s="149"/>
      <c r="WHN10" s="149"/>
      <c r="WHO10" s="149"/>
      <c r="WHP10" s="149"/>
      <c r="WHQ10" s="149"/>
      <c r="WHR10" s="149"/>
      <c r="WHS10" s="149"/>
      <c r="WHT10" s="149"/>
      <c r="WHU10" s="149"/>
      <c r="WHV10" s="149"/>
      <c r="WHW10" s="149"/>
      <c r="WHX10" s="149"/>
      <c r="WHY10" s="149"/>
      <c r="WHZ10" s="149"/>
      <c r="WIA10" s="149"/>
      <c r="WIB10" s="149"/>
      <c r="WIC10" s="149"/>
      <c r="WID10" s="149"/>
      <c r="WIE10" s="149"/>
      <c r="WIF10" s="149"/>
      <c r="WIG10" s="149"/>
      <c r="WIH10" s="149"/>
      <c r="WII10" s="149"/>
      <c r="WIJ10" s="149"/>
      <c r="WIK10" s="149"/>
      <c r="WIL10" s="149"/>
      <c r="WIM10" s="149"/>
      <c r="WIN10" s="149"/>
      <c r="WIO10" s="149"/>
      <c r="WIP10" s="149"/>
      <c r="WIQ10" s="149"/>
      <c r="WIR10" s="149"/>
      <c r="WIS10" s="149"/>
      <c r="WIT10" s="149"/>
      <c r="WIU10" s="149"/>
      <c r="WIV10" s="149"/>
      <c r="WIW10" s="149"/>
      <c r="WIX10" s="149"/>
      <c r="WIY10" s="149"/>
      <c r="WIZ10" s="149"/>
      <c r="WJA10" s="149"/>
      <c r="WJB10" s="149"/>
      <c r="WJC10" s="149"/>
      <c r="WJD10" s="149"/>
      <c r="WJE10" s="149"/>
      <c r="WJF10" s="149"/>
      <c r="WJG10" s="149"/>
      <c r="WJH10" s="149"/>
      <c r="WJI10" s="149"/>
      <c r="WJJ10" s="149"/>
      <c r="WJK10" s="149"/>
      <c r="WJL10" s="149"/>
      <c r="WJM10" s="149"/>
      <c r="WJN10" s="149"/>
      <c r="WJO10" s="149"/>
      <c r="WJP10" s="149"/>
      <c r="WJQ10" s="149"/>
      <c r="WJR10" s="149"/>
      <c r="WJS10" s="149"/>
      <c r="WJT10" s="149"/>
      <c r="WJU10" s="149"/>
      <c r="WJV10" s="149"/>
      <c r="WJW10" s="149"/>
      <c r="WJX10" s="149"/>
      <c r="WJY10" s="149"/>
      <c r="WJZ10" s="149"/>
      <c r="WKA10" s="149"/>
      <c r="WKB10" s="149"/>
      <c r="WKC10" s="149"/>
      <c r="WKD10" s="149"/>
      <c r="WKE10" s="149"/>
      <c r="WKF10" s="149"/>
      <c r="WKG10" s="149"/>
      <c r="WKH10" s="149"/>
      <c r="WKI10" s="149"/>
      <c r="WKJ10" s="149"/>
      <c r="WKK10" s="149"/>
      <c r="WKL10" s="149"/>
      <c r="WKM10" s="149"/>
      <c r="WKN10" s="149"/>
      <c r="WKO10" s="149"/>
      <c r="WKP10" s="149"/>
      <c r="WKQ10" s="149"/>
      <c r="WKR10" s="149"/>
      <c r="WKS10" s="149"/>
      <c r="WKT10" s="149"/>
      <c r="WKU10" s="149"/>
      <c r="WKV10" s="149"/>
      <c r="WKW10" s="149"/>
      <c r="WKX10" s="149"/>
      <c r="WKY10" s="149"/>
      <c r="WKZ10" s="149"/>
      <c r="WLA10" s="149"/>
      <c r="WLB10" s="149"/>
      <c r="WLC10" s="149"/>
      <c r="WLD10" s="149"/>
      <c r="WLE10" s="149"/>
      <c r="WLF10" s="149"/>
      <c r="WLG10" s="149"/>
      <c r="WLH10" s="149"/>
      <c r="WLI10" s="149"/>
      <c r="WLJ10" s="149"/>
      <c r="WLK10" s="149"/>
      <c r="WLL10" s="149"/>
      <c r="WLM10" s="149"/>
      <c r="WLN10" s="149"/>
      <c r="WLO10" s="149"/>
      <c r="WLP10" s="149"/>
      <c r="WLQ10" s="149"/>
      <c r="WLR10" s="149"/>
      <c r="WLS10" s="149"/>
      <c r="WLT10" s="149"/>
      <c r="WLU10" s="149"/>
      <c r="WLV10" s="149"/>
      <c r="WLW10" s="149"/>
      <c r="WLX10" s="149"/>
      <c r="WLY10" s="149"/>
      <c r="WLZ10" s="149"/>
      <c r="WMA10" s="149"/>
      <c r="WMB10" s="149"/>
      <c r="WMC10" s="149"/>
      <c r="WMD10" s="149"/>
      <c r="WME10" s="149"/>
      <c r="WMF10" s="149"/>
      <c r="WMG10" s="149"/>
      <c r="WMH10" s="149"/>
      <c r="WMI10" s="149"/>
      <c r="WMJ10" s="149"/>
      <c r="WMK10" s="149"/>
      <c r="WML10" s="149"/>
      <c r="WMM10" s="149"/>
      <c r="WMN10" s="149"/>
      <c r="WMO10" s="149"/>
      <c r="WMP10" s="149"/>
      <c r="WMQ10" s="149"/>
      <c r="WMR10" s="149"/>
      <c r="WMS10" s="149"/>
      <c r="WMT10" s="149"/>
      <c r="WMU10" s="149"/>
      <c r="WMV10" s="149"/>
      <c r="WMW10" s="149"/>
      <c r="WMX10" s="149"/>
      <c r="WMY10" s="149"/>
      <c r="WMZ10" s="149"/>
      <c r="WNA10" s="149"/>
      <c r="WNB10" s="149"/>
      <c r="WNC10" s="149"/>
      <c r="WND10" s="149"/>
      <c r="WNE10" s="149"/>
      <c r="WNF10" s="149"/>
      <c r="WNG10" s="149"/>
      <c r="WNH10" s="149"/>
      <c r="WNI10" s="149"/>
      <c r="WNJ10" s="149"/>
      <c r="WNK10" s="149"/>
      <c r="WNL10" s="149"/>
      <c r="WNM10" s="149"/>
      <c r="WNN10" s="149"/>
      <c r="WNO10" s="149"/>
      <c r="WNP10" s="149"/>
      <c r="WNQ10" s="149"/>
      <c r="WNR10" s="149"/>
      <c r="WNS10" s="149"/>
      <c r="WNT10" s="149"/>
      <c r="WNU10" s="149"/>
      <c r="WNV10" s="149"/>
      <c r="WNW10" s="149"/>
      <c r="WNX10" s="149"/>
      <c r="WNY10" s="149"/>
      <c r="WNZ10" s="149"/>
      <c r="WOA10" s="149"/>
      <c r="WOB10" s="149"/>
      <c r="WOC10" s="149"/>
      <c r="WOD10" s="149"/>
      <c r="WOE10" s="149"/>
      <c r="WOF10" s="149"/>
      <c r="WOG10" s="149"/>
      <c r="WOH10" s="149"/>
      <c r="WOI10" s="149"/>
      <c r="WOJ10" s="149"/>
      <c r="WOK10" s="149"/>
      <c r="WOL10" s="149"/>
      <c r="WOM10" s="149"/>
      <c r="WON10" s="149"/>
      <c r="WOO10" s="149"/>
      <c r="WOP10" s="149"/>
      <c r="WOQ10" s="149"/>
      <c r="WOR10" s="149"/>
      <c r="WOS10" s="149"/>
      <c r="WOT10" s="149"/>
      <c r="WOU10" s="149"/>
      <c r="WOV10" s="149"/>
      <c r="WOW10" s="149"/>
      <c r="WOX10" s="149"/>
      <c r="WOY10" s="149"/>
      <c r="WOZ10" s="149"/>
      <c r="WPA10" s="149"/>
      <c r="WPB10" s="149"/>
      <c r="WPC10" s="149"/>
      <c r="WPD10" s="149"/>
      <c r="WPE10" s="149"/>
      <c r="WPF10" s="149"/>
      <c r="WPG10" s="149"/>
      <c r="WPH10" s="149"/>
      <c r="WPI10" s="149"/>
      <c r="WPJ10" s="149"/>
      <c r="WPK10" s="149"/>
      <c r="WPL10" s="149"/>
      <c r="WPM10" s="149"/>
      <c r="WPN10" s="149"/>
      <c r="WPO10" s="149"/>
      <c r="WPP10" s="149"/>
      <c r="WPQ10" s="149"/>
      <c r="WPR10" s="149"/>
      <c r="WPS10" s="149"/>
      <c r="WPT10" s="149"/>
      <c r="WPU10" s="149"/>
      <c r="WPV10" s="149"/>
      <c r="WPW10" s="149"/>
      <c r="WPX10" s="149"/>
      <c r="WPY10" s="149"/>
      <c r="WPZ10" s="149"/>
      <c r="WQA10" s="149"/>
      <c r="WQB10" s="149"/>
      <c r="WQC10" s="149"/>
      <c r="WQD10" s="149"/>
      <c r="WQE10" s="149"/>
      <c r="WQF10" s="149"/>
      <c r="WQG10" s="149"/>
      <c r="WQH10" s="149"/>
      <c r="WQI10" s="149"/>
      <c r="WQJ10" s="149"/>
      <c r="WQK10" s="149"/>
      <c r="WQL10" s="149"/>
      <c r="WQM10" s="149"/>
      <c r="WQN10" s="149"/>
      <c r="WQO10" s="149"/>
      <c r="WQP10" s="149"/>
      <c r="WQQ10" s="149"/>
      <c r="WQR10" s="149"/>
      <c r="WQS10" s="149"/>
      <c r="WQT10" s="149"/>
      <c r="WQU10" s="149"/>
      <c r="WQV10" s="149"/>
      <c r="WQW10" s="149"/>
      <c r="WQX10" s="149"/>
      <c r="WQY10" s="149"/>
      <c r="WQZ10" s="149"/>
      <c r="WRA10" s="149"/>
      <c r="WRB10" s="149"/>
      <c r="WRC10" s="149"/>
      <c r="WRD10" s="149"/>
      <c r="WRE10" s="149"/>
      <c r="WRF10" s="149"/>
      <c r="WRG10" s="149"/>
      <c r="WRH10" s="149"/>
      <c r="WRI10" s="149"/>
      <c r="WRJ10" s="149"/>
      <c r="WRK10" s="149"/>
      <c r="WRL10" s="149"/>
      <c r="WRM10" s="149"/>
      <c r="WRN10" s="149"/>
      <c r="WRO10" s="149"/>
      <c r="WRP10" s="149"/>
      <c r="WRQ10" s="149"/>
      <c r="WRR10" s="149"/>
      <c r="WRS10" s="149"/>
      <c r="WRT10" s="149"/>
      <c r="WRU10" s="149"/>
      <c r="WRV10" s="149"/>
      <c r="WRW10" s="149"/>
      <c r="WRX10" s="149"/>
      <c r="WRY10" s="149"/>
      <c r="WRZ10" s="149"/>
      <c r="WSA10" s="149"/>
      <c r="WSB10" s="149"/>
      <c r="WSC10" s="149"/>
      <c r="WSD10" s="149"/>
      <c r="WSE10" s="149"/>
      <c r="WSF10" s="149"/>
      <c r="WSG10" s="149"/>
      <c r="WSH10" s="149"/>
      <c r="WSI10" s="149"/>
      <c r="WSJ10" s="149"/>
      <c r="WSK10" s="149"/>
      <c r="WSL10" s="149"/>
      <c r="WSM10" s="149"/>
      <c r="WSN10" s="149"/>
      <c r="WSO10" s="149"/>
      <c r="WSP10" s="149"/>
      <c r="WSQ10" s="149"/>
      <c r="WSR10" s="149"/>
      <c r="WSS10" s="149"/>
      <c r="WST10" s="149"/>
      <c r="WSU10" s="149"/>
      <c r="WSV10" s="149"/>
      <c r="WSW10" s="149"/>
      <c r="WSX10" s="149"/>
      <c r="WSY10" s="149"/>
      <c r="WSZ10" s="149"/>
      <c r="WTA10" s="149"/>
      <c r="WTB10" s="149"/>
      <c r="WTC10" s="149"/>
      <c r="WTD10" s="149"/>
      <c r="WTE10" s="149"/>
      <c r="WTF10" s="149"/>
      <c r="WTG10" s="149"/>
      <c r="WTH10" s="149"/>
      <c r="WTI10" s="149"/>
      <c r="WTJ10" s="149"/>
      <c r="WTK10" s="149"/>
      <c r="WTL10" s="149"/>
      <c r="WTM10" s="149"/>
      <c r="WTN10" s="149"/>
      <c r="WTO10" s="149"/>
      <c r="WTP10" s="149"/>
      <c r="WTQ10" s="149"/>
      <c r="WTR10" s="149"/>
      <c r="WTS10" s="149"/>
      <c r="WTT10" s="149"/>
      <c r="WTU10" s="149"/>
      <c r="WTV10" s="149"/>
      <c r="WTW10" s="149"/>
      <c r="WTX10" s="149"/>
      <c r="WTY10" s="149"/>
      <c r="WTZ10" s="149"/>
      <c r="WUA10" s="149"/>
      <c r="WUB10" s="149"/>
      <c r="WUC10" s="149"/>
      <c r="WUD10" s="149"/>
      <c r="WUE10" s="149"/>
      <c r="WUF10" s="149"/>
      <c r="WUG10" s="149"/>
      <c r="WUH10" s="149"/>
      <c r="WUI10" s="149"/>
      <c r="WUJ10" s="149"/>
      <c r="WUK10" s="149"/>
      <c r="WUL10" s="149"/>
      <c r="WUM10" s="149"/>
      <c r="WUN10" s="149"/>
      <c r="WUO10" s="149"/>
      <c r="WUP10" s="149"/>
      <c r="WUQ10" s="149"/>
      <c r="WUR10" s="149"/>
      <c r="WUS10" s="149"/>
      <c r="WUT10" s="149"/>
      <c r="WUU10" s="149"/>
      <c r="WUV10" s="149"/>
      <c r="WUW10" s="149"/>
      <c r="WUX10" s="149"/>
      <c r="WUY10" s="149"/>
      <c r="WUZ10" s="149"/>
      <c r="WVA10" s="149"/>
      <c r="WVB10" s="149"/>
      <c r="WVC10" s="149"/>
      <c r="WVD10" s="149"/>
      <c r="WVE10" s="149"/>
      <c r="WVF10" s="149"/>
      <c r="WVG10" s="149"/>
      <c r="WVH10" s="149"/>
      <c r="WVI10" s="149"/>
      <c r="WVJ10" s="149"/>
      <c r="WVK10" s="149"/>
      <c r="WVL10" s="149"/>
      <c r="WVM10" s="149"/>
      <c r="WVN10" s="149"/>
      <c r="WVO10" s="149"/>
      <c r="WVP10" s="149"/>
      <c r="WVQ10" s="149"/>
      <c r="WVR10" s="149"/>
      <c r="WVS10" s="149"/>
      <c r="WVT10" s="149"/>
      <c r="WVU10" s="149"/>
      <c r="WVV10" s="149"/>
      <c r="WVW10" s="149"/>
      <c r="WVX10" s="149"/>
      <c r="WVY10" s="149"/>
      <c r="WVZ10" s="149"/>
      <c r="WWA10" s="149"/>
      <c r="WWB10" s="149"/>
      <c r="WWC10" s="149"/>
      <c r="WWD10" s="149"/>
      <c r="WWE10" s="149"/>
      <c r="WWF10" s="149"/>
      <c r="WWG10" s="149"/>
      <c r="WWH10" s="149"/>
      <c r="WWI10" s="149"/>
      <c r="WWJ10" s="149"/>
      <c r="WWK10" s="149"/>
      <c r="WWL10" s="149"/>
      <c r="WWM10" s="149"/>
      <c r="WWN10" s="149"/>
      <c r="WWO10" s="149"/>
      <c r="WWP10" s="149"/>
      <c r="WWQ10" s="149"/>
      <c r="WWR10" s="149"/>
      <c r="WWS10" s="149"/>
      <c r="WWT10" s="149"/>
      <c r="WWU10" s="149"/>
      <c r="WWV10" s="149"/>
      <c r="WWW10" s="149"/>
      <c r="WWX10" s="149"/>
      <c r="WWY10" s="149"/>
      <c r="WWZ10" s="149"/>
      <c r="WXA10" s="149"/>
      <c r="WXB10" s="149"/>
      <c r="WXC10" s="149"/>
      <c r="WXD10" s="149"/>
      <c r="WXE10" s="149"/>
      <c r="WXF10" s="149"/>
      <c r="WXG10" s="149"/>
      <c r="WXH10" s="149"/>
      <c r="WXI10" s="149"/>
      <c r="WXJ10" s="149"/>
      <c r="WXK10" s="149"/>
      <c r="WXL10" s="149"/>
      <c r="WXM10" s="149"/>
      <c r="WXN10" s="149"/>
      <c r="WXO10" s="149"/>
      <c r="WXP10" s="149"/>
      <c r="WXQ10" s="149"/>
      <c r="WXR10" s="149"/>
      <c r="WXS10" s="149"/>
      <c r="WXT10" s="149"/>
      <c r="WXU10" s="149"/>
      <c r="WXV10" s="149"/>
      <c r="WXW10" s="149"/>
      <c r="WXX10" s="149"/>
      <c r="WXY10" s="149"/>
      <c r="WXZ10" s="149"/>
      <c r="WYA10" s="149"/>
      <c r="WYB10" s="149"/>
      <c r="WYC10" s="149"/>
      <c r="WYD10" s="149"/>
      <c r="WYE10" s="149"/>
      <c r="WYF10" s="149"/>
      <c r="WYG10" s="149"/>
      <c r="WYH10" s="149"/>
      <c r="WYI10" s="149"/>
      <c r="WYJ10" s="149"/>
      <c r="WYK10" s="149"/>
      <c r="WYL10" s="149"/>
      <c r="WYM10" s="149"/>
      <c r="WYN10" s="149"/>
      <c r="WYO10" s="149"/>
      <c r="WYP10" s="149"/>
      <c r="WYQ10" s="149"/>
      <c r="WYR10" s="149"/>
      <c r="WYS10" s="149"/>
      <c r="WYT10" s="149"/>
      <c r="WYU10" s="149"/>
      <c r="WYV10" s="149"/>
      <c r="WYW10" s="149"/>
      <c r="WYX10" s="149"/>
      <c r="WYY10" s="149"/>
      <c r="WYZ10" s="149"/>
      <c r="WZA10" s="149"/>
      <c r="WZB10" s="149"/>
      <c r="WZC10" s="149"/>
      <c r="WZD10" s="149"/>
      <c r="WZE10" s="149"/>
      <c r="WZF10" s="149"/>
      <c r="WZG10" s="149"/>
      <c r="WZH10" s="149"/>
      <c r="WZI10" s="149"/>
      <c r="WZJ10" s="149"/>
      <c r="WZK10" s="149"/>
      <c r="WZL10" s="149"/>
      <c r="WZM10" s="149"/>
      <c r="WZN10" s="149"/>
      <c r="WZO10" s="149"/>
      <c r="WZP10" s="149"/>
      <c r="WZQ10" s="149"/>
      <c r="WZR10" s="149"/>
      <c r="WZS10" s="149"/>
      <c r="WZT10" s="149"/>
      <c r="WZU10" s="149"/>
      <c r="WZV10" s="149"/>
      <c r="WZW10" s="149"/>
      <c r="WZX10" s="149"/>
      <c r="WZY10" s="149"/>
      <c r="WZZ10" s="149"/>
      <c r="XAA10" s="149"/>
      <c r="XAB10" s="149"/>
      <c r="XAC10" s="149"/>
      <c r="XAD10" s="149"/>
      <c r="XAE10" s="149"/>
      <c r="XAF10" s="149"/>
      <c r="XAG10" s="149"/>
      <c r="XAH10" s="149"/>
      <c r="XAI10" s="149"/>
      <c r="XAJ10" s="149"/>
      <c r="XAK10" s="149"/>
      <c r="XAL10" s="149"/>
      <c r="XAM10" s="149"/>
      <c r="XAN10" s="149"/>
      <c r="XAO10" s="149"/>
      <c r="XAP10" s="149"/>
      <c r="XAQ10" s="149"/>
      <c r="XAR10" s="149"/>
      <c r="XAS10" s="149"/>
      <c r="XAT10" s="149"/>
      <c r="XAU10" s="149"/>
      <c r="XAV10" s="149"/>
      <c r="XAW10" s="149"/>
      <c r="XAX10" s="149"/>
      <c r="XAY10" s="149"/>
      <c r="XAZ10" s="149"/>
      <c r="XBA10" s="149"/>
      <c r="XBB10" s="149"/>
      <c r="XBC10" s="149"/>
      <c r="XBD10" s="149"/>
      <c r="XBE10" s="149"/>
      <c r="XBF10" s="149"/>
      <c r="XBG10" s="149"/>
      <c r="XBH10" s="149"/>
      <c r="XBI10" s="149"/>
      <c r="XBJ10" s="149"/>
      <c r="XBK10" s="149"/>
      <c r="XBL10" s="149"/>
      <c r="XBM10" s="149"/>
      <c r="XBN10" s="149"/>
      <c r="XBO10" s="149"/>
      <c r="XBP10" s="149"/>
      <c r="XBQ10" s="149"/>
      <c r="XBR10" s="149"/>
      <c r="XBS10" s="149"/>
      <c r="XBT10" s="149"/>
      <c r="XBU10" s="149"/>
      <c r="XBV10" s="149"/>
      <c r="XBW10" s="149"/>
      <c r="XBX10" s="149"/>
      <c r="XBY10" s="149"/>
      <c r="XBZ10" s="149"/>
      <c r="XCA10" s="149"/>
      <c r="XCB10" s="149"/>
      <c r="XCC10" s="149"/>
      <c r="XCD10" s="149"/>
      <c r="XCE10" s="149"/>
      <c r="XCF10" s="149"/>
      <c r="XCG10" s="149"/>
      <c r="XCH10" s="149"/>
      <c r="XCI10" s="149"/>
      <c r="XCJ10" s="149"/>
      <c r="XCK10" s="149"/>
      <c r="XCL10" s="149"/>
      <c r="XCM10" s="149"/>
      <c r="XCN10" s="149"/>
      <c r="XCO10" s="149"/>
      <c r="XCP10" s="149"/>
      <c r="XCQ10" s="149"/>
      <c r="XCR10" s="149"/>
      <c r="XCS10" s="149"/>
      <c r="XCT10" s="149"/>
      <c r="XCU10" s="149"/>
      <c r="XCV10" s="149"/>
      <c r="XCW10" s="149"/>
      <c r="XCX10" s="149"/>
      <c r="XCY10" s="149"/>
      <c r="XCZ10" s="149"/>
      <c r="XDA10" s="149"/>
      <c r="XDB10" s="149"/>
      <c r="XDC10" s="149"/>
      <c r="XDD10" s="149"/>
      <c r="XDE10" s="149"/>
      <c r="XDF10" s="149"/>
      <c r="XDG10" s="149"/>
      <c r="XDH10" s="149"/>
      <c r="XDI10" s="149"/>
      <c r="XDJ10" s="149"/>
      <c r="XDK10" s="149"/>
      <c r="XDL10" s="149"/>
      <c r="XDM10" s="149"/>
      <c r="XDN10" s="149"/>
      <c r="XDO10" s="149"/>
      <c r="XDP10" s="149"/>
      <c r="XDQ10" s="149"/>
      <c r="XDR10" s="149"/>
      <c r="XDS10" s="149"/>
      <c r="XDT10" s="149"/>
      <c r="XDU10" s="149"/>
      <c r="XDV10" s="149"/>
      <c r="XDW10" s="149"/>
      <c r="XDX10" s="149"/>
      <c r="XDY10" s="149"/>
      <c r="XDZ10" s="149"/>
      <c r="XEA10" s="149"/>
      <c r="XEB10" s="149"/>
      <c r="XEC10" s="149"/>
      <c r="XED10" s="149"/>
      <c r="XEE10" s="149"/>
      <c r="XEF10" s="149"/>
      <c r="XEG10" s="149"/>
      <c r="XEH10" s="149"/>
      <c r="XEI10" s="149"/>
      <c r="XEJ10" s="149"/>
      <c r="XEK10" s="149"/>
      <c r="XEL10" s="149"/>
      <c r="XEM10" s="149"/>
      <c r="XEN10" s="149"/>
      <c r="XEO10" s="149"/>
      <c r="XEP10" s="149"/>
      <c r="XEQ10" s="149"/>
      <c r="XER10" s="149"/>
      <c r="XES10" s="149"/>
      <c r="XET10" s="149"/>
      <c r="XEU10" s="149"/>
      <c r="XEV10" s="149"/>
      <c r="XEW10" s="149"/>
      <c r="XEX10" s="149"/>
      <c r="XEY10" s="149"/>
      <c r="XEZ10" s="149"/>
      <c r="XFA10" s="149"/>
      <c r="XFB10" s="149"/>
      <c r="XFC10" s="149"/>
    </row>
    <row r="11" spans="1:16383" s="623" customFormat="1" ht="18" hidden="1">
      <c r="A11" s="141"/>
      <c r="B11" s="142"/>
      <c r="C11" s="142"/>
      <c r="D11" s="142"/>
      <c r="E11" s="142"/>
      <c r="F11" s="143"/>
      <c r="G11" s="144"/>
      <c r="H11" s="143"/>
      <c r="I11" s="142"/>
      <c r="J11" s="142"/>
      <c r="K11" s="142"/>
      <c r="L11" s="140"/>
      <c r="M11" s="140"/>
      <c r="N11" s="140"/>
      <c r="O11" s="140"/>
      <c r="P11" s="140"/>
      <c r="Q11" s="140"/>
      <c r="R11" s="140"/>
      <c r="S11" s="140"/>
      <c r="T11" s="140"/>
      <c r="U11" s="140"/>
      <c r="V11" s="140"/>
      <c r="W11" s="140"/>
      <c r="X11" s="142"/>
      <c r="Y11" s="142"/>
      <c r="Z11" s="142"/>
      <c r="AA11" s="143"/>
      <c r="AB11" s="144"/>
      <c r="AC11" s="143"/>
      <c r="AD11" s="142"/>
      <c r="AE11" s="142"/>
      <c r="AF11" s="142"/>
      <c r="AG11" s="140"/>
      <c r="AH11" s="140"/>
      <c r="AI11" s="140"/>
      <c r="AJ11" s="140"/>
      <c r="AK11" s="140"/>
      <c r="AL11" s="140"/>
      <c r="AM11" s="140"/>
      <c r="AN11" s="140"/>
      <c r="AO11" s="140"/>
      <c r="AP11" s="140"/>
      <c r="AQ11" s="140"/>
      <c r="AR11" s="140"/>
      <c r="AS11" s="142"/>
      <c r="AT11" s="142"/>
      <c r="AU11" s="142"/>
      <c r="AV11" s="143"/>
      <c r="AW11" s="144"/>
      <c r="AX11" s="143"/>
      <c r="AY11" s="142"/>
      <c r="AZ11" s="142"/>
      <c r="BA11" s="142"/>
      <c r="BB11" s="140"/>
      <c r="BC11" s="140"/>
      <c r="BD11" s="140"/>
      <c r="BE11" s="140"/>
      <c r="BF11" s="140"/>
      <c r="BG11" s="140"/>
      <c r="BH11" s="140"/>
      <c r="BI11" s="140"/>
      <c r="BJ11" s="140"/>
      <c r="BK11" s="140"/>
      <c r="BL11" s="140"/>
      <c r="BM11" s="140"/>
      <c r="BN11" s="140"/>
      <c r="BO11" s="141"/>
      <c r="BP11" s="146"/>
      <c r="BQ11" s="146"/>
      <c r="BR11" s="147"/>
      <c r="BS11" s="147"/>
      <c r="BT11" s="147"/>
      <c r="BU11" s="147"/>
      <c r="BV11" s="147"/>
      <c r="BW11" s="147"/>
      <c r="BX11" s="147"/>
      <c r="BY11" s="146"/>
      <c r="BZ11" s="146"/>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0"/>
      <c r="CX11" s="149"/>
      <c r="CY11" s="149"/>
      <c r="CZ11" s="149"/>
      <c r="DA11" s="149"/>
      <c r="DB11" s="149"/>
      <c r="DC11" s="149"/>
      <c r="DD11" s="149"/>
      <c r="DE11" s="149"/>
      <c r="DF11" s="149"/>
      <c r="DG11" s="149"/>
      <c r="DH11" s="149"/>
      <c r="DI11" s="149"/>
      <c r="DJ11" s="149"/>
      <c r="DK11" s="149"/>
      <c r="DL11" s="149"/>
      <c r="DM11" s="149"/>
      <c r="DN11" s="149"/>
      <c r="DO11" s="149"/>
      <c r="DP11" s="149"/>
      <c r="DQ11" s="149"/>
      <c r="DR11" s="149"/>
      <c r="DS11" s="149"/>
      <c r="DT11" s="149"/>
      <c r="DU11" s="149"/>
      <c r="DV11" s="149"/>
      <c r="DW11" s="149"/>
      <c r="DX11" s="149"/>
      <c r="DY11" s="149"/>
      <c r="DZ11" s="149"/>
      <c r="EA11" s="149"/>
      <c r="EB11" s="149"/>
      <c r="EC11" s="149"/>
      <c r="ED11" s="149"/>
      <c r="EE11" s="149"/>
      <c r="EF11" s="149"/>
      <c r="EG11" s="149"/>
      <c r="EH11" s="149"/>
      <c r="EI11" s="149"/>
      <c r="EJ11" s="149"/>
      <c r="EK11" s="149"/>
      <c r="EL11" s="149"/>
      <c r="EM11" s="149"/>
      <c r="EN11" s="149"/>
      <c r="EO11" s="149"/>
      <c r="EP11" s="149"/>
      <c r="EQ11" s="149"/>
      <c r="ER11" s="149"/>
      <c r="ES11" s="149"/>
      <c r="ET11" s="149"/>
      <c r="EU11" s="149"/>
      <c r="EV11" s="149"/>
      <c r="EW11" s="149"/>
      <c r="EX11" s="149"/>
      <c r="EY11" s="149"/>
      <c r="EZ11" s="149"/>
      <c r="FA11" s="149"/>
      <c r="FB11" s="149"/>
      <c r="FC11" s="149"/>
      <c r="FD11" s="149"/>
      <c r="FE11" s="149"/>
      <c r="FF11" s="149"/>
      <c r="FG11" s="149"/>
      <c r="FH11" s="149"/>
      <c r="FI11" s="149"/>
      <c r="FJ11" s="149"/>
      <c r="FK11" s="149"/>
      <c r="FL11" s="149"/>
      <c r="FM11" s="149"/>
      <c r="FN11" s="149"/>
      <c r="FO11" s="149"/>
      <c r="FP11" s="149"/>
      <c r="FQ11" s="149"/>
      <c r="FR11" s="149"/>
      <c r="FS11" s="149"/>
      <c r="FT11" s="149"/>
      <c r="FU11" s="149"/>
      <c r="FV11" s="149"/>
      <c r="FW11" s="149"/>
      <c r="FX11" s="149"/>
      <c r="FY11" s="149"/>
      <c r="FZ11" s="149"/>
      <c r="GA11" s="149"/>
      <c r="GB11" s="149"/>
      <c r="GC11" s="149"/>
      <c r="GD11" s="149"/>
      <c r="GE11" s="149"/>
      <c r="GF11" s="149"/>
      <c r="GG11" s="149"/>
      <c r="GH11" s="149"/>
      <c r="GI11" s="149"/>
      <c r="GJ11" s="149"/>
      <c r="GK11" s="149"/>
      <c r="GL11" s="149"/>
      <c r="GM11" s="149"/>
      <c r="GN11" s="149"/>
      <c r="GO11" s="149"/>
      <c r="GP11" s="149"/>
      <c r="GQ11" s="149"/>
      <c r="GR11" s="149"/>
      <c r="GS11" s="149"/>
      <c r="GT11" s="149"/>
      <c r="GU11" s="149"/>
      <c r="GV11" s="149"/>
      <c r="GW11" s="149"/>
      <c r="GX11" s="149"/>
      <c r="GY11" s="149"/>
      <c r="GZ11" s="149"/>
      <c r="HA11" s="149"/>
      <c r="HB11" s="149"/>
      <c r="HC11" s="149"/>
      <c r="HD11" s="149"/>
      <c r="HE11" s="149"/>
      <c r="HF11" s="149"/>
      <c r="HG11" s="149"/>
      <c r="HH11" s="149"/>
      <c r="HI11" s="149"/>
      <c r="HJ11" s="149"/>
      <c r="HK11" s="149"/>
      <c r="HL11" s="149"/>
      <c r="HM11" s="149"/>
      <c r="HN11" s="149"/>
      <c r="HO11" s="149"/>
      <c r="HP11" s="149"/>
      <c r="HQ11" s="149"/>
      <c r="HR11" s="149"/>
      <c r="HS11" s="149"/>
      <c r="HT11" s="149"/>
      <c r="HU11" s="149"/>
      <c r="HV11" s="149"/>
      <c r="HW11" s="149"/>
      <c r="HX11" s="149"/>
      <c r="HY11" s="149"/>
      <c r="HZ11" s="149"/>
      <c r="IA11" s="149"/>
      <c r="IB11" s="149"/>
      <c r="IC11" s="149"/>
      <c r="ID11" s="149"/>
      <c r="IE11" s="149"/>
      <c r="IF11" s="149"/>
      <c r="IG11" s="149"/>
      <c r="IH11" s="149"/>
      <c r="II11" s="149"/>
      <c r="IJ11" s="149"/>
      <c r="IK11" s="149"/>
      <c r="IL11" s="149"/>
      <c r="IM11" s="149"/>
      <c r="IN11" s="149"/>
      <c r="IO11" s="149"/>
      <c r="IP11" s="149"/>
      <c r="IQ11" s="149"/>
      <c r="IR11" s="149"/>
      <c r="IS11" s="149"/>
      <c r="IT11" s="149"/>
      <c r="IU11" s="149"/>
      <c r="IV11" s="149"/>
      <c r="IW11" s="149"/>
      <c r="IX11" s="149"/>
      <c r="IY11" s="149"/>
      <c r="IZ11" s="149"/>
      <c r="JA11" s="149"/>
      <c r="JB11" s="149"/>
      <c r="JC11" s="149"/>
      <c r="JD11" s="149"/>
      <c r="JE11" s="149"/>
      <c r="JF11" s="149"/>
      <c r="JG11" s="149"/>
      <c r="JH11" s="149"/>
      <c r="JI11" s="149"/>
      <c r="JJ11" s="149"/>
      <c r="JK11" s="149"/>
      <c r="JL11" s="149"/>
      <c r="JM11" s="149"/>
      <c r="JN11" s="149"/>
      <c r="JO11" s="149"/>
      <c r="JP11" s="149"/>
      <c r="JQ11" s="149"/>
      <c r="JR11" s="149"/>
      <c r="JS11" s="149"/>
      <c r="JT11" s="149"/>
      <c r="JU11" s="149"/>
      <c r="JV11" s="149"/>
      <c r="JW11" s="149"/>
      <c r="JX11" s="149"/>
      <c r="JY11" s="149"/>
      <c r="JZ11" s="149"/>
      <c r="KA11" s="149"/>
      <c r="KB11" s="149"/>
      <c r="KC11" s="149"/>
      <c r="KD11" s="149"/>
      <c r="KE11" s="149"/>
      <c r="KF11" s="149"/>
      <c r="KG11" s="149"/>
      <c r="KH11" s="149"/>
      <c r="KI11" s="149"/>
      <c r="KJ11" s="149"/>
      <c r="KK11" s="149"/>
      <c r="KL11" s="149"/>
      <c r="KM11" s="149"/>
      <c r="KN11" s="149"/>
      <c r="KO11" s="149"/>
      <c r="KP11" s="149"/>
      <c r="KQ11" s="149"/>
      <c r="KR11" s="149"/>
      <c r="KS11" s="149"/>
      <c r="KT11" s="149"/>
      <c r="KU11" s="149"/>
      <c r="KV11" s="149"/>
      <c r="KW11" s="149"/>
      <c r="KX11" s="149"/>
      <c r="KY11" s="149"/>
      <c r="KZ11" s="149"/>
      <c r="LA11" s="149"/>
      <c r="LB11" s="149"/>
      <c r="LC11" s="149"/>
      <c r="LD11" s="149"/>
      <c r="LE11" s="149"/>
      <c r="LF11" s="149"/>
      <c r="LG11" s="149"/>
      <c r="LH11" s="149"/>
      <c r="LI11" s="149"/>
      <c r="LJ11" s="149"/>
      <c r="LK11" s="149"/>
      <c r="LL11" s="149"/>
      <c r="LM11" s="149"/>
      <c r="LN11" s="149"/>
      <c r="LO11" s="149"/>
      <c r="LP11" s="149"/>
      <c r="LQ11" s="149"/>
      <c r="LR11" s="149"/>
      <c r="LS11" s="149"/>
      <c r="LT11" s="149"/>
      <c r="LU11" s="149"/>
      <c r="LV11" s="149"/>
      <c r="LW11" s="149"/>
      <c r="LX11" s="149"/>
      <c r="LY11" s="149"/>
      <c r="LZ11" s="149"/>
      <c r="MA11" s="149"/>
      <c r="MB11" s="149"/>
      <c r="MC11" s="149"/>
      <c r="MD11" s="149"/>
      <c r="ME11" s="149"/>
      <c r="MF11" s="149"/>
      <c r="MG11" s="149"/>
      <c r="MH11" s="149"/>
      <c r="MI11" s="149"/>
      <c r="MJ11" s="149"/>
      <c r="MK11" s="149"/>
      <c r="ML11" s="149"/>
      <c r="MM11" s="149"/>
      <c r="MN11" s="149"/>
      <c r="MO11" s="149"/>
      <c r="MP11" s="149"/>
      <c r="MQ11" s="149"/>
      <c r="MR11" s="149"/>
      <c r="MS11" s="149"/>
      <c r="MT11" s="149"/>
      <c r="MU11" s="149"/>
      <c r="MV11" s="149"/>
      <c r="MW11" s="149"/>
      <c r="MX11" s="149"/>
      <c r="MY11" s="149"/>
      <c r="MZ11" s="149"/>
      <c r="NA11" s="149"/>
      <c r="NB11" s="149"/>
      <c r="NC11" s="149"/>
      <c r="ND11" s="149"/>
      <c r="NE11" s="149"/>
      <c r="NF11" s="149"/>
      <c r="NG11" s="149"/>
      <c r="NH11" s="149"/>
      <c r="NI11" s="149"/>
      <c r="NJ11" s="149"/>
      <c r="NK11" s="149"/>
      <c r="NL11" s="149"/>
      <c r="NM11" s="149"/>
      <c r="NN11" s="149"/>
      <c r="NO11" s="149"/>
      <c r="NP11" s="149"/>
      <c r="NQ11" s="149"/>
      <c r="NR11" s="149"/>
      <c r="NS11" s="149"/>
      <c r="NT11" s="149"/>
      <c r="NU11" s="149"/>
      <c r="NV11" s="149"/>
      <c r="NW11" s="149"/>
      <c r="NX11" s="149"/>
      <c r="NY11" s="149"/>
      <c r="NZ11" s="149"/>
      <c r="OA11" s="149"/>
      <c r="OB11" s="149"/>
      <c r="OC11" s="149"/>
      <c r="OD11" s="149"/>
      <c r="OE11" s="149"/>
      <c r="OF11" s="149"/>
      <c r="OG11" s="149"/>
      <c r="OH11" s="149"/>
      <c r="OI11" s="149"/>
      <c r="OJ11" s="149"/>
      <c r="OK11" s="149"/>
      <c r="OL11" s="149"/>
      <c r="OM11" s="149"/>
      <c r="ON11" s="149"/>
      <c r="OO11" s="149"/>
      <c r="OP11" s="149"/>
      <c r="OQ11" s="149"/>
      <c r="OR11" s="149"/>
      <c r="OS11" s="149"/>
      <c r="OT11" s="149"/>
      <c r="OU11" s="149"/>
      <c r="OV11" s="149"/>
      <c r="OW11" s="149"/>
      <c r="OX11" s="149"/>
      <c r="OY11" s="149"/>
      <c r="OZ11" s="149"/>
      <c r="PA11" s="149"/>
      <c r="PB11" s="149"/>
      <c r="PC11" s="149"/>
      <c r="PD11" s="149"/>
      <c r="PE11" s="149"/>
      <c r="PF11" s="149"/>
      <c r="PG11" s="149"/>
      <c r="PH11" s="149"/>
      <c r="PI11" s="149"/>
      <c r="PJ11" s="149"/>
      <c r="PK11" s="149"/>
      <c r="PL11" s="149"/>
      <c r="PM11" s="149"/>
      <c r="PN11" s="149"/>
      <c r="PO11" s="149"/>
      <c r="PP11" s="149"/>
      <c r="PQ11" s="149"/>
      <c r="PR11" s="149"/>
      <c r="PS11" s="149"/>
      <c r="PT11" s="149"/>
      <c r="PU11" s="149"/>
      <c r="PV11" s="149"/>
      <c r="PW11" s="149"/>
      <c r="PX11" s="149"/>
      <c r="PY11" s="149"/>
      <c r="PZ11" s="149"/>
      <c r="QA11" s="149"/>
      <c r="QB11" s="149"/>
      <c r="QC11" s="149"/>
      <c r="QD11" s="149"/>
      <c r="QE11" s="149"/>
      <c r="QF11" s="149"/>
      <c r="QG11" s="149"/>
      <c r="QH11" s="149"/>
      <c r="QI11" s="149"/>
      <c r="QJ11" s="149"/>
      <c r="QK11" s="149"/>
      <c r="QL11" s="149"/>
      <c r="QM11" s="149"/>
      <c r="QN11" s="149"/>
      <c r="QO11" s="149"/>
      <c r="QP11" s="149"/>
      <c r="QQ11" s="149"/>
      <c r="QR11" s="149"/>
      <c r="QS11" s="149"/>
      <c r="QT11" s="149"/>
      <c r="QU11" s="149"/>
      <c r="QV11" s="149"/>
      <c r="QW11" s="149"/>
      <c r="QX11" s="149"/>
      <c r="QY11" s="149"/>
      <c r="QZ11" s="149"/>
      <c r="RA11" s="149"/>
      <c r="RB11" s="149"/>
      <c r="RC11" s="149"/>
      <c r="RD11" s="149"/>
      <c r="RE11" s="149"/>
      <c r="RF11" s="149"/>
      <c r="RG11" s="149"/>
      <c r="RH11" s="149"/>
      <c r="RI11" s="149"/>
      <c r="RJ11" s="149"/>
      <c r="RK11" s="149"/>
      <c r="RL11" s="149"/>
      <c r="RM11" s="149"/>
      <c r="RN11" s="149"/>
      <c r="RO11" s="149"/>
      <c r="RP11" s="149"/>
      <c r="RQ11" s="149"/>
      <c r="RR11" s="149"/>
      <c r="RS11" s="149"/>
      <c r="RT11" s="149"/>
      <c r="RU11" s="149"/>
      <c r="RV11" s="149"/>
      <c r="RW11" s="149"/>
      <c r="RX11" s="149"/>
      <c r="RY11" s="149"/>
      <c r="RZ11" s="149"/>
      <c r="SA11" s="149"/>
      <c r="SB11" s="149"/>
      <c r="SC11" s="149"/>
      <c r="SD11" s="149"/>
      <c r="SE11" s="149"/>
      <c r="SF11" s="149"/>
      <c r="SG11" s="149"/>
      <c r="SH11" s="149"/>
      <c r="SI11" s="149"/>
      <c r="SJ11" s="149"/>
      <c r="SK11" s="149"/>
      <c r="SL11" s="149"/>
      <c r="SM11" s="149"/>
      <c r="SN11" s="149"/>
      <c r="SO11" s="149"/>
      <c r="SP11" s="149"/>
      <c r="SQ11" s="149"/>
      <c r="SR11" s="149"/>
      <c r="SS11" s="149"/>
      <c r="ST11" s="149"/>
      <c r="SU11" s="149"/>
      <c r="SV11" s="149"/>
      <c r="SW11" s="149"/>
      <c r="SX11" s="149"/>
      <c r="SY11" s="149"/>
      <c r="SZ11" s="149"/>
      <c r="TA11" s="149"/>
      <c r="TB11" s="149"/>
      <c r="TC11" s="149"/>
      <c r="TD11" s="149"/>
      <c r="TE11" s="149"/>
      <c r="TF11" s="149"/>
      <c r="TG11" s="149"/>
      <c r="TH11" s="149"/>
      <c r="TI11" s="149"/>
      <c r="TJ11" s="149"/>
      <c r="TK11" s="149"/>
      <c r="TL11" s="149"/>
      <c r="TM11" s="149"/>
      <c r="TN11" s="149"/>
      <c r="TO11" s="149"/>
      <c r="TP11" s="149"/>
      <c r="TQ11" s="149"/>
      <c r="TR11" s="149"/>
      <c r="TS11" s="149"/>
      <c r="TT11" s="149"/>
      <c r="TU11" s="149"/>
      <c r="TV11" s="149"/>
      <c r="TW11" s="149"/>
      <c r="TX11" s="149"/>
      <c r="TY11" s="149"/>
      <c r="TZ11" s="149"/>
      <c r="UA11" s="149"/>
      <c r="UB11" s="149"/>
      <c r="UC11" s="149"/>
      <c r="UD11" s="149"/>
      <c r="UE11" s="149"/>
      <c r="UF11" s="149"/>
      <c r="UG11" s="149"/>
      <c r="UH11" s="149"/>
      <c r="UI11" s="149"/>
      <c r="UJ11" s="149"/>
      <c r="UK11" s="149"/>
      <c r="UL11" s="149"/>
      <c r="UM11" s="149"/>
      <c r="UN11" s="149"/>
      <c r="UO11" s="149"/>
      <c r="UP11" s="149"/>
      <c r="UQ11" s="149"/>
      <c r="UR11" s="149"/>
      <c r="US11" s="149"/>
      <c r="UT11" s="149"/>
      <c r="UU11" s="149"/>
      <c r="UV11" s="149"/>
      <c r="UW11" s="149"/>
      <c r="UX11" s="149"/>
      <c r="UY11" s="149"/>
      <c r="UZ11" s="149"/>
      <c r="VA11" s="149"/>
      <c r="VB11" s="149"/>
      <c r="VC11" s="149"/>
      <c r="VD11" s="149"/>
      <c r="VE11" s="149"/>
      <c r="VF11" s="149"/>
      <c r="VG11" s="149"/>
      <c r="VH11" s="149"/>
      <c r="VI11" s="149"/>
      <c r="VJ11" s="149"/>
      <c r="VK11" s="149"/>
      <c r="VL11" s="149"/>
      <c r="VM11" s="149"/>
      <c r="VN11" s="149"/>
      <c r="VO11" s="149"/>
      <c r="VP11" s="149"/>
      <c r="VQ11" s="149"/>
      <c r="VR11" s="149"/>
      <c r="VS11" s="149"/>
      <c r="VT11" s="149"/>
      <c r="VU11" s="149"/>
      <c r="VV11" s="149"/>
      <c r="VW11" s="149"/>
      <c r="VX11" s="149"/>
      <c r="VY11" s="149"/>
      <c r="VZ11" s="149"/>
      <c r="WA11" s="149"/>
      <c r="WB11" s="149"/>
      <c r="WC11" s="149"/>
      <c r="WD11" s="149"/>
      <c r="WE11" s="149"/>
      <c r="WF11" s="149"/>
      <c r="WG11" s="149"/>
      <c r="WH11" s="149"/>
      <c r="WI11" s="149"/>
      <c r="WJ11" s="149"/>
      <c r="WK11" s="149"/>
      <c r="WL11" s="149"/>
      <c r="WM11" s="149"/>
      <c r="WN11" s="149"/>
      <c r="WO11" s="149"/>
      <c r="WP11" s="149"/>
      <c r="WQ11" s="149"/>
      <c r="WR11" s="149"/>
      <c r="WS11" s="149"/>
      <c r="WT11" s="149"/>
      <c r="WU11" s="149"/>
      <c r="WV11" s="149"/>
      <c r="WW11" s="149"/>
      <c r="WX11" s="149"/>
      <c r="WY11" s="149"/>
      <c r="WZ11" s="149"/>
      <c r="XA11" s="149"/>
      <c r="XB11" s="149"/>
      <c r="XC11" s="149"/>
      <c r="XD11" s="149"/>
      <c r="XE11" s="149"/>
      <c r="XF11" s="149"/>
      <c r="XG11" s="149"/>
      <c r="XH11" s="149"/>
      <c r="XI11" s="149"/>
      <c r="XJ11" s="149"/>
      <c r="XK11" s="149"/>
      <c r="XL11" s="149"/>
      <c r="XM11" s="149"/>
      <c r="XN11" s="149"/>
      <c r="XO11" s="149"/>
      <c r="XP11" s="149"/>
      <c r="XQ11" s="149"/>
      <c r="XR11" s="149"/>
      <c r="XS11" s="149"/>
      <c r="XT11" s="149"/>
      <c r="XU11" s="149"/>
      <c r="XV11" s="149"/>
      <c r="XW11" s="149"/>
      <c r="XX11" s="149"/>
      <c r="XY11" s="149"/>
      <c r="XZ11" s="149"/>
      <c r="YA11" s="149"/>
      <c r="YB11" s="149"/>
      <c r="YC11" s="149"/>
      <c r="YD11" s="149"/>
      <c r="YE11" s="149"/>
      <c r="YF11" s="149"/>
      <c r="YG11" s="149"/>
      <c r="YH11" s="149"/>
      <c r="YI11" s="149"/>
      <c r="YJ11" s="149"/>
      <c r="YK11" s="149"/>
      <c r="YL11" s="149"/>
      <c r="YM11" s="149"/>
      <c r="YN11" s="149"/>
      <c r="YO11" s="149"/>
      <c r="YP11" s="149"/>
      <c r="YQ11" s="149"/>
      <c r="YR11" s="149"/>
      <c r="YS11" s="149"/>
      <c r="YT11" s="149"/>
      <c r="YU11" s="149"/>
      <c r="YV11" s="149"/>
      <c r="YW11" s="149"/>
      <c r="YX11" s="149"/>
      <c r="YY11" s="149"/>
      <c r="YZ11" s="149"/>
      <c r="ZA11" s="149"/>
      <c r="ZB11" s="149"/>
      <c r="ZC11" s="149"/>
      <c r="ZD11" s="149"/>
      <c r="ZE11" s="149"/>
      <c r="ZF11" s="149"/>
      <c r="ZG11" s="149"/>
      <c r="ZH11" s="149"/>
      <c r="ZI11" s="149"/>
      <c r="ZJ11" s="149"/>
      <c r="ZK11" s="149"/>
      <c r="ZL11" s="149"/>
      <c r="ZM11" s="149"/>
      <c r="ZN11" s="149"/>
      <c r="ZO11" s="149"/>
      <c r="ZP11" s="149"/>
      <c r="ZQ11" s="149"/>
      <c r="ZR11" s="149"/>
      <c r="ZS11" s="149"/>
      <c r="ZT11" s="149"/>
      <c r="ZU11" s="149"/>
      <c r="ZV11" s="149"/>
      <c r="ZW11" s="149"/>
      <c r="ZX11" s="149"/>
      <c r="ZY11" s="149"/>
      <c r="ZZ11" s="149"/>
      <c r="AAA11" s="149"/>
      <c r="AAB11" s="149"/>
      <c r="AAC11" s="149"/>
      <c r="AAD11" s="149"/>
      <c r="AAE11" s="149"/>
      <c r="AAF11" s="149"/>
      <c r="AAG11" s="149"/>
      <c r="AAH11" s="149"/>
      <c r="AAI11" s="149"/>
      <c r="AAJ11" s="149"/>
      <c r="AAK11" s="149"/>
      <c r="AAL11" s="149"/>
      <c r="AAM11" s="149"/>
      <c r="AAN11" s="149"/>
      <c r="AAO11" s="149"/>
      <c r="AAP11" s="149"/>
      <c r="AAQ11" s="149"/>
      <c r="AAR11" s="149"/>
      <c r="AAS11" s="149"/>
      <c r="AAT11" s="149"/>
      <c r="AAU11" s="149"/>
      <c r="AAV11" s="149"/>
      <c r="AAW11" s="149"/>
      <c r="AAX11" s="149"/>
      <c r="AAY11" s="149"/>
      <c r="AAZ11" s="149"/>
      <c r="ABA11" s="149"/>
      <c r="ABB11" s="149"/>
      <c r="ABC11" s="149"/>
      <c r="ABD11" s="149"/>
      <c r="ABE11" s="149"/>
      <c r="ABF11" s="149"/>
      <c r="ABG11" s="149"/>
      <c r="ABH11" s="149"/>
      <c r="ABI11" s="149"/>
      <c r="ABJ11" s="149"/>
      <c r="ABK11" s="149"/>
      <c r="ABL11" s="149"/>
      <c r="ABM11" s="149"/>
      <c r="ABN11" s="149"/>
      <c r="ABO11" s="149"/>
      <c r="ABP11" s="149"/>
      <c r="ABQ11" s="149"/>
      <c r="ABR11" s="149"/>
      <c r="ABS11" s="149"/>
      <c r="ABT11" s="149"/>
      <c r="ABU11" s="149"/>
      <c r="ABV11" s="149"/>
      <c r="ABW11" s="149"/>
      <c r="ABX11" s="149"/>
      <c r="ABY11" s="149"/>
      <c r="ABZ11" s="149"/>
      <c r="ACA11" s="149"/>
      <c r="ACB11" s="149"/>
      <c r="ACC11" s="149"/>
      <c r="ACD11" s="149"/>
      <c r="ACE11" s="149"/>
      <c r="ACF11" s="149"/>
      <c r="ACG11" s="149"/>
      <c r="ACH11" s="149"/>
      <c r="ACI11" s="149"/>
      <c r="ACJ11" s="149"/>
      <c r="ACK11" s="149"/>
      <c r="ACL11" s="149"/>
      <c r="ACM11" s="149"/>
      <c r="ACN11" s="149"/>
      <c r="ACO11" s="149"/>
      <c r="ACP11" s="149"/>
      <c r="ACQ11" s="149"/>
      <c r="ACR11" s="149"/>
      <c r="ACS11" s="149"/>
      <c r="ACT11" s="149"/>
      <c r="ACU11" s="149"/>
      <c r="ACV11" s="149"/>
      <c r="ACW11" s="149"/>
      <c r="ACX11" s="149"/>
      <c r="ACY11" s="149"/>
      <c r="ACZ11" s="149"/>
      <c r="ADA11" s="149"/>
      <c r="ADB11" s="149"/>
      <c r="ADC11" s="149"/>
      <c r="ADD11" s="149"/>
      <c r="ADE11" s="149"/>
      <c r="ADF11" s="149"/>
      <c r="ADG11" s="149"/>
      <c r="ADH11" s="149"/>
      <c r="ADI11" s="149"/>
      <c r="ADJ11" s="149"/>
      <c r="ADK11" s="149"/>
      <c r="ADL11" s="149"/>
      <c r="ADM11" s="149"/>
      <c r="ADN11" s="149"/>
      <c r="ADO11" s="149"/>
      <c r="ADP11" s="149"/>
      <c r="ADQ11" s="149"/>
      <c r="ADR11" s="149"/>
      <c r="ADS11" s="149"/>
      <c r="ADT11" s="149"/>
      <c r="ADU11" s="149"/>
      <c r="ADV11" s="149"/>
      <c r="ADW11" s="149"/>
      <c r="ADX11" s="149"/>
      <c r="ADY11" s="149"/>
      <c r="ADZ11" s="149"/>
      <c r="AEA11" s="149"/>
      <c r="AEB11" s="149"/>
      <c r="AEC11" s="149"/>
      <c r="AED11" s="149"/>
      <c r="AEE11" s="149"/>
      <c r="AEF11" s="149"/>
      <c r="AEG11" s="149"/>
      <c r="AEH11" s="149"/>
      <c r="AEI11" s="149"/>
      <c r="AEJ11" s="149"/>
      <c r="AEK11" s="149"/>
      <c r="AEL11" s="149"/>
      <c r="AEM11" s="149"/>
      <c r="AEN11" s="149"/>
      <c r="AEO11" s="149"/>
      <c r="AEP11" s="149"/>
      <c r="AEQ11" s="149"/>
      <c r="AER11" s="149"/>
      <c r="AES11" s="149"/>
      <c r="AET11" s="149"/>
      <c r="AEU11" s="149"/>
      <c r="AEV11" s="149"/>
      <c r="AEW11" s="149"/>
      <c r="AEX11" s="149"/>
      <c r="AEY11" s="149"/>
      <c r="AEZ11" s="149"/>
      <c r="AFA11" s="149"/>
      <c r="AFB11" s="149"/>
      <c r="AFC11" s="149"/>
      <c r="AFD11" s="149"/>
      <c r="AFE11" s="149"/>
      <c r="AFF11" s="149"/>
      <c r="AFG11" s="149"/>
      <c r="AFH11" s="149"/>
      <c r="AFI11" s="149"/>
      <c r="AFJ11" s="149"/>
      <c r="AFK11" s="149"/>
      <c r="AFL11" s="149"/>
      <c r="AFM11" s="149"/>
      <c r="AFN11" s="149"/>
      <c r="AFO11" s="149"/>
      <c r="AFP11" s="149"/>
      <c r="AFQ11" s="149"/>
      <c r="AFR11" s="149"/>
      <c r="AFS11" s="149"/>
      <c r="AFT11" s="149"/>
      <c r="AFU11" s="149"/>
      <c r="AFV11" s="149"/>
      <c r="AFW11" s="149"/>
      <c r="AFX11" s="149"/>
      <c r="AFY11" s="149"/>
      <c r="AFZ11" s="149"/>
      <c r="AGA11" s="149"/>
      <c r="AGB11" s="149"/>
      <c r="AGC11" s="149"/>
      <c r="AGD11" s="149"/>
      <c r="AGE11" s="149"/>
      <c r="AGF11" s="149"/>
      <c r="AGG11" s="149"/>
      <c r="AGH11" s="149"/>
      <c r="AGI11" s="149"/>
      <c r="AGJ11" s="149"/>
      <c r="AGK11" s="149"/>
      <c r="AGL11" s="149"/>
      <c r="AGM11" s="149"/>
      <c r="AGN11" s="149"/>
      <c r="AGO11" s="149"/>
      <c r="AGP11" s="149"/>
      <c r="AGQ11" s="149"/>
      <c r="AGR11" s="149"/>
      <c r="AGS11" s="149"/>
      <c r="AGT11" s="149"/>
      <c r="AGU11" s="149"/>
      <c r="AGV11" s="149"/>
      <c r="AGW11" s="149"/>
      <c r="AGX11" s="149"/>
      <c r="AGY11" s="149"/>
      <c r="AGZ11" s="149"/>
      <c r="AHA11" s="149"/>
      <c r="AHB11" s="149"/>
      <c r="AHC11" s="149"/>
      <c r="AHD11" s="149"/>
      <c r="AHE11" s="149"/>
      <c r="AHF11" s="149"/>
      <c r="AHG11" s="149"/>
      <c r="AHH11" s="149"/>
      <c r="AHI11" s="149"/>
      <c r="AHJ11" s="149"/>
      <c r="AHK11" s="149"/>
      <c r="AHL11" s="149"/>
      <c r="AHM11" s="149"/>
      <c r="AHN11" s="149"/>
      <c r="AHO11" s="149"/>
      <c r="AHP11" s="149"/>
      <c r="AHQ11" s="149"/>
      <c r="AHR11" s="149"/>
      <c r="AHS11" s="149"/>
      <c r="AHT11" s="149"/>
      <c r="AHU11" s="149"/>
      <c r="AHV11" s="149"/>
      <c r="AHW11" s="149"/>
      <c r="AHX11" s="149"/>
      <c r="AHY11" s="149"/>
      <c r="AHZ11" s="149"/>
      <c r="AIA11" s="149"/>
      <c r="AIB11" s="149"/>
      <c r="AIC11" s="149"/>
      <c r="AID11" s="149"/>
      <c r="AIE11" s="149"/>
      <c r="AIF11" s="149"/>
      <c r="AIG11" s="149"/>
      <c r="AIH11" s="149"/>
      <c r="AII11" s="149"/>
      <c r="AIJ11" s="149"/>
      <c r="AIK11" s="149"/>
      <c r="AIL11" s="149"/>
      <c r="AIM11" s="149"/>
      <c r="AIN11" s="149"/>
      <c r="AIO11" s="149"/>
      <c r="AIP11" s="149"/>
      <c r="AIQ11" s="149"/>
      <c r="AIR11" s="149"/>
      <c r="AIS11" s="149"/>
      <c r="AIT11" s="149"/>
      <c r="AIU11" s="149"/>
      <c r="AIV11" s="149"/>
      <c r="AIW11" s="149"/>
      <c r="AIX11" s="149"/>
      <c r="AIY11" s="149"/>
      <c r="AIZ11" s="149"/>
      <c r="AJA11" s="149"/>
      <c r="AJB11" s="149"/>
      <c r="AJC11" s="149"/>
      <c r="AJD11" s="149"/>
      <c r="AJE11" s="149"/>
      <c r="AJF11" s="149"/>
      <c r="AJG11" s="149"/>
      <c r="AJH11" s="149"/>
      <c r="AJI11" s="149"/>
      <c r="AJJ11" s="149"/>
      <c r="AJK11" s="149"/>
      <c r="AJL11" s="149"/>
      <c r="AJM11" s="149"/>
      <c r="AJN11" s="149"/>
      <c r="AJO11" s="149"/>
      <c r="AJP11" s="149"/>
      <c r="AJQ11" s="149"/>
      <c r="AJR11" s="149"/>
      <c r="AJS11" s="149"/>
      <c r="AJT11" s="149"/>
      <c r="AJU11" s="149"/>
      <c r="AJV11" s="149"/>
      <c r="AJW11" s="149"/>
      <c r="AJX11" s="149"/>
      <c r="AJY11" s="149"/>
      <c r="AJZ11" s="149"/>
      <c r="AKA11" s="149"/>
      <c r="AKB11" s="149"/>
      <c r="AKC11" s="149"/>
      <c r="AKD11" s="149"/>
      <c r="AKE11" s="149"/>
      <c r="AKF11" s="149"/>
      <c r="AKG11" s="149"/>
      <c r="AKH11" s="149"/>
      <c r="AKI11" s="149"/>
      <c r="AKJ11" s="149"/>
      <c r="AKK11" s="149"/>
      <c r="AKL11" s="149"/>
      <c r="AKM11" s="149"/>
      <c r="AKN11" s="149"/>
      <c r="AKO11" s="149"/>
      <c r="AKP11" s="149"/>
      <c r="AKQ11" s="149"/>
      <c r="AKR11" s="149"/>
      <c r="AKS11" s="149"/>
      <c r="AKT11" s="149"/>
      <c r="AKU11" s="149"/>
      <c r="AKV11" s="149"/>
      <c r="AKW11" s="149"/>
      <c r="AKX11" s="149"/>
      <c r="AKY11" s="149"/>
      <c r="AKZ11" s="149"/>
      <c r="ALA11" s="149"/>
      <c r="ALB11" s="149"/>
      <c r="ALC11" s="149"/>
      <c r="ALD11" s="149"/>
      <c r="ALE11" s="149"/>
      <c r="ALF11" s="149"/>
      <c r="ALG11" s="149"/>
      <c r="ALH11" s="149"/>
      <c r="ALI11" s="149"/>
      <c r="ALJ11" s="149"/>
      <c r="ALK11" s="149"/>
      <c r="ALL11" s="149"/>
      <c r="ALM11" s="149"/>
      <c r="ALN11" s="149"/>
      <c r="ALO11" s="149"/>
      <c r="ALP11" s="149"/>
      <c r="ALQ11" s="149"/>
      <c r="ALR11" s="149"/>
      <c r="ALS11" s="149"/>
      <c r="ALT11" s="149"/>
      <c r="ALU11" s="149"/>
      <c r="ALV11" s="149"/>
      <c r="ALW11" s="149"/>
      <c r="ALX11" s="149"/>
      <c r="ALY11" s="149"/>
      <c r="ALZ11" s="149"/>
      <c r="AMA11" s="149"/>
      <c r="AMB11" s="149"/>
      <c r="AMC11" s="149"/>
      <c r="AMD11" s="149"/>
      <c r="AME11" s="149"/>
      <c r="AMF11" s="149"/>
      <c r="AMG11" s="149"/>
      <c r="AMH11" s="149"/>
      <c r="AMI11" s="149"/>
      <c r="AMJ11" s="149"/>
      <c r="AMK11" s="149"/>
      <c r="AML11" s="149"/>
      <c r="AMM11" s="149"/>
      <c r="AMN11" s="149"/>
      <c r="AMO11" s="149"/>
      <c r="AMP11" s="149"/>
      <c r="AMQ11" s="149"/>
      <c r="AMR11" s="149"/>
      <c r="AMS11" s="149"/>
      <c r="AMT11" s="149"/>
      <c r="AMU11" s="149"/>
      <c r="AMV11" s="149"/>
      <c r="AMW11" s="149"/>
      <c r="AMX11" s="149"/>
      <c r="AMY11" s="149"/>
      <c r="AMZ11" s="149"/>
      <c r="ANA11" s="149"/>
      <c r="ANB11" s="149"/>
      <c r="ANC11" s="149"/>
      <c r="AND11" s="149"/>
      <c r="ANE11" s="149"/>
      <c r="ANF11" s="149"/>
      <c r="ANG11" s="149"/>
      <c r="ANH11" s="149"/>
      <c r="ANI11" s="149"/>
      <c r="ANJ11" s="149"/>
      <c r="ANK11" s="149"/>
      <c r="ANL11" s="149"/>
      <c r="ANM11" s="149"/>
      <c r="ANN11" s="149"/>
      <c r="ANO11" s="149"/>
      <c r="ANP11" s="149"/>
      <c r="ANQ11" s="149"/>
      <c r="ANR11" s="149"/>
      <c r="ANS11" s="149"/>
      <c r="ANT11" s="149"/>
      <c r="ANU11" s="149"/>
      <c r="ANV11" s="149"/>
      <c r="ANW11" s="149"/>
      <c r="ANX11" s="149"/>
      <c r="ANY11" s="149"/>
      <c r="ANZ11" s="149"/>
      <c r="AOA11" s="149"/>
      <c r="AOB11" s="149"/>
      <c r="AOC11" s="149"/>
      <c r="AOD11" s="149"/>
      <c r="AOE11" s="149"/>
      <c r="AOF11" s="149"/>
      <c r="AOG11" s="149"/>
      <c r="AOH11" s="149"/>
      <c r="AOI11" s="149"/>
      <c r="AOJ11" s="149"/>
      <c r="AOK11" s="149"/>
      <c r="AOL11" s="149"/>
      <c r="AOM11" s="149"/>
      <c r="AON11" s="149"/>
      <c r="AOO11" s="149"/>
      <c r="AOP11" s="149"/>
      <c r="AOQ11" s="149"/>
      <c r="AOR11" s="149"/>
      <c r="AOS11" s="149"/>
      <c r="AOT11" s="149"/>
      <c r="AOU11" s="149"/>
      <c r="AOV11" s="149"/>
      <c r="AOW11" s="149"/>
      <c r="AOX11" s="149"/>
      <c r="AOY11" s="149"/>
      <c r="AOZ11" s="149"/>
      <c r="APA11" s="149"/>
      <c r="APB11" s="149"/>
      <c r="APC11" s="149"/>
      <c r="APD11" s="149"/>
      <c r="APE11" s="149"/>
      <c r="APF11" s="149"/>
      <c r="APG11" s="149"/>
      <c r="APH11" s="149"/>
      <c r="API11" s="149"/>
      <c r="APJ11" s="149"/>
      <c r="APK11" s="149"/>
      <c r="APL11" s="149"/>
      <c r="APM11" s="149"/>
      <c r="APN11" s="149"/>
      <c r="APO11" s="149"/>
      <c r="APP11" s="149"/>
      <c r="APQ11" s="149"/>
      <c r="APR11" s="149"/>
      <c r="APS11" s="149"/>
      <c r="APT11" s="149"/>
      <c r="APU11" s="149"/>
      <c r="APV11" s="149"/>
      <c r="APW11" s="149"/>
      <c r="APX11" s="149"/>
      <c r="APY11" s="149"/>
      <c r="APZ11" s="149"/>
      <c r="AQA11" s="149"/>
      <c r="AQB11" s="149"/>
      <c r="AQC11" s="149"/>
      <c r="AQD11" s="149"/>
      <c r="AQE11" s="149"/>
      <c r="AQF11" s="149"/>
      <c r="AQG11" s="149"/>
      <c r="AQH11" s="149"/>
      <c r="AQI11" s="149"/>
      <c r="AQJ11" s="149"/>
      <c r="AQK11" s="149"/>
      <c r="AQL11" s="149"/>
      <c r="AQM11" s="149"/>
      <c r="AQN11" s="149"/>
      <c r="AQO11" s="149"/>
      <c r="AQP11" s="149"/>
      <c r="AQQ11" s="149"/>
      <c r="AQR11" s="149"/>
      <c r="AQS11" s="149"/>
      <c r="AQT11" s="149"/>
      <c r="AQU11" s="149"/>
      <c r="AQV11" s="149"/>
      <c r="AQW11" s="149"/>
      <c r="AQX11" s="149"/>
      <c r="AQY11" s="149"/>
      <c r="AQZ11" s="149"/>
      <c r="ARA11" s="149"/>
      <c r="ARB11" s="149"/>
      <c r="ARC11" s="149"/>
      <c r="ARD11" s="149"/>
      <c r="ARE11" s="149"/>
      <c r="ARF11" s="149"/>
      <c r="ARG11" s="149"/>
      <c r="ARH11" s="149"/>
      <c r="ARI11" s="149"/>
      <c r="ARJ11" s="149"/>
      <c r="ARK11" s="149"/>
      <c r="ARL11" s="149"/>
      <c r="ARM11" s="149"/>
      <c r="ARN11" s="149"/>
      <c r="ARO11" s="149"/>
      <c r="ARP11" s="149"/>
      <c r="ARQ11" s="149"/>
      <c r="ARR11" s="149"/>
      <c r="ARS11" s="149"/>
      <c r="ART11" s="149"/>
      <c r="ARU11" s="149"/>
      <c r="ARV11" s="149"/>
      <c r="ARW11" s="149"/>
      <c r="ARX11" s="149"/>
      <c r="ARY11" s="149"/>
      <c r="ARZ11" s="149"/>
      <c r="ASA11" s="149"/>
      <c r="ASB11" s="149"/>
      <c r="ASC11" s="149"/>
      <c r="ASD11" s="149"/>
      <c r="ASE11" s="149"/>
      <c r="ASF11" s="149"/>
      <c r="ASG11" s="149"/>
      <c r="ASH11" s="149"/>
      <c r="ASI11" s="149"/>
      <c r="ASJ11" s="149"/>
      <c r="ASK11" s="149"/>
      <c r="ASL11" s="149"/>
      <c r="ASM11" s="149"/>
      <c r="ASN11" s="149"/>
      <c r="ASO11" s="149"/>
      <c r="ASP11" s="149"/>
      <c r="ASQ11" s="149"/>
      <c r="ASR11" s="149"/>
      <c r="ASS11" s="149"/>
      <c r="AST11" s="149"/>
      <c r="ASU11" s="149"/>
      <c r="ASV11" s="149"/>
      <c r="ASW11" s="149"/>
      <c r="ASX11" s="149"/>
      <c r="ASY11" s="149"/>
      <c r="ASZ11" s="149"/>
      <c r="ATA11" s="149"/>
      <c r="ATB11" s="149"/>
      <c r="ATC11" s="149"/>
      <c r="ATD11" s="149"/>
      <c r="ATE11" s="149"/>
      <c r="ATF11" s="149"/>
      <c r="ATG11" s="149"/>
      <c r="ATH11" s="149"/>
      <c r="ATI11" s="149"/>
      <c r="ATJ11" s="149"/>
      <c r="ATK11" s="149"/>
      <c r="ATL11" s="149"/>
      <c r="ATM11" s="149"/>
      <c r="ATN11" s="149"/>
      <c r="ATO11" s="149"/>
      <c r="ATP11" s="149"/>
      <c r="ATQ11" s="149"/>
      <c r="ATR11" s="149"/>
      <c r="ATS11" s="149"/>
      <c r="ATT11" s="149"/>
      <c r="ATU11" s="149"/>
      <c r="ATV11" s="149"/>
      <c r="ATW11" s="149"/>
      <c r="ATX11" s="149"/>
      <c r="ATY11" s="149"/>
      <c r="ATZ11" s="149"/>
      <c r="AUA11" s="149"/>
      <c r="AUB11" s="149"/>
      <c r="AUC11" s="149"/>
      <c r="AUD11" s="149"/>
      <c r="AUE11" s="149"/>
      <c r="AUF11" s="149"/>
      <c r="AUG11" s="149"/>
      <c r="AUH11" s="149"/>
      <c r="AUI11" s="149"/>
      <c r="AUJ11" s="149"/>
      <c r="AUK11" s="149"/>
      <c r="AUL11" s="149"/>
      <c r="AUM11" s="149"/>
      <c r="AUN11" s="149"/>
      <c r="AUO11" s="149"/>
      <c r="AUP11" s="149"/>
      <c r="AUQ11" s="149"/>
      <c r="AUR11" s="149"/>
      <c r="AUS11" s="149"/>
      <c r="AUT11" s="149"/>
      <c r="AUU11" s="149"/>
      <c r="AUV11" s="149"/>
      <c r="AUW11" s="149"/>
      <c r="AUX11" s="149"/>
      <c r="AUY11" s="149"/>
      <c r="AUZ11" s="149"/>
      <c r="AVA11" s="149"/>
      <c r="AVB11" s="149"/>
      <c r="AVC11" s="149"/>
      <c r="AVD11" s="149"/>
      <c r="AVE11" s="149"/>
      <c r="AVF11" s="149"/>
      <c r="AVG11" s="149"/>
      <c r="AVH11" s="149"/>
      <c r="AVI11" s="149"/>
      <c r="AVJ11" s="149"/>
      <c r="AVK11" s="149"/>
      <c r="AVL11" s="149"/>
      <c r="AVM11" s="149"/>
      <c r="AVN11" s="149"/>
      <c r="AVO11" s="149"/>
      <c r="AVP11" s="149"/>
      <c r="AVQ11" s="149"/>
      <c r="AVR11" s="149"/>
      <c r="AVS11" s="149"/>
      <c r="AVT11" s="149"/>
      <c r="AVU11" s="149"/>
      <c r="AVV11" s="149"/>
      <c r="AVW11" s="149"/>
      <c r="AVX11" s="149"/>
      <c r="AVY11" s="149"/>
      <c r="AVZ11" s="149"/>
      <c r="AWA11" s="149"/>
      <c r="AWB11" s="149"/>
      <c r="AWC11" s="149"/>
      <c r="AWD11" s="149"/>
      <c r="AWE11" s="149"/>
      <c r="AWF11" s="149"/>
      <c r="AWG11" s="149"/>
      <c r="AWH11" s="149"/>
      <c r="AWI11" s="149"/>
      <c r="AWJ11" s="149"/>
      <c r="AWK11" s="149"/>
      <c r="AWL11" s="149"/>
      <c r="AWM11" s="149"/>
      <c r="AWN11" s="149"/>
      <c r="AWO11" s="149"/>
      <c r="AWP11" s="149"/>
      <c r="AWQ11" s="149"/>
      <c r="AWR11" s="149"/>
      <c r="AWS11" s="149"/>
      <c r="AWT11" s="149"/>
      <c r="AWU11" s="149"/>
      <c r="AWV11" s="149"/>
      <c r="AWW11" s="149"/>
      <c r="AWX11" s="149"/>
      <c r="AWY11" s="149"/>
      <c r="AWZ11" s="149"/>
      <c r="AXA11" s="149"/>
      <c r="AXB11" s="149"/>
      <c r="AXC11" s="149"/>
      <c r="AXD11" s="149"/>
      <c r="AXE11" s="149"/>
      <c r="AXF11" s="149"/>
      <c r="AXG11" s="149"/>
      <c r="AXH11" s="149"/>
      <c r="AXI11" s="149"/>
      <c r="AXJ11" s="149"/>
      <c r="AXK11" s="149"/>
      <c r="AXL11" s="149"/>
      <c r="AXM11" s="149"/>
      <c r="AXN11" s="149"/>
      <c r="AXO11" s="149"/>
      <c r="AXP11" s="149"/>
      <c r="AXQ11" s="149"/>
      <c r="AXR11" s="149"/>
      <c r="AXS11" s="149"/>
      <c r="AXT11" s="149"/>
      <c r="AXU11" s="149"/>
      <c r="AXV11" s="149"/>
      <c r="AXW11" s="149"/>
      <c r="AXX11" s="149"/>
      <c r="AXY11" s="149"/>
      <c r="AXZ11" s="149"/>
      <c r="AYA11" s="149"/>
      <c r="AYB11" s="149"/>
      <c r="AYC11" s="149"/>
      <c r="AYD11" s="149"/>
      <c r="AYE11" s="149"/>
      <c r="AYF11" s="149"/>
      <c r="AYG11" s="149"/>
      <c r="AYH11" s="149"/>
      <c r="AYI11" s="149"/>
      <c r="AYJ11" s="149"/>
      <c r="AYK11" s="149"/>
      <c r="AYL11" s="149"/>
      <c r="AYM11" s="149"/>
      <c r="AYN11" s="149"/>
      <c r="AYO11" s="149"/>
      <c r="AYP11" s="149"/>
      <c r="AYQ11" s="149"/>
      <c r="AYR11" s="149"/>
      <c r="AYS11" s="149"/>
      <c r="AYT11" s="149"/>
      <c r="AYU11" s="149"/>
      <c r="AYV11" s="149"/>
      <c r="AYW11" s="149"/>
      <c r="AYX11" s="149"/>
      <c r="AYY11" s="149"/>
      <c r="AYZ11" s="149"/>
      <c r="AZA11" s="149"/>
      <c r="AZB11" s="149"/>
      <c r="AZC11" s="149"/>
      <c r="AZD11" s="149"/>
      <c r="AZE11" s="149"/>
      <c r="AZF11" s="149"/>
      <c r="AZG11" s="149"/>
      <c r="AZH11" s="149"/>
      <c r="AZI11" s="149"/>
      <c r="AZJ11" s="149"/>
      <c r="AZK11" s="149"/>
      <c r="AZL11" s="149"/>
      <c r="AZM11" s="149"/>
      <c r="AZN11" s="149"/>
      <c r="AZO11" s="149"/>
      <c r="AZP11" s="149"/>
      <c r="AZQ11" s="149"/>
      <c r="AZR11" s="149"/>
      <c r="AZS11" s="149"/>
      <c r="AZT11" s="149"/>
      <c r="AZU11" s="149"/>
      <c r="AZV11" s="149"/>
      <c r="AZW11" s="149"/>
      <c r="AZX11" s="149"/>
      <c r="AZY11" s="149"/>
      <c r="AZZ11" s="149"/>
      <c r="BAA11" s="149"/>
      <c r="BAB11" s="149"/>
      <c r="BAC11" s="149"/>
      <c r="BAD11" s="149"/>
      <c r="BAE11" s="149"/>
      <c r="BAF11" s="149"/>
      <c r="BAG11" s="149"/>
      <c r="BAH11" s="149"/>
      <c r="BAI11" s="149"/>
      <c r="BAJ11" s="149"/>
      <c r="BAK11" s="149"/>
      <c r="BAL11" s="149"/>
      <c r="BAM11" s="149"/>
      <c r="BAN11" s="149"/>
      <c r="BAO11" s="149"/>
      <c r="BAP11" s="149"/>
      <c r="BAQ11" s="149"/>
      <c r="BAR11" s="149"/>
      <c r="BAS11" s="149"/>
      <c r="BAT11" s="149"/>
      <c r="BAU11" s="149"/>
      <c r="BAV11" s="149"/>
      <c r="BAW11" s="149"/>
      <c r="BAX11" s="149"/>
      <c r="BAY11" s="149"/>
      <c r="BAZ11" s="149"/>
      <c r="BBA11" s="149"/>
      <c r="BBB11" s="149"/>
      <c r="BBC11" s="149"/>
      <c r="BBD11" s="149"/>
      <c r="BBE11" s="149"/>
      <c r="BBF11" s="149"/>
      <c r="BBG11" s="149"/>
      <c r="BBH11" s="149"/>
      <c r="BBI11" s="149"/>
      <c r="BBJ11" s="149"/>
      <c r="BBK11" s="149"/>
      <c r="BBL11" s="149"/>
      <c r="BBM11" s="149"/>
      <c r="BBN11" s="149"/>
      <c r="BBO11" s="149"/>
      <c r="BBP11" s="149"/>
      <c r="BBQ11" s="149"/>
      <c r="BBR11" s="149"/>
      <c r="BBS11" s="149"/>
      <c r="BBT11" s="149"/>
      <c r="BBU11" s="149"/>
      <c r="BBV11" s="149"/>
      <c r="BBW11" s="149"/>
      <c r="BBX11" s="149"/>
      <c r="BBY11" s="149"/>
      <c r="BBZ11" s="149"/>
      <c r="BCA11" s="149"/>
      <c r="BCB11" s="149"/>
      <c r="BCC11" s="149"/>
      <c r="BCD11" s="149"/>
      <c r="BCE11" s="149"/>
      <c r="BCF11" s="149"/>
      <c r="BCG11" s="149"/>
      <c r="BCH11" s="149"/>
      <c r="BCI11" s="149"/>
      <c r="BCJ11" s="149"/>
      <c r="BCK11" s="149"/>
      <c r="BCL11" s="149"/>
      <c r="BCM11" s="149"/>
      <c r="BCN11" s="149"/>
      <c r="BCO11" s="149"/>
      <c r="BCP11" s="149"/>
      <c r="BCQ11" s="149"/>
      <c r="BCR11" s="149"/>
      <c r="BCS11" s="149"/>
      <c r="BCT11" s="149"/>
      <c r="BCU11" s="149"/>
      <c r="BCV11" s="149"/>
      <c r="BCW11" s="149"/>
      <c r="BCX11" s="149"/>
      <c r="BCY11" s="149"/>
      <c r="BCZ11" s="149"/>
      <c r="BDA11" s="149"/>
      <c r="BDB11" s="149"/>
      <c r="BDC11" s="149"/>
      <c r="BDD11" s="149"/>
      <c r="BDE11" s="149"/>
      <c r="BDF11" s="149"/>
      <c r="BDG11" s="149"/>
      <c r="BDH11" s="149"/>
      <c r="BDI11" s="149"/>
      <c r="BDJ11" s="149"/>
      <c r="BDK11" s="149"/>
      <c r="BDL11" s="149"/>
      <c r="BDM11" s="149"/>
      <c r="BDN11" s="149"/>
      <c r="BDO11" s="149"/>
      <c r="BDP11" s="149"/>
      <c r="BDQ11" s="149"/>
      <c r="BDR11" s="149"/>
      <c r="BDS11" s="149"/>
      <c r="BDT11" s="149"/>
      <c r="BDU11" s="149"/>
      <c r="BDV11" s="149"/>
      <c r="BDW11" s="149"/>
      <c r="BDX11" s="149"/>
      <c r="BDY11" s="149"/>
      <c r="BDZ11" s="149"/>
      <c r="BEA11" s="149"/>
      <c r="BEB11" s="149"/>
      <c r="BEC11" s="149"/>
      <c r="BED11" s="149"/>
      <c r="BEE11" s="149"/>
      <c r="BEF11" s="149"/>
      <c r="BEG11" s="149"/>
      <c r="BEH11" s="149"/>
      <c r="BEI11" s="149"/>
      <c r="BEJ11" s="149"/>
      <c r="BEK11" s="149"/>
      <c r="BEL11" s="149"/>
      <c r="BEM11" s="149"/>
      <c r="BEN11" s="149"/>
      <c r="BEO11" s="149"/>
      <c r="BEP11" s="149"/>
      <c r="BEQ11" s="149"/>
      <c r="BER11" s="149"/>
      <c r="BES11" s="149"/>
      <c r="BET11" s="149"/>
      <c r="BEU11" s="149"/>
      <c r="BEV11" s="149"/>
      <c r="BEW11" s="149"/>
      <c r="BEX11" s="149"/>
      <c r="BEY11" s="149"/>
      <c r="BEZ11" s="149"/>
      <c r="BFA11" s="149"/>
      <c r="BFB11" s="149"/>
      <c r="BFC11" s="149"/>
      <c r="BFD11" s="149"/>
      <c r="BFE11" s="149"/>
      <c r="BFF11" s="149"/>
      <c r="BFG11" s="149"/>
      <c r="BFH11" s="149"/>
      <c r="BFI11" s="149"/>
      <c r="BFJ11" s="149"/>
      <c r="BFK11" s="149"/>
      <c r="BFL11" s="149"/>
      <c r="BFM11" s="149"/>
      <c r="BFN11" s="149"/>
      <c r="BFO11" s="149"/>
      <c r="BFP11" s="149"/>
      <c r="BFQ11" s="149"/>
      <c r="BFR11" s="149"/>
      <c r="BFS11" s="149"/>
      <c r="BFT11" s="149"/>
      <c r="BFU11" s="149"/>
      <c r="BFV11" s="149"/>
      <c r="BFW11" s="149"/>
      <c r="BFX11" s="149"/>
      <c r="BFY11" s="149"/>
      <c r="BFZ11" s="149"/>
      <c r="BGA11" s="149"/>
      <c r="BGB11" s="149"/>
      <c r="BGC11" s="149"/>
      <c r="BGD11" s="149"/>
      <c r="BGE11" s="149"/>
      <c r="BGF11" s="149"/>
      <c r="BGG11" s="149"/>
      <c r="BGH11" s="149"/>
      <c r="BGI11" s="149"/>
      <c r="BGJ11" s="149"/>
      <c r="BGK11" s="149"/>
      <c r="BGL11" s="149"/>
      <c r="BGM11" s="149"/>
      <c r="BGN11" s="149"/>
      <c r="BGO11" s="149"/>
      <c r="BGP11" s="149"/>
      <c r="BGQ11" s="149"/>
      <c r="BGR11" s="149"/>
      <c r="BGS11" s="149"/>
      <c r="BGT11" s="149"/>
      <c r="BGU11" s="149"/>
      <c r="BGV11" s="149"/>
      <c r="BGW11" s="149"/>
      <c r="BGX11" s="149"/>
      <c r="BGY11" s="149"/>
      <c r="BGZ11" s="149"/>
      <c r="BHA11" s="149"/>
      <c r="BHB11" s="149"/>
      <c r="BHC11" s="149"/>
      <c r="BHD11" s="149"/>
      <c r="BHE11" s="149"/>
      <c r="BHF11" s="149"/>
      <c r="BHG11" s="149"/>
      <c r="BHH11" s="149"/>
      <c r="BHI11" s="149"/>
      <c r="BHJ11" s="149"/>
      <c r="BHK11" s="149"/>
      <c r="BHL11" s="149"/>
      <c r="BHM11" s="149"/>
      <c r="BHN11" s="149"/>
      <c r="BHO11" s="149"/>
      <c r="BHP11" s="149"/>
      <c r="BHQ11" s="149"/>
      <c r="BHR11" s="149"/>
      <c r="BHS11" s="149"/>
      <c r="BHT11" s="149"/>
      <c r="BHU11" s="149"/>
      <c r="BHV11" s="149"/>
      <c r="BHW11" s="149"/>
      <c r="BHX11" s="149"/>
      <c r="BHY11" s="149"/>
      <c r="BHZ11" s="149"/>
      <c r="BIA11" s="149"/>
      <c r="BIB11" s="149"/>
      <c r="BIC11" s="149"/>
      <c r="BID11" s="149"/>
      <c r="BIE11" s="149"/>
      <c r="BIF11" s="149"/>
      <c r="BIG11" s="149"/>
      <c r="BIH11" s="149"/>
      <c r="BII11" s="149"/>
      <c r="BIJ11" s="149"/>
      <c r="BIK11" s="149"/>
      <c r="BIL11" s="149"/>
      <c r="BIM11" s="149"/>
      <c r="BIN11" s="149"/>
      <c r="BIO11" s="149"/>
      <c r="BIP11" s="149"/>
      <c r="BIQ11" s="149"/>
      <c r="BIR11" s="149"/>
      <c r="BIS11" s="149"/>
      <c r="BIT11" s="149"/>
      <c r="BIU11" s="149"/>
      <c r="BIV11" s="149"/>
      <c r="BIW11" s="149"/>
      <c r="BIX11" s="149"/>
      <c r="BIY11" s="149"/>
      <c r="BIZ11" s="149"/>
      <c r="BJA11" s="149"/>
      <c r="BJB11" s="149"/>
      <c r="BJC11" s="149"/>
      <c r="BJD11" s="149"/>
      <c r="BJE11" s="149"/>
      <c r="BJF11" s="149"/>
      <c r="BJG11" s="149"/>
      <c r="BJH11" s="149"/>
      <c r="BJI11" s="149"/>
      <c r="BJJ11" s="149"/>
      <c r="BJK11" s="149"/>
      <c r="BJL11" s="149"/>
      <c r="BJM11" s="149"/>
      <c r="BJN11" s="149"/>
      <c r="BJO11" s="149"/>
      <c r="BJP11" s="149"/>
      <c r="BJQ11" s="149"/>
      <c r="BJR11" s="149"/>
      <c r="BJS11" s="149"/>
      <c r="BJT11" s="149"/>
      <c r="BJU11" s="149"/>
      <c r="BJV11" s="149"/>
      <c r="BJW11" s="149"/>
      <c r="BJX11" s="149"/>
      <c r="BJY11" s="149"/>
      <c r="BJZ11" s="149"/>
      <c r="BKA11" s="149"/>
      <c r="BKB11" s="149"/>
      <c r="BKC11" s="149"/>
      <c r="BKD11" s="149"/>
      <c r="BKE11" s="149"/>
      <c r="BKF11" s="149"/>
      <c r="BKG11" s="149"/>
      <c r="BKH11" s="149"/>
      <c r="BKI11" s="149"/>
      <c r="BKJ11" s="149"/>
      <c r="BKK11" s="149"/>
      <c r="BKL11" s="149"/>
      <c r="BKM11" s="149"/>
      <c r="BKN11" s="149"/>
      <c r="BKO11" s="149"/>
      <c r="BKP11" s="149"/>
      <c r="BKQ11" s="149"/>
      <c r="BKR11" s="149"/>
      <c r="BKS11" s="149"/>
      <c r="BKT11" s="149"/>
      <c r="BKU11" s="149"/>
      <c r="BKV11" s="149"/>
      <c r="BKW11" s="149"/>
      <c r="BKX11" s="149"/>
      <c r="BKY11" s="149"/>
      <c r="BKZ11" s="149"/>
      <c r="BLA11" s="149"/>
      <c r="BLB11" s="149"/>
      <c r="BLC11" s="149"/>
      <c r="BLD11" s="149"/>
      <c r="BLE11" s="149"/>
      <c r="BLF11" s="149"/>
      <c r="BLG11" s="149"/>
      <c r="BLH11" s="149"/>
      <c r="BLI11" s="149"/>
      <c r="BLJ11" s="149"/>
      <c r="BLK11" s="149"/>
      <c r="BLL11" s="149"/>
      <c r="BLM11" s="149"/>
      <c r="BLN11" s="149"/>
      <c r="BLO11" s="149"/>
      <c r="BLP11" s="149"/>
      <c r="BLQ11" s="149"/>
      <c r="BLR11" s="149"/>
      <c r="BLS11" s="149"/>
      <c r="BLT11" s="149"/>
      <c r="BLU11" s="149"/>
      <c r="BLV11" s="149"/>
      <c r="BLW11" s="149"/>
      <c r="BLX11" s="149"/>
      <c r="BLY11" s="149"/>
      <c r="BLZ11" s="149"/>
      <c r="BMA11" s="149"/>
      <c r="BMB11" s="149"/>
      <c r="BMC11" s="149"/>
      <c r="BMD11" s="149"/>
      <c r="BME11" s="149"/>
      <c r="BMF11" s="149"/>
      <c r="BMG11" s="149"/>
      <c r="BMH11" s="149"/>
      <c r="BMI11" s="149"/>
      <c r="BMJ11" s="149"/>
      <c r="BMK11" s="149"/>
      <c r="BML11" s="149"/>
      <c r="BMM11" s="149"/>
      <c r="BMN11" s="149"/>
      <c r="BMO11" s="149"/>
      <c r="BMP11" s="149"/>
      <c r="BMQ11" s="149"/>
      <c r="BMR11" s="149"/>
      <c r="BMS11" s="149"/>
      <c r="BMT11" s="149"/>
      <c r="BMU11" s="149"/>
      <c r="BMV11" s="149"/>
      <c r="BMW11" s="149"/>
      <c r="BMX11" s="149"/>
      <c r="BMY11" s="149"/>
      <c r="BMZ11" s="149"/>
      <c r="BNA11" s="149"/>
      <c r="BNB11" s="149"/>
      <c r="BNC11" s="149"/>
      <c r="BND11" s="149"/>
      <c r="BNE11" s="149"/>
      <c r="BNF11" s="149"/>
      <c r="BNG11" s="149"/>
      <c r="BNH11" s="149"/>
      <c r="BNI11" s="149"/>
      <c r="BNJ11" s="149"/>
      <c r="BNK11" s="149"/>
      <c r="BNL11" s="149"/>
      <c r="BNM11" s="149"/>
      <c r="BNN11" s="149"/>
      <c r="BNO11" s="149"/>
      <c r="BNP11" s="149"/>
      <c r="BNQ11" s="149"/>
      <c r="BNR11" s="149"/>
      <c r="BNS11" s="149"/>
      <c r="BNT11" s="149"/>
      <c r="BNU11" s="149"/>
      <c r="BNV11" s="149"/>
      <c r="BNW11" s="149"/>
      <c r="BNX11" s="149"/>
      <c r="BNY11" s="149"/>
      <c r="BNZ11" s="149"/>
      <c r="BOA11" s="149"/>
      <c r="BOB11" s="149"/>
      <c r="BOC11" s="149"/>
      <c r="BOD11" s="149"/>
      <c r="BOE11" s="149"/>
      <c r="BOF11" s="149"/>
      <c r="BOG11" s="149"/>
      <c r="BOH11" s="149"/>
      <c r="BOI11" s="149"/>
      <c r="BOJ11" s="149"/>
      <c r="BOK11" s="149"/>
      <c r="BOL11" s="149"/>
      <c r="BOM11" s="149"/>
      <c r="BON11" s="149"/>
      <c r="BOO11" s="149"/>
      <c r="BOP11" s="149"/>
      <c r="BOQ11" s="149"/>
      <c r="BOR11" s="149"/>
      <c r="BOS11" s="149"/>
      <c r="BOT11" s="149"/>
      <c r="BOU11" s="149"/>
      <c r="BOV11" s="149"/>
      <c r="BOW11" s="149"/>
      <c r="BOX11" s="149"/>
      <c r="BOY11" s="149"/>
      <c r="BOZ11" s="149"/>
      <c r="BPA11" s="149"/>
      <c r="BPB11" s="149"/>
      <c r="BPC11" s="149"/>
      <c r="BPD11" s="149"/>
      <c r="BPE11" s="149"/>
      <c r="BPF11" s="149"/>
      <c r="BPG11" s="149"/>
      <c r="BPH11" s="149"/>
      <c r="BPI11" s="149"/>
      <c r="BPJ11" s="149"/>
      <c r="BPK11" s="149"/>
      <c r="BPL11" s="149"/>
      <c r="BPM11" s="149"/>
      <c r="BPN11" s="149"/>
      <c r="BPO11" s="149"/>
      <c r="BPP11" s="149"/>
      <c r="BPQ11" s="149"/>
      <c r="BPR11" s="149"/>
      <c r="BPS11" s="149"/>
      <c r="BPT11" s="149"/>
      <c r="BPU11" s="149"/>
      <c r="BPV11" s="149"/>
      <c r="BPW11" s="149"/>
      <c r="BPX11" s="149"/>
      <c r="BPY11" s="149"/>
      <c r="BPZ11" s="149"/>
      <c r="BQA11" s="149"/>
      <c r="BQB11" s="149"/>
      <c r="BQC11" s="149"/>
      <c r="BQD11" s="149"/>
      <c r="BQE11" s="149"/>
      <c r="BQF11" s="149"/>
      <c r="BQG11" s="149"/>
      <c r="BQH11" s="149"/>
      <c r="BQI11" s="149"/>
      <c r="BQJ11" s="149"/>
      <c r="BQK11" s="149"/>
      <c r="BQL11" s="149"/>
      <c r="BQM11" s="149"/>
      <c r="BQN11" s="149"/>
      <c r="BQO11" s="149"/>
      <c r="BQP11" s="149"/>
      <c r="BQQ11" s="149"/>
      <c r="BQR11" s="149"/>
      <c r="BQS11" s="149"/>
      <c r="BQT11" s="149"/>
      <c r="BQU11" s="149"/>
      <c r="BQV11" s="149"/>
      <c r="BQW11" s="149"/>
      <c r="BQX11" s="149"/>
      <c r="BQY11" s="149"/>
      <c r="BQZ11" s="149"/>
      <c r="BRA11" s="149"/>
      <c r="BRB11" s="149"/>
      <c r="BRC11" s="149"/>
      <c r="BRD11" s="149"/>
      <c r="BRE11" s="149"/>
      <c r="BRF11" s="149"/>
      <c r="BRG11" s="149"/>
      <c r="BRH11" s="149"/>
      <c r="BRI11" s="149"/>
      <c r="BRJ11" s="149"/>
      <c r="BRK11" s="149"/>
      <c r="BRL11" s="149"/>
      <c r="BRM11" s="149"/>
      <c r="BRN11" s="149"/>
      <c r="BRO11" s="149"/>
      <c r="BRP11" s="149"/>
      <c r="BRQ11" s="149"/>
      <c r="BRR11" s="149"/>
      <c r="BRS11" s="149"/>
      <c r="BRT11" s="149"/>
      <c r="BRU11" s="149"/>
      <c r="BRV11" s="149"/>
      <c r="BRW11" s="149"/>
      <c r="BRX11" s="149"/>
      <c r="BRY11" s="149"/>
      <c r="BRZ11" s="149"/>
      <c r="BSA11" s="149"/>
      <c r="BSB11" s="149"/>
      <c r="BSC11" s="149"/>
      <c r="BSD11" s="149"/>
      <c r="BSE11" s="149"/>
      <c r="BSF11" s="149"/>
      <c r="BSG11" s="149"/>
      <c r="BSH11" s="149"/>
      <c r="BSI11" s="149"/>
      <c r="BSJ11" s="149"/>
      <c r="BSK11" s="149"/>
      <c r="BSL11" s="149"/>
      <c r="BSM11" s="149"/>
      <c r="BSN11" s="149"/>
      <c r="BSO11" s="149"/>
      <c r="BSP11" s="149"/>
      <c r="BSQ11" s="149"/>
      <c r="BSR11" s="149"/>
      <c r="BSS11" s="149"/>
      <c r="BST11" s="149"/>
      <c r="BSU11" s="149"/>
      <c r="BSV11" s="149"/>
      <c r="BSW11" s="149"/>
      <c r="BSX11" s="149"/>
      <c r="BSY11" s="149"/>
      <c r="BSZ11" s="149"/>
      <c r="BTA11" s="149"/>
      <c r="BTB11" s="149"/>
      <c r="BTC11" s="149"/>
      <c r="BTD11" s="149"/>
      <c r="BTE11" s="149"/>
      <c r="BTF11" s="149"/>
      <c r="BTG11" s="149"/>
      <c r="BTH11" s="149"/>
      <c r="BTI11" s="149"/>
      <c r="BTJ11" s="149"/>
      <c r="BTK11" s="149"/>
      <c r="BTL11" s="149"/>
      <c r="BTM11" s="149"/>
      <c r="BTN11" s="149"/>
      <c r="BTO11" s="149"/>
      <c r="BTP11" s="149"/>
      <c r="BTQ11" s="149"/>
      <c r="BTR11" s="149"/>
      <c r="BTS11" s="149"/>
      <c r="BTT11" s="149"/>
      <c r="BTU11" s="149"/>
      <c r="BTV11" s="149"/>
      <c r="BTW11" s="149"/>
      <c r="BTX11" s="149"/>
      <c r="BTY11" s="149"/>
      <c r="BTZ11" s="149"/>
      <c r="BUA11" s="149"/>
      <c r="BUB11" s="149"/>
      <c r="BUC11" s="149"/>
      <c r="BUD11" s="149"/>
      <c r="BUE11" s="149"/>
      <c r="BUF11" s="149"/>
      <c r="BUG11" s="149"/>
      <c r="BUH11" s="149"/>
      <c r="BUI11" s="149"/>
      <c r="BUJ11" s="149"/>
      <c r="BUK11" s="149"/>
      <c r="BUL11" s="149"/>
      <c r="BUM11" s="149"/>
      <c r="BUN11" s="149"/>
      <c r="BUO11" s="149"/>
      <c r="BUP11" s="149"/>
      <c r="BUQ11" s="149"/>
      <c r="BUR11" s="149"/>
      <c r="BUS11" s="149"/>
      <c r="BUT11" s="149"/>
      <c r="BUU11" s="149"/>
      <c r="BUV11" s="149"/>
      <c r="BUW11" s="149"/>
      <c r="BUX11" s="149"/>
      <c r="BUY11" s="149"/>
      <c r="BUZ11" s="149"/>
      <c r="BVA11" s="149"/>
      <c r="BVB11" s="149"/>
      <c r="BVC11" s="149"/>
      <c r="BVD11" s="149"/>
      <c r="BVE11" s="149"/>
      <c r="BVF11" s="149"/>
      <c r="BVG11" s="149"/>
      <c r="BVH11" s="149"/>
      <c r="BVI11" s="149"/>
      <c r="BVJ11" s="149"/>
      <c r="BVK11" s="149"/>
      <c r="BVL11" s="149"/>
      <c r="BVM11" s="149"/>
      <c r="BVN11" s="149"/>
      <c r="BVO11" s="149"/>
      <c r="BVP11" s="149"/>
      <c r="BVQ11" s="149"/>
      <c r="BVR11" s="149"/>
      <c r="BVS11" s="149"/>
      <c r="BVT11" s="149"/>
      <c r="BVU11" s="149"/>
      <c r="BVV11" s="149"/>
      <c r="BVW11" s="149"/>
      <c r="BVX11" s="149"/>
      <c r="BVY11" s="149"/>
      <c r="BVZ11" s="149"/>
      <c r="BWA11" s="149"/>
      <c r="BWB11" s="149"/>
      <c r="BWC11" s="149"/>
      <c r="BWD11" s="149"/>
      <c r="BWE11" s="149"/>
      <c r="BWF11" s="149"/>
      <c r="BWG11" s="149"/>
      <c r="BWH11" s="149"/>
      <c r="BWI11" s="149"/>
      <c r="BWJ11" s="149"/>
      <c r="BWK11" s="149"/>
      <c r="BWL11" s="149"/>
      <c r="BWM11" s="149"/>
      <c r="BWN11" s="149"/>
      <c r="BWO11" s="149"/>
      <c r="BWP11" s="149"/>
      <c r="BWQ11" s="149"/>
      <c r="BWR11" s="149"/>
      <c r="BWS11" s="149"/>
      <c r="BWT11" s="149"/>
      <c r="BWU11" s="149"/>
      <c r="BWV11" s="149"/>
      <c r="BWW11" s="149"/>
      <c r="BWX11" s="149"/>
      <c r="BWY11" s="149"/>
      <c r="BWZ11" s="149"/>
      <c r="BXA11" s="149"/>
      <c r="BXB11" s="149"/>
      <c r="BXC11" s="149"/>
      <c r="BXD11" s="149"/>
      <c r="BXE11" s="149"/>
      <c r="BXF11" s="149"/>
      <c r="BXG11" s="149"/>
      <c r="BXH11" s="149"/>
      <c r="BXI11" s="149"/>
      <c r="BXJ11" s="149"/>
      <c r="BXK11" s="149"/>
      <c r="BXL11" s="149"/>
      <c r="BXM11" s="149"/>
      <c r="BXN11" s="149"/>
      <c r="BXO11" s="149"/>
      <c r="BXP11" s="149"/>
      <c r="BXQ11" s="149"/>
      <c r="BXR11" s="149"/>
      <c r="BXS11" s="149"/>
      <c r="BXT11" s="149"/>
      <c r="BXU11" s="149"/>
      <c r="BXV11" s="149"/>
      <c r="BXW11" s="149"/>
      <c r="BXX11" s="149"/>
      <c r="BXY11" s="149"/>
      <c r="BXZ11" s="149"/>
      <c r="BYA11" s="149"/>
      <c r="BYB11" s="149"/>
      <c r="BYC11" s="149"/>
      <c r="BYD11" s="149"/>
      <c r="BYE11" s="149"/>
      <c r="BYF11" s="149"/>
      <c r="BYG11" s="149"/>
      <c r="BYH11" s="149"/>
      <c r="BYI11" s="149"/>
      <c r="BYJ11" s="149"/>
      <c r="BYK11" s="149"/>
      <c r="BYL11" s="149"/>
      <c r="BYM11" s="149"/>
      <c r="BYN11" s="149"/>
      <c r="BYO11" s="149"/>
      <c r="BYP11" s="149"/>
      <c r="BYQ11" s="149"/>
      <c r="BYR11" s="149"/>
      <c r="BYS11" s="149"/>
      <c r="BYT11" s="149"/>
      <c r="BYU11" s="149"/>
      <c r="BYV11" s="149"/>
      <c r="BYW11" s="149"/>
      <c r="BYX11" s="149"/>
      <c r="BYY11" s="149"/>
      <c r="BYZ11" s="149"/>
      <c r="BZA11" s="149"/>
      <c r="BZB11" s="149"/>
      <c r="BZC11" s="149"/>
      <c r="BZD11" s="149"/>
      <c r="BZE11" s="149"/>
      <c r="BZF11" s="149"/>
      <c r="BZG11" s="149"/>
      <c r="BZH11" s="149"/>
      <c r="BZI11" s="149"/>
      <c r="BZJ11" s="149"/>
      <c r="BZK11" s="149"/>
      <c r="BZL11" s="149"/>
      <c r="BZM11" s="149"/>
      <c r="BZN11" s="149"/>
      <c r="BZO11" s="149"/>
      <c r="BZP11" s="149"/>
      <c r="BZQ11" s="149"/>
      <c r="BZR11" s="149"/>
      <c r="BZS11" s="149"/>
      <c r="BZT11" s="149"/>
      <c r="BZU11" s="149"/>
      <c r="BZV11" s="149"/>
      <c r="BZW11" s="149"/>
      <c r="BZX11" s="149"/>
      <c r="BZY11" s="149"/>
      <c r="BZZ11" s="149"/>
      <c r="CAA11" s="149"/>
      <c r="CAB11" s="149"/>
      <c r="CAC11" s="149"/>
      <c r="CAD11" s="149"/>
      <c r="CAE11" s="149"/>
      <c r="CAF11" s="149"/>
      <c r="CAG11" s="149"/>
      <c r="CAH11" s="149"/>
      <c r="CAI11" s="149"/>
      <c r="CAJ11" s="149"/>
      <c r="CAK11" s="149"/>
      <c r="CAL11" s="149"/>
      <c r="CAM11" s="149"/>
      <c r="CAN11" s="149"/>
      <c r="CAO11" s="149"/>
      <c r="CAP11" s="149"/>
      <c r="CAQ11" s="149"/>
      <c r="CAR11" s="149"/>
      <c r="CAS11" s="149"/>
      <c r="CAT11" s="149"/>
      <c r="CAU11" s="149"/>
      <c r="CAV11" s="149"/>
      <c r="CAW11" s="149"/>
      <c r="CAX11" s="149"/>
      <c r="CAY11" s="149"/>
      <c r="CAZ11" s="149"/>
      <c r="CBA11" s="149"/>
      <c r="CBB11" s="149"/>
      <c r="CBC11" s="149"/>
      <c r="CBD11" s="149"/>
      <c r="CBE11" s="149"/>
      <c r="CBF11" s="149"/>
      <c r="CBG11" s="149"/>
      <c r="CBH11" s="149"/>
      <c r="CBI11" s="149"/>
      <c r="CBJ11" s="149"/>
      <c r="CBK11" s="149"/>
      <c r="CBL11" s="149"/>
      <c r="CBM11" s="149"/>
      <c r="CBN11" s="149"/>
      <c r="CBO11" s="149"/>
      <c r="CBP11" s="149"/>
      <c r="CBQ11" s="149"/>
      <c r="CBR11" s="149"/>
      <c r="CBS11" s="149"/>
      <c r="CBT11" s="149"/>
      <c r="CBU11" s="149"/>
      <c r="CBV11" s="149"/>
      <c r="CBW11" s="149"/>
      <c r="CBX11" s="149"/>
      <c r="CBY11" s="149"/>
      <c r="CBZ11" s="149"/>
      <c r="CCA11" s="149"/>
      <c r="CCB11" s="149"/>
      <c r="CCC11" s="149"/>
      <c r="CCD11" s="149"/>
      <c r="CCE11" s="149"/>
      <c r="CCF11" s="149"/>
      <c r="CCG11" s="149"/>
      <c r="CCH11" s="149"/>
      <c r="CCI11" s="149"/>
      <c r="CCJ11" s="149"/>
      <c r="CCK11" s="149"/>
      <c r="CCL11" s="149"/>
      <c r="CCM11" s="149"/>
      <c r="CCN11" s="149"/>
      <c r="CCO11" s="149"/>
      <c r="CCP11" s="149"/>
      <c r="CCQ11" s="149"/>
      <c r="CCR11" s="149"/>
      <c r="CCS11" s="149"/>
      <c r="CCT11" s="149"/>
      <c r="CCU11" s="149"/>
      <c r="CCV11" s="149"/>
      <c r="CCW11" s="149"/>
      <c r="CCX11" s="149"/>
      <c r="CCY11" s="149"/>
      <c r="CCZ11" s="149"/>
      <c r="CDA11" s="149"/>
      <c r="CDB11" s="149"/>
      <c r="CDC11" s="149"/>
      <c r="CDD11" s="149"/>
      <c r="CDE11" s="149"/>
      <c r="CDF11" s="149"/>
      <c r="CDG11" s="149"/>
      <c r="CDH11" s="149"/>
      <c r="CDI11" s="149"/>
      <c r="CDJ11" s="149"/>
      <c r="CDK11" s="149"/>
      <c r="CDL11" s="149"/>
      <c r="CDM11" s="149"/>
      <c r="CDN11" s="149"/>
      <c r="CDO11" s="149"/>
      <c r="CDP11" s="149"/>
      <c r="CDQ11" s="149"/>
      <c r="CDR11" s="149"/>
      <c r="CDS11" s="149"/>
      <c r="CDT11" s="149"/>
      <c r="CDU11" s="149"/>
      <c r="CDV11" s="149"/>
      <c r="CDW11" s="149"/>
      <c r="CDX11" s="149"/>
      <c r="CDY11" s="149"/>
      <c r="CDZ11" s="149"/>
      <c r="CEA11" s="149"/>
      <c r="CEB11" s="149"/>
      <c r="CEC11" s="149"/>
      <c r="CED11" s="149"/>
      <c r="CEE11" s="149"/>
      <c r="CEF11" s="149"/>
      <c r="CEG11" s="149"/>
      <c r="CEH11" s="149"/>
      <c r="CEI11" s="149"/>
      <c r="CEJ11" s="149"/>
      <c r="CEK11" s="149"/>
      <c r="CEL11" s="149"/>
      <c r="CEM11" s="149"/>
      <c r="CEN11" s="149"/>
      <c r="CEO11" s="149"/>
      <c r="CEP11" s="149"/>
      <c r="CEQ11" s="149"/>
      <c r="CER11" s="149"/>
      <c r="CES11" s="149"/>
      <c r="CET11" s="149"/>
      <c r="CEU11" s="149"/>
      <c r="CEV11" s="149"/>
      <c r="CEW11" s="149"/>
      <c r="CEX11" s="149"/>
      <c r="CEY11" s="149"/>
      <c r="CEZ11" s="149"/>
      <c r="CFA11" s="149"/>
      <c r="CFB11" s="149"/>
      <c r="CFC11" s="149"/>
      <c r="CFD11" s="149"/>
      <c r="CFE11" s="149"/>
      <c r="CFF11" s="149"/>
      <c r="CFG11" s="149"/>
      <c r="CFH11" s="149"/>
      <c r="CFI11" s="149"/>
      <c r="CFJ11" s="149"/>
      <c r="CFK11" s="149"/>
      <c r="CFL11" s="149"/>
      <c r="CFM11" s="149"/>
      <c r="CFN11" s="149"/>
      <c r="CFO11" s="149"/>
      <c r="CFP11" s="149"/>
      <c r="CFQ11" s="149"/>
      <c r="CFR11" s="149"/>
      <c r="CFS11" s="149"/>
      <c r="CFT11" s="149"/>
      <c r="CFU11" s="149"/>
      <c r="CFV11" s="149"/>
      <c r="CFW11" s="149"/>
      <c r="CFX11" s="149"/>
      <c r="CFY11" s="149"/>
      <c r="CFZ11" s="149"/>
      <c r="CGA11" s="149"/>
      <c r="CGB11" s="149"/>
      <c r="CGC11" s="149"/>
      <c r="CGD11" s="149"/>
      <c r="CGE11" s="149"/>
      <c r="CGF11" s="149"/>
      <c r="CGG11" s="149"/>
      <c r="CGH11" s="149"/>
      <c r="CGI11" s="149"/>
      <c r="CGJ11" s="149"/>
      <c r="CGK11" s="149"/>
      <c r="CGL11" s="149"/>
      <c r="CGM11" s="149"/>
      <c r="CGN11" s="149"/>
      <c r="CGO11" s="149"/>
      <c r="CGP11" s="149"/>
      <c r="CGQ11" s="149"/>
      <c r="CGR11" s="149"/>
      <c r="CGS11" s="149"/>
      <c r="CGT11" s="149"/>
      <c r="CGU11" s="149"/>
      <c r="CGV11" s="149"/>
      <c r="CGW11" s="149"/>
      <c r="CGX11" s="149"/>
      <c r="CGY11" s="149"/>
      <c r="CGZ11" s="149"/>
      <c r="CHA11" s="149"/>
      <c r="CHB11" s="149"/>
      <c r="CHC11" s="149"/>
      <c r="CHD11" s="149"/>
      <c r="CHE11" s="149"/>
      <c r="CHF11" s="149"/>
      <c r="CHG11" s="149"/>
      <c r="CHH11" s="149"/>
      <c r="CHI11" s="149"/>
      <c r="CHJ11" s="149"/>
      <c r="CHK11" s="149"/>
      <c r="CHL11" s="149"/>
      <c r="CHM11" s="149"/>
      <c r="CHN11" s="149"/>
      <c r="CHO11" s="149"/>
      <c r="CHP11" s="149"/>
      <c r="CHQ11" s="149"/>
      <c r="CHR11" s="149"/>
      <c r="CHS11" s="149"/>
      <c r="CHT11" s="149"/>
      <c r="CHU11" s="149"/>
      <c r="CHV11" s="149"/>
      <c r="CHW11" s="149"/>
      <c r="CHX11" s="149"/>
      <c r="CHY11" s="149"/>
      <c r="CHZ11" s="149"/>
      <c r="CIA11" s="149"/>
      <c r="CIB11" s="149"/>
      <c r="CIC11" s="149"/>
      <c r="CID11" s="149"/>
      <c r="CIE11" s="149"/>
      <c r="CIF11" s="149"/>
      <c r="CIG11" s="149"/>
      <c r="CIH11" s="149"/>
      <c r="CII11" s="149"/>
      <c r="CIJ11" s="149"/>
      <c r="CIK11" s="149"/>
      <c r="CIL11" s="149"/>
      <c r="CIM11" s="149"/>
      <c r="CIN11" s="149"/>
      <c r="CIO11" s="149"/>
      <c r="CIP11" s="149"/>
      <c r="CIQ11" s="149"/>
      <c r="CIR11" s="149"/>
      <c r="CIS11" s="149"/>
      <c r="CIT11" s="149"/>
      <c r="CIU11" s="149"/>
      <c r="CIV11" s="149"/>
      <c r="CIW11" s="149"/>
      <c r="CIX11" s="149"/>
      <c r="CIY11" s="149"/>
      <c r="CIZ11" s="149"/>
      <c r="CJA11" s="149"/>
      <c r="CJB11" s="149"/>
      <c r="CJC11" s="149"/>
      <c r="CJD11" s="149"/>
      <c r="CJE11" s="149"/>
      <c r="CJF11" s="149"/>
      <c r="CJG11" s="149"/>
      <c r="CJH11" s="149"/>
      <c r="CJI11" s="149"/>
      <c r="CJJ11" s="149"/>
      <c r="CJK11" s="149"/>
      <c r="CJL11" s="149"/>
      <c r="CJM11" s="149"/>
      <c r="CJN11" s="149"/>
      <c r="CJO11" s="149"/>
      <c r="CJP11" s="149"/>
      <c r="CJQ11" s="149"/>
      <c r="CJR11" s="149"/>
      <c r="CJS11" s="149"/>
      <c r="CJT11" s="149"/>
      <c r="CJU11" s="149"/>
      <c r="CJV11" s="149"/>
      <c r="CJW11" s="149"/>
      <c r="CJX11" s="149"/>
      <c r="CJY11" s="149"/>
      <c r="CJZ11" s="149"/>
      <c r="CKA11" s="149"/>
      <c r="CKB11" s="149"/>
      <c r="CKC11" s="149"/>
      <c r="CKD11" s="149"/>
      <c r="CKE11" s="149"/>
      <c r="CKF11" s="149"/>
      <c r="CKG11" s="149"/>
      <c r="CKH11" s="149"/>
      <c r="CKI11" s="149"/>
      <c r="CKJ11" s="149"/>
      <c r="CKK11" s="149"/>
      <c r="CKL11" s="149"/>
      <c r="CKM11" s="149"/>
      <c r="CKN11" s="149"/>
      <c r="CKO11" s="149"/>
      <c r="CKP11" s="149"/>
      <c r="CKQ11" s="149"/>
      <c r="CKR11" s="149"/>
      <c r="CKS11" s="149"/>
      <c r="CKT11" s="149"/>
      <c r="CKU11" s="149"/>
      <c r="CKV11" s="149"/>
      <c r="CKW11" s="149"/>
      <c r="CKX11" s="149"/>
      <c r="CKY11" s="149"/>
      <c r="CKZ11" s="149"/>
      <c r="CLA11" s="149"/>
      <c r="CLB11" s="149"/>
      <c r="CLC11" s="149"/>
      <c r="CLD11" s="149"/>
      <c r="CLE11" s="149"/>
      <c r="CLF11" s="149"/>
      <c r="CLG11" s="149"/>
      <c r="CLH11" s="149"/>
      <c r="CLI11" s="149"/>
      <c r="CLJ11" s="149"/>
      <c r="CLK11" s="149"/>
      <c r="CLL11" s="149"/>
      <c r="CLM11" s="149"/>
      <c r="CLN11" s="149"/>
      <c r="CLO11" s="149"/>
      <c r="CLP11" s="149"/>
      <c r="CLQ11" s="149"/>
      <c r="CLR11" s="149"/>
      <c r="CLS11" s="149"/>
      <c r="CLT11" s="149"/>
      <c r="CLU11" s="149"/>
      <c r="CLV11" s="149"/>
      <c r="CLW11" s="149"/>
      <c r="CLX11" s="149"/>
      <c r="CLY11" s="149"/>
      <c r="CLZ11" s="149"/>
      <c r="CMA11" s="149"/>
      <c r="CMB11" s="149"/>
      <c r="CMC11" s="149"/>
      <c r="CMD11" s="149"/>
      <c r="CME11" s="149"/>
      <c r="CMF11" s="149"/>
      <c r="CMG11" s="149"/>
      <c r="CMH11" s="149"/>
      <c r="CMI11" s="149"/>
      <c r="CMJ11" s="149"/>
      <c r="CMK11" s="149"/>
      <c r="CML11" s="149"/>
      <c r="CMM11" s="149"/>
      <c r="CMN11" s="149"/>
      <c r="CMO11" s="149"/>
      <c r="CMP11" s="149"/>
      <c r="CMQ11" s="149"/>
      <c r="CMR11" s="149"/>
      <c r="CMS11" s="149"/>
      <c r="CMT11" s="149"/>
      <c r="CMU11" s="149"/>
      <c r="CMV11" s="149"/>
      <c r="CMW11" s="149"/>
      <c r="CMX11" s="149"/>
      <c r="CMY11" s="149"/>
      <c r="CMZ11" s="149"/>
      <c r="CNA11" s="149"/>
      <c r="CNB11" s="149"/>
      <c r="CNC11" s="149"/>
      <c r="CND11" s="149"/>
      <c r="CNE11" s="149"/>
      <c r="CNF11" s="149"/>
      <c r="CNG11" s="149"/>
      <c r="CNH11" s="149"/>
      <c r="CNI11" s="149"/>
      <c r="CNJ11" s="149"/>
      <c r="CNK11" s="149"/>
      <c r="CNL11" s="149"/>
      <c r="CNM11" s="149"/>
      <c r="CNN11" s="149"/>
      <c r="CNO11" s="149"/>
      <c r="CNP11" s="149"/>
      <c r="CNQ11" s="149"/>
      <c r="CNR11" s="149"/>
      <c r="CNS11" s="149"/>
      <c r="CNT11" s="149"/>
      <c r="CNU11" s="149"/>
      <c r="CNV11" s="149"/>
      <c r="CNW11" s="149"/>
      <c r="CNX11" s="149"/>
      <c r="CNY11" s="149"/>
      <c r="CNZ11" s="149"/>
      <c r="COA11" s="149"/>
      <c r="COB11" s="149"/>
      <c r="COC11" s="149"/>
      <c r="COD11" s="149"/>
      <c r="COE11" s="149"/>
      <c r="COF11" s="149"/>
      <c r="COG11" s="149"/>
      <c r="COH11" s="149"/>
      <c r="COI11" s="149"/>
      <c r="COJ11" s="149"/>
      <c r="COK11" s="149"/>
      <c r="COL11" s="149"/>
      <c r="COM11" s="149"/>
      <c r="CON11" s="149"/>
      <c r="COO11" s="149"/>
      <c r="COP11" s="149"/>
      <c r="COQ11" s="149"/>
      <c r="COR11" s="149"/>
      <c r="COS11" s="149"/>
      <c r="COT11" s="149"/>
      <c r="COU11" s="149"/>
      <c r="COV11" s="149"/>
      <c r="COW11" s="149"/>
      <c r="COX11" s="149"/>
      <c r="COY11" s="149"/>
      <c r="COZ11" s="149"/>
      <c r="CPA11" s="149"/>
      <c r="CPB11" s="149"/>
      <c r="CPC11" s="149"/>
      <c r="CPD11" s="149"/>
      <c r="CPE11" s="149"/>
      <c r="CPF11" s="149"/>
      <c r="CPG11" s="149"/>
      <c r="CPH11" s="149"/>
      <c r="CPI11" s="149"/>
      <c r="CPJ11" s="149"/>
      <c r="CPK11" s="149"/>
      <c r="CPL11" s="149"/>
      <c r="CPM11" s="149"/>
      <c r="CPN11" s="149"/>
      <c r="CPO11" s="149"/>
      <c r="CPP11" s="149"/>
      <c r="CPQ11" s="149"/>
      <c r="CPR11" s="149"/>
      <c r="CPS11" s="149"/>
      <c r="CPT11" s="149"/>
      <c r="CPU11" s="149"/>
      <c r="CPV11" s="149"/>
      <c r="CPW11" s="149"/>
      <c r="CPX11" s="149"/>
      <c r="CPY11" s="149"/>
      <c r="CPZ11" s="149"/>
      <c r="CQA11" s="149"/>
      <c r="CQB11" s="149"/>
      <c r="CQC11" s="149"/>
      <c r="CQD11" s="149"/>
      <c r="CQE11" s="149"/>
      <c r="CQF11" s="149"/>
      <c r="CQG11" s="149"/>
      <c r="CQH11" s="149"/>
      <c r="CQI11" s="149"/>
      <c r="CQJ11" s="149"/>
      <c r="CQK11" s="149"/>
      <c r="CQL11" s="149"/>
      <c r="CQM11" s="149"/>
      <c r="CQN11" s="149"/>
      <c r="CQO11" s="149"/>
      <c r="CQP11" s="149"/>
      <c r="CQQ11" s="149"/>
      <c r="CQR11" s="149"/>
      <c r="CQS11" s="149"/>
      <c r="CQT11" s="149"/>
      <c r="CQU11" s="149"/>
      <c r="CQV11" s="149"/>
      <c r="CQW11" s="149"/>
      <c r="CQX11" s="149"/>
      <c r="CQY11" s="149"/>
      <c r="CQZ11" s="149"/>
      <c r="CRA11" s="149"/>
      <c r="CRB11" s="149"/>
      <c r="CRC11" s="149"/>
      <c r="CRD11" s="149"/>
      <c r="CRE11" s="149"/>
      <c r="CRF11" s="149"/>
      <c r="CRG11" s="149"/>
      <c r="CRH11" s="149"/>
      <c r="CRI11" s="149"/>
      <c r="CRJ11" s="149"/>
      <c r="CRK11" s="149"/>
      <c r="CRL11" s="149"/>
      <c r="CRM11" s="149"/>
      <c r="CRN11" s="149"/>
      <c r="CRO11" s="149"/>
      <c r="CRP11" s="149"/>
      <c r="CRQ11" s="149"/>
      <c r="CRR11" s="149"/>
      <c r="CRS11" s="149"/>
      <c r="CRT11" s="149"/>
      <c r="CRU11" s="149"/>
      <c r="CRV11" s="149"/>
      <c r="CRW11" s="149"/>
      <c r="CRX11" s="149"/>
      <c r="CRY11" s="149"/>
      <c r="CRZ11" s="149"/>
      <c r="CSA11" s="149"/>
      <c r="CSB11" s="149"/>
      <c r="CSC11" s="149"/>
      <c r="CSD11" s="149"/>
      <c r="CSE11" s="149"/>
      <c r="CSF11" s="149"/>
      <c r="CSG11" s="149"/>
      <c r="CSH11" s="149"/>
      <c r="CSI11" s="149"/>
      <c r="CSJ11" s="149"/>
      <c r="CSK11" s="149"/>
      <c r="CSL11" s="149"/>
      <c r="CSM11" s="149"/>
      <c r="CSN11" s="149"/>
      <c r="CSO11" s="149"/>
      <c r="CSP11" s="149"/>
      <c r="CSQ11" s="149"/>
      <c r="CSR11" s="149"/>
      <c r="CSS11" s="149"/>
      <c r="CST11" s="149"/>
      <c r="CSU11" s="149"/>
      <c r="CSV11" s="149"/>
      <c r="CSW11" s="149"/>
      <c r="CSX11" s="149"/>
      <c r="CSY11" s="149"/>
      <c r="CSZ11" s="149"/>
      <c r="CTA11" s="149"/>
      <c r="CTB11" s="149"/>
      <c r="CTC11" s="149"/>
      <c r="CTD11" s="149"/>
      <c r="CTE11" s="149"/>
      <c r="CTF11" s="149"/>
      <c r="CTG11" s="149"/>
      <c r="CTH11" s="149"/>
      <c r="CTI11" s="149"/>
      <c r="CTJ11" s="149"/>
      <c r="CTK11" s="149"/>
      <c r="CTL11" s="149"/>
      <c r="CTM11" s="149"/>
      <c r="CTN11" s="149"/>
      <c r="CTO11" s="149"/>
      <c r="CTP11" s="149"/>
      <c r="CTQ11" s="149"/>
      <c r="CTR11" s="149"/>
      <c r="CTS11" s="149"/>
      <c r="CTT11" s="149"/>
      <c r="CTU11" s="149"/>
      <c r="CTV11" s="149"/>
      <c r="CTW11" s="149"/>
      <c r="CTX11" s="149"/>
      <c r="CTY11" s="149"/>
      <c r="CTZ11" s="149"/>
      <c r="CUA11" s="149"/>
      <c r="CUB11" s="149"/>
      <c r="CUC11" s="149"/>
      <c r="CUD11" s="149"/>
      <c r="CUE11" s="149"/>
      <c r="CUF11" s="149"/>
      <c r="CUG11" s="149"/>
      <c r="CUH11" s="149"/>
      <c r="CUI11" s="149"/>
      <c r="CUJ11" s="149"/>
      <c r="CUK11" s="149"/>
      <c r="CUL11" s="149"/>
      <c r="CUM11" s="149"/>
      <c r="CUN11" s="149"/>
      <c r="CUO11" s="149"/>
      <c r="CUP11" s="149"/>
      <c r="CUQ11" s="149"/>
      <c r="CUR11" s="149"/>
      <c r="CUS11" s="149"/>
      <c r="CUT11" s="149"/>
      <c r="CUU11" s="149"/>
      <c r="CUV11" s="149"/>
      <c r="CUW11" s="149"/>
      <c r="CUX11" s="149"/>
      <c r="CUY11" s="149"/>
      <c r="CUZ11" s="149"/>
      <c r="CVA11" s="149"/>
      <c r="CVB11" s="149"/>
      <c r="CVC11" s="149"/>
      <c r="CVD11" s="149"/>
      <c r="CVE11" s="149"/>
      <c r="CVF11" s="149"/>
      <c r="CVG11" s="149"/>
      <c r="CVH11" s="149"/>
      <c r="CVI11" s="149"/>
      <c r="CVJ11" s="149"/>
      <c r="CVK11" s="149"/>
      <c r="CVL11" s="149"/>
      <c r="CVM11" s="149"/>
      <c r="CVN11" s="149"/>
      <c r="CVO11" s="149"/>
      <c r="CVP11" s="149"/>
      <c r="CVQ11" s="149"/>
      <c r="CVR11" s="149"/>
      <c r="CVS11" s="149"/>
      <c r="CVT11" s="149"/>
      <c r="CVU11" s="149"/>
      <c r="CVV11" s="149"/>
      <c r="CVW11" s="149"/>
      <c r="CVX11" s="149"/>
      <c r="CVY11" s="149"/>
      <c r="CVZ11" s="149"/>
      <c r="CWA11" s="149"/>
      <c r="CWB11" s="149"/>
      <c r="CWC11" s="149"/>
      <c r="CWD11" s="149"/>
      <c r="CWE11" s="149"/>
      <c r="CWF11" s="149"/>
      <c r="CWG11" s="149"/>
      <c r="CWH11" s="149"/>
      <c r="CWI11" s="149"/>
      <c r="CWJ11" s="149"/>
      <c r="CWK11" s="149"/>
      <c r="CWL11" s="149"/>
      <c r="CWM11" s="149"/>
      <c r="CWN11" s="149"/>
      <c r="CWO11" s="149"/>
      <c r="CWP11" s="149"/>
      <c r="CWQ11" s="149"/>
      <c r="CWR11" s="149"/>
      <c r="CWS11" s="149"/>
      <c r="CWT11" s="149"/>
      <c r="CWU11" s="149"/>
      <c r="CWV11" s="149"/>
      <c r="CWW11" s="149"/>
      <c r="CWX11" s="149"/>
      <c r="CWY11" s="149"/>
      <c r="CWZ11" s="149"/>
      <c r="CXA11" s="149"/>
      <c r="CXB11" s="149"/>
      <c r="CXC11" s="149"/>
      <c r="CXD11" s="149"/>
      <c r="CXE11" s="149"/>
      <c r="CXF11" s="149"/>
      <c r="CXG11" s="149"/>
      <c r="CXH11" s="149"/>
      <c r="CXI11" s="149"/>
      <c r="CXJ11" s="149"/>
      <c r="CXK11" s="149"/>
      <c r="CXL11" s="149"/>
      <c r="CXM11" s="149"/>
      <c r="CXN11" s="149"/>
      <c r="CXO11" s="149"/>
      <c r="CXP11" s="149"/>
      <c r="CXQ11" s="149"/>
      <c r="CXR11" s="149"/>
      <c r="CXS11" s="149"/>
      <c r="CXT11" s="149"/>
      <c r="CXU11" s="149"/>
      <c r="CXV11" s="149"/>
      <c r="CXW11" s="149"/>
      <c r="CXX11" s="149"/>
      <c r="CXY11" s="149"/>
      <c r="CXZ11" s="149"/>
      <c r="CYA11" s="149"/>
      <c r="CYB11" s="149"/>
      <c r="CYC11" s="149"/>
      <c r="CYD11" s="149"/>
      <c r="CYE11" s="149"/>
      <c r="CYF11" s="149"/>
      <c r="CYG11" s="149"/>
      <c r="CYH11" s="149"/>
      <c r="CYI11" s="149"/>
      <c r="CYJ11" s="149"/>
      <c r="CYK11" s="149"/>
      <c r="CYL11" s="149"/>
      <c r="CYM11" s="149"/>
      <c r="CYN11" s="149"/>
      <c r="CYO11" s="149"/>
      <c r="CYP11" s="149"/>
      <c r="CYQ11" s="149"/>
      <c r="CYR11" s="149"/>
      <c r="CYS11" s="149"/>
      <c r="CYT11" s="149"/>
      <c r="CYU11" s="149"/>
      <c r="CYV11" s="149"/>
      <c r="CYW11" s="149"/>
      <c r="CYX11" s="149"/>
      <c r="CYY11" s="149"/>
      <c r="CYZ11" s="149"/>
      <c r="CZA11" s="149"/>
      <c r="CZB11" s="149"/>
      <c r="CZC11" s="149"/>
      <c r="CZD11" s="149"/>
      <c r="CZE11" s="149"/>
      <c r="CZF11" s="149"/>
      <c r="CZG11" s="149"/>
      <c r="CZH11" s="149"/>
      <c r="CZI11" s="149"/>
      <c r="CZJ11" s="149"/>
      <c r="CZK11" s="149"/>
      <c r="CZL11" s="149"/>
      <c r="CZM11" s="149"/>
      <c r="CZN11" s="149"/>
      <c r="CZO11" s="149"/>
      <c r="CZP11" s="149"/>
      <c r="CZQ11" s="149"/>
      <c r="CZR11" s="149"/>
      <c r="CZS11" s="149"/>
      <c r="CZT11" s="149"/>
      <c r="CZU11" s="149"/>
      <c r="CZV11" s="149"/>
      <c r="CZW11" s="149"/>
      <c r="CZX11" s="149"/>
      <c r="CZY11" s="149"/>
      <c r="CZZ11" s="149"/>
      <c r="DAA11" s="149"/>
      <c r="DAB11" s="149"/>
      <c r="DAC11" s="149"/>
      <c r="DAD11" s="149"/>
      <c r="DAE11" s="149"/>
      <c r="DAF11" s="149"/>
      <c r="DAG11" s="149"/>
      <c r="DAH11" s="149"/>
      <c r="DAI11" s="149"/>
      <c r="DAJ11" s="149"/>
      <c r="DAK11" s="149"/>
      <c r="DAL11" s="149"/>
      <c r="DAM11" s="149"/>
      <c r="DAN11" s="149"/>
      <c r="DAO11" s="149"/>
      <c r="DAP11" s="149"/>
      <c r="DAQ11" s="149"/>
      <c r="DAR11" s="149"/>
      <c r="DAS11" s="149"/>
      <c r="DAT11" s="149"/>
      <c r="DAU11" s="149"/>
      <c r="DAV11" s="149"/>
      <c r="DAW11" s="149"/>
      <c r="DAX11" s="149"/>
      <c r="DAY11" s="149"/>
      <c r="DAZ11" s="149"/>
      <c r="DBA11" s="149"/>
      <c r="DBB11" s="149"/>
      <c r="DBC11" s="149"/>
      <c r="DBD11" s="149"/>
      <c r="DBE11" s="149"/>
      <c r="DBF11" s="149"/>
      <c r="DBG11" s="149"/>
      <c r="DBH11" s="149"/>
      <c r="DBI11" s="149"/>
      <c r="DBJ11" s="149"/>
      <c r="DBK11" s="149"/>
      <c r="DBL11" s="149"/>
      <c r="DBM11" s="149"/>
      <c r="DBN11" s="149"/>
      <c r="DBO11" s="149"/>
      <c r="DBP11" s="149"/>
      <c r="DBQ11" s="149"/>
      <c r="DBR11" s="149"/>
      <c r="DBS11" s="149"/>
      <c r="DBT11" s="149"/>
      <c r="DBU11" s="149"/>
      <c r="DBV11" s="149"/>
      <c r="DBW11" s="149"/>
      <c r="DBX11" s="149"/>
      <c r="DBY11" s="149"/>
      <c r="DBZ11" s="149"/>
      <c r="DCA11" s="149"/>
      <c r="DCB11" s="149"/>
      <c r="DCC11" s="149"/>
      <c r="DCD11" s="149"/>
      <c r="DCE11" s="149"/>
      <c r="DCF11" s="149"/>
      <c r="DCG11" s="149"/>
      <c r="DCH11" s="149"/>
      <c r="DCI11" s="149"/>
      <c r="DCJ11" s="149"/>
      <c r="DCK11" s="149"/>
      <c r="DCL11" s="149"/>
      <c r="DCM11" s="149"/>
      <c r="DCN11" s="149"/>
      <c r="DCO11" s="149"/>
      <c r="DCP11" s="149"/>
      <c r="DCQ11" s="149"/>
      <c r="DCR11" s="149"/>
      <c r="DCS11" s="149"/>
      <c r="DCT11" s="149"/>
      <c r="DCU11" s="149"/>
      <c r="DCV11" s="149"/>
      <c r="DCW11" s="149"/>
      <c r="DCX11" s="149"/>
      <c r="DCY11" s="149"/>
      <c r="DCZ11" s="149"/>
      <c r="DDA11" s="149"/>
      <c r="DDB11" s="149"/>
      <c r="DDC11" s="149"/>
      <c r="DDD11" s="149"/>
      <c r="DDE11" s="149"/>
      <c r="DDF11" s="149"/>
      <c r="DDG11" s="149"/>
      <c r="DDH11" s="149"/>
      <c r="DDI11" s="149"/>
      <c r="DDJ11" s="149"/>
      <c r="DDK11" s="149"/>
      <c r="DDL11" s="149"/>
      <c r="DDM11" s="149"/>
      <c r="DDN11" s="149"/>
      <c r="DDO11" s="149"/>
      <c r="DDP11" s="149"/>
      <c r="DDQ11" s="149"/>
      <c r="DDR11" s="149"/>
      <c r="DDS11" s="149"/>
      <c r="DDT11" s="149"/>
      <c r="DDU11" s="149"/>
      <c r="DDV11" s="149"/>
      <c r="DDW11" s="149"/>
      <c r="DDX11" s="149"/>
      <c r="DDY11" s="149"/>
      <c r="DDZ11" s="149"/>
      <c r="DEA11" s="149"/>
      <c r="DEB11" s="149"/>
      <c r="DEC11" s="149"/>
      <c r="DED11" s="149"/>
      <c r="DEE11" s="149"/>
      <c r="DEF11" s="149"/>
      <c r="DEG11" s="149"/>
      <c r="DEH11" s="149"/>
      <c r="DEI11" s="149"/>
      <c r="DEJ11" s="149"/>
      <c r="DEK11" s="149"/>
      <c r="DEL11" s="149"/>
      <c r="DEM11" s="149"/>
      <c r="DEN11" s="149"/>
      <c r="DEO11" s="149"/>
      <c r="DEP11" s="149"/>
      <c r="DEQ11" s="149"/>
      <c r="DER11" s="149"/>
      <c r="DES11" s="149"/>
      <c r="DET11" s="149"/>
      <c r="DEU11" s="149"/>
      <c r="DEV11" s="149"/>
      <c r="DEW11" s="149"/>
      <c r="DEX11" s="149"/>
      <c r="DEY11" s="149"/>
      <c r="DEZ11" s="149"/>
      <c r="DFA11" s="149"/>
      <c r="DFB11" s="149"/>
      <c r="DFC11" s="149"/>
      <c r="DFD11" s="149"/>
      <c r="DFE11" s="149"/>
      <c r="DFF11" s="149"/>
      <c r="DFG11" s="149"/>
      <c r="DFH11" s="149"/>
      <c r="DFI11" s="149"/>
      <c r="DFJ11" s="149"/>
      <c r="DFK11" s="149"/>
      <c r="DFL11" s="149"/>
      <c r="DFM11" s="149"/>
      <c r="DFN11" s="149"/>
      <c r="DFO11" s="149"/>
      <c r="DFP11" s="149"/>
      <c r="DFQ11" s="149"/>
      <c r="DFR11" s="149"/>
      <c r="DFS11" s="149"/>
      <c r="DFT11" s="149"/>
      <c r="DFU11" s="149"/>
      <c r="DFV11" s="149"/>
      <c r="DFW11" s="149"/>
      <c r="DFX11" s="149"/>
      <c r="DFY11" s="149"/>
      <c r="DFZ11" s="149"/>
      <c r="DGA11" s="149"/>
      <c r="DGB11" s="149"/>
      <c r="DGC11" s="149"/>
      <c r="DGD11" s="149"/>
      <c r="DGE11" s="149"/>
      <c r="DGF11" s="149"/>
      <c r="DGG11" s="149"/>
      <c r="DGH11" s="149"/>
      <c r="DGI11" s="149"/>
      <c r="DGJ11" s="149"/>
      <c r="DGK11" s="149"/>
      <c r="DGL11" s="149"/>
      <c r="DGM11" s="149"/>
      <c r="DGN11" s="149"/>
      <c r="DGO11" s="149"/>
      <c r="DGP11" s="149"/>
      <c r="DGQ11" s="149"/>
      <c r="DGR11" s="149"/>
      <c r="DGS11" s="149"/>
      <c r="DGT11" s="149"/>
      <c r="DGU11" s="149"/>
      <c r="DGV11" s="149"/>
      <c r="DGW11" s="149"/>
      <c r="DGX11" s="149"/>
      <c r="DGY11" s="149"/>
      <c r="DGZ11" s="149"/>
      <c r="DHA11" s="149"/>
      <c r="DHB11" s="149"/>
      <c r="DHC11" s="149"/>
      <c r="DHD11" s="149"/>
      <c r="DHE11" s="149"/>
      <c r="DHF11" s="149"/>
      <c r="DHG11" s="149"/>
      <c r="DHH11" s="149"/>
      <c r="DHI11" s="149"/>
      <c r="DHJ11" s="149"/>
      <c r="DHK11" s="149"/>
      <c r="DHL11" s="149"/>
      <c r="DHM11" s="149"/>
      <c r="DHN11" s="149"/>
      <c r="DHO11" s="149"/>
      <c r="DHP11" s="149"/>
      <c r="DHQ11" s="149"/>
      <c r="DHR11" s="149"/>
      <c r="DHS11" s="149"/>
      <c r="DHT11" s="149"/>
      <c r="DHU11" s="149"/>
      <c r="DHV11" s="149"/>
      <c r="DHW11" s="149"/>
      <c r="DHX11" s="149"/>
      <c r="DHY11" s="149"/>
      <c r="DHZ11" s="149"/>
      <c r="DIA11" s="149"/>
      <c r="DIB11" s="149"/>
      <c r="DIC11" s="149"/>
      <c r="DID11" s="149"/>
      <c r="DIE11" s="149"/>
      <c r="DIF11" s="149"/>
      <c r="DIG11" s="149"/>
      <c r="DIH11" s="149"/>
      <c r="DII11" s="149"/>
      <c r="DIJ11" s="149"/>
      <c r="DIK11" s="149"/>
      <c r="DIL11" s="149"/>
      <c r="DIM11" s="149"/>
      <c r="DIN11" s="149"/>
      <c r="DIO11" s="149"/>
      <c r="DIP11" s="149"/>
      <c r="DIQ11" s="149"/>
      <c r="DIR11" s="149"/>
      <c r="DIS11" s="149"/>
      <c r="DIT11" s="149"/>
      <c r="DIU11" s="149"/>
      <c r="DIV11" s="149"/>
      <c r="DIW11" s="149"/>
      <c r="DIX11" s="149"/>
      <c r="DIY11" s="149"/>
      <c r="DIZ11" s="149"/>
      <c r="DJA11" s="149"/>
      <c r="DJB11" s="149"/>
      <c r="DJC11" s="149"/>
      <c r="DJD11" s="149"/>
      <c r="DJE11" s="149"/>
      <c r="DJF11" s="149"/>
      <c r="DJG11" s="149"/>
      <c r="DJH11" s="149"/>
      <c r="DJI11" s="149"/>
      <c r="DJJ11" s="149"/>
      <c r="DJK11" s="149"/>
      <c r="DJL11" s="149"/>
      <c r="DJM11" s="149"/>
      <c r="DJN11" s="149"/>
      <c r="DJO11" s="149"/>
      <c r="DJP11" s="149"/>
      <c r="DJQ11" s="149"/>
      <c r="DJR11" s="149"/>
      <c r="DJS11" s="149"/>
      <c r="DJT11" s="149"/>
      <c r="DJU11" s="149"/>
      <c r="DJV11" s="149"/>
      <c r="DJW11" s="149"/>
      <c r="DJX11" s="149"/>
      <c r="DJY11" s="149"/>
      <c r="DJZ11" s="149"/>
      <c r="DKA11" s="149"/>
      <c r="DKB11" s="149"/>
      <c r="DKC11" s="149"/>
      <c r="DKD11" s="149"/>
      <c r="DKE11" s="149"/>
      <c r="DKF11" s="149"/>
      <c r="DKG11" s="149"/>
      <c r="DKH11" s="149"/>
      <c r="DKI11" s="149"/>
      <c r="DKJ11" s="149"/>
      <c r="DKK11" s="149"/>
      <c r="DKL11" s="149"/>
      <c r="DKM11" s="149"/>
      <c r="DKN11" s="149"/>
      <c r="DKO11" s="149"/>
      <c r="DKP11" s="149"/>
      <c r="DKQ11" s="149"/>
      <c r="DKR11" s="149"/>
      <c r="DKS11" s="149"/>
      <c r="DKT11" s="149"/>
      <c r="DKU11" s="149"/>
      <c r="DKV11" s="149"/>
      <c r="DKW11" s="149"/>
      <c r="DKX11" s="149"/>
      <c r="DKY11" s="149"/>
      <c r="DKZ11" s="149"/>
      <c r="DLA11" s="149"/>
      <c r="DLB11" s="149"/>
      <c r="DLC11" s="149"/>
      <c r="DLD11" s="149"/>
      <c r="DLE11" s="149"/>
      <c r="DLF11" s="149"/>
      <c r="DLG11" s="149"/>
      <c r="DLH11" s="149"/>
      <c r="DLI11" s="149"/>
      <c r="DLJ11" s="149"/>
      <c r="DLK11" s="149"/>
      <c r="DLL11" s="149"/>
      <c r="DLM11" s="149"/>
      <c r="DLN11" s="149"/>
      <c r="DLO11" s="149"/>
      <c r="DLP11" s="149"/>
      <c r="DLQ11" s="149"/>
      <c r="DLR11" s="149"/>
      <c r="DLS11" s="149"/>
      <c r="DLT11" s="149"/>
      <c r="DLU11" s="149"/>
      <c r="DLV11" s="149"/>
      <c r="DLW11" s="149"/>
      <c r="DLX11" s="149"/>
      <c r="DLY11" s="149"/>
      <c r="DLZ11" s="149"/>
      <c r="DMA11" s="149"/>
      <c r="DMB11" s="149"/>
      <c r="DMC11" s="149"/>
      <c r="DMD11" s="149"/>
      <c r="DME11" s="149"/>
      <c r="DMF11" s="149"/>
      <c r="DMG11" s="149"/>
      <c r="DMH11" s="149"/>
      <c r="DMI11" s="149"/>
      <c r="DMJ11" s="149"/>
      <c r="DMK11" s="149"/>
      <c r="DML11" s="149"/>
      <c r="DMM11" s="149"/>
      <c r="DMN11" s="149"/>
      <c r="DMO11" s="149"/>
      <c r="DMP11" s="149"/>
      <c r="DMQ11" s="149"/>
      <c r="DMR11" s="149"/>
      <c r="DMS11" s="149"/>
      <c r="DMT11" s="149"/>
      <c r="DMU11" s="149"/>
      <c r="DMV11" s="149"/>
      <c r="DMW11" s="149"/>
      <c r="DMX11" s="149"/>
      <c r="DMY11" s="149"/>
      <c r="DMZ11" s="149"/>
      <c r="DNA11" s="149"/>
      <c r="DNB11" s="149"/>
      <c r="DNC11" s="149"/>
      <c r="DND11" s="149"/>
      <c r="DNE11" s="149"/>
      <c r="DNF11" s="149"/>
      <c r="DNG11" s="149"/>
      <c r="DNH11" s="149"/>
      <c r="DNI11" s="149"/>
      <c r="DNJ11" s="149"/>
      <c r="DNK11" s="149"/>
      <c r="DNL11" s="149"/>
      <c r="DNM11" s="149"/>
      <c r="DNN11" s="149"/>
      <c r="DNO11" s="149"/>
      <c r="DNP11" s="149"/>
      <c r="DNQ11" s="149"/>
      <c r="DNR11" s="149"/>
      <c r="DNS11" s="149"/>
      <c r="DNT11" s="149"/>
      <c r="DNU11" s="149"/>
      <c r="DNV11" s="149"/>
      <c r="DNW11" s="149"/>
      <c r="DNX11" s="149"/>
      <c r="DNY11" s="149"/>
      <c r="DNZ11" s="149"/>
      <c r="DOA11" s="149"/>
      <c r="DOB11" s="149"/>
      <c r="DOC11" s="149"/>
      <c r="DOD11" s="149"/>
      <c r="DOE11" s="149"/>
      <c r="DOF11" s="149"/>
      <c r="DOG11" s="149"/>
      <c r="DOH11" s="149"/>
      <c r="DOI11" s="149"/>
      <c r="DOJ11" s="149"/>
      <c r="DOK11" s="149"/>
      <c r="DOL11" s="149"/>
      <c r="DOM11" s="149"/>
      <c r="DON11" s="149"/>
      <c r="DOO11" s="149"/>
      <c r="DOP11" s="149"/>
      <c r="DOQ11" s="149"/>
      <c r="DOR11" s="149"/>
      <c r="DOS11" s="149"/>
      <c r="DOT11" s="149"/>
      <c r="DOU11" s="149"/>
      <c r="DOV11" s="149"/>
      <c r="DOW11" s="149"/>
      <c r="DOX11" s="149"/>
      <c r="DOY11" s="149"/>
      <c r="DOZ11" s="149"/>
      <c r="DPA11" s="149"/>
      <c r="DPB11" s="149"/>
      <c r="DPC11" s="149"/>
      <c r="DPD11" s="149"/>
      <c r="DPE11" s="149"/>
      <c r="DPF11" s="149"/>
      <c r="DPG11" s="149"/>
      <c r="DPH11" s="149"/>
      <c r="DPI11" s="149"/>
      <c r="DPJ11" s="149"/>
      <c r="DPK11" s="149"/>
      <c r="DPL11" s="149"/>
      <c r="DPM11" s="149"/>
      <c r="DPN11" s="149"/>
      <c r="DPO11" s="149"/>
      <c r="DPP11" s="149"/>
      <c r="DPQ11" s="149"/>
      <c r="DPR11" s="149"/>
      <c r="DPS11" s="149"/>
      <c r="DPT11" s="149"/>
      <c r="DPU11" s="149"/>
      <c r="DPV11" s="149"/>
      <c r="DPW11" s="149"/>
      <c r="DPX11" s="149"/>
      <c r="DPY11" s="149"/>
      <c r="DPZ11" s="149"/>
      <c r="DQA11" s="149"/>
      <c r="DQB11" s="149"/>
      <c r="DQC11" s="149"/>
      <c r="DQD11" s="149"/>
      <c r="DQE11" s="149"/>
      <c r="DQF11" s="149"/>
      <c r="DQG11" s="149"/>
      <c r="DQH11" s="149"/>
      <c r="DQI11" s="149"/>
      <c r="DQJ11" s="149"/>
      <c r="DQK11" s="149"/>
      <c r="DQL11" s="149"/>
      <c r="DQM11" s="149"/>
      <c r="DQN11" s="149"/>
      <c r="DQO11" s="149"/>
      <c r="DQP11" s="149"/>
      <c r="DQQ11" s="149"/>
      <c r="DQR11" s="149"/>
      <c r="DQS11" s="149"/>
      <c r="DQT11" s="149"/>
      <c r="DQU11" s="149"/>
      <c r="DQV11" s="149"/>
      <c r="DQW11" s="149"/>
      <c r="DQX11" s="149"/>
      <c r="DQY11" s="149"/>
      <c r="DQZ11" s="149"/>
      <c r="DRA11" s="149"/>
      <c r="DRB11" s="149"/>
      <c r="DRC11" s="149"/>
      <c r="DRD11" s="149"/>
      <c r="DRE11" s="149"/>
      <c r="DRF11" s="149"/>
      <c r="DRG11" s="149"/>
      <c r="DRH11" s="149"/>
      <c r="DRI11" s="149"/>
      <c r="DRJ11" s="149"/>
      <c r="DRK11" s="149"/>
      <c r="DRL11" s="149"/>
      <c r="DRM11" s="149"/>
      <c r="DRN11" s="149"/>
      <c r="DRO11" s="149"/>
      <c r="DRP11" s="149"/>
      <c r="DRQ11" s="149"/>
      <c r="DRR11" s="149"/>
      <c r="DRS11" s="149"/>
      <c r="DRT11" s="149"/>
      <c r="DRU11" s="149"/>
      <c r="DRV11" s="149"/>
      <c r="DRW11" s="149"/>
      <c r="DRX11" s="149"/>
      <c r="DRY11" s="149"/>
      <c r="DRZ11" s="149"/>
      <c r="DSA11" s="149"/>
      <c r="DSB11" s="149"/>
      <c r="DSC11" s="149"/>
      <c r="DSD11" s="149"/>
      <c r="DSE11" s="149"/>
      <c r="DSF11" s="149"/>
      <c r="DSG11" s="149"/>
      <c r="DSH11" s="149"/>
      <c r="DSI11" s="149"/>
      <c r="DSJ11" s="149"/>
      <c r="DSK11" s="149"/>
      <c r="DSL11" s="149"/>
      <c r="DSM11" s="149"/>
      <c r="DSN11" s="149"/>
      <c r="DSO11" s="149"/>
      <c r="DSP11" s="149"/>
      <c r="DSQ11" s="149"/>
      <c r="DSR11" s="149"/>
      <c r="DSS11" s="149"/>
      <c r="DST11" s="149"/>
      <c r="DSU11" s="149"/>
      <c r="DSV11" s="149"/>
      <c r="DSW11" s="149"/>
      <c r="DSX11" s="149"/>
      <c r="DSY11" s="149"/>
      <c r="DSZ11" s="149"/>
      <c r="DTA11" s="149"/>
      <c r="DTB11" s="149"/>
      <c r="DTC11" s="149"/>
      <c r="DTD11" s="149"/>
      <c r="DTE11" s="149"/>
      <c r="DTF11" s="149"/>
      <c r="DTG11" s="149"/>
      <c r="DTH11" s="149"/>
      <c r="DTI11" s="149"/>
      <c r="DTJ11" s="149"/>
      <c r="DTK11" s="149"/>
      <c r="DTL11" s="149"/>
      <c r="DTM11" s="149"/>
      <c r="DTN11" s="149"/>
      <c r="DTO11" s="149"/>
      <c r="DTP11" s="149"/>
      <c r="DTQ11" s="149"/>
      <c r="DTR11" s="149"/>
      <c r="DTS11" s="149"/>
      <c r="DTT11" s="149"/>
      <c r="DTU11" s="149"/>
      <c r="DTV11" s="149"/>
      <c r="DTW11" s="149"/>
      <c r="DTX11" s="149"/>
      <c r="DTY11" s="149"/>
      <c r="DTZ11" s="149"/>
      <c r="DUA11" s="149"/>
      <c r="DUB11" s="149"/>
      <c r="DUC11" s="149"/>
      <c r="DUD11" s="149"/>
      <c r="DUE11" s="149"/>
      <c r="DUF11" s="149"/>
      <c r="DUG11" s="149"/>
      <c r="DUH11" s="149"/>
      <c r="DUI11" s="149"/>
      <c r="DUJ11" s="149"/>
      <c r="DUK11" s="149"/>
      <c r="DUL11" s="149"/>
      <c r="DUM11" s="149"/>
      <c r="DUN11" s="149"/>
      <c r="DUO11" s="149"/>
      <c r="DUP11" s="149"/>
      <c r="DUQ11" s="149"/>
      <c r="DUR11" s="149"/>
      <c r="DUS11" s="149"/>
      <c r="DUT11" s="149"/>
      <c r="DUU11" s="149"/>
      <c r="DUV11" s="149"/>
      <c r="DUW11" s="149"/>
      <c r="DUX11" s="149"/>
      <c r="DUY11" s="149"/>
      <c r="DUZ11" s="149"/>
      <c r="DVA11" s="149"/>
      <c r="DVB11" s="149"/>
      <c r="DVC11" s="149"/>
      <c r="DVD11" s="149"/>
      <c r="DVE11" s="149"/>
      <c r="DVF11" s="149"/>
      <c r="DVG11" s="149"/>
      <c r="DVH11" s="149"/>
      <c r="DVI11" s="149"/>
      <c r="DVJ11" s="149"/>
      <c r="DVK11" s="149"/>
      <c r="DVL11" s="149"/>
      <c r="DVM11" s="149"/>
      <c r="DVN11" s="149"/>
      <c r="DVO11" s="149"/>
      <c r="DVP11" s="149"/>
      <c r="DVQ11" s="149"/>
      <c r="DVR11" s="149"/>
      <c r="DVS11" s="149"/>
      <c r="DVT11" s="149"/>
      <c r="DVU11" s="149"/>
      <c r="DVV11" s="149"/>
      <c r="DVW11" s="149"/>
      <c r="DVX11" s="149"/>
      <c r="DVY11" s="149"/>
      <c r="DVZ11" s="149"/>
      <c r="DWA11" s="149"/>
      <c r="DWB11" s="149"/>
      <c r="DWC11" s="149"/>
      <c r="DWD11" s="149"/>
      <c r="DWE11" s="149"/>
      <c r="DWF11" s="149"/>
      <c r="DWG11" s="149"/>
      <c r="DWH11" s="149"/>
      <c r="DWI11" s="149"/>
      <c r="DWJ11" s="149"/>
      <c r="DWK11" s="149"/>
      <c r="DWL11" s="149"/>
      <c r="DWM11" s="149"/>
      <c r="DWN11" s="149"/>
      <c r="DWO11" s="149"/>
      <c r="DWP11" s="149"/>
      <c r="DWQ11" s="149"/>
      <c r="DWR11" s="149"/>
      <c r="DWS11" s="149"/>
      <c r="DWT11" s="149"/>
      <c r="DWU11" s="149"/>
      <c r="DWV11" s="149"/>
      <c r="DWW11" s="149"/>
      <c r="DWX11" s="149"/>
      <c r="DWY11" s="149"/>
      <c r="DWZ11" s="149"/>
      <c r="DXA11" s="149"/>
      <c r="DXB11" s="149"/>
      <c r="DXC11" s="149"/>
      <c r="DXD11" s="149"/>
      <c r="DXE11" s="149"/>
      <c r="DXF11" s="149"/>
      <c r="DXG11" s="149"/>
      <c r="DXH11" s="149"/>
      <c r="DXI11" s="149"/>
      <c r="DXJ11" s="149"/>
      <c r="DXK11" s="149"/>
      <c r="DXL11" s="149"/>
      <c r="DXM11" s="149"/>
      <c r="DXN11" s="149"/>
      <c r="DXO11" s="149"/>
      <c r="DXP11" s="149"/>
      <c r="DXQ11" s="149"/>
      <c r="DXR11" s="149"/>
      <c r="DXS11" s="149"/>
      <c r="DXT11" s="149"/>
      <c r="DXU11" s="149"/>
      <c r="DXV11" s="149"/>
      <c r="DXW11" s="149"/>
      <c r="DXX11" s="149"/>
      <c r="DXY11" s="149"/>
      <c r="DXZ11" s="149"/>
      <c r="DYA11" s="149"/>
      <c r="DYB11" s="149"/>
      <c r="DYC11" s="149"/>
      <c r="DYD11" s="149"/>
      <c r="DYE11" s="149"/>
      <c r="DYF11" s="149"/>
      <c r="DYG11" s="149"/>
      <c r="DYH11" s="149"/>
      <c r="DYI11" s="149"/>
      <c r="DYJ11" s="149"/>
      <c r="DYK11" s="149"/>
      <c r="DYL11" s="149"/>
      <c r="DYM11" s="149"/>
      <c r="DYN11" s="149"/>
      <c r="DYO11" s="149"/>
      <c r="DYP11" s="149"/>
      <c r="DYQ11" s="149"/>
      <c r="DYR11" s="149"/>
      <c r="DYS11" s="149"/>
      <c r="DYT11" s="149"/>
      <c r="DYU11" s="149"/>
      <c r="DYV11" s="149"/>
      <c r="DYW11" s="149"/>
      <c r="DYX11" s="149"/>
      <c r="DYY11" s="149"/>
      <c r="DYZ11" s="149"/>
      <c r="DZA11" s="149"/>
      <c r="DZB11" s="149"/>
      <c r="DZC11" s="149"/>
      <c r="DZD11" s="149"/>
      <c r="DZE11" s="149"/>
      <c r="DZF11" s="149"/>
      <c r="DZG11" s="149"/>
      <c r="DZH11" s="149"/>
      <c r="DZI11" s="149"/>
      <c r="DZJ11" s="149"/>
      <c r="DZK11" s="149"/>
      <c r="DZL11" s="149"/>
      <c r="DZM11" s="149"/>
      <c r="DZN11" s="149"/>
      <c r="DZO11" s="149"/>
      <c r="DZP11" s="149"/>
      <c r="DZQ11" s="149"/>
      <c r="DZR11" s="149"/>
      <c r="DZS11" s="149"/>
      <c r="DZT11" s="149"/>
      <c r="DZU11" s="149"/>
      <c r="DZV11" s="149"/>
      <c r="DZW11" s="149"/>
      <c r="DZX11" s="149"/>
      <c r="DZY11" s="149"/>
      <c r="DZZ11" s="149"/>
      <c r="EAA11" s="149"/>
      <c r="EAB11" s="149"/>
      <c r="EAC11" s="149"/>
      <c r="EAD11" s="149"/>
      <c r="EAE11" s="149"/>
      <c r="EAF11" s="149"/>
      <c r="EAG11" s="149"/>
      <c r="EAH11" s="149"/>
      <c r="EAI11" s="149"/>
      <c r="EAJ11" s="149"/>
      <c r="EAK11" s="149"/>
      <c r="EAL11" s="149"/>
      <c r="EAM11" s="149"/>
      <c r="EAN11" s="149"/>
      <c r="EAO11" s="149"/>
      <c r="EAP11" s="149"/>
      <c r="EAQ11" s="149"/>
      <c r="EAR11" s="149"/>
      <c r="EAS11" s="149"/>
      <c r="EAT11" s="149"/>
      <c r="EAU11" s="149"/>
      <c r="EAV11" s="149"/>
      <c r="EAW11" s="149"/>
      <c r="EAX11" s="149"/>
      <c r="EAY11" s="149"/>
      <c r="EAZ11" s="149"/>
      <c r="EBA11" s="149"/>
      <c r="EBB11" s="149"/>
      <c r="EBC11" s="149"/>
      <c r="EBD11" s="149"/>
      <c r="EBE11" s="149"/>
      <c r="EBF11" s="149"/>
      <c r="EBG11" s="149"/>
      <c r="EBH11" s="149"/>
      <c r="EBI11" s="149"/>
      <c r="EBJ11" s="149"/>
      <c r="EBK11" s="149"/>
      <c r="EBL11" s="149"/>
      <c r="EBM11" s="149"/>
      <c r="EBN11" s="149"/>
      <c r="EBO11" s="149"/>
      <c r="EBP11" s="149"/>
      <c r="EBQ11" s="149"/>
      <c r="EBR11" s="149"/>
      <c r="EBS11" s="149"/>
      <c r="EBT11" s="149"/>
      <c r="EBU11" s="149"/>
      <c r="EBV11" s="149"/>
      <c r="EBW11" s="149"/>
      <c r="EBX11" s="149"/>
      <c r="EBY11" s="149"/>
      <c r="EBZ11" s="149"/>
      <c r="ECA11" s="149"/>
      <c r="ECB11" s="149"/>
      <c r="ECC11" s="149"/>
      <c r="ECD11" s="149"/>
      <c r="ECE11" s="149"/>
      <c r="ECF11" s="149"/>
      <c r="ECG11" s="149"/>
      <c r="ECH11" s="149"/>
      <c r="ECI11" s="149"/>
      <c r="ECJ11" s="149"/>
      <c r="ECK11" s="149"/>
      <c r="ECL11" s="149"/>
      <c r="ECM11" s="149"/>
      <c r="ECN11" s="149"/>
      <c r="ECO11" s="149"/>
      <c r="ECP11" s="149"/>
      <c r="ECQ11" s="149"/>
      <c r="ECR11" s="149"/>
      <c r="ECS11" s="149"/>
      <c r="ECT11" s="149"/>
      <c r="ECU11" s="149"/>
      <c r="ECV11" s="149"/>
      <c r="ECW11" s="149"/>
      <c r="ECX11" s="149"/>
      <c r="ECY11" s="149"/>
      <c r="ECZ11" s="149"/>
      <c r="EDA11" s="149"/>
      <c r="EDB11" s="149"/>
      <c r="EDC11" s="149"/>
      <c r="EDD11" s="149"/>
      <c r="EDE11" s="149"/>
      <c r="EDF11" s="149"/>
      <c r="EDG11" s="149"/>
      <c r="EDH11" s="149"/>
      <c r="EDI11" s="149"/>
      <c r="EDJ11" s="149"/>
      <c r="EDK11" s="149"/>
      <c r="EDL11" s="149"/>
      <c r="EDM11" s="149"/>
      <c r="EDN11" s="149"/>
      <c r="EDO11" s="149"/>
      <c r="EDP11" s="149"/>
      <c r="EDQ11" s="149"/>
      <c r="EDR11" s="149"/>
      <c r="EDS11" s="149"/>
      <c r="EDT11" s="149"/>
      <c r="EDU11" s="149"/>
      <c r="EDV11" s="149"/>
      <c r="EDW11" s="149"/>
      <c r="EDX11" s="149"/>
      <c r="EDY11" s="149"/>
      <c r="EDZ11" s="149"/>
      <c r="EEA11" s="149"/>
      <c r="EEB11" s="149"/>
      <c r="EEC11" s="149"/>
      <c r="EED11" s="149"/>
      <c r="EEE11" s="149"/>
      <c r="EEF11" s="149"/>
      <c r="EEG11" s="149"/>
      <c r="EEH11" s="149"/>
      <c r="EEI11" s="149"/>
      <c r="EEJ11" s="149"/>
      <c r="EEK11" s="149"/>
      <c r="EEL11" s="149"/>
      <c r="EEM11" s="149"/>
      <c r="EEN11" s="149"/>
      <c r="EEO11" s="149"/>
      <c r="EEP11" s="149"/>
      <c r="EEQ11" s="149"/>
      <c r="EER11" s="149"/>
      <c r="EES11" s="149"/>
      <c r="EET11" s="149"/>
      <c r="EEU11" s="149"/>
      <c r="EEV11" s="149"/>
      <c r="EEW11" s="149"/>
      <c r="EEX11" s="149"/>
      <c r="EEY11" s="149"/>
      <c r="EEZ11" s="149"/>
      <c r="EFA11" s="149"/>
      <c r="EFB11" s="149"/>
      <c r="EFC11" s="149"/>
      <c r="EFD11" s="149"/>
      <c r="EFE11" s="149"/>
      <c r="EFF11" s="149"/>
      <c r="EFG11" s="149"/>
      <c r="EFH11" s="149"/>
      <c r="EFI11" s="149"/>
      <c r="EFJ11" s="149"/>
      <c r="EFK11" s="149"/>
      <c r="EFL11" s="149"/>
      <c r="EFM11" s="149"/>
      <c r="EFN11" s="149"/>
      <c r="EFO11" s="149"/>
      <c r="EFP11" s="149"/>
      <c r="EFQ11" s="149"/>
      <c r="EFR11" s="149"/>
      <c r="EFS11" s="149"/>
      <c r="EFT11" s="149"/>
      <c r="EFU11" s="149"/>
      <c r="EFV11" s="149"/>
      <c r="EFW11" s="149"/>
      <c r="EFX11" s="149"/>
      <c r="EFY11" s="149"/>
      <c r="EFZ11" s="149"/>
      <c r="EGA11" s="149"/>
      <c r="EGB11" s="149"/>
      <c r="EGC11" s="149"/>
      <c r="EGD11" s="149"/>
      <c r="EGE11" s="149"/>
      <c r="EGF11" s="149"/>
      <c r="EGG11" s="149"/>
      <c r="EGH11" s="149"/>
      <c r="EGI11" s="149"/>
      <c r="EGJ11" s="149"/>
      <c r="EGK11" s="149"/>
      <c r="EGL11" s="149"/>
      <c r="EGM11" s="149"/>
      <c r="EGN11" s="149"/>
      <c r="EGO11" s="149"/>
      <c r="EGP11" s="149"/>
      <c r="EGQ11" s="149"/>
      <c r="EGR11" s="149"/>
      <c r="EGS11" s="149"/>
      <c r="EGT11" s="149"/>
      <c r="EGU11" s="149"/>
      <c r="EGV11" s="149"/>
      <c r="EGW11" s="149"/>
      <c r="EGX11" s="149"/>
      <c r="EGY11" s="149"/>
      <c r="EGZ11" s="149"/>
      <c r="EHA11" s="149"/>
      <c r="EHB11" s="149"/>
      <c r="EHC11" s="149"/>
      <c r="EHD11" s="149"/>
      <c r="EHE11" s="149"/>
      <c r="EHF11" s="149"/>
      <c r="EHG11" s="149"/>
      <c r="EHH11" s="149"/>
      <c r="EHI11" s="149"/>
      <c r="EHJ11" s="149"/>
      <c r="EHK11" s="149"/>
      <c r="EHL11" s="149"/>
      <c r="EHM11" s="149"/>
      <c r="EHN11" s="149"/>
      <c r="EHO11" s="149"/>
      <c r="EHP11" s="149"/>
      <c r="EHQ11" s="149"/>
      <c r="EHR11" s="149"/>
      <c r="EHS11" s="149"/>
      <c r="EHT11" s="149"/>
      <c r="EHU11" s="149"/>
      <c r="EHV11" s="149"/>
      <c r="EHW11" s="149"/>
      <c r="EHX11" s="149"/>
      <c r="EHY11" s="149"/>
      <c r="EHZ11" s="149"/>
      <c r="EIA11" s="149"/>
      <c r="EIB11" s="149"/>
      <c r="EIC11" s="149"/>
      <c r="EID11" s="149"/>
      <c r="EIE11" s="149"/>
      <c r="EIF11" s="149"/>
      <c r="EIG11" s="149"/>
      <c r="EIH11" s="149"/>
      <c r="EII11" s="149"/>
      <c r="EIJ11" s="149"/>
      <c r="EIK11" s="149"/>
      <c r="EIL11" s="149"/>
      <c r="EIM11" s="149"/>
      <c r="EIN11" s="149"/>
      <c r="EIO11" s="149"/>
      <c r="EIP11" s="149"/>
      <c r="EIQ11" s="149"/>
      <c r="EIR11" s="149"/>
      <c r="EIS11" s="149"/>
      <c r="EIT11" s="149"/>
      <c r="EIU11" s="149"/>
      <c r="EIV11" s="149"/>
      <c r="EIW11" s="149"/>
      <c r="EIX11" s="149"/>
      <c r="EIY11" s="149"/>
      <c r="EIZ11" s="149"/>
      <c r="EJA11" s="149"/>
      <c r="EJB11" s="149"/>
      <c r="EJC11" s="149"/>
      <c r="EJD11" s="149"/>
      <c r="EJE11" s="149"/>
      <c r="EJF11" s="149"/>
      <c r="EJG11" s="149"/>
      <c r="EJH11" s="149"/>
      <c r="EJI11" s="149"/>
      <c r="EJJ11" s="149"/>
      <c r="EJK11" s="149"/>
      <c r="EJL11" s="149"/>
      <c r="EJM11" s="149"/>
      <c r="EJN11" s="149"/>
      <c r="EJO11" s="149"/>
      <c r="EJP11" s="149"/>
      <c r="EJQ11" s="149"/>
      <c r="EJR11" s="149"/>
      <c r="EJS11" s="149"/>
      <c r="EJT11" s="149"/>
      <c r="EJU11" s="149"/>
      <c r="EJV11" s="149"/>
      <c r="EJW11" s="149"/>
      <c r="EJX11" s="149"/>
      <c r="EJY11" s="149"/>
      <c r="EJZ11" s="149"/>
      <c r="EKA11" s="149"/>
      <c r="EKB11" s="149"/>
      <c r="EKC11" s="149"/>
      <c r="EKD11" s="149"/>
      <c r="EKE11" s="149"/>
      <c r="EKF11" s="149"/>
      <c r="EKG11" s="149"/>
      <c r="EKH11" s="149"/>
      <c r="EKI11" s="149"/>
      <c r="EKJ11" s="149"/>
      <c r="EKK11" s="149"/>
      <c r="EKL11" s="149"/>
      <c r="EKM11" s="149"/>
      <c r="EKN11" s="149"/>
      <c r="EKO11" s="149"/>
      <c r="EKP11" s="149"/>
      <c r="EKQ11" s="149"/>
      <c r="EKR11" s="149"/>
      <c r="EKS11" s="149"/>
      <c r="EKT11" s="149"/>
      <c r="EKU11" s="149"/>
      <c r="EKV11" s="149"/>
      <c r="EKW11" s="149"/>
      <c r="EKX11" s="149"/>
      <c r="EKY11" s="149"/>
      <c r="EKZ11" s="149"/>
      <c r="ELA11" s="149"/>
      <c r="ELB11" s="149"/>
      <c r="ELC11" s="149"/>
      <c r="ELD11" s="149"/>
      <c r="ELE11" s="149"/>
      <c r="ELF11" s="149"/>
      <c r="ELG11" s="149"/>
      <c r="ELH11" s="149"/>
      <c r="ELI11" s="149"/>
      <c r="ELJ11" s="149"/>
      <c r="ELK11" s="149"/>
      <c r="ELL11" s="149"/>
      <c r="ELM11" s="149"/>
      <c r="ELN11" s="149"/>
      <c r="ELO11" s="149"/>
      <c r="ELP11" s="149"/>
      <c r="ELQ11" s="149"/>
      <c r="ELR11" s="149"/>
      <c r="ELS11" s="149"/>
      <c r="ELT11" s="149"/>
      <c r="ELU11" s="149"/>
      <c r="ELV11" s="149"/>
      <c r="ELW11" s="149"/>
      <c r="ELX11" s="149"/>
      <c r="ELY11" s="149"/>
      <c r="ELZ11" s="149"/>
      <c r="EMA11" s="149"/>
      <c r="EMB11" s="149"/>
      <c r="EMC11" s="149"/>
      <c r="EMD11" s="149"/>
      <c r="EME11" s="149"/>
      <c r="EMF11" s="149"/>
      <c r="EMG11" s="149"/>
      <c r="EMH11" s="149"/>
      <c r="EMI11" s="149"/>
      <c r="EMJ11" s="149"/>
      <c r="EMK11" s="149"/>
      <c r="EML11" s="149"/>
      <c r="EMM11" s="149"/>
      <c r="EMN11" s="149"/>
      <c r="EMO11" s="149"/>
      <c r="EMP11" s="149"/>
      <c r="EMQ11" s="149"/>
      <c r="EMR11" s="149"/>
      <c r="EMS11" s="149"/>
      <c r="EMT11" s="149"/>
      <c r="EMU11" s="149"/>
      <c r="EMV11" s="149"/>
      <c r="EMW11" s="149"/>
      <c r="EMX11" s="149"/>
      <c r="EMY11" s="149"/>
      <c r="EMZ11" s="149"/>
      <c r="ENA11" s="149"/>
      <c r="ENB11" s="149"/>
      <c r="ENC11" s="149"/>
      <c r="END11" s="149"/>
      <c r="ENE11" s="149"/>
      <c r="ENF11" s="149"/>
      <c r="ENG11" s="149"/>
      <c r="ENH11" s="149"/>
      <c r="ENI11" s="149"/>
      <c r="ENJ11" s="149"/>
      <c r="ENK11" s="149"/>
      <c r="ENL11" s="149"/>
      <c r="ENM11" s="149"/>
      <c r="ENN11" s="149"/>
      <c r="ENO11" s="149"/>
      <c r="ENP11" s="149"/>
      <c r="ENQ11" s="149"/>
      <c r="ENR11" s="149"/>
      <c r="ENS11" s="149"/>
      <c r="ENT11" s="149"/>
      <c r="ENU11" s="149"/>
      <c r="ENV11" s="149"/>
      <c r="ENW11" s="149"/>
      <c r="ENX11" s="149"/>
      <c r="ENY11" s="149"/>
      <c r="ENZ11" s="149"/>
      <c r="EOA11" s="149"/>
      <c r="EOB11" s="149"/>
      <c r="EOC11" s="149"/>
      <c r="EOD11" s="149"/>
      <c r="EOE11" s="149"/>
      <c r="EOF11" s="149"/>
      <c r="EOG11" s="149"/>
      <c r="EOH11" s="149"/>
      <c r="EOI11" s="149"/>
      <c r="EOJ11" s="149"/>
      <c r="EOK11" s="149"/>
      <c r="EOL11" s="149"/>
      <c r="EOM11" s="149"/>
      <c r="EON11" s="149"/>
      <c r="EOO11" s="149"/>
      <c r="EOP11" s="149"/>
      <c r="EOQ11" s="149"/>
      <c r="EOR11" s="149"/>
      <c r="EOS11" s="149"/>
      <c r="EOT11" s="149"/>
      <c r="EOU11" s="149"/>
      <c r="EOV11" s="149"/>
      <c r="EOW11" s="149"/>
      <c r="EOX11" s="149"/>
      <c r="EOY11" s="149"/>
      <c r="EOZ11" s="149"/>
      <c r="EPA11" s="149"/>
      <c r="EPB11" s="149"/>
      <c r="EPC11" s="149"/>
      <c r="EPD11" s="149"/>
      <c r="EPE11" s="149"/>
      <c r="EPF11" s="149"/>
      <c r="EPG11" s="149"/>
      <c r="EPH11" s="149"/>
      <c r="EPI11" s="149"/>
      <c r="EPJ11" s="149"/>
      <c r="EPK11" s="149"/>
      <c r="EPL11" s="149"/>
      <c r="EPM11" s="149"/>
      <c r="EPN11" s="149"/>
      <c r="EPO11" s="149"/>
      <c r="EPP11" s="149"/>
      <c r="EPQ11" s="149"/>
      <c r="EPR11" s="149"/>
      <c r="EPS11" s="149"/>
      <c r="EPT11" s="149"/>
      <c r="EPU11" s="149"/>
      <c r="EPV11" s="149"/>
      <c r="EPW11" s="149"/>
      <c r="EPX11" s="149"/>
      <c r="EPY11" s="149"/>
      <c r="EPZ11" s="149"/>
      <c r="EQA11" s="149"/>
      <c r="EQB11" s="149"/>
      <c r="EQC11" s="149"/>
      <c r="EQD11" s="149"/>
      <c r="EQE11" s="149"/>
      <c r="EQF11" s="149"/>
      <c r="EQG11" s="149"/>
      <c r="EQH11" s="149"/>
      <c r="EQI11" s="149"/>
      <c r="EQJ11" s="149"/>
      <c r="EQK11" s="149"/>
      <c r="EQL11" s="149"/>
      <c r="EQM11" s="149"/>
      <c r="EQN11" s="149"/>
      <c r="EQO11" s="149"/>
      <c r="EQP11" s="149"/>
      <c r="EQQ11" s="149"/>
      <c r="EQR11" s="149"/>
      <c r="EQS11" s="149"/>
      <c r="EQT11" s="149"/>
      <c r="EQU11" s="149"/>
      <c r="EQV11" s="149"/>
      <c r="EQW11" s="149"/>
      <c r="EQX11" s="149"/>
      <c r="EQY11" s="149"/>
      <c r="EQZ11" s="149"/>
      <c r="ERA11" s="149"/>
      <c r="ERB11" s="149"/>
      <c r="ERC11" s="149"/>
      <c r="ERD11" s="149"/>
      <c r="ERE11" s="149"/>
      <c r="ERF11" s="149"/>
      <c r="ERG11" s="149"/>
      <c r="ERH11" s="149"/>
      <c r="ERI11" s="149"/>
      <c r="ERJ11" s="149"/>
      <c r="ERK11" s="149"/>
      <c r="ERL11" s="149"/>
      <c r="ERM11" s="149"/>
      <c r="ERN11" s="149"/>
      <c r="ERO11" s="149"/>
      <c r="ERP11" s="149"/>
      <c r="ERQ11" s="149"/>
      <c r="ERR11" s="149"/>
      <c r="ERS11" s="149"/>
      <c r="ERT11" s="149"/>
      <c r="ERU11" s="149"/>
      <c r="ERV11" s="149"/>
      <c r="ERW11" s="149"/>
      <c r="ERX11" s="149"/>
      <c r="ERY11" s="149"/>
      <c r="ERZ11" s="149"/>
      <c r="ESA11" s="149"/>
      <c r="ESB11" s="149"/>
      <c r="ESC11" s="149"/>
      <c r="ESD11" s="149"/>
      <c r="ESE11" s="149"/>
      <c r="ESF11" s="149"/>
      <c r="ESG11" s="149"/>
      <c r="ESH11" s="149"/>
      <c r="ESI11" s="149"/>
      <c r="ESJ11" s="149"/>
      <c r="ESK11" s="149"/>
      <c r="ESL11" s="149"/>
      <c r="ESM11" s="149"/>
      <c r="ESN11" s="149"/>
      <c r="ESO11" s="149"/>
      <c r="ESP11" s="149"/>
      <c r="ESQ11" s="149"/>
      <c r="ESR11" s="149"/>
      <c r="ESS11" s="149"/>
      <c r="EST11" s="149"/>
      <c r="ESU11" s="149"/>
      <c r="ESV11" s="149"/>
      <c r="ESW11" s="149"/>
      <c r="ESX11" s="149"/>
      <c r="ESY11" s="149"/>
      <c r="ESZ11" s="149"/>
      <c r="ETA11" s="149"/>
      <c r="ETB11" s="149"/>
      <c r="ETC11" s="149"/>
      <c r="ETD11" s="149"/>
      <c r="ETE11" s="149"/>
      <c r="ETF11" s="149"/>
      <c r="ETG11" s="149"/>
      <c r="ETH11" s="149"/>
      <c r="ETI11" s="149"/>
      <c r="ETJ11" s="149"/>
      <c r="ETK11" s="149"/>
      <c r="ETL11" s="149"/>
      <c r="ETM11" s="149"/>
      <c r="ETN11" s="149"/>
      <c r="ETO11" s="149"/>
      <c r="ETP11" s="149"/>
      <c r="ETQ11" s="149"/>
      <c r="ETR11" s="149"/>
      <c r="ETS11" s="149"/>
      <c r="ETT11" s="149"/>
      <c r="ETU11" s="149"/>
      <c r="ETV11" s="149"/>
      <c r="ETW11" s="149"/>
      <c r="ETX11" s="149"/>
      <c r="ETY11" s="149"/>
      <c r="ETZ11" s="149"/>
      <c r="EUA11" s="149"/>
      <c r="EUB11" s="149"/>
      <c r="EUC11" s="149"/>
      <c r="EUD11" s="149"/>
      <c r="EUE11" s="149"/>
      <c r="EUF11" s="149"/>
      <c r="EUG11" s="149"/>
      <c r="EUH11" s="149"/>
      <c r="EUI11" s="149"/>
      <c r="EUJ11" s="149"/>
      <c r="EUK11" s="149"/>
      <c r="EUL11" s="149"/>
      <c r="EUM11" s="149"/>
      <c r="EUN11" s="149"/>
      <c r="EUO11" s="149"/>
      <c r="EUP11" s="149"/>
      <c r="EUQ11" s="149"/>
      <c r="EUR11" s="149"/>
      <c r="EUS11" s="149"/>
      <c r="EUT11" s="149"/>
      <c r="EUU11" s="149"/>
      <c r="EUV11" s="149"/>
      <c r="EUW11" s="149"/>
      <c r="EUX11" s="149"/>
      <c r="EUY11" s="149"/>
      <c r="EUZ11" s="149"/>
      <c r="EVA11" s="149"/>
      <c r="EVB11" s="149"/>
      <c r="EVC11" s="149"/>
      <c r="EVD11" s="149"/>
      <c r="EVE11" s="149"/>
      <c r="EVF11" s="149"/>
      <c r="EVG11" s="149"/>
      <c r="EVH11" s="149"/>
      <c r="EVI11" s="149"/>
      <c r="EVJ11" s="149"/>
      <c r="EVK11" s="149"/>
      <c r="EVL11" s="149"/>
      <c r="EVM11" s="149"/>
      <c r="EVN11" s="149"/>
      <c r="EVO11" s="149"/>
      <c r="EVP11" s="149"/>
      <c r="EVQ11" s="149"/>
      <c r="EVR11" s="149"/>
      <c r="EVS11" s="149"/>
      <c r="EVT11" s="149"/>
      <c r="EVU11" s="149"/>
      <c r="EVV11" s="149"/>
      <c r="EVW11" s="149"/>
      <c r="EVX11" s="149"/>
      <c r="EVY11" s="149"/>
      <c r="EVZ11" s="149"/>
      <c r="EWA11" s="149"/>
      <c r="EWB11" s="149"/>
      <c r="EWC11" s="149"/>
      <c r="EWD11" s="149"/>
      <c r="EWE11" s="149"/>
      <c r="EWF11" s="149"/>
      <c r="EWG11" s="149"/>
      <c r="EWH11" s="149"/>
      <c r="EWI11" s="149"/>
      <c r="EWJ11" s="149"/>
      <c r="EWK11" s="149"/>
      <c r="EWL11" s="149"/>
      <c r="EWM11" s="149"/>
      <c r="EWN11" s="149"/>
      <c r="EWO11" s="149"/>
      <c r="EWP11" s="149"/>
      <c r="EWQ11" s="149"/>
      <c r="EWR11" s="149"/>
      <c r="EWS11" s="149"/>
      <c r="EWT11" s="149"/>
      <c r="EWU11" s="149"/>
      <c r="EWV11" s="149"/>
      <c r="EWW11" s="149"/>
      <c r="EWX11" s="149"/>
      <c r="EWY11" s="149"/>
      <c r="EWZ11" s="149"/>
      <c r="EXA11" s="149"/>
      <c r="EXB11" s="149"/>
      <c r="EXC11" s="149"/>
      <c r="EXD11" s="149"/>
      <c r="EXE11" s="149"/>
      <c r="EXF11" s="149"/>
      <c r="EXG11" s="149"/>
      <c r="EXH11" s="149"/>
      <c r="EXI11" s="149"/>
      <c r="EXJ11" s="149"/>
      <c r="EXK11" s="149"/>
      <c r="EXL11" s="149"/>
      <c r="EXM11" s="149"/>
      <c r="EXN11" s="149"/>
      <c r="EXO11" s="149"/>
      <c r="EXP11" s="149"/>
      <c r="EXQ11" s="149"/>
      <c r="EXR11" s="149"/>
      <c r="EXS11" s="149"/>
      <c r="EXT11" s="149"/>
      <c r="EXU11" s="149"/>
      <c r="EXV11" s="149"/>
      <c r="EXW11" s="149"/>
      <c r="EXX11" s="149"/>
      <c r="EXY11" s="149"/>
      <c r="EXZ11" s="149"/>
      <c r="EYA11" s="149"/>
      <c r="EYB11" s="149"/>
      <c r="EYC11" s="149"/>
      <c r="EYD11" s="149"/>
      <c r="EYE11" s="149"/>
      <c r="EYF11" s="149"/>
      <c r="EYG11" s="149"/>
      <c r="EYH11" s="149"/>
      <c r="EYI11" s="149"/>
      <c r="EYJ11" s="149"/>
      <c r="EYK11" s="149"/>
      <c r="EYL11" s="149"/>
      <c r="EYM11" s="149"/>
      <c r="EYN11" s="149"/>
      <c r="EYO11" s="149"/>
      <c r="EYP11" s="149"/>
      <c r="EYQ11" s="149"/>
      <c r="EYR11" s="149"/>
      <c r="EYS11" s="149"/>
      <c r="EYT11" s="149"/>
      <c r="EYU11" s="149"/>
      <c r="EYV11" s="149"/>
      <c r="EYW11" s="149"/>
      <c r="EYX11" s="149"/>
      <c r="EYY11" s="149"/>
      <c r="EYZ11" s="149"/>
      <c r="EZA11" s="149"/>
      <c r="EZB11" s="149"/>
      <c r="EZC11" s="149"/>
      <c r="EZD11" s="149"/>
      <c r="EZE11" s="149"/>
      <c r="EZF11" s="149"/>
      <c r="EZG11" s="149"/>
      <c r="EZH11" s="149"/>
      <c r="EZI11" s="149"/>
      <c r="EZJ11" s="149"/>
      <c r="EZK11" s="149"/>
      <c r="EZL11" s="149"/>
      <c r="EZM11" s="149"/>
      <c r="EZN11" s="149"/>
      <c r="EZO11" s="149"/>
      <c r="EZP11" s="149"/>
      <c r="EZQ11" s="149"/>
      <c r="EZR11" s="149"/>
      <c r="EZS11" s="149"/>
      <c r="EZT11" s="149"/>
      <c r="EZU11" s="149"/>
      <c r="EZV11" s="149"/>
      <c r="EZW11" s="149"/>
      <c r="EZX11" s="149"/>
      <c r="EZY11" s="149"/>
      <c r="EZZ11" s="149"/>
      <c r="FAA11" s="149"/>
      <c r="FAB11" s="149"/>
      <c r="FAC11" s="149"/>
      <c r="FAD11" s="149"/>
      <c r="FAE11" s="149"/>
      <c r="FAF11" s="149"/>
      <c r="FAG11" s="149"/>
      <c r="FAH11" s="149"/>
      <c r="FAI11" s="149"/>
      <c r="FAJ11" s="149"/>
      <c r="FAK11" s="149"/>
      <c r="FAL11" s="149"/>
      <c r="FAM11" s="149"/>
      <c r="FAN11" s="149"/>
      <c r="FAO11" s="149"/>
      <c r="FAP11" s="149"/>
      <c r="FAQ11" s="149"/>
      <c r="FAR11" s="149"/>
      <c r="FAS11" s="149"/>
      <c r="FAT11" s="149"/>
      <c r="FAU11" s="149"/>
      <c r="FAV11" s="149"/>
      <c r="FAW11" s="149"/>
      <c r="FAX11" s="149"/>
      <c r="FAY11" s="149"/>
      <c r="FAZ11" s="149"/>
      <c r="FBA11" s="149"/>
      <c r="FBB11" s="149"/>
      <c r="FBC11" s="149"/>
      <c r="FBD11" s="149"/>
      <c r="FBE11" s="149"/>
      <c r="FBF11" s="149"/>
      <c r="FBG11" s="149"/>
      <c r="FBH11" s="149"/>
      <c r="FBI11" s="149"/>
      <c r="FBJ11" s="149"/>
      <c r="FBK11" s="149"/>
      <c r="FBL11" s="149"/>
      <c r="FBM11" s="149"/>
      <c r="FBN11" s="149"/>
      <c r="FBO11" s="149"/>
      <c r="FBP11" s="149"/>
      <c r="FBQ11" s="149"/>
      <c r="FBR11" s="149"/>
      <c r="FBS11" s="149"/>
      <c r="FBT11" s="149"/>
      <c r="FBU11" s="149"/>
      <c r="FBV11" s="149"/>
      <c r="FBW11" s="149"/>
      <c r="FBX11" s="149"/>
      <c r="FBY11" s="149"/>
      <c r="FBZ11" s="149"/>
      <c r="FCA11" s="149"/>
      <c r="FCB11" s="149"/>
      <c r="FCC11" s="149"/>
      <c r="FCD11" s="149"/>
      <c r="FCE11" s="149"/>
      <c r="FCF11" s="149"/>
      <c r="FCG11" s="149"/>
      <c r="FCH11" s="149"/>
      <c r="FCI11" s="149"/>
      <c r="FCJ11" s="149"/>
      <c r="FCK11" s="149"/>
      <c r="FCL11" s="149"/>
      <c r="FCM11" s="149"/>
      <c r="FCN11" s="149"/>
      <c r="FCO11" s="149"/>
      <c r="FCP11" s="149"/>
      <c r="FCQ11" s="149"/>
      <c r="FCR11" s="149"/>
      <c r="FCS11" s="149"/>
      <c r="FCT11" s="149"/>
      <c r="FCU11" s="149"/>
      <c r="FCV11" s="149"/>
      <c r="FCW11" s="149"/>
      <c r="FCX11" s="149"/>
      <c r="FCY11" s="149"/>
      <c r="FCZ11" s="149"/>
      <c r="FDA11" s="149"/>
      <c r="FDB11" s="149"/>
      <c r="FDC11" s="149"/>
      <c r="FDD11" s="149"/>
      <c r="FDE11" s="149"/>
      <c r="FDF11" s="149"/>
      <c r="FDG11" s="149"/>
      <c r="FDH11" s="149"/>
      <c r="FDI11" s="149"/>
      <c r="FDJ11" s="149"/>
      <c r="FDK11" s="149"/>
      <c r="FDL11" s="149"/>
      <c r="FDM11" s="149"/>
      <c r="FDN11" s="149"/>
      <c r="FDO11" s="149"/>
      <c r="FDP11" s="149"/>
      <c r="FDQ11" s="149"/>
      <c r="FDR11" s="149"/>
      <c r="FDS11" s="149"/>
      <c r="FDT11" s="149"/>
      <c r="FDU11" s="149"/>
      <c r="FDV11" s="149"/>
      <c r="FDW11" s="149"/>
      <c r="FDX11" s="149"/>
      <c r="FDY11" s="149"/>
      <c r="FDZ11" s="149"/>
      <c r="FEA11" s="149"/>
      <c r="FEB11" s="149"/>
      <c r="FEC11" s="149"/>
      <c r="FED11" s="149"/>
      <c r="FEE11" s="149"/>
      <c r="FEF11" s="149"/>
      <c r="FEG11" s="149"/>
      <c r="FEH11" s="149"/>
      <c r="FEI11" s="149"/>
      <c r="FEJ11" s="149"/>
      <c r="FEK11" s="149"/>
      <c r="FEL11" s="149"/>
      <c r="FEM11" s="149"/>
      <c r="FEN11" s="149"/>
      <c r="FEO11" s="149"/>
      <c r="FEP11" s="149"/>
      <c r="FEQ11" s="149"/>
      <c r="FER11" s="149"/>
      <c r="FES11" s="149"/>
      <c r="FET11" s="149"/>
      <c r="FEU11" s="149"/>
      <c r="FEV11" s="149"/>
      <c r="FEW11" s="149"/>
      <c r="FEX11" s="149"/>
      <c r="FEY11" s="149"/>
      <c r="FEZ11" s="149"/>
      <c r="FFA11" s="149"/>
      <c r="FFB11" s="149"/>
      <c r="FFC11" s="149"/>
      <c r="FFD11" s="149"/>
      <c r="FFE11" s="149"/>
      <c r="FFF11" s="149"/>
      <c r="FFG11" s="149"/>
      <c r="FFH11" s="149"/>
      <c r="FFI11" s="149"/>
      <c r="FFJ11" s="149"/>
      <c r="FFK11" s="149"/>
      <c r="FFL11" s="149"/>
      <c r="FFM11" s="149"/>
      <c r="FFN11" s="149"/>
      <c r="FFO11" s="149"/>
      <c r="FFP11" s="149"/>
      <c r="FFQ11" s="149"/>
      <c r="FFR11" s="149"/>
      <c r="FFS11" s="149"/>
      <c r="FFT11" s="149"/>
      <c r="FFU11" s="149"/>
      <c r="FFV11" s="149"/>
      <c r="FFW11" s="149"/>
      <c r="FFX11" s="149"/>
      <c r="FFY11" s="149"/>
      <c r="FFZ11" s="149"/>
      <c r="FGA11" s="149"/>
      <c r="FGB11" s="149"/>
      <c r="FGC11" s="149"/>
      <c r="FGD11" s="149"/>
      <c r="FGE11" s="149"/>
      <c r="FGF11" s="149"/>
      <c r="FGG11" s="149"/>
      <c r="FGH11" s="149"/>
      <c r="FGI11" s="149"/>
      <c r="FGJ11" s="149"/>
      <c r="FGK11" s="149"/>
      <c r="FGL11" s="149"/>
      <c r="FGM11" s="149"/>
      <c r="FGN11" s="149"/>
      <c r="FGO11" s="149"/>
      <c r="FGP11" s="149"/>
      <c r="FGQ11" s="149"/>
      <c r="FGR11" s="149"/>
      <c r="FGS11" s="149"/>
      <c r="FGT11" s="149"/>
      <c r="FGU11" s="149"/>
      <c r="FGV11" s="149"/>
      <c r="FGW11" s="149"/>
      <c r="FGX11" s="149"/>
      <c r="FGY11" s="149"/>
      <c r="FGZ11" s="149"/>
      <c r="FHA11" s="149"/>
      <c r="FHB11" s="149"/>
      <c r="FHC11" s="149"/>
      <c r="FHD11" s="149"/>
      <c r="FHE11" s="149"/>
      <c r="FHF11" s="149"/>
      <c r="FHG11" s="149"/>
      <c r="FHH11" s="149"/>
      <c r="FHI11" s="149"/>
      <c r="FHJ11" s="149"/>
      <c r="FHK11" s="149"/>
      <c r="FHL11" s="149"/>
      <c r="FHM11" s="149"/>
      <c r="FHN11" s="149"/>
      <c r="FHO11" s="149"/>
      <c r="FHP11" s="149"/>
      <c r="FHQ11" s="149"/>
      <c r="FHR11" s="149"/>
      <c r="FHS11" s="149"/>
      <c r="FHT11" s="149"/>
      <c r="FHU11" s="149"/>
      <c r="FHV11" s="149"/>
      <c r="FHW11" s="149"/>
      <c r="FHX11" s="149"/>
      <c r="FHY11" s="149"/>
      <c r="FHZ11" s="149"/>
      <c r="FIA11" s="149"/>
      <c r="FIB11" s="149"/>
      <c r="FIC11" s="149"/>
      <c r="FID11" s="149"/>
      <c r="FIE11" s="149"/>
      <c r="FIF11" s="149"/>
      <c r="FIG11" s="149"/>
      <c r="FIH11" s="149"/>
      <c r="FII11" s="149"/>
      <c r="FIJ11" s="149"/>
      <c r="FIK11" s="149"/>
      <c r="FIL11" s="149"/>
      <c r="FIM11" s="149"/>
      <c r="FIN11" s="149"/>
      <c r="FIO11" s="149"/>
      <c r="FIP11" s="149"/>
      <c r="FIQ11" s="149"/>
      <c r="FIR11" s="149"/>
      <c r="FIS11" s="149"/>
      <c r="FIT11" s="149"/>
      <c r="FIU11" s="149"/>
      <c r="FIV11" s="149"/>
      <c r="FIW11" s="149"/>
      <c r="FIX11" s="149"/>
      <c r="FIY11" s="149"/>
      <c r="FIZ11" s="149"/>
      <c r="FJA11" s="149"/>
      <c r="FJB11" s="149"/>
      <c r="FJC11" s="149"/>
      <c r="FJD11" s="149"/>
      <c r="FJE11" s="149"/>
      <c r="FJF11" s="149"/>
      <c r="FJG11" s="149"/>
      <c r="FJH11" s="149"/>
      <c r="FJI11" s="149"/>
      <c r="FJJ11" s="149"/>
      <c r="FJK11" s="149"/>
      <c r="FJL11" s="149"/>
      <c r="FJM11" s="149"/>
      <c r="FJN11" s="149"/>
      <c r="FJO11" s="149"/>
      <c r="FJP11" s="149"/>
      <c r="FJQ11" s="149"/>
      <c r="FJR11" s="149"/>
      <c r="FJS11" s="149"/>
      <c r="FJT11" s="149"/>
      <c r="FJU11" s="149"/>
      <c r="FJV11" s="149"/>
      <c r="FJW11" s="149"/>
      <c r="FJX11" s="149"/>
      <c r="FJY11" s="149"/>
      <c r="FJZ11" s="149"/>
      <c r="FKA11" s="149"/>
      <c r="FKB11" s="149"/>
      <c r="FKC11" s="149"/>
      <c r="FKD11" s="149"/>
      <c r="FKE11" s="149"/>
      <c r="FKF11" s="149"/>
      <c r="FKG11" s="149"/>
      <c r="FKH11" s="149"/>
      <c r="FKI11" s="149"/>
      <c r="FKJ11" s="149"/>
      <c r="FKK11" s="149"/>
      <c r="FKL11" s="149"/>
      <c r="FKM11" s="149"/>
      <c r="FKN11" s="149"/>
      <c r="FKO11" s="149"/>
      <c r="FKP11" s="149"/>
      <c r="FKQ11" s="149"/>
      <c r="FKR11" s="149"/>
      <c r="FKS11" s="149"/>
      <c r="FKT11" s="149"/>
      <c r="FKU11" s="149"/>
      <c r="FKV11" s="149"/>
      <c r="FKW11" s="149"/>
      <c r="FKX11" s="149"/>
      <c r="FKY11" s="149"/>
      <c r="FKZ11" s="149"/>
      <c r="FLA11" s="149"/>
      <c r="FLB11" s="149"/>
      <c r="FLC11" s="149"/>
      <c r="FLD11" s="149"/>
      <c r="FLE11" s="149"/>
      <c r="FLF11" s="149"/>
      <c r="FLG11" s="149"/>
      <c r="FLH11" s="149"/>
      <c r="FLI11" s="149"/>
      <c r="FLJ11" s="149"/>
      <c r="FLK11" s="149"/>
      <c r="FLL11" s="149"/>
      <c r="FLM11" s="149"/>
      <c r="FLN11" s="149"/>
      <c r="FLO11" s="149"/>
      <c r="FLP11" s="149"/>
      <c r="FLQ11" s="149"/>
      <c r="FLR11" s="149"/>
      <c r="FLS11" s="149"/>
      <c r="FLT11" s="149"/>
      <c r="FLU11" s="149"/>
      <c r="FLV11" s="149"/>
      <c r="FLW11" s="149"/>
      <c r="FLX11" s="149"/>
      <c r="FLY11" s="149"/>
      <c r="FLZ11" s="149"/>
      <c r="FMA11" s="149"/>
      <c r="FMB11" s="149"/>
      <c r="FMC11" s="149"/>
      <c r="FMD11" s="149"/>
      <c r="FME11" s="149"/>
      <c r="FMF11" s="149"/>
      <c r="FMG11" s="149"/>
      <c r="FMH11" s="149"/>
      <c r="FMI11" s="149"/>
      <c r="FMJ11" s="149"/>
      <c r="FMK11" s="149"/>
      <c r="FML11" s="149"/>
      <c r="FMM11" s="149"/>
      <c r="FMN11" s="149"/>
      <c r="FMO11" s="149"/>
      <c r="FMP11" s="149"/>
      <c r="FMQ11" s="149"/>
      <c r="FMR11" s="149"/>
      <c r="FMS11" s="149"/>
      <c r="FMT11" s="149"/>
      <c r="FMU11" s="149"/>
      <c r="FMV11" s="149"/>
      <c r="FMW11" s="149"/>
      <c r="FMX11" s="149"/>
      <c r="FMY11" s="149"/>
      <c r="FMZ11" s="149"/>
      <c r="FNA11" s="149"/>
      <c r="FNB11" s="149"/>
      <c r="FNC11" s="149"/>
      <c r="FND11" s="149"/>
      <c r="FNE11" s="149"/>
      <c r="FNF11" s="149"/>
      <c r="FNG11" s="149"/>
      <c r="FNH11" s="149"/>
      <c r="FNI11" s="149"/>
      <c r="FNJ11" s="149"/>
      <c r="FNK11" s="149"/>
      <c r="FNL11" s="149"/>
      <c r="FNM11" s="149"/>
      <c r="FNN11" s="149"/>
      <c r="FNO11" s="149"/>
      <c r="FNP11" s="149"/>
      <c r="FNQ11" s="149"/>
      <c r="FNR11" s="149"/>
      <c r="FNS11" s="149"/>
      <c r="FNT11" s="149"/>
      <c r="FNU11" s="149"/>
      <c r="FNV11" s="149"/>
      <c r="FNW11" s="149"/>
      <c r="FNX11" s="149"/>
      <c r="FNY11" s="149"/>
      <c r="FNZ11" s="149"/>
      <c r="FOA11" s="149"/>
      <c r="FOB11" s="149"/>
      <c r="FOC11" s="149"/>
      <c r="FOD11" s="149"/>
      <c r="FOE11" s="149"/>
      <c r="FOF11" s="149"/>
      <c r="FOG11" s="149"/>
      <c r="FOH11" s="149"/>
      <c r="FOI11" s="149"/>
      <c r="FOJ11" s="149"/>
      <c r="FOK11" s="149"/>
      <c r="FOL11" s="149"/>
      <c r="FOM11" s="149"/>
      <c r="FON11" s="149"/>
      <c r="FOO11" s="149"/>
      <c r="FOP11" s="149"/>
      <c r="FOQ11" s="149"/>
      <c r="FOR11" s="149"/>
      <c r="FOS11" s="149"/>
      <c r="FOT11" s="149"/>
      <c r="FOU11" s="149"/>
      <c r="FOV11" s="149"/>
      <c r="FOW11" s="149"/>
      <c r="FOX11" s="149"/>
      <c r="FOY11" s="149"/>
      <c r="FOZ11" s="149"/>
      <c r="FPA11" s="149"/>
      <c r="FPB11" s="149"/>
      <c r="FPC11" s="149"/>
      <c r="FPD11" s="149"/>
      <c r="FPE11" s="149"/>
      <c r="FPF11" s="149"/>
      <c r="FPG11" s="149"/>
      <c r="FPH11" s="149"/>
      <c r="FPI11" s="149"/>
      <c r="FPJ11" s="149"/>
      <c r="FPK11" s="149"/>
      <c r="FPL11" s="149"/>
      <c r="FPM11" s="149"/>
      <c r="FPN11" s="149"/>
      <c r="FPO11" s="149"/>
      <c r="FPP11" s="149"/>
      <c r="FPQ11" s="149"/>
      <c r="FPR11" s="149"/>
      <c r="FPS11" s="149"/>
      <c r="FPT11" s="149"/>
      <c r="FPU11" s="149"/>
      <c r="FPV11" s="149"/>
      <c r="FPW11" s="149"/>
      <c r="FPX11" s="149"/>
      <c r="FPY11" s="149"/>
      <c r="FPZ11" s="149"/>
      <c r="FQA11" s="149"/>
      <c r="FQB11" s="149"/>
      <c r="FQC11" s="149"/>
      <c r="FQD11" s="149"/>
      <c r="FQE11" s="149"/>
      <c r="FQF11" s="149"/>
      <c r="FQG11" s="149"/>
      <c r="FQH11" s="149"/>
      <c r="FQI11" s="149"/>
      <c r="FQJ11" s="149"/>
      <c r="FQK11" s="149"/>
      <c r="FQL11" s="149"/>
      <c r="FQM11" s="149"/>
      <c r="FQN11" s="149"/>
      <c r="FQO11" s="149"/>
      <c r="FQP11" s="149"/>
      <c r="FQQ11" s="149"/>
      <c r="FQR11" s="149"/>
      <c r="FQS11" s="149"/>
      <c r="FQT11" s="149"/>
      <c r="FQU11" s="149"/>
      <c r="FQV11" s="149"/>
      <c r="FQW11" s="149"/>
      <c r="FQX11" s="149"/>
      <c r="FQY11" s="149"/>
      <c r="FQZ11" s="149"/>
      <c r="FRA11" s="149"/>
      <c r="FRB11" s="149"/>
      <c r="FRC11" s="149"/>
      <c r="FRD11" s="149"/>
      <c r="FRE11" s="149"/>
      <c r="FRF11" s="149"/>
      <c r="FRG11" s="149"/>
      <c r="FRH11" s="149"/>
      <c r="FRI11" s="149"/>
      <c r="FRJ11" s="149"/>
      <c r="FRK11" s="149"/>
      <c r="FRL11" s="149"/>
      <c r="FRM11" s="149"/>
      <c r="FRN11" s="149"/>
      <c r="FRO11" s="149"/>
      <c r="FRP11" s="149"/>
      <c r="FRQ11" s="149"/>
      <c r="FRR11" s="149"/>
      <c r="FRS11" s="149"/>
      <c r="FRT11" s="149"/>
      <c r="FRU11" s="149"/>
      <c r="FRV11" s="149"/>
      <c r="FRW11" s="149"/>
      <c r="FRX11" s="149"/>
      <c r="FRY11" s="149"/>
      <c r="FRZ11" s="149"/>
      <c r="FSA11" s="149"/>
      <c r="FSB11" s="149"/>
      <c r="FSC11" s="149"/>
      <c r="FSD11" s="149"/>
      <c r="FSE11" s="149"/>
      <c r="FSF11" s="149"/>
      <c r="FSG11" s="149"/>
      <c r="FSH11" s="149"/>
      <c r="FSI11" s="149"/>
      <c r="FSJ11" s="149"/>
      <c r="FSK11" s="149"/>
      <c r="FSL11" s="149"/>
      <c r="FSM11" s="149"/>
      <c r="FSN11" s="149"/>
      <c r="FSO11" s="149"/>
      <c r="FSP11" s="149"/>
      <c r="FSQ11" s="149"/>
      <c r="FSR11" s="149"/>
      <c r="FSS11" s="149"/>
      <c r="FST11" s="149"/>
      <c r="FSU11" s="149"/>
      <c r="FSV11" s="149"/>
      <c r="FSW11" s="149"/>
      <c r="FSX11" s="149"/>
      <c r="FSY11" s="149"/>
      <c r="FSZ11" s="149"/>
      <c r="FTA11" s="149"/>
      <c r="FTB11" s="149"/>
      <c r="FTC11" s="149"/>
      <c r="FTD11" s="149"/>
      <c r="FTE11" s="149"/>
      <c r="FTF11" s="149"/>
      <c r="FTG11" s="149"/>
      <c r="FTH11" s="149"/>
      <c r="FTI11" s="149"/>
      <c r="FTJ11" s="149"/>
      <c r="FTK11" s="149"/>
      <c r="FTL11" s="149"/>
      <c r="FTM11" s="149"/>
      <c r="FTN11" s="149"/>
      <c r="FTO11" s="149"/>
      <c r="FTP11" s="149"/>
      <c r="FTQ11" s="149"/>
      <c r="FTR11" s="149"/>
      <c r="FTS11" s="149"/>
      <c r="FTT11" s="149"/>
      <c r="FTU11" s="149"/>
      <c r="FTV11" s="149"/>
      <c r="FTW11" s="149"/>
      <c r="FTX11" s="149"/>
      <c r="FTY11" s="149"/>
      <c r="FTZ11" s="149"/>
      <c r="FUA11" s="149"/>
      <c r="FUB11" s="149"/>
      <c r="FUC11" s="149"/>
      <c r="FUD11" s="149"/>
      <c r="FUE11" s="149"/>
      <c r="FUF11" s="149"/>
      <c r="FUG11" s="149"/>
      <c r="FUH11" s="149"/>
      <c r="FUI11" s="149"/>
      <c r="FUJ11" s="149"/>
      <c r="FUK11" s="149"/>
      <c r="FUL11" s="149"/>
      <c r="FUM11" s="149"/>
      <c r="FUN11" s="149"/>
      <c r="FUO11" s="149"/>
      <c r="FUP11" s="149"/>
      <c r="FUQ11" s="149"/>
      <c r="FUR11" s="149"/>
      <c r="FUS11" s="149"/>
      <c r="FUT11" s="149"/>
      <c r="FUU11" s="149"/>
      <c r="FUV11" s="149"/>
      <c r="FUW11" s="149"/>
      <c r="FUX11" s="149"/>
      <c r="FUY11" s="149"/>
      <c r="FUZ11" s="149"/>
      <c r="FVA11" s="149"/>
      <c r="FVB11" s="149"/>
      <c r="FVC11" s="149"/>
      <c r="FVD11" s="149"/>
      <c r="FVE11" s="149"/>
      <c r="FVF11" s="149"/>
      <c r="FVG11" s="149"/>
      <c r="FVH11" s="149"/>
      <c r="FVI11" s="149"/>
      <c r="FVJ11" s="149"/>
      <c r="FVK11" s="149"/>
      <c r="FVL11" s="149"/>
      <c r="FVM11" s="149"/>
      <c r="FVN11" s="149"/>
      <c r="FVO11" s="149"/>
      <c r="FVP11" s="149"/>
      <c r="FVQ11" s="149"/>
      <c r="FVR11" s="149"/>
      <c r="FVS11" s="149"/>
      <c r="FVT11" s="149"/>
      <c r="FVU11" s="149"/>
      <c r="FVV11" s="149"/>
      <c r="FVW11" s="149"/>
      <c r="FVX11" s="149"/>
      <c r="FVY11" s="149"/>
      <c r="FVZ11" s="149"/>
      <c r="FWA11" s="149"/>
      <c r="FWB11" s="149"/>
      <c r="FWC11" s="149"/>
      <c r="FWD11" s="149"/>
      <c r="FWE11" s="149"/>
      <c r="FWF11" s="149"/>
      <c r="FWG11" s="149"/>
      <c r="FWH11" s="149"/>
      <c r="FWI11" s="149"/>
      <c r="FWJ11" s="149"/>
      <c r="FWK11" s="149"/>
      <c r="FWL11" s="149"/>
      <c r="FWM11" s="149"/>
      <c r="FWN11" s="149"/>
      <c r="FWO11" s="149"/>
      <c r="FWP11" s="149"/>
      <c r="FWQ11" s="149"/>
      <c r="FWR11" s="149"/>
      <c r="FWS11" s="149"/>
      <c r="FWT11" s="149"/>
      <c r="FWU11" s="149"/>
      <c r="FWV11" s="149"/>
      <c r="FWW11" s="149"/>
      <c r="FWX11" s="149"/>
      <c r="FWY11" s="149"/>
      <c r="FWZ11" s="149"/>
      <c r="FXA11" s="149"/>
      <c r="FXB11" s="149"/>
      <c r="FXC11" s="149"/>
      <c r="FXD11" s="149"/>
      <c r="FXE11" s="149"/>
      <c r="FXF11" s="149"/>
      <c r="FXG11" s="149"/>
      <c r="FXH11" s="149"/>
      <c r="FXI11" s="149"/>
      <c r="FXJ11" s="149"/>
      <c r="FXK11" s="149"/>
      <c r="FXL11" s="149"/>
      <c r="FXM11" s="149"/>
      <c r="FXN11" s="149"/>
      <c r="FXO11" s="149"/>
      <c r="FXP11" s="149"/>
      <c r="FXQ11" s="149"/>
      <c r="FXR11" s="149"/>
      <c r="FXS11" s="149"/>
      <c r="FXT11" s="149"/>
      <c r="FXU11" s="149"/>
      <c r="FXV11" s="149"/>
      <c r="FXW11" s="149"/>
      <c r="FXX11" s="149"/>
      <c r="FXY11" s="149"/>
      <c r="FXZ11" s="149"/>
      <c r="FYA11" s="149"/>
      <c r="FYB11" s="149"/>
      <c r="FYC11" s="149"/>
      <c r="FYD11" s="149"/>
      <c r="FYE11" s="149"/>
      <c r="FYF11" s="149"/>
      <c r="FYG11" s="149"/>
      <c r="FYH11" s="149"/>
      <c r="FYI11" s="149"/>
      <c r="FYJ11" s="149"/>
      <c r="FYK11" s="149"/>
      <c r="FYL11" s="149"/>
      <c r="FYM11" s="149"/>
      <c r="FYN11" s="149"/>
      <c r="FYO11" s="149"/>
      <c r="FYP11" s="149"/>
      <c r="FYQ11" s="149"/>
      <c r="FYR11" s="149"/>
      <c r="FYS11" s="149"/>
      <c r="FYT11" s="149"/>
      <c r="FYU11" s="149"/>
      <c r="FYV11" s="149"/>
      <c r="FYW11" s="149"/>
      <c r="FYX11" s="149"/>
      <c r="FYY11" s="149"/>
      <c r="FYZ11" s="149"/>
      <c r="FZA11" s="149"/>
      <c r="FZB11" s="149"/>
      <c r="FZC11" s="149"/>
      <c r="FZD11" s="149"/>
      <c r="FZE11" s="149"/>
      <c r="FZF11" s="149"/>
      <c r="FZG11" s="149"/>
      <c r="FZH11" s="149"/>
      <c r="FZI11" s="149"/>
      <c r="FZJ11" s="149"/>
      <c r="FZK11" s="149"/>
      <c r="FZL11" s="149"/>
      <c r="FZM11" s="149"/>
      <c r="FZN11" s="149"/>
      <c r="FZO11" s="149"/>
      <c r="FZP11" s="149"/>
      <c r="FZQ11" s="149"/>
      <c r="FZR11" s="149"/>
      <c r="FZS11" s="149"/>
      <c r="FZT11" s="149"/>
      <c r="FZU11" s="149"/>
      <c r="FZV11" s="149"/>
      <c r="FZW11" s="149"/>
      <c r="FZX11" s="149"/>
      <c r="FZY11" s="149"/>
      <c r="FZZ11" s="149"/>
      <c r="GAA11" s="149"/>
      <c r="GAB11" s="149"/>
      <c r="GAC11" s="149"/>
      <c r="GAD11" s="149"/>
      <c r="GAE11" s="149"/>
      <c r="GAF11" s="149"/>
      <c r="GAG11" s="149"/>
      <c r="GAH11" s="149"/>
      <c r="GAI11" s="149"/>
      <c r="GAJ11" s="149"/>
      <c r="GAK11" s="149"/>
      <c r="GAL11" s="149"/>
      <c r="GAM11" s="149"/>
      <c r="GAN11" s="149"/>
      <c r="GAO11" s="149"/>
      <c r="GAP11" s="149"/>
      <c r="GAQ11" s="149"/>
      <c r="GAR11" s="149"/>
      <c r="GAS11" s="149"/>
      <c r="GAT11" s="149"/>
      <c r="GAU11" s="149"/>
      <c r="GAV11" s="149"/>
      <c r="GAW11" s="149"/>
      <c r="GAX11" s="149"/>
      <c r="GAY11" s="149"/>
      <c r="GAZ11" s="149"/>
      <c r="GBA11" s="149"/>
      <c r="GBB11" s="149"/>
      <c r="GBC11" s="149"/>
      <c r="GBD11" s="149"/>
      <c r="GBE11" s="149"/>
      <c r="GBF11" s="149"/>
      <c r="GBG11" s="149"/>
      <c r="GBH11" s="149"/>
      <c r="GBI11" s="149"/>
      <c r="GBJ11" s="149"/>
      <c r="GBK11" s="149"/>
      <c r="GBL11" s="149"/>
      <c r="GBM11" s="149"/>
      <c r="GBN11" s="149"/>
      <c r="GBO11" s="149"/>
      <c r="GBP11" s="149"/>
      <c r="GBQ11" s="149"/>
      <c r="GBR11" s="149"/>
      <c r="GBS11" s="149"/>
      <c r="GBT11" s="149"/>
      <c r="GBU11" s="149"/>
      <c r="GBV11" s="149"/>
      <c r="GBW11" s="149"/>
      <c r="GBX11" s="149"/>
      <c r="GBY11" s="149"/>
      <c r="GBZ11" s="149"/>
      <c r="GCA11" s="149"/>
      <c r="GCB11" s="149"/>
      <c r="GCC11" s="149"/>
      <c r="GCD11" s="149"/>
      <c r="GCE11" s="149"/>
      <c r="GCF11" s="149"/>
      <c r="GCG11" s="149"/>
      <c r="GCH11" s="149"/>
      <c r="GCI11" s="149"/>
      <c r="GCJ11" s="149"/>
      <c r="GCK11" s="149"/>
      <c r="GCL11" s="149"/>
      <c r="GCM11" s="149"/>
      <c r="GCN11" s="149"/>
      <c r="GCO11" s="149"/>
      <c r="GCP11" s="149"/>
      <c r="GCQ11" s="149"/>
      <c r="GCR11" s="149"/>
      <c r="GCS11" s="149"/>
      <c r="GCT11" s="149"/>
      <c r="GCU11" s="149"/>
      <c r="GCV11" s="149"/>
      <c r="GCW11" s="149"/>
      <c r="GCX11" s="149"/>
      <c r="GCY11" s="149"/>
      <c r="GCZ11" s="149"/>
      <c r="GDA11" s="149"/>
      <c r="GDB11" s="149"/>
      <c r="GDC11" s="149"/>
      <c r="GDD11" s="149"/>
      <c r="GDE11" s="149"/>
      <c r="GDF11" s="149"/>
      <c r="GDG11" s="149"/>
      <c r="GDH11" s="149"/>
      <c r="GDI11" s="149"/>
      <c r="GDJ11" s="149"/>
      <c r="GDK11" s="149"/>
      <c r="GDL11" s="149"/>
      <c r="GDM11" s="149"/>
      <c r="GDN11" s="149"/>
      <c r="GDO11" s="149"/>
      <c r="GDP11" s="149"/>
      <c r="GDQ11" s="149"/>
      <c r="GDR11" s="149"/>
      <c r="GDS11" s="149"/>
      <c r="GDT11" s="149"/>
      <c r="GDU11" s="149"/>
      <c r="GDV11" s="149"/>
      <c r="GDW11" s="149"/>
      <c r="GDX11" s="149"/>
      <c r="GDY11" s="149"/>
      <c r="GDZ11" s="149"/>
      <c r="GEA11" s="149"/>
      <c r="GEB11" s="149"/>
      <c r="GEC11" s="149"/>
      <c r="GED11" s="149"/>
      <c r="GEE11" s="149"/>
      <c r="GEF11" s="149"/>
      <c r="GEG11" s="149"/>
      <c r="GEH11" s="149"/>
      <c r="GEI11" s="149"/>
      <c r="GEJ11" s="149"/>
      <c r="GEK11" s="149"/>
      <c r="GEL11" s="149"/>
      <c r="GEM11" s="149"/>
      <c r="GEN11" s="149"/>
      <c r="GEO11" s="149"/>
      <c r="GEP11" s="149"/>
      <c r="GEQ11" s="149"/>
      <c r="GER11" s="149"/>
      <c r="GES11" s="149"/>
      <c r="GET11" s="149"/>
      <c r="GEU11" s="149"/>
      <c r="GEV11" s="149"/>
      <c r="GEW11" s="149"/>
      <c r="GEX11" s="149"/>
      <c r="GEY11" s="149"/>
      <c r="GEZ11" s="149"/>
      <c r="GFA11" s="149"/>
      <c r="GFB11" s="149"/>
      <c r="GFC11" s="149"/>
      <c r="GFD11" s="149"/>
      <c r="GFE11" s="149"/>
      <c r="GFF11" s="149"/>
      <c r="GFG11" s="149"/>
      <c r="GFH11" s="149"/>
      <c r="GFI11" s="149"/>
      <c r="GFJ11" s="149"/>
      <c r="GFK11" s="149"/>
      <c r="GFL11" s="149"/>
      <c r="GFM11" s="149"/>
      <c r="GFN11" s="149"/>
      <c r="GFO11" s="149"/>
      <c r="GFP11" s="149"/>
      <c r="GFQ11" s="149"/>
      <c r="GFR11" s="149"/>
      <c r="GFS11" s="149"/>
      <c r="GFT11" s="149"/>
      <c r="GFU11" s="149"/>
      <c r="GFV11" s="149"/>
      <c r="GFW11" s="149"/>
      <c r="GFX11" s="149"/>
      <c r="GFY11" s="149"/>
      <c r="GFZ11" s="149"/>
      <c r="GGA11" s="149"/>
      <c r="GGB11" s="149"/>
      <c r="GGC11" s="149"/>
      <c r="GGD11" s="149"/>
      <c r="GGE11" s="149"/>
      <c r="GGF11" s="149"/>
      <c r="GGG11" s="149"/>
      <c r="GGH11" s="149"/>
      <c r="GGI11" s="149"/>
      <c r="GGJ11" s="149"/>
      <c r="GGK11" s="149"/>
      <c r="GGL11" s="149"/>
      <c r="GGM11" s="149"/>
      <c r="GGN11" s="149"/>
      <c r="GGO11" s="149"/>
      <c r="GGP11" s="149"/>
      <c r="GGQ11" s="149"/>
      <c r="GGR11" s="149"/>
      <c r="GGS11" s="149"/>
      <c r="GGT11" s="149"/>
      <c r="GGU11" s="149"/>
      <c r="GGV11" s="149"/>
      <c r="GGW11" s="149"/>
      <c r="GGX11" s="149"/>
      <c r="GGY11" s="149"/>
      <c r="GGZ11" s="149"/>
      <c r="GHA11" s="149"/>
      <c r="GHB11" s="149"/>
      <c r="GHC11" s="149"/>
      <c r="GHD11" s="149"/>
      <c r="GHE11" s="149"/>
      <c r="GHF11" s="149"/>
      <c r="GHG11" s="149"/>
      <c r="GHH11" s="149"/>
      <c r="GHI11" s="149"/>
      <c r="GHJ11" s="149"/>
      <c r="GHK11" s="149"/>
      <c r="GHL11" s="149"/>
      <c r="GHM11" s="149"/>
      <c r="GHN11" s="149"/>
      <c r="GHO11" s="149"/>
      <c r="GHP11" s="149"/>
      <c r="GHQ11" s="149"/>
      <c r="GHR11" s="149"/>
      <c r="GHS11" s="149"/>
      <c r="GHT11" s="149"/>
      <c r="GHU11" s="149"/>
      <c r="GHV11" s="149"/>
      <c r="GHW11" s="149"/>
      <c r="GHX11" s="149"/>
      <c r="GHY11" s="149"/>
      <c r="GHZ11" s="149"/>
      <c r="GIA11" s="149"/>
      <c r="GIB11" s="149"/>
      <c r="GIC11" s="149"/>
      <c r="GID11" s="149"/>
      <c r="GIE11" s="149"/>
      <c r="GIF11" s="149"/>
      <c r="GIG11" s="149"/>
      <c r="GIH11" s="149"/>
      <c r="GII11" s="149"/>
      <c r="GIJ11" s="149"/>
      <c r="GIK11" s="149"/>
      <c r="GIL11" s="149"/>
      <c r="GIM11" s="149"/>
      <c r="GIN11" s="149"/>
      <c r="GIO11" s="149"/>
      <c r="GIP11" s="149"/>
      <c r="GIQ11" s="149"/>
      <c r="GIR11" s="149"/>
      <c r="GIS11" s="149"/>
      <c r="GIT11" s="149"/>
      <c r="GIU11" s="149"/>
      <c r="GIV11" s="149"/>
      <c r="GIW11" s="149"/>
      <c r="GIX11" s="149"/>
      <c r="GIY11" s="149"/>
      <c r="GIZ11" s="149"/>
      <c r="GJA11" s="149"/>
      <c r="GJB11" s="149"/>
      <c r="GJC11" s="149"/>
      <c r="GJD11" s="149"/>
      <c r="GJE11" s="149"/>
      <c r="GJF11" s="149"/>
      <c r="GJG11" s="149"/>
      <c r="GJH11" s="149"/>
      <c r="GJI11" s="149"/>
      <c r="GJJ11" s="149"/>
      <c r="GJK11" s="149"/>
      <c r="GJL11" s="149"/>
      <c r="GJM11" s="149"/>
      <c r="GJN11" s="149"/>
      <c r="GJO11" s="149"/>
      <c r="GJP11" s="149"/>
      <c r="GJQ11" s="149"/>
      <c r="GJR11" s="149"/>
      <c r="GJS11" s="149"/>
      <c r="GJT11" s="149"/>
      <c r="GJU11" s="149"/>
      <c r="GJV11" s="149"/>
      <c r="GJW11" s="149"/>
      <c r="GJX11" s="149"/>
      <c r="GJY11" s="149"/>
      <c r="GJZ11" s="149"/>
      <c r="GKA11" s="149"/>
      <c r="GKB11" s="149"/>
      <c r="GKC11" s="149"/>
      <c r="GKD11" s="149"/>
      <c r="GKE11" s="149"/>
      <c r="GKF11" s="149"/>
      <c r="GKG11" s="149"/>
      <c r="GKH11" s="149"/>
      <c r="GKI11" s="149"/>
      <c r="GKJ11" s="149"/>
      <c r="GKK11" s="149"/>
      <c r="GKL11" s="149"/>
      <c r="GKM11" s="149"/>
      <c r="GKN11" s="149"/>
      <c r="GKO11" s="149"/>
      <c r="GKP11" s="149"/>
      <c r="GKQ11" s="149"/>
      <c r="GKR11" s="149"/>
      <c r="GKS11" s="149"/>
      <c r="GKT11" s="149"/>
      <c r="GKU11" s="149"/>
      <c r="GKV11" s="149"/>
      <c r="GKW11" s="149"/>
      <c r="GKX11" s="149"/>
      <c r="GKY11" s="149"/>
      <c r="GKZ11" s="149"/>
      <c r="GLA11" s="149"/>
      <c r="GLB11" s="149"/>
      <c r="GLC11" s="149"/>
      <c r="GLD11" s="149"/>
      <c r="GLE11" s="149"/>
      <c r="GLF11" s="149"/>
      <c r="GLG11" s="149"/>
      <c r="GLH11" s="149"/>
      <c r="GLI11" s="149"/>
      <c r="GLJ11" s="149"/>
      <c r="GLK11" s="149"/>
      <c r="GLL11" s="149"/>
      <c r="GLM11" s="149"/>
      <c r="GLN11" s="149"/>
      <c r="GLO11" s="149"/>
      <c r="GLP11" s="149"/>
      <c r="GLQ11" s="149"/>
      <c r="GLR11" s="149"/>
      <c r="GLS11" s="149"/>
      <c r="GLT11" s="149"/>
      <c r="GLU11" s="149"/>
      <c r="GLV11" s="149"/>
      <c r="GLW11" s="149"/>
      <c r="GLX11" s="149"/>
      <c r="GLY11" s="149"/>
      <c r="GLZ11" s="149"/>
      <c r="GMA11" s="149"/>
      <c r="GMB11" s="149"/>
      <c r="GMC11" s="149"/>
      <c r="GMD11" s="149"/>
      <c r="GME11" s="149"/>
      <c r="GMF11" s="149"/>
      <c r="GMG11" s="149"/>
      <c r="GMH11" s="149"/>
      <c r="GMI11" s="149"/>
      <c r="GMJ11" s="149"/>
      <c r="GMK11" s="149"/>
      <c r="GML11" s="149"/>
      <c r="GMM11" s="149"/>
      <c r="GMN11" s="149"/>
      <c r="GMO11" s="149"/>
      <c r="GMP11" s="149"/>
      <c r="GMQ11" s="149"/>
      <c r="GMR11" s="149"/>
      <c r="GMS11" s="149"/>
      <c r="GMT11" s="149"/>
      <c r="GMU11" s="149"/>
      <c r="GMV11" s="149"/>
      <c r="GMW11" s="149"/>
      <c r="GMX11" s="149"/>
      <c r="GMY11" s="149"/>
      <c r="GMZ11" s="149"/>
      <c r="GNA11" s="149"/>
      <c r="GNB11" s="149"/>
      <c r="GNC11" s="149"/>
      <c r="GND11" s="149"/>
      <c r="GNE11" s="149"/>
      <c r="GNF11" s="149"/>
      <c r="GNG11" s="149"/>
      <c r="GNH11" s="149"/>
      <c r="GNI11" s="149"/>
      <c r="GNJ11" s="149"/>
      <c r="GNK11" s="149"/>
      <c r="GNL11" s="149"/>
      <c r="GNM11" s="149"/>
      <c r="GNN11" s="149"/>
      <c r="GNO11" s="149"/>
      <c r="GNP11" s="149"/>
      <c r="GNQ11" s="149"/>
      <c r="GNR11" s="149"/>
      <c r="GNS11" s="149"/>
      <c r="GNT11" s="149"/>
      <c r="GNU11" s="149"/>
      <c r="GNV11" s="149"/>
      <c r="GNW11" s="149"/>
      <c r="GNX11" s="149"/>
      <c r="GNY11" s="149"/>
      <c r="GNZ11" s="149"/>
      <c r="GOA11" s="149"/>
      <c r="GOB11" s="149"/>
      <c r="GOC11" s="149"/>
      <c r="GOD11" s="149"/>
      <c r="GOE11" s="149"/>
      <c r="GOF11" s="149"/>
      <c r="GOG11" s="149"/>
      <c r="GOH11" s="149"/>
      <c r="GOI11" s="149"/>
      <c r="GOJ11" s="149"/>
      <c r="GOK11" s="149"/>
      <c r="GOL11" s="149"/>
      <c r="GOM11" s="149"/>
      <c r="GON11" s="149"/>
      <c r="GOO11" s="149"/>
      <c r="GOP11" s="149"/>
      <c r="GOQ11" s="149"/>
      <c r="GOR11" s="149"/>
      <c r="GOS11" s="149"/>
      <c r="GOT11" s="149"/>
      <c r="GOU11" s="149"/>
      <c r="GOV11" s="149"/>
      <c r="GOW11" s="149"/>
      <c r="GOX11" s="149"/>
      <c r="GOY11" s="149"/>
      <c r="GOZ11" s="149"/>
      <c r="GPA11" s="149"/>
      <c r="GPB11" s="149"/>
      <c r="GPC11" s="149"/>
      <c r="GPD11" s="149"/>
      <c r="GPE11" s="149"/>
      <c r="GPF11" s="149"/>
      <c r="GPG11" s="149"/>
      <c r="GPH11" s="149"/>
      <c r="GPI11" s="149"/>
      <c r="GPJ11" s="149"/>
      <c r="GPK11" s="149"/>
      <c r="GPL11" s="149"/>
      <c r="GPM11" s="149"/>
      <c r="GPN11" s="149"/>
      <c r="GPO11" s="149"/>
      <c r="GPP11" s="149"/>
      <c r="GPQ11" s="149"/>
      <c r="GPR11" s="149"/>
      <c r="GPS11" s="149"/>
      <c r="GPT11" s="149"/>
      <c r="GPU11" s="149"/>
      <c r="GPV11" s="149"/>
      <c r="GPW11" s="149"/>
      <c r="GPX11" s="149"/>
      <c r="GPY11" s="149"/>
      <c r="GPZ11" s="149"/>
      <c r="GQA11" s="149"/>
      <c r="GQB11" s="149"/>
      <c r="GQC11" s="149"/>
      <c r="GQD11" s="149"/>
      <c r="GQE11" s="149"/>
      <c r="GQF11" s="149"/>
      <c r="GQG11" s="149"/>
      <c r="GQH11" s="149"/>
      <c r="GQI11" s="149"/>
      <c r="GQJ11" s="149"/>
      <c r="GQK11" s="149"/>
      <c r="GQL11" s="149"/>
      <c r="GQM11" s="149"/>
      <c r="GQN11" s="149"/>
      <c r="GQO11" s="149"/>
      <c r="GQP11" s="149"/>
      <c r="GQQ11" s="149"/>
      <c r="GQR11" s="149"/>
      <c r="GQS11" s="149"/>
      <c r="GQT11" s="149"/>
      <c r="GQU11" s="149"/>
      <c r="GQV11" s="149"/>
      <c r="GQW11" s="149"/>
      <c r="GQX11" s="149"/>
      <c r="GQY11" s="149"/>
      <c r="GQZ11" s="149"/>
      <c r="GRA11" s="149"/>
      <c r="GRB11" s="149"/>
      <c r="GRC11" s="149"/>
      <c r="GRD11" s="149"/>
      <c r="GRE11" s="149"/>
      <c r="GRF11" s="149"/>
      <c r="GRG11" s="149"/>
      <c r="GRH11" s="149"/>
      <c r="GRI11" s="149"/>
      <c r="GRJ11" s="149"/>
      <c r="GRK11" s="149"/>
      <c r="GRL11" s="149"/>
      <c r="GRM11" s="149"/>
      <c r="GRN11" s="149"/>
      <c r="GRO11" s="149"/>
      <c r="GRP11" s="149"/>
      <c r="GRQ11" s="149"/>
      <c r="GRR11" s="149"/>
      <c r="GRS11" s="149"/>
      <c r="GRT11" s="149"/>
      <c r="GRU11" s="149"/>
      <c r="GRV11" s="149"/>
      <c r="GRW11" s="149"/>
      <c r="GRX11" s="149"/>
      <c r="GRY11" s="149"/>
      <c r="GRZ11" s="149"/>
      <c r="GSA11" s="149"/>
      <c r="GSB11" s="149"/>
      <c r="GSC11" s="149"/>
      <c r="GSD11" s="149"/>
      <c r="GSE11" s="149"/>
      <c r="GSF11" s="149"/>
      <c r="GSG11" s="149"/>
      <c r="GSH11" s="149"/>
      <c r="GSI11" s="149"/>
      <c r="GSJ11" s="149"/>
      <c r="GSK11" s="149"/>
      <c r="GSL11" s="149"/>
      <c r="GSM11" s="149"/>
      <c r="GSN11" s="149"/>
      <c r="GSO11" s="149"/>
      <c r="GSP11" s="149"/>
      <c r="GSQ11" s="149"/>
      <c r="GSR11" s="149"/>
      <c r="GSS11" s="149"/>
      <c r="GST11" s="149"/>
      <c r="GSU11" s="149"/>
      <c r="GSV11" s="149"/>
      <c r="GSW11" s="149"/>
      <c r="GSX11" s="149"/>
      <c r="GSY11" s="149"/>
      <c r="GSZ11" s="149"/>
      <c r="GTA11" s="149"/>
      <c r="GTB11" s="149"/>
      <c r="GTC11" s="149"/>
      <c r="GTD11" s="149"/>
      <c r="GTE11" s="149"/>
      <c r="GTF11" s="149"/>
      <c r="GTG11" s="149"/>
      <c r="GTH11" s="149"/>
      <c r="GTI11" s="149"/>
      <c r="GTJ11" s="149"/>
      <c r="GTK11" s="149"/>
      <c r="GTL11" s="149"/>
      <c r="GTM11" s="149"/>
      <c r="GTN11" s="149"/>
      <c r="GTO11" s="149"/>
      <c r="GTP11" s="149"/>
      <c r="GTQ11" s="149"/>
      <c r="GTR11" s="149"/>
      <c r="GTS11" s="149"/>
      <c r="GTT11" s="149"/>
      <c r="GTU11" s="149"/>
      <c r="GTV11" s="149"/>
      <c r="GTW11" s="149"/>
      <c r="GTX11" s="149"/>
      <c r="GTY11" s="149"/>
      <c r="GTZ11" s="149"/>
      <c r="GUA11" s="149"/>
      <c r="GUB11" s="149"/>
      <c r="GUC11" s="149"/>
      <c r="GUD11" s="149"/>
      <c r="GUE11" s="149"/>
      <c r="GUF11" s="149"/>
      <c r="GUG11" s="149"/>
      <c r="GUH11" s="149"/>
      <c r="GUI11" s="149"/>
      <c r="GUJ11" s="149"/>
      <c r="GUK11" s="149"/>
      <c r="GUL11" s="149"/>
      <c r="GUM11" s="149"/>
      <c r="GUN11" s="149"/>
      <c r="GUO11" s="149"/>
      <c r="GUP11" s="149"/>
      <c r="GUQ11" s="149"/>
      <c r="GUR11" s="149"/>
      <c r="GUS11" s="149"/>
      <c r="GUT11" s="149"/>
      <c r="GUU11" s="149"/>
      <c r="GUV11" s="149"/>
      <c r="GUW11" s="149"/>
      <c r="GUX11" s="149"/>
      <c r="GUY11" s="149"/>
      <c r="GUZ11" s="149"/>
      <c r="GVA11" s="149"/>
      <c r="GVB11" s="149"/>
      <c r="GVC11" s="149"/>
      <c r="GVD11" s="149"/>
      <c r="GVE11" s="149"/>
      <c r="GVF11" s="149"/>
      <c r="GVG11" s="149"/>
      <c r="GVH11" s="149"/>
      <c r="GVI11" s="149"/>
      <c r="GVJ11" s="149"/>
      <c r="GVK11" s="149"/>
      <c r="GVL11" s="149"/>
      <c r="GVM11" s="149"/>
      <c r="GVN11" s="149"/>
      <c r="GVO11" s="149"/>
      <c r="GVP11" s="149"/>
      <c r="GVQ11" s="149"/>
      <c r="GVR11" s="149"/>
      <c r="GVS11" s="149"/>
      <c r="GVT11" s="149"/>
      <c r="GVU11" s="149"/>
      <c r="GVV11" s="149"/>
      <c r="GVW11" s="149"/>
      <c r="GVX11" s="149"/>
      <c r="GVY11" s="149"/>
      <c r="GVZ11" s="149"/>
      <c r="GWA11" s="149"/>
      <c r="GWB11" s="149"/>
      <c r="GWC11" s="149"/>
      <c r="GWD11" s="149"/>
      <c r="GWE11" s="149"/>
      <c r="GWF11" s="149"/>
      <c r="GWG11" s="149"/>
      <c r="GWH11" s="149"/>
      <c r="GWI11" s="149"/>
      <c r="GWJ11" s="149"/>
      <c r="GWK11" s="149"/>
      <c r="GWL11" s="149"/>
      <c r="GWM11" s="149"/>
      <c r="GWN11" s="149"/>
      <c r="GWO11" s="149"/>
      <c r="GWP11" s="149"/>
      <c r="GWQ11" s="149"/>
      <c r="GWR11" s="149"/>
      <c r="GWS11" s="149"/>
      <c r="GWT11" s="149"/>
      <c r="GWU11" s="149"/>
      <c r="GWV11" s="149"/>
      <c r="GWW11" s="149"/>
      <c r="GWX11" s="149"/>
      <c r="GWY11" s="149"/>
      <c r="GWZ11" s="149"/>
      <c r="GXA11" s="149"/>
      <c r="GXB11" s="149"/>
      <c r="GXC11" s="149"/>
      <c r="GXD11" s="149"/>
      <c r="GXE11" s="149"/>
      <c r="GXF11" s="149"/>
      <c r="GXG11" s="149"/>
      <c r="GXH11" s="149"/>
      <c r="GXI11" s="149"/>
      <c r="GXJ11" s="149"/>
      <c r="GXK11" s="149"/>
      <c r="GXL11" s="149"/>
      <c r="GXM11" s="149"/>
      <c r="GXN11" s="149"/>
      <c r="GXO11" s="149"/>
      <c r="GXP11" s="149"/>
      <c r="GXQ11" s="149"/>
      <c r="GXR11" s="149"/>
      <c r="GXS11" s="149"/>
      <c r="GXT11" s="149"/>
      <c r="GXU11" s="149"/>
      <c r="GXV11" s="149"/>
      <c r="GXW11" s="149"/>
      <c r="GXX11" s="149"/>
      <c r="GXY11" s="149"/>
      <c r="GXZ11" s="149"/>
      <c r="GYA11" s="149"/>
      <c r="GYB11" s="149"/>
      <c r="GYC11" s="149"/>
      <c r="GYD11" s="149"/>
      <c r="GYE11" s="149"/>
      <c r="GYF11" s="149"/>
      <c r="GYG11" s="149"/>
      <c r="GYH11" s="149"/>
      <c r="GYI11" s="149"/>
      <c r="GYJ11" s="149"/>
      <c r="GYK11" s="149"/>
      <c r="GYL11" s="149"/>
      <c r="GYM11" s="149"/>
      <c r="GYN11" s="149"/>
      <c r="GYO11" s="149"/>
      <c r="GYP11" s="149"/>
      <c r="GYQ11" s="149"/>
      <c r="GYR11" s="149"/>
      <c r="GYS11" s="149"/>
      <c r="GYT11" s="149"/>
      <c r="GYU11" s="149"/>
      <c r="GYV11" s="149"/>
      <c r="GYW11" s="149"/>
      <c r="GYX11" s="149"/>
      <c r="GYY11" s="149"/>
      <c r="GYZ11" s="149"/>
      <c r="GZA11" s="149"/>
      <c r="GZB11" s="149"/>
      <c r="GZC11" s="149"/>
      <c r="GZD11" s="149"/>
      <c r="GZE11" s="149"/>
      <c r="GZF11" s="149"/>
      <c r="GZG11" s="149"/>
      <c r="GZH11" s="149"/>
      <c r="GZI11" s="149"/>
      <c r="GZJ11" s="149"/>
      <c r="GZK11" s="149"/>
      <c r="GZL11" s="149"/>
      <c r="GZM11" s="149"/>
      <c r="GZN11" s="149"/>
      <c r="GZO11" s="149"/>
      <c r="GZP11" s="149"/>
      <c r="GZQ11" s="149"/>
      <c r="GZR11" s="149"/>
      <c r="GZS11" s="149"/>
      <c r="GZT11" s="149"/>
      <c r="GZU11" s="149"/>
      <c r="GZV11" s="149"/>
      <c r="GZW11" s="149"/>
      <c r="GZX11" s="149"/>
      <c r="GZY11" s="149"/>
      <c r="GZZ11" s="149"/>
      <c r="HAA11" s="149"/>
      <c r="HAB11" s="149"/>
      <c r="HAC11" s="149"/>
      <c r="HAD11" s="149"/>
      <c r="HAE11" s="149"/>
      <c r="HAF11" s="149"/>
      <c r="HAG11" s="149"/>
      <c r="HAH11" s="149"/>
      <c r="HAI11" s="149"/>
      <c r="HAJ11" s="149"/>
      <c r="HAK11" s="149"/>
      <c r="HAL11" s="149"/>
      <c r="HAM11" s="149"/>
      <c r="HAN11" s="149"/>
      <c r="HAO11" s="149"/>
      <c r="HAP11" s="149"/>
      <c r="HAQ11" s="149"/>
      <c r="HAR11" s="149"/>
      <c r="HAS11" s="149"/>
      <c r="HAT11" s="149"/>
      <c r="HAU11" s="149"/>
      <c r="HAV11" s="149"/>
      <c r="HAW11" s="149"/>
      <c r="HAX11" s="149"/>
      <c r="HAY11" s="149"/>
      <c r="HAZ11" s="149"/>
      <c r="HBA11" s="149"/>
      <c r="HBB11" s="149"/>
      <c r="HBC11" s="149"/>
      <c r="HBD11" s="149"/>
      <c r="HBE11" s="149"/>
      <c r="HBF11" s="149"/>
      <c r="HBG11" s="149"/>
      <c r="HBH11" s="149"/>
      <c r="HBI11" s="149"/>
      <c r="HBJ11" s="149"/>
      <c r="HBK11" s="149"/>
      <c r="HBL11" s="149"/>
      <c r="HBM11" s="149"/>
      <c r="HBN11" s="149"/>
      <c r="HBO11" s="149"/>
      <c r="HBP11" s="149"/>
      <c r="HBQ11" s="149"/>
      <c r="HBR11" s="149"/>
      <c r="HBS11" s="149"/>
      <c r="HBT11" s="149"/>
      <c r="HBU11" s="149"/>
      <c r="HBV11" s="149"/>
      <c r="HBW11" s="149"/>
      <c r="HBX11" s="149"/>
      <c r="HBY11" s="149"/>
      <c r="HBZ11" s="149"/>
      <c r="HCA11" s="149"/>
      <c r="HCB11" s="149"/>
      <c r="HCC11" s="149"/>
      <c r="HCD11" s="149"/>
      <c r="HCE11" s="149"/>
      <c r="HCF11" s="149"/>
      <c r="HCG11" s="149"/>
      <c r="HCH11" s="149"/>
      <c r="HCI11" s="149"/>
      <c r="HCJ11" s="149"/>
      <c r="HCK11" s="149"/>
      <c r="HCL11" s="149"/>
      <c r="HCM11" s="149"/>
      <c r="HCN11" s="149"/>
      <c r="HCO11" s="149"/>
      <c r="HCP11" s="149"/>
      <c r="HCQ11" s="149"/>
      <c r="HCR11" s="149"/>
      <c r="HCS11" s="149"/>
      <c r="HCT11" s="149"/>
      <c r="HCU11" s="149"/>
      <c r="HCV11" s="149"/>
      <c r="HCW11" s="149"/>
      <c r="HCX11" s="149"/>
      <c r="HCY11" s="149"/>
      <c r="HCZ11" s="149"/>
      <c r="HDA11" s="149"/>
      <c r="HDB11" s="149"/>
      <c r="HDC11" s="149"/>
      <c r="HDD11" s="149"/>
      <c r="HDE11" s="149"/>
      <c r="HDF11" s="149"/>
      <c r="HDG11" s="149"/>
      <c r="HDH11" s="149"/>
      <c r="HDI11" s="149"/>
      <c r="HDJ11" s="149"/>
      <c r="HDK11" s="149"/>
      <c r="HDL11" s="149"/>
      <c r="HDM11" s="149"/>
      <c r="HDN11" s="149"/>
      <c r="HDO11" s="149"/>
      <c r="HDP11" s="149"/>
      <c r="HDQ11" s="149"/>
      <c r="HDR11" s="149"/>
      <c r="HDS11" s="149"/>
      <c r="HDT11" s="149"/>
      <c r="HDU11" s="149"/>
      <c r="HDV11" s="149"/>
      <c r="HDW11" s="149"/>
      <c r="HDX11" s="149"/>
      <c r="HDY11" s="149"/>
      <c r="HDZ11" s="149"/>
      <c r="HEA11" s="149"/>
      <c r="HEB11" s="149"/>
      <c r="HEC11" s="149"/>
      <c r="HED11" s="149"/>
      <c r="HEE11" s="149"/>
      <c r="HEF11" s="149"/>
      <c r="HEG11" s="149"/>
      <c r="HEH11" s="149"/>
      <c r="HEI11" s="149"/>
      <c r="HEJ11" s="149"/>
      <c r="HEK11" s="149"/>
      <c r="HEL11" s="149"/>
      <c r="HEM11" s="149"/>
      <c r="HEN11" s="149"/>
      <c r="HEO11" s="149"/>
      <c r="HEP11" s="149"/>
      <c r="HEQ11" s="149"/>
      <c r="HER11" s="149"/>
      <c r="HES11" s="149"/>
      <c r="HET11" s="149"/>
      <c r="HEU11" s="149"/>
      <c r="HEV11" s="149"/>
      <c r="HEW11" s="149"/>
      <c r="HEX11" s="149"/>
      <c r="HEY11" s="149"/>
      <c r="HEZ11" s="149"/>
      <c r="HFA11" s="149"/>
      <c r="HFB11" s="149"/>
      <c r="HFC11" s="149"/>
      <c r="HFD11" s="149"/>
      <c r="HFE11" s="149"/>
      <c r="HFF11" s="149"/>
      <c r="HFG11" s="149"/>
      <c r="HFH11" s="149"/>
      <c r="HFI11" s="149"/>
      <c r="HFJ11" s="149"/>
      <c r="HFK11" s="149"/>
      <c r="HFL11" s="149"/>
      <c r="HFM11" s="149"/>
      <c r="HFN11" s="149"/>
      <c r="HFO11" s="149"/>
      <c r="HFP11" s="149"/>
      <c r="HFQ11" s="149"/>
      <c r="HFR11" s="149"/>
      <c r="HFS11" s="149"/>
      <c r="HFT11" s="149"/>
      <c r="HFU11" s="149"/>
      <c r="HFV11" s="149"/>
      <c r="HFW11" s="149"/>
      <c r="HFX11" s="149"/>
      <c r="HFY11" s="149"/>
      <c r="HFZ11" s="149"/>
      <c r="HGA11" s="149"/>
      <c r="HGB11" s="149"/>
      <c r="HGC11" s="149"/>
      <c r="HGD11" s="149"/>
      <c r="HGE11" s="149"/>
      <c r="HGF11" s="149"/>
      <c r="HGG11" s="149"/>
      <c r="HGH11" s="149"/>
      <c r="HGI11" s="149"/>
      <c r="HGJ11" s="149"/>
      <c r="HGK11" s="149"/>
      <c r="HGL11" s="149"/>
      <c r="HGM11" s="149"/>
      <c r="HGN11" s="149"/>
      <c r="HGO11" s="149"/>
      <c r="HGP11" s="149"/>
      <c r="HGQ11" s="149"/>
      <c r="HGR11" s="149"/>
      <c r="HGS11" s="149"/>
      <c r="HGT11" s="149"/>
      <c r="HGU11" s="149"/>
      <c r="HGV11" s="149"/>
      <c r="HGW11" s="149"/>
      <c r="HGX11" s="149"/>
      <c r="HGY11" s="149"/>
      <c r="HGZ11" s="149"/>
      <c r="HHA11" s="149"/>
      <c r="HHB11" s="149"/>
      <c r="HHC11" s="149"/>
      <c r="HHD11" s="149"/>
      <c r="HHE11" s="149"/>
      <c r="HHF11" s="149"/>
      <c r="HHG11" s="149"/>
      <c r="HHH11" s="149"/>
      <c r="HHI11" s="149"/>
      <c r="HHJ11" s="149"/>
      <c r="HHK11" s="149"/>
      <c r="HHL11" s="149"/>
      <c r="HHM11" s="149"/>
      <c r="HHN11" s="149"/>
      <c r="HHO11" s="149"/>
      <c r="HHP11" s="149"/>
      <c r="HHQ11" s="149"/>
      <c r="HHR11" s="149"/>
      <c r="HHS11" s="149"/>
      <c r="HHT11" s="149"/>
      <c r="HHU11" s="149"/>
      <c r="HHV11" s="149"/>
      <c r="HHW11" s="149"/>
      <c r="HHX11" s="149"/>
      <c r="HHY11" s="149"/>
      <c r="HHZ11" s="149"/>
      <c r="HIA11" s="149"/>
      <c r="HIB11" s="149"/>
      <c r="HIC11" s="149"/>
      <c r="HID11" s="149"/>
      <c r="HIE11" s="149"/>
      <c r="HIF11" s="149"/>
      <c r="HIG11" s="149"/>
      <c r="HIH11" s="149"/>
      <c r="HII11" s="149"/>
      <c r="HIJ11" s="149"/>
      <c r="HIK11" s="149"/>
      <c r="HIL11" s="149"/>
      <c r="HIM11" s="149"/>
      <c r="HIN11" s="149"/>
      <c r="HIO11" s="149"/>
      <c r="HIP11" s="149"/>
      <c r="HIQ11" s="149"/>
      <c r="HIR11" s="149"/>
      <c r="HIS11" s="149"/>
      <c r="HIT11" s="149"/>
      <c r="HIU11" s="149"/>
      <c r="HIV11" s="149"/>
      <c r="HIW11" s="149"/>
      <c r="HIX11" s="149"/>
      <c r="HIY11" s="149"/>
      <c r="HIZ11" s="149"/>
      <c r="HJA11" s="149"/>
      <c r="HJB11" s="149"/>
      <c r="HJC11" s="149"/>
      <c r="HJD11" s="149"/>
      <c r="HJE11" s="149"/>
      <c r="HJF11" s="149"/>
      <c r="HJG11" s="149"/>
      <c r="HJH11" s="149"/>
      <c r="HJI11" s="149"/>
      <c r="HJJ11" s="149"/>
      <c r="HJK11" s="149"/>
      <c r="HJL11" s="149"/>
      <c r="HJM11" s="149"/>
      <c r="HJN11" s="149"/>
      <c r="HJO11" s="149"/>
      <c r="HJP11" s="149"/>
      <c r="HJQ11" s="149"/>
      <c r="HJR11" s="149"/>
      <c r="HJS11" s="149"/>
      <c r="HJT11" s="149"/>
      <c r="HJU11" s="149"/>
      <c r="HJV11" s="149"/>
      <c r="HJW11" s="149"/>
      <c r="HJX11" s="149"/>
      <c r="HJY11" s="149"/>
      <c r="HJZ11" s="149"/>
      <c r="HKA11" s="149"/>
      <c r="HKB11" s="149"/>
      <c r="HKC11" s="149"/>
      <c r="HKD11" s="149"/>
      <c r="HKE11" s="149"/>
      <c r="HKF11" s="149"/>
      <c r="HKG11" s="149"/>
      <c r="HKH11" s="149"/>
      <c r="HKI11" s="149"/>
      <c r="HKJ11" s="149"/>
      <c r="HKK11" s="149"/>
      <c r="HKL11" s="149"/>
      <c r="HKM11" s="149"/>
      <c r="HKN11" s="149"/>
      <c r="HKO11" s="149"/>
      <c r="HKP11" s="149"/>
      <c r="HKQ11" s="149"/>
      <c r="HKR11" s="149"/>
      <c r="HKS11" s="149"/>
      <c r="HKT11" s="149"/>
      <c r="HKU11" s="149"/>
      <c r="HKV11" s="149"/>
      <c r="HKW11" s="149"/>
      <c r="HKX11" s="149"/>
      <c r="HKY11" s="149"/>
      <c r="HKZ11" s="149"/>
      <c r="HLA11" s="149"/>
      <c r="HLB11" s="149"/>
      <c r="HLC11" s="149"/>
      <c r="HLD11" s="149"/>
      <c r="HLE11" s="149"/>
      <c r="HLF11" s="149"/>
      <c r="HLG11" s="149"/>
      <c r="HLH11" s="149"/>
      <c r="HLI11" s="149"/>
      <c r="HLJ11" s="149"/>
      <c r="HLK11" s="149"/>
      <c r="HLL11" s="149"/>
      <c r="HLM11" s="149"/>
      <c r="HLN11" s="149"/>
      <c r="HLO11" s="149"/>
      <c r="HLP11" s="149"/>
      <c r="HLQ11" s="149"/>
      <c r="HLR11" s="149"/>
      <c r="HLS11" s="149"/>
      <c r="HLT11" s="149"/>
      <c r="HLU11" s="149"/>
      <c r="HLV11" s="149"/>
      <c r="HLW11" s="149"/>
      <c r="HLX11" s="149"/>
      <c r="HLY11" s="149"/>
      <c r="HLZ11" s="149"/>
      <c r="HMA11" s="149"/>
      <c r="HMB11" s="149"/>
      <c r="HMC11" s="149"/>
      <c r="HMD11" s="149"/>
      <c r="HME11" s="149"/>
      <c r="HMF11" s="149"/>
      <c r="HMG11" s="149"/>
      <c r="HMH11" s="149"/>
      <c r="HMI11" s="149"/>
      <c r="HMJ11" s="149"/>
      <c r="HMK11" s="149"/>
      <c r="HML11" s="149"/>
      <c r="HMM11" s="149"/>
      <c r="HMN11" s="149"/>
      <c r="HMO11" s="149"/>
      <c r="HMP11" s="149"/>
      <c r="HMQ11" s="149"/>
      <c r="HMR11" s="149"/>
      <c r="HMS11" s="149"/>
      <c r="HMT11" s="149"/>
      <c r="HMU11" s="149"/>
      <c r="HMV11" s="149"/>
      <c r="HMW11" s="149"/>
      <c r="HMX11" s="149"/>
      <c r="HMY11" s="149"/>
      <c r="HMZ11" s="149"/>
      <c r="HNA11" s="149"/>
      <c r="HNB11" s="149"/>
      <c r="HNC11" s="149"/>
      <c r="HND11" s="149"/>
      <c r="HNE11" s="149"/>
      <c r="HNF11" s="149"/>
      <c r="HNG11" s="149"/>
      <c r="HNH11" s="149"/>
      <c r="HNI11" s="149"/>
      <c r="HNJ11" s="149"/>
      <c r="HNK11" s="149"/>
      <c r="HNL11" s="149"/>
      <c r="HNM11" s="149"/>
      <c r="HNN11" s="149"/>
      <c r="HNO11" s="149"/>
      <c r="HNP11" s="149"/>
      <c r="HNQ11" s="149"/>
      <c r="HNR11" s="149"/>
      <c r="HNS11" s="149"/>
      <c r="HNT11" s="149"/>
      <c r="HNU11" s="149"/>
      <c r="HNV11" s="149"/>
      <c r="HNW11" s="149"/>
      <c r="HNX11" s="149"/>
      <c r="HNY11" s="149"/>
      <c r="HNZ11" s="149"/>
      <c r="HOA11" s="149"/>
      <c r="HOB11" s="149"/>
      <c r="HOC11" s="149"/>
      <c r="HOD11" s="149"/>
      <c r="HOE11" s="149"/>
      <c r="HOF11" s="149"/>
      <c r="HOG11" s="149"/>
      <c r="HOH11" s="149"/>
      <c r="HOI11" s="149"/>
      <c r="HOJ11" s="149"/>
      <c r="HOK11" s="149"/>
      <c r="HOL11" s="149"/>
      <c r="HOM11" s="149"/>
      <c r="HON11" s="149"/>
      <c r="HOO11" s="149"/>
      <c r="HOP11" s="149"/>
      <c r="HOQ11" s="149"/>
      <c r="HOR11" s="149"/>
      <c r="HOS11" s="149"/>
      <c r="HOT11" s="149"/>
      <c r="HOU11" s="149"/>
      <c r="HOV11" s="149"/>
      <c r="HOW11" s="149"/>
      <c r="HOX11" s="149"/>
      <c r="HOY11" s="149"/>
      <c r="HOZ11" s="149"/>
      <c r="HPA11" s="149"/>
      <c r="HPB11" s="149"/>
      <c r="HPC11" s="149"/>
      <c r="HPD11" s="149"/>
      <c r="HPE11" s="149"/>
      <c r="HPF11" s="149"/>
      <c r="HPG11" s="149"/>
      <c r="HPH11" s="149"/>
      <c r="HPI11" s="149"/>
      <c r="HPJ11" s="149"/>
      <c r="HPK11" s="149"/>
      <c r="HPL11" s="149"/>
      <c r="HPM11" s="149"/>
      <c r="HPN11" s="149"/>
      <c r="HPO11" s="149"/>
      <c r="HPP11" s="149"/>
      <c r="HPQ11" s="149"/>
      <c r="HPR11" s="149"/>
      <c r="HPS11" s="149"/>
      <c r="HPT11" s="149"/>
      <c r="HPU11" s="149"/>
      <c r="HPV11" s="149"/>
      <c r="HPW11" s="149"/>
      <c r="HPX11" s="149"/>
      <c r="HPY11" s="149"/>
      <c r="HPZ11" s="149"/>
      <c r="HQA11" s="149"/>
      <c r="HQB11" s="149"/>
      <c r="HQC11" s="149"/>
      <c r="HQD11" s="149"/>
      <c r="HQE11" s="149"/>
      <c r="HQF11" s="149"/>
      <c r="HQG11" s="149"/>
      <c r="HQH11" s="149"/>
      <c r="HQI11" s="149"/>
      <c r="HQJ11" s="149"/>
      <c r="HQK11" s="149"/>
      <c r="HQL11" s="149"/>
      <c r="HQM11" s="149"/>
      <c r="HQN11" s="149"/>
      <c r="HQO11" s="149"/>
      <c r="HQP11" s="149"/>
      <c r="HQQ11" s="149"/>
      <c r="HQR11" s="149"/>
      <c r="HQS11" s="149"/>
      <c r="HQT11" s="149"/>
      <c r="HQU11" s="149"/>
      <c r="HQV11" s="149"/>
      <c r="HQW11" s="149"/>
      <c r="HQX11" s="149"/>
      <c r="HQY11" s="149"/>
      <c r="HQZ11" s="149"/>
      <c r="HRA11" s="149"/>
      <c r="HRB11" s="149"/>
      <c r="HRC11" s="149"/>
      <c r="HRD11" s="149"/>
      <c r="HRE11" s="149"/>
      <c r="HRF11" s="149"/>
      <c r="HRG11" s="149"/>
      <c r="HRH11" s="149"/>
      <c r="HRI11" s="149"/>
      <c r="HRJ11" s="149"/>
      <c r="HRK11" s="149"/>
      <c r="HRL11" s="149"/>
      <c r="HRM11" s="149"/>
      <c r="HRN11" s="149"/>
      <c r="HRO11" s="149"/>
      <c r="HRP11" s="149"/>
      <c r="HRQ11" s="149"/>
      <c r="HRR11" s="149"/>
      <c r="HRS11" s="149"/>
      <c r="HRT11" s="149"/>
      <c r="HRU11" s="149"/>
      <c r="HRV11" s="149"/>
      <c r="HRW11" s="149"/>
      <c r="HRX11" s="149"/>
      <c r="HRY11" s="149"/>
      <c r="HRZ11" s="149"/>
      <c r="HSA11" s="149"/>
      <c r="HSB11" s="149"/>
      <c r="HSC11" s="149"/>
      <c r="HSD11" s="149"/>
      <c r="HSE11" s="149"/>
      <c r="HSF11" s="149"/>
      <c r="HSG11" s="149"/>
      <c r="HSH11" s="149"/>
      <c r="HSI11" s="149"/>
      <c r="HSJ11" s="149"/>
      <c r="HSK11" s="149"/>
      <c r="HSL11" s="149"/>
      <c r="HSM11" s="149"/>
      <c r="HSN11" s="149"/>
      <c r="HSO11" s="149"/>
      <c r="HSP11" s="149"/>
      <c r="HSQ11" s="149"/>
      <c r="HSR11" s="149"/>
      <c r="HSS11" s="149"/>
      <c r="HST11" s="149"/>
      <c r="HSU11" s="149"/>
      <c r="HSV11" s="149"/>
      <c r="HSW11" s="149"/>
      <c r="HSX11" s="149"/>
      <c r="HSY11" s="149"/>
      <c r="HSZ11" s="149"/>
      <c r="HTA11" s="149"/>
      <c r="HTB11" s="149"/>
      <c r="HTC11" s="149"/>
      <c r="HTD11" s="149"/>
      <c r="HTE11" s="149"/>
      <c r="HTF11" s="149"/>
      <c r="HTG11" s="149"/>
      <c r="HTH11" s="149"/>
      <c r="HTI11" s="149"/>
      <c r="HTJ11" s="149"/>
      <c r="HTK11" s="149"/>
      <c r="HTL11" s="149"/>
      <c r="HTM11" s="149"/>
      <c r="HTN11" s="149"/>
      <c r="HTO11" s="149"/>
      <c r="HTP11" s="149"/>
      <c r="HTQ11" s="149"/>
      <c r="HTR11" s="149"/>
      <c r="HTS11" s="149"/>
      <c r="HTT11" s="149"/>
      <c r="HTU11" s="149"/>
      <c r="HTV11" s="149"/>
      <c r="HTW11" s="149"/>
      <c r="HTX11" s="149"/>
      <c r="HTY11" s="149"/>
      <c r="HTZ11" s="149"/>
      <c r="HUA11" s="149"/>
      <c r="HUB11" s="149"/>
      <c r="HUC11" s="149"/>
      <c r="HUD11" s="149"/>
      <c r="HUE11" s="149"/>
      <c r="HUF11" s="149"/>
      <c r="HUG11" s="149"/>
      <c r="HUH11" s="149"/>
      <c r="HUI11" s="149"/>
      <c r="HUJ11" s="149"/>
      <c r="HUK11" s="149"/>
      <c r="HUL11" s="149"/>
      <c r="HUM11" s="149"/>
      <c r="HUN11" s="149"/>
      <c r="HUO11" s="149"/>
      <c r="HUP11" s="149"/>
      <c r="HUQ11" s="149"/>
      <c r="HUR11" s="149"/>
      <c r="HUS11" s="149"/>
      <c r="HUT11" s="149"/>
      <c r="HUU11" s="149"/>
      <c r="HUV11" s="149"/>
      <c r="HUW11" s="149"/>
      <c r="HUX11" s="149"/>
      <c r="HUY11" s="149"/>
      <c r="HUZ11" s="149"/>
      <c r="HVA11" s="149"/>
      <c r="HVB11" s="149"/>
      <c r="HVC11" s="149"/>
      <c r="HVD11" s="149"/>
      <c r="HVE11" s="149"/>
      <c r="HVF11" s="149"/>
      <c r="HVG11" s="149"/>
      <c r="HVH11" s="149"/>
      <c r="HVI11" s="149"/>
      <c r="HVJ11" s="149"/>
      <c r="HVK11" s="149"/>
      <c r="HVL11" s="149"/>
      <c r="HVM11" s="149"/>
      <c r="HVN11" s="149"/>
      <c r="HVO11" s="149"/>
      <c r="HVP11" s="149"/>
      <c r="HVQ11" s="149"/>
      <c r="HVR11" s="149"/>
      <c r="HVS11" s="149"/>
      <c r="HVT11" s="149"/>
      <c r="HVU11" s="149"/>
      <c r="HVV11" s="149"/>
      <c r="HVW11" s="149"/>
      <c r="HVX11" s="149"/>
      <c r="HVY11" s="149"/>
      <c r="HVZ11" s="149"/>
      <c r="HWA11" s="149"/>
      <c r="HWB11" s="149"/>
      <c r="HWC11" s="149"/>
      <c r="HWD11" s="149"/>
      <c r="HWE11" s="149"/>
      <c r="HWF11" s="149"/>
      <c r="HWG11" s="149"/>
      <c r="HWH11" s="149"/>
      <c r="HWI11" s="149"/>
      <c r="HWJ11" s="149"/>
      <c r="HWK11" s="149"/>
      <c r="HWL11" s="149"/>
      <c r="HWM11" s="149"/>
      <c r="HWN11" s="149"/>
      <c r="HWO11" s="149"/>
      <c r="HWP11" s="149"/>
      <c r="HWQ11" s="149"/>
      <c r="HWR11" s="149"/>
      <c r="HWS11" s="149"/>
      <c r="HWT11" s="149"/>
      <c r="HWU11" s="149"/>
      <c r="HWV11" s="149"/>
      <c r="HWW11" s="149"/>
      <c r="HWX11" s="149"/>
      <c r="HWY11" s="149"/>
      <c r="HWZ11" s="149"/>
      <c r="HXA11" s="149"/>
      <c r="HXB11" s="149"/>
      <c r="HXC11" s="149"/>
      <c r="HXD11" s="149"/>
      <c r="HXE11" s="149"/>
      <c r="HXF11" s="149"/>
      <c r="HXG11" s="149"/>
      <c r="HXH11" s="149"/>
      <c r="HXI11" s="149"/>
      <c r="HXJ11" s="149"/>
      <c r="HXK11" s="149"/>
      <c r="HXL11" s="149"/>
      <c r="HXM11" s="149"/>
      <c r="HXN11" s="149"/>
      <c r="HXO11" s="149"/>
      <c r="HXP11" s="149"/>
      <c r="HXQ11" s="149"/>
      <c r="HXR11" s="149"/>
      <c r="HXS11" s="149"/>
      <c r="HXT11" s="149"/>
      <c r="HXU11" s="149"/>
      <c r="HXV11" s="149"/>
      <c r="HXW11" s="149"/>
      <c r="HXX11" s="149"/>
      <c r="HXY11" s="149"/>
      <c r="HXZ11" s="149"/>
      <c r="HYA11" s="149"/>
      <c r="HYB11" s="149"/>
      <c r="HYC11" s="149"/>
      <c r="HYD11" s="149"/>
      <c r="HYE11" s="149"/>
      <c r="HYF11" s="149"/>
      <c r="HYG11" s="149"/>
      <c r="HYH11" s="149"/>
      <c r="HYI11" s="149"/>
      <c r="HYJ11" s="149"/>
      <c r="HYK11" s="149"/>
      <c r="HYL11" s="149"/>
      <c r="HYM11" s="149"/>
      <c r="HYN11" s="149"/>
      <c r="HYO11" s="149"/>
      <c r="HYP11" s="149"/>
      <c r="HYQ11" s="149"/>
      <c r="HYR11" s="149"/>
      <c r="HYS11" s="149"/>
      <c r="HYT11" s="149"/>
      <c r="HYU11" s="149"/>
      <c r="HYV11" s="149"/>
      <c r="HYW11" s="149"/>
      <c r="HYX11" s="149"/>
      <c r="HYY11" s="149"/>
      <c r="HYZ11" s="149"/>
      <c r="HZA11" s="149"/>
      <c r="HZB11" s="149"/>
      <c r="HZC11" s="149"/>
      <c r="HZD11" s="149"/>
      <c r="HZE11" s="149"/>
      <c r="HZF11" s="149"/>
      <c r="HZG11" s="149"/>
      <c r="HZH11" s="149"/>
      <c r="HZI11" s="149"/>
      <c r="HZJ11" s="149"/>
      <c r="HZK11" s="149"/>
      <c r="HZL11" s="149"/>
      <c r="HZM11" s="149"/>
      <c r="HZN11" s="149"/>
      <c r="HZO11" s="149"/>
      <c r="HZP11" s="149"/>
      <c r="HZQ11" s="149"/>
      <c r="HZR11" s="149"/>
      <c r="HZS11" s="149"/>
      <c r="HZT11" s="149"/>
      <c r="HZU11" s="149"/>
      <c r="HZV11" s="149"/>
      <c r="HZW11" s="149"/>
      <c r="HZX11" s="149"/>
      <c r="HZY11" s="149"/>
      <c r="HZZ11" s="149"/>
      <c r="IAA11" s="149"/>
      <c r="IAB11" s="149"/>
      <c r="IAC11" s="149"/>
      <c r="IAD11" s="149"/>
      <c r="IAE11" s="149"/>
      <c r="IAF11" s="149"/>
      <c r="IAG11" s="149"/>
      <c r="IAH11" s="149"/>
      <c r="IAI11" s="149"/>
      <c r="IAJ11" s="149"/>
      <c r="IAK11" s="149"/>
      <c r="IAL11" s="149"/>
      <c r="IAM11" s="149"/>
      <c r="IAN11" s="149"/>
      <c r="IAO11" s="149"/>
      <c r="IAP11" s="149"/>
      <c r="IAQ11" s="149"/>
      <c r="IAR11" s="149"/>
      <c r="IAS11" s="149"/>
      <c r="IAT11" s="149"/>
      <c r="IAU11" s="149"/>
      <c r="IAV11" s="149"/>
      <c r="IAW11" s="149"/>
      <c r="IAX11" s="149"/>
      <c r="IAY11" s="149"/>
      <c r="IAZ11" s="149"/>
      <c r="IBA11" s="149"/>
      <c r="IBB11" s="149"/>
      <c r="IBC11" s="149"/>
      <c r="IBD11" s="149"/>
      <c r="IBE11" s="149"/>
      <c r="IBF11" s="149"/>
      <c r="IBG11" s="149"/>
      <c r="IBH11" s="149"/>
      <c r="IBI11" s="149"/>
      <c r="IBJ11" s="149"/>
      <c r="IBK11" s="149"/>
      <c r="IBL11" s="149"/>
      <c r="IBM11" s="149"/>
      <c r="IBN11" s="149"/>
      <c r="IBO11" s="149"/>
      <c r="IBP11" s="149"/>
      <c r="IBQ11" s="149"/>
      <c r="IBR11" s="149"/>
      <c r="IBS11" s="149"/>
      <c r="IBT11" s="149"/>
      <c r="IBU11" s="149"/>
      <c r="IBV11" s="149"/>
      <c r="IBW11" s="149"/>
      <c r="IBX11" s="149"/>
      <c r="IBY11" s="149"/>
      <c r="IBZ11" s="149"/>
      <c r="ICA11" s="149"/>
      <c r="ICB11" s="149"/>
      <c r="ICC11" s="149"/>
      <c r="ICD11" s="149"/>
      <c r="ICE11" s="149"/>
      <c r="ICF11" s="149"/>
      <c r="ICG11" s="149"/>
      <c r="ICH11" s="149"/>
      <c r="ICI11" s="149"/>
      <c r="ICJ11" s="149"/>
      <c r="ICK11" s="149"/>
      <c r="ICL11" s="149"/>
      <c r="ICM11" s="149"/>
      <c r="ICN11" s="149"/>
      <c r="ICO11" s="149"/>
      <c r="ICP11" s="149"/>
      <c r="ICQ11" s="149"/>
      <c r="ICR11" s="149"/>
      <c r="ICS11" s="149"/>
      <c r="ICT11" s="149"/>
      <c r="ICU11" s="149"/>
      <c r="ICV11" s="149"/>
      <c r="ICW11" s="149"/>
      <c r="ICX11" s="149"/>
      <c r="ICY11" s="149"/>
      <c r="ICZ11" s="149"/>
      <c r="IDA11" s="149"/>
      <c r="IDB11" s="149"/>
      <c r="IDC11" s="149"/>
      <c r="IDD11" s="149"/>
      <c r="IDE11" s="149"/>
      <c r="IDF11" s="149"/>
      <c r="IDG11" s="149"/>
      <c r="IDH11" s="149"/>
      <c r="IDI11" s="149"/>
      <c r="IDJ11" s="149"/>
      <c r="IDK11" s="149"/>
      <c r="IDL11" s="149"/>
      <c r="IDM11" s="149"/>
      <c r="IDN11" s="149"/>
      <c r="IDO11" s="149"/>
      <c r="IDP11" s="149"/>
      <c r="IDQ11" s="149"/>
      <c r="IDR11" s="149"/>
      <c r="IDS11" s="149"/>
      <c r="IDT11" s="149"/>
      <c r="IDU11" s="149"/>
      <c r="IDV11" s="149"/>
      <c r="IDW11" s="149"/>
      <c r="IDX11" s="149"/>
      <c r="IDY11" s="149"/>
      <c r="IDZ11" s="149"/>
      <c r="IEA11" s="149"/>
      <c r="IEB11" s="149"/>
      <c r="IEC11" s="149"/>
      <c r="IED11" s="149"/>
      <c r="IEE11" s="149"/>
      <c r="IEF11" s="149"/>
      <c r="IEG11" s="149"/>
      <c r="IEH11" s="149"/>
      <c r="IEI11" s="149"/>
      <c r="IEJ11" s="149"/>
      <c r="IEK11" s="149"/>
      <c r="IEL11" s="149"/>
      <c r="IEM11" s="149"/>
      <c r="IEN11" s="149"/>
      <c r="IEO11" s="149"/>
      <c r="IEP11" s="149"/>
      <c r="IEQ11" s="149"/>
      <c r="IER11" s="149"/>
      <c r="IES11" s="149"/>
      <c r="IET11" s="149"/>
      <c r="IEU11" s="149"/>
      <c r="IEV11" s="149"/>
      <c r="IEW11" s="149"/>
      <c r="IEX11" s="149"/>
      <c r="IEY11" s="149"/>
      <c r="IEZ11" s="149"/>
      <c r="IFA11" s="149"/>
      <c r="IFB11" s="149"/>
      <c r="IFC11" s="149"/>
      <c r="IFD11" s="149"/>
      <c r="IFE11" s="149"/>
      <c r="IFF11" s="149"/>
      <c r="IFG11" s="149"/>
      <c r="IFH11" s="149"/>
      <c r="IFI11" s="149"/>
      <c r="IFJ11" s="149"/>
      <c r="IFK11" s="149"/>
      <c r="IFL11" s="149"/>
      <c r="IFM11" s="149"/>
      <c r="IFN11" s="149"/>
      <c r="IFO11" s="149"/>
      <c r="IFP11" s="149"/>
      <c r="IFQ11" s="149"/>
      <c r="IFR11" s="149"/>
      <c r="IFS11" s="149"/>
      <c r="IFT11" s="149"/>
      <c r="IFU11" s="149"/>
      <c r="IFV11" s="149"/>
      <c r="IFW11" s="149"/>
      <c r="IFX11" s="149"/>
      <c r="IFY11" s="149"/>
      <c r="IFZ11" s="149"/>
      <c r="IGA11" s="149"/>
      <c r="IGB11" s="149"/>
      <c r="IGC11" s="149"/>
      <c r="IGD11" s="149"/>
      <c r="IGE11" s="149"/>
      <c r="IGF11" s="149"/>
      <c r="IGG11" s="149"/>
      <c r="IGH11" s="149"/>
      <c r="IGI11" s="149"/>
      <c r="IGJ11" s="149"/>
      <c r="IGK11" s="149"/>
      <c r="IGL11" s="149"/>
      <c r="IGM11" s="149"/>
      <c r="IGN11" s="149"/>
      <c r="IGO11" s="149"/>
      <c r="IGP11" s="149"/>
      <c r="IGQ11" s="149"/>
      <c r="IGR11" s="149"/>
      <c r="IGS11" s="149"/>
      <c r="IGT11" s="149"/>
      <c r="IGU11" s="149"/>
      <c r="IGV11" s="149"/>
      <c r="IGW11" s="149"/>
      <c r="IGX11" s="149"/>
      <c r="IGY11" s="149"/>
      <c r="IGZ11" s="149"/>
      <c r="IHA11" s="149"/>
      <c r="IHB11" s="149"/>
      <c r="IHC11" s="149"/>
      <c r="IHD11" s="149"/>
      <c r="IHE11" s="149"/>
      <c r="IHF11" s="149"/>
      <c r="IHG11" s="149"/>
      <c r="IHH11" s="149"/>
      <c r="IHI11" s="149"/>
      <c r="IHJ11" s="149"/>
      <c r="IHK11" s="149"/>
      <c r="IHL11" s="149"/>
      <c r="IHM11" s="149"/>
      <c r="IHN11" s="149"/>
      <c r="IHO11" s="149"/>
      <c r="IHP11" s="149"/>
      <c r="IHQ11" s="149"/>
      <c r="IHR11" s="149"/>
      <c r="IHS11" s="149"/>
      <c r="IHT11" s="149"/>
      <c r="IHU11" s="149"/>
      <c r="IHV11" s="149"/>
      <c r="IHW11" s="149"/>
      <c r="IHX11" s="149"/>
      <c r="IHY11" s="149"/>
      <c r="IHZ11" s="149"/>
      <c r="IIA11" s="149"/>
      <c r="IIB11" s="149"/>
      <c r="IIC11" s="149"/>
      <c r="IID11" s="149"/>
      <c r="IIE11" s="149"/>
      <c r="IIF11" s="149"/>
      <c r="IIG11" s="149"/>
      <c r="IIH11" s="149"/>
      <c r="III11" s="149"/>
      <c r="IIJ11" s="149"/>
      <c r="IIK11" s="149"/>
      <c r="IIL11" s="149"/>
      <c r="IIM11" s="149"/>
      <c r="IIN11" s="149"/>
      <c r="IIO11" s="149"/>
      <c r="IIP11" s="149"/>
      <c r="IIQ11" s="149"/>
      <c r="IIR11" s="149"/>
      <c r="IIS11" s="149"/>
      <c r="IIT11" s="149"/>
      <c r="IIU11" s="149"/>
      <c r="IIV11" s="149"/>
      <c r="IIW11" s="149"/>
      <c r="IIX11" s="149"/>
      <c r="IIY11" s="149"/>
      <c r="IIZ11" s="149"/>
      <c r="IJA11" s="149"/>
      <c r="IJB11" s="149"/>
      <c r="IJC11" s="149"/>
      <c r="IJD11" s="149"/>
      <c r="IJE11" s="149"/>
      <c r="IJF11" s="149"/>
      <c r="IJG11" s="149"/>
      <c r="IJH11" s="149"/>
      <c r="IJI11" s="149"/>
      <c r="IJJ11" s="149"/>
      <c r="IJK11" s="149"/>
      <c r="IJL11" s="149"/>
      <c r="IJM11" s="149"/>
      <c r="IJN11" s="149"/>
      <c r="IJO11" s="149"/>
      <c r="IJP11" s="149"/>
      <c r="IJQ11" s="149"/>
      <c r="IJR11" s="149"/>
      <c r="IJS11" s="149"/>
      <c r="IJT11" s="149"/>
      <c r="IJU11" s="149"/>
      <c r="IJV11" s="149"/>
      <c r="IJW11" s="149"/>
      <c r="IJX11" s="149"/>
      <c r="IJY11" s="149"/>
      <c r="IJZ11" s="149"/>
      <c r="IKA11" s="149"/>
      <c r="IKB11" s="149"/>
      <c r="IKC11" s="149"/>
      <c r="IKD11" s="149"/>
      <c r="IKE11" s="149"/>
      <c r="IKF11" s="149"/>
      <c r="IKG11" s="149"/>
      <c r="IKH11" s="149"/>
      <c r="IKI11" s="149"/>
      <c r="IKJ11" s="149"/>
      <c r="IKK11" s="149"/>
      <c r="IKL11" s="149"/>
      <c r="IKM11" s="149"/>
      <c r="IKN11" s="149"/>
      <c r="IKO11" s="149"/>
      <c r="IKP11" s="149"/>
      <c r="IKQ11" s="149"/>
      <c r="IKR11" s="149"/>
      <c r="IKS11" s="149"/>
      <c r="IKT11" s="149"/>
      <c r="IKU11" s="149"/>
      <c r="IKV11" s="149"/>
      <c r="IKW11" s="149"/>
      <c r="IKX11" s="149"/>
      <c r="IKY11" s="149"/>
      <c r="IKZ11" s="149"/>
      <c r="ILA11" s="149"/>
      <c r="ILB11" s="149"/>
      <c r="ILC11" s="149"/>
      <c r="ILD11" s="149"/>
      <c r="ILE11" s="149"/>
      <c r="ILF11" s="149"/>
      <c r="ILG11" s="149"/>
      <c r="ILH11" s="149"/>
      <c r="ILI11" s="149"/>
      <c r="ILJ11" s="149"/>
      <c r="ILK11" s="149"/>
      <c r="ILL11" s="149"/>
      <c r="ILM11" s="149"/>
      <c r="ILN11" s="149"/>
      <c r="ILO11" s="149"/>
      <c r="ILP11" s="149"/>
      <c r="ILQ11" s="149"/>
      <c r="ILR11" s="149"/>
      <c r="ILS11" s="149"/>
      <c r="ILT11" s="149"/>
      <c r="ILU11" s="149"/>
      <c r="ILV11" s="149"/>
      <c r="ILW11" s="149"/>
      <c r="ILX11" s="149"/>
      <c r="ILY11" s="149"/>
      <c r="ILZ11" s="149"/>
      <c r="IMA11" s="149"/>
      <c r="IMB11" s="149"/>
      <c r="IMC11" s="149"/>
      <c r="IMD11" s="149"/>
      <c r="IME11" s="149"/>
      <c r="IMF11" s="149"/>
      <c r="IMG11" s="149"/>
      <c r="IMH11" s="149"/>
      <c r="IMI11" s="149"/>
      <c r="IMJ11" s="149"/>
      <c r="IMK11" s="149"/>
      <c r="IML11" s="149"/>
      <c r="IMM11" s="149"/>
      <c r="IMN11" s="149"/>
      <c r="IMO11" s="149"/>
      <c r="IMP11" s="149"/>
      <c r="IMQ11" s="149"/>
      <c r="IMR11" s="149"/>
      <c r="IMS11" s="149"/>
      <c r="IMT11" s="149"/>
      <c r="IMU11" s="149"/>
      <c r="IMV11" s="149"/>
      <c r="IMW11" s="149"/>
      <c r="IMX11" s="149"/>
      <c r="IMY11" s="149"/>
      <c r="IMZ11" s="149"/>
      <c r="INA11" s="149"/>
      <c r="INB11" s="149"/>
      <c r="INC11" s="149"/>
      <c r="IND11" s="149"/>
      <c r="INE11" s="149"/>
      <c r="INF11" s="149"/>
      <c r="ING11" s="149"/>
      <c r="INH11" s="149"/>
      <c r="INI11" s="149"/>
      <c r="INJ11" s="149"/>
      <c r="INK11" s="149"/>
      <c r="INL11" s="149"/>
      <c r="INM11" s="149"/>
      <c r="INN11" s="149"/>
      <c r="INO11" s="149"/>
      <c r="INP11" s="149"/>
      <c r="INQ11" s="149"/>
      <c r="INR11" s="149"/>
      <c r="INS11" s="149"/>
      <c r="INT11" s="149"/>
      <c r="INU11" s="149"/>
      <c r="INV11" s="149"/>
      <c r="INW11" s="149"/>
      <c r="INX11" s="149"/>
      <c r="INY11" s="149"/>
      <c r="INZ11" s="149"/>
      <c r="IOA11" s="149"/>
      <c r="IOB11" s="149"/>
      <c r="IOC11" s="149"/>
      <c r="IOD11" s="149"/>
      <c r="IOE11" s="149"/>
      <c r="IOF11" s="149"/>
      <c r="IOG11" s="149"/>
      <c r="IOH11" s="149"/>
      <c r="IOI11" s="149"/>
      <c r="IOJ11" s="149"/>
      <c r="IOK11" s="149"/>
      <c r="IOL11" s="149"/>
      <c r="IOM11" s="149"/>
      <c r="ION11" s="149"/>
      <c r="IOO11" s="149"/>
      <c r="IOP11" s="149"/>
      <c r="IOQ11" s="149"/>
      <c r="IOR11" s="149"/>
      <c r="IOS11" s="149"/>
      <c r="IOT11" s="149"/>
      <c r="IOU11" s="149"/>
      <c r="IOV11" s="149"/>
      <c r="IOW11" s="149"/>
      <c r="IOX11" s="149"/>
      <c r="IOY11" s="149"/>
      <c r="IOZ11" s="149"/>
      <c r="IPA11" s="149"/>
      <c r="IPB11" s="149"/>
      <c r="IPC11" s="149"/>
      <c r="IPD11" s="149"/>
      <c r="IPE11" s="149"/>
      <c r="IPF11" s="149"/>
      <c r="IPG11" s="149"/>
      <c r="IPH11" s="149"/>
      <c r="IPI11" s="149"/>
      <c r="IPJ11" s="149"/>
      <c r="IPK11" s="149"/>
      <c r="IPL11" s="149"/>
      <c r="IPM11" s="149"/>
      <c r="IPN11" s="149"/>
      <c r="IPO11" s="149"/>
      <c r="IPP11" s="149"/>
      <c r="IPQ11" s="149"/>
      <c r="IPR11" s="149"/>
      <c r="IPS11" s="149"/>
      <c r="IPT11" s="149"/>
      <c r="IPU11" s="149"/>
      <c r="IPV11" s="149"/>
      <c r="IPW11" s="149"/>
      <c r="IPX11" s="149"/>
      <c r="IPY11" s="149"/>
      <c r="IPZ11" s="149"/>
      <c r="IQA11" s="149"/>
      <c r="IQB11" s="149"/>
      <c r="IQC11" s="149"/>
      <c r="IQD11" s="149"/>
      <c r="IQE11" s="149"/>
      <c r="IQF11" s="149"/>
      <c r="IQG11" s="149"/>
      <c r="IQH11" s="149"/>
      <c r="IQI11" s="149"/>
      <c r="IQJ11" s="149"/>
      <c r="IQK11" s="149"/>
      <c r="IQL11" s="149"/>
      <c r="IQM11" s="149"/>
      <c r="IQN11" s="149"/>
      <c r="IQO11" s="149"/>
      <c r="IQP11" s="149"/>
      <c r="IQQ11" s="149"/>
      <c r="IQR11" s="149"/>
      <c r="IQS11" s="149"/>
      <c r="IQT11" s="149"/>
      <c r="IQU11" s="149"/>
      <c r="IQV11" s="149"/>
      <c r="IQW11" s="149"/>
      <c r="IQX11" s="149"/>
      <c r="IQY11" s="149"/>
      <c r="IQZ11" s="149"/>
      <c r="IRA11" s="149"/>
      <c r="IRB11" s="149"/>
      <c r="IRC11" s="149"/>
      <c r="IRD11" s="149"/>
      <c r="IRE11" s="149"/>
      <c r="IRF11" s="149"/>
      <c r="IRG11" s="149"/>
      <c r="IRH11" s="149"/>
      <c r="IRI11" s="149"/>
      <c r="IRJ11" s="149"/>
      <c r="IRK11" s="149"/>
      <c r="IRL11" s="149"/>
      <c r="IRM11" s="149"/>
      <c r="IRN11" s="149"/>
      <c r="IRO11" s="149"/>
      <c r="IRP11" s="149"/>
      <c r="IRQ11" s="149"/>
      <c r="IRR11" s="149"/>
      <c r="IRS11" s="149"/>
      <c r="IRT11" s="149"/>
      <c r="IRU11" s="149"/>
      <c r="IRV11" s="149"/>
      <c r="IRW11" s="149"/>
      <c r="IRX11" s="149"/>
      <c r="IRY11" s="149"/>
      <c r="IRZ11" s="149"/>
      <c r="ISA11" s="149"/>
      <c r="ISB11" s="149"/>
      <c r="ISC11" s="149"/>
      <c r="ISD11" s="149"/>
      <c r="ISE11" s="149"/>
      <c r="ISF11" s="149"/>
      <c r="ISG11" s="149"/>
      <c r="ISH11" s="149"/>
      <c r="ISI11" s="149"/>
      <c r="ISJ11" s="149"/>
      <c r="ISK11" s="149"/>
      <c r="ISL11" s="149"/>
      <c r="ISM11" s="149"/>
      <c r="ISN11" s="149"/>
      <c r="ISO11" s="149"/>
      <c r="ISP11" s="149"/>
      <c r="ISQ11" s="149"/>
      <c r="ISR11" s="149"/>
      <c r="ISS11" s="149"/>
      <c r="IST11" s="149"/>
      <c r="ISU11" s="149"/>
      <c r="ISV11" s="149"/>
      <c r="ISW11" s="149"/>
      <c r="ISX11" s="149"/>
      <c r="ISY11" s="149"/>
      <c r="ISZ11" s="149"/>
      <c r="ITA11" s="149"/>
      <c r="ITB11" s="149"/>
      <c r="ITC11" s="149"/>
      <c r="ITD11" s="149"/>
      <c r="ITE11" s="149"/>
      <c r="ITF11" s="149"/>
      <c r="ITG11" s="149"/>
      <c r="ITH11" s="149"/>
      <c r="ITI11" s="149"/>
      <c r="ITJ11" s="149"/>
      <c r="ITK11" s="149"/>
      <c r="ITL11" s="149"/>
      <c r="ITM11" s="149"/>
      <c r="ITN11" s="149"/>
      <c r="ITO11" s="149"/>
      <c r="ITP11" s="149"/>
      <c r="ITQ11" s="149"/>
      <c r="ITR11" s="149"/>
      <c r="ITS11" s="149"/>
      <c r="ITT11" s="149"/>
      <c r="ITU11" s="149"/>
      <c r="ITV11" s="149"/>
      <c r="ITW11" s="149"/>
      <c r="ITX11" s="149"/>
      <c r="ITY11" s="149"/>
      <c r="ITZ11" s="149"/>
      <c r="IUA11" s="149"/>
      <c r="IUB11" s="149"/>
      <c r="IUC11" s="149"/>
      <c r="IUD11" s="149"/>
      <c r="IUE11" s="149"/>
      <c r="IUF11" s="149"/>
      <c r="IUG11" s="149"/>
      <c r="IUH11" s="149"/>
      <c r="IUI11" s="149"/>
      <c r="IUJ11" s="149"/>
      <c r="IUK11" s="149"/>
      <c r="IUL11" s="149"/>
      <c r="IUM11" s="149"/>
      <c r="IUN11" s="149"/>
      <c r="IUO11" s="149"/>
      <c r="IUP11" s="149"/>
      <c r="IUQ11" s="149"/>
      <c r="IUR11" s="149"/>
      <c r="IUS11" s="149"/>
      <c r="IUT11" s="149"/>
      <c r="IUU11" s="149"/>
      <c r="IUV11" s="149"/>
      <c r="IUW11" s="149"/>
      <c r="IUX11" s="149"/>
      <c r="IUY11" s="149"/>
      <c r="IUZ11" s="149"/>
      <c r="IVA11" s="149"/>
      <c r="IVB11" s="149"/>
      <c r="IVC11" s="149"/>
      <c r="IVD11" s="149"/>
      <c r="IVE11" s="149"/>
      <c r="IVF11" s="149"/>
      <c r="IVG11" s="149"/>
      <c r="IVH11" s="149"/>
      <c r="IVI11" s="149"/>
      <c r="IVJ11" s="149"/>
      <c r="IVK11" s="149"/>
      <c r="IVL11" s="149"/>
      <c r="IVM11" s="149"/>
      <c r="IVN11" s="149"/>
      <c r="IVO11" s="149"/>
      <c r="IVP11" s="149"/>
      <c r="IVQ11" s="149"/>
      <c r="IVR11" s="149"/>
      <c r="IVS11" s="149"/>
      <c r="IVT11" s="149"/>
      <c r="IVU11" s="149"/>
      <c r="IVV11" s="149"/>
      <c r="IVW11" s="149"/>
      <c r="IVX11" s="149"/>
      <c r="IVY11" s="149"/>
      <c r="IVZ11" s="149"/>
      <c r="IWA11" s="149"/>
      <c r="IWB11" s="149"/>
      <c r="IWC11" s="149"/>
      <c r="IWD11" s="149"/>
      <c r="IWE11" s="149"/>
      <c r="IWF11" s="149"/>
      <c r="IWG11" s="149"/>
      <c r="IWH11" s="149"/>
      <c r="IWI11" s="149"/>
      <c r="IWJ11" s="149"/>
      <c r="IWK11" s="149"/>
      <c r="IWL11" s="149"/>
      <c r="IWM11" s="149"/>
      <c r="IWN11" s="149"/>
      <c r="IWO11" s="149"/>
      <c r="IWP11" s="149"/>
      <c r="IWQ11" s="149"/>
      <c r="IWR11" s="149"/>
      <c r="IWS11" s="149"/>
      <c r="IWT11" s="149"/>
      <c r="IWU11" s="149"/>
      <c r="IWV11" s="149"/>
      <c r="IWW11" s="149"/>
      <c r="IWX11" s="149"/>
      <c r="IWY11" s="149"/>
      <c r="IWZ11" s="149"/>
      <c r="IXA11" s="149"/>
      <c r="IXB11" s="149"/>
      <c r="IXC11" s="149"/>
      <c r="IXD11" s="149"/>
      <c r="IXE11" s="149"/>
      <c r="IXF11" s="149"/>
      <c r="IXG11" s="149"/>
      <c r="IXH11" s="149"/>
      <c r="IXI11" s="149"/>
      <c r="IXJ11" s="149"/>
      <c r="IXK11" s="149"/>
      <c r="IXL11" s="149"/>
      <c r="IXM11" s="149"/>
      <c r="IXN11" s="149"/>
      <c r="IXO11" s="149"/>
      <c r="IXP11" s="149"/>
      <c r="IXQ11" s="149"/>
      <c r="IXR11" s="149"/>
      <c r="IXS11" s="149"/>
      <c r="IXT11" s="149"/>
      <c r="IXU11" s="149"/>
      <c r="IXV11" s="149"/>
      <c r="IXW11" s="149"/>
      <c r="IXX11" s="149"/>
      <c r="IXY11" s="149"/>
      <c r="IXZ11" s="149"/>
      <c r="IYA11" s="149"/>
      <c r="IYB11" s="149"/>
      <c r="IYC11" s="149"/>
      <c r="IYD11" s="149"/>
      <c r="IYE11" s="149"/>
      <c r="IYF11" s="149"/>
      <c r="IYG11" s="149"/>
      <c r="IYH11" s="149"/>
      <c r="IYI11" s="149"/>
      <c r="IYJ11" s="149"/>
      <c r="IYK11" s="149"/>
      <c r="IYL11" s="149"/>
      <c r="IYM11" s="149"/>
      <c r="IYN11" s="149"/>
      <c r="IYO11" s="149"/>
      <c r="IYP11" s="149"/>
      <c r="IYQ11" s="149"/>
      <c r="IYR11" s="149"/>
      <c r="IYS11" s="149"/>
      <c r="IYT11" s="149"/>
      <c r="IYU11" s="149"/>
      <c r="IYV11" s="149"/>
      <c r="IYW11" s="149"/>
      <c r="IYX11" s="149"/>
      <c r="IYY11" s="149"/>
      <c r="IYZ11" s="149"/>
      <c r="IZA11" s="149"/>
      <c r="IZB11" s="149"/>
      <c r="IZC11" s="149"/>
      <c r="IZD11" s="149"/>
      <c r="IZE11" s="149"/>
      <c r="IZF11" s="149"/>
      <c r="IZG11" s="149"/>
      <c r="IZH11" s="149"/>
      <c r="IZI11" s="149"/>
      <c r="IZJ11" s="149"/>
      <c r="IZK11" s="149"/>
      <c r="IZL11" s="149"/>
      <c r="IZM11" s="149"/>
      <c r="IZN11" s="149"/>
      <c r="IZO11" s="149"/>
      <c r="IZP11" s="149"/>
      <c r="IZQ11" s="149"/>
      <c r="IZR11" s="149"/>
      <c r="IZS11" s="149"/>
      <c r="IZT11" s="149"/>
      <c r="IZU11" s="149"/>
      <c r="IZV11" s="149"/>
      <c r="IZW11" s="149"/>
      <c r="IZX11" s="149"/>
      <c r="IZY11" s="149"/>
      <c r="IZZ11" s="149"/>
      <c r="JAA11" s="149"/>
      <c r="JAB11" s="149"/>
      <c r="JAC11" s="149"/>
      <c r="JAD11" s="149"/>
      <c r="JAE11" s="149"/>
      <c r="JAF11" s="149"/>
      <c r="JAG11" s="149"/>
      <c r="JAH11" s="149"/>
      <c r="JAI11" s="149"/>
      <c r="JAJ11" s="149"/>
      <c r="JAK11" s="149"/>
      <c r="JAL11" s="149"/>
      <c r="JAM11" s="149"/>
      <c r="JAN11" s="149"/>
      <c r="JAO11" s="149"/>
      <c r="JAP11" s="149"/>
      <c r="JAQ11" s="149"/>
      <c r="JAR11" s="149"/>
      <c r="JAS11" s="149"/>
      <c r="JAT11" s="149"/>
      <c r="JAU11" s="149"/>
      <c r="JAV11" s="149"/>
      <c r="JAW11" s="149"/>
      <c r="JAX11" s="149"/>
      <c r="JAY11" s="149"/>
      <c r="JAZ11" s="149"/>
      <c r="JBA11" s="149"/>
      <c r="JBB11" s="149"/>
      <c r="JBC11" s="149"/>
      <c r="JBD11" s="149"/>
      <c r="JBE11" s="149"/>
      <c r="JBF11" s="149"/>
      <c r="JBG11" s="149"/>
      <c r="JBH11" s="149"/>
      <c r="JBI11" s="149"/>
      <c r="JBJ11" s="149"/>
      <c r="JBK11" s="149"/>
      <c r="JBL11" s="149"/>
      <c r="JBM11" s="149"/>
      <c r="JBN11" s="149"/>
      <c r="JBO11" s="149"/>
      <c r="JBP11" s="149"/>
      <c r="JBQ11" s="149"/>
      <c r="JBR11" s="149"/>
      <c r="JBS11" s="149"/>
      <c r="JBT11" s="149"/>
      <c r="JBU11" s="149"/>
      <c r="JBV11" s="149"/>
      <c r="JBW11" s="149"/>
      <c r="JBX11" s="149"/>
      <c r="JBY11" s="149"/>
      <c r="JBZ11" s="149"/>
      <c r="JCA11" s="149"/>
      <c r="JCB11" s="149"/>
      <c r="JCC11" s="149"/>
      <c r="JCD11" s="149"/>
      <c r="JCE11" s="149"/>
      <c r="JCF11" s="149"/>
      <c r="JCG11" s="149"/>
      <c r="JCH11" s="149"/>
      <c r="JCI11" s="149"/>
      <c r="JCJ11" s="149"/>
      <c r="JCK11" s="149"/>
      <c r="JCL11" s="149"/>
      <c r="JCM11" s="149"/>
      <c r="JCN11" s="149"/>
      <c r="JCO11" s="149"/>
      <c r="JCP11" s="149"/>
      <c r="JCQ11" s="149"/>
      <c r="JCR11" s="149"/>
      <c r="JCS11" s="149"/>
      <c r="JCT11" s="149"/>
      <c r="JCU11" s="149"/>
      <c r="JCV11" s="149"/>
      <c r="JCW11" s="149"/>
      <c r="JCX11" s="149"/>
      <c r="JCY11" s="149"/>
      <c r="JCZ11" s="149"/>
      <c r="JDA11" s="149"/>
      <c r="JDB11" s="149"/>
      <c r="JDC11" s="149"/>
      <c r="JDD11" s="149"/>
      <c r="JDE11" s="149"/>
      <c r="JDF11" s="149"/>
      <c r="JDG11" s="149"/>
      <c r="JDH11" s="149"/>
      <c r="JDI11" s="149"/>
      <c r="JDJ11" s="149"/>
      <c r="JDK11" s="149"/>
      <c r="JDL11" s="149"/>
      <c r="JDM11" s="149"/>
      <c r="JDN11" s="149"/>
      <c r="JDO11" s="149"/>
      <c r="JDP11" s="149"/>
      <c r="JDQ11" s="149"/>
      <c r="JDR11" s="149"/>
      <c r="JDS11" s="149"/>
      <c r="JDT11" s="149"/>
      <c r="JDU11" s="149"/>
      <c r="JDV11" s="149"/>
      <c r="JDW11" s="149"/>
      <c r="JDX11" s="149"/>
      <c r="JDY11" s="149"/>
      <c r="JDZ11" s="149"/>
      <c r="JEA11" s="149"/>
      <c r="JEB11" s="149"/>
      <c r="JEC11" s="149"/>
      <c r="JED11" s="149"/>
      <c r="JEE11" s="149"/>
      <c r="JEF11" s="149"/>
      <c r="JEG11" s="149"/>
      <c r="JEH11" s="149"/>
      <c r="JEI11" s="149"/>
      <c r="JEJ11" s="149"/>
      <c r="JEK11" s="149"/>
      <c r="JEL11" s="149"/>
      <c r="JEM11" s="149"/>
      <c r="JEN11" s="149"/>
      <c r="JEO11" s="149"/>
      <c r="JEP11" s="149"/>
      <c r="JEQ11" s="149"/>
      <c r="JER11" s="149"/>
      <c r="JES11" s="149"/>
      <c r="JET11" s="149"/>
      <c r="JEU11" s="149"/>
      <c r="JEV11" s="149"/>
      <c r="JEW11" s="149"/>
      <c r="JEX11" s="149"/>
      <c r="JEY11" s="149"/>
      <c r="JEZ11" s="149"/>
      <c r="JFA11" s="149"/>
      <c r="JFB11" s="149"/>
      <c r="JFC11" s="149"/>
      <c r="JFD11" s="149"/>
      <c r="JFE11" s="149"/>
      <c r="JFF11" s="149"/>
      <c r="JFG11" s="149"/>
      <c r="JFH11" s="149"/>
      <c r="JFI11" s="149"/>
      <c r="JFJ11" s="149"/>
      <c r="JFK11" s="149"/>
      <c r="JFL11" s="149"/>
      <c r="JFM11" s="149"/>
      <c r="JFN11" s="149"/>
      <c r="JFO11" s="149"/>
      <c r="JFP11" s="149"/>
      <c r="JFQ11" s="149"/>
      <c r="JFR11" s="149"/>
      <c r="JFS11" s="149"/>
      <c r="JFT11" s="149"/>
      <c r="JFU11" s="149"/>
      <c r="JFV11" s="149"/>
      <c r="JFW11" s="149"/>
      <c r="JFX11" s="149"/>
      <c r="JFY11" s="149"/>
      <c r="JFZ11" s="149"/>
      <c r="JGA11" s="149"/>
      <c r="JGB11" s="149"/>
      <c r="JGC11" s="149"/>
      <c r="JGD11" s="149"/>
      <c r="JGE11" s="149"/>
      <c r="JGF11" s="149"/>
      <c r="JGG11" s="149"/>
      <c r="JGH11" s="149"/>
      <c r="JGI11" s="149"/>
      <c r="JGJ11" s="149"/>
      <c r="JGK11" s="149"/>
      <c r="JGL11" s="149"/>
      <c r="JGM11" s="149"/>
      <c r="JGN11" s="149"/>
      <c r="JGO11" s="149"/>
      <c r="JGP11" s="149"/>
      <c r="JGQ11" s="149"/>
      <c r="JGR11" s="149"/>
      <c r="JGS11" s="149"/>
      <c r="JGT11" s="149"/>
      <c r="JGU11" s="149"/>
      <c r="JGV11" s="149"/>
      <c r="JGW11" s="149"/>
      <c r="JGX11" s="149"/>
      <c r="JGY11" s="149"/>
      <c r="JGZ11" s="149"/>
      <c r="JHA11" s="149"/>
      <c r="JHB11" s="149"/>
      <c r="JHC11" s="149"/>
      <c r="JHD11" s="149"/>
      <c r="JHE11" s="149"/>
      <c r="JHF11" s="149"/>
      <c r="JHG11" s="149"/>
      <c r="JHH11" s="149"/>
      <c r="JHI11" s="149"/>
      <c r="JHJ11" s="149"/>
      <c r="JHK11" s="149"/>
      <c r="JHL11" s="149"/>
      <c r="JHM11" s="149"/>
      <c r="JHN11" s="149"/>
      <c r="JHO11" s="149"/>
      <c r="JHP11" s="149"/>
      <c r="JHQ11" s="149"/>
      <c r="JHR11" s="149"/>
      <c r="JHS11" s="149"/>
      <c r="JHT11" s="149"/>
      <c r="JHU11" s="149"/>
      <c r="JHV11" s="149"/>
      <c r="JHW11" s="149"/>
      <c r="JHX11" s="149"/>
      <c r="JHY11" s="149"/>
      <c r="JHZ11" s="149"/>
      <c r="JIA11" s="149"/>
      <c r="JIB11" s="149"/>
      <c r="JIC11" s="149"/>
      <c r="JID11" s="149"/>
      <c r="JIE11" s="149"/>
      <c r="JIF11" s="149"/>
      <c r="JIG11" s="149"/>
      <c r="JIH11" s="149"/>
      <c r="JII11" s="149"/>
      <c r="JIJ11" s="149"/>
      <c r="JIK11" s="149"/>
      <c r="JIL11" s="149"/>
      <c r="JIM11" s="149"/>
      <c r="JIN11" s="149"/>
      <c r="JIO11" s="149"/>
      <c r="JIP11" s="149"/>
      <c r="JIQ11" s="149"/>
      <c r="JIR11" s="149"/>
      <c r="JIS11" s="149"/>
      <c r="JIT11" s="149"/>
      <c r="JIU11" s="149"/>
      <c r="JIV11" s="149"/>
      <c r="JIW11" s="149"/>
      <c r="JIX11" s="149"/>
      <c r="JIY11" s="149"/>
      <c r="JIZ11" s="149"/>
      <c r="JJA11" s="149"/>
      <c r="JJB11" s="149"/>
      <c r="JJC11" s="149"/>
      <c r="JJD11" s="149"/>
      <c r="JJE11" s="149"/>
      <c r="JJF11" s="149"/>
      <c r="JJG11" s="149"/>
      <c r="JJH11" s="149"/>
      <c r="JJI11" s="149"/>
      <c r="JJJ11" s="149"/>
      <c r="JJK11" s="149"/>
      <c r="JJL11" s="149"/>
      <c r="JJM11" s="149"/>
      <c r="JJN11" s="149"/>
      <c r="JJO11" s="149"/>
      <c r="JJP11" s="149"/>
      <c r="JJQ11" s="149"/>
      <c r="JJR11" s="149"/>
      <c r="JJS11" s="149"/>
      <c r="JJT11" s="149"/>
      <c r="JJU11" s="149"/>
      <c r="JJV11" s="149"/>
      <c r="JJW11" s="149"/>
      <c r="JJX11" s="149"/>
      <c r="JJY11" s="149"/>
      <c r="JJZ11" s="149"/>
      <c r="JKA11" s="149"/>
      <c r="JKB11" s="149"/>
      <c r="JKC11" s="149"/>
      <c r="JKD11" s="149"/>
      <c r="JKE11" s="149"/>
      <c r="JKF11" s="149"/>
      <c r="JKG11" s="149"/>
      <c r="JKH11" s="149"/>
      <c r="JKI11" s="149"/>
      <c r="JKJ11" s="149"/>
      <c r="JKK11" s="149"/>
      <c r="JKL11" s="149"/>
      <c r="JKM11" s="149"/>
      <c r="JKN11" s="149"/>
      <c r="JKO11" s="149"/>
      <c r="JKP11" s="149"/>
      <c r="JKQ11" s="149"/>
      <c r="JKR11" s="149"/>
      <c r="JKS11" s="149"/>
      <c r="JKT11" s="149"/>
      <c r="JKU11" s="149"/>
      <c r="JKV11" s="149"/>
      <c r="JKW11" s="149"/>
      <c r="JKX11" s="149"/>
      <c r="JKY11" s="149"/>
      <c r="JKZ11" s="149"/>
      <c r="JLA11" s="149"/>
      <c r="JLB11" s="149"/>
      <c r="JLC11" s="149"/>
      <c r="JLD11" s="149"/>
      <c r="JLE11" s="149"/>
      <c r="JLF11" s="149"/>
      <c r="JLG11" s="149"/>
      <c r="JLH11" s="149"/>
      <c r="JLI11" s="149"/>
      <c r="JLJ11" s="149"/>
      <c r="JLK11" s="149"/>
      <c r="JLL11" s="149"/>
      <c r="JLM11" s="149"/>
      <c r="JLN11" s="149"/>
      <c r="JLO11" s="149"/>
      <c r="JLP11" s="149"/>
      <c r="JLQ11" s="149"/>
      <c r="JLR11" s="149"/>
      <c r="JLS11" s="149"/>
      <c r="JLT11" s="149"/>
      <c r="JLU11" s="149"/>
      <c r="JLV11" s="149"/>
      <c r="JLW11" s="149"/>
      <c r="JLX11" s="149"/>
      <c r="JLY11" s="149"/>
      <c r="JLZ11" s="149"/>
      <c r="JMA11" s="149"/>
      <c r="JMB11" s="149"/>
      <c r="JMC11" s="149"/>
      <c r="JMD11" s="149"/>
      <c r="JME11" s="149"/>
      <c r="JMF11" s="149"/>
      <c r="JMG11" s="149"/>
      <c r="JMH11" s="149"/>
      <c r="JMI11" s="149"/>
      <c r="JMJ11" s="149"/>
      <c r="JMK11" s="149"/>
      <c r="JML11" s="149"/>
      <c r="JMM11" s="149"/>
      <c r="JMN11" s="149"/>
      <c r="JMO11" s="149"/>
      <c r="JMP11" s="149"/>
      <c r="JMQ11" s="149"/>
      <c r="JMR11" s="149"/>
      <c r="JMS11" s="149"/>
      <c r="JMT11" s="149"/>
      <c r="JMU11" s="149"/>
      <c r="JMV11" s="149"/>
      <c r="JMW11" s="149"/>
      <c r="JMX11" s="149"/>
      <c r="JMY11" s="149"/>
      <c r="JMZ11" s="149"/>
      <c r="JNA11" s="149"/>
      <c r="JNB11" s="149"/>
      <c r="JNC11" s="149"/>
      <c r="JND11" s="149"/>
      <c r="JNE11" s="149"/>
      <c r="JNF11" s="149"/>
      <c r="JNG11" s="149"/>
      <c r="JNH11" s="149"/>
      <c r="JNI11" s="149"/>
      <c r="JNJ11" s="149"/>
      <c r="JNK11" s="149"/>
      <c r="JNL11" s="149"/>
      <c r="JNM11" s="149"/>
      <c r="JNN11" s="149"/>
      <c r="JNO11" s="149"/>
      <c r="JNP11" s="149"/>
      <c r="JNQ11" s="149"/>
      <c r="JNR11" s="149"/>
      <c r="JNS11" s="149"/>
      <c r="JNT11" s="149"/>
      <c r="JNU11" s="149"/>
      <c r="JNV11" s="149"/>
      <c r="JNW11" s="149"/>
      <c r="JNX11" s="149"/>
      <c r="JNY11" s="149"/>
      <c r="JNZ11" s="149"/>
      <c r="JOA11" s="149"/>
      <c r="JOB11" s="149"/>
      <c r="JOC11" s="149"/>
      <c r="JOD11" s="149"/>
      <c r="JOE11" s="149"/>
      <c r="JOF11" s="149"/>
      <c r="JOG11" s="149"/>
      <c r="JOH11" s="149"/>
      <c r="JOI11" s="149"/>
      <c r="JOJ11" s="149"/>
      <c r="JOK11" s="149"/>
      <c r="JOL11" s="149"/>
      <c r="JOM11" s="149"/>
      <c r="JON11" s="149"/>
      <c r="JOO11" s="149"/>
      <c r="JOP11" s="149"/>
      <c r="JOQ11" s="149"/>
      <c r="JOR11" s="149"/>
      <c r="JOS11" s="149"/>
      <c r="JOT11" s="149"/>
      <c r="JOU11" s="149"/>
      <c r="JOV11" s="149"/>
      <c r="JOW11" s="149"/>
      <c r="JOX11" s="149"/>
      <c r="JOY11" s="149"/>
      <c r="JOZ11" s="149"/>
      <c r="JPA11" s="149"/>
      <c r="JPB11" s="149"/>
      <c r="JPC11" s="149"/>
      <c r="JPD11" s="149"/>
      <c r="JPE11" s="149"/>
      <c r="JPF11" s="149"/>
      <c r="JPG11" s="149"/>
      <c r="JPH11" s="149"/>
      <c r="JPI11" s="149"/>
      <c r="JPJ11" s="149"/>
      <c r="JPK11" s="149"/>
      <c r="JPL11" s="149"/>
      <c r="JPM11" s="149"/>
      <c r="JPN11" s="149"/>
      <c r="JPO11" s="149"/>
      <c r="JPP11" s="149"/>
      <c r="JPQ11" s="149"/>
      <c r="JPR11" s="149"/>
      <c r="JPS11" s="149"/>
      <c r="JPT11" s="149"/>
      <c r="JPU11" s="149"/>
      <c r="JPV11" s="149"/>
      <c r="JPW11" s="149"/>
      <c r="JPX11" s="149"/>
      <c r="JPY11" s="149"/>
      <c r="JPZ11" s="149"/>
      <c r="JQA11" s="149"/>
      <c r="JQB11" s="149"/>
      <c r="JQC11" s="149"/>
      <c r="JQD11" s="149"/>
      <c r="JQE11" s="149"/>
      <c r="JQF11" s="149"/>
      <c r="JQG11" s="149"/>
      <c r="JQH11" s="149"/>
      <c r="JQI11" s="149"/>
      <c r="JQJ11" s="149"/>
      <c r="JQK11" s="149"/>
      <c r="JQL11" s="149"/>
      <c r="JQM11" s="149"/>
      <c r="JQN11" s="149"/>
      <c r="JQO11" s="149"/>
      <c r="JQP11" s="149"/>
      <c r="JQQ11" s="149"/>
      <c r="JQR11" s="149"/>
      <c r="JQS11" s="149"/>
      <c r="JQT11" s="149"/>
      <c r="JQU11" s="149"/>
      <c r="JQV11" s="149"/>
      <c r="JQW11" s="149"/>
      <c r="JQX11" s="149"/>
      <c r="JQY11" s="149"/>
      <c r="JQZ11" s="149"/>
      <c r="JRA11" s="149"/>
      <c r="JRB11" s="149"/>
      <c r="JRC11" s="149"/>
      <c r="JRD11" s="149"/>
      <c r="JRE11" s="149"/>
      <c r="JRF11" s="149"/>
      <c r="JRG11" s="149"/>
      <c r="JRH11" s="149"/>
      <c r="JRI11" s="149"/>
      <c r="JRJ11" s="149"/>
      <c r="JRK11" s="149"/>
      <c r="JRL11" s="149"/>
      <c r="JRM11" s="149"/>
      <c r="JRN11" s="149"/>
      <c r="JRO11" s="149"/>
      <c r="JRP11" s="149"/>
      <c r="JRQ11" s="149"/>
      <c r="JRR11" s="149"/>
      <c r="JRS11" s="149"/>
      <c r="JRT11" s="149"/>
      <c r="JRU11" s="149"/>
      <c r="JRV11" s="149"/>
      <c r="JRW11" s="149"/>
      <c r="JRX11" s="149"/>
      <c r="JRY11" s="149"/>
      <c r="JRZ11" s="149"/>
      <c r="JSA11" s="149"/>
      <c r="JSB11" s="149"/>
      <c r="JSC11" s="149"/>
      <c r="JSD11" s="149"/>
      <c r="JSE11" s="149"/>
      <c r="JSF11" s="149"/>
      <c r="JSG11" s="149"/>
      <c r="JSH11" s="149"/>
      <c r="JSI11" s="149"/>
      <c r="JSJ11" s="149"/>
      <c r="JSK11" s="149"/>
      <c r="JSL11" s="149"/>
      <c r="JSM11" s="149"/>
      <c r="JSN11" s="149"/>
      <c r="JSO11" s="149"/>
      <c r="JSP11" s="149"/>
      <c r="JSQ11" s="149"/>
      <c r="JSR11" s="149"/>
      <c r="JSS11" s="149"/>
      <c r="JST11" s="149"/>
      <c r="JSU11" s="149"/>
      <c r="JSV11" s="149"/>
      <c r="JSW11" s="149"/>
      <c r="JSX11" s="149"/>
      <c r="JSY11" s="149"/>
      <c r="JSZ11" s="149"/>
      <c r="JTA11" s="149"/>
      <c r="JTB11" s="149"/>
      <c r="JTC11" s="149"/>
      <c r="JTD11" s="149"/>
      <c r="JTE11" s="149"/>
      <c r="JTF11" s="149"/>
      <c r="JTG11" s="149"/>
      <c r="JTH11" s="149"/>
      <c r="JTI11" s="149"/>
      <c r="JTJ11" s="149"/>
      <c r="JTK11" s="149"/>
      <c r="JTL11" s="149"/>
      <c r="JTM11" s="149"/>
      <c r="JTN11" s="149"/>
      <c r="JTO11" s="149"/>
      <c r="JTP11" s="149"/>
      <c r="JTQ11" s="149"/>
      <c r="JTR11" s="149"/>
      <c r="JTS11" s="149"/>
      <c r="JTT11" s="149"/>
      <c r="JTU11" s="149"/>
      <c r="JTV11" s="149"/>
      <c r="JTW11" s="149"/>
      <c r="JTX11" s="149"/>
      <c r="JTY11" s="149"/>
      <c r="JTZ11" s="149"/>
      <c r="JUA11" s="149"/>
      <c r="JUB11" s="149"/>
      <c r="JUC11" s="149"/>
      <c r="JUD11" s="149"/>
      <c r="JUE11" s="149"/>
      <c r="JUF11" s="149"/>
      <c r="JUG11" s="149"/>
      <c r="JUH11" s="149"/>
      <c r="JUI11" s="149"/>
      <c r="JUJ11" s="149"/>
      <c r="JUK11" s="149"/>
      <c r="JUL11" s="149"/>
      <c r="JUM11" s="149"/>
      <c r="JUN11" s="149"/>
      <c r="JUO11" s="149"/>
      <c r="JUP11" s="149"/>
      <c r="JUQ11" s="149"/>
      <c r="JUR11" s="149"/>
      <c r="JUS11" s="149"/>
      <c r="JUT11" s="149"/>
      <c r="JUU11" s="149"/>
      <c r="JUV11" s="149"/>
      <c r="JUW11" s="149"/>
      <c r="JUX11" s="149"/>
      <c r="JUY11" s="149"/>
      <c r="JUZ11" s="149"/>
      <c r="JVA11" s="149"/>
      <c r="JVB11" s="149"/>
      <c r="JVC11" s="149"/>
      <c r="JVD11" s="149"/>
      <c r="JVE11" s="149"/>
      <c r="JVF11" s="149"/>
      <c r="JVG11" s="149"/>
      <c r="JVH11" s="149"/>
      <c r="JVI11" s="149"/>
      <c r="JVJ11" s="149"/>
      <c r="JVK11" s="149"/>
      <c r="JVL11" s="149"/>
      <c r="JVM11" s="149"/>
      <c r="JVN11" s="149"/>
      <c r="JVO11" s="149"/>
      <c r="JVP11" s="149"/>
      <c r="JVQ11" s="149"/>
      <c r="JVR11" s="149"/>
      <c r="JVS11" s="149"/>
      <c r="JVT11" s="149"/>
      <c r="JVU11" s="149"/>
      <c r="JVV11" s="149"/>
      <c r="JVW11" s="149"/>
      <c r="JVX11" s="149"/>
      <c r="JVY11" s="149"/>
      <c r="JVZ11" s="149"/>
      <c r="JWA11" s="149"/>
      <c r="JWB11" s="149"/>
      <c r="JWC11" s="149"/>
      <c r="JWD11" s="149"/>
      <c r="JWE11" s="149"/>
      <c r="JWF11" s="149"/>
      <c r="JWG11" s="149"/>
      <c r="JWH11" s="149"/>
      <c r="JWI11" s="149"/>
      <c r="JWJ11" s="149"/>
      <c r="JWK11" s="149"/>
      <c r="JWL11" s="149"/>
      <c r="JWM11" s="149"/>
      <c r="JWN11" s="149"/>
      <c r="JWO11" s="149"/>
      <c r="JWP11" s="149"/>
      <c r="JWQ11" s="149"/>
      <c r="JWR11" s="149"/>
      <c r="JWS11" s="149"/>
      <c r="JWT11" s="149"/>
      <c r="JWU11" s="149"/>
      <c r="JWV11" s="149"/>
      <c r="JWW11" s="149"/>
      <c r="JWX11" s="149"/>
      <c r="JWY11" s="149"/>
      <c r="JWZ11" s="149"/>
      <c r="JXA11" s="149"/>
      <c r="JXB11" s="149"/>
      <c r="JXC11" s="149"/>
      <c r="JXD11" s="149"/>
      <c r="JXE11" s="149"/>
      <c r="JXF11" s="149"/>
      <c r="JXG11" s="149"/>
      <c r="JXH11" s="149"/>
      <c r="JXI11" s="149"/>
      <c r="JXJ11" s="149"/>
      <c r="JXK11" s="149"/>
      <c r="JXL11" s="149"/>
      <c r="JXM11" s="149"/>
      <c r="JXN11" s="149"/>
      <c r="JXO11" s="149"/>
      <c r="JXP11" s="149"/>
      <c r="JXQ11" s="149"/>
      <c r="JXR11" s="149"/>
      <c r="JXS11" s="149"/>
      <c r="JXT11" s="149"/>
      <c r="JXU11" s="149"/>
      <c r="JXV11" s="149"/>
      <c r="JXW11" s="149"/>
      <c r="JXX11" s="149"/>
      <c r="JXY11" s="149"/>
      <c r="JXZ11" s="149"/>
      <c r="JYA11" s="149"/>
      <c r="JYB11" s="149"/>
      <c r="JYC11" s="149"/>
      <c r="JYD11" s="149"/>
      <c r="JYE11" s="149"/>
      <c r="JYF11" s="149"/>
      <c r="JYG11" s="149"/>
      <c r="JYH11" s="149"/>
      <c r="JYI11" s="149"/>
      <c r="JYJ11" s="149"/>
      <c r="JYK11" s="149"/>
      <c r="JYL11" s="149"/>
      <c r="JYM11" s="149"/>
      <c r="JYN11" s="149"/>
      <c r="JYO11" s="149"/>
      <c r="JYP11" s="149"/>
      <c r="JYQ11" s="149"/>
      <c r="JYR11" s="149"/>
      <c r="JYS11" s="149"/>
      <c r="JYT11" s="149"/>
      <c r="JYU11" s="149"/>
      <c r="JYV11" s="149"/>
      <c r="JYW11" s="149"/>
      <c r="JYX11" s="149"/>
      <c r="JYY11" s="149"/>
      <c r="JYZ11" s="149"/>
      <c r="JZA11" s="149"/>
      <c r="JZB11" s="149"/>
      <c r="JZC11" s="149"/>
      <c r="JZD11" s="149"/>
      <c r="JZE11" s="149"/>
      <c r="JZF11" s="149"/>
      <c r="JZG11" s="149"/>
      <c r="JZH11" s="149"/>
      <c r="JZI11" s="149"/>
      <c r="JZJ11" s="149"/>
      <c r="JZK11" s="149"/>
      <c r="JZL11" s="149"/>
      <c r="JZM11" s="149"/>
      <c r="JZN11" s="149"/>
      <c r="JZO11" s="149"/>
      <c r="JZP11" s="149"/>
      <c r="JZQ11" s="149"/>
      <c r="JZR11" s="149"/>
      <c r="JZS11" s="149"/>
      <c r="JZT11" s="149"/>
      <c r="JZU11" s="149"/>
      <c r="JZV11" s="149"/>
      <c r="JZW11" s="149"/>
      <c r="JZX11" s="149"/>
      <c r="JZY11" s="149"/>
      <c r="JZZ11" s="149"/>
      <c r="KAA11" s="149"/>
      <c r="KAB11" s="149"/>
      <c r="KAC11" s="149"/>
      <c r="KAD11" s="149"/>
      <c r="KAE11" s="149"/>
      <c r="KAF11" s="149"/>
      <c r="KAG11" s="149"/>
      <c r="KAH11" s="149"/>
      <c r="KAI11" s="149"/>
      <c r="KAJ11" s="149"/>
      <c r="KAK11" s="149"/>
      <c r="KAL11" s="149"/>
      <c r="KAM11" s="149"/>
      <c r="KAN11" s="149"/>
      <c r="KAO11" s="149"/>
      <c r="KAP11" s="149"/>
      <c r="KAQ11" s="149"/>
      <c r="KAR11" s="149"/>
      <c r="KAS11" s="149"/>
      <c r="KAT11" s="149"/>
      <c r="KAU11" s="149"/>
      <c r="KAV11" s="149"/>
      <c r="KAW11" s="149"/>
      <c r="KAX11" s="149"/>
      <c r="KAY11" s="149"/>
      <c r="KAZ11" s="149"/>
      <c r="KBA11" s="149"/>
      <c r="KBB11" s="149"/>
      <c r="KBC11" s="149"/>
      <c r="KBD11" s="149"/>
      <c r="KBE11" s="149"/>
      <c r="KBF11" s="149"/>
      <c r="KBG11" s="149"/>
      <c r="KBH11" s="149"/>
      <c r="KBI11" s="149"/>
      <c r="KBJ11" s="149"/>
      <c r="KBK11" s="149"/>
      <c r="KBL11" s="149"/>
      <c r="KBM11" s="149"/>
      <c r="KBN11" s="149"/>
      <c r="KBO11" s="149"/>
      <c r="KBP11" s="149"/>
      <c r="KBQ11" s="149"/>
      <c r="KBR11" s="149"/>
      <c r="KBS11" s="149"/>
      <c r="KBT11" s="149"/>
      <c r="KBU11" s="149"/>
      <c r="KBV11" s="149"/>
      <c r="KBW11" s="149"/>
      <c r="KBX11" s="149"/>
      <c r="KBY11" s="149"/>
      <c r="KBZ11" s="149"/>
      <c r="KCA11" s="149"/>
      <c r="KCB11" s="149"/>
      <c r="KCC11" s="149"/>
      <c r="KCD11" s="149"/>
      <c r="KCE11" s="149"/>
      <c r="KCF11" s="149"/>
      <c r="KCG11" s="149"/>
      <c r="KCH11" s="149"/>
      <c r="KCI11" s="149"/>
      <c r="KCJ11" s="149"/>
      <c r="KCK11" s="149"/>
      <c r="KCL11" s="149"/>
      <c r="KCM11" s="149"/>
      <c r="KCN11" s="149"/>
      <c r="KCO11" s="149"/>
      <c r="KCP11" s="149"/>
      <c r="KCQ11" s="149"/>
      <c r="KCR11" s="149"/>
      <c r="KCS11" s="149"/>
      <c r="KCT11" s="149"/>
      <c r="KCU11" s="149"/>
      <c r="KCV11" s="149"/>
      <c r="KCW11" s="149"/>
      <c r="KCX11" s="149"/>
      <c r="KCY11" s="149"/>
      <c r="KCZ11" s="149"/>
      <c r="KDA11" s="149"/>
      <c r="KDB11" s="149"/>
      <c r="KDC11" s="149"/>
      <c r="KDD11" s="149"/>
      <c r="KDE11" s="149"/>
      <c r="KDF11" s="149"/>
      <c r="KDG11" s="149"/>
      <c r="KDH11" s="149"/>
      <c r="KDI11" s="149"/>
      <c r="KDJ11" s="149"/>
      <c r="KDK11" s="149"/>
      <c r="KDL11" s="149"/>
      <c r="KDM11" s="149"/>
      <c r="KDN11" s="149"/>
      <c r="KDO11" s="149"/>
      <c r="KDP11" s="149"/>
      <c r="KDQ11" s="149"/>
      <c r="KDR11" s="149"/>
      <c r="KDS11" s="149"/>
      <c r="KDT11" s="149"/>
      <c r="KDU11" s="149"/>
      <c r="KDV11" s="149"/>
      <c r="KDW11" s="149"/>
      <c r="KDX11" s="149"/>
      <c r="KDY11" s="149"/>
      <c r="KDZ11" s="149"/>
      <c r="KEA11" s="149"/>
      <c r="KEB11" s="149"/>
      <c r="KEC11" s="149"/>
      <c r="KED11" s="149"/>
      <c r="KEE11" s="149"/>
      <c r="KEF11" s="149"/>
      <c r="KEG11" s="149"/>
      <c r="KEH11" s="149"/>
      <c r="KEI11" s="149"/>
      <c r="KEJ11" s="149"/>
      <c r="KEK11" s="149"/>
      <c r="KEL11" s="149"/>
      <c r="KEM11" s="149"/>
      <c r="KEN11" s="149"/>
      <c r="KEO11" s="149"/>
      <c r="KEP11" s="149"/>
      <c r="KEQ11" s="149"/>
      <c r="KER11" s="149"/>
      <c r="KES11" s="149"/>
      <c r="KET11" s="149"/>
      <c r="KEU11" s="149"/>
      <c r="KEV11" s="149"/>
      <c r="KEW11" s="149"/>
      <c r="KEX11" s="149"/>
      <c r="KEY11" s="149"/>
      <c r="KEZ11" s="149"/>
      <c r="KFA11" s="149"/>
      <c r="KFB11" s="149"/>
      <c r="KFC11" s="149"/>
      <c r="KFD11" s="149"/>
      <c r="KFE11" s="149"/>
      <c r="KFF11" s="149"/>
      <c r="KFG11" s="149"/>
      <c r="KFH11" s="149"/>
      <c r="KFI11" s="149"/>
      <c r="KFJ11" s="149"/>
      <c r="KFK11" s="149"/>
      <c r="KFL11" s="149"/>
      <c r="KFM11" s="149"/>
      <c r="KFN11" s="149"/>
      <c r="KFO11" s="149"/>
      <c r="KFP11" s="149"/>
      <c r="KFQ11" s="149"/>
      <c r="KFR11" s="149"/>
      <c r="KFS11" s="149"/>
      <c r="KFT11" s="149"/>
      <c r="KFU11" s="149"/>
      <c r="KFV11" s="149"/>
      <c r="KFW11" s="149"/>
      <c r="KFX11" s="149"/>
      <c r="KFY11" s="149"/>
      <c r="KFZ11" s="149"/>
      <c r="KGA11" s="149"/>
      <c r="KGB11" s="149"/>
      <c r="KGC11" s="149"/>
      <c r="KGD11" s="149"/>
      <c r="KGE11" s="149"/>
      <c r="KGF11" s="149"/>
      <c r="KGG11" s="149"/>
      <c r="KGH11" s="149"/>
      <c r="KGI11" s="149"/>
      <c r="KGJ11" s="149"/>
      <c r="KGK11" s="149"/>
      <c r="KGL11" s="149"/>
      <c r="KGM11" s="149"/>
      <c r="KGN11" s="149"/>
      <c r="KGO11" s="149"/>
      <c r="KGP11" s="149"/>
      <c r="KGQ11" s="149"/>
      <c r="KGR11" s="149"/>
      <c r="KGS11" s="149"/>
      <c r="KGT11" s="149"/>
      <c r="KGU11" s="149"/>
      <c r="KGV11" s="149"/>
      <c r="KGW11" s="149"/>
      <c r="KGX11" s="149"/>
      <c r="KGY11" s="149"/>
      <c r="KGZ11" s="149"/>
      <c r="KHA11" s="149"/>
      <c r="KHB11" s="149"/>
      <c r="KHC11" s="149"/>
      <c r="KHD11" s="149"/>
      <c r="KHE11" s="149"/>
      <c r="KHF11" s="149"/>
      <c r="KHG11" s="149"/>
      <c r="KHH11" s="149"/>
      <c r="KHI11" s="149"/>
      <c r="KHJ11" s="149"/>
      <c r="KHK11" s="149"/>
      <c r="KHL11" s="149"/>
      <c r="KHM11" s="149"/>
      <c r="KHN11" s="149"/>
      <c r="KHO11" s="149"/>
      <c r="KHP11" s="149"/>
      <c r="KHQ11" s="149"/>
      <c r="KHR11" s="149"/>
      <c r="KHS11" s="149"/>
      <c r="KHT11" s="149"/>
      <c r="KHU11" s="149"/>
      <c r="KHV11" s="149"/>
      <c r="KHW11" s="149"/>
      <c r="KHX11" s="149"/>
      <c r="KHY11" s="149"/>
      <c r="KHZ11" s="149"/>
      <c r="KIA11" s="149"/>
      <c r="KIB11" s="149"/>
      <c r="KIC11" s="149"/>
      <c r="KID11" s="149"/>
      <c r="KIE11" s="149"/>
      <c r="KIF11" s="149"/>
      <c r="KIG11" s="149"/>
      <c r="KIH11" s="149"/>
      <c r="KII11" s="149"/>
      <c r="KIJ11" s="149"/>
      <c r="KIK11" s="149"/>
      <c r="KIL11" s="149"/>
      <c r="KIM11" s="149"/>
      <c r="KIN11" s="149"/>
      <c r="KIO11" s="149"/>
      <c r="KIP11" s="149"/>
      <c r="KIQ11" s="149"/>
      <c r="KIR11" s="149"/>
      <c r="KIS11" s="149"/>
      <c r="KIT11" s="149"/>
      <c r="KIU11" s="149"/>
      <c r="KIV11" s="149"/>
      <c r="KIW11" s="149"/>
      <c r="KIX11" s="149"/>
      <c r="KIY11" s="149"/>
      <c r="KIZ11" s="149"/>
      <c r="KJA11" s="149"/>
      <c r="KJB11" s="149"/>
      <c r="KJC11" s="149"/>
      <c r="KJD11" s="149"/>
      <c r="KJE11" s="149"/>
      <c r="KJF11" s="149"/>
      <c r="KJG11" s="149"/>
      <c r="KJH11" s="149"/>
      <c r="KJI11" s="149"/>
      <c r="KJJ11" s="149"/>
      <c r="KJK11" s="149"/>
      <c r="KJL11" s="149"/>
      <c r="KJM11" s="149"/>
      <c r="KJN11" s="149"/>
      <c r="KJO11" s="149"/>
      <c r="KJP11" s="149"/>
      <c r="KJQ11" s="149"/>
      <c r="KJR11" s="149"/>
      <c r="KJS11" s="149"/>
      <c r="KJT11" s="149"/>
      <c r="KJU11" s="149"/>
      <c r="KJV11" s="149"/>
      <c r="KJW11" s="149"/>
      <c r="KJX11" s="149"/>
      <c r="KJY11" s="149"/>
      <c r="KJZ11" s="149"/>
      <c r="KKA11" s="149"/>
      <c r="KKB11" s="149"/>
      <c r="KKC11" s="149"/>
      <c r="KKD11" s="149"/>
      <c r="KKE11" s="149"/>
      <c r="KKF11" s="149"/>
      <c r="KKG11" s="149"/>
      <c r="KKH11" s="149"/>
      <c r="KKI11" s="149"/>
      <c r="KKJ11" s="149"/>
      <c r="KKK11" s="149"/>
      <c r="KKL11" s="149"/>
      <c r="KKM11" s="149"/>
      <c r="KKN11" s="149"/>
      <c r="KKO11" s="149"/>
      <c r="KKP11" s="149"/>
      <c r="KKQ11" s="149"/>
      <c r="KKR11" s="149"/>
      <c r="KKS11" s="149"/>
      <c r="KKT11" s="149"/>
      <c r="KKU11" s="149"/>
      <c r="KKV11" s="149"/>
      <c r="KKW11" s="149"/>
      <c r="KKX11" s="149"/>
      <c r="KKY11" s="149"/>
      <c r="KKZ11" s="149"/>
      <c r="KLA11" s="149"/>
      <c r="KLB11" s="149"/>
      <c r="KLC11" s="149"/>
      <c r="KLD11" s="149"/>
      <c r="KLE11" s="149"/>
      <c r="KLF11" s="149"/>
      <c r="KLG11" s="149"/>
      <c r="KLH11" s="149"/>
      <c r="KLI11" s="149"/>
      <c r="KLJ11" s="149"/>
      <c r="KLK11" s="149"/>
      <c r="KLL11" s="149"/>
      <c r="KLM11" s="149"/>
      <c r="KLN11" s="149"/>
      <c r="KLO11" s="149"/>
      <c r="KLP11" s="149"/>
      <c r="KLQ11" s="149"/>
      <c r="KLR11" s="149"/>
      <c r="KLS11" s="149"/>
      <c r="KLT11" s="149"/>
      <c r="KLU11" s="149"/>
      <c r="KLV11" s="149"/>
      <c r="KLW11" s="149"/>
      <c r="KLX11" s="149"/>
      <c r="KLY11" s="149"/>
      <c r="KLZ11" s="149"/>
      <c r="KMA11" s="149"/>
      <c r="KMB11" s="149"/>
      <c r="KMC11" s="149"/>
      <c r="KMD11" s="149"/>
      <c r="KME11" s="149"/>
      <c r="KMF11" s="149"/>
      <c r="KMG11" s="149"/>
      <c r="KMH11" s="149"/>
      <c r="KMI11" s="149"/>
      <c r="KMJ11" s="149"/>
      <c r="KMK11" s="149"/>
      <c r="KML11" s="149"/>
      <c r="KMM11" s="149"/>
      <c r="KMN11" s="149"/>
      <c r="KMO11" s="149"/>
      <c r="KMP11" s="149"/>
      <c r="KMQ11" s="149"/>
      <c r="KMR11" s="149"/>
      <c r="KMS11" s="149"/>
      <c r="KMT11" s="149"/>
      <c r="KMU11" s="149"/>
      <c r="KMV11" s="149"/>
      <c r="KMW11" s="149"/>
      <c r="KMX11" s="149"/>
      <c r="KMY11" s="149"/>
      <c r="KMZ11" s="149"/>
      <c r="KNA11" s="149"/>
      <c r="KNB11" s="149"/>
      <c r="KNC11" s="149"/>
      <c r="KND11" s="149"/>
      <c r="KNE11" s="149"/>
      <c r="KNF11" s="149"/>
      <c r="KNG11" s="149"/>
      <c r="KNH11" s="149"/>
      <c r="KNI11" s="149"/>
      <c r="KNJ11" s="149"/>
      <c r="KNK11" s="149"/>
      <c r="KNL11" s="149"/>
      <c r="KNM11" s="149"/>
      <c r="KNN11" s="149"/>
      <c r="KNO11" s="149"/>
      <c r="KNP11" s="149"/>
      <c r="KNQ11" s="149"/>
      <c r="KNR11" s="149"/>
      <c r="KNS11" s="149"/>
      <c r="KNT11" s="149"/>
      <c r="KNU11" s="149"/>
      <c r="KNV11" s="149"/>
      <c r="KNW11" s="149"/>
      <c r="KNX11" s="149"/>
      <c r="KNY11" s="149"/>
      <c r="KNZ11" s="149"/>
      <c r="KOA11" s="149"/>
      <c r="KOB11" s="149"/>
      <c r="KOC11" s="149"/>
      <c r="KOD11" s="149"/>
      <c r="KOE11" s="149"/>
      <c r="KOF11" s="149"/>
      <c r="KOG11" s="149"/>
      <c r="KOH11" s="149"/>
      <c r="KOI11" s="149"/>
      <c r="KOJ11" s="149"/>
      <c r="KOK11" s="149"/>
      <c r="KOL11" s="149"/>
      <c r="KOM11" s="149"/>
      <c r="KON11" s="149"/>
      <c r="KOO11" s="149"/>
      <c r="KOP11" s="149"/>
      <c r="KOQ11" s="149"/>
      <c r="KOR11" s="149"/>
      <c r="KOS11" s="149"/>
      <c r="KOT11" s="149"/>
      <c r="KOU11" s="149"/>
      <c r="KOV11" s="149"/>
      <c r="KOW11" s="149"/>
      <c r="KOX11" s="149"/>
      <c r="KOY11" s="149"/>
      <c r="KOZ11" s="149"/>
      <c r="KPA11" s="149"/>
      <c r="KPB11" s="149"/>
      <c r="KPC11" s="149"/>
      <c r="KPD11" s="149"/>
      <c r="KPE11" s="149"/>
      <c r="KPF11" s="149"/>
      <c r="KPG11" s="149"/>
      <c r="KPH11" s="149"/>
      <c r="KPI11" s="149"/>
      <c r="KPJ11" s="149"/>
      <c r="KPK11" s="149"/>
      <c r="KPL11" s="149"/>
      <c r="KPM11" s="149"/>
      <c r="KPN11" s="149"/>
      <c r="KPO11" s="149"/>
      <c r="KPP11" s="149"/>
      <c r="KPQ11" s="149"/>
      <c r="KPR11" s="149"/>
      <c r="KPS11" s="149"/>
      <c r="KPT11" s="149"/>
      <c r="KPU11" s="149"/>
      <c r="KPV11" s="149"/>
      <c r="KPW11" s="149"/>
      <c r="KPX11" s="149"/>
      <c r="KPY11" s="149"/>
      <c r="KPZ11" s="149"/>
      <c r="KQA11" s="149"/>
      <c r="KQB11" s="149"/>
      <c r="KQC11" s="149"/>
      <c r="KQD11" s="149"/>
      <c r="KQE11" s="149"/>
      <c r="KQF11" s="149"/>
      <c r="KQG11" s="149"/>
      <c r="KQH11" s="149"/>
      <c r="KQI11" s="149"/>
      <c r="KQJ11" s="149"/>
      <c r="KQK11" s="149"/>
      <c r="KQL11" s="149"/>
      <c r="KQM11" s="149"/>
      <c r="KQN11" s="149"/>
      <c r="KQO11" s="149"/>
      <c r="KQP11" s="149"/>
      <c r="KQQ11" s="149"/>
      <c r="KQR11" s="149"/>
      <c r="KQS11" s="149"/>
      <c r="KQT11" s="149"/>
      <c r="KQU11" s="149"/>
      <c r="KQV11" s="149"/>
      <c r="KQW11" s="149"/>
      <c r="KQX11" s="149"/>
      <c r="KQY11" s="149"/>
      <c r="KQZ11" s="149"/>
      <c r="KRA11" s="149"/>
      <c r="KRB11" s="149"/>
      <c r="KRC11" s="149"/>
      <c r="KRD11" s="149"/>
      <c r="KRE11" s="149"/>
      <c r="KRF11" s="149"/>
      <c r="KRG11" s="149"/>
      <c r="KRH11" s="149"/>
      <c r="KRI11" s="149"/>
      <c r="KRJ11" s="149"/>
      <c r="KRK11" s="149"/>
      <c r="KRL11" s="149"/>
      <c r="KRM11" s="149"/>
      <c r="KRN11" s="149"/>
      <c r="KRO11" s="149"/>
      <c r="KRP11" s="149"/>
      <c r="KRQ11" s="149"/>
      <c r="KRR11" s="149"/>
      <c r="KRS11" s="149"/>
      <c r="KRT11" s="149"/>
      <c r="KRU11" s="149"/>
      <c r="KRV11" s="149"/>
      <c r="KRW11" s="149"/>
      <c r="KRX11" s="149"/>
      <c r="KRY11" s="149"/>
      <c r="KRZ11" s="149"/>
      <c r="KSA11" s="149"/>
      <c r="KSB11" s="149"/>
      <c r="KSC11" s="149"/>
      <c r="KSD11" s="149"/>
      <c r="KSE11" s="149"/>
      <c r="KSF11" s="149"/>
      <c r="KSG11" s="149"/>
      <c r="KSH11" s="149"/>
      <c r="KSI11" s="149"/>
      <c r="KSJ11" s="149"/>
      <c r="KSK11" s="149"/>
      <c r="KSL11" s="149"/>
      <c r="KSM11" s="149"/>
      <c r="KSN11" s="149"/>
      <c r="KSO11" s="149"/>
      <c r="KSP11" s="149"/>
      <c r="KSQ11" s="149"/>
      <c r="KSR11" s="149"/>
      <c r="KSS11" s="149"/>
      <c r="KST11" s="149"/>
      <c r="KSU11" s="149"/>
      <c r="KSV11" s="149"/>
      <c r="KSW11" s="149"/>
      <c r="KSX11" s="149"/>
      <c r="KSY11" s="149"/>
      <c r="KSZ11" s="149"/>
      <c r="KTA11" s="149"/>
      <c r="KTB11" s="149"/>
      <c r="KTC11" s="149"/>
      <c r="KTD11" s="149"/>
      <c r="KTE11" s="149"/>
      <c r="KTF11" s="149"/>
      <c r="KTG11" s="149"/>
      <c r="KTH11" s="149"/>
      <c r="KTI11" s="149"/>
      <c r="KTJ11" s="149"/>
      <c r="KTK11" s="149"/>
      <c r="KTL11" s="149"/>
      <c r="KTM11" s="149"/>
      <c r="KTN11" s="149"/>
      <c r="KTO11" s="149"/>
      <c r="KTP11" s="149"/>
      <c r="KTQ11" s="149"/>
      <c r="KTR11" s="149"/>
      <c r="KTS11" s="149"/>
      <c r="KTT11" s="149"/>
      <c r="KTU11" s="149"/>
      <c r="KTV11" s="149"/>
      <c r="KTW11" s="149"/>
      <c r="KTX11" s="149"/>
      <c r="KTY11" s="149"/>
      <c r="KTZ11" s="149"/>
      <c r="KUA11" s="149"/>
      <c r="KUB11" s="149"/>
      <c r="KUC11" s="149"/>
      <c r="KUD11" s="149"/>
      <c r="KUE11" s="149"/>
      <c r="KUF11" s="149"/>
      <c r="KUG11" s="149"/>
      <c r="KUH11" s="149"/>
      <c r="KUI11" s="149"/>
      <c r="KUJ11" s="149"/>
      <c r="KUK11" s="149"/>
      <c r="KUL11" s="149"/>
      <c r="KUM11" s="149"/>
      <c r="KUN11" s="149"/>
      <c r="KUO11" s="149"/>
      <c r="KUP11" s="149"/>
      <c r="KUQ11" s="149"/>
      <c r="KUR11" s="149"/>
      <c r="KUS11" s="149"/>
      <c r="KUT11" s="149"/>
      <c r="KUU11" s="149"/>
      <c r="KUV11" s="149"/>
      <c r="KUW11" s="149"/>
      <c r="KUX11" s="149"/>
      <c r="KUY11" s="149"/>
      <c r="KUZ11" s="149"/>
      <c r="KVA11" s="149"/>
      <c r="KVB11" s="149"/>
      <c r="KVC11" s="149"/>
      <c r="KVD11" s="149"/>
      <c r="KVE11" s="149"/>
      <c r="KVF11" s="149"/>
      <c r="KVG11" s="149"/>
      <c r="KVH11" s="149"/>
      <c r="KVI11" s="149"/>
      <c r="KVJ11" s="149"/>
      <c r="KVK11" s="149"/>
      <c r="KVL11" s="149"/>
      <c r="KVM11" s="149"/>
      <c r="KVN11" s="149"/>
      <c r="KVO11" s="149"/>
      <c r="KVP11" s="149"/>
      <c r="KVQ11" s="149"/>
      <c r="KVR11" s="149"/>
      <c r="KVS11" s="149"/>
      <c r="KVT11" s="149"/>
      <c r="KVU11" s="149"/>
      <c r="KVV11" s="149"/>
      <c r="KVW11" s="149"/>
      <c r="KVX11" s="149"/>
      <c r="KVY11" s="149"/>
      <c r="KVZ11" s="149"/>
      <c r="KWA11" s="149"/>
      <c r="KWB11" s="149"/>
      <c r="KWC11" s="149"/>
      <c r="KWD11" s="149"/>
      <c r="KWE11" s="149"/>
      <c r="KWF11" s="149"/>
      <c r="KWG11" s="149"/>
      <c r="KWH11" s="149"/>
      <c r="KWI11" s="149"/>
      <c r="KWJ11" s="149"/>
      <c r="KWK11" s="149"/>
      <c r="KWL11" s="149"/>
      <c r="KWM11" s="149"/>
      <c r="KWN11" s="149"/>
      <c r="KWO11" s="149"/>
      <c r="KWP11" s="149"/>
      <c r="KWQ11" s="149"/>
      <c r="KWR11" s="149"/>
      <c r="KWS11" s="149"/>
      <c r="KWT11" s="149"/>
      <c r="KWU11" s="149"/>
      <c r="KWV11" s="149"/>
      <c r="KWW11" s="149"/>
      <c r="KWX11" s="149"/>
      <c r="KWY11" s="149"/>
      <c r="KWZ11" s="149"/>
      <c r="KXA11" s="149"/>
      <c r="KXB11" s="149"/>
      <c r="KXC11" s="149"/>
      <c r="KXD11" s="149"/>
      <c r="KXE11" s="149"/>
      <c r="KXF11" s="149"/>
      <c r="KXG11" s="149"/>
      <c r="KXH11" s="149"/>
      <c r="KXI11" s="149"/>
      <c r="KXJ11" s="149"/>
      <c r="KXK11" s="149"/>
      <c r="KXL11" s="149"/>
      <c r="KXM11" s="149"/>
      <c r="KXN11" s="149"/>
      <c r="KXO11" s="149"/>
      <c r="KXP11" s="149"/>
      <c r="KXQ11" s="149"/>
      <c r="KXR11" s="149"/>
      <c r="KXS11" s="149"/>
      <c r="KXT11" s="149"/>
      <c r="KXU11" s="149"/>
      <c r="KXV11" s="149"/>
      <c r="KXW11" s="149"/>
      <c r="KXX11" s="149"/>
      <c r="KXY11" s="149"/>
      <c r="KXZ11" s="149"/>
      <c r="KYA11" s="149"/>
      <c r="KYB11" s="149"/>
      <c r="KYC11" s="149"/>
      <c r="KYD11" s="149"/>
      <c r="KYE11" s="149"/>
      <c r="KYF11" s="149"/>
      <c r="KYG11" s="149"/>
      <c r="KYH11" s="149"/>
      <c r="KYI11" s="149"/>
      <c r="KYJ11" s="149"/>
      <c r="KYK11" s="149"/>
      <c r="KYL11" s="149"/>
      <c r="KYM11" s="149"/>
      <c r="KYN11" s="149"/>
      <c r="KYO11" s="149"/>
      <c r="KYP11" s="149"/>
      <c r="KYQ11" s="149"/>
      <c r="KYR11" s="149"/>
      <c r="KYS11" s="149"/>
      <c r="KYT11" s="149"/>
      <c r="KYU11" s="149"/>
      <c r="KYV11" s="149"/>
      <c r="KYW11" s="149"/>
      <c r="KYX11" s="149"/>
      <c r="KYY11" s="149"/>
      <c r="KYZ11" s="149"/>
      <c r="KZA11" s="149"/>
      <c r="KZB11" s="149"/>
      <c r="KZC11" s="149"/>
      <c r="KZD11" s="149"/>
      <c r="KZE11" s="149"/>
      <c r="KZF11" s="149"/>
      <c r="KZG11" s="149"/>
      <c r="KZH11" s="149"/>
      <c r="KZI11" s="149"/>
      <c r="KZJ11" s="149"/>
      <c r="KZK11" s="149"/>
      <c r="KZL11" s="149"/>
      <c r="KZM11" s="149"/>
      <c r="KZN11" s="149"/>
      <c r="KZO11" s="149"/>
      <c r="KZP11" s="149"/>
      <c r="KZQ11" s="149"/>
      <c r="KZR11" s="149"/>
      <c r="KZS11" s="149"/>
      <c r="KZT11" s="149"/>
      <c r="KZU11" s="149"/>
      <c r="KZV11" s="149"/>
      <c r="KZW11" s="149"/>
      <c r="KZX11" s="149"/>
      <c r="KZY11" s="149"/>
      <c r="KZZ11" s="149"/>
      <c r="LAA11" s="149"/>
      <c r="LAB11" s="149"/>
      <c r="LAC11" s="149"/>
      <c r="LAD11" s="149"/>
      <c r="LAE11" s="149"/>
      <c r="LAF11" s="149"/>
      <c r="LAG11" s="149"/>
      <c r="LAH11" s="149"/>
      <c r="LAI11" s="149"/>
      <c r="LAJ11" s="149"/>
      <c r="LAK11" s="149"/>
      <c r="LAL11" s="149"/>
      <c r="LAM11" s="149"/>
      <c r="LAN11" s="149"/>
      <c r="LAO11" s="149"/>
      <c r="LAP11" s="149"/>
      <c r="LAQ11" s="149"/>
      <c r="LAR11" s="149"/>
      <c r="LAS11" s="149"/>
      <c r="LAT11" s="149"/>
      <c r="LAU11" s="149"/>
      <c r="LAV11" s="149"/>
      <c r="LAW11" s="149"/>
      <c r="LAX11" s="149"/>
      <c r="LAY11" s="149"/>
      <c r="LAZ11" s="149"/>
      <c r="LBA11" s="149"/>
      <c r="LBB11" s="149"/>
      <c r="LBC11" s="149"/>
      <c r="LBD11" s="149"/>
      <c r="LBE11" s="149"/>
      <c r="LBF11" s="149"/>
      <c r="LBG11" s="149"/>
      <c r="LBH11" s="149"/>
      <c r="LBI11" s="149"/>
      <c r="LBJ11" s="149"/>
      <c r="LBK11" s="149"/>
      <c r="LBL11" s="149"/>
      <c r="LBM11" s="149"/>
      <c r="LBN11" s="149"/>
      <c r="LBO11" s="149"/>
      <c r="LBP11" s="149"/>
      <c r="LBQ11" s="149"/>
      <c r="LBR11" s="149"/>
      <c r="LBS11" s="149"/>
      <c r="LBT11" s="149"/>
      <c r="LBU11" s="149"/>
      <c r="LBV11" s="149"/>
      <c r="LBW11" s="149"/>
      <c r="LBX11" s="149"/>
      <c r="LBY11" s="149"/>
      <c r="LBZ11" s="149"/>
      <c r="LCA11" s="149"/>
      <c r="LCB11" s="149"/>
      <c r="LCC11" s="149"/>
      <c r="LCD11" s="149"/>
      <c r="LCE11" s="149"/>
      <c r="LCF11" s="149"/>
      <c r="LCG11" s="149"/>
      <c r="LCH11" s="149"/>
      <c r="LCI11" s="149"/>
      <c r="LCJ11" s="149"/>
      <c r="LCK11" s="149"/>
      <c r="LCL11" s="149"/>
      <c r="LCM11" s="149"/>
      <c r="LCN11" s="149"/>
      <c r="LCO11" s="149"/>
      <c r="LCP11" s="149"/>
      <c r="LCQ11" s="149"/>
      <c r="LCR11" s="149"/>
      <c r="LCS11" s="149"/>
      <c r="LCT11" s="149"/>
      <c r="LCU11" s="149"/>
      <c r="LCV11" s="149"/>
      <c r="LCW11" s="149"/>
      <c r="LCX11" s="149"/>
      <c r="LCY11" s="149"/>
      <c r="LCZ11" s="149"/>
      <c r="LDA11" s="149"/>
      <c r="LDB11" s="149"/>
      <c r="LDC11" s="149"/>
      <c r="LDD11" s="149"/>
      <c r="LDE11" s="149"/>
      <c r="LDF11" s="149"/>
      <c r="LDG11" s="149"/>
      <c r="LDH11" s="149"/>
      <c r="LDI11" s="149"/>
      <c r="LDJ11" s="149"/>
      <c r="LDK11" s="149"/>
      <c r="LDL11" s="149"/>
      <c r="LDM11" s="149"/>
      <c r="LDN11" s="149"/>
      <c r="LDO11" s="149"/>
      <c r="LDP11" s="149"/>
      <c r="LDQ11" s="149"/>
      <c r="LDR11" s="149"/>
      <c r="LDS11" s="149"/>
      <c r="LDT11" s="149"/>
      <c r="LDU11" s="149"/>
      <c r="LDV11" s="149"/>
      <c r="LDW11" s="149"/>
      <c r="LDX11" s="149"/>
      <c r="LDY11" s="149"/>
      <c r="LDZ11" s="149"/>
      <c r="LEA11" s="149"/>
      <c r="LEB11" s="149"/>
      <c r="LEC11" s="149"/>
      <c r="LED11" s="149"/>
      <c r="LEE11" s="149"/>
      <c r="LEF11" s="149"/>
      <c r="LEG11" s="149"/>
      <c r="LEH11" s="149"/>
      <c r="LEI11" s="149"/>
      <c r="LEJ11" s="149"/>
      <c r="LEK11" s="149"/>
      <c r="LEL11" s="149"/>
      <c r="LEM11" s="149"/>
      <c r="LEN11" s="149"/>
      <c r="LEO11" s="149"/>
      <c r="LEP11" s="149"/>
      <c r="LEQ11" s="149"/>
      <c r="LER11" s="149"/>
      <c r="LES11" s="149"/>
      <c r="LET11" s="149"/>
      <c r="LEU11" s="149"/>
      <c r="LEV11" s="149"/>
      <c r="LEW11" s="149"/>
      <c r="LEX11" s="149"/>
      <c r="LEY11" s="149"/>
      <c r="LEZ11" s="149"/>
      <c r="LFA11" s="149"/>
      <c r="LFB11" s="149"/>
      <c r="LFC11" s="149"/>
      <c r="LFD11" s="149"/>
      <c r="LFE11" s="149"/>
      <c r="LFF11" s="149"/>
      <c r="LFG11" s="149"/>
      <c r="LFH11" s="149"/>
      <c r="LFI11" s="149"/>
      <c r="LFJ11" s="149"/>
      <c r="LFK11" s="149"/>
      <c r="LFL11" s="149"/>
      <c r="LFM11" s="149"/>
      <c r="LFN11" s="149"/>
      <c r="LFO11" s="149"/>
      <c r="LFP11" s="149"/>
      <c r="LFQ11" s="149"/>
      <c r="LFR11" s="149"/>
      <c r="LFS11" s="149"/>
      <c r="LFT11" s="149"/>
      <c r="LFU11" s="149"/>
      <c r="LFV11" s="149"/>
      <c r="LFW11" s="149"/>
      <c r="LFX11" s="149"/>
      <c r="LFY11" s="149"/>
      <c r="LFZ11" s="149"/>
      <c r="LGA11" s="149"/>
      <c r="LGB11" s="149"/>
      <c r="LGC11" s="149"/>
      <c r="LGD11" s="149"/>
      <c r="LGE11" s="149"/>
      <c r="LGF11" s="149"/>
      <c r="LGG11" s="149"/>
      <c r="LGH11" s="149"/>
      <c r="LGI11" s="149"/>
      <c r="LGJ11" s="149"/>
      <c r="LGK11" s="149"/>
      <c r="LGL11" s="149"/>
      <c r="LGM11" s="149"/>
      <c r="LGN11" s="149"/>
      <c r="LGO11" s="149"/>
      <c r="LGP11" s="149"/>
      <c r="LGQ11" s="149"/>
      <c r="LGR11" s="149"/>
      <c r="LGS11" s="149"/>
      <c r="LGT11" s="149"/>
      <c r="LGU11" s="149"/>
      <c r="LGV11" s="149"/>
      <c r="LGW11" s="149"/>
      <c r="LGX11" s="149"/>
      <c r="LGY11" s="149"/>
      <c r="LGZ11" s="149"/>
      <c r="LHA11" s="149"/>
      <c r="LHB11" s="149"/>
      <c r="LHC11" s="149"/>
      <c r="LHD11" s="149"/>
      <c r="LHE11" s="149"/>
      <c r="LHF11" s="149"/>
      <c r="LHG11" s="149"/>
      <c r="LHH11" s="149"/>
      <c r="LHI11" s="149"/>
      <c r="LHJ11" s="149"/>
      <c r="LHK11" s="149"/>
      <c r="LHL11" s="149"/>
      <c r="LHM11" s="149"/>
      <c r="LHN11" s="149"/>
      <c r="LHO11" s="149"/>
      <c r="LHP11" s="149"/>
      <c r="LHQ11" s="149"/>
      <c r="LHR11" s="149"/>
      <c r="LHS11" s="149"/>
      <c r="LHT11" s="149"/>
      <c r="LHU11" s="149"/>
      <c r="LHV11" s="149"/>
      <c r="LHW11" s="149"/>
      <c r="LHX11" s="149"/>
      <c r="LHY11" s="149"/>
      <c r="LHZ11" s="149"/>
      <c r="LIA11" s="149"/>
      <c r="LIB11" s="149"/>
      <c r="LIC11" s="149"/>
      <c r="LID11" s="149"/>
      <c r="LIE11" s="149"/>
      <c r="LIF11" s="149"/>
      <c r="LIG11" s="149"/>
      <c r="LIH11" s="149"/>
      <c r="LII11" s="149"/>
      <c r="LIJ11" s="149"/>
      <c r="LIK11" s="149"/>
      <c r="LIL11" s="149"/>
      <c r="LIM11" s="149"/>
      <c r="LIN11" s="149"/>
      <c r="LIO11" s="149"/>
      <c r="LIP11" s="149"/>
      <c r="LIQ11" s="149"/>
      <c r="LIR11" s="149"/>
      <c r="LIS11" s="149"/>
      <c r="LIT11" s="149"/>
      <c r="LIU11" s="149"/>
      <c r="LIV11" s="149"/>
      <c r="LIW11" s="149"/>
      <c r="LIX11" s="149"/>
      <c r="LIY11" s="149"/>
      <c r="LIZ11" s="149"/>
      <c r="LJA11" s="149"/>
      <c r="LJB11" s="149"/>
      <c r="LJC11" s="149"/>
      <c r="LJD11" s="149"/>
      <c r="LJE11" s="149"/>
      <c r="LJF11" s="149"/>
      <c r="LJG11" s="149"/>
      <c r="LJH11" s="149"/>
      <c r="LJI11" s="149"/>
      <c r="LJJ11" s="149"/>
      <c r="LJK11" s="149"/>
      <c r="LJL11" s="149"/>
      <c r="LJM11" s="149"/>
      <c r="LJN11" s="149"/>
      <c r="LJO11" s="149"/>
      <c r="LJP11" s="149"/>
      <c r="LJQ11" s="149"/>
      <c r="LJR11" s="149"/>
      <c r="LJS11" s="149"/>
      <c r="LJT11" s="149"/>
      <c r="LJU11" s="149"/>
      <c r="LJV11" s="149"/>
      <c r="LJW11" s="149"/>
      <c r="LJX11" s="149"/>
      <c r="LJY11" s="149"/>
      <c r="LJZ11" s="149"/>
      <c r="LKA11" s="149"/>
      <c r="LKB11" s="149"/>
      <c r="LKC11" s="149"/>
      <c r="LKD11" s="149"/>
      <c r="LKE11" s="149"/>
      <c r="LKF11" s="149"/>
      <c r="LKG11" s="149"/>
      <c r="LKH11" s="149"/>
      <c r="LKI11" s="149"/>
      <c r="LKJ11" s="149"/>
      <c r="LKK11" s="149"/>
      <c r="LKL11" s="149"/>
      <c r="LKM11" s="149"/>
      <c r="LKN11" s="149"/>
      <c r="LKO11" s="149"/>
      <c r="LKP11" s="149"/>
      <c r="LKQ11" s="149"/>
      <c r="LKR11" s="149"/>
      <c r="LKS11" s="149"/>
      <c r="LKT11" s="149"/>
      <c r="LKU11" s="149"/>
      <c r="LKV11" s="149"/>
      <c r="LKW11" s="149"/>
      <c r="LKX11" s="149"/>
      <c r="LKY11" s="149"/>
      <c r="LKZ11" s="149"/>
      <c r="LLA11" s="149"/>
      <c r="LLB11" s="149"/>
      <c r="LLC11" s="149"/>
      <c r="LLD11" s="149"/>
      <c r="LLE11" s="149"/>
      <c r="LLF11" s="149"/>
      <c r="LLG11" s="149"/>
      <c r="LLH11" s="149"/>
      <c r="LLI11" s="149"/>
      <c r="LLJ11" s="149"/>
      <c r="LLK11" s="149"/>
      <c r="LLL11" s="149"/>
      <c r="LLM11" s="149"/>
      <c r="LLN11" s="149"/>
      <c r="LLO11" s="149"/>
      <c r="LLP11" s="149"/>
      <c r="LLQ11" s="149"/>
      <c r="LLR11" s="149"/>
      <c r="LLS11" s="149"/>
      <c r="LLT11" s="149"/>
      <c r="LLU11" s="149"/>
      <c r="LLV11" s="149"/>
      <c r="LLW11" s="149"/>
      <c r="LLX11" s="149"/>
      <c r="LLY11" s="149"/>
      <c r="LLZ11" s="149"/>
      <c r="LMA11" s="149"/>
      <c r="LMB11" s="149"/>
      <c r="LMC11" s="149"/>
      <c r="LMD11" s="149"/>
      <c r="LME11" s="149"/>
      <c r="LMF11" s="149"/>
      <c r="LMG11" s="149"/>
      <c r="LMH11" s="149"/>
      <c r="LMI11" s="149"/>
      <c r="LMJ11" s="149"/>
      <c r="LMK11" s="149"/>
      <c r="LML11" s="149"/>
      <c r="LMM11" s="149"/>
      <c r="LMN11" s="149"/>
      <c r="LMO11" s="149"/>
      <c r="LMP11" s="149"/>
      <c r="LMQ11" s="149"/>
      <c r="LMR11" s="149"/>
      <c r="LMS11" s="149"/>
      <c r="LMT11" s="149"/>
      <c r="LMU11" s="149"/>
      <c r="LMV11" s="149"/>
      <c r="LMW11" s="149"/>
      <c r="LMX11" s="149"/>
      <c r="LMY11" s="149"/>
      <c r="LMZ11" s="149"/>
      <c r="LNA11" s="149"/>
      <c r="LNB11" s="149"/>
      <c r="LNC11" s="149"/>
      <c r="LND11" s="149"/>
      <c r="LNE11" s="149"/>
      <c r="LNF11" s="149"/>
      <c r="LNG11" s="149"/>
      <c r="LNH11" s="149"/>
      <c r="LNI11" s="149"/>
      <c r="LNJ11" s="149"/>
      <c r="LNK11" s="149"/>
      <c r="LNL11" s="149"/>
      <c r="LNM11" s="149"/>
      <c r="LNN11" s="149"/>
      <c r="LNO11" s="149"/>
      <c r="LNP11" s="149"/>
      <c r="LNQ11" s="149"/>
      <c r="LNR11" s="149"/>
      <c r="LNS11" s="149"/>
      <c r="LNT11" s="149"/>
      <c r="LNU11" s="149"/>
      <c r="LNV11" s="149"/>
      <c r="LNW11" s="149"/>
      <c r="LNX11" s="149"/>
      <c r="LNY11" s="149"/>
      <c r="LNZ11" s="149"/>
      <c r="LOA11" s="149"/>
      <c r="LOB11" s="149"/>
      <c r="LOC11" s="149"/>
      <c r="LOD11" s="149"/>
      <c r="LOE11" s="149"/>
      <c r="LOF11" s="149"/>
      <c r="LOG11" s="149"/>
      <c r="LOH11" s="149"/>
      <c r="LOI11" s="149"/>
      <c r="LOJ11" s="149"/>
      <c r="LOK11" s="149"/>
      <c r="LOL11" s="149"/>
      <c r="LOM11" s="149"/>
      <c r="LON11" s="149"/>
      <c r="LOO11" s="149"/>
      <c r="LOP11" s="149"/>
      <c r="LOQ11" s="149"/>
      <c r="LOR11" s="149"/>
      <c r="LOS11" s="149"/>
      <c r="LOT11" s="149"/>
      <c r="LOU11" s="149"/>
      <c r="LOV11" s="149"/>
      <c r="LOW11" s="149"/>
      <c r="LOX11" s="149"/>
      <c r="LOY11" s="149"/>
      <c r="LOZ11" s="149"/>
      <c r="LPA11" s="149"/>
      <c r="LPB11" s="149"/>
      <c r="LPC11" s="149"/>
      <c r="LPD11" s="149"/>
      <c r="LPE11" s="149"/>
      <c r="LPF11" s="149"/>
      <c r="LPG11" s="149"/>
      <c r="LPH11" s="149"/>
      <c r="LPI11" s="149"/>
      <c r="LPJ11" s="149"/>
      <c r="LPK11" s="149"/>
      <c r="LPL11" s="149"/>
      <c r="LPM11" s="149"/>
      <c r="LPN11" s="149"/>
      <c r="LPO11" s="149"/>
      <c r="LPP11" s="149"/>
      <c r="LPQ11" s="149"/>
      <c r="LPR11" s="149"/>
      <c r="LPS11" s="149"/>
      <c r="LPT11" s="149"/>
      <c r="LPU11" s="149"/>
      <c r="LPV11" s="149"/>
      <c r="LPW11" s="149"/>
      <c r="LPX11" s="149"/>
      <c r="LPY11" s="149"/>
      <c r="LPZ11" s="149"/>
      <c r="LQA11" s="149"/>
      <c r="LQB11" s="149"/>
      <c r="LQC11" s="149"/>
      <c r="LQD11" s="149"/>
      <c r="LQE11" s="149"/>
      <c r="LQF11" s="149"/>
      <c r="LQG11" s="149"/>
      <c r="LQH11" s="149"/>
      <c r="LQI11" s="149"/>
      <c r="LQJ11" s="149"/>
      <c r="LQK11" s="149"/>
      <c r="LQL11" s="149"/>
      <c r="LQM11" s="149"/>
      <c r="LQN11" s="149"/>
      <c r="LQO11" s="149"/>
      <c r="LQP11" s="149"/>
      <c r="LQQ11" s="149"/>
      <c r="LQR11" s="149"/>
      <c r="LQS11" s="149"/>
      <c r="LQT11" s="149"/>
      <c r="LQU11" s="149"/>
      <c r="LQV11" s="149"/>
      <c r="LQW11" s="149"/>
      <c r="LQX11" s="149"/>
      <c r="LQY11" s="149"/>
      <c r="LQZ11" s="149"/>
      <c r="LRA11" s="149"/>
      <c r="LRB11" s="149"/>
      <c r="LRC11" s="149"/>
      <c r="LRD11" s="149"/>
      <c r="LRE11" s="149"/>
      <c r="LRF11" s="149"/>
      <c r="LRG11" s="149"/>
      <c r="LRH11" s="149"/>
      <c r="LRI11" s="149"/>
      <c r="LRJ11" s="149"/>
      <c r="LRK11" s="149"/>
      <c r="LRL11" s="149"/>
      <c r="LRM11" s="149"/>
      <c r="LRN11" s="149"/>
      <c r="LRO11" s="149"/>
      <c r="LRP11" s="149"/>
      <c r="LRQ11" s="149"/>
      <c r="LRR11" s="149"/>
      <c r="LRS11" s="149"/>
      <c r="LRT11" s="149"/>
      <c r="LRU11" s="149"/>
      <c r="LRV11" s="149"/>
      <c r="LRW11" s="149"/>
      <c r="LRX11" s="149"/>
      <c r="LRY11" s="149"/>
      <c r="LRZ11" s="149"/>
      <c r="LSA11" s="149"/>
      <c r="LSB11" s="149"/>
      <c r="LSC11" s="149"/>
      <c r="LSD11" s="149"/>
      <c r="LSE11" s="149"/>
      <c r="LSF11" s="149"/>
      <c r="LSG11" s="149"/>
      <c r="LSH11" s="149"/>
      <c r="LSI11" s="149"/>
      <c r="LSJ11" s="149"/>
      <c r="LSK11" s="149"/>
      <c r="LSL11" s="149"/>
      <c r="LSM11" s="149"/>
      <c r="LSN11" s="149"/>
      <c r="LSO11" s="149"/>
      <c r="LSP11" s="149"/>
      <c r="LSQ11" s="149"/>
      <c r="LSR11" s="149"/>
      <c r="LSS11" s="149"/>
      <c r="LST11" s="149"/>
      <c r="LSU11" s="149"/>
      <c r="LSV11" s="149"/>
      <c r="LSW11" s="149"/>
      <c r="LSX11" s="149"/>
      <c r="LSY11" s="149"/>
      <c r="LSZ11" s="149"/>
      <c r="LTA11" s="149"/>
      <c r="LTB11" s="149"/>
      <c r="LTC11" s="149"/>
      <c r="LTD11" s="149"/>
      <c r="LTE11" s="149"/>
      <c r="LTF11" s="149"/>
      <c r="LTG11" s="149"/>
      <c r="LTH11" s="149"/>
      <c r="LTI11" s="149"/>
      <c r="LTJ11" s="149"/>
      <c r="LTK11" s="149"/>
      <c r="LTL11" s="149"/>
      <c r="LTM11" s="149"/>
      <c r="LTN11" s="149"/>
      <c r="LTO11" s="149"/>
      <c r="LTP11" s="149"/>
      <c r="LTQ11" s="149"/>
      <c r="LTR11" s="149"/>
      <c r="LTS11" s="149"/>
      <c r="LTT11" s="149"/>
      <c r="LTU11" s="149"/>
      <c r="LTV11" s="149"/>
      <c r="LTW11" s="149"/>
      <c r="LTX11" s="149"/>
      <c r="LTY11" s="149"/>
      <c r="LTZ11" s="149"/>
      <c r="LUA11" s="149"/>
      <c r="LUB11" s="149"/>
      <c r="LUC11" s="149"/>
      <c r="LUD11" s="149"/>
      <c r="LUE11" s="149"/>
      <c r="LUF11" s="149"/>
      <c r="LUG11" s="149"/>
      <c r="LUH11" s="149"/>
      <c r="LUI11" s="149"/>
      <c r="LUJ11" s="149"/>
      <c r="LUK11" s="149"/>
      <c r="LUL11" s="149"/>
      <c r="LUM11" s="149"/>
      <c r="LUN11" s="149"/>
      <c r="LUO11" s="149"/>
      <c r="LUP11" s="149"/>
      <c r="LUQ11" s="149"/>
      <c r="LUR11" s="149"/>
      <c r="LUS11" s="149"/>
      <c r="LUT11" s="149"/>
      <c r="LUU11" s="149"/>
      <c r="LUV11" s="149"/>
      <c r="LUW11" s="149"/>
      <c r="LUX11" s="149"/>
      <c r="LUY11" s="149"/>
      <c r="LUZ11" s="149"/>
      <c r="LVA11" s="149"/>
      <c r="LVB11" s="149"/>
      <c r="LVC11" s="149"/>
      <c r="LVD11" s="149"/>
      <c r="LVE11" s="149"/>
      <c r="LVF11" s="149"/>
      <c r="LVG11" s="149"/>
      <c r="LVH11" s="149"/>
      <c r="LVI11" s="149"/>
      <c r="LVJ11" s="149"/>
      <c r="LVK11" s="149"/>
      <c r="LVL11" s="149"/>
      <c r="LVM11" s="149"/>
      <c r="LVN11" s="149"/>
      <c r="LVO11" s="149"/>
      <c r="LVP11" s="149"/>
      <c r="LVQ11" s="149"/>
      <c r="LVR11" s="149"/>
      <c r="LVS11" s="149"/>
      <c r="LVT11" s="149"/>
      <c r="LVU11" s="149"/>
      <c r="LVV11" s="149"/>
      <c r="LVW11" s="149"/>
      <c r="LVX11" s="149"/>
      <c r="LVY11" s="149"/>
      <c r="LVZ11" s="149"/>
      <c r="LWA11" s="149"/>
      <c r="LWB11" s="149"/>
      <c r="LWC11" s="149"/>
      <c r="LWD11" s="149"/>
      <c r="LWE11" s="149"/>
      <c r="LWF11" s="149"/>
      <c r="LWG11" s="149"/>
      <c r="LWH11" s="149"/>
      <c r="LWI11" s="149"/>
      <c r="LWJ11" s="149"/>
      <c r="LWK11" s="149"/>
      <c r="LWL11" s="149"/>
      <c r="LWM11" s="149"/>
      <c r="LWN11" s="149"/>
      <c r="LWO11" s="149"/>
      <c r="LWP11" s="149"/>
      <c r="LWQ11" s="149"/>
      <c r="LWR11" s="149"/>
      <c r="LWS11" s="149"/>
      <c r="LWT11" s="149"/>
      <c r="LWU11" s="149"/>
      <c r="LWV11" s="149"/>
      <c r="LWW11" s="149"/>
      <c r="LWX11" s="149"/>
      <c r="LWY11" s="149"/>
      <c r="LWZ11" s="149"/>
      <c r="LXA11" s="149"/>
      <c r="LXB11" s="149"/>
      <c r="LXC11" s="149"/>
      <c r="LXD11" s="149"/>
      <c r="LXE11" s="149"/>
      <c r="LXF11" s="149"/>
      <c r="LXG11" s="149"/>
      <c r="LXH11" s="149"/>
      <c r="LXI11" s="149"/>
      <c r="LXJ11" s="149"/>
      <c r="LXK11" s="149"/>
      <c r="LXL11" s="149"/>
      <c r="LXM11" s="149"/>
      <c r="LXN11" s="149"/>
      <c r="LXO11" s="149"/>
      <c r="LXP11" s="149"/>
      <c r="LXQ11" s="149"/>
      <c r="LXR11" s="149"/>
      <c r="LXS11" s="149"/>
      <c r="LXT11" s="149"/>
      <c r="LXU11" s="149"/>
      <c r="LXV11" s="149"/>
      <c r="LXW11" s="149"/>
      <c r="LXX11" s="149"/>
      <c r="LXY11" s="149"/>
      <c r="LXZ11" s="149"/>
      <c r="LYA11" s="149"/>
      <c r="LYB11" s="149"/>
      <c r="LYC11" s="149"/>
      <c r="LYD11" s="149"/>
      <c r="LYE11" s="149"/>
      <c r="LYF11" s="149"/>
      <c r="LYG11" s="149"/>
      <c r="LYH11" s="149"/>
      <c r="LYI11" s="149"/>
      <c r="LYJ11" s="149"/>
      <c r="LYK11" s="149"/>
      <c r="LYL11" s="149"/>
      <c r="LYM11" s="149"/>
      <c r="LYN11" s="149"/>
      <c r="LYO11" s="149"/>
      <c r="LYP11" s="149"/>
      <c r="LYQ11" s="149"/>
      <c r="LYR11" s="149"/>
      <c r="LYS11" s="149"/>
      <c r="LYT11" s="149"/>
      <c r="LYU11" s="149"/>
      <c r="LYV11" s="149"/>
      <c r="LYW11" s="149"/>
      <c r="LYX11" s="149"/>
      <c r="LYY11" s="149"/>
      <c r="LYZ11" s="149"/>
      <c r="LZA11" s="149"/>
      <c r="LZB11" s="149"/>
      <c r="LZC11" s="149"/>
      <c r="LZD11" s="149"/>
      <c r="LZE11" s="149"/>
      <c r="LZF11" s="149"/>
      <c r="LZG11" s="149"/>
      <c r="LZH11" s="149"/>
      <c r="LZI11" s="149"/>
      <c r="LZJ11" s="149"/>
      <c r="LZK11" s="149"/>
      <c r="LZL11" s="149"/>
      <c r="LZM11" s="149"/>
      <c r="LZN11" s="149"/>
      <c r="LZO11" s="149"/>
      <c r="LZP11" s="149"/>
      <c r="LZQ11" s="149"/>
      <c r="LZR11" s="149"/>
      <c r="LZS11" s="149"/>
      <c r="LZT11" s="149"/>
      <c r="LZU11" s="149"/>
      <c r="LZV11" s="149"/>
      <c r="LZW11" s="149"/>
      <c r="LZX11" s="149"/>
      <c r="LZY11" s="149"/>
      <c r="LZZ11" s="149"/>
      <c r="MAA11" s="149"/>
      <c r="MAB11" s="149"/>
      <c r="MAC11" s="149"/>
      <c r="MAD11" s="149"/>
      <c r="MAE11" s="149"/>
      <c r="MAF11" s="149"/>
      <c r="MAG11" s="149"/>
      <c r="MAH11" s="149"/>
      <c r="MAI11" s="149"/>
      <c r="MAJ11" s="149"/>
      <c r="MAK11" s="149"/>
      <c r="MAL11" s="149"/>
      <c r="MAM11" s="149"/>
      <c r="MAN11" s="149"/>
      <c r="MAO11" s="149"/>
      <c r="MAP11" s="149"/>
      <c r="MAQ11" s="149"/>
      <c r="MAR11" s="149"/>
      <c r="MAS11" s="149"/>
      <c r="MAT11" s="149"/>
      <c r="MAU11" s="149"/>
      <c r="MAV11" s="149"/>
      <c r="MAW11" s="149"/>
      <c r="MAX11" s="149"/>
      <c r="MAY11" s="149"/>
      <c r="MAZ11" s="149"/>
      <c r="MBA11" s="149"/>
      <c r="MBB11" s="149"/>
      <c r="MBC11" s="149"/>
      <c r="MBD11" s="149"/>
      <c r="MBE11" s="149"/>
      <c r="MBF11" s="149"/>
      <c r="MBG11" s="149"/>
      <c r="MBH11" s="149"/>
      <c r="MBI11" s="149"/>
      <c r="MBJ11" s="149"/>
      <c r="MBK11" s="149"/>
      <c r="MBL11" s="149"/>
      <c r="MBM11" s="149"/>
      <c r="MBN11" s="149"/>
      <c r="MBO11" s="149"/>
      <c r="MBP11" s="149"/>
      <c r="MBQ11" s="149"/>
      <c r="MBR11" s="149"/>
      <c r="MBS11" s="149"/>
      <c r="MBT11" s="149"/>
      <c r="MBU11" s="149"/>
      <c r="MBV11" s="149"/>
      <c r="MBW11" s="149"/>
      <c r="MBX11" s="149"/>
      <c r="MBY11" s="149"/>
      <c r="MBZ11" s="149"/>
      <c r="MCA11" s="149"/>
      <c r="MCB11" s="149"/>
      <c r="MCC11" s="149"/>
      <c r="MCD11" s="149"/>
      <c r="MCE11" s="149"/>
      <c r="MCF11" s="149"/>
      <c r="MCG11" s="149"/>
      <c r="MCH11" s="149"/>
      <c r="MCI11" s="149"/>
      <c r="MCJ11" s="149"/>
      <c r="MCK11" s="149"/>
      <c r="MCL11" s="149"/>
      <c r="MCM11" s="149"/>
      <c r="MCN11" s="149"/>
      <c r="MCO11" s="149"/>
      <c r="MCP11" s="149"/>
      <c r="MCQ11" s="149"/>
      <c r="MCR11" s="149"/>
      <c r="MCS11" s="149"/>
      <c r="MCT11" s="149"/>
      <c r="MCU11" s="149"/>
      <c r="MCV11" s="149"/>
      <c r="MCW11" s="149"/>
      <c r="MCX11" s="149"/>
      <c r="MCY11" s="149"/>
      <c r="MCZ11" s="149"/>
      <c r="MDA11" s="149"/>
      <c r="MDB11" s="149"/>
      <c r="MDC11" s="149"/>
      <c r="MDD11" s="149"/>
      <c r="MDE11" s="149"/>
      <c r="MDF11" s="149"/>
      <c r="MDG11" s="149"/>
      <c r="MDH11" s="149"/>
      <c r="MDI11" s="149"/>
      <c r="MDJ11" s="149"/>
      <c r="MDK11" s="149"/>
      <c r="MDL11" s="149"/>
      <c r="MDM11" s="149"/>
      <c r="MDN11" s="149"/>
      <c r="MDO11" s="149"/>
      <c r="MDP11" s="149"/>
      <c r="MDQ11" s="149"/>
      <c r="MDR11" s="149"/>
      <c r="MDS11" s="149"/>
      <c r="MDT11" s="149"/>
      <c r="MDU11" s="149"/>
      <c r="MDV11" s="149"/>
      <c r="MDW11" s="149"/>
      <c r="MDX11" s="149"/>
      <c r="MDY11" s="149"/>
      <c r="MDZ11" s="149"/>
      <c r="MEA11" s="149"/>
      <c r="MEB11" s="149"/>
      <c r="MEC11" s="149"/>
      <c r="MED11" s="149"/>
      <c r="MEE11" s="149"/>
      <c r="MEF11" s="149"/>
      <c r="MEG11" s="149"/>
      <c r="MEH11" s="149"/>
      <c r="MEI11" s="149"/>
      <c r="MEJ11" s="149"/>
      <c r="MEK11" s="149"/>
      <c r="MEL11" s="149"/>
      <c r="MEM11" s="149"/>
      <c r="MEN11" s="149"/>
      <c r="MEO11" s="149"/>
      <c r="MEP11" s="149"/>
      <c r="MEQ11" s="149"/>
      <c r="MER11" s="149"/>
      <c r="MES11" s="149"/>
      <c r="MET11" s="149"/>
      <c r="MEU11" s="149"/>
      <c r="MEV11" s="149"/>
      <c r="MEW11" s="149"/>
      <c r="MEX11" s="149"/>
      <c r="MEY11" s="149"/>
      <c r="MEZ11" s="149"/>
      <c r="MFA11" s="149"/>
      <c r="MFB11" s="149"/>
      <c r="MFC11" s="149"/>
      <c r="MFD11" s="149"/>
      <c r="MFE11" s="149"/>
      <c r="MFF11" s="149"/>
      <c r="MFG11" s="149"/>
      <c r="MFH11" s="149"/>
      <c r="MFI11" s="149"/>
      <c r="MFJ11" s="149"/>
      <c r="MFK11" s="149"/>
      <c r="MFL11" s="149"/>
      <c r="MFM11" s="149"/>
      <c r="MFN11" s="149"/>
      <c r="MFO11" s="149"/>
      <c r="MFP11" s="149"/>
      <c r="MFQ11" s="149"/>
      <c r="MFR11" s="149"/>
      <c r="MFS11" s="149"/>
      <c r="MFT11" s="149"/>
      <c r="MFU11" s="149"/>
      <c r="MFV11" s="149"/>
      <c r="MFW11" s="149"/>
      <c r="MFX11" s="149"/>
      <c r="MFY11" s="149"/>
      <c r="MFZ11" s="149"/>
      <c r="MGA11" s="149"/>
      <c r="MGB11" s="149"/>
      <c r="MGC11" s="149"/>
      <c r="MGD11" s="149"/>
      <c r="MGE11" s="149"/>
      <c r="MGF11" s="149"/>
      <c r="MGG11" s="149"/>
      <c r="MGH11" s="149"/>
      <c r="MGI11" s="149"/>
      <c r="MGJ11" s="149"/>
      <c r="MGK11" s="149"/>
      <c r="MGL11" s="149"/>
      <c r="MGM11" s="149"/>
      <c r="MGN11" s="149"/>
      <c r="MGO11" s="149"/>
      <c r="MGP11" s="149"/>
      <c r="MGQ11" s="149"/>
      <c r="MGR11" s="149"/>
      <c r="MGS11" s="149"/>
      <c r="MGT11" s="149"/>
      <c r="MGU11" s="149"/>
      <c r="MGV11" s="149"/>
      <c r="MGW11" s="149"/>
      <c r="MGX11" s="149"/>
      <c r="MGY11" s="149"/>
      <c r="MGZ11" s="149"/>
      <c r="MHA11" s="149"/>
      <c r="MHB11" s="149"/>
      <c r="MHC11" s="149"/>
      <c r="MHD11" s="149"/>
      <c r="MHE11" s="149"/>
      <c r="MHF11" s="149"/>
      <c r="MHG11" s="149"/>
      <c r="MHH11" s="149"/>
      <c r="MHI11" s="149"/>
      <c r="MHJ11" s="149"/>
      <c r="MHK11" s="149"/>
      <c r="MHL11" s="149"/>
      <c r="MHM11" s="149"/>
      <c r="MHN11" s="149"/>
      <c r="MHO11" s="149"/>
      <c r="MHP11" s="149"/>
      <c r="MHQ11" s="149"/>
      <c r="MHR11" s="149"/>
      <c r="MHS11" s="149"/>
      <c r="MHT11" s="149"/>
      <c r="MHU11" s="149"/>
      <c r="MHV11" s="149"/>
      <c r="MHW11" s="149"/>
      <c r="MHX11" s="149"/>
      <c r="MHY11" s="149"/>
      <c r="MHZ11" s="149"/>
      <c r="MIA11" s="149"/>
      <c r="MIB11" s="149"/>
      <c r="MIC11" s="149"/>
      <c r="MID11" s="149"/>
      <c r="MIE11" s="149"/>
      <c r="MIF11" s="149"/>
      <c r="MIG11" s="149"/>
      <c r="MIH11" s="149"/>
      <c r="MII11" s="149"/>
      <c r="MIJ11" s="149"/>
      <c r="MIK11" s="149"/>
      <c r="MIL11" s="149"/>
      <c r="MIM11" s="149"/>
      <c r="MIN11" s="149"/>
      <c r="MIO11" s="149"/>
      <c r="MIP11" s="149"/>
      <c r="MIQ11" s="149"/>
      <c r="MIR11" s="149"/>
      <c r="MIS11" s="149"/>
      <c r="MIT11" s="149"/>
      <c r="MIU11" s="149"/>
      <c r="MIV11" s="149"/>
      <c r="MIW11" s="149"/>
      <c r="MIX11" s="149"/>
      <c r="MIY11" s="149"/>
      <c r="MIZ11" s="149"/>
      <c r="MJA11" s="149"/>
      <c r="MJB11" s="149"/>
      <c r="MJC11" s="149"/>
      <c r="MJD11" s="149"/>
      <c r="MJE11" s="149"/>
      <c r="MJF11" s="149"/>
      <c r="MJG11" s="149"/>
      <c r="MJH11" s="149"/>
      <c r="MJI11" s="149"/>
      <c r="MJJ11" s="149"/>
      <c r="MJK11" s="149"/>
      <c r="MJL11" s="149"/>
      <c r="MJM11" s="149"/>
      <c r="MJN11" s="149"/>
      <c r="MJO11" s="149"/>
      <c r="MJP11" s="149"/>
      <c r="MJQ11" s="149"/>
      <c r="MJR11" s="149"/>
      <c r="MJS11" s="149"/>
      <c r="MJT11" s="149"/>
      <c r="MJU11" s="149"/>
      <c r="MJV11" s="149"/>
      <c r="MJW11" s="149"/>
      <c r="MJX11" s="149"/>
      <c r="MJY11" s="149"/>
      <c r="MJZ11" s="149"/>
      <c r="MKA11" s="149"/>
      <c r="MKB11" s="149"/>
      <c r="MKC11" s="149"/>
      <c r="MKD11" s="149"/>
      <c r="MKE11" s="149"/>
      <c r="MKF11" s="149"/>
      <c r="MKG11" s="149"/>
      <c r="MKH11" s="149"/>
      <c r="MKI11" s="149"/>
      <c r="MKJ11" s="149"/>
      <c r="MKK11" s="149"/>
      <c r="MKL11" s="149"/>
      <c r="MKM11" s="149"/>
      <c r="MKN11" s="149"/>
      <c r="MKO11" s="149"/>
      <c r="MKP11" s="149"/>
      <c r="MKQ11" s="149"/>
      <c r="MKR11" s="149"/>
      <c r="MKS11" s="149"/>
      <c r="MKT11" s="149"/>
      <c r="MKU11" s="149"/>
      <c r="MKV11" s="149"/>
      <c r="MKW11" s="149"/>
      <c r="MKX11" s="149"/>
      <c r="MKY11" s="149"/>
      <c r="MKZ11" s="149"/>
      <c r="MLA11" s="149"/>
      <c r="MLB11" s="149"/>
      <c r="MLC11" s="149"/>
      <c r="MLD11" s="149"/>
      <c r="MLE11" s="149"/>
      <c r="MLF11" s="149"/>
      <c r="MLG11" s="149"/>
      <c r="MLH11" s="149"/>
      <c r="MLI11" s="149"/>
      <c r="MLJ11" s="149"/>
      <c r="MLK11" s="149"/>
      <c r="MLL11" s="149"/>
      <c r="MLM11" s="149"/>
      <c r="MLN11" s="149"/>
      <c r="MLO11" s="149"/>
      <c r="MLP11" s="149"/>
      <c r="MLQ11" s="149"/>
      <c r="MLR11" s="149"/>
      <c r="MLS11" s="149"/>
      <c r="MLT11" s="149"/>
      <c r="MLU11" s="149"/>
      <c r="MLV11" s="149"/>
      <c r="MLW11" s="149"/>
      <c r="MLX11" s="149"/>
      <c r="MLY11" s="149"/>
      <c r="MLZ11" s="149"/>
      <c r="MMA11" s="149"/>
      <c r="MMB11" s="149"/>
      <c r="MMC11" s="149"/>
      <c r="MMD11" s="149"/>
      <c r="MME11" s="149"/>
      <c r="MMF11" s="149"/>
      <c r="MMG11" s="149"/>
      <c r="MMH11" s="149"/>
      <c r="MMI11" s="149"/>
      <c r="MMJ11" s="149"/>
      <c r="MMK11" s="149"/>
      <c r="MML11" s="149"/>
      <c r="MMM11" s="149"/>
      <c r="MMN11" s="149"/>
      <c r="MMO11" s="149"/>
      <c r="MMP11" s="149"/>
      <c r="MMQ11" s="149"/>
      <c r="MMR11" s="149"/>
      <c r="MMS11" s="149"/>
      <c r="MMT11" s="149"/>
      <c r="MMU11" s="149"/>
      <c r="MMV11" s="149"/>
      <c r="MMW11" s="149"/>
      <c r="MMX11" s="149"/>
      <c r="MMY11" s="149"/>
      <c r="MMZ11" s="149"/>
      <c r="MNA11" s="149"/>
      <c r="MNB11" s="149"/>
      <c r="MNC11" s="149"/>
      <c r="MND11" s="149"/>
      <c r="MNE11" s="149"/>
      <c r="MNF11" s="149"/>
      <c r="MNG11" s="149"/>
      <c r="MNH11" s="149"/>
      <c r="MNI11" s="149"/>
      <c r="MNJ11" s="149"/>
      <c r="MNK11" s="149"/>
      <c r="MNL11" s="149"/>
      <c r="MNM11" s="149"/>
      <c r="MNN11" s="149"/>
      <c r="MNO11" s="149"/>
      <c r="MNP11" s="149"/>
      <c r="MNQ11" s="149"/>
      <c r="MNR11" s="149"/>
      <c r="MNS11" s="149"/>
      <c r="MNT11" s="149"/>
      <c r="MNU11" s="149"/>
      <c r="MNV11" s="149"/>
      <c r="MNW11" s="149"/>
      <c r="MNX11" s="149"/>
      <c r="MNY11" s="149"/>
      <c r="MNZ11" s="149"/>
      <c r="MOA11" s="149"/>
      <c r="MOB11" s="149"/>
      <c r="MOC11" s="149"/>
      <c r="MOD11" s="149"/>
      <c r="MOE11" s="149"/>
      <c r="MOF11" s="149"/>
      <c r="MOG11" s="149"/>
      <c r="MOH11" s="149"/>
      <c r="MOI11" s="149"/>
      <c r="MOJ11" s="149"/>
      <c r="MOK11" s="149"/>
      <c r="MOL11" s="149"/>
      <c r="MOM11" s="149"/>
      <c r="MON11" s="149"/>
      <c r="MOO11" s="149"/>
      <c r="MOP11" s="149"/>
      <c r="MOQ11" s="149"/>
      <c r="MOR11" s="149"/>
      <c r="MOS11" s="149"/>
      <c r="MOT11" s="149"/>
      <c r="MOU11" s="149"/>
      <c r="MOV11" s="149"/>
      <c r="MOW11" s="149"/>
      <c r="MOX11" s="149"/>
      <c r="MOY11" s="149"/>
      <c r="MOZ11" s="149"/>
      <c r="MPA11" s="149"/>
      <c r="MPB11" s="149"/>
      <c r="MPC11" s="149"/>
      <c r="MPD11" s="149"/>
      <c r="MPE11" s="149"/>
      <c r="MPF11" s="149"/>
      <c r="MPG11" s="149"/>
      <c r="MPH11" s="149"/>
      <c r="MPI11" s="149"/>
      <c r="MPJ11" s="149"/>
      <c r="MPK11" s="149"/>
      <c r="MPL11" s="149"/>
      <c r="MPM11" s="149"/>
      <c r="MPN11" s="149"/>
      <c r="MPO11" s="149"/>
      <c r="MPP11" s="149"/>
      <c r="MPQ11" s="149"/>
      <c r="MPR11" s="149"/>
      <c r="MPS11" s="149"/>
      <c r="MPT11" s="149"/>
      <c r="MPU11" s="149"/>
      <c r="MPV11" s="149"/>
      <c r="MPW11" s="149"/>
      <c r="MPX11" s="149"/>
      <c r="MPY11" s="149"/>
      <c r="MPZ11" s="149"/>
      <c r="MQA11" s="149"/>
      <c r="MQB11" s="149"/>
      <c r="MQC11" s="149"/>
      <c r="MQD11" s="149"/>
      <c r="MQE11" s="149"/>
      <c r="MQF11" s="149"/>
      <c r="MQG11" s="149"/>
      <c r="MQH11" s="149"/>
      <c r="MQI11" s="149"/>
      <c r="MQJ11" s="149"/>
      <c r="MQK11" s="149"/>
      <c r="MQL11" s="149"/>
      <c r="MQM11" s="149"/>
      <c r="MQN11" s="149"/>
      <c r="MQO11" s="149"/>
      <c r="MQP11" s="149"/>
      <c r="MQQ11" s="149"/>
      <c r="MQR11" s="149"/>
      <c r="MQS11" s="149"/>
      <c r="MQT11" s="149"/>
      <c r="MQU11" s="149"/>
      <c r="MQV11" s="149"/>
      <c r="MQW11" s="149"/>
      <c r="MQX11" s="149"/>
      <c r="MQY11" s="149"/>
      <c r="MQZ11" s="149"/>
      <c r="MRA11" s="149"/>
      <c r="MRB11" s="149"/>
      <c r="MRC11" s="149"/>
      <c r="MRD11" s="149"/>
      <c r="MRE11" s="149"/>
      <c r="MRF11" s="149"/>
      <c r="MRG11" s="149"/>
      <c r="MRH11" s="149"/>
      <c r="MRI11" s="149"/>
      <c r="MRJ11" s="149"/>
      <c r="MRK11" s="149"/>
      <c r="MRL11" s="149"/>
      <c r="MRM11" s="149"/>
      <c r="MRN11" s="149"/>
      <c r="MRO11" s="149"/>
      <c r="MRP11" s="149"/>
      <c r="MRQ11" s="149"/>
      <c r="MRR11" s="149"/>
      <c r="MRS11" s="149"/>
      <c r="MRT11" s="149"/>
      <c r="MRU11" s="149"/>
      <c r="MRV11" s="149"/>
      <c r="MRW11" s="149"/>
      <c r="MRX11" s="149"/>
      <c r="MRY11" s="149"/>
      <c r="MRZ11" s="149"/>
      <c r="MSA11" s="149"/>
      <c r="MSB11" s="149"/>
      <c r="MSC11" s="149"/>
      <c r="MSD11" s="149"/>
      <c r="MSE11" s="149"/>
      <c r="MSF11" s="149"/>
      <c r="MSG11" s="149"/>
      <c r="MSH11" s="149"/>
      <c r="MSI11" s="149"/>
      <c r="MSJ11" s="149"/>
      <c r="MSK11" s="149"/>
      <c r="MSL11" s="149"/>
      <c r="MSM11" s="149"/>
      <c r="MSN11" s="149"/>
      <c r="MSO11" s="149"/>
      <c r="MSP11" s="149"/>
      <c r="MSQ11" s="149"/>
      <c r="MSR11" s="149"/>
      <c r="MSS11" s="149"/>
      <c r="MST11" s="149"/>
      <c r="MSU11" s="149"/>
      <c r="MSV11" s="149"/>
      <c r="MSW11" s="149"/>
      <c r="MSX11" s="149"/>
      <c r="MSY11" s="149"/>
      <c r="MSZ11" s="149"/>
      <c r="MTA11" s="149"/>
      <c r="MTB11" s="149"/>
      <c r="MTC11" s="149"/>
      <c r="MTD11" s="149"/>
      <c r="MTE11" s="149"/>
      <c r="MTF11" s="149"/>
      <c r="MTG11" s="149"/>
      <c r="MTH11" s="149"/>
      <c r="MTI11" s="149"/>
      <c r="MTJ11" s="149"/>
      <c r="MTK11" s="149"/>
      <c r="MTL11" s="149"/>
      <c r="MTM11" s="149"/>
      <c r="MTN11" s="149"/>
      <c r="MTO11" s="149"/>
      <c r="MTP11" s="149"/>
      <c r="MTQ11" s="149"/>
      <c r="MTR11" s="149"/>
      <c r="MTS11" s="149"/>
      <c r="MTT11" s="149"/>
      <c r="MTU11" s="149"/>
      <c r="MTV11" s="149"/>
      <c r="MTW11" s="149"/>
      <c r="MTX11" s="149"/>
      <c r="MTY11" s="149"/>
      <c r="MTZ11" s="149"/>
      <c r="MUA11" s="149"/>
      <c r="MUB11" s="149"/>
      <c r="MUC11" s="149"/>
      <c r="MUD11" s="149"/>
      <c r="MUE11" s="149"/>
      <c r="MUF11" s="149"/>
      <c r="MUG11" s="149"/>
      <c r="MUH11" s="149"/>
      <c r="MUI11" s="149"/>
      <c r="MUJ11" s="149"/>
      <c r="MUK11" s="149"/>
      <c r="MUL11" s="149"/>
      <c r="MUM11" s="149"/>
      <c r="MUN11" s="149"/>
      <c r="MUO11" s="149"/>
      <c r="MUP11" s="149"/>
      <c r="MUQ11" s="149"/>
      <c r="MUR11" s="149"/>
      <c r="MUS11" s="149"/>
      <c r="MUT11" s="149"/>
      <c r="MUU11" s="149"/>
      <c r="MUV11" s="149"/>
      <c r="MUW11" s="149"/>
      <c r="MUX11" s="149"/>
      <c r="MUY11" s="149"/>
      <c r="MUZ11" s="149"/>
      <c r="MVA11" s="149"/>
      <c r="MVB11" s="149"/>
      <c r="MVC11" s="149"/>
      <c r="MVD11" s="149"/>
      <c r="MVE11" s="149"/>
      <c r="MVF11" s="149"/>
      <c r="MVG11" s="149"/>
      <c r="MVH11" s="149"/>
      <c r="MVI11" s="149"/>
      <c r="MVJ11" s="149"/>
      <c r="MVK11" s="149"/>
      <c r="MVL11" s="149"/>
      <c r="MVM11" s="149"/>
      <c r="MVN11" s="149"/>
      <c r="MVO11" s="149"/>
      <c r="MVP11" s="149"/>
      <c r="MVQ11" s="149"/>
      <c r="MVR11" s="149"/>
      <c r="MVS11" s="149"/>
      <c r="MVT11" s="149"/>
      <c r="MVU11" s="149"/>
      <c r="MVV11" s="149"/>
      <c r="MVW11" s="149"/>
      <c r="MVX11" s="149"/>
      <c r="MVY11" s="149"/>
      <c r="MVZ11" s="149"/>
      <c r="MWA11" s="149"/>
      <c r="MWB11" s="149"/>
      <c r="MWC11" s="149"/>
      <c r="MWD11" s="149"/>
      <c r="MWE11" s="149"/>
      <c r="MWF11" s="149"/>
      <c r="MWG11" s="149"/>
      <c r="MWH11" s="149"/>
      <c r="MWI11" s="149"/>
      <c r="MWJ11" s="149"/>
      <c r="MWK11" s="149"/>
      <c r="MWL11" s="149"/>
      <c r="MWM11" s="149"/>
      <c r="MWN11" s="149"/>
      <c r="MWO11" s="149"/>
      <c r="MWP11" s="149"/>
      <c r="MWQ11" s="149"/>
      <c r="MWR11" s="149"/>
      <c r="MWS11" s="149"/>
      <c r="MWT11" s="149"/>
      <c r="MWU11" s="149"/>
      <c r="MWV11" s="149"/>
      <c r="MWW11" s="149"/>
      <c r="MWX11" s="149"/>
      <c r="MWY11" s="149"/>
      <c r="MWZ11" s="149"/>
      <c r="MXA11" s="149"/>
      <c r="MXB11" s="149"/>
      <c r="MXC11" s="149"/>
      <c r="MXD11" s="149"/>
      <c r="MXE11" s="149"/>
      <c r="MXF11" s="149"/>
      <c r="MXG11" s="149"/>
      <c r="MXH11" s="149"/>
      <c r="MXI11" s="149"/>
      <c r="MXJ11" s="149"/>
      <c r="MXK11" s="149"/>
      <c r="MXL11" s="149"/>
      <c r="MXM11" s="149"/>
      <c r="MXN11" s="149"/>
      <c r="MXO11" s="149"/>
      <c r="MXP11" s="149"/>
      <c r="MXQ11" s="149"/>
      <c r="MXR11" s="149"/>
      <c r="MXS11" s="149"/>
      <c r="MXT11" s="149"/>
      <c r="MXU11" s="149"/>
      <c r="MXV11" s="149"/>
      <c r="MXW11" s="149"/>
      <c r="MXX11" s="149"/>
      <c r="MXY11" s="149"/>
      <c r="MXZ11" s="149"/>
      <c r="MYA11" s="149"/>
      <c r="MYB11" s="149"/>
      <c r="MYC11" s="149"/>
      <c r="MYD11" s="149"/>
      <c r="MYE11" s="149"/>
      <c r="MYF11" s="149"/>
      <c r="MYG11" s="149"/>
      <c r="MYH11" s="149"/>
      <c r="MYI11" s="149"/>
      <c r="MYJ11" s="149"/>
      <c r="MYK11" s="149"/>
      <c r="MYL11" s="149"/>
      <c r="MYM11" s="149"/>
      <c r="MYN11" s="149"/>
      <c r="MYO11" s="149"/>
      <c r="MYP11" s="149"/>
      <c r="MYQ11" s="149"/>
      <c r="MYR11" s="149"/>
      <c r="MYS11" s="149"/>
      <c r="MYT11" s="149"/>
      <c r="MYU11" s="149"/>
      <c r="MYV11" s="149"/>
      <c r="MYW11" s="149"/>
      <c r="MYX11" s="149"/>
      <c r="MYY11" s="149"/>
      <c r="MYZ11" s="149"/>
      <c r="MZA11" s="149"/>
      <c r="MZB11" s="149"/>
      <c r="MZC11" s="149"/>
      <c r="MZD11" s="149"/>
      <c r="MZE11" s="149"/>
      <c r="MZF11" s="149"/>
      <c r="MZG11" s="149"/>
      <c r="MZH11" s="149"/>
      <c r="MZI11" s="149"/>
      <c r="MZJ11" s="149"/>
      <c r="MZK11" s="149"/>
      <c r="MZL11" s="149"/>
      <c r="MZM11" s="149"/>
      <c r="MZN11" s="149"/>
      <c r="MZO11" s="149"/>
      <c r="MZP11" s="149"/>
      <c r="MZQ11" s="149"/>
      <c r="MZR11" s="149"/>
      <c r="MZS11" s="149"/>
      <c r="MZT11" s="149"/>
      <c r="MZU11" s="149"/>
      <c r="MZV11" s="149"/>
      <c r="MZW11" s="149"/>
      <c r="MZX11" s="149"/>
      <c r="MZY11" s="149"/>
      <c r="MZZ11" s="149"/>
      <c r="NAA11" s="149"/>
      <c r="NAB11" s="149"/>
      <c r="NAC11" s="149"/>
      <c r="NAD11" s="149"/>
      <c r="NAE11" s="149"/>
      <c r="NAF11" s="149"/>
      <c r="NAG11" s="149"/>
      <c r="NAH11" s="149"/>
      <c r="NAI11" s="149"/>
      <c r="NAJ11" s="149"/>
      <c r="NAK11" s="149"/>
      <c r="NAL11" s="149"/>
      <c r="NAM11" s="149"/>
      <c r="NAN11" s="149"/>
      <c r="NAO11" s="149"/>
      <c r="NAP11" s="149"/>
      <c r="NAQ11" s="149"/>
      <c r="NAR11" s="149"/>
      <c r="NAS11" s="149"/>
      <c r="NAT11" s="149"/>
      <c r="NAU11" s="149"/>
      <c r="NAV11" s="149"/>
      <c r="NAW11" s="149"/>
      <c r="NAX11" s="149"/>
      <c r="NAY11" s="149"/>
      <c r="NAZ11" s="149"/>
      <c r="NBA11" s="149"/>
      <c r="NBB11" s="149"/>
      <c r="NBC11" s="149"/>
      <c r="NBD11" s="149"/>
      <c r="NBE11" s="149"/>
      <c r="NBF11" s="149"/>
      <c r="NBG11" s="149"/>
      <c r="NBH11" s="149"/>
      <c r="NBI11" s="149"/>
      <c r="NBJ11" s="149"/>
      <c r="NBK11" s="149"/>
      <c r="NBL11" s="149"/>
      <c r="NBM11" s="149"/>
      <c r="NBN11" s="149"/>
      <c r="NBO11" s="149"/>
      <c r="NBP11" s="149"/>
      <c r="NBQ11" s="149"/>
      <c r="NBR11" s="149"/>
      <c r="NBS11" s="149"/>
      <c r="NBT11" s="149"/>
      <c r="NBU11" s="149"/>
      <c r="NBV11" s="149"/>
      <c r="NBW11" s="149"/>
      <c r="NBX11" s="149"/>
      <c r="NBY11" s="149"/>
      <c r="NBZ11" s="149"/>
      <c r="NCA11" s="149"/>
      <c r="NCB11" s="149"/>
      <c r="NCC11" s="149"/>
      <c r="NCD11" s="149"/>
      <c r="NCE11" s="149"/>
      <c r="NCF11" s="149"/>
      <c r="NCG11" s="149"/>
      <c r="NCH11" s="149"/>
      <c r="NCI11" s="149"/>
      <c r="NCJ11" s="149"/>
      <c r="NCK11" s="149"/>
      <c r="NCL11" s="149"/>
      <c r="NCM11" s="149"/>
      <c r="NCN11" s="149"/>
      <c r="NCO11" s="149"/>
      <c r="NCP11" s="149"/>
      <c r="NCQ11" s="149"/>
      <c r="NCR11" s="149"/>
      <c r="NCS11" s="149"/>
      <c r="NCT11" s="149"/>
      <c r="NCU11" s="149"/>
      <c r="NCV11" s="149"/>
      <c r="NCW11" s="149"/>
      <c r="NCX11" s="149"/>
      <c r="NCY11" s="149"/>
      <c r="NCZ11" s="149"/>
      <c r="NDA11" s="149"/>
      <c r="NDB11" s="149"/>
      <c r="NDC11" s="149"/>
      <c r="NDD11" s="149"/>
      <c r="NDE11" s="149"/>
      <c r="NDF11" s="149"/>
      <c r="NDG11" s="149"/>
      <c r="NDH11" s="149"/>
      <c r="NDI11" s="149"/>
      <c r="NDJ11" s="149"/>
      <c r="NDK11" s="149"/>
      <c r="NDL11" s="149"/>
      <c r="NDM11" s="149"/>
      <c r="NDN11" s="149"/>
      <c r="NDO11" s="149"/>
      <c r="NDP11" s="149"/>
      <c r="NDQ11" s="149"/>
      <c r="NDR11" s="149"/>
      <c r="NDS11" s="149"/>
      <c r="NDT11" s="149"/>
      <c r="NDU11" s="149"/>
      <c r="NDV11" s="149"/>
      <c r="NDW11" s="149"/>
      <c r="NDX11" s="149"/>
      <c r="NDY11" s="149"/>
      <c r="NDZ11" s="149"/>
      <c r="NEA11" s="149"/>
      <c r="NEB11" s="149"/>
      <c r="NEC11" s="149"/>
      <c r="NED11" s="149"/>
      <c r="NEE11" s="149"/>
      <c r="NEF11" s="149"/>
      <c r="NEG11" s="149"/>
      <c r="NEH11" s="149"/>
      <c r="NEI11" s="149"/>
      <c r="NEJ11" s="149"/>
      <c r="NEK11" s="149"/>
      <c r="NEL11" s="149"/>
      <c r="NEM11" s="149"/>
      <c r="NEN11" s="149"/>
      <c r="NEO11" s="149"/>
      <c r="NEP11" s="149"/>
      <c r="NEQ11" s="149"/>
      <c r="NER11" s="149"/>
      <c r="NES11" s="149"/>
      <c r="NET11" s="149"/>
      <c r="NEU11" s="149"/>
      <c r="NEV11" s="149"/>
      <c r="NEW11" s="149"/>
      <c r="NEX11" s="149"/>
      <c r="NEY11" s="149"/>
      <c r="NEZ11" s="149"/>
      <c r="NFA11" s="149"/>
      <c r="NFB11" s="149"/>
      <c r="NFC11" s="149"/>
      <c r="NFD11" s="149"/>
      <c r="NFE11" s="149"/>
      <c r="NFF11" s="149"/>
      <c r="NFG11" s="149"/>
      <c r="NFH11" s="149"/>
      <c r="NFI11" s="149"/>
      <c r="NFJ11" s="149"/>
      <c r="NFK11" s="149"/>
      <c r="NFL11" s="149"/>
      <c r="NFM11" s="149"/>
      <c r="NFN11" s="149"/>
      <c r="NFO11" s="149"/>
      <c r="NFP11" s="149"/>
      <c r="NFQ11" s="149"/>
      <c r="NFR11" s="149"/>
      <c r="NFS11" s="149"/>
      <c r="NFT11" s="149"/>
      <c r="NFU11" s="149"/>
      <c r="NFV11" s="149"/>
      <c r="NFW11" s="149"/>
      <c r="NFX11" s="149"/>
      <c r="NFY11" s="149"/>
      <c r="NFZ11" s="149"/>
      <c r="NGA11" s="149"/>
      <c r="NGB11" s="149"/>
      <c r="NGC11" s="149"/>
      <c r="NGD11" s="149"/>
      <c r="NGE11" s="149"/>
      <c r="NGF11" s="149"/>
      <c r="NGG11" s="149"/>
      <c r="NGH11" s="149"/>
      <c r="NGI11" s="149"/>
      <c r="NGJ11" s="149"/>
      <c r="NGK11" s="149"/>
      <c r="NGL11" s="149"/>
      <c r="NGM11" s="149"/>
      <c r="NGN11" s="149"/>
      <c r="NGO11" s="149"/>
      <c r="NGP11" s="149"/>
      <c r="NGQ11" s="149"/>
      <c r="NGR11" s="149"/>
      <c r="NGS11" s="149"/>
      <c r="NGT11" s="149"/>
      <c r="NGU11" s="149"/>
      <c r="NGV11" s="149"/>
      <c r="NGW11" s="149"/>
      <c r="NGX11" s="149"/>
      <c r="NGY11" s="149"/>
      <c r="NGZ11" s="149"/>
      <c r="NHA11" s="149"/>
      <c r="NHB11" s="149"/>
      <c r="NHC11" s="149"/>
      <c r="NHD11" s="149"/>
      <c r="NHE11" s="149"/>
      <c r="NHF11" s="149"/>
      <c r="NHG11" s="149"/>
      <c r="NHH11" s="149"/>
      <c r="NHI11" s="149"/>
      <c r="NHJ11" s="149"/>
      <c r="NHK11" s="149"/>
      <c r="NHL11" s="149"/>
      <c r="NHM11" s="149"/>
      <c r="NHN11" s="149"/>
      <c r="NHO11" s="149"/>
      <c r="NHP11" s="149"/>
      <c r="NHQ11" s="149"/>
      <c r="NHR11" s="149"/>
      <c r="NHS11" s="149"/>
      <c r="NHT11" s="149"/>
      <c r="NHU11" s="149"/>
      <c r="NHV11" s="149"/>
      <c r="NHW11" s="149"/>
      <c r="NHX11" s="149"/>
      <c r="NHY11" s="149"/>
      <c r="NHZ11" s="149"/>
      <c r="NIA11" s="149"/>
      <c r="NIB11" s="149"/>
      <c r="NIC11" s="149"/>
      <c r="NID11" s="149"/>
      <c r="NIE11" s="149"/>
      <c r="NIF11" s="149"/>
      <c r="NIG11" s="149"/>
      <c r="NIH11" s="149"/>
      <c r="NII11" s="149"/>
      <c r="NIJ11" s="149"/>
      <c r="NIK11" s="149"/>
      <c r="NIL11" s="149"/>
      <c r="NIM11" s="149"/>
      <c r="NIN11" s="149"/>
      <c r="NIO11" s="149"/>
      <c r="NIP11" s="149"/>
      <c r="NIQ11" s="149"/>
      <c r="NIR11" s="149"/>
      <c r="NIS11" s="149"/>
      <c r="NIT11" s="149"/>
      <c r="NIU11" s="149"/>
      <c r="NIV11" s="149"/>
      <c r="NIW11" s="149"/>
      <c r="NIX11" s="149"/>
      <c r="NIY11" s="149"/>
      <c r="NIZ11" s="149"/>
      <c r="NJA11" s="149"/>
      <c r="NJB11" s="149"/>
      <c r="NJC11" s="149"/>
      <c r="NJD11" s="149"/>
      <c r="NJE11" s="149"/>
      <c r="NJF11" s="149"/>
      <c r="NJG11" s="149"/>
      <c r="NJH11" s="149"/>
      <c r="NJI11" s="149"/>
      <c r="NJJ11" s="149"/>
      <c r="NJK11" s="149"/>
      <c r="NJL11" s="149"/>
      <c r="NJM11" s="149"/>
      <c r="NJN11" s="149"/>
      <c r="NJO11" s="149"/>
      <c r="NJP11" s="149"/>
      <c r="NJQ11" s="149"/>
      <c r="NJR11" s="149"/>
      <c r="NJS11" s="149"/>
      <c r="NJT11" s="149"/>
      <c r="NJU11" s="149"/>
      <c r="NJV11" s="149"/>
      <c r="NJW11" s="149"/>
      <c r="NJX11" s="149"/>
      <c r="NJY11" s="149"/>
      <c r="NJZ11" s="149"/>
      <c r="NKA11" s="149"/>
      <c r="NKB11" s="149"/>
      <c r="NKC11" s="149"/>
      <c r="NKD11" s="149"/>
      <c r="NKE11" s="149"/>
      <c r="NKF11" s="149"/>
      <c r="NKG11" s="149"/>
      <c r="NKH11" s="149"/>
      <c r="NKI11" s="149"/>
      <c r="NKJ11" s="149"/>
      <c r="NKK11" s="149"/>
      <c r="NKL11" s="149"/>
      <c r="NKM11" s="149"/>
      <c r="NKN11" s="149"/>
      <c r="NKO11" s="149"/>
      <c r="NKP11" s="149"/>
      <c r="NKQ11" s="149"/>
      <c r="NKR11" s="149"/>
      <c r="NKS11" s="149"/>
      <c r="NKT11" s="149"/>
      <c r="NKU11" s="149"/>
      <c r="NKV11" s="149"/>
      <c r="NKW11" s="149"/>
      <c r="NKX11" s="149"/>
      <c r="NKY11" s="149"/>
      <c r="NKZ11" s="149"/>
      <c r="NLA11" s="149"/>
      <c r="NLB11" s="149"/>
      <c r="NLC11" s="149"/>
      <c r="NLD11" s="149"/>
      <c r="NLE11" s="149"/>
      <c r="NLF11" s="149"/>
      <c r="NLG11" s="149"/>
      <c r="NLH11" s="149"/>
      <c r="NLI11" s="149"/>
      <c r="NLJ11" s="149"/>
      <c r="NLK11" s="149"/>
      <c r="NLL11" s="149"/>
      <c r="NLM11" s="149"/>
      <c r="NLN11" s="149"/>
      <c r="NLO11" s="149"/>
      <c r="NLP11" s="149"/>
      <c r="NLQ11" s="149"/>
      <c r="NLR11" s="149"/>
      <c r="NLS11" s="149"/>
      <c r="NLT11" s="149"/>
      <c r="NLU11" s="149"/>
      <c r="NLV11" s="149"/>
      <c r="NLW11" s="149"/>
      <c r="NLX11" s="149"/>
      <c r="NLY11" s="149"/>
      <c r="NLZ11" s="149"/>
      <c r="NMA11" s="149"/>
      <c r="NMB11" s="149"/>
      <c r="NMC11" s="149"/>
      <c r="NMD11" s="149"/>
      <c r="NME11" s="149"/>
      <c r="NMF11" s="149"/>
      <c r="NMG11" s="149"/>
      <c r="NMH11" s="149"/>
      <c r="NMI11" s="149"/>
      <c r="NMJ11" s="149"/>
      <c r="NMK11" s="149"/>
      <c r="NML11" s="149"/>
      <c r="NMM11" s="149"/>
      <c r="NMN11" s="149"/>
      <c r="NMO11" s="149"/>
      <c r="NMP11" s="149"/>
      <c r="NMQ11" s="149"/>
      <c r="NMR11" s="149"/>
      <c r="NMS11" s="149"/>
      <c r="NMT11" s="149"/>
      <c r="NMU11" s="149"/>
      <c r="NMV11" s="149"/>
      <c r="NMW11" s="149"/>
      <c r="NMX11" s="149"/>
      <c r="NMY11" s="149"/>
      <c r="NMZ11" s="149"/>
      <c r="NNA11" s="149"/>
      <c r="NNB11" s="149"/>
      <c r="NNC11" s="149"/>
      <c r="NND11" s="149"/>
      <c r="NNE11" s="149"/>
      <c r="NNF11" s="149"/>
      <c r="NNG11" s="149"/>
      <c r="NNH11" s="149"/>
      <c r="NNI11" s="149"/>
      <c r="NNJ11" s="149"/>
      <c r="NNK11" s="149"/>
      <c r="NNL11" s="149"/>
      <c r="NNM11" s="149"/>
      <c r="NNN11" s="149"/>
      <c r="NNO11" s="149"/>
      <c r="NNP11" s="149"/>
      <c r="NNQ11" s="149"/>
      <c r="NNR11" s="149"/>
      <c r="NNS11" s="149"/>
      <c r="NNT11" s="149"/>
      <c r="NNU11" s="149"/>
      <c r="NNV11" s="149"/>
      <c r="NNW11" s="149"/>
      <c r="NNX11" s="149"/>
      <c r="NNY11" s="149"/>
      <c r="NNZ11" s="149"/>
      <c r="NOA11" s="149"/>
      <c r="NOB11" s="149"/>
      <c r="NOC11" s="149"/>
      <c r="NOD11" s="149"/>
      <c r="NOE11" s="149"/>
      <c r="NOF11" s="149"/>
      <c r="NOG11" s="149"/>
      <c r="NOH11" s="149"/>
      <c r="NOI11" s="149"/>
      <c r="NOJ11" s="149"/>
      <c r="NOK11" s="149"/>
      <c r="NOL11" s="149"/>
      <c r="NOM11" s="149"/>
      <c r="NON11" s="149"/>
      <c r="NOO11" s="149"/>
      <c r="NOP11" s="149"/>
      <c r="NOQ11" s="149"/>
      <c r="NOR11" s="149"/>
      <c r="NOS11" s="149"/>
      <c r="NOT11" s="149"/>
      <c r="NOU11" s="149"/>
      <c r="NOV11" s="149"/>
      <c r="NOW11" s="149"/>
      <c r="NOX11" s="149"/>
      <c r="NOY11" s="149"/>
      <c r="NOZ11" s="149"/>
      <c r="NPA11" s="149"/>
      <c r="NPB11" s="149"/>
      <c r="NPC11" s="149"/>
      <c r="NPD11" s="149"/>
      <c r="NPE11" s="149"/>
      <c r="NPF11" s="149"/>
      <c r="NPG11" s="149"/>
      <c r="NPH11" s="149"/>
      <c r="NPI11" s="149"/>
      <c r="NPJ11" s="149"/>
      <c r="NPK11" s="149"/>
      <c r="NPL11" s="149"/>
      <c r="NPM11" s="149"/>
      <c r="NPN11" s="149"/>
      <c r="NPO11" s="149"/>
      <c r="NPP11" s="149"/>
      <c r="NPQ11" s="149"/>
      <c r="NPR11" s="149"/>
      <c r="NPS11" s="149"/>
      <c r="NPT11" s="149"/>
      <c r="NPU11" s="149"/>
      <c r="NPV11" s="149"/>
      <c r="NPW11" s="149"/>
      <c r="NPX11" s="149"/>
      <c r="NPY11" s="149"/>
      <c r="NPZ11" s="149"/>
      <c r="NQA11" s="149"/>
      <c r="NQB11" s="149"/>
      <c r="NQC11" s="149"/>
      <c r="NQD11" s="149"/>
      <c r="NQE11" s="149"/>
      <c r="NQF11" s="149"/>
      <c r="NQG11" s="149"/>
      <c r="NQH11" s="149"/>
      <c r="NQI11" s="149"/>
      <c r="NQJ11" s="149"/>
      <c r="NQK11" s="149"/>
      <c r="NQL11" s="149"/>
      <c r="NQM11" s="149"/>
      <c r="NQN11" s="149"/>
      <c r="NQO11" s="149"/>
      <c r="NQP11" s="149"/>
      <c r="NQQ11" s="149"/>
      <c r="NQR11" s="149"/>
      <c r="NQS11" s="149"/>
      <c r="NQT11" s="149"/>
      <c r="NQU11" s="149"/>
      <c r="NQV11" s="149"/>
      <c r="NQW11" s="149"/>
      <c r="NQX11" s="149"/>
      <c r="NQY11" s="149"/>
      <c r="NQZ11" s="149"/>
      <c r="NRA11" s="149"/>
      <c r="NRB11" s="149"/>
      <c r="NRC11" s="149"/>
      <c r="NRD11" s="149"/>
      <c r="NRE11" s="149"/>
      <c r="NRF11" s="149"/>
      <c r="NRG11" s="149"/>
      <c r="NRH11" s="149"/>
      <c r="NRI11" s="149"/>
      <c r="NRJ11" s="149"/>
      <c r="NRK11" s="149"/>
      <c r="NRL11" s="149"/>
      <c r="NRM11" s="149"/>
      <c r="NRN11" s="149"/>
      <c r="NRO11" s="149"/>
      <c r="NRP11" s="149"/>
      <c r="NRQ11" s="149"/>
      <c r="NRR11" s="149"/>
      <c r="NRS11" s="149"/>
      <c r="NRT11" s="149"/>
      <c r="NRU11" s="149"/>
      <c r="NRV11" s="149"/>
      <c r="NRW11" s="149"/>
      <c r="NRX11" s="149"/>
      <c r="NRY11" s="149"/>
      <c r="NRZ11" s="149"/>
      <c r="NSA11" s="149"/>
      <c r="NSB11" s="149"/>
      <c r="NSC11" s="149"/>
      <c r="NSD11" s="149"/>
      <c r="NSE11" s="149"/>
      <c r="NSF11" s="149"/>
      <c r="NSG11" s="149"/>
      <c r="NSH11" s="149"/>
      <c r="NSI11" s="149"/>
      <c r="NSJ11" s="149"/>
      <c r="NSK11" s="149"/>
      <c r="NSL11" s="149"/>
      <c r="NSM11" s="149"/>
      <c r="NSN11" s="149"/>
      <c r="NSO11" s="149"/>
      <c r="NSP11" s="149"/>
      <c r="NSQ11" s="149"/>
      <c r="NSR11" s="149"/>
      <c r="NSS11" s="149"/>
      <c r="NST11" s="149"/>
      <c r="NSU11" s="149"/>
      <c r="NSV11" s="149"/>
      <c r="NSW11" s="149"/>
      <c r="NSX11" s="149"/>
      <c r="NSY11" s="149"/>
      <c r="NSZ11" s="149"/>
      <c r="NTA11" s="149"/>
      <c r="NTB11" s="149"/>
      <c r="NTC11" s="149"/>
      <c r="NTD11" s="149"/>
      <c r="NTE11" s="149"/>
      <c r="NTF11" s="149"/>
      <c r="NTG11" s="149"/>
      <c r="NTH11" s="149"/>
      <c r="NTI11" s="149"/>
      <c r="NTJ11" s="149"/>
      <c r="NTK11" s="149"/>
      <c r="NTL11" s="149"/>
      <c r="NTM11" s="149"/>
      <c r="NTN11" s="149"/>
      <c r="NTO11" s="149"/>
      <c r="NTP11" s="149"/>
      <c r="NTQ11" s="149"/>
      <c r="NTR11" s="149"/>
      <c r="NTS11" s="149"/>
      <c r="NTT11" s="149"/>
      <c r="NTU11" s="149"/>
      <c r="NTV11" s="149"/>
      <c r="NTW11" s="149"/>
      <c r="NTX11" s="149"/>
      <c r="NTY11" s="149"/>
      <c r="NTZ11" s="149"/>
      <c r="NUA11" s="149"/>
      <c r="NUB11" s="149"/>
      <c r="NUC11" s="149"/>
      <c r="NUD11" s="149"/>
      <c r="NUE11" s="149"/>
      <c r="NUF11" s="149"/>
      <c r="NUG11" s="149"/>
      <c r="NUH11" s="149"/>
      <c r="NUI11" s="149"/>
      <c r="NUJ11" s="149"/>
      <c r="NUK11" s="149"/>
      <c r="NUL11" s="149"/>
      <c r="NUM11" s="149"/>
      <c r="NUN11" s="149"/>
      <c r="NUO11" s="149"/>
      <c r="NUP11" s="149"/>
      <c r="NUQ11" s="149"/>
      <c r="NUR11" s="149"/>
      <c r="NUS11" s="149"/>
      <c r="NUT11" s="149"/>
      <c r="NUU11" s="149"/>
      <c r="NUV11" s="149"/>
      <c r="NUW11" s="149"/>
      <c r="NUX11" s="149"/>
      <c r="NUY11" s="149"/>
      <c r="NUZ11" s="149"/>
      <c r="NVA11" s="149"/>
      <c r="NVB11" s="149"/>
      <c r="NVC11" s="149"/>
      <c r="NVD11" s="149"/>
      <c r="NVE11" s="149"/>
      <c r="NVF11" s="149"/>
      <c r="NVG11" s="149"/>
      <c r="NVH11" s="149"/>
      <c r="NVI11" s="149"/>
      <c r="NVJ11" s="149"/>
      <c r="NVK11" s="149"/>
      <c r="NVL11" s="149"/>
      <c r="NVM11" s="149"/>
      <c r="NVN11" s="149"/>
      <c r="NVO11" s="149"/>
      <c r="NVP11" s="149"/>
      <c r="NVQ11" s="149"/>
      <c r="NVR11" s="149"/>
      <c r="NVS11" s="149"/>
      <c r="NVT11" s="149"/>
      <c r="NVU11" s="149"/>
      <c r="NVV11" s="149"/>
      <c r="NVW11" s="149"/>
      <c r="NVX11" s="149"/>
      <c r="NVY11" s="149"/>
      <c r="NVZ11" s="149"/>
      <c r="NWA11" s="149"/>
      <c r="NWB11" s="149"/>
      <c r="NWC11" s="149"/>
      <c r="NWD11" s="149"/>
      <c r="NWE11" s="149"/>
      <c r="NWF11" s="149"/>
      <c r="NWG11" s="149"/>
      <c r="NWH11" s="149"/>
      <c r="NWI11" s="149"/>
      <c r="NWJ11" s="149"/>
      <c r="NWK11" s="149"/>
      <c r="NWL11" s="149"/>
      <c r="NWM11" s="149"/>
      <c r="NWN11" s="149"/>
      <c r="NWO11" s="149"/>
      <c r="NWP11" s="149"/>
      <c r="NWQ11" s="149"/>
      <c r="NWR11" s="149"/>
      <c r="NWS11" s="149"/>
      <c r="NWT11" s="149"/>
      <c r="NWU11" s="149"/>
      <c r="NWV11" s="149"/>
      <c r="NWW11" s="149"/>
      <c r="NWX11" s="149"/>
      <c r="NWY11" s="149"/>
      <c r="NWZ11" s="149"/>
      <c r="NXA11" s="149"/>
      <c r="NXB11" s="149"/>
      <c r="NXC11" s="149"/>
      <c r="NXD11" s="149"/>
      <c r="NXE11" s="149"/>
      <c r="NXF11" s="149"/>
      <c r="NXG11" s="149"/>
      <c r="NXH11" s="149"/>
      <c r="NXI11" s="149"/>
      <c r="NXJ11" s="149"/>
      <c r="NXK11" s="149"/>
      <c r="NXL11" s="149"/>
      <c r="NXM11" s="149"/>
      <c r="NXN11" s="149"/>
      <c r="NXO11" s="149"/>
      <c r="NXP11" s="149"/>
      <c r="NXQ11" s="149"/>
      <c r="NXR11" s="149"/>
      <c r="NXS11" s="149"/>
      <c r="NXT11" s="149"/>
      <c r="NXU11" s="149"/>
      <c r="NXV11" s="149"/>
      <c r="NXW11" s="149"/>
      <c r="NXX11" s="149"/>
      <c r="NXY11" s="149"/>
      <c r="NXZ11" s="149"/>
      <c r="NYA11" s="149"/>
      <c r="NYB11" s="149"/>
      <c r="NYC11" s="149"/>
      <c r="NYD11" s="149"/>
      <c r="NYE11" s="149"/>
      <c r="NYF11" s="149"/>
      <c r="NYG11" s="149"/>
      <c r="NYH11" s="149"/>
      <c r="NYI11" s="149"/>
      <c r="NYJ11" s="149"/>
      <c r="NYK11" s="149"/>
      <c r="NYL11" s="149"/>
      <c r="NYM11" s="149"/>
      <c r="NYN11" s="149"/>
      <c r="NYO11" s="149"/>
      <c r="NYP11" s="149"/>
      <c r="NYQ11" s="149"/>
      <c r="NYR11" s="149"/>
      <c r="NYS11" s="149"/>
      <c r="NYT11" s="149"/>
      <c r="NYU11" s="149"/>
      <c r="NYV11" s="149"/>
      <c r="NYW11" s="149"/>
      <c r="NYX11" s="149"/>
      <c r="NYY11" s="149"/>
      <c r="NYZ11" s="149"/>
      <c r="NZA11" s="149"/>
      <c r="NZB11" s="149"/>
      <c r="NZC11" s="149"/>
      <c r="NZD11" s="149"/>
      <c r="NZE11" s="149"/>
      <c r="NZF11" s="149"/>
      <c r="NZG11" s="149"/>
      <c r="NZH11" s="149"/>
      <c r="NZI11" s="149"/>
      <c r="NZJ11" s="149"/>
      <c r="NZK11" s="149"/>
      <c r="NZL11" s="149"/>
      <c r="NZM11" s="149"/>
      <c r="NZN11" s="149"/>
      <c r="NZO11" s="149"/>
      <c r="NZP11" s="149"/>
      <c r="NZQ11" s="149"/>
      <c r="NZR11" s="149"/>
      <c r="NZS11" s="149"/>
      <c r="NZT11" s="149"/>
      <c r="NZU11" s="149"/>
      <c r="NZV11" s="149"/>
      <c r="NZW11" s="149"/>
      <c r="NZX11" s="149"/>
      <c r="NZY11" s="149"/>
      <c r="NZZ11" s="149"/>
      <c r="OAA11" s="149"/>
      <c r="OAB11" s="149"/>
      <c r="OAC11" s="149"/>
      <c r="OAD11" s="149"/>
      <c r="OAE11" s="149"/>
      <c r="OAF11" s="149"/>
      <c r="OAG11" s="149"/>
      <c r="OAH11" s="149"/>
      <c r="OAI11" s="149"/>
      <c r="OAJ11" s="149"/>
      <c r="OAK11" s="149"/>
      <c r="OAL11" s="149"/>
      <c r="OAM11" s="149"/>
      <c r="OAN11" s="149"/>
      <c r="OAO11" s="149"/>
      <c r="OAP11" s="149"/>
      <c r="OAQ11" s="149"/>
      <c r="OAR11" s="149"/>
      <c r="OAS11" s="149"/>
      <c r="OAT11" s="149"/>
      <c r="OAU11" s="149"/>
      <c r="OAV11" s="149"/>
      <c r="OAW11" s="149"/>
      <c r="OAX11" s="149"/>
      <c r="OAY11" s="149"/>
      <c r="OAZ11" s="149"/>
      <c r="OBA11" s="149"/>
      <c r="OBB11" s="149"/>
      <c r="OBC11" s="149"/>
      <c r="OBD11" s="149"/>
      <c r="OBE11" s="149"/>
      <c r="OBF11" s="149"/>
      <c r="OBG11" s="149"/>
      <c r="OBH11" s="149"/>
      <c r="OBI11" s="149"/>
      <c r="OBJ11" s="149"/>
      <c r="OBK11" s="149"/>
      <c r="OBL11" s="149"/>
      <c r="OBM11" s="149"/>
      <c r="OBN11" s="149"/>
      <c r="OBO11" s="149"/>
      <c r="OBP11" s="149"/>
      <c r="OBQ11" s="149"/>
      <c r="OBR11" s="149"/>
      <c r="OBS11" s="149"/>
      <c r="OBT11" s="149"/>
      <c r="OBU11" s="149"/>
      <c r="OBV11" s="149"/>
      <c r="OBW11" s="149"/>
      <c r="OBX11" s="149"/>
      <c r="OBY11" s="149"/>
      <c r="OBZ11" s="149"/>
      <c r="OCA11" s="149"/>
      <c r="OCB11" s="149"/>
      <c r="OCC11" s="149"/>
      <c r="OCD11" s="149"/>
      <c r="OCE11" s="149"/>
      <c r="OCF11" s="149"/>
      <c r="OCG11" s="149"/>
      <c r="OCH11" s="149"/>
      <c r="OCI11" s="149"/>
      <c r="OCJ11" s="149"/>
      <c r="OCK11" s="149"/>
      <c r="OCL11" s="149"/>
      <c r="OCM11" s="149"/>
      <c r="OCN11" s="149"/>
      <c r="OCO11" s="149"/>
      <c r="OCP11" s="149"/>
      <c r="OCQ11" s="149"/>
      <c r="OCR11" s="149"/>
      <c r="OCS11" s="149"/>
      <c r="OCT11" s="149"/>
      <c r="OCU11" s="149"/>
      <c r="OCV11" s="149"/>
      <c r="OCW11" s="149"/>
      <c r="OCX11" s="149"/>
      <c r="OCY11" s="149"/>
      <c r="OCZ11" s="149"/>
      <c r="ODA11" s="149"/>
      <c r="ODB11" s="149"/>
      <c r="ODC11" s="149"/>
      <c r="ODD11" s="149"/>
      <c r="ODE11" s="149"/>
      <c r="ODF11" s="149"/>
      <c r="ODG11" s="149"/>
      <c r="ODH11" s="149"/>
      <c r="ODI11" s="149"/>
      <c r="ODJ11" s="149"/>
      <c r="ODK11" s="149"/>
      <c r="ODL11" s="149"/>
      <c r="ODM11" s="149"/>
      <c r="ODN11" s="149"/>
      <c r="ODO11" s="149"/>
      <c r="ODP11" s="149"/>
      <c r="ODQ11" s="149"/>
      <c r="ODR11" s="149"/>
      <c r="ODS11" s="149"/>
      <c r="ODT11" s="149"/>
      <c r="ODU11" s="149"/>
      <c r="ODV11" s="149"/>
      <c r="ODW11" s="149"/>
      <c r="ODX11" s="149"/>
      <c r="ODY11" s="149"/>
      <c r="ODZ11" s="149"/>
      <c r="OEA11" s="149"/>
      <c r="OEB11" s="149"/>
      <c r="OEC11" s="149"/>
      <c r="OED11" s="149"/>
      <c r="OEE11" s="149"/>
      <c r="OEF11" s="149"/>
      <c r="OEG11" s="149"/>
      <c r="OEH11" s="149"/>
      <c r="OEI11" s="149"/>
      <c r="OEJ11" s="149"/>
      <c r="OEK11" s="149"/>
      <c r="OEL11" s="149"/>
      <c r="OEM11" s="149"/>
      <c r="OEN11" s="149"/>
      <c r="OEO11" s="149"/>
      <c r="OEP11" s="149"/>
      <c r="OEQ11" s="149"/>
      <c r="OER11" s="149"/>
      <c r="OES11" s="149"/>
      <c r="OET11" s="149"/>
      <c r="OEU11" s="149"/>
      <c r="OEV11" s="149"/>
      <c r="OEW11" s="149"/>
      <c r="OEX11" s="149"/>
      <c r="OEY11" s="149"/>
      <c r="OEZ11" s="149"/>
      <c r="OFA11" s="149"/>
      <c r="OFB11" s="149"/>
      <c r="OFC11" s="149"/>
      <c r="OFD11" s="149"/>
      <c r="OFE11" s="149"/>
      <c r="OFF11" s="149"/>
      <c r="OFG11" s="149"/>
      <c r="OFH11" s="149"/>
      <c r="OFI11" s="149"/>
      <c r="OFJ11" s="149"/>
      <c r="OFK11" s="149"/>
      <c r="OFL11" s="149"/>
      <c r="OFM11" s="149"/>
      <c r="OFN11" s="149"/>
      <c r="OFO11" s="149"/>
      <c r="OFP11" s="149"/>
      <c r="OFQ11" s="149"/>
      <c r="OFR11" s="149"/>
      <c r="OFS11" s="149"/>
      <c r="OFT11" s="149"/>
      <c r="OFU11" s="149"/>
      <c r="OFV11" s="149"/>
      <c r="OFW11" s="149"/>
      <c r="OFX11" s="149"/>
      <c r="OFY11" s="149"/>
      <c r="OFZ11" s="149"/>
      <c r="OGA11" s="149"/>
      <c r="OGB11" s="149"/>
      <c r="OGC11" s="149"/>
      <c r="OGD11" s="149"/>
      <c r="OGE11" s="149"/>
      <c r="OGF11" s="149"/>
      <c r="OGG11" s="149"/>
      <c r="OGH11" s="149"/>
      <c r="OGI11" s="149"/>
      <c r="OGJ11" s="149"/>
      <c r="OGK11" s="149"/>
      <c r="OGL11" s="149"/>
      <c r="OGM11" s="149"/>
      <c r="OGN11" s="149"/>
      <c r="OGO11" s="149"/>
      <c r="OGP11" s="149"/>
      <c r="OGQ11" s="149"/>
      <c r="OGR11" s="149"/>
      <c r="OGS11" s="149"/>
      <c r="OGT11" s="149"/>
      <c r="OGU11" s="149"/>
      <c r="OGV11" s="149"/>
      <c r="OGW11" s="149"/>
      <c r="OGX11" s="149"/>
      <c r="OGY11" s="149"/>
      <c r="OGZ11" s="149"/>
      <c r="OHA11" s="149"/>
      <c r="OHB11" s="149"/>
      <c r="OHC11" s="149"/>
      <c r="OHD11" s="149"/>
      <c r="OHE11" s="149"/>
      <c r="OHF11" s="149"/>
      <c r="OHG11" s="149"/>
      <c r="OHH11" s="149"/>
      <c r="OHI11" s="149"/>
      <c r="OHJ11" s="149"/>
      <c r="OHK11" s="149"/>
      <c r="OHL11" s="149"/>
      <c r="OHM11" s="149"/>
      <c r="OHN11" s="149"/>
      <c r="OHO11" s="149"/>
      <c r="OHP11" s="149"/>
      <c r="OHQ11" s="149"/>
      <c r="OHR11" s="149"/>
      <c r="OHS11" s="149"/>
      <c r="OHT11" s="149"/>
      <c r="OHU11" s="149"/>
      <c r="OHV11" s="149"/>
      <c r="OHW11" s="149"/>
      <c r="OHX11" s="149"/>
      <c r="OHY11" s="149"/>
      <c r="OHZ11" s="149"/>
      <c r="OIA11" s="149"/>
      <c r="OIB11" s="149"/>
      <c r="OIC11" s="149"/>
      <c r="OID11" s="149"/>
      <c r="OIE11" s="149"/>
      <c r="OIF11" s="149"/>
      <c r="OIG11" s="149"/>
      <c r="OIH11" s="149"/>
      <c r="OII11" s="149"/>
      <c r="OIJ11" s="149"/>
      <c r="OIK11" s="149"/>
      <c r="OIL11" s="149"/>
      <c r="OIM11" s="149"/>
      <c r="OIN11" s="149"/>
      <c r="OIO11" s="149"/>
      <c r="OIP11" s="149"/>
      <c r="OIQ11" s="149"/>
      <c r="OIR11" s="149"/>
      <c r="OIS11" s="149"/>
      <c r="OIT11" s="149"/>
      <c r="OIU11" s="149"/>
      <c r="OIV11" s="149"/>
      <c r="OIW11" s="149"/>
      <c r="OIX11" s="149"/>
      <c r="OIY11" s="149"/>
      <c r="OIZ11" s="149"/>
      <c r="OJA11" s="149"/>
      <c r="OJB11" s="149"/>
      <c r="OJC11" s="149"/>
      <c r="OJD11" s="149"/>
      <c r="OJE11" s="149"/>
      <c r="OJF11" s="149"/>
      <c r="OJG11" s="149"/>
      <c r="OJH11" s="149"/>
      <c r="OJI11" s="149"/>
      <c r="OJJ11" s="149"/>
      <c r="OJK11" s="149"/>
      <c r="OJL11" s="149"/>
      <c r="OJM11" s="149"/>
      <c r="OJN11" s="149"/>
      <c r="OJO11" s="149"/>
      <c r="OJP11" s="149"/>
      <c r="OJQ11" s="149"/>
      <c r="OJR11" s="149"/>
      <c r="OJS11" s="149"/>
      <c r="OJT11" s="149"/>
      <c r="OJU11" s="149"/>
      <c r="OJV11" s="149"/>
      <c r="OJW11" s="149"/>
      <c r="OJX11" s="149"/>
      <c r="OJY11" s="149"/>
      <c r="OJZ11" s="149"/>
      <c r="OKA11" s="149"/>
      <c r="OKB11" s="149"/>
      <c r="OKC11" s="149"/>
      <c r="OKD11" s="149"/>
      <c r="OKE11" s="149"/>
      <c r="OKF11" s="149"/>
      <c r="OKG11" s="149"/>
      <c r="OKH11" s="149"/>
      <c r="OKI11" s="149"/>
      <c r="OKJ11" s="149"/>
      <c r="OKK11" s="149"/>
      <c r="OKL11" s="149"/>
      <c r="OKM11" s="149"/>
      <c r="OKN11" s="149"/>
      <c r="OKO11" s="149"/>
      <c r="OKP11" s="149"/>
      <c r="OKQ11" s="149"/>
      <c r="OKR11" s="149"/>
      <c r="OKS11" s="149"/>
      <c r="OKT11" s="149"/>
      <c r="OKU11" s="149"/>
      <c r="OKV11" s="149"/>
      <c r="OKW11" s="149"/>
      <c r="OKX11" s="149"/>
      <c r="OKY11" s="149"/>
      <c r="OKZ11" s="149"/>
      <c r="OLA11" s="149"/>
      <c r="OLB11" s="149"/>
      <c r="OLC11" s="149"/>
      <c r="OLD11" s="149"/>
      <c r="OLE11" s="149"/>
      <c r="OLF11" s="149"/>
      <c r="OLG11" s="149"/>
      <c r="OLH11" s="149"/>
      <c r="OLI11" s="149"/>
      <c r="OLJ11" s="149"/>
      <c r="OLK11" s="149"/>
      <c r="OLL11" s="149"/>
      <c r="OLM11" s="149"/>
      <c r="OLN11" s="149"/>
      <c r="OLO11" s="149"/>
      <c r="OLP11" s="149"/>
      <c r="OLQ11" s="149"/>
      <c r="OLR11" s="149"/>
      <c r="OLS11" s="149"/>
      <c r="OLT11" s="149"/>
      <c r="OLU11" s="149"/>
      <c r="OLV11" s="149"/>
      <c r="OLW11" s="149"/>
      <c r="OLX11" s="149"/>
      <c r="OLY11" s="149"/>
      <c r="OLZ11" s="149"/>
      <c r="OMA11" s="149"/>
      <c r="OMB11" s="149"/>
      <c r="OMC11" s="149"/>
      <c r="OMD11" s="149"/>
      <c r="OME11" s="149"/>
      <c r="OMF11" s="149"/>
      <c r="OMG11" s="149"/>
      <c r="OMH11" s="149"/>
      <c r="OMI11" s="149"/>
      <c r="OMJ11" s="149"/>
      <c r="OMK11" s="149"/>
      <c r="OML11" s="149"/>
      <c r="OMM11" s="149"/>
      <c r="OMN11" s="149"/>
      <c r="OMO11" s="149"/>
      <c r="OMP11" s="149"/>
      <c r="OMQ11" s="149"/>
      <c r="OMR11" s="149"/>
      <c r="OMS11" s="149"/>
      <c r="OMT11" s="149"/>
      <c r="OMU11" s="149"/>
      <c r="OMV11" s="149"/>
      <c r="OMW11" s="149"/>
      <c r="OMX11" s="149"/>
      <c r="OMY11" s="149"/>
      <c r="OMZ11" s="149"/>
      <c r="ONA11" s="149"/>
      <c r="ONB11" s="149"/>
      <c r="ONC11" s="149"/>
      <c r="OND11" s="149"/>
      <c r="ONE11" s="149"/>
      <c r="ONF11" s="149"/>
      <c r="ONG11" s="149"/>
      <c r="ONH11" s="149"/>
      <c r="ONI11" s="149"/>
      <c r="ONJ11" s="149"/>
      <c r="ONK11" s="149"/>
      <c r="ONL11" s="149"/>
      <c r="ONM11" s="149"/>
      <c r="ONN11" s="149"/>
      <c r="ONO11" s="149"/>
      <c r="ONP11" s="149"/>
      <c r="ONQ11" s="149"/>
      <c r="ONR11" s="149"/>
      <c r="ONS11" s="149"/>
      <c r="ONT11" s="149"/>
      <c r="ONU11" s="149"/>
      <c r="ONV11" s="149"/>
      <c r="ONW11" s="149"/>
      <c r="ONX11" s="149"/>
      <c r="ONY11" s="149"/>
      <c r="ONZ11" s="149"/>
      <c r="OOA11" s="149"/>
      <c r="OOB11" s="149"/>
      <c r="OOC11" s="149"/>
      <c r="OOD11" s="149"/>
      <c r="OOE11" s="149"/>
      <c r="OOF11" s="149"/>
      <c r="OOG11" s="149"/>
      <c r="OOH11" s="149"/>
      <c r="OOI11" s="149"/>
      <c r="OOJ11" s="149"/>
      <c r="OOK11" s="149"/>
      <c r="OOL11" s="149"/>
      <c r="OOM11" s="149"/>
      <c r="OON11" s="149"/>
      <c r="OOO11" s="149"/>
      <c r="OOP11" s="149"/>
      <c r="OOQ11" s="149"/>
      <c r="OOR11" s="149"/>
      <c r="OOS11" s="149"/>
      <c r="OOT11" s="149"/>
      <c r="OOU11" s="149"/>
      <c r="OOV11" s="149"/>
      <c r="OOW11" s="149"/>
      <c r="OOX11" s="149"/>
      <c r="OOY11" s="149"/>
      <c r="OOZ11" s="149"/>
      <c r="OPA11" s="149"/>
      <c r="OPB11" s="149"/>
      <c r="OPC11" s="149"/>
      <c r="OPD11" s="149"/>
      <c r="OPE11" s="149"/>
      <c r="OPF11" s="149"/>
      <c r="OPG11" s="149"/>
      <c r="OPH11" s="149"/>
      <c r="OPI11" s="149"/>
      <c r="OPJ11" s="149"/>
      <c r="OPK11" s="149"/>
      <c r="OPL11" s="149"/>
      <c r="OPM11" s="149"/>
      <c r="OPN11" s="149"/>
      <c r="OPO11" s="149"/>
      <c r="OPP11" s="149"/>
      <c r="OPQ11" s="149"/>
      <c r="OPR11" s="149"/>
      <c r="OPS11" s="149"/>
      <c r="OPT11" s="149"/>
      <c r="OPU11" s="149"/>
      <c r="OPV11" s="149"/>
      <c r="OPW11" s="149"/>
      <c r="OPX11" s="149"/>
      <c r="OPY11" s="149"/>
      <c r="OPZ11" s="149"/>
      <c r="OQA11" s="149"/>
      <c r="OQB11" s="149"/>
      <c r="OQC11" s="149"/>
      <c r="OQD11" s="149"/>
      <c r="OQE11" s="149"/>
      <c r="OQF11" s="149"/>
      <c r="OQG11" s="149"/>
      <c r="OQH11" s="149"/>
      <c r="OQI11" s="149"/>
      <c r="OQJ11" s="149"/>
      <c r="OQK11" s="149"/>
      <c r="OQL11" s="149"/>
      <c r="OQM11" s="149"/>
      <c r="OQN11" s="149"/>
      <c r="OQO11" s="149"/>
      <c r="OQP11" s="149"/>
      <c r="OQQ11" s="149"/>
      <c r="OQR11" s="149"/>
      <c r="OQS11" s="149"/>
      <c r="OQT11" s="149"/>
      <c r="OQU11" s="149"/>
      <c r="OQV11" s="149"/>
      <c r="OQW11" s="149"/>
      <c r="OQX11" s="149"/>
      <c r="OQY11" s="149"/>
      <c r="OQZ11" s="149"/>
      <c r="ORA11" s="149"/>
      <c r="ORB11" s="149"/>
      <c r="ORC11" s="149"/>
      <c r="ORD11" s="149"/>
      <c r="ORE11" s="149"/>
      <c r="ORF11" s="149"/>
      <c r="ORG11" s="149"/>
      <c r="ORH11" s="149"/>
      <c r="ORI11" s="149"/>
      <c r="ORJ11" s="149"/>
      <c r="ORK11" s="149"/>
      <c r="ORL11" s="149"/>
      <c r="ORM11" s="149"/>
      <c r="ORN11" s="149"/>
      <c r="ORO11" s="149"/>
      <c r="ORP11" s="149"/>
      <c r="ORQ11" s="149"/>
      <c r="ORR11" s="149"/>
      <c r="ORS11" s="149"/>
      <c r="ORT11" s="149"/>
      <c r="ORU11" s="149"/>
      <c r="ORV11" s="149"/>
      <c r="ORW11" s="149"/>
      <c r="ORX11" s="149"/>
      <c r="ORY11" s="149"/>
      <c r="ORZ11" s="149"/>
      <c r="OSA11" s="149"/>
      <c r="OSB11" s="149"/>
      <c r="OSC11" s="149"/>
      <c r="OSD11" s="149"/>
      <c r="OSE11" s="149"/>
      <c r="OSF11" s="149"/>
      <c r="OSG11" s="149"/>
      <c r="OSH11" s="149"/>
      <c r="OSI11" s="149"/>
      <c r="OSJ11" s="149"/>
      <c r="OSK11" s="149"/>
      <c r="OSL11" s="149"/>
      <c r="OSM11" s="149"/>
      <c r="OSN11" s="149"/>
      <c r="OSO11" s="149"/>
      <c r="OSP11" s="149"/>
      <c r="OSQ11" s="149"/>
      <c r="OSR11" s="149"/>
      <c r="OSS11" s="149"/>
      <c r="OST11" s="149"/>
      <c r="OSU11" s="149"/>
      <c r="OSV11" s="149"/>
      <c r="OSW11" s="149"/>
      <c r="OSX11" s="149"/>
      <c r="OSY11" s="149"/>
      <c r="OSZ11" s="149"/>
      <c r="OTA11" s="149"/>
      <c r="OTB11" s="149"/>
      <c r="OTC11" s="149"/>
      <c r="OTD11" s="149"/>
      <c r="OTE11" s="149"/>
      <c r="OTF11" s="149"/>
      <c r="OTG11" s="149"/>
      <c r="OTH11" s="149"/>
      <c r="OTI11" s="149"/>
      <c r="OTJ11" s="149"/>
      <c r="OTK11" s="149"/>
      <c r="OTL11" s="149"/>
      <c r="OTM11" s="149"/>
      <c r="OTN11" s="149"/>
      <c r="OTO11" s="149"/>
      <c r="OTP11" s="149"/>
      <c r="OTQ11" s="149"/>
      <c r="OTR11" s="149"/>
      <c r="OTS11" s="149"/>
      <c r="OTT11" s="149"/>
      <c r="OTU11" s="149"/>
      <c r="OTV11" s="149"/>
      <c r="OTW11" s="149"/>
      <c r="OTX11" s="149"/>
      <c r="OTY11" s="149"/>
      <c r="OTZ11" s="149"/>
      <c r="OUA11" s="149"/>
      <c r="OUB11" s="149"/>
      <c r="OUC11" s="149"/>
      <c r="OUD11" s="149"/>
      <c r="OUE11" s="149"/>
      <c r="OUF11" s="149"/>
      <c r="OUG11" s="149"/>
      <c r="OUH11" s="149"/>
      <c r="OUI11" s="149"/>
      <c r="OUJ11" s="149"/>
      <c r="OUK11" s="149"/>
      <c r="OUL11" s="149"/>
      <c r="OUM11" s="149"/>
      <c r="OUN11" s="149"/>
      <c r="OUO11" s="149"/>
      <c r="OUP11" s="149"/>
      <c r="OUQ11" s="149"/>
      <c r="OUR11" s="149"/>
      <c r="OUS11" s="149"/>
      <c r="OUT11" s="149"/>
      <c r="OUU11" s="149"/>
      <c r="OUV11" s="149"/>
      <c r="OUW11" s="149"/>
      <c r="OUX11" s="149"/>
      <c r="OUY11" s="149"/>
      <c r="OUZ11" s="149"/>
      <c r="OVA11" s="149"/>
      <c r="OVB11" s="149"/>
      <c r="OVC11" s="149"/>
      <c r="OVD11" s="149"/>
      <c r="OVE11" s="149"/>
      <c r="OVF11" s="149"/>
      <c r="OVG11" s="149"/>
      <c r="OVH11" s="149"/>
      <c r="OVI11" s="149"/>
      <c r="OVJ11" s="149"/>
      <c r="OVK11" s="149"/>
      <c r="OVL11" s="149"/>
      <c r="OVM11" s="149"/>
      <c r="OVN11" s="149"/>
      <c r="OVO11" s="149"/>
      <c r="OVP11" s="149"/>
      <c r="OVQ11" s="149"/>
      <c r="OVR11" s="149"/>
      <c r="OVS11" s="149"/>
      <c r="OVT11" s="149"/>
      <c r="OVU11" s="149"/>
      <c r="OVV11" s="149"/>
      <c r="OVW11" s="149"/>
      <c r="OVX11" s="149"/>
      <c r="OVY11" s="149"/>
      <c r="OVZ11" s="149"/>
      <c r="OWA11" s="149"/>
      <c r="OWB11" s="149"/>
      <c r="OWC11" s="149"/>
      <c r="OWD11" s="149"/>
      <c r="OWE11" s="149"/>
      <c r="OWF11" s="149"/>
      <c r="OWG11" s="149"/>
      <c r="OWH11" s="149"/>
      <c r="OWI11" s="149"/>
      <c r="OWJ11" s="149"/>
      <c r="OWK11" s="149"/>
      <c r="OWL11" s="149"/>
      <c r="OWM11" s="149"/>
      <c r="OWN11" s="149"/>
      <c r="OWO11" s="149"/>
      <c r="OWP11" s="149"/>
      <c r="OWQ11" s="149"/>
      <c r="OWR11" s="149"/>
      <c r="OWS11" s="149"/>
      <c r="OWT11" s="149"/>
      <c r="OWU11" s="149"/>
      <c r="OWV11" s="149"/>
      <c r="OWW11" s="149"/>
      <c r="OWX11" s="149"/>
      <c r="OWY11" s="149"/>
      <c r="OWZ11" s="149"/>
      <c r="OXA11" s="149"/>
      <c r="OXB11" s="149"/>
      <c r="OXC11" s="149"/>
      <c r="OXD11" s="149"/>
      <c r="OXE11" s="149"/>
      <c r="OXF11" s="149"/>
      <c r="OXG11" s="149"/>
      <c r="OXH11" s="149"/>
      <c r="OXI11" s="149"/>
      <c r="OXJ11" s="149"/>
      <c r="OXK11" s="149"/>
      <c r="OXL11" s="149"/>
      <c r="OXM11" s="149"/>
      <c r="OXN11" s="149"/>
      <c r="OXO11" s="149"/>
      <c r="OXP11" s="149"/>
      <c r="OXQ11" s="149"/>
      <c r="OXR11" s="149"/>
      <c r="OXS11" s="149"/>
      <c r="OXT11" s="149"/>
      <c r="OXU11" s="149"/>
      <c r="OXV11" s="149"/>
      <c r="OXW11" s="149"/>
      <c r="OXX11" s="149"/>
      <c r="OXY11" s="149"/>
      <c r="OXZ11" s="149"/>
      <c r="OYA11" s="149"/>
      <c r="OYB11" s="149"/>
      <c r="OYC11" s="149"/>
      <c r="OYD11" s="149"/>
      <c r="OYE11" s="149"/>
      <c r="OYF11" s="149"/>
      <c r="OYG11" s="149"/>
      <c r="OYH11" s="149"/>
      <c r="OYI11" s="149"/>
      <c r="OYJ11" s="149"/>
      <c r="OYK11" s="149"/>
      <c r="OYL11" s="149"/>
      <c r="OYM11" s="149"/>
      <c r="OYN11" s="149"/>
      <c r="OYO11" s="149"/>
      <c r="OYP11" s="149"/>
      <c r="OYQ11" s="149"/>
      <c r="OYR11" s="149"/>
      <c r="OYS11" s="149"/>
      <c r="OYT11" s="149"/>
      <c r="OYU11" s="149"/>
      <c r="OYV11" s="149"/>
      <c r="OYW11" s="149"/>
      <c r="OYX11" s="149"/>
      <c r="OYY11" s="149"/>
      <c r="OYZ11" s="149"/>
      <c r="OZA11" s="149"/>
      <c r="OZB11" s="149"/>
      <c r="OZC11" s="149"/>
      <c r="OZD11" s="149"/>
      <c r="OZE11" s="149"/>
      <c r="OZF11" s="149"/>
      <c r="OZG11" s="149"/>
      <c r="OZH11" s="149"/>
      <c r="OZI11" s="149"/>
      <c r="OZJ11" s="149"/>
      <c r="OZK11" s="149"/>
      <c r="OZL11" s="149"/>
      <c r="OZM11" s="149"/>
      <c r="OZN11" s="149"/>
      <c r="OZO11" s="149"/>
      <c r="OZP11" s="149"/>
      <c r="OZQ11" s="149"/>
      <c r="OZR11" s="149"/>
      <c r="OZS11" s="149"/>
      <c r="OZT11" s="149"/>
      <c r="OZU11" s="149"/>
      <c r="OZV11" s="149"/>
      <c r="OZW11" s="149"/>
      <c r="OZX11" s="149"/>
      <c r="OZY11" s="149"/>
      <c r="OZZ11" s="149"/>
      <c r="PAA11" s="149"/>
      <c r="PAB11" s="149"/>
      <c r="PAC11" s="149"/>
      <c r="PAD11" s="149"/>
      <c r="PAE11" s="149"/>
      <c r="PAF11" s="149"/>
      <c r="PAG11" s="149"/>
      <c r="PAH11" s="149"/>
      <c r="PAI11" s="149"/>
      <c r="PAJ11" s="149"/>
      <c r="PAK11" s="149"/>
      <c r="PAL11" s="149"/>
      <c r="PAM11" s="149"/>
      <c r="PAN11" s="149"/>
      <c r="PAO11" s="149"/>
      <c r="PAP11" s="149"/>
      <c r="PAQ11" s="149"/>
      <c r="PAR11" s="149"/>
      <c r="PAS11" s="149"/>
      <c r="PAT11" s="149"/>
      <c r="PAU11" s="149"/>
      <c r="PAV11" s="149"/>
      <c r="PAW11" s="149"/>
      <c r="PAX11" s="149"/>
      <c r="PAY11" s="149"/>
      <c r="PAZ11" s="149"/>
      <c r="PBA11" s="149"/>
      <c r="PBB11" s="149"/>
      <c r="PBC11" s="149"/>
      <c r="PBD11" s="149"/>
      <c r="PBE11" s="149"/>
      <c r="PBF11" s="149"/>
      <c r="PBG11" s="149"/>
      <c r="PBH11" s="149"/>
      <c r="PBI11" s="149"/>
      <c r="PBJ11" s="149"/>
      <c r="PBK11" s="149"/>
      <c r="PBL11" s="149"/>
      <c r="PBM11" s="149"/>
      <c r="PBN11" s="149"/>
      <c r="PBO11" s="149"/>
      <c r="PBP11" s="149"/>
      <c r="PBQ11" s="149"/>
      <c r="PBR11" s="149"/>
      <c r="PBS11" s="149"/>
      <c r="PBT11" s="149"/>
      <c r="PBU11" s="149"/>
      <c r="PBV11" s="149"/>
      <c r="PBW11" s="149"/>
      <c r="PBX11" s="149"/>
      <c r="PBY11" s="149"/>
      <c r="PBZ11" s="149"/>
      <c r="PCA11" s="149"/>
      <c r="PCB11" s="149"/>
      <c r="PCC11" s="149"/>
      <c r="PCD11" s="149"/>
      <c r="PCE11" s="149"/>
      <c r="PCF11" s="149"/>
      <c r="PCG11" s="149"/>
      <c r="PCH11" s="149"/>
      <c r="PCI11" s="149"/>
      <c r="PCJ11" s="149"/>
      <c r="PCK11" s="149"/>
      <c r="PCL11" s="149"/>
      <c r="PCM11" s="149"/>
      <c r="PCN11" s="149"/>
      <c r="PCO11" s="149"/>
      <c r="PCP11" s="149"/>
      <c r="PCQ11" s="149"/>
      <c r="PCR11" s="149"/>
      <c r="PCS11" s="149"/>
      <c r="PCT11" s="149"/>
      <c r="PCU11" s="149"/>
      <c r="PCV11" s="149"/>
      <c r="PCW11" s="149"/>
      <c r="PCX11" s="149"/>
      <c r="PCY11" s="149"/>
      <c r="PCZ11" s="149"/>
      <c r="PDA11" s="149"/>
      <c r="PDB11" s="149"/>
      <c r="PDC11" s="149"/>
      <c r="PDD11" s="149"/>
      <c r="PDE11" s="149"/>
      <c r="PDF11" s="149"/>
      <c r="PDG11" s="149"/>
      <c r="PDH11" s="149"/>
      <c r="PDI11" s="149"/>
      <c r="PDJ11" s="149"/>
      <c r="PDK11" s="149"/>
      <c r="PDL11" s="149"/>
      <c r="PDM11" s="149"/>
      <c r="PDN11" s="149"/>
      <c r="PDO11" s="149"/>
      <c r="PDP11" s="149"/>
      <c r="PDQ11" s="149"/>
      <c r="PDR11" s="149"/>
      <c r="PDS11" s="149"/>
      <c r="PDT11" s="149"/>
      <c r="PDU11" s="149"/>
      <c r="PDV11" s="149"/>
      <c r="PDW11" s="149"/>
      <c r="PDX11" s="149"/>
      <c r="PDY11" s="149"/>
      <c r="PDZ11" s="149"/>
      <c r="PEA11" s="149"/>
      <c r="PEB11" s="149"/>
      <c r="PEC11" s="149"/>
      <c r="PED11" s="149"/>
      <c r="PEE11" s="149"/>
      <c r="PEF11" s="149"/>
      <c r="PEG11" s="149"/>
      <c r="PEH11" s="149"/>
      <c r="PEI11" s="149"/>
      <c r="PEJ11" s="149"/>
      <c r="PEK11" s="149"/>
      <c r="PEL11" s="149"/>
      <c r="PEM11" s="149"/>
      <c r="PEN11" s="149"/>
      <c r="PEO11" s="149"/>
      <c r="PEP11" s="149"/>
      <c r="PEQ11" s="149"/>
      <c r="PER11" s="149"/>
      <c r="PES11" s="149"/>
      <c r="PET11" s="149"/>
      <c r="PEU11" s="149"/>
      <c r="PEV11" s="149"/>
      <c r="PEW11" s="149"/>
      <c r="PEX11" s="149"/>
      <c r="PEY11" s="149"/>
      <c r="PEZ11" s="149"/>
      <c r="PFA11" s="149"/>
      <c r="PFB11" s="149"/>
      <c r="PFC11" s="149"/>
      <c r="PFD11" s="149"/>
      <c r="PFE11" s="149"/>
      <c r="PFF11" s="149"/>
      <c r="PFG11" s="149"/>
      <c r="PFH11" s="149"/>
      <c r="PFI11" s="149"/>
      <c r="PFJ11" s="149"/>
      <c r="PFK11" s="149"/>
      <c r="PFL11" s="149"/>
      <c r="PFM11" s="149"/>
      <c r="PFN11" s="149"/>
      <c r="PFO11" s="149"/>
      <c r="PFP11" s="149"/>
      <c r="PFQ11" s="149"/>
      <c r="PFR11" s="149"/>
      <c r="PFS11" s="149"/>
      <c r="PFT11" s="149"/>
      <c r="PFU11" s="149"/>
      <c r="PFV11" s="149"/>
      <c r="PFW11" s="149"/>
      <c r="PFX11" s="149"/>
      <c r="PFY11" s="149"/>
      <c r="PFZ11" s="149"/>
      <c r="PGA11" s="149"/>
      <c r="PGB11" s="149"/>
      <c r="PGC11" s="149"/>
      <c r="PGD11" s="149"/>
      <c r="PGE11" s="149"/>
      <c r="PGF11" s="149"/>
      <c r="PGG11" s="149"/>
      <c r="PGH11" s="149"/>
      <c r="PGI11" s="149"/>
      <c r="PGJ11" s="149"/>
      <c r="PGK11" s="149"/>
      <c r="PGL11" s="149"/>
      <c r="PGM11" s="149"/>
      <c r="PGN11" s="149"/>
      <c r="PGO11" s="149"/>
      <c r="PGP11" s="149"/>
      <c r="PGQ11" s="149"/>
      <c r="PGR11" s="149"/>
      <c r="PGS11" s="149"/>
      <c r="PGT11" s="149"/>
      <c r="PGU11" s="149"/>
      <c r="PGV11" s="149"/>
      <c r="PGW11" s="149"/>
      <c r="PGX11" s="149"/>
      <c r="PGY11" s="149"/>
      <c r="PGZ11" s="149"/>
      <c r="PHA11" s="149"/>
      <c r="PHB11" s="149"/>
      <c r="PHC11" s="149"/>
      <c r="PHD11" s="149"/>
      <c r="PHE11" s="149"/>
      <c r="PHF11" s="149"/>
      <c r="PHG11" s="149"/>
      <c r="PHH11" s="149"/>
      <c r="PHI11" s="149"/>
      <c r="PHJ11" s="149"/>
      <c r="PHK11" s="149"/>
      <c r="PHL11" s="149"/>
      <c r="PHM11" s="149"/>
      <c r="PHN11" s="149"/>
      <c r="PHO11" s="149"/>
      <c r="PHP11" s="149"/>
      <c r="PHQ11" s="149"/>
      <c r="PHR11" s="149"/>
      <c r="PHS11" s="149"/>
      <c r="PHT11" s="149"/>
      <c r="PHU11" s="149"/>
      <c r="PHV11" s="149"/>
      <c r="PHW11" s="149"/>
      <c r="PHX11" s="149"/>
      <c r="PHY11" s="149"/>
      <c r="PHZ11" s="149"/>
      <c r="PIA11" s="149"/>
      <c r="PIB11" s="149"/>
      <c r="PIC11" s="149"/>
      <c r="PID11" s="149"/>
      <c r="PIE11" s="149"/>
      <c r="PIF11" s="149"/>
      <c r="PIG11" s="149"/>
      <c r="PIH11" s="149"/>
      <c r="PII11" s="149"/>
      <c r="PIJ11" s="149"/>
      <c r="PIK11" s="149"/>
      <c r="PIL11" s="149"/>
      <c r="PIM11" s="149"/>
      <c r="PIN11" s="149"/>
      <c r="PIO11" s="149"/>
      <c r="PIP11" s="149"/>
      <c r="PIQ11" s="149"/>
      <c r="PIR11" s="149"/>
      <c r="PIS11" s="149"/>
      <c r="PIT11" s="149"/>
      <c r="PIU11" s="149"/>
      <c r="PIV11" s="149"/>
      <c r="PIW11" s="149"/>
      <c r="PIX11" s="149"/>
      <c r="PIY11" s="149"/>
      <c r="PIZ11" s="149"/>
      <c r="PJA11" s="149"/>
      <c r="PJB11" s="149"/>
      <c r="PJC11" s="149"/>
      <c r="PJD11" s="149"/>
      <c r="PJE11" s="149"/>
      <c r="PJF11" s="149"/>
      <c r="PJG11" s="149"/>
      <c r="PJH11" s="149"/>
      <c r="PJI11" s="149"/>
      <c r="PJJ11" s="149"/>
      <c r="PJK11" s="149"/>
      <c r="PJL11" s="149"/>
      <c r="PJM11" s="149"/>
      <c r="PJN11" s="149"/>
      <c r="PJO11" s="149"/>
      <c r="PJP11" s="149"/>
      <c r="PJQ11" s="149"/>
      <c r="PJR11" s="149"/>
      <c r="PJS11" s="149"/>
      <c r="PJT11" s="149"/>
      <c r="PJU11" s="149"/>
      <c r="PJV11" s="149"/>
      <c r="PJW11" s="149"/>
      <c r="PJX11" s="149"/>
      <c r="PJY11" s="149"/>
      <c r="PJZ11" s="149"/>
      <c r="PKA11" s="149"/>
      <c r="PKB11" s="149"/>
      <c r="PKC11" s="149"/>
      <c r="PKD11" s="149"/>
      <c r="PKE11" s="149"/>
      <c r="PKF11" s="149"/>
      <c r="PKG11" s="149"/>
      <c r="PKH11" s="149"/>
      <c r="PKI11" s="149"/>
      <c r="PKJ11" s="149"/>
      <c r="PKK11" s="149"/>
      <c r="PKL11" s="149"/>
      <c r="PKM11" s="149"/>
      <c r="PKN11" s="149"/>
      <c r="PKO11" s="149"/>
      <c r="PKP11" s="149"/>
      <c r="PKQ11" s="149"/>
      <c r="PKR11" s="149"/>
      <c r="PKS11" s="149"/>
      <c r="PKT11" s="149"/>
      <c r="PKU11" s="149"/>
      <c r="PKV11" s="149"/>
      <c r="PKW11" s="149"/>
      <c r="PKX11" s="149"/>
      <c r="PKY11" s="149"/>
      <c r="PKZ11" s="149"/>
      <c r="PLA11" s="149"/>
      <c r="PLB11" s="149"/>
      <c r="PLC11" s="149"/>
      <c r="PLD11" s="149"/>
      <c r="PLE11" s="149"/>
      <c r="PLF11" s="149"/>
      <c r="PLG11" s="149"/>
      <c r="PLH11" s="149"/>
      <c r="PLI11" s="149"/>
      <c r="PLJ11" s="149"/>
      <c r="PLK11" s="149"/>
      <c r="PLL11" s="149"/>
      <c r="PLM11" s="149"/>
      <c r="PLN11" s="149"/>
      <c r="PLO11" s="149"/>
      <c r="PLP11" s="149"/>
      <c r="PLQ11" s="149"/>
      <c r="PLR11" s="149"/>
      <c r="PLS11" s="149"/>
      <c r="PLT11" s="149"/>
      <c r="PLU11" s="149"/>
      <c r="PLV11" s="149"/>
      <c r="PLW11" s="149"/>
      <c r="PLX11" s="149"/>
      <c r="PLY11" s="149"/>
      <c r="PLZ11" s="149"/>
      <c r="PMA11" s="149"/>
      <c r="PMB11" s="149"/>
      <c r="PMC11" s="149"/>
      <c r="PMD11" s="149"/>
      <c r="PME11" s="149"/>
      <c r="PMF11" s="149"/>
      <c r="PMG11" s="149"/>
      <c r="PMH11" s="149"/>
      <c r="PMI11" s="149"/>
      <c r="PMJ11" s="149"/>
      <c r="PMK11" s="149"/>
      <c r="PML11" s="149"/>
      <c r="PMM11" s="149"/>
      <c r="PMN11" s="149"/>
      <c r="PMO11" s="149"/>
      <c r="PMP11" s="149"/>
      <c r="PMQ11" s="149"/>
      <c r="PMR11" s="149"/>
      <c r="PMS11" s="149"/>
      <c r="PMT11" s="149"/>
      <c r="PMU11" s="149"/>
      <c r="PMV11" s="149"/>
      <c r="PMW11" s="149"/>
      <c r="PMX11" s="149"/>
      <c r="PMY11" s="149"/>
      <c r="PMZ11" s="149"/>
      <c r="PNA11" s="149"/>
      <c r="PNB11" s="149"/>
      <c r="PNC11" s="149"/>
      <c r="PND11" s="149"/>
      <c r="PNE11" s="149"/>
      <c r="PNF11" s="149"/>
      <c r="PNG11" s="149"/>
      <c r="PNH11" s="149"/>
      <c r="PNI11" s="149"/>
      <c r="PNJ11" s="149"/>
      <c r="PNK11" s="149"/>
      <c r="PNL11" s="149"/>
      <c r="PNM11" s="149"/>
      <c r="PNN11" s="149"/>
      <c r="PNO11" s="149"/>
      <c r="PNP11" s="149"/>
      <c r="PNQ11" s="149"/>
      <c r="PNR11" s="149"/>
      <c r="PNS11" s="149"/>
      <c r="PNT11" s="149"/>
      <c r="PNU11" s="149"/>
      <c r="PNV11" s="149"/>
      <c r="PNW11" s="149"/>
      <c r="PNX11" s="149"/>
      <c r="PNY11" s="149"/>
      <c r="PNZ11" s="149"/>
      <c r="POA11" s="149"/>
      <c r="POB11" s="149"/>
      <c r="POC11" s="149"/>
      <c r="POD11" s="149"/>
      <c r="POE11" s="149"/>
      <c r="POF11" s="149"/>
      <c r="POG11" s="149"/>
      <c r="POH11" s="149"/>
      <c r="POI11" s="149"/>
      <c r="POJ11" s="149"/>
      <c r="POK11" s="149"/>
      <c r="POL11" s="149"/>
      <c r="POM11" s="149"/>
      <c r="PON11" s="149"/>
      <c r="POO11" s="149"/>
      <c r="POP11" s="149"/>
      <c r="POQ11" s="149"/>
      <c r="POR11" s="149"/>
      <c r="POS11" s="149"/>
      <c r="POT11" s="149"/>
      <c r="POU11" s="149"/>
      <c r="POV11" s="149"/>
      <c r="POW11" s="149"/>
      <c r="POX11" s="149"/>
      <c r="POY11" s="149"/>
      <c r="POZ11" s="149"/>
      <c r="PPA11" s="149"/>
      <c r="PPB11" s="149"/>
      <c r="PPC11" s="149"/>
      <c r="PPD11" s="149"/>
      <c r="PPE11" s="149"/>
      <c r="PPF11" s="149"/>
      <c r="PPG11" s="149"/>
      <c r="PPH11" s="149"/>
      <c r="PPI11" s="149"/>
      <c r="PPJ11" s="149"/>
      <c r="PPK11" s="149"/>
      <c r="PPL11" s="149"/>
      <c r="PPM11" s="149"/>
      <c r="PPN11" s="149"/>
      <c r="PPO11" s="149"/>
      <c r="PPP11" s="149"/>
      <c r="PPQ11" s="149"/>
      <c r="PPR11" s="149"/>
      <c r="PPS11" s="149"/>
      <c r="PPT11" s="149"/>
      <c r="PPU11" s="149"/>
      <c r="PPV11" s="149"/>
      <c r="PPW11" s="149"/>
      <c r="PPX11" s="149"/>
      <c r="PPY11" s="149"/>
      <c r="PPZ11" s="149"/>
      <c r="PQA11" s="149"/>
      <c r="PQB11" s="149"/>
      <c r="PQC11" s="149"/>
      <c r="PQD11" s="149"/>
      <c r="PQE11" s="149"/>
      <c r="PQF11" s="149"/>
      <c r="PQG11" s="149"/>
      <c r="PQH11" s="149"/>
      <c r="PQI11" s="149"/>
      <c r="PQJ11" s="149"/>
      <c r="PQK11" s="149"/>
      <c r="PQL11" s="149"/>
      <c r="PQM11" s="149"/>
      <c r="PQN11" s="149"/>
      <c r="PQO11" s="149"/>
      <c r="PQP11" s="149"/>
      <c r="PQQ11" s="149"/>
      <c r="PQR11" s="149"/>
      <c r="PQS11" s="149"/>
      <c r="PQT11" s="149"/>
      <c r="PQU11" s="149"/>
      <c r="PQV11" s="149"/>
      <c r="PQW11" s="149"/>
      <c r="PQX11" s="149"/>
      <c r="PQY11" s="149"/>
      <c r="PQZ11" s="149"/>
      <c r="PRA11" s="149"/>
      <c r="PRB11" s="149"/>
      <c r="PRC11" s="149"/>
      <c r="PRD11" s="149"/>
      <c r="PRE11" s="149"/>
      <c r="PRF11" s="149"/>
      <c r="PRG11" s="149"/>
      <c r="PRH11" s="149"/>
      <c r="PRI11" s="149"/>
      <c r="PRJ11" s="149"/>
      <c r="PRK11" s="149"/>
      <c r="PRL11" s="149"/>
      <c r="PRM11" s="149"/>
      <c r="PRN11" s="149"/>
      <c r="PRO11" s="149"/>
      <c r="PRP11" s="149"/>
      <c r="PRQ11" s="149"/>
      <c r="PRR11" s="149"/>
      <c r="PRS11" s="149"/>
      <c r="PRT11" s="149"/>
      <c r="PRU11" s="149"/>
      <c r="PRV11" s="149"/>
      <c r="PRW11" s="149"/>
      <c r="PRX11" s="149"/>
      <c r="PRY11" s="149"/>
      <c r="PRZ11" s="149"/>
      <c r="PSA11" s="149"/>
      <c r="PSB11" s="149"/>
      <c r="PSC11" s="149"/>
      <c r="PSD11" s="149"/>
      <c r="PSE11" s="149"/>
      <c r="PSF11" s="149"/>
      <c r="PSG11" s="149"/>
      <c r="PSH11" s="149"/>
      <c r="PSI11" s="149"/>
      <c r="PSJ11" s="149"/>
      <c r="PSK11" s="149"/>
      <c r="PSL11" s="149"/>
      <c r="PSM11" s="149"/>
      <c r="PSN11" s="149"/>
      <c r="PSO11" s="149"/>
      <c r="PSP11" s="149"/>
      <c r="PSQ11" s="149"/>
      <c r="PSR11" s="149"/>
      <c r="PSS11" s="149"/>
      <c r="PST11" s="149"/>
      <c r="PSU11" s="149"/>
      <c r="PSV11" s="149"/>
      <c r="PSW11" s="149"/>
      <c r="PSX11" s="149"/>
      <c r="PSY11" s="149"/>
      <c r="PSZ11" s="149"/>
      <c r="PTA11" s="149"/>
      <c r="PTB11" s="149"/>
      <c r="PTC11" s="149"/>
      <c r="PTD11" s="149"/>
      <c r="PTE11" s="149"/>
      <c r="PTF11" s="149"/>
      <c r="PTG11" s="149"/>
      <c r="PTH11" s="149"/>
      <c r="PTI11" s="149"/>
      <c r="PTJ11" s="149"/>
      <c r="PTK11" s="149"/>
      <c r="PTL11" s="149"/>
      <c r="PTM11" s="149"/>
      <c r="PTN11" s="149"/>
      <c r="PTO11" s="149"/>
      <c r="PTP11" s="149"/>
      <c r="PTQ11" s="149"/>
      <c r="PTR11" s="149"/>
      <c r="PTS11" s="149"/>
      <c r="PTT11" s="149"/>
      <c r="PTU11" s="149"/>
      <c r="PTV11" s="149"/>
      <c r="PTW11" s="149"/>
      <c r="PTX11" s="149"/>
      <c r="PTY11" s="149"/>
      <c r="PTZ11" s="149"/>
      <c r="PUA11" s="149"/>
      <c r="PUB11" s="149"/>
      <c r="PUC11" s="149"/>
      <c r="PUD11" s="149"/>
      <c r="PUE11" s="149"/>
      <c r="PUF11" s="149"/>
      <c r="PUG11" s="149"/>
      <c r="PUH11" s="149"/>
      <c r="PUI11" s="149"/>
      <c r="PUJ11" s="149"/>
      <c r="PUK11" s="149"/>
      <c r="PUL11" s="149"/>
      <c r="PUM11" s="149"/>
      <c r="PUN11" s="149"/>
      <c r="PUO11" s="149"/>
      <c r="PUP11" s="149"/>
      <c r="PUQ11" s="149"/>
      <c r="PUR11" s="149"/>
      <c r="PUS11" s="149"/>
      <c r="PUT11" s="149"/>
      <c r="PUU11" s="149"/>
      <c r="PUV11" s="149"/>
      <c r="PUW11" s="149"/>
      <c r="PUX11" s="149"/>
      <c r="PUY11" s="149"/>
      <c r="PUZ11" s="149"/>
      <c r="PVA11" s="149"/>
      <c r="PVB11" s="149"/>
      <c r="PVC11" s="149"/>
      <c r="PVD11" s="149"/>
      <c r="PVE11" s="149"/>
      <c r="PVF11" s="149"/>
      <c r="PVG11" s="149"/>
      <c r="PVH11" s="149"/>
      <c r="PVI11" s="149"/>
      <c r="PVJ11" s="149"/>
      <c r="PVK11" s="149"/>
      <c r="PVL11" s="149"/>
      <c r="PVM11" s="149"/>
      <c r="PVN11" s="149"/>
      <c r="PVO11" s="149"/>
      <c r="PVP11" s="149"/>
      <c r="PVQ11" s="149"/>
      <c r="PVR11" s="149"/>
      <c r="PVS11" s="149"/>
      <c r="PVT11" s="149"/>
      <c r="PVU11" s="149"/>
      <c r="PVV11" s="149"/>
      <c r="PVW11" s="149"/>
      <c r="PVX11" s="149"/>
      <c r="PVY11" s="149"/>
      <c r="PVZ11" s="149"/>
      <c r="PWA11" s="149"/>
      <c r="PWB11" s="149"/>
      <c r="PWC11" s="149"/>
      <c r="PWD11" s="149"/>
      <c r="PWE11" s="149"/>
      <c r="PWF11" s="149"/>
      <c r="PWG11" s="149"/>
      <c r="PWH11" s="149"/>
      <c r="PWI11" s="149"/>
      <c r="PWJ11" s="149"/>
      <c r="PWK11" s="149"/>
      <c r="PWL11" s="149"/>
      <c r="PWM11" s="149"/>
      <c r="PWN11" s="149"/>
      <c r="PWO11" s="149"/>
      <c r="PWP11" s="149"/>
      <c r="PWQ11" s="149"/>
      <c r="PWR11" s="149"/>
      <c r="PWS11" s="149"/>
      <c r="PWT11" s="149"/>
      <c r="PWU11" s="149"/>
      <c r="PWV11" s="149"/>
      <c r="PWW11" s="149"/>
      <c r="PWX11" s="149"/>
      <c r="PWY11" s="149"/>
      <c r="PWZ11" s="149"/>
      <c r="PXA11" s="149"/>
      <c r="PXB11" s="149"/>
      <c r="PXC11" s="149"/>
      <c r="PXD11" s="149"/>
      <c r="PXE11" s="149"/>
      <c r="PXF11" s="149"/>
      <c r="PXG11" s="149"/>
      <c r="PXH11" s="149"/>
      <c r="PXI11" s="149"/>
      <c r="PXJ11" s="149"/>
      <c r="PXK11" s="149"/>
      <c r="PXL11" s="149"/>
      <c r="PXM11" s="149"/>
      <c r="PXN11" s="149"/>
      <c r="PXO11" s="149"/>
      <c r="PXP11" s="149"/>
      <c r="PXQ11" s="149"/>
      <c r="PXR11" s="149"/>
      <c r="PXS11" s="149"/>
      <c r="PXT11" s="149"/>
      <c r="PXU11" s="149"/>
      <c r="PXV11" s="149"/>
      <c r="PXW11" s="149"/>
      <c r="PXX11" s="149"/>
      <c r="PXY11" s="149"/>
      <c r="PXZ11" s="149"/>
      <c r="PYA11" s="149"/>
      <c r="PYB11" s="149"/>
      <c r="PYC11" s="149"/>
      <c r="PYD11" s="149"/>
      <c r="PYE11" s="149"/>
      <c r="PYF11" s="149"/>
      <c r="PYG11" s="149"/>
      <c r="PYH11" s="149"/>
      <c r="PYI11" s="149"/>
      <c r="PYJ11" s="149"/>
      <c r="PYK11" s="149"/>
      <c r="PYL11" s="149"/>
      <c r="PYM11" s="149"/>
      <c r="PYN11" s="149"/>
      <c r="PYO11" s="149"/>
      <c r="PYP11" s="149"/>
      <c r="PYQ11" s="149"/>
      <c r="PYR11" s="149"/>
      <c r="PYS11" s="149"/>
      <c r="PYT11" s="149"/>
      <c r="PYU11" s="149"/>
      <c r="PYV11" s="149"/>
      <c r="PYW11" s="149"/>
      <c r="PYX11" s="149"/>
      <c r="PYY11" s="149"/>
      <c r="PYZ11" s="149"/>
      <c r="PZA11" s="149"/>
      <c r="PZB11" s="149"/>
      <c r="PZC11" s="149"/>
      <c r="PZD11" s="149"/>
      <c r="PZE11" s="149"/>
      <c r="PZF11" s="149"/>
      <c r="PZG11" s="149"/>
      <c r="PZH11" s="149"/>
      <c r="PZI11" s="149"/>
      <c r="PZJ11" s="149"/>
      <c r="PZK11" s="149"/>
      <c r="PZL11" s="149"/>
      <c r="PZM11" s="149"/>
      <c r="PZN11" s="149"/>
      <c r="PZO11" s="149"/>
      <c r="PZP11" s="149"/>
      <c r="PZQ11" s="149"/>
      <c r="PZR11" s="149"/>
      <c r="PZS11" s="149"/>
      <c r="PZT11" s="149"/>
      <c r="PZU11" s="149"/>
      <c r="PZV11" s="149"/>
      <c r="PZW11" s="149"/>
      <c r="PZX11" s="149"/>
      <c r="PZY11" s="149"/>
      <c r="PZZ11" s="149"/>
      <c r="QAA11" s="149"/>
      <c r="QAB11" s="149"/>
      <c r="QAC11" s="149"/>
      <c r="QAD11" s="149"/>
      <c r="QAE11" s="149"/>
      <c r="QAF11" s="149"/>
      <c r="QAG11" s="149"/>
      <c r="QAH11" s="149"/>
      <c r="QAI11" s="149"/>
      <c r="QAJ11" s="149"/>
      <c r="QAK11" s="149"/>
      <c r="QAL11" s="149"/>
      <c r="QAM11" s="149"/>
      <c r="QAN11" s="149"/>
      <c r="QAO11" s="149"/>
      <c r="QAP11" s="149"/>
      <c r="QAQ11" s="149"/>
      <c r="QAR11" s="149"/>
      <c r="QAS11" s="149"/>
      <c r="QAT11" s="149"/>
      <c r="QAU11" s="149"/>
      <c r="QAV11" s="149"/>
      <c r="QAW11" s="149"/>
      <c r="QAX11" s="149"/>
      <c r="QAY11" s="149"/>
      <c r="QAZ11" s="149"/>
      <c r="QBA11" s="149"/>
      <c r="QBB11" s="149"/>
      <c r="QBC11" s="149"/>
      <c r="QBD11" s="149"/>
      <c r="QBE11" s="149"/>
      <c r="QBF11" s="149"/>
      <c r="QBG11" s="149"/>
      <c r="QBH11" s="149"/>
      <c r="QBI11" s="149"/>
      <c r="QBJ11" s="149"/>
      <c r="QBK11" s="149"/>
      <c r="QBL11" s="149"/>
      <c r="QBM11" s="149"/>
      <c r="QBN11" s="149"/>
      <c r="QBO11" s="149"/>
      <c r="QBP11" s="149"/>
      <c r="QBQ11" s="149"/>
      <c r="QBR11" s="149"/>
      <c r="QBS11" s="149"/>
      <c r="QBT11" s="149"/>
      <c r="QBU11" s="149"/>
      <c r="QBV11" s="149"/>
      <c r="QBW11" s="149"/>
      <c r="QBX11" s="149"/>
      <c r="QBY11" s="149"/>
      <c r="QBZ11" s="149"/>
      <c r="QCA11" s="149"/>
      <c r="QCB11" s="149"/>
      <c r="QCC11" s="149"/>
      <c r="QCD11" s="149"/>
      <c r="QCE11" s="149"/>
      <c r="QCF11" s="149"/>
      <c r="QCG11" s="149"/>
      <c r="QCH11" s="149"/>
      <c r="QCI11" s="149"/>
      <c r="QCJ11" s="149"/>
      <c r="QCK11" s="149"/>
      <c r="QCL11" s="149"/>
      <c r="QCM11" s="149"/>
      <c r="QCN11" s="149"/>
      <c r="QCO11" s="149"/>
      <c r="QCP11" s="149"/>
      <c r="QCQ11" s="149"/>
      <c r="QCR11" s="149"/>
      <c r="QCS11" s="149"/>
      <c r="QCT11" s="149"/>
      <c r="QCU11" s="149"/>
      <c r="QCV11" s="149"/>
      <c r="QCW11" s="149"/>
      <c r="QCX11" s="149"/>
      <c r="QCY11" s="149"/>
      <c r="QCZ11" s="149"/>
      <c r="QDA11" s="149"/>
      <c r="QDB11" s="149"/>
      <c r="QDC11" s="149"/>
      <c r="QDD11" s="149"/>
      <c r="QDE11" s="149"/>
      <c r="QDF11" s="149"/>
      <c r="QDG11" s="149"/>
      <c r="QDH11" s="149"/>
      <c r="QDI11" s="149"/>
      <c r="QDJ11" s="149"/>
      <c r="QDK11" s="149"/>
      <c r="QDL11" s="149"/>
      <c r="QDM11" s="149"/>
      <c r="QDN11" s="149"/>
      <c r="QDO11" s="149"/>
      <c r="QDP11" s="149"/>
      <c r="QDQ11" s="149"/>
      <c r="QDR11" s="149"/>
      <c r="QDS11" s="149"/>
      <c r="QDT11" s="149"/>
      <c r="QDU11" s="149"/>
      <c r="QDV11" s="149"/>
      <c r="QDW11" s="149"/>
      <c r="QDX11" s="149"/>
      <c r="QDY11" s="149"/>
      <c r="QDZ11" s="149"/>
      <c r="QEA11" s="149"/>
      <c r="QEB11" s="149"/>
      <c r="QEC11" s="149"/>
      <c r="QED11" s="149"/>
      <c r="QEE11" s="149"/>
      <c r="QEF11" s="149"/>
      <c r="QEG11" s="149"/>
      <c r="QEH11" s="149"/>
      <c r="QEI11" s="149"/>
      <c r="QEJ11" s="149"/>
      <c r="QEK11" s="149"/>
      <c r="QEL11" s="149"/>
      <c r="QEM11" s="149"/>
      <c r="QEN11" s="149"/>
      <c r="QEO11" s="149"/>
      <c r="QEP11" s="149"/>
      <c r="QEQ11" s="149"/>
      <c r="QER11" s="149"/>
      <c r="QES11" s="149"/>
      <c r="QET11" s="149"/>
      <c r="QEU11" s="149"/>
      <c r="QEV11" s="149"/>
      <c r="QEW11" s="149"/>
      <c r="QEX11" s="149"/>
      <c r="QEY11" s="149"/>
      <c r="QEZ11" s="149"/>
      <c r="QFA11" s="149"/>
      <c r="QFB11" s="149"/>
      <c r="QFC11" s="149"/>
      <c r="QFD11" s="149"/>
      <c r="QFE11" s="149"/>
      <c r="QFF11" s="149"/>
      <c r="QFG11" s="149"/>
      <c r="QFH11" s="149"/>
      <c r="QFI11" s="149"/>
      <c r="QFJ11" s="149"/>
      <c r="QFK11" s="149"/>
      <c r="QFL11" s="149"/>
      <c r="QFM11" s="149"/>
      <c r="QFN11" s="149"/>
      <c r="QFO11" s="149"/>
      <c r="QFP11" s="149"/>
      <c r="QFQ11" s="149"/>
      <c r="QFR11" s="149"/>
      <c r="QFS11" s="149"/>
      <c r="QFT11" s="149"/>
      <c r="QFU11" s="149"/>
      <c r="QFV11" s="149"/>
      <c r="QFW11" s="149"/>
      <c r="QFX11" s="149"/>
      <c r="QFY11" s="149"/>
      <c r="QFZ11" s="149"/>
      <c r="QGA11" s="149"/>
      <c r="QGB11" s="149"/>
      <c r="QGC11" s="149"/>
      <c r="QGD11" s="149"/>
      <c r="QGE11" s="149"/>
      <c r="QGF11" s="149"/>
      <c r="QGG11" s="149"/>
      <c r="QGH11" s="149"/>
      <c r="QGI11" s="149"/>
      <c r="QGJ11" s="149"/>
      <c r="QGK11" s="149"/>
      <c r="QGL11" s="149"/>
      <c r="QGM11" s="149"/>
      <c r="QGN11" s="149"/>
      <c r="QGO11" s="149"/>
      <c r="QGP11" s="149"/>
      <c r="QGQ11" s="149"/>
      <c r="QGR11" s="149"/>
      <c r="QGS11" s="149"/>
      <c r="QGT11" s="149"/>
      <c r="QGU11" s="149"/>
      <c r="QGV11" s="149"/>
      <c r="QGW11" s="149"/>
      <c r="QGX11" s="149"/>
      <c r="QGY11" s="149"/>
      <c r="QGZ11" s="149"/>
      <c r="QHA11" s="149"/>
      <c r="QHB11" s="149"/>
      <c r="QHC11" s="149"/>
      <c r="QHD11" s="149"/>
      <c r="QHE11" s="149"/>
      <c r="QHF11" s="149"/>
      <c r="QHG11" s="149"/>
      <c r="QHH11" s="149"/>
      <c r="QHI11" s="149"/>
      <c r="QHJ11" s="149"/>
      <c r="QHK11" s="149"/>
      <c r="QHL11" s="149"/>
      <c r="QHM11" s="149"/>
      <c r="QHN11" s="149"/>
      <c r="QHO11" s="149"/>
      <c r="QHP11" s="149"/>
      <c r="QHQ11" s="149"/>
      <c r="QHR11" s="149"/>
      <c r="QHS11" s="149"/>
      <c r="QHT11" s="149"/>
      <c r="QHU11" s="149"/>
      <c r="QHV11" s="149"/>
      <c r="QHW11" s="149"/>
      <c r="QHX11" s="149"/>
      <c r="QHY11" s="149"/>
      <c r="QHZ11" s="149"/>
      <c r="QIA11" s="149"/>
      <c r="QIB11" s="149"/>
      <c r="QIC11" s="149"/>
      <c r="QID11" s="149"/>
      <c r="QIE11" s="149"/>
      <c r="QIF11" s="149"/>
      <c r="QIG11" s="149"/>
      <c r="QIH11" s="149"/>
      <c r="QII11" s="149"/>
      <c r="QIJ11" s="149"/>
      <c r="QIK11" s="149"/>
      <c r="QIL11" s="149"/>
      <c r="QIM11" s="149"/>
      <c r="QIN11" s="149"/>
      <c r="QIO11" s="149"/>
      <c r="QIP11" s="149"/>
      <c r="QIQ11" s="149"/>
      <c r="QIR11" s="149"/>
      <c r="QIS11" s="149"/>
      <c r="QIT11" s="149"/>
      <c r="QIU11" s="149"/>
      <c r="QIV11" s="149"/>
      <c r="QIW11" s="149"/>
      <c r="QIX11" s="149"/>
      <c r="QIY11" s="149"/>
      <c r="QIZ11" s="149"/>
      <c r="QJA11" s="149"/>
      <c r="QJB11" s="149"/>
      <c r="QJC11" s="149"/>
      <c r="QJD11" s="149"/>
      <c r="QJE11" s="149"/>
      <c r="QJF11" s="149"/>
      <c r="QJG11" s="149"/>
      <c r="QJH11" s="149"/>
      <c r="QJI11" s="149"/>
      <c r="QJJ11" s="149"/>
      <c r="QJK11" s="149"/>
      <c r="QJL11" s="149"/>
      <c r="QJM11" s="149"/>
      <c r="QJN11" s="149"/>
      <c r="QJO11" s="149"/>
      <c r="QJP11" s="149"/>
      <c r="QJQ11" s="149"/>
      <c r="QJR11" s="149"/>
      <c r="QJS11" s="149"/>
      <c r="QJT11" s="149"/>
      <c r="QJU11" s="149"/>
      <c r="QJV11" s="149"/>
      <c r="QJW11" s="149"/>
      <c r="QJX11" s="149"/>
      <c r="QJY11" s="149"/>
      <c r="QJZ11" s="149"/>
      <c r="QKA11" s="149"/>
      <c r="QKB11" s="149"/>
      <c r="QKC11" s="149"/>
      <c r="QKD11" s="149"/>
      <c r="QKE11" s="149"/>
      <c r="QKF11" s="149"/>
      <c r="QKG11" s="149"/>
      <c r="QKH11" s="149"/>
      <c r="QKI11" s="149"/>
      <c r="QKJ11" s="149"/>
      <c r="QKK11" s="149"/>
      <c r="QKL11" s="149"/>
      <c r="QKM11" s="149"/>
      <c r="QKN11" s="149"/>
      <c r="QKO11" s="149"/>
      <c r="QKP11" s="149"/>
      <c r="QKQ11" s="149"/>
      <c r="QKR11" s="149"/>
      <c r="QKS11" s="149"/>
      <c r="QKT11" s="149"/>
      <c r="QKU11" s="149"/>
      <c r="QKV11" s="149"/>
      <c r="QKW11" s="149"/>
      <c r="QKX11" s="149"/>
      <c r="QKY11" s="149"/>
      <c r="QKZ11" s="149"/>
      <c r="QLA11" s="149"/>
      <c r="QLB11" s="149"/>
      <c r="QLC11" s="149"/>
      <c r="QLD11" s="149"/>
      <c r="QLE11" s="149"/>
      <c r="QLF11" s="149"/>
      <c r="QLG11" s="149"/>
      <c r="QLH11" s="149"/>
      <c r="QLI11" s="149"/>
      <c r="QLJ11" s="149"/>
      <c r="QLK11" s="149"/>
      <c r="QLL11" s="149"/>
      <c r="QLM11" s="149"/>
      <c r="QLN11" s="149"/>
      <c r="QLO11" s="149"/>
      <c r="QLP11" s="149"/>
      <c r="QLQ11" s="149"/>
      <c r="QLR11" s="149"/>
      <c r="QLS11" s="149"/>
      <c r="QLT11" s="149"/>
      <c r="QLU11" s="149"/>
      <c r="QLV11" s="149"/>
      <c r="QLW11" s="149"/>
      <c r="QLX11" s="149"/>
      <c r="QLY11" s="149"/>
      <c r="QLZ11" s="149"/>
      <c r="QMA11" s="149"/>
      <c r="QMB11" s="149"/>
      <c r="QMC11" s="149"/>
      <c r="QMD11" s="149"/>
      <c r="QME11" s="149"/>
      <c r="QMF11" s="149"/>
      <c r="QMG11" s="149"/>
      <c r="QMH11" s="149"/>
      <c r="QMI11" s="149"/>
      <c r="QMJ11" s="149"/>
      <c r="QMK11" s="149"/>
      <c r="QML11" s="149"/>
      <c r="QMM11" s="149"/>
      <c r="QMN11" s="149"/>
      <c r="QMO11" s="149"/>
      <c r="QMP11" s="149"/>
      <c r="QMQ11" s="149"/>
      <c r="QMR11" s="149"/>
      <c r="QMS11" s="149"/>
      <c r="QMT11" s="149"/>
      <c r="QMU11" s="149"/>
      <c r="QMV11" s="149"/>
      <c r="QMW11" s="149"/>
      <c r="QMX11" s="149"/>
      <c r="QMY11" s="149"/>
      <c r="QMZ11" s="149"/>
      <c r="QNA11" s="149"/>
      <c r="QNB11" s="149"/>
      <c r="QNC11" s="149"/>
      <c r="QND11" s="149"/>
      <c r="QNE11" s="149"/>
      <c r="QNF11" s="149"/>
      <c r="QNG11" s="149"/>
      <c r="QNH11" s="149"/>
      <c r="QNI11" s="149"/>
      <c r="QNJ11" s="149"/>
      <c r="QNK11" s="149"/>
      <c r="QNL11" s="149"/>
      <c r="QNM11" s="149"/>
      <c r="QNN11" s="149"/>
      <c r="QNO11" s="149"/>
      <c r="QNP11" s="149"/>
      <c r="QNQ11" s="149"/>
      <c r="QNR11" s="149"/>
      <c r="QNS11" s="149"/>
      <c r="QNT11" s="149"/>
      <c r="QNU11" s="149"/>
      <c r="QNV11" s="149"/>
      <c r="QNW11" s="149"/>
      <c r="QNX11" s="149"/>
      <c r="QNY11" s="149"/>
      <c r="QNZ11" s="149"/>
      <c r="QOA11" s="149"/>
      <c r="QOB11" s="149"/>
      <c r="QOC11" s="149"/>
      <c r="QOD11" s="149"/>
      <c r="QOE11" s="149"/>
      <c r="QOF11" s="149"/>
      <c r="QOG11" s="149"/>
      <c r="QOH11" s="149"/>
      <c r="QOI11" s="149"/>
      <c r="QOJ11" s="149"/>
      <c r="QOK11" s="149"/>
      <c r="QOL11" s="149"/>
      <c r="QOM11" s="149"/>
      <c r="QON11" s="149"/>
      <c r="QOO11" s="149"/>
      <c r="QOP11" s="149"/>
      <c r="QOQ11" s="149"/>
      <c r="QOR11" s="149"/>
      <c r="QOS11" s="149"/>
      <c r="QOT11" s="149"/>
      <c r="QOU11" s="149"/>
      <c r="QOV11" s="149"/>
      <c r="QOW11" s="149"/>
      <c r="QOX11" s="149"/>
      <c r="QOY11" s="149"/>
      <c r="QOZ11" s="149"/>
      <c r="QPA11" s="149"/>
      <c r="QPB11" s="149"/>
      <c r="QPC11" s="149"/>
      <c r="QPD11" s="149"/>
      <c r="QPE11" s="149"/>
      <c r="QPF11" s="149"/>
      <c r="QPG11" s="149"/>
      <c r="QPH11" s="149"/>
      <c r="QPI11" s="149"/>
      <c r="QPJ11" s="149"/>
      <c r="QPK11" s="149"/>
      <c r="QPL11" s="149"/>
      <c r="QPM11" s="149"/>
      <c r="QPN11" s="149"/>
      <c r="QPO11" s="149"/>
      <c r="QPP11" s="149"/>
      <c r="QPQ11" s="149"/>
      <c r="QPR11" s="149"/>
      <c r="QPS11" s="149"/>
      <c r="QPT11" s="149"/>
      <c r="QPU11" s="149"/>
      <c r="QPV11" s="149"/>
      <c r="QPW11" s="149"/>
      <c r="QPX11" s="149"/>
      <c r="QPY11" s="149"/>
      <c r="QPZ11" s="149"/>
      <c r="QQA11" s="149"/>
      <c r="QQB11" s="149"/>
      <c r="QQC11" s="149"/>
      <c r="QQD11" s="149"/>
      <c r="QQE11" s="149"/>
      <c r="QQF11" s="149"/>
      <c r="QQG11" s="149"/>
      <c r="QQH11" s="149"/>
      <c r="QQI11" s="149"/>
      <c r="QQJ11" s="149"/>
      <c r="QQK11" s="149"/>
      <c r="QQL11" s="149"/>
      <c r="QQM11" s="149"/>
      <c r="QQN11" s="149"/>
      <c r="QQO11" s="149"/>
      <c r="QQP11" s="149"/>
      <c r="QQQ11" s="149"/>
      <c r="QQR11" s="149"/>
      <c r="QQS11" s="149"/>
      <c r="QQT11" s="149"/>
      <c r="QQU11" s="149"/>
      <c r="QQV11" s="149"/>
      <c r="QQW11" s="149"/>
      <c r="QQX11" s="149"/>
      <c r="QQY11" s="149"/>
      <c r="QQZ11" s="149"/>
      <c r="QRA11" s="149"/>
      <c r="QRB11" s="149"/>
      <c r="QRC11" s="149"/>
      <c r="QRD11" s="149"/>
      <c r="QRE11" s="149"/>
      <c r="QRF11" s="149"/>
      <c r="QRG11" s="149"/>
      <c r="QRH11" s="149"/>
      <c r="QRI11" s="149"/>
      <c r="QRJ11" s="149"/>
      <c r="QRK11" s="149"/>
      <c r="QRL11" s="149"/>
      <c r="QRM11" s="149"/>
      <c r="QRN11" s="149"/>
      <c r="QRO11" s="149"/>
      <c r="QRP11" s="149"/>
      <c r="QRQ11" s="149"/>
      <c r="QRR11" s="149"/>
      <c r="QRS11" s="149"/>
      <c r="QRT11" s="149"/>
      <c r="QRU11" s="149"/>
      <c r="QRV11" s="149"/>
      <c r="QRW11" s="149"/>
      <c r="QRX11" s="149"/>
      <c r="QRY11" s="149"/>
      <c r="QRZ11" s="149"/>
      <c r="QSA11" s="149"/>
      <c r="QSB11" s="149"/>
      <c r="QSC11" s="149"/>
      <c r="QSD11" s="149"/>
      <c r="QSE11" s="149"/>
      <c r="QSF11" s="149"/>
      <c r="QSG11" s="149"/>
      <c r="QSH11" s="149"/>
      <c r="QSI11" s="149"/>
      <c r="QSJ11" s="149"/>
      <c r="QSK11" s="149"/>
      <c r="QSL11" s="149"/>
      <c r="QSM11" s="149"/>
      <c r="QSN11" s="149"/>
      <c r="QSO11" s="149"/>
      <c r="QSP11" s="149"/>
      <c r="QSQ11" s="149"/>
      <c r="QSR11" s="149"/>
      <c r="QSS11" s="149"/>
      <c r="QST11" s="149"/>
      <c r="QSU11" s="149"/>
      <c r="QSV11" s="149"/>
      <c r="QSW11" s="149"/>
      <c r="QSX11" s="149"/>
      <c r="QSY11" s="149"/>
      <c r="QSZ11" s="149"/>
      <c r="QTA11" s="149"/>
      <c r="QTB11" s="149"/>
      <c r="QTC11" s="149"/>
      <c r="QTD11" s="149"/>
      <c r="QTE11" s="149"/>
      <c r="QTF11" s="149"/>
      <c r="QTG11" s="149"/>
      <c r="QTH11" s="149"/>
      <c r="QTI11" s="149"/>
      <c r="QTJ11" s="149"/>
      <c r="QTK11" s="149"/>
      <c r="QTL11" s="149"/>
      <c r="QTM11" s="149"/>
      <c r="QTN11" s="149"/>
      <c r="QTO11" s="149"/>
      <c r="QTP11" s="149"/>
      <c r="QTQ11" s="149"/>
      <c r="QTR11" s="149"/>
      <c r="QTS11" s="149"/>
      <c r="QTT11" s="149"/>
      <c r="QTU11" s="149"/>
      <c r="QTV11" s="149"/>
      <c r="QTW11" s="149"/>
      <c r="QTX11" s="149"/>
      <c r="QTY11" s="149"/>
      <c r="QTZ11" s="149"/>
      <c r="QUA11" s="149"/>
      <c r="QUB11" s="149"/>
      <c r="QUC11" s="149"/>
      <c r="QUD11" s="149"/>
      <c r="QUE11" s="149"/>
      <c r="QUF11" s="149"/>
      <c r="QUG11" s="149"/>
      <c r="QUH11" s="149"/>
      <c r="QUI11" s="149"/>
      <c r="QUJ11" s="149"/>
      <c r="QUK11" s="149"/>
      <c r="QUL11" s="149"/>
      <c r="QUM11" s="149"/>
      <c r="QUN11" s="149"/>
      <c r="QUO11" s="149"/>
      <c r="QUP11" s="149"/>
      <c r="QUQ11" s="149"/>
      <c r="QUR11" s="149"/>
      <c r="QUS11" s="149"/>
      <c r="QUT11" s="149"/>
      <c r="QUU11" s="149"/>
      <c r="QUV11" s="149"/>
      <c r="QUW11" s="149"/>
      <c r="QUX11" s="149"/>
      <c r="QUY11" s="149"/>
      <c r="QUZ11" s="149"/>
      <c r="QVA11" s="149"/>
      <c r="QVB11" s="149"/>
      <c r="QVC11" s="149"/>
      <c r="QVD11" s="149"/>
      <c r="QVE11" s="149"/>
      <c r="QVF11" s="149"/>
      <c r="QVG11" s="149"/>
      <c r="QVH11" s="149"/>
      <c r="QVI11" s="149"/>
      <c r="QVJ11" s="149"/>
      <c r="QVK11" s="149"/>
      <c r="QVL11" s="149"/>
      <c r="QVM11" s="149"/>
      <c r="QVN11" s="149"/>
      <c r="QVO11" s="149"/>
      <c r="QVP11" s="149"/>
      <c r="QVQ11" s="149"/>
      <c r="QVR11" s="149"/>
      <c r="QVS11" s="149"/>
      <c r="QVT11" s="149"/>
      <c r="QVU11" s="149"/>
      <c r="QVV11" s="149"/>
      <c r="QVW11" s="149"/>
      <c r="QVX11" s="149"/>
      <c r="QVY11" s="149"/>
      <c r="QVZ11" s="149"/>
      <c r="QWA11" s="149"/>
      <c r="QWB11" s="149"/>
      <c r="QWC11" s="149"/>
      <c r="QWD11" s="149"/>
      <c r="QWE11" s="149"/>
      <c r="QWF11" s="149"/>
      <c r="QWG11" s="149"/>
      <c r="QWH11" s="149"/>
      <c r="QWI11" s="149"/>
      <c r="QWJ11" s="149"/>
      <c r="QWK11" s="149"/>
      <c r="QWL11" s="149"/>
      <c r="QWM11" s="149"/>
      <c r="QWN11" s="149"/>
      <c r="QWO11" s="149"/>
      <c r="QWP11" s="149"/>
      <c r="QWQ11" s="149"/>
      <c r="QWR11" s="149"/>
      <c r="QWS11" s="149"/>
      <c r="QWT11" s="149"/>
      <c r="QWU11" s="149"/>
      <c r="QWV11" s="149"/>
      <c r="QWW11" s="149"/>
      <c r="QWX11" s="149"/>
      <c r="QWY11" s="149"/>
      <c r="QWZ11" s="149"/>
      <c r="QXA11" s="149"/>
      <c r="QXB11" s="149"/>
      <c r="QXC11" s="149"/>
      <c r="QXD11" s="149"/>
      <c r="QXE11" s="149"/>
      <c r="QXF11" s="149"/>
      <c r="QXG11" s="149"/>
      <c r="QXH11" s="149"/>
      <c r="QXI11" s="149"/>
      <c r="QXJ11" s="149"/>
      <c r="QXK11" s="149"/>
      <c r="QXL11" s="149"/>
      <c r="QXM11" s="149"/>
      <c r="QXN11" s="149"/>
      <c r="QXO11" s="149"/>
      <c r="QXP11" s="149"/>
      <c r="QXQ11" s="149"/>
      <c r="QXR11" s="149"/>
      <c r="QXS11" s="149"/>
      <c r="QXT11" s="149"/>
      <c r="QXU11" s="149"/>
      <c r="QXV11" s="149"/>
      <c r="QXW11" s="149"/>
      <c r="QXX11" s="149"/>
      <c r="QXY11" s="149"/>
      <c r="QXZ11" s="149"/>
      <c r="QYA11" s="149"/>
      <c r="QYB11" s="149"/>
      <c r="QYC11" s="149"/>
      <c r="QYD11" s="149"/>
      <c r="QYE11" s="149"/>
      <c r="QYF11" s="149"/>
      <c r="QYG11" s="149"/>
      <c r="QYH11" s="149"/>
      <c r="QYI11" s="149"/>
      <c r="QYJ11" s="149"/>
      <c r="QYK11" s="149"/>
      <c r="QYL11" s="149"/>
      <c r="QYM11" s="149"/>
      <c r="QYN11" s="149"/>
      <c r="QYO11" s="149"/>
      <c r="QYP11" s="149"/>
      <c r="QYQ11" s="149"/>
      <c r="QYR11" s="149"/>
      <c r="QYS11" s="149"/>
      <c r="QYT11" s="149"/>
      <c r="QYU11" s="149"/>
      <c r="QYV11" s="149"/>
      <c r="QYW11" s="149"/>
      <c r="QYX11" s="149"/>
      <c r="QYY11" s="149"/>
      <c r="QYZ11" s="149"/>
      <c r="QZA11" s="149"/>
      <c r="QZB11" s="149"/>
      <c r="QZC11" s="149"/>
      <c r="QZD11" s="149"/>
      <c r="QZE11" s="149"/>
      <c r="QZF11" s="149"/>
      <c r="QZG11" s="149"/>
      <c r="QZH11" s="149"/>
      <c r="QZI11" s="149"/>
      <c r="QZJ11" s="149"/>
      <c r="QZK11" s="149"/>
      <c r="QZL11" s="149"/>
      <c r="QZM11" s="149"/>
      <c r="QZN11" s="149"/>
      <c r="QZO11" s="149"/>
      <c r="QZP11" s="149"/>
      <c r="QZQ11" s="149"/>
      <c r="QZR11" s="149"/>
      <c r="QZS11" s="149"/>
      <c r="QZT11" s="149"/>
      <c r="QZU11" s="149"/>
      <c r="QZV11" s="149"/>
      <c r="QZW11" s="149"/>
      <c r="QZX11" s="149"/>
      <c r="QZY11" s="149"/>
      <c r="QZZ11" s="149"/>
      <c r="RAA11" s="149"/>
      <c r="RAB11" s="149"/>
      <c r="RAC11" s="149"/>
      <c r="RAD11" s="149"/>
      <c r="RAE11" s="149"/>
      <c r="RAF11" s="149"/>
      <c r="RAG11" s="149"/>
      <c r="RAH11" s="149"/>
      <c r="RAI11" s="149"/>
      <c r="RAJ11" s="149"/>
      <c r="RAK11" s="149"/>
      <c r="RAL11" s="149"/>
      <c r="RAM11" s="149"/>
      <c r="RAN11" s="149"/>
      <c r="RAO11" s="149"/>
      <c r="RAP11" s="149"/>
      <c r="RAQ11" s="149"/>
      <c r="RAR11" s="149"/>
      <c r="RAS11" s="149"/>
      <c r="RAT11" s="149"/>
      <c r="RAU11" s="149"/>
      <c r="RAV11" s="149"/>
      <c r="RAW11" s="149"/>
      <c r="RAX11" s="149"/>
      <c r="RAY11" s="149"/>
      <c r="RAZ11" s="149"/>
      <c r="RBA11" s="149"/>
      <c r="RBB11" s="149"/>
      <c r="RBC11" s="149"/>
      <c r="RBD11" s="149"/>
      <c r="RBE11" s="149"/>
      <c r="RBF11" s="149"/>
      <c r="RBG11" s="149"/>
      <c r="RBH11" s="149"/>
      <c r="RBI11" s="149"/>
      <c r="RBJ11" s="149"/>
      <c r="RBK11" s="149"/>
      <c r="RBL11" s="149"/>
      <c r="RBM11" s="149"/>
      <c r="RBN11" s="149"/>
      <c r="RBO11" s="149"/>
      <c r="RBP11" s="149"/>
      <c r="RBQ11" s="149"/>
      <c r="RBR11" s="149"/>
      <c r="RBS11" s="149"/>
      <c r="RBT11" s="149"/>
      <c r="RBU11" s="149"/>
      <c r="RBV11" s="149"/>
      <c r="RBW11" s="149"/>
      <c r="RBX11" s="149"/>
      <c r="RBY11" s="149"/>
      <c r="RBZ11" s="149"/>
      <c r="RCA11" s="149"/>
      <c r="RCB11" s="149"/>
      <c r="RCC11" s="149"/>
      <c r="RCD11" s="149"/>
      <c r="RCE11" s="149"/>
      <c r="RCF11" s="149"/>
      <c r="RCG11" s="149"/>
      <c r="RCH11" s="149"/>
      <c r="RCI11" s="149"/>
      <c r="RCJ11" s="149"/>
      <c r="RCK11" s="149"/>
      <c r="RCL11" s="149"/>
      <c r="RCM11" s="149"/>
      <c r="RCN11" s="149"/>
      <c r="RCO11" s="149"/>
      <c r="RCP11" s="149"/>
      <c r="RCQ11" s="149"/>
      <c r="RCR11" s="149"/>
      <c r="RCS11" s="149"/>
      <c r="RCT11" s="149"/>
      <c r="RCU11" s="149"/>
      <c r="RCV11" s="149"/>
      <c r="RCW11" s="149"/>
      <c r="RCX11" s="149"/>
      <c r="RCY11" s="149"/>
      <c r="RCZ11" s="149"/>
      <c r="RDA11" s="149"/>
      <c r="RDB11" s="149"/>
      <c r="RDC11" s="149"/>
      <c r="RDD11" s="149"/>
      <c r="RDE11" s="149"/>
      <c r="RDF11" s="149"/>
      <c r="RDG11" s="149"/>
      <c r="RDH11" s="149"/>
      <c r="RDI11" s="149"/>
      <c r="RDJ11" s="149"/>
      <c r="RDK11" s="149"/>
      <c r="RDL11" s="149"/>
      <c r="RDM11" s="149"/>
      <c r="RDN11" s="149"/>
      <c r="RDO11" s="149"/>
      <c r="RDP11" s="149"/>
      <c r="RDQ11" s="149"/>
      <c r="RDR11" s="149"/>
      <c r="RDS11" s="149"/>
      <c r="RDT11" s="149"/>
      <c r="RDU11" s="149"/>
      <c r="RDV11" s="149"/>
      <c r="RDW11" s="149"/>
      <c r="RDX11" s="149"/>
      <c r="RDY11" s="149"/>
      <c r="RDZ11" s="149"/>
      <c r="REA11" s="149"/>
      <c r="REB11" s="149"/>
      <c r="REC11" s="149"/>
      <c r="RED11" s="149"/>
      <c r="REE11" s="149"/>
      <c r="REF11" s="149"/>
      <c r="REG11" s="149"/>
      <c r="REH11" s="149"/>
      <c r="REI11" s="149"/>
      <c r="REJ11" s="149"/>
      <c r="REK11" s="149"/>
      <c r="REL11" s="149"/>
      <c r="REM11" s="149"/>
      <c r="REN11" s="149"/>
      <c r="REO11" s="149"/>
      <c r="REP11" s="149"/>
      <c r="REQ11" s="149"/>
      <c r="RER11" s="149"/>
      <c r="RES11" s="149"/>
      <c r="RET11" s="149"/>
      <c r="REU11" s="149"/>
      <c r="REV11" s="149"/>
      <c r="REW11" s="149"/>
      <c r="REX11" s="149"/>
      <c r="REY11" s="149"/>
      <c r="REZ11" s="149"/>
      <c r="RFA11" s="149"/>
      <c r="RFB11" s="149"/>
      <c r="RFC11" s="149"/>
      <c r="RFD11" s="149"/>
      <c r="RFE11" s="149"/>
      <c r="RFF11" s="149"/>
      <c r="RFG11" s="149"/>
      <c r="RFH11" s="149"/>
      <c r="RFI11" s="149"/>
      <c r="RFJ11" s="149"/>
      <c r="RFK11" s="149"/>
      <c r="RFL11" s="149"/>
      <c r="RFM11" s="149"/>
      <c r="RFN11" s="149"/>
      <c r="RFO11" s="149"/>
      <c r="RFP11" s="149"/>
      <c r="RFQ11" s="149"/>
      <c r="RFR11" s="149"/>
      <c r="RFS11" s="149"/>
      <c r="RFT11" s="149"/>
      <c r="RFU11" s="149"/>
      <c r="RFV11" s="149"/>
      <c r="RFW11" s="149"/>
      <c r="RFX11" s="149"/>
      <c r="RFY11" s="149"/>
      <c r="RFZ11" s="149"/>
      <c r="RGA11" s="149"/>
      <c r="RGB11" s="149"/>
      <c r="RGC11" s="149"/>
      <c r="RGD11" s="149"/>
      <c r="RGE11" s="149"/>
      <c r="RGF11" s="149"/>
      <c r="RGG11" s="149"/>
      <c r="RGH11" s="149"/>
      <c r="RGI11" s="149"/>
      <c r="RGJ11" s="149"/>
      <c r="RGK11" s="149"/>
      <c r="RGL11" s="149"/>
      <c r="RGM11" s="149"/>
      <c r="RGN11" s="149"/>
      <c r="RGO11" s="149"/>
      <c r="RGP11" s="149"/>
      <c r="RGQ11" s="149"/>
      <c r="RGR11" s="149"/>
      <c r="RGS11" s="149"/>
      <c r="RGT11" s="149"/>
      <c r="RGU11" s="149"/>
      <c r="RGV11" s="149"/>
      <c r="RGW11" s="149"/>
      <c r="RGX11" s="149"/>
      <c r="RGY11" s="149"/>
      <c r="RGZ11" s="149"/>
      <c r="RHA11" s="149"/>
      <c r="RHB11" s="149"/>
      <c r="RHC11" s="149"/>
      <c r="RHD11" s="149"/>
      <c r="RHE11" s="149"/>
      <c r="RHF11" s="149"/>
      <c r="RHG11" s="149"/>
      <c r="RHH11" s="149"/>
      <c r="RHI11" s="149"/>
      <c r="RHJ11" s="149"/>
      <c r="RHK11" s="149"/>
      <c r="RHL11" s="149"/>
      <c r="RHM11" s="149"/>
      <c r="RHN11" s="149"/>
      <c r="RHO11" s="149"/>
      <c r="RHP11" s="149"/>
      <c r="RHQ11" s="149"/>
      <c r="RHR11" s="149"/>
      <c r="RHS11" s="149"/>
      <c r="RHT11" s="149"/>
      <c r="RHU11" s="149"/>
      <c r="RHV11" s="149"/>
      <c r="RHW11" s="149"/>
      <c r="RHX11" s="149"/>
      <c r="RHY11" s="149"/>
      <c r="RHZ11" s="149"/>
      <c r="RIA11" s="149"/>
      <c r="RIB11" s="149"/>
      <c r="RIC11" s="149"/>
      <c r="RID11" s="149"/>
      <c r="RIE11" s="149"/>
      <c r="RIF11" s="149"/>
      <c r="RIG11" s="149"/>
      <c r="RIH11" s="149"/>
      <c r="RII11" s="149"/>
      <c r="RIJ11" s="149"/>
      <c r="RIK11" s="149"/>
      <c r="RIL11" s="149"/>
      <c r="RIM11" s="149"/>
      <c r="RIN11" s="149"/>
      <c r="RIO11" s="149"/>
      <c r="RIP11" s="149"/>
      <c r="RIQ11" s="149"/>
      <c r="RIR11" s="149"/>
      <c r="RIS11" s="149"/>
      <c r="RIT11" s="149"/>
      <c r="RIU11" s="149"/>
      <c r="RIV11" s="149"/>
      <c r="RIW11" s="149"/>
      <c r="RIX11" s="149"/>
      <c r="RIY11" s="149"/>
      <c r="RIZ11" s="149"/>
      <c r="RJA11" s="149"/>
      <c r="RJB11" s="149"/>
      <c r="RJC11" s="149"/>
      <c r="RJD11" s="149"/>
      <c r="RJE11" s="149"/>
      <c r="RJF11" s="149"/>
      <c r="RJG11" s="149"/>
      <c r="RJH11" s="149"/>
      <c r="RJI11" s="149"/>
      <c r="RJJ11" s="149"/>
      <c r="RJK11" s="149"/>
      <c r="RJL11" s="149"/>
      <c r="RJM11" s="149"/>
      <c r="RJN11" s="149"/>
      <c r="RJO11" s="149"/>
      <c r="RJP11" s="149"/>
      <c r="RJQ11" s="149"/>
      <c r="RJR11" s="149"/>
      <c r="RJS11" s="149"/>
      <c r="RJT11" s="149"/>
      <c r="RJU11" s="149"/>
      <c r="RJV11" s="149"/>
      <c r="RJW11" s="149"/>
      <c r="RJX11" s="149"/>
      <c r="RJY11" s="149"/>
      <c r="RJZ11" s="149"/>
      <c r="RKA11" s="149"/>
      <c r="RKB11" s="149"/>
      <c r="RKC11" s="149"/>
      <c r="RKD11" s="149"/>
      <c r="RKE11" s="149"/>
      <c r="RKF11" s="149"/>
      <c r="RKG11" s="149"/>
      <c r="RKH11" s="149"/>
      <c r="RKI11" s="149"/>
      <c r="RKJ11" s="149"/>
      <c r="RKK11" s="149"/>
      <c r="RKL11" s="149"/>
      <c r="RKM11" s="149"/>
      <c r="RKN11" s="149"/>
      <c r="RKO11" s="149"/>
      <c r="RKP11" s="149"/>
      <c r="RKQ11" s="149"/>
      <c r="RKR11" s="149"/>
      <c r="RKS11" s="149"/>
      <c r="RKT11" s="149"/>
      <c r="RKU11" s="149"/>
      <c r="RKV11" s="149"/>
      <c r="RKW11" s="149"/>
      <c r="RKX11" s="149"/>
      <c r="RKY11" s="149"/>
      <c r="RKZ11" s="149"/>
      <c r="RLA11" s="149"/>
      <c r="RLB11" s="149"/>
      <c r="RLC11" s="149"/>
      <c r="RLD11" s="149"/>
      <c r="RLE11" s="149"/>
      <c r="RLF11" s="149"/>
      <c r="RLG11" s="149"/>
      <c r="RLH11" s="149"/>
      <c r="RLI11" s="149"/>
      <c r="RLJ11" s="149"/>
      <c r="RLK11" s="149"/>
      <c r="RLL11" s="149"/>
      <c r="RLM11" s="149"/>
      <c r="RLN11" s="149"/>
      <c r="RLO11" s="149"/>
      <c r="RLP11" s="149"/>
      <c r="RLQ11" s="149"/>
      <c r="RLR11" s="149"/>
      <c r="RLS11" s="149"/>
      <c r="RLT11" s="149"/>
      <c r="RLU11" s="149"/>
      <c r="RLV11" s="149"/>
      <c r="RLW11" s="149"/>
      <c r="RLX11" s="149"/>
      <c r="RLY11" s="149"/>
      <c r="RLZ11" s="149"/>
      <c r="RMA11" s="149"/>
      <c r="RMB11" s="149"/>
      <c r="RMC11" s="149"/>
      <c r="RMD11" s="149"/>
      <c r="RME11" s="149"/>
      <c r="RMF11" s="149"/>
      <c r="RMG11" s="149"/>
      <c r="RMH11" s="149"/>
      <c r="RMI11" s="149"/>
      <c r="RMJ11" s="149"/>
      <c r="RMK11" s="149"/>
      <c r="RML11" s="149"/>
      <c r="RMM11" s="149"/>
      <c r="RMN11" s="149"/>
      <c r="RMO11" s="149"/>
      <c r="RMP11" s="149"/>
      <c r="RMQ11" s="149"/>
      <c r="RMR11" s="149"/>
      <c r="RMS11" s="149"/>
      <c r="RMT11" s="149"/>
      <c r="RMU11" s="149"/>
      <c r="RMV11" s="149"/>
      <c r="RMW11" s="149"/>
      <c r="RMX11" s="149"/>
      <c r="RMY11" s="149"/>
      <c r="RMZ11" s="149"/>
      <c r="RNA11" s="149"/>
      <c r="RNB11" s="149"/>
      <c r="RNC11" s="149"/>
      <c r="RND11" s="149"/>
      <c r="RNE11" s="149"/>
      <c r="RNF11" s="149"/>
      <c r="RNG11" s="149"/>
      <c r="RNH11" s="149"/>
      <c r="RNI11" s="149"/>
      <c r="RNJ11" s="149"/>
      <c r="RNK11" s="149"/>
      <c r="RNL11" s="149"/>
      <c r="RNM11" s="149"/>
      <c r="RNN11" s="149"/>
      <c r="RNO11" s="149"/>
      <c r="RNP11" s="149"/>
      <c r="RNQ11" s="149"/>
      <c r="RNR11" s="149"/>
      <c r="RNS11" s="149"/>
      <c r="RNT11" s="149"/>
      <c r="RNU11" s="149"/>
      <c r="RNV11" s="149"/>
      <c r="RNW11" s="149"/>
      <c r="RNX11" s="149"/>
      <c r="RNY11" s="149"/>
      <c r="RNZ11" s="149"/>
      <c r="ROA11" s="149"/>
      <c r="ROB11" s="149"/>
      <c r="ROC11" s="149"/>
      <c r="ROD11" s="149"/>
      <c r="ROE11" s="149"/>
      <c r="ROF11" s="149"/>
      <c r="ROG11" s="149"/>
      <c r="ROH11" s="149"/>
      <c r="ROI11" s="149"/>
      <c r="ROJ11" s="149"/>
      <c r="ROK11" s="149"/>
      <c r="ROL11" s="149"/>
      <c r="ROM11" s="149"/>
      <c r="RON11" s="149"/>
      <c r="ROO11" s="149"/>
      <c r="ROP11" s="149"/>
      <c r="ROQ11" s="149"/>
      <c r="ROR11" s="149"/>
      <c r="ROS11" s="149"/>
      <c r="ROT11" s="149"/>
      <c r="ROU11" s="149"/>
      <c r="ROV11" s="149"/>
      <c r="ROW11" s="149"/>
      <c r="ROX11" s="149"/>
      <c r="ROY11" s="149"/>
      <c r="ROZ11" s="149"/>
      <c r="RPA11" s="149"/>
      <c r="RPB11" s="149"/>
      <c r="RPC11" s="149"/>
      <c r="RPD11" s="149"/>
      <c r="RPE11" s="149"/>
      <c r="RPF11" s="149"/>
      <c r="RPG11" s="149"/>
      <c r="RPH11" s="149"/>
      <c r="RPI11" s="149"/>
      <c r="RPJ11" s="149"/>
      <c r="RPK11" s="149"/>
      <c r="RPL11" s="149"/>
      <c r="RPM11" s="149"/>
      <c r="RPN11" s="149"/>
      <c r="RPO11" s="149"/>
      <c r="RPP11" s="149"/>
      <c r="RPQ11" s="149"/>
      <c r="RPR11" s="149"/>
      <c r="RPS11" s="149"/>
      <c r="RPT11" s="149"/>
      <c r="RPU11" s="149"/>
      <c r="RPV11" s="149"/>
      <c r="RPW11" s="149"/>
      <c r="RPX11" s="149"/>
      <c r="RPY11" s="149"/>
      <c r="RPZ11" s="149"/>
      <c r="RQA11" s="149"/>
      <c r="RQB11" s="149"/>
      <c r="RQC11" s="149"/>
      <c r="RQD11" s="149"/>
      <c r="RQE11" s="149"/>
      <c r="RQF11" s="149"/>
      <c r="RQG11" s="149"/>
      <c r="RQH11" s="149"/>
      <c r="RQI11" s="149"/>
      <c r="RQJ11" s="149"/>
      <c r="RQK11" s="149"/>
      <c r="RQL11" s="149"/>
      <c r="RQM11" s="149"/>
      <c r="RQN11" s="149"/>
      <c r="RQO11" s="149"/>
      <c r="RQP11" s="149"/>
      <c r="RQQ11" s="149"/>
      <c r="RQR11" s="149"/>
      <c r="RQS11" s="149"/>
      <c r="RQT11" s="149"/>
      <c r="RQU11" s="149"/>
      <c r="RQV11" s="149"/>
      <c r="RQW11" s="149"/>
      <c r="RQX11" s="149"/>
      <c r="RQY11" s="149"/>
      <c r="RQZ11" s="149"/>
      <c r="RRA11" s="149"/>
      <c r="RRB11" s="149"/>
      <c r="RRC11" s="149"/>
      <c r="RRD11" s="149"/>
      <c r="RRE11" s="149"/>
      <c r="RRF11" s="149"/>
      <c r="RRG11" s="149"/>
      <c r="RRH11" s="149"/>
      <c r="RRI11" s="149"/>
      <c r="RRJ11" s="149"/>
      <c r="RRK11" s="149"/>
      <c r="RRL11" s="149"/>
      <c r="RRM11" s="149"/>
      <c r="RRN11" s="149"/>
      <c r="RRO11" s="149"/>
      <c r="RRP11" s="149"/>
      <c r="RRQ11" s="149"/>
      <c r="RRR11" s="149"/>
      <c r="RRS11" s="149"/>
      <c r="RRT11" s="149"/>
      <c r="RRU11" s="149"/>
      <c r="RRV11" s="149"/>
      <c r="RRW11" s="149"/>
      <c r="RRX11" s="149"/>
      <c r="RRY11" s="149"/>
      <c r="RRZ11" s="149"/>
      <c r="RSA11" s="149"/>
      <c r="RSB11" s="149"/>
      <c r="RSC11" s="149"/>
      <c r="RSD11" s="149"/>
      <c r="RSE11" s="149"/>
      <c r="RSF11" s="149"/>
      <c r="RSG11" s="149"/>
      <c r="RSH11" s="149"/>
      <c r="RSI11" s="149"/>
      <c r="RSJ11" s="149"/>
      <c r="RSK11" s="149"/>
      <c r="RSL11" s="149"/>
      <c r="RSM11" s="149"/>
      <c r="RSN11" s="149"/>
      <c r="RSO11" s="149"/>
      <c r="RSP11" s="149"/>
      <c r="RSQ11" s="149"/>
      <c r="RSR11" s="149"/>
      <c r="RSS11" s="149"/>
      <c r="RST11" s="149"/>
      <c r="RSU11" s="149"/>
      <c r="RSV11" s="149"/>
      <c r="RSW11" s="149"/>
      <c r="RSX11" s="149"/>
      <c r="RSY11" s="149"/>
      <c r="RSZ11" s="149"/>
      <c r="RTA11" s="149"/>
      <c r="RTB11" s="149"/>
      <c r="RTC11" s="149"/>
      <c r="RTD11" s="149"/>
      <c r="RTE11" s="149"/>
      <c r="RTF11" s="149"/>
      <c r="RTG11" s="149"/>
      <c r="RTH11" s="149"/>
      <c r="RTI11" s="149"/>
      <c r="RTJ11" s="149"/>
      <c r="RTK11" s="149"/>
      <c r="RTL11" s="149"/>
      <c r="RTM11" s="149"/>
      <c r="RTN11" s="149"/>
      <c r="RTO11" s="149"/>
      <c r="RTP11" s="149"/>
      <c r="RTQ11" s="149"/>
      <c r="RTR11" s="149"/>
      <c r="RTS11" s="149"/>
      <c r="RTT11" s="149"/>
      <c r="RTU11" s="149"/>
      <c r="RTV11" s="149"/>
      <c r="RTW11" s="149"/>
      <c r="RTX11" s="149"/>
      <c r="RTY11" s="149"/>
      <c r="RTZ11" s="149"/>
      <c r="RUA11" s="149"/>
      <c r="RUB11" s="149"/>
      <c r="RUC11" s="149"/>
      <c r="RUD11" s="149"/>
      <c r="RUE11" s="149"/>
      <c r="RUF11" s="149"/>
      <c r="RUG11" s="149"/>
      <c r="RUH11" s="149"/>
      <c r="RUI11" s="149"/>
      <c r="RUJ11" s="149"/>
      <c r="RUK11" s="149"/>
      <c r="RUL11" s="149"/>
      <c r="RUM11" s="149"/>
      <c r="RUN11" s="149"/>
      <c r="RUO11" s="149"/>
      <c r="RUP11" s="149"/>
      <c r="RUQ11" s="149"/>
      <c r="RUR11" s="149"/>
      <c r="RUS11" s="149"/>
      <c r="RUT11" s="149"/>
      <c r="RUU11" s="149"/>
      <c r="RUV11" s="149"/>
      <c r="RUW11" s="149"/>
      <c r="RUX11" s="149"/>
      <c r="RUY11" s="149"/>
      <c r="RUZ11" s="149"/>
      <c r="RVA11" s="149"/>
      <c r="RVB11" s="149"/>
      <c r="RVC11" s="149"/>
      <c r="RVD11" s="149"/>
      <c r="RVE11" s="149"/>
      <c r="RVF11" s="149"/>
      <c r="RVG11" s="149"/>
      <c r="RVH11" s="149"/>
      <c r="RVI11" s="149"/>
      <c r="RVJ11" s="149"/>
      <c r="RVK11" s="149"/>
      <c r="RVL11" s="149"/>
      <c r="RVM11" s="149"/>
      <c r="RVN11" s="149"/>
      <c r="RVO11" s="149"/>
      <c r="RVP11" s="149"/>
      <c r="RVQ11" s="149"/>
      <c r="RVR11" s="149"/>
      <c r="RVS11" s="149"/>
      <c r="RVT11" s="149"/>
      <c r="RVU11" s="149"/>
      <c r="RVV11" s="149"/>
      <c r="RVW11" s="149"/>
      <c r="RVX11" s="149"/>
      <c r="RVY11" s="149"/>
      <c r="RVZ11" s="149"/>
      <c r="RWA11" s="149"/>
      <c r="RWB11" s="149"/>
      <c r="RWC11" s="149"/>
      <c r="RWD11" s="149"/>
      <c r="RWE11" s="149"/>
      <c r="RWF11" s="149"/>
      <c r="RWG11" s="149"/>
      <c r="RWH11" s="149"/>
      <c r="RWI11" s="149"/>
      <c r="RWJ11" s="149"/>
      <c r="RWK11" s="149"/>
      <c r="RWL11" s="149"/>
      <c r="RWM11" s="149"/>
      <c r="RWN11" s="149"/>
      <c r="RWO11" s="149"/>
      <c r="RWP11" s="149"/>
      <c r="RWQ11" s="149"/>
      <c r="RWR11" s="149"/>
      <c r="RWS11" s="149"/>
      <c r="RWT11" s="149"/>
      <c r="RWU11" s="149"/>
      <c r="RWV11" s="149"/>
      <c r="RWW11" s="149"/>
      <c r="RWX11" s="149"/>
      <c r="RWY11" s="149"/>
      <c r="RWZ11" s="149"/>
      <c r="RXA11" s="149"/>
      <c r="RXB11" s="149"/>
      <c r="RXC11" s="149"/>
      <c r="RXD11" s="149"/>
      <c r="RXE11" s="149"/>
      <c r="RXF11" s="149"/>
      <c r="RXG11" s="149"/>
      <c r="RXH11" s="149"/>
      <c r="RXI11" s="149"/>
      <c r="RXJ11" s="149"/>
      <c r="RXK11" s="149"/>
      <c r="RXL11" s="149"/>
      <c r="RXM11" s="149"/>
      <c r="RXN11" s="149"/>
      <c r="RXO11" s="149"/>
      <c r="RXP11" s="149"/>
      <c r="RXQ11" s="149"/>
      <c r="RXR11" s="149"/>
      <c r="RXS11" s="149"/>
      <c r="RXT11" s="149"/>
      <c r="RXU11" s="149"/>
      <c r="RXV11" s="149"/>
      <c r="RXW11" s="149"/>
      <c r="RXX11" s="149"/>
      <c r="RXY11" s="149"/>
      <c r="RXZ11" s="149"/>
      <c r="RYA11" s="149"/>
      <c r="RYB11" s="149"/>
      <c r="RYC11" s="149"/>
      <c r="RYD11" s="149"/>
      <c r="RYE11" s="149"/>
      <c r="RYF11" s="149"/>
      <c r="RYG11" s="149"/>
      <c r="RYH11" s="149"/>
      <c r="RYI11" s="149"/>
      <c r="RYJ11" s="149"/>
      <c r="RYK11" s="149"/>
      <c r="RYL11" s="149"/>
      <c r="RYM11" s="149"/>
      <c r="RYN11" s="149"/>
      <c r="RYO11" s="149"/>
      <c r="RYP11" s="149"/>
      <c r="RYQ11" s="149"/>
      <c r="RYR11" s="149"/>
      <c r="RYS11" s="149"/>
      <c r="RYT11" s="149"/>
      <c r="RYU11" s="149"/>
      <c r="RYV11" s="149"/>
      <c r="RYW11" s="149"/>
      <c r="RYX11" s="149"/>
      <c r="RYY11" s="149"/>
      <c r="RYZ11" s="149"/>
      <c r="RZA11" s="149"/>
      <c r="RZB11" s="149"/>
      <c r="RZC11" s="149"/>
      <c r="RZD11" s="149"/>
      <c r="RZE11" s="149"/>
      <c r="RZF11" s="149"/>
      <c r="RZG11" s="149"/>
      <c r="RZH11" s="149"/>
      <c r="RZI11" s="149"/>
      <c r="RZJ11" s="149"/>
      <c r="RZK11" s="149"/>
      <c r="RZL11" s="149"/>
      <c r="RZM11" s="149"/>
      <c r="RZN11" s="149"/>
      <c r="RZO11" s="149"/>
      <c r="RZP11" s="149"/>
      <c r="RZQ11" s="149"/>
      <c r="RZR11" s="149"/>
      <c r="RZS11" s="149"/>
      <c r="RZT11" s="149"/>
      <c r="RZU11" s="149"/>
      <c r="RZV11" s="149"/>
      <c r="RZW11" s="149"/>
      <c r="RZX11" s="149"/>
      <c r="RZY11" s="149"/>
      <c r="RZZ11" s="149"/>
      <c r="SAA11" s="149"/>
      <c r="SAB11" s="149"/>
      <c r="SAC11" s="149"/>
      <c r="SAD11" s="149"/>
      <c r="SAE11" s="149"/>
      <c r="SAF11" s="149"/>
      <c r="SAG11" s="149"/>
      <c r="SAH11" s="149"/>
      <c r="SAI11" s="149"/>
      <c r="SAJ11" s="149"/>
      <c r="SAK11" s="149"/>
      <c r="SAL11" s="149"/>
      <c r="SAM11" s="149"/>
      <c r="SAN11" s="149"/>
      <c r="SAO11" s="149"/>
      <c r="SAP11" s="149"/>
      <c r="SAQ11" s="149"/>
      <c r="SAR11" s="149"/>
      <c r="SAS11" s="149"/>
      <c r="SAT11" s="149"/>
      <c r="SAU11" s="149"/>
      <c r="SAV11" s="149"/>
      <c r="SAW11" s="149"/>
      <c r="SAX11" s="149"/>
      <c r="SAY11" s="149"/>
      <c r="SAZ11" s="149"/>
      <c r="SBA11" s="149"/>
      <c r="SBB11" s="149"/>
      <c r="SBC11" s="149"/>
      <c r="SBD11" s="149"/>
      <c r="SBE11" s="149"/>
      <c r="SBF11" s="149"/>
      <c r="SBG11" s="149"/>
      <c r="SBH11" s="149"/>
      <c r="SBI11" s="149"/>
      <c r="SBJ11" s="149"/>
      <c r="SBK11" s="149"/>
      <c r="SBL11" s="149"/>
      <c r="SBM11" s="149"/>
      <c r="SBN11" s="149"/>
      <c r="SBO11" s="149"/>
      <c r="SBP11" s="149"/>
      <c r="SBQ11" s="149"/>
      <c r="SBR11" s="149"/>
      <c r="SBS11" s="149"/>
      <c r="SBT11" s="149"/>
      <c r="SBU11" s="149"/>
      <c r="SBV11" s="149"/>
      <c r="SBW11" s="149"/>
      <c r="SBX11" s="149"/>
      <c r="SBY11" s="149"/>
      <c r="SBZ11" s="149"/>
      <c r="SCA11" s="149"/>
      <c r="SCB11" s="149"/>
      <c r="SCC11" s="149"/>
      <c r="SCD11" s="149"/>
      <c r="SCE11" s="149"/>
      <c r="SCF11" s="149"/>
      <c r="SCG11" s="149"/>
      <c r="SCH11" s="149"/>
      <c r="SCI11" s="149"/>
      <c r="SCJ11" s="149"/>
      <c r="SCK11" s="149"/>
      <c r="SCL11" s="149"/>
      <c r="SCM11" s="149"/>
      <c r="SCN11" s="149"/>
      <c r="SCO11" s="149"/>
      <c r="SCP11" s="149"/>
      <c r="SCQ11" s="149"/>
      <c r="SCR11" s="149"/>
      <c r="SCS11" s="149"/>
      <c r="SCT11" s="149"/>
      <c r="SCU11" s="149"/>
      <c r="SCV11" s="149"/>
      <c r="SCW11" s="149"/>
      <c r="SCX11" s="149"/>
      <c r="SCY11" s="149"/>
      <c r="SCZ11" s="149"/>
      <c r="SDA11" s="149"/>
      <c r="SDB11" s="149"/>
      <c r="SDC11" s="149"/>
      <c r="SDD11" s="149"/>
      <c r="SDE11" s="149"/>
      <c r="SDF11" s="149"/>
      <c r="SDG11" s="149"/>
      <c r="SDH11" s="149"/>
      <c r="SDI11" s="149"/>
      <c r="SDJ11" s="149"/>
      <c r="SDK11" s="149"/>
      <c r="SDL11" s="149"/>
      <c r="SDM11" s="149"/>
      <c r="SDN11" s="149"/>
      <c r="SDO11" s="149"/>
      <c r="SDP11" s="149"/>
      <c r="SDQ11" s="149"/>
      <c r="SDR11" s="149"/>
      <c r="SDS11" s="149"/>
      <c r="SDT11" s="149"/>
      <c r="SDU11" s="149"/>
      <c r="SDV11" s="149"/>
      <c r="SDW11" s="149"/>
      <c r="SDX11" s="149"/>
      <c r="SDY11" s="149"/>
      <c r="SDZ11" s="149"/>
      <c r="SEA11" s="149"/>
      <c r="SEB11" s="149"/>
      <c r="SEC11" s="149"/>
      <c r="SED11" s="149"/>
      <c r="SEE11" s="149"/>
      <c r="SEF11" s="149"/>
      <c r="SEG11" s="149"/>
      <c r="SEH11" s="149"/>
      <c r="SEI11" s="149"/>
      <c r="SEJ11" s="149"/>
      <c r="SEK11" s="149"/>
      <c r="SEL11" s="149"/>
      <c r="SEM11" s="149"/>
      <c r="SEN11" s="149"/>
      <c r="SEO11" s="149"/>
      <c r="SEP11" s="149"/>
      <c r="SEQ11" s="149"/>
      <c r="SER11" s="149"/>
      <c r="SES11" s="149"/>
      <c r="SET11" s="149"/>
      <c r="SEU11" s="149"/>
      <c r="SEV11" s="149"/>
      <c r="SEW11" s="149"/>
      <c r="SEX11" s="149"/>
      <c r="SEY11" s="149"/>
      <c r="SEZ11" s="149"/>
      <c r="SFA11" s="149"/>
      <c r="SFB11" s="149"/>
      <c r="SFC11" s="149"/>
      <c r="SFD11" s="149"/>
      <c r="SFE11" s="149"/>
      <c r="SFF11" s="149"/>
      <c r="SFG11" s="149"/>
      <c r="SFH11" s="149"/>
      <c r="SFI11" s="149"/>
      <c r="SFJ11" s="149"/>
      <c r="SFK11" s="149"/>
      <c r="SFL11" s="149"/>
      <c r="SFM11" s="149"/>
      <c r="SFN11" s="149"/>
      <c r="SFO11" s="149"/>
      <c r="SFP11" s="149"/>
      <c r="SFQ11" s="149"/>
      <c r="SFR11" s="149"/>
      <c r="SFS11" s="149"/>
      <c r="SFT11" s="149"/>
      <c r="SFU11" s="149"/>
      <c r="SFV11" s="149"/>
      <c r="SFW11" s="149"/>
      <c r="SFX11" s="149"/>
      <c r="SFY11" s="149"/>
      <c r="SFZ11" s="149"/>
      <c r="SGA11" s="149"/>
      <c r="SGB11" s="149"/>
      <c r="SGC11" s="149"/>
      <c r="SGD11" s="149"/>
      <c r="SGE11" s="149"/>
      <c r="SGF11" s="149"/>
      <c r="SGG11" s="149"/>
      <c r="SGH11" s="149"/>
      <c r="SGI11" s="149"/>
      <c r="SGJ11" s="149"/>
      <c r="SGK11" s="149"/>
      <c r="SGL11" s="149"/>
      <c r="SGM11" s="149"/>
      <c r="SGN11" s="149"/>
      <c r="SGO11" s="149"/>
      <c r="SGP11" s="149"/>
      <c r="SGQ11" s="149"/>
      <c r="SGR11" s="149"/>
      <c r="SGS11" s="149"/>
      <c r="SGT11" s="149"/>
      <c r="SGU11" s="149"/>
      <c r="SGV11" s="149"/>
      <c r="SGW11" s="149"/>
      <c r="SGX11" s="149"/>
      <c r="SGY11" s="149"/>
      <c r="SGZ11" s="149"/>
      <c r="SHA11" s="149"/>
      <c r="SHB11" s="149"/>
      <c r="SHC11" s="149"/>
      <c r="SHD11" s="149"/>
      <c r="SHE11" s="149"/>
      <c r="SHF11" s="149"/>
      <c r="SHG11" s="149"/>
      <c r="SHH11" s="149"/>
      <c r="SHI11" s="149"/>
      <c r="SHJ11" s="149"/>
      <c r="SHK11" s="149"/>
      <c r="SHL11" s="149"/>
      <c r="SHM11" s="149"/>
      <c r="SHN11" s="149"/>
      <c r="SHO11" s="149"/>
      <c r="SHP11" s="149"/>
      <c r="SHQ11" s="149"/>
      <c r="SHR11" s="149"/>
      <c r="SHS11" s="149"/>
      <c r="SHT11" s="149"/>
      <c r="SHU11" s="149"/>
      <c r="SHV11" s="149"/>
      <c r="SHW11" s="149"/>
      <c r="SHX11" s="149"/>
      <c r="SHY11" s="149"/>
      <c r="SHZ11" s="149"/>
      <c r="SIA11" s="149"/>
      <c r="SIB11" s="149"/>
      <c r="SIC11" s="149"/>
      <c r="SID11" s="149"/>
      <c r="SIE11" s="149"/>
      <c r="SIF11" s="149"/>
      <c r="SIG11" s="149"/>
      <c r="SIH11" s="149"/>
      <c r="SII11" s="149"/>
      <c r="SIJ11" s="149"/>
      <c r="SIK11" s="149"/>
      <c r="SIL11" s="149"/>
      <c r="SIM11" s="149"/>
      <c r="SIN11" s="149"/>
      <c r="SIO11" s="149"/>
      <c r="SIP11" s="149"/>
      <c r="SIQ11" s="149"/>
      <c r="SIR11" s="149"/>
      <c r="SIS11" s="149"/>
      <c r="SIT11" s="149"/>
      <c r="SIU11" s="149"/>
      <c r="SIV11" s="149"/>
      <c r="SIW11" s="149"/>
      <c r="SIX11" s="149"/>
      <c r="SIY11" s="149"/>
      <c r="SIZ11" s="149"/>
      <c r="SJA11" s="149"/>
      <c r="SJB11" s="149"/>
      <c r="SJC11" s="149"/>
      <c r="SJD11" s="149"/>
      <c r="SJE11" s="149"/>
      <c r="SJF11" s="149"/>
      <c r="SJG11" s="149"/>
      <c r="SJH11" s="149"/>
      <c r="SJI11" s="149"/>
      <c r="SJJ11" s="149"/>
      <c r="SJK11" s="149"/>
      <c r="SJL11" s="149"/>
      <c r="SJM11" s="149"/>
      <c r="SJN11" s="149"/>
      <c r="SJO11" s="149"/>
      <c r="SJP11" s="149"/>
      <c r="SJQ11" s="149"/>
      <c r="SJR11" s="149"/>
      <c r="SJS11" s="149"/>
      <c r="SJT11" s="149"/>
      <c r="SJU11" s="149"/>
      <c r="SJV11" s="149"/>
      <c r="SJW11" s="149"/>
      <c r="SJX11" s="149"/>
      <c r="SJY11" s="149"/>
      <c r="SJZ11" s="149"/>
      <c r="SKA11" s="149"/>
      <c r="SKB11" s="149"/>
      <c r="SKC11" s="149"/>
      <c r="SKD11" s="149"/>
      <c r="SKE11" s="149"/>
      <c r="SKF11" s="149"/>
      <c r="SKG11" s="149"/>
      <c r="SKH11" s="149"/>
      <c r="SKI11" s="149"/>
      <c r="SKJ11" s="149"/>
      <c r="SKK11" s="149"/>
      <c r="SKL11" s="149"/>
      <c r="SKM11" s="149"/>
      <c r="SKN11" s="149"/>
      <c r="SKO11" s="149"/>
      <c r="SKP11" s="149"/>
      <c r="SKQ11" s="149"/>
      <c r="SKR11" s="149"/>
      <c r="SKS11" s="149"/>
      <c r="SKT11" s="149"/>
      <c r="SKU11" s="149"/>
      <c r="SKV11" s="149"/>
      <c r="SKW11" s="149"/>
      <c r="SKX11" s="149"/>
      <c r="SKY11" s="149"/>
      <c r="SKZ11" s="149"/>
      <c r="SLA11" s="149"/>
      <c r="SLB11" s="149"/>
      <c r="SLC11" s="149"/>
      <c r="SLD11" s="149"/>
      <c r="SLE11" s="149"/>
      <c r="SLF11" s="149"/>
      <c r="SLG11" s="149"/>
      <c r="SLH11" s="149"/>
      <c r="SLI11" s="149"/>
      <c r="SLJ11" s="149"/>
      <c r="SLK11" s="149"/>
      <c r="SLL11" s="149"/>
      <c r="SLM11" s="149"/>
      <c r="SLN11" s="149"/>
      <c r="SLO11" s="149"/>
      <c r="SLP11" s="149"/>
      <c r="SLQ11" s="149"/>
      <c r="SLR11" s="149"/>
      <c r="SLS11" s="149"/>
      <c r="SLT11" s="149"/>
      <c r="SLU11" s="149"/>
      <c r="SLV11" s="149"/>
      <c r="SLW11" s="149"/>
      <c r="SLX11" s="149"/>
      <c r="SLY11" s="149"/>
      <c r="SLZ11" s="149"/>
      <c r="SMA11" s="149"/>
      <c r="SMB11" s="149"/>
      <c r="SMC11" s="149"/>
      <c r="SMD11" s="149"/>
      <c r="SME11" s="149"/>
      <c r="SMF11" s="149"/>
      <c r="SMG11" s="149"/>
      <c r="SMH11" s="149"/>
      <c r="SMI11" s="149"/>
      <c r="SMJ11" s="149"/>
      <c r="SMK11" s="149"/>
      <c r="SML11" s="149"/>
      <c r="SMM11" s="149"/>
      <c r="SMN11" s="149"/>
      <c r="SMO11" s="149"/>
      <c r="SMP11" s="149"/>
      <c r="SMQ11" s="149"/>
      <c r="SMR11" s="149"/>
      <c r="SMS11" s="149"/>
      <c r="SMT11" s="149"/>
      <c r="SMU11" s="149"/>
      <c r="SMV11" s="149"/>
      <c r="SMW11" s="149"/>
      <c r="SMX11" s="149"/>
      <c r="SMY11" s="149"/>
      <c r="SMZ11" s="149"/>
      <c r="SNA11" s="149"/>
      <c r="SNB11" s="149"/>
      <c r="SNC11" s="149"/>
      <c r="SND11" s="149"/>
      <c r="SNE11" s="149"/>
      <c r="SNF11" s="149"/>
      <c r="SNG11" s="149"/>
      <c r="SNH11" s="149"/>
      <c r="SNI11" s="149"/>
      <c r="SNJ11" s="149"/>
      <c r="SNK11" s="149"/>
      <c r="SNL11" s="149"/>
      <c r="SNM11" s="149"/>
      <c r="SNN11" s="149"/>
      <c r="SNO11" s="149"/>
      <c r="SNP11" s="149"/>
      <c r="SNQ11" s="149"/>
      <c r="SNR11" s="149"/>
      <c r="SNS11" s="149"/>
      <c r="SNT11" s="149"/>
      <c r="SNU11" s="149"/>
      <c r="SNV11" s="149"/>
      <c r="SNW11" s="149"/>
      <c r="SNX11" s="149"/>
      <c r="SNY11" s="149"/>
      <c r="SNZ11" s="149"/>
      <c r="SOA11" s="149"/>
      <c r="SOB11" s="149"/>
      <c r="SOC11" s="149"/>
      <c r="SOD11" s="149"/>
      <c r="SOE11" s="149"/>
      <c r="SOF11" s="149"/>
      <c r="SOG11" s="149"/>
      <c r="SOH11" s="149"/>
      <c r="SOI11" s="149"/>
      <c r="SOJ11" s="149"/>
      <c r="SOK11" s="149"/>
      <c r="SOL11" s="149"/>
      <c r="SOM11" s="149"/>
      <c r="SON11" s="149"/>
      <c r="SOO11" s="149"/>
      <c r="SOP11" s="149"/>
      <c r="SOQ11" s="149"/>
      <c r="SOR11" s="149"/>
      <c r="SOS11" s="149"/>
      <c r="SOT11" s="149"/>
      <c r="SOU11" s="149"/>
      <c r="SOV11" s="149"/>
      <c r="SOW11" s="149"/>
      <c r="SOX11" s="149"/>
      <c r="SOY11" s="149"/>
      <c r="SOZ11" s="149"/>
      <c r="SPA11" s="149"/>
      <c r="SPB11" s="149"/>
      <c r="SPC11" s="149"/>
      <c r="SPD11" s="149"/>
      <c r="SPE11" s="149"/>
      <c r="SPF11" s="149"/>
      <c r="SPG11" s="149"/>
      <c r="SPH11" s="149"/>
      <c r="SPI11" s="149"/>
      <c r="SPJ11" s="149"/>
      <c r="SPK11" s="149"/>
      <c r="SPL11" s="149"/>
      <c r="SPM11" s="149"/>
      <c r="SPN11" s="149"/>
      <c r="SPO11" s="149"/>
      <c r="SPP11" s="149"/>
      <c r="SPQ11" s="149"/>
      <c r="SPR11" s="149"/>
      <c r="SPS11" s="149"/>
      <c r="SPT11" s="149"/>
      <c r="SPU11" s="149"/>
      <c r="SPV11" s="149"/>
      <c r="SPW11" s="149"/>
      <c r="SPX11" s="149"/>
      <c r="SPY11" s="149"/>
      <c r="SPZ11" s="149"/>
      <c r="SQA11" s="149"/>
      <c r="SQB11" s="149"/>
      <c r="SQC11" s="149"/>
      <c r="SQD11" s="149"/>
      <c r="SQE11" s="149"/>
      <c r="SQF11" s="149"/>
      <c r="SQG11" s="149"/>
      <c r="SQH11" s="149"/>
      <c r="SQI11" s="149"/>
      <c r="SQJ11" s="149"/>
      <c r="SQK11" s="149"/>
      <c r="SQL11" s="149"/>
      <c r="SQM11" s="149"/>
      <c r="SQN11" s="149"/>
      <c r="SQO11" s="149"/>
      <c r="SQP11" s="149"/>
      <c r="SQQ11" s="149"/>
      <c r="SQR11" s="149"/>
      <c r="SQS11" s="149"/>
      <c r="SQT11" s="149"/>
      <c r="SQU11" s="149"/>
      <c r="SQV11" s="149"/>
      <c r="SQW11" s="149"/>
      <c r="SQX11" s="149"/>
      <c r="SQY11" s="149"/>
      <c r="SQZ11" s="149"/>
      <c r="SRA11" s="149"/>
      <c r="SRB11" s="149"/>
      <c r="SRC11" s="149"/>
      <c r="SRD11" s="149"/>
      <c r="SRE11" s="149"/>
      <c r="SRF11" s="149"/>
      <c r="SRG11" s="149"/>
      <c r="SRH11" s="149"/>
      <c r="SRI11" s="149"/>
      <c r="SRJ11" s="149"/>
      <c r="SRK11" s="149"/>
      <c r="SRL11" s="149"/>
      <c r="SRM11" s="149"/>
      <c r="SRN11" s="149"/>
      <c r="SRO11" s="149"/>
      <c r="SRP11" s="149"/>
      <c r="SRQ11" s="149"/>
      <c r="SRR11" s="149"/>
      <c r="SRS11" s="149"/>
      <c r="SRT11" s="149"/>
      <c r="SRU11" s="149"/>
      <c r="SRV11" s="149"/>
      <c r="SRW11" s="149"/>
      <c r="SRX11" s="149"/>
      <c r="SRY11" s="149"/>
      <c r="SRZ11" s="149"/>
      <c r="SSA11" s="149"/>
      <c r="SSB11" s="149"/>
      <c r="SSC11" s="149"/>
      <c r="SSD11" s="149"/>
      <c r="SSE11" s="149"/>
      <c r="SSF11" s="149"/>
      <c r="SSG11" s="149"/>
      <c r="SSH11" s="149"/>
      <c r="SSI11" s="149"/>
      <c r="SSJ11" s="149"/>
      <c r="SSK11" s="149"/>
      <c r="SSL11" s="149"/>
      <c r="SSM11" s="149"/>
      <c r="SSN11" s="149"/>
      <c r="SSO11" s="149"/>
      <c r="SSP11" s="149"/>
      <c r="SSQ11" s="149"/>
      <c r="SSR11" s="149"/>
      <c r="SSS11" s="149"/>
      <c r="SST11" s="149"/>
      <c r="SSU11" s="149"/>
      <c r="SSV11" s="149"/>
      <c r="SSW11" s="149"/>
      <c r="SSX11" s="149"/>
      <c r="SSY11" s="149"/>
      <c r="SSZ11" s="149"/>
      <c r="STA11" s="149"/>
      <c r="STB11" s="149"/>
      <c r="STC11" s="149"/>
      <c r="STD11" s="149"/>
      <c r="STE11" s="149"/>
      <c r="STF11" s="149"/>
      <c r="STG11" s="149"/>
      <c r="STH11" s="149"/>
      <c r="STI11" s="149"/>
      <c r="STJ11" s="149"/>
      <c r="STK11" s="149"/>
      <c r="STL11" s="149"/>
      <c r="STM11" s="149"/>
      <c r="STN11" s="149"/>
      <c r="STO11" s="149"/>
      <c r="STP11" s="149"/>
      <c r="STQ11" s="149"/>
      <c r="STR11" s="149"/>
      <c r="STS11" s="149"/>
      <c r="STT11" s="149"/>
      <c r="STU11" s="149"/>
      <c r="STV11" s="149"/>
      <c r="STW11" s="149"/>
      <c r="STX11" s="149"/>
      <c r="STY11" s="149"/>
      <c r="STZ11" s="149"/>
      <c r="SUA11" s="149"/>
      <c r="SUB11" s="149"/>
      <c r="SUC11" s="149"/>
      <c r="SUD11" s="149"/>
      <c r="SUE11" s="149"/>
      <c r="SUF11" s="149"/>
      <c r="SUG11" s="149"/>
      <c r="SUH11" s="149"/>
      <c r="SUI11" s="149"/>
      <c r="SUJ11" s="149"/>
      <c r="SUK11" s="149"/>
      <c r="SUL11" s="149"/>
      <c r="SUM11" s="149"/>
      <c r="SUN11" s="149"/>
      <c r="SUO11" s="149"/>
      <c r="SUP11" s="149"/>
      <c r="SUQ11" s="149"/>
      <c r="SUR11" s="149"/>
      <c r="SUS11" s="149"/>
      <c r="SUT11" s="149"/>
      <c r="SUU11" s="149"/>
      <c r="SUV11" s="149"/>
      <c r="SUW11" s="149"/>
      <c r="SUX11" s="149"/>
      <c r="SUY11" s="149"/>
      <c r="SUZ11" s="149"/>
      <c r="SVA11" s="149"/>
      <c r="SVB11" s="149"/>
      <c r="SVC11" s="149"/>
      <c r="SVD11" s="149"/>
      <c r="SVE11" s="149"/>
      <c r="SVF11" s="149"/>
      <c r="SVG11" s="149"/>
      <c r="SVH11" s="149"/>
      <c r="SVI11" s="149"/>
      <c r="SVJ11" s="149"/>
      <c r="SVK11" s="149"/>
      <c r="SVL11" s="149"/>
      <c r="SVM11" s="149"/>
      <c r="SVN11" s="149"/>
      <c r="SVO11" s="149"/>
      <c r="SVP11" s="149"/>
      <c r="SVQ11" s="149"/>
      <c r="SVR11" s="149"/>
      <c r="SVS11" s="149"/>
      <c r="SVT11" s="149"/>
      <c r="SVU11" s="149"/>
      <c r="SVV11" s="149"/>
      <c r="SVW11" s="149"/>
      <c r="SVX11" s="149"/>
      <c r="SVY11" s="149"/>
      <c r="SVZ11" s="149"/>
      <c r="SWA11" s="149"/>
      <c r="SWB11" s="149"/>
      <c r="SWC11" s="149"/>
      <c r="SWD11" s="149"/>
      <c r="SWE11" s="149"/>
      <c r="SWF11" s="149"/>
      <c r="SWG11" s="149"/>
      <c r="SWH11" s="149"/>
      <c r="SWI11" s="149"/>
      <c r="SWJ11" s="149"/>
      <c r="SWK11" s="149"/>
      <c r="SWL11" s="149"/>
      <c r="SWM11" s="149"/>
      <c r="SWN11" s="149"/>
      <c r="SWO11" s="149"/>
      <c r="SWP11" s="149"/>
      <c r="SWQ11" s="149"/>
      <c r="SWR11" s="149"/>
      <c r="SWS11" s="149"/>
      <c r="SWT11" s="149"/>
      <c r="SWU11" s="149"/>
      <c r="SWV11" s="149"/>
      <c r="SWW11" s="149"/>
      <c r="SWX11" s="149"/>
      <c r="SWY11" s="149"/>
      <c r="SWZ11" s="149"/>
      <c r="SXA11" s="149"/>
      <c r="SXB11" s="149"/>
      <c r="SXC11" s="149"/>
      <c r="SXD11" s="149"/>
      <c r="SXE11" s="149"/>
      <c r="SXF11" s="149"/>
      <c r="SXG11" s="149"/>
      <c r="SXH11" s="149"/>
      <c r="SXI11" s="149"/>
      <c r="SXJ11" s="149"/>
      <c r="SXK11" s="149"/>
      <c r="SXL11" s="149"/>
      <c r="SXM11" s="149"/>
      <c r="SXN11" s="149"/>
      <c r="SXO11" s="149"/>
      <c r="SXP11" s="149"/>
      <c r="SXQ11" s="149"/>
      <c r="SXR11" s="149"/>
      <c r="SXS11" s="149"/>
      <c r="SXT11" s="149"/>
      <c r="SXU11" s="149"/>
      <c r="SXV11" s="149"/>
      <c r="SXW11" s="149"/>
      <c r="SXX11" s="149"/>
      <c r="SXY11" s="149"/>
      <c r="SXZ11" s="149"/>
      <c r="SYA11" s="149"/>
      <c r="SYB11" s="149"/>
      <c r="SYC11" s="149"/>
      <c r="SYD11" s="149"/>
      <c r="SYE11" s="149"/>
      <c r="SYF11" s="149"/>
      <c r="SYG11" s="149"/>
      <c r="SYH11" s="149"/>
      <c r="SYI11" s="149"/>
      <c r="SYJ11" s="149"/>
      <c r="SYK11" s="149"/>
      <c r="SYL11" s="149"/>
      <c r="SYM11" s="149"/>
      <c r="SYN11" s="149"/>
      <c r="SYO11" s="149"/>
      <c r="SYP11" s="149"/>
      <c r="SYQ11" s="149"/>
      <c r="SYR11" s="149"/>
      <c r="SYS11" s="149"/>
      <c r="SYT11" s="149"/>
      <c r="SYU11" s="149"/>
      <c r="SYV11" s="149"/>
      <c r="SYW11" s="149"/>
      <c r="SYX11" s="149"/>
      <c r="SYY11" s="149"/>
      <c r="SYZ11" s="149"/>
      <c r="SZA11" s="149"/>
      <c r="SZB11" s="149"/>
      <c r="SZC11" s="149"/>
      <c r="SZD11" s="149"/>
      <c r="SZE11" s="149"/>
      <c r="SZF11" s="149"/>
      <c r="SZG11" s="149"/>
      <c r="SZH11" s="149"/>
      <c r="SZI11" s="149"/>
      <c r="SZJ11" s="149"/>
      <c r="SZK11" s="149"/>
      <c r="SZL11" s="149"/>
      <c r="SZM11" s="149"/>
      <c r="SZN11" s="149"/>
      <c r="SZO11" s="149"/>
      <c r="SZP11" s="149"/>
      <c r="SZQ11" s="149"/>
      <c r="SZR11" s="149"/>
      <c r="SZS11" s="149"/>
      <c r="SZT11" s="149"/>
      <c r="SZU11" s="149"/>
      <c r="SZV11" s="149"/>
      <c r="SZW11" s="149"/>
      <c r="SZX11" s="149"/>
      <c r="SZY11" s="149"/>
      <c r="SZZ11" s="149"/>
      <c r="TAA11" s="149"/>
      <c r="TAB11" s="149"/>
      <c r="TAC11" s="149"/>
      <c r="TAD11" s="149"/>
      <c r="TAE11" s="149"/>
      <c r="TAF11" s="149"/>
      <c r="TAG11" s="149"/>
      <c r="TAH11" s="149"/>
      <c r="TAI11" s="149"/>
      <c r="TAJ11" s="149"/>
      <c r="TAK11" s="149"/>
      <c r="TAL11" s="149"/>
      <c r="TAM11" s="149"/>
      <c r="TAN11" s="149"/>
      <c r="TAO11" s="149"/>
      <c r="TAP11" s="149"/>
      <c r="TAQ11" s="149"/>
      <c r="TAR11" s="149"/>
      <c r="TAS11" s="149"/>
      <c r="TAT11" s="149"/>
      <c r="TAU11" s="149"/>
      <c r="TAV11" s="149"/>
      <c r="TAW11" s="149"/>
      <c r="TAX11" s="149"/>
      <c r="TAY11" s="149"/>
      <c r="TAZ11" s="149"/>
      <c r="TBA11" s="149"/>
      <c r="TBB11" s="149"/>
      <c r="TBC11" s="149"/>
      <c r="TBD11" s="149"/>
      <c r="TBE11" s="149"/>
      <c r="TBF11" s="149"/>
      <c r="TBG11" s="149"/>
      <c r="TBH11" s="149"/>
      <c r="TBI11" s="149"/>
      <c r="TBJ11" s="149"/>
      <c r="TBK11" s="149"/>
      <c r="TBL11" s="149"/>
      <c r="TBM11" s="149"/>
      <c r="TBN11" s="149"/>
      <c r="TBO11" s="149"/>
      <c r="TBP11" s="149"/>
      <c r="TBQ11" s="149"/>
      <c r="TBR11" s="149"/>
      <c r="TBS11" s="149"/>
      <c r="TBT11" s="149"/>
      <c r="TBU11" s="149"/>
      <c r="TBV11" s="149"/>
      <c r="TBW11" s="149"/>
      <c r="TBX11" s="149"/>
      <c r="TBY11" s="149"/>
      <c r="TBZ11" s="149"/>
      <c r="TCA11" s="149"/>
      <c r="TCB11" s="149"/>
      <c r="TCC11" s="149"/>
      <c r="TCD11" s="149"/>
      <c r="TCE11" s="149"/>
      <c r="TCF11" s="149"/>
      <c r="TCG11" s="149"/>
      <c r="TCH11" s="149"/>
      <c r="TCI11" s="149"/>
      <c r="TCJ11" s="149"/>
      <c r="TCK11" s="149"/>
      <c r="TCL11" s="149"/>
      <c r="TCM11" s="149"/>
      <c r="TCN11" s="149"/>
      <c r="TCO11" s="149"/>
      <c r="TCP11" s="149"/>
      <c r="TCQ11" s="149"/>
      <c r="TCR11" s="149"/>
      <c r="TCS11" s="149"/>
      <c r="TCT11" s="149"/>
      <c r="TCU11" s="149"/>
      <c r="TCV11" s="149"/>
      <c r="TCW11" s="149"/>
      <c r="TCX11" s="149"/>
      <c r="TCY11" s="149"/>
      <c r="TCZ11" s="149"/>
      <c r="TDA11" s="149"/>
      <c r="TDB11" s="149"/>
      <c r="TDC11" s="149"/>
      <c r="TDD11" s="149"/>
      <c r="TDE11" s="149"/>
      <c r="TDF11" s="149"/>
      <c r="TDG11" s="149"/>
      <c r="TDH11" s="149"/>
      <c r="TDI11" s="149"/>
      <c r="TDJ11" s="149"/>
      <c r="TDK11" s="149"/>
      <c r="TDL11" s="149"/>
      <c r="TDM11" s="149"/>
      <c r="TDN11" s="149"/>
      <c r="TDO11" s="149"/>
      <c r="TDP11" s="149"/>
      <c r="TDQ11" s="149"/>
      <c r="TDR11" s="149"/>
      <c r="TDS11" s="149"/>
      <c r="TDT11" s="149"/>
      <c r="TDU11" s="149"/>
      <c r="TDV11" s="149"/>
      <c r="TDW11" s="149"/>
      <c r="TDX11" s="149"/>
      <c r="TDY11" s="149"/>
      <c r="TDZ11" s="149"/>
      <c r="TEA11" s="149"/>
      <c r="TEB11" s="149"/>
      <c r="TEC11" s="149"/>
      <c r="TED11" s="149"/>
      <c r="TEE11" s="149"/>
      <c r="TEF11" s="149"/>
      <c r="TEG11" s="149"/>
      <c r="TEH11" s="149"/>
      <c r="TEI11" s="149"/>
      <c r="TEJ11" s="149"/>
      <c r="TEK11" s="149"/>
      <c r="TEL11" s="149"/>
      <c r="TEM11" s="149"/>
      <c r="TEN11" s="149"/>
      <c r="TEO11" s="149"/>
      <c r="TEP11" s="149"/>
      <c r="TEQ11" s="149"/>
      <c r="TER11" s="149"/>
      <c r="TES11" s="149"/>
      <c r="TET11" s="149"/>
      <c r="TEU11" s="149"/>
      <c r="TEV11" s="149"/>
      <c r="TEW11" s="149"/>
      <c r="TEX11" s="149"/>
      <c r="TEY11" s="149"/>
      <c r="TEZ11" s="149"/>
      <c r="TFA11" s="149"/>
      <c r="TFB11" s="149"/>
      <c r="TFC11" s="149"/>
      <c r="TFD11" s="149"/>
      <c r="TFE11" s="149"/>
      <c r="TFF11" s="149"/>
      <c r="TFG11" s="149"/>
      <c r="TFH11" s="149"/>
      <c r="TFI11" s="149"/>
      <c r="TFJ11" s="149"/>
      <c r="TFK11" s="149"/>
      <c r="TFL11" s="149"/>
      <c r="TFM11" s="149"/>
      <c r="TFN11" s="149"/>
      <c r="TFO11" s="149"/>
      <c r="TFP11" s="149"/>
      <c r="TFQ11" s="149"/>
      <c r="TFR11" s="149"/>
      <c r="TFS11" s="149"/>
      <c r="TFT11" s="149"/>
      <c r="TFU11" s="149"/>
      <c r="TFV11" s="149"/>
      <c r="TFW11" s="149"/>
      <c r="TFX11" s="149"/>
      <c r="TFY11" s="149"/>
      <c r="TFZ11" s="149"/>
      <c r="TGA11" s="149"/>
      <c r="TGB11" s="149"/>
      <c r="TGC11" s="149"/>
      <c r="TGD11" s="149"/>
      <c r="TGE11" s="149"/>
      <c r="TGF11" s="149"/>
      <c r="TGG11" s="149"/>
      <c r="TGH11" s="149"/>
      <c r="TGI11" s="149"/>
      <c r="TGJ11" s="149"/>
      <c r="TGK11" s="149"/>
      <c r="TGL11" s="149"/>
      <c r="TGM11" s="149"/>
      <c r="TGN11" s="149"/>
      <c r="TGO11" s="149"/>
      <c r="TGP11" s="149"/>
      <c r="TGQ11" s="149"/>
      <c r="TGR11" s="149"/>
      <c r="TGS11" s="149"/>
      <c r="TGT11" s="149"/>
      <c r="TGU11" s="149"/>
      <c r="TGV11" s="149"/>
      <c r="TGW11" s="149"/>
      <c r="TGX11" s="149"/>
      <c r="TGY11" s="149"/>
      <c r="TGZ11" s="149"/>
      <c r="THA11" s="149"/>
      <c r="THB11" s="149"/>
      <c r="THC11" s="149"/>
      <c r="THD11" s="149"/>
      <c r="THE11" s="149"/>
      <c r="THF11" s="149"/>
      <c r="THG11" s="149"/>
      <c r="THH11" s="149"/>
      <c r="THI11" s="149"/>
      <c r="THJ11" s="149"/>
      <c r="THK11" s="149"/>
      <c r="THL11" s="149"/>
      <c r="THM11" s="149"/>
      <c r="THN11" s="149"/>
      <c r="THO11" s="149"/>
      <c r="THP11" s="149"/>
      <c r="THQ11" s="149"/>
      <c r="THR11" s="149"/>
      <c r="THS11" s="149"/>
      <c r="THT11" s="149"/>
      <c r="THU11" s="149"/>
      <c r="THV11" s="149"/>
      <c r="THW11" s="149"/>
      <c r="THX11" s="149"/>
      <c r="THY11" s="149"/>
      <c r="THZ11" s="149"/>
      <c r="TIA11" s="149"/>
      <c r="TIB11" s="149"/>
      <c r="TIC11" s="149"/>
      <c r="TID11" s="149"/>
      <c r="TIE11" s="149"/>
      <c r="TIF11" s="149"/>
      <c r="TIG11" s="149"/>
      <c r="TIH11" s="149"/>
      <c r="TII11" s="149"/>
      <c r="TIJ11" s="149"/>
      <c r="TIK11" s="149"/>
      <c r="TIL11" s="149"/>
      <c r="TIM11" s="149"/>
      <c r="TIN11" s="149"/>
      <c r="TIO11" s="149"/>
      <c r="TIP11" s="149"/>
      <c r="TIQ11" s="149"/>
      <c r="TIR11" s="149"/>
      <c r="TIS11" s="149"/>
      <c r="TIT11" s="149"/>
      <c r="TIU11" s="149"/>
      <c r="TIV11" s="149"/>
      <c r="TIW11" s="149"/>
      <c r="TIX11" s="149"/>
      <c r="TIY11" s="149"/>
      <c r="TIZ11" s="149"/>
      <c r="TJA11" s="149"/>
      <c r="TJB11" s="149"/>
      <c r="TJC11" s="149"/>
      <c r="TJD11" s="149"/>
      <c r="TJE11" s="149"/>
      <c r="TJF11" s="149"/>
      <c r="TJG11" s="149"/>
      <c r="TJH11" s="149"/>
      <c r="TJI11" s="149"/>
      <c r="TJJ11" s="149"/>
      <c r="TJK11" s="149"/>
      <c r="TJL11" s="149"/>
      <c r="TJM11" s="149"/>
      <c r="TJN11" s="149"/>
      <c r="TJO11" s="149"/>
      <c r="TJP11" s="149"/>
      <c r="TJQ11" s="149"/>
      <c r="TJR11" s="149"/>
      <c r="TJS11" s="149"/>
      <c r="TJT11" s="149"/>
      <c r="TJU11" s="149"/>
      <c r="TJV11" s="149"/>
      <c r="TJW11" s="149"/>
      <c r="TJX11" s="149"/>
      <c r="TJY11" s="149"/>
      <c r="TJZ11" s="149"/>
      <c r="TKA11" s="149"/>
      <c r="TKB11" s="149"/>
      <c r="TKC11" s="149"/>
      <c r="TKD11" s="149"/>
      <c r="TKE11" s="149"/>
      <c r="TKF11" s="149"/>
      <c r="TKG11" s="149"/>
      <c r="TKH11" s="149"/>
      <c r="TKI11" s="149"/>
      <c r="TKJ11" s="149"/>
      <c r="TKK11" s="149"/>
      <c r="TKL11" s="149"/>
      <c r="TKM11" s="149"/>
      <c r="TKN11" s="149"/>
      <c r="TKO11" s="149"/>
      <c r="TKP11" s="149"/>
      <c r="TKQ11" s="149"/>
      <c r="TKR11" s="149"/>
      <c r="TKS11" s="149"/>
      <c r="TKT11" s="149"/>
      <c r="TKU11" s="149"/>
      <c r="TKV11" s="149"/>
      <c r="TKW11" s="149"/>
      <c r="TKX11" s="149"/>
      <c r="TKY11" s="149"/>
      <c r="TKZ11" s="149"/>
      <c r="TLA11" s="149"/>
      <c r="TLB11" s="149"/>
      <c r="TLC11" s="149"/>
      <c r="TLD11" s="149"/>
      <c r="TLE11" s="149"/>
      <c r="TLF11" s="149"/>
      <c r="TLG11" s="149"/>
      <c r="TLH11" s="149"/>
      <c r="TLI11" s="149"/>
      <c r="TLJ11" s="149"/>
      <c r="TLK11" s="149"/>
      <c r="TLL11" s="149"/>
      <c r="TLM11" s="149"/>
      <c r="TLN11" s="149"/>
      <c r="TLO11" s="149"/>
      <c r="TLP11" s="149"/>
      <c r="TLQ11" s="149"/>
      <c r="TLR11" s="149"/>
      <c r="TLS11" s="149"/>
      <c r="TLT11" s="149"/>
      <c r="TLU11" s="149"/>
      <c r="TLV11" s="149"/>
      <c r="TLW11" s="149"/>
      <c r="TLX11" s="149"/>
      <c r="TLY11" s="149"/>
      <c r="TLZ11" s="149"/>
      <c r="TMA11" s="149"/>
      <c r="TMB11" s="149"/>
      <c r="TMC11" s="149"/>
      <c r="TMD11" s="149"/>
      <c r="TME11" s="149"/>
      <c r="TMF11" s="149"/>
      <c r="TMG11" s="149"/>
      <c r="TMH11" s="149"/>
      <c r="TMI11" s="149"/>
      <c r="TMJ11" s="149"/>
      <c r="TMK11" s="149"/>
      <c r="TML11" s="149"/>
      <c r="TMM11" s="149"/>
      <c r="TMN11" s="149"/>
      <c r="TMO11" s="149"/>
      <c r="TMP11" s="149"/>
      <c r="TMQ11" s="149"/>
      <c r="TMR11" s="149"/>
      <c r="TMS11" s="149"/>
      <c r="TMT11" s="149"/>
      <c r="TMU11" s="149"/>
      <c r="TMV11" s="149"/>
      <c r="TMW11" s="149"/>
      <c r="TMX11" s="149"/>
      <c r="TMY11" s="149"/>
      <c r="TMZ11" s="149"/>
      <c r="TNA11" s="149"/>
      <c r="TNB11" s="149"/>
      <c r="TNC11" s="149"/>
      <c r="TND11" s="149"/>
      <c r="TNE11" s="149"/>
      <c r="TNF11" s="149"/>
      <c r="TNG11" s="149"/>
      <c r="TNH11" s="149"/>
      <c r="TNI11" s="149"/>
      <c r="TNJ11" s="149"/>
      <c r="TNK11" s="149"/>
      <c r="TNL11" s="149"/>
      <c r="TNM11" s="149"/>
      <c r="TNN11" s="149"/>
      <c r="TNO11" s="149"/>
      <c r="TNP11" s="149"/>
      <c r="TNQ11" s="149"/>
      <c r="TNR11" s="149"/>
      <c r="TNS11" s="149"/>
      <c r="TNT11" s="149"/>
      <c r="TNU11" s="149"/>
      <c r="TNV11" s="149"/>
      <c r="TNW11" s="149"/>
      <c r="TNX11" s="149"/>
      <c r="TNY11" s="149"/>
      <c r="TNZ11" s="149"/>
      <c r="TOA11" s="149"/>
      <c r="TOB11" s="149"/>
      <c r="TOC11" s="149"/>
      <c r="TOD11" s="149"/>
      <c r="TOE11" s="149"/>
      <c r="TOF11" s="149"/>
      <c r="TOG11" s="149"/>
      <c r="TOH11" s="149"/>
      <c r="TOI11" s="149"/>
      <c r="TOJ11" s="149"/>
      <c r="TOK11" s="149"/>
      <c r="TOL11" s="149"/>
      <c r="TOM11" s="149"/>
      <c r="TON11" s="149"/>
      <c r="TOO11" s="149"/>
      <c r="TOP11" s="149"/>
      <c r="TOQ11" s="149"/>
      <c r="TOR11" s="149"/>
      <c r="TOS11" s="149"/>
      <c r="TOT11" s="149"/>
      <c r="TOU11" s="149"/>
      <c r="TOV11" s="149"/>
      <c r="TOW11" s="149"/>
      <c r="TOX11" s="149"/>
      <c r="TOY11" s="149"/>
      <c r="TOZ11" s="149"/>
      <c r="TPA11" s="149"/>
      <c r="TPB11" s="149"/>
      <c r="TPC11" s="149"/>
      <c r="TPD11" s="149"/>
      <c r="TPE11" s="149"/>
      <c r="TPF11" s="149"/>
      <c r="TPG11" s="149"/>
      <c r="TPH11" s="149"/>
      <c r="TPI11" s="149"/>
      <c r="TPJ11" s="149"/>
      <c r="TPK11" s="149"/>
      <c r="TPL11" s="149"/>
      <c r="TPM11" s="149"/>
      <c r="TPN11" s="149"/>
      <c r="TPO11" s="149"/>
      <c r="TPP11" s="149"/>
      <c r="TPQ11" s="149"/>
      <c r="TPR11" s="149"/>
      <c r="TPS11" s="149"/>
      <c r="TPT11" s="149"/>
      <c r="TPU11" s="149"/>
      <c r="TPV11" s="149"/>
      <c r="TPW11" s="149"/>
      <c r="TPX11" s="149"/>
      <c r="TPY11" s="149"/>
      <c r="TPZ11" s="149"/>
      <c r="TQA11" s="149"/>
      <c r="TQB11" s="149"/>
      <c r="TQC11" s="149"/>
      <c r="TQD11" s="149"/>
      <c r="TQE11" s="149"/>
      <c r="TQF11" s="149"/>
      <c r="TQG11" s="149"/>
      <c r="TQH11" s="149"/>
      <c r="TQI11" s="149"/>
      <c r="TQJ11" s="149"/>
      <c r="TQK11" s="149"/>
      <c r="TQL11" s="149"/>
      <c r="TQM11" s="149"/>
      <c r="TQN11" s="149"/>
      <c r="TQO11" s="149"/>
      <c r="TQP11" s="149"/>
      <c r="TQQ11" s="149"/>
      <c r="TQR11" s="149"/>
      <c r="TQS11" s="149"/>
      <c r="TQT11" s="149"/>
      <c r="TQU11" s="149"/>
      <c r="TQV11" s="149"/>
      <c r="TQW11" s="149"/>
      <c r="TQX11" s="149"/>
      <c r="TQY11" s="149"/>
      <c r="TQZ11" s="149"/>
      <c r="TRA11" s="149"/>
      <c r="TRB11" s="149"/>
      <c r="TRC11" s="149"/>
      <c r="TRD11" s="149"/>
      <c r="TRE11" s="149"/>
      <c r="TRF11" s="149"/>
      <c r="TRG11" s="149"/>
      <c r="TRH11" s="149"/>
      <c r="TRI11" s="149"/>
      <c r="TRJ11" s="149"/>
      <c r="TRK11" s="149"/>
      <c r="TRL11" s="149"/>
      <c r="TRM11" s="149"/>
      <c r="TRN11" s="149"/>
      <c r="TRO11" s="149"/>
      <c r="TRP11" s="149"/>
      <c r="TRQ11" s="149"/>
      <c r="TRR11" s="149"/>
      <c r="TRS11" s="149"/>
      <c r="TRT11" s="149"/>
      <c r="TRU11" s="149"/>
      <c r="TRV11" s="149"/>
      <c r="TRW11" s="149"/>
      <c r="TRX11" s="149"/>
      <c r="TRY11" s="149"/>
      <c r="TRZ11" s="149"/>
      <c r="TSA11" s="149"/>
      <c r="TSB11" s="149"/>
      <c r="TSC11" s="149"/>
      <c r="TSD11" s="149"/>
      <c r="TSE11" s="149"/>
      <c r="TSF11" s="149"/>
      <c r="TSG11" s="149"/>
      <c r="TSH11" s="149"/>
      <c r="TSI11" s="149"/>
      <c r="TSJ11" s="149"/>
      <c r="TSK11" s="149"/>
      <c r="TSL11" s="149"/>
      <c r="TSM11" s="149"/>
      <c r="TSN11" s="149"/>
      <c r="TSO11" s="149"/>
      <c r="TSP11" s="149"/>
      <c r="TSQ11" s="149"/>
      <c r="TSR11" s="149"/>
      <c r="TSS11" s="149"/>
      <c r="TST11" s="149"/>
      <c r="TSU11" s="149"/>
      <c r="TSV11" s="149"/>
      <c r="TSW11" s="149"/>
      <c r="TSX11" s="149"/>
      <c r="TSY11" s="149"/>
      <c r="TSZ11" s="149"/>
      <c r="TTA11" s="149"/>
      <c r="TTB11" s="149"/>
      <c r="TTC11" s="149"/>
      <c r="TTD11" s="149"/>
      <c r="TTE11" s="149"/>
      <c r="TTF11" s="149"/>
      <c r="TTG11" s="149"/>
      <c r="TTH11" s="149"/>
      <c r="TTI11" s="149"/>
      <c r="TTJ11" s="149"/>
      <c r="TTK11" s="149"/>
      <c r="TTL11" s="149"/>
      <c r="TTM11" s="149"/>
      <c r="TTN11" s="149"/>
      <c r="TTO11" s="149"/>
      <c r="TTP11" s="149"/>
      <c r="TTQ11" s="149"/>
      <c r="TTR11" s="149"/>
      <c r="TTS11" s="149"/>
      <c r="TTT11" s="149"/>
      <c r="TTU11" s="149"/>
      <c r="TTV11" s="149"/>
      <c r="TTW11" s="149"/>
      <c r="TTX11" s="149"/>
      <c r="TTY11" s="149"/>
      <c r="TTZ11" s="149"/>
      <c r="TUA11" s="149"/>
      <c r="TUB11" s="149"/>
      <c r="TUC11" s="149"/>
      <c r="TUD11" s="149"/>
      <c r="TUE11" s="149"/>
      <c r="TUF11" s="149"/>
      <c r="TUG11" s="149"/>
      <c r="TUH11" s="149"/>
      <c r="TUI11" s="149"/>
      <c r="TUJ11" s="149"/>
      <c r="TUK11" s="149"/>
      <c r="TUL11" s="149"/>
      <c r="TUM11" s="149"/>
      <c r="TUN11" s="149"/>
      <c r="TUO11" s="149"/>
      <c r="TUP11" s="149"/>
      <c r="TUQ11" s="149"/>
      <c r="TUR11" s="149"/>
      <c r="TUS11" s="149"/>
      <c r="TUT11" s="149"/>
      <c r="TUU11" s="149"/>
      <c r="TUV11" s="149"/>
      <c r="TUW11" s="149"/>
      <c r="TUX11" s="149"/>
      <c r="TUY11" s="149"/>
      <c r="TUZ11" s="149"/>
      <c r="TVA11" s="149"/>
      <c r="TVB11" s="149"/>
      <c r="TVC11" s="149"/>
      <c r="TVD11" s="149"/>
      <c r="TVE11" s="149"/>
      <c r="TVF11" s="149"/>
      <c r="TVG11" s="149"/>
      <c r="TVH11" s="149"/>
      <c r="TVI11" s="149"/>
      <c r="TVJ11" s="149"/>
      <c r="TVK11" s="149"/>
      <c r="TVL11" s="149"/>
      <c r="TVM11" s="149"/>
      <c r="TVN11" s="149"/>
      <c r="TVO11" s="149"/>
      <c r="TVP11" s="149"/>
      <c r="TVQ11" s="149"/>
      <c r="TVR11" s="149"/>
      <c r="TVS11" s="149"/>
      <c r="TVT11" s="149"/>
      <c r="TVU11" s="149"/>
      <c r="TVV11" s="149"/>
      <c r="TVW11" s="149"/>
      <c r="TVX11" s="149"/>
      <c r="TVY11" s="149"/>
      <c r="TVZ11" s="149"/>
      <c r="TWA11" s="149"/>
      <c r="TWB11" s="149"/>
      <c r="TWC11" s="149"/>
      <c r="TWD11" s="149"/>
      <c r="TWE11" s="149"/>
      <c r="TWF11" s="149"/>
      <c r="TWG11" s="149"/>
      <c r="TWH11" s="149"/>
      <c r="TWI11" s="149"/>
      <c r="TWJ11" s="149"/>
      <c r="TWK11" s="149"/>
      <c r="TWL11" s="149"/>
      <c r="TWM11" s="149"/>
      <c r="TWN11" s="149"/>
      <c r="TWO11" s="149"/>
      <c r="TWP11" s="149"/>
      <c r="TWQ11" s="149"/>
      <c r="TWR11" s="149"/>
      <c r="TWS11" s="149"/>
      <c r="TWT11" s="149"/>
      <c r="TWU11" s="149"/>
      <c r="TWV11" s="149"/>
      <c r="TWW11" s="149"/>
      <c r="TWX11" s="149"/>
      <c r="TWY11" s="149"/>
      <c r="TWZ11" s="149"/>
      <c r="TXA11" s="149"/>
      <c r="TXB11" s="149"/>
      <c r="TXC11" s="149"/>
      <c r="TXD11" s="149"/>
      <c r="TXE11" s="149"/>
      <c r="TXF11" s="149"/>
      <c r="TXG11" s="149"/>
      <c r="TXH11" s="149"/>
      <c r="TXI11" s="149"/>
      <c r="TXJ11" s="149"/>
      <c r="TXK11" s="149"/>
      <c r="TXL11" s="149"/>
      <c r="TXM11" s="149"/>
      <c r="TXN11" s="149"/>
      <c r="TXO11" s="149"/>
      <c r="TXP11" s="149"/>
      <c r="TXQ11" s="149"/>
      <c r="TXR11" s="149"/>
      <c r="TXS11" s="149"/>
      <c r="TXT11" s="149"/>
      <c r="TXU11" s="149"/>
      <c r="TXV11" s="149"/>
      <c r="TXW11" s="149"/>
      <c r="TXX11" s="149"/>
      <c r="TXY11" s="149"/>
      <c r="TXZ11" s="149"/>
      <c r="TYA11" s="149"/>
      <c r="TYB11" s="149"/>
      <c r="TYC11" s="149"/>
      <c r="TYD11" s="149"/>
      <c r="TYE11" s="149"/>
      <c r="TYF11" s="149"/>
      <c r="TYG11" s="149"/>
      <c r="TYH11" s="149"/>
      <c r="TYI11" s="149"/>
      <c r="TYJ11" s="149"/>
      <c r="TYK11" s="149"/>
      <c r="TYL11" s="149"/>
      <c r="TYM11" s="149"/>
      <c r="TYN11" s="149"/>
      <c r="TYO11" s="149"/>
      <c r="TYP11" s="149"/>
      <c r="TYQ11" s="149"/>
      <c r="TYR11" s="149"/>
      <c r="TYS11" s="149"/>
      <c r="TYT11" s="149"/>
      <c r="TYU11" s="149"/>
      <c r="TYV11" s="149"/>
      <c r="TYW11" s="149"/>
      <c r="TYX11" s="149"/>
      <c r="TYY11" s="149"/>
      <c r="TYZ11" s="149"/>
      <c r="TZA11" s="149"/>
      <c r="TZB11" s="149"/>
      <c r="TZC11" s="149"/>
      <c r="TZD11" s="149"/>
      <c r="TZE11" s="149"/>
      <c r="TZF11" s="149"/>
      <c r="TZG11" s="149"/>
      <c r="TZH11" s="149"/>
      <c r="TZI11" s="149"/>
      <c r="TZJ11" s="149"/>
      <c r="TZK11" s="149"/>
      <c r="TZL11" s="149"/>
      <c r="TZM11" s="149"/>
      <c r="TZN11" s="149"/>
      <c r="TZO11" s="149"/>
      <c r="TZP11" s="149"/>
      <c r="TZQ11" s="149"/>
      <c r="TZR11" s="149"/>
      <c r="TZS11" s="149"/>
      <c r="TZT11" s="149"/>
      <c r="TZU11" s="149"/>
      <c r="TZV11" s="149"/>
      <c r="TZW11" s="149"/>
      <c r="TZX11" s="149"/>
      <c r="TZY11" s="149"/>
      <c r="TZZ11" s="149"/>
      <c r="UAA11" s="149"/>
      <c r="UAB11" s="149"/>
      <c r="UAC11" s="149"/>
      <c r="UAD11" s="149"/>
      <c r="UAE11" s="149"/>
      <c r="UAF11" s="149"/>
      <c r="UAG11" s="149"/>
      <c r="UAH11" s="149"/>
      <c r="UAI11" s="149"/>
      <c r="UAJ11" s="149"/>
      <c r="UAK11" s="149"/>
      <c r="UAL11" s="149"/>
      <c r="UAM11" s="149"/>
      <c r="UAN11" s="149"/>
      <c r="UAO11" s="149"/>
      <c r="UAP11" s="149"/>
      <c r="UAQ11" s="149"/>
      <c r="UAR11" s="149"/>
      <c r="UAS11" s="149"/>
      <c r="UAT11" s="149"/>
      <c r="UAU11" s="149"/>
      <c r="UAV11" s="149"/>
      <c r="UAW11" s="149"/>
      <c r="UAX11" s="149"/>
      <c r="UAY11" s="149"/>
      <c r="UAZ11" s="149"/>
      <c r="UBA11" s="149"/>
      <c r="UBB11" s="149"/>
      <c r="UBC11" s="149"/>
      <c r="UBD11" s="149"/>
      <c r="UBE11" s="149"/>
      <c r="UBF11" s="149"/>
      <c r="UBG11" s="149"/>
      <c r="UBH11" s="149"/>
      <c r="UBI11" s="149"/>
      <c r="UBJ11" s="149"/>
      <c r="UBK11" s="149"/>
      <c r="UBL11" s="149"/>
      <c r="UBM11" s="149"/>
      <c r="UBN11" s="149"/>
      <c r="UBO11" s="149"/>
      <c r="UBP11" s="149"/>
      <c r="UBQ11" s="149"/>
      <c r="UBR11" s="149"/>
      <c r="UBS11" s="149"/>
      <c r="UBT11" s="149"/>
      <c r="UBU11" s="149"/>
      <c r="UBV11" s="149"/>
      <c r="UBW11" s="149"/>
      <c r="UBX11" s="149"/>
      <c r="UBY11" s="149"/>
      <c r="UBZ11" s="149"/>
      <c r="UCA11" s="149"/>
      <c r="UCB11" s="149"/>
      <c r="UCC11" s="149"/>
      <c r="UCD11" s="149"/>
      <c r="UCE11" s="149"/>
      <c r="UCF11" s="149"/>
      <c r="UCG11" s="149"/>
      <c r="UCH11" s="149"/>
      <c r="UCI11" s="149"/>
      <c r="UCJ11" s="149"/>
      <c r="UCK11" s="149"/>
      <c r="UCL11" s="149"/>
      <c r="UCM11" s="149"/>
      <c r="UCN11" s="149"/>
      <c r="UCO11" s="149"/>
      <c r="UCP11" s="149"/>
      <c r="UCQ11" s="149"/>
      <c r="UCR11" s="149"/>
      <c r="UCS11" s="149"/>
      <c r="UCT11" s="149"/>
      <c r="UCU11" s="149"/>
      <c r="UCV11" s="149"/>
      <c r="UCW11" s="149"/>
      <c r="UCX11" s="149"/>
      <c r="UCY11" s="149"/>
      <c r="UCZ11" s="149"/>
      <c r="UDA11" s="149"/>
      <c r="UDB11" s="149"/>
      <c r="UDC11" s="149"/>
      <c r="UDD11" s="149"/>
      <c r="UDE11" s="149"/>
      <c r="UDF11" s="149"/>
      <c r="UDG11" s="149"/>
      <c r="UDH11" s="149"/>
      <c r="UDI11" s="149"/>
      <c r="UDJ11" s="149"/>
      <c r="UDK11" s="149"/>
      <c r="UDL11" s="149"/>
      <c r="UDM11" s="149"/>
      <c r="UDN11" s="149"/>
      <c r="UDO11" s="149"/>
      <c r="UDP11" s="149"/>
      <c r="UDQ11" s="149"/>
      <c r="UDR11" s="149"/>
      <c r="UDS11" s="149"/>
      <c r="UDT11" s="149"/>
      <c r="UDU11" s="149"/>
      <c r="UDV11" s="149"/>
      <c r="UDW11" s="149"/>
      <c r="UDX11" s="149"/>
      <c r="UDY11" s="149"/>
      <c r="UDZ11" s="149"/>
      <c r="UEA11" s="149"/>
      <c r="UEB11" s="149"/>
      <c r="UEC11" s="149"/>
      <c r="UED11" s="149"/>
      <c r="UEE11" s="149"/>
      <c r="UEF11" s="149"/>
      <c r="UEG11" s="149"/>
      <c r="UEH11" s="149"/>
      <c r="UEI11" s="149"/>
      <c r="UEJ11" s="149"/>
      <c r="UEK11" s="149"/>
      <c r="UEL11" s="149"/>
      <c r="UEM11" s="149"/>
      <c r="UEN11" s="149"/>
      <c r="UEO11" s="149"/>
      <c r="UEP11" s="149"/>
      <c r="UEQ11" s="149"/>
      <c r="UER11" s="149"/>
      <c r="UES11" s="149"/>
      <c r="UET11" s="149"/>
      <c r="UEU11" s="149"/>
      <c r="UEV11" s="149"/>
      <c r="UEW11" s="149"/>
      <c r="UEX11" s="149"/>
      <c r="UEY11" s="149"/>
      <c r="UEZ11" s="149"/>
      <c r="UFA11" s="149"/>
      <c r="UFB11" s="149"/>
      <c r="UFC11" s="149"/>
      <c r="UFD11" s="149"/>
      <c r="UFE11" s="149"/>
      <c r="UFF11" s="149"/>
      <c r="UFG11" s="149"/>
      <c r="UFH11" s="149"/>
      <c r="UFI11" s="149"/>
      <c r="UFJ11" s="149"/>
      <c r="UFK11" s="149"/>
      <c r="UFL11" s="149"/>
      <c r="UFM11" s="149"/>
      <c r="UFN11" s="149"/>
      <c r="UFO11" s="149"/>
      <c r="UFP11" s="149"/>
      <c r="UFQ11" s="149"/>
      <c r="UFR11" s="149"/>
      <c r="UFS11" s="149"/>
      <c r="UFT11" s="149"/>
      <c r="UFU11" s="149"/>
      <c r="UFV11" s="149"/>
      <c r="UFW11" s="149"/>
      <c r="UFX11" s="149"/>
      <c r="UFY11" s="149"/>
      <c r="UFZ11" s="149"/>
      <c r="UGA11" s="149"/>
      <c r="UGB11" s="149"/>
      <c r="UGC11" s="149"/>
      <c r="UGD11" s="149"/>
      <c r="UGE11" s="149"/>
      <c r="UGF11" s="149"/>
      <c r="UGG11" s="149"/>
      <c r="UGH11" s="149"/>
      <c r="UGI11" s="149"/>
      <c r="UGJ11" s="149"/>
      <c r="UGK11" s="149"/>
      <c r="UGL11" s="149"/>
      <c r="UGM11" s="149"/>
      <c r="UGN11" s="149"/>
      <c r="UGO11" s="149"/>
      <c r="UGP11" s="149"/>
      <c r="UGQ11" s="149"/>
      <c r="UGR11" s="149"/>
      <c r="UGS11" s="149"/>
      <c r="UGT11" s="149"/>
      <c r="UGU11" s="149"/>
      <c r="UGV11" s="149"/>
      <c r="UGW11" s="149"/>
      <c r="UGX11" s="149"/>
      <c r="UGY11" s="149"/>
      <c r="UGZ11" s="149"/>
      <c r="UHA11" s="149"/>
      <c r="UHB11" s="149"/>
      <c r="UHC11" s="149"/>
      <c r="UHD11" s="149"/>
      <c r="UHE11" s="149"/>
      <c r="UHF11" s="149"/>
      <c r="UHG11" s="149"/>
      <c r="UHH11" s="149"/>
      <c r="UHI11" s="149"/>
      <c r="UHJ11" s="149"/>
      <c r="UHK11" s="149"/>
      <c r="UHL11" s="149"/>
      <c r="UHM11" s="149"/>
      <c r="UHN11" s="149"/>
      <c r="UHO11" s="149"/>
      <c r="UHP11" s="149"/>
      <c r="UHQ11" s="149"/>
      <c r="UHR11" s="149"/>
      <c r="UHS11" s="149"/>
      <c r="UHT11" s="149"/>
      <c r="UHU11" s="149"/>
      <c r="UHV11" s="149"/>
      <c r="UHW11" s="149"/>
      <c r="UHX11" s="149"/>
      <c r="UHY11" s="149"/>
      <c r="UHZ11" s="149"/>
      <c r="UIA11" s="149"/>
      <c r="UIB11" s="149"/>
      <c r="UIC11" s="149"/>
      <c r="UID11" s="149"/>
      <c r="UIE11" s="149"/>
      <c r="UIF11" s="149"/>
      <c r="UIG11" s="149"/>
      <c r="UIH11" s="149"/>
      <c r="UII11" s="149"/>
      <c r="UIJ11" s="149"/>
      <c r="UIK11" s="149"/>
      <c r="UIL11" s="149"/>
      <c r="UIM11" s="149"/>
      <c r="UIN11" s="149"/>
      <c r="UIO11" s="149"/>
      <c r="UIP11" s="149"/>
      <c r="UIQ11" s="149"/>
      <c r="UIR11" s="149"/>
      <c r="UIS11" s="149"/>
      <c r="UIT11" s="149"/>
      <c r="UIU11" s="149"/>
      <c r="UIV11" s="149"/>
      <c r="UIW11" s="149"/>
      <c r="UIX11" s="149"/>
      <c r="UIY11" s="149"/>
      <c r="UIZ11" s="149"/>
      <c r="UJA11" s="149"/>
      <c r="UJB11" s="149"/>
      <c r="UJC11" s="149"/>
      <c r="UJD11" s="149"/>
      <c r="UJE11" s="149"/>
      <c r="UJF11" s="149"/>
      <c r="UJG11" s="149"/>
      <c r="UJH11" s="149"/>
      <c r="UJI11" s="149"/>
      <c r="UJJ11" s="149"/>
      <c r="UJK11" s="149"/>
      <c r="UJL11" s="149"/>
      <c r="UJM11" s="149"/>
      <c r="UJN11" s="149"/>
      <c r="UJO11" s="149"/>
      <c r="UJP11" s="149"/>
      <c r="UJQ11" s="149"/>
      <c r="UJR11" s="149"/>
      <c r="UJS11" s="149"/>
      <c r="UJT11" s="149"/>
      <c r="UJU11" s="149"/>
      <c r="UJV11" s="149"/>
      <c r="UJW11" s="149"/>
      <c r="UJX11" s="149"/>
      <c r="UJY11" s="149"/>
      <c r="UJZ11" s="149"/>
      <c r="UKA11" s="149"/>
      <c r="UKB11" s="149"/>
      <c r="UKC11" s="149"/>
      <c r="UKD11" s="149"/>
      <c r="UKE11" s="149"/>
      <c r="UKF11" s="149"/>
      <c r="UKG11" s="149"/>
      <c r="UKH11" s="149"/>
      <c r="UKI11" s="149"/>
      <c r="UKJ11" s="149"/>
      <c r="UKK11" s="149"/>
      <c r="UKL11" s="149"/>
      <c r="UKM11" s="149"/>
      <c r="UKN11" s="149"/>
      <c r="UKO11" s="149"/>
      <c r="UKP11" s="149"/>
      <c r="UKQ11" s="149"/>
      <c r="UKR11" s="149"/>
      <c r="UKS11" s="149"/>
      <c r="UKT11" s="149"/>
      <c r="UKU11" s="149"/>
      <c r="UKV11" s="149"/>
      <c r="UKW11" s="149"/>
      <c r="UKX11" s="149"/>
      <c r="UKY11" s="149"/>
      <c r="UKZ11" s="149"/>
      <c r="ULA11" s="149"/>
      <c r="ULB11" s="149"/>
      <c r="ULC11" s="149"/>
      <c r="ULD11" s="149"/>
      <c r="ULE11" s="149"/>
      <c r="ULF11" s="149"/>
      <c r="ULG11" s="149"/>
      <c r="ULH11" s="149"/>
      <c r="ULI11" s="149"/>
      <c r="ULJ11" s="149"/>
      <c r="ULK11" s="149"/>
      <c r="ULL11" s="149"/>
      <c r="ULM11" s="149"/>
      <c r="ULN11" s="149"/>
      <c r="ULO11" s="149"/>
      <c r="ULP11" s="149"/>
      <c r="ULQ11" s="149"/>
      <c r="ULR11" s="149"/>
      <c r="ULS11" s="149"/>
      <c r="ULT11" s="149"/>
      <c r="ULU11" s="149"/>
      <c r="ULV11" s="149"/>
      <c r="ULW11" s="149"/>
      <c r="ULX11" s="149"/>
      <c r="ULY11" s="149"/>
      <c r="ULZ11" s="149"/>
      <c r="UMA11" s="149"/>
      <c r="UMB11" s="149"/>
      <c r="UMC11" s="149"/>
      <c r="UMD11" s="149"/>
      <c r="UME11" s="149"/>
      <c r="UMF11" s="149"/>
      <c r="UMG11" s="149"/>
      <c r="UMH11" s="149"/>
      <c r="UMI11" s="149"/>
      <c r="UMJ11" s="149"/>
      <c r="UMK11" s="149"/>
      <c r="UML11" s="149"/>
      <c r="UMM11" s="149"/>
      <c r="UMN11" s="149"/>
      <c r="UMO11" s="149"/>
      <c r="UMP11" s="149"/>
      <c r="UMQ11" s="149"/>
      <c r="UMR11" s="149"/>
      <c r="UMS11" s="149"/>
      <c r="UMT11" s="149"/>
      <c r="UMU11" s="149"/>
      <c r="UMV11" s="149"/>
      <c r="UMW11" s="149"/>
      <c r="UMX11" s="149"/>
      <c r="UMY11" s="149"/>
      <c r="UMZ11" s="149"/>
      <c r="UNA11" s="149"/>
      <c r="UNB11" s="149"/>
      <c r="UNC11" s="149"/>
      <c r="UND11" s="149"/>
      <c r="UNE11" s="149"/>
      <c r="UNF11" s="149"/>
      <c r="UNG11" s="149"/>
      <c r="UNH11" s="149"/>
      <c r="UNI11" s="149"/>
      <c r="UNJ11" s="149"/>
      <c r="UNK11" s="149"/>
      <c r="UNL11" s="149"/>
      <c r="UNM11" s="149"/>
      <c r="UNN11" s="149"/>
      <c r="UNO11" s="149"/>
      <c r="UNP11" s="149"/>
      <c r="UNQ11" s="149"/>
      <c r="UNR11" s="149"/>
      <c r="UNS11" s="149"/>
      <c r="UNT11" s="149"/>
      <c r="UNU11" s="149"/>
      <c r="UNV11" s="149"/>
      <c r="UNW11" s="149"/>
      <c r="UNX11" s="149"/>
      <c r="UNY11" s="149"/>
      <c r="UNZ11" s="149"/>
      <c r="UOA11" s="149"/>
      <c r="UOB11" s="149"/>
      <c r="UOC11" s="149"/>
      <c r="UOD11" s="149"/>
      <c r="UOE11" s="149"/>
      <c r="UOF11" s="149"/>
      <c r="UOG11" s="149"/>
      <c r="UOH11" s="149"/>
      <c r="UOI11" s="149"/>
      <c r="UOJ11" s="149"/>
      <c r="UOK11" s="149"/>
      <c r="UOL11" s="149"/>
      <c r="UOM11" s="149"/>
      <c r="UON11" s="149"/>
      <c r="UOO11" s="149"/>
      <c r="UOP11" s="149"/>
      <c r="UOQ11" s="149"/>
      <c r="UOR11" s="149"/>
      <c r="UOS11" s="149"/>
      <c r="UOT11" s="149"/>
      <c r="UOU11" s="149"/>
      <c r="UOV11" s="149"/>
      <c r="UOW11" s="149"/>
      <c r="UOX11" s="149"/>
      <c r="UOY11" s="149"/>
      <c r="UOZ11" s="149"/>
      <c r="UPA11" s="149"/>
      <c r="UPB11" s="149"/>
      <c r="UPC11" s="149"/>
      <c r="UPD11" s="149"/>
      <c r="UPE11" s="149"/>
      <c r="UPF11" s="149"/>
      <c r="UPG11" s="149"/>
      <c r="UPH11" s="149"/>
      <c r="UPI11" s="149"/>
      <c r="UPJ11" s="149"/>
      <c r="UPK11" s="149"/>
      <c r="UPL11" s="149"/>
      <c r="UPM11" s="149"/>
      <c r="UPN11" s="149"/>
      <c r="UPO11" s="149"/>
      <c r="UPP11" s="149"/>
      <c r="UPQ11" s="149"/>
      <c r="UPR11" s="149"/>
      <c r="UPS11" s="149"/>
      <c r="UPT11" s="149"/>
      <c r="UPU11" s="149"/>
      <c r="UPV11" s="149"/>
      <c r="UPW11" s="149"/>
      <c r="UPX11" s="149"/>
      <c r="UPY11" s="149"/>
      <c r="UPZ11" s="149"/>
      <c r="UQA11" s="149"/>
      <c r="UQB11" s="149"/>
      <c r="UQC11" s="149"/>
      <c r="UQD11" s="149"/>
      <c r="UQE11" s="149"/>
      <c r="UQF11" s="149"/>
      <c r="UQG11" s="149"/>
      <c r="UQH11" s="149"/>
      <c r="UQI11" s="149"/>
      <c r="UQJ11" s="149"/>
      <c r="UQK11" s="149"/>
      <c r="UQL11" s="149"/>
      <c r="UQM11" s="149"/>
      <c r="UQN11" s="149"/>
      <c r="UQO11" s="149"/>
      <c r="UQP11" s="149"/>
      <c r="UQQ11" s="149"/>
      <c r="UQR11" s="149"/>
      <c r="UQS11" s="149"/>
      <c r="UQT11" s="149"/>
      <c r="UQU11" s="149"/>
      <c r="UQV11" s="149"/>
      <c r="UQW11" s="149"/>
      <c r="UQX11" s="149"/>
      <c r="UQY11" s="149"/>
      <c r="UQZ11" s="149"/>
      <c r="URA11" s="149"/>
      <c r="URB11" s="149"/>
      <c r="URC11" s="149"/>
      <c r="URD11" s="149"/>
      <c r="URE11" s="149"/>
      <c r="URF11" s="149"/>
      <c r="URG11" s="149"/>
      <c r="URH11" s="149"/>
      <c r="URI11" s="149"/>
      <c r="URJ11" s="149"/>
      <c r="URK11" s="149"/>
      <c r="URL11" s="149"/>
      <c r="URM11" s="149"/>
      <c r="URN11" s="149"/>
      <c r="URO11" s="149"/>
      <c r="URP11" s="149"/>
      <c r="URQ11" s="149"/>
      <c r="URR11" s="149"/>
      <c r="URS11" s="149"/>
      <c r="URT11" s="149"/>
      <c r="URU11" s="149"/>
      <c r="URV11" s="149"/>
      <c r="URW11" s="149"/>
      <c r="URX11" s="149"/>
      <c r="URY11" s="149"/>
      <c r="URZ11" s="149"/>
      <c r="USA11" s="149"/>
      <c r="USB11" s="149"/>
      <c r="USC11" s="149"/>
      <c r="USD11" s="149"/>
      <c r="USE11" s="149"/>
      <c r="USF11" s="149"/>
      <c r="USG11" s="149"/>
      <c r="USH11" s="149"/>
      <c r="USI11" s="149"/>
      <c r="USJ11" s="149"/>
      <c r="USK11" s="149"/>
      <c r="USL11" s="149"/>
      <c r="USM11" s="149"/>
      <c r="USN11" s="149"/>
      <c r="USO11" s="149"/>
      <c r="USP11" s="149"/>
      <c r="USQ11" s="149"/>
      <c r="USR11" s="149"/>
      <c r="USS11" s="149"/>
      <c r="UST11" s="149"/>
      <c r="USU11" s="149"/>
      <c r="USV11" s="149"/>
      <c r="USW11" s="149"/>
      <c r="USX11" s="149"/>
      <c r="USY11" s="149"/>
      <c r="USZ11" s="149"/>
      <c r="UTA11" s="149"/>
      <c r="UTB11" s="149"/>
      <c r="UTC11" s="149"/>
      <c r="UTD11" s="149"/>
      <c r="UTE11" s="149"/>
      <c r="UTF11" s="149"/>
      <c r="UTG11" s="149"/>
      <c r="UTH11" s="149"/>
      <c r="UTI11" s="149"/>
      <c r="UTJ11" s="149"/>
      <c r="UTK11" s="149"/>
      <c r="UTL11" s="149"/>
      <c r="UTM11" s="149"/>
      <c r="UTN11" s="149"/>
      <c r="UTO11" s="149"/>
      <c r="UTP11" s="149"/>
      <c r="UTQ11" s="149"/>
      <c r="UTR11" s="149"/>
      <c r="UTS11" s="149"/>
      <c r="UTT11" s="149"/>
      <c r="UTU11" s="149"/>
      <c r="UTV11" s="149"/>
      <c r="UTW11" s="149"/>
      <c r="UTX11" s="149"/>
      <c r="UTY11" s="149"/>
      <c r="UTZ11" s="149"/>
      <c r="UUA11" s="149"/>
      <c r="UUB11" s="149"/>
      <c r="UUC11" s="149"/>
      <c r="UUD11" s="149"/>
      <c r="UUE11" s="149"/>
      <c r="UUF11" s="149"/>
      <c r="UUG11" s="149"/>
      <c r="UUH11" s="149"/>
      <c r="UUI11" s="149"/>
      <c r="UUJ11" s="149"/>
      <c r="UUK11" s="149"/>
      <c r="UUL11" s="149"/>
      <c r="UUM11" s="149"/>
      <c r="UUN11" s="149"/>
      <c r="UUO11" s="149"/>
      <c r="UUP11" s="149"/>
      <c r="UUQ11" s="149"/>
      <c r="UUR11" s="149"/>
      <c r="UUS11" s="149"/>
      <c r="UUT11" s="149"/>
      <c r="UUU11" s="149"/>
      <c r="UUV11" s="149"/>
      <c r="UUW11" s="149"/>
      <c r="UUX11" s="149"/>
      <c r="UUY11" s="149"/>
      <c r="UUZ11" s="149"/>
      <c r="UVA11" s="149"/>
      <c r="UVB11" s="149"/>
      <c r="UVC11" s="149"/>
      <c r="UVD11" s="149"/>
      <c r="UVE11" s="149"/>
      <c r="UVF11" s="149"/>
      <c r="UVG11" s="149"/>
      <c r="UVH11" s="149"/>
      <c r="UVI11" s="149"/>
      <c r="UVJ11" s="149"/>
      <c r="UVK11" s="149"/>
      <c r="UVL11" s="149"/>
      <c r="UVM11" s="149"/>
      <c r="UVN11" s="149"/>
      <c r="UVO11" s="149"/>
      <c r="UVP11" s="149"/>
      <c r="UVQ11" s="149"/>
      <c r="UVR11" s="149"/>
      <c r="UVS11" s="149"/>
      <c r="UVT11" s="149"/>
      <c r="UVU11" s="149"/>
      <c r="UVV11" s="149"/>
      <c r="UVW11" s="149"/>
      <c r="UVX11" s="149"/>
      <c r="UVY11" s="149"/>
      <c r="UVZ11" s="149"/>
      <c r="UWA11" s="149"/>
      <c r="UWB11" s="149"/>
      <c r="UWC11" s="149"/>
      <c r="UWD11" s="149"/>
      <c r="UWE11" s="149"/>
      <c r="UWF11" s="149"/>
      <c r="UWG11" s="149"/>
      <c r="UWH11" s="149"/>
      <c r="UWI11" s="149"/>
      <c r="UWJ11" s="149"/>
      <c r="UWK11" s="149"/>
      <c r="UWL11" s="149"/>
      <c r="UWM11" s="149"/>
      <c r="UWN11" s="149"/>
      <c r="UWO11" s="149"/>
      <c r="UWP11" s="149"/>
      <c r="UWQ11" s="149"/>
      <c r="UWR11" s="149"/>
      <c r="UWS11" s="149"/>
      <c r="UWT11" s="149"/>
      <c r="UWU11" s="149"/>
      <c r="UWV11" s="149"/>
      <c r="UWW11" s="149"/>
      <c r="UWX11" s="149"/>
      <c r="UWY11" s="149"/>
      <c r="UWZ11" s="149"/>
      <c r="UXA11" s="149"/>
      <c r="UXB11" s="149"/>
      <c r="UXC11" s="149"/>
      <c r="UXD11" s="149"/>
      <c r="UXE11" s="149"/>
      <c r="UXF11" s="149"/>
      <c r="UXG11" s="149"/>
      <c r="UXH11" s="149"/>
      <c r="UXI11" s="149"/>
      <c r="UXJ11" s="149"/>
      <c r="UXK11" s="149"/>
      <c r="UXL11" s="149"/>
      <c r="UXM11" s="149"/>
      <c r="UXN11" s="149"/>
      <c r="UXO11" s="149"/>
      <c r="UXP11" s="149"/>
      <c r="UXQ11" s="149"/>
      <c r="UXR11" s="149"/>
      <c r="UXS11" s="149"/>
      <c r="UXT11" s="149"/>
      <c r="UXU11" s="149"/>
      <c r="UXV11" s="149"/>
      <c r="UXW11" s="149"/>
      <c r="UXX11" s="149"/>
      <c r="UXY11" s="149"/>
      <c r="UXZ11" s="149"/>
      <c r="UYA11" s="149"/>
      <c r="UYB11" s="149"/>
      <c r="UYC11" s="149"/>
      <c r="UYD11" s="149"/>
      <c r="UYE11" s="149"/>
      <c r="UYF11" s="149"/>
      <c r="UYG11" s="149"/>
      <c r="UYH11" s="149"/>
      <c r="UYI11" s="149"/>
      <c r="UYJ11" s="149"/>
      <c r="UYK11" s="149"/>
      <c r="UYL11" s="149"/>
      <c r="UYM11" s="149"/>
      <c r="UYN11" s="149"/>
      <c r="UYO11" s="149"/>
      <c r="UYP11" s="149"/>
      <c r="UYQ11" s="149"/>
      <c r="UYR11" s="149"/>
      <c r="UYS11" s="149"/>
      <c r="UYT11" s="149"/>
      <c r="UYU11" s="149"/>
      <c r="UYV11" s="149"/>
      <c r="UYW11" s="149"/>
      <c r="UYX11" s="149"/>
      <c r="UYY11" s="149"/>
      <c r="UYZ11" s="149"/>
      <c r="UZA11" s="149"/>
      <c r="UZB11" s="149"/>
      <c r="UZC11" s="149"/>
      <c r="UZD11" s="149"/>
      <c r="UZE11" s="149"/>
      <c r="UZF11" s="149"/>
      <c r="UZG11" s="149"/>
      <c r="UZH11" s="149"/>
      <c r="UZI11" s="149"/>
      <c r="UZJ11" s="149"/>
      <c r="UZK11" s="149"/>
      <c r="UZL11" s="149"/>
      <c r="UZM11" s="149"/>
      <c r="UZN11" s="149"/>
      <c r="UZO11" s="149"/>
      <c r="UZP11" s="149"/>
      <c r="UZQ11" s="149"/>
      <c r="UZR11" s="149"/>
      <c r="UZS11" s="149"/>
      <c r="UZT11" s="149"/>
      <c r="UZU11" s="149"/>
      <c r="UZV11" s="149"/>
      <c r="UZW11" s="149"/>
      <c r="UZX11" s="149"/>
      <c r="UZY11" s="149"/>
      <c r="UZZ11" s="149"/>
      <c r="VAA11" s="149"/>
      <c r="VAB11" s="149"/>
      <c r="VAC11" s="149"/>
      <c r="VAD11" s="149"/>
      <c r="VAE11" s="149"/>
      <c r="VAF11" s="149"/>
      <c r="VAG11" s="149"/>
      <c r="VAH11" s="149"/>
      <c r="VAI11" s="149"/>
      <c r="VAJ11" s="149"/>
      <c r="VAK11" s="149"/>
      <c r="VAL11" s="149"/>
      <c r="VAM11" s="149"/>
      <c r="VAN11" s="149"/>
      <c r="VAO11" s="149"/>
      <c r="VAP11" s="149"/>
      <c r="VAQ11" s="149"/>
      <c r="VAR11" s="149"/>
      <c r="VAS11" s="149"/>
      <c r="VAT11" s="149"/>
      <c r="VAU11" s="149"/>
      <c r="VAV11" s="149"/>
      <c r="VAW11" s="149"/>
      <c r="VAX11" s="149"/>
      <c r="VAY11" s="149"/>
      <c r="VAZ11" s="149"/>
      <c r="VBA11" s="149"/>
      <c r="VBB11" s="149"/>
      <c r="VBC11" s="149"/>
      <c r="VBD11" s="149"/>
      <c r="VBE11" s="149"/>
      <c r="VBF11" s="149"/>
      <c r="VBG11" s="149"/>
      <c r="VBH11" s="149"/>
      <c r="VBI11" s="149"/>
      <c r="VBJ11" s="149"/>
      <c r="VBK11" s="149"/>
      <c r="VBL11" s="149"/>
      <c r="VBM11" s="149"/>
      <c r="VBN11" s="149"/>
      <c r="VBO11" s="149"/>
      <c r="VBP11" s="149"/>
      <c r="VBQ11" s="149"/>
      <c r="VBR11" s="149"/>
      <c r="VBS11" s="149"/>
      <c r="VBT11" s="149"/>
      <c r="VBU11" s="149"/>
      <c r="VBV11" s="149"/>
      <c r="VBW11" s="149"/>
      <c r="VBX11" s="149"/>
      <c r="VBY11" s="149"/>
      <c r="VBZ11" s="149"/>
      <c r="VCA11" s="149"/>
      <c r="VCB11" s="149"/>
      <c r="VCC11" s="149"/>
      <c r="VCD11" s="149"/>
      <c r="VCE11" s="149"/>
      <c r="VCF11" s="149"/>
      <c r="VCG11" s="149"/>
      <c r="VCH11" s="149"/>
      <c r="VCI11" s="149"/>
      <c r="VCJ11" s="149"/>
      <c r="VCK11" s="149"/>
      <c r="VCL11" s="149"/>
      <c r="VCM11" s="149"/>
      <c r="VCN11" s="149"/>
      <c r="VCO11" s="149"/>
      <c r="VCP11" s="149"/>
      <c r="VCQ11" s="149"/>
      <c r="VCR11" s="149"/>
      <c r="VCS11" s="149"/>
      <c r="VCT11" s="149"/>
      <c r="VCU11" s="149"/>
      <c r="VCV11" s="149"/>
      <c r="VCW11" s="149"/>
      <c r="VCX11" s="149"/>
      <c r="VCY11" s="149"/>
      <c r="VCZ11" s="149"/>
      <c r="VDA11" s="149"/>
      <c r="VDB11" s="149"/>
      <c r="VDC11" s="149"/>
      <c r="VDD11" s="149"/>
      <c r="VDE11" s="149"/>
      <c r="VDF11" s="149"/>
      <c r="VDG11" s="149"/>
      <c r="VDH11" s="149"/>
      <c r="VDI11" s="149"/>
      <c r="VDJ11" s="149"/>
      <c r="VDK11" s="149"/>
      <c r="VDL11" s="149"/>
      <c r="VDM11" s="149"/>
      <c r="VDN11" s="149"/>
      <c r="VDO11" s="149"/>
      <c r="VDP11" s="149"/>
      <c r="VDQ11" s="149"/>
      <c r="VDR11" s="149"/>
      <c r="VDS11" s="149"/>
      <c r="VDT11" s="149"/>
      <c r="VDU11" s="149"/>
      <c r="VDV11" s="149"/>
      <c r="VDW11" s="149"/>
      <c r="VDX11" s="149"/>
      <c r="VDY11" s="149"/>
      <c r="VDZ11" s="149"/>
      <c r="VEA11" s="149"/>
      <c r="VEB11" s="149"/>
      <c r="VEC11" s="149"/>
      <c r="VED11" s="149"/>
      <c r="VEE11" s="149"/>
      <c r="VEF11" s="149"/>
      <c r="VEG11" s="149"/>
      <c r="VEH11" s="149"/>
      <c r="VEI11" s="149"/>
      <c r="VEJ11" s="149"/>
      <c r="VEK11" s="149"/>
      <c r="VEL11" s="149"/>
      <c r="VEM11" s="149"/>
      <c r="VEN11" s="149"/>
      <c r="VEO11" s="149"/>
      <c r="VEP11" s="149"/>
      <c r="VEQ11" s="149"/>
      <c r="VER11" s="149"/>
      <c r="VES11" s="149"/>
      <c r="VET11" s="149"/>
      <c r="VEU11" s="149"/>
      <c r="VEV11" s="149"/>
      <c r="VEW11" s="149"/>
      <c r="VEX11" s="149"/>
      <c r="VEY11" s="149"/>
      <c r="VEZ11" s="149"/>
      <c r="VFA11" s="149"/>
      <c r="VFB11" s="149"/>
      <c r="VFC11" s="149"/>
      <c r="VFD11" s="149"/>
      <c r="VFE11" s="149"/>
      <c r="VFF11" s="149"/>
      <c r="VFG11" s="149"/>
      <c r="VFH11" s="149"/>
      <c r="VFI11" s="149"/>
      <c r="VFJ11" s="149"/>
      <c r="VFK11" s="149"/>
      <c r="VFL11" s="149"/>
      <c r="VFM11" s="149"/>
      <c r="VFN11" s="149"/>
      <c r="VFO11" s="149"/>
      <c r="VFP11" s="149"/>
      <c r="VFQ11" s="149"/>
      <c r="VFR11" s="149"/>
      <c r="VFS11" s="149"/>
      <c r="VFT11" s="149"/>
      <c r="VFU11" s="149"/>
      <c r="VFV11" s="149"/>
      <c r="VFW11" s="149"/>
      <c r="VFX11" s="149"/>
      <c r="VFY11" s="149"/>
      <c r="VFZ11" s="149"/>
      <c r="VGA11" s="149"/>
      <c r="VGB11" s="149"/>
      <c r="VGC11" s="149"/>
      <c r="VGD11" s="149"/>
      <c r="VGE11" s="149"/>
      <c r="VGF11" s="149"/>
      <c r="VGG11" s="149"/>
      <c r="VGH11" s="149"/>
      <c r="VGI11" s="149"/>
      <c r="VGJ11" s="149"/>
      <c r="VGK11" s="149"/>
      <c r="VGL11" s="149"/>
      <c r="VGM11" s="149"/>
      <c r="VGN11" s="149"/>
      <c r="VGO11" s="149"/>
      <c r="VGP11" s="149"/>
      <c r="VGQ11" s="149"/>
      <c r="VGR11" s="149"/>
      <c r="VGS11" s="149"/>
      <c r="VGT11" s="149"/>
      <c r="VGU11" s="149"/>
      <c r="VGV11" s="149"/>
      <c r="VGW11" s="149"/>
      <c r="VGX11" s="149"/>
      <c r="VGY11" s="149"/>
      <c r="VGZ11" s="149"/>
      <c r="VHA11" s="149"/>
      <c r="VHB11" s="149"/>
      <c r="VHC11" s="149"/>
      <c r="VHD11" s="149"/>
      <c r="VHE11" s="149"/>
      <c r="VHF11" s="149"/>
      <c r="VHG11" s="149"/>
      <c r="VHH11" s="149"/>
      <c r="VHI11" s="149"/>
      <c r="VHJ11" s="149"/>
      <c r="VHK11" s="149"/>
      <c r="VHL11" s="149"/>
      <c r="VHM11" s="149"/>
      <c r="VHN11" s="149"/>
      <c r="VHO11" s="149"/>
      <c r="VHP11" s="149"/>
      <c r="VHQ11" s="149"/>
      <c r="VHR11" s="149"/>
      <c r="VHS11" s="149"/>
      <c r="VHT11" s="149"/>
      <c r="VHU11" s="149"/>
      <c r="VHV11" s="149"/>
      <c r="VHW11" s="149"/>
      <c r="VHX11" s="149"/>
      <c r="VHY11" s="149"/>
      <c r="VHZ11" s="149"/>
      <c r="VIA11" s="149"/>
      <c r="VIB11" s="149"/>
      <c r="VIC11" s="149"/>
      <c r="VID11" s="149"/>
      <c r="VIE11" s="149"/>
      <c r="VIF11" s="149"/>
      <c r="VIG11" s="149"/>
      <c r="VIH11" s="149"/>
      <c r="VII11" s="149"/>
      <c r="VIJ11" s="149"/>
      <c r="VIK11" s="149"/>
      <c r="VIL11" s="149"/>
      <c r="VIM11" s="149"/>
      <c r="VIN11" s="149"/>
      <c r="VIO11" s="149"/>
      <c r="VIP11" s="149"/>
      <c r="VIQ11" s="149"/>
      <c r="VIR11" s="149"/>
      <c r="VIS11" s="149"/>
      <c r="VIT11" s="149"/>
      <c r="VIU11" s="149"/>
      <c r="VIV11" s="149"/>
      <c r="VIW11" s="149"/>
      <c r="VIX11" s="149"/>
      <c r="VIY11" s="149"/>
      <c r="VIZ11" s="149"/>
      <c r="VJA11" s="149"/>
      <c r="VJB11" s="149"/>
      <c r="VJC11" s="149"/>
      <c r="VJD11" s="149"/>
      <c r="VJE11" s="149"/>
      <c r="VJF11" s="149"/>
      <c r="VJG11" s="149"/>
      <c r="VJH11" s="149"/>
      <c r="VJI11" s="149"/>
      <c r="VJJ11" s="149"/>
      <c r="VJK11" s="149"/>
      <c r="VJL11" s="149"/>
      <c r="VJM11" s="149"/>
      <c r="VJN11" s="149"/>
      <c r="VJO11" s="149"/>
      <c r="VJP11" s="149"/>
      <c r="VJQ11" s="149"/>
      <c r="VJR11" s="149"/>
      <c r="VJS11" s="149"/>
      <c r="VJT11" s="149"/>
      <c r="VJU11" s="149"/>
      <c r="VJV11" s="149"/>
      <c r="VJW11" s="149"/>
      <c r="VJX11" s="149"/>
      <c r="VJY11" s="149"/>
      <c r="VJZ11" s="149"/>
      <c r="VKA11" s="149"/>
      <c r="VKB11" s="149"/>
      <c r="VKC11" s="149"/>
      <c r="VKD11" s="149"/>
      <c r="VKE11" s="149"/>
      <c r="VKF11" s="149"/>
      <c r="VKG11" s="149"/>
      <c r="VKH11" s="149"/>
      <c r="VKI11" s="149"/>
      <c r="VKJ11" s="149"/>
      <c r="VKK11" s="149"/>
      <c r="VKL11" s="149"/>
      <c r="VKM11" s="149"/>
      <c r="VKN11" s="149"/>
      <c r="VKO11" s="149"/>
      <c r="VKP11" s="149"/>
      <c r="VKQ11" s="149"/>
      <c r="VKR11" s="149"/>
      <c r="VKS11" s="149"/>
      <c r="VKT11" s="149"/>
      <c r="VKU11" s="149"/>
      <c r="VKV11" s="149"/>
      <c r="VKW11" s="149"/>
      <c r="VKX11" s="149"/>
      <c r="VKY11" s="149"/>
      <c r="VKZ11" s="149"/>
      <c r="VLA11" s="149"/>
      <c r="VLB11" s="149"/>
      <c r="VLC11" s="149"/>
      <c r="VLD11" s="149"/>
      <c r="VLE11" s="149"/>
      <c r="VLF11" s="149"/>
      <c r="VLG11" s="149"/>
      <c r="VLH11" s="149"/>
      <c r="VLI11" s="149"/>
      <c r="VLJ11" s="149"/>
      <c r="VLK11" s="149"/>
      <c r="VLL11" s="149"/>
      <c r="VLM11" s="149"/>
      <c r="VLN11" s="149"/>
      <c r="VLO11" s="149"/>
      <c r="VLP11" s="149"/>
      <c r="VLQ11" s="149"/>
      <c r="VLR11" s="149"/>
      <c r="VLS11" s="149"/>
      <c r="VLT11" s="149"/>
      <c r="VLU11" s="149"/>
      <c r="VLV11" s="149"/>
      <c r="VLW11" s="149"/>
      <c r="VLX11" s="149"/>
      <c r="VLY11" s="149"/>
      <c r="VLZ11" s="149"/>
      <c r="VMA11" s="149"/>
      <c r="VMB11" s="149"/>
      <c r="VMC11" s="149"/>
      <c r="VMD11" s="149"/>
      <c r="VME11" s="149"/>
      <c r="VMF11" s="149"/>
      <c r="VMG11" s="149"/>
      <c r="VMH11" s="149"/>
      <c r="VMI11" s="149"/>
      <c r="VMJ11" s="149"/>
      <c r="VMK11" s="149"/>
      <c r="VML11" s="149"/>
      <c r="VMM11" s="149"/>
      <c r="VMN11" s="149"/>
      <c r="VMO11" s="149"/>
      <c r="VMP11" s="149"/>
      <c r="VMQ11" s="149"/>
      <c r="VMR11" s="149"/>
      <c r="VMS11" s="149"/>
      <c r="VMT11" s="149"/>
      <c r="VMU11" s="149"/>
      <c r="VMV11" s="149"/>
      <c r="VMW11" s="149"/>
      <c r="VMX11" s="149"/>
      <c r="VMY11" s="149"/>
      <c r="VMZ11" s="149"/>
      <c r="VNA11" s="149"/>
      <c r="VNB11" s="149"/>
      <c r="VNC11" s="149"/>
      <c r="VND11" s="149"/>
      <c r="VNE11" s="149"/>
      <c r="VNF11" s="149"/>
      <c r="VNG11" s="149"/>
      <c r="VNH11" s="149"/>
      <c r="VNI11" s="149"/>
      <c r="VNJ11" s="149"/>
      <c r="VNK11" s="149"/>
      <c r="VNL11" s="149"/>
      <c r="VNM11" s="149"/>
      <c r="VNN11" s="149"/>
      <c r="VNO11" s="149"/>
      <c r="VNP11" s="149"/>
      <c r="VNQ11" s="149"/>
      <c r="VNR11" s="149"/>
      <c r="VNS11" s="149"/>
      <c r="VNT11" s="149"/>
      <c r="VNU11" s="149"/>
      <c r="VNV11" s="149"/>
      <c r="VNW11" s="149"/>
      <c r="VNX11" s="149"/>
      <c r="VNY11" s="149"/>
      <c r="VNZ11" s="149"/>
      <c r="VOA11" s="149"/>
      <c r="VOB11" s="149"/>
      <c r="VOC11" s="149"/>
      <c r="VOD11" s="149"/>
      <c r="VOE11" s="149"/>
      <c r="VOF11" s="149"/>
      <c r="VOG11" s="149"/>
      <c r="VOH11" s="149"/>
      <c r="VOI11" s="149"/>
      <c r="VOJ11" s="149"/>
      <c r="VOK11" s="149"/>
      <c r="VOL11" s="149"/>
      <c r="VOM11" s="149"/>
      <c r="VON11" s="149"/>
      <c r="VOO11" s="149"/>
      <c r="VOP11" s="149"/>
      <c r="VOQ11" s="149"/>
      <c r="VOR11" s="149"/>
      <c r="VOS11" s="149"/>
      <c r="VOT11" s="149"/>
      <c r="VOU11" s="149"/>
      <c r="VOV11" s="149"/>
      <c r="VOW11" s="149"/>
      <c r="VOX11" s="149"/>
      <c r="VOY11" s="149"/>
      <c r="VOZ11" s="149"/>
      <c r="VPA11" s="149"/>
      <c r="VPB11" s="149"/>
      <c r="VPC11" s="149"/>
      <c r="VPD11" s="149"/>
      <c r="VPE11" s="149"/>
      <c r="VPF11" s="149"/>
      <c r="VPG11" s="149"/>
      <c r="VPH11" s="149"/>
      <c r="VPI11" s="149"/>
      <c r="VPJ11" s="149"/>
      <c r="VPK11" s="149"/>
      <c r="VPL11" s="149"/>
      <c r="VPM11" s="149"/>
      <c r="VPN11" s="149"/>
      <c r="VPO11" s="149"/>
      <c r="VPP11" s="149"/>
      <c r="VPQ11" s="149"/>
      <c r="VPR11" s="149"/>
      <c r="VPS11" s="149"/>
      <c r="VPT11" s="149"/>
      <c r="VPU11" s="149"/>
      <c r="VPV11" s="149"/>
      <c r="VPW11" s="149"/>
      <c r="VPX11" s="149"/>
      <c r="VPY11" s="149"/>
      <c r="VPZ11" s="149"/>
      <c r="VQA11" s="149"/>
      <c r="VQB11" s="149"/>
      <c r="VQC11" s="149"/>
      <c r="VQD11" s="149"/>
      <c r="VQE11" s="149"/>
      <c r="VQF11" s="149"/>
      <c r="VQG11" s="149"/>
      <c r="VQH11" s="149"/>
      <c r="VQI11" s="149"/>
      <c r="VQJ11" s="149"/>
      <c r="VQK11" s="149"/>
      <c r="VQL11" s="149"/>
      <c r="VQM11" s="149"/>
      <c r="VQN11" s="149"/>
      <c r="VQO11" s="149"/>
      <c r="VQP11" s="149"/>
      <c r="VQQ11" s="149"/>
      <c r="VQR11" s="149"/>
      <c r="VQS11" s="149"/>
      <c r="VQT11" s="149"/>
      <c r="VQU11" s="149"/>
      <c r="VQV11" s="149"/>
      <c r="VQW11" s="149"/>
      <c r="VQX11" s="149"/>
      <c r="VQY11" s="149"/>
      <c r="VQZ11" s="149"/>
      <c r="VRA11" s="149"/>
      <c r="VRB11" s="149"/>
      <c r="VRC11" s="149"/>
      <c r="VRD11" s="149"/>
      <c r="VRE11" s="149"/>
      <c r="VRF11" s="149"/>
      <c r="VRG11" s="149"/>
      <c r="VRH11" s="149"/>
      <c r="VRI11" s="149"/>
      <c r="VRJ11" s="149"/>
      <c r="VRK11" s="149"/>
      <c r="VRL11" s="149"/>
      <c r="VRM11" s="149"/>
      <c r="VRN11" s="149"/>
      <c r="VRO11" s="149"/>
      <c r="VRP11" s="149"/>
      <c r="VRQ11" s="149"/>
      <c r="VRR11" s="149"/>
      <c r="VRS11" s="149"/>
      <c r="VRT11" s="149"/>
      <c r="VRU11" s="149"/>
      <c r="VRV11" s="149"/>
      <c r="VRW11" s="149"/>
      <c r="VRX11" s="149"/>
      <c r="VRY11" s="149"/>
      <c r="VRZ11" s="149"/>
      <c r="VSA11" s="149"/>
      <c r="VSB11" s="149"/>
      <c r="VSC11" s="149"/>
      <c r="VSD11" s="149"/>
      <c r="VSE11" s="149"/>
      <c r="VSF11" s="149"/>
      <c r="VSG11" s="149"/>
      <c r="VSH11" s="149"/>
      <c r="VSI11" s="149"/>
      <c r="VSJ11" s="149"/>
      <c r="VSK11" s="149"/>
      <c r="VSL11" s="149"/>
      <c r="VSM11" s="149"/>
      <c r="VSN11" s="149"/>
      <c r="VSO11" s="149"/>
      <c r="VSP11" s="149"/>
      <c r="VSQ11" s="149"/>
      <c r="VSR11" s="149"/>
      <c r="VSS11" s="149"/>
      <c r="VST11" s="149"/>
      <c r="VSU11" s="149"/>
      <c r="VSV11" s="149"/>
      <c r="VSW11" s="149"/>
      <c r="VSX11" s="149"/>
      <c r="VSY11" s="149"/>
      <c r="VSZ11" s="149"/>
      <c r="VTA11" s="149"/>
      <c r="VTB11" s="149"/>
      <c r="VTC11" s="149"/>
      <c r="VTD11" s="149"/>
      <c r="VTE11" s="149"/>
      <c r="VTF11" s="149"/>
      <c r="VTG11" s="149"/>
      <c r="VTH11" s="149"/>
      <c r="VTI11" s="149"/>
      <c r="VTJ11" s="149"/>
      <c r="VTK11" s="149"/>
      <c r="VTL11" s="149"/>
      <c r="VTM11" s="149"/>
      <c r="VTN11" s="149"/>
      <c r="VTO11" s="149"/>
      <c r="VTP11" s="149"/>
      <c r="VTQ11" s="149"/>
      <c r="VTR11" s="149"/>
      <c r="VTS11" s="149"/>
      <c r="VTT11" s="149"/>
      <c r="VTU11" s="149"/>
      <c r="VTV11" s="149"/>
      <c r="VTW11" s="149"/>
      <c r="VTX11" s="149"/>
      <c r="VTY11" s="149"/>
      <c r="VTZ11" s="149"/>
      <c r="VUA11" s="149"/>
      <c r="VUB11" s="149"/>
      <c r="VUC11" s="149"/>
      <c r="VUD11" s="149"/>
      <c r="VUE11" s="149"/>
      <c r="VUF11" s="149"/>
      <c r="VUG11" s="149"/>
      <c r="VUH11" s="149"/>
      <c r="VUI11" s="149"/>
      <c r="VUJ11" s="149"/>
      <c r="VUK11" s="149"/>
      <c r="VUL11" s="149"/>
      <c r="VUM11" s="149"/>
      <c r="VUN11" s="149"/>
      <c r="VUO11" s="149"/>
      <c r="VUP11" s="149"/>
      <c r="VUQ11" s="149"/>
      <c r="VUR11" s="149"/>
      <c r="VUS11" s="149"/>
      <c r="VUT11" s="149"/>
      <c r="VUU11" s="149"/>
      <c r="VUV11" s="149"/>
      <c r="VUW11" s="149"/>
      <c r="VUX11" s="149"/>
      <c r="VUY11" s="149"/>
      <c r="VUZ11" s="149"/>
      <c r="VVA11" s="149"/>
      <c r="VVB11" s="149"/>
      <c r="VVC11" s="149"/>
      <c r="VVD11" s="149"/>
      <c r="VVE11" s="149"/>
      <c r="VVF11" s="149"/>
      <c r="VVG11" s="149"/>
      <c r="VVH11" s="149"/>
      <c r="VVI11" s="149"/>
      <c r="VVJ11" s="149"/>
      <c r="VVK11" s="149"/>
      <c r="VVL11" s="149"/>
      <c r="VVM11" s="149"/>
      <c r="VVN11" s="149"/>
      <c r="VVO11" s="149"/>
      <c r="VVP11" s="149"/>
      <c r="VVQ11" s="149"/>
      <c r="VVR11" s="149"/>
      <c r="VVS11" s="149"/>
      <c r="VVT11" s="149"/>
      <c r="VVU11" s="149"/>
      <c r="VVV11" s="149"/>
      <c r="VVW11" s="149"/>
      <c r="VVX11" s="149"/>
      <c r="VVY11" s="149"/>
      <c r="VVZ11" s="149"/>
      <c r="VWA11" s="149"/>
      <c r="VWB11" s="149"/>
      <c r="VWC11" s="149"/>
      <c r="VWD11" s="149"/>
      <c r="VWE11" s="149"/>
      <c r="VWF11" s="149"/>
      <c r="VWG11" s="149"/>
      <c r="VWH11" s="149"/>
      <c r="VWI11" s="149"/>
      <c r="VWJ11" s="149"/>
      <c r="VWK11" s="149"/>
      <c r="VWL11" s="149"/>
      <c r="VWM11" s="149"/>
      <c r="VWN11" s="149"/>
      <c r="VWO11" s="149"/>
      <c r="VWP11" s="149"/>
      <c r="VWQ11" s="149"/>
      <c r="VWR11" s="149"/>
      <c r="VWS11" s="149"/>
      <c r="VWT11" s="149"/>
      <c r="VWU11" s="149"/>
      <c r="VWV11" s="149"/>
      <c r="VWW11" s="149"/>
      <c r="VWX11" s="149"/>
      <c r="VWY11" s="149"/>
      <c r="VWZ11" s="149"/>
      <c r="VXA11" s="149"/>
      <c r="VXB11" s="149"/>
      <c r="VXC11" s="149"/>
      <c r="VXD11" s="149"/>
      <c r="VXE11" s="149"/>
      <c r="VXF11" s="149"/>
      <c r="VXG11" s="149"/>
      <c r="VXH11" s="149"/>
      <c r="VXI11" s="149"/>
      <c r="VXJ11" s="149"/>
      <c r="VXK11" s="149"/>
      <c r="VXL11" s="149"/>
      <c r="VXM11" s="149"/>
      <c r="VXN11" s="149"/>
      <c r="VXO11" s="149"/>
      <c r="VXP11" s="149"/>
      <c r="VXQ11" s="149"/>
      <c r="VXR11" s="149"/>
      <c r="VXS11" s="149"/>
      <c r="VXT11" s="149"/>
      <c r="VXU11" s="149"/>
      <c r="VXV11" s="149"/>
      <c r="VXW11" s="149"/>
      <c r="VXX11" s="149"/>
      <c r="VXY11" s="149"/>
      <c r="VXZ11" s="149"/>
      <c r="VYA11" s="149"/>
      <c r="VYB11" s="149"/>
      <c r="VYC11" s="149"/>
      <c r="VYD11" s="149"/>
      <c r="VYE11" s="149"/>
      <c r="VYF11" s="149"/>
      <c r="VYG11" s="149"/>
      <c r="VYH11" s="149"/>
      <c r="VYI11" s="149"/>
      <c r="VYJ11" s="149"/>
      <c r="VYK11" s="149"/>
      <c r="VYL11" s="149"/>
      <c r="VYM11" s="149"/>
      <c r="VYN11" s="149"/>
      <c r="VYO11" s="149"/>
      <c r="VYP11" s="149"/>
      <c r="VYQ11" s="149"/>
      <c r="VYR11" s="149"/>
      <c r="VYS11" s="149"/>
      <c r="VYT11" s="149"/>
      <c r="VYU11" s="149"/>
      <c r="VYV11" s="149"/>
      <c r="VYW11" s="149"/>
      <c r="VYX11" s="149"/>
      <c r="VYY11" s="149"/>
      <c r="VYZ11" s="149"/>
      <c r="VZA11" s="149"/>
      <c r="VZB11" s="149"/>
      <c r="VZC11" s="149"/>
      <c r="VZD11" s="149"/>
      <c r="VZE11" s="149"/>
      <c r="VZF11" s="149"/>
      <c r="VZG11" s="149"/>
      <c r="VZH11" s="149"/>
      <c r="VZI11" s="149"/>
      <c r="VZJ11" s="149"/>
      <c r="VZK11" s="149"/>
      <c r="VZL11" s="149"/>
      <c r="VZM11" s="149"/>
      <c r="VZN11" s="149"/>
      <c r="VZO11" s="149"/>
      <c r="VZP11" s="149"/>
      <c r="VZQ11" s="149"/>
      <c r="VZR11" s="149"/>
      <c r="VZS11" s="149"/>
      <c r="VZT11" s="149"/>
      <c r="VZU11" s="149"/>
      <c r="VZV11" s="149"/>
      <c r="VZW11" s="149"/>
      <c r="VZX11" s="149"/>
      <c r="VZY11" s="149"/>
      <c r="VZZ11" s="149"/>
      <c r="WAA11" s="149"/>
      <c r="WAB11" s="149"/>
      <c r="WAC11" s="149"/>
      <c r="WAD11" s="149"/>
      <c r="WAE11" s="149"/>
      <c r="WAF11" s="149"/>
      <c r="WAG11" s="149"/>
      <c r="WAH11" s="149"/>
      <c r="WAI11" s="149"/>
      <c r="WAJ11" s="149"/>
      <c r="WAK11" s="149"/>
      <c r="WAL11" s="149"/>
      <c r="WAM11" s="149"/>
      <c r="WAN11" s="149"/>
      <c r="WAO11" s="149"/>
      <c r="WAP11" s="149"/>
      <c r="WAQ11" s="149"/>
      <c r="WAR11" s="149"/>
      <c r="WAS11" s="149"/>
      <c r="WAT11" s="149"/>
      <c r="WAU11" s="149"/>
      <c r="WAV11" s="149"/>
      <c r="WAW11" s="149"/>
      <c r="WAX11" s="149"/>
      <c r="WAY11" s="149"/>
      <c r="WAZ11" s="149"/>
      <c r="WBA11" s="149"/>
      <c r="WBB11" s="149"/>
      <c r="WBC11" s="149"/>
      <c r="WBD11" s="149"/>
      <c r="WBE11" s="149"/>
      <c r="WBF11" s="149"/>
      <c r="WBG11" s="149"/>
      <c r="WBH11" s="149"/>
      <c r="WBI11" s="149"/>
      <c r="WBJ11" s="149"/>
      <c r="WBK11" s="149"/>
      <c r="WBL11" s="149"/>
      <c r="WBM11" s="149"/>
      <c r="WBN11" s="149"/>
      <c r="WBO11" s="149"/>
      <c r="WBP11" s="149"/>
      <c r="WBQ11" s="149"/>
      <c r="WBR11" s="149"/>
      <c r="WBS11" s="149"/>
      <c r="WBT11" s="149"/>
      <c r="WBU11" s="149"/>
      <c r="WBV11" s="149"/>
      <c r="WBW11" s="149"/>
      <c r="WBX11" s="149"/>
      <c r="WBY11" s="149"/>
      <c r="WBZ11" s="149"/>
      <c r="WCA11" s="149"/>
      <c r="WCB11" s="149"/>
      <c r="WCC11" s="149"/>
      <c r="WCD11" s="149"/>
      <c r="WCE11" s="149"/>
      <c r="WCF11" s="149"/>
      <c r="WCG11" s="149"/>
      <c r="WCH11" s="149"/>
      <c r="WCI11" s="149"/>
      <c r="WCJ11" s="149"/>
      <c r="WCK11" s="149"/>
      <c r="WCL11" s="149"/>
      <c r="WCM11" s="149"/>
      <c r="WCN11" s="149"/>
      <c r="WCO11" s="149"/>
      <c r="WCP11" s="149"/>
      <c r="WCQ11" s="149"/>
      <c r="WCR11" s="149"/>
      <c r="WCS11" s="149"/>
      <c r="WCT11" s="149"/>
      <c r="WCU11" s="149"/>
      <c r="WCV11" s="149"/>
      <c r="WCW11" s="149"/>
      <c r="WCX11" s="149"/>
      <c r="WCY11" s="149"/>
      <c r="WCZ11" s="149"/>
      <c r="WDA11" s="149"/>
      <c r="WDB11" s="149"/>
      <c r="WDC11" s="149"/>
      <c r="WDD11" s="149"/>
      <c r="WDE11" s="149"/>
      <c r="WDF11" s="149"/>
      <c r="WDG11" s="149"/>
      <c r="WDH11" s="149"/>
      <c r="WDI11" s="149"/>
      <c r="WDJ11" s="149"/>
      <c r="WDK11" s="149"/>
      <c r="WDL11" s="149"/>
      <c r="WDM11" s="149"/>
      <c r="WDN11" s="149"/>
      <c r="WDO11" s="149"/>
      <c r="WDP11" s="149"/>
      <c r="WDQ11" s="149"/>
      <c r="WDR11" s="149"/>
      <c r="WDS11" s="149"/>
      <c r="WDT11" s="149"/>
      <c r="WDU11" s="149"/>
      <c r="WDV11" s="149"/>
      <c r="WDW11" s="149"/>
      <c r="WDX11" s="149"/>
      <c r="WDY11" s="149"/>
      <c r="WDZ11" s="149"/>
      <c r="WEA11" s="149"/>
      <c r="WEB11" s="149"/>
      <c r="WEC11" s="149"/>
      <c r="WED11" s="149"/>
      <c r="WEE11" s="149"/>
      <c r="WEF11" s="149"/>
      <c r="WEG11" s="149"/>
      <c r="WEH11" s="149"/>
      <c r="WEI11" s="149"/>
      <c r="WEJ11" s="149"/>
      <c r="WEK11" s="149"/>
      <c r="WEL11" s="149"/>
      <c r="WEM11" s="149"/>
      <c r="WEN11" s="149"/>
      <c r="WEO11" s="149"/>
      <c r="WEP11" s="149"/>
      <c r="WEQ11" s="149"/>
      <c r="WER11" s="149"/>
      <c r="WES11" s="149"/>
      <c r="WET11" s="149"/>
      <c r="WEU11" s="149"/>
      <c r="WEV11" s="149"/>
      <c r="WEW11" s="149"/>
      <c r="WEX11" s="149"/>
      <c r="WEY11" s="149"/>
      <c r="WEZ11" s="149"/>
      <c r="WFA11" s="149"/>
      <c r="WFB11" s="149"/>
      <c r="WFC11" s="149"/>
      <c r="WFD11" s="149"/>
      <c r="WFE11" s="149"/>
      <c r="WFF11" s="149"/>
      <c r="WFG11" s="149"/>
      <c r="WFH11" s="149"/>
      <c r="WFI11" s="149"/>
      <c r="WFJ11" s="149"/>
      <c r="WFK11" s="149"/>
      <c r="WFL11" s="149"/>
      <c r="WFM11" s="149"/>
      <c r="WFN11" s="149"/>
      <c r="WFO11" s="149"/>
      <c r="WFP11" s="149"/>
      <c r="WFQ11" s="149"/>
      <c r="WFR11" s="149"/>
      <c r="WFS11" s="149"/>
      <c r="WFT11" s="149"/>
      <c r="WFU11" s="149"/>
      <c r="WFV11" s="149"/>
      <c r="WFW11" s="149"/>
      <c r="WFX11" s="149"/>
      <c r="WFY11" s="149"/>
      <c r="WFZ11" s="149"/>
      <c r="WGA11" s="149"/>
      <c r="WGB11" s="149"/>
      <c r="WGC11" s="149"/>
      <c r="WGD11" s="149"/>
      <c r="WGE11" s="149"/>
      <c r="WGF11" s="149"/>
      <c r="WGG11" s="149"/>
      <c r="WGH11" s="149"/>
      <c r="WGI11" s="149"/>
      <c r="WGJ11" s="149"/>
      <c r="WGK11" s="149"/>
      <c r="WGL11" s="149"/>
      <c r="WGM11" s="149"/>
      <c r="WGN11" s="149"/>
      <c r="WGO11" s="149"/>
      <c r="WGP11" s="149"/>
      <c r="WGQ11" s="149"/>
      <c r="WGR11" s="149"/>
      <c r="WGS11" s="149"/>
      <c r="WGT11" s="149"/>
      <c r="WGU11" s="149"/>
      <c r="WGV11" s="149"/>
      <c r="WGW11" s="149"/>
      <c r="WGX11" s="149"/>
      <c r="WGY11" s="149"/>
      <c r="WGZ11" s="149"/>
      <c r="WHA11" s="149"/>
      <c r="WHB11" s="149"/>
      <c r="WHC11" s="149"/>
      <c r="WHD11" s="149"/>
      <c r="WHE11" s="149"/>
      <c r="WHF11" s="149"/>
      <c r="WHG11" s="149"/>
      <c r="WHH11" s="149"/>
      <c r="WHI11" s="149"/>
      <c r="WHJ11" s="149"/>
      <c r="WHK11" s="149"/>
      <c r="WHL11" s="149"/>
      <c r="WHM11" s="149"/>
      <c r="WHN11" s="149"/>
      <c r="WHO11" s="149"/>
      <c r="WHP11" s="149"/>
      <c r="WHQ11" s="149"/>
      <c r="WHR11" s="149"/>
      <c r="WHS11" s="149"/>
      <c r="WHT11" s="149"/>
      <c r="WHU11" s="149"/>
      <c r="WHV11" s="149"/>
      <c r="WHW11" s="149"/>
      <c r="WHX11" s="149"/>
      <c r="WHY11" s="149"/>
      <c r="WHZ11" s="149"/>
      <c r="WIA11" s="149"/>
      <c r="WIB11" s="149"/>
      <c r="WIC11" s="149"/>
      <c r="WID11" s="149"/>
      <c r="WIE11" s="149"/>
      <c r="WIF11" s="149"/>
      <c r="WIG11" s="149"/>
      <c r="WIH11" s="149"/>
      <c r="WII11" s="149"/>
      <c r="WIJ11" s="149"/>
      <c r="WIK11" s="149"/>
      <c r="WIL11" s="149"/>
      <c r="WIM11" s="149"/>
      <c r="WIN11" s="149"/>
      <c r="WIO11" s="149"/>
      <c r="WIP11" s="149"/>
      <c r="WIQ11" s="149"/>
      <c r="WIR11" s="149"/>
      <c r="WIS11" s="149"/>
      <c r="WIT11" s="149"/>
      <c r="WIU11" s="149"/>
      <c r="WIV11" s="149"/>
      <c r="WIW11" s="149"/>
      <c r="WIX11" s="149"/>
      <c r="WIY11" s="149"/>
      <c r="WIZ11" s="149"/>
      <c r="WJA11" s="149"/>
      <c r="WJB11" s="149"/>
      <c r="WJC11" s="149"/>
      <c r="WJD11" s="149"/>
      <c r="WJE11" s="149"/>
      <c r="WJF11" s="149"/>
      <c r="WJG11" s="149"/>
      <c r="WJH11" s="149"/>
      <c r="WJI11" s="149"/>
      <c r="WJJ11" s="149"/>
      <c r="WJK11" s="149"/>
      <c r="WJL11" s="149"/>
      <c r="WJM11" s="149"/>
      <c r="WJN11" s="149"/>
      <c r="WJO11" s="149"/>
      <c r="WJP11" s="149"/>
      <c r="WJQ11" s="149"/>
      <c r="WJR11" s="149"/>
      <c r="WJS11" s="149"/>
      <c r="WJT11" s="149"/>
      <c r="WJU11" s="149"/>
      <c r="WJV11" s="149"/>
      <c r="WJW11" s="149"/>
      <c r="WJX11" s="149"/>
      <c r="WJY11" s="149"/>
      <c r="WJZ11" s="149"/>
      <c r="WKA11" s="149"/>
      <c r="WKB11" s="149"/>
      <c r="WKC11" s="149"/>
      <c r="WKD11" s="149"/>
      <c r="WKE11" s="149"/>
      <c r="WKF11" s="149"/>
      <c r="WKG11" s="149"/>
      <c r="WKH11" s="149"/>
      <c r="WKI11" s="149"/>
      <c r="WKJ11" s="149"/>
      <c r="WKK11" s="149"/>
      <c r="WKL11" s="149"/>
      <c r="WKM11" s="149"/>
      <c r="WKN11" s="149"/>
      <c r="WKO11" s="149"/>
      <c r="WKP11" s="149"/>
      <c r="WKQ11" s="149"/>
      <c r="WKR11" s="149"/>
      <c r="WKS11" s="149"/>
      <c r="WKT11" s="149"/>
      <c r="WKU11" s="149"/>
      <c r="WKV11" s="149"/>
      <c r="WKW11" s="149"/>
      <c r="WKX11" s="149"/>
      <c r="WKY11" s="149"/>
      <c r="WKZ11" s="149"/>
      <c r="WLA11" s="149"/>
      <c r="WLB11" s="149"/>
      <c r="WLC11" s="149"/>
      <c r="WLD11" s="149"/>
      <c r="WLE11" s="149"/>
      <c r="WLF11" s="149"/>
      <c r="WLG11" s="149"/>
      <c r="WLH11" s="149"/>
      <c r="WLI11" s="149"/>
      <c r="WLJ11" s="149"/>
      <c r="WLK11" s="149"/>
      <c r="WLL11" s="149"/>
      <c r="WLM11" s="149"/>
      <c r="WLN11" s="149"/>
      <c r="WLO11" s="149"/>
      <c r="WLP11" s="149"/>
      <c r="WLQ11" s="149"/>
      <c r="WLR11" s="149"/>
      <c r="WLS11" s="149"/>
      <c r="WLT11" s="149"/>
      <c r="WLU11" s="149"/>
      <c r="WLV11" s="149"/>
      <c r="WLW11" s="149"/>
      <c r="WLX11" s="149"/>
      <c r="WLY11" s="149"/>
      <c r="WLZ11" s="149"/>
      <c r="WMA11" s="149"/>
      <c r="WMB11" s="149"/>
      <c r="WMC11" s="149"/>
      <c r="WMD11" s="149"/>
      <c r="WME11" s="149"/>
      <c r="WMF11" s="149"/>
      <c r="WMG11" s="149"/>
      <c r="WMH11" s="149"/>
      <c r="WMI11" s="149"/>
      <c r="WMJ11" s="149"/>
      <c r="WMK11" s="149"/>
      <c r="WML11" s="149"/>
      <c r="WMM11" s="149"/>
      <c r="WMN11" s="149"/>
      <c r="WMO11" s="149"/>
      <c r="WMP11" s="149"/>
      <c r="WMQ11" s="149"/>
      <c r="WMR11" s="149"/>
      <c r="WMS11" s="149"/>
      <c r="WMT11" s="149"/>
      <c r="WMU11" s="149"/>
      <c r="WMV11" s="149"/>
      <c r="WMW11" s="149"/>
      <c r="WMX11" s="149"/>
      <c r="WMY11" s="149"/>
      <c r="WMZ11" s="149"/>
      <c r="WNA11" s="149"/>
      <c r="WNB11" s="149"/>
      <c r="WNC11" s="149"/>
      <c r="WND11" s="149"/>
      <c r="WNE11" s="149"/>
      <c r="WNF11" s="149"/>
      <c r="WNG11" s="149"/>
      <c r="WNH11" s="149"/>
      <c r="WNI11" s="149"/>
      <c r="WNJ11" s="149"/>
      <c r="WNK11" s="149"/>
      <c r="WNL11" s="149"/>
      <c r="WNM11" s="149"/>
      <c r="WNN11" s="149"/>
      <c r="WNO11" s="149"/>
      <c r="WNP11" s="149"/>
      <c r="WNQ11" s="149"/>
      <c r="WNR11" s="149"/>
      <c r="WNS11" s="149"/>
      <c r="WNT11" s="149"/>
      <c r="WNU11" s="149"/>
      <c r="WNV11" s="149"/>
      <c r="WNW11" s="149"/>
      <c r="WNX11" s="149"/>
      <c r="WNY11" s="149"/>
      <c r="WNZ11" s="149"/>
      <c r="WOA11" s="149"/>
      <c r="WOB11" s="149"/>
      <c r="WOC11" s="149"/>
      <c r="WOD11" s="149"/>
      <c r="WOE11" s="149"/>
      <c r="WOF11" s="149"/>
      <c r="WOG11" s="149"/>
      <c r="WOH11" s="149"/>
      <c r="WOI11" s="149"/>
      <c r="WOJ11" s="149"/>
      <c r="WOK11" s="149"/>
      <c r="WOL11" s="149"/>
      <c r="WOM11" s="149"/>
      <c r="WON11" s="149"/>
      <c r="WOO11" s="149"/>
      <c r="WOP11" s="149"/>
      <c r="WOQ11" s="149"/>
      <c r="WOR11" s="149"/>
      <c r="WOS11" s="149"/>
      <c r="WOT11" s="149"/>
      <c r="WOU11" s="149"/>
      <c r="WOV11" s="149"/>
      <c r="WOW11" s="149"/>
      <c r="WOX11" s="149"/>
      <c r="WOY11" s="149"/>
      <c r="WOZ11" s="149"/>
      <c r="WPA11" s="149"/>
      <c r="WPB11" s="149"/>
      <c r="WPC11" s="149"/>
      <c r="WPD11" s="149"/>
      <c r="WPE11" s="149"/>
      <c r="WPF11" s="149"/>
      <c r="WPG11" s="149"/>
      <c r="WPH11" s="149"/>
      <c r="WPI11" s="149"/>
      <c r="WPJ11" s="149"/>
      <c r="WPK11" s="149"/>
      <c r="WPL11" s="149"/>
      <c r="WPM11" s="149"/>
      <c r="WPN11" s="149"/>
      <c r="WPO11" s="149"/>
      <c r="WPP11" s="149"/>
      <c r="WPQ11" s="149"/>
      <c r="WPR11" s="149"/>
      <c r="WPS11" s="149"/>
      <c r="WPT11" s="149"/>
      <c r="WPU11" s="149"/>
      <c r="WPV11" s="149"/>
      <c r="WPW11" s="149"/>
      <c r="WPX11" s="149"/>
      <c r="WPY11" s="149"/>
      <c r="WPZ11" s="149"/>
      <c r="WQA11" s="149"/>
      <c r="WQB11" s="149"/>
      <c r="WQC11" s="149"/>
      <c r="WQD11" s="149"/>
      <c r="WQE11" s="149"/>
      <c r="WQF11" s="149"/>
      <c r="WQG11" s="149"/>
      <c r="WQH11" s="149"/>
      <c r="WQI11" s="149"/>
      <c r="WQJ11" s="149"/>
      <c r="WQK11" s="149"/>
      <c r="WQL11" s="149"/>
      <c r="WQM11" s="149"/>
      <c r="WQN11" s="149"/>
      <c r="WQO11" s="149"/>
      <c r="WQP11" s="149"/>
      <c r="WQQ11" s="149"/>
      <c r="WQR11" s="149"/>
      <c r="WQS11" s="149"/>
      <c r="WQT11" s="149"/>
      <c r="WQU11" s="149"/>
      <c r="WQV11" s="149"/>
      <c r="WQW11" s="149"/>
      <c r="WQX11" s="149"/>
      <c r="WQY11" s="149"/>
      <c r="WQZ11" s="149"/>
      <c r="WRA11" s="149"/>
      <c r="WRB11" s="149"/>
      <c r="WRC11" s="149"/>
      <c r="WRD11" s="149"/>
      <c r="WRE11" s="149"/>
      <c r="WRF11" s="149"/>
      <c r="WRG11" s="149"/>
      <c r="WRH11" s="149"/>
      <c r="WRI11" s="149"/>
      <c r="WRJ11" s="149"/>
      <c r="WRK11" s="149"/>
      <c r="WRL11" s="149"/>
      <c r="WRM11" s="149"/>
      <c r="WRN11" s="149"/>
      <c r="WRO11" s="149"/>
      <c r="WRP11" s="149"/>
      <c r="WRQ11" s="149"/>
      <c r="WRR11" s="149"/>
      <c r="WRS11" s="149"/>
      <c r="WRT11" s="149"/>
      <c r="WRU11" s="149"/>
      <c r="WRV11" s="149"/>
      <c r="WRW11" s="149"/>
      <c r="WRX11" s="149"/>
      <c r="WRY11" s="149"/>
      <c r="WRZ11" s="149"/>
      <c r="WSA11" s="149"/>
      <c r="WSB11" s="149"/>
      <c r="WSC11" s="149"/>
      <c r="WSD11" s="149"/>
      <c r="WSE11" s="149"/>
      <c r="WSF11" s="149"/>
      <c r="WSG11" s="149"/>
      <c r="WSH11" s="149"/>
      <c r="WSI11" s="149"/>
      <c r="WSJ11" s="149"/>
      <c r="WSK11" s="149"/>
      <c r="WSL11" s="149"/>
      <c r="WSM11" s="149"/>
      <c r="WSN11" s="149"/>
      <c r="WSO11" s="149"/>
      <c r="WSP11" s="149"/>
      <c r="WSQ11" s="149"/>
      <c r="WSR11" s="149"/>
      <c r="WSS11" s="149"/>
      <c r="WST11" s="149"/>
      <c r="WSU11" s="149"/>
      <c r="WSV11" s="149"/>
      <c r="WSW11" s="149"/>
      <c r="WSX11" s="149"/>
      <c r="WSY11" s="149"/>
      <c r="WSZ11" s="149"/>
      <c r="WTA11" s="149"/>
      <c r="WTB11" s="149"/>
      <c r="WTC11" s="149"/>
      <c r="WTD11" s="149"/>
      <c r="WTE11" s="149"/>
      <c r="WTF11" s="149"/>
      <c r="WTG11" s="149"/>
      <c r="WTH11" s="149"/>
      <c r="WTI11" s="149"/>
      <c r="WTJ11" s="149"/>
      <c r="WTK11" s="149"/>
      <c r="WTL11" s="149"/>
      <c r="WTM11" s="149"/>
      <c r="WTN11" s="149"/>
      <c r="WTO11" s="149"/>
      <c r="WTP11" s="149"/>
      <c r="WTQ11" s="149"/>
      <c r="WTR11" s="149"/>
      <c r="WTS11" s="149"/>
      <c r="WTT11" s="149"/>
      <c r="WTU11" s="149"/>
      <c r="WTV11" s="149"/>
      <c r="WTW11" s="149"/>
      <c r="WTX11" s="149"/>
      <c r="WTY11" s="149"/>
      <c r="WTZ11" s="149"/>
      <c r="WUA11" s="149"/>
      <c r="WUB11" s="149"/>
      <c r="WUC11" s="149"/>
      <c r="WUD11" s="149"/>
      <c r="WUE11" s="149"/>
      <c r="WUF11" s="149"/>
      <c r="WUG11" s="149"/>
      <c r="WUH11" s="149"/>
      <c r="WUI11" s="149"/>
      <c r="WUJ11" s="149"/>
      <c r="WUK11" s="149"/>
      <c r="WUL11" s="149"/>
      <c r="WUM11" s="149"/>
      <c r="WUN11" s="149"/>
      <c r="WUO11" s="149"/>
      <c r="WUP11" s="149"/>
      <c r="WUQ11" s="149"/>
      <c r="WUR11" s="149"/>
      <c r="WUS11" s="149"/>
      <c r="WUT11" s="149"/>
      <c r="WUU11" s="149"/>
      <c r="WUV11" s="149"/>
      <c r="WUW11" s="149"/>
      <c r="WUX11" s="149"/>
      <c r="WUY11" s="149"/>
      <c r="WUZ11" s="149"/>
      <c r="WVA11" s="149"/>
      <c r="WVB11" s="149"/>
      <c r="WVC11" s="149"/>
      <c r="WVD11" s="149"/>
      <c r="WVE11" s="149"/>
      <c r="WVF11" s="149"/>
      <c r="WVG11" s="149"/>
      <c r="WVH11" s="149"/>
      <c r="WVI11" s="149"/>
      <c r="WVJ11" s="149"/>
      <c r="WVK11" s="149"/>
      <c r="WVL11" s="149"/>
      <c r="WVM11" s="149"/>
      <c r="WVN11" s="149"/>
      <c r="WVO11" s="149"/>
      <c r="WVP11" s="149"/>
      <c r="WVQ11" s="149"/>
      <c r="WVR11" s="149"/>
      <c r="WVS11" s="149"/>
      <c r="WVT11" s="149"/>
      <c r="WVU11" s="149"/>
      <c r="WVV11" s="149"/>
      <c r="WVW11" s="149"/>
      <c r="WVX11" s="149"/>
      <c r="WVY11" s="149"/>
      <c r="WVZ11" s="149"/>
      <c r="WWA11" s="149"/>
      <c r="WWB11" s="149"/>
      <c r="WWC11" s="149"/>
      <c r="WWD11" s="149"/>
      <c r="WWE11" s="149"/>
      <c r="WWF11" s="149"/>
      <c r="WWG11" s="149"/>
      <c r="WWH11" s="149"/>
      <c r="WWI11" s="149"/>
      <c r="WWJ11" s="149"/>
      <c r="WWK11" s="149"/>
      <c r="WWL11" s="149"/>
      <c r="WWM11" s="149"/>
      <c r="WWN11" s="149"/>
      <c r="WWO11" s="149"/>
      <c r="WWP11" s="149"/>
      <c r="WWQ11" s="149"/>
      <c r="WWR11" s="149"/>
      <c r="WWS11" s="149"/>
      <c r="WWT11" s="149"/>
      <c r="WWU11" s="149"/>
      <c r="WWV11" s="149"/>
      <c r="WWW11" s="149"/>
      <c r="WWX11" s="149"/>
      <c r="WWY11" s="149"/>
      <c r="WWZ11" s="149"/>
      <c r="WXA11" s="149"/>
      <c r="WXB11" s="149"/>
      <c r="WXC11" s="149"/>
      <c r="WXD11" s="149"/>
      <c r="WXE11" s="149"/>
      <c r="WXF11" s="149"/>
      <c r="WXG11" s="149"/>
      <c r="WXH11" s="149"/>
      <c r="WXI11" s="149"/>
      <c r="WXJ11" s="149"/>
      <c r="WXK11" s="149"/>
      <c r="WXL11" s="149"/>
      <c r="WXM11" s="149"/>
      <c r="WXN11" s="149"/>
      <c r="WXO11" s="149"/>
      <c r="WXP11" s="149"/>
      <c r="WXQ11" s="149"/>
      <c r="WXR11" s="149"/>
      <c r="WXS11" s="149"/>
      <c r="WXT11" s="149"/>
      <c r="WXU11" s="149"/>
      <c r="WXV11" s="149"/>
      <c r="WXW11" s="149"/>
      <c r="WXX11" s="149"/>
      <c r="WXY11" s="149"/>
      <c r="WXZ11" s="149"/>
      <c r="WYA11" s="149"/>
      <c r="WYB11" s="149"/>
      <c r="WYC11" s="149"/>
      <c r="WYD11" s="149"/>
      <c r="WYE11" s="149"/>
      <c r="WYF11" s="149"/>
      <c r="WYG11" s="149"/>
      <c r="WYH11" s="149"/>
      <c r="WYI11" s="149"/>
      <c r="WYJ11" s="149"/>
      <c r="WYK11" s="149"/>
      <c r="WYL11" s="149"/>
      <c r="WYM11" s="149"/>
      <c r="WYN11" s="149"/>
      <c r="WYO11" s="149"/>
      <c r="WYP11" s="149"/>
      <c r="WYQ11" s="149"/>
      <c r="WYR11" s="149"/>
      <c r="WYS11" s="149"/>
      <c r="WYT11" s="149"/>
      <c r="WYU11" s="149"/>
      <c r="WYV11" s="149"/>
      <c r="WYW11" s="149"/>
      <c r="WYX11" s="149"/>
      <c r="WYY11" s="149"/>
      <c r="WYZ11" s="149"/>
      <c r="WZA11" s="149"/>
      <c r="WZB11" s="149"/>
      <c r="WZC11" s="149"/>
      <c r="WZD11" s="149"/>
      <c r="WZE11" s="149"/>
      <c r="WZF11" s="149"/>
      <c r="WZG11" s="149"/>
      <c r="WZH11" s="149"/>
      <c r="WZI11" s="149"/>
      <c r="WZJ11" s="149"/>
      <c r="WZK11" s="149"/>
      <c r="WZL11" s="149"/>
      <c r="WZM11" s="149"/>
      <c r="WZN11" s="149"/>
      <c r="WZO11" s="149"/>
      <c r="WZP11" s="149"/>
      <c r="WZQ11" s="149"/>
      <c r="WZR11" s="149"/>
      <c r="WZS11" s="149"/>
      <c r="WZT11" s="149"/>
      <c r="WZU11" s="149"/>
      <c r="WZV11" s="149"/>
      <c r="WZW11" s="149"/>
      <c r="WZX11" s="149"/>
      <c r="WZY11" s="149"/>
      <c r="WZZ11" s="149"/>
      <c r="XAA11" s="149"/>
      <c r="XAB11" s="149"/>
      <c r="XAC11" s="149"/>
      <c r="XAD11" s="149"/>
      <c r="XAE11" s="149"/>
      <c r="XAF11" s="149"/>
      <c r="XAG11" s="149"/>
      <c r="XAH11" s="149"/>
      <c r="XAI11" s="149"/>
      <c r="XAJ11" s="149"/>
      <c r="XAK11" s="149"/>
      <c r="XAL11" s="149"/>
      <c r="XAM11" s="149"/>
      <c r="XAN11" s="149"/>
      <c r="XAO11" s="149"/>
      <c r="XAP11" s="149"/>
      <c r="XAQ11" s="149"/>
      <c r="XAR11" s="149"/>
      <c r="XAS11" s="149"/>
      <c r="XAT11" s="149"/>
      <c r="XAU11" s="149"/>
      <c r="XAV11" s="149"/>
      <c r="XAW11" s="149"/>
      <c r="XAX11" s="149"/>
      <c r="XAY11" s="149"/>
      <c r="XAZ11" s="149"/>
      <c r="XBA11" s="149"/>
      <c r="XBB11" s="149"/>
      <c r="XBC11" s="149"/>
      <c r="XBD11" s="149"/>
      <c r="XBE11" s="149"/>
      <c r="XBF11" s="149"/>
      <c r="XBG11" s="149"/>
      <c r="XBH11" s="149"/>
      <c r="XBI11" s="149"/>
      <c r="XBJ11" s="149"/>
      <c r="XBK11" s="149"/>
      <c r="XBL11" s="149"/>
      <c r="XBM11" s="149"/>
      <c r="XBN11" s="149"/>
      <c r="XBO11" s="149"/>
      <c r="XBP11" s="149"/>
      <c r="XBQ11" s="149"/>
      <c r="XBR11" s="149"/>
      <c r="XBS11" s="149"/>
      <c r="XBT11" s="149"/>
      <c r="XBU11" s="149"/>
      <c r="XBV11" s="149"/>
      <c r="XBW11" s="149"/>
      <c r="XBX11" s="149"/>
      <c r="XBY11" s="149"/>
      <c r="XBZ11" s="149"/>
      <c r="XCA11" s="149"/>
      <c r="XCB11" s="149"/>
      <c r="XCC11" s="149"/>
      <c r="XCD11" s="149"/>
      <c r="XCE11" s="149"/>
      <c r="XCF11" s="149"/>
      <c r="XCG11" s="149"/>
      <c r="XCH11" s="149"/>
      <c r="XCI11" s="149"/>
      <c r="XCJ11" s="149"/>
      <c r="XCK11" s="149"/>
      <c r="XCL11" s="149"/>
      <c r="XCM11" s="149"/>
      <c r="XCN11" s="149"/>
      <c r="XCO11" s="149"/>
      <c r="XCP11" s="149"/>
      <c r="XCQ11" s="149"/>
      <c r="XCR11" s="149"/>
      <c r="XCS11" s="149"/>
      <c r="XCT11" s="149"/>
      <c r="XCU11" s="149"/>
      <c r="XCV11" s="149"/>
      <c r="XCW11" s="149"/>
      <c r="XCX11" s="149"/>
      <c r="XCY11" s="149"/>
      <c r="XCZ11" s="149"/>
      <c r="XDA11" s="149"/>
      <c r="XDB11" s="149"/>
      <c r="XDC11" s="149"/>
      <c r="XDD11" s="149"/>
      <c r="XDE11" s="149"/>
      <c r="XDF11" s="149"/>
      <c r="XDG11" s="149"/>
      <c r="XDH11" s="149"/>
      <c r="XDI11" s="149"/>
      <c r="XDJ11" s="149"/>
      <c r="XDK11" s="149"/>
      <c r="XDL11" s="149"/>
      <c r="XDM11" s="149"/>
      <c r="XDN11" s="149"/>
      <c r="XDO11" s="149"/>
      <c r="XDP11" s="149"/>
      <c r="XDQ11" s="149"/>
      <c r="XDR11" s="149"/>
      <c r="XDS11" s="149"/>
      <c r="XDT11" s="149"/>
      <c r="XDU11" s="149"/>
      <c r="XDV11" s="149"/>
      <c r="XDW11" s="149"/>
      <c r="XDX11" s="149"/>
      <c r="XDY11" s="149"/>
      <c r="XDZ11" s="149"/>
      <c r="XEA11" s="149"/>
      <c r="XEB11" s="149"/>
      <c r="XEC11" s="149"/>
      <c r="XED11" s="149"/>
      <c r="XEE11" s="149"/>
      <c r="XEF11" s="149"/>
      <c r="XEG11" s="149"/>
      <c r="XEH11" s="149"/>
      <c r="XEI11" s="149"/>
      <c r="XEJ11" s="149"/>
      <c r="XEK11" s="149"/>
      <c r="XEL11" s="149"/>
      <c r="XEM11" s="149"/>
      <c r="XEN11" s="149"/>
      <c r="XEO11" s="149"/>
      <c r="XEP11" s="149"/>
      <c r="XEQ11" s="149"/>
      <c r="XER11" s="149"/>
      <c r="XES11" s="149"/>
      <c r="XET11" s="149"/>
      <c r="XEU11" s="149"/>
      <c r="XEV11" s="149"/>
      <c r="XEW11" s="149"/>
      <c r="XEX11" s="149"/>
      <c r="XEY11" s="149"/>
      <c r="XEZ11" s="149"/>
      <c r="XFA11" s="149"/>
      <c r="XFB11" s="149"/>
      <c r="XFC11" s="149"/>
    </row>
    <row r="12" spans="1:16383" s="623" customFormat="1" ht="13.5" thickBot="1">
      <c r="A12" s="559"/>
      <c r="B12" s="559"/>
      <c r="C12" s="611"/>
      <c r="D12" s="611"/>
      <c r="E12" s="611"/>
      <c r="F12" s="611"/>
      <c r="G12" s="611"/>
      <c r="H12" s="611"/>
      <c r="I12" s="611"/>
      <c r="J12" s="611"/>
      <c r="K12" s="611"/>
      <c r="L12" s="611"/>
      <c r="M12" s="2003" t="s">
        <v>104</v>
      </c>
      <c r="N12" s="2003" t="s">
        <v>104</v>
      </c>
      <c r="O12" s="2003" t="s">
        <v>104</v>
      </c>
      <c r="P12" s="2003" t="s">
        <v>104</v>
      </c>
      <c r="Q12" s="2003" t="s">
        <v>104</v>
      </c>
      <c r="R12" s="2003" t="s">
        <v>104</v>
      </c>
      <c r="S12" s="2003" t="s">
        <v>104</v>
      </c>
      <c r="T12" s="2003" t="s">
        <v>104</v>
      </c>
      <c r="U12" s="2003" t="s">
        <v>104</v>
      </c>
      <c r="V12" s="2003" t="s">
        <v>104</v>
      </c>
      <c r="W12" s="2003" t="s">
        <v>104</v>
      </c>
      <c r="X12" s="628"/>
      <c r="AM12" s="1903"/>
      <c r="AN12" s="1903"/>
      <c r="AO12" s="1903"/>
      <c r="AP12" s="1903"/>
      <c r="AQ12" s="393"/>
      <c r="AR12" s="603"/>
      <c r="AS12" s="1903"/>
      <c r="AT12" s="1903"/>
      <c r="AU12" s="1903"/>
      <c r="AV12" s="1903"/>
      <c r="AW12" s="1903"/>
      <c r="AX12" s="1903"/>
      <c r="AY12" s="1903"/>
      <c r="AZ12" s="1903"/>
      <c r="BA12" s="1903"/>
      <c r="BB12" s="393"/>
      <c r="BC12" s="627"/>
      <c r="BD12" s="1903"/>
      <c r="BE12" s="1903"/>
      <c r="BF12" s="1903"/>
      <c r="BG12" s="1903"/>
      <c r="BH12" s="1903"/>
      <c r="BI12" s="1903"/>
      <c r="BJ12" s="1903"/>
      <c r="BK12" s="1903"/>
      <c r="BL12" s="1903"/>
      <c r="BM12" s="393"/>
      <c r="BN12" s="627"/>
      <c r="BO12" s="1903"/>
      <c r="BP12" s="1903"/>
      <c r="BQ12" s="1903"/>
      <c r="BR12" s="1903"/>
      <c r="BS12" s="1903"/>
      <c r="BT12" s="1903"/>
      <c r="BU12" s="1903"/>
      <c r="BV12" s="1903"/>
      <c r="BW12" s="1903"/>
      <c r="BX12" s="393"/>
      <c r="BY12" s="627"/>
      <c r="BZ12" s="1903"/>
      <c r="CA12" s="1903"/>
      <c r="CB12" s="1903"/>
      <c r="CC12" s="1903"/>
      <c r="CD12" s="1903"/>
      <c r="CE12" s="1903"/>
      <c r="CF12" s="1903"/>
      <c r="CG12" s="1903"/>
      <c r="CH12" s="1903"/>
      <c r="CI12" s="393"/>
      <c r="CJ12" s="627"/>
      <c r="CK12" s="1903"/>
      <c r="CL12" s="1903"/>
      <c r="CM12" s="1903"/>
      <c r="CN12" s="1903"/>
      <c r="CO12" s="1903"/>
      <c r="CP12" s="1903"/>
      <c r="CQ12" s="1903"/>
      <c r="CR12" s="1903"/>
      <c r="CS12" s="1903"/>
      <c r="CT12" s="393"/>
      <c r="CU12" s="627"/>
      <c r="CV12" s="1903"/>
      <c r="CW12" s="1903"/>
      <c r="CX12" s="1903"/>
      <c r="CY12" s="1903"/>
      <c r="CZ12" s="1903"/>
      <c r="DA12" s="1903"/>
      <c r="DB12" s="1903"/>
      <c r="DC12" s="1903"/>
      <c r="DD12" s="1903"/>
      <c r="DE12" s="393"/>
      <c r="DF12" s="627"/>
      <c r="DG12" s="1903"/>
      <c r="DH12" s="1903"/>
      <c r="DI12" s="1903"/>
      <c r="DJ12" s="1903"/>
      <c r="DK12" s="1903"/>
      <c r="DL12" s="1903"/>
      <c r="DM12" s="1903"/>
      <c r="DN12" s="1903"/>
      <c r="DO12" s="1903"/>
      <c r="DP12" s="393"/>
      <c r="DQ12" s="627"/>
      <c r="DR12" s="1903"/>
      <c r="DS12" s="1903"/>
      <c r="DT12" s="1903"/>
      <c r="DU12" s="1903"/>
      <c r="DV12" s="1903"/>
      <c r="DW12" s="1903"/>
      <c r="DX12" s="1903"/>
      <c r="DY12" s="1903"/>
      <c r="DZ12" s="1903"/>
      <c r="EA12" s="393"/>
      <c r="EB12" s="627"/>
      <c r="EC12" s="1903"/>
      <c r="ED12" s="1903"/>
      <c r="EE12" s="1903"/>
      <c r="EF12" s="1903"/>
      <c r="EG12" s="1903"/>
      <c r="EH12" s="1903"/>
      <c r="EI12" s="1903"/>
      <c r="EJ12" s="1903"/>
      <c r="EK12" s="1903"/>
      <c r="EL12" s="393"/>
    </row>
    <row r="13" spans="1:16383" s="634" customFormat="1" ht="12.95" customHeight="1" thickBot="1">
      <c r="A13" s="571"/>
      <c r="B13" s="571"/>
      <c r="C13" s="629"/>
      <c r="D13" s="630"/>
      <c r="E13" s="630"/>
      <c r="F13" s="630"/>
      <c r="G13" s="630"/>
      <c r="H13" s="630"/>
      <c r="I13" s="630"/>
      <c r="J13" s="630"/>
      <c r="K13" s="630"/>
      <c r="L13" s="631"/>
      <c r="M13" s="632" t="s">
        <v>57</v>
      </c>
      <c r="N13" s="632" t="s">
        <v>58</v>
      </c>
      <c r="O13" s="632" t="s">
        <v>59</v>
      </c>
      <c r="P13" s="632" t="s">
        <v>60</v>
      </c>
      <c r="Q13" s="632" t="s">
        <v>61</v>
      </c>
      <c r="R13" s="632" t="s">
        <v>62</v>
      </c>
      <c r="S13" s="632" t="s">
        <v>63</v>
      </c>
      <c r="T13" s="632" t="s">
        <v>64</v>
      </c>
      <c r="U13" s="632" t="s">
        <v>65</v>
      </c>
      <c r="V13" s="632" t="s">
        <v>66</v>
      </c>
      <c r="W13" s="632" t="s">
        <v>67</v>
      </c>
      <c r="X13" s="633"/>
      <c r="AM13" s="1903"/>
      <c r="AN13" s="1903"/>
      <c r="AO13" s="1903"/>
      <c r="AP13" s="1903"/>
      <c r="AQ13" s="1903"/>
      <c r="AR13" s="635"/>
      <c r="AS13" s="1903"/>
      <c r="AT13" s="1903"/>
      <c r="AU13" s="1903"/>
      <c r="AV13" s="1903"/>
      <c r="AW13" s="1903"/>
      <c r="AX13" s="1903"/>
      <c r="AY13" s="1903"/>
      <c r="AZ13" s="1903"/>
      <c r="BA13" s="1903"/>
      <c r="BB13" s="1903"/>
      <c r="BC13" s="635"/>
      <c r="BD13" s="1903"/>
      <c r="BE13" s="1903"/>
      <c r="BF13" s="1903"/>
      <c r="BG13" s="1903"/>
      <c r="BH13" s="1903"/>
      <c r="BI13" s="1903"/>
      <c r="BJ13" s="1903"/>
      <c r="BK13" s="1903"/>
      <c r="BL13" s="1903"/>
      <c r="BM13" s="1903"/>
      <c r="BN13" s="635"/>
      <c r="BO13" s="1903"/>
      <c r="BP13" s="1903"/>
      <c r="BQ13" s="1903"/>
      <c r="BR13" s="1903"/>
      <c r="BS13" s="1903"/>
      <c r="BT13" s="1903"/>
      <c r="BU13" s="1903"/>
      <c r="BV13" s="1903"/>
      <c r="BW13" s="1903"/>
      <c r="BX13" s="1903"/>
      <c r="BY13" s="635"/>
      <c r="BZ13" s="1903"/>
      <c r="CA13" s="1903"/>
      <c r="CB13" s="1903"/>
      <c r="CC13" s="1903"/>
      <c r="CD13" s="1903"/>
      <c r="CE13" s="1903"/>
      <c r="CF13" s="1903"/>
      <c r="CG13" s="1903"/>
      <c r="CH13" s="1903"/>
      <c r="CI13" s="1903"/>
      <c r="CJ13" s="635"/>
      <c r="CK13" s="1903"/>
      <c r="CL13" s="1903"/>
      <c r="CM13" s="1903"/>
      <c r="CN13" s="1903"/>
      <c r="CO13" s="1903"/>
      <c r="CP13" s="1903"/>
      <c r="CQ13" s="1903"/>
      <c r="CR13" s="1903"/>
      <c r="CS13" s="1903"/>
      <c r="CT13" s="1903"/>
      <c r="CU13" s="635"/>
      <c r="CV13" s="1903"/>
      <c r="CW13" s="1903"/>
      <c r="CX13" s="1903"/>
      <c r="CY13" s="1903"/>
      <c r="CZ13" s="1903"/>
      <c r="DA13" s="1903"/>
      <c r="DB13" s="1903"/>
      <c r="DC13" s="1903"/>
      <c r="DD13" s="1903"/>
      <c r="DE13" s="1903"/>
      <c r="DF13" s="635"/>
      <c r="DG13" s="1903"/>
      <c r="DH13" s="1903"/>
      <c r="DI13" s="1903"/>
      <c r="DJ13" s="1903"/>
      <c r="DK13" s="1903"/>
      <c r="DL13" s="1903"/>
      <c r="DM13" s="1903"/>
      <c r="DN13" s="1903"/>
      <c r="DO13" s="1903"/>
      <c r="DP13" s="1903"/>
      <c r="DQ13" s="635"/>
      <c r="DR13" s="1903"/>
      <c r="DS13" s="1903"/>
      <c r="DT13" s="1903"/>
      <c r="DU13" s="1903"/>
      <c r="DV13" s="1903"/>
      <c r="DW13" s="1903"/>
      <c r="DX13" s="1903"/>
      <c r="DY13" s="1903"/>
      <c r="DZ13" s="1903"/>
      <c r="EA13" s="1903"/>
      <c r="EB13" s="635"/>
      <c r="EC13" s="1903"/>
      <c r="ED13" s="1903"/>
      <c r="EE13" s="1903"/>
      <c r="EF13" s="1903"/>
      <c r="EG13" s="1903"/>
      <c r="EH13" s="1903"/>
      <c r="EI13" s="1903"/>
      <c r="EJ13" s="1903"/>
      <c r="EK13" s="1903"/>
      <c r="EL13" s="1903"/>
    </row>
    <row r="14" spans="1:16383" ht="18">
      <c r="A14" s="636" t="s">
        <v>441</v>
      </c>
      <c r="B14" s="636" t="s">
        <v>442</v>
      </c>
      <c r="C14" s="637" t="s">
        <v>443</v>
      </c>
      <c r="D14" s="638"/>
      <c r="E14" s="639" t="s">
        <v>93</v>
      </c>
      <c r="F14" s="639" t="s">
        <v>94</v>
      </c>
      <c r="G14" s="640" t="s">
        <v>311</v>
      </c>
      <c r="H14" s="639" t="s">
        <v>444</v>
      </c>
      <c r="I14" s="639" t="s">
        <v>445</v>
      </c>
      <c r="J14" s="639" t="s">
        <v>96</v>
      </c>
      <c r="K14" s="639" t="s">
        <v>97</v>
      </c>
      <c r="L14" s="641"/>
      <c r="M14" s="2293"/>
      <c r="N14" s="2293"/>
      <c r="O14" s="2293"/>
      <c r="P14" s="2293"/>
      <c r="Q14" s="2293"/>
      <c r="R14" s="2293">
        <v>8662.0814863148244</v>
      </c>
      <c r="S14" s="2293">
        <v>8743.0439723483942</v>
      </c>
      <c r="T14" s="2293">
        <v>8876.8170694416694</v>
      </c>
      <c r="U14" s="2293">
        <v>9021.5437671273612</v>
      </c>
      <c r="V14" s="2293">
        <v>9187.1756498483737</v>
      </c>
      <c r="W14" s="2293">
        <v>9368.2515741073985</v>
      </c>
      <c r="X14" s="387"/>
      <c r="AM14" s="642"/>
      <c r="AN14" s="642"/>
      <c r="AO14" s="642"/>
      <c r="AP14" s="642"/>
      <c r="AQ14" s="642"/>
      <c r="AS14" s="642"/>
      <c r="AT14" s="642"/>
      <c r="AU14" s="642"/>
      <c r="AV14" s="642"/>
      <c r="AW14" s="642"/>
      <c r="AX14" s="642"/>
      <c r="AY14" s="642"/>
      <c r="AZ14" s="642"/>
      <c r="BA14" s="642"/>
      <c r="BB14" s="642"/>
      <c r="BD14" s="642"/>
      <c r="BE14" s="642"/>
      <c r="BF14" s="642"/>
      <c r="BG14" s="642"/>
      <c r="BH14" s="642"/>
      <c r="BI14" s="642"/>
      <c r="BJ14" s="642"/>
      <c r="BK14" s="642"/>
      <c r="BL14" s="642"/>
      <c r="BM14" s="642"/>
      <c r="BO14" s="642"/>
      <c r="BP14" s="642"/>
      <c r="BQ14" s="642"/>
      <c r="BR14" s="642"/>
      <c r="BS14" s="642"/>
      <c r="BT14" s="642"/>
      <c r="BU14" s="642"/>
      <c r="BV14" s="642"/>
      <c r="BW14" s="642"/>
      <c r="BX14" s="642"/>
      <c r="BZ14" s="642"/>
      <c r="CA14" s="642"/>
      <c r="CB14" s="642"/>
      <c r="CC14" s="642"/>
      <c r="CD14" s="642"/>
      <c r="CE14" s="642"/>
      <c r="CF14" s="642"/>
      <c r="CG14" s="642"/>
      <c r="CH14" s="642"/>
      <c r="CI14" s="642"/>
      <c r="CK14" s="642"/>
      <c r="CL14" s="642"/>
      <c r="CM14" s="642"/>
      <c r="CN14" s="642"/>
      <c r="CO14" s="642"/>
      <c r="CP14" s="642"/>
      <c r="CQ14" s="642"/>
      <c r="CR14" s="642"/>
      <c r="CS14" s="642"/>
      <c r="CT14" s="642"/>
      <c r="CV14" s="642"/>
      <c r="CW14" s="642"/>
      <c r="CX14" s="642"/>
      <c r="CY14" s="642"/>
      <c r="CZ14" s="642"/>
      <c r="DA14" s="642"/>
      <c r="DB14" s="642"/>
      <c r="DC14" s="642"/>
      <c r="DD14" s="642"/>
      <c r="DE14" s="642"/>
      <c r="DG14" s="642"/>
      <c r="DH14" s="642"/>
      <c r="DI14" s="642"/>
      <c r="DJ14" s="642"/>
      <c r="DK14" s="642"/>
      <c r="DL14" s="642"/>
      <c r="DM14" s="642"/>
      <c r="DN14" s="642"/>
      <c r="DO14" s="642"/>
      <c r="DP14" s="642"/>
      <c r="DR14" s="642"/>
      <c r="DS14" s="642"/>
      <c r="DT14" s="642"/>
      <c r="DU14" s="642"/>
      <c r="DV14" s="642"/>
      <c r="DW14" s="642"/>
      <c r="DX14" s="642"/>
      <c r="DY14" s="642"/>
      <c r="DZ14" s="642"/>
      <c r="EA14" s="642"/>
      <c r="EC14" s="642"/>
      <c r="ED14" s="642"/>
      <c r="EE14" s="642"/>
      <c r="EF14" s="642"/>
      <c r="EG14" s="642"/>
      <c r="EH14" s="642"/>
      <c r="EI14" s="642"/>
      <c r="EJ14" s="642"/>
      <c r="EK14" s="642"/>
      <c r="EL14" s="642"/>
    </row>
    <row r="15" spans="1:16383" ht="15.75">
      <c r="A15" s="643"/>
      <c r="B15" s="644"/>
      <c r="C15" s="2004"/>
      <c r="D15" s="645"/>
      <c r="E15" s="2005" t="s">
        <v>93</v>
      </c>
      <c r="F15" s="2005" t="s">
        <v>446</v>
      </c>
      <c r="G15" s="646" t="s">
        <v>442</v>
      </c>
      <c r="H15" s="647" t="s">
        <v>427</v>
      </c>
      <c r="I15" s="648">
        <f>C15</f>
        <v>0</v>
      </c>
      <c r="J15" s="647" t="s">
        <v>323</v>
      </c>
      <c r="K15" s="2005" t="s">
        <v>324</v>
      </c>
      <c r="L15" s="2006"/>
      <c r="M15" s="2007"/>
      <c r="N15" s="2008"/>
      <c r="O15" s="2008"/>
      <c r="P15" s="2008"/>
      <c r="Q15" s="2008"/>
      <c r="R15" s="2294"/>
      <c r="S15" s="2294"/>
      <c r="T15" s="2294"/>
      <c r="U15" s="2294"/>
      <c r="V15" s="2294"/>
      <c r="W15" s="2295"/>
      <c r="X15" s="649"/>
      <c r="AM15" s="649"/>
      <c r="AN15" s="649"/>
      <c r="AO15" s="649"/>
      <c r="AP15" s="649"/>
      <c r="AQ15" s="649"/>
      <c r="AS15" s="649"/>
      <c r="AT15" s="649"/>
      <c r="AU15" s="649"/>
      <c r="AV15" s="649"/>
      <c r="AW15" s="649"/>
      <c r="AX15" s="649"/>
      <c r="AY15" s="649"/>
      <c r="AZ15" s="649"/>
      <c r="BA15" s="649"/>
      <c r="BB15" s="649"/>
      <c r="BD15" s="649"/>
      <c r="BE15" s="649"/>
      <c r="BF15" s="649"/>
      <c r="BG15" s="649"/>
      <c r="BH15" s="649"/>
      <c r="BI15" s="649"/>
      <c r="BJ15" s="649"/>
      <c r="BK15" s="649"/>
      <c r="BL15" s="649"/>
      <c r="BM15" s="649"/>
      <c r="BO15" s="649"/>
      <c r="BP15" s="649"/>
      <c r="BQ15" s="649"/>
      <c r="BR15" s="649"/>
      <c r="BS15" s="649"/>
      <c r="BT15" s="649"/>
      <c r="BU15" s="649"/>
      <c r="BV15" s="649"/>
      <c r="BW15" s="649"/>
      <c r="BX15" s="649"/>
      <c r="BZ15" s="649"/>
      <c r="CA15" s="649"/>
      <c r="CB15" s="649"/>
      <c r="CC15" s="649"/>
      <c r="CD15" s="649"/>
      <c r="CE15" s="649"/>
      <c r="CF15" s="649"/>
      <c r="CG15" s="649"/>
      <c r="CH15" s="649"/>
      <c r="CI15" s="649"/>
      <c r="CK15" s="649"/>
      <c r="CL15" s="649"/>
      <c r="CM15" s="649"/>
      <c r="CN15" s="649"/>
      <c r="CO15" s="649"/>
      <c r="CP15" s="649"/>
      <c r="CQ15" s="649"/>
      <c r="CR15" s="649"/>
      <c r="CS15" s="649"/>
      <c r="CT15" s="649"/>
      <c r="CV15" s="649"/>
      <c r="CW15" s="649"/>
      <c r="CX15" s="649"/>
      <c r="CY15" s="649"/>
      <c r="CZ15" s="649"/>
      <c r="DA15" s="649"/>
      <c r="DB15" s="649"/>
      <c r="DC15" s="649"/>
      <c r="DD15" s="649"/>
      <c r="DE15" s="649"/>
      <c r="DG15" s="649"/>
      <c r="DH15" s="649"/>
      <c r="DI15" s="649"/>
      <c r="DJ15" s="649"/>
      <c r="DK15" s="649"/>
      <c r="DL15" s="649"/>
      <c r="DM15" s="649"/>
      <c r="DN15" s="649"/>
      <c r="DO15" s="649"/>
      <c r="DP15" s="649"/>
      <c r="DR15" s="649"/>
      <c r="DS15" s="649"/>
      <c r="DT15" s="649"/>
      <c r="DU15" s="649"/>
      <c r="DV15" s="649"/>
      <c r="DW15" s="649"/>
      <c r="DX15" s="649"/>
      <c r="DY15" s="649"/>
      <c r="DZ15" s="649"/>
      <c r="EA15" s="649"/>
      <c r="EC15" s="649"/>
      <c r="ED15" s="649"/>
      <c r="EE15" s="649"/>
      <c r="EF15" s="649"/>
      <c r="EG15" s="649"/>
      <c r="EH15" s="649"/>
      <c r="EI15" s="649"/>
      <c r="EJ15" s="649"/>
      <c r="EK15" s="649"/>
      <c r="EL15" s="649"/>
    </row>
    <row r="16" spans="1:16383" ht="15">
      <c r="A16" s="643"/>
      <c r="B16" s="644"/>
      <c r="C16" s="2009"/>
      <c r="D16" s="650"/>
      <c r="E16" s="2005" t="s">
        <v>93</v>
      </c>
      <c r="F16" s="2005" t="s">
        <v>446</v>
      </c>
      <c r="G16" s="646" t="s">
        <v>442</v>
      </c>
      <c r="H16" s="647" t="s">
        <v>427</v>
      </c>
      <c r="I16" s="648">
        <f t="shared" ref="I16:I49" si="0">C16</f>
        <v>0</v>
      </c>
      <c r="J16" s="647" t="s">
        <v>323</v>
      </c>
      <c r="K16" s="2005" t="s">
        <v>324</v>
      </c>
      <c r="L16" s="2006"/>
      <c r="M16" s="2296"/>
      <c r="N16" s="2297"/>
      <c r="O16" s="2297"/>
      <c r="P16" s="2297"/>
      <c r="Q16" s="2297"/>
      <c r="R16" s="2298"/>
      <c r="S16" s="2298"/>
      <c r="T16" s="2298"/>
      <c r="U16" s="2298"/>
      <c r="V16" s="2298"/>
      <c r="W16" s="2299"/>
      <c r="X16" s="649"/>
      <c r="AM16" s="649"/>
      <c r="AN16" s="649"/>
      <c r="AO16" s="649"/>
      <c r="AP16" s="649"/>
      <c r="AQ16" s="649"/>
      <c r="AS16" s="651"/>
      <c r="AT16" s="651"/>
      <c r="AU16" s="651"/>
      <c r="AV16" s="651"/>
      <c r="AW16" s="649"/>
      <c r="AX16" s="649"/>
      <c r="AY16" s="649"/>
      <c r="AZ16" s="649"/>
      <c r="BA16" s="649"/>
      <c r="BB16" s="649"/>
      <c r="BD16" s="651"/>
      <c r="BE16" s="651"/>
      <c r="BF16" s="651"/>
      <c r="BG16" s="651"/>
      <c r="BH16" s="649"/>
      <c r="BI16" s="649"/>
      <c r="BJ16" s="649"/>
      <c r="BK16" s="649"/>
      <c r="BL16" s="649"/>
      <c r="BM16" s="649"/>
      <c r="BO16" s="651"/>
      <c r="BP16" s="651"/>
      <c r="BQ16" s="651"/>
      <c r="BR16" s="651"/>
      <c r="BS16" s="649"/>
      <c r="BT16" s="649"/>
      <c r="BU16" s="649"/>
      <c r="BV16" s="649"/>
      <c r="BW16" s="649"/>
      <c r="BX16" s="649"/>
      <c r="BZ16" s="651"/>
      <c r="CA16" s="651"/>
      <c r="CB16" s="651"/>
      <c r="CC16" s="651"/>
      <c r="CD16" s="649"/>
      <c r="CE16" s="649"/>
      <c r="CF16" s="649"/>
      <c r="CG16" s="649"/>
      <c r="CH16" s="649"/>
      <c r="CI16" s="649"/>
      <c r="CK16" s="651"/>
      <c r="CL16" s="651"/>
      <c r="CM16" s="651"/>
      <c r="CN16" s="651"/>
      <c r="CO16" s="649"/>
      <c r="CP16" s="649"/>
      <c r="CQ16" s="649"/>
      <c r="CR16" s="649"/>
      <c r="CS16" s="649"/>
      <c r="CT16" s="649"/>
      <c r="CV16" s="651"/>
      <c r="CW16" s="651"/>
      <c r="CX16" s="651"/>
      <c r="CY16" s="651"/>
      <c r="CZ16" s="649"/>
      <c r="DA16" s="649"/>
      <c r="DB16" s="649"/>
      <c r="DC16" s="649"/>
      <c r="DD16" s="649"/>
      <c r="DE16" s="649"/>
      <c r="DG16" s="651"/>
      <c r="DH16" s="651"/>
      <c r="DI16" s="651"/>
      <c r="DJ16" s="651"/>
      <c r="DK16" s="649"/>
      <c r="DL16" s="649"/>
      <c r="DM16" s="649"/>
      <c r="DN16" s="649"/>
      <c r="DO16" s="649"/>
      <c r="DP16" s="649"/>
      <c r="DR16" s="651"/>
      <c r="DS16" s="651"/>
      <c r="DT16" s="651"/>
      <c r="DU16" s="651"/>
      <c r="DV16" s="649"/>
      <c r="DW16" s="649"/>
      <c r="DX16" s="649"/>
      <c r="DY16" s="649"/>
      <c r="DZ16" s="649"/>
      <c r="EA16" s="649"/>
      <c r="EC16" s="651"/>
      <c r="ED16" s="651"/>
      <c r="EE16" s="651"/>
      <c r="EF16" s="651"/>
      <c r="EG16" s="649"/>
      <c r="EH16" s="649"/>
      <c r="EI16" s="649"/>
      <c r="EJ16" s="649"/>
      <c r="EK16" s="649"/>
      <c r="EL16" s="649"/>
    </row>
    <row r="17" spans="1:142" ht="15">
      <c r="A17" s="643"/>
      <c r="B17" s="644"/>
      <c r="C17" s="2009"/>
      <c r="D17" s="2010"/>
      <c r="E17" s="2005" t="s">
        <v>93</v>
      </c>
      <c r="F17" s="2005" t="s">
        <v>446</v>
      </c>
      <c r="G17" s="646" t="s">
        <v>442</v>
      </c>
      <c r="H17" s="647" t="s">
        <v>427</v>
      </c>
      <c r="I17" s="648">
        <f t="shared" si="0"/>
        <v>0</v>
      </c>
      <c r="J17" s="647" t="s">
        <v>323</v>
      </c>
      <c r="K17" s="2005" t="s">
        <v>324</v>
      </c>
      <c r="L17" s="2006"/>
      <c r="M17" s="2300"/>
      <c r="N17" s="2301"/>
      <c r="O17" s="2301"/>
      <c r="P17" s="2301"/>
      <c r="Q17" s="2301"/>
      <c r="R17" s="2294"/>
      <c r="S17" s="2294"/>
      <c r="T17" s="2294"/>
      <c r="U17" s="2294"/>
      <c r="V17" s="2294"/>
      <c r="W17" s="2295"/>
      <c r="X17" s="649"/>
      <c r="AM17" s="649"/>
      <c r="AN17" s="649"/>
      <c r="AO17" s="649"/>
      <c r="AP17" s="649"/>
      <c r="AQ17" s="649"/>
      <c r="AS17" s="651"/>
      <c r="AT17" s="651"/>
      <c r="AU17" s="651"/>
      <c r="AV17" s="651"/>
      <c r="AW17" s="649"/>
      <c r="AX17" s="649"/>
      <c r="AY17" s="649"/>
      <c r="AZ17" s="649"/>
      <c r="BA17" s="649"/>
      <c r="BB17" s="649"/>
      <c r="BD17" s="651"/>
      <c r="BE17" s="651"/>
      <c r="BF17" s="651"/>
      <c r="BG17" s="651"/>
      <c r="BH17" s="649"/>
      <c r="BI17" s="649"/>
      <c r="BJ17" s="649"/>
      <c r="BK17" s="649"/>
      <c r="BL17" s="649"/>
      <c r="BM17" s="649"/>
      <c r="BO17" s="651"/>
      <c r="BP17" s="651"/>
      <c r="BQ17" s="651"/>
      <c r="BR17" s="651"/>
      <c r="BS17" s="649"/>
      <c r="BT17" s="649"/>
      <c r="BU17" s="649"/>
      <c r="BV17" s="649"/>
      <c r="BW17" s="649"/>
      <c r="BX17" s="649"/>
      <c r="BZ17" s="651"/>
      <c r="CA17" s="651"/>
      <c r="CB17" s="651"/>
      <c r="CC17" s="651"/>
      <c r="CD17" s="649"/>
      <c r="CE17" s="649"/>
      <c r="CF17" s="649"/>
      <c r="CG17" s="649"/>
      <c r="CH17" s="649"/>
      <c r="CI17" s="649"/>
      <c r="CK17" s="651"/>
      <c r="CL17" s="651"/>
      <c r="CM17" s="651"/>
      <c r="CN17" s="651"/>
      <c r="CO17" s="649"/>
      <c r="CP17" s="649"/>
      <c r="CQ17" s="649"/>
      <c r="CR17" s="649"/>
      <c r="CS17" s="649"/>
      <c r="CT17" s="649"/>
      <c r="CV17" s="651"/>
      <c r="CW17" s="651"/>
      <c r="CX17" s="651"/>
      <c r="CY17" s="651"/>
      <c r="CZ17" s="649"/>
      <c r="DA17" s="649"/>
      <c r="DB17" s="649"/>
      <c r="DC17" s="649"/>
      <c r="DD17" s="649"/>
      <c r="DE17" s="649"/>
      <c r="DG17" s="651"/>
      <c r="DH17" s="651"/>
      <c r="DI17" s="651"/>
      <c r="DJ17" s="651"/>
      <c r="DK17" s="649"/>
      <c r="DL17" s="649"/>
      <c r="DM17" s="649"/>
      <c r="DN17" s="649"/>
      <c r="DO17" s="649"/>
      <c r="DP17" s="649"/>
      <c r="DR17" s="651"/>
      <c r="DS17" s="651"/>
      <c r="DT17" s="651"/>
      <c r="DU17" s="651"/>
      <c r="DV17" s="649"/>
      <c r="DW17" s="649"/>
      <c r="DX17" s="649"/>
      <c r="DY17" s="649"/>
      <c r="DZ17" s="649"/>
      <c r="EA17" s="649"/>
      <c r="EC17" s="651"/>
      <c r="ED17" s="651"/>
      <c r="EE17" s="651"/>
      <c r="EF17" s="651"/>
      <c r="EG17" s="649"/>
      <c r="EH17" s="649"/>
      <c r="EI17" s="649"/>
      <c r="EJ17" s="649"/>
      <c r="EK17" s="649"/>
      <c r="EL17" s="649"/>
    </row>
    <row r="18" spans="1:142" ht="15">
      <c r="A18" s="643"/>
      <c r="B18" s="644"/>
      <c r="C18" s="2009"/>
      <c r="D18" s="2010"/>
      <c r="E18" s="2005" t="s">
        <v>93</v>
      </c>
      <c r="F18" s="2005" t="s">
        <v>446</v>
      </c>
      <c r="G18" s="646" t="s">
        <v>442</v>
      </c>
      <c r="H18" s="647" t="s">
        <v>427</v>
      </c>
      <c r="I18" s="648">
        <f t="shared" si="0"/>
        <v>0</v>
      </c>
      <c r="J18" s="647" t="s">
        <v>323</v>
      </c>
      <c r="K18" s="2005" t="s">
        <v>324</v>
      </c>
      <c r="L18" s="2006"/>
      <c r="M18" s="2296"/>
      <c r="N18" s="2297"/>
      <c r="O18" s="2297"/>
      <c r="P18" s="2297"/>
      <c r="Q18" s="2297"/>
      <c r="R18" s="2298"/>
      <c r="S18" s="2298"/>
      <c r="T18" s="2298"/>
      <c r="U18" s="2298"/>
      <c r="V18" s="2298"/>
      <c r="W18" s="2299"/>
      <c r="X18" s="649"/>
      <c r="AM18" s="649"/>
      <c r="AN18" s="649"/>
      <c r="AO18" s="649"/>
      <c r="AP18" s="649"/>
      <c r="AQ18" s="649"/>
      <c r="AS18" s="651"/>
      <c r="AT18" s="651"/>
      <c r="AU18" s="651"/>
      <c r="AV18" s="651"/>
      <c r="AW18" s="649"/>
      <c r="AX18" s="649"/>
      <c r="AY18" s="649"/>
      <c r="AZ18" s="649"/>
      <c r="BA18" s="649"/>
      <c r="BB18" s="649"/>
      <c r="BD18" s="651"/>
      <c r="BE18" s="651"/>
      <c r="BF18" s="651"/>
      <c r="BG18" s="651"/>
      <c r="BH18" s="649"/>
      <c r="BI18" s="649"/>
      <c r="BJ18" s="649"/>
      <c r="BK18" s="649"/>
      <c r="BL18" s="649"/>
      <c r="BM18" s="649"/>
      <c r="BO18" s="651"/>
      <c r="BP18" s="651"/>
      <c r="BQ18" s="651"/>
      <c r="BR18" s="651"/>
      <c r="BS18" s="649"/>
      <c r="BT18" s="649"/>
      <c r="BU18" s="649"/>
      <c r="BV18" s="649"/>
      <c r="BW18" s="649"/>
      <c r="BX18" s="649"/>
      <c r="BZ18" s="651"/>
      <c r="CA18" s="651"/>
      <c r="CB18" s="651"/>
      <c r="CC18" s="651"/>
      <c r="CD18" s="649"/>
      <c r="CE18" s="649"/>
      <c r="CF18" s="649"/>
      <c r="CG18" s="649"/>
      <c r="CH18" s="649"/>
      <c r="CI18" s="649"/>
      <c r="CK18" s="651"/>
      <c r="CL18" s="651"/>
      <c r="CM18" s="651"/>
      <c r="CN18" s="651"/>
      <c r="CO18" s="649"/>
      <c r="CP18" s="649"/>
      <c r="CQ18" s="649"/>
      <c r="CR18" s="649"/>
      <c r="CS18" s="649"/>
      <c r="CT18" s="649"/>
      <c r="CV18" s="651"/>
      <c r="CW18" s="651"/>
      <c r="CX18" s="651"/>
      <c r="CY18" s="651"/>
      <c r="CZ18" s="649"/>
      <c r="DA18" s="649"/>
      <c r="DB18" s="649"/>
      <c r="DC18" s="649"/>
      <c r="DD18" s="649"/>
      <c r="DE18" s="649"/>
      <c r="DG18" s="651"/>
      <c r="DH18" s="651"/>
      <c r="DI18" s="651"/>
      <c r="DJ18" s="651"/>
      <c r="DK18" s="649"/>
      <c r="DL18" s="649"/>
      <c r="DM18" s="649"/>
      <c r="DN18" s="649"/>
      <c r="DO18" s="649"/>
      <c r="DP18" s="649"/>
      <c r="DR18" s="651"/>
      <c r="DS18" s="651"/>
      <c r="DT18" s="651"/>
      <c r="DU18" s="651"/>
      <c r="DV18" s="649"/>
      <c r="DW18" s="649"/>
      <c r="DX18" s="649"/>
      <c r="DY18" s="649"/>
      <c r="DZ18" s="649"/>
      <c r="EA18" s="649"/>
      <c r="EC18" s="651"/>
      <c r="ED18" s="651"/>
      <c r="EE18" s="651"/>
      <c r="EF18" s="651"/>
      <c r="EG18" s="649"/>
      <c r="EH18" s="649"/>
      <c r="EI18" s="649"/>
      <c r="EJ18" s="649"/>
      <c r="EK18" s="649"/>
      <c r="EL18" s="649"/>
    </row>
    <row r="19" spans="1:142" ht="15">
      <c r="A19" s="643"/>
      <c r="B19" s="644"/>
      <c r="C19" s="2009"/>
      <c r="D19" s="652"/>
      <c r="E19" s="2005" t="s">
        <v>93</v>
      </c>
      <c r="F19" s="2005" t="s">
        <v>446</v>
      </c>
      <c r="G19" s="646" t="s">
        <v>442</v>
      </c>
      <c r="H19" s="647" t="s">
        <v>427</v>
      </c>
      <c r="I19" s="648">
        <f t="shared" si="0"/>
        <v>0</v>
      </c>
      <c r="J19" s="647" t="s">
        <v>323</v>
      </c>
      <c r="K19" s="2005" t="s">
        <v>324</v>
      </c>
      <c r="L19" s="2006"/>
      <c r="M19" s="2300"/>
      <c r="N19" s="2301"/>
      <c r="O19" s="2301"/>
      <c r="P19" s="2301"/>
      <c r="Q19" s="2301"/>
      <c r="R19" s="2294"/>
      <c r="S19" s="2294"/>
      <c r="T19" s="2294"/>
      <c r="U19" s="2294"/>
      <c r="V19" s="2294"/>
      <c r="W19" s="2295"/>
      <c r="X19" s="649"/>
      <c r="AM19" s="649"/>
      <c r="AN19" s="649"/>
      <c r="AO19" s="649"/>
      <c r="AP19" s="649"/>
      <c r="AQ19" s="649"/>
      <c r="AS19" s="651"/>
      <c r="AT19" s="651"/>
      <c r="AU19" s="651"/>
      <c r="AV19" s="651"/>
      <c r="AW19" s="649"/>
      <c r="AX19" s="649"/>
      <c r="AY19" s="649"/>
      <c r="AZ19" s="649"/>
      <c r="BA19" s="649"/>
      <c r="BB19" s="649"/>
      <c r="BD19" s="651"/>
      <c r="BE19" s="651"/>
      <c r="BF19" s="651"/>
      <c r="BG19" s="651"/>
      <c r="BH19" s="649"/>
      <c r="BI19" s="649"/>
      <c r="BJ19" s="649"/>
      <c r="BK19" s="649"/>
      <c r="BL19" s="649"/>
      <c r="BM19" s="649"/>
      <c r="BO19" s="651"/>
      <c r="BP19" s="651"/>
      <c r="BQ19" s="651"/>
      <c r="BR19" s="651"/>
      <c r="BS19" s="649"/>
      <c r="BT19" s="649"/>
      <c r="BU19" s="649"/>
      <c r="BV19" s="649"/>
      <c r="BW19" s="649"/>
      <c r="BX19" s="649"/>
      <c r="BZ19" s="651"/>
      <c r="CA19" s="651"/>
      <c r="CB19" s="651"/>
      <c r="CC19" s="651"/>
      <c r="CD19" s="649"/>
      <c r="CE19" s="649"/>
      <c r="CF19" s="649"/>
      <c r="CG19" s="649"/>
      <c r="CH19" s="649"/>
      <c r="CI19" s="649"/>
      <c r="CK19" s="651"/>
      <c r="CL19" s="651"/>
      <c r="CM19" s="651"/>
      <c r="CN19" s="651"/>
      <c r="CO19" s="649"/>
      <c r="CP19" s="649"/>
      <c r="CQ19" s="649"/>
      <c r="CR19" s="649"/>
      <c r="CS19" s="649"/>
      <c r="CT19" s="649"/>
      <c r="CV19" s="651"/>
      <c r="CW19" s="651"/>
      <c r="CX19" s="651"/>
      <c r="CY19" s="651"/>
      <c r="CZ19" s="649"/>
      <c r="DA19" s="649"/>
      <c r="DB19" s="649"/>
      <c r="DC19" s="649"/>
      <c r="DD19" s="649"/>
      <c r="DE19" s="649"/>
      <c r="DG19" s="651"/>
      <c r="DH19" s="651"/>
      <c r="DI19" s="651"/>
      <c r="DJ19" s="651"/>
      <c r="DK19" s="649"/>
      <c r="DL19" s="649"/>
      <c r="DM19" s="649"/>
      <c r="DN19" s="649"/>
      <c r="DO19" s="649"/>
      <c r="DP19" s="649"/>
      <c r="DR19" s="651"/>
      <c r="DS19" s="651"/>
      <c r="DT19" s="651"/>
      <c r="DU19" s="651"/>
      <c r="DV19" s="649"/>
      <c r="DW19" s="649"/>
      <c r="DX19" s="649"/>
      <c r="DY19" s="649"/>
      <c r="DZ19" s="649"/>
      <c r="EA19" s="649"/>
      <c r="EC19" s="651"/>
      <c r="ED19" s="651"/>
      <c r="EE19" s="651"/>
      <c r="EF19" s="651"/>
      <c r="EG19" s="649"/>
      <c r="EH19" s="649"/>
      <c r="EI19" s="649"/>
      <c r="EJ19" s="649"/>
      <c r="EK19" s="649"/>
      <c r="EL19" s="649"/>
    </row>
    <row r="20" spans="1:142" ht="15">
      <c r="A20" s="643"/>
      <c r="B20" s="644"/>
      <c r="C20" s="2009"/>
      <c r="D20" s="652"/>
      <c r="E20" s="2005" t="s">
        <v>93</v>
      </c>
      <c r="F20" s="2005" t="s">
        <v>446</v>
      </c>
      <c r="G20" s="646" t="s">
        <v>442</v>
      </c>
      <c r="H20" s="647" t="s">
        <v>427</v>
      </c>
      <c r="I20" s="648">
        <f t="shared" si="0"/>
        <v>0</v>
      </c>
      <c r="J20" s="647" t="s">
        <v>323</v>
      </c>
      <c r="K20" s="2005" t="s">
        <v>324</v>
      </c>
      <c r="L20" s="2006"/>
      <c r="M20" s="2296"/>
      <c r="N20" s="2297"/>
      <c r="O20" s="2297"/>
      <c r="P20" s="2297"/>
      <c r="Q20" s="2297"/>
      <c r="R20" s="2298"/>
      <c r="S20" s="2298"/>
      <c r="T20" s="2298"/>
      <c r="U20" s="2298"/>
      <c r="V20" s="2298"/>
      <c r="W20" s="2299"/>
      <c r="X20" s="649"/>
      <c r="AM20" s="649"/>
      <c r="AN20" s="649"/>
      <c r="AO20" s="649"/>
      <c r="AP20" s="649"/>
      <c r="AQ20" s="649"/>
      <c r="AS20" s="651"/>
      <c r="AT20" s="651"/>
      <c r="AU20" s="651"/>
      <c r="AV20" s="651"/>
      <c r="AW20" s="649"/>
      <c r="AX20" s="649"/>
      <c r="AY20" s="649"/>
      <c r="AZ20" s="649"/>
      <c r="BA20" s="649"/>
      <c r="BB20" s="649"/>
      <c r="BD20" s="651"/>
      <c r="BE20" s="651"/>
      <c r="BF20" s="651"/>
      <c r="BG20" s="651"/>
      <c r="BH20" s="649"/>
      <c r="BI20" s="649"/>
      <c r="BJ20" s="649"/>
      <c r="BK20" s="649"/>
      <c r="BL20" s="649"/>
      <c r="BM20" s="649"/>
      <c r="BO20" s="651"/>
      <c r="BP20" s="651"/>
      <c r="BQ20" s="651"/>
      <c r="BR20" s="651"/>
      <c r="BS20" s="649"/>
      <c r="BT20" s="649"/>
      <c r="BU20" s="649"/>
      <c r="BV20" s="649"/>
      <c r="BW20" s="649"/>
      <c r="BX20" s="649"/>
      <c r="BZ20" s="651"/>
      <c r="CA20" s="651"/>
      <c r="CB20" s="651"/>
      <c r="CC20" s="651"/>
      <c r="CD20" s="649"/>
      <c r="CE20" s="649"/>
      <c r="CF20" s="649"/>
      <c r="CG20" s="649"/>
      <c r="CH20" s="649"/>
      <c r="CI20" s="649"/>
      <c r="CK20" s="651"/>
      <c r="CL20" s="651"/>
      <c r="CM20" s="651"/>
      <c r="CN20" s="651"/>
      <c r="CO20" s="649"/>
      <c r="CP20" s="649"/>
      <c r="CQ20" s="649"/>
      <c r="CR20" s="649"/>
      <c r="CS20" s="649"/>
      <c r="CT20" s="649"/>
      <c r="CV20" s="651"/>
      <c r="CW20" s="651"/>
      <c r="CX20" s="651"/>
      <c r="CY20" s="651"/>
      <c r="CZ20" s="649"/>
      <c r="DA20" s="649"/>
      <c r="DB20" s="649"/>
      <c r="DC20" s="649"/>
      <c r="DD20" s="649"/>
      <c r="DE20" s="649"/>
      <c r="DG20" s="651"/>
      <c r="DH20" s="651"/>
      <c r="DI20" s="651"/>
      <c r="DJ20" s="651"/>
      <c r="DK20" s="649"/>
      <c r="DL20" s="649"/>
      <c r="DM20" s="649"/>
      <c r="DN20" s="649"/>
      <c r="DO20" s="649"/>
      <c r="DP20" s="649"/>
      <c r="DR20" s="651"/>
      <c r="DS20" s="651"/>
      <c r="DT20" s="651"/>
      <c r="DU20" s="651"/>
      <c r="DV20" s="649"/>
      <c r="DW20" s="649"/>
      <c r="DX20" s="649"/>
      <c r="DY20" s="649"/>
      <c r="DZ20" s="649"/>
      <c r="EA20" s="649"/>
      <c r="EC20" s="651"/>
      <c r="ED20" s="651"/>
      <c r="EE20" s="651"/>
      <c r="EF20" s="651"/>
      <c r="EG20" s="649"/>
      <c r="EH20" s="649"/>
      <c r="EI20" s="649"/>
      <c r="EJ20" s="649"/>
      <c r="EK20" s="649"/>
      <c r="EL20" s="649"/>
    </row>
    <row r="21" spans="1:142" ht="15">
      <c r="A21" s="643"/>
      <c r="B21" s="644"/>
      <c r="C21" s="2009"/>
      <c r="D21" s="652"/>
      <c r="E21" s="2005" t="s">
        <v>93</v>
      </c>
      <c r="F21" s="2005" t="s">
        <v>446</v>
      </c>
      <c r="G21" s="646" t="s">
        <v>442</v>
      </c>
      <c r="H21" s="647" t="s">
        <v>427</v>
      </c>
      <c r="I21" s="648">
        <f t="shared" si="0"/>
        <v>0</v>
      </c>
      <c r="J21" s="647" t="s">
        <v>323</v>
      </c>
      <c r="K21" s="2005" t="s">
        <v>324</v>
      </c>
      <c r="L21" s="2006"/>
      <c r="M21" s="2300"/>
      <c r="N21" s="2301"/>
      <c r="O21" s="2301"/>
      <c r="P21" s="2301"/>
      <c r="Q21" s="2301"/>
      <c r="R21" s="2298"/>
      <c r="S21" s="2298"/>
      <c r="T21" s="2298"/>
      <c r="U21" s="2298"/>
      <c r="V21" s="2298"/>
      <c r="W21" s="2299"/>
      <c r="X21" s="649"/>
      <c r="AM21" s="649"/>
      <c r="AN21" s="649"/>
      <c r="AO21" s="649"/>
      <c r="AP21" s="649"/>
      <c r="AQ21" s="649"/>
      <c r="AS21" s="651"/>
      <c r="AT21" s="651"/>
      <c r="AU21" s="651"/>
      <c r="AV21" s="651"/>
      <c r="AW21" s="649"/>
      <c r="AX21" s="649"/>
      <c r="AY21" s="649"/>
      <c r="AZ21" s="649"/>
      <c r="BA21" s="649"/>
      <c r="BB21" s="649"/>
      <c r="BD21" s="651"/>
      <c r="BE21" s="651"/>
      <c r="BF21" s="651"/>
      <c r="BG21" s="651"/>
      <c r="BH21" s="649"/>
      <c r="BI21" s="649"/>
      <c r="BJ21" s="649"/>
      <c r="BK21" s="649"/>
      <c r="BL21" s="649"/>
      <c r="BM21" s="649"/>
      <c r="BO21" s="651"/>
      <c r="BP21" s="651"/>
      <c r="BQ21" s="651"/>
      <c r="BR21" s="651"/>
      <c r="BS21" s="649"/>
      <c r="BT21" s="649"/>
      <c r="BU21" s="649"/>
      <c r="BV21" s="649"/>
      <c r="BW21" s="649"/>
      <c r="BX21" s="649"/>
      <c r="BZ21" s="651"/>
      <c r="CA21" s="651"/>
      <c r="CB21" s="651"/>
      <c r="CC21" s="651"/>
      <c r="CD21" s="649"/>
      <c r="CE21" s="649"/>
      <c r="CF21" s="649"/>
      <c r="CG21" s="649"/>
      <c r="CH21" s="649"/>
      <c r="CI21" s="649"/>
      <c r="CK21" s="651"/>
      <c r="CL21" s="651"/>
      <c r="CM21" s="651"/>
      <c r="CN21" s="651"/>
      <c r="CO21" s="649"/>
      <c r="CP21" s="649"/>
      <c r="CQ21" s="649"/>
      <c r="CR21" s="649"/>
      <c r="CS21" s="649"/>
      <c r="CT21" s="649"/>
      <c r="CV21" s="651"/>
      <c r="CW21" s="651"/>
      <c r="CX21" s="651"/>
      <c r="CY21" s="651"/>
      <c r="CZ21" s="649"/>
      <c r="DA21" s="649"/>
      <c r="DB21" s="649"/>
      <c r="DC21" s="649"/>
      <c r="DD21" s="649"/>
      <c r="DE21" s="649"/>
      <c r="DG21" s="651"/>
      <c r="DH21" s="651"/>
      <c r="DI21" s="651"/>
      <c r="DJ21" s="651"/>
      <c r="DK21" s="649"/>
      <c r="DL21" s="649"/>
      <c r="DM21" s="649"/>
      <c r="DN21" s="649"/>
      <c r="DO21" s="649"/>
      <c r="DP21" s="649"/>
      <c r="DR21" s="651"/>
      <c r="DS21" s="651"/>
      <c r="DT21" s="651"/>
      <c r="DU21" s="651"/>
      <c r="DV21" s="649"/>
      <c r="DW21" s="649"/>
      <c r="DX21" s="649"/>
      <c r="DY21" s="649"/>
      <c r="DZ21" s="649"/>
      <c r="EA21" s="649"/>
      <c r="EC21" s="651"/>
      <c r="ED21" s="651"/>
      <c r="EE21" s="651"/>
      <c r="EF21" s="651"/>
      <c r="EG21" s="649"/>
      <c r="EH21" s="649"/>
      <c r="EI21" s="649"/>
      <c r="EJ21" s="649"/>
      <c r="EK21" s="649"/>
      <c r="EL21" s="649"/>
    </row>
    <row r="22" spans="1:142" ht="15.75" thickBot="1">
      <c r="A22" s="653"/>
      <c r="B22" s="653"/>
      <c r="C22" s="654"/>
      <c r="D22" s="652"/>
      <c r="E22" s="2005" t="s">
        <v>93</v>
      </c>
      <c r="F22" s="2005" t="s">
        <v>446</v>
      </c>
      <c r="G22" s="646" t="s">
        <v>442</v>
      </c>
      <c r="H22" s="647" t="s">
        <v>427</v>
      </c>
      <c r="I22" s="648">
        <f t="shared" si="0"/>
        <v>0</v>
      </c>
      <c r="J22" s="647" t="s">
        <v>323</v>
      </c>
      <c r="K22" s="2005" t="s">
        <v>324</v>
      </c>
      <c r="L22" s="2006"/>
      <c r="M22" s="1878"/>
      <c r="N22" s="1879"/>
      <c r="O22" s="1879"/>
      <c r="P22" s="1879"/>
      <c r="Q22" s="1879"/>
      <c r="R22" s="2302"/>
      <c r="S22" s="2302"/>
      <c r="T22" s="2302"/>
      <c r="U22" s="2302"/>
      <c r="V22" s="2302"/>
      <c r="W22" s="2303"/>
      <c r="X22" s="649"/>
      <c r="AM22" s="649"/>
      <c r="AN22" s="649"/>
      <c r="AO22" s="649"/>
      <c r="AP22" s="649"/>
      <c r="AQ22" s="649"/>
      <c r="AS22" s="651"/>
      <c r="AT22" s="651"/>
      <c r="AU22" s="651"/>
      <c r="AV22" s="651"/>
      <c r="AW22" s="649"/>
      <c r="AX22" s="649"/>
      <c r="AY22" s="649"/>
      <c r="AZ22" s="649"/>
      <c r="BA22" s="649"/>
      <c r="BB22" s="649"/>
      <c r="BD22" s="651"/>
      <c r="BE22" s="651"/>
      <c r="BF22" s="651"/>
      <c r="BG22" s="651"/>
      <c r="BH22" s="649"/>
      <c r="BI22" s="649"/>
      <c r="BJ22" s="649"/>
      <c r="BK22" s="649"/>
      <c r="BL22" s="649"/>
      <c r="BM22" s="649"/>
      <c r="BO22" s="651"/>
      <c r="BP22" s="651"/>
      <c r="BQ22" s="651"/>
      <c r="BR22" s="651"/>
      <c r="BS22" s="649"/>
      <c r="BT22" s="649"/>
      <c r="BU22" s="649"/>
      <c r="BV22" s="649"/>
      <c r="BW22" s="649"/>
      <c r="BX22" s="649"/>
      <c r="BZ22" s="651"/>
      <c r="CA22" s="651"/>
      <c r="CB22" s="651"/>
      <c r="CC22" s="651"/>
      <c r="CD22" s="649"/>
      <c r="CE22" s="649"/>
      <c r="CF22" s="649"/>
      <c r="CG22" s="649"/>
      <c r="CH22" s="649"/>
      <c r="CI22" s="649"/>
      <c r="CK22" s="651"/>
      <c r="CL22" s="651"/>
      <c r="CM22" s="651"/>
      <c r="CN22" s="651"/>
      <c r="CO22" s="649"/>
      <c r="CP22" s="649"/>
      <c r="CQ22" s="649"/>
      <c r="CR22" s="649"/>
      <c r="CS22" s="649"/>
      <c r="CT22" s="649"/>
      <c r="CV22" s="651"/>
      <c r="CW22" s="651"/>
      <c r="CX22" s="651"/>
      <c r="CY22" s="651"/>
      <c r="CZ22" s="649"/>
      <c r="DA22" s="649"/>
      <c r="DB22" s="649"/>
      <c r="DC22" s="649"/>
      <c r="DD22" s="649"/>
      <c r="DE22" s="649"/>
      <c r="DG22" s="651"/>
      <c r="DH22" s="651"/>
      <c r="DI22" s="651"/>
      <c r="DJ22" s="651"/>
      <c r="DK22" s="649"/>
      <c r="DL22" s="649"/>
      <c r="DM22" s="649"/>
      <c r="DN22" s="649"/>
      <c r="DO22" s="649"/>
      <c r="DP22" s="649"/>
      <c r="DR22" s="651"/>
      <c r="DS22" s="651"/>
      <c r="DT22" s="651"/>
      <c r="DU22" s="651"/>
      <c r="DV22" s="649"/>
      <c r="DW22" s="649"/>
      <c r="DX22" s="649"/>
      <c r="DY22" s="649"/>
      <c r="DZ22" s="649"/>
      <c r="EA22" s="649"/>
      <c r="EC22" s="651"/>
      <c r="ED22" s="651"/>
      <c r="EE22" s="651"/>
      <c r="EF22" s="651"/>
      <c r="EG22" s="649"/>
      <c r="EH22" s="649"/>
      <c r="EI22" s="649"/>
      <c r="EJ22" s="649"/>
      <c r="EK22" s="649"/>
      <c r="EL22" s="649"/>
    </row>
    <row r="23" spans="1:142" ht="15.75" thickBot="1">
      <c r="A23" s="655" t="s">
        <v>441</v>
      </c>
      <c r="B23" s="656" t="s">
        <v>447</v>
      </c>
      <c r="C23" s="657" t="s">
        <v>448</v>
      </c>
      <c r="D23" s="652"/>
      <c r="E23" s="2005" t="s">
        <v>93</v>
      </c>
      <c r="F23" s="2005" t="s">
        <v>446</v>
      </c>
      <c r="G23" s="646" t="s">
        <v>447</v>
      </c>
      <c r="H23" s="647" t="s">
        <v>427</v>
      </c>
      <c r="I23" s="648" t="str">
        <f t="shared" si="0"/>
        <v>TOTAL COST ($000'S)</v>
      </c>
      <c r="J23" s="647" t="s">
        <v>323</v>
      </c>
      <c r="K23" s="2005" t="s">
        <v>324</v>
      </c>
      <c r="L23" s="2006"/>
      <c r="M23" s="2304">
        <v>0</v>
      </c>
      <c r="N23" s="2304">
        <v>0</v>
      </c>
      <c r="O23" s="2304">
        <v>17.277279999999998</v>
      </c>
      <c r="P23" s="2304">
        <v>0</v>
      </c>
      <c r="Q23" s="2304">
        <v>0</v>
      </c>
      <c r="R23" s="2315">
        <v>5.1520195118954577</v>
      </c>
      <c r="S23" s="2315">
        <v>4.4873176422891357</v>
      </c>
      <c r="T23" s="2315">
        <v>6.3219419114185138</v>
      </c>
      <c r="U23" s="2315">
        <v>6.1866684519196147</v>
      </c>
      <c r="V23" s="2315">
        <v>6.0546915805753416</v>
      </c>
      <c r="W23" s="2315">
        <v>5.9259377528920112</v>
      </c>
      <c r="X23" s="649"/>
      <c r="AM23" s="649"/>
      <c r="AN23" s="649"/>
      <c r="AO23" s="649"/>
      <c r="AP23" s="649"/>
      <c r="AQ23" s="649"/>
      <c r="AS23" s="651"/>
      <c r="AT23" s="651"/>
      <c r="AU23" s="651"/>
      <c r="AV23" s="651"/>
      <c r="AW23" s="649"/>
      <c r="AX23" s="649"/>
      <c r="AY23" s="649"/>
      <c r="AZ23" s="649"/>
      <c r="BA23" s="649"/>
      <c r="BB23" s="649"/>
      <c r="BD23" s="651"/>
      <c r="BE23" s="651"/>
      <c r="BF23" s="651"/>
      <c r="BG23" s="651"/>
      <c r="BH23" s="649"/>
      <c r="BI23" s="649"/>
      <c r="BJ23" s="649"/>
      <c r="BK23" s="649"/>
      <c r="BL23" s="649"/>
      <c r="BM23" s="649"/>
      <c r="BO23" s="651"/>
      <c r="BP23" s="651"/>
      <c r="BQ23" s="651"/>
      <c r="BR23" s="651"/>
      <c r="BS23" s="649"/>
      <c r="BT23" s="649"/>
      <c r="BU23" s="649"/>
      <c r="BV23" s="649"/>
      <c r="BW23" s="649"/>
      <c r="BX23" s="649"/>
      <c r="BZ23" s="651"/>
      <c r="CA23" s="651"/>
      <c r="CB23" s="651"/>
      <c r="CC23" s="651"/>
      <c r="CD23" s="649"/>
      <c r="CE23" s="649"/>
      <c r="CF23" s="649"/>
      <c r="CG23" s="649"/>
      <c r="CH23" s="649"/>
      <c r="CI23" s="649"/>
      <c r="CK23" s="651"/>
      <c r="CL23" s="651"/>
      <c r="CM23" s="651"/>
      <c r="CN23" s="651"/>
      <c r="CO23" s="649"/>
      <c r="CP23" s="649"/>
      <c r="CQ23" s="649"/>
      <c r="CR23" s="649"/>
      <c r="CS23" s="649"/>
      <c r="CT23" s="649"/>
      <c r="CV23" s="651"/>
      <c r="CW23" s="651"/>
      <c r="CX23" s="651"/>
      <c r="CY23" s="651"/>
      <c r="CZ23" s="649"/>
      <c r="DA23" s="649"/>
      <c r="DB23" s="649"/>
      <c r="DC23" s="649"/>
      <c r="DD23" s="649"/>
      <c r="DE23" s="649"/>
      <c r="DG23" s="651"/>
      <c r="DH23" s="651"/>
      <c r="DI23" s="651"/>
      <c r="DJ23" s="651"/>
      <c r="DK23" s="649"/>
      <c r="DL23" s="649"/>
      <c r="DM23" s="649"/>
      <c r="DN23" s="649"/>
      <c r="DO23" s="649"/>
      <c r="DP23" s="649"/>
      <c r="DR23" s="651"/>
      <c r="DS23" s="651"/>
      <c r="DT23" s="651"/>
      <c r="DU23" s="651"/>
      <c r="DV23" s="649"/>
      <c r="DW23" s="649"/>
      <c r="DX23" s="649"/>
      <c r="DY23" s="649"/>
      <c r="DZ23" s="649"/>
      <c r="EA23" s="649"/>
      <c r="EC23" s="651"/>
      <c r="ED23" s="651"/>
      <c r="EE23" s="651"/>
      <c r="EF23" s="651"/>
      <c r="EG23" s="649"/>
      <c r="EH23" s="649"/>
      <c r="EI23" s="649"/>
      <c r="EJ23" s="649"/>
      <c r="EK23" s="649"/>
      <c r="EL23" s="649"/>
    </row>
    <row r="24" spans="1:142" ht="15.75" thickBot="1">
      <c r="A24" s="658" t="s">
        <v>441</v>
      </c>
      <c r="B24" s="658" t="s">
        <v>449</v>
      </c>
      <c r="C24" s="657" t="s">
        <v>448</v>
      </c>
      <c r="D24" s="652"/>
      <c r="E24" s="2005" t="s">
        <v>93</v>
      </c>
      <c r="F24" s="2005" t="s">
        <v>446</v>
      </c>
      <c r="G24" s="646" t="s">
        <v>449</v>
      </c>
      <c r="H24" s="647" t="s">
        <v>427</v>
      </c>
      <c r="I24" s="648" t="str">
        <f t="shared" si="0"/>
        <v>TOTAL COST ($000'S)</v>
      </c>
      <c r="J24" s="647" t="s">
        <v>323</v>
      </c>
      <c r="K24" s="2005" t="s">
        <v>324</v>
      </c>
      <c r="L24" s="2006"/>
      <c r="M24" s="2305">
        <v>120.70146</v>
      </c>
      <c r="N24" s="2305">
        <v>65.550460000000001</v>
      </c>
      <c r="O24" s="2305">
        <v>113.81650999999999</v>
      </c>
      <c r="P24" s="2305">
        <v>163.8837</v>
      </c>
      <c r="Q24" s="2305">
        <v>185.14046999999999</v>
      </c>
      <c r="R24" s="2316">
        <v>181.55160162633149</v>
      </c>
      <c r="S24" s="2316">
        <v>188.59339095650739</v>
      </c>
      <c r="T24" s="2316">
        <v>194.84792453949723</v>
      </c>
      <c r="U24" s="2316">
        <v>221.78292654073519</v>
      </c>
      <c r="V24" s="2316">
        <v>243.30617567825959</v>
      </c>
      <c r="W24" s="2316">
        <v>207.93427650112756</v>
      </c>
      <c r="X24" s="649"/>
      <c r="AM24" s="649"/>
      <c r="AN24" s="649"/>
      <c r="AO24" s="649"/>
      <c r="AP24" s="649"/>
      <c r="AQ24" s="649"/>
      <c r="AS24" s="651"/>
      <c r="AT24" s="651"/>
      <c r="AU24" s="651"/>
      <c r="AV24" s="651"/>
      <c r="AW24" s="649"/>
      <c r="AX24" s="649"/>
      <c r="AY24" s="649"/>
      <c r="AZ24" s="649"/>
      <c r="BA24" s="649"/>
      <c r="BB24" s="649"/>
      <c r="BD24" s="651"/>
      <c r="BE24" s="651"/>
      <c r="BF24" s="651"/>
      <c r="BG24" s="651"/>
      <c r="BH24" s="649"/>
      <c r="BI24" s="649"/>
      <c r="BJ24" s="649"/>
      <c r="BK24" s="649"/>
      <c r="BL24" s="649"/>
      <c r="BM24" s="649"/>
      <c r="BO24" s="651"/>
      <c r="BP24" s="651"/>
      <c r="BQ24" s="651"/>
      <c r="BR24" s="651"/>
      <c r="BS24" s="649"/>
      <c r="BT24" s="649"/>
      <c r="BU24" s="649"/>
      <c r="BV24" s="649"/>
      <c r="BW24" s="649"/>
      <c r="BX24" s="649"/>
      <c r="BZ24" s="651"/>
      <c r="CA24" s="651"/>
      <c r="CB24" s="651"/>
      <c r="CC24" s="651"/>
      <c r="CD24" s="649"/>
      <c r="CE24" s="649"/>
      <c r="CF24" s="649"/>
      <c r="CG24" s="649"/>
      <c r="CH24" s="649"/>
      <c r="CI24" s="649"/>
      <c r="CK24" s="651"/>
      <c r="CL24" s="651"/>
      <c r="CM24" s="651"/>
      <c r="CN24" s="651"/>
      <c r="CO24" s="649"/>
      <c r="CP24" s="649"/>
      <c r="CQ24" s="649"/>
      <c r="CR24" s="649"/>
      <c r="CS24" s="649"/>
      <c r="CT24" s="649"/>
      <c r="CV24" s="651"/>
      <c r="CW24" s="651"/>
      <c r="CX24" s="651"/>
      <c r="CY24" s="651"/>
      <c r="CZ24" s="649"/>
      <c r="DA24" s="649"/>
      <c r="DB24" s="649"/>
      <c r="DC24" s="649"/>
      <c r="DD24" s="649"/>
      <c r="DE24" s="649"/>
      <c r="DG24" s="651"/>
      <c r="DH24" s="651"/>
      <c r="DI24" s="651"/>
      <c r="DJ24" s="651"/>
      <c r="DK24" s="649"/>
      <c r="DL24" s="649"/>
      <c r="DM24" s="649"/>
      <c r="DN24" s="649"/>
      <c r="DO24" s="649"/>
      <c r="DP24" s="649"/>
      <c r="DR24" s="651"/>
      <c r="DS24" s="651"/>
      <c r="DT24" s="651"/>
      <c r="DU24" s="651"/>
      <c r="DV24" s="649"/>
      <c r="DW24" s="649"/>
      <c r="DX24" s="649"/>
      <c r="DY24" s="649"/>
      <c r="DZ24" s="649"/>
      <c r="EA24" s="649"/>
      <c r="EC24" s="651"/>
      <c r="ED24" s="651"/>
      <c r="EE24" s="651"/>
      <c r="EF24" s="651"/>
      <c r="EG24" s="649"/>
      <c r="EH24" s="649"/>
      <c r="EI24" s="649"/>
      <c r="EJ24" s="649"/>
      <c r="EK24" s="649"/>
      <c r="EL24" s="649"/>
    </row>
    <row r="25" spans="1:142" ht="15">
      <c r="A25" s="659" t="s">
        <v>450</v>
      </c>
      <c r="B25" s="636" t="s">
        <v>451</v>
      </c>
      <c r="C25" s="637" t="s">
        <v>443</v>
      </c>
      <c r="D25" s="652"/>
      <c r="E25" s="2005" t="s">
        <v>93</v>
      </c>
      <c r="F25" s="2005" t="s">
        <v>446</v>
      </c>
      <c r="G25" s="646" t="s">
        <v>451</v>
      </c>
      <c r="H25" s="647" t="s">
        <v>427</v>
      </c>
      <c r="I25" s="648" t="str">
        <f t="shared" si="0"/>
        <v>EXPENDITURE CURRENTLY REPORTED UNDER ANNUAL INFORMATION GUIDELINES ($000'S):</v>
      </c>
      <c r="J25" s="647" t="s">
        <v>323</v>
      </c>
      <c r="K25" s="2005" t="s">
        <v>324</v>
      </c>
      <c r="L25" s="2006"/>
      <c r="M25" s="2293"/>
      <c r="N25" s="2293"/>
      <c r="O25" s="2293"/>
      <c r="P25" s="2293"/>
      <c r="Q25" s="2293"/>
      <c r="R25" s="2293">
        <v>9555.8972235576857</v>
      </c>
      <c r="S25" s="2293">
        <v>10121.865889796276</v>
      </c>
      <c r="T25" s="2293">
        <v>10279.660552397674</v>
      </c>
      <c r="U25" s="2293">
        <v>10464.003596248733</v>
      </c>
      <c r="V25" s="2293">
        <v>10677.111393737045</v>
      </c>
      <c r="W25" s="2293">
        <v>10909.681321310816</v>
      </c>
      <c r="X25" s="649"/>
      <c r="AM25" s="649"/>
      <c r="AN25" s="649"/>
      <c r="AO25" s="649"/>
      <c r="AP25" s="649"/>
      <c r="AQ25" s="649"/>
      <c r="AS25" s="651"/>
      <c r="AT25" s="651"/>
      <c r="AU25" s="651"/>
      <c r="AV25" s="651"/>
      <c r="AW25" s="649"/>
      <c r="AX25" s="649"/>
      <c r="AY25" s="649"/>
      <c r="AZ25" s="649"/>
      <c r="BA25" s="649"/>
      <c r="BB25" s="649"/>
      <c r="BD25" s="651"/>
      <c r="BE25" s="651"/>
      <c r="BF25" s="651"/>
      <c r="BG25" s="651"/>
      <c r="BH25" s="649"/>
      <c r="BI25" s="649"/>
      <c r="BJ25" s="649"/>
      <c r="BK25" s="649"/>
      <c r="BL25" s="649"/>
      <c r="BM25" s="649"/>
      <c r="BO25" s="651"/>
      <c r="BP25" s="651"/>
      <c r="BQ25" s="651"/>
      <c r="BR25" s="651"/>
      <c r="BS25" s="649"/>
      <c r="BT25" s="649"/>
      <c r="BU25" s="649"/>
      <c r="BV25" s="649"/>
      <c r="BW25" s="649"/>
      <c r="BX25" s="649"/>
      <c r="BZ25" s="651"/>
      <c r="CA25" s="651"/>
      <c r="CB25" s="651"/>
      <c r="CC25" s="651"/>
      <c r="CD25" s="649"/>
      <c r="CE25" s="649"/>
      <c r="CF25" s="649"/>
      <c r="CG25" s="649"/>
      <c r="CH25" s="649"/>
      <c r="CI25" s="649"/>
      <c r="CK25" s="651"/>
      <c r="CL25" s="651"/>
      <c r="CM25" s="651"/>
      <c r="CN25" s="651"/>
      <c r="CO25" s="649"/>
      <c r="CP25" s="649"/>
      <c r="CQ25" s="649"/>
      <c r="CR25" s="649"/>
      <c r="CS25" s="649"/>
      <c r="CT25" s="649"/>
      <c r="CV25" s="651"/>
      <c r="CW25" s="651"/>
      <c r="CX25" s="651"/>
      <c r="CY25" s="651"/>
      <c r="CZ25" s="649"/>
      <c r="DA25" s="649"/>
      <c r="DB25" s="649"/>
      <c r="DC25" s="649"/>
      <c r="DD25" s="649"/>
      <c r="DE25" s="649"/>
      <c r="DG25" s="651"/>
      <c r="DH25" s="651"/>
      <c r="DI25" s="651"/>
      <c r="DJ25" s="651"/>
      <c r="DK25" s="649"/>
      <c r="DL25" s="649"/>
      <c r="DM25" s="649"/>
      <c r="DN25" s="649"/>
      <c r="DO25" s="649"/>
      <c r="DP25" s="649"/>
      <c r="DR25" s="651"/>
      <c r="DS25" s="651"/>
      <c r="DT25" s="651"/>
      <c r="DU25" s="651"/>
      <c r="DV25" s="649"/>
      <c r="DW25" s="649"/>
      <c r="DX25" s="649"/>
      <c r="DY25" s="649"/>
      <c r="DZ25" s="649"/>
      <c r="EA25" s="649"/>
      <c r="EC25" s="651"/>
      <c r="ED25" s="651"/>
      <c r="EE25" s="651"/>
      <c r="EF25" s="651"/>
      <c r="EG25" s="649"/>
      <c r="EH25" s="649"/>
      <c r="EI25" s="649"/>
      <c r="EJ25" s="649"/>
      <c r="EK25" s="649"/>
      <c r="EL25" s="649"/>
    </row>
    <row r="26" spans="1:142" ht="15">
      <c r="A26" s="660"/>
      <c r="B26" s="661"/>
      <c r="C26" s="2004"/>
      <c r="D26" s="652"/>
      <c r="E26" s="2005" t="s">
        <v>93</v>
      </c>
      <c r="F26" s="2005" t="s">
        <v>446</v>
      </c>
      <c r="G26" s="646" t="s">
        <v>451</v>
      </c>
      <c r="H26" s="647" t="s">
        <v>427</v>
      </c>
      <c r="I26" s="648">
        <f t="shared" si="0"/>
        <v>0</v>
      </c>
      <c r="J26" s="647" t="s">
        <v>323</v>
      </c>
      <c r="K26" s="2005" t="s">
        <v>324</v>
      </c>
      <c r="L26" s="2006"/>
      <c r="M26" s="2007"/>
      <c r="N26" s="2008"/>
      <c r="O26" s="2008"/>
      <c r="P26" s="2008"/>
      <c r="Q26" s="2008"/>
      <c r="R26" s="2294"/>
      <c r="S26" s="2294"/>
      <c r="T26" s="2294"/>
      <c r="U26" s="2294"/>
      <c r="V26" s="2294"/>
      <c r="W26" s="2295"/>
      <c r="X26" s="649"/>
      <c r="AM26" s="649"/>
      <c r="AN26" s="649"/>
      <c r="AO26" s="649"/>
      <c r="AP26" s="649"/>
      <c r="AQ26" s="649"/>
      <c r="AS26" s="651"/>
      <c r="AT26" s="651"/>
      <c r="AU26" s="651"/>
      <c r="AV26" s="651"/>
      <c r="AW26" s="649"/>
      <c r="AX26" s="649"/>
      <c r="AY26" s="649"/>
      <c r="AZ26" s="649"/>
      <c r="BA26" s="649"/>
      <c r="BB26" s="649"/>
      <c r="BD26" s="651"/>
      <c r="BE26" s="651"/>
      <c r="BF26" s="651"/>
      <c r="BG26" s="651"/>
      <c r="BH26" s="649"/>
      <c r="BI26" s="649"/>
      <c r="BJ26" s="649"/>
      <c r="BK26" s="649"/>
      <c r="BL26" s="649"/>
      <c r="BM26" s="649"/>
      <c r="BO26" s="651"/>
      <c r="BP26" s="651"/>
      <c r="BQ26" s="651"/>
      <c r="BR26" s="651"/>
      <c r="BS26" s="649"/>
      <c r="BT26" s="649"/>
      <c r="BU26" s="649"/>
      <c r="BV26" s="649"/>
      <c r="BW26" s="649"/>
      <c r="BX26" s="649"/>
      <c r="BZ26" s="651"/>
      <c r="CA26" s="651"/>
      <c r="CB26" s="651"/>
      <c r="CC26" s="651"/>
      <c r="CD26" s="649"/>
      <c r="CE26" s="649"/>
      <c r="CF26" s="649"/>
      <c r="CG26" s="649"/>
      <c r="CH26" s="649"/>
      <c r="CI26" s="649"/>
      <c r="CK26" s="651"/>
      <c r="CL26" s="651"/>
      <c r="CM26" s="651"/>
      <c r="CN26" s="651"/>
      <c r="CO26" s="649"/>
      <c r="CP26" s="649"/>
      <c r="CQ26" s="649"/>
      <c r="CR26" s="649"/>
      <c r="CS26" s="649"/>
      <c r="CT26" s="649"/>
      <c r="CV26" s="651"/>
      <c r="CW26" s="651"/>
      <c r="CX26" s="651"/>
      <c r="CY26" s="651"/>
      <c r="CZ26" s="649"/>
      <c r="DA26" s="649"/>
      <c r="DB26" s="649"/>
      <c r="DC26" s="649"/>
      <c r="DD26" s="649"/>
      <c r="DE26" s="649"/>
      <c r="DG26" s="651"/>
      <c r="DH26" s="651"/>
      <c r="DI26" s="651"/>
      <c r="DJ26" s="651"/>
      <c r="DK26" s="649"/>
      <c r="DL26" s="649"/>
      <c r="DM26" s="649"/>
      <c r="DN26" s="649"/>
      <c r="DO26" s="649"/>
      <c r="DP26" s="649"/>
      <c r="DR26" s="651"/>
      <c r="DS26" s="651"/>
      <c r="DT26" s="651"/>
      <c r="DU26" s="651"/>
      <c r="DV26" s="649"/>
      <c r="DW26" s="649"/>
      <c r="DX26" s="649"/>
      <c r="DY26" s="649"/>
      <c r="DZ26" s="649"/>
      <c r="EA26" s="649"/>
      <c r="EC26" s="651"/>
      <c r="ED26" s="651"/>
      <c r="EE26" s="651"/>
      <c r="EF26" s="651"/>
      <c r="EG26" s="649"/>
      <c r="EH26" s="649"/>
      <c r="EI26" s="649"/>
      <c r="EJ26" s="649"/>
      <c r="EK26" s="649"/>
      <c r="EL26" s="649"/>
    </row>
    <row r="27" spans="1:142" ht="15">
      <c r="A27" s="660"/>
      <c r="B27" s="661"/>
      <c r="C27" s="2009"/>
      <c r="D27" s="652"/>
      <c r="E27" s="2005" t="s">
        <v>93</v>
      </c>
      <c r="F27" s="2005" t="s">
        <v>446</v>
      </c>
      <c r="G27" s="646" t="s">
        <v>451</v>
      </c>
      <c r="H27" s="647" t="s">
        <v>427</v>
      </c>
      <c r="I27" s="648">
        <f t="shared" si="0"/>
        <v>0</v>
      </c>
      <c r="J27" s="647" t="s">
        <v>323</v>
      </c>
      <c r="K27" s="2005" t="s">
        <v>324</v>
      </c>
      <c r="L27" s="2006"/>
      <c r="M27" s="2306"/>
      <c r="N27" s="2307"/>
      <c r="O27" s="2307"/>
      <c r="P27" s="2307"/>
      <c r="Q27" s="2307"/>
      <c r="R27" s="2298"/>
      <c r="S27" s="2298"/>
      <c r="T27" s="2298"/>
      <c r="U27" s="2298"/>
      <c r="V27" s="2298"/>
      <c r="W27" s="2299"/>
      <c r="X27" s="649"/>
      <c r="AM27" s="649"/>
      <c r="AN27" s="649"/>
      <c r="AO27" s="649"/>
      <c r="AP27" s="649"/>
      <c r="AQ27" s="649"/>
      <c r="AS27" s="651"/>
      <c r="AT27" s="651"/>
      <c r="AU27" s="651"/>
      <c r="AV27" s="651"/>
      <c r="AW27" s="649"/>
      <c r="AX27" s="649"/>
      <c r="AY27" s="649"/>
      <c r="AZ27" s="649"/>
      <c r="BA27" s="649"/>
      <c r="BB27" s="649"/>
      <c r="BD27" s="651"/>
      <c r="BE27" s="651"/>
      <c r="BF27" s="651"/>
      <c r="BG27" s="651"/>
      <c r="BH27" s="649"/>
      <c r="BI27" s="649"/>
      <c r="BJ27" s="649"/>
      <c r="BK27" s="649"/>
      <c r="BL27" s="649"/>
      <c r="BM27" s="649"/>
      <c r="BO27" s="651"/>
      <c r="BP27" s="651"/>
      <c r="BQ27" s="651"/>
      <c r="BR27" s="651"/>
      <c r="BS27" s="649"/>
      <c r="BT27" s="649"/>
      <c r="BU27" s="649"/>
      <c r="BV27" s="649"/>
      <c r="BW27" s="649"/>
      <c r="BX27" s="649"/>
      <c r="BZ27" s="651"/>
      <c r="CA27" s="651"/>
      <c r="CB27" s="651"/>
      <c r="CC27" s="651"/>
      <c r="CD27" s="649"/>
      <c r="CE27" s="649"/>
      <c r="CF27" s="649"/>
      <c r="CG27" s="649"/>
      <c r="CH27" s="649"/>
      <c r="CI27" s="649"/>
      <c r="CK27" s="651"/>
      <c r="CL27" s="651"/>
      <c r="CM27" s="651"/>
      <c r="CN27" s="651"/>
      <c r="CO27" s="649"/>
      <c r="CP27" s="649"/>
      <c r="CQ27" s="649"/>
      <c r="CR27" s="649"/>
      <c r="CS27" s="649"/>
      <c r="CT27" s="649"/>
      <c r="CV27" s="651"/>
      <c r="CW27" s="651"/>
      <c r="CX27" s="651"/>
      <c r="CY27" s="651"/>
      <c r="CZ27" s="649"/>
      <c r="DA27" s="649"/>
      <c r="DB27" s="649"/>
      <c r="DC27" s="649"/>
      <c r="DD27" s="649"/>
      <c r="DE27" s="649"/>
      <c r="DG27" s="651"/>
      <c r="DH27" s="651"/>
      <c r="DI27" s="651"/>
      <c r="DJ27" s="651"/>
      <c r="DK27" s="649"/>
      <c r="DL27" s="649"/>
      <c r="DM27" s="649"/>
      <c r="DN27" s="649"/>
      <c r="DO27" s="649"/>
      <c r="DP27" s="649"/>
      <c r="DR27" s="651"/>
      <c r="DS27" s="651"/>
      <c r="DT27" s="651"/>
      <c r="DU27" s="651"/>
      <c r="DV27" s="649"/>
      <c r="DW27" s="649"/>
      <c r="DX27" s="649"/>
      <c r="DY27" s="649"/>
      <c r="DZ27" s="649"/>
      <c r="EA27" s="649"/>
      <c r="EC27" s="651"/>
      <c r="ED27" s="651"/>
      <c r="EE27" s="651"/>
      <c r="EF27" s="651"/>
      <c r="EG27" s="649"/>
      <c r="EH27" s="649"/>
      <c r="EI27" s="649"/>
      <c r="EJ27" s="649"/>
      <c r="EK27" s="649"/>
      <c r="EL27" s="649"/>
    </row>
    <row r="28" spans="1:142" ht="15">
      <c r="A28" s="660"/>
      <c r="B28" s="661"/>
      <c r="C28" s="2009"/>
      <c r="D28" s="652"/>
      <c r="E28" s="2005" t="s">
        <v>93</v>
      </c>
      <c r="F28" s="2005" t="s">
        <v>446</v>
      </c>
      <c r="G28" s="646" t="s">
        <v>451</v>
      </c>
      <c r="H28" s="647" t="s">
        <v>427</v>
      </c>
      <c r="I28" s="648">
        <f t="shared" si="0"/>
        <v>0</v>
      </c>
      <c r="J28" s="647" t="s">
        <v>323</v>
      </c>
      <c r="K28" s="2005" t="s">
        <v>324</v>
      </c>
      <c r="L28" s="2006"/>
      <c r="M28" s="2300"/>
      <c r="N28" s="2301"/>
      <c r="O28" s="2301"/>
      <c r="P28" s="2301"/>
      <c r="Q28" s="2301"/>
      <c r="R28" s="2294"/>
      <c r="S28" s="2294"/>
      <c r="T28" s="2294"/>
      <c r="U28" s="2294"/>
      <c r="V28" s="2294"/>
      <c r="W28" s="2295"/>
      <c r="X28" s="649"/>
      <c r="AM28" s="649"/>
      <c r="AN28" s="649"/>
      <c r="AO28" s="649"/>
      <c r="AP28" s="649"/>
      <c r="AQ28" s="649"/>
      <c r="AS28" s="651"/>
      <c r="AT28" s="651"/>
      <c r="AU28" s="651"/>
      <c r="AV28" s="651"/>
      <c r="AW28" s="649"/>
      <c r="AX28" s="649"/>
      <c r="AY28" s="649"/>
      <c r="AZ28" s="649"/>
      <c r="BA28" s="649"/>
      <c r="BB28" s="649"/>
      <c r="BD28" s="651"/>
      <c r="BE28" s="651"/>
      <c r="BF28" s="651"/>
      <c r="BG28" s="651"/>
      <c r="BH28" s="649"/>
      <c r="BI28" s="649"/>
      <c r="BJ28" s="649"/>
      <c r="BK28" s="649"/>
      <c r="BL28" s="649"/>
      <c r="BM28" s="649"/>
      <c r="BO28" s="651"/>
      <c r="BP28" s="651"/>
      <c r="BQ28" s="651"/>
      <c r="BR28" s="651"/>
      <c r="BS28" s="649"/>
      <c r="BT28" s="649"/>
      <c r="BU28" s="649"/>
      <c r="BV28" s="649"/>
      <c r="BW28" s="649"/>
      <c r="BX28" s="649"/>
      <c r="BZ28" s="651"/>
      <c r="CA28" s="651"/>
      <c r="CB28" s="651"/>
      <c r="CC28" s="651"/>
      <c r="CD28" s="649"/>
      <c r="CE28" s="649"/>
      <c r="CF28" s="649"/>
      <c r="CG28" s="649"/>
      <c r="CH28" s="649"/>
      <c r="CI28" s="649"/>
      <c r="CK28" s="651"/>
      <c r="CL28" s="651"/>
      <c r="CM28" s="651"/>
      <c r="CN28" s="651"/>
      <c r="CO28" s="649"/>
      <c r="CP28" s="649"/>
      <c r="CQ28" s="649"/>
      <c r="CR28" s="649"/>
      <c r="CS28" s="649"/>
      <c r="CT28" s="649"/>
      <c r="CV28" s="651"/>
      <c r="CW28" s="651"/>
      <c r="CX28" s="651"/>
      <c r="CY28" s="651"/>
      <c r="CZ28" s="649"/>
      <c r="DA28" s="649"/>
      <c r="DB28" s="649"/>
      <c r="DC28" s="649"/>
      <c r="DD28" s="649"/>
      <c r="DE28" s="649"/>
      <c r="DG28" s="651"/>
      <c r="DH28" s="651"/>
      <c r="DI28" s="651"/>
      <c r="DJ28" s="651"/>
      <c r="DK28" s="649"/>
      <c r="DL28" s="649"/>
      <c r="DM28" s="649"/>
      <c r="DN28" s="649"/>
      <c r="DO28" s="649"/>
      <c r="DP28" s="649"/>
      <c r="DR28" s="651"/>
      <c r="DS28" s="651"/>
      <c r="DT28" s="651"/>
      <c r="DU28" s="651"/>
      <c r="DV28" s="649"/>
      <c r="DW28" s="649"/>
      <c r="DX28" s="649"/>
      <c r="DY28" s="649"/>
      <c r="DZ28" s="649"/>
      <c r="EA28" s="649"/>
      <c r="EC28" s="651"/>
      <c r="ED28" s="651"/>
      <c r="EE28" s="651"/>
      <c r="EF28" s="651"/>
      <c r="EG28" s="649"/>
      <c r="EH28" s="649"/>
      <c r="EI28" s="649"/>
      <c r="EJ28" s="649"/>
      <c r="EK28" s="649"/>
      <c r="EL28" s="649"/>
    </row>
    <row r="29" spans="1:142" ht="15">
      <c r="A29" s="660"/>
      <c r="B29" s="661"/>
      <c r="C29" s="2009"/>
      <c r="D29" s="652"/>
      <c r="E29" s="2005" t="s">
        <v>93</v>
      </c>
      <c r="F29" s="2005" t="s">
        <v>446</v>
      </c>
      <c r="G29" s="646" t="s">
        <v>451</v>
      </c>
      <c r="H29" s="647" t="s">
        <v>427</v>
      </c>
      <c r="I29" s="648">
        <f t="shared" si="0"/>
        <v>0</v>
      </c>
      <c r="J29" s="647" t="s">
        <v>323</v>
      </c>
      <c r="K29" s="2005" t="s">
        <v>324</v>
      </c>
      <c r="L29" s="2006"/>
      <c r="M29" s="2306"/>
      <c r="N29" s="2307"/>
      <c r="O29" s="2307"/>
      <c r="P29" s="2307"/>
      <c r="Q29" s="2307"/>
      <c r="R29" s="2298"/>
      <c r="S29" s="2298"/>
      <c r="T29" s="2298"/>
      <c r="U29" s="2298"/>
      <c r="V29" s="2298"/>
      <c r="W29" s="2299"/>
      <c r="X29" s="649"/>
      <c r="AM29" s="649"/>
      <c r="AN29" s="649"/>
      <c r="AO29" s="649"/>
      <c r="AP29" s="649"/>
      <c r="AQ29" s="649"/>
      <c r="AS29" s="651"/>
      <c r="AT29" s="651"/>
      <c r="AU29" s="651"/>
      <c r="AV29" s="651"/>
      <c r="AW29" s="649"/>
      <c r="AX29" s="649"/>
      <c r="AY29" s="649"/>
      <c r="AZ29" s="649"/>
      <c r="BA29" s="649"/>
      <c r="BB29" s="649"/>
      <c r="BD29" s="651"/>
      <c r="BE29" s="651"/>
      <c r="BF29" s="651"/>
      <c r="BG29" s="651"/>
      <c r="BH29" s="649"/>
      <c r="BI29" s="649"/>
      <c r="BJ29" s="649"/>
      <c r="BK29" s="649"/>
      <c r="BL29" s="649"/>
      <c r="BM29" s="649"/>
      <c r="BO29" s="651"/>
      <c r="BP29" s="651"/>
      <c r="BQ29" s="651"/>
      <c r="BR29" s="651"/>
      <c r="BS29" s="649"/>
      <c r="BT29" s="649"/>
      <c r="BU29" s="649"/>
      <c r="BV29" s="649"/>
      <c r="BW29" s="649"/>
      <c r="BX29" s="649"/>
      <c r="BZ29" s="651"/>
      <c r="CA29" s="651"/>
      <c r="CB29" s="651"/>
      <c r="CC29" s="651"/>
      <c r="CD29" s="649"/>
      <c r="CE29" s="649"/>
      <c r="CF29" s="649"/>
      <c r="CG29" s="649"/>
      <c r="CH29" s="649"/>
      <c r="CI29" s="649"/>
      <c r="CK29" s="651"/>
      <c r="CL29" s="651"/>
      <c r="CM29" s="651"/>
      <c r="CN29" s="651"/>
      <c r="CO29" s="649"/>
      <c r="CP29" s="649"/>
      <c r="CQ29" s="649"/>
      <c r="CR29" s="649"/>
      <c r="CS29" s="649"/>
      <c r="CT29" s="649"/>
      <c r="CV29" s="651"/>
      <c r="CW29" s="651"/>
      <c r="CX29" s="651"/>
      <c r="CY29" s="651"/>
      <c r="CZ29" s="649"/>
      <c r="DA29" s="649"/>
      <c r="DB29" s="649"/>
      <c r="DC29" s="649"/>
      <c r="DD29" s="649"/>
      <c r="DE29" s="649"/>
      <c r="DG29" s="651"/>
      <c r="DH29" s="651"/>
      <c r="DI29" s="651"/>
      <c r="DJ29" s="651"/>
      <c r="DK29" s="649"/>
      <c r="DL29" s="649"/>
      <c r="DM29" s="649"/>
      <c r="DN29" s="649"/>
      <c r="DO29" s="649"/>
      <c r="DP29" s="649"/>
      <c r="DR29" s="651"/>
      <c r="DS29" s="651"/>
      <c r="DT29" s="651"/>
      <c r="DU29" s="651"/>
      <c r="DV29" s="649"/>
      <c r="DW29" s="649"/>
      <c r="DX29" s="649"/>
      <c r="DY29" s="649"/>
      <c r="DZ29" s="649"/>
      <c r="EA29" s="649"/>
      <c r="EC29" s="651"/>
      <c r="ED29" s="651"/>
      <c r="EE29" s="651"/>
      <c r="EF29" s="651"/>
      <c r="EG29" s="649"/>
      <c r="EH29" s="649"/>
      <c r="EI29" s="649"/>
      <c r="EJ29" s="649"/>
      <c r="EK29" s="649"/>
      <c r="EL29" s="649"/>
    </row>
    <row r="30" spans="1:142" ht="15">
      <c r="A30" s="660"/>
      <c r="B30" s="661"/>
      <c r="C30" s="2009"/>
      <c r="D30" s="652"/>
      <c r="E30" s="2005" t="s">
        <v>93</v>
      </c>
      <c r="F30" s="2005" t="s">
        <v>446</v>
      </c>
      <c r="G30" s="646" t="s">
        <v>451</v>
      </c>
      <c r="H30" s="647" t="s">
        <v>427</v>
      </c>
      <c r="I30" s="648">
        <f t="shared" si="0"/>
        <v>0</v>
      </c>
      <c r="J30" s="647" t="s">
        <v>323</v>
      </c>
      <c r="K30" s="2005" t="s">
        <v>324</v>
      </c>
      <c r="L30" s="2006"/>
      <c r="M30" s="2300"/>
      <c r="N30" s="2301"/>
      <c r="O30" s="2301"/>
      <c r="P30" s="2301"/>
      <c r="Q30" s="2301"/>
      <c r="R30" s="2294"/>
      <c r="S30" s="2294"/>
      <c r="T30" s="2294"/>
      <c r="U30" s="2294"/>
      <c r="V30" s="2294"/>
      <c r="W30" s="2295"/>
      <c r="X30" s="649"/>
      <c r="Y30" s="662"/>
      <c r="Z30" s="662"/>
      <c r="AA30" s="648"/>
      <c r="AB30" s="649"/>
      <c r="AC30" s="649"/>
      <c r="AD30" s="649"/>
      <c r="AE30" s="649"/>
      <c r="AF30" s="649"/>
      <c r="AG30" s="649"/>
      <c r="AH30" s="649"/>
      <c r="AI30" s="649"/>
      <c r="AJ30" s="649"/>
      <c r="AK30" s="649"/>
      <c r="AL30" s="649"/>
      <c r="AM30" s="649"/>
      <c r="AN30" s="649"/>
      <c r="AO30" s="649"/>
      <c r="AP30" s="649"/>
      <c r="AQ30" s="649"/>
      <c r="AS30" s="651"/>
      <c r="AT30" s="651"/>
      <c r="AU30" s="651"/>
      <c r="AV30" s="651"/>
      <c r="AW30" s="649"/>
      <c r="AX30" s="649"/>
      <c r="AY30" s="649"/>
      <c r="AZ30" s="649"/>
      <c r="BA30" s="649"/>
      <c r="BB30" s="649"/>
      <c r="BD30" s="651"/>
      <c r="BE30" s="651"/>
      <c r="BF30" s="651"/>
      <c r="BG30" s="651"/>
      <c r="BH30" s="649"/>
      <c r="BI30" s="649"/>
      <c r="BJ30" s="649"/>
      <c r="BK30" s="649"/>
      <c r="BL30" s="649"/>
      <c r="BM30" s="649"/>
      <c r="BO30" s="651"/>
      <c r="BP30" s="651"/>
      <c r="BQ30" s="651"/>
      <c r="BR30" s="651"/>
      <c r="BS30" s="649"/>
      <c r="BT30" s="649"/>
      <c r="BU30" s="649"/>
      <c r="BV30" s="649"/>
      <c r="BW30" s="649"/>
      <c r="BX30" s="649"/>
      <c r="BZ30" s="651"/>
      <c r="CA30" s="651"/>
      <c r="CB30" s="651"/>
      <c r="CC30" s="651"/>
      <c r="CD30" s="649"/>
      <c r="CE30" s="649"/>
      <c r="CF30" s="649"/>
      <c r="CG30" s="649"/>
      <c r="CH30" s="649"/>
      <c r="CI30" s="649"/>
      <c r="CK30" s="651"/>
      <c r="CL30" s="651"/>
      <c r="CM30" s="651"/>
      <c r="CN30" s="651"/>
      <c r="CO30" s="649"/>
      <c r="CP30" s="649"/>
      <c r="CQ30" s="649"/>
      <c r="CR30" s="649"/>
      <c r="CS30" s="649"/>
      <c r="CT30" s="649"/>
      <c r="CV30" s="651"/>
      <c r="CW30" s="651"/>
      <c r="CX30" s="651"/>
      <c r="CY30" s="651"/>
      <c r="CZ30" s="649"/>
      <c r="DA30" s="649"/>
      <c r="DB30" s="649"/>
      <c r="DC30" s="649"/>
      <c r="DD30" s="649"/>
      <c r="DE30" s="649"/>
      <c r="DG30" s="651"/>
      <c r="DH30" s="651"/>
      <c r="DI30" s="651"/>
      <c r="DJ30" s="651"/>
      <c r="DK30" s="649"/>
      <c r="DL30" s="649"/>
      <c r="DM30" s="649"/>
      <c r="DN30" s="649"/>
      <c r="DO30" s="649"/>
      <c r="DP30" s="649"/>
      <c r="DR30" s="651"/>
      <c r="DS30" s="651"/>
      <c r="DT30" s="651"/>
      <c r="DU30" s="651"/>
      <c r="DV30" s="649"/>
      <c r="DW30" s="649"/>
      <c r="DX30" s="649"/>
      <c r="DY30" s="649"/>
      <c r="DZ30" s="649"/>
      <c r="EA30" s="649"/>
      <c r="EC30" s="651"/>
      <c r="ED30" s="651"/>
      <c r="EE30" s="651"/>
      <c r="EF30" s="651"/>
      <c r="EG30" s="649"/>
      <c r="EH30" s="649"/>
      <c r="EI30" s="649"/>
      <c r="EJ30" s="649"/>
      <c r="EK30" s="649"/>
      <c r="EL30" s="649"/>
    </row>
    <row r="31" spans="1:142" ht="15">
      <c r="A31" s="660"/>
      <c r="B31" s="661"/>
      <c r="C31" s="2009"/>
      <c r="D31" s="2010"/>
      <c r="E31" s="2005" t="s">
        <v>93</v>
      </c>
      <c r="F31" s="2005" t="s">
        <v>446</v>
      </c>
      <c r="G31" s="646" t="s">
        <v>451</v>
      </c>
      <c r="H31" s="647" t="s">
        <v>427</v>
      </c>
      <c r="I31" s="648">
        <f t="shared" si="0"/>
        <v>0</v>
      </c>
      <c r="J31" s="647" t="s">
        <v>323</v>
      </c>
      <c r="K31" s="2005" t="s">
        <v>324</v>
      </c>
      <c r="L31" s="2006"/>
      <c r="M31" s="2306"/>
      <c r="N31" s="2307"/>
      <c r="O31" s="2307"/>
      <c r="P31" s="2307"/>
      <c r="Q31" s="2307"/>
      <c r="R31" s="2298"/>
      <c r="S31" s="2298"/>
      <c r="T31" s="2298"/>
      <c r="U31" s="2298"/>
      <c r="V31" s="2298"/>
      <c r="W31" s="2299"/>
      <c r="X31" s="649"/>
      <c r="Y31" s="662"/>
      <c r="Z31" s="662"/>
      <c r="AA31" s="648"/>
      <c r="AM31" s="649"/>
      <c r="AN31" s="649"/>
      <c r="AO31" s="649"/>
      <c r="AP31" s="649"/>
      <c r="AQ31" s="649"/>
      <c r="AS31" s="651"/>
      <c r="AT31" s="651"/>
      <c r="AU31" s="651"/>
      <c r="AV31" s="651"/>
      <c r="AW31" s="649"/>
      <c r="AX31" s="649"/>
      <c r="AY31" s="649"/>
      <c r="AZ31" s="649"/>
      <c r="BA31" s="649"/>
      <c r="BB31" s="649"/>
      <c r="BD31" s="651"/>
      <c r="BE31" s="651"/>
      <c r="BF31" s="651"/>
      <c r="BG31" s="651"/>
      <c r="BH31" s="649"/>
      <c r="BI31" s="649"/>
      <c r="BJ31" s="649"/>
      <c r="BK31" s="649"/>
      <c r="BL31" s="649"/>
      <c r="BM31" s="649"/>
      <c r="BO31" s="651"/>
      <c r="BP31" s="651"/>
      <c r="BQ31" s="651"/>
      <c r="BR31" s="651"/>
      <c r="BS31" s="649"/>
      <c r="BT31" s="649"/>
      <c r="BU31" s="649"/>
      <c r="BV31" s="649"/>
      <c r="BW31" s="649"/>
      <c r="BX31" s="649"/>
      <c r="BZ31" s="651"/>
      <c r="CA31" s="651"/>
      <c r="CB31" s="651"/>
      <c r="CC31" s="651"/>
      <c r="CD31" s="649"/>
      <c r="CE31" s="649"/>
      <c r="CF31" s="649"/>
      <c r="CG31" s="649"/>
      <c r="CH31" s="649"/>
      <c r="CI31" s="649"/>
      <c r="CK31" s="651"/>
      <c r="CL31" s="651"/>
      <c r="CM31" s="651"/>
      <c r="CN31" s="651"/>
      <c r="CO31" s="649"/>
      <c r="CP31" s="649"/>
      <c r="CQ31" s="649"/>
      <c r="CR31" s="649"/>
      <c r="CS31" s="649"/>
      <c r="CT31" s="649"/>
      <c r="CV31" s="651"/>
      <c r="CW31" s="651"/>
      <c r="CX31" s="651"/>
      <c r="CY31" s="651"/>
      <c r="CZ31" s="649"/>
      <c r="DA31" s="649"/>
      <c r="DB31" s="649"/>
      <c r="DC31" s="649"/>
      <c r="DD31" s="649"/>
      <c r="DE31" s="649"/>
      <c r="DG31" s="651"/>
      <c r="DH31" s="651"/>
      <c r="DI31" s="651"/>
      <c r="DJ31" s="651"/>
      <c r="DK31" s="649"/>
      <c r="DL31" s="649"/>
      <c r="DM31" s="649"/>
      <c r="DN31" s="649"/>
      <c r="DO31" s="649"/>
      <c r="DP31" s="649"/>
      <c r="DR31" s="651"/>
      <c r="DS31" s="651"/>
      <c r="DT31" s="651"/>
      <c r="DU31" s="651"/>
      <c r="DV31" s="649"/>
      <c r="DW31" s="649"/>
      <c r="DX31" s="649"/>
      <c r="DY31" s="649"/>
      <c r="DZ31" s="649"/>
      <c r="EA31" s="649"/>
      <c r="EC31" s="651"/>
      <c r="ED31" s="651"/>
      <c r="EE31" s="651"/>
      <c r="EF31" s="651"/>
      <c r="EG31" s="649"/>
      <c r="EH31" s="649"/>
      <c r="EI31" s="649"/>
      <c r="EJ31" s="649"/>
      <c r="EK31" s="649"/>
      <c r="EL31" s="649"/>
    </row>
    <row r="32" spans="1:142" ht="18">
      <c r="A32" s="660"/>
      <c r="B32" s="661"/>
      <c r="C32" s="2009"/>
      <c r="D32" s="663"/>
      <c r="E32" s="2005" t="s">
        <v>93</v>
      </c>
      <c r="F32" s="2005" t="s">
        <v>446</v>
      </c>
      <c r="G32" s="646" t="s">
        <v>451</v>
      </c>
      <c r="H32" s="647" t="s">
        <v>427</v>
      </c>
      <c r="I32" s="648">
        <f t="shared" si="0"/>
        <v>0</v>
      </c>
      <c r="J32" s="647" t="s">
        <v>323</v>
      </c>
      <c r="K32" s="2005" t="s">
        <v>324</v>
      </c>
      <c r="L32" s="2006"/>
      <c r="M32" s="2300"/>
      <c r="N32" s="2301"/>
      <c r="O32" s="2301"/>
      <c r="P32" s="2301"/>
      <c r="Q32" s="2301"/>
      <c r="R32" s="2298"/>
      <c r="S32" s="2298"/>
      <c r="T32" s="2298"/>
      <c r="U32" s="2298"/>
      <c r="V32" s="2298"/>
      <c r="W32" s="2299"/>
      <c r="X32" s="642"/>
      <c r="Y32" s="662"/>
      <c r="Z32" s="662"/>
      <c r="AA32" s="648"/>
      <c r="AB32" s="649"/>
      <c r="AC32" s="649"/>
      <c r="AD32" s="649"/>
      <c r="AE32" s="649"/>
      <c r="AF32" s="649"/>
      <c r="AG32" s="649"/>
      <c r="AH32" s="649"/>
      <c r="AI32" s="649"/>
      <c r="AJ32" s="649"/>
      <c r="AK32" s="649"/>
      <c r="AL32" s="649"/>
      <c r="AM32" s="649"/>
      <c r="AN32" s="649"/>
      <c r="AO32" s="649"/>
      <c r="AP32" s="649"/>
      <c r="AQ32" s="649"/>
      <c r="AR32" s="380"/>
      <c r="AS32" s="651"/>
      <c r="AT32" s="651"/>
      <c r="AU32" s="651"/>
      <c r="AV32" s="651"/>
      <c r="AW32" s="649"/>
      <c r="AX32" s="649"/>
      <c r="AY32" s="649"/>
      <c r="AZ32" s="649"/>
      <c r="BA32" s="649"/>
      <c r="BB32" s="649"/>
      <c r="BC32" s="380"/>
      <c r="BD32" s="651"/>
      <c r="BE32" s="651"/>
      <c r="BF32" s="651"/>
      <c r="BG32" s="651"/>
      <c r="BH32" s="649"/>
      <c r="BI32" s="649"/>
      <c r="BJ32" s="649"/>
      <c r="BK32" s="649"/>
      <c r="BL32" s="649"/>
      <c r="BM32" s="649"/>
      <c r="BN32" s="380"/>
      <c r="BO32" s="651"/>
      <c r="BP32" s="651"/>
      <c r="BQ32" s="651"/>
      <c r="BR32" s="651"/>
      <c r="BS32" s="649"/>
      <c r="BT32" s="649"/>
      <c r="BU32" s="649"/>
      <c r="BV32" s="649"/>
      <c r="BW32" s="649"/>
      <c r="BX32" s="649"/>
      <c r="BY32" s="380"/>
      <c r="BZ32" s="651"/>
      <c r="CA32" s="651"/>
      <c r="CB32" s="651"/>
      <c r="CC32" s="651"/>
      <c r="CD32" s="649"/>
      <c r="CE32" s="649"/>
      <c r="CF32" s="649"/>
      <c r="CG32" s="649"/>
      <c r="CH32" s="649"/>
      <c r="CI32" s="649"/>
      <c r="CJ32" s="380"/>
      <c r="CK32" s="651"/>
      <c r="CL32" s="651"/>
      <c r="CM32" s="651"/>
      <c r="CN32" s="651"/>
      <c r="CO32" s="649"/>
      <c r="CP32" s="649"/>
      <c r="CQ32" s="649"/>
      <c r="CR32" s="649"/>
      <c r="CS32" s="649"/>
      <c r="CT32" s="649"/>
      <c r="CU32" s="380"/>
      <c r="CV32" s="651"/>
      <c r="CW32" s="651"/>
      <c r="CX32" s="651"/>
      <c r="CY32" s="651"/>
      <c r="CZ32" s="649"/>
      <c r="DA32" s="649"/>
      <c r="DB32" s="649"/>
      <c r="DC32" s="649"/>
      <c r="DD32" s="649"/>
      <c r="DE32" s="649"/>
      <c r="DF32" s="380"/>
      <c r="DG32" s="651"/>
      <c r="DH32" s="651"/>
      <c r="DI32" s="651"/>
      <c r="DJ32" s="651"/>
      <c r="DK32" s="649"/>
      <c r="DL32" s="649"/>
      <c r="DM32" s="649"/>
      <c r="DN32" s="649"/>
      <c r="DO32" s="649"/>
      <c r="DP32" s="649"/>
      <c r="DQ32" s="380"/>
      <c r="DR32" s="651"/>
      <c r="DS32" s="651"/>
      <c r="DT32" s="651"/>
      <c r="DU32" s="651"/>
      <c r="DV32" s="649"/>
      <c r="DW32" s="649"/>
      <c r="DX32" s="649"/>
      <c r="DY32" s="649"/>
      <c r="DZ32" s="649"/>
      <c r="EA32" s="649"/>
      <c r="EB32" s="380"/>
      <c r="EC32" s="651"/>
      <c r="ED32" s="651"/>
      <c r="EE32" s="651"/>
      <c r="EF32" s="651"/>
      <c r="EG32" s="649"/>
      <c r="EH32" s="649"/>
      <c r="EI32" s="649"/>
      <c r="EJ32" s="649"/>
      <c r="EK32" s="649"/>
      <c r="EL32" s="649"/>
    </row>
    <row r="33" spans="1:142" ht="15.75" thickBot="1">
      <c r="A33" s="664"/>
      <c r="B33" s="661"/>
      <c r="C33" s="654"/>
      <c r="D33" s="663"/>
      <c r="E33" s="2005" t="s">
        <v>93</v>
      </c>
      <c r="F33" s="2005" t="s">
        <v>446</v>
      </c>
      <c r="G33" s="646" t="s">
        <v>451</v>
      </c>
      <c r="H33" s="647" t="s">
        <v>427</v>
      </c>
      <c r="I33" s="648">
        <f t="shared" si="0"/>
        <v>0</v>
      </c>
      <c r="J33" s="647" t="s">
        <v>323</v>
      </c>
      <c r="K33" s="2005" t="s">
        <v>324</v>
      </c>
      <c r="L33" s="2006"/>
      <c r="M33" s="2011"/>
      <c r="N33" s="2012"/>
      <c r="O33" s="2012"/>
      <c r="P33" s="2012"/>
      <c r="Q33" s="2012"/>
      <c r="R33" s="2298"/>
      <c r="S33" s="2298"/>
      <c r="T33" s="2298"/>
      <c r="U33" s="2298"/>
      <c r="V33" s="2298"/>
      <c r="W33" s="2299"/>
      <c r="X33" s="649"/>
      <c r="Y33" s="662"/>
      <c r="Z33" s="662"/>
      <c r="AA33" s="648"/>
      <c r="AB33" s="649"/>
      <c r="AC33" s="649"/>
      <c r="AD33" s="649"/>
      <c r="AE33" s="649"/>
      <c r="AF33" s="649"/>
      <c r="AG33" s="649"/>
      <c r="AH33" s="649"/>
      <c r="AI33" s="649"/>
      <c r="AJ33" s="649"/>
      <c r="AK33" s="649"/>
      <c r="AL33" s="649"/>
      <c r="AM33" s="649"/>
      <c r="AN33" s="649"/>
      <c r="AO33" s="649"/>
      <c r="AP33" s="649"/>
      <c r="AQ33" s="649"/>
      <c r="AR33" s="380"/>
      <c r="AS33" s="651"/>
      <c r="AT33" s="651"/>
      <c r="AU33" s="651"/>
      <c r="AV33" s="651"/>
      <c r="AW33" s="649"/>
      <c r="AX33" s="649"/>
      <c r="AY33" s="649"/>
      <c r="AZ33" s="649"/>
      <c r="BA33" s="649"/>
      <c r="BB33" s="649"/>
      <c r="BC33" s="380"/>
      <c r="BD33" s="651"/>
      <c r="BE33" s="651"/>
      <c r="BF33" s="651"/>
      <c r="BG33" s="651"/>
      <c r="BH33" s="649"/>
      <c r="BI33" s="649"/>
      <c r="BJ33" s="649"/>
      <c r="BK33" s="649"/>
      <c r="BL33" s="649"/>
      <c r="BM33" s="649"/>
      <c r="BN33" s="380"/>
      <c r="BO33" s="651"/>
      <c r="BP33" s="651"/>
      <c r="BQ33" s="651"/>
      <c r="BR33" s="651"/>
      <c r="BS33" s="649"/>
      <c r="BT33" s="649"/>
      <c r="BU33" s="649"/>
      <c r="BV33" s="649"/>
      <c r="BW33" s="649"/>
      <c r="BX33" s="649"/>
      <c r="BY33" s="380"/>
      <c r="BZ33" s="651"/>
      <c r="CA33" s="651"/>
      <c r="CB33" s="651"/>
      <c r="CC33" s="651"/>
      <c r="CD33" s="649"/>
      <c r="CE33" s="649"/>
      <c r="CF33" s="649"/>
      <c r="CG33" s="649"/>
      <c r="CH33" s="649"/>
      <c r="CI33" s="649"/>
      <c r="CJ33" s="380"/>
      <c r="CK33" s="651"/>
      <c r="CL33" s="651"/>
      <c r="CM33" s="651"/>
      <c r="CN33" s="651"/>
      <c r="CO33" s="649"/>
      <c r="CP33" s="649"/>
      <c r="CQ33" s="649"/>
      <c r="CR33" s="649"/>
      <c r="CS33" s="649"/>
      <c r="CT33" s="649"/>
      <c r="CU33" s="380"/>
      <c r="CV33" s="651"/>
      <c r="CW33" s="651"/>
      <c r="CX33" s="651"/>
      <c r="CY33" s="651"/>
      <c r="CZ33" s="649"/>
      <c r="DA33" s="649"/>
      <c r="DB33" s="649"/>
      <c r="DC33" s="649"/>
      <c r="DD33" s="649"/>
      <c r="DE33" s="649"/>
      <c r="DF33" s="380"/>
      <c r="DG33" s="651"/>
      <c r="DH33" s="651"/>
      <c r="DI33" s="651"/>
      <c r="DJ33" s="651"/>
      <c r="DK33" s="649"/>
      <c r="DL33" s="649"/>
      <c r="DM33" s="649"/>
      <c r="DN33" s="649"/>
      <c r="DO33" s="649"/>
      <c r="DP33" s="649"/>
      <c r="DQ33" s="380"/>
      <c r="DR33" s="651"/>
      <c r="DS33" s="651"/>
      <c r="DT33" s="651"/>
      <c r="DU33" s="651"/>
      <c r="DV33" s="649"/>
      <c r="DW33" s="649"/>
      <c r="DX33" s="649"/>
      <c r="DY33" s="649"/>
      <c r="DZ33" s="649"/>
      <c r="EA33" s="649"/>
      <c r="EB33" s="380"/>
      <c r="EC33" s="651"/>
      <c r="ED33" s="651"/>
      <c r="EE33" s="651"/>
      <c r="EF33" s="651"/>
      <c r="EG33" s="649"/>
      <c r="EH33" s="649"/>
      <c r="EI33" s="649"/>
      <c r="EJ33" s="649"/>
      <c r="EK33" s="649"/>
      <c r="EL33" s="649"/>
    </row>
    <row r="34" spans="1:142" ht="15.75" thickBot="1">
      <c r="A34" s="665" t="s">
        <v>450</v>
      </c>
      <c r="B34" s="655" t="s">
        <v>447</v>
      </c>
      <c r="C34" s="657" t="s">
        <v>448</v>
      </c>
      <c r="D34" s="666"/>
      <c r="E34" s="2005" t="s">
        <v>93</v>
      </c>
      <c r="F34" s="2005" t="s">
        <v>446</v>
      </c>
      <c r="G34" s="646" t="s">
        <v>447</v>
      </c>
      <c r="H34" s="647" t="s">
        <v>427</v>
      </c>
      <c r="I34" s="648" t="str">
        <f t="shared" si="0"/>
        <v>TOTAL COST ($000'S)</v>
      </c>
      <c r="J34" s="647" t="s">
        <v>323</v>
      </c>
      <c r="K34" s="2005" t="s">
        <v>324</v>
      </c>
      <c r="L34" s="2006"/>
      <c r="M34" s="2308">
        <v>0</v>
      </c>
      <c r="N34" s="2308">
        <v>0</v>
      </c>
      <c r="O34" s="2308">
        <v>0</v>
      </c>
      <c r="P34" s="2308">
        <v>0</v>
      </c>
      <c r="Q34" s="2308">
        <v>0</v>
      </c>
      <c r="R34" s="2315">
        <v>0</v>
      </c>
      <c r="S34" s="2315">
        <v>0</v>
      </c>
      <c r="T34" s="2315">
        <v>0</v>
      </c>
      <c r="U34" s="2315">
        <v>0</v>
      </c>
      <c r="V34" s="2315">
        <v>0</v>
      </c>
      <c r="W34" s="2315">
        <v>0</v>
      </c>
      <c r="X34" s="649"/>
      <c r="Y34" s="662"/>
      <c r="Z34" s="662"/>
      <c r="AA34" s="648"/>
      <c r="AM34" s="649"/>
      <c r="AN34" s="649"/>
      <c r="AO34" s="649"/>
      <c r="AP34" s="649"/>
      <c r="AQ34" s="649"/>
      <c r="AR34" s="380"/>
      <c r="AS34" s="651"/>
      <c r="AT34" s="651"/>
      <c r="AU34" s="651"/>
      <c r="AV34" s="651"/>
      <c r="AW34" s="649"/>
      <c r="AX34" s="649"/>
      <c r="AY34" s="649"/>
      <c r="AZ34" s="649"/>
      <c r="BA34" s="649"/>
      <c r="BB34" s="649"/>
      <c r="BC34" s="380"/>
      <c r="BD34" s="651"/>
      <c r="BE34" s="651"/>
      <c r="BF34" s="651"/>
      <c r="BG34" s="651"/>
      <c r="BH34" s="649"/>
      <c r="BI34" s="649"/>
      <c r="BJ34" s="649"/>
      <c r="BK34" s="649"/>
      <c r="BL34" s="649"/>
      <c r="BM34" s="649"/>
      <c r="BN34" s="380"/>
      <c r="BO34" s="651"/>
      <c r="BP34" s="651"/>
      <c r="BQ34" s="651"/>
      <c r="BR34" s="651"/>
      <c r="BS34" s="649"/>
      <c r="BT34" s="649"/>
      <c r="BU34" s="649"/>
      <c r="BV34" s="649"/>
      <c r="BW34" s="649"/>
      <c r="BX34" s="649"/>
      <c r="BY34" s="380"/>
      <c r="BZ34" s="651"/>
      <c r="CA34" s="651"/>
      <c r="CB34" s="651"/>
      <c r="CC34" s="651"/>
      <c r="CD34" s="649"/>
      <c r="CE34" s="649"/>
      <c r="CF34" s="649"/>
      <c r="CG34" s="649"/>
      <c r="CH34" s="649"/>
      <c r="CI34" s="649"/>
      <c r="CJ34" s="380"/>
      <c r="CK34" s="651"/>
      <c r="CL34" s="651"/>
      <c r="CM34" s="651"/>
      <c r="CN34" s="651"/>
      <c r="CO34" s="649"/>
      <c r="CP34" s="649"/>
      <c r="CQ34" s="649"/>
      <c r="CR34" s="649"/>
      <c r="CS34" s="649"/>
      <c r="CT34" s="649"/>
      <c r="CU34" s="380"/>
      <c r="CV34" s="651"/>
      <c r="CW34" s="651"/>
      <c r="CX34" s="651"/>
      <c r="CY34" s="651"/>
      <c r="CZ34" s="649"/>
      <c r="DA34" s="649"/>
      <c r="DB34" s="649"/>
      <c r="DC34" s="649"/>
      <c r="DD34" s="649"/>
      <c r="DE34" s="649"/>
      <c r="DF34" s="380"/>
      <c r="DG34" s="651"/>
      <c r="DH34" s="651"/>
      <c r="DI34" s="651"/>
      <c r="DJ34" s="651"/>
      <c r="DK34" s="649"/>
      <c r="DL34" s="649"/>
      <c r="DM34" s="649"/>
      <c r="DN34" s="649"/>
      <c r="DO34" s="649"/>
      <c r="DP34" s="649"/>
      <c r="DQ34" s="380"/>
      <c r="DR34" s="651"/>
      <c r="DS34" s="651"/>
      <c r="DT34" s="651"/>
      <c r="DU34" s="651"/>
      <c r="DV34" s="649"/>
      <c r="DW34" s="649"/>
      <c r="DX34" s="649"/>
      <c r="DY34" s="649"/>
      <c r="DZ34" s="649"/>
      <c r="EA34" s="649"/>
      <c r="EB34" s="380"/>
      <c r="EC34" s="651"/>
      <c r="ED34" s="651"/>
      <c r="EE34" s="651"/>
      <c r="EF34" s="651"/>
      <c r="EG34" s="649"/>
      <c r="EH34" s="649"/>
      <c r="EI34" s="649"/>
      <c r="EJ34" s="649"/>
      <c r="EK34" s="649"/>
      <c r="EL34" s="649"/>
    </row>
    <row r="35" spans="1:142" ht="15.75" thickBot="1">
      <c r="A35" s="667" t="s">
        <v>450</v>
      </c>
      <c r="B35" s="658" t="s">
        <v>449</v>
      </c>
      <c r="C35" s="657" t="s">
        <v>448</v>
      </c>
      <c r="D35" s="666"/>
      <c r="E35" s="2005" t="s">
        <v>93</v>
      </c>
      <c r="F35" s="2005" t="s">
        <v>446</v>
      </c>
      <c r="G35" s="646" t="s">
        <v>449</v>
      </c>
      <c r="H35" s="647" t="s">
        <v>427</v>
      </c>
      <c r="I35" s="648" t="str">
        <f t="shared" si="0"/>
        <v>TOTAL COST ($000'S)</v>
      </c>
      <c r="J35" s="647" t="s">
        <v>323</v>
      </c>
      <c r="K35" s="2005" t="s">
        <v>324</v>
      </c>
      <c r="L35" s="2006"/>
      <c r="M35" s="2305">
        <v>243.01038</v>
      </c>
      <c r="N35" s="2305">
        <v>280.97927999999996</v>
      </c>
      <c r="O35" s="2305">
        <v>225.95267000000001</v>
      </c>
      <c r="P35" s="2305">
        <v>272.10366999999997</v>
      </c>
      <c r="Q35" s="2305">
        <v>289.23117999999999</v>
      </c>
      <c r="R35" s="2316">
        <v>366.76503815489406</v>
      </c>
      <c r="S35" s="2316">
        <v>380.99064734382506</v>
      </c>
      <c r="T35" s="2316">
        <v>393.62586635405296</v>
      </c>
      <c r="U35" s="2316">
        <v>448.03914031138606</v>
      </c>
      <c r="V35" s="2316">
        <v>491.51975530143591</v>
      </c>
      <c r="W35" s="2316">
        <v>420.0625176064845</v>
      </c>
      <c r="X35" s="649"/>
      <c r="Y35" s="662"/>
      <c r="Z35" s="662"/>
      <c r="AA35" s="648"/>
      <c r="AM35" s="649"/>
      <c r="AN35" s="649"/>
      <c r="AO35" s="649"/>
      <c r="AP35" s="649"/>
      <c r="AQ35" s="649"/>
      <c r="AR35" s="380"/>
      <c r="AS35" s="651"/>
      <c r="AT35" s="651"/>
      <c r="AU35" s="651"/>
      <c r="AV35" s="651"/>
      <c r="AW35" s="649"/>
      <c r="AX35" s="649"/>
      <c r="AY35" s="649"/>
      <c r="AZ35" s="649"/>
      <c r="BA35" s="649"/>
      <c r="BB35" s="649"/>
      <c r="BC35" s="380"/>
      <c r="BD35" s="651"/>
      <c r="BE35" s="651"/>
      <c r="BF35" s="651"/>
      <c r="BG35" s="651"/>
      <c r="BH35" s="649"/>
      <c r="BI35" s="649"/>
      <c r="BJ35" s="649"/>
      <c r="BK35" s="649"/>
      <c r="BL35" s="649"/>
      <c r="BM35" s="649"/>
      <c r="BN35" s="380"/>
      <c r="BO35" s="651"/>
      <c r="BP35" s="651"/>
      <c r="BQ35" s="651"/>
      <c r="BR35" s="651"/>
      <c r="BS35" s="649"/>
      <c r="BT35" s="649"/>
      <c r="BU35" s="649"/>
      <c r="BV35" s="649"/>
      <c r="BW35" s="649"/>
      <c r="BX35" s="649"/>
      <c r="BY35" s="380"/>
      <c r="BZ35" s="651"/>
      <c r="CA35" s="651"/>
      <c r="CB35" s="651"/>
      <c r="CC35" s="651"/>
      <c r="CD35" s="649"/>
      <c r="CE35" s="649"/>
      <c r="CF35" s="649"/>
      <c r="CG35" s="649"/>
      <c r="CH35" s="649"/>
      <c r="CI35" s="649"/>
      <c r="CJ35" s="380"/>
      <c r="CK35" s="651"/>
      <c r="CL35" s="651"/>
      <c r="CM35" s="651"/>
      <c r="CN35" s="651"/>
      <c r="CO35" s="649"/>
      <c r="CP35" s="649"/>
      <c r="CQ35" s="649"/>
      <c r="CR35" s="649"/>
      <c r="CS35" s="649"/>
      <c r="CT35" s="649"/>
      <c r="CU35" s="380"/>
      <c r="CV35" s="651"/>
      <c r="CW35" s="651"/>
      <c r="CX35" s="651"/>
      <c r="CY35" s="651"/>
      <c r="CZ35" s="649"/>
      <c r="DA35" s="649"/>
      <c r="DB35" s="649"/>
      <c r="DC35" s="649"/>
      <c r="DD35" s="649"/>
      <c r="DE35" s="649"/>
      <c r="DF35" s="380"/>
      <c r="DG35" s="651"/>
      <c r="DH35" s="651"/>
      <c r="DI35" s="651"/>
      <c r="DJ35" s="651"/>
      <c r="DK35" s="649"/>
      <c r="DL35" s="649"/>
      <c r="DM35" s="649"/>
      <c r="DN35" s="649"/>
      <c r="DO35" s="649"/>
      <c r="DP35" s="649"/>
      <c r="DQ35" s="380"/>
      <c r="DR35" s="651"/>
      <c r="DS35" s="651"/>
      <c r="DT35" s="651"/>
      <c r="DU35" s="651"/>
      <c r="DV35" s="649"/>
      <c r="DW35" s="649"/>
      <c r="DX35" s="649"/>
      <c r="DY35" s="649"/>
      <c r="DZ35" s="649"/>
      <c r="EA35" s="649"/>
      <c r="EB35" s="380"/>
      <c r="EC35" s="651"/>
      <c r="ED35" s="651"/>
      <c r="EE35" s="651"/>
      <c r="EF35" s="651"/>
      <c r="EG35" s="649"/>
      <c r="EH35" s="649"/>
      <c r="EI35" s="649"/>
      <c r="EJ35" s="649"/>
      <c r="EK35" s="649"/>
      <c r="EL35" s="649"/>
    </row>
    <row r="36" spans="1:142" ht="15">
      <c r="A36" s="636" t="s">
        <v>452</v>
      </c>
      <c r="B36" s="636" t="s">
        <v>442</v>
      </c>
      <c r="C36" s="637" t="s">
        <v>443</v>
      </c>
      <c r="D36" s="663"/>
      <c r="E36" s="2005" t="s">
        <v>93</v>
      </c>
      <c r="F36" s="2005" t="s">
        <v>446</v>
      </c>
      <c r="G36" s="646" t="s">
        <v>442</v>
      </c>
      <c r="H36" s="647" t="s">
        <v>427</v>
      </c>
      <c r="I36" s="648" t="str">
        <f t="shared" si="0"/>
        <v>EXPENDITURE CURRENTLY REPORTED UNDER ANNUAL INFORMATION GUIDELINES ($000'S):</v>
      </c>
      <c r="J36" s="647" t="s">
        <v>323</v>
      </c>
      <c r="K36" s="2005" t="s">
        <v>324</v>
      </c>
      <c r="L36" s="2006"/>
      <c r="M36" s="2309"/>
      <c r="N36" s="2309"/>
      <c r="O36" s="2309"/>
      <c r="P36" s="2309"/>
      <c r="Q36" s="2309"/>
      <c r="R36" s="2310">
        <v>47143.139971720579</v>
      </c>
      <c r="S36" s="2311">
        <v>52943.88989961709</v>
      </c>
      <c r="T36" s="2311">
        <v>54657.067070340017</v>
      </c>
      <c r="U36" s="2311">
        <v>56374.618739220583</v>
      </c>
      <c r="V36" s="2311">
        <v>57987.788759786286</v>
      </c>
      <c r="W36" s="2311">
        <v>59560.851617386812</v>
      </c>
      <c r="X36" s="649"/>
      <c r="Y36" s="662"/>
      <c r="Z36" s="662"/>
      <c r="AA36" s="648"/>
      <c r="AB36" s="649"/>
      <c r="AC36" s="649"/>
      <c r="AD36" s="649"/>
      <c r="AE36" s="649"/>
      <c r="AF36" s="649"/>
      <c r="AG36" s="649"/>
      <c r="AH36" s="649"/>
      <c r="AI36" s="649"/>
      <c r="AJ36" s="649"/>
      <c r="AK36" s="649"/>
      <c r="AL36" s="649"/>
      <c r="AM36" s="649"/>
      <c r="AN36" s="649"/>
      <c r="AO36" s="649"/>
      <c r="AP36" s="649"/>
      <c r="AQ36" s="649"/>
      <c r="AR36" s="380"/>
      <c r="AS36" s="651"/>
      <c r="AT36" s="651"/>
      <c r="AU36" s="651"/>
      <c r="AV36" s="651"/>
      <c r="AW36" s="649"/>
      <c r="AX36" s="649"/>
      <c r="AY36" s="649"/>
      <c r="AZ36" s="649"/>
      <c r="BA36" s="649"/>
      <c r="BB36" s="649"/>
      <c r="BC36" s="380"/>
      <c r="BD36" s="651"/>
      <c r="BE36" s="651"/>
      <c r="BF36" s="651"/>
      <c r="BG36" s="651"/>
      <c r="BH36" s="649"/>
      <c r="BI36" s="649"/>
      <c r="BJ36" s="649"/>
      <c r="BK36" s="649"/>
      <c r="BL36" s="649"/>
      <c r="BM36" s="649"/>
      <c r="BN36" s="380"/>
      <c r="BO36" s="651"/>
      <c r="BP36" s="651"/>
      <c r="BQ36" s="651"/>
      <c r="BR36" s="651"/>
      <c r="BS36" s="649"/>
      <c r="BT36" s="649"/>
      <c r="BU36" s="649"/>
      <c r="BV36" s="649"/>
      <c r="BW36" s="649"/>
      <c r="BX36" s="649"/>
      <c r="BY36" s="380"/>
      <c r="BZ36" s="651"/>
      <c r="CA36" s="651"/>
      <c r="CB36" s="651"/>
      <c r="CC36" s="651"/>
      <c r="CD36" s="649"/>
      <c r="CE36" s="649"/>
      <c r="CF36" s="649"/>
      <c r="CG36" s="649"/>
      <c r="CH36" s="649"/>
      <c r="CI36" s="649"/>
      <c r="CJ36" s="380"/>
      <c r="CK36" s="651"/>
      <c r="CL36" s="651"/>
      <c r="CM36" s="651"/>
      <c r="CN36" s="651"/>
      <c r="CO36" s="649"/>
      <c r="CP36" s="649"/>
      <c r="CQ36" s="649"/>
      <c r="CR36" s="649"/>
      <c r="CS36" s="649"/>
      <c r="CT36" s="649"/>
      <c r="CU36" s="380"/>
      <c r="CV36" s="651"/>
      <c r="CW36" s="651"/>
      <c r="CX36" s="651"/>
      <c r="CY36" s="651"/>
      <c r="CZ36" s="649"/>
      <c r="DA36" s="649"/>
      <c r="DB36" s="649"/>
      <c r="DC36" s="649"/>
      <c r="DD36" s="649"/>
      <c r="DE36" s="649"/>
      <c r="DF36" s="380"/>
      <c r="DG36" s="651"/>
      <c r="DH36" s="651"/>
      <c r="DI36" s="651"/>
      <c r="DJ36" s="651"/>
      <c r="DK36" s="649"/>
      <c r="DL36" s="649"/>
      <c r="DM36" s="649"/>
      <c r="DN36" s="649"/>
      <c r="DO36" s="649"/>
      <c r="DP36" s="649"/>
      <c r="DQ36" s="380"/>
      <c r="DR36" s="651"/>
      <c r="DS36" s="651"/>
      <c r="DT36" s="651"/>
      <c r="DU36" s="651"/>
      <c r="DV36" s="649"/>
      <c r="DW36" s="649"/>
      <c r="DX36" s="649"/>
      <c r="DY36" s="649"/>
      <c r="DZ36" s="649"/>
      <c r="EA36" s="649"/>
      <c r="EB36" s="380"/>
      <c r="EC36" s="651"/>
      <c r="ED36" s="651"/>
      <c r="EE36" s="651"/>
      <c r="EF36" s="651"/>
      <c r="EG36" s="649"/>
      <c r="EH36" s="649"/>
      <c r="EI36" s="649"/>
      <c r="EJ36" s="649"/>
      <c r="EK36" s="649"/>
      <c r="EL36" s="649"/>
    </row>
    <row r="37" spans="1:142" ht="15">
      <c r="A37" s="667"/>
      <c r="B37" s="658"/>
      <c r="C37" s="668"/>
      <c r="D37" s="663"/>
      <c r="E37" s="2005" t="s">
        <v>93</v>
      </c>
      <c r="F37" s="2005" t="s">
        <v>446</v>
      </c>
      <c r="G37" s="646" t="s">
        <v>442</v>
      </c>
      <c r="H37" s="647" t="s">
        <v>427</v>
      </c>
      <c r="I37" s="648">
        <f t="shared" si="0"/>
        <v>0</v>
      </c>
      <c r="J37" s="647" t="s">
        <v>323</v>
      </c>
      <c r="K37" s="2005" t="s">
        <v>324</v>
      </c>
      <c r="L37" s="2006"/>
      <c r="M37" s="2312"/>
      <c r="N37" s="2313"/>
      <c r="O37" s="2313"/>
      <c r="P37" s="2313"/>
      <c r="Q37" s="2313"/>
      <c r="R37" s="2313"/>
      <c r="S37" s="2313"/>
      <c r="T37" s="2313"/>
      <c r="U37" s="2313"/>
      <c r="V37" s="2313"/>
      <c r="W37" s="2314"/>
      <c r="X37" s="649"/>
      <c r="Y37" s="662"/>
      <c r="Z37" s="662"/>
      <c r="AA37" s="648"/>
      <c r="AB37" s="649"/>
      <c r="AC37" s="649"/>
      <c r="AD37" s="649"/>
      <c r="AE37" s="649"/>
      <c r="AF37" s="649"/>
      <c r="AG37" s="649"/>
      <c r="AH37" s="649"/>
      <c r="AI37" s="649"/>
      <c r="AJ37" s="649"/>
      <c r="AK37" s="649"/>
      <c r="AL37" s="649"/>
      <c r="AM37" s="649"/>
      <c r="AN37" s="649"/>
      <c r="AO37" s="649"/>
      <c r="AP37" s="649"/>
      <c r="AQ37" s="649"/>
      <c r="AR37" s="380"/>
      <c r="AS37" s="651"/>
      <c r="AT37" s="651"/>
      <c r="AU37" s="651"/>
      <c r="AV37" s="651"/>
      <c r="AW37" s="649"/>
      <c r="AX37" s="649"/>
      <c r="AY37" s="649"/>
      <c r="AZ37" s="649"/>
      <c r="BA37" s="649"/>
      <c r="BB37" s="649"/>
      <c r="BC37" s="380"/>
      <c r="BD37" s="651"/>
      <c r="BE37" s="651"/>
      <c r="BF37" s="651"/>
      <c r="BG37" s="651"/>
      <c r="BH37" s="649"/>
      <c r="BI37" s="649"/>
      <c r="BJ37" s="649"/>
      <c r="BK37" s="649"/>
      <c r="BL37" s="649"/>
      <c r="BM37" s="649"/>
      <c r="BN37" s="380"/>
      <c r="BO37" s="651"/>
      <c r="BP37" s="651"/>
      <c r="BQ37" s="651"/>
      <c r="BR37" s="651"/>
      <c r="BS37" s="649"/>
      <c r="BT37" s="649"/>
      <c r="BU37" s="649"/>
      <c r="BV37" s="649"/>
      <c r="BW37" s="649"/>
      <c r="BX37" s="649"/>
      <c r="BY37" s="380"/>
      <c r="BZ37" s="651"/>
      <c r="CA37" s="651"/>
      <c r="CB37" s="651"/>
      <c r="CC37" s="651"/>
      <c r="CD37" s="649"/>
      <c r="CE37" s="649"/>
      <c r="CF37" s="649"/>
      <c r="CG37" s="649"/>
      <c r="CH37" s="649"/>
      <c r="CI37" s="649"/>
      <c r="CJ37" s="380"/>
      <c r="CK37" s="651"/>
      <c r="CL37" s="651"/>
      <c r="CM37" s="651"/>
      <c r="CN37" s="651"/>
      <c r="CO37" s="649"/>
      <c r="CP37" s="649"/>
      <c r="CQ37" s="649"/>
      <c r="CR37" s="649"/>
      <c r="CS37" s="649"/>
      <c r="CT37" s="649"/>
      <c r="CU37" s="380"/>
      <c r="CV37" s="651"/>
      <c r="CW37" s="651"/>
      <c r="CX37" s="651"/>
      <c r="CY37" s="651"/>
      <c r="CZ37" s="649"/>
      <c r="DA37" s="649"/>
      <c r="DB37" s="649"/>
      <c r="DC37" s="649"/>
      <c r="DD37" s="649"/>
      <c r="DE37" s="649"/>
      <c r="DF37" s="380"/>
      <c r="DG37" s="651"/>
      <c r="DH37" s="651"/>
      <c r="DI37" s="651"/>
      <c r="DJ37" s="651"/>
      <c r="DK37" s="649"/>
      <c r="DL37" s="649"/>
      <c r="DM37" s="649"/>
      <c r="DN37" s="649"/>
      <c r="DO37" s="649"/>
      <c r="DP37" s="649"/>
      <c r="DQ37" s="380"/>
      <c r="DR37" s="651"/>
      <c r="DS37" s="651"/>
      <c r="DT37" s="651"/>
      <c r="DU37" s="651"/>
      <c r="DV37" s="649"/>
      <c r="DW37" s="649"/>
      <c r="DX37" s="649"/>
      <c r="DY37" s="649"/>
      <c r="DZ37" s="649"/>
      <c r="EA37" s="649"/>
      <c r="EB37" s="380"/>
      <c r="EC37" s="651"/>
      <c r="ED37" s="651"/>
      <c r="EE37" s="651"/>
      <c r="EF37" s="651"/>
      <c r="EG37" s="649"/>
      <c r="EH37" s="649"/>
      <c r="EI37" s="649"/>
      <c r="EJ37" s="649"/>
      <c r="EK37" s="649"/>
      <c r="EL37" s="649"/>
    </row>
    <row r="38" spans="1:142" ht="15">
      <c r="A38" s="643"/>
      <c r="B38" s="644"/>
      <c r="C38" s="2004"/>
      <c r="D38" s="663"/>
      <c r="E38" s="2005" t="s">
        <v>93</v>
      </c>
      <c r="F38" s="2005" t="s">
        <v>446</v>
      </c>
      <c r="G38" s="646" t="s">
        <v>442</v>
      </c>
      <c r="H38" s="647" t="s">
        <v>427</v>
      </c>
      <c r="I38" s="648">
        <f t="shared" si="0"/>
        <v>0</v>
      </c>
      <c r="J38" s="647" t="s">
        <v>323</v>
      </c>
      <c r="K38" s="2005" t="s">
        <v>324</v>
      </c>
      <c r="L38" s="2006"/>
      <c r="M38" s="2007"/>
      <c r="N38" s="2008"/>
      <c r="O38" s="2008"/>
      <c r="P38" s="2008"/>
      <c r="Q38" s="2008"/>
      <c r="R38" s="2294"/>
      <c r="S38" s="2294"/>
      <c r="T38" s="2294"/>
      <c r="U38" s="2294"/>
      <c r="V38" s="2294"/>
      <c r="W38" s="2295"/>
      <c r="X38" s="649"/>
      <c r="Y38" s="662"/>
      <c r="Z38" s="662"/>
      <c r="AA38" s="648"/>
      <c r="AM38" s="649"/>
      <c r="AN38" s="649"/>
      <c r="AO38" s="649"/>
      <c r="AP38" s="649"/>
      <c r="AQ38" s="649"/>
      <c r="AR38" s="380"/>
      <c r="AS38" s="651"/>
      <c r="AT38" s="651"/>
      <c r="AU38" s="651"/>
      <c r="AV38" s="651"/>
      <c r="AW38" s="649"/>
      <c r="AX38" s="649"/>
      <c r="AY38" s="649"/>
      <c r="AZ38" s="649"/>
      <c r="BA38" s="649"/>
      <c r="BB38" s="649"/>
      <c r="BC38" s="380"/>
      <c r="BD38" s="651"/>
      <c r="BE38" s="651"/>
      <c r="BF38" s="651"/>
      <c r="BG38" s="651"/>
      <c r="BH38" s="649"/>
      <c r="BI38" s="649"/>
      <c r="BJ38" s="649"/>
      <c r="BK38" s="649"/>
      <c r="BL38" s="649"/>
      <c r="BM38" s="649"/>
      <c r="BN38" s="380"/>
      <c r="BO38" s="651"/>
      <c r="BP38" s="651"/>
      <c r="BQ38" s="651"/>
      <c r="BR38" s="651"/>
      <c r="BS38" s="649"/>
      <c r="BT38" s="649"/>
      <c r="BU38" s="649"/>
      <c r="BV38" s="649"/>
      <c r="BW38" s="649"/>
      <c r="BX38" s="649"/>
      <c r="BY38" s="380"/>
      <c r="BZ38" s="651"/>
      <c r="CA38" s="651"/>
      <c r="CB38" s="651"/>
      <c r="CC38" s="651"/>
      <c r="CD38" s="649"/>
      <c r="CE38" s="649"/>
      <c r="CF38" s="649"/>
      <c r="CG38" s="649"/>
      <c r="CH38" s="649"/>
      <c r="CI38" s="649"/>
      <c r="CJ38" s="380"/>
      <c r="CK38" s="651"/>
      <c r="CL38" s="651"/>
      <c r="CM38" s="651"/>
      <c r="CN38" s="651"/>
      <c r="CO38" s="649"/>
      <c r="CP38" s="649"/>
      <c r="CQ38" s="649"/>
      <c r="CR38" s="649"/>
      <c r="CS38" s="649"/>
      <c r="CT38" s="649"/>
      <c r="CU38" s="380"/>
      <c r="CV38" s="651"/>
      <c r="CW38" s="651"/>
      <c r="CX38" s="651"/>
      <c r="CY38" s="651"/>
      <c r="CZ38" s="649"/>
      <c r="DA38" s="649"/>
      <c r="DB38" s="649"/>
      <c r="DC38" s="649"/>
      <c r="DD38" s="649"/>
      <c r="DE38" s="649"/>
      <c r="DF38" s="380"/>
      <c r="DG38" s="651"/>
      <c r="DH38" s="651"/>
      <c r="DI38" s="651"/>
      <c r="DJ38" s="651"/>
      <c r="DK38" s="649"/>
      <c r="DL38" s="649"/>
      <c r="DM38" s="649"/>
      <c r="DN38" s="649"/>
      <c r="DO38" s="649"/>
      <c r="DP38" s="649"/>
      <c r="DQ38" s="380"/>
      <c r="DR38" s="651"/>
      <c r="DS38" s="651"/>
      <c r="DT38" s="651"/>
      <c r="DU38" s="651"/>
      <c r="DV38" s="649"/>
      <c r="DW38" s="649"/>
      <c r="DX38" s="649"/>
      <c r="DY38" s="649"/>
      <c r="DZ38" s="649"/>
      <c r="EA38" s="649"/>
      <c r="EB38" s="380"/>
      <c r="EC38" s="651"/>
      <c r="ED38" s="651"/>
      <c r="EE38" s="651"/>
      <c r="EF38" s="651"/>
      <c r="EG38" s="649"/>
      <c r="EH38" s="649"/>
      <c r="EI38" s="649"/>
      <c r="EJ38" s="649"/>
      <c r="EK38" s="649"/>
      <c r="EL38" s="649"/>
    </row>
    <row r="39" spans="1:142" ht="15">
      <c r="A39" s="643"/>
      <c r="B39" s="644"/>
      <c r="C39" s="2009"/>
      <c r="D39" s="663"/>
      <c r="E39" s="2005" t="s">
        <v>93</v>
      </c>
      <c r="F39" s="2005" t="s">
        <v>446</v>
      </c>
      <c r="G39" s="646" t="s">
        <v>442</v>
      </c>
      <c r="H39" s="647" t="s">
        <v>427</v>
      </c>
      <c r="I39" s="648">
        <f t="shared" si="0"/>
        <v>0</v>
      </c>
      <c r="J39" s="647" t="s">
        <v>323</v>
      </c>
      <c r="K39" s="2005" t="s">
        <v>324</v>
      </c>
      <c r="L39" s="2006"/>
      <c r="M39" s="2306"/>
      <c r="N39" s="2307"/>
      <c r="O39" s="2307"/>
      <c r="P39" s="2307"/>
      <c r="Q39" s="2307"/>
      <c r="R39" s="2298"/>
      <c r="S39" s="2298"/>
      <c r="T39" s="2298"/>
      <c r="U39" s="2298"/>
      <c r="V39" s="2298"/>
      <c r="W39" s="2299"/>
      <c r="X39" s="649"/>
      <c r="Y39" s="662"/>
      <c r="Z39" s="662"/>
      <c r="AA39" s="648"/>
      <c r="AB39" s="649"/>
      <c r="AC39" s="649"/>
      <c r="AD39" s="649"/>
      <c r="AE39" s="649"/>
      <c r="AF39" s="649"/>
      <c r="AG39" s="649"/>
      <c r="AH39" s="649"/>
      <c r="AI39" s="649"/>
      <c r="AJ39" s="649"/>
      <c r="AK39" s="649"/>
      <c r="AL39" s="649"/>
      <c r="AM39" s="649"/>
      <c r="AN39" s="649"/>
      <c r="AO39" s="649"/>
      <c r="AP39" s="649"/>
      <c r="AQ39" s="649"/>
      <c r="AR39" s="380"/>
      <c r="AS39" s="651"/>
      <c r="AT39" s="651"/>
      <c r="AU39" s="651"/>
      <c r="AV39" s="651"/>
      <c r="AW39" s="649"/>
      <c r="AX39" s="649"/>
      <c r="AY39" s="649"/>
      <c r="AZ39" s="649"/>
      <c r="BA39" s="649"/>
      <c r="BB39" s="649"/>
      <c r="BC39" s="380"/>
      <c r="BD39" s="651"/>
      <c r="BE39" s="651"/>
      <c r="BF39" s="651"/>
      <c r="BG39" s="651"/>
      <c r="BH39" s="649"/>
      <c r="BI39" s="649"/>
      <c r="BJ39" s="649"/>
      <c r="BK39" s="649"/>
      <c r="BL39" s="649"/>
      <c r="BM39" s="649"/>
      <c r="BN39" s="380"/>
      <c r="BO39" s="651"/>
      <c r="BP39" s="651"/>
      <c r="BQ39" s="651"/>
      <c r="BR39" s="651"/>
      <c r="BS39" s="649"/>
      <c r="BT39" s="649"/>
      <c r="BU39" s="649"/>
      <c r="BV39" s="649"/>
      <c r="BW39" s="649"/>
      <c r="BX39" s="649"/>
      <c r="BY39" s="380"/>
      <c r="BZ39" s="651"/>
      <c r="CA39" s="651"/>
      <c r="CB39" s="651"/>
      <c r="CC39" s="651"/>
      <c r="CD39" s="649"/>
      <c r="CE39" s="649"/>
      <c r="CF39" s="649"/>
      <c r="CG39" s="649"/>
      <c r="CH39" s="649"/>
      <c r="CI39" s="649"/>
      <c r="CJ39" s="380"/>
      <c r="CK39" s="651"/>
      <c r="CL39" s="651"/>
      <c r="CM39" s="651"/>
      <c r="CN39" s="651"/>
      <c r="CO39" s="649"/>
      <c r="CP39" s="649"/>
      <c r="CQ39" s="649"/>
      <c r="CR39" s="649"/>
      <c r="CS39" s="649"/>
      <c r="CT39" s="649"/>
      <c r="CU39" s="380"/>
      <c r="CV39" s="651"/>
      <c r="CW39" s="651"/>
      <c r="CX39" s="651"/>
      <c r="CY39" s="651"/>
      <c r="CZ39" s="649"/>
      <c r="DA39" s="649"/>
      <c r="DB39" s="649"/>
      <c r="DC39" s="649"/>
      <c r="DD39" s="649"/>
      <c r="DE39" s="649"/>
      <c r="DF39" s="380"/>
      <c r="DG39" s="651"/>
      <c r="DH39" s="651"/>
      <c r="DI39" s="651"/>
      <c r="DJ39" s="651"/>
      <c r="DK39" s="649"/>
      <c r="DL39" s="649"/>
      <c r="DM39" s="649"/>
      <c r="DN39" s="649"/>
      <c r="DO39" s="649"/>
      <c r="DP39" s="649"/>
      <c r="DQ39" s="380"/>
      <c r="DR39" s="651"/>
      <c r="DS39" s="651"/>
      <c r="DT39" s="651"/>
      <c r="DU39" s="651"/>
      <c r="DV39" s="649"/>
      <c r="DW39" s="649"/>
      <c r="DX39" s="649"/>
      <c r="DY39" s="649"/>
      <c r="DZ39" s="649"/>
      <c r="EA39" s="649"/>
      <c r="EB39" s="380"/>
      <c r="EC39" s="651"/>
      <c r="ED39" s="651"/>
      <c r="EE39" s="651"/>
      <c r="EF39" s="651"/>
      <c r="EG39" s="649"/>
      <c r="EH39" s="649"/>
      <c r="EI39" s="649"/>
      <c r="EJ39" s="649"/>
      <c r="EK39" s="649"/>
      <c r="EL39" s="649"/>
    </row>
    <row r="40" spans="1:142" ht="15">
      <c r="A40" s="643"/>
      <c r="B40" s="644"/>
      <c r="C40" s="2009"/>
      <c r="D40" s="663"/>
      <c r="E40" s="2005" t="s">
        <v>93</v>
      </c>
      <c r="F40" s="2005" t="s">
        <v>446</v>
      </c>
      <c r="G40" s="646" t="s">
        <v>442</v>
      </c>
      <c r="H40" s="647" t="s">
        <v>427</v>
      </c>
      <c r="I40" s="648">
        <f t="shared" si="0"/>
        <v>0</v>
      </c>
      <c r="J40" s="647" t="s">
        <v>323</v>
      </c>
      <c r="K40" s="2005" t="s">
        <v>324</v>
      </c>
      <c r="L40" s="2006"/>
      <c r="M40" s="2300"/>
      <c r="N40" s="2301"/>
      <c r="O40" s="2301"/>
      <c r="P40" s="2301"/>
      <c r="Q40" s="2301"/>
      <c r="R40" s="2294"/>
      <c r="S40" s="2294"/>
      <c r="T40" s="2294"/>
      <c r="U40" s="2294"/>
      <c r="V40" s="2294"/>
      <c r="W40" s="2295"/>
      <c r="X40" s="649"/>
      <c r="Y40" s="662"/>
      <c r="Z40" s="662"/>
      <c r="AA40" s="648"/>
      <c r="AM40" s="649"/>
      <c r="AN40" s="649"/>
      <c r="AO40" s="649"/>
      <c r="AP40" s="649"/>
      <c r="AQ40" s="649"/>
      <c r="AR40" s="380"/>
      <c r="AS40" s="651"/>
      <c r="AT40" s="651"/>
      <c r="AU40" s="651"/>
      <c r="AV40" s="651"/>
      <c r="AW40" s="649"/>
      <c r="AX40" s="649"/>
      <c r="AY40" s="649"/>
      <c r="AZ40" s="649"/>
      <c r="BA40" s="649"/>
      <c r="BB40" s="649"/>
      <c r="BC40" s="380"/>
      <c r="BD40" s="651"/>
      <c r="BE40" s="651"/>
      <c r="BF40" s="651"/>
      <c r="BG40" s="651"/>
      <c r="BH40" s="649"/>
      <c r="BI40" s="649"/>
      <c r="BJ40" s="649"/>
      <c r="BK40" s="649"/>
      <c r="BL40" s="649"/>
      <c r="BM40" s="649"/>
      <c r="BN40" s="380"/>
      <c r="BO40" s="651"/>
      <c r="BP40" s="651"/>
      <c r="BQ40" s="651"/>
      <c r="BR40" s="651"/>
      <c r="BS40" s="649"/>
      <c r="BT40" s="649"/>
      <c r="BU40" s="649"/>
      <c r="BV40" s="649"/>
      <c r="BW40" s="649"/>
      <c r="BX40" s="649"/>
      <c r="BY40" s="380"/>
      <c r="BZ40" s="651"/>
      <c r="CA40" s="651"/>
      <c r="CB40" s="651"/>
      <c r="CC40" s="651"/>
      <c r="CD40" s="649"/>
      <c r="CE40" s="649"/>
      <c r="CF40" s="649"/>
      <c r="CG40" s="649"/>
      <c r="CH40" s="649"/>
      <c r="CI40" s="649"/>
      <c r="CJ40" s="380"/>
      <c r="CK40" s="651"/>
      <c r="CL40" s="651"/>
      <c r="CM40" s="651"/>
      <c r="CN40" s="651"/>
      <c r="CO40" s="649"/>
      <c r="CP40" s="649"/>
      <c r="CQ40" s="649"/>
      <c r="CR40" s="649"/>
      <c r="CS40" s="649"/>
      <c r="CT40" s="649"/>
      <c r="CU40" s="380"/>
      <c r="CV40" s="651"/>
      <c r="CW40" s="651"/>
      <c r="CX40" s="651"/>
      <c r="CY40" s="651"/>
      <c r="CZ40" s="649"/>
      <c r="DA40" s="649"/>
      <c r="DB40" s="649"/>
      <c r="DC40" s="649"/>
      <c r="DD40" s="649"/>
      <c r="DE40" s="649"/>
      <c r="DF40" s="380"/>
      <c r="DG40" s="651"/>
      <c r="DH40" s="651"/>
      <c r="DI40" s="651"/>
      <c r="DJ40" s="651"/>
      <c r="DK40" s="649"/>
      <c r="DL40" s="649"/>
      <c r="DM40" s="649"/>
      <c r="DN40" s="649"/>
      <c r="DO40" s="649"/>
      <c r="DP40" s="649"/>
      <c r="DQ40" s="380"/>
      <c r="DR40" s="651"/>
      <c r="DS40" s="651"/>
      <c r="DT40" s="651"/>
      <c r="DU40" s="651"/>
      <c r="DV40" s="649"/>
      <c r="DW40" s="649"/>
      <c r="DX40" s="649"/>
      <c r="DY40" s="649"/>
      <c r="DZ40" s="649"/>
      <c r="EA40" s="649"/>
      <c r="EB40" s="380"/>
      <c r="EC40" s="651"/>
      <c r="ED40" s="651"/>
      <c r="EE40" s="651"/>
      <c r="EF40" s="651"/>
      <c r="EG40" s="649"/>
      <c r="EH40" s="649"/>
      <c r="EI40" s="649"/>
      <c r="EJ40" s="649"/>
      <c r="EK40" s="649"/>
      <c r="EL40" s="649"/>
    </row>
    <row r="41" spans="1:142" ht="15">
      <c r="A41" s="643"/>
      <c r="B41" s="644"/>
      <c r="C41" s="2009"/>
      <c r="D41" s="663"/>
      <c r="E41" s="2005" t="s">
        <v>93</v>
      </c>
      <c r="F41" s="2005" t="s">
        <v>446</v>
      </c>
      <c r="G41" s="646" t="s">
        <v>442</v>
      </c>
      <c r="H41" s="647" t="s">
        <v>427</v>
      </c>
      <c r="I41" s="648">
        <f t="shared" si="0"/>
        <v>0</v>
      </c>
      <c r="J41" s="647" t="s">
        <v>323</v>
      </c>
      <c r="K41" s="2005" t="s">
        <v>324</v>
      </c>
      <c r="L41" s="2006"/>
      <c r="M41" s="2306"/>
      <c r="N41" s="2307"/>
      <c r="O41" s="2307"/>
      <c r="P41" s="2307"/>
      <c r="Q41" s="2307"/>
      <c r="R41" s="2298"/>
      <c r="S41" s="2298"/>
      <c r="T41" s="2298"/>
      <c r="U41" s="2298"/>
      <c r="V41" s="2298"/>
      <c r="W41" s="2299"/>
      <c r="X41" s="649"/>
      <c r="Y41" s="662"/>
      <c r="Z41" s="662"/>
      <c r="AA41" s="648"/>
      <c r="AB41" s="649"/>
      <c r="AC41" s="649"/>
      <c r="AD41" s="649"/>
      <c r="AE41" s="649"/>
      <c r="AF41" s="649"/>
      <c r="AG41" s="649"/>
      <c r="AH41" s="649"/>
      <c r="AI41" s="649"/>
      <c r="AJ41" s="649"/>
      <c r="AK41" s="649"/>
      <c r="AL41" s="649"/>
      <c r="AM41" s="649"/>
      <c r="AN41" s="649"/>
      <c r="AO41" s="649"/>
      <c r="AP41" s="649"/>
      <c r="AQ41" s="649"/>
      <c r="AR41" s="380"/>
      <c r="AS41" s="651"/>
      <c r="AT41" s="651"/>
      <c r="AU41" s="651"/>
      <c r="AV41" s="651"/>
      <c r="AW41" s="649"/>
      <c r="AX41" s="649"/>
      <c r="AY41" s="649"/>
      <c r="AZ41" s="649"/>
      <c r="BA41" s="649"/>
      <c r="BB41" s="649"/>
      <c r="BC41" s="380"/>
      <c r="BD41" s="651"/>
      <c r="BE41" s="651"/>
      <c r="BF41" s="651"/>
      <c r="BG41" s="651"/>
      <c r="BH41" s="649"/>
      <c r="BI41" s="649"/>
      <c r="BJ41" s="649"/>
      <c r="BK41" s="649"/>
      <c r="BL41" s="649"/>
      <c r="BM41" s="649"/>
      <c r="BN41" s="380"/>
      <c r="BO41" s="651"/>
      <c r="BP41" s="651"/>
      <c r="BQ41" s="651"/>
      <c r="BR41" s="651"/>
      <c r="BS41" s="649"/>
      <c r="BT41" s="649"/>
      <c r="BU41" s="649"/>
      <c r="BV41" s="649"/>
      <c r="BW41" s="649"/>
      <c r="BX41" s="649"/>
      <c r="BY41" s="380"/>
      <c r="BZ41" s="651"/>
      <c r="CA41" s="651"/>
      <c r="CB41" s="651"/>
      <c r="CC41" s="651"/>
      <c r="CD41" s="649"/>
      <c r="CE41" s="649"/>
      <c r="CF41" s="649"/>
      <c r="CG41" s="649"/>
      <c r="CH41" s="649"/>
      <c r="CI41" s="649"/>
      <c r="CJ41" s="380"/>
      <c r="CK41" s="651"/>
      <c r="CL41" s="651"/>
      <c r="CM41" s="651"/>
      <c r="CN41" s="651"/>
      <c r="CO41" s="649"/>
      <c r="CP41" s="649"/>
      <c r="CQ41" s="649"/>
      <c r="CR41" s="649"/>
      <c r="CS41" s="649"/>
      <c r="CT41" s="649"/>
      <c r="CU41" s="380"/>
      <c r="CV41" s="651"/>
      <c r="CW41" s="651"/>
      <c r="CX41" s="651"/>
      <c r="CY41" s="651"/>
      <c r="CZ41" s="649"/>
      <c r="DA41" s="649"/>
      <c r="DB41" s="649"/>
      <c r="DC41" s="649"/>
      <c r="DD41" s="649"/>
      <c r="DE41" s="649"/>
      <c r="DF41" s="380"/>
      <c r="DG41" s="651"/>
      <c r="DH41" s="651"/>
      <c r="DI41" s="651"/>
      <c r="DJ41" s="651"/>
      <c r="DK41" s="649"/>
      <c r="DL41" s="649"/>
      <c r="DM41" s="649"/>
      <c r="DN41" s="649"/>
      <c r="DO41" s="649"/>
      <c r="DP41" s="649"/>
      <c r="DQ41" s="380"/>
      <c r="DR41" s="651"/>
      <c r="DS41" s="651"/>
      <c r="DT41" s="651"/>
      <c r="DU41" s="651"/>
      <c r="DV41" s="649"/>
      <c r="DW41" s="649"/>
      <c r="DX41" s="649"/>
      <c r="DY41" s="649"/>
      <c r="DZ41" s="649"/>
      <c r="EA41" s="649"/>
      <c r="EB41" s="380"/>
      <c r="EC41" s="651"/>
      <c r="ED41" s="651"/>
      <c r="EE41" s="651"/>
      <c r="EF41" s="651"/>
      <c r="EG41" s="649"/>
      <c r="EH41" s="649"/>
      <c r="EI41" s="649"/>
      <c r="EJ41" s="649"/>
      <c r="EK41" s="649"/>
      <c r="EL41" s="649"/>
    </row>
    <row r="42" spans="1:142" ht="15">
      <c r="A42" s="643"/>
      <c r="B42" s="644"/>
      <c r="C42" s="2009"/>
      <c r="D42" s="663"/>
      <c r="E42" s="2005" t="s">
        <v>93</v>
      </c>
      <c r="F42" s="2005" t="s">
        <v>446</v>
      </c>
      <c r="G42" s="646" t="s">
        <v>442</v>
      </c>
      <c r="H42" s="647" t="s">
        <v>427</v>
      </c>
      <c r="I42" s="648">
        <f t="shared" si="0"/>
        <v>0</v>
      </c>
      <c r="J42" s="647" t="s">
        <v>323</v>
      </c>
      <c r="K42" s="2005" t="s">
        <v>324</v>
      </c>
      <c r="L42" s="2006"/>
      <c r="M42" s="2300"/>
      <c r="N42" s="2301"/>
      <c r="O42" s="2301"/>
      <c r="P42" s="2301"/>
      <c r="Q42" s="2301"/>
      <c r="R42" s="2294"/>
      <c r="S42" s="2294"/>
      <c r="T42" s="2294"/>
      <c r="U42" s="2294"/>
      <c r="V42" s="2294"/>
      <c r="W42" s="2295"/>
      <c r="X42" s="649"/>
      <c r="Y42" s="646"/>
      <c r="Z42" s="646"/>
      <c r="AA42" s="648"/>
      <c r="AM42" s="649"/>
      <c r="AN42" s="649"/>
      <c r="AO42" s="649"/>
      <c r="AP42" s="649"/>
      <c r="AQ42" s="649"/>
      <c r="AR42" s="380"/>
      <c r="AS42" s="651"/>
      <c r="AT42" s="651"/>
      <c r="AU42" s="651"/>
      <c r="AV42" s="651"/>
      <c r="AW42" s="649"/>
      <c r="AX42" s="649"/>
      <c r="AY42" s="649"/>
      <c r="AZ42" s="649"/>
      <c r="BA42" s="649"/>
      <c r="BB42" s="649"/>
      <c r="BC42" s="380"/>
      <c r="BD42" s="651"/>
      <c r="BE42" s="651"/>
      <c r="BF42" s="651"/>
      <c r="BG42" s="651"/>
      <c r="BH42" s="649"/>
      <c r="BI42" s="649"/>
      <c r="BJ42" s="649"/>
      <c r="BK42" s="649"/>
      <c r="BL42" s="649"/>
      <c r="BM42" s="649"/>
      <c r="BN42" s="380"/>
      <c r="BO42" s="651"/>
      <c r="BP42" s="651"/>
      <c r="BQ42" s="651"/>
      <c r="BR42" s="651"/>
      <c r="BS42" s="649"/>
      <c r="BT42" s="649"/>
      <c r="BU42" s="649"/>
      <c r="BV42" s="649"/>
      <c r="BW42" s="649"/>
      <c r="BX42" s="649"/>
      <c r="BY42" s="380"/>
      <c r="BZ42" s="651"/>
      <c r="CA42" s="651"/>
      <c r="CB42" s="651"/>
      <c r="CC42" s="651"/>
      <c r="CD42" s="649"/>
      <c r="CE42" s="649"/>
      <c r="CF42" s="649"/>
      <c r="CG42" s="649"/>
      <c r="CH42" s="649"/>
      <c r="CI42" s="649"/>
      <c r="CJ42" s="380"/>
      <c r="CK42" s="651"/>
      <c r="CL42" s="651"/>
      <c r="CM42" s="651"/>
      <c r="CN42" s="651"/>
      <c r="CO42" s="649"/>
      <c r="CP42" s="649"/>
      <c r="CQ42" s="649"/>
      <c r="CR42" s="649"/>
      <c r="CS42" s="649"/>
      <c r="CT42" s="649"/>
      <c r="CU42" s="380"/>
      <c r="CV42" s="651"/>
      <c r="CW42" s="651"/>
      <c r="CX42" s="651"/>
      <c r="CY42" s="651"/>
      <c r="CZ42" s="649"/>
      <c r="DA42" s="649"/>
      <c r="DB42" s="649"/>
      <c r="DC42" s="649"/>
      <c r="DD42" s="649"/>
      <c r="DE42" s="649"/>
      <c r="DF42" s="380"/>
      <c r="DG42" s="651"/>
      <c r="DH42" s="651"/>
      <c r="DI42" s="651"/>
      <c r="DJ42" s="651"/>
      <c r="DK42" s="649"/>
      <c r="DL42" s="649"/>
      <c r="DM42" s="649"/>
      <c r="DN42" s="649"/>
      <c r="DO42" s="649"/>
      <c r="DP42" s="649"/>
      <c r="DQ42" s="380"/>
      <c r="DR42" s="651"/>
      <c r="DS42" s="651"/>
      <c r="DT42" s="651"/>
      <c r="DU42" s="651"/>
      <c r="DV42" s="649"/>
      <c r="DW42" s="649"/>
      <c r="DX42" s="649"/>
      <c r="DY42" s="649"/>
      <c r="DZ42" s="649"/>
      <c r="EA42" s="649"/>
      <c r="EB42" s="380"/>
      <c r="EC42" s="651"/>
      <c r="ED42" s="651"/>
      <c r="EE42" s="651"/>
      <c r="EF42" s="651"/>
      <c r="EG42" s="649"/>
      <c r="EH42" s="649"/>
      <c r="EI42" s="649"/>
      <c r="EJ42" s="649"/>
      <c r="EK42" s="649"/>
      <c r="EL42" s="649"/>
    </row>
    <row r="43" spans="1:142" ht="15">
      <c r="A43" s="643"/>
      <c r="B43" s="644"/>
      <c r="C43" s="2009"/>
      <c r="D43" s="663"/>
      <c r="E43" s="2005" t="s">
        <v>93</v>
      </c>
      <c r="F43" s="2005" t="s">
        <v>446</v>
      </c>
      <c r="G43" s="646" t="s">
        <v>442</v>
      </c>
      <c r="H43" s="647" t="s">
        <v>427</v>
      </c>
      <c r="I43" s="648">
        <f t="shared" si="0"/>
        <v>0</v>
      </c>
      <c r="J43" s="647" t="s">
        <v>323</v>
      </c>
      <c r="K43" s="2005" t="s">
        <v>324</v>
      </c>
      <c r="L43" s="2006"/>
      <c r="M43" s="2306"/>
      <c r="N43" s="2307"/>
      <c r="O43" s="2307"/>
      <c r="P43" s="2307"/>
      <c r="Q43" s="2307"/>
      <c r="R43" s="2298"/>
      <c r="S43" s="2298"/>
      <c r="T43" s="2298"/>
      <c r="U43" s="2298"/>
      <c r="V43" s="2298"/>
      <c r="W43" s="2299"/>
      <c r="X43" s="649"/>
      <c r="Y43" s="662"/>
      <c r="Z43" s="662"/>
      <c r="AA43" s="648"/>
      <c r="AB43" s="649"/>
      <c r="AC43" s="649"/>
      <c r="AD43" s="649"/>
      <c r="AE43" s="649"/>
      <c r="AF43" s="649"/>
      <c r="AG43" s="649"/>
      <c r="AH43" s="649"/>
      <c r="AI43" s="649"/>
      <c r="AJ43" s="649"/>
      <c r="AK43" s="649"/>
      <c r="AL43" s="649"/>
      <c r="AM43" s="649"/>
      <c r="AN43" s="649"/>
      <c r="AO43" s="649"/>
      <c r="AP43" s="649"/>
      <c r="AQ43" s="649"/>
      <c r="AR43" s="380"/>
      <c r="AS43" s="651"/>
      <c r="AT43" s="651"/>
      <c r="AU43" s="651"/>
      <c r="AV43" s="651"/>
      <c r="AW43" s="649"/>
      <c r="AX43" s="649"/>
      <c r="AY43" s="649"/>
      <c r="AZ43" s="649"/>
      <c r="BA43" s="649"/>
      <c r="BB43" s="649"/>
      <c r="BC43" s="380"/>
      <c r="BD43" s="651"/>
      <c r="BE43" s="651"/>
      <c r="BF43" s="651"/>
      <c r="BG43" s="651"/>
      <c r="BH43" s="649"/>
      <c r="BI43" s="649"/>
      <c r="BJ43" s="649"/>
      <c r="BK43" s="649"/>
      <c r="BL43" s="649"/>
      <c r="BM43" s="649"/>
      <c r="BN43" s="380"/>
      <c r="BO43" s="651"/>
      <c r="BP43" s="651"/>
      <c r="BQ43" s="651"/>
      <c r="BR43" s="651"/>
      <c r="BS43" s="649"/>
      <c r="BT43" s="649"/>
      <c r="BU43" s="649"/>
      <c r="BV43" s="649"/>
      <c r="BW43" s="649"/>
      <c r="BX43" s="649"/>
      <c r="BY43" s="380"/>
      <c r="BZ43" s="651"/>
      <c r="CA43" s="651"/>
      <c r="CB43" s="651"/>
      <c r="CC43" s="651"/>
      <c r="CD43" s="649"/>
      <c r="CE43" s="649"/>
      <c r="CF43" s="649"/>
      <c r="CG43" s="649"/>
      <c r="CH43" s="649"/>
      <c r="CI43" s="649"/>
      <c r="CJ43" s="380"/>
      <c r="CK43" s="651"/>
      <c r="CL43" s="651"/>
      <c r="CM43" s="651"/>
      <c r="CN43" s="651"/>
      <c r="CO43" s="649"/>
      <c r="CP43" s="649"/>
      <c r="CQ43" s="649"/>
      <c r="CR43" s="649"/>
      <c r="CS43" s="649"/>
      <c r="CT43" s="649"/>
      <c r="CU43" s="380"/>
      <c r="CV43" s="651"/>
      <c r="CW43" s="651"/>
      <c r="CX43" s="651"/>
      <c r="CY43" s="651"/>
      <c r="CZ43" s="649"/>
      <c r="DA43" s="649"/>
      <c r="DB43" s="649"/>
      <c r="DC43" s="649"/>
      <c r="DD43" s="649"/>
      <c r="DE43" s="649"/>
      <c r="DF43" s="380"/>
      <c r="DG43" s="651"/>
      <c r="DH43" s="651"/>
      <c r="DI43" s="651"/>
      <c r="DJ43" s="651"/>
      <c r="DK43" s="649"/>
      <c r="DL43" s="649"/>
      <c r="DM43" s="649"/>
      <c r="DN43" s="649"/>
      <c r="DO43" s="649"/>
      <c r="DP43" s="649"/>
      <c r="DQ43" s="380"/>
      <c r="DR43" s="651"/>
      <c r="DS43" s="651"/>
      <c r="DT43" s="651"/>
      <c r="DU43" s="651"/>
      <c r="DV43" s="649"/>
      <c r="DW43" s="649"/>
      <c r="DX43" s="649"/>
      <c r="DY43" s="649"/>
      <c r="DZ43" s="649"/>
      <c r="EA43" s="649"/>
      <c r="EB43" s="380"/>
      <c r="EC43" s="651"/>
      <c r="ED43" s="651"/>
      <c r="EE43" s="651"/>
      <c r="EF43" s="651"/>
      <c r="EG43" s="649"/>
      <c r="EH43" s="649"/>
      <c r="EI43" s="649"/>
      <c r="EJ43" s="649"/>
      <c r="EK43" s="649"/>
      <c r="EL43" s="649"/>
    </row>
    <row r="44" spans="1:142" ht="15">
      <c r="A44" s="643"/>
      <c r="B44" s="644"/>
      <c r="C44" s="2009"/>
      <c r="D44" s="663"/>
      <c r="E44" s="2005" t="s">
        <v>93</v>
      </c>
      <c r="F44" s="2005" t="s">
        <v>446</v>
      </c>
      <c r="G44" s="646" t="s">
        <v>442</v>
      </c>
      <c r="H44" s="647" t="s">
        <v>427</v>
      </c>
      <c r="I44" s="648">
        <f t="shared" si="0"/>
        <v>0</v>
      </c>
      <c r="J44" s="647" t="s">
        <v>323</v>
      </c>
      <c r="K44" s="2005" t="s">
        <v>324</v>
      </c>
      <c r="L44" s="2006"/>
      <c r="M44" s="2300"/>
      <c r="N44" s="2301"/>
      <c r="O44" s="2301"/>
      <c r="P44" s="2301"/>
      <c r="Q44" s="2301"/>
      <c r="R44" s="2294"/>
      <c r="S44" s="2294"/>
      <c r="T44" s="2294"/>
      <c r="U44" s="2294"/>
      <c r="V44" s="2294"/>
      <c r="W44" s="2295"/>
      <c r="X44" s="649"/>
      <c r="Y44" s="646"/>
      <c r="Z44" s="646"/>
      <c r="AA44" s="648"/>
      <c r="AM44" s="649"/>
      <c r="AN44" s="649"/>
      <c r="AO44" s="649"/>
      <c r="AP44" s="649"/>
      <c r="AQ44" s="649"/>
      <c r="AR44" s="380"/>
      <c r="AS44" s="651"/>
      <c r="AT44" s="651"/>
      <c r="AU44" s="651"/>
      <c r="AV44" s="651"/>
      <c r="AW44" s="649"/>
      <c r="AX44" s="649"/>
      <c r="AY44" s="649"/>
      <c r="AZ44" s="649"/>
      <c r="BA44" s="649"/>
      <c r="BB44" s="649"/>
      <c r="BC44" s="380"/>
      <c r="BD44" s="651"/>
      <c r="BE44" s="651"/>
      <c r="BF44" s="651"/>
      <c r="BG44" s="651"/>
      <c r="BH44" s="649"/>
      <c r="BI44" s="649"/>
      <c r="BJ44" s="649"/>
      <c r="BK44" s="649"/>
      <c r="BL44" s="649"/>
      <c r="BM44" s="649"/>
      <c r="BN44" s="380"/>
      <c r="BO44" s="651"/>
      <c r="BP44" s="651"/>
      <c r="BQ44" s="651"/>
      <c r="BR44" s="651"/>
      <c r="BS44" s="649"/>
      <c r="BT44" s="649"/>
      <c r="BU44" s="649"/>
      <c r="BV44" s="649"/>
      <c r="BW44" s="649"/>
      <c r="BX44" s="649"/>
      <c r="BY44" s="380"/>
      <c r="BZ44" s="651"/>
      <c r="CA44" s="651"/>
      <c r="CB44" s="651"/>
      <c r="CC44" s="651"/>
      <c r="CD44" s="649"/>
      <c r="CE44" s="649"/>
      <c r="CF44" s="649"/>
      <c r="CG44" s="649"/>
      <c r="CH44" s="649"/>
      <c r="CI44" s="649"/>
      <c r="CJ44" s="380"/>
      <c r="CK44" s="651"/>
      <c r="CL44" s="651"/>
      <c r="CM44" s="651"/>
      <c r="CN44" s="651"/>
      <c r="CO44" s="649"/>
      <c r="CP44" s="649"/>
      <c r="CQ44" s="649"/>
      <c r="CR44" s="649"/>
      <c r="CS44" s="649"/>
      <c r="CT44" s="649"/>
      <c r="CU44" s="380"/>
      <c r="CV44" s="651"/>
      <c r="CW44" s="651"/>
      <c r="CX44" s="651"/>
      <c r="CY44" s="651"/>
      <c r="CZ44" s="649"/>
      <c r="DA44" s="649"/>
      <c r="DB44" s="649"/>
      <c r="DC44" s="649"/>
      <c r="DD44" s="649"/>
      <c r="DE44" s="649"/>
      <c r="DF44" s="380"/>
      <c r="DG44" s="651"/>
      <c r="DH44" s="651"/>
      <c r="DI44" s="651"/>
      <c r="DJ44" s="651"/>
      <c r="DK44" s="649"/>
      <c r="DL44" s="649"/>
      <c r="DM44" s="649"/>
      <c r="DN44" s="649"/>
      <c r="DO44" s="649"/>
      <c r="DP44" s="649"/>
      <c r="DQ44" s="380"/>
      <c r="DR44" s="651"/>
      <c r="DS44" s="651"/>
      <c r="DT44" s="651"/>
      <c r="DU44" s="651"/>
      <c r="DV44" s="649"/>
      <c r="DW44" s="649"/>
      <c r="DX44" s="649"/>
      <c r="DY44" s="649"/>
      <c r="DZ44" s="649"/>
      <c r="EA44" s="649"/>
      <c r="EB44" s="380"/>
      <c r="EC44" s="651"/>
      <c r="ED44" s="651"/>
      <c r="EE44" s="651"/>
      <c r="EF44" s="651"/>
      <c r="EG44" s="649"/>
      <c r="EH44" s="649"/>
      <c r="EI44" s="649"/>
      <c r="EJ44" s="649"/>
      <c r="EK44" s="649"/>
      <c r="EL44" s="649"/>
    </row>
    <row r="45" spans="1:142" ht="15">
      <c r="A45" s="643"/>
      <c r="B45" s="644"/>
      <c r="C45" s="2009"/>
      <c r="D45" s="663"/>
      <c r="E45" s="2005" t="s">
        <v>93</v>
      </c>
      <c r="F45" s="2005" t="s">
        <v>446</v>
      </c>
      <c r="G45" s="646" t="s">
        <v>442</v>
      </c>
      <c r="H45" s="647" t="s">
        <v>427</v>
      </c>
      <c r="I45" s="648">
        <f t="shared" si="0"/>
        <v>0</v>
      </c>
      <c r="J45" s="647" t="s">
        <v>323</v>
      </c>
      <c r="K45" s="2005" t="s">
        <v>324</v>
      </c>
      <c r="L45" s="2006"/>
      <c r="M45" s="2306"/>
      <c r="N45" s="2307"/>
      <c r="O45" s="2307"/>
      <c r="P45" s="2307"/>
      <c r="Q45" s="2307"/>
      <c r="R45" s="2298"/>
      <c r="S45" s="2298"/>
      <c r="T45" s="2298"/>
      <c r="U45" s="2298"/>
      <c r="V45" s="2298"/>
      <c r="W45" s="2299"/>
      <c r="X45" s="649"/>
      <c r="Y45" s="662"/>
      <c r="Z45" s="662"/>
      <c r="AA45" s="648"/>
      <c r="AB45" s="649"/>
      <c r="AC45" s="649"/>
      <c r="AD45" s="649"/>
      <c r="AE45" s="649"/>
      <c r="AF45" s="649"/>
      <c r="AG45" s="649"/>
      <c r="AH45" s="649"/>
      <c r="AI45" s="649"/>
      <c r="AJ45" s="649"/>
      <c r="AK45" s="649"/>
      <c r="AL45" s="649"/>
      <c r="AM45" s="649"/>
      <c r="AN45" s="649"/>
      <c r="AO45" s="649"/>
      <c r="AP45" s="649"/>
      <c r="AQ45" s="649"/>
      <c r="AR45" s="380"/>
      <c r="AS45" s="651"/>
      <c r="AT45" s="651"/>
      <c r="AU45" s="651"/>
      <c r="AV45" s="651"/>
      <c r="AW45" s="649"/>
      <c r="AX45" s="649"/>
      <c r="AY45" s="649"/>
      <c r="AZ45" s="649"/>
      <c r="BA45" s="649"/>
      <c r="BB45" s="649"/>
      <c r="BC45" s="380"/>
      <c r="BD45" s="651"/>
      <c r="BE45" s="651"/>
      <c r="BF45" s="651"/>
      <c r="BG45" s="651"/>
      <c r="BH45" s="649"/>
      <c r="BI45" s="649"/>
      <c r="BJ45" s="649"/>
      <c r="BK45" s="649"/>
      <c r="BL45" s="649"/>
      <c r="BM45" s="649"/>
      <c r="BN45" s="380"/>
      <c r="BO45" s="651"/>
      <c r="BP45" s="651"/>
      <c r="BQ45" s="651"/>
      <c r="BR45" s="651"/>
      <c r="BS45" s="649"/>
      <c r="BT45" s="649"/>
      <c r="BU45" s="649"/>
      <c r="BV45" s="649"/>
      <c r="BW45" s="649"/>
      <c r="BX45" s="649"/>
      <c r="BY45" s="380"/>
      <c r="BZ45" s="651"/>
      <c r="CA45" s="651"/>
      <c r="CB45" s="651"/>
      <c r="CC45" s="651"/>
      <c r="CD45" s="649"/>
      <c r="CE45" s="649"/>
      <c r="CF45" s="649"/>
      <c r="CG45" s="649"/>
      <c r="CH45" s="649"/>
      <c r="CI45" s="649"/>
      <c r="CJ45" s="380"/>
      <c r="CK45" s="651"/>
      <c r="CL45" s="651"/>
      <c r="CM45" s="651"/>
      <c r="CN45" s="651"/>
      <c r="CO45" s="649"/>
      <c r="CP45" s="649"/>
      <c r="CQ45" s="649"/>
      <c r="CR45" s="649"/>
      <c r="CS45" s="649"/>
      <c r="CT45" s="649"/>
      <c r="CU45" s="380"/>
      <c r="CV45" s="651"/>
      <c r="CW45" s="651"/>
      <c r="CX45" s="651"/>
      <c r="CY45" s="651"/>
      <c r="CZ45" s="649"/>
      <c r="DA45" s="649"/>
      <c r="DB45" s="649"/>
      <c r="DC45" s="649"/>
      <c r="DD45" s="649"/>
      <c r="DE45" s="649"/>
      <c r="DF45" s="380"/>
      <c r="DG45" s="651"/>
      <c r="DH45" s="651"/>
      <c r="DI45" s="651"/>
      <c r="DJ45" s="651"/>
      <c r="DK45" s="649"/>
      <c r="DL45" s="649"/>
      <c r="DM45" s="649"/>
      <c r="DN45" s="649"/>
      <c r="DO45" s="649"/>
      <c r="DP45" s="649"/>
      <c r="DQ45" s="380"/>
      <c r="DR45" s="651"/>
      <c r="DS45" s="651"/>
      <c r="DT45" s="651"/>
      <c r="DU45" s="651"/>
      <c r="DV45" s="649"/>
      <c r="DW45" s="649"/>
      <c r="DX45" s="649"/>
      <c r="DY45" s="649"/>
      <c r="DZ45" s="649"/>
      <c r="EA45" s="649"/>
      <c r="EB45" s="380"/>
      <c r="EC45" s="651"/>
      <c r="ED45" s="651"/>
      <c r="EE45" s="651"/>
      <c r="EF45" s="651"/>
      <c r="EG45" s="649"/>
      <c r="EH45" s="649"/>
      <c r="EI45" s="649"/>
      <c r="EJ45" s="649"/>
      <c r="EK45" s="649"/>
      <c r="EL45" s="649"/>
    </row>
    <row r="46" spans="1:142" ht="15">
      <c r="A46" s="643"/>
      <c r="B46" s="644"/>
      <c r="C46" s="2009"/>
      <c r="D46" s="663"/>
      <c r="E46" s="2005" t="s">
        <v>93</v>
      </c>
      <c r="F46" s="2005" t="s">
        <v>446</v>
      </c>
      <c r="G46" s="646" t="s">
        <v>442</v>
      </c>
      <c r="H46" s="647" t="s">
        <v>427</v>
      </c>
      <c r="I46" s="648">
        <f t="shared" si="0"/>
        <v>0</v>
      </c>
      <c r="J46" s="647" t="s">
        <v>323</v>
      </c>
      <c r="K46" s="2005" t="s">
        <v>324</v>
      </c>
      <c r="L46" s="2006"/>
      <c r="M46" s="2300"/>
      <c r="N46" s="2301"/>
      <c r="O46" s="2301"/>
      <c r="P46" s="2301"/>
      <c r="Q46" s="2301"/>
      <c r="R46" s="2298"/>
      <c r="S46" s="2298"/>
      <c r="T46" s="2298"/>
      <c r="U46" s="2298"/>
      <c r="V46" s="2298"/>
      <c r="W46" s="2299"/>
      <c r="X46" s="649"/>
      <c r="Y46" s="646"/>
      <c r="Z46" s="646"/>
      <c r="AA46" s="648"/>
      <c r="AM46" s="649"/>
      <c r="AN46" s="649"/>
      <c r="AO46" s="649"/>
      <c r="AP46" s="649"/>
      <c r="AQ46" s="649"/>
      <c r="AR46" s="380"/>
      <c r="AS46" s="651"/>
      <c r="AT46" s="651"/>
      <c r="AU46" s="651"/>
      <c r="AV46" s="651"/>
      <c r="AW46" s="649"/>
      <c r="AX46" s="649"/>
      <c r="AY46" s="649"/>
      <c r="AZ46" s="649"/>
      <c r="BA46" s="649"/>
      <c r="BB46" s="649"/>
      <c r="BC46" s="380"/>
      <c r="BD46" s="651"/>
      <c r="BE46" s="651"/>
      <c r="BF46" s="651"/>
      <c r="BG46" s="651"/>
      <c r="BH46" s="649"/>
      <c r="BI46" s="649"/>
      <c r="BJ46" s="649"/>
      <c r="BK46" s="649"/>
      <c r="BL46" s="649"/>
      <c r="BM46" s="649"/>
      <c r="BN46" s="380"/>
      <c r="BO46" s="651"/>
      <c r="BP46" s="651"/>
      <c r="BQ46" s="651"/>
      <c r="BR46" s="651"/>
      <c r="BS46" s="649"/>
      <c r="BT46" s="649"/>
      <c r="BU46" s="649"/>
      <c r="BV46" s="649"/>
      <c r="BW46" s="649"/>
      <c r="BX46" s="649"/>
      <c r="BY46" s="380"/>
      <c r="BZ46" s="651"/>
      <c r="CA46" s="651"/>
      <c r="CB46" s="651"/>
      <c r="CC46" s="651"/>
      <c r="CD46" s="649"/>
      <c r="CE46" s="649"/>
      <c r="CF46" s="649"/>
      <c r="CG46" s="649"/>
      <c r="CH46" s="649"/>
      <c r="CI46" s="649"/>
      <c r="CJ46" s="380"/>
      <c r="CK46" s="651"/>
      <c r="CL46" s="651"/>
      <c r="CM46" s="651"/>
      <c r="CN46" s="651"/>
      <c r="CO46" s="649"/>
      <c r="CP46" s="649"/>
      <c r="CQ46" s="649"/>
      <c r="CR46" s="649"/>
      <c r="CS46" s="649"/>
      <c r="CT46" s="649"/>
      <c r="CU46" s="380"/>
      <c r="CV46" s="651"/>
      <c r="CW46" s="651"/>
      <c r="CX46" s="651"/>
      <c r="CY46" s="651"/>
      <c r="CZ46" s="649"/>
      <c r="DA46" s="649"/>
      <c r="DB46" s="649"/>
      <c r="DC46" s="649"/>
      <c r="DD46" s="649"/>
      <c r="DE46" s="649"/>
      <c r="DF46" s="380"/>
      <c r="DG46" s="651"/>
      <c r="DH46" s="651"/>
      <c r="DI46" s="651"/>
      <c r="DJ46" s="651"/>
      <c r="DK46" s="649"/>
      <c r="DL46" s="649"/>
      <c r="DM46" s="649"/>
      <c r="DN46" s="649"/>
      <c r="DO46" s="649"/>
      <c r="DP46" s="649"/>
      <c r="DQ46" s="380"/>
      <c r="DR46" s="651"/>
      <c r="DS46" s="651"/>
      <c r="DT46" s="651"/>
      <c r="DU46" s="651"/>
      <c r="DV46" s="649"/>
      <c r="DW46" s="649"/>
      <c r="DX46" s="649"/>
      <c r="DY46" s="649"/>
      <c r="DZ46" s="649"/>
      <c r="EA46" s="649"/>
      <c r="EB46" s="380"/>
      <c r="EC46" s="651"/>
      <c r="ED46" s="651"/>
      <c r="EE46" s="651"/>
      <c r="EF46" s="651"/>
      <c r="EG46" s="649"/>
      <c r="EH46" s="649"/>
      <c r="EI46" s="649"/>
      <c r="EJ46" s="649"/>
      <c r="EK46" s="649"/>
      <c r="EL46" s="649"/>
    </row>
    <row r="47" spans="1:142" ht="15.75" thickBot="1">
      <c r="A47" s="653"/>
      <c r="B47" s="644"/>
      <c r="C47" s="654"/>
      <c r="D47" s="663"/>
      <c r="E47" s="2005" t="s">
        <v>93</v>
      </c>
      <c r="F47" s="2005" t="s">
        <v>446</v>
      </c>
      <c r="G47" s="646" t="s">
        <v>442</v>
      </c>
      <c r="H47" s="647" t="s">
        <v>427</v>
      </c>
      <c r="I47" s="648">
        <f t="shared" si="0"/>
        <v>0</v>
      </c>
      <c r="J47" s="647" t="s">
        <v>323</v>
      </c>
      <c r="K47" s="2005" t="s">
        <v>324</v>
      </c>
      <c r="L47" s="2006"/>
      <c r="M47" s="2011"/>
      <c r="N47" s="2012"/>
      <c r="O47" s="2012"/>
      <c r="P47" s="2012"/>
      <c r="Q47" s="2012"/>
      <c r="R47" s="2298"/>
      <c r="S47" s="2298"/>
      <c r="T47" s="2298"/>
      <c r="U47" s="2298"/>
      <c r="V47" s="2298"/>
      <c r="W47" s="2299"/>
      <c r="X47" s="649"/>
      <c r="Y47" s="662"/>
      <c r="Z47" s="662"/>
      <c r="AA47" s="648"/>
      <c r="AB47" s="649"/>
      <c r="AC47" s="649"/>
      <c r="AD47" s="649"/>
      <c r="AE47" s="649"/>
      <c r="AF47" s="649"/>
      <c r="AG47" s="649"/>
      <c r="AH47" s="649"/>
      <c r="AI47" s="649"/>
      <c r="AJ47" s="649"/>
      <c r="AK47" s="649"/>
      <c r="AL47" s="649"/>
      <c r="AM47" s="649"/>
      <c r="AN47" s="649"/>
      <c r="AO47" s="649"/>
      <c r="AP47" s="649"/>
      <c r="AQ47" s="649"/>
      <c r="AR47" s="380"/>
      <c r="AS47" s="651"/>
      <c r="AT47" s="651"/>
      <c r="AU47" s="651"/>
      <c r="AV47" s="651"/>
      <c r="AW47" s="649"/>
      <c r="AX47" s="649"/>
      <c r="AY47" s="649"/>
      <c r="AZ47" s="649"/>
      <c r="BA47" s="649"/>
      <c r="BB47" s="649"/>
      <c r="BC47" s="380"/>
      <c r="BD47" s="651"/>
      <c r="BE47" s="651"/>
      <c r="BF47" s="651"/>
      <c r="BG47" s="651"/>
      <c r="BH47" s="649"/>
      <c r="BI47" s="649"/>
      <c r="BJ47" s="649"/>
      <c r="BK47" s="649"/>
      <c r="BL47" s="649"/>
      <c r="BM47" s="649"/>
      <c r="BN47" s="380"/>
      <c r="BO47" s="651"/>
      <c r="BP47" s="651"/>
      <c r="BQ47" s="651"/>
      <c r="BR47" s="651"/>
      <c r="BS47" s="649"/>
      <c r="BT47" s="649"/>
      <c r="BU47" s="649"/>
      <c r="BV47" s="649"/>
      <c r="BW47" s="649"/>
      <c r="BX47" s="649"/>
      <c r="BY47" s="380"/>
      <c r="BZ47" s="651"/>
      <c r="CA47" s="651"/>
      <c r="CB47" s="651"/>
      <c r="CC47" s="651"/>
      <c r="CD47" s="649"/>
      <c r="CE47" s="649"/>
      <c r="CF47" s="649"/>
      <c r="CG47" s="649"/>
      <c r="CH47" s="649"/>
      <c r="CI47" s="649"/>
      <c r="CJ47" s="380"/>
      <c r="CK47" s="651"/>
      <c r="CL47" s="651"/>
      <c r="CM47" s="651"/>
      <c r="CN47" s="651"/>
      <c r="CO47" s="649"/>
      <c r="CP47" s="649"/>
      <c r="CQ47" s="649"/>
      <c r="CR47" s="649"/>
      <c r="CS47" s="649"/>
      <c r="CT47" s="649"/>
      <c r="CU47" s="380"/>
      <c r="CV47" s="651"/>
      <c r="CW47" s="651"/>
      <c r="CX47" s="651"/>
      <c r="CY47" s="651"/>
      <c r="CZ47" s="649"/>
      <c r="DA47" s="649"/>
      <c r="DB47" s="649"/>
      <c r="DC47" s="649"/>
      <c r="DD47" s="649"/>
      <c r="DE47" s="649"/>
      <c r="DF47" s="380"/>
      <c r="DG47" s="651"/>
      <c r="DH47" s="651"/>
      <c r="DI47" s="651"/>
      <c r="DJ47" s="651"/>
      <c r="DK47" s="649"/>
      <c r="DL47" s="649"/>
      <c r="DM47" s="649"/>
      <c r="DN47" s="649"/>
      <c r="DO47" s="649"/>
      <c r="DP47" s="649"/>
      <c r="DQ47" s="380"/>
      <c r="DR47" s="651"/>
      <c r="DS47" s="651"/>
      <c r="DT47" s="651"/>
      <c r="DU47" s="651"/>
      <c r="DV47" s="649"/>
      <c r="DW47" s="649"/>
      <c r="DX47" s="649"/>
      <c r="DY47" s="649"/>
      <c r="DZ47" s="649"/>
      <c r="EA47" s="649"/>
      <c r="EB47" s="380"/>
      <c r="EC47" s="651"/>
      <c r="ED47" s="651"/>
      <c r="EE47" s="651"/>
      <c r="EF47" s="651"/>
      <c r="EG47" s="649"/>
      <c r="EH47" s="649"/>
      <c r="EI47" s="649"/>
      <c r="EJ47" s="649"/>
      <c r="EK47" s="649"/>
      <c r="EL47" s="649"/>
    </row>
    <row r="48" spans="1:142" ht="15.75" thickBot="1">
      <c r="A48" s="655" t="s">
        <v>452</v>
      </c>
      <c r="B48" s="655" t="s">
        <v>447</v>
      </c>
      <c r="C48" s="657" t="s">
        <v>448</v>
      </c>
      <c r="D48" s="666"/>
      <c r="E48" s="2005" t="s">
        <v>93</v>
      </c>
      <c r="F48" s="2005" t="s">
        <v>446</v>
      </c>
      <c r="G48" s="646" t="s">
        <v>447</v>
      </c>
      <c r="H48" s="647" t="s">
        <v>427</v>
      </c>
      <c r="I48" s="648" t="str">
        <f t="shared" si="0"/>
        <v>TOTAL COST ($000'S)</v>
      </c>
      <c r="J48" s="647" t="s">
        <v>323</v>
      </c>
      <c r="K48" s="2005" t="s">
        <v>324</v>
      </c>
      <c r="L48" s="2006"/>
      <c r="M48" s="2308">
        <v>0</v>
      </c>
      <c r="N48" s="2308">
        <v>0</v>
      </c>
      <c r="O48" s="2308">
        <v>14.507899999999999</v>
      </c>
      <c r="P48" s="2308">
        <v>0</v>
      </c>
      <c r="Q48" s="2308">
        <v>0</v>
      </c>
      <c r="R48" s="2317">
        <v>4.3262008763316979</v>
      </c>
      <c r="S48" s="2317">
        <v>3.7680442536421563</v>
      </c>
      <c r="T48" s="2317">
        <v>5.3085960901639995</v>
      </c>
      <c r="U48" s="2317">
        <v>5.1950056509823641</v>
      </c>
      <c r="V48" s="2317">
        <v>5.0841833889263244</v>
      </c>
      <c r="W48" s="2317">
        <v>4.9760675479694729</v>
      </c>
      <c r="X48" s="649"/>
      <c r="Y48" s="662"/>
      <c r="Z48" s="662"/>
      <c r="AA48" s="648"/>
      <c r="AM48" s="649"/>
      <c r="AN48" s="649"/>
      <c r="AO48" s="649"/>
      <c r="AP48" s="649"/>
      <c r="AQ48" s="649"/>
      <c r="AR48" s="380"/>
      <c r="AS48" s="651"/>
      <c r="AT48" s="651"/>
      <c r="AU48" s="651"/>
      <c r="AV48" s="651"/>
      <c r="AW48" s="649"/>
      <c r="AX48" s="649"/>
      <c r="AY48" s="649"/>
      <c r="AZ48" s="649"/>
      <c r="BA48" s="649"/>
      <c r="BB48" s="649"/>
      <c r="BC48" s="380"/>
      <c r="BD48" s="651"/>
      <c r="BE48" s="651"/>
      <c r="BF48" s="651"/>
      <c r="BG48" s="651"/>
      <c r="BH48" s="649"/>
      <c r="BI48" s="649"/>
      <c r="BJ48" s="649"/>
      <c r="BK48" s="649"/>
      <c r="BL48" s="649"/>
      <c r="BM48" s="649"/>
      <c r="BN48" s="380"/>
      <c r="BO48" s="651"/>
      <c r="BP48" s="651"/>
      <c r="BQ48" s="651"/>
      <c r="BR48" s="651"/>
      <c r="BS48" s="649"/>
      <c r="BT48" s="649"/>
      <c r="BU48" s="649"/>
      <c r="BV48" s="649"/>
      <c r="BW48" s="649"/>
      <c r="BX48" s="649"/>
      <c r="BY48" s="380"/>
      <c r="BZ48" s="651"/>
      <c r="CA48" s="651"/>
      <c r="CB48" s="651"/>
      <c r="CC48" s="651"/>
      <c r="CD48" s="649"/>
      <c r="CE48" s="649"/>
      <c r="CF48" s="649"/>
      <c r="CG48" s="649"/>
      <c r="CH48" s="649"/>
      <c r="CI48" s="649"/>
      <c r="CJ48" s="380"/>
      <c r="CK48" s="651"/>
      <c r="CL48" s="651"/>
      <c r="CM48" s="651"/>
      <c r="CN48" s="651"/>
      <c r="CO48" s="649"/>
      <c r="CP48" s="649"/>
      <c r="CQ48" s="649"/>
      <c r="CR48" s="649"/>
      <c r="CS48" s="649"/>
      <c r="CT48" s="649"/>
      <c r="CU48" s="380"/>
      <c r="CV48" s="651"/>
      <c r="CW48" s="651"/>
      <c r="CX48" s="651"/>
      <c r="CY48" s="651"/>
      <c r="CZ48" s="649"/>
      <c r="DA48" s="649"/>
      <c r="DB48" s="649"/>
      <c r="DC48" s="649"/>
      <c r="DD48" s="649"/>
      <c r="DE48" s="649"/>
      <c r="DF48" s="380"/>
      <c r="DG48" s="651"/>
      <c r="DH48" s="651"/>
      <c r="DI48" s="651"/>
      <c r="DJ48" s="651"/>
      <c r="DK48" s="649"/>
      <c r="DL48" s="649"/>
      <c r="DM48" s="649"/>
      <c r="DN48" s="649"/>
      <c r="DO48" s="649"/>
      <c r="DP48" s="649"/>
      <c r="DQ48" s="380"/>
      <c r="DR48" s="651"/>
      <c r="DS48" s="651"/>
      <c r="DT48" s="651"/>
      <c r="DU48" s="651"/>
      <c r="DV48" s="649"/>
      <c r="DW48" s="649"/>
      <c r="DX48" s="649"/>
      <c r="DY48" s="649"/>
      <c r="DZ48" s="649"/>
      <c r="EA48" s="649"/>
      <c r="EB48" s="380"/>
      <c r="EC48" s="651"/>
      <c r="ED48" s="651"/>
      <c r="EE48" s="651"/>
      <c r="EF48" s="651"/>
      <c r="EG48" s="649"/>
      <c r="EH48" s="649"/>
      <c r="EI48" s="649"/>
      <c r="EJ48" s="649"/>
      <c r="EK48" s="649"/>
      <c r="EL48" s="649"/>
    </row>
    <row r="49" spans="1:142" ht="18.75" thickBot="1">
      <c r="A49" s="656" t="s">
        <v>452</v>
      </c>
      <c r="B49" s="656" t="s">
        <v>449</v>
      </c>
      <c r="C49" s="657" t="s">
        <v>448</v>
      </c>
      <c r="D49" s="669"/>
      <c r="E49" s="2013" t="s">
        <v>93</v>
      </c>
      <c r="F49" s="2005" t="s">
        <v>446</v>
      </c>
      <c r="G49" s="670" t="s">
        <v>449</v>
      </c>
      <c r="H49" s="671" t="s">
        <v>427</v>
      </c>
      <c r="I49" s="648" t="str">
        <f t="shared" si="0"/>
        <v>TOTAL COST ($000'S)</v>
      </c>
      <c r="J49" s="671" t="s">
        <v>323</v>
      </c>
      <c r="K49" s="2013" t="s">
        <v>324</v>
      </c>
      <c r="L49" s="2014"/>
      <c r="M49" s="2304">
        <v>454.62902000000003</v>
      </c>
      <c r="N49" s="2304">
        <v>197.45205000000001</v>
      </c>
      <c r="O49" s="2304">
        <v>167.76283000000001</v>
      </c>
      <c r="P49" s="2304">
        <v>41.718360000000004</v>
      </c>
      <c r="Q49" s="2304">
        <v>76.22569</v>
      </c>
      <c r="R49" s="2318">
        <v>262.29986955385732</v>
      </c>
      <c r="S49" s="2318">
        <v>272.47361853863629</v>
      </c>
      <c r="T49" s="2318">
        <v>281.50996593652405</v>
      </c>
      <c r="U49" s="2318">
        <v>320.42478380686617</v>
      </c>
      <c r="V49" s="2318">
        <v>351.52087654620459</v>
      </c>
      <c r="W49" s="2318">
        <v>300.41670309402019</v>
      </c>
      <c r="X49" s="642"/>
      <c r="Y49" s="662"/>
      <c r="Z49" s="662"/>
      <c r="AA49" s="648"/>
      <c r="AM49" s="649"/>
      <c r="AN49" s="649"/>
      <c r="AO49" s="649"/>
      <c r="AP49" s="649"/>
      <c r="AQ49" s="649"/>
      <c r="AR49" s="380"/>
      <c r="AS49" s="651"/>
      <c r="AT49" s="651"/>
      <c r="AU49" s="651"/>
      <c r="AV49" s="651"/>
      <c r="AW49" s="649"/>
      <c r="AX49" s="649"/>
      <c r="AY49" s="649"/>
      <c r="AZ49" s="649"/>
      <c r="BA49" s="649"/>
      <c r="BB49" s="649"/>
      <c r="BC49" s="380"/>
      <c r="BD49" s="651"/>
      <c r="BE49" s="651"/>
      <c r="BF49" s="651"/>
      <c r="BG49" s="651"/>
      <c r="BH49" s="649"/>
      <c r="BI49" s="649"/>
      <c r="BJ49" s="649"/>
      <c r="BK49" s="649"/>
      <c r="BL49" s="649"/>
      <c r="BM49" s="649"/>
      <c r="BN49" s="380"/>
      <c r="BO49" s="651"/>
      <c r="BP49" s="651"/>
      <c r="BQ49" s="651"/>
      <c r="BR49" s="651"/>
      <c r="BS49" s="649"/>
      <c r="BT49" s="649"/>
      <c r="BU49" s="649"/>
      <c r="BV49" s="649"/>
      <c r="BW49" s="649"/>
      <c r="BX49" s="649"/>
      <c r="BY49" s="380"/>
      <c r="BZ49" s="651"/>
      <c r="CA49" s="651"/>
      <c r="CB49" s="651"/>
      <c r="CC49" s="651"/>
      <c r="CD49" s="649"/>
      <c r="CE49" s="649"/>
      <c r="CF49" s="649"/>
      <c r="CG49" s="649"/>
      <c r="CH49" s="649"/>
      <c r="CI49" s="649"/>
      <c r="CJ49" s="380"/>
      <c r="CK49" s="651"/>
      <c r="CL49" s="651"/>
      <c r="CM49" s="651"/>
      <c r="CN49" s="651"/>
      <c r="CO49" s="649"/>
      <c r="CP49" s="649"/>
      <c r="CQ49" s="649"/>
      <c r="CR49" s="649"/>
      <c r="CS49" s="649"/>
      <c r="CT49" s="649"/>
      <c r="CU49" s="380"/>
      <c r="CV49" s="651"/>
      <c r="CW49" s="651"/>
      <c r="CX49" s="651"/>
      <c r="CY49" s="651"/>
      <c r="CZ49" s="649"/>
      <c r="DA49" s="649"/>
      <c r="DB49" s="649"/>
      <c r="DC49" s="649"/>
      <c r="DD49" s="649"/>
      <c r="DE49" s="649"/>
      <c r="DF49" s="380"/>
      <c r="DG49" s="651"/>
      <c r="DH49" s="651"/>
      <c r="DI49" s="651"/>
      <c r="DJ49" s="651"/>
      <c r="DK49" s="649"/>
      <c r="DL49" s="649"/>
      <c r="DM49" s="649"/>
      <c r="DN49" s="649"/>
      <c r="DO49" s="649"/>
      <c r="DP49" s="649"/>
      <c r="DQ49" s="380"/>
      <c r="DR49" s="651"/>
      <c r="DS49" s="651"/>
      <c r="DT49" s="651"/>
      <c r="DU49" s="651"/>
      <c r="DV49" s="649"/>
      <c r="DW49" s="649"/>
      <c r="DX49" s="649"/>
      <c r="DY49" s="649"/>
      <c r="DZ49" s="649"/>
      <c r="EA49" s="649"/>
      <c r="EB49" s="380"/>
      <c r="EC49" s="651"/>
      <c r="ED49" s="651"/>
      <c r="EE49" s="651"/>
      <c r="EF49" s="651"/>
      <c r="EG49" s="649"/>
      <c r="EH49" s="649"/>
      <c r="EI49" s="649"/>
      <c r="EJ49" s="649"/>
      <c r="EK49" s="649"/>
      <c r="EL49" s="649"/>
    </row>
    <row r="50" spans="1:142" ht="15">
      <c r="A50" s="662"/>
      <c r="B50" s="662"/>
      <c r="C50" s="648"/>
      <c r="D50" s="648"/>
      <c r="E50" s="648"/>
      <c r="F50" s="648"/>
      <c r="G50" s="648"/>
      <c r="H50" s="648"/>
      <c r="I50" s="648"/>
      <c r="J50" s="648"/>
      <c r="K50" s="648"/>
      <c r="L50" s="648"/>
      <c r="M50" s="649"/>
      <c r="N50" s="649"/>
      <c r="O50" s="649"/>
      <c r="P50" s="649"/>
      <c r="Q50" s="649"/>
      <c r="R50" s="649"/>
      <c r="S50" s="649"/>
      <c r="T50" s="649"/>
      <c r="U50" s="649"/>
      <c r="V50" s="649"/>
      <c r="W50" s="649"/>
      <c r="X50" s="649"/>
      <c r="Y50" s="662"/>
      <c r="Z50" s="662"/>
      <c r="AA50" s="648"/>
      <c r="AM50" s="649"/>
      <c r="AN50" s="649"/>
      <c r="AO50" s="649"/>
      <c r="AP50" s="649"/>
      <c r="AQ50" s="649"/>
      <c r="AR50" s="380"/>
      <c r="AS50" s="651"/>
      <c r="AT50" s="651"/>
      <c r="AU50" s="651"/>
      <c r="AV50" s="651"/>
      <c r="AW50" s="649"/>
      <c r="AX50" s="649"/>
      <c r="AY50" s="649"/>
      <c r="AZ50" s="649"/>
      <c r="BA50" s="649"/>
      <c r="BB50" s="649"/>
      <c r="BC50" s="380"/>
      <c r="BD50" s="651"/>
      <c r="BE50" s="651"/>
      <c r="BF50" s="651"/>
      <c r="BG50" s="651"/>
      <c r="BH50" s="649"/>
      <c r="BI50" s="649"/>
      <c r="BJ50" s="649"/>
      <c r="BK50" s="649"/>
      <c r="BL50" s="649"/>
      <c r="BM50" s="649"/>
      <c r="BN50" s="380"/>
      <c r="BO50" s="651"/>
      <c r="BP50" s="651"/>
      <c r="BQ50" s="651"/>
      <c r="BR50" s="651"/>
      <c r="BS50" s="649"/>
      <c r="BT50" s="649"/>
      <c r="BU50" s="649"/>
      <c r="BV50" s="649"/>
      <c r="BW50" s="649"/>
      <c r="BX50" s="649"/>
      <c r="BY50" s="380"/>
      <c r="BZ50" s="651"/>
      <c r="CA50" s="651"/>
      <c r="CB50" s="651"/>
      <c r="CC50" s="651"/>
      <c r="CD50" s="649"/>
      <c r="CE50" s="649"/>
      <c r="CF50" s="649"/>
      <c r="CG50" s="649"/>
      <c r="CH50" s="649"/>
      <c r="CI50" s="649"/>
      <c r="CJ50" s="380"/>
      <c r="CK50" s="651"/>
      <c r="CL50" s="651"/>
      <c r="CM50" s="651"/>
      <c r="CN50" s="651"/>
      <c r="CO50" s="649"/>
      <c r="CP50" s="649"/>
      <c r="CQ50" s="649"/>
      <c r="CR50" s="649"/>
      <c r="CS50" s="649"/>
      <c r="CT50" s="649"/>
      <c r="CU50" s="380"/>
      <c r="CV50" s="651"/>
      <c r="CW50" s="651"/>
      <c r="CX50" s="651"/>
      <c r="CY50" s="651"/>
      <c r="CZ50" s="649"/>
      <c r="DA50" s="649"/>
      <c r="DB50" s="649"/>
      <c r="DC50" s="649"/>
      <c r="DD50" s="649"/>
      <c r="DE50" s="649"/>
      <c r="DF50" s="380"/>
      <c r="DG50" s="651"/>
      <c r="DH50" s="651"/>
      <c r="DI50" s="651"/>
      <c r="DJ50" s="651"/>
      <c r="DK50" s="649"/>
      <c r="DL50" s="649"/>
      <c r="DM50" s="649"/>
      <c r="DN50" s="649"/>
      <c r="DO50" s="649"/>
      <c r="DP50" s="649"/>
      <c r="DQ50" s="380"/>
      <c r="DR50" s="651"/>
      <c r="DS50" s="651"/>
      <c r="DT50" s="651"/>
      <c r="DU50" s="651"/>
      <c r="DV50" s="649"/>
      <c r="DW50" s="649"/>
      <c r="DX50" s="649"/>
      <c r="DY50" s="649"/>
      <c r="DZ50" s="649"/>
      <c r="EA50" s="649"/>
      <c r="EB50" s="380"/>
      <c r="EC50" s="651"/>
      <c r="ED50" s="651"/>
      <c r="EE50" s="651"/>
      <c r="EF50" s="651"/>
      <c r="EG50" s="649"/>
      <c r="EH50" s="649"/>
      <c r="EI50" s="649"/>
      <c r="EJ50" s="649"/>
      <c r="EK50" s="649"/>
      <c r="EL50" s="649"/>
    </row>
    <row r="51" spans="1:142" ht="15">
      <c r="A51" s="662"/>
      <c r="B51" s="662"/>
      <c r="C51" s="648"/>
      <c r="D51" s="648"/>
      <c r="E51" s="648"/>
      <c r="F51" s="648"/>
      <c r="G51" s="648"/>
      <c r="H51" s="648"/>
      <c r="I51" s="648"/>
      <c r="J51" s="648"/>
      <c r="K51" s="648"/>
      <c r="L51" s="648"/>
      <c r="M51" s="603"/>
      <c r="N51" s="603"/>
      <c r="O51" s="603"/>
      <c r="P51" s="603"/>
      <c r="Q51" s="603"/>
      <c r="R51" s="603"/>
      <c r="S51" s="603"/>
      <c r="T51" s="603"/>
      <c r="U51" s="603"/>
      <c r="V51" s="603"/>
      <c r="W51" s="603"/>
      <c r="X51" s="649"/>
      <c r="Y51" s="662"/>
      <c r="Z51" s="662"/>
      <c r="AA51" s="648"/>
      <c r="AB51" s="649"/>
      <c r="AC51" s="649"/>
      <c r="AD51" s="649"/>
      <c r="AE51" s="649"/>
      <c r="AF51" s="649"/>
      <c r="AG51" s="649"/>
      <c r="AH51" s="649"/>
      <c r="AI51" s="649"/>
      <c r="AJ51" s="649"/>
      <c r="AK51" s="649"/>
      <c r="AL51" s="649"/>
      <c r="AM51" s="649"/>
      <c r="AN51" s="649"/>
      <c r="AO51" s="649"/>
      <c r="AP51" s="649"/>
      <c r="AQ51" s="649"/>
      <c r="AR51" s="380"/>
      <c r="AS51" s="651"/>
      <c r="AT51" s="651"/>
      <c r="AU51" s="651"/>
      <c r="AV51" s="651"/>
      <c r="AW51" s="649"/>
      <c r="AX51" s="649"/>
      <c r="AY51" s="649"/>
      <c r="AZ51" s="649"/>
      <c r="BA51" s="649"/>
      <c r="BB51" s="649"/>
      <c r="BC51" s="380"/>
      <c r="BD51" s="651"/>
      <c r="BE51" s="651"/>
      <c r="BF51" s="651"/>
      <c r="BG51" s="651"/>
      <c r="BH51" s="649"/>
      <c r="BI51" s="649"/>
      <c r="BJ51" s="649"/>
      <c r="BK51" s="649"/>
      <c r="BL51" s="649"/>
      <c r="BM51" s="649"/>
      <c r="BN51" s="380"/>
      <c r="BO51" s="651"/>
      <c r="BP51" s="651"/>
      <c r="BQ51" s="651"/>
      <c r="BR51" s="651"/>
      <c r="BS51" s="649"/>
      <c r="BT51" s="649"/>
      <c r="BU51" s="649"/>
      <c r="BV51" s="649"/>
      <c r="BW51" s="649"/>
      <c r="BX51" s="649"/>
      <c r="BY51" s="380"/>
      <c r="BZ51" s="651"/>
      <c r="CA51" s="651"/>
      <c r="CB51" s="651"/>
      <c r="CC51" s="651"/>
      <c r="CD51" s="649"/>
      <c r="CE51" s="649"/>
      <c r="CF51" s="649"/>
      <c r="CG51" s="649"/>
      <c r="CH51" s="649"/>
      <c r="CI51" s="649"/>
      <c r="CJ51" s="380"/>
      <c r="CK51" s="651"/>
      <c r="CL51" s="651"/>
      <c r="CM51" s="651"/>
      <c r="CN51" s="651"/>
      <c r="CO51" s="649"/>
      <c r="CP51" s="649"/>
      <c r="CQ51" s="649"/>
      <c r="CR51" s="649"/>
      <c r="CS51" s="649"/>
      <c r="CT51" s="649"/>
      <c r="CU51" s="380"/>
      <c r="CV51" s="651"/>
      <c r="CW51" s="651"/>
      <c r="CX51" s="651"/>
      <c r="CY51" s="651"/>
      <c r="CZ51" s="649"/>
      <c r="DA51" s="649"/>
      <c r="DB51" s="649"/>
      <c r="DC51" s="649"/>
      <c r="DD51" s="649"/>
      <c r="DE51" s="649"/>
      <c r="DF51" s="380"/>
      <c r="DG51" s="651"/>
      <c r="DH51" s="651"/>
      <c r="DI51" s="651"/>
      <c r="DJ51" s="651"/>
      <c r="DK51" s="649"/>
      <c r="DL51" s="649"/>
      <c r="DM51" s="649"/>
      <c r="DN51" s="649"/>
      <c r="DO51" s="649"/>
      <c r="DP51" s="649"/>
      <c r="DQ51" s="380"/>
      <c r="DR51" s="651"/>
      <c r="DS51" s="651"/>
      <c r="DT51" s="651"/>
      <c r="DU51" s="651"/>
      <c r="DV51" s="649"/>
      <c r="DW51" s="649"/>
      <c r="DX51" s="649"/>
      <c r="DY51" s="649"/>
      <c r="DZ51" s="649"/>
      <c r="EA51" s="649"/>
      <c r="EB51" s="380"/>
      <c r="EC51" s="651"/>
      <c r="ED51" s="651"/>
      <c r="EE51" s="651"/>
      <c r="EF51" s="651"/>
      <c r="EG51" s="649"/>
      <c r="EH51" s="649"/>
      <c r="EI51" s="649"/>
      <c r="EJ51" s="649"/>
      <c r="EK51" s="649"/>
      <c r="EL51" s="649"/>
    </row>
    <row r="52" spans="1:142" ht="15">
      <c r="A52" s="662"/>
      <c r="B52" s="662"/>
      <c r="C52" s="648"/>
      <c r="D52" s="648"/>
      <c r="E52" s="648"/>
      <c r="F52" s="648"/>
      <c r="G52" s="648"/>
      <c r="H52" s="648"/>
      <c r="I52" s="648"/>
      <c r="J52" s="648"/>
      <c r="K52" s="648"/>
      <c r="L52" s="648"/>
      <c r="M52" s="649"/>
      <c r="N52" s="649"/>
      <c r="O52" s="649"/>
      <c r="P52" s="649"/>
      <c r="Q52" s="649"/>
      <c r="R52" s="649"/>
      <c r="S52" s="649"/>
      <c r="T52" s="649"/>
      <c r="U52" s="649"/>
      <c r="V52" s="649"/>
      <c r="W52" s="649"/>
      <c r="X52" s="649"/>
      <c r="Y52" s="662"/>
      <c r="Z52" s="662"/>
      <c r="AA52" s="648"/>
      <c r="AM52" s="649"/>
      <c r="AN52" s="649"/>
      <c r="AO52" s="649"/>
      <c r="AP52" s="649"/>
      <c r="AQ52" s="649"/>
      <c r="AR52" s="380"/>
      <c r="AS52" s="651"/>
      <c r="AT52" s="651"/>
      <c r="AU52" s="651"/>
      <c r="AV52" s="651"/>
      <c r="AW52" s="649"/>
      <c r="AX52" s="649"/>
      <c r="AY52" s="649"/>
      <c r="AZ52" s="649"/>
      <c r="BA52" s="649"/>
      <c r="BB52" s="649"/>
      <c r="BC52" s="380"/>
      <c r="BD52" s="651"/>
      <c r="BE52" s="651"/>
      <c r="BF52" s="651"/>
      <c r="BG52" s="651"/>
      <c r="BH52" s="649"/>
      <c r="BI52" s="649"/>
      <c r="BJ52" s="649"/>
      <c r="BK52" s="649"/>
      <c r="BL52" s="649"/>
      <c r="BM52" s="649"/>
      <c r="BN52" s="380"/>
      <c r="BO52" s="651"/>
      <c r="BP52" s="651"/>
      <c r="BQ52" s="651"/>
      <c r="BR52" s="651"/>
      <c r="BS52" s="649"/>
      <c r="BT52" s="649"/>
      <c r="BU52" s="649"/>
      <c r="BV52" s="649"/>
      <c r="BW52" s="649"/>
      <c r="BX52" s="649"/>
      <c r="BY52" s="380"/>
      <c r="BZ52" s="651"/>
      <c r="CA52" s="651"/>
      <c r="CB52" s="651"/>
      <c r="CC52" s="651"/>
      <c r="CD52" s="649"/>
      <c r="CE52" s="649"/>
      <c r="CF52" s="649"/>
      <c r="CG52" s="649"/>
      <c r="CH52" s="649"/>
      <c r="CI52" s="649"/>
      <c r="CJ52" s="380"/>
      <c r="CK52" s="651"/>
      <c r="CL52" s="651"/>
      <c r="CM52" s="651"/>
      <c r="CN52" s="651"/>
      <c r="CO52" s="649"/>
      <c r="CP52" s="649"/>
      <c r="CQ52" s="649"/>
      <c r="CR52" s="649"/>
      <c r="CS52" s="649"/>
      <c r="CT52" s="649"/>
      <c r="CU52" s="380"/>
      <c r="CV52" s="651"/>
      <c r="CW52" s="651"/>
      <c r="CX52" s="651"/>
      <c r="CY52" s="651"/>
      <c r="CZ52" s="649"/>
      <c r="DA52" s="649"/>
      <c r="DB52" s="649"/>
      <c r="DC52" s="649"/>
      <c r="DD52" s="649"/>
      <c r="DE52" s="649"/>
      <c r="DF52" s="380"/>
      <c r="DG52" s="651"/>
      <c r="DH52" s="651"/>
      <c r="DI52" s="651"/>
      <c r="DJ52" s="651"/>
      <c r="DK52" s="649"/>
      <c r="DL52" s="649"/>
      <c r="DM52" s="649"/>
      <c r="DN52" s="649"/>
      <c r="DO52" s="649"/>
      <c r="DP52" s="649"/>
      <c r="DQ52" s="380"/>
      <c r="DR52" s="651"/>
      <c r="DS52" s="651"/>
      <c r="DT52" s="651"/>
      <c r="DU52" s="651"/>
      <c r="DV52" s="649"/>
      <c r="DW52" s="649"/>
      <c r="DX52" s="649"/>
      <c r="DY52" s="649"/>
      <c r="DZ52" s="649"/>
      <c r="EA52" s="649"/>
      <c r="EB52" s="380"/>
      <c r="EC52" s="651"/>
      <c r="ED52" s="651"/>
      <c r="EE52" s="651"/>
      <c r="EF52" s="651"/>
      <c r="EG52" s="649"/>
      <c r="EH52" s="649"/>
      <c r="EI52" s="649"/>
      <c r="EJ52" s="649"/>
      <c r="EK52" s="649"/>
      <c r="EL52" s="649"/>
    </row>
    <row r="53" spans="1:142" ht="18.75" thickBot="1">
      <c r="A53" s="565" t="s">
        <v>453</v>
      </c>
      <c r="B53" s="565"/>
      <c r="C53" s="672"/>
      <c r="D53" s="565"/>
      <c r="E53" s="565"/>
      <c r="F53" s="565"/>
      <c r="G53" s="565"/>
      <c r="H53" s="565"/>
      <c r="I53" s="565"/>
      <c r="J53" s="565"/>
      <c r="K53" s="565"/>
      <c r="L53" s="565"/>
      <c r="M53" s="565"/>
      <c r="N53" s="565"/>
      <c r="O53" s="565"/>
      <c r="P53" s="565"/>
      <c r="Q53" s="565"/>
      <c r="R53" s="565"/>
      <c r="S53" s="565"/>
      <c r="T53" s="565"/>
      <c r="U53" s="565"/>
      <c r="V53" s="565"/>
      <c r="W53" s="565"/>
      <c r="X53" s="649"/>
      <c r="Y53" s="662"/>
      <c r="Z53" s="662"/>
      <c r="AA53" s="648"/>
      <c r="AB53" s="649"/>
      <c r="AC53" s="649"/>
      <c r="AD53" s="649"/>
      <c r="AE53" s="649"/>
      <c r="AF53" s="649"/>
      <c r="AG53" s="649"/>
      <c r="AH53" s="649"/>
      <c r="AI53" s="649"/>
      <c r="AJ53" s="649"/>
      <c r="AK53" s="649"/>
      <c r="AL53" s="649"/>
      <c r="AM53" s="649"/>
      <c r="AN53" s="649"/>
      <c r="AO53" s="649"/>
      <c r="AP53" s="649"/>
      <c r="AQ53" s="649"/>
      <c r="AR53" s="380"/>
      <c r="AS53" s="651"/>
      <c r="AT53" s="651"/>
      <c r="AU53" s="651"/>
      <c r="AV53" s="651"/>
      <c r="AW53" s="649"/>
      <c r="AX53" s="649"/>
      <c r="AY53" s="649"/>
      <c r="AZ53" s="649"/>
      <c r="BA53" s="649"/>
      <c r="BB53" s="649"/>
      <c r="BC53" s="380"/>
      <c r="BD53" s="651"/>
      <c r="BE53" s="651"/>
      <c r="BF53" s="651"/>
      <c r="BG53" s="651"/>
      <c r="BH53" s="649"/>
      <c r="BI53" s="649"/>
      <c r="BJ53" s="649"/>
      <c r="BK53" s="649"/>
      <c r="BL53" s="649"/>
      <c r="BM53" s="649"/>
      <c r="BN53" s="380"/>
      <c r="BO53" s="651"/>
      <c r="BP53" s="651"/>
      <c r="BQ53" s="651"/>
      <c r="BR53" s="651"/>
      <c r="BS53" s="649"/>
      <c r="BT53" s="649"/>
      <c r="BU53" s="649"/>
      <c r="BV53" s="649"/>
      <c r="BW53" s="649"/>
      <c r="BX53" s="649"/>
      <c r="BY53" s="380"/>
      <c r="BZ53" s="651"/>
      <c r="CA53" s="651"/>
      <c r="CB53" s="651"/>
      <c r="CC53" s="651"/>
      <c r="CD53" s="649"/>
      <c r="CE53" s="649"/>
      <c r="CF53" s="649"/>
      <c r="CG53" s="649"/>
      <c r="CH53" s="649"/>
      <c r="CI53" s="649"/>
      <c r="CJ53" s="380"/>
      <c r="CK53" s="651"/>
      <c r="CL53" s="651"/>
      <c r="CM53" s="651"/>
      <c r="CN53" s="651"/>
      <c r="CO53" s="649"/>
      <c r="CP53" s="649"/>
      <c r="CQ53" s="649"/>
      <c r="CR53" s="649"/>
      <c r="CS53" s="649"/>
      <c r="CT53" s="649"/>
      <c r="CU53" s="380"/>
      <c r="CV53" s="651"/>
      <c r="CW53" s="651"/>
      <c r="CX53" s="651"/>
      <c r="CY53" s="651"/>
      <c r="CZ53" s="649"/>
      <c r="DA53" s="649"/>
      <c r="DB53" s="649"/>
      <c r="DC53" s="649"/>
      <c r="DD53" s="649"/>
      <c r="DE53" s="649"/>
      <c r="DF53" s="380"/>
      <c r="DG53" s="651"/>
      <c r="DH53" s="651"/>
      <c r="DI53" s="651"/>
      <c r="DJ53" s="651"/>
      <c r="DK53" s="649"/>
      <c r="DL53" s="649"/>
      <c r="DM53" s="649"/>
      <c r="DN53" s="649"/>
      <c r="DO53" s="649"/>
      <c r="DP53" s="649"/>
      <c r="DQ53" s="380"/>
      <c r="DR53" s="651"/>
      <c r="DS53" s="651"/>
      <c r="DT53" s="651"/>
      <c r="DU53" s="651"/>
      <c r="DV53" s="649"/>
      <c r="DW53" s="649"/>
      <c r="DX53" s="649"/>
      <c r="DY53" s="649"/>
      <c r="DZ53" s="649"/>
      <c r="EA53" s="649"/>
      <c r="EB53" s="380"/>
      <c r="EC53" s="651"/>
      <c r="ED53" s="651"/>
      <c r="EE53" s="651"/>
      <c r="EF53" s="651"/>
      <c r="EG53" s="649"/>
      <c r="EH53" s="649"/>
      <c r="EI53" s="649"/>
      <c r="EJ53" s="649"/>
      <c r="EK53" s="649"/>
      <c r="EL53" s="649"/>
    </row>
    <row r="54" spans="1:142" ht="15.75" thickBot="1">
      <c r="A54" s="628"/>
      <c r="B54" s="380"/>
      <c r="C54" s="673"/>
      <c r="D54" s="380"/>
      <c r="E54" s="380"/>
      <c r="F54" s="380"/>
      <c r="G54" s="380"/>
      <c r="H54" s="380"/>
      <c r="I54" s="380"/>
      <c r="J54" s="380"/>
      <c r="K54" s="380"/>
      <c r="L54" s="380"/>
      <c r="M54" s="674" t="s">
        <v>104</v>
      </c>
      <c r="N54" s="674" t="s">
        <v>104</v>
      </c>
      <c r="O54" s="674" t="s">
        <v>104</v>
      </c>
      <c r="P54" s="674" t="s">
        <v>104</v>
      </c>
      <c r="Q54" s="674" t="s">
        <v>104</v>
      </c>
      <c r="R54" s="674" t="s">
        <v>104</v>
      </c>
      <c r="S54" s="674" t="s">
        <v>104</v>
      </c>
      <c r="T54" s="674" t="s">
        <v>104</v>
      </c>
      <c r="U54" s="674" t="s">
        <v>104</v>
      </c>
      <c r="V54" s="674" t="s">
        <v>104</v>
      </c>
      <c r="W54" s="674" t="s">
        <v>104</v>
      </c>
      <c r="X54" s="649"/>
      <c r="Y54" s="662"/>
      <c r="Z54" s="662"/>
      <c r="AA54" s="648"/>
      <c r="AM54" s="649"/>
      <c r="AN54" s="649"/>
      <c r="AO54" s="649"/>
      <c r="AP54" s="649"/>
      <c r="AQ54" s="649"/>
      <c r="AR54" s="380"/>
      <c r="AS54" s="651"/>
      <c r="AT54" s="651"/>
      <c r="AU54" s="651"/>
      <c r="AV54" s="651"/>
      <c r="AW54" s="649"/>
      <c r="AX54" s="649"/>
      <c r="AY54" s="649"/>
      <c r="AZ54" s="649"/>
      <c r="BA54" s="649"/>
      <c r="BB54" s="649"/>
      <c r="BC54" s="380"/>
      <c r="BD54" s="651"/>
      <c r="BE54" s="651"/>
      <c r="BF54" s="651"/>
      <c r="BG54" s="651"/>
      <c r="BH54" s="649"/>
      <c r="BI54" s="649"/>
      <c r="BJ54" s="649"/>
      <c r="BK54" s="649"/>
      <c r="BL54" s="649"/>
      <c r="BM54" s="649"/>
      <c r="BN54" s="380"/>
      <c r="BO54" s="651"/>
      <c r="BP54" s="651"/>
      <c r="BQ54" s="651"/>
      <c r="BR54" s="651"/>
      <c r="BS54" s="649"/>
      <c r="BT54" s="649"/>
      <c r="BU54" s="649"/>
      <c r="BV54" s="649"/>
      <c r="BW54" s="649"/>
      <c r="BX54" s="649"/>
      <c r="BY54" s="380"/>
      <c r="BZ54" s="651"/>
      <c r="CA54" s="651"/>
      <c r="CB54" s="651"/>
      <c r="CC54" s="651"/>
      <c r="CD54" s="649"/>
      <c r="CE54" s="649"/>
      <c r="CF54" s="649"/>
      <c r="CG54" s="649"/>
      <c r="CH54" s="649"/>
      <c r="CI54" s="649"/>
      <c r="CJ54" s="380"/>
      <c r="CK54" s="651"/>
      <c r="CL54" s="651"/>
      <c r="CM54" s="651"/>
      <c r="CN54" s="651"/>
      <c r="CO54" s="649"/>
      <c r="CP54" s="649"/>
      <c r="CQ54" s="649"/>
      <c r="CR54" s="649"/>
      <c r="CS54" s="649"/>
      <c r="CT54" s="649"/>
      <c r="CU54" s="380"/>
      <c r="CV54" s="651"/>
      <c r="CW54" s="651"/>
      <c r="CX54" s="651"/>
      <c r="CY54" s="651"/>
      <c r="CZ54" s="649"/>
      <c r="DA54" s="649"/>
      <c r="DB54" s="649"/>
      <c r="DC54" s="649"/>
      <c r="DD54" s="649"/>
      <c r="DE54" s="649"/>
      <c r="DF54" s="380"/>
      <c r="DG54" s="651"/>
      <c r="DH54" s="651"/>
      <c r="DI54" s="651"/>
      <c r="DJ54" s="651"/>
      <c r="DK54" s="649"/>
      <c r="DL54" s="649"/>
      <c r="DM54" s="649"/>
      <c r="DN54" s="649"/>
      <c r="DO54" s="649"/>
      <c r="DP54" s="649"/>
      <c r="DQ54" s="380"/>
      <c r="DR54" s="651"/>
      <c r="DS54" s="651"/>
      <c r="DT54" s="651"/>
      <c r="DU54" s="651"/>
      <c r="DV54" s="649"/>
      <c r="DW54" s="649"/>
      <c r="DX54" s="649"/>
      <c r="DY54" s="649"/>
      <c r="DZ54" s="649"/>
      <c r="EA54" s="649"/>
      <c r="EB54" s="380"/>
      <c r="EC54" s="651"/>
      <c r="ED54" s="651"/>
      <c r="EE54" s="651"/>
      <c r="EF54" s="651"/>
      <c r="EG54" s="649"/>
      <c r="EH54" s="649"/>
      <c r="EI54" s="649"/>
      <c r="EJ54" s="649"/>
      <c r="EK54" s="649"/>
      <c r="EL54" s="649"/>
    </row>
    <row r="55" spans="1:142" ht="15.75" thickBot="1">
      <c r="A55" s="633"/>
      <c r="B55" s="634"/>
      <c r="C55" s="675"/>
      <c r="D55" s="634"/>
      <c r="E55" s="634"/>
      <c r="F55" s="634"/>
      <c r="G55" s="634"/>
      <c r="H55" s="634"/>
      <c r="I55" s="634"/>
      <c r="J55" s="634"/>
      <c r="K55" s="634"/>
      <c r="L55" s="634"/>
      <c r="M55" s="676" t="s">
        <v>57</v>
      </c>
      <c r="N55" s="676" t="s">
        <v>58</v>
      </c>
      <c r="O55" s="676" t="s">
        <v>59</v>
      </c>
      <c r="P55" s="676" t="s">
        <v>60</v>
      </c>
      <c r="Q55" s="676" t="s">
        <v>61</v>
      </c>
      <c r="R55" s="676" t="s">
        <v>62</v>
      </c>
      <c r="S55" s="676" t="s">
        <v>63</v>
      </c>
      <c r="T55" s="676" t="s">
        <v>64</v>
      </c>
      <c r="U55" s="676" t="s">
        <v>65</v>
      </c>
      <c r="V55" s="676" t="s">
        <v>66</v>
      </c>
      <c r="W55" s="676" t="s">
        <v>67</v>
      </c>
      <c r="X55" s="649"/>
      <c r="Y55" s="662"/>
      <c r="Z55" s="662"/>
      <c r="AA55" s="648"/>
      <c r="AB55" s="649"/>
      <c r="AC55" s="649"/>
      <c r="AD55" s="649"/>
      <c r="AE55" s="649"/>
      <c r="AF55" s="649"/>
      <c r="AG55" s="649"/>
      <c r="AH55" s="649"/>
      <c r="AI55" s="649"/>
      <c r="AJ55" s="649"/>
      <c r="AK55" s="649"/>
      <c r="AL55" s="649"/>
      <c r="AM55" s="649"/>
      <c r="AN55" s="649"/>
      <c r="AO55" s="649"/>
      <c r="AP55" s="649"/>
      <c r="AQ55" s="649"/>
      <c r="AR55" s="380"/>
      <c r="AS55" s="651"/>
      <c r="AT55" s="651"/>
      <c r="AU55" s="651"/>
      <c r="AV55" s="651"/>
      <c r="AW55" s="649"/>
      <c r="AX55" s="649"/>
      <c r="AY55" s="649"/>
      <c r="AZ55" s="649"/>
      <c r="BA55" s="649"/>
      <c r="BB55" s="649"/>
      <c r="BC55" s="380"/>
      <c r="BD55" s="651"/>
      <c r="BE55" s="651"/>
      <c r="BF55" s="651"/>
      <c r="BG55" s="651"/>
      <c r="BH55" s="649"/>
      <c r="BI55" s="649"/>
      <c r="BJ55" s="649"/>
      <c r="BK55" s="649"/>
      <c r="BL55" s="649"/>
      <c r="BM55" s="649"/>
      <c r="BN55" s="380"/>
      <c r="BO55" s="651"/>
      <c r="BP55" s="651"/>
      <c r="BQ55" s="651"/>
      <c r="BR55" s="651"/>
      <c r="BS55" s="649"/>
      <c r="BT55" s="649"/>
      <c r="BU55" s="649"/>
      <c r="BV55" s="649"/>
      <c r="BW55" s="649"/>
      <c r="BX55" s="649"/>
      <c r="BY55" s="380"/>
      <c r="BZ55" s="651"/>
      <c r="CA55" s="651"/>
      <c r="CB55" s="651"/>
      <c r="CC55" s="651"/>
      <c r="CD55" s="649"/>
      <c r="CE55" s="649"/>
      <c r="CF55" s="649"/>
      <c r="CG55" s="649"/>
      <c r="CH55" s="649"/>
      <c r="CI55" s="649"/>
      <c r="CJ55" s="380"/>
      <c r="CK55" s="651"/>
      <c r="CL55" s="651"/>
      <c r="CM55" s="651"/>
      <c r="CN55" s="651"/>
      <c r="CO55" s="649"/>
      <c r="CP55" s="649"/>
      <c r="CQ55" s="649"/>
      <c r="CR55" s="649"/>
      <c r="CS55" s="649"/>
      <c r="CT55" s="649"/>
      <c r="CU55" s="380"/>
      <c r="CV55" s="651"/>
      <c r="CW55" s="651"/>
      <c r="CX55" s="651"/>
      <c r="CY55" s="651"/>
      <c r="CZ55" s="649"/>
      <c r="DA55" s="649"/>
      <c r="DB55" s="649"/>
      <c r="DC55" s="649"/>
      <c r="DD55" s="649"/>
      <c r="DE55" s="649"/>
      <c r="DF55" s="380"/>
      <c r="DG55" s="651"/>
      <c r="DH55" s="651"/>
      <c r="DI55" s="651"/>
      <c r="DJ55" s="651"/>
      <c r="DK55" s="649"/>
      <c r="DL55" s="649"/>
      <c r="DM55" s="649"/>
      <c r="DN55" s="649"/>
      <c r="DO55" s="649"/>
      <c r="DP55" s="649"/>
      <c r="DQ55" s="380"/>
      <c r="DR55" s="651"/>
      <c r="DS55" s="651"/>
      <c r="DT55" s="651"/>
      <c r="DU55" s="651"/>
      <c r="DV55" s="649"/>
      <c r="DW55" s="649"/>
      <c r="DX55" s="649"/>
      <c r="DY55" s="649"/>
      <c r="DZ55" s="649"/>
      <c r="EA55" s="649"/>
      <c r="EB55" s="380"/>
      <c r="EC55" s="651"/>
      <c r="ED55" s="651"/>
      <c r="EE55" s="651"/>
      <c r="EF55" s="651"/>
      <c r="EG55" s="649"/>
      <c r="EH55" s="649"/>
      <c r="EI55" s="649"/>
      <c r="EJ55" s="649"/>
      <c r="EK55" s="649"/>
      <c r="EL55" s="649"/>
    </row>
    <row r="56" spans="1:142" ht="15">
      <c r="A56" s="636" t="s">
        <v>454</v>
      </c>
      <c r="B56" s="636" t="s">
        <v>442</v>
      </c>
      <c r="C56" s="677" t="s">
        <v>443</v>
      </c>
      <c r="D56" s="638"/>
      <c r="E56" s="639" t="s">
        <v>93</v>
      </c>
      <c r="F56" s="639" t="s">
        <v>94</v>
      </c>
      <c r="G56" s="640" t="s">
        <v>311</v>
      </c>
      <c r="H56" s="639" t="s">
        <v>444</v>
      </c>
      <c r="I56" s="639" t="s">
        <v>445</v>
      </c>
      <c r="J56" s="639" t="s">
        <v>96</v>
      </c>
      <c r="K56" s="639" t="s">
        <v>97</v>
      </c>
      <c r="L56" s="641"/>
      <c r="M56" s="2319"/>
      <c r="N56" s="2319"/>
      <c r="O56" s="2319"/>
      <c r="P56" s="2319"/>
      <c r="Q56" s="2319"/>
      <c r="R56" s="2319">
        <v>10747.695939898033</v>
      </c>
      <c r="S56" s="2319">
        <v>11421.205571645198</v>
      </c>
      <c r="T56" s="2319">
        <v>12084.0292105314</v>
      </c>
      <c r="U56" s="2319">
        <v>12723.498416401211</v>
      </c>
      <c r="V56" s="2319">
        <v>13418.865514671405</v>
      </c>
      <c r="W56" s="2319">
        <v>14168.21851458956</v>
      </c>
      <c r="X56" s="649"/>
      <c r="AM56" s="649"/>
      <c r="AN56" s="649"/>
      <c r="AO56" s="649"/>
      <c r="AP56" s="649"/>
      <c r="AQ56" s="649"/>
      <c r="AR56" s="380"/>
      <c r="AS56" s="651"/>
      <c r="AT56" s="651"/>
      <c r="AU56" s="651"/>
      <c r="AV56" s="651"/>
      <c r="AW56" s="649"/>
      <c r="AX56" s="649"/>
      <c r="AY56" s="649"/>
      <c r="AZ56" s="649"/>
      <c r="BA56" s="649"/>
      <c r="BB56" s="649"/>
      <c r="BC56" s="380"/>
      <c r="BD56" s="651"/>
      <c r="BE56" s="651"/>
      <c r="BF56" s="651"/>
      <c r="BG56" s="651"/>
      <c r="BH56" s="649"/>
      <c r="BI56" s="649"/>
      <c r="BJ56" s="649"/>
      <c r="BK56" s="649"/>
      <c r="BL56" s="649"/>
      <c r="BM56" s="649"/>
      <c r="BN56" s="380"/>
      <c r="BO56" s="651"/>
      <c r="BP56" s="651"/>
      <c r="BQ56" s="651"/>
      <c r="BR56" s="651"/>
      <c r="BS56" s="649"/>
      <c r="BT56" s="649"/>
      <c r="BU56" s="649"/>
      <c r="BV56" s="649"/>
      <c r="BW56" s="649"/>
      <c r="BX56" s="649"/>
      <c r="BY56" s="380"/>
      <c r="BZ56" s="651"/>
      <c r="CA56" s="651"/>
      <c r="CB56" s="651"/>
      <c r="CC56" s="651"/>
      <c r="CD56" s="649"/>
      <c r="CE56" s="649"/>
      <c r="CF56" s="649"/>
      <c r="CG56" s="649"/>
      <c r="CH56" s="649"/>
      <c r="CI56" s="649"/>
      <c r="CJ56" s="380"/>
      <c r="CK56" s="651"/>
      <c r="CL56" s="651"/>
      <c r="CM56" s="651"/>
      <c r="CN56" s="651"/>
      <c r="CO56" s="649"/>
      <c r="CP56" s="649"/>
      <c r="CQ56" s="649"/>
      <c r="CR56" s="649"/>
      <c r="CS56" s="649"/>
      <c r="CT56" s="649"/>
      <c r="CU56" s="380"/>
      <c r="CV56" s="651"/>
      <c r="CW56" s="651"/>
      <c r="CX56" s="651"/>
      <c r="CY56" s="651"/>
      <c r="CZ56" s="649"/>
      <c r="DA56" s="649"/>
      <c r="DB56" s="649"/>
      <c r="DC56" s="649"/>
      <c r="DD56" s="649"/>
      <c r="DE56" s="649"/>
      <c r="DF56" s="380"/>
      <c r="DG56" s="651"/>
      <c r="DH56" s="651"/>
      <c r="DI56" s="651"/>
      <c r="DJ56" s="651"/>
      <c r="DK56" s="649"/>
      <c r="DL56" s="649"/>
      <c r="DM56" s="649"/>
      <c r="DN56" s="649"/>
      <c r="DO56" s="649"/>
      <c r="DP56" s="649"/>
      <c r="DQ56" s="380"/>
      <c r="DR56" s="651"/>
      <c r="DS56" s="651"/>
      <c r="DT56" s="651"/>
      <c r="DU56" s="651"/>
      <c r="DV56" s="649"/>
      <c r="DW56" s="649"/>
      <c r="DX56" s="649"/>
      <c r="DY56" s="649"/>
      <c r="DZ56" s="649"/>
      <c r="EA56" s="649"/>
      <c r="EB56" s="380"/>
      <c r="EC56" s="651"/>
      <c r="ED56" s="651"/>
      <c r="EE56" s="651"/>
      <c r="EF56" s="651"/>
      <c r="EG56" s="649"/>
      <c r="EH56" s="649"/>
      <c r="EI56" s="649"/>
      <c r="EJ56" s="649"/>
      <c r="EK56" s="649"/>
      <c r="EL56" s="649"/>
    </row>
    <row r="57" spans="1:142" ht="15.75">
      <c r="A57" s="643"/>
      <c r="B57" s="644"/>
      <c r="C57" s="2015" t="s">
        <v>1512</v>
      </c>
      <c r="D57" s="645"/>
      <c r="E57" s="2005" t="s">
        <v>93</v>
      </c>
      <c r="F57" s="2005" t="s">
        <v>454</v>
      </c>
      <c r="G57" s="646" t="s">
        <v>442</v>
      </c>
      <c r="H57" s="647" t="s">
        <v>427</v>
      </c>
      <c r="I57" s="648" t="str">
        <f>C57</f>
        <v>Taxes &amp; Insurance</v>
      </c>
      <c r="J57" s="647" t="s">
        <v>323</v>
      </c>
      <c r="K57" s="2005" t="s">
        <v>324</v>
      </c>
      <c r="L57" s="2006"/>
      <c r="M57" s="2319"/>
      <c r="N57" s="2319"/>
      <c r="O57" s="2319"/>
      <c r="P57" s="2319"/>
      <c r="Q57" s="2319"/>
      <c r="R57" s="2319">
        <v>8819.397895167458</v>
      </c>
      <c r="S57" s="2319">
        <v>8317.4082082957302</v>
      </c>
      <c r="T57" s="2319">
        <v>6462.0664051765652</v>
      </c>
      <c r="U57" s="2319">
        <v>6555.3483731525948</v>
      </c>
      <c r="V57" s="2319">
        <v>6660.5633943823859</v>
      </c>
      <c r="W57" s="2319">
        <v>6775.8837326682906</v>
      </c>
      <c r="X57" s="649"/>
      <c r="AM57" s="649"/>
      <c r="AN57" s="649"/>
      <c r="AO57" s="649"/>
      <c r="AP57" s="649"/>
      <c r="AQ57" s="649"/>
      <c r="AR57" s="380"/>
      <c r="AS57" s="651"/>
      <c r="AT57" s="651"/>
      <c r="AU57" s="651"/>
      <c r="AV57" s="651"/>
      <c r="AW57" s="649"/>
      <c r="AX57" s="649"/>
      <c r="AY57" s="649"/>
      <c r="AZ57" s="649"/>
      <c r="BA57" s="649"/>
      <c r="BB57" s="649"/>
      <c r="BC57" s="380"/>
      <c r="BD57" s="651"/>
      <c r="BE57" s="651"/>
      <c r="BF57" s="651"/>
      <c r="BG57" s="651"/>
      <c r="BH57" s="649"/>
      <c r="BI57" s="649"/>
      <c r="BJ57" s="649"/>
      <c r="BK57" s="649"/>
      <c r="BL57" s="649"/>
      <c r="BM57" s="649"/>
      <c r="BN57" s="380"/>
      <c r="BO57" s="651"/>
      <c r="BP57" s="651"/>
      <c r="BQ57" s="651"/>
      <c r="BR57" s="651"/>
      <c r="BS57" s="649"/>
      <c r="BT57" s="649"/>
      <c r="BU57" s="649"/>
      <c r="BV57" s="649"/>
      <c r="BW57" s="649"/>
      <c r="BX57" s="649"/>
      <c r="BY57" s="380"/>
      <c r="BZ57" s="651"/>
      <c r="CA57" s="651"/>
      <c r="CB57" s="651"/>
      <c r="CC57" s="651"/>
      <c r="CD57" s="649"/>
      <c r="CE57" s="649"/>
      <c r="CF57" s="649"/>
      <c r="CG57" s="649"/>
      <c r="CH57" s="649"/>
      <c r="CI57" s="649"/>
      <c r="CJ57" s="380"/>
      <c r="CK57" s="651"/>
      <c r="CL57" s="651"/>
      <c r="CM57" s="651"/>
      <c r="CN57" s="651"/>
      <c r="CO57" s="649"/>
      <c r="CP57" s="649"/>
      <c r="CQ57" s="649"/>
      <c r="CR57" s="649"/>
      <c r="CS57" s="649"/>
      <c r="CT57" s="649"/>
      <c r="CU57" s="380"/>
      <c r="CV57" s="651"/>
      <c r="CW57" s="651"/>
      <c r="CX57" s="651"/>
      <c r="CY57" s="651"/>
      <c r="CZ57" s="649"/>
      <c r="DA57" s="649"/>
      <c r="DB57" s="649"/>
      <c r="DC57" s="649"/>
      <c r="DD57" s="649"/>
      <c r="DE57" s="649"/>
      <c r="DF57" s="380"/>
      <c r="DG57" s="651"/>
      <c r="DH57" s="651"/>
      <c r="DI57" s="651"/>
      <c r="DJ57" s="651"/>
      <c r="DK57" s="649"/>
      <c r="DL57" s="649"/>
      <c r="DM57" s="649"/>
      <c r="DN57" s="649"/>
      <c r="DO57" s="649"/>
      <c r="DP57" s="649"/>
      <c r="DQ57" s="380"/>
      <c r="DR57" s="651"/>
      <c r="DS57" s="651"/>
      <c r="DT57" s="651"/>
      <c r="DU57" s="651"/>
      <c r="DV57" s="649"/>
      <c r="DW57" s="649"/>
      <c r="DX57" s="649"/>
      <c r="DY57" s="649"/>
      <c r="DZ57" s="649"/>
      <c r="EA57" s="649"/>
      <c r="EB57" s="380"/>
      <c r="EC57" s="651"/>
      <c r="ED57" s="651"/>
      <c r="EE57" s="651"/>
      <c r="EF57" s="651"/>
      <c r="EG57" s="649"/>
      <c r="EH57" s="649"/>
      <c r="EI57" s="649"/>
      <c r="EJ57" s="649"/>
      <c r="EK57" s="649"/>
      <c r="EL57" s="649"/>
    </row>
    <row r="58" spans="1:142" ht="15">
      <c r="A58" s="643"/>
      <c r="B58" s="644"/>
      <c r="C58" s="678" t="s">
        <v>1513</v>
      </c>
      <c r="D58" s="650"/>
      <c r="E58" s="2005" t="s">
        <v>93</v>
      </c>
      <c r="F58" s="2005" t="s">
        <v>454</v>
      </c>
      <c r="G58" s="646" t="s">
        <v>442</v>
      </c>
      <c r="H58" s="647" t="s">
        <v>427</v>
      </c>
      <c r="I58" s="648" t="str">
        <f t="shared" ref="I58:I71" si="1">C58</f>
        <v>Property Management</v>
      </c>
      <c r="J58" s="647" t="s">
        <v>323</v>
      </c>
      <c r="K58" s="2005" t="s">
        <v>324</v>
      </c>
      <c r="L58" s="2006"/>
      <c r="M58" s="2319"/>
      <c r="N58" s="2319"/>
      <c r="O58" s="2319"/>
      <c r="P58" s="2319"/>
      <c r="Q58" s="2319"/>
      <c r="R58" s="2319">
        <v>27224.675320999886</v>
      </c>
      <c r="S58" s="2319">
        <v>24352.548936690917</v>
      </c>
      <c r="T58" s="2319">
        <v>25539.039175768914</v>
      </c>
      <c r="U58" s="2319">
        <v>26291.296383883291</v>
      </c>
      <c r="V58" s="2319">
        <v>27410.30473080559</v>
      </c>
      <c r="W58" s="2319">
        <v>25585.616328466134</v>
      </c>
      <c r="X58" s="649"/>
      <c r="AM58" s="649"/>
      <c r="AN58" s="649"/>
      <c r="AO58" s="649"/>
      <c r="AP58" s="649"/>
      <c r="AQ58" s="649"/>
      <c r="AR58" s="380"/>
      <c r="AS58" s="651"/>
      <c r="AT58" s="651"/>
      <c r="AU58" s="651"/>
      <c r="AV58" s="651"/>
      <c r="AW58" s="649"/>
      <c r="AX58" s="649"/>
      <c r="AY58" s="649"/>
      <c r="AZ58" s="649"/>
      <c r="BA58" s="649"/>
      <c r="BB58" s="649"/>
      <c r="BC58" s="380"/>
      <c r="BD58" s="651"/>
      <c r="BE58" s="651"/>
      <c r="BF58" s="651"/>
      <c r="BG58" s="651"/>
      <c r="BH58" s="649"/>
      <c r="BI58" s="649"/>
      <c r="BJ58" s="649"/>
      <c r="BK58" s="649"/>
      <c r="BL58" s="649"/>
      <c r="BM58" s="649"/>
      <c r="BN58" s="380"/>
      <c r="BO58" s="651"/>
      <c r="BP58" s="651"/>
      <c r="BQ58" s="651"/>
      <c r="BR58" s="651"/>
      <c r="BS58" s="649"/>
      <c r="BT58" s="649"/>
      <c r="BU58" s="649"/>
      <c r="BV58" s="649"/>
      <c r="BW58" s="649"/>
      <c r="BX58" s="649"/>
      <c r="BY58" s="380"/>
      <c r="BZ58" s="651"/>
      <c r="CA58" s="651"/>
      <c r="CB58" s="651"/>
      <c r="CC58" s="651"/>
      <c r="CD58" s="649"/>
      <c r="CE58" s="649"/>
      <c r="CF58" s="649"/>
      <c r="CG58" s="649"/>
      <c r="CH58" s="649"/>
      <c r="CI58" s="649"/>
      <c r="CJ58" s="380"/>
      <c r="CK58" s="651"/>
      <c r="CL58" s="651"/>
      <c r="CM58" s="651"/>
      <c r="CN58" s="651"/>
      <c r="CO58" s="649"/>
      <c r="CP58" s="649"/>
      <c r="CQ58" s="649"/>
      <c r="CR58" s="649"/>
      <c r="CS58" s="649"/>
      <c r="CT58" s="649"/>
      <c r="CU58" s="380"/>
      <c r="CV58" s="651"/>
      <c r="CW58" s="651"/>
      <c r="CX58" s="651"/>
      <c r="CY58" s="651"/>
      <c r="CZ58" s="649"/>
      <c r="DA58" s="649"/>
      <c r="DB58" s="649"/>
      <c r="DC58" s="649"/>
      <c r="DD58" s="649"/>
      <c r="DE58" s="649"/>
      <c r="DF58" s="380"/>
      <c r="DG58" s="651"/>
      <c r="DH58" s="651"/>
      <c r="DI58" s="651"/>
      <c r="DJ58" s="651"/>
      <c r="DK58" s="649"/>
      <c r="DL58" s="649"/>
      <c r="DM58" s="649"/>
      <c r="DN58" s="649"/>
      <c r="DO58" s="649"/>
      <c r="DP58" s="649"/>
      <c r="DQ58" s="380"/>
      <c r="DR58" s="651"/>
      <c r="DS58" s="651"/>
      <c r="DT58" s="651"/>
      <c r="DU58" s="651"/>
      <c r="DV58" s="649"/>
      <c r="DW58" s="649"/>
      <c r="DX58" s="649"/>
      <c r="DY58" s="649"/>
      <c r="DZ58" s="649"/>
      <c r="EA58" s="649"/>
      <c r="EB58" s="380"/>
      <c r="EC58" s="651"/>
      <c r="ED58" s="651"/>
      <c r="EE58" s="651"/>
      <c r="EF58" s="651"/>
      <c r="EG58" s="649"/>
      <c r="EH58" s="649"/>
      <c r="EI58" s="649"/>
      <c r="EJ58" s="649"/>
      <c r="EK58" s="649"/>
      <c r="EL58" s="649"/>
    </row>
    <row r="59" spans="1:142" ht="15">
      <c r="A59" s="643"/>
      <c r="B59" s="644"/>
      <c r="C59" s="678" t="s">
        <v>1514</v>
      </c>
      <c r="D59" s="2010"/>
      <c r="E59" s="2005" t="s">
        <v>93</v>
      </c>
      <c r="F59" s="2005" t="s">
        <v>454</v>
      </c>
      <c r="G59" s="646" t="s">
        <v>442</v>
      </c>
      <c r="H59" s="647" t="s">
        <v>427</v>
      </c>
      <c r="I59" s="648" t="str">
        <f t="shared" si="1"/>
        <v>Corporate and Regulatory Management</v>
      </c>
      <c r="J59" s="647" t="s">
        <v>323</v>
      </c>
      <c r="K59" s="2005" t="s">
        <v>324</v>
      </c>
      <c r="L59" s="2006"/>
      <c r="M59" s="2319"/>
      <c r="N59" s="2319"/>
      <c r="O59" s="2319"/>
      <c r="P59" s="2319"/>
      <c r="Q59" s="2319"/>
      <c r="R59" s="2319">
        <v>28364.875535248524</v>
      </c>
      <c r="S59" s="2319">
        <v>27923.210012694501</v>
      </c>
      <c r="T59" s="2319">
        <v>28241.090191146603</v>
      </c>
      <c r="U59" s="2319">
        <v>28629.065935743012</v>
      </c>
      <c r="V59" s="2319">
        <v>29098.419864866293</v>
      </c>
      <c r="W59" s="2319">
        <v>29605.781119532894</v>
      </c>
      <c r="X59" s="649"/>
      <c r="AM59" s="649"/>
      <c r="AN59" s="649"/>
      <c r="AO59" s="649"/>
      <c r="AP59" s="649"/>
      <c r="AQ59" s="649"/>
      <c r="AR59" s="380"/>
      <c r="AS59" s="651"/>
      <c r="AT59" s="651"/>
      <c r="AU59" s="651"/>
      <c r="AV59" s="651"/>
      <c r="AW59" s="649"/>
      <c r="AX59" s="649"/>
      <c r="AY59" s="649"/>
      <c r="AZ59" s="649"/>
      <c r="BA59" s="649"/>
      <c r="BB59" s="649"/>
      <c r="BC59" s="380"/>
      <c r="BD59" s="651"/>
      <c r="BE59" s="651"/>
      <c r="BF59" s="651"/>
      <c r="BG59" s="651"/>
      <c r="BH59" s="649"/>
      <c r="BI59" s="649"/>
      <c r="BJ59" s="649"/>
      <c r="BK59" s="649"/>
      <c r="BL59" s="649"/>
      <c r="BM59" s="649"/>
      <c r="BN59" s="380"/>
      <c r="BO59" s="651"/>
      <c r="BP59" s="651"/>
      <c r="BQ59" s="651"/>
      <c r="BR59" s="651"/>
      <c r="BS59" s="649"/>
      <c r="BT59" s="649"/>
      <c r="BU59" s="649"/>
      <c r="BV59" s="649"/>
      <c r="BW59" s="649"/>
      <c r="BX59" s="649"/>
      <c r="BY59" s="380"/>
      <c r="BZ59" s="651"/>
      <c r="CA59" s="651"/>
      <c r="CB59" s="651"/>
      <c r="CC59" s="651"/>
      <c r="CD59" s="649"/>
      <c r="CE59" s="649"/>
      <c r="CF59" s="649"/>
      <c r="CG59" s="649"/>
      <c r="CH59" s="649"/>
      <c r="CI59" s="649"/>
      <c r="CJ59" s="380"/>
      <c r="CK59" s="651"/>
      <c r="CL59" s="651"/>
      <c r="CM59" s="651"/>
      <c r="CN59" s="651"/>
      <c r="CO59" s="649"/>
      <c r="CP59" s="649"/>
      <c r="CQ59" s="649"/>
      <c r="CR59" s="649"/>
      <c r="CS59" s="649"/>
      <c r="CT59" s="649"/>
      <c r="CU59" s="380"/>
      <c r="CV59" s="651"/>
      <c r="CW59" s="651"/>
      <c r="CX59" s="651"/>
      <c r="CY59" s="651"/>
      <c r="CZ59" s="649"/>
      <c r="DA59" s="649"/>
      <c r="DB59" s="649"/>
      <c r="DC59" s="649"/>
      <c r="DD59" s="649"/>
      <c r="DE59" s="649"/>
      <c r="DF59" s="380"/>
      <c r="DG59" s="651"/>
      <c r="DH59" s="651"/>
      <c r="DI59" s="651"/>
      <c r="DJ59" s="651"/>
      <c r="DK59" s="649"/>
      <c r="DL59" s="649"/>
      <c r="DM59" s="649"/>
      <c r="DN59" s="649"/>
      <c r="DO59" s="649"/>
      <c r="DP59" s="649"/>
      <c r="DQ59" s="380"/>
      <c r="DR59" s="651"/>
      <c r="DS59" s="651"/>
      <c r="DT59" s="651"/>
      <c r="DU59" s="651"/>
      <c r="DV59" s="649"/>
      <c r="DW59" s="649"/>
      <c r="DX59" s="649"/>
      <c r="DY59" s="649"/>
      <c r="DZ59" s="649"/>
      <c r="EA59" s="649"/>
      <c r="EB59" s="380"/>
      <c r="EC59" s="651"/>
      <c r="ED59" s="651"/>
      <c r="EE59" s="651"/>
      <c r="EF59" s="651"/>
      <c r="EG59" s="649"/>
      <c r="EH59" s="649"/>
      <c r="EI59" s="649"/>
      <c r="EJ59" s="649"/>
      <c r="EK59" s="649"/>
      <c r="EL59" s="649"/>
    </row>
    <row r="60" spans="1:142" ht="15">
      <c r="A60" s="643"/>
      <c r="B60" s="644"/>
      <c r="C60" s="678" t="s">
        <v>1515</v>
      </c>
      <c r="D60" s="2010"/>
      <c r="E60" s="2005" t="s">
        <v>93</v>
      </c>
      <c r="F60" s="2005" t="s">
        <v>454</v>
      </c>
      <c r="G60" s="646" t="s">
        <v>442</v>
      </c>
      <c r="H60" s="647" t="s">
        <v>427</v>
      </c>
      <c r="I60" s="648" t="str">
        <f t="shared" si="1"/>
        <v>Business Management</v>
      </c>
      <c r="J60" s="647" t="s">
        <v>323</v>
      </c>
      <c r="K60" s="2005" t="s">
        <v>324</v>
      </c>
      <c r="L60" s="2006"/>
      <c r="M60" s="2319"/>
      <c r="N60" s="2319"/>
      <c r="O60" s="2319"/>
      <c r="P60" s="2319"/>
      <c r="Q60" s="2319"/>
      <c r="R60" s="2319">
        <v>0</v>
      </c>
      <c r="S60" s="2319">
        <v>0</v>
      </c>
      <c r="T60" s="2319">
        <v>0</v>
      </c>
      <c r="U60" s="2319">
        <v>0</v>
      </c>
      <c r="V60" s="2319">
        <v>0</v>
      </c>
      <c r="W60" s="2319">
        <v>0</v>
      </c>
      <c r="X60" s="649"/>
      <c r="AM60" s="649"/>
      <c r="AN60" s="649"/>
      <c r="AO60" s="649"/>
      <c r="AP60" s="649"/>
      <c r="AQ60" s="649"/>
      <c r="AR60" s="380"/>
      <c r="AS60" s="651"/>
      <c r="AT60" s="651"/>
      <c r="AU60" s="651"/>
      <c r="AV60" s="651"/>
      <c r="AW60" s="649"/>
      <c r="AX60" s="649"/>
      <c r="AY60" s="649"/>
      <c r="AZ60" s="649"/>
      <c r="BA60" s="649"/>
      <c r="BB60" s="649"/>
      <c r="BC60" s="380"/>
      <c r="BD60" s="651"/>
      <c r="BE60" s="651"/>
      <c r="BF60" s="651"/>
      <c r="BG60" s="651"/>
      <c r="BH60" s="649"/>
      <c r="BI60" s="649"/>
      <c r="BJ60" s="649"/>
      <c r="BK60" s="649"/>
      <c r="BL60" s="649"/>
      <c r="BM60" s="649"/>
      <c r="BN60" s="380"/>
      <c r="BO60" s="651"/>
      <c r="BP60" s="651"/>
      <c r="BQ60" s="651"/>
      <c r="BR60" s="651"/>
      <c r="BS60" s="649"/>
      <c r="BT60" s="649"/>
      <c r="BU60" s="649"/>
      <c r="BV60" s="649"/>
      <c r="BW60" s="649"/>
      <c r="BX60" s="649"/>
      <c r="BY60" s="380"/>
      <c r="BZ60" s="651"/>
      <c r="CA60" s="651"/>
      <c r="CB60" s="651"/>
      <c r="CC60" s="651"/>
      <c r="CD60" s="649"/>
      <c r="CE60" s="649"/>
      <c r="CF60" s="649"/>
      <c r="CG60" s="649"/>
      <c r="CH60" s="649"/>
      <c r="CI60" s="649"/>
      <c r="CJ60" s="380"/>
      <c r="CK60" s="651"/>
      <c r="CL60" s="651"/>
      <c r="CM60" s="651"/>
      <c r="CN60" s="651"/>
      <c r="CO60" s="649"/>
      <c r="CP60" s="649"/>
      <c r="CQ60" s="649"/>
      <c r="CR60" s="649"/>
      <c r="CS60" s="649"/>
      <c r="CT60" s="649"/>
      <c r="CU60" s="380"/>
      <c r="CV60" s="651"/>
      <c r="CW60" s="651"/>
      <c r="CX60" s="651"/>
      <c r="CY60" s="651"/>
      <c r="CZ60" s="649"/>
      <c r="DA60" s="649"/>
      <c r="DB60" s="649"/>
      <c r="DC60" s="649"/>
      <c r="DD60" s="649"/>
      <c r="DE60" s="649"/>
      <c r="DF60" s="380"/>
      <c r="DG60" s="651"/>
      <c r="DH60" s="651"/>
      <c r="DI60" s="651"/>
      <c r="DJ60" s="651"/>
      <c r="DK60" s="649"/>
      <c r="DL60" s="649"/>
      <c r="DM60" s="649"/>
      <c r="DN60" s="649"/>
      <c r="DO60" s="649"/>
      <c r="DP60" s="649"/>
      <c r="DQ60" s="380"/>
      <c r="DR60" s="651"/>
      <c r="DS60" s="651"/>
      <c r="DT60" s="651"/>
      <c r="DU60" s="651"/>
      <c r="DV60" s="649"/>
      <c r="DW60" s="649"/>
      <c r="DX60" s="649"/>
      <c r="DY60" s="649"/>
      <c r="DZ60" s="649"/>
      <c r="EA60" s="649"/>
      <c r="EB60" s="380"/>
      <c r="EC60" s="651"/>
      <c r="ED60" s="651"/>
      <c r="EE60" s="651"/>
      <c r="EF60" s="651"/>
      <c r="EG60" s="649"/>
      <c r="EH60" s="649"/>
      <c r="EI60" s="649"/>
      <c r="EJ60" s="649"/>
      <c r="EK60" s="649"/>
      <c r="EL60" s="649"/>
    </row>
    <row r="61" spans="1:142" ht="15">
      <c r="A61" s="643"/>
      <c r="B61" s="644"/>
      <c r="C61" s="678" t="s">
        <v>1516</v>
      </c>
      <c r="D61" s="652"/>
      <c r="E61" s="2005" t="s">
        <v>93</v>
      </c>
      <c r="F61" s="2005" t="s">
        <v>454</v>
      </c>
      <c r="G61" s="646" t="s">
        <v>442</v>
      </c>
      <c r="H61" s="647" t="s">
        <v>427</v>
      </c>
      <c r="I61" s="648" t="str">
        <f t="shared" si="1"/>
        <v>Self Insurance</v>
      </c>
      <c r="J61" s="647" t="s">
        <v>323</v>
      </c>
      <c r="K61" s="2005" t="s">
        <v>324</v>
      </c>
      <c r="L61" s="2006"/>
      <c r="M61" s="2320"/>
      <c r="N61" s="2297"/>
      <c r="O61" s="2297"/>
      <c r="P61" s="2297"/>
      <c r="Q61" s="2297"/>
      <c r="R61" s="2297"/>
      <c r="S61" s="2297"/>
      <c r="T61" s="2297"/>
      <c r="U61" s="2297"/>
      <c r="V61" s="2297"/>
      <c r="W61" s="2321"/>
      <c r="X61" s="649"/>
      <c r="AM61" s="649"/>
      <c r="AN61" s="649"/>
      <c r="AO61" s="649"/>
      <c r="AP61" s="649"/>
      <c r="AQ61" s="649"/>
      <c r="AR61" s="380"/>
      <c r="AS61" s="651"/>
      <c r="AT61" s="651"/>
      <c r="AU61" s="651"/>
      <c r="AV61" s="651"/>
      <c r="AW61" s="649"/>
      <c r="AX61" s="649"/>
      <c r="AY61" s="649"/>
      <c r="AZ61" s="649"/>
      <c r="BA61" s="649"/>
      <c r="BB61" s="649"/>
      <c r="BC61" s="380"/>
      <c r="BD61" s="651"/>
      <c r="BE61" s="651"/>
      <c r="BF61" s="651"/>
      <c r="BG61" s="651"/>
      <c r="BH61" s="649"/>
      <c r="BI61" s="649"/>
      <c r="BJ61" s="649"/>
      <c r="BK61" s="649"/>
      <c r="BL61" s="649"/>
      <c r="BM61" s="649"/>
      <c r="BN61" s="380"/>
      <c r="BO61" s="651"/>
      <c r="BP61" s="651"/>
      <c r="BQ61" s="651"/>
      <c r="BR61" s="651"/>
      <c r="BS61" s="649"/>
      <c r="BT61" s="649"/>
      <c r="BU61" s="649"/>
      <c r="BV61" s="649"/>
      <c r="BW61" s="649"/>
      <c r="BX61" s="649"/>
      <c r="BY61" s="380"/>
      <c r="BZ61" s="651"/>
      <c r="CA61" s="651"/>
      <c r="CB61" s="651"/>
      <c r="CC61" s="651"/>
      <c r="CD61" s="649"/>
      <c r="CE61" s="649"/>
      <c r="CF61" s="649"/>
      <c r="CG61" s="649"/>
      <c r="CH61" s="649"/>
      <c r="CI61" s="649"/>
      <c r="CJ61" s="380"/>
      <c r="CK61" s="651"/>
      <c r="CL61" s="651"/>
      <c r="CM61" s="651"/>
      <c r="CN61" s="651"/>
      <c r="CO61" s="649"/>
      <c r="CP61" s="649"/>
      <c r="CQ61" s="649"/>
      <c r="CR61" s="649"/>
      <c r="CS61" s="649"/>
      <c r="CT61" s="649"/>
      <c r="CU61" s="380"/>
      <c r="CV61" s="651"/>
      <c r="CW61" s="651"/>
      <c r="CX61" s="651"/>
      <c r="CY61" s="651"/>
      <c r="CZ61" s="649"/>
      <c r="DA61" s="649"/>
      <c r="DB61" s="649"/>
      <c r="DC61" s="649"/>
      <c r="DD61" s="649"/>
      <c r="DE61" s="649"/>
      <c r="DF61" s="380"/>
      <c r="DG61" s="651"/>
      <c r="DH61" s="651"/>
      <c r="DI61" s="651"/>
      <c r="DJ61" s="651"/>
      <c r="DK61" s="649"/>
      <c r="DL61" s="649"/>
      <c r="DM61" s="649"/>
      <c r="DN61" s="649"/>
      <c r="DO61" s="649"/>
      <c r="DP61" s="649"/>
      <c r="DQ61" s="380"/>
      <c r="DR61" s="651"/>
      <c r="DS61" s="651"/>
      <c r="DT61" s="651"/>
      <c r="DU61" s="651"/>
      <c r="DV61" s="649"/>
      <c r="DW61" s="649"/>
      <c r="DX61" s="649"/>
      <c r="DY61" s="649"/>
      <c r="DZ61" s="649"/>
      <c r="EA61" s="649"/>
      <c r="EB61" s="380"/>
      <c r="EC61" s="651"/>
      <c r="ED61" s="651"/>
      <c r="EE61" s="651"/>
      <c r="EF61" s="651"/>
      <c r="EG61" s="649"/>
      <c r="EH61" s="649"/>
      <c r="EI61" s="649"/>
      <c r="EJ61" s="649"/>
      <c r="EK61" s="649"/>
      <c r="EL61" s="649"/>
    </row>
    <row r="62" spans="1:142" ht="15">
      <c r="A62" s="643"/>
      <c r="B62" s="644"/>
      <c r="C62" s="678" t="s">
        <v>455</v>
      </c>
      <c r="D62" s="652"/>
      <c r="E62" s="2005" t="s">
        <v>93</v>
      </c>
      <c r="F62" s="2005" t="s">
        <v>454</v>
      </c>
      <c r="G62" s="646" t="s">
        <v>442</v>
      </c>
      <c r="H62" s="647" t="s">
        <v>427</v>
      </c>
      <c r="I62" s="648" t="str">
        <f t="shared" si="1"/>
        <v>E.G. CORPORATE SUPPORT</v>
      </c>
      <c r="J62" s="647" t="s">
        <v>323</v>
      </c>
      <c r="K62" s="2005" t="s">
        <v>324</v>
      </c>
      <c r="L62" s="2006"/>
      <c r="M62" s="2322"/>
      <c r="N62" s="2323"/>
      <c r="O62" s="2323"/>
      <c r="P62" s="2323"/>
      <c r="Q62" s="2323"/>
      <c r="R62" s="2323"/>
      <c r="S62" s="2323"/>
      <c r="T62" s="2323"/>
      <c r="U62" s="2323"/>
      <c r="V62" s="2323"/>
      <c r="W62" s="2324"/>
      <c r="X62" s="649"/>
      <c r="AM62" s="649"/>
      <c r="AN62" s="649"/>
      <c r="AO62" s="649"/>
      <c r="AP62" s="649"/>
      <c r="AQ62" s="649"/>
      <c r="AR62" s="380"/>
      <c r="AS62" s="651"/>
      <c r="AT62" s="651"/>
      <c r="AU62" s="651"/>
      <c r="AV62" s="651"/>
      <c r="AW62" s="649"/>
      <c r="AX62" s="649"/>
      <c r="AY62" s="649"/>
      <c r="AZ62" s="649"/>
      <c r="BA62" s="649"/>
      <c r="BB62" s="649"/>
      <c r="BC62" s="380"/>
      <c r="BD62" s="651"/>
      <c r="BE62" s="651"/>
      <c r="BF62" s="651"/>
      <c r="BG62" s="651"/>
      <c r="BH62" s="649"/>
      <c r="BI62" s="649"/>
      <c r="BJ62" s="649"/>
      <c r="BK62" s="649"/>
      <c r="BL62" s="649"/>
      <c r="BM62" s="649"/>
      <c r="BN62" s="380"/>
      <c r="BO62" s="651"/>
      <c r="BP62" s="651"/>
      <c r="BQ62" s="651"/>
      <c r="BR62" s="651"/>
      <c r="BS62" s="649"/>
      <c r="BT62" s="649"/>
      <c r="BU62" s="649"/>
      <c r="BV62" s="649"/>
      <c r="BW62" s="649"/>
      <c r="BX62" s="649"/>
      <c r="BY62" s="380"/>
      <c r="BZ62" s="651"/>
      <c r="CA62" s="651"/>
      <c r="CB62" s="651"/>
      <c r="CC62" s="651"/>
      <c r="CD62" s="649"/>
      <c r="CE62" s="649"/>
      <c r="CF62" s="649"/>
      <c r="CG62" s="649"/>
      <c r="CH62" s="649"/>
      <c r="CI62" s="649"/>
      <c r="CJ62" s="380"/>
      <c r="CK62" s="651"/>
      <c r="CL62" s="651"/>
      <c r="CM62" s="651"/>
      <c r="CN62" s="651"/>
      <c r="CO62" s="649"/>
      <c r="CP62" s="649"/>
      <c r="CQ62" s="649"/>
      <c r="CR62" s="649"/>
      <c r="CS62" s="649"/>
      <c r="CT62" s="649"/>
      <c r="CU62" s="380"/>
      <c r="CV62" s="651"/>
      <c r="CW62" s="651"/>
      <c r="CX62" s="651"/>
      <c r="CY62" s="651"/>
      <c r="CZ62" s="649"/>
      <c r="DA62" s="649"/>
      <c r="DB62" s="649"/>
      <c r="DC62" s="649"/>
      <c r="DD62" s="649"/>
      <c r="DE62" s="649"/>
      <c r="DF62" s="380"/>
      <c r="DG62" s="651"/>
      <c r="DH62" s="651"/>
      <c r="DI62" s="651"/>
      <c r="DJ62" s="651"/>
      <c r="DK62" s="649"/>
      <c r="DL62" s="649"/>
      <c r="DM62" s="649"/>
      <c r="DN62" s="649"/>
      <c r="DO62" s="649"/>
      <c r="DP62" s="649"/>
      <c r="DQ62" s="380"/>
      <c r="DR62" s="651"/>
      <c r="DS62" s="651"/>
      <c r="DT62" s="651"/>
      <c r="DU62" s="651"/>
      <c r="DV62" s="649"/>
      <c r="DW62" s="649"/>
      <c r="DX62" s="649"/>
      <c r="DY62" s="649"/>
      <c r="DZ62" s="649"/>
      <c r="EA62" s="649"/>
      <c r="EB62" s="380"/>
      <c r="EC62" s="651"/>
      <c r="ED62" s="651"/>
      <c r="EE62" s="651"/>
      <c r="EF62" s="651"/>
      <c r="EG62" s="649"/>
      <c r="EH62" s="649"/>
      <c r="EI62" s="649"/>
      <c r="EJ62" s="649"/>
      <c r="EK62" s="649"/>
      <c r="EL62" s="649"/>
    </row>
    <row r="63" spans="1:142" ht="15">
      <c r="A63" s="643"/>
      <c r="B63" s="644"/>
      <c r="C63" s="678" t="s">
        <v>456</v>
      </c>
      <c r="D63" s="652"/>
      <c r="E63" s="2005" t="s">
        <v>93</v>
      </c>
      <c r="F63" s="2005" t="s">
        <v>454</v>
      </c>
      <c r="G63" s="646" t="s">
        <v>442</v>
      </c>
      <c r="H63" s="647" t="s">
        <v>427</v>
      </c>
      <c r="I63" s="648" t="str">
        <f t="shared" si="1"/>
        <v>E.G. REGULATORY SUPPORT/MANAGEMENT</v>
      </c>
      <c r="J63" s="647" t="s">
        <v>323</v>
      </c>
      <c r="K63" s="2005" t="s">
        <v>324</v>
      </c>
      <c r="L63" s="2006"/>
      <c r="M63" s="2320"/>
      <c r="N63" s="2297"/>
      <c r="O63" s="2297"/>
      <c r="P63" s="2297"/>
      <c r="Q63" s="2297"/>
      <c r="R63" s="2297"/>
      <c r="S63" s="2297"/>
      <c r="T63" s="2297"/>
      <c r="U63" s="2297"/>
      <c r="V63" s="2297"/>
      <c r="W63" s="2321"/>
      <c r="X63" s="649"/>
      <c r="AM63" s="649"/>
      <c r="AN63" s="649"/>
      <c r="AO63" s="649"/>
      <c r="AP63" s="649"/>
      <c r="AQ63" s="649"/>
      <c r="AR63" s="380"/>
      <c r="AS63" s="651"/>
      <c r="AT63" s="651"/>
      <c r="AU63" s="651"/>
      <c r="AV63" s="651"/>
      <c r="AW63" s="649"/>
      <c r="AX63" s="649"/>
      <c r="AY63" s="649"/>
      <c r="AZ63" s="649"/>
      <c r="BA63" s="649"/>
      <c r="BB63" s="649"/>
      <c r="BC63" s="380"/>
      <c r="BD63" s="651"/>
      <c r="BE63" s="651"/>
      <c r="BF63" s="651"/>
      <c r="BG63" s="651"/>
      <c r="BH63" s="649"/>
      <c r="BI63" s="649"/>
      <c r="BJ63" s="649"/>
      <c r="BK63" s="649"/>
      <c r="BL63" s="649"/>
      <c r="BM63" s="649"/>
      <c r="BN63" s="380"/>
      <c r="BO63" s="651"/>
      <c r="BP63" s="651"/>
      <c r="BQ63" s="651"/>
      <c r="BR63" s="651"/>
      <c r="BS63" s="649"/>
      <c r="BT63" s="649"/>
      <c r="BU63" s="649"/>
      <c r="BV63" s="649"/>
      <c r="BW63" s="649"/>
      <c r="BX63" s="649"/>
      <c r="BY63" s="380"/>
      <c r="BZ63" s="651"/>
      <c r="CA63" s="651"/>
      <c r="CB63" s="651"/>
      <c r="CC63" s="651"/>
      <c r="CD63" s="649"/>
      <c r="CE63" s="649"/>
      <c r="CF63" s="649"/>
      <c r="CG63" s="649"/>
      <c r="CH63" s="649"/>
      <c r="CI63" s="649"/>
      <c r="CJ63" s="380"/>
      <c r="CK63" s="651"/>
      <c r="CL63" s="651"/>
      <c r="CM63" s="651"/>
      <c r="CN63" s="651"/>
      <c r="CO63" s="649"/>
      <c r="CP63" s="649"/>
      <c r="CQ63" s="649"/>
      <c r="CR63" s="649"/>
      <c r="CS63" s="649"/>
      <c r="CT63" s="649"/>
      <c r="CU63" s="380"/>
      <c r="CV63" s="651"/>
      <c r="CW63" s="651"/>
      <c r="CX63" s="651"/>
      <c r="CY63" s="651"/>
      <c r="CZ63" s="649"/>
      <c r="DA63" s="649"/>
      <c r="DB63" s="649"/>
      <c r="DC63" s="649"/>
      <c r="DD63" s="649"/>
      <c r="DE63" s="649"/>
      <c r="DF63" s="380"/>
      <c r="DG63" s="651"/>
      <c r="DH63" s="651"/>
      <c r="DI63" s="651"/>
      <c r="DJ63" s="651"/>
      <c r="DK63" s="649"/>
      <c r="DL63" s="649"/>
      <c r="DM63" s="649"/>
      <c r="DN63" s="649"/>
      <c r="DO63" s="649"/>
      <c r="DP63" s="649"/>
      <c r="DQ63" s="380"/>
      <c r="DR63" s="651"/>
      <c r="DS63" s="651"/>
      <c r="DT63" s="651"/>
      <c r="DU63" s="651"/>
      <c r="DV63" s="649"/>
      <c r="DW63" s="649"/>
      <c r="DX63" s="649"/>
      <c r="DY63" s="649"/>
      <c r="DZ63" s="649"/>
      <c r="EA63" s="649"/>
      <c r="EB63" s="380"/>
      <c r="EC63" s="651"/>
      <c r="ED63" s="651"/>
      <c r="EE63" s="651"/>
      <c r="EF63" s="651"/>
      <c r="EG63" s="649"/>
      <c r="EH63" s="649"/>
      <c r="EI63" s="649"/>
      <c r="EJ63" s="649"/>
      <c r="EK63" s="649"/>
      <c r="EL63" s="649"/>
    </row>
    <row r="64" spans="1:142" ht="15">
      <c r="A64" s="643"/>
      <c r="B64" s="644"/>
      <c r="C64" s="678" t="s">
        <v>457</v>
      </c>
      <c r="D64" s="652"/>
      <c r="E64" s="2005" t="s">
        <v>93</v>
      </c>
      <c r="F64" s="2005" t="s">
        <v>454</v>
      </c>
      <c r="G64" s="646" t="s">
        <v>442</v>
      </c>
      <c r="H64" s="647" t="s">
        <v>427</v>
      </c>
      <c r="I64" s="648" t="str">
        <f t="shared" si="1"/>
        <v>E.G.BUSINESS SERVICES</v>
      </c>
      <c r="J64" s="647" t="s">
        <v>323</v>
      </c>
      <c r="K64" s="2005" t="s">
        <v>324</v>
      </c>
      <c r="L64" s="2006"/>
      <c r="M64" s="2322"/>
      <c r="N64" s="2323"/>
      <c r="O64" s="2323"/>
      <c r="P64" s="2323"/>
      <c r="Q64" s="2323"/>
      <c r="R64" s="2323"/>
      <c r="S64" s="2323"/>
      <c r="T64" s="2323"/>
      <c r="U64" s="2323"/>
      <c r="V64" s="2323"/>
      <c r="W64" s="2324"/>
      <c r="X64" s="649"/>
      <c r="AM64" s="649"/>
      <c r="AN64" s="649"/>
      <c r="AO64" s="649"/>
      <c r="AP64" s="649"/>
      <c r="AQ64" s="649"/>
      <c r="AR64" s="380"/>
      <c r="AS64" s="651"/>
      <c r="AT64" s="651"/>
      <c r="AU64" s="651"/>
      <c r="AV64" s="651"/>
      <c r="AW64" s="649"/>
      <c r="AX64" s="649"/>
      <c r="AY64" s="649"/>
      <c r="AZ64" s="649"/>
      <c r="BA64" s="649"/>
      <c r="BB64" s="649"/>
      <c r="BC64" s="380"/>
      <c r="BD64" s="651"/>
      <c r="BE64" s="651"/>
      <c r="BF64" s="651"/>
      <c r="BG64" s="651"/>
      <c r="BH64" s="649"/>
      <c r="BI64" s="649"/>
      <c r="BJ64" s="649"/>
      <c r="BK64" s="649"/>
      <c r="BL64" s="649"/>
      <c r="BM64" s="649"/>
      <c r="BN64" s="380"/>
      <c r="BO64" s="651"/>
      <c r="BP64" s="651"/>
      <c r="BQ64" s="651"/>
      <c r="BR64" s="651"/>
      <c r="BS64" s="649"/>
      <c r="BT64" s="649"/>
      <c r="BU64" s="649"/>
      <c r="BV64" s="649"/>
      <c r="BW64" s="649"/>
      <c r="BX64" s="649"/>
      <c r="BY64" s="380"/>
      <c r="BZ64" s="651"/>
      <c r="CA64" s="651"/>
      <c r="CB64" s="651"/>
      <c r="CC64" s="651"/>
      <c r="CD64" s="649"/>
      <c r="CE64" s="649"/>
      <c r="CF64" s="649"/>
      <c r="CG64" s="649"/>
      <c r="CH64" s="649"/>
      <c r="CI64" s="649"/>
      <c r="CJ64" s="380"/>
      <c r="CK64" s="651"/>
      <c r="CL64" s="651"/>
      <c r="CM64" s="651"/>
      <c r="CN64" s="651"/>
      <c r="CO64" s="649"/>
      <c r="CP64" s="649"/>
      <c r="CQ64" s="649"/>
      <c r="CR64" s="649"/>
      <c r="CS64" s="649"/>
      <c r="CT64" s="649"/>
      <c r="CU64" s="380"/>
      <c r="CV64" s="651"/>
      <c r="CW64" s="651"/>
      <c r="CX64" s="651"/>
      <c r="CY64" s="651"/>
      <c r="CZ64" s="649"/>
      <c r="DA64" s="649"/>
      <c r="DB64" s="649"/>
      <c r="DC64" s="649"/>
      <c r="DD64" s="649"/>
      <c r="DE64" s="649"/>
      <c r="DF64" s="380"/>
      <c r="DG64" s="651"/>
      <c r="DH64" s="651"/>
      <c r="DI64" s="651"/>
      <c r="DJ64" s="651"/>
      <c r="DK64" s="649"/>
      <c r="DL64" s="649"/>
      <c r="DM64" s="649"/>
      <c r="DN64" s="649"/>
      <c r="DO64" s="649"/>
      <c r="DP64" s="649"/>
      <c r="DQ64" s="380"/>
      <c r="DR64" s="651"/>
      <c r="DS64" s="651"/>
      <c r="DT64" s="651"/>
      <c r="DU64" s="651"/>
      <c r="DV64" s="649"/>
      <c r="DW64" s="649"/>
      <c r="DX64" s="649"/>
      <c r="DY64" s="649"/>
      <c r="DZ64" s="649"/>
      <c r="EA64" s="649"/>
      <c r="EB64" s="380"/>
      <c r="EC64" s="651"/>
      <c r="ED64" s="651"/>
      <c r="EE64" s="651"/>
      <c r="EF64" s="651"/>
      <c r="EG64" s="649"/>
      <c r="EH64" s="649"/>
      <c r="EI64" s="649"/>
      <c r="EJ64" s="649"/>
      <c r="EK64" s="649"/>
      <c r="EL64" s="649"/>
    </row>
    <row r="65" spans="1:142" ht="15">
      <c r="A65" s="643"/>
      <c r="B65" s="644"/>
      <c r="C65" s="678" t="s">
        <v>458</v>
      </c>
      <c r="D65" s="652"/>
      <c r="E65" s="2005" t="s">
        <v>93</v>
      </c>
      <c r="F65" s="2005" t="s">
        <v>454</v>
      </c>
      <c r="G65" s="646" t="s">
        <v>447</v>
      </c>
      <c r="H65" s="647" t="s">
        <v>427</v>
      </c>
      <c r="I65" s="648" t="str">
        <f t="shared" si="1"/>
        <v>E.G. CORPORATE GOVERNANCE AND PLANNING</v>
      </c>
      <c r="J65" s="647" t="s">
        <v>323</v>
      </c>
      <c r="K65" s="2005" t="s">
        <v>324</v>
      </c>
      <c r="L65" s="2006"/>
      <c r="M65" s="2320"/>
      <c r="N65" s="2297"/>
      <c r="O65" s="2297"/>
      <c r="P65" s="2297"/>
      <c r="Q65" s="2297"/>
      <c r="R65" s="2297"/>
      <c r="S65" s="2297"/>
      <c r="T65" s="2297"/>
      <c r="U65" s="2297"/>
      <c r="V65" s="2297"/>
      <c r="W65" s="2321"/>
      <c r="X65" s="649"/>
      <c r="AM65" s="649"/>
      <c r="AN65" s="649"/>
      <c r="AO65" s="649"/>
      <c r="AP65" s="649"/>
      <c r="AQ65" s="649"/>
      <c r="AR65" s="380"/>
      <c r="AS65" s="651"/>
      <c r="AT65" s="651"/>
      <c r="AU65" s="651"/>
      <c r="AV65" s="651"/>
      <c r="AW65" s="649"/>
      <c r="AX65" s="649"/>
      <c r="AY65" s="649"/>
      <c r="AZ65" s="649"/>
      <c r="BA65" s="649"/>
      <c r="BB65" s="649"/>
      <c r="BC65" s="380"/>
      <c r="BD65" s="651"/>
      <c r="BE65" s="651"/>
      <c r="BF65" s="651"/>
      <c r="BG65" s="651"/>
      <c r="BH65" s="649"/>
      <c r="BI65" s="649"/>
      <c r="BJ65" s="649"/>
      <c r="BK65" s="649"/>
      <c r="BL65" s="649"/>
      <c r="BM65" s="649"/>
      <c r="BN65" s="380"/>
      <c r="BO65" s="651"/>
      <c r="BP65" s="651"/>
      <c r="BQ65" s="651"/>
      <c r="BR65" s="651"/>
      <c r="BS65" s="649"/>
      <c r="BT65" s="649"/>
      <c r="BU65" s="649"/>
      <c r="BV65" s="649"/>
      <c r="BW65" s="649"/>
      <c r="BX65" s="649"/>
      <c r="BY65" s="380"/>
      <c r="BZ65" s="651"/>
      <c r="CA65" s="651"/>
      <c r="CB65" s="651"/>
      <c r="CC65" s="651"/>
      <c r="CD65" s="649"/>
      <c r="CE65" s="649"/>
      <c r="CF65" s="649"/>
      <c r="CG65" s="649"/>
      <c r="CH65" s="649"/>
      <c r="CI65" s="649"/>
      <c r="CJ65" s="380"/>
      <c r="CK65" s="651"/>
      <c r="CL65" s="651"/>
      <c r="CM65" s="651"/>
      <c r="CN65" s="651"/>
      <c r="CO65" s="649"/>
      <c r="CP65" s="649"/>
      <c r="CQ65" s="649"/>
      <c r="CR65" s="649"/>
      <c r="CS65" s="649"/>
      <c r="CT65" s="649"/>
      <c r="CU65" s="380"/>
      <c r="CV65" s="651"/>
      <c r="CW65" s="651"/>
      <c r="CX65" s="651"/>
      <c r="CY65" s="651"/>
      <c r="CZ65" s="649"/>
      <c r="DA65" s="649"/>
      <c r="DB65" s="649"/>
      <c r="DC65" s="649"/>
      <c r="DD65" s="649"/>
      <c r="DE65" s="649"/>
      <c r="DF65" s="380"/>
      <c r="DG65" s="651"/>
      <c r="DH65" s="651"/>
      <c r="DI65" s="651"/>
      <c r="DJ65" s="651"/>
      <c r="DK65" s="649"/>
      <c r="DL65" s="649"/>
      <c r="DM65" s="649"/>
      <c r="DN65" s="649"/>
      <c r="DO65" s="649"/>
      <c r="DP65" s="649"/>
      <c r="DQ65" s="380"/>
      <c r="DR65" s="651"/>
      <c r="DS65" s="651"/>
      <c r="DT65" s="651"/>
      <c r="DU65" s="651"/>
      <c r="DV65" s="649"/>
      <c r="DW65" s="649"/>
      <c r="DX65" s="649"/>
      <c r="DY65" s="649"/>
      <c r="DZ65" s="649"/>
      <c r="EA65" s="649"/>
      <c r="EB65" s="380"/>
      <c r="EC65" s="651"/>
      <c r="ED65" s="651"/>
      <c r="EE65" s="651"/>
      <c r="EF65" s="651"/>
      <c r="EG65" s="649"/>
      <c r="EH65" s="649"/>
      <c r="EI65" s="649"/>
      <c r="EJ65" s="649"/>
      <c r="EK65" s="649"/>
      <c r="EL65" s="649"/>
    </row>
    <row r="66" spans="1:142" ht="18">
      <c r="A66" s="643"/>
      <c r="B66" s="644"/>
      <c r="C66" s="678" t="s">
        <v>459</v>
      </c>
      <c r="D66" s="652"/>
      <c r="E66" s="2005" t="s">
        <v>93</v>
      </c>
      <c r="F66" s="2005" t="s">
        <v>454</v>
      </c>
      <c r="G66" s="646" t="s">
        <v>449</v>
      </c>
      <c r="H66" s="647" t="s">
        <v>427</v>
      </c>
      <c r="I66" s="648" t="str">
        <f t="shared" si="1"/>
        <v>E.G. OH&amp;S</v>
      </c>
      <c r="J66" s="647" t="s">
        <v>323</v>
      </c>
      <c r="K66" s="2005" t="s">
        <v>324</v>
      </c>
      <c r="L66" s="2006"/>
      <c r="M66" s="2322"/>
      <c r="N66" s="2323"/>
      <c r="O66" s="2323"/>
      <c r="P66" s="2323"/>
      <c r="Q66" s="2323"/>
      <c r="R66" s="2323"/>
      <c r="S66" s="2323"/>
      <c r="T66" s="2323"/>
      <c r="U66" s="2323"/>
      <c r="V66" s="2323"/>
      <c r="W66" s="2324"/>
      <c r="X66" s="642"/>
      <c r="AM66" s="649"/>
      <c r="AN66" s="649"/>
      <c r="AO66" s="649"/>
      <c r="AP66" s="649"/>
      <c r="AQ66" s="649"/>
      <c r="AR66" s="380"/>
      <c r="AS66" s="651"/>
      <c r="AT66" s="651"/>
      <c r="AU66" s="651"/>
      <c r="AV66" s="651"/>
      <c r="AW66" s="649"/>
      <c r="AX66" s="649"/>
      <c r="AY66" s="649"/>
      <c r="AZ66" s="649"/>
      <c r="BA66" s="649"/>
      <c r="BB66" s="649"/>
      <c r="BC66" s="380"/>
      <c r="BD66" s="651"/>
      <c r="BE66" s="651"/>
      <c r="BF66" s="651"/>
      <c r="BG66" s="651"/>
      <c r="BH66" s="649"/>
      <c r="BI66" s="649"/>
      <c r="BJ66" s="649"/>
      <c r="BK66" s="649"/>
      <c r="BL66" s="649"/>
      <c r="BM66" s="649"/>
      <c r="BN66" s="380"/>
      <c r="BO66" s="651"/>
      <c r="BP66" s="651"/>
      <c r="BQ66" s="651"/>
      <c r="BR66" s="651"/>
      <c r="BS66" s="649"/>
      <c r="BT66" s="649"/>
      <c r="BU66" s="649"/>
      <c r="BV66" s="649"/>
      <c r="BW66" s="649"/>
      <c r="BX66" s="649"/>
      <c r="BY66" s="380"/>
      <c r="BZ66" s="651"/>
      <c r="CA66" s="651"/>
      <c r="CB66" s="651"/>
      <c r="CC66" s="651"/>
      <c r="CD66" s="649"/>
      <c r="CE66" s="649"/>
      <c r="CF66" s="649"/>
      <c r="CG66" s="649"/>
      <c r="CH66" s="649"/>
      <c r="CI66" s="649"/>
      <c r="CJ66" s="380"/>
      <c r="CK66" s="651"/>
      <c r="CL66" s="651"/>
      <c r="CM66" s="651"/>
      <c r="CN66" s="651"/>
      <c r="CO66" s="649"/>
      <c r="CP66" s="649"/>
      <c r="CQ66" s="649"/>
      <c r="CR66" s="649"/>
      <c r="CS66" s="649"/>
      <c r="CT66" s="649"/>
      <c r="CU66" s="380"/>
      <c r="CV66" s="651"/>
      <c r="CW66" s="651"/>
      <c r="CX66" s="651"/>
      <c r="CY66" s="651"/>
      <c r="CZ66" s="649"/>
      <c r="DA66" s="649"/>
      <c r="DB66" s="649"/>
      <c r="DC66" s="649"/>
      <c r="DD66" s="649"/>
      <c r="DE66" s="649"/>
      <c r="DF66" s="380"/>
      <c r="DG66" s="651"/>
      <c r="DH66" s="651"/>
      <c r="DI66" s="651"/>
      <c r="DJ66" s="651"/>
      <c r="DK66" s="649"/>
      <c r="DL66" s="649"/>
      <c r="DM66" s="649"/>
      <c r="DN66" s="649"/>
      <c r="DO66" s="649"/>
      <c r="DP66" s="649"/>
      <c r="DQ66" s="380"/>
      <c r="DR66" s="651"/>
      <c r="DS66" s="651"/>
      <c r="DT66" s="651"/>
      <c r="DU66" s="651"/>
      <c r="DV66" s="649"/>
      <c r="DW66" s="649"/>
      <c r="DX66" s="649"/>
      <c r="DY66" s="649"/>
      <c r="DZ66" s="649"/>
      <c r="EA66" s="649"/>
      <c r="EB66" s="380"/>
      <c r="EC66" s="651"/>
      <c r="ED66" s="651"/>
      <c r="EE66" s="651"/>
      <c r="EF66" s="651"/>
      <c r="EG66" s="649"/>
      <c r="EH66" s="649"/>
      <c r="EI66" s="649"/>
      <c r="EJ66" s="649"/>
      <c r="EK66" s="649"/>
      <c r="EL66" s="649"/>
    </row>
    <row r="67" spans="1:142" ht="15">
      <c r="A67" s="643"/>
      <c r="B67" s="644"/>
      <c r="C67" s="678" t="s">
        <v>460</v>
      </c>
      <c r="D67" s="652"/>
      <c r="E67" s="2005" t="s">
        <v>93</v>
      </c>
      <c r="F67" s="2005" t="s">
        <v>454</v>
      </c>
      <c r="G67" s="646" t="s">
        <v>451</v>
      </c>
      <c r="H67" s="647" t="s">
        <v>427</v>
      </c>
      <c r="I67" s="648" t="str">
        <f t="shared" si="1"/>
        <v>E.G. FINANCE</v>
      </c>
      <c r="J67" s="647" t="s">
        <v>323</v>
      </c>
      <c r="K67" s="2005" t="s">
        <v>324</v>
      </c>
      <c r="L67" s="2006"/>
      <c r="M67" s="2320"/>
      <c r="N67" s="2297"/>
      <c r="O67" s="2297"/>
      <c r="P67" s="2297"/>
      <c r="Q67" s="2297"/>
      <c r="R67" s="2297"/>
      <c r="S67" s="2297"/>
      <c r="T67" s="2297"/>
      <c r="U67" s="2297"/>
      <c r="V67" s="2297"/>
      <c r="W67" s="2321"/>
      <c r="X67" s="649"/>
      <c r="AM67" s="649"/>
      <c r="AN67" s="649"/>
      <c r="AO67" s="649"/>
      <c r="AP67" s="649"/>
      <c r="AQ67" s="649"/>
      <c r="AR67" s="380"/>
      <c r="AS67" s="651"/>
      <c r="AT67" s="651"/>
      <c r="AU67" s="651"/>
      <c r="AV67" s="651"/>
      <c r="AW67" s="649"/>
      <c r="AX67" s="649"/>
      <c r="AY67" s="649"/>
      <c r="AZ67" s="649"/>
      <c r="BA67" s="649"/>
      <c r="BB67" s="649"/>
      <c r="BC67" s="380"/>
      <c r="BD67" s="651"/>
      <c r="BE67" s="651"/>
      <c r="BF67" s="651"/>
      <c r="BG67" s="651"/>
      <c r="BH67" s="649"/>
      <c r="BI67" s="649"/>
      <c r="BJ67" s="649"/>
      <c r="BK67" s="649"/>
      <c r="BL67" s="649"/>
      <c r="BM67" s="649"/>
      <c r="BN67" s="380"/>
      <c r="BO67" s="651"/>
      <c r="BP67" s="651"/>
      <c r="BQ67" s="651"/>
      <c r="BR67" s="651"/>
      <c r="BS67" s="649"/>
      <c r="BT67" s="649"/>
      <c r="BU67" s="649"/>
      <c r="BV67" s="649"/>
      <c r="BW67" s="649"/>
      <c r="BX67" s="649"/>
      <c r="BY67" s="380"/>
      <c r="BZ67" s="651"/>
      <c r="CA67" s="651"/>
      <c r="CB67" s="651"/>
      <c r="CC67" s="651"/>
      <c r="CD67" s="649"/>
      <c r="CE67" s="649"/>
      <c r="CF67" s="649"/>
      <c r="CG67" s="649"/>
      <c r="CH67" s="649"/>
      <c r="CI67" s="649"/>
      <c r="CJ67" s="380"/>
      <c r="CK67" s="651"/>
      <c r="CL67" s="651"/>
      <c r="CM67" s="651"/>
      <c r="CN67" s="651"/>
      <c r="CO67" s="649"/>
      <c r="CP67" s="649"/>
      <c r="CQ67" s="649"/>
      <c r="CR67" s="649"/>
      <c r="CS67" s="649"/>
      <c r="CT67" s="649"/>
      <c r="CU67" s="380"/>
      <c r="CV67" s="651"/>
      <c r="CW67" s="651"/>
      <c r="CX67" s="651"/>
      <c r="CY67" s="651"/>
      <c r="CZ67" s="649"/>
      <c r="DA67" s="649"/>
      <c r="DB67" s="649"/>
      <c r="DC67" s="649"/>
      <c r="DD67" s="649"/>
      <c r="DE67" s="649"/>
      <c r="DF67" s="380"/>
      <c r="DG67" s="651"/>
      <c r="DH67" s="651"/>
      <c r="DI67" s="651"/>
      <c r="DJ67" s="651"/>
      <c r="DK67" s="649"/>
      <c r="DL67" s="649"/>
      <c r="DM67" s="649"/>
      <c r="DN67" s="649"/>
      <c r="DO67" s="649"/>
      <c r="DP67" s="649"/>
      <c r="DQ67" s="380"/>
      <c r="DR67" s="651"/>
      <c r="DS67" s="651"/>
      <c r="DT67" s="651"/>
      <c r="DU67" s="651"/>
      <c r="DV67" s="649"/>
      <c r="DW67" s="649"/>
      <c r="DX67" s="649"/>
      <c r="DY67" s="649"/>
      <c r="DZ67" s="649"/>
      <c r="EA67" s="649"/>
      <c r="EB67" s="380"/>
      <c r="EC67" s="651"/>
      <c r="ED67" s="651"/>
      <c r="EE67" s="651"/>
      <c r="EF67" s="651"/>
      <c r="EG67" s="649"/>
      <c r="EH67" s="649"/>
      <c r="EI67" s="649"/>
      <c r="EJ67" s="649"/>
      <c r="EK67" s="649"/>
      <c r="EL67" s="649"/>
    </row>
    <row r="68" spans="1:142" ht="15">
      <c r="A68" s="643"/>
      <c r="B68" s="644"/>
      <c r="C68" s="678" t="s">
        <v>461</v>
      </c>
      <c r="D68" s="652"/>
      <c r="E68" s="2005" t="s">
        <v>93</v>
      </c>
      <c r="F68" s="2005" t="s">
        <v>454</v>
      </c>
      <c r="G68" s="646" t="s">
        <v>451</v>
      </c>
      <c r="H68" s="647" t="s">
        <v>427</v>
      </c>
      <c r="I68" s="648" t="str">
        <f t="shared" si="1"/>
        <v>E.G. IT SUPPORT</v>
      </c>
      <c r="J68" s="647" t="s">
        <v>323</v>
      </c>
      <c r="K68" s="2005" t="s">
        <v>324</v>
      </c>
      <c r="L68" s="2006"/>
      <c r="M68" s="2320"/>
      <c r="N68" s="2297"/>
      <c r="O68" s="2297"/>
      <c r="P68" s="2297"/>
      <c r="Q68" s="2297"/>
      <c r="R68" s="2297"/>
      <c r="S68" s="2297"/>
      <c r="T68" s="2297"/>
      <c r="U68" s="2297"/>
      <c r="V68" s="2297"/>
      <c r="W68" s="2321"/>
      <c r="X68" s="649"/>
      <c r="AM68" s="649"/>
      <c r="AN68" s="649"/>
      <c r="AO68" s="649"/>
      <c r="AP68" s="649"/>
      <c r="AQ68" s="649"/>
      <c r="AR68" s="380"/>
      <c r="AS68" s="651"/>
      <c r="AT68" s="651"/>
      <c r="AU68" s="651"/>
      <c r="AV68" s="651"/>
      <c r="AW68" s="649"/>
      <c r="AX68" s="649"/>
      <c r="AY68" s="649"/>
      <c r="AZ68" s="649"/>
      <c r="BA68" s="649"/>
      <c r="BB68" s="649"/>
      <c r="BC68" s="380"/>
      <c r="BD68" s="651"/>
      <c r="BE68" s="651"/>
      <c r="BF68" s="651"/>
      <c r="BG68" s="651"/>
      <c r="BH68" s="649"/>
      <c r="BI68" s="649"/>
      <c r="BJ68" s="649"/>
      <c r="BK68" s="649"/>
      <c r="BL68" s="649"/>
      <c r="BM68" s="649"/>
      <c r="BN68" s="380"/>
      <c r="BO68" s="651"/>
      <c r="BP68" s="651"/>
      <c r="BQ68" s="651"/>
      <c r="BR68" s="651"/>
      <c r="BS68" s="649"/>
      <c r="BT68" s="649"/>
      <c r="BU68" s="649"/>
      <c r="BV68" s="649"/>
      <c r="BW68" s="649"/>
      <c r="BX68" s="649"/>
      <c r="BY68" s="380"/>
      <c r="BZ68" s="651"/>
      <c r="CA68" s="651"/>
      <c r="CB68" s="651"/>
      <c r="CC68" s="651"/>
      <c r="CD68" s="649"/>
      <c r="CE68" s="649"/>
      <c r="CF68" s="649"/>
      <c r="CG68" s="649"/>
      <c r="CH68" s="649"/>
      <c r="CI68" s="649"/>
      <c r="CJ68" s="380"/>
      <c r="CK68" s="651"/>
      <c r="CL68" s="651"/>
      <c r="CM68" s="651"/>
      <c r="CN68" s="651"/>
      <c r="CO68" s="649"/>
      <c r="CP68" s="649"/>
      <c r="CQ68" s="649"/>
      <c r="CR68" s="649"/>
      <c r="CS68" s="649"/>
      <c r="CT68" s="649"/>
      <c r="CU68" s="380"/>
      <c r="CV68" s="651"/>
      <c r="CW68" s="651"/>
      <c r="CX68" s="651"/>
      <c r="CY68" s="651"/>
      <c r="CZ68" s="649"/>
      <c r="DA68" s="649"/>
      <c r="DB68" s="649"/>
      <c r="DC68" s="649"/>
      <c r="DD68" s="649"/>
      <c r="DE68" s="649"/>
      <c r="DF68" s="380"/>
      <c r="DG68" s="651"/>
      <c r="DH68" s="651"/>
      <c r="DI68" s="651"/>
      <c r="DJ68" s="651"/>
      <c r="DK68" s="649"/>
      <c r="DL68" s="649"/>
      <c r="DM68" s="649"/>
      <c r="DN68" s="649"/>
      <c r="DO68" s="649"/>
      <c r="DP68" s="649"/>
      <c r="DQ68" s="380"/>
      <c r="DR68" s="651"/>
      <c r="DS68" s="651"/>
      <c r="DT68" s="651"/>
      <c r="DU68" s="651"/>
      <c r="DV68" s="649"/>
      <c r="DW68" s="649"/>
      <c r="DX68" s="649"/>
      <c r="DY68" s="649"/>
      <c r="DZ68" s="649"/>
      <c r="EA68" s="649"/>
      <c r="EB68" s="380"/>
      <c r="EC68" s="651"/>
      <c r="ED68" s="651"/>
      <c r="EE68" s="651"/>
      <c r="EF68" s="651"/>
      <c r="EG68" s="649"/>
      <c r="EH68" s="649"/>
      <c r="EI68" s="649"/>
      <c r="EJ68" s="649"/>
      <c r="EK68" s="649"/>
      <c r="EL68" s="649"/>
    </row>
    <row r="69" spans="1:142" ht="15.75" thickBot="1">
      <c r="A69" s="653"/>
      <c r="B69" s="653"/>
      <c r="C69" s="679" t="s">
        <v>225</v>
      </c>
      <c r="D69" s="652"/>
      <c r="E69" s="2005" t="s">
        <v>93</v>
      </c>
      <c r="F69" s="2005" t="s">
        <v>454</v>
      </c>
      <c r="G69" s="646" t="s">
        <v>451</v>
      </c>
      <c r="H69" s="647" t="s">
        <v>427</v>
      </c>
      <c r="I69" s="648" t="str">
        <f t="shared" si="1"/>
        <v>PLEASE ADD A ROW IF NECESSARY AND NOMINATE THE CATEGORY</v>
      </c>
      <c r="J69" s="647" t="s">
        <v>323</v>
      </c>
      <c r="K69" s="2005" t="s">
        <v>324</v>
      </c>
      <c r="L69" s="2006"/>
      <c r="M69" s="1880"/>
      <c r="N69" s="1881"/>
      <c r="O69" s="1881"/>
      <c r="P69" s="1881"/>
      <c r="Q69" s="1881"/>
      <c r="R69" s="1881"/>
      <c r="S69" s="1881"/>
      <c r="T69" s="1881"/>
      <c r="U69" s="1881"/>
      <c r="V69" s="1881"/>
      <c r="W69" s="1882"/>
      <c r="X69" s="649"/>
      <c r="AM69" s="649"/>
      <c r="AN69" s="649"/>
      <c r="AO69" s="649"/>
      <c r="AP69" s="649"/>
      <c r="AQ69" s="649"/>
      <c r="AR69" s="380"/>
      <c r="AS69" s="651"/>
      <c r="AT69" s="651"/>
      <c r="AU69" s="651"/>
      <c r="AV69" s="651"/>
      <c r="AW69" s="649"/>
      <c r="AX69" s="649"/>
      <c r="AY69" s="649"/>
      <c r="AZ69" s="649"/>
      <c r="BA69" s="649"/>
      <c r="BB69" s="649"/>
      <c r="BC69" s="380"/>
      <c r="BD69" s="651"/>
      <c r="BE69" s="651"/>
      <c r="BF69" s="651"/>
      <c r="BG69" s="651"/>
      <c r="BH69" s="649"/>
      <c r="BI69" s="649"/>
      <c r="BJ69" s="649"/>
      <c r="BK69" s="649"/>
      <c r="BL69" s="649"/>
      <c r="BM69" s="649"/>
      <c r="BN69" s="380"/>
      <c r="BO69" s="651"/>
      <c r="BP69" s="651"/>
      <c r="BQ69" s="651"/>
      <c r="BR69" s="651"/>
      <c r="BS69" s="649"/>
      <c r="BT69" s="649"/>
      <c r="BU69" s="649"/>
      <c r="BV69" s="649"/>
      <c r="BW69" s="649"/>
      <c r="BX69" s="649"/>
      <c r="BY69" s="380"/>
      <c r="BZ69" s="651"/>
      <c r="CA69" s="651"/>
      <c r="CB69" s="651"/>
      <c r="CC69" s="651"/>
      <c r="CD69" s="649"/>
      <c r="CE69" s="649"/>
      <c r="CF69" s="649"/>
      <c r="CG69" s="649"/>
      <c r="CH69" s="649"/>
      <c r="CI69" s="649"/>
      <c r="CJ69" s="380"/>
      <c r="CK69" s="651"/>
      <c r="CL69" s="651"/>
      <c r="CM69" s="651"/>
      <c r="CN69" s="651"/>
      <c r="CO69" s="649"/>
      <c r="CP69" s="649"/>
      <c r="CQ69" s="649"/>
      <c r="CR69" s="649"/>
      <c r="CS69" s="649"/>
      <c r="CT69" s="649"/>
      <c r="CU69" s="380"/>
      <c r="CV69" s="651"/>
      <c r="CW69" s="651"/>
      <c r="CX69" s="651"/>
      <c r="CY69" s="651"/>
      <c r="CZ69" s="649"/>
      <c r="DA69" s="649"/>
      <c r="DB69" s="649"/>
      <c r="DC69" s="649"/>
      <c r="DD69" s="649"/>
      <c r="DE69" s="649"/>
      <c r="DF69" s="380"/>
      <c r="DG69" s="651"/>
      <c r="DH69" s="651"/>
      <c r="DI69" s="651"/>
      <c r="DJ69" s="651"/>
      <c r="DK69" s="649"/>
      <c r="DL69" s="649"/>
      <c r="DM69" s="649"/>
      <c r="DN69" s="649"/>
      <c r="DO69" s="649"/>
      <c r="DP69" s="649"/>
      <c r="DQ69" s="380"/>
      <c r="DR69" s="651"/>
      <c r="DS69" s="651"/>
      <c r="DT69" s="651"/>
      <c r="DU69" s="651"/>
      <c r="DV69" s="649"/>
      <c r="DW69" s="649"/>
      <c r="DX69" s="649"/>
      <c r="DY69" s="649"/>
      <c r="DZ69" s="649"/>
      <c r="EA69" s="649"/>
      <c r="EB69" s="380"/>
      <c r="EC69" s="651"/>
      <c r="ED69" s="651"/>
      <c r="EE69" s="651"/>
      <c r="EF69" s="651"/>
      <c r="EG69" s="649"/>
      <c r="EH69" s="649"/>
      <c r="EI69" s="649"/>
      <c r="EJ69" s="649"/>
      <c r="EK69" s="649"/>
      <c r="EL69" s="649"/>
    </row>
    <row r="70" spans="1:142" ht="15.75" thickBot="1">
      <c r="A70" s="680" t="s">
        <v>454</v>
      </c>
      <c r="B70" s="655" t="s">
        <v>447</v>
      </c>
      <c r="C70" s="681" t="s">
        <v>448</v>
      </c>
      <c r="D70" s="652"/>
      <c r="E70" s="2005" t="s">
        <v>93</v>
      </c>
      <c r="F70" s="2005" t="s">
        <v>454</v>
      </c>
      <c r="G70" s="646" t="s">
        <v>451</v>
      </c>
      <c r="H70" s="647" t="s">
        <v>427</v>
      </c>
      <c r="I70" s="648" t="str">
        <f t="shared" si="1"/>
        <v>TOTAL COST ($000'S)</v>
      </c>
      <c r="J70" s="647" t="s">
        <v>323</v>
      </c>
      <c r="K70" s="2005" t="s">
        <v>324</v>
      </c>
      <c r="L70" s="2006"/>
      <c r="M70" s="2325">
        <v>554.69333999999992</v>
      </c>
      <c r="N70" s="2325">
        <v>4.8690800000000003</v>
      </c>
      <c r="O70" s="2325">
        <v>2.8654000000000002</v>
      </c>
      <c r="P70" s="2325">
        <v>45.387439999999991</v>
      </c>
      <c r="Q70" s="2325">
        <v>67.957860000000011</v>
      </c>
      <c r="R70" s="2326">
        <v>201.51298698953028</v>
      </c>
      <c r="S70" s="2326">
        <v>175.51423855842899</v>
      </c>
      <c r="T70" s="2326">
        <v>247.27262682193341</v>
      </c>
      <c r="U70" s="2326">
        <v>241.98162223216207</v>
      </c>
      <c r="V70" s="2326">
        <v>236.81955840520794</v>
      </c>
      <c r="W70" s="2326">
        <v>231.78355876605718</v>
      </c>
      <c r="X70" s="649"/>
      <c r="AM70" s="649"/>
      <c r="AN70" s="649"/>
      <c r="AO70" s="649"/>
      <c r="AP70" s="649"/>
      <c r="AQ70" s="649"/>
      <c r="AR70" s="380"/>
      <c r="AS70" s="651"/>
      <c r="AT70" s="651"/>
      <c r="AU70" s="651"/>
      <c r="AV70" s="651"/>
      <c r="AW70" s="649"/>
      <c r="AX70" s="649"/>
      <c r="AY70" s="649"/>
      <c r="AZ70" s="649"/>
      <c r="BA70" s="649"/>
      <c r="BB70" s="649"/>
      <c r="BC70" s="380"/>
      <c r="BD70" s="651"/>
      <c r="BE70" s="651"/>
      <c r="BF70" s="651"/>
      <c r="BG70" s="651"/>
      <c r="BH70" s="649"/>
      <c r="BI70" s="649"/>
      <c r="BJ70" s="649"/>
      <c r="BK70" s="649"/>
      <c r="BL70" s="649"/>
      <c r="BM70" s="649"/>
      <c r="BN70" s="380"/>
      <c r="BO70" s="651"/>
      <c r="BP70" s="651"/>
      <c r="BQ70" s="651"/>
      <c r="BR70" s="651"/>
      <c r="BS70" s="649"/>
      <c r="BT70" s="649"/>
      <c r="BU70" s="649"/>
      <c r="BV70" s="649"/>
      <c r="BW70" s="649"/>
      <c r="BX70" s="649"/>
      <c r="BY70" s="380"/>
      <c r="BZ70" s="651"/>
      <c r="CA70" s="651"/>
      <c r="CB70" s="651"/>
      <c r="CC70" s="651"/>
      <c r="CD70" s="649"/>
      <c r="CE70" s="649"/>
      <c r="CF70" s="649"/>
      <c r="CG70" s="649"/>
      <c r="CH70" s="649"/>
      <c r="CI70" s="649"/>
      <c r="CJ70" s="380"/>
      <c r="CK70" s="651"/>
      <c r="CL70" s="651"/>
      <c r="CM70" s="651"/>
      <c r="CN70" s="651"/>
      <c r="CO70" s="649"/>
      <c r="CP70" s="649"/>
      <c r="CQ70" s="649"/>
      <c r="CR70" s="649"/>
      <c r="CS70" s="649"/>
      <c r="CT70" s="649"/>
      <c r="CU70" s="380"/>
      <c r="CV70" s="651"/>
      <c r="CW70" s="651"/>
      <c r="CX70" s="651"/>
      <c r="CY70" s="651"/>
      <c r="CZ70" s="649"/>
      <c r="DA70" s="649"/>
      <c r="DB70" s="649"/>
      <c r="DC70" s="649"/>
      <c r="DD70" s="649"/>
      <c r="DE70" s="649"/>
      <c r="DF70" s="380"/>
      <c r="DG70" s="651"/>
      <c r="DH70" s="651"/>
      <c r="DI70" s="651"/>
      <c r="DJ70" s="651"/>
      <c r="DK70" s="649"/>
      <c r="DL70" s="649"/>
      <c r="DM70" s="649"/>
      <c r="DN70" s="649"/>
      <c r="DO70" s="649"/>
      <c r="DP70" s="649"/>
      <c r="DQ70" s="380"/>
      <c r="DR70" s="651"/>
      <c r="DS70" s="651"/>
      <c r="DT70" s="651"/>
      <c r="DU70" s="651"/>
      <c r="DV70" s="649"/>
      <c r="DW70" s="649"/>
      <c r="DX70" s="649"/>
      <c r="DY70" s="649"/>
      <c r="DZ70" s="649"/>
      <c r="EA70" s="649"/>
      <c r="EB70" s="380"/>
      <c r="EC70" s="651"/>
      <c r="ED70" s="651"/>
      <c r="EE70" s="651"/>
      <c r="EF70" s="651"/>
      <c r="EG70" s="649"/>
      <c r="EH70" s="649"/>
      <c r="EI70" s="649"/>
      <c r="EJ70" s="649"/>
      <c r="EK70" s="649"/>
      <c r="EL70" s="649"/>
    </row>
    <row r="71" spans="1:142" ht="15.75" thickBot="1">
      <c r="A71" s="656" t="s">
        <v>454</v>
      </c>
      <c r="B71" s="656" t="s">
        <v>449</v>
      </c>
      <c r="C71" s="681" t="s">
        <v>448</v>
      </c>
      <c r="D71" s="652"/>
      <c r="E71" s="2005" t="s">
        <v>93</v>
      </c>
      <c r="F71" s="2005" t="s">
        <v>454</v>
      </c>
      <c r="G71" s="646" t="s">
        <v>451</v>
      </c>
      <c r="H71" s="647" t="s">
        <v>427</v>
      </c>
      <c r="I71" s="648" t="str">
        <f t="shared" si="1"/>
        <v>TOTAL COST ($000'S)</v>
      </c>
      <c r="J71" s="647" t="s">
        <v>323</v>
      </c>
      <c r="K71" s="2005" t="s">
        <v>324</v>
      </c>
      <c r="L71" s="2006"/>
      <c r="M71" s="2327">
        <v>370.59728000000007</v>
      </c>
      <c r="N71" s="2327">
        <v>662.16244000000006</v>
      </c>
      <c r="O71" s="2327">
        <v>698.42009000000007</v>
      </c>
      <c r="P71" s="2327">
        <v>1443.50801</v>
      </c>
      <c r="Q71" s="2327">
        <v>1917.1223100000002</v>
      </c>
      <c r="R71" s="2328">
        <v>1424.1824421949646</v>
      </c>
      <c r="S71" s="2328">
        <v>1479.4217936291291</v>
      </c>
      <c r="T71" s="2328">
        <v>1528.4855134378172</v>
      </c>
      <c r="U71" s="2328">
        <v>1739.7772706408321</v>
      </c>
      <c r="V71" s="2328">
        <v>1908.6165055804393</v>
      </c>
      <c r="W71" s="2328">
        <v>1631.1414665067239</v>
      </c>
      <c r="X71" s="649"/>
      <c r="AM71" s="649"/>
      <c r="AN71" s="649"/>
      <c r="AO71" s="649"/>
      <c r="AP71" s="649"/>
      <c r="AQ71" s="649"/>
      <c r="AR71" s="380"/>
      <c r="AS71" s="651"/>
      <c r="AT71" s="651"/>
      <c r="AU71" s="651"/>
      <c r="AV71" s="651"/>
      <c r="AW71" s="649"/>
      <c r="AX71" s="649"/>
      <c r="AY71" s="649"/>
      <c r="AZ71" s="649"/>
      <c r="BA71" s="649"/>
      <c r="BB71" s="649"/>
      <c r="BC71" s="380"/>
      <c r="BD71" s="651"/>
      <c r="BE71" s="651"/>
      <c r="BF71" s="651"/>
      <c r="BG71" s="651"/>
      <c r="BH71" s="649"/>
      <c r="BI71" s="649"/>
      <c r="BJ71" s="649"/>
      <c r="BK71" s="649"/>
      <c r="BL71" s="649"/>
      <c r="BM71" s="649"/>
      <c r="BN71" s="380"/>
      <c r="BO71" s="651"/>
      <c r="BP71" s="651"/>
      <c r="BQ71" s="651"/>
      <c r="BR71" s="651"/>
      <c r="BS71" s="649"/>
      <c r="BT71" s="649"/>
      <c r="BU71" s="649"/>
      <c r="BV71" s="649"/>
      <c r="BW71" s="649"/>
      <c r="BX71" s="649"/>
      <c r="BY71" s="380"/>
      <c r="BZ71" s="651"/>
      <c r="CA71" s="651"/>
      <c r="CB71" s="651"/>
      <c r="CC71" s="651"/>
      <c r="CD71" s="649"/>
      <c r="CE71" s="649"/>
      <c r="CF71" s="649"/>
      <c r="CG71" s="649"/>
      <c r="CH71" s="649"/>
      <c r="CI71" s="649"/>
      <c r="CJ71" s="380"/>
      <c r="CK71" s="651"/>
      <c r="CL71" s="651"/>
      <c r="CM71" s="651"/>
      <c r="CN71" s="651"/>
      <c r="CO71" s="649"/>
      <c r="CP71" s="649"/>
      <c r="CQ71" s="649"/>
      <c r="CR71" s="649"/>
      <c r="CS71" s="649"/>
      <c r="CT71" s="649"/>
      <c r="CU71" s="380"/>
      <c r="CV71" s="651"/>
      <c r="CW71" s="651"/>
      <c r="CX71" s="651"/>
      <c r="CY71" s="651"/>
      <c r="CZ71" s="649"/>
      <c r="DA71" s="649"/>
      <c r="DB71" s="649"/>
      <c r="DC71" s="649"/>
      <c r="DD71" s="649"/>
      <c r="DE71" s="649"/>
      <c r="DF71" s="380"/>
      <c r="DG71" s="651"/>
      <c r="DH71" s="651"/>
      <c r="DI71" s="651"/>
      <c r="DJ71" s="651"/>
      <c r="DK71" s="649"/>
      <c r="DL71" s="649"/>
      <c r="DM71" s="649"/>
      <c r="DN71" s="649"/>
      <c r="DO71" s="649"/>
      <c r="DP71" s="649"/>
      <c r="DQ71" s="380"/>
      <c r="DR71" s="651"/>
      <c r="DS71" s="651"/>
      <c r="DT71" s="651"/>
      <c r="DU71" s="651"/>
      <c r="DV71" s="649"/>
      <c r="DW71" s="649"/>
      <c r="DX71" s="649"/>
      <c r="DY71" s="649"/>
      <c r="DZ71" s="649"/>
      <c r="EA71" s="649"/>
      <c r="EB71" s="380"/>
      <c r="EC71" s="651"/>
      <c r="ED71" s="651"/>
      <c r="EE71" s="651"/>
      <c r="EF71" s="651"/>
      <c r="EG71" s="649"/>
      <c r="EH71" s="649"/>
      <c r="EI71" s="649"/>
      <c r="EJ71" s="649"/>
      <c r="EK71" s="649"/>
      <c r="EL71" s="649"/>
    </row>
    <row r="72" spans="1:142">
      <c r="X72" s="649"/>
      <c r="AM72" s="649"/>
      <c r="AN72" s="649"/>
      <c r="AO72" s="649"/>
      <c r="AP72" s="649"/>
      <c r="AQ72" s="649"/>
      <c r="AR72" s="380"/>
      <c r="AS72" s="651"/>
      <c r="AT72" s="651"/>
      <c r="AU72" s="651"/>
      <c r="AV72" s="651"/>
      <c r="AW72" s="649"/>
      <c r="AX72" s="649"/>
      <c r="AY72" s="649"/>
      <c r="AZ72" s="649"/>
      <c r="BA72" s="649"/>
      <c r="BB72" s="649"/>
      <c r="BC72" s="380"/>
      <c r="BD72" s="651"/>
      <c r="BE72" s="651"/>
      <c r="BF72" s="651"/>
      <c r="BG72" s="651"/>
      <c r="BH72" s="649"/>
      <c r="BI72" s="649"/>
      <c r="BJ72" s="649"/>
      <c r="BK72" s="649"/>
      <c r="BL72" s="649"/>
      <c r="BM72" s="649"/>
      <c r="BN72" s="380"/>
      <c r="BO72" s="651"/>
      <c r="BP72" s="651"/>
      <c r="BQ72" s="651"/>
      <c r="BR72" s="651"/>
      <c r="BS72" s="649"/>
      <c r="BT72" s="649"/>
      <c r="BU72" s="649"/>
      <c r="BV72" s="649"/>
      <c r="BW72" s="649"/>
      <c r="BX72" s="649"/>
      <c r="BY72" s="380"/>
      <c r="BZ72" s="651"/>
      <c r="CA72" s="651"/>
      <c r="CB72" s="651"/>
      <c r="CC72" s="651"/>
      <c r="CD72" s="649"/>
      <c r="CE72" s="649"/>
      <c r="CF72" s="649"/>
      <c r="CG72" s="649"/>
      <c r="CH72" s="649"/>
      <c r="CI72" s="649"/>
      <c r="CJ72" s="380"/>
      <c r="CK72" s="651"/>
      <c r="CL72" s="651"/>
      <c r="CM72" s="651"/>
      <c r="CN72" s="651"/>
      <c r="CO72" s="649"/>
      <c r="CP72" s="649"/>
      <c r="CQ72" s="649"/>
      <c r="CR72" s="649"/>
      <c r="CS72" s="649"/>
      <c r="CT72" s="649"/>
      <c r="CU72" s="380"/>
      <c r="CV72" s="651"/>
      <c r="CW72" s="651"/>
      <c r="CX72" s="651"/>
      <c r="CY72" s="651"/>
      <c r="CZ72" s="649"/>
      <c r="DA72" s="649"/>
      <c r="DB72" s="649"/>
      <c r="DC72" s="649"/>
      <c r="DD72" s="649"/>
      <c r="DE72" s="649"/>
      <c r="DF72" s="380"/>
      <c r="DG72" s="651"/>
      <c r="DH72" s="651"/>
      <c r="DI72" s="651"/>
      <c r="DJ72" s="651"/>
      <c r="DK72" s="649"/>
      <c r="DL72" s="649"/>
      <c r="DM72" s="649"/>
      <c r="DN72" s="649"/>
      <c r="DO72" s="649"/>
      <c r="DP72" s="649"/>
      <c r="DQ72" s="380"/>
      <c r="DR72" s="651"/>
      <c r="DS72" s="651"/>
      <c r="DT72" s="651"/>
      <c r="DU72" s="651"/>
      <c r="DV72" s="649"/>
      <c r="DW72" s="649"/>
      <c r="DX72" s="649"/>
      <c r="DY72" s="649"/>
      <c r="DZ72" s="649"/>
      <c r="EA72" s="649"/>
      <c r="EB72" s="380"/>
      <c r="EC72" s="651"/>
      <c r="ED72" s="651"/>
      <c r="EE72" s="651"/>
      <c r="EF72" s="651"/>
      <c r="EG72" s="649"/>
      <c r="EH72" s="649"/>
      <c r="EI72" s="649"/>
      <c r="EJ72" s="649"/>
      <c r="EK72" s="649"/>
      <c r="EL72" s="649"/>
    </row>
    <row r="73" spans="1:142">
      <c r="X73" s="649"/>
      <c r="AM73" s="649"/>
      <c r="AN73" s="649"/>
      <c r="AO73" s="649"/>
      <c r="AP73" s="649"/>
      <c r="AQ73" s="649"/>
      <c r="AR73" s="380"/>
      <c r="AS73" s="651"/>
      <c r="AT73" s="651"/>
      <c r="AU73" s="651"/>
      <c r="AV73" s="651"/>
      <c r="AW73" s="649"/>
      <c r="AX73" s="649"/>
      <c r="AY73" s="649"/>
      <c r="AZ73" s="649"/>
      <c r="BA73" s="649"/>
      <c r="BB73" s="649"/>
      <c r="BC73" s="380"/>
      <c r="BD73" s="651"/>
      <c r="BE73" s="651"/>
      <c r="BF73" s="651"/>
      <c r="BG73" s="651"/>
      <c r="BH73" s="649"/>
      <c r="BI73" s="649"/>
      <c r="BJ73" s="649"/>
      <c r="BK73" s="649"/>
      <c r="BL73" s="649"/>
      <c r="BM73" s="649"/>
      <c r="BN73" s="380"/>
      <c r="BO73" s="651"/>
      <c r="BP73" s="651"/>
      <c r="BQ73" s="651"/>
      <c r="BR73" s="651"/>
      <c r="BS73" s="649"/>
      <c r="BT73" s="649"/>
      <c r="BU73" s="649"/>
      <c r="BV73" s="649"/>
      <c r="BW73" s="649"/>
      <c r="BX73" s="649"/>
      <c r="BY73" s="380"/>
      <c r="BZ73" s="651"/>
      <c r="CA73" s="651"/>
      <c r="CB73" s="651"/>
      <c r="CC73" s="651"/>
      <c r="CD73" s="649"/>
      <c r="CE73" s="649"/>
      <c r="CF73" s="649"/>
      <c r="CG73" s="649"/>
      <c r="CH73" s="649"/>
      <c r="CI73" s="649"/>
      <c r="CJ73" s="380"/>
      <c r="CK73" s="651"/>
      <c r="CL73" s="651"/>
      <c r="CM73" s="651"/>
      <c r="CN73" s="651"/>
      <c r="CO73" s="649"/>
      <c r="CP73" s="649"/>
      <c r="CQ73" s="649"/>
      <c r="CR73" s="649"/>
      <c r="CS73" s="649"/>
      <c r="CT73" s="649"/>
      <c r="CU73" s="380"/>
      <c r="CV73" s="651"/>
      <c r="CW73" s="651"/>
      <c r="CX73" s="651"/>
      <c r="CY73" s="651"/>
      <c r="CZ73" s="649"/>
      <c r="DA73" s="649"/>
      <c r="DB73" s="649"/>
      <c r="DC73" s="649"/>
      <c r="DD73" s="649"/>
      <c r="DE73" s="649"/>
      <c r="DF73" s="380"/>
      <c r="DG73" s="651"/>
      <c r="DH73" s="651"/>
      <c r="DI73" s="651"/>
      <c r="DJ73" s="651"/>
      <c r="DK73" s="649"/>
      <c r="DL73" s="649"/>
      <c r="DM73" s="649"/>
      <c r="DN73" s="649"/>
      <c r="DO73" s="649"/>
      <c r="DP73" s="649"/>
      <c r="DQ73" s="380"/>
      <c r="DR73" s="651"/>
      <c r="DS73" s="651"/>
      <c r="DT73" s="651"/>
      <c r="DU73" s="651"/>
      <c r="DV73" s="649"/>
      <c r="DW73" s="649"/>
      <c r="DX73" s="649"/>
      <c r="DY73" s="649"/>
      <c r="DZ73" s="649"/>
      <c r="EA73" s="649"/>
      <c r="EB73" s="380"/>
      <c r="EC73" s="651"/>
      <c r="ED73" s="651"/>
      <c r="EE73" s="651"/>
      <c r="EF73" s="651"/>
      <c r="EG73" s="649"/>
      <c r="EH73" s="649"/>
      <c r="EI73" s="649"/>
      <c r="EJ73" s="649"/>
      <c r="EK73" s="649"/>
      <c r="EL73" s="649"/>
    </row>
    <row r="74" spans="1:142">
      <c r="X74" s="649"/>
      <c r="AM74" s="649"/>
      <c r="AN74" s="649"/>
      <c r="AO74" s="649"/>
      <c r="AP74" s="649"/>
      <c r="AQ74" s="649"/>
      <c r="AR74" s="380"/>
      <c r="AS74" s="651"/>
      <c r="AT74" s="651"/>
      <c r="AU74" s="651"/>
      <c r="AV74" s="651"/>
      <c r="AW74" s="649"/>
      <c r="AX74" s="649"/>
      <c r="AY74" s="649"/>
      <c r="AZ74" s="649"/>
      <c r="BA74" s="649"/>
      <c r="BB74" s="649"/>
      <c r="BC74" s="380"/>
      <c r="BD74" s="651"/>
      <c r="BE74" s="651"/>
      <c r="BF74" s="651"/>
      <c r="BG74" s="651"/>
      <c r="BH74" s="649"/>
      <c r="BI74" s="649"/>
      <c r="BJ74" s="649"/>
      <c r="BK74" s="649"/>
      <c r="BL74" s="649"/>
      <c r="BM74" s="649"/>
      <c r="BN74" s="380"/>
      <c r="BO74" s="651"/>
      <c r="BP74" s="651"/>
      <c r="BQ74" s="651"/>
      <c r="BR74" s="651"/>
      <c r="BS74" s="649"/>
      <c r="BT74" s="649"/>
      <c r="BU74" s="649"/>
      <c r="BV74" s="649"/>
      <c r="BW74" s="649"/>
      <c r="BX74" s="649"/>
      <c r="BY74" s="380"/>
      <c r="BZ74" s="651"/>
      <c r="CA74" s="651"/>
      <c r="CB74" s="651"/>
      <c r="CC74" s="651"/>
      <c r="CD74" s="649"/>
      <c r="CE74" s="649"/>
      <c r="CF74" s="649"/>
      <c r="CG74" s="649"/>
      <c r="CH74" s="649"/>
      <c r="CI74" s="649"/>
      <c r="CJ74" s="380"/>
      <c r="CK74" s="651"/>
      <c r="CL74" s="651"/>
      <c r="CM74" s="651"/>
      <c r="CN74" s="651"/>
      <c r="CO74" s="649"/>
      <c r="CP74" s="649"/>
      <c r="CQ74" s="649"/>
      <c r="CR74" s="649"/>
      <c r="CS74" s="649"/>
      <c r="CT74" s="649"/>
      <c r="CU74" s="380"/>
      <c r="CV74" s="651"/>
      <c r="CW74" s="651"/>
      <c r="CX74" s="651"/>
      <c r="CY74" s="651"/>
      <c r="CZ74" s="649"/>
      <c r="DA74" s="649"/>
      <c r="DB74" s="649"/>
      <c r="DC74" s="649"/>
      <c r="DD74" s="649"/>
      <c r="DE74" s="649"/>
      <c r="DF74" s="380"/>
      <c r="DG74" s="651"/>
      <c r="DH74" s="651"/>
      <c r="DI74" s="651"/>
      <c r="DJ74" s="651"/>
      <c r="DK74" s="649"/>
      <c r="DL74" s="649"/>
      <c r="DM74" s="649"/>
      <c r="DN74" s="649"/>
      <c r="DO74" s="649"/>
      <c r="DP74" s="649"/>
      <c r="DQ74" s="380"/>
      <c r="DR74" s="651"/>
      <c r="DS74" s="651"/>
      <c r="DT74" s="651"/>
      <c r="DU74" s="651"/>
      <c r="DV74" s="649"/>
      <c r="DW74" s="649"/>
      <c r="DX74" s="649"/>
      <c r="DY74" s="649"/>
      <c r="DZ74" s="649"/>
      <c r="EA74" s="649"/>
      <c r="EB74" s="380"/>
      <c r="EC74" s="651"/>
      <c r="ED74" s="651"/>
      <c r="EE74" s="651"/>
      <c r="EF74" s="651"/>
      <c r="EG74" s="649"/>
      <c r="EH74" s="649"/>
      <c r="EI74" s="649"/>
      <c r="EJ74" s="649"/>
      <c r="EK74" s="649"/>
      <c r="EL74" s="649"/>
    </row>
    <row r="75" spans="1:142">
      <c r="X75" s="649"/>
      <c r="AM75" s="649"/>
      <c r="AN75" s="649"/>
      <c r="AO75" s="649"/>
      <c r="AP75" s="649"/>
      <c r="AQ75" s="649"/>
      <c r="AR75" s="380"/>
      <c r="AS75" s="651"/>
      <c r="AT75" s="651"/>
      <c r="AU75" s="651"/>
      <c r="AV75" s="651"/>
      <c r="AW75" s="649"/>
      <c r="AX75" s="649"/>
      <c r="AY75" s="649"/>
      <c r="AZ75" s="649"/>
      <c r="BA75" s="649"/>
      <c r="BB75" s="649"/>
      <c r="BC75" s="380"/>
      <c r="BD75" s="651"/>
      <c r="BE75" s="651"/>
      <c r="BF75" s="651"/>
      <c r="BG75" s="651"/>
      <c r="BH75" s="649"/>
      <c r="BI75" s="649"/>
      <c r="BJ75" s="649"/>
      <c r="BK75" s="649"/>
      <c r="BL75" s="649"/>
      <c r="BM75" s="649"/>
      <c r="BN75" s="380"/>
      <c r="BO75" s="651"/>
      <c r="BP75" s="651"/>
      <c r="BQ75" s="651"/>
      <c r="BR75" s="651"/>
      <c r="BS75" s="649"/>
      <c r="BT75" s="649"/>
      <c r="BU75" s="649"/>
      <c r="BV75" s="649"/>
      <c r="BW75" s="649"/>
      <c r="BX75" s="649"/>
      <c r="BY75" s="380"/>
      <c r="BZ75" s="651"/>
      <c r="CA75" s="651"/>
      <c r="CB75" s="651"/>
      <c r="CC75" s="651"/>
      <c r="CD75" s="649"/>
      <c r="CE75" s="649"/>
      <c r="CF75" s="649"/>
      <c r="CG75" s="649"/>
      <c r="CH75" s="649"/>
      <c r="CI75" s="649"/>
      <c r="CJ75" s="380"/>
      <c r="CK75" s="651"/>
      <c r="CL75" s="651"/>
      <c r="CM75" s="651"/>
      <c r="CN75" s="651"/>
      <c r="CO75" s="649"/>
      <c r="CP75" s="649"/>
      <c r="CQ75" s="649"/>
      <c r="CR75" s="649"/>
      <c r="CS75" s="649"/>
      <c r="CT75" s="649"/>
      <c r="CU75" s="380"/>
      <c r="CV75" s="651"/>
      <c r="CW75" s="651"/>
      <c r="CX75" s="651"/>
      <c r="CY75" s="651"/>
      <c r="CZ75" s="649"/>
      <c r="DA75" s="649"/>
      <c r="DB75" s="649"/>
      <c r="DC75" s="649"/>
      <c r="DD75" s="649"/>
      <c r="DE75" s="649"/>
      <c r="DF75" s="380"/>
      <c r="DG75" s="651"/>
      <c r="DH75" s="651"/>
      <c r="DI75" s="651"/>
      <c r="DJ75" s="651"/>
      <c r="DK75" s="649"/>
      <c r="DL75" s="649"/>
      <c r="DM75" s="649"/>
      <c r="DN75" s="649"/>
      <c r="DO75" s="649"/>
      <c r="DP75" s="649"/>
      <c r="DQ75" s="380"/>
      <c r="DR75" s="651"/>
      <c r="DS75" s="651"/>
      <c r="DT75" s="651"/>
      <c r="DU75" s="651"/>
      <c r="DV75" s="649"/>
      <c r="DW75" s="649"/>
      <c r="DX75" s="649"/>
      <c r="DY75" s="649"/>
      <c r="DZ75" s="649"/>
      <c r="EA75" s="649"/>
      <c r="EB75" s="380"/>
      <c r="EC75" s="651"/>
      <c r="ED75" s="651"/>
      <c r="EE75" s="651"/>
      <c r="EF75" s="651"/>
      <c r="EG75" s="649"/>
      <c r="EH75" s="649"/>
      <c r="EI75" s="649"/>
      <c r="EJ75" s="649"/>
      <c r="EK75" s="649"/>
      <c r="EL75" s="649"/>
    </row>
    <row r="76" spans="1:142">
      <c r="X76" s="649"/>
      <c r="AM76" s="649"/>
      <c r="AN76" s="649"/>
      <c r="AO76" s="649"/>
      <c r="AP76" s="649"/>
      <c r="AQ76" s="649"/>
      <c r="AR76" s="380"/>
      <c r="AS76" s="651"/>
      <c r="AT76" s="651"/>
      <c r="AU76" s="651"/>
      <c r="AV76" s="651"/>
      <c r="AW76" s="649"/>
      <c r="AX76" s="649"/>
      <c r="AY76" s="649"/>
      <c r="AZ76" s="649"/>
      <c r="BA76" s="649"/>
      <c r="BB76" s="649"/>
      <c r="BC76" s="380"/>
      <c r="BD76" s="651"/>
      <c r="BE76" s="651"/>
      <c r="BF76" s="651"/>
      <c r="BG76" s="651"/>
      <c r="BH76" s="649"/>
      <c r="BI76" s="649"/>
      <c r="BJ76" s="649"/>
      <c r="BK76" s="649"/>
      <c r="BL76" s="649"/>
      <c r="BM76" s="649"/>
      <c r="BN76" s="380"/>
      <c r="BO76" s="651"/>
      <c r="BP76" s="651"/>
      <c r="BQ76" s="651"/>
      <c r="BR76" s="651"/>
      <c r="BS76" s="649"/>
      <c r="BT76" s="649"/>
      <c r="BU76" s="649"/>
      <c r="BV76" s="649"/>
      <c r="BW76" s="649"/>
      <c r="BX76" s="649"/>
      <c r="BY76" s="380"/>
      <c r="BZ76" s="651"/>
      <c r="CA76" s="651"/>
      <c r="CB76" s="651"/>
      <c r="CC76" s="651"/>
      <c r="CD76" s="649"/>
      <c r="CE76" s="649"/>
      <c r="CF76" s="649"/>
      <c r="CG76" s="649"/>
      <c r="CH76" s="649"/>
      <c r="CI76" s="649"/>
      <c r="CJ76" s="380"/>
      <c r="CK76" s="651"/>
      <c r="CL76" s="651"/>
      <c r="CM76" s="651"/>
      <c r="CN76" s="651"/>
      <c r="CO76" s="649"/>
      <c r="CP76" s="649"/>
      <c r="CQ76" s="649"/>
      <c r="CR76" s="649"/>
      <c r="CS76" s="649"/>
      <c r="CT76" s="649"/>
      <c r="CU76" s="380"/>
      <c r="CV76" s="651"/>
      <c r="CW76" s="651"/>
      <c r="CX76" s="651"/>
      <c r="CY76" s="651"/>
      <c r="CZ76" s="649"/>
      <c r="DA76" s="649"/>
      <c r="DB76" s="649"/>
      <c r="DC76" s="649"/>
      <c r="DD76" s="649"/>
      <c r="DE76" s="649"/>
      <c r="DF76" s="380"/>
      <c r="DG76" s="651"/>
      <c r="DH76" s="651"/>
      <c r="DI76" s="651"/>
      <c r="DJ76" s="651"/>
      <c r="DK76" s="649"/>
      <c r="DL76" s="649"/>
      <c r="DM76" s="649"/>
      <c r="DN76" s="649"/>
      <c r="DO76" s="649"/>
      <c r="DP76" s="649"/>
      <c r="DQ76" s="380"/>
      <c r="DR76" s="651"/>
      <c r="DS76" s="651"/>
      <c r="DT76" s="651"/>
      <c r="DU76" s="651"/>
      <c r="DV76" s="649"/>
      <c r="DW76" s="649"/>
      <c r="DX76" s="649"/>
      <c r="DY76" s="649"/>
      <c r="DZ76" s="649"/>
      <c r="EA76" s="649"/>
      <c r="EB76" s="380"/>
      <c r="EC76" s="651"/>
      <c r="ED76" s="651"/>
      <c r="EE76" s="651"/>
      <c r="EF76" s="651"/>
      <c r="EG76" s="649"/>
      <c r="EH76" s="649"/>
      <c r="EI76" s="649"/>
      <c r="EJ76" s="649"/>
      <c r="EK76" s="649"/>
      <c r="EL76" s="649"/>
    </row>
    <row r="77" spans="1:142">
      <c r="X77" s="649"/>
      <c r="AM77" s="649"/>
      <c r="AN77" s="649"/>
      <c r="AO77" s="649"/>
      <c r="AP77" s="649"/>
      <c r="AQ77" s="649"/>
      <c r="AR77" s="380"/>
      <c r="AS77" s="651"/>
      <c r="AT77" s="651"/>
      <c r="AU77" s="651"/>
      <c r="AV77" s="651"/>
      <c r="AW77" s="649"/>
      <c r="AX77" s="649"/>
      <c r="AY77" s="649"/>
      <c r="AZ77" s="649"/>
      <c r="BA77" s="649"/>
      <c r="BB77" s="649"/>
      <c r="BC77" s="380"/>
      <c r="BD77" s="651"/>
      <c r="BE77" s="651"/>
      <c r="BF77" s="651"/>
      <c r="BG77" s="651"/>
      <c r="BH77" s="649"/>
      <c r="BI77" s="649"/>
      <c r="BJ77" s="649"/>
      <c r="BK77" s="649"/>
      <c r="BL77" s="649"/>
      <c r="BM77" s="649"/>
      <c r="BN77" s="380"/>
      <c r="BO77" s="651"/>
      <c r="BP77" s="651"/>
      <c r="BQ77" s="651"/>
      <c r="BR77" s="651"/>
      <c r="BS77" s="649"/>
      <c r="BT77" s="649"/>
      <c r="BU77" s="649"/>
      <c r="BV77" s="649"/>
      <c r="BW77" s="649"/>
      <c r="BX77" s="649"/>
      <c r="BY77" s="380"/>
      <c r="BZ77" s="651"/>
      <c r="CA77" s="651"/>
      <c r="CB77" s="651"/>
      <c r="CC77" s="651"/>
      <c r="CD77" s="649"/>
      <c r="CE77" s="649"/>
      <c r="CF77" s="649"/>
      <c r="CG77" s="649"/>
      <c r="CH77" s="649"/>
      <c r="CI77" s="649"/>
      <c r="CJ77" s="380"/>
      <c r="CK77" s="651"/>
      <c r="CL77" s="651"/>
      <c r="CM77" s="651"/>
      <c r="CN77" s="651"/>
      <c r="CO77" s="649"/>
      <c r="CP77" s="649"/>
      <c r="CQ77" s="649"/>
      <c r="CR77" s="649"/>
      <c r="CS77" s="649"/>
      <c r="CT77" s="649"/>
      <c r="CU77" s="380"/>
      <c r="CV77" s="651"/>
      <c r="CW77" s="651"/>
      <c r="CX77" s="651"/>
      <c r="CY77" s="651"/>
      <c r="CZ77" s="649"/>
      <c r="DA77" s="649"/>
      <c r="DB77" s="649"/>
      <c r="DC77" s="649"/>
      <c r="DD77" s="649"/>
      <c r="DE77" s="649"/>
      <c r="DF77" s="380"/>
      <c r="DG77" s="651"/>
      <c r="DH77" s="651"/>
      <c r="DI77" s="651"/>
      <c r="DJ77" s="651"/>
      <c r="DK77" s="649"/>
      <c r="DL77" s="649"/>
      <c r="DM77" s="649"/>
      <c r="DN77" s="649"/>
      <c r="DO77" s="649"/>
      <c r="DP77" s="649"/>
      <c r="DQ77" s="380"/>
      <c r="DR77" s="651"/>
      <c r="DS77" s="651"/>
      <c r="DT77" s="651"/>
      <c r="DU77" s="651"/>
      <c r="DV77" s="649"/>
      <c r="DW77" s="649"/>
      <c r="DX77" s="649"/>
      <c r="DY77" s="649"/>
      <c r="DZ77" s="649"/>
      <c r="EA77" s="649"/>
      <c r="EB77" s="380"/>
      <c r="EC77" s="651"/>
      <c r="ED77" s="651"/>
      <c r="EE77" s="651"/>
      <c r="EF77" s="651"/>
      <c r="EG77" s="649"/>
      <c r="EH77" s="649"/>
      <c r="EI77" s="649"/>
      <c r="EJ77" s="649"/>
      <c r="EK77" s="649"/>
      <c r="EL77" s="649"/>
    </row>
    <row r="78" spans="1:142">
      <c r="X78" s="649"/>
      <c r="AM78" s="649"/>
      <c r="AN78" s="649"/>
      <c r="AO78" s="649"/>
      <c r="AP78" s="649"/>
      <c r="AQ78" s="649"/>
      <c r="AR78" s="380"/>
      <c r="AS78" s="651"/>
      <c r="AT78" s="651"/>
      <c r="AU78" s="651"/>
      <c r="AV78" s="651"/>
      <c r="AW78" s="649"/>
      <c r="AX78" s="649"/>
      <c r="AY78" s="649"/>
      <c r="AZ78" s="649"/>
      <c r="BA78" s="649"/>
      <c r="BB78" s="649"/>
      <c r="BC78" s="380"/>
      <c r="BD78" s="651"/>
      <c r="BE78" s="651"/>
      <c r="BF78" s="651"/>
      <c r="BG78" s="651"/>
      <c r="BH78" s="649"/>
      <c r="BI78" s="649"/>
      <c r="BJ78" s="649"/>
      <c r="BK78" s="649"/>
      <c r="BL78" s="649"/>
      <c r="BM78" s="649"/>
      <c r="BN78" s="380"/>
      <c r="BO78" s="651"/>
      <c r="BP78" s="651"/>
      <c r="BQ78" s="651"/>
      <c r="BR78" s="651"/>
      <c r="BS78" s="649"/>
      <c r="BT78" s="649"/>
      <c r="BU78" s="649"/>
      <c r="BV78" s="649"/>
      <c r="BW78" s="649"/>
      <c r="BX78" s="649"/>
      <c r="BY78" s="380"/>
      <c r="BZ78" s="651"/>
      <c r="CA78" s="651"/>
      <c r="CB78" s="651"/>
      <c r="CC78" s="651"/>
      <c r="CD78" s="649"/>
      <c r="CE78" s="649"/>
      <c r="CF78" s="649"/>
      <c r="CG78" s="649"/>
      <c r="CH78" s="649"/>
      <c r="CI78" s="649"/>
      <c r="CJ78" s="380"/>
      <c r="CK78" s="651"/>
      <c r="CL78" s="651"/>
      <c r="CM78" s="651"/>
      <c r="CN78" s="651"/>
      <c r="CO78" s="649"/>
      <c r="CP78" s="649"/>
      <c r="CQ78" s="649"/>
      <c r="CR78" s="649"/>
      <c r="CS78" s="649"/>
      <c r="CT78" s="649"/>
      <c r="CU78" s="380"/>
      <c r="CV78" s="651"/>
      <c r="CW78" s="651"/>
      <c r="CX78" s="651"/>
      <c r="CY78" s="651"/>
      <c r="CZ78" s="649"/>
      <c r="DA78" s="649"/>
      <c r="DB78" s="649"/>
      <c r="DC78" s="649"/>
      <c r="DD78" s="649"/>
      <c r="DE78" s="649"/>
      <c r="DF78" s="380"/>
      <c r="DG78" s="651"/>
      <c r="DH78" s="651"/>
      <c r="DI78" s="651"/>
      <c r="DJ78" s="651"/>
      <c r="DK78" s="649"/>
      <c r="DL78" s="649"/>
      <c r="DM78" s="649"/>
      <c r="DN78" s="649"/>
      <c r="DO78" s="649"/>
      <c r="DP78" s="649"/>
      <c r="DQ78" s="380"/>
      <c r="DR78" s="651"/>
      <c r="DS78" s="651"/>
      <c r="DT78" s="651"/>
      <c r="DU78" s="651"/>
      <c r="DV78" s="649"/>
      <c r="DW78" s="649"/>
      <c r="DX78" s="649"/>
      <c r="DY78" s="649"/>
      <c r="DZ78" s="649"/>
      <c r="EA78" s="649"/>
      <c r="EB78" s="380"/>
      <c r="EC78" s="651"/>
      <c r="ED78" s="651"/>
      <c r="EE78" s="651"/>
      <c r="EF78" s="651"/>
      <c r="EG78" s="649"/>
      <c r="EH78" s="649"/>
      <c r="EI78" s="649"/>
      <c r="EJ78" s="649"/>
      <c r="EK78" s="649"/>
      <c r="EL78" s="649"/>
    </row>
    <row r="79" spans="1:142">
      <c r="X79" s="649"/>
      <c r="AM79" s="649"/>
      <c r="AN79" s="649"/>
      <c r="AO79" s="649"/>
      <c r="AP79" s="649"/>
      <c r="AQ79" s="649"/>
      <c r="AR79" s="380"/>
      <c r="AS79" s="651"/>
      <c r="AT79" s="651"/>
      <c r="AU79" s="651"/>
      <c r="AV79" s="651"/>
      <c r="AW79" s="649"/>
      <c r="AX79" s="649"/>
      <c r="AY79" s="649"/>
      <c r="AZ79" s="649"/>
      <c r="BA79" s="649"/>
      <c r="BB79" s="649"/>
      <c r="BC79" s="380"/>
      <c r="BD79" s="651"/>
      <c r="BE79" s="651"/>
      <c r="BF79" s="651"/>
      <c r="BG79" s="651"/>
      <c r="BH79" s="649"/>
      <c r="BI79" s="649"/>
      <c r="BJ79" s="649"/>
      <c r="BK79" s="649"/>
      <c r="BL79" s="649"/>
      <c r="BM79" s="649"/>
      <c r="BN79" s="380"/>
      <c r="BO79" s="651"/>
      <c r="BP79" s="651"/>
      <c r="BQ79" s="651"/>
      <c r="BR79" s="651"/>
      <c r="BS79" s="649"/>
      <c r="BT79" s="649"/>
      <c r="BU79" s="649"/>
      <c r="BV79" s="649"/>
      <c r="BW79" s="649"/>
      <c r="BX79" s="649"/>
      <c r="BY79" s="380"/>
      <c r="BZ79" s="651"/>
      <c r="CA79" s="651"/>
      <c r="CB79" s="651"/>
      <c r="CC79" s="651"/>
      <c r="CD79" s="649"/>
      <c r="CE79" s="649"/>
      <c r="CF79" s="649"/>
      <c r="CG79" s="649"/>
      <c r="CH79" s="649"/>
      <c r="CI79" s="649"/>
      <c r="CJ79" s="380"/>
      <c r="CK79" s="651"/>
      <c r="CL79" s="651"/>
      <c r="CM79" s="651"/>
      <c r="CN79" s="651"/>
      <c r="CO79" s="649"/>
      <c r="CP79" s="649"/>
      <c r="CQ79" s="649"/>
      <c r="CR79" s="649"/>
      <c r="CS79" s="649"/>
      <c r="CT79" s="649"/>
      <c r="CU79" s="380"/>
      <c r="CV79" s="651"/>
      <c r="CW79" s="651"/>
      <c r="CX79" s="651"/>
      <c r="CY79" s="651"/>
      <c r="CZ79" s="649"/>
      <c r="DA79" s="649"/>
      <c r="DB79" s="649"/>
      <c r="DC79" s="649"/>
      <c r="DD79" s="649"/>
      <c r="DE79" s="649"/>
      <c r="DF79" s="380"/>
      <c r="DG79" s="651"/>
      <c r="DH79" s="651"/>
      <c r="DI79" s="651"/>
      <c r="DJ79" s="651"/>
      <c r="DK79" s="649"/>
      <c r="DL79" s="649"/>
      <c r="DM79" s="649"/>
      <c r="DN79" s="649"/>
      <c r="DO79" s="649"/>
      <c r="DP79" s="649"/>
      <c r="DQ79" s="380"/>
      <c r="DR79" s="651"/>
      <c r="DS79" s="651"/>
      <c r="DT79" s="651"/>
      <c r="DU79" s="651"/>
      <c r="DV79" s="649"/>
      <c r="DW79" s="649"/>
      <c r="DX79" s="649"/>
      <c r="DY79" s="649"/>
      <c r="DZ79" s="649"/>
      <c r="EA79" s="649"/>
      <c r="EB79" s="380"/>
      <c r="EC79" s="651"/>
      <c r="ED79" s="651"/>
      <c r="EE79" s="651"/>
      <c r="EF79" s="651"/>
      <c r="EG79" s="649"/>
      <c r="EH79" s="649"/>
      <c r="EI79" s="649"/>
      <c r="EJ79" s="649"/>
      <c r="EK79" s="649"/>
      <c r="EL79" s="649"/>
    </row>
    <row r="80" spans="1:142">
      <c r="X80" s="649"/>
      <c r="AM80" s="649"/>
      <c r="AN80" s="649"/>
      <c r="AO80" s="649"/>
      <c r="AP80" s="649"/>
      <c r="AQ80" s="649"/>
      <c r="AR80" s="380"/>
      <c r="AS80" s="651"/>
      <c r="AT80" s="651"/>
      <c r="AU80" s="651"/>
      <c r="AV80" s="651"/>
      <c r="AW80" s="649"/>
      <c r="AX80" s="649"/>
      <c r="AY80" s="649"/>
      <c r="AZ80" s="649"/>
      <c r="BA80" s="649"/>
      <c r="BB80" s="649"/>
      <c r="BC80" s="380"/>
      <c r="BD80" s="651"/>
      <c r="BE80" s="651"/>
      <c r="BF80" s="651"/>
      <c r="BG80" s="651"/>
      <c r="BH80" s="649"/>
      <c r="BI80" s="649"/>
      <c r="BJ80" s="649"/>
      <c r="BK80" s="649"/>
      <c r="BL80" s="649"/>
      <c r="BM80" s="649"/>
      <c r="BN80" s="380"/>
      <c r="BO80" s="651"/>
      <c r="BP80" s="651"/>
      <c r="BQ80" s="651"/>
      <c r="BR80" s="651"/>
      <c r="BS80" s="649"/>
      <c r="BT80" s="649"/>
      <c r="BU80" s="649"/>
      <c r="BV80" s="649"/>
      <c r="BW80" s="649"/>
      <c r="BX80" s="649"/>
      <c r="BY80" s="380"/>
      <c r="BZ80" s="651"/>
      <c r="CA80" s="651"/>
      <c r="CB80" s="651"/>
      <c r="CC80" s="651"/>
      <c r="CD80" s="649"/>
      <c r="CE80" s="649"/>
      <c r="CF80" s="649"/>
      <c r="CG80" s="649"/>
      <c r="CH80" s="649"/>
      <c r="CI80" s="649"/>
      <c r="CJ80" s="380"/>
      <c r="CK80" s="651"/>
      <c r="CL80" s="651"/>
      <c r="CM80" s="651"/>
      <c r="CN80" s="651"/>
      <c r="CO80" s="649"/>
      <c r="CP80" s="649"/>
      <c r="CQ80" s="649"/>
      <c r="CR80" s="649"/>
      <c r="CS80" s="649"/>
      <c r="CT80" s="649"/>
      <c r="CU80" s="380"/>
      <c r="CV80" s="651"/>
      <c r="CW80" s="651"/>
      <c r="CX80" s="651"/>
      <c r="CY80" s="651"/>
      <c r="CZ80" s="649"/>
      <c r="DA80" s="649"/>
      <c r="DB80" s="649"/>
      <c r="DC80" s="649"/>
      <c r="DD80" s="649"/>
      <c r="DE80" s="649"/>
      <c r="DF80" s="380"/>
      <c r="DG80" s="651"/>
      <c r="DH80" s="651"/>
      <c r="DI80" s="651"/>
      <c r="DJ80" s="651"/>
      <c r="DK80" s="649"/>
      <c r="DL80" s="649"/>
      <c r="DM80" s="649"/>
      <c r="DN80" s="649"/>
      <c r="DO80" s="649"/>
      <c r="DP80" s="649"/>
      <c r="DQ80" s="380"/>
      <c r="DR80" s="651"/>
      <c r="DS80" s="651"/>
      <c r="DT80" s="651"/>
      <c r="DU80" s="651"/>
      <c r="DV80" s="649"/>
      <c r="DW80" s="649"/>
      <c r="DX80" s="649"/>
      <c r="DY80" s="649"/>
      <c r="DZ80" s="649"/>
      <c r="EA80" s="649"/>
      <c r="EB80" s="380"/>
      <c r="EC80" s="651"/>
      <c r="ED80" s="651"/>
      <c r="EE80" s="651"/>
      <c r="EF80" s="651"/>
      <c r="EG80" s="649"/>
      <c r="EH80" s="649"/>
      <c r="EI80" s="649"/>
      <c r="EJ80" s="649"/>
      <c r="EK80" s="649"/>
      <c r="EL80" s="649"/>
    </row>
    <row r="81" spans="24:142">
      <c r="X81" s="649"/>
      <c r="AM81" s="649"/>
      <c r="AN81" s="649"/>
      <c r="AO81" s="649"/>
      <c r="AP81" s="649"/>
      <c r="AQ81" s="649"/>
      <c r="AR81" s="380"/>
      <c r="AS81" s="651"/>
      <c r="AT81" s="651"/>
      <c r="AU81" s="651"/>
      <c r="AV81" s="651"/>
      <c r="AW81" s="649"/>
      <c r="AX81" s="649"/>
      <c r="AY81" s="649"/>
      <c r="AZ81" s="649"/>
      <c r="BA81" s="649"/>
      <c r="BB81" s="649"/>
      <c r="BC81" s="380"/>
      <c r="BD81" s="651"/>
      <c r="BE81" s="651"/>
      <c r="BF81" s="651"/>
      <c r="BG81" s="651"/>
      <c r="BH81" s="649"/>
      <c r="BI81" s="649"/>
      <c r="BJ81" s="649"/>
      <c r="BK81" s="649"/>
      <c r="BL81" s="649"/>
      <c r="BM81" s="649"/>
      <c r="BN81" s="380"/>
      <c r="BO81" s="651"/>
      <c r="BP81" s="651"/>
      <c r="BQ81" s="651"/>
      <c r="BR81" s="651"/>
      <c r="BS81" s="649"/>
      <c r="BT81" s="649"/>
      <c r="BU81" s="649"/>
      <c r="BV81" s="649"/>
      <c r="BW81" s="649"/>
      <c r="BX81" s="649"/>
      <c r="BY81" s="380"/>
      <c r="BZ81" s="651"/>
      <c r="CA81" s="651"/>
      <c r="CB81" s="651"/>
      <c r="CC81" s="651"/>
      <c r="CD81" s="649"/>
      <c r="CE81" s="649"/>
      <c r="CF81" s="649"/>
      <c r="CG81" s="649"/>
      <c r="CH81" s="649"/>
      <c r="CI81" s="649"/>
      <c r="CJ81" s="380"/>
      <c r="CK81" s="651"/>
      <c r="CL81" s="651"/>
      <c r="CM81" s="651"/>
      <c r="CN81" s="651"/>
      <c r="CO81" s="649"/>
      <c r="CP81" s="649"/>
      <c r="CQ81" s="649"/>
      <c r="CR81" s="649"/>
      <c r="CS81" s="649"/>
      <c r="CT81" s="649"/>
      <c r="CU81" s="380"/>
      <c r="CV81" s="651"/>
      <c r="CW81" s="651"/>
      <c r="CX81" s="651"/>
      <c r="CY81" s="651"/>
      <c r="CZ81" s="649"/>
      <c r="DA81" s="649"/>
      <c r="DB81" s="649"/>
      <c r="DC81" s="649"/>
      <c r="DD81" s="649"/>
      <c r="DE81" s="649"/>
      <c r="DF81" s="380"/>
      <c r="DG81" s="651"/>
      <c r="DH81" s="651"/>
      <c r="DI81" s="651"/>
      <c r="DJ81" s="651"/>
      <c r="DK81" s="649"/>
      <c r="DL81" s="649"/>
      <c r="DM81" s="649"/>
      <c r="DN81" s="649"/>
      <c r="DO81" s="649"/>
      <c r="DP81" s="649"/>
      <c r="DQ81" s="380"/>
      <c r="DR81" s="651"/>
      <c r="DS81" s="651"/>
      <c r="DT81" s="651"/>
      <c r="DU81" s="651"/>
      <c r="DV81" s="649"/>
      <c r="DW81" s="649"/>
      <c r="DX81" s="649"/>
      <c r="DY81" s="649"/>
      <c r="DZ81" s="649"/>
      <c r="EA81" s="649"/>
      <c r="EB81" s="380"/>
      <c r="EC81" s="651"/>
      <c r="ED81" s="651"/>
      <c r="EE81" s="651"/>
      <c r="EF81" s="651"/>
      <c r="EG81" s="649"/>
      <c r="EH81" s="649"/>
      <c r="EI81" s="649"/>
      <c r="EJ81" s="649"/>
      <c r="EK81" s="649"/>
      <c r="EL81" s="649"/>
    </row>
    <row r="82" spans="24:142">
      <c r="X82" s="649"/>
      <c r="AM82" s="649"/>
      <c r="AN82" s="649"/>
      <c r="AO82" s="649"/>
      <c r="AP82" s="649"/>
      <c r="AQ82" s="649"/>
      <c r="AR82" s="380"/>
      <c r="AS82" s="651"/>
      <c r="AT82" s="651"/>
      <c r="AU82" s="651"/>
      <c r="AV82" s="651"/>
      <c r="AW82" s="649"/>
      <c r="AX82" s="649"/>
      <c r="AY82" s="649"/>
      <c r="AZ82" s="649"/>
      <c r="BA82" s="649"/>
      <c r="BB82" s="649"/>
      <c r="BC82" s="380"/>
      <c r="BD82" s="651"/>
      <c r="BE82" s="651"/>
      <c r="BF82" s="651"/>
      <c r="BG82" s="651"/>
      <c r="BH82" s="649"/>
      <c r="BI82" s="649"/>
      <c r="BJ82" s="649"/>
      <c r="BK82" s="649"/>
      <c r="BL82" s="649"/>
      <c r="BM82" s="649"/>
      <c r="BN82" s="380"/>
      <c r="BO82" s="651"/>
      <c r="BP82" s="651"/>
      <c r="BQ82" s="651"/>
      <c r="BR82" s="651"/>
      <c r="BS82" s="649"/>
      <c r="BT82" s="649"/>
      <c r="BU82" s="649"/>
      <c r="BV82" s="649"/>
      <c r="BW82" s="649"/>
      <c r="BX82" s="649"/>
      <c r="BY82" s="380"/>
      <c r="BZ82" s="651"/>
      <c r="CA82" s="651"/>
      <c r="CB82" s="651"/>
      <c r="CC82" s="651"/>
      <c r="CD82" s="649"/>
      <c r="CE82" s="649"/>
      <c r="CF82" s="649"/>
      <c r="CG82" s="649"/>
      <c r="CH82" s="649"/>
      <c r="CI82" s="649"/>
      <c r="CJ82" s="380"/>
      <c r="CK82" s="651"/>
      <c r="CL82" s="651"/>
      <c r="CM82" s="651"/>
      <c r="CN82" s="651"/>
      <c r="CO82" s="649"/>
      <c r="CP82" s="649"/>
      <c r="CQ82" s="649"/>
      <c r="CR82" s="649"/>
      <c r="CS82" s="649"/>
      <c r="CT82" s="649"/>
      <c r="CU82" s="380"/>
      <c r="CV82" s="651"/>
      <c r="CW82" s="651"/>
      <c r="CX82" s="651"/>
      <c r="CY82" s="651"/>
      <c r="CZ82" s="649"/>
      <c r="DA82" s="649"/>
      <c r="DB82" s="649"/>
      <c r="DC82" s="649"/>
      <c r="DD82" s="649"/>
      <c r="DE82" s="649"/>
      <c r="DF82" s="380"/>
      <c r="DG82" s="651"/>
      <c r="DH82" s="651"/>
      <c r="DI82" s="651"/>
      <c r="DJ82" s="651"/>
      <c r="DK82" s="649"/>
      <c r="DL82" s="649"/>
      <c r="DM82" s="649"/>
      <c r="DN82" s="649"/>
      <c r="DO82" s="649"/>
      <c r="DP82" s="649"/>
      <c r="DQ82" s="380"/>
      <c r="DR82" s="651"/>
      <c r="DS82" s="651"/>
      <c r="DT82" s="651"/>
      <c r="DU82" s="651"/>
      <c r="DV82" s="649"/>
      <c r="DW82" s="649"/>
      <c r="DX82" s="649"/>
      <c r="DY82" s="649"/>
      <c r="DZ82" s="649"/>
      <c r="EA82" s="649"/>
      <c r="EB82" s="380"/>
      <c r="EC82" s="651"/>
      <c r="ED82" s="651"/>
      <c r="EE82" s="651"/>
      <c r="EF82" s="651"/>
      <c r="EG82" s="649"/>
      <c r="EH82" s="649"/>
      <c r="EI82" s="649"/>
      <c r="EJ82" s="649"/>
      <c r="EK82" s="649"/>
      <c r="EL82" s="649"/>
    </row>
    <row r="83" spans="24:142">
      <c r="X83" s="649"/>
      <c r="AM83" s="649"/>
      <c r="AN83" s="649"/>
      <c r="AO83" s="649"/>
      <c r="AP83" s="649"/>
      <c r="AQ83" s="649"/>
      <c r="AR83" s="380"/>
      <c r="AS83" s="651"/>
      <c r="AT83" s="651"/>
      <c r="AU83" s="651"/>
      <c r="AV83" s="651"/>
      <c r="AW83" s="649"/>
      <c r="AX83" s="649"/>
      <c r="AY83" s="649"/>
      <c r="AZ83" s="649"/>
      <c r="BA83" s="649"/>
      <c r="BB83" s="649"/>
      <c r="BC83" s="380"/>
      <c r="BD83" s="651"/>
      <c r="BE83" s="651"/>
      <c r="BF83" s="651"/>
      <c r="BG83" s="651"/>
      <c r="BH83" s="649"/>
      <c r="BI83" s="649"/>
      <c r="BJ83" s="649"/>
      <c r="BK83" s="649"/>
      <c r="BL83" s="649"/>
      <c r="BM83" s="649"/>
      <c r="BN83" s="380"/>
      <c r="BO83" s="651"/>
      <c r="BP83" s="651"/>
      <c r="BQ83" s="651"/>
      <c r="BR83" s="651"/>
      <c r="BS83" s="649"/>
      <c r="BT83" s="649"/>
      <c r="BU83" s="649"/>
      <c r="BV83" s="649"/>
      <c r="BW83" s="649"/>
      <c r="BX83" s="649"/>
      <c r="BY83" s="380"/>
      <c r="BZ83" s="651"/>
      <c r="CA83" s="651"/>
      <c r="CB83" s="651"/>
      <c r="CC83" s="651"/>
      <c r="CD83" s="649"/>
      <c r="CE83" s="649"/>
      <c r="CF83" s="649"/>
      <c r="CG83" s="649"/>
      <c r="CH83" s="649"/>
      <c r="CI83" s="649"/>
      <c r="CJ83" s="380"/>
      <c r="CK83" s="651"/>
      <c r="CL83" s="651"/>
      <c r="CM83" s="651"/>
      <c r="CN83" s="651"/>
      <c r="CO83" s="649"/>
      <c r="CP83" s="649"/>
      <c r="CQ83" s="649"/>
      <c r="CR83" s="649"/>
      <c r="CS83" s="649"/>
      <c r="CT83" s="649"/>
      <c r="CU83" s="380"/>
      <c r="CV83" s="651"/>
      <c r="CW83" s="651"/>
      <c r="CX83" s="651"/>
      <c r="CY83" s="651"/>
      <c r="CZ83" s="649"/>
      <c r="DA83" s="649"/>
      <c r="DB83" s="649"/>
      <c r="DC83" s="649"/>
      <c r="DD83" s="649"/>
      <c r="DE83" s="649"/>
      <c r="DF83" s="380"/>
      <c r="DG83" s="651"/>
      <c r="DH83" s="651"/>
      <c r="DI83" s="651"/>
      <c r="DJ83" s="651"/>
      <c r="DK83" s="649"/>
      <c r="DL83" s="649"/>
      <c r="DM83" s="649"/>
      <c r="DN83" s="649"/>
      <c r="DO83" s="649"/>
      <c r="DP83" s="649"/>
      <c r="DQ83" s="380"/>
      <c r="DR83" s="651"/>
      <c r="DS83" s="651"/>
      <c r="DT83" s="651"/>
      <c r="DU83" s="651"/>
      <c r="DV83" s="649"/>
      <c r="DW83" s="649"/>
      <c r="DX83" s="649"/>
      <c r="DY83" s="649"/>
      <c r="DZ83" s="649"/>
      <c r="EA83" s="649"/>
      <c r="EB83" s="380"/>
      <c r="EC83" s="651"/>
      <c r="ED83" s="651"/>
      <c r="EE83" s="651"/>
      <c r="EF83" s="651"/>
      <c r="EG83" s="649"/>
      <c r="EH83" s="649"/>
      <c r="EI83" s="649"/>
      <c r="EJ83" s="649"/>
      <c r="EK83" s="649"/>
      <c r="EL83" s="649"/>
    </row>
    <row r="84" spans="24:142" ht="18">
      <c r="X84" s="642"/>
      <c r="Y84" s="649"/>
      <c r="Z84" s="380"/>
      <c r="AA84" s="683"/>
      <c r="AB84" s="651"/>
      <c r="AC84" s="651"/>
      <c r="AD84" s="651"/>
      <c r="AE84" s="651"/>
      <c r="AF84" s="649"/>
      <c r="AG84" s="649"/>
      <c r="AH84" s="649"/>
      <c r="AI84" s="649"/>
      <c r="AJ84" s="649"/>
      <c r="AK84" s="649"/>
      <c r="AL84" s="649"/>
      <c r="AM84" s="649"/>
      <c r="AN84" s="649"/>
      <c r="AO84" s="649"/>
      <c r="AP84" s="649"/>
      <c r="AQ84" s="649"/>
      <c r="AR84" s="380"/>
      <c r="AS84" s="651"/>
      <c r="AT84" s="651"/>
      <c r="AU84" s="651"/>
      <c r="AV84" s="651"/>
      <c r="AW84" s="649"/>
      <c r="AX84" s="649"/>
      <c r="AY84" s="649"/>
      <c r="AZ84" s="649"/>
      <c r="BA84" s="649"/>
      <c r="BB84" s="649"/>
      <c r="BC84" s="380"/>
      <c r="BD84" s="651"/>
      <c r="BE84" s="651"/>
      <c r="BF84" s="651"/>
      <c r="BG84" s="651"/>
      <c r="BH84" s="649"/>
      <c r="BI84" s="649"/>
      <c r="BJ84" s="649"/>
      <c r="BK84" s="649"/>
      <c r="BL84" s="649"/>
      <c r="BM84" s="649"/>
      <c r="BN84" s="380"/>
      <c r="BO84" s="651"/>
      <c r="BP84" s="651"/>
      <c r="BQ84" s="651"/>
      <c r="BR84" s="651"/>
      <c r="BS84" s="649"/>
      <c r="BT84" s="649"/>
      <c r="BU84" s="649"/>
      <c r="BV84" s="649"/>
      <c r="BW84" s="649"/>
      <c r="BX84" s="649"/>
      <c r="BY84" s="380"/>
      <c r="BZ84" s="651"/>
      <c r="CA84" s="651"/>
      <c r="CB84" s="651"/>
      <c r="CC84" s="651"/>
      <c r="CD84" s="649"/>
      <c r="CE84" s="649"/>
      <c r="CF84" s="649"/>
      <c r="CG84" s="649"/>
      <c r="CH84" s="649"/>
      <c r="CI84" s="649"/>
      <c r="CJ84" s="380"/>
      <c r="CK84" s="651"/>
      <c r="CL84" s="651"/>
      <c r="CM84" s="651"/>
      <c r="CN84" s="651"/>
      <c r="CO84" s="649"/>
      <c r="CP84" s="649"/>
      <c r="CQ84" s="649"/>
      <c r="CR84" s="649"/>
      <c r="CS84" s="649"/>
      <c r="CT84" s="649"/>
      <c r="CU84" s="380"/>
      <c r="CV84" s="651"/>
      <c r="CW84" s="651"/>
      <c r="CX84" s="651"/>
      <c r="CY84" s="651"/>
      <c r="CZ84" s="649"/>
      <c r="DA84" s="649"/>
      <c r="DB84" s="649"/>
      <c r="DC84" s="649"/>
      <c r="DD84" s="649"/>
      <c r="DE84" s="649"/>
      <c r="DF84" s="380"/>
      <c r="DG84" s="651"/>
      <c r="DH84" s="651"/>
      <c r="DI84" s="651"/>
      <c r="DJ84" s="651"/>
      <c r="DK84" s="649"/>
      <c r="DL84" s="649"/>
      <c r="DM84" s="649"/>
      <c r="DN84" s="649"/>
      <c r="DO84" s="649"/>
      <c r="DP84" s="649"/>
      <c r="DQ84" s="380"/>
      <c r="DR84" s="651"/>
      <c r="DS84" s="651"/>
      <c r="DT84" s="651"/>
      <c r="DU84" s="651"/>
      <c r="DV84" s="649"/>
      <c r="DW84" s="649"/>
      <c r="DX84" s="649"/>
      <c r="DY84" s="649"/>
      <c r="DZ84" s="649"/>
      <c r="EA84" s="649"/>
      <c r="EB84" s="380"/>
      <c r="EC84" s="651"/>
      <c r="ED84" s="651"/>
      <c r="EE84" s="651"/>
      <c r="EF84" s="651"/>
      <c r="EG84" s="649"/>
      <c r="EH84" s="649"/>
      <c r="EI84" s="649"/>
      <c r="EJ84" s="649"/>
      <c r="EK84" s="649"/>
      <c r="EL84" s="649"/>
    </row>
    <row r="85" spans="24:142">
      <c r="X85" s="649"/>
      <c r="Y85" s="649"/>
      <c r="Z85" s="380"/>
      <c r="AA85" s="380"/>
      <c r="AB85" s="651"/>
      <c r="AC85" s="651"/>
      <c r="AD85" s="651"/>
      <c r="AE85" s="651"/>
      <c r="AF85" s="649"/>
      <c r="AG85" s="649"/>
      <c r="AH85" s="649"/>
      <c r="AI85" s="649"/>
      <c r="AJ85" s="649"/>
      <c r="AK85" s="649"/>
      <c r="AL85" s="649"/>
      <c r="AM85" s="649"/>
      <c r="AN85" s="649"/>
      <c r="AO85" s="649"/>
      <c r="AP85" s="649"/>
      <c r="AQ85" s="649"/>
      <c r="AR85" s="380"/>
      <c r="AS85" s="651"/>
      <c r="AT85" s="651"/>
      <c r="AU85" s="651"/>
      <c r="AV85" s="651"/>
      <c r="AW85" s="649"/>
      <c r="AX85" s="649"/>
      <c r="AY85" s="649"/>
      <c r="AZ85" s="649"/>
      <c r="BA85" s="649"/>
      <c r="BB85" s="649"/>
      <c r="BC85" s="380"/>
      <c r="BD85" s="651"/>
      <c r="BE85" s="651"/>
      <c r="BF85" s="651"/>
      <c r="BG85" s="651"/>
      <c r="BH85" s="649"/>
      <c r="BI85" s="649"/>
      <c r="BJ85" s="649"/>
      <c r="BK85" s="649"/>
      <c r="BL85" s="649"/>
      <c r="BM85" s="649"/>
      <c r="BN85" s="380"/>
      <c r="BO85" s="651"/>
      <c r="BP85" s="651"/>
      <c r="BQ85" s="651"/>
      <c r="BR85" s="651"/>
      <c r="BS85" s="649"/>
      <c r="BT85" s="649"/>
      <c r="BU85" s="649"/>
      <c r="BV85" s="649"/>
      <c r="BW85" s="649"/>
      <c r="BX85" s="649"/>
      <c r="BY85" s="380"/>
      <c r="BZ85" s="651"/>
      <c r="CA85" s="651"/>
      <c r="CB85" s="651"/>
      <c r="CC85" s="651"/>
      <c r="CD85" s="649"/>
      <c r="CE85" s="649"/>
      <c r="CF85" s="649"/>
      <c r="CG85" s="649"/>
      <c r="CH85" s="649"/>
      <c r="CI85" s="649"/>
      <c r="CJ85" s="380"/>
      <c r="CK85" s="651"/>
      <c r="CL85" s="651"/>
      <c r="CM85" s="651"/>
      <c r="CN85" s="651"/>
      <c r="CO85" s="649"/>
      <c r="CP85" s="649"/>
      <c r="CQ85" s="649"/>
      <c r="CR85" s="649"/>
      <c r="CS85" s="649"/>
      <c r="CT85" s="649"/>
      <c r="CU85" s="380"/>
      <c r="CV85" s="651"/>
      <c r="CW85" s="651"/>
      <c r="CX85" s="651"/>
      <c r="CY85" s="651"/>
      <c r="CZ85" s="649"/>
      <c r="DA85" s="649"/>
      <c r="DB85" s="649"/>
      <c r="DC85" s="649"/>
      <c r="DD85" s="649"/>
      <c r="DE85" s="649"/>
      <c r="DF85" s="380"/>
      <c r="DG85" s="651"/>
      <c r="DH85" s="651"/>
      <c r="DI85" s="651"/>
      <c r="DJ85" s="651"/>
      <c r="DK85" s="649"/>
      <c r="DL85" s="649"/>
      <c r="DM85" s="649"/>
      <c r="DN85" s="649"/>
      <c r="DO85" s="649"/>
      <c r="DP85" s="649"/>
      <c r="DQ85" s="380"/>
      <c r="DR85" s="651"/>
      <c r="DS85" s="651"/>
      <c r="DT85" s="651"/>
      <c r="DU85" s="651"/>
      <c r="DV85" s="649"/>
      <c r="DW85" s="649"/>
      <c r="DX85" s="649"/>
      <c r="DY85" s="649"/>
      <c r="DZ85" s="649"/>
      <c r="EA85" s="649"/>
      <c r="EB85" s="380"/>
      <c r="EC85" s="651"/>
      <c r="ED85" s="651"/>
      <c r="EE85" s="651"/>
      <c r="EF85" s="651"/>
      <c r="EG85" s="649"/>
      <c r="EH85" s="649"/>
      <c r="EI85" s="649"/>
      <c r="EJ85" s="649"/>
      <c r="EK85" s="649"/>
      <c r="EL85" s="649"/>
    </row>
    <row r="86" spans="24:142">
      <c r="X86" s="649"/>
      <c r="Y86" s="649"/>
      <c r="Z86" s="380"/>
      <c r="AA86" s="380"/>
      <c r="AB86" s="651"/>
      <c r="AC86" s="651"/>
      <c r="AD86" s="651"/>
      <c r="AE86" s="651"/>
      <c r="AF86" s="649"/>
      <c r="AG86" s="649"/>
      <c r="AH86" s="649"/>
      <c r="AI86" s="649"/>
      <c r="AJ86" s="649"/>
      <c r="AK86" s="649"/>
      <c r="AL86" s="649"/>
      <c r="AM86" s="649"/>
      <c r="AN86" s="649"/>
      <c r="AO86" s="649"/>
      <c r="AP86" s="649"/>
      <c r="AQ86" s="649"/>
      <c r="AR86" s="380"/>
      <c r="AS86" s="651"/>
      <c r="AT86" s="651"/>
      <c r="AU86" s="651"/>
      <c r="AV86" s="651"/>
      <c r="AW86" s="649"/>
      <c r="AX86" s="649"/>
      <c r="AY86" s="649"/>
      <c r="AZ86" s="649"/>
      <c r="BA86" s="649"/>
      <c r="BB86" s="649"/>
      <c r="BC86" s="380"/>
      <c r="BD86" s="651"/>
      <c r="BE86" s="651"/>
      <c r="BF86" s="651"/>
      <c r="BG86" s="651"/>
      <c r="BH86" s="649"/>
      <c r="BI86" s="649"/>
      <c r="BJ86" s="649"/>
      <c r="BK86" s="649"/>
      <c r="BL86" s="649"/>
      <c r="BM86" s="649"/>
      <c r="BN86" s="380"/>
      <c r="BO86" s="651"/>
      <c r="BP86" s="651"/>
      <c r="BQ86" s="651"/>
      <c r="BR86" s="651"/>
      <c r="BS86" s="649"/>
      <c r="BT86" s="649"/>
      <c r="BU86" s="649"/>
      <c r="BV86" s="649"/>
      <c r="BW86" s="649"/>
      <c r="BX86" s="649"/>
      <c r="BY86" s="380"/>
      <c r="BZ86" s="651"/>
      <c r="CA86" s="651"/>
      <c r="CB86" s="651"/>
      <c r="CC86" s="651"/>
      <c r="CD86" s="649"/>
      <c r="CE86" s="649"/>
      <c r="CF86" s="649"/>
      <c r="CG86" s="649"/>
      <c r="CH86" s="649"/>
      <c r="CI86" s="649"/>
      <c r="CJ86" s="380"/>
      <c r="CK86" s="651"/>
      <c r="CL86" s="651"/>
      <c r="CM86" s="651"/>
      <c r="CN86" s="651"/>
      <c r="CO86" s="649"/>
      <c r="CP86" s="649"/>
      <c r="CQ86" s="649"/>
      <c r="CR86" s="649"/>
      <c r="CS86" s="649"/>
      <c r="CT86" s="649"/>
      <c r="CU86" s="380"/>
      <c r="CV86" s="651"/>
      <c r="CW86" s="651"/>
      <c r="CX86" s="651"/>
      <c r="CY86" s="651"/>
      <c r="CZ86" s="649"/>
      <c r="DA86" s="649"/>
      <c r="DB86" s="649"/>
      <c r="DC86" s="649"/>
      <c r="DD86" s="649"/>
      <c r="DE86" s="649"/>
      <c r="DF86" s="380"/>
      <c r="DG86" s="651"/>
      <c r="DH86" s="651"/>
      <c r="DI86" s="651"/>
      <c r="DJ86" s="651"/>
      <c r="DK86" s="649"/>
      <c r="DL86" s="649"/>
      <c r="DM86" s="649"/>
      <c r="DN86" s="649"/>
      <c r="DO86" s="649"/>
      <c r="DP86" s="649"/>
      <c r="DQ86" s="380"/>
      <c r="DR86" s="651"/>
      <c r="DS86" s="651"/>
      <c r="DT86" s="651"/>
      <c r="DU86" s="651"/>
      <c r="DV86" s="649"/>
      <c r="DW86" s="649"/>
      <c r="DX86" s="649"/>
      <c r="DY86" s="649"/>
      <c r="DZ86" s="649"/>
      <c r="EA86" s="649"/>
      <c r="EB86" s="380"/>
      <c r="EC86" s="651"/>
      <c r="ED86" s="651"/>
      <c r="EE86" s="651"/>
      <c r="EF86" s="651"/>
      <c r="EG86" s="649"/>
      <c r="EH86" s="649"/>
      <c r="EI86" s="649"/>
      <c r="EJ86" s="649"/>
      <c r="EK86" s="649"/>
      <c r="EL86" s="649"/>
    </row>
    <row r="87" spans="24:142">
      <c r="X87" s="649"/>
      <c r="Y87" s="649"/>
      <c r="Z87" s="380"/>
      <c r="AA87" s="380"/>
      <c r="AB87" s="651"/>
      <c r="AC87" s="651"/>
      <c r="AD87" s="651"/>
      <c r="AE87" s="651"/>
      <c r="AF87" s="649"/>
      <c r="AG87" s="649"/>
      <c r="AH87" s="649"/>
      <c r="AI87" s="649"/>
      <c r="AJ87" s="649"/>
      <c r="AK87" s="649"/>
      <c r="AL87" s="649"/>
      <c r="AM87" s="649"/>
      <c r="AN87" s="649"/>
      <c r="AO87" s="649"/>
      <c r="AP87" s="649"/>
      <c r="AQ87" s="649"/>
      <c r="AR87" s="380"/>
      <c r="AS87" s="651"/>
      <c r="AT87" s="651"/>
      <c r="AU87" s="651"/>
      <c r="AV87" s="651"/>
      <c r="AW87" s="649"/>
      <c r="AX87" s="649"/>
      <c r="AY87" s="649"/>
      <c r="AZ87" s="649"/>
      <c r="BA87" s="649"/>
      <c r="BB87" s="649"/>
      <c r="BC87" s="380"/>
      <c r="BD87" s="651"/>
      <c r="BE87" s="651"/>
      <c r="BF87" s="651"/>
      <c r="BG87" s="651"/>
      <c r="BH87" s="649"/>
      <c r="BI87" s="649"/>
      <c r="BJ87" s="649"/>
      <c r="BK87" s="649"/>
      <c r="BL87" s="649"/>
      <c r="BM87" s="649"/>
      <c r="BN87" s="380"/>
      <c r="BO87" s="651"/>
      <c r="BP87" s="651"/>
      <c r="BQ87" s="651"/>
      <c r="BR87" s="651"/>
      <c r="BS87" s="649"/>
      <c r="BT87" s="649"/>
      <c r="BU87" s="649"/>
      <c r="BV87" s="649"/>
      <c r="BW87" s="649"/>
      <c r="BX87" s="649"/>
      <c r="BY87" s="380"/>
      <c r="BZ87" s="651"/>
      <c r="CA87" s="651"/>
      <c r="CB87" s="651"/>
      <c r="CC87" s="651"/>
      <c r="CD87" s="649"/>
      <c r="CE87" s="649"/>
      <c r="CF87" s="649"/>
      <c r="CG87" s="649"/>
      <c r="CH87" s="649"/>
      <c r="CI87" s="649"/>
      <c r="CJ87" s="380"/>
      <c r="CK87" s="651"/>
      <c r="CL87" s="651"/>
      <c r="CM87" s="651"/>
      <c r="CN87" s="651"/>
      <c r="CO87" s="649"/>
      <c r="CP87" s="649"/>
      <c r="CQ87" s="649"/>
      <c r="CR87" s="649"/>
      <c r="CS87" s="649"/>
      <c r="CT87" s="649"/>
      <c r="CU87" s="380"/>
      <c r="CV87" s="651"/>
      <c r="CW87" s="651"/>
      <c r="CX87" s="651"/>
      <c r="CY87" s="651"/>
      <c r="CZ87" s="649"/>
      <c r="DA87" s="649"/>
      <c r="DB87" s="649"/>
      <c r="DC87" s="649"/>
      <c r="DD87" s="649"/>
      <c r="DE87" s="649"/>
      <c r="DF87" s="380"/>
      <c r="DG87" s="651"/>
      <c r="DH87" s="651"/>
      <c r="DI87" s="651"/>
      <c r="DJ87" s="651"/>
      <c r="DK87" s="649"/>
      <c r="DL87" s="649"/>
      <c r="DM87" s="649"/>
      <c r="DN87" s="649"/>
      <c r="DO87" s="649"/>
      <c r="DP87" s="649"/>
      <c r="DQ87" s="380"/>
      <c r="DR87" s="651"/>
      <c r="DS87" s="651"/>
      <c r="DT87" s="651"/>
      <c r="DU87" s="651"/>
      <c r="DV87" s="649"/>
      <c r="DW87" s="649"/>
      <c r="DX87" s="649"/>
      <c r="DY87" s="649"/>
      <c r="DZ87" s="649"/>
      <c r="EA87" s="649"/>
      <c r="EB87" s="380"/>
      <c r="EC87" s="651"/>
      <c r="ED87" s="651"/>
      <c r="EE87" s="651"/>
      <c r="EF87" s="651"/>
      <c r="EG87" s="649"/>
      <c r="EH87" s="649"/>
      <c r="EI87" s="649"/>
      <c r="EJ87" s="649"/>
      <c r="EK87" s="649"/>
      <c r="EL87" s="649"/>
    </row>
    <row r="88" spans="24:142">
      <c r="X88" s="649"/>
      <c r="Y88" s="649"/>
      <c r="Z88" s="380"/>
      <c r="AA88" s="380"/>
      <c r="AB88" s="651"/>
      <c r="AC88" s="651"/>
      <c r="AD88" s="651"/>
      <c r="AE88" s="651"/>
      <c r="AF88" s="649"/>
      <c r="AG88" s="649"/>
      <c r="AH88" s="649"/>
      <c r="AI88" s="649"/>
      <c r="AJ88" s="649"/>
      <c r="AK88" s="649"/>
      <c r="AL88" s="649"/>
      <c r="AM88" s="649"/>
      <c r="AN88" s="649"/>
      <c r="AO88" s="649"/>
      <c r="AP88" s="649"/>
      <c r="AQ88" s="649"/>
      <c r="AR88" s="380"/>
      <c r="AS88" s="651"/>
      <c r="AT88" s="651"/>
      <c r="AU88" s="651"/>
      <c r="AV88" s="651"/>
      <c r="AW88" s="649"/>
      <c r="AX88" s="649"/>
      <c r="AY88" s="649"/>
      <c r="AZ88" s="649"/>
      <c r="BA88" s="649"/>
      <c r="BB88" s="649"/>
      <c r="BC88" s="380"/>
      <c r="BD88" s="651"/>
      <c r="BE88" s="651"/>
      <c r="BF88" s="651"/>
      <c r="BG88" s="651"/>
      <c r="BH88" s="649"/>
      <c r="BI88" s="649"/>
      <c r="BJ88" s="649"/>
      <c r="BK88" s="649"/>
      <c r="BL88" s="649"/>
      <c r="BM88" s="649"/>
      <c r="BN88" s="380"/>
      <c r="BO88" s="651"/>
      <c r="BP88" s="651"/>
      <c r="BQ88" s="651"/>
      <c r="BR88" s="651"/>
      <c r="BS88" s="649"/>
      <c r="BT88" s="649"/>
      <c r="BU88" s="649"/>
      <c r="BV88" s="649"/>
      <c r="BW88" s="649"/>
      <c r="BX88" s="649"/>
      <c r="BY88" s="380"/>
      <c r="BZ88" s="651"/>
      <c r="CA88" s="651"/>
      <c r="CB88" s="651"/>
      <c r="CC88" s="651"/>
      <c r="CD88" s="649"/>
      <c r="CE88" s="649"/>
      <c r="CF88" s="649"/>
      <c r="CG88" s="649"/>
      <c r="CH88" s="649"/>
      <c r="CI88" s="649"/>
      <c r="CJ88" s="380"/>
      <c r="CK88" s="651"/>
      <c r="CL88" s="651"/>
      <c r="CM88" s="651"/>
      <c r="CN88" s="651"/>
      <c r="CO88" s="649"/>
      <c r="CP88" s="649"/>
      <c r="CQ88" s="649"/>
      <c r="CR88" s="649"/>
      <c r="CS88" s="649"/>
      <c r="CT88" s="649"/>
      <c r="CU88" s="380"/>
      <c r="CV88" s="651"/>
      <c r="CW88" s="651"/>
      <c r="CX88" s="651"/>
      <c r="CY88" s="651"/>
      <c r="CZ88" s="649"/>
      <c r="DA88" s="649"/>
      <c r="DB88" s="649"/>
      <c r="DC88" s="649"/>
      <c r="DD88" s="649"/>
      <c r="DE88" s="649"/>
      <c r="DF88" s="380"/>
      <c r="DG88" s="651"/>
      <c r="DH88" s="651"/>
      <c r="DI88" s="651"/>
      <c r="DJ88" s="651"/>
      <c r="DK88" s="649"/>
      <c r="DL88" s="649"/>
      <c r="DM88" s="649"/>
      <c r="DN88" s="649"/>
      <c r="DO88" s="649"/>
      <c r="DP88" s="649"/>
      <c r="DQ88" s="380"/>
      <c r="DR88" s="651"/>
      <c r="DS88" s="651"/>
      <c r="DT88" s="651"/>
      <c r="DU88" s="651"/>
      <c r="DV88" s="649"/>
      <c r="DW88" s="649"/>
      <c r="DX88" s="649"/>
      <c r="DY88" s="649"/>
      <c r="DZ88" s="649"/>
      <c r="EA88" s="649"/>
      <c r="EB88" s="380"/>
      <c r="EC88" s="651"/>
      <c r="ED88" s="651"/>
      <c r="EE88" s="651"/>
      <c r="EF88" s="651"/>
      <c r="EG88" s="649"/>
      <c r="EH88" s="649"/>
      <c r="EI88" s="649"/>
      <c r="EJ88" s="649"/>
      <c r="EK88" s="649"/>
      <c r="EL88" s="649"/>
    </row>
    <row r="89" spans="24:142">
      <c r="X89" s="649"/>
      <c r="Y89" s="649"/>
      <c r="Z89" s="380"/>
      <c r="AA89" s="380"/>
      <c r="AB89" s="651"/>
      <c r="AC89" s="651"/>
      <c r="AD89" s="651"/>
      <c r="AE89" s="651"/>
      <c r="AF89" s="649"/>
      <c r="AG89" s="649"/>
      <c r="AH89" s="649"/>
      <c r="AI89" s="649"/>
      <c r="AJ89" s="649"/>
      <c r="AK89" s="649"/>
      <c r="AL89" s="649"/>
      <c r="AM89" s="649"/>
      <c r="AN89" s="649"/>
      <c r="AO89" s="649"/>
      <c r="AP89" s="649"/>
      <c r="AQ89" s="649"/>
      <c r="AR89" s="380"/>
      <c r="AS89" s="651"/>
      <c r="AT89" s="651"/>
      <c r="AU89" s="651"/>
      <c r="AV89" s="651"/>
      <c r="AW89" s="649"/>
      <c r="AX89" s="649"/>
      <c r="AY89" s="649"/>
      <c r="AZ89" s="649"/>
      <c r="BA89" s="649"/>
      <c r="BB89" s="649"/>
      <c r="BC89" s="380"/>
      <c r="BD89" s="651"/>
      <c r="BE89" s="651"/>
      <c r="BF89" s="651"/>
      <c r="BG89" s="651"/>
      <c r="BH89" s="649"/>
      <c r="BI89" s="649"/>
      <c r="BJ89" s="649"/>
      <c r="BK89" s="649"/>
      <c r="BL89" s="649"/>
      <c r="BM89" s="649"/>
      <c r="BN89" s="380"/>
      <c r="BO89" s="651"/>
      <c r="BP89" s="651"/>
      <c r="BQ89" s="651"/>
      <c r="BR89" s="651"/>
      <c r="BS89" s="649"/>
      <c r="BT89" s="649"/>
      <c r="BU89" s="649"/>
      <c r="BV89" s="649"/>
      <c r="BW89" s="649"/>
      <c r="BX89" s="649"/>
      <c r="BY89" s="380"/>
      <c r="BZ89" s="651"/>
      <c r="CA89" s="651"/>
      <c r="CB89" s="651"/>
      <c r="CC89" s="651"/>
      <c r="CD89" s="649"/>
      <c r="CE89" s="649"/>
      <c r="CF89" s="649"/>
      <c r="CG89" s="649"/>
      <c r="CH89" s="649"/>
      <c r="CI89" s="649"/>
      <c r="CJ89" s="380"/>
      <c r="CK89" s="651"/>
      <c r="CL89" s="651"/>
      <c r="CM89" s="651"/>
      <c r="CN89" s="651"/>
      <c r="CO89" s="649"/>
      <c r="CP89" s="649"/>
      <c r="CQ89" s="649"/>
      <c r="CR89" s="649"/>
      <c r="CS89" s="649"/>
      <c r="CT89" s="649"/>
      <c r="CU89" s="380"/>
      <c r="CV89" s="651"/>
      <c r="CW89" s="651"/>
      <c r="CX89" s="651"/>
      <c r="CY89" s="651"/>
      <c r="CZ89" s="649"/>
      <c r="DA89" s="649"/>
      <c r="DB89" s="649"/>
      <c r="DC89" s="649"/>
      <c r="DD89" s="649"/>
      <c r="DE89" s="649"/>
      <c r="DF89" s="380"/>
      <c r="DG89" s="651"/>
      <c r="DH89" s="651"/>
      <c r="DI89" s="651"/>
      <c r="DJ89" s="651"/>
      <c r="DK89" s="649"/>
      <c r="DL89" s="649"/>
      <c r="DM89" s="649"/>
      <c r="DN89" s="649"/>
      <c r="DO89" s="649"/>
      <c r="DP89" s="649"/>
      <c r="DQ89" s="380"/>
      <c r="DR89" s="651"/>
      <c r="DS89" s="651"/>
      <c r="DT89" s="651"/>
      <c r="DU89" s="651"/>
      <c r="DV89" s="649"/>
      <c r="DW89" s="649"/>
      <c r="DX89" s="649"/>
      <c r="DY89" s="649"/>
      <c r="DZ89" s="649"/>
      <c r="EA89" s="649"/>
      <c r="EB89" s="380"/>
      <c r="EC89" s="651"/>
      <c r="ED89" s="651"/>
      <c r="EE89" s="651"/>
      <c r="EF89" s="651"/>
      <c r="EG89" s="649"/>
      <c r="EH89" s="649"/>
      <c r="EI89" s="649"/>
      <c r="EJ89" s="649"/>
      <c r="EK89" s="649"/>
      <c r="EL89" s="649"/>
    </row>
    <row r="90" spans="24:142">
      <c r="X90" s="649"/>
      <c r="Y90" s="649"/>
      <c r="Z90" s="380"/>
      <c r="AA90" s="380"/>
      <c r="AB90" s="651"/>
      <c r="AC90" s="651"/>
      <c r="AD90" s="651"/>
      <c r="AE90" s="651"/>
      <c r="AF90" s="649"/>
      <c r="AG90" s="649"/>
      <c r="AH90" s="649"/>
      <c r="AI90" s="649"/>
      <c r="AJ90" s="649"/>
      <c r="AK90" s="649"/>
      <c r="AL90" s="649"/>
      <c r="AM90" s="649"/>
      <c r="AN90" s="649"/>
      <c r="AO90" s="649"/>
      <c r="AP90" s="649"/>
      <c r="AQ90" s="649"/>
      <c r="AR90" s="380"/>
      <c r="AS90" s="651"/>
      <c r="AT90" s="651"/>
      <c r="AU90" s="651"/>
      <c r="AV90" s="651"/>
      <c r="AW90" s="649"/>
      <c r="AX90" s="649"/>
      <c r="AY90" s="649"/>
      <c r="AZ90" s="649"/>
      <c r="BA90" s="649"/>
      <c r="BB90" s="649"/>
      <c r="BC90" s="380"/>
      <c r="BD90" s="651"/>
      <c r="BE90" s="651"/>
      <c r="BF90" s="651"/>
      <c r="BG90" s="651"/>
      <c r="BH90" s="649"/>
      <c r="BI90" s="649"/>
      <c r="BJ90" s="649"/>
      <c r="BK90" s="649"/>
      <c r="BL90" s="649"/>
      <c r="BM90" s="649"/>
      <c r="BN90" s="380"/>
      <c r="BO90" s="651"/>
      <c r="BP90" s="651"/>
      <c r="BQ90" s="651"/>
      <c r="BR90" s="651"/>
      <c r="BS90" s="649"/>
      <c r="BT90" s="649"/>
      <c r="BU90" s="649"/>
      <c r="BV90" s="649"/>
      <c r="BW90" s="649"/>
      <c r="BX90" s="649"/>
      <c r="BY90" s="380"/>
      <c r="BZ90" s="651"/>
      <c r="CA90" s="651"/>
      <c r="CB90" s="651"/>
      <c r="CC90" s="651"/>
      <c r="CD90" s="649"/>
      <c r="CE90" s="649"/>
      <c r="CF90" s="649"/>
      <c r="CG90" s="649"/>
      <c r="CH90" s="649"/>
      <c r="CI90" s="649"/>
      <c r="CJ90" s="380"/>
      <c r="CK90" s="651"/>
      <c r="CL90" s="651"/>
      <c r="CM90" s="651"/>
      <c r="CN90" s="651"/>
      <c r="CO90" s="649"/>
      <c r="CP90" s="649"/>
      <c r="CQ90" s="649"/>
      <c r="CR90" s="649"/>
      <c r="CS90" s="649"/>
      <c r="CT90" s="649"/>
      <c r="CU90" s="380"/>
      <c r="CV90" s="651"/>
      <c r="CW90" s="651"/>
      <c r="CX90" s="651"/>
      <c r="CY90" s="651"/>
      <c r="CZ90" s="649"/>
      <c r="DA90" s="649"/>
      <c r="DB90" s="649"/>
      <c r="DC90" s="649"/>
      <c r="DD90" s="649"/>
      <c r="DE90" s="649"/>
      <c r="DF90" s="380"/>
      <c r="DG90" s="651"/>
      <c r="DH90" s="651"/>
      <c r="DI90" s="651"/>
      <c r="DJ90" s="651"/>
      <c r="DK90" s="649"/>
      <c r="DL90" s="649"/>
      <c r="DM90" s="649"/>
      <c r="DN90" s="649"/>
      <c r="DO90" s="649"/>
      <c r="DP90" s="649"/>
      <c r="DQ90" s="380"/>
      <c r="DR90" s="651"/>
      <c r="DS90" s="651"/>
      <c r="DT90" s="651"/>
      <c r="DU90" s="651"/>
      <c r="DV90" s="649"/>
      <c r="DW90" s="649"/>
      <c r="DX90" s="649"/>
      <c r="DY90" s="649"/>
      <c r="DZ90" s="649"/>
      <c r="EA90" s="649"/>
      <c r="EB90" s="380"/>
      <c r="EC90" s="651"/>
      <c r="ED90" s="651"/>
      <c r="EE90" s="651"/>
      <c r="EF90" s="651"/>
      <c r="EG90" s="649"/>
      <c r="EH90" s="649"/>
      <c r="EI90" s="649"/>
      <c r="EJ90" s="649"/>
      <c r="EK90" s="649"/>
      <c r="EL90" s="649"/>
    </row>
    <row r="91" spans="24:142">
      <c r="X91" s="649"/>
      <c r="Y91" s="649"/>
      <c r="Z91" s="380"/>
      <c r="AA91" s="380"/>
      <c r="AB91" s="651"/>
      <c r="AC91" s="651"/>
      <c r="AD91" s="651"/>
      <c r="AE91" s="651"/>
      <c r="AF91" s="649"/>
      <c r="AG91" s="649"/>
      <c r="AH91" s="649"/>
      <c r="AI91" s="649"/>
      <c r="AJ91" s="649"/>
      <c r="AK91" s="649"/>
      <c r="AL91" s="649"/>
      <c r="AM91" s="649"/>
      <c r="AN91" s="649"/>
      <c r="AO91" s="649"/>
      <c r="AP91" s="649"/>
      <c r="AQ91" s="649"/>
      <c r="AR91" s="380"/>
      <c r="AS91" s="651"/>
      <c r="AT91" s="651"/>
      <c r="AU91" s="651"/>
      <c r="AV91" s="651"/>
      <c r="AW91" s="649"/>
      <c r="AX91" s="649"/>
      <c r="AY91" s="649"/>
      <c r="AZ91" s="649"/>
      <c r="BA91" s="649"/>
      <c r="BB91" s="649"/>
      <c r="BC91" s="380"/>
      <c r="BD91" s="651"/>
      <c r="BE91" s="651"/>
      <c r="BF91" s="651"/>
      <c r="BG91" s="651"/>
      <c r="BH91" s="649"/>
      <c r="BI91" s="649"/>
      <c r="BJ91" s="649"/>
      <c r="BK91" s="649"/>
      <c r="BL91" s="649"/>
      <c r="BM91" s="649"/>
      <c r="BN91" s="380"/>
      <c r="BO91" s="651"/>
      <c r="BP91" s="651"/>
      <c r="BQ91" s="651"/>
      <c r="BR91" s="651"/>
      <c r="BS91" s="649"/>
      <c r="BT91" s="649"/>
      <c r="BU91" s="649"/>
      <c r="BV91" s="649"/>
      <c r="BW91" s="649"/>
      <c r="BX91" s="649"/>
      <c r="BY91" s="380"/>
      <c r="BZ91" s="651"/>
      <c r="CA91" s="651"/>
      <c r="CB91" s="651"/>
      <c r="CC91" s="651"/>
      <c r="CD91" s="649"/>
      <c r="CE91" s="649"/>
      <c r="CF91" s="649"/>
      <c r="CG91" s="649"/>
      <c r="CH91" s="649"/>
      <c r="CI91" s="649"/>
      <c r="CJ91" s="380"/>
      <c r="CK91" s="651"/>
      <c r="CL91" s="651"/>
      <c r="CM91" s="651"/>
      <c r="CN91" s="651"/>
      <c r="CO91" s="649"/>
      <c r="CP91" s="649"/>
      <c r="CQ91" s="649"/>
      <c r="CR91" s="649"/>
      <c r="CS91" s="649"/>
      <c r="CT91" s="649"/>
      <c r="CU91" s="380"/>
      <c r="CV91" s="651"/>
      <c r="CW91" s="651"/>
      <c r="CX91" s="651"/>
      <c r="CY91" s="651"/>
      <c r="CZ91" s="649"/>
      <c r="DA91" s="649"/>
      <c r="DB91" s="649"/>
      <c r="DC91" s="649"/>
      <c r="DD91" s="649"/>
      <c r="DE91" s="649"/>
      <c r="DF91" s="380"/>
      <c r="DG91" s="651"/>
      <c r="DH91" s="651"/>
      <c r="DI91" s="651"/>
      <c r="DJ91" s="651"/>
      <c r="DK91" s="649"/>
      <c r="DL91" s="649"/>
      <c r="DM91" s="649"/>
      <c r="DN91" s="649"/>
      <c r="DO91" s="649"/>
      <c r="DP91" s="649"/>
      <c r="DQ91" s="380"/>
      <c r="DR91" s="651"/>
      <c r="DS91" s="651"/>
      <c r="DT91" s="651"/>
      <c r="DU91" s="651"/>
      <c r="DV91" s="649"/>
      <c r="DW91" s="649"/>
      <c r="DX91" s="649"/>
      <c r="DY91" s="649"/>
      <c r="DZ91" s="649"/>
      <c r="EA91" s="649"/>
      <c r="EB91" s="380"/>
      <c r="EC91" s="651"/>
      <c r="ED91" s="651"/>
      <c r="EE91" s="651"/>
      <c r="EF91" s="651"/>
      <c r="EG91" s="649"/>
      <c r="EH91" s="649"/>
      <c r="EI91" s="649"/>
      <c r="EJ91" s="649"/>
      <c r="EK91" s="649"/>
      <c r="EL91" s="649"/>
    </row>
    <row r="92" spans="24:142">
      <c r="X92" s="649"/>
      <c r="Y92" s="649"/>
      <c r="Z92" s="380"/>
      <c r="AA92" s="380"/>
      <c r="AB92" s="651"/>
      <c r="AC92" s="651"/>
      <c r="AD92" s="651"/>
      <c r="AE92" s="651"/>
      <c r="AF92" s="649"/>
      <c r="AG92" s="649"/>
      <c r="AH92" s="649"/>
      <c r="AI92" s="649"/>
      <c r="AJ92" s="649"/>
      <c r="AK92" s="649"/>
      <c r="AL92" s="649"/>
      <c r="AM92" s="649"/>
      <c r="AN92" s="649"/>
      <c r="AO92" s="649"/>
      <c r="AP92" s="649"/>
      <c r="AQ92" s="649"/>
      <c r="AR92" s="380"/>
      <c r="AS92" s="651"/>
      <c r="AT92" s="651"/>
      <c r="AU92" s="651"/>
      <c r="AV92" s="651"/>
      <c r="AW92" s="649"/>
      <c r="AX92" s="649"/>
      <c r="AY92" s="649"/>
      <c r="AZ92" s="649"/>
      <c r="BA92" s="649"/>
      <c r="BB92" s="649"/>
      <c r="BC92" s="380"/>
      <c r="BD92" s="651"/>
      <c r="BE92" s="651"/>
      <c r="BF92" s="651"/>
      <c r="BG92" s="651"/>
      <c r="BH92" s="649"/>
      <c r="BI92" s="649"/>
      <c r="BJ92" s="649"/>
      <c r="BK92" s="649"/>
      <c r="BL92" s="649"/>
      <c r="BM92" s="649"/>
      <c r="BN92" s="380"/>
      <c r="BO92" s="651"/>
      <c r="BP92" s="651"/>
      <c r="BQ92" s="651"/>
      <c r="BR92" s="651"/>
      <c r="BS92" s="649"/>
      <c r="BT92" s="649"/>
      <c r="BU92" s="649"/>
      <c r="BV92" s="649"/>
      <c r="BW92" s="649"/>
      <c r="BX92" s="649"/>
      <c r="BY92" s="380"/>
      <c r="BZ92" s="651"/>
      <c r="CA92" s="651"/>
      <c r="CB92" s="651"/>
      <c r="CC92" s="651"/>
      <c r="CD92" s="649"/>
      <c r="CE92" s="649"/>
      <c r="CF92" s="649"/>
      <c r="CG92" s="649"/>
      <c r="CH92" s="649"/>
      <c r="CI92" s="649"/>
      <c r="CJ92" s="380"/>
      <c r="CK92" s="651"/>
      <c r="CL92" s="651"/>
      <c r="CM92" s="651"/>
      <c r="CN92" s="651"/>
      <c r="CO92" s="649"/>
      <c r="CP92" s="649"/>
      <c r="CQ92" s="649"/>
      <c r="CR92" s="649"/>
      <c r="CS92" s="649"/>
      <c r="CT92" s="649"/>
      <c r="CU92" s="380"/>
      <c r="CV92" s="651"/>
      <c r="CW92" s="651"/>
      <c r="CX92" s="651"/>
      <c r="CY92" s="651"/>
      <c r="CZ92" s="649"/>
      <c r="DA92" s="649"/>
      <c r="DB92" s="649"/>
      <c r="DC92" s="649"/>
      <c r="DD92" s="649"/>
      <c r="DE92" s="649"/>
      <c r="DF92" s="380"/>
      <c r="DG92" s="651"/>
      <c r="DH92" s="651"/>
      <c r="DI92" s="651"/>
      <c r="DJ92" s="651"/>
      <c r="DK92" s="649"/>
      <c r="DL92" s="649"/>
      <c r="DM92" s="649"/>
      <c r="DN92" s="649"/>
      <c r="DO92" s="649"/>
      <c r="DP92" s="649"/>
      <c r="DQ92" s="380"/>
      <c r="DR92" s="651"/>
      <c r="DS92" s="651"/>
      <c r="DT92" s="651"/>
      <c r="DU92" s="651"/>
      <c r="DV92" s="649"/>
      <c r="DW92" s="649"/>
      <c r="DX92" s="649"/>
      <c r="DY92" s="649"/>
      <c r="DZ92" s="649"/>
      <c r="EA92" s="649"/>
      <c r="EB92" s="380"/>
      <c r="EC92" s="651"/>
      <c r="ED92" s="651"/>
      <c r="EE92" s="651"/>
      <c r="EF92" s="651"/>
      <c r="EG92" s="649"/>
      <c r="EH92" s="649"/>
      <c r="EI92" s="649"/>
      <c r="EJ92" s="649"/>
      <c r="EK92" s="649"/>
      <c r="EL92" s="649"/>
    </row>
    <row r="93" spans="24:142">
      <c r="X93" s="649"/>
      <c r="Y93" s="649"/>
      <c r="Z93" s="380"/>
      <c r="AA93" s="380"/>
      <c r="AB93" s="651"/>
      <c r="AC93" s="651"/>
      <c r="AD93" s="651"/>
      <c r="AE93" s="651"/>
      <c r="AF93" s="649"/>
      <c r="AG93" s="649"/>
      <c r="AH93" s="649"/>
      <c r="AI93" s="649"/>
      <c r="AJ93" s="649"/>
      <c r="AK93" s="649"/>
      <c r="AL93" s="649"/>
      <c r="AM93" s="649"/>
      <c r="AN93" s="649"/>
      <c r="AO93" s="649"/>
      <c r="AP93" s="649"/>
      <c r="AQ93" s="649"/>
      <c r="AR93" s="380"/>
      <c r="AS93" s="651"/>
      <c r="AT93" s="651"/>
      <c r="AU93" s="651"/>
      <c r="AV93" s="651"/>
      <c r="AW93" s="649"/>
      <c r="AX93" s="649"/>
      <c r="AY93" s="649"/>
      <c r="AZ93" s="649"/>
      <c r="BA93" s="649"/>
      <c r="BB93" s="649"/>
      <c r="BC93" s="380"/>
      <c r="BD93" s="651"/>
      <c r="BE93" s="651"/>
      <c r="BF93" s="651"/>
      <c r="BG93" s="651"/>
      <c r="BH93" s="649"/>
      <c r="BI93" s="649"/>
      <c r="BJ93" s="649"/>
      <c r="BK93" s="649"/>
      <c r="BL93" s="649"/>
      <c r="BM93" s="649"/>
      <c r="BN93" s="380"/>
      <c r="BO93" s="651"/>
      <c r="BP93" s="651"/>
      <c r="BQ93" s="651"/>
      <c r="BR93" s="651"/>
      <c r="BS93" s="649"/>
      <c r="BT93" s="649"/>
      <c r="BU93" s="649"/>
      <c r="BV93" s="649"/>
      <c r="BW93" s="649"/>
      <c r="BX93" s="649"/>
      <c r="BY93" s="380"/>
      <c r="BZ93" s="651"/>
      <c r="CA93" s="651"/>
      <c r="CB93" s="651"/>
      <c r="CC93" s="651"/>
      <c r="CD93" s="649"/>
      <c r="CE93" s="649"/>
      <c r="CF93" s="649"/>
      <c r="CG93" s="649"/>
      <c r="CH93" s="649"/>
      <c r="CI93" s="649"/>
      <c r="CJ93" s="380"/>
      <c r="CK93" s="651"/>
      <c r="CL93" s="651"/>
      <c r="CM93" s="651"/>
      <c r="CN93" s="651"/>
      <c r="CO93" s="649"/>
      <c r="CP93" s="649"/>
      <c r="CQ93" s="649"/>
      <c r="CR93" s="649"/>
      <c r="CS93" s="649"/>
      <c r="CT93" s="649"/>
      <c r="CU93" s="380"/>
      <c r="CV93" s="651"/>
      <c r="CW93" s="651"/>
      <c r="CX93" s="651"/>
      <c r="CY93" s="651"/>
      <c r="CZ93" s="649"/>
      <c r="DA93" s="649"/>
      <c r="DB93" s="649"/>
      <c r="DC93" s="649"/>
      <c r="DD93" s="649"/>
      <c r="DE93" s="649"/>
      <c r="DF93" s="380"/>
      <c r="DG93" s="651"/>
      <c r="DH93" s="651"/>
      <c r="DI93" s="651"/>
      <c r="DJ93" s="651"/>
      <c r="DK93" s="649"/>
      <c r="DL93" s="649"/>
      <c r="DM93" s="649"/>
      <c r="DN93" s="649"/>
      <c r="DO93" s="649"/>
      <c r="DP93" s="649"/>
      <c r="DQ93" s="380"/>
      <c r="DR93" s="651"/>
      <c r="DS93" s="651"/>
      <c r="DT93" s="651"/>
      <c r="DU93" s="651"/>
      <c r="DV93" s="649"/>
      <c r="DW93" s="649"/>
      <c r="DX93" s="649"/>
      <c r="DY93" s="649"/>
      <c r="DZ93" s="649"/>
      <c r="EA93" s="649"/>
      <c r="EB93" s="380"/>
      <c r="EC93" s="651"/>
      <c r="ED93" s="651"/>
      <c r="EE93" s="651"/>
      <c r="EF93" s="651"/>
      <c r="EG93" s="649"/>
      <c r="EH93" s="649"/>
      <c r="EI93" s="649"/>
      <c r="EJ93" s="649"/>
      <c r="EK93" s="649"/>
      <c r="EL93" s="649"/>
    </row>
    <row r="94" spans="24:142">
      <c r="X94" s="649"/>
      <c r="Y94" s="649"/>
      <c r="Z94" s="380"/>
      <c r="AA94" s="380"/>
      <c r="AB94" s="651"/>
      <c r="AC94" s="651"/>
      <c r="AD94" s="651"/>
      <c r="AE94" s="651"/>
      <c r="AF94" s="649"/>
      <c r="AG94" s="649"/>
      <c r="AH94" s="649"/>
      <c r="AI94" s="649"/>
      <c r="AJ94" s="649"/>
      <c r="AK94" s="649"/>
      <c r="AL94" s="649"/>
      <c r="AM94" s="649"/>
      <c r="AN94" s="649"/>
      <c r="AO94" s="649"/>
      <c r="AP94" s="649"/>
      <c r="AQ94" s="649"/>
      <c r="AR94" s="380"/>
      <c r="AS94" s="651"/>
      <c r="AT94" s="651"/>
      <c r="AU94" s="651"/>
      <c r="AV94" s="651"/>
      <c r="AW94" s="649"/>
      <c r="AX94" s="649"/>
      <c r="AY94" s="649"/>
      <c r="AZ94" s="649"/>
      <c r="BA94" s="649"/>
      <c r="BB94" s="649"/>
      <c r="BC94" s="380"/>
      <c r="BD94" s="651"/>
      <c r="BE94" s="651"/>
      <c r="BF94" s="651"/>
      <c r="BG94" s="651"/>
      <c r="BH94" s="649"/>
      <c r="BI94" s="649"/>
      <c r="BJ94" s="649"/>
      <c r="BK94" s="649"/>
      <c r="BL94" s="649"/>
      <c r="BM94" s="649"/>
      <c r="BN94" s="380"/>
      <c r="BO94" s="651"/>
      <c r="BP94" s="651"/>
      <c r="BQ94" s="651"/>
      <c r="BR94" s="651"/>
      <c r="BS94" s="649"/>
      <c r="BT94" s="649"/>
      <c r="BU94" s="649"/>
      <c r="BV94" s="649"/>
      <c r="BW94" s="649"/>
      <c r="BX94" s="649"/>
      <c r="BY94" s="380"/>
      <c r="BZ94" s="651"/>
      <c r="CA94" s="651"/>
      <c r="CB94" s="651"/>
      <c r="CC94" s="651"/>
      <c r="CD94" s="649"/>
      <c r="CE94" s="649"/>
      <c r="CF94" s="649"/>
      <c r="CG94" s="649"/>
      <c r="CH94" s="649"/>
      <c r="CI94" s="649"/>
      <c r="CJ94" s="380"/>
      <c r="CK94" s="651"/>
      <c r="CL94" s="651"/>
      <c r="CM94" s="651"/>
      <c r="CN94" s="651"/>
      <c r="CO94" s="649"/>
      <c r="CP94" s="649"/>
      <c r="CQ94" s="649"/>
      <c r="CR94" s="649"/>
      <c r="CS94" s="649"/>
      <c r="CT94" s="649"/>
      <c r="CU94" s="380"/>
      <c r="CV94" s="651"/>
      <c r="CW94" s="651"/>
      <c r="CX94" s="651"/>
      <c r="CY94" s="651"/>
      <c r="CZ94" s="649"/>
      <c r="DA94" s="649"/>
      <c r="DB94" s="649"/>
      <c r="DC94" s="649"/>
      <c r="DD94" s="649"/>
      <c r="DE94" s="649"/>
      <c r="DF94" s="380"/>
      <c r="DG94" s="651"/>
      <c r="DH94" s="651"/>
      <c r="DI94" s="651"/>
      <c r="DJ94" s="651"/>
      <c r="DK94" s="649"/>
      <c r="DL94" s="649"/>
      <c r="DM94" s="649"/>
      <c r="DN94" s="649"/>
      <c r="DO94" s="649"/>
      <c r="DP94" s="649"/>
      <c r="DQ94" s="380"/>
      <c r="DR94" s="651"/>
      <c r="DS94" s="651"/>
      <c r="DT94" s="651"/>
      <c r="DU94" s="651"/>
      <c r="DV94" s="649"/>
      <c r="DW94" s="649"/>
      <c r="DX94" s="649"/>
      <c r="DY94" s="649"/>
      <c r="DZ94" s="649"/>
      <c r="EA94" s="649"/>
      <c r="EB94" s="380"/>
      <c r="EC94" s="651"/>
      <c r="ED94" s="651"/>
      <c r="EE94" s="651"/>
      <c r="EF94" s="651"/>
      <c r="EG94" s="649"/>
      <c r="EH94" s="649"/>
      <c r="EI94" s="649"/>
      <c r="EJ94" s="649"/>
      <c r="EK94" s="649"/>
      <c r="EL94" s="649"/>
    </row>
    <row r="95" spans="24:142">
      <c r="X95" s="649"/>
      <c r="Y95" s="649"/>
      <c r="Z95" s="380"/>
      <c r="AA95" s="380"/>
      <c r="AB95" s="651"/>
      <c r="AC95" s="651"/>
      <c r="AD95" s="651"/>
      <c r="AE95" s="651"/>
      <c r="AF95" s="649"/>
      <c r="AG95" s="649"/>
      <c r="AH95" s="649"/>
      <c r="AI95" s="649"/>
      <c r="AJ95" s="649"/>
      <c r="AK95" s="649"/>
      <c r="AL95" s="649"/>
      <c r="AM95" s="649"/>
      <c r="AN95" s="649"/>
      <c r="AO95" s="649"/>
      <c r="AP95" s="649"/>
      <c r="AQ95" s="649"/>
      <c r="AR95" s="380"/>
      <c r="AS95" s="651"/>
      <c r="AT95" s="651"/>
      <c r="AU95" s="651"/>
      <c r="AV95" s="651"/>
      <c r="AW95" s="649"/>
      <c r="AX95" s="649"/>
      <c r="AY95" s="649"/>
      <c r="AZ95" s="649"/>
      <c r="BA95" s="649"/>
      <c r="BB95" s="649"/>
      <c r="BC95" s="380"/>
      <c r="BD95" s="651"/>
      <c r="BE95" s="651"/>
      <c r="BF95" s="651"/>
      <c r="BG95" s="651"/>
      <c r="BH95" s="649"/>
      <c r="BI95" s="649"/>
      <c r="BJ95" s="649"/>
      <c r="BK95" s="649"/>
      <c r="BL95" s="649"/>
      <c r="BM95" s="649"/>
      <c r="BN95" s="380"/>
      <c r="BO95" s="651"/>
      <c r="BP95" s="651"/>
      <c r="BQ95" s="651"/>
      <c r="BR95" s="651"/>
      <c r="BS95" s="649"/>
      <c r="BT95" s="649"/>
      <c r="BU95" s="649"/>
      <c r="BV95" s="649"/>
      <c r="BW95" s="649"/>
      <c r="BX95" s="649"/>
      <c r="BY95" s="380"/>
      <c r="BZ95" s="651"/>
      <c r="CA95" s="651"/>
      <c r="CB95" s="651"/>
      <c r="CC95" s="651"/>
      <c r="CD95" s="649"/>
      <c r="CE95" s="649"/>
      <c r="CF95" s="649"/>
      <c r="CG95" s="649"/>
      <c r="CH95" s="649"/>
      <c r="CI95" s="649"/>
      <c r="CJ95" s="380"/>
      <c r="CK95" s="651"/>
      <c r="CL95" s="651"/>
      <c r="CM95" s="651"/>
      <c r="CN95" s="651"/>
      <c r="CO95" s="649"/>
      <c r="CP95" s="649"/>
      <c r="CQ95" s="649"/>
      <c r="CR95" s="649"/>
      <c r="CS95" s="649"/>
      <c r="CT95" s="649"/>
      <c r="CU95" s="380"/>
      <c r="CV95" s="651"/>
      <c r="CW95" s="651"/>
      <c r="CX95" s="651"/>
      <c r="CY95" s="651"/>
      <c r="CZ95" s="649"/>
      <c r="DA95" s="649"/>
      <c r="DB95" s="649"/>
      <c r="DC95" s="649"/>
      <c r="DD95" s="649"/>
      <c r="DE95" s="649"/>
      <c r="DF95" s="380"/>
      <c r="DG95" s="651"/>
      <c r="DH95" s="651"/>
      <c r="DI95" s="651"/>
      <c r="DJ95" s="651"/>
      <c r="DK95" s="649"/>
      <c r="DL95" s="649"/>
      <c r="DM95" s="649"/>
      <c r="DN95" s="649"/>
      <c r="DO95" s="649"/>
      <c r="DP95" s="649"/>
      <c r="DQ95" s="380"/>
      <c r="DR95" s="651"/>
      <c r="DS95" s="651"/>
      <c r="DT95" s="651"/>
      <c r="DU95" s="651"/>
      <c r="DV95" s="649"/>
      <c r="DW95" s="649"/>
      <c r="DX95" s="649"/>
      <c r="DY95" s="649"/>
      <c r="DZ95" s="649"/>
      <c r="EA95" s="649"/>
      <c r="EB95" s="380"/>
      <c r="EC95" s="651"/>
      <c r="ED95" s="651"/>
      <c r="EE95" s="651"/>
      <c r="EF95" s="651"/>
      <c r="EG95" s="649"/>
      <c r="EH95" s="649"/>
      <c r="EI95" s="649"/>
      <c r="EJ95" s="649"/>
      <c r="EK95" s="649"/>
      <c r="EL95" s="649"/>
    </row>
    <row r="96" spans="24:142">
      <c r="X96" s="649"/>
      <c r="Y96" s="649"/>
      <c r="Z96" s="380"/>
      <c r="AA96" s="380"/>
      <c r="AB96" s="651"/>
      <c r="AC96" s="651"/>
      <c r="AD96" s="651"/>
      <c r="AE96" s="651"/>
      <c r="AF96" s="649"/>
      <c r="AG96" s="649"/>
      <c r="AH96" s="649"/>
      <c r="AI96" s="649"/>
      <c r="AJ96" s="649"/>
      <c r="AK96" s="649"/>
      <c r="AL96" s="649"/>
      <c r="AM96" s="649"/>
      <c r="AN96" s="649"/>
      <c r="AO96" s="649"/>
      <c r="AP96" s="649"/>
      <c r="AQ96" s="649"/>
      <c r="AR96" s="380"/>
      <c r="AS96" s="651"/>
      <c r="AT96" s="651"/>
      <c r="AU96" s="651"/>
      <c r="AV96" s="651"/>
      <c r="AW96" s="649"/>
      <c r="AX96" s="649"/>
      <c r="AY96" s="649"/>
      <c r="AZ96" s="649"/>
      <c r="BA96" s="649"/>
      <c r="BB96" s="649"/>
      <c r="BC96" s="380"/>
      <c r="BD96" s="651"/>
      <c r="BE96" s="651"/>
      <c r="BF96" s="651"/>
      <c r="BG96" s="651"/>
      <c r="BH96" s="649"/>
      <c r="BI96" s="649"/>
      <c r="BJ96" s="649"/>
      <c r="BK96" s="649"/>
      <c r="BL96" s="649"/>
      <c r="BM96" s="649"/>
      <c r="BN96" s="380"/>
      <c r="BO96" s="651"/>
      <c r="BP96" s="651"/>
      <c r="BQ96" s="651"/>
      <c r="BR96" s="651"/>
      <c r="BS96" s="649"/>
      <c r="BT96" s="649"/>
      <c r="BU96" s="649"/>
      <c r="BV96" s="649"/>
      <c r="BW96" s="649"/>
      <c r="BX96" s="649"/>
      <c r="BY96" s="380"/>
      <c r="BZ96" s="651"/>
      <c r="CA96" s="651"/>
      <c r="CB96" s="651"/>
      <c r="CC96" s="651"/>
      <c r="CD96" s="649"/>
      <c r="CE96" s="649"/>
      <c r="CF96" s="649"/>
      <c r="CG96" s="649"/>
      <c r="CH96" s="649"/>
      <c r="CI96" s="649"/>
      <c r="CJ96" s="380"/>
      <c r="CK96" s="651"/>
      <c r="CL96" s="651"/>
      <c r="CM96" s="651"/>
      <c r="CN96" s="651"/>
      <c r="CO96" s="649"/>
      <c r="CP96" s="649"/>
      <c r="CQ96" s="649"/>
      <c r="CR96" s="649"/>
      <c r="CS96" s="649"/>
      <c r="CT96" s="649"/>
      <c r="CU96" s="380"/>
      <c r="CV96" s="651"/>
      <c r="CW96" s="651"/>
      <c r="CX96" s="651"/>
      <c r="CY96" s="651"/>
      <c r="CZ96" s="649"/>
      <c r="DA96" s="649"/>
      <c r="DB96" s="649"/>
      <c r="DC96" s="649"/>
      <c r="DD96" s="649"/>
      <c r="DE96" s="649"/>
      <c r="DF96" s="380"/>
      <c r="DG96" s="651"/>
      <c r="DH96" s="651"/>
      <c r="DI96" s="651"/>
      <c r="DJ96" s="651"/>
      <c r="DK96" s="649"/>
      <c r="DL96" s="649"/>
      <c r="DM96" s="649"/>
      <c r="DN96" s="649"/>
      <c r="DO96" s="649"/>
      <c r="DP96" s="649"/>
      <c r="DQ96" s="380"/>
      <c r="DR96" s="651"/>
      <c r="DS96" s="651"/>
      <c r="DT96" s="651"/>
      <c r="DU96" s="651"/>
      <c r="DV96" s="649"/>
      <c r="DW96" s="649"/>
      <c r="DX96" s="649"/>
      <c r="DY96" s="649"/>
      <c r="DZ96" s="649"/>
      <c r="EA96" s="649"/>
      <c r="EB96" s="380"/>
      <c r="EC96" s="651"/>
      <c r="ED96" s="651"/>
      <c r="EE96" s="651"/>
      <c r="EF96" s="651"/>
      <c r="EG96" s="649"/>
      <c r="EH96" s="649"/>
      <c r="EI96" s="649"/>
      <c r="EJ96" s="649"/>
      <c r="EK96" s="649"/>
      <c r="EL96" s="649"/>
    </row>
    <row r="97" spans="1:142">
      <c r="X97" s="649"/>
      <c r="Y97" s="649"/>
      <c r="Z97" s="380"/>
      <c r="AA97" s="380"/>
      <c r="AB97" s="651"/>
      <c r="AC97" s="651"/>
      <c r="AD97" s="651"/>
      <c r="AE97" s="651"/>
      <c r="AF97" s="649"/>
      <c r="AG97" s="649"/>
      <c r="AH97" s="649"/>
      <c r="AI97" s="649"/>
      <c r="AJ97" s="649"/>
      <c r="AK97" s="649"/>
      <c r="AL97" s="649"/>
      <c r="AM97" s="649"/>
      <c r="AN97" s="649"/>
      <c r="AO97" s="649"/>
      <c r="AP97" s="649"/>
      <c r="AQ97" s="649"/>
      <c r="AR97" s="380"/>
      <c r="AS97" s="651"/>
      <c r="AT97" s="651"/>
      <c r="AU97" s="651"/>
      <c r="AV97" s="651"/>
      <c r="AW97" s="649"/>
      <c r="AX97" s="649"/>
      <c r="AY97" s="649"/>
      <c r="AZ97" s="649"/>
      <c r="BA97" s="649"/>
      <c r="BB97" s="649"/>
      <c r="BC97" s="380"/>
      <c r="BD97" s="651"/>
      <c r="BE97" s="651"/>
      <c r="BF97" s="651"/>
      <c r="BG97" s="651"/>
      <c r="BH97" s="649"/>
      <c r="BI97" s="649"/>
      <c r="BJ97" s="649"/>
      <c r="BK97" s="649"/>
      <c r="BL97" s="649"/>
      <c r="BM97" s="649"/>
      <c r="BN97" s="380"/>
      <c r="BO97" s="651"/>
      <c r="BP97" s="651"/>
      <c r="BQ97" s="651"/>
      <c r="BR97" s="651"/>
      <c r="BS97" s="649"/>
      <c r="BT97" s="649"/>
      <c r="BU97" s="649"/>
      <c r="BV97" s="649"/>
      <c r="BW97" s="649"/>
      <c r="BX97" s="649"/>
      <c r="BY97" s="380"/>
      <c r="BZ97" s="651"/>
      <c r="CA97" s="651"/>
      <c r="CB97" s="651"/>
      <c r="CC97" s="651"/>
      <c r="CD97" s="649"/>
      <c r="CE97" s="649"/>
      <c r="CF97" s="649"/>
      <c r="CG97" s="649"/>
      <c r="CH97" s="649"/>
      <c r="CI97" s="649"/>
      <c r="CJ97" s="380"/>
      <c r="CK97" s="651"/>
      <c r="CL97" s="651"/>
      <c r="CM97" s="651"/>
      <c r="CN97" s="651"/>
      <c r="CO97" s="649"/>
      <c r="CP97" s="649"/>
      <c r="CQ97" s="649"/>
      <c r="CR97" s="649"/>
      <c r="CS97" s="649"/>
      <c r="CT97" s="649"/>
      <c r="CU97" s="380"/>
      <c r="CV97" s="651"/>
      <c r="CW97" s="651"/>
      <c r="CX97" s="651"/>
      <c r="CY97" s="651"/>
      <c r="CZ97" s="649"/>
      <c r="DA97" s="649"/>
      <c r="DB97" s="649"/>
      <c r="DC97" s="649"/>
      <c r="DD97" s="649"/>
      <c r="DE97" s="649"/>
      <c r="DF97" s="380"/>
      <c r="DG97" s="651"/>
      <c r="DH97" s="651"/>
      <c r="DI97" s="651"/>
      <c r="DJ97" s="651"/>
      <c r="DK97" s="649"/>
      <c r="DL97" s="649"/>
      <c r="DM97" s="649"/>
      <c r="DN97" s="649"/>
      <c r="DO97" s="649"/>
      <c r="DP97" s="649"/>
      <c r="DQ97" s="380"/>
      <c r="DR97" s="651"/>
      <c r="DS97" s="651"/>
      <c r="DT97" s="651"/>
      <c r="DU97" s="651"/>
      <c r="DV97" s="649"/>
      <c r="DW97" s="649"/>
      <c r="DX97" s="649"/>
      <c r="DY97" s="649"/>
      <c r="DZ97" s="649"/>
      <c r="EA97" s="649"/>
      <c r="EB97" s="380"/>
      <c r="EC97" s="651"/>
      <c r="ED97" s="651"/>
      <c r="EE97" s="651"/>
      <c r="EF97" s="651"/>
      <c r="EG97" s="649"/>
      <c r="EH97" s="649"/>
      <c r="EI97" s="649"/>
      <c r="EJ97" s="649"/>
      <c r="EK97" s="649"/>
      <c r="EL97" s="649"/>
    </row>
    <row r="98" spans="1:142">
      <c r="X98" s="649"/>
      <c r="Y98" s="684"/>
      <c r="Z98" s="685"/>
      <c r="AA98" s="685"/>
      <c r="AB98" s="684"/>
      <c r="AC98" s="684"/>
      <c r="AD98" s="684"/>
      <c r="AE98" s="684"/>
      <c r="AF98" s="684"/>
      <c r="AG98" s="684"/>
      <c r="AH98" s="684"/>
      <c r="AI98" s="684"/>
      <c r="AJ98" s="684"/>
      <c r="AK98" s="684"/>
      <c r="AL98" s="684"/>
      <c r="AM98" s="649"/>
      <c r="AN98" s="649"/>
      <c r="AO98" s="649"/>
      <c r="AP98" s="649"/>
      <c r="AQ98" s="649"/>
      <c r="AR98" s="380"/>
      <c r="AS98" s="651"/>
      <c r="AT98" s="651"/>
      <c r="AU98" s="651"/>
      <c r="AV98" s="651"/>
      <c r="AW98" s="649"/>
      <c r="AX98" s="649"/>
      <c r="AY98" s="649"/>
      <c r="AZ98" s="649"/>
      <c r="BA98" s="649"/>
      <c r="BB98" s="649"/>
      <c r="BC98" s="380"/>
      <c r="BD98" s="651"/>
      <c r="BE98" s="651"/>
      <c r="BF98" s="651"/>
      <c r="BG98" s="651"/>
      <c r="BH98" s="649"/>
      <c r="BI98" s="649"/>
      <c r="BJ98" s="649"/>
      <c r="BK98" s="649"/>
      <c r="BL98" s="649"/>
      <c r="BM98" s="649"/>
      <c r="BN98" s="380"/>
      <c r="BO98" s="651"/>
      <c r="BP98" s="651"/>
      <c r="BQ98" s="651"/>
      <c r="BR98" s="651"/>
      <c r="BS98" s="649"/>
      <c r="BT98" s="649"/>
      <c r="BU98" s="649"/>
      <c r="BV98" s="649"/>
      <c r="BW98" s="649"/>
      <c r="BX98" s="649"/>
      <c r="BY98" s="380"/>
      <c r="BZ98" s="651"/>
      <c r="CA98" s="651"/>
      <c r="CB98" s="651"/>
      <c r="CC98" s="651"/>
      <c r="CD98" s="649"/>
      <c r="CE98" s="649"/>
      <c r="CF98" s="649"/>
      <c r="CG98" s="649"/>
      <c r="CH98" s="649"/>
      <c r="CI98" s="649"/>
      <c r="CJ98" s="380"/>
      <c r="CK98" s="651"/>
      <c r="CL98" s="651"/>
      <c r="CM98" s="651"/>
      <c r="CN98" s="651"/>
      <c r="CO98" s="649"/>
      <c r="CP98" s="649"/>
      <c r="CQ98" s="649"/>
      <c r="CR98" s="649"/>
      <c r="CS98" s="649"/>
      <c r="CT98" s="649"/>
      <c r="CU98" s="380"/>
      <c r="CV98" s="651"/>
      <c r="CW98" s="651"/>
      <c r="CX98" s="651"/>
      <c r="CY98" s="651"/>
      <c r="CZ98" s="649"/>
      <c r="DA98" s="649"/>
      <c r="DB98" s="649"/>
      <c r="DC98" s="649"/>
      <c r="DD98" s="649"/>
      <c r="DE98" s="649"/>
      <c r="DF98" s="380"/>
      <c r="DG98" s="651"/>
      <c r="DH98" s="651"/>
      <c r="DI98" s="651"/>
      <c r="DJ98" s="651"/>
      <c r="DK98" s="649"/>
      <c r="DL98" s="649"/>
      <c r="DM98" s="649"/>
      <c r="DN98" s="649"/>
      <c r="DO98" s="649"/>
      <c r="DP98" s="649"/>
      <c r="DQ98" s="380"/>
      <c r="DR98" s="651"/>
      <c r="DS98" s="651"/>
      <c r="DT98" s="651"/>
      <c r="DU98" s="651"/>
      <c r="DV98" s="649"/>
      <c r="DW98" s="649"/>
      <c r="DX98" s="649"/>
      <c r="DY98" s="649"/>
      <c r="DZ98" s="649"/>
      <c r="EA98" s="649"/>
      <c r="EB98" s="380"/>
      <c r="EC98" s="651"/>
      <c r="ED98" s="651"/>
      <c r="EE98" s="651"/>
      <c r="EF98" s="651"/>
      <c r="EG98" s="649"/>
      <c r="EH98" s="649"/>
      <c r="EI98" s="649"/>
      <c r="EJ98" s="649"/>
      <c r="EK98" s="649"/>
      <c r="EL98" s="649"/>
    </row>
    <row r="99" spans="1:142">
      <c r="X99" s="649"/>
      <c r="Y99" s="684"/>
      <c r="Z99" s="685"/>
      <c r="AA99" s="685"/>
      <c r="AB99" s="684"/>
      <c r="AC99" s="684"/>
      <c r="AD99" s="684"/>
      <c r="AE99" s="684"/>
      <c r="AF99" s="684"/>
      <c r="AG99" s="684"/>
      <c r="AH99" s="684"/>
      <c r="AI99" s="684"/>
      <c r="AJ99" s="684"/>
      <c r="AK99" s="684"/>
      <c r="AL99" s="684"/>
      <c r="AM99" s="649"/>
      <c r="AN99" s="649"/>
      <c r="AO99" s="649"/>
      <c r="AP99" s="649"/>
      <c r="AQ99" s="649"/>
      <c r="AR99" s="380"/>
      <c r="AS99" s="651"/>
      <c r="AT99" s="651"/>
      <c r="AU99" s="651"/>
      <c r="AV99" s="651"/>
      <c r="AW99" s="649"/>
      <c r="AX99" s="649"/>
      <c r="AY99" s="649"/>
      <c r="AZ99" s="649"/>
      <c r="BA99" s="649"/>
      <c r="BB99" s="649"/>
      <c r="BC99" s="380"/>
      <c r="BD99" s="651"/>
      <c r="BE99" s="651"/>
      <c r="BF99" s="651"/>
      <c r="BG99" s="651"/>
      <c r="BH99" s="649"/>
      <c r="BI99" s="649"/>
      <c r="BJ99" s="649"/>
      <c r="BK99" s="649"/>
      <c r="BL99" s="649"/>
      <c r="BM99" s="649"/>
      <c r="BN99" s="380"/>
      <c r="BO99" s="651"/>
      <c r="BP99" s="651"/>
      <c r="BQ99" s="651"/>
      <c r="BR99" s="651"/>
      <c r="BS99" s="649"/>
      <c r="BT99" s="649"/>
      <c r="BU99" s="649"/>
      <c r="BV99" s="649"/>
      <c r="BW99" s="649"/>
      <c r="BX99" s="649"/>
      <c r="BY99" s="380"/>
      <c r="BZ99" s="651"/>
      <c r="CA99" s="651"/>
      <c r="CB99" s="651"/>
      <c r="CC99" s="651"/>
      <c r="CD99" s="649"/>
      <c r="CE99" s="649"/>
      <c r="CF99" s="649"/>
      <c r="CG99" s="649"/>
      <c r="CH99" s="649"/>
      <c r="CI99" s="649"/>
      <c r="CJ99" s="380"/>
      <c r="CK99" s="651"/>
      <c r="CL99" s="651"/>
      <c r="CM99" s="651"/>
      <c r="CN99" s="651"/>
      <c r="CO99" s="649"/>
      <c r="CP99" s="649"/>
      <c r="CQ99" s="649"/>
      <c r="CR99" s="649"/>
      <c r="CS99" s="649"/>
      <c r="CT99" s="649"/>
      <c r="CU99" s="380"/>
      <c r="CV99" s="651"/>
      <c r="CW99" s="651"/>
      <c r="CX99" s="651"/>
      <c r="CY99" s="651"/>
      <c r="CZ99" s="649"/>
      <c r="DA99" s="649"/>
      <c r="DB99" s="649"/>
      <c r="DC99" s="649"/>
      <c r="DD99" s="649"/>
      <c r="DE99" s="649"/>
      <c r="DF99" s="380"/>
      <c r="DG99" s="651"/>
      <c r="DH99" s="651"/>
      <c r="DI99" s="651"/>
      <c r="DJ99" s="651"/>
      <c r="DK99" s="649"/>
      <c r="DL99" s="649"/>
      <c r="DM99" s="649"/>
      <c r="DN99" s="649"/>
      <c r="DO99" s="649"/>
      <c r="DP99" s="649"/>
      <c r="DQ99" s="380"/>
      <c r="DR99" s="651"/>
      <c r="DS99" s="651"/>
      <c r="DT99" s="651"/>
      <c r="DU99" s="651"/>
      <c r="DV99" s="649"/>
      <c r="DW99" s="649"/>
      <c r="DX99" s="649"/>
      <c r="DY99" s="649"/>
      <c r="DZ99" s="649"/>
      <c r="EA99" s="649"/>
      <c r="EB99" s="380"/>
      <c r="EC99" s="651"/>
      <c r="ED99" s="651"/>
      <c r="EE99" s="651"/>
      <c r="EF99" s="651"/>
      <c r="EG99" s="649"/>
      <c r="EH99" s="649"/>
      <c r="EI99" s="649"/>
      <c r="EJ99" s="649"/>
      <c r="EK99" s="649"/>
      <c r="EL99" s="649"/>
    </row>
    <row r="100" spans="1:142">
      <c r="X100" s="649"/>
      <c r="Y100" s="649"/>
      <c r="Z100" s="673"/>
      <c r="AA100" s="673"/>
      <c r="AB100" s="649"/>
      <c r="AC100" s="649"/>
      <c r="AD100" s="649"/>
      <c r="AE100" s="649"/>
      <c r="AF100" s="649"/>
      <c r="AG100" s="649"/>
      <c r="AH100" s="649"/>
      <c r="AI100" s="649"/>
      <c r="AJ100" s="649"/>
      <c r="AK100" s="649"/>
      <c r="AL100" s="649"/>
      <c r="AM100" s="649"/>
      <c r="AN100" s="649"/>
      <c r="AO100" s="649"/>
      <c r="AP100" s="649"/>
      <c r="AQ100" s="649"/>
      <c r="AR100" s="380"/>
      <c r="AS100" s="651"/>
      <c r="AT100" s="651"/>
      <c r="AU100" s="651"/>
      <c r="AV100" s="651"/>
      <c r="AW100" s="649"/>
      <c r="AX100" s="649"/>
      <c r="AY100" s="649"/>
      <c r="AZ100" s="649"/>
      <c r="BA100" s="649"/>
      <c r="BB100" s="649"/>
      <c r="BC100" s="380"/>
      <c r="BD100" s="651"/>
      <c r="BE100" s="651"/>
      <c r="BF100" s="651"/>
      <c r="BG100" s="651"/>
      <c r="BH100" s="649"/>
      <c r="BI100" s="649"/>
      <c r="BJ100" s="649"/>
      <c r="BK100" s="649"/>
      <c r="BL100" s="649"/>
      <c r="BM100" s="649"/>
      <c r="BN100" s="380"/>
      <c r="BO100" s="651"/>
      <c r="BP100" s="651"/>
      <c r="BQ100" s="651"/>
      <c r="BR100" s="651"/>
      <c r="BS100" s="649"/>
      <c r="BT100" s="649"/>
      <c r="BU100" s="649"/>
      <c r="BV100" s="649"/>
      <c r="BW100" s="649"/>
      <c r="BX100" s="649"/>
      <c r="BY100" s="380"/>
      <c r="BZ100" s="651"/>
      <c r="CA100" s="651"/>
      <c r="CB100" s="651"/>
      <c r="CC100" s="651"/>
      <c r="CD100" s="649"/>
      <c r="CE100" s="649"/>
      <c r="CF100" s="649"/>
      <c r="CG100" s="649"/>
      <c r="CH100" s="649"/>
      <c r="CI100" s="649"/>
      <c r="CJ100" s="380"/>
      <c r="CK100" s="651"/>
      <c r="CL100" s="651"/>
      <c r="CM100" s="651"/>
      <c r="CN100" s="651"/>
      <c r="CO100" s="649"/>
      <c r="CP100" s="649"/>
      <c r="CQ100" s="649"/>
      <c r="CR100" s="649"/>
      <c r="CS100" s="649"/>
      <c r="CT100" s="649"/>
      <c r="CU100" s="380"/>
      <c r="CV100" s="651"/>
      <c r="CW100" s="651"/>
      <c r="CX100" s="651"/>
      <c r="CY100" s="651"/>
      <c r="CZ100" s="649"/>
      <c r="DA100" s="649"/>
      <c r="DB100" s="649"/>
      <c r="DC100" s="649"/>
      <c r="DD100" s="649"/>
      <c r="DE100" s="649"/>
      <c r="DF100" s="380"/>
      <c r="DG100" s="651"/>
      <c r="DH100" s="651"/>
      <c r="DI100" s="651"/>
      <c r="DJ100" s="651"/>
      <c r="DK100" s="649"/>
      <c r="DL100" s="649"/>
      <c r="DM100" s="649"/>
      <c r="DN100" s="649"/>
      <c r="DO100" s="649"/>
      <c r="DP100" s="649"/>
      <c r="DQ100" s="380"/>
      <c r="DR100" s="651"/>
      <c r="DS100" s="651"/>
      <c r="DT100" s="651"/>
      <c r="DU100" s="651"/>
      <c r="DV100" s="649"/>
      <c r="DW100" s="649"/>
      <c r="DX100" s="649"/>
      <c r="DY100" s="649"/>
      <c r="DZ100" s="649"/>
      <c r="EA100" s="649"/>
      <c r="EB100" s="380"/>
      <c r="EC100" s="651"/>
      <c r="ED100" s="651"/>
      <c r="EE100" s="651"/>
      <c r="EF100" s="651"/>
      <c r="EG100" s="649"/>
      <c r="EH100" s="649"/>
      <c r="EI100" s="649"/>
      <c r="EJ100" s="649"/>
      <c r="EK100" s="649"/>
      <c r="EL100" s="649"/>
    </row>
    <row r="101" spans="1:142">
      <c r="X101" s="649"/>
      <c r="Y101" s="649"/>
      <c r="Z101" s="673"/>
      <c r="AA101" s="673"/>
      <c r="AB101" s="649"/>
      <c r="AC101" s="649"/>
      <c r="AD101" s="649"/>
      <c r="AE101" s="649"/>
      <c r="AF101" s="649"/>
      <c r="AG101" s="649"/>
      <c r="AH101" s="649"/>
      <c r="AI101" s="649"/>
      <c r="AJ101" s="649"/>
      <c r="AK101" s="649"/>
      <c r="AL101" s="649"/>
      <c r="AM101" s="649"/>
      <c r="AN101" s="649"/>
      <c r="AO101" s="649"/>
      <c r="AP101" s="649"/>
      <c r="AQ101" s="649"/>
      <c r="AR101" s="380"/>
      <c r="AS101" s="651"/>
      <c r="AT101" s="651"/>
      <c r="AU101" s="651"/>
      <c r="AV101" s="651"/>
      <c r="AW101" s="649"/>
      <c r="AX101" s="649"/>
      <c r="AY101" s="649"/>
      <c r="AZ101" s="649"/>
      <c r="BA101" s="649"/>
      <c r="BB101" s="649"/>
      <c r="BC101" s="380"/>
      <c r="BD101" s="651"/>
      <c r="BE101" s="651"/>
      <c r="BF101" s="651"/>
      <c r="BG101" s="651"/>
      <c r="BH101" s="649"/>
      <c r="BI101" s="649"/>
      <c r="BJ101" s="649"/>
      <c r="BK101" s="649"/>
      <c r="BL101" s="649"/>
      <c r="BM101" s="649"/>
      <c r="BN101" s="380"/>
      <c r="BO101" s="651"/>
      <c r="BP101" s="651"/>
      <c r="BQ101" s="651"/>
      <c r="BR101" s="651"/>
      <c r="BS101" s="649"/>
      <c r="BT101" s="649"/>
      <c r="BU101" s="649"/>
      <c r="BV101" s="649"/>
      <c r="BW101" s="649"/>
      <c r="BX101" s="649"/>
      <c r="BY101" s="380"/>
      <c r="BZ101" s="651"/>
      <c r="CA101" s="651"/>
      <c r="CB101" s="651"/>
      <c r="CC101" s="651"/>
      <c r="CD101" s="649"/>
      <c r="CE101" s="649"/>
      <c r="CF101" s="649"/>
      <c r="CG101" s="649"/>
      <c r="CH101" s="649"/>
      <c r="CI101" s="649"/>
      <c r="CJ101" s="380"/>
      <c r="CK101" s="651"/>
      <c r="CL101" s="651"/>
      <c r="CM101" s="651"/>
      <c r="CN101" s="651"/>
      <c r="CO101" s="649"/>
      <c r="CP101" s="649"/>
      <c r="CQ101" s="649"/>
      <c r="CR101" s="649"/>
      <c r="CS101" s="649"/>
      <c r="CT101" s="649"/>
      <c r="CU101" s="380"/>
      <c r="CV101" s="651"/>
      <c r="CW101" s="651"/>
      <c r="CX101" s="651"/>
      <c r="CY101" s="651"/>
      <c r="CZ101" s="649"/>
      <c r="DA101" s="649"/>
      <c r="DB101" s="649"/>
      <c r="DC101" s="649"/>
      <c r="DD101" s="649"/>
      <c r="DE101" s="649"/>
      <c r="DF101" s="380"/>
      <c r="DG101" s="651"/>
      <c r="DH101" s="651"/>
      <c r="DI101" s="651"/>
      <c r="DJ101" s="651"/>
      <c r="DK101" s="649"/>
      <c r="DL101" s="649"/>
      <c r="DM101" s="649"/>
      <c r="DN101" s="649"/>
      <c r="DO101" s="649"/>
      <c r="DP101" s="649"/>
      <c r="DQ101" s="380"/>
      <c r="DR101" s="651"/>
      <c r="DS101" s="651"/>
      <c r="DT101" s="651"/>
      <c r="DU101" s="651"/>
      <c r="DV101" s="649"/>
      <c r="DW101" s="649"/>
      <c r="DX101" s="649"/>
      <c r="DY101" s="649"/>
      <c r="DZ101" s="649"/>
      <c r="EA101" s="649"/>
      <c r="EB101" s="380"/>
      <c r="EC101" s="651"/>
      <c r="ED101" s="651"/>
      <c r="EE101" s="651"/>
      <c r="EF101" s="651"/>
      <c r="EG101" s="649"/>
      <c r="EH101" s="649"/>
      <c r="EI101" s="649"/>
      <c r="EJ101" s="649"/>
      <c r="EK101" s="649"/>
      <c r="EL101" s="649"/>
    </row>
    <row r="102" spans="1:142">
      <c r="X102" s="649"/>
      <c r="Y102" s="649"/>
      <c r="Z102" s="673"/>
      <c r="AA102" s="673"/>
      <c r="AB102" s="649"/>
      <c r="AC102" s="649"/>
      <c r="AD102" s="649"/>
      <c r="AE102" s="649"/>
      <c r="AF102" s="649"/>
      <c r="AG102" s="649"/>
      <c r="AH102" s="649"/>
      <c r="AI102" s="649"/>
      <c r="AJ102" s="649"/>
      <c r="AK102" s="649"/>
      <c r="AL102" s="649"/>
      <c r="AM102" s="649"/>
      <c r="AN102" s="649"/>
      <c r="AO102" s="649"/>
      <c r="AP102" s="649"/>
      <c r="AQ102" s="649"/>
      <c r="AR102" s="380"/>
      <c r="AS102" s="651"/>
      <c r="AT102" s="651"/>
      <c r="AU102" s="651"/>
      <c r="AV102" s="651"/>
      <c r="AW102" s="649"/>
      <c r="AX102" s="649"/>
      <c r="AY102" s="649"/>
      <c r="AZ102" s="649"/>
      <c r="BA102" s="649"/>
      <c r="BB102" s="649"/>
      <c r="BC102" s="380"/>
      <c r="BD102" s="651"/>
      <c r="BE102" s="651"/>
      <c r="BF102" s="651"/>
      <c r="BG102" s="651"/>
      <c r="BH102" s="649"/>
      <c r="BI102" s="649"/>
      <c r="BJ102" s="649"/>
      <c r="BK102" s="649"/>
      <c r="BL102" s="649"/>
      <c r="BM102" s="649"/>
      <c r="BN102" s="380"/>
      <c r="BO102" s="651"/>
      <c r="BP102" s="651"/>
      <c r="BQ102" s="651"/>
      <c r="BR102" s="651"/>
      <c r="BS102" s="649"/>
      <c r="BT102" s="649"/>
      <c r="BU102" s="649"/>
      <c r="BV102" s="649"/>
      <c r="BW102" s="649"/>
      <c r="BX102" s="649"/>
      <c r="BY102" s="380"/>
      <c r="BZ102" s="651"/>
      <c r="CA102" s="651"/>
      <c r="CB102" s="651"/>
      <c r="CC102" s="651"/>
      <c r="CD102" s="649"/>
      <c r="CE102" s="649"/>
      <c r="CF102" s="649"/>
      <c r="CG102" s="649"/>
      <c r="CH102" s="649"/>
      <c r="CI102" s="649"/>
      <c r="CJ102" s="380"/>
      <c r="CK102" s="651"/>
      <c r="CL102" s="651"/>
      <c r="CM102" s="651"/>
      <c r="CN102" s="651"/>
      <c r="CO102" s="649"/>
      <c r="CP102" s="649"/>
      <c r="CQ102" s="649"/>
      <c r="CR102" s="649"/>
      <c r="CS102" s="649"/>
      <c r="CT102" s="649"/>
      <c r="CU102" s="380"/>
      <c r="CV102" s="651"/>
      <c r="CW102" s="651"/>
      <c r="CX102" s="651"/>
      <c r="CY102" s="651"/>
      <c r="CZ102" s="649"/>
      <c r="DA102" s="649"/>
      <c r="DB102" s="649"/>
      <c r="DC102" s="649"/>
      <c r="DD102" s="649"/>
      <c r="DE102" s="649"/>
      <c r="DF102" s="380"/>
      <c r="DG102" s="651"/>
      <c r="DH102" s="651"/>
      <c r="DI102" s="651"/>
      <c r="DJ102" s="651"/>
      <c r="DK102" s="649"/>
      <c r="DL102" s="649"/>
      <c r="DM102" s="649"/>
      <c r="DN102" s="649"/>
      <c r="DO102" s="649"/>
      <c r="DP102" s="649"/>
      <c r="DQ102" s="380"/>
      <c r="DR102" s="651"/>
      <c r="DS102" s="651"/>
      <c r="DT102" s="651"/>
      <c r="DU102" s="651"/>
      <c r="DV102" s="649"/>
      <c r="DW102" s="649"/>
      <c r="DX102" s="649"/>
      <c r="DY102" s="649"/>
      <c r="DZ102" s="649"/>
      <c r="EA102" s="649"/>
      <c r="EB102" s="380"/>
      <c r="EC102" s="651"/>
      <c r="ED102" s="651"/>
      <c r="EE102" s="651"/>
      <c r="EF102" s="651"/>
      <c r="EG102" s="649"/>
      <c r="EH102" s="649"/>
      <c r="EI102" s="649"/>
      <c r="EJ102" s="649"/>
      <c r="EK102" s="649"/>
      <c r="EL102" s="649"/>
    </row>
    <row r="103" spans="1:142">
      <c r="X103" s="649"/>
      <c r="Y103" s="649"/>
      <c r="Z103" s="673"/>
      <c r="AA103" s="673"/>
      <c r="AB103" s="649"/>
      <c r="AC103" s="649"/>
      <c r="AD103" s="649"/>
      <c r="AE103" s="649"/>
      <c r="AF103" s="649"/>
      <c r="AG103" s="649"/>
      <c r="AH103" s="649"/>
      <c r="AI103" s="649"/>
      <c r="AJ103" s="649"/>
      <c r="AK103" s="649"/>
      <c r="AL103" s="649"/>
      <c r="AM103" s="649"/>
      <c r="AN103" s="649"/>
      <c r="AO103" s="649"/>
      <c r="AP103" s="649"/>
      <c r="AQ103" s="649"/>
      <c r="AR103" s="380"/>
      <c r="AS103" s="651"/>
      <c r="AT103" s="651"/>
      <c r="AU103" s="651"/>
      <c r="AV103" s="651"/>
      <c r="AW103" s="649"/>
      <c r="AX103" s="649"/>
      <c r="AY103" s="649"/>
      <c r="AZ103" s="649"/>
      <c r="BA103" s="649"/>
      <c r="BB103" s="649"/>
      <c r="BC103" s="380"/>
      <c r="BD103" s="651"/>
      <c r="BE103" s="651"/>
      <c r="BF103" s="651"/>
      <c r="BG103" s="651"/>
      <c r="BH103" s="649"/>
      <c r="BI103" s="649"/>
      <c r="BJ103" s="649"/>
      <c r="BK103" s="649"/>
      <c r="BL103" s="649"/>
      <c r="BM103" s="649"/>
      <c r="BN103" s="380"/>
      <c r="BO103" s="651"/>
      <c r="BP103" s="651"/>
      <c r="BQ103" s="651"/>
      <c r="BR103" s="651"/>
      <c r="BS103" s="649"/>
      <c r="BT103" s="649"/>
      <c r="BU103" s="649"/>
      <c r="BV103" s="649"/>
      <c r="BW103" s="649"/>
      <c r="BX103" s="649"/>
      <c r="BY103" s="380"/>
      <c r="BZ103" s="651"/>
      <c r="CA103" s="651"/>
      <c r="CB103" s="651"/>
      <c r="CC103" s="651"/>
      <c r="CD103" s="649"/>
      <c r="CE103" s="649"/>
      <c r="CF103" s="649"/>
      <c r="CG103" s="649"/>
      <c r="CH103" s="649"/>
      <c r="CI103" s="649"/>
      <c r="CJ103" s="380"/>
      <c r="CK103" s="651"/>
      <c r="CL103" s="651"/>
      <c r="CM103" s="651"/>
      <c r="CN103" s="651"/>
      <c r="CO103" s="649"/>
      <c r="CP103" s="649"/>
      <c r="CQ103" s="649"/>
      <c r="CR103" s="649"/>
      <c r="CS103" s="649"/>
      <c r="CT103" s="649"/>
      <c r="CU103" s="380"/>
      <c r="CV103" s="651"/>
      <c r="CW103" s="651"/>
      <c r="CX103" s="651"/>
      <c r="CY103" s="651"/>
      <c r="CZ103" s="649"/>
      <c r="DA103" s="649"/>
      <c r="DB103" s="649"/>
      <c r="DC103" s="649"/>
      <c r="DD103" s="649"/>
      <c r="DE103" s="649"/>
      <c r="DF103" s="380"/>
      <c r="DG103" s="651"/>
      <c r="DH103" s="651"/>
      <c r="DI103" s="651"/>
      <c r="DJ103" s="651"/>
      <c r="DK103" s="649"/>
      <c r="DL103" s="649"/>
      <c r="DM103" s="649"/>
      <c r="DN103" s="649"/>
      <c r="DO103" s="649"/>
      <c r="DP103" s="649"/>
      <c r="DQ103" s="380"/>
      <c r="DR103" s="651"/>
      <c r="DS103" s="651"/>
      <c r="DT103" s="651"/>
      <c r="DU103" s="651"/>
      <c r="DV103" s="649"/>
      <c r="DW103" s="649"/>
      <c r="DX103" s="649"/>
      <c r="DY103" s="649"/>
      <c r="DZ103" s="649"/>
      <c r="EA103" s="649"/>
      <c r="EB103" s="380"/>
      <c r="EC103" s="651"/>
      <c r="ED103" s="651"/>
      <c r="EE103" s="651"/>
      <c r="EF103" s="651"/>
      <c r="EG103" s="649"/>
      <c r="EH103" s="649"/>
      <c r="EI103" s="649"/>
      <c r="EJ103" s="649"/>
      <c r="EK103" s="649"/>
      <c r="EL103" s="649"/>
    </row>
    <row r="104" spans="1:142" ht="12.95" customHeight="1">
      <c r="A104" s="564"/>
      <c r="B104" s="564"/>
      <c r="C104" s="683"/>
      <c r="D104" s="683"/>
      <c r="E104" s="683"/>
      <c r="F104" s="683"/>
      <c r="G104" s="683"/>
      <c r="H104" s="683"/>
      <c r="I104" s="683"/>
      <c r="J104" s="683"/>
      <c r="K104" s="683"/>
      <c r="L104" s="683"/>
      <c r="M104" s="651"/>
      <c r="N104" s="651"/>
      <c r="O104" s="651"/>
      <c r="P104" s="651"/>
      <c r="Q104" s="649"/>
      <c r="R104" s="649"/>
      <c r="S104" s="649"/>
      <c r="T104" s="649"/>
      <c r="U104" s="649"/>
      <c r="V104" s="649"/>
      <c r="W104" s="649"/>
      <c r="X104" s="649"/>
      <c r="Y104" s="684"/>
      <c r="Z104" s="685"/>
      <c r="AA104" s="685"/>
      <c r="AB104" s="684"/>
      <c r="AC104" s="684"/>
      <c r="AD104" s="684"/>
      <c r="AE104" s="684"/>
      <c r="AF104" s="684"/>
      <c r="AG104" s="684"/>
      <c r="AH104" s="684"/>
      <c r="AI104" s="684"/>
      <c r="AJ104" s="684"/>
      <c r="AK104" s="684"/>
      <c r="AL104" s="684"/>
      <c r="AM104" s="649"/>
      <c r="AN104" s="649"/>
      <c r="AO104" s="649"/>
      <c r="AP104" s="649"/>
      <c r="AQ104" s="649"/>
      <c r="AR104" s="380"/>
      <c r="AS104" s="651"/>
      <c r="AT104" s="651"/>
      <c r="AU104" s="651"/>
      <c r="AV104" s="651"/>
      <c r="AW104" s="649"/>
      <c r="AX104" s="649"/>
      <c r="AY104" s="649"/>
      <c r="AZ104" s="649"/>
      <c r="BA104" s="649"/>
      <c r="BB104" s="649"/>
      <c r="BC104" s="380"/>
      <c r="BD104" s="651"/>
      <c r="BE104" s="651"/>
      <c r="BF104" s="651"/>
      <c r="BG104" s="651"/>
      <c r="BH104" s="649"/>
      <c r="BI104" s="649"/>
      <c r="BJ104" s="649"/>
      <c r="BK104" s="649"/>
      <c r="BL104" s="649"/>
      <c r="BM104" s="649"/>
      <c r="BN104" s="380"/>
      <c r="BO104" s="651"/>
      <c r="BP104" s="651"/>
      <c r="BQ104" s="651"/>
      <c r="BR104" s="651"/>
      <c r="BS104" s="649"/>
      <c r="BT104" s="649"/>
      <c r="BU104" s="649"/>
      <c r="BV104" s="649"/>
      <c r="BW104" s="649"/>
      <c r="BX104" s="649"/>
      <c r="BY104" s="380"/>
      <c r="BZ104" s="651"/>
      <c r="CA104" s="651"/>
      <c r="CB104" s="651"/>
      <c r="CC104" s="651"/>
      <c r="CD104" s="649"/>
      <c r="CE104" s="649"/>
      <c r="CF104" s="649"/>
      <c r="CG104" s="649"/>
      <c r="CH104" s="649"/>
      <c r="CI104" s="649"/>
      <c r="CJ104" s="380"/>
      <c r="CK104" s="651"/>
      <c r="CL104" s="651"/>
      <c r="CM104" s="651"/>
      <c r="CN104" s="651"/>
      <c r="CO104" s="649"/>
      <c r="CP104" s="649"/>
      <c r="CQ104" s="649"/>
      <c r="CR104" s="649"/>
      <c r="CS104" s="649"/>
      <c r="CT104" s="649"/>
      <c r="CU104" s="380"/>
      <c r="CV104" s="651"/>
      <c r="CW104" s="651"/>
      <c r="CX104" s="651"/>
      <c r="CY104" s="651"/>
      <c r="CZ104" s="649"/>
      <c r="DA104" s="649"/>
      <c r="DB104" s="649"/>
      <c r="DC104" s="649"/>
      <c r="DD104" s="649"/>
      <c r="DE104" s="649"/>
      <c r="DF104" s="380"/>
      <c r="DG104" s="651"/>
      <c r="DH104" s="651"/>
      <c r="DI104" s="651"/>
      <c r="DJ104" s="651"/>
      <c r="DK104" s="649"/>
      <c r="DL104" s="649"/>
      <c r="DM104" s="649"/>
      <c r="DN104" s="649"/>
      <c r="DO104" s="649"/>
      <c r="DP104" s="649"/>
      <c r="DQ104" s="380"/>
      <c r="DR104" s="651"/>
      <c r="DS104" s="651"/>
      <c r="DT104" s="651"/>
      <c r="DU104" s="651"/>
      <c r="DV104" s="649"/>
      <c r="DW104" s="649"/>
      <c r="DX104" s="649"/>
      <c r="DY104" s="649"/>
      <c r="DZ104" s="649"/>
      <c r="EA104" s="649"/>
      <c r="EB104" s="380"/>
      <c r="EC104" s="651"/>
      <c r="ED104" s="651"/>
      <c r="EE104" s="651"/>
      <c r="EF104" s="651"/>
      <c r="EG104" s="649"/>
      <c r="EH104" s="649"/>
      <c r="EI104" s="649"/>
      <c r="EJ104" s="649"/>
      <c r="EK104" s="649"/>
      <c r="EL104" s="649"/>
    </row>
    <row r="105" spans="1:142" s="685" customFormat="1" ht="12.95" customHeight="1">
      <c r="A105" s="686"/>
      <c r="B105" s="686"/>
      <c r="C105" s="687"/>
      <c r="D105" s="687"/>
      <c r="E105" s="687"/>
      <c r="F105" s="687"/>
      <c r="G105" s="687"/>
      <c r="H105" s="687"/>
      <c r="I105" s="687"/>
      <c r="J105" s="687"/>
      <c r="K105" s="687"/>
      <c r="L105" s="687"/>
      <c r="M105" s="684"/>
      <c r="N105" s="684"/>
      <c r="O105" s="684"/>
      <c r="P105" s="684"/>
      <c r="Q105" s="684"/>
      <c r="R105" s="684"/>
      <c r="S105" s="684"/>
      <c r="T105" s="684"/>
      <c r="U105" s="684"/>
      <c r="V105" s="684"/>
      <c r="W105" s="684"/>
      <c r="X105" s="684"/>
      <c r="Y105" s="684"/>
      <c r="AB105" s="684"/>
      <c r="AC105" s="684"/>
      <c r="AD105" s="684"/>
      <c r="AE105" s="684"/>
      <c r="AF105" s="684"/>
      <c r="AG105" s="684"/>
      <c r="AH105" s="684"/>
      <c r="AI105" s="684"/>
      <c r="AJ105" s="684"/>
      <c r="AK105" s="684"/>
      <c r="AL105" s="684"/>
      <c r="AM105" s="684"/>
      <c r="AN105" s="684"/>
      <c r="AO105" s="684"/>
      <c r="AP105" s="684"/>
      <c r="AQ105" s="684"/>
      <c r="AS105" s="684"/>
      <c r="AT105" s="684"/>
      <c r="AU105" s="684"/>
      <c r="AV105" s="684"/>
      <c r="AW105" s="684"/>
      <c r="AX105" s="684"/>
      <c r="AY105" s="684"/>
      <c r="AZ105" s="684"/>
      <c r="BA105" s="684"/>
      <c r="BB105" s="684"/>
      <c r="BD105" s="684"/>
      <c r="BE105" s="684"/>
      <c r="BF105" s="684"/>
      <c r="BG105" s="684"/>
      <c r="BH105" s="684"/>
      <c r="BI105" s="684"/>
      <c r="BJ105" s="684"/>
      <c r="BK105" s="684"/>
      <c r="BL105" s="684"/>
      <c r="BM105" s="684"/>
      <c r="BO105" s="684"/>
      <c r="BP105" s="684"/>
      <c r="BQ105" s="684"/>
      <c r="BR105" s="684"/>
      <c r="BS105" s="684"/>
      <c r="BT105" s="684"/>
      <c r="BU105" s="684"/>
      <c r="BV105" s="684"/>
      <c r="BW105" s="684"/>
      <c r="BX105" s="684"/>
      <c r="BZ105" s="684"/>
      <c r="CA105" s="684"/>
      <c r="CB105" s="684"/>
      <c r="CC105" s="684"/>
      <c r="CD105" s="684"/>
      <c r="CE105" s="684"/>
      <c r="CF105" s="684"/>
      <c r="CG105" s="684"/>
      <c r="CH105" s="684"/>
      <c r="CI105" s="684"/>
      <c r="CK105" s="684"/>
      <c r="CL105" s="684"/>
      <c r="CM105" s="684"/>
      <c r="CN105" s="684"/>
      <c r="CO105" s="684"/>
      <c r="CP105" s="684"/>
      <c r="CQ105" s="684"/>
      <c r="CR105" s="684"/>
      <c r="CS105" s="684"/>
      <c r="CT105" s="684"/>
      <c r="CV105" s="684"/>
      <c r="CW105" s="684"/>
      <c r="CX105" s="684"/>
      <c r="CY105" s="684"/>
      <c r="CZ105" s="684"/>
      <c r="DA105" s="684"/>
      <c r="DB105" s="684"/>
      <c r="DC105" s="684"/>
      <c r="DD105" s="684"/>
      <c r="DE105" s="684"/>
      <c r="DG105" s="684"/>
      <c r="DH105" s="684"/>
      <c r="DI105" s="684"/>
      <c r="DJ105" s="684"/>
      <c r="DK105" s="684"/>
      <c r="DL105" s="684"/>
      <c r="DM105" s="684"/>
      <c r="DN105" s="684"/>
      <c r="DO105" s="684"/>
      <c r="DP105" s="684"/>
      <c r="DR105" s="684"/>
      <c r="DS105" s="684"/>
      <c r="DT105" s="684"/>
      <c r="DU105" s="684"/>
      <c r="DV105" s="684"/>
      <c r="DW105" s="684"/>
      <c r="DX105" s="684"/>
      <c r="DY105" s="684"/>
      <c r="DZ105" s="684"/>
      <c r="EA105" s="684"/>
      <c r="EC105" s="684"/>
      <c r="ED105" s="684"/>
      <c r="EE105" s="684"/>
      <c r="EF105" s="684"/>
      <c r="EG105" s="684"/>
      <c r="EH105" s="684"/>
      <c r="EI105" s="684"/>
      <c r="EJ105" s="684"/>
      <c r="EK105" s="684"/>
      <c r="EL105" s="684"/>
    </row>
    <row r="106" spans="1:142" s="685" customFormat="1" ht="12.95" customHeight="1">
      <c r="A106" s="686"/>
      <c r="B106" s="686"/>
      <c r="C106" s="688"/>
      <c r="D106" s="688"/>
      <c r="E106" s="688"/>
      <c r="F106" s="688"/>
      <c r="G106" s="688"/>
      <c r="H106" s="688"/>
      <c r="I106" s="688"/>
      <c r="J106" s="688"/>
      <c r="K106" s="688"/>
      <c r="L106" s="688"/>
      <c r="M106" s="684"/>
      <c r="N106" s="684"/>
      <c r="O106" s="684"/>
      <c r="P106" s="684"/>
      <c r="Q106" s="684"/>
      <c r="R106" s="684"/>
      <c r="S106" s="684"/>
      <c r="T106" s="684"/>
      <c r="U106" s="684"/>
      <c r="V106" s="684"/>
      <c r="W106" s="684"/>
      <c r="X106" s="684"/>
      <c r="Y106" s="684"/>
      <c r="AB106" s="684"/>
      <c r="AC106" s="684"/>
      <c r="AD106" s="684"/>
      <c r="AE106" s="684"/>
      <c r="AF106" s="684"/>
      <c r="AG106" s="684"/>
      <c r="AH106" s="684"/>
      <c r="AI106" s="684"/>
      <c r="AJ106" s="684"/>
      <c r="AK106" s="684"/>
      <c r="AL106" s="684"/>
      <c r="AM106" s="684"/>
      <c r="AN106" s="684"/>
      <c r="AO106" s="684"/>
      <c r="AP106" s="684"/>
      <c r="AQ106" s="684"/>
      <c r="AS106" s="684"/>
      <c r="AT106" s="684"/>
      <c r="AU106" s="684"/>
      <c r="AV106" s="684"/>
      <c r="AW106" s="684"/>
      <c r="AX106" s="684"/>
      <c r="AY106" s="684"/>
      <c r="AZ106" s="684"/>
      <c r="BA106" s="684"/>
      <c r="BB106" s="684"/>
      <c r="BD106" s="684"/>
      <c r="BE106" s="684"/>
      <c r="BF106" s="684"/>
      <c r="BG106" s="684"/>
      <c r="BH106" s="684"/>
      <c r="BI106" s="684"/>
      <c r="BJ106" s="684"/>
      <c r="BK106" s="684"/>
      <c r="BL106" s="684"/>
      <c r="BM106" s="684"/>
      <c r="BO106" s="684"/>
      <c r="BP106" s="684"/>
      <c r="BQ106" s="684"/>
      <c r="BR106" s="684"/>
      <c r="BS106" s="684"/>
      <c r="BT106" s="684"/>
      <c r="BU106" s="684"/>
      <c r="BV106" s="684"/>
      <c r="BW106" s="684"/>
      <c r="BX106" s="684"/>
      <c r="BZ106" s="684"/>
      <c r="CA106" s="684"/>
      <c r="CB106" s="684"/>
      <c r="CC106" s="684"/>
      <c r="CD106" s="684"/>
      <c r="CE106" s="684"/>
      <c r="CF106" s="684"/>
      <c r="CG106" s="684"/>
      <c r="CH106" s="684"/>
      <c r="CI106" s="684"/>
      <c r="CK106" s="684"/>
      <c r="CL106" s="684"/>
      <c r="CM106" s="684"/>
      <c r="CN106" s="684"/>
      <c r="CO106" s="684"/>
      <c r="CP106" s="684"/>
      <c r="CQ106" s="684"/>
      <c r="CR106" s="684"/>
      <c r="CS106" s="684"/>
      <c r="CT106" s="684"/>
      <c r="CV106" s="684"/>
      <c r="CW106" s="684"/>
      <c r="CX106" s="684"/>
      <c r="CY106" s="684"/>
      <c r="CZ106" s="684"/>
      <c r="DA106" s="684"/>
      <c r="DB106" s="684"/>
      <c r="DC106" s="684"/>
      <c r="DD106" s="684"/>
      <c r="DE106" s="684"/>
      <c r="DG106" s="684"/>
      <c r="DH106" s="684"/>
      <c r="DI106" s="684"/>
      <c r="DJ106" s="684"/>
      <c r="DK106" s="684"/>
      <c r="DL106" s="684"/>
      <c r="DM106" s="684"/>
      <c r="DN106" s="684"/>
      <c r="DO106" s="684"/>
      <c r="DP106" s="684"/>
      <c r="DR106" s="684"/>
      <c r="DS106" s="684"/>
      <c r="DT106" s="684"/>
      <c r="DU106" s="684"/>
      <c r="DV106" s="684"/>
      <c r="DW106" s="684"/>
      <c r="DX106" s="684"/>
      <c r="DY106" s="684"/>
      <c r="DZ106" s="684"/>
      <c r="EA106" s="684"/>
      <c r="EC106" s="684"/>
      <c r="ED106" s="684"/>
      <c r="EE106" s="684"/>
      <c r="EF106" s="684"/>
      <c r="EG106" s="684"/>
      <c r="EH106" s="684"/>
      <c r="EI106" s="684"/>
      <c r="EJ106" s="684"/>
      <c r="EK106" s="684"/>
      <c r="EL106" s="684"/>
    </row>
    <row r="107" spans="1:142" s="673" customFormat="1" ht="12.95" customHeight="1">
      <c r="A107" s="689"/>
      <c r="B107" s="689"/>
      <c r="C107" s="688"/>
      <c r="D107" s="688"/>
      <c r="E107" s="688"/>
      <c r="F107" s="688"/>
      <c r="G107" s="688"/>
      <c r="H107" s="688"/>
      <c r="I107" s="688"/>
      <c r="J107" s="688"/>
      <c r="K107" s="688"/>
      <c r="L107" s="688"/>
      <c r="M107" s="649"/>
      <c r="N107" s="649"/>
      <c r="O107" s="649"/>
      <c r="P107" s="649"/>
      <c r="Q107" s="649"/>
      <c r="R107" s="649"/>
      <c r="S107" s="649"/>
      <c r="T107" s="649"/>
      <c r="U107" s="649"/>
      <c r="V107" s="649"/>
      <c r="W107" s="649"/>
      <c r="X107" s="649"/>
      <c r="Y107" s="609"/>
      <c r="Z107" s="380"/>
      <c r="AA107" s="380"/>
      <c r="AB107" s="609"/>
      <c r="AC107" s="609"/>
      <c r="AD107" s="609"/>
      <c r="AE107" s="609"/>
      <c r="AF107" s="609"/>
      <c r="AG107" s="609"/>
      <c r="AH107" s="609"/>
      <c r="AI107" s="609"/>
      <c r="AJ107" s="609"/>
      <c r="AK107" s="609"/>
      <c r="AL107" s="609"/>
      <c r="AM107" s="649"/>
      <c r="AN107" s="649"/>
      <c r="AO107" s="649"/>
      <c r="AP107" s="649"/>
      <c r="AQ107" s="649"/>
      <c r="AS107" s="649"/>
      <c r="AT107" s="649"/>
      <c r="AU107" s="649"/>
      <c r="AV107" s="649"/>
      <c r="AW107" s="649"/>
      <c r="AX107" s="649"/>
      <c r="AY107" s="649"/>
      <c r="AZ107" s="649"/>
      <c r="BA107" s="649"/>
      <c r="BB107" s="649"/>
      <c r="BD107" s="649"/>
      <c r="BE107" s="649"/>
      <c r="BF107" s="649"/>
      <c r="BG107" s="649"/>
      <c r="BH107" s="649"/>
      <c r="BI107" s="649"/>
      <c r="BJ107" s="649"/>
      <c r="BK107" s="649"/>
      <c r="BL107" s="649"/>
      <c r="BM107" s="649"/>
      <c r="BO107" s="649"/>
      <c r="BP107" s="649"/>
      <c r="BQ107" s="649"/>
      <c r="BR107" s="649"/>
      <c r="BS107" s="649"/>
      <c r="BT107" s="649"/>
      <c r="BU107" s="649"/>
      <c r="BV107" s="649"/>
      <c r="BW107" s="649"/>
      <c r="BX107" s="649"/>
      <c r="BZ107" s="649"/>
      <c r="CA107" s="649"/>
      <c r="CB107" s="649"/>
      <c r="CC107" s="649"/>
      <c r="CD107" s="649"/>
      <c r="CE107" s="649"/>
      <c r="CF107" s="649"/>
      <c r="CG107" s="649"/>
      <c r="CH107" s="649"/>
      <c r="CI107" s="649"/>
      <c r="CK107" s="649"/>
      <c r="CL107" s="649"/>
      <c r="CM107" s="649"/>
      <c r="CN107" s="649"/>
      <c r="CO107" s="649"/>
      <c r="CP107" s="649"/>
      <c r="CQ107" s="649"/>
      <c r="CR107" s="649"/>
      <c r="CS107" s="649"/>
      <c r="CT107" s="649"/>
      <c r="CV107" s="649"/>
      <c r="CW107" s="649"/>
      <c r="CX107" s="649"/>
      <c r="CY107" s="649"/>
      <c r="CZ107" s="649"/>
      <c r="DA107" s="649"/>
      <c r="DB107" s="649"/>
      <c r="DC107" s="649"/>
      <c r="DD107" s="649"/>
      <c r="DE107" s="649"/>
      <c r="DG107" s="649"/>
      <c r="DH107" s="649"/>
      <c r="DI107" s="649"/>
      <c r="DJ107" s="649"/>
      <c r="DK107" s="649"/>
      <c r="DL107" s="649"/>
      <c r="DM107" s="649"/>
      <c r="DN107" s="649"/>
      <c r="DO107" s="649"/>
      <c r="DP107" s="649"/>
      <c r="DR107" s="649"/>
      <c r="DS107" s="649"/>
      <c r="DT107" s="649"/>
      <c r="DU107" s="649"/>
      <c r="DV107" s="649"/>
      <c r="DW107" s="649"/>
      <c r="DX107" s="649"/>
      <c r="DY107" s="649"/>
      <c r="DZ107" s="649"/>
      <c r="EA107" s="649"/>
      <c r="EC107" s="649"/>
      <c r="ED107" s="649"/>
      <c r="EE107" s="649"/>
      <c r="EF107" s="649"/>
      <c r="EG107" s="649"/>
      <c r="EH107" s="649"/>
      <c r="EI107" s="649"/>
      <c r="EJ107" s="649"/>
      <c r="EK107" s="649"/>
      <c r="EL107" s="649"/>
    </row>
    <row r="108" spans="1:142" s="673" customFormat="1" ht="12.95" customHeight="1">
      <c r="A108" s="689"/>
      <c r="B108" s="689"/>
      <c r="C108" s="690"/>
      <c r="D108" s="690"/>
      <c r="E108" s="690"/>
      <c r="F108" s="690"/>
      <c r="G108" s="690"/>
      <c r="H108" s="690"/>
      <c r="I108" s="690"/>
      <c r="J108" s="690"/>
      <c r="K108" s="690"/>
      <c r="L108" s="690"/>
      <c r="M108" s="649"/>
      <c r="N108" s="649"/>
      <c r="O108" s="649"/>
      <c r="P108" s="649"/>
      <c r="Q108" s="649"/>
      <c r="R108" s="649"/>
      <c r="S108" s="649"/>
      <c r="T108" s="649"/>
      <c r="U108" s="649"/>
      <c r="V108" s="649"/>
      <c r="W108" s="649"/>
      <c r="X108" s="649"/>
      <c r="Y108" s="609"/>
      <c r="Z108" s="380"/>
      <c r="AA108" s="380"/>
      <c r="AB108" s="609"/>
      <c r="AC108" s="609"/>
      <c r="AD108" s="609"/>
      <c r="AE108" s="609"/>
      <c r="AF108" s="609"/>
      <c r="AG108" s="609"/>
      <c r="AH108" s="609"/>
      <c r="AI108" s="609"/>
      <c r="AJ108" s="609"/>
      <c r="AK108" s="609"/>
      <c r="AL108" s="609"/>
      <c r="AM108" s="649"/>
      <c r="AN108" s="649"/>
      <c r="AO108" s="649"/>
      <c r="AP108" s="649"/>
      <c r="AQ108" s="649"/>
      <c r="AS108" s="649"/>
      <c r="AT108" s="649"/>
      <c r="AU108" s="649"/>
      <c r="AV108" s="649"/>
      <c r="AW108" s="649"/>
      <c r="AX108" s="649"/>
      <c r="AY108" s="649"/>
      <c r="AZ108" s="649"/>
      <c r="BA108" s="649"/>
      <c r="BB108" s="649"/>
      <c r="BD108" s="649"/>
      <c r="BE108" s="649"/>
      <c r="BF108" s="649"/>
      <c r="BG108" s="649"/>
      <c r="BH108" s="649"/>
      <c r="BI108" s="649"/>
      <c r="BJ108" s="649"/>
      <c r="BK108" s="649"/>
      <c r="BL108" s="649"/>
      <c r="BM108" s="649"/>
      <c r="BO108" s="649"/>
      <c r="BP108" s="649"/>
      <c r="BQ108" s="649"/>
      <c r="BR108" s="649"/>
      <c r="BS108" s="649"/>
      <c r="BT108" s="649"/>
      <c r="BU108" s="649"/>
      <c r="BV108" s="649"/>
      <c r="BW108" s="649"/>
      <c r="BX108" s="649"/>
      <c r="BZ108" s="649"/>
      <c r="CA108" s="649"/>
      <c r="CB108" s="649"/>
      <c r="CC108" s="649"/>
      <c r="CD108" s="649"/>
      <c r="CE108" s="649"/>
      <c r="CF108" s="649"/>
      <c r="CG108" s="649"/>
      <c r="CH108" s="649"/>
      <c r="CI108" s="649"/>
      <c r="CK108" s="649"/>
      <c r="CL108" s="649"/>
      <c r="CM108" s="649"/>
      <c r="CN108" s="649"/>
      <c r="CO108" s="649"/>
      <c r="CP108" s="649"/>
      <c r="CQ108" s="649"/>
      <c r="CR108" s="649"/>
      <c r="CS108" s="649"/>
      <c r="CT108" s="649"/>
      <c r="CV108" s="649"/>
      <c r="CW108" s="649"/>
      <c r="CX108" s="649"/>
      <c r="CY108" s="649"/>
      <c r="CZ108" s="649"/>
      <c r="DA108" s="649"/>
      <c r="DB108" s="649"/>
      <c r="DC108" s="649"/>
      <c r="DD108" s="649"/>
      <c r="DE108" s="649"/>
      <c r="DG108" s="649"/>
      <c r="DH108" s="649"/>
      <c r="DI108" s="649"/>
      <c r="DJ108" s="649"/>
      <c r="DK108" s="649"/>
      <c r="DL108" s="649"/>
      <c r="DM108" s="649"/>
      <c r="DN108" s="649"/>
      <c r="DO108" s="649"/>
      <c r="DP108" s="649"/>
      <c r="DR108" s="649"/>
      <c r="DS108" s="649"/>
      <c r="DT108" s="649"/>
      <c r="DU108" s="649"/>
      <c r="DV108" s="649"/>
      <c r="DW108" s="649"/>
      <c r="DX108" s="649"/>
      <c r="DY108" s="649"/>
      <c r="DZ108" s="649"/>
      <c r="EA108" s="649"/>
      <c r="EC108" s="649"/>
      <c r="ED108" s="649"/>
      <c r="EE108" s="649"/>
      <c r="EF108" s="649"/>
      <c r="EG108" s="649"/>
      <c r="EH108" s="649"/>
      <c r="EI108" s="649"/>
      <c r="EJ108" s="649"/>
      <c r="EK108" s="649"/>
      <c r="EL108" s="649"/>
    </row>
    <row r="109" spans="1:142" s="673" customFormat="1" ht="12.95" customHeight="1">
      <c r="A109" s="689"/>
      <c r="B109" s="689"/>
      <c r="C109" s="690"/>
      <c r="D109" s="690"/>
      <c r="E109" s="690"/>
      <c r="F109" s="690"/>
      <c r="G109" s="690"/>
      <c r="H109" s="690"/>
      <c r="I109" s="690"/>
      <c r="J109" s="690"/>
      <c r="K109" s="690"/>
      <c r="L109" s="690"/>
      <c r="M109" s="649"/>
      <c r="N109" s="649"/>
      <c r="O109" s="649"/>
      <c r="P109" s="649"/>
      <c r="Q109" s="649"/>
      <c r="R109" s="649"/>
      <c r="S109" s="649"/>
      <c r="T109" s="649"/>
      <c r="U109" s="649"/>
      <c r="V109" s="649"/>
      <c r="W109" s="649"/>
      <c r="X109" s="649"/>
      <c r="Y109" s="609"/>
      <c r="Z109" s="380"/>
      <c r="AA109" s="380"/>
      <c r="AB109" s="609"/>
      <c r="AC109" s="609"/>
      <c r="AD109" s="609"/>
      <c r="AE109" s="609"/>
      <c r="AF109" s="609"/>
      <c r="AG109" s="609"/>
      <c r="AH109" s="609"/>
      <c r="AI109" s="609"/>
      <c r="AJ109" s="609"/>
      <c r="AK109" s="609"/>
      <c r="AL109" s="609"/>
      <c r="AM109" s="649"/>
      <c r="AN109" s="649"/>
      <c r="AO109" s="649"/>
      <c r="AP109" s="649"/>
      <c r="AQ109" s="649"/>
      <c r="AS109" s="649"/>
      <c r="AT109" s="649"/>
      <c r="AU109" s="649"/>
      <c r="AV109" s="649"/>
      <c r="AW109" s="649"/>
      <c r="AX109" s="649"/>
      <c r="AY109" s="649"/>
      <c r="AZ109" s="649"/>
      <c r="BA109" s="649"/>
      <c r="BB109" s="649"/>
      <c r="BD109" s="649"/>
      <c r="BE109" s="649"/>
      <c r="BF109" s="649"/>
      <c r="BG109" s="649"/>
      <c r="BH109" s="649"/>
      <c r="BI109" s="649"/>
      <c r="BJ109" s="649"/>
      <c r="BK109" s="649"/>
      <c r="BL109" s="649"/>
      <c r="BM109" s="649"/>
      <c r="BO109" s="649"/>
      <c r="BP109" s="649"/>
      <c r="BQ109" s="649"/>
      <c r="BR109" s="649"/>
      <c r="BS109" s="649"/>
      <c r="BT109" s="649"/>
      <c r="BU109" s="649"/>
      <c r="BV109" s="649"/>
      <c r="BW109" s="649"/>
      <c r="BX109" s="649"/>
      <c r="BZ109" s="649"/>
      <c r="CA109" s="649"/>
      <c r="CB109" s="649"/>
      <c r="CC109" s="649"/>
      <c r="CD109" s="649"/>
      <c r="CE109" s="649"/>
      <c r="CF109" s="649"/>
      <c r="CG109" s="649"/>
      <c r="CH109" s="649"/>
      <c r="CI109" s="649"/>
      <c r="CK109" s="649"/>
      <c r="CL109" s="649"/>
      <c r="CM109" s="649"/>
      <c r="CN109" s="649"/>
      <c r="CO109" s="649"/>
      <c r="CP109" s="649"/>
      <c r="CQ109" s="649"/>
      <c r="CR109" s="649"/>
      <c r="CS109" s="649"/>
      <c r="CT109" s="649"/>
      <c r="CV109" s="649"/>
      <c r="CW109" s="649"/>
      <c r="CX109" s="649"/>
      <c r="CY109" s="649"/>
      <c r="CZ109" s="649"/>
      <c r="DA109" s="649"/>
      <c r="DB109" s="649"/>
      <c r="DC109" s="649"/>
      <c r="DD109" s="649"/>
      <c r="DE109" s="649"/>
      <c r="DG109" s="649"/>
      <c r="DH109" s="649"/>
      <c r="DI109" s="649"/>
      <c r="DJ109" s="649"/>
      <c r="DK109" s="649"/>
      <c r="DL109" s="649"/>
      <c r="DM109" s="649"/>
      <c r="DN109" s="649"/>
      <c r="DO109" s="649"/>
      <c r="DP109" s="649"/>
      <c r="DR109" s="649"/>
      <c r="DS109" s="649"/>
      <c r="DT109" s="649"/>
      <c r="DU109" s="649"/>
      <c r="DV109" s="649"/>
      <c r="DW109" s="649"/>
      <c r="DX109" s="649"/>
      <c r="DY109" s="649"/>
      <c r="DZ109" s="649"/>
      <c r="EA109" s="649"/>
      <c r="EC109" s="649"/>
      <c r="ED109" s="649"/>
      <c r="EE109" s="649"/>
      <c r="EF109" s="649"/>
      <c r="EG109" s="649"/>
      <c r="EH109" s="649"/>
      <c r="EI109" s="649"/>
      <c r="EJ109" s="649"/>
      <c r="EK109" s="649"/>
      <c r="EL109" s="649"/>
    </row>
    <row r="110" spans="1:142" s="673" customFormat="1" ht="12.95" customHeight="1">
      <c r="A110" s="689"/>
      <c r="B110" s="689"/>
      <c r="C110" s="690"/>
      <c r="D110" s="690"/>
      <c r="E110" s="690"/>
      <c r="F110" s="690"/>
      <c r="G110" s="690"/>
      <c r="H110" s="690"/>
      <c r="I110" s="690"/>
      <c r="J110" s="690"/>
      <c r="K110" s="690"/>
      <c r="L110" s="690"/>
      <c r="M110" s="649"/>
      <c r="N110" s="649"/>
      <c r="O110" s="649"/>
      <c r="P110" s="649"/>
      <c r="Q110" s="649"/>
      <c r="R110" s="649"/>
      <c r="S110" s="649"/>
      <c r="T110" s="649"/>
      <c r="U110" s="649"/>
      <c r="V110" s="649"/>
      <c r="W110" s="649"/>
      <c r="X110" s="649"/>
      <c r="Y110" s="609"/>
      <c r="Z110" s="380"/>
      <c r="AA110" s="380"/>
      <c r="AB110" s="609"/>
      <c r="AC110" s="609"/>
      <c r="AD110" s="609"/>
      <c r="AE110" s="609"/>
      <c r="AF110" s="609"/>
      <c r="AG110" s="609"/>
      <c r="AH110" s="609"/>
      <c r="AI110" s="609"/>
      <c r="AJ110" s="609"/>
      <c r="AK110" s="609"/>
      <c r="AL110" s="609"/>
      <c r="AM110" s="649"/>
      <c r="AN110" s="649"/>
      <c r="AO110" s="649"/>
      <c r="AP110" s="649"/>
      <c r="AQ110" s="649"/>
      <c r="AS110" s="649"/>
      <c r="AT110" s="649"/>
      <c r="AU110" s="649"/>
      <c r="AV110" s="649"/>
      <c r="AW110" s="649"/>
      <c r="AX110" s="649"/>
      <c r="AY110" s="649"/>
      <c r="AZ110" s="649"/>
      <c r="BA110" s="649"/>
      <c r="BB110" s="649"/>
      <c r="BD110" s="649"/>
      <c r="BE110" s="649"/>
      <c r="BF110" s="649"/>
      <c r="BG110" s="649"/>
      <c r="BH110" s="649"/>
      <c r="BI110" s="649"/>
      <c r="BJ110" s="649"/>
      <c r="BK110" s="649"/>
      <c r="BL110" s="649"/>
      <c r="BM110" s="649"/>
      <c r="BO110" s="649"/>
      <c r="BP110" s="649"/>
      <c r="BQ110" s="649"/>
      <c r="BR110" s="649"/>
      <c r="BS110" s="649"/>
      <c r="BT110" s="649"/>
      <c r="BU110" s="649"/>
      <c r="BV110" s="649"/>
      <c r="BW110" s="649"/>
      <c r="BX110" s="649"/>
      <c r="BZ110" s="649"/>
      <c r="CA110" s="649"/>
      <c r="CB110" s="649"/>
      <c r="CC110" s="649"/>
      <c r="CD110" s="649"/>
      <c r="CE110" s="649"/>
      <c r="CF110" s="649"/>
      <c r="CG110" s="649"/>
      <c r="CH110" s="649"/>
      <c r="CI110" s="649"/>
      <c r="CK110" s="649"/>
      <c r="CL110" s="649"/>
      <c r="CM110" s="649"/>
      <c r="CN110" s="649"/>
      <c r="CO110" s="649"/>
      <c r="CP110" s="649"/>
      <c r="CQ110" s="649"/>
      <c r="CR110" s="649"/>
      <c r="CS110" s="649"/>
      <c r="CT110" s="649"/>
      <c r="CV110" s="649"/>
      <c r="CW110" s="649"/>
      <c r="CX110" s="649"/>
      <c r="CY110" s="649"/>
      <c r="CZ110" s="649"/>
      <c r="DA110" s="649"/>
      <c r="DB110" s="649"/>
      <c r="DC110" s="649"/>
      <c r="DD110" s="649"/>
      <c r="DE110" s="649"/>
      <c r="DG110" s="649"/>
      <c r="DH110" s="649"/>
      <c r="DI110" s="649"/>
      <c r="DJ110" s="649"/>
      <c r="DK110" s="649"/>
      <c r="DL110" s="649"/>
      <c r="DM110" s="649"/>
      <c r="DN110" s="649"/>
      <c r="DO110" s="649"/>
      <c r="DP110" s="649"/>
      <c r="DR110" s="649"/>
      <c r="DS110" s="649"/>
      <c r="DT110" s="649"/>
      <c r="DU110" s="649"/>
      <c r="DV110" s="649"/>
      <c r="DW110" s="649"/>
      <c r="DX110" s="649"/>
      <c r="DY110" s="649"/>
      <c r="DZ110" s="649"/>
      <c r="EA110" s="649"/>
      <c r="EC110" s="649"/>
      <c r="ED110" s="649"/>
      <c r="EE110" s="649"/>
      <c r="EF110" s="649"/>
      <c r="EG110" s="649"/>
      <c r="EH110" s="649"/>
      <c r="EI110" s="649"/>
      <c r="EJ110" s="649"/>
      <c r="EK110" s="649"/>
      <c r="EL110" s="649"/>
    </row>
    <row r="111" spans="1:142" s="685" customFormat="1" ht="12.95" customHeight="1">
      <c r="A111" s="686"/>
      <c r="B111" s="686"/>
      <c r="C111" s="691"/>
      <c r="D111" s="691"/>
      <c r="E111" s="691"/>
      <c r="F111" s="691"/>
      <c r="G111" s="691"/>
      <c r="H111" s="691"/>
      <c r="I111" s="691"/>
      <c r="J111" s="691"/>
      <c r="K111" s="691"/>
      <c r="L111" s="691"/>
      <c r="M111" s="684"/>
      <c r="N111" s="684"/>
      <c r="O111" s="684"/>
      <c r="P111" s="684"/>
      <c r="Q111" s="684"/>
      <c r="R111" s="684"/>
      <c r="S111" s="684"/>
      <c r="T111" s="684"/>
      <c r="U111" s="684"/>
      <c r="V111" s="684"/>
      <c r="W111" s="684"/>
      <c r="X111" s="684"/>
      <c r="Y111" s="1905"/>
      <c r="Z111" s="380"/>
      <c r="AA111" s="603"/>
      <c r="AB111" s="1905"/>
      <c r="AC111" s="1905"/>
      <c r="AD111" s="1905"/>
      <c r="AE111" s="1905"/>
      <c r="AF111" s="1905"/>
      <c r="AG111" s="1905"/>
      <c r="AH111" s="1905"/>
      <c r="AI111" s="1905"/>
      <c r="AJ111" s="1905"/>
      <c r="AK111" s="1905"/>
      <c r="AL111" s="1905"/>
      <c r="AM111" s="684"/>
      <c r="AN111" s="684"/>
      <c r="AO111" s="684"/>
      <c r="AP111" s="684"/>
      <c r="AQ111" s="684"/>
      <c r="AS111" s="684"/>
      <c r="AT111" s="684"/>
      <c r="AU111" s="684"/>
      <c r="AV111" s="684"/>
      <c r="AW111" s="684"/>
      <c r="AX111" s="684"/>
      <c r="AY111" s="684"/>
      <c r="AZ111" s="684"/>
      <c r="BA111" s="684"/>
      <c r="BB111" s="684"/>
      <c r="BD111" s="684"/>
      <c r="BE111" s="684"/>
      <c r="BF111" s="684"/>
      <c r="BG111" s="684"/>
      <c r="BH111" s="684"/>
      <c r="BI111" s="684"/>
      <c r="BJ111" s="684"/>
      <c r="BK111" s="684"/>
      <c r="BL111" s="684"/>
      <c r="BM111" s="684"/>
      <c r="BO111" s="684"/>
      <c r="BP111" s="684"/>
      <c r="BQ111" s="684"/>
      <c r="BR111" s="684"/>
      <c r="BS111" s="684"/>
      <c r="BT111" s="684"/>
      <c r="BU111" s="684"/>
      <c r="BV111" s="684"/>
      <c r="BW111" s="684"/>
      <c r="BX111" s="684"/>
      <c r="BZ111" s="684"/>
      <c r="CA111" s="684"/>
      <c r="CB111" s="684"/>
      <c r="CC111" s="684"/>
      <c r="CD111" s="684"/>
      <c r="CE111" s="684"/>
      <c r="CF111" s="684"/>
      <c r="CG111" s="684"/>
      <c r="CH111" s="684"/>
      <c r="CI111" s="684"/>
      <c r="CK111" s="684"/>
      <c r="CL111" s="684"/>
      <c r="CM111" s="684"/>
      <c r="CN111" s="684"/>
      <c r="CO111" s="684"/>
      <c r="CP111" s="684"/>
      <c r="CQ111" s="684"/>
      <c r="CR111" s="684"/>
      <c r="CS111" s="684"/>
      <c r="CT111" s="684"/>
      <c r="CV111" s="684"/>
      <c r="CW111" s="684"/>
      <c r="CX111" s="684"/>
      <c r="CY111" s="684"/>
      <c r="CZ111" s="684"/>
      <c r="DA111" s="684"/>
      <c r="DB111" s="684"/>
      <c r="DC111" s="684"/>
      <c r="DD111" s="684"/>
      <c r="DE111" s="684"/>
      <c r="DG111" s="684"/>
      <c r="DH111" s="684"/>
      <c r="DI111" s="684"/>
      <c r="DJ111" s="684"/>
      <c r="DK111" s="684"/>
      <c r="DL111" s="684"/>
      <c r="DM111" s="684"/>
      <c r="DN111" s="684"/>
      <c r="DO111" s="684"/>
      <c r="DP111" s="684"/>
      <c r="DR111" s="684"/>
      <c r="DS111" s="684"/>
      <c r="DT111" s="684"/>
      <c r="DU111" s="684"/>
      <c r="DV111" s="684"/>
      <c r="DW111" s="684"/>
      <c r="DX111" s="684"/>
      <c r="DY111" s="684"/>
      <c r="DZ111" s="684"/>
      <c r="EA111" s="684"/>
      <c r="EC111" s="684"/>
      <c r="ED111" s="684"/>
      <c r="EE111" s="684"/>
      <c r="EF111" s="684"/>
      <c r="EG111" s="684"/>
      <c r="EH111" s="684"/>
      <c r="EI111" s="684"/>
      <c r="EJ111" s="684"/>
      <c r="EK111" s="684"/>
      <c r="EL111" s="684"/>
    </row>
    <row r="112" spans="1:142" s="685" customFormat="1" ht="12.95" customHeight="1">
      <c r="A112" s="686"/>
      <c r="B112" s="686"/>
      <c r="C112" s="691"/>
      <c r="D112" s="691"/>
      <c r="E112" s="691"/>
      <c r="F112" s="691"/>
      <c r="G112" s="691"/>
      <c r="H112" s="691"/>
      <c r="I112" s="691"/>
      <c r="J112" s="691"/>
      <c r="K112" s="691"/>
      <c r="L112" s="691"/>
      <c r="M112" s="684"/>
      <c r="N112" s="684"/>
      <c r="O112" s="684"/>
      <c r="P112" s="684"/>
      <c r="Q112" s="684"/>
      <c r="R112" s="684"/>
      <c r="S112" s="684"/>
      <c r="T112" s="684"/>
      <c r="U112" s="684"/>
      <c r="V112" s="684"/>
      <c r="W112" s="684"/>
      <c r="X112" s="684"/>
      <c r="Y112" s="611"/>
      <c r="Z112" s="380"/>
      <c r="AA112" s="603"/>
      <c r="AB112" s="626"/>
      <c r="AC112" s="626"/>
      <c r="AD112" s="626"/>
      <c r="AE112" s="626"/>
      <c r="AF112" s="626"/>
      <c r="AG112" s="626"/>
      <c r="AH112" s="626"/>
      <c r="AI112" s="626"/>
      <c r="AJ112" s="626"/>
      <c r="AK112" s="626"/>
      <c r="AL112" s="626"/>
      <c r="AM112" s="684"/>
      <c r="AN112" s="684"/>
      <c r="AO112" s="684"/>
      <c r="AP112" s="684"/>
      <c r="AQ112" s="684"/>
    </row>
    <row r="113" spans="1:142" s="685" customFormat="1" ht="12.95" customHeight="1">
      <c r="A113" s="686"/>
      <c r="B113" s="686"/>
      <c r="C113" s="691"/>
      <c r="D113" s="691"/>
      <c r="E113" s="691"/>
      <c r="F113" s="691"/>
      <c r="G113" s="691"/>
      <c r="H113" s="691"/>
      <c r="I113" s="691"/>
      <c r="J113" s="691"/>
      <c r="K113" s="691"/>
      <c r="L113" s="691"/>
      <c r="M113" s="684"/>
      <c r="N113" s="684"/>
      <c r="O113" s="684"/>
      <c r="P113" s="684"/>
      <c r="Q113" s="684"/>
      <c r="R113" s="684"/>
      <c r="S113" s="684"/>
      <c r="T113" s="684"/>
      <c r="U113" s="684"/>
      <c r="V113" s="684"/>
      <c r="W113" s="684"/>
      <c r="X113" s="684"/>
      <c r="Y113" s="628"/>
      <c r="Z113" s="380"/>
      <c r="AA113" s="603"/>
      <c r="AB113" s="1903"/>
      <c r="AC113" s="1903"/>
      <c r="AD113" s="1903"/>
      <c r="AE113" s="1903"/>
      <c r="AF113" s="1903"/>
      <c r="AG113" s="1903"/>
      <c r="AH113" s="1903"/>
      <c r="AI113" s="1903"/>
      <c r="AJ113" s="1903"/>
      <c r="AK113" s="1903"/>
      <c r="AL113" s="1903"/>
      <c r="AM113" s="684"/>
      <c r="AN113" s="684"/>
      <c r="AO113" s="684"/>
      <c r="AP113" s="684"/>
      <c r="AQ113" s="684"/>
    </row>
    <row r="114" spans="1:142" ht="12.75" customHeight="1">
      <c r="A114" s="692"/>
      <c r="B114" s="692"/>
      <c r="Y114" s="693"/>
      <c r="Z114" s="380"/>
      <c r="AB114" s="693"/>
      <c r="AC114" s="693"/>
      <c r="AD114" s="693"/>
      <c r="AE114" s="693"/>
      <c r="AF114" s="693"/>
      <c r="AG114" s="693"/>
      <c r="AH114" s="693"/>
      <c r="AI114" s="693"/>
      <c r="AJ114" s="693"/>
      <c r="AK114" s="693"/>
      <c r="AL114" s="693"/>
      <c r="AM114" s="609"/>
      <c r="AN114" s="609"/>
      <c r="AO114" s="609"/>
      <c r="AP114" s="609"/>
      <c r="AQ114" s="609"/>
      <c r="AR114" s="380"/>
      <c r="AS114" s="380"/>
      <c r="AT114" s="380"/>
      <c r="AU114" s="380"/>
      <c r="AV114" s="380"/>
      <c r="AW114" s="380"/>
      <c r="AX114" s="380"/>
      <c r="AY114" s="380"/>
      <c r="AZ114" s="380"/>
      <c r="BA114" s="380"/>
      <c r="BB114" s="380"/>
      <c r="BC114" s="380"/>
      <c r="BD114" s="380"/>
      <c r="BE114" s="380"/>
      <c r="BF114" s="380"/>
      <c r="BG114" s="380"/>
      <c r="BH114" s="380"/>
      <c r="BI114" s="380"/>
      <c r="BJ114" s="380"/>
      <c r="BK114" s="380"/>
      <c r="BL114" s="380"/>
      <c r="BM114" s="380"/>
      <c r="BN114" s="380"/>
      <c r="BO114" s="380"/>
      <c r="BP114" s="380"/>
      <c r="BQ114" s="380"/>
      <c r="BR114" s="380"/>
      <c r="BS114" s="380"/>
      <c r="BT114" s="380"/>
      <c r="BU114" s="380"/>
      <c r="BV114" s="380"/>
      <c r="BW114" s="380"/>
      <c r="BX114" s="380"/>
      <c r="BY114" s="380"/>
      <c r="BZ114" s="380"/>
      <c r="CA114" s="380"/>
      <c r="CB114" s="380"/>
      <c r="CC114" s="380"/>
      <c r="CD114" s="380"/>
      <c r="CE114" s="380"/>
      <c r="CF114" s="380"/>
      <c r="CG114" s="380"/>
      <c r="CH114" s="380"/>
      <c r="CI114" s="380"/>
      <c r="CJ114" s="380"/>
      <c r="CK114" s="380"/>
      <c r="CL114" s="380"/>
      <c r="CM114" s="380"/>
      <c r="CN114" s="380"/>
      <c r="CO114" s="380"/>
      <c r="CP114" s="380"/>
      <c r="CQ114" s="380"/>
      <c r="CR114" s="380"/>
      <c r="CS114" s="380"/>
      <c r="CT114" s="380"/>
      <c r="CU114" s="380"/>
      <c r="CV114" s="380"/>
      <c r="CW114" s="380"/>
      <c r="CX114" s="380"/>
      <c r="CY114" s="380"/>
      <c r="CZ114" s="380"/>
      <c r="DA114" s="380"/>
      <c r="DB114" s="380"/>
      <c r="DC114" s="380"/>
      <c r="DD114" s="380"/>
      <c r="DE114" s="380"/>
      <c r="DF114" s="380"/>
      <c r="DG114" s="380"/>
      <c r="DH114" s="380"/>
      <c r="DI114" s="380"/>
      <c r="DJ114" s="380"/>
      <c r="DK114" s="380"/>
      <c r="DL114" s="380"/>
      <c r="DM114" s="380"/>
      <c r="DN114" s="380"/>
      <c r="DO114" s="380"/>
      <c r="DP114" s="380"/>
      <c r="DQ114" s="380"/>
      <c r="DR114" s="380"/>
      <c r="DS114" s="380"/>
      <c r="DT114" s="380"/>
      <c r="DU114" s="380"/>
      <c r="DV114" s="380"/>
      <c r="DW114" s="380"/>
      <c r="DX114" s="380"/>
      <c r="DY114" s="380"/>
      <c r="DZ114" s="380"/>
      <c r="EA114" s="380"/>
      <c r="EB114" s="380"/>
      <c r="EC114" s="380"/>
      <c r="ED114" s="380"/>
      <c r="EE114" s="380"/>
      <c r="EF114" s="380"/>
      <c r="EG114" s="380"/>
      <c r="EH114" s="380"/>
      <c r="EI114" s="380"/>
      <c r="EJ114" s="380"/>
      <c r="EK114" s="380"/>
      <c r="EL114" s="380"/>
    </row>
    <row r="115" spans="1:142" ht="12.75" customHeight="1">
      <c r="A115" s="692"/>
      <c r="B115" s="692"/>
      <c r="Y115" s="1903"/>
      <c r="Z115" s="634"/>
      <c r="AA115" s="635"/>
      <c r="AB115" s="1903"/>
      <c r="AC115" s="1903"/>
      <c r="AD115" s="1903"/>
      <c r="AE115" s="1903"/>
      <c r="AF115" s="1903"/>
      <c r="AG115" s="1903"/>
      <c r="AH115" s="1903"/>
      <c r="AI115" s="1903"/>
      <c r="AJ115" s="1903"/>
      <c r="AK115" s="1903"/>
      <c r="AL115" s="1903"/>
      <c r="AM115" s="609"/>
      <c r="AN115" s="609"/>
      <c r="AO115" s="609"/>
      <c r="AP115" s="609"/>
      <c r="AQ115" s="609"/>
      <c r="AR115" s="380"/>
      <c r="AS115" s="380"/>
      <c r="AT115" s="380"/>
      <c r="AU115" s="380"/>
      <c r="AV115" s="380"/>
      <c r="AW115" s="380"/>
      <c r="AX115" s="380"/>
      <c r="AY115" s="380"/>
      <c r="AZ115" s="380"/>
      <c r="BA115" s="380"/>
      <c r="BB115" s="380"/>
      <c r="BC115" s="380"/>
      <c r="BD115" s="380"/>
      <c r="BE115" s="380"/>
      <c r="BF115" s="380"/>
      <c r="BG115" s="380"/>
      <c r="BH115" s="380"/>
      <c r="BI115" s="380"/>
      <c r="BJ115" s="380"/>
      <c r="BK115" s="380"/>
      <c r="BL115" s="380"/>
      <c r="BM115" s="380"/>
      <c r="BN115" s="380"/>
      <c r="BO115" s="380"/>
      <c r="BP115" s="380"/>
      <c r="BQ115" s="380"/>
      <c r="BR115" s="380"/>
      <c r="BS115" s="380"/>
      <c r="BT115" s="380"/>
      <c r="BU115" s="380"/>
      <c r="BV115" s="380"/>
      <c r="BW115" s="380"/>
      <c r="BX115" s="380"/>
      <c r="BY115" s="380"/>
      <c r="BZ115" s="380"/>
      <c r="CA115" s="380"/>
      <c r="CB115" s="380"/>
      <c r="CC115" s="380"/>
      <c r="CD115" s="380"/>
      <c r="CE115" s="380"/>
      <c r="CF115" s="380"/>
      <c r="CG115" s="380"/>
      <c r="CH115" s="380"/>
      <c r="CI115" s="380"/>
      <c r="CJ115" s="380"/>
      <c r="CK115" s="380"/>
      <c r="CL115" s="380"/>
      <c r="CM115" s="380"/>
      <c r="CN115" s="380"/>
      <c r="CO115" s="380"/>
      <c r="CP115" s="380"/>
      <c r="CQ115" s="380"/>
      <c r="CR115" s="380"/>
      <c r="CS115" s="380"/>
      <c r="CT115" s="380"/>
      <c r="CU115" s="380"/>
      <c r="CV115" s="380"/>
      <c r="CW115" s="380"/>
      <c r="CX115" s="380"/>
      <c r="CY115" s="380"/>
      <c r="CZ115" s="380"/>
      <c r="DA115" s="380"/>
      <c r="DB115" s="380"/>
      <c r="DC115" s="380"/>
      <c r="DD115" s="380"/>
      <c r="DE115" s="380"/>
      <c r="DF115" s="380"/>
      <c r="DG115" s="380"/>
      <c r="DH115" s="380"/>
      <c r="DI115" s="380"/>
      <c r="DJ115" s="380"/>
      <c r="DK115" s="380"/>
      <c r="DL115" s="380"/>
      <c r="DM115" s="380"/>
      <c r="DN115" s="380"/>
      <c r="DO115" s="380"/>
      <c r="DP115" s="380"/>
      <c r="DQ115" s="380"/>
      <c r="DR115" s="380"/>
      <c r="DS115" s="380"/>
      <c r="DT115" s="380"/>
      <c r="DU115" s="380"/>
      <c r="DV115" s="380"/>
      <c r="DW115" s="380"/>
      <c r="DX115" s="380"/>
      <c r="DY115" s="380"/>
      <c r="DZ115" s="380"/>
      <c r="EA115" s="380"/>
      <c r="EB115" s="380"/>
      <c r="EC115" s="380"/>
      <c r="ED115" s="380"/>
      <c r="EE115" s="380"/>
      <c r="EF115" s="380"/>
      <c r="EG115" s="380"/>
      <c r="EH115" s="380"/>
      <c r="EI115" s="380"/>
      <c r="EJ115" s="380"/>
      <c r="EK115" s="380"/>
      <c r="EL115" s="380"/>
    </row>
    <row r="116" spans="1:142" ht="12.75" customHeight="1">
      <c r="A116" s="694"/>
      <c r="B116" s="694"/>
      <c r="C116" s="603"/>
      <c r="D116" s="603"/>
      <c r="E116" s="603"/>
      <c r="F116" s="603"/>
      <c r="G116" s="603"/>
      <c r="H116" s="603"/>
      <c r="I116" s="603"/>
      <c r="J116" s="603"/>
      <c r="K116" s="603"/>
      <c r="L116" s="603"/>
      <c r="Y116" s="642"/>
      <c r="AB116" s="642"/>
      <c r="AC116" s="642"/>
      <c r="AD116" s="642"/>
      <c r="AE116" s="642"/>
      <c r="AF116" s="642"/>
      <c r="AG116" s="642"/>
      <c r="AH116" s="642"/>
      <c r="AI116" s="642"/>
      <c r="AJ116" s="642"/>
      <c r="AK116" s="642"/>
      <c r="AL116" s="642"/>
      <c r="AM116" s="609"/>
      <c r="AN116" s="609"/>
      <c r="AO116" s="609"/>
      <c r="AP116" s="609"/>
      <c r="AQ116" s="609"/>
    </row>
    <row r="117" spans="1:142" ht="12.75" customHeight="1">
      <c r="A117" s="694"/>
      <c r="B117" s="694"/>
      <c r="C117" s="621"/>
      <c r="D117" s="621"/>
      <c r="E117" s="621"/>
      <c r="F117" s="621"/>
      <c r="G117" s="621"/>
      <c r="H117" s="621"/>
      <c r="I117" s="621"/>
      <c r="J117" s="621"/>
      <c r="K117" s="621"/>
      <c r="L117" s="621"/>
      <c r="Y117" s="649"/>
      <c r="AB117" s="695"/>
      <c r="AC117" s="695"/>
      <c r="AD117" s="695"/>
      <c r="AE117" s="695"/>
      <c r="AF117" s="649"/>
      <c r="AG117" s="649"/>
      <c r="AH117" s="649"/>
      <c r="AI117" s="649"/>
      <c r="AJ117" s="649"/>
      <c r="AK117" s="649"/>
      <c r="AL117" s="649"/>
      <c r="AM117" s="609"/>
      <c r="AN117" s="609"/>
      <c r="AO117" s="609"/>
      <c r="AP117" s="609"/>
      <c r="AQ117" s="609"/>
    </row>
    <row r="118" spans="1:142" s="623" customFormat="1" ht="15" customHeight="1">
      <c r="A118" s="696"/>
      <c r="B118" s="696"/>
      <c r="C118" s="621"/>
      <c r="D118" s="621"/>
      <c r="E118" s="621"/>
      <c r="F118" s="621"/>
      <c r="G118" s="621"/>
      <c r="H118" s="621"/>
      <c r="I118" s="621"/>
      <c r="J118" s="621"/>
      <c r="K118" s="621"/>
      <c r="L118" s="621"/>
      <c r="M118" s="1905"/>
      <c r="N118" s="1905"/>
      <c r="O118" s="1905"/>
      <c r="P118" s="1905"/>
      <c r="Q118" s="1905"/>
      <c r="R118" s="1905"/>
      <c r="S118" s="1905"/>
      <c r="T118" s="1905"/>
      <c r="U118" s="1905"/>
      <c r="V118" s="1905"/>
      <c r="W118" s="1905"/>
      <c r="X118" s="1905"/>
      <c r="Y118" s="649"/>
      <c r="Z118" s="603"/>
      <c r="AA118" s="603"/>
      <c r="AB118" s="695"/>
      <c r="AC118" s="695"/>
      <c r="AD118" s="695"/>
      <c r="AE118" s="695"/>
      <c r="AF118" s="649"/>
      <c r="AG118" s="649"/>
      <c r="AH118" s="649"/>
      <c r="AI118" s="649"/>
      <c r="AJ118" s="649"/>
      <c r="AK118" s="649"/>
      <c r="AL118" s="649"/>
      <c r="AM118" s="1905"/>
      <c r="AN118" s="1905"/>
      <c r="AO118" s="1905"/>
      <c r="AP118" s="1905"/>
      <c r="AQ118" s="1905"/>
      <c r="AR118" s="603"/>
      <c r="AS118" s="1905"/>
      <c r="AT118" s="1905"/>
      <c r="AU118" s="1905"/>
      <c r="AV118" s="1905"/>
      <c r="AW118" s="1905"/>
      <c r="AX118" s="1905"/>
      <c r="AY118" s="1905"/>
      <c r="AZ118" s="1905"/>
      <c r="BA118" s="1905"/>
      <c r="BB118" s="1905"/>
      <c r="BC118" s="627"/>
      <c r="BD118" s="1905"/>
      <c r="BE118" s="1905"/>
      <c r="BF118" s="1905"/>
      <c r="BG118" s="1905"/>
      <c r="BH118" s="1905"/>
      <c r="BI118" s="1905"/>
      <c r="BJ118" s="1905"/>
      <c r="BK118" s="1905"/>
      <c r="BL118" s="1905"/>
      <c r="BM118" s="1905"/>
      <c r="BN118" s="627"/>
      <c r="BO118" s="1905"/>
      <c r="BP118" s="1905"/>
      <c r="BQ118" s="1905"/>
      <c r="BR118" s="1905"/>
      <c r="BS118" s="1905"/>
      <c r="BT118" s="1905"/>
      <c r="BU118" s="1905"/>
      <c r="BV118" s="1905"/>
      <c r="BW118" s="1905"/>
      <c r="BX118" s="1905"/>
      <c r="BY118" s="627"/>
      <c r="BZ118" s="2966"/>
      <c r="CA118" s="2966"/>
      <c r="CB118" s="2966"/>
      <c r="CC118" s="2966"/>
      <c r="CD118" s="2966"/>
      <c r="CE118" s="2966"/>
      <c r="CF118" s="2966"/>
      <c r="CG118" s="2966"/>
      <c r="CH118" s="2966"/>
      <c r="CI118" s="2966"/>
      <c r="CJ118" s="627"/>
      <c r="CK118" s="2966"/>
      <c r="CL118" s="2966"/>
      <c r="CM118" s="2966"/>
      <c r="CN118" s="2966"/>
      <c r="CO118" s="2966"/>
      <c r="CP118" s="2966"/>
      <c r="CQ118" s="2966"/>
      <c r="CR118" s="2966"/>
      <c r="CS118" s="2966"/>
      <c r="CT118" s="2966"/>
      <c r="CU118" s="627"/>
      <c r="CV118" s="2966"/>
      <c r="CW118" s="2966"/>
      <c r="CX118" s="2966"/>
      <c r="CY118" s="2966"/>
      <c r="CZ118" s="2966"/>
      <c r="DA118" s="2966"/>
      <c r="DB118" s="2966"/>
      <c r="DC118" s="2966"/>
      <c r="DD118" s="2966"/>
      <c r="DE118" s="2966"/>
      <c r="DF118" s="627"/>
      <c r="DG118" s="2966"/>
      <c r="DH118" s="2966"/>
      <c r="DI118" s="2966"/>
      <c r="DJ118" s="2966"/>
      <c r="DK118" s="2966"/>
      <c r="DL118" s="2966"/>
      <c r="DM118" s="2966"/>
      <c r="DN118" s="2966"/>
      <c r="DO118" s="2966"/>
      <c r="DP118" s="2966"/>
      <c r="DQ118" s="627"/>
      <c r="DR118" s="2966"/>
      <c r="DS118" s="2966"/>
      <c r="DT118" s="2966"/>
      <c r="DU118" s="2966"/>
      <c r="DV118" s="2966"/>
      <c r="DW118" s="2966"/>
      <c r="DX118" s="2966"/>
      <c r="DY118" s="2966"/>
      <c r="DZ118" s="2966"/>
      <c r="EA118" s="2966"/>
      <c r="EB118" s="627"/>
      <c r="EC118" s="2966"/>
      <c r="ED118" s="2966"/>
      <c r="EE118" s="2966"/>
      <c r="EF118" s="2966"/>
      <c r="EG118" s="2966"/>
      <c r="EH118" s="2966"/>
      <c r="EI118" s="2966"/>
      <c r="EJ118" s="2966"/>
      <c r="EK118" s="2966"/>
      <c r="EL118" s="2966"/>
    </row>
    <row r="119" spans="1:142" s="623" customFormat="1">
      <c r="A119" s="696"/>
      <c r="B119" s="696"/>
      <c r="C119" s="626"/>
      <c r="D119" s="626"/>
      <c r="E119" s="626"/>
      <c r="F119" s="626"/>
      <c r="G119" s="626"/>
      <c r="H119" s="626"/>
      <c r="I119" s="626"/>
      <c r="J119" s="626"/>
      <c r="K119" s="626"/>
      <c r="L119" s="626"/>
      <c r="M119" s="626"/>
      <c r="N119" s="626"/>
      <c r="O119" s="626"/>
      <c r="P119" s="626"/>
      <c r="Q119" s="626"/>
      <c r="R119" s="626"/>
      <c r="S119" s="626"/>
      <c r="T119" s="626"/>
      <c r="U119" s="626"/>
      <c r="V119" s="626"/>
      <c r="W119" s="626"/>
      <c r="X119" s="626"/>
      <c r="Y119" s="649"/>
      <c r="Z119" s="603"/>
      <c r="AA119" s="603"/>
      <c r="AB119" s="695"/>
      <c r="AC119" s="695"/>
      <c r="AD119" s="695"/>
      <c r="AE119" s="695"/>
      <c r="AF119" s="649"/>
      <c r="AG119" s="649"/>
      <c r="AH119" s="649"/>
      <c r="AI119" s="649"/>
      <c r="AJ119" s="649"/>
      <c r="AK119" s="649"/>
      <c r="AL119" s="649"/>
      <c r="AM119" s="626"/>
      <c r="AN119" s="626"/>
      <c r="AO119" s="626"/>
      <c r="AP119" s="626"/>
      <c r="AQ119" s="627"/>
      <c r="AR119" s="603"/>
      <c r="AS119" s="626"/>
      <c r="AT119" s="626"/>
      <c r="AU119" s="626"/>
      <c r="AV119" s="626"/>
      <c r="AW119" s="626"/>
      <c r="AX119" s="626"/>
      <c r="AY119" s="626"/>
      <c r="AZ119" s="626"/>
      <c r="BA119" s="626"/>
      <c r="BB119" s="627"/>
      <c r="BC119" s="627"/>
      <c r="BD119" s="626"/>
      <c r="BE119" s="626"/>
      <c r="BF119" s="626"/>
      <c r="BG119" s="626"/>
      <c r="BH119" s="626"/>
      <c r="BI119" s="626"/>
      <c r="BJ119" s="626"/>
      <c r="BK119" s="626"/>
      <c r="BL119" s="626"/>
      <c r="BM119" s="627"/>
      <c r="BN119" s="627"/>
      <c r="BO119" s="626"/>
      <c r="BP119" s="626"/>
      <c r="BQ119" s="626"/>
      <c r="BR119" s="626"/>
      <c r="BS119" s="626"/>
      <c r="BT119" s="626"/>
      <c r="BU119" s="626"/>
      <c r="BV119" s="626"/>
      <c r="BW119" s="626"/>
      <c r="BX119" s="627"/>
      <c r="BY119" s="627"/>
      <c r="BZ119" s="626"/>
      <c r="CA119" s="626"/>
      <c r="CB119" s="626"/>
      <c r="CC119" s="626"/>
      <c r="CD119" s="626"/>
      <c r="CE119" s="626"/>
      <c r="CF119" s="626"/>
      <c r="CG119" s="626"/>
      <c r="CH119" s="626"/>
      <c r="CI119" s="627"/>
      <c r="CJ119" s="627"/>
      <c r="CK119" s="626"/>
      <c r="CL119" s="626"/>
      <c r="CM119" s="626"/>
      <c r="CN119" s="626"/>
      <c r="CO119" s="626"/>
      <c r="CP119" s="626"/>
      <c r="CQ119" s="626"/>
      <c r="CR119" s="626"/>
      <c r="CS119" s="626"/>
      <c r="CT119" s="627"/>
      <c r="CU119" s="627"/>
      <c r="CV119" s="626"/>
      <c r="CW119" s="626"/>
      <c r="CX119" s="626"/>
      <c r="CY119" s="626"/>
      <c r="CZ119" s="626"/>
      <c r="DA119" s="626"/>
      <c r="DB119" s="626"/>
      <c r="DC119" s="626"/>
      <c r="DD119" s="626"/>
      <c r="DE119" s="627"/>
      <c r="DF119" s="627"/>
      <c r="DG119" s="626"/>
      <c r="DH119" s="626"/>
      <c r="DI119" s="626"/>
      <c r="DJ119" s="626"/>
      <c r="DK119" s="626"/>
      <c r="DL119" s="626"/>
      <c r="DM119" s="626"/>
      <c r="DN119" s="626"/>
      <c r="DO119" s="626"/>
      <c r="DP119" s="627"/>
      <c r="DQ119" s="627"/>
      <c r="DR119" s="626"/>
      <c r="DS119" s="626"/>
      <c r="DT119" s="626"/>
      <c r="DU119" s="626"/>
      <c r="DV119" s="626"/>
      <c r="DW119" s="626"/>
      <c r="DX119" s="626"/>
      <c r="DY119" s="626"/>
      <c r="DZ119" s="626"/>
      <c r="EA119" s="627"/>
      <c r="EB119" s="627"/>
      <c r="EC119" s="626"/>
      <c r="ED119" s="626"/>
      <c r="EE119" s="626"/>
      <c r="EF119" s="626"/>
      <c r="EG119" s="626"/>
      <c r="EH119" s="626"/>
      <c r="EI119" s="626"/>
      <c r="EJ119" s="626"/>
      <c r="EK119" s="626"/>
      <c r="EL119" s="627"/>
    </row>
    <row r="120" spans="1:142" s="623" customFormat="1" ht="51" customHeight="1">
      <c r="A120" s="696"/>
      <c r="B120" s="696"/>
      <c r="C120" s="626"/>
      <c r="D120" s="626"/>
      <c r="E120" s="626"/>
      <c r="F120" s="626"/>
      <c r="G120" s="626"/>
      <c r="H120" s="626"/>
      <c r="I120" s="626"/>
      <c r="J120" s="626"/>
      <c r="K120" s="626"/>
      <c r="L120" s="626"/>
      <c r="M120" s="628"/>
      <c r="N120" s="628"/>
      <c r="O120" s="628"/>
      <c r="P120" s="628"/>
      <c r="Q120" s="628"/>
      <c r="R120" s="628"/>
      <c r="S120" s="628"/>
      <c r="T120" s="628"/>
      <c r="U120" s="628"/>
      <c r="V120" s="628"/>
      <c r="W120" s="628"/>
      <c r="X120" s="628"/>
      <c r="Y120" s="649"/>
      <c r="Z120" s="603"/>
      <c r="AA120" s="603"/>
      <c r="AB120" s="695"/>
      <c r="AC120" s="695"/>
      <c r="AD120" s="695"/>
      <c r="AE120" s="695"/>
      <c r="AF120" s="649"/>
      <c r="AG120" s="649"/>
      <c r="AH120" s="649"/>
      <c r="AI120" s="649"/>
      <c r="AJ120" s="649"/>
      <c r="AK120" s="649"/>
      <c r="AL120" s="649"/>
      <c r="AM120" s="1903"/>
      <c r="AN120" s="1903"/>
      <c r="AO120" s="1903"/>
      <c r="AP120" s="1903"/>
      <c r="AQ120" s="393"/>
      <c r="AR120" s="603"/>
      <c r="AS120" s="1903"/>
      <c r="AT120" s="1903"/>
      <c r="AU120" s="1903"/>
      <c r="AV120" s="1903"/>
      <c r="AW120" s="1903"/>
      <c r="AX120" s="1903"/>
      <c r="AY120" s="1903"/>
      <c r="AZ120" s="1903"/>
      <c r="BA120" s="1903"/>
      <c r="BB120" s="393"/>
      <c r="BC120" s="627"/>
      <c r="BD120" s="1903"/>
      <c r="BE120" s="1903"/>
      <c r="BF120" s="1903"/>
      <c r="BG120" s="1903"/>
      <c r="BH120" s="1903"/>
      <c r="BI120" s="1903"/>
      <c r="BJ120" s="1903"/>
      <c r="BK120" s="1903"/>
      <c r="BL120" s="1903"/>
      <c r="BM120" s="393"/>
      <c r="BN120" s="627"/>
      <c r="BO120" s="1903"/>
      <c r="BP120" s="1903"/>
      <c r="BQ120" s="1903"/>
      <c r="BR120" s="1903"/>
      <c r="BS120" s="1903"/>
      <c r="BT120" s="1903"/>
      <c r="BU120" s="1903"/>
      <c r="BV120" s="1903"/>
      <c r="BW120" s="1903"/>
      <c r="BX120" s="393"/>
      <c r="BY120" s="627"/>
      <c r="BZ120" s="2964"/>
      <c r="CA120" s="2964"/>
      <c r="CB120" s="2964"/>
      <c r="CC120" s="2964"/>
      <c r="CD120" s="2964"/>
      <c r="CE120" s="2964"/>
      <c r="CF120" s="2964"/>
      <c r="CG120" s="2964"/>
      <c r="CH120" s="2964"/>
      <c r="CI120" s="393"/>
      <c r="CJ120" s="627"/>
      <c r="CK120" s="2964"/>
      <c r="CL120" s="2964"/>
      <c r="CM120" s="2964"/>
      <c r="CN120" s="2964"/>
      <c r="CO120" s="2964"/>
      <c r="CP120" s="2964"/>
      <c r="CQ120" s="2964"/>
      <c r="CR120" s="2964"/>
      <c r="CS120" s="2964"/>
      <c r="CT120" s="393"/>
      <c r="CU120" s="627"/>
      <c r="CV120" s="2964"/>
      <c r="CW120" s="2964"/>
      <c r="CX120" s="2964"/>
      <c r="CY120" s="2964"/>
      <c r="CZ120" s="2964"/>
      <c r="DA120" s="2964"/>
      <c r="DB120" s="2964"/>
      <c r="DC120" s="2964"/>
      <c r="DD120" s="2964"/>
      <c r="DE120" s="393"/>
      <c r="DF120" s="627"/>
      <c r="DG120" s="2964"/>
      <c r="DH120" s="2964"/>
      <c r="DI120" s="2964"/>
      <c r="DJ120" s="2964"/>
      <c r="DK120" s="2964"/>
      <c r="DL120" s="2964"/>
      <c r="DM120" s="2964"/>
      <c r="DN120" s="2964"/>
      <c r="DO120" s="2964"/>
      <c r="DP120" s="393"/>
      <c r="DQ120" s="627"/>
      <c r="DR120" s="2964"/>
      <c r="DS120" s="2964"/>
      <c r="DT120" s="2964"/>
      <c r="DU120" s="2964"/>
      <c r="DV120" s="2964"/>
      <c r="DW120" s="2964"/>
      <c r="DX120" s="2964"/>
      <c r="DY120" s="2964"/>
      <c r="DZ120" s="2964"/>
      <c r="EA120" s="393"/>
      <c r="EB120" s="627"/>
      <c r="EC120" s="2964"/>
      <c r="ED120" s="2964"/>
      <c r="EE120" s="2964"/>
      <c r="EF120" s="2964"/>
      <c r="EG120" s="2964"/>
      <c r="EH120" s="2964"/>
      <c r="EI120" s="2964"/>
      <c r="EJ120" s="2964"/>
      <c r="EK120" s="2964"/>
      <c r="EL120" s="393"/>
    </row>
    <row r="121" spans="1:142" ht="111.75" customHeight="1">
      <c r="C121" s="682"/>
      <c r="D121" s="682"/>
      <c r="E121" s="682"/>
      <c r="F121" s="682"/>
      <c r="G121" s="682"/>
      <c r="H121" s="682"/>
      <c r="I121" s="682"/>
      <c r="J121" s="682"/>
      <c r="K121" s="682"/>
      <c r="L121" s="682"/>
      <c r="M121" s="693"/>
      <c r="N121" s="693"/>
      <c r="O121" s="693"/>
      <c r="P121" s="693"/>
      <c r="Q121" s="693"/>
      <c r="R121" s="693"/>
      <c r="S121" s="693"/>
      <c r="T121" s="693"/>
      <c r="U121" s="693"/>
      <c r="V121" s="693"/>
      <c r="W121" s="693"/>
      <c r="X121" s="693"/>
      <c r="Y121" s="649"/>
      <c r="AB121" s="695"/>
      <c r="AC121" s="695"/>
      <c r="AD121" s="695"/>
      <c r="AE121" s="695"/>
      <c r="AF121" s="649"/>
      <c r="AG121" s="649"/>
      <c r="AH121" s="649"/>
      <c r="AI121" s="649"/>
      <c r="AJ121" s="649"/>
      <c r="AK121" s="649"/>
      <c r="AL121" s="649"/>
      <c r="AM121" s="693"/>
      <c r="AN121" s="693"/>
      <c r="AO121" s="693"/>
      <c r="AP121" s="693"/>
      <c r="AQ121" s="693"/>
      <c r="AS121" s="693"/>
      <c r="AT121" s="693"/>
      <c r="AU121" s="693"/>
      <c r="AV121" s="693"/>
      <c r="AW121" s="693"/>
      <c r="AX121" s="693"/>
      <c r="AY121" s="693"/>
      <c r="AZ121" s="693"/>
      <c r="BA121" s="693"/>
      <c r="BB121" s="693"/>
      <c r="BD121" s="693"/>
      <c r="BE121" s="693"/>
      <c r="BF121" s="693"/>
      <c r="BG121" s="693"/>
      <c r="BH121" s="693"/>
      <c r="BI121" s="693"/>
      <c r="BJ121" s="693"/>
      <c r="BK121" s="693"/>
      <c r="BL121" s="693"/>
      <c r="BM121" s="693"/>
      <c r="BO121" s="693"/>
      <c r="BP121" s="693"/>
      <c r="BQ121" s="693"/>
      <c r="BR121" s="693"/>
      <c r="BS121" s="693"/>
      <c r="BT121" s="693"/>
      <c r="BU121" s="693"/>
      <c r="BV121" s="693"/>
      <c r="BW121" s="693"/>
      <c r="BX121" s="693"/>
      <c r="BZ121" s="693"/>
      <c r="CA121" s="693"/>
      <c r="CB121" s="693"/>
      <c r="CC121" s="693"/>
      <c r="CD121" s="693"/>
      <c r="CE121" s="693"/>
      <c r="CF121" s="693"/>
      <c r="CG121" s="693"/>
      <c r="CH121" s="693"/>
      <c r="CI121" s="693"/>
      <c r="CK121" s="693"/>
      <c r="CL121" s="693"/>
      <c r="CM121" s="693"/>
      <c r="CN121" s="693"/>
      <c r="CO121" s="693"/>
      <c r="CP121" s="693"/>
      <c r="CQ121" s="693"/>
      <c r="CR121" s="693"/>
      <c r="CS121" s="693"/>
      <c r="CT121" s="693"/>
      <c r="CV121" s="693"/>
      <c r="CW121" s="693"/>
      <c r="CX121" s="693"/>
      <c r="CY121" s="693"/>
      <c r="CZ121" s="693"/>
      <c r="DA121" s="693"/>
      <c r="DB121" s="693"/>
      <c r="DC121" s="693"/>
      <c r="DD121" s="693"/>
      <c r="DE121" s="693"/>
      <c r="DG121" s="693"/>
      <c r="DH121" s="693"/>
      <c r="DI121" s="693"/>
      <c r="DJ121" s="693"/>
      <c r="DK121" s="693"/>
      <c r="DL121" s="693"/>
      <c r="DM121" s="693"/>
      <c r="DN121" s="693"/>
      <c r="DO121" s="693"/>
      <c r="DP121" s="693"/>
      <c r="DR121" s="693"/>
      <c r="DS121" s="693"/>
      <c r="DT121" s="693"/>
      <c r="DU121" s="693"/>
      <c r="DV121" s="693"/>
      <c r="DW121" s="693"/>
      <c r="DX121" s="693"/>
      <c r="DY121" s="693"/>
      <c r="DZ121" s="693"/>
      <c r="EA121" s="693"/>
      <c r="EC121" s="693"/>
      <c r="ED121" s="693"/>
      <c r="EE121" s="693"/>
      <c r="EF121" s="693"/>
      <c r="EG121" s="693"/>
      <c r="EH121" s="693"/>
      <c r="EI121" s="693"/>
      <c r="EJ121" s="693"/>
      <c r="EK121" s="693"/>
      <c r="EL121" s="693"/>
    </row>
    <row r="122" spans="1:142" s="634" customFormat="1" ht="12.95" customHeight="1">
      <c r="A122" s="697"/>
      <c r="B122" s="697"/>
      <c r="C122" s="629"/>
      <c r="D122" s="629"/>
      <c r="E122" s="629"/>
      <c r="F122" s="629"/>
      <c r="G122" s="629"/>
      <c r="H122" s="629"/>
      <c r="I122" s="629"/>
      <c r="J122" s="629"/>
      <c r="K122" s="629"/>
      <c r="L122" s="629"/>
      <c r="M122" s="1903"/>
      <c r="N122" s="1903"/>
      <c r="O122" s="1903"/>
      <c r="P122" s="1903"/>
      <c r="Q122" s="1903"/>
      <c r="R122" s="1903"/>
      <c r="S122" s="1903"/>
      <c r="T122" s="1903"/>
      <c r="U122" s="1903"/>
      <c r="V122" s="1903"/>
      <c r="W122" s="1903"/>
      <c r="X122" s="1903"/>
      <c r="Y122" s="649"/>
      <c r="Z122" s="603"/>
      <c r="AA122" s="603"/>
      <c r="AB122" s="695"/>
      <c r="AC122" s="695"/>
      <c r="AD122" s="695"/>
      <c r="AE122" s="695"/>
      <c r="AF122" s="649"/>
      <c r="AG122" s="649"/>
      <c r="AH122" s="649"/>
      <c r="AI122" s="649"/>
      <c r="AJ122" s="649"/>
      <c r="AK122" s="649"/>
      <c r="AL122" s="649"/>
      <c r="AM122" s="1903"/>
      <c r="AN122" s="1903"/>
      <c r="AO122" s="1903"/>
      <c r="AP122" s="1903"/>
      <c r="AQ122" s="1903"/>
      <c r="AR122" s="635"/>
      <c r="AS122" s="1903"/>
      <c r="AT122" s="1903"/>
      <c r="AU122" s="1903"/>
      <c r="AV122" s="1903"/>
      <c r="AW122" s="1903"/>
      <c r="AX122" s="1903"/>
      <c r="AY122" s="1903"/>
      <c r="AZ122" s="1903"/>
      <c r="BA122" s="1903"/>
      <c r="BB122" s="1903"/>
      <c r="BC122" s="635"/>
      <c r="BD122" s="1903"/>
      <c r="BE122" s="1903"/>
      <c r="BF122" s="1903"/>
      <c r="BG122" s="1903"/>
      <c r="BH122" s="1903"/>
      <c r="BI122" s="1903"/>
      <c r="BJ122" s="1903"/>
      <c r="BK122" s="1903"/>
      <c r="BL122" s="1903"/>
      <c r="BM122" s="1903"/>
      <c r="BN122" s="635"/>
      <c r="BO122" s="1903"/>
      <c r="BP122" s="1903"/>
      <c r="BQ122" s="1903"/>
      <c r="BR122" s="1903"/>
      <c r="BS122" s="1903"/>
      <c r="BT122" s="1903"/>
      <c r="BU122" s="1903"/>
      <c r="BV122" s="1903"/>
      <c r="BW122" s="1903"/>
      <c r="BX122" s="1903"/>
      <c r="BY122" s="635"/>
      <c r="BZ122" s="1903"/>
      <c r="CA122" s="1903"/>
      <c r="CB122" s="1903"/>
      <c r="CC122" s="1903"/>
      <c r="CD122" s="1903"/>
      <c r="CE122" s="1903"/>
      <c r="CF122" s="1903"/>
      <c r="CG122" s="1903"/>
      <c r="CH122" s="1903"/>
      <c r="CI122" s="1903"/>
      <c r="CJ122" s="635"/>
      <c r="CK122" s="1903"/>
      <c r="CL122" s="1903"/>
      <c r="CM122" s="1903"/>
      <c r="CN122" s="1903"/>
      <c r="CO122" s="1903"/>
      <c r="CP122" s="1903"/>
      <c r="CQ122" s="1903"/>
      <c r="CR122" s="1903"/>
      <c r="CS122" s="1903"/>
      <c r="CT122" s="1903"/>
      <c r="CU122" s="635"/>
      <c r="CV122" s="1903"/>
      <c r="CW122" s="1903"/>
      <c r="CX122" s="1903"/>
      <c r="CY122" s="1903"/>
      <c r="CZ122" s="1903"/>
      <c r="DA122" s="1903"/>
      <c r="DB122" s="1903"/>
      <c r="DC122" s="1903"/>
      <c r="DD122" s="1903"/>
      <c r="DE122" s="1903"/>
      <c r="DF122" s="635"/>
      <c r="DG122" s="1903"/>
      <c r="DH122" s="1903"/>
      <c r="DI122" s="1903"/>
      <c r="DJ122" s="1903"/>
      <c r="DK122" s="1903"/>
      <c r="DL122" s="1903"/>
      <c r="DM122" s="1903"/>
      <c r="DN122" s="1903"/>
      <c r="DO122" s="1903"/>
      <c r="DP122" s="1903"/>
      <c r="DQ122" s="635"/>
      <c r="DR122" s="1903"/>
      <c r="DS122" s="1903"/>
      <c r="DT122" s="1903"/>
      <c r="DU122" s="1903"/>
      <c r="DV122" s="1903"/>
      <c r="DW122" s="1903"/>
      <c r="DX122" s="1903"/>
      <c r="DY122" s="1903"/>
      <c r="DZ122" s="1903"/>
      <c r="EA122" s="1903"/>
      <c r="EB122" s="635"/>
      <c r="EC122" s="1903"/>
      <c r="ED122" s="1903"/>
      <c r="EE122" s="1903"/>
      <c r="EF122" s="1903"/>
      <c r="EG122" s="1903"/>
      <c r="EH122" s="1903"/>
      <c r="EI122" s="1903"/>
      <c r="EJ122" s="1903"/>
      <c r="EK122" s="1903"/>
      <c r="EL122" s="1903"/>
    </row>
    <row r="123" spans="1:142" ht="18">
      <c r="C123" s="642"/>
      <c r="D123" s="642"/>
      <c r="E123" s="642"/>
      <c r="F123" s="642"/>
      <c r="G123" s="642"/>
      <c r="H123" s="642"/>
      <c r="I123" s="642"/>
      <c r="J123" s="642"/>
      <c r="K123" s="642"/>
      <c r="L123" s="642"/>
      <c r="M123" s="642"/>
      <c r="N123" s="642"/>
      <c r="O123" s="642"/>
      <c r="P123" s="642"/>
      <c r="Q123" s="642"/>
      <c r="R123" s="642"/>
      <c r="S123" s="642"/>
      <c r="T123" s="642"/>
      <c r="U123" s="642"/>
      <c r="V123" s="642"/>
      <c r="W123" s="642"/>
      <c r="X123" s="642"/>
      <c r="Y123" s="649"/>
      <c r="AB123" s="695"/>
      <c r="AC123" s="695"/>
      <c r="AD123" s="695"/>
      <c r="AE123" s="695"/>
      <c r="AF123" s="649"/>
      <c r="AG123" s="649"/>
      <c r="AH123" s="649"/>
      <c r="AI123" s="649"/>
      <c r="AJ123" s="649"/>
      <c r="AK123" s="649"/>
      <c r="AL123" s="649"/>
      <c r="AM123" s="642"/>
      <c r="AN123" s="642"/>
      <c r="AO123" s="642"/>
      <c r="AP123" s="642"/>
      <c r="AQ123" s="642"/>
      <c r="AS123" s="642"/>
      <c r="AT123" s="642"/>
      <c r="AU123" s="642"/>
      <c r="AV123" s="642"/>
      <c r="AW123" s="642"/>
      <c r="AX123" s="642"/>
      <c r="AY123" s="642"/>
      <c r="AZ123" s="642"/>
      <c r="BA123" s="642"/>
      <c r="BB123" s="642"/>
      <c r="BD123" s="642"/>
      <c r="BE123" s="642"/>
      <c r="BF123" s="642"/>
      <c r="BG123" s="642"/>
      <c r="BH123" s="642"/>
      <c r="BI123" s="642"/>
      <c r="BJ123" s="642"/>
      <c r="BK123" s="642"/>
      <c r="BL123" s="642"/>
      <c r="BM123" s="642"/>
      <c r="BO123" s="642"/>
      <c r="BP123" s="642"/>
      <c r="BQ123" s="642"/>
      <c r="BR123" s="642"/>
      <c r="BS123" s="642"/>
      <c r="BT123" s="642"/>
      <c r="BU123" s="642"/>
      <c r="BV123" s="642"/>
      <c r="BW123" s="642"/>
      <c r="BX123" s="642"/>
      <c r="BZ123" s="642"/>
      <c r="CA123" s="642"/>
      <c r="CB123" s="642"/>
      <c r="CC123" s="642"/>
      <c r="CD123" s="642"/>
      <c r="CE123" s="642"/>
      <c r="CF123" s="642"/>
      <c r="CG123" s="642"/>
      <c r="CH123" s="642"/>
      <c r="CI123" s="642"/>
      <c r="CK123" s="642"/>
      <c r="CL123" s="642"/>
      <c r="CM123" s="642"/>
      <c r="CN123" s="642"/>
      <c r="CO123" s="642"/>
      <c r="CP123" s="642"/>
      <c r="CQ123" s="642"/>
      <c r="CR123" s="642"/>
      <c r="CS123" s="642"/>
      <c r="CT123" s="642"/>
      <c r="CV123" s="642"/>
      <c r="CW123" s="642"/>
      <c r="CX123" s="642"/>
      <c r="CY123" s="642"/>
      <c r="CZ123" s="642"/>
      <c r="DA123" s="642"/>
      <c r="DB123" s="642"/>
      <c r="DC123" s="642"/>
      <c r="DD123" s="642"/>
      <c r="DE123" s="642"/>
      <c r="DG123" s="642"/>
      <c r="DH123" s="642"/>
      <c r="DI123" s="642"/>
      <c r="DJ123" s="642"/>
      <c r="DK123" s="642"/>
      <c r="DL123" s="642"/>
      <c r="DM123" s="642"/>
      <c r="DN123" s="642"/>
      <c r="DO123" s="642"/>
      <c r="DP123" s="642"/>
      <c r="DR123" s="642"/>
      <c r="DS123" s="642"/>
      <c r="DT123" s="642"/>
      <c r="DU123" s="642"/>
      <c r="DV123" s="642"/>
      <c r="DW123" s="642"/>
      <c r="DX123" s="642"/>
      <c r="DY123" s="642"/>
      <c r="DZ123" s="642"/>
      <c r="EA123" s="642"/>
      <c r="EC123" s="642"/>
      <c r="ED123" s="642"/>
      <c r="EE123" s="642"/>
      <c r="EF123" s="642"/>
      <c r="EG123" s="642"/>
      <c r="EH123" s="642"/>
      <c r="EI123" s="642"/>
      <c r="EJ123" s="642"/>
      <c r="EK123" s="642"/>
      <c r="EL123" s="642"/>
    </row>
    <row r="124" spans="1:142" ht="12.95" customHeight="1">
      <c r="A124" s="694"/>
      <c r="B124" s="694"/>
      <c r="C124" s="698"/>
      <c r="D124" s="698"/>
      <c r="E124" s="698"/>
      <c r="F124" s="698"/>
      <c r="G124" s="698"/>
      <c r="H124" s="698"/>
      <c r="I124" s="698"/>
      <c r="J124" s="698"/>
      <c r="K124" s="698"/>
      <c r="L124" s="698"/>
      <c r="M124" s="695"/>
      <c r="N124" s="695"/>
      <c r="O124" s="695"/>
      <c r="P124" s="695"/>
      <c r="Q124" s="649"/>
      <c r="R124" s="649"/>
      <c r="S124" s="649"/>
      <c r="T124" s="649"/>
      <c r="U124" s="649"/>
      <c r="V124" s="649"/>
      <c r="W124" s="649"/>
      <c r="X124" s="649"/>
      <c r="Y124" s="649"/>
      <c r="AB124" s="695"/>
      <c r="AC124" s="695"/>
      <c r="AD124" s="695"/>
      <c r="AE124" s="695"/>
      <c r="AF124" s="649"/>
      <c r="AG124" s="649"/>
      <c r="AH124" s="649"/>
      <c r="AI124" s="649"/>
      <c r="AJ124" s="649"/>
      <c r="AK124" s="649"/>
      <c r="AL124" s="649"/>
      <c r="AM124" s="610"/>
      <c r="AN124" s="610"/>
      <c r="AO124" s="610"/>
      <c r="AP124" s="610"/>
      <c r="AQ124" s="610"/>
      <c r="AS124" s="695"/>
      <c r="AT124" s="695"/>
      <c r="AU124" s="695"/>
      <c r="AV124" s="695"/>
      <c r="AW124" s="649"/>
      <c r="AX124" s="610"/>
      <c r="AY124" s="610"/>
      <c r="AZ124" s="610"/>
      <c r="BA124" s="610"/>
      <c r="BB124" s="610"/>
      <c r="BD124" s="695"/>
      <c r="BE124" s="695"/>
      <c r="BF124" s="695"/>
      <c r="BG124" s="695"/>
      <c r="BH124" s="649"/>
      <c r="BI124" s="610"/>
      <c r="BJ124" s="610"/>
      <c r="BK124" s="610"/>
      <c r="BL124" s="610"/>
      <c r="BM124" s="610"/>
      <c r="BO124" s="695"/>
      <c r="BP124" s="695"/>
      <c r="BQ124" s="695"/>
      <c r="BR124" s="695"/>
      <c r="BS124" s="649"/>
      <c r="BT124" s="610"/>
      <c r="BU124" s="610"/>
      <c r="BV124" s="610"/>
      <c r="BW124" s="610"/>
      <c r="BX124" s="610"/>
      <c r="BZ124" s="695"/>
      <c r="CA124" s="695"/>
      <c r="CB124" s="695"/>
      <c r="CC124" s="695"/>
      <c r="CD124" s="649"/>
      <c r="CE124" s="610"/>
      <c r="CF124" s="610"/>
      <c r="CG124" s="610"/>
      <c r="CH124" s="610"/>
      <c r="CI124" s="610"/>
      <c r="CK124" s="695"/>
      <c r="CL124" s="695"/>
      <c r="CM124" s="695"/>
      <c r="CN124" s="695"/>
      <c r="CO124" s="649"/>
      <c r="CP124" s="610"/>
      <c r="CQ124" s="610"/>
      <c r="CR124" s="610"/>
      <c r="CS124" s="610"/>
      <c r="CT124" s="610"/>
      <c r="CV124" s="695"/>
      <c r="CW124" s="695"/>
      <c r="CX124" s="695"/>
      <c r="CY124" s="695"/>
      <c r="CZ124" s="649"/>
      <c r="DA124" s="610"/>
      <c r="DB124" s="610"/>
      <c r="DC124" s="610"/>
      <c r="DD124" s="610"/>
      <c r="DE124" s="610"/>
      <c r="DG124" s="695"/>
      <c r="DH124" s="695"/>
      <c r="DI124" s="695"/>
      <c r="DJ124" s="695"/>
      <c r="DK124" s="649"/>
      <c r="DL124" s="610"/>
      <c r="DM124" s="610"/>
      <c r="DN124" s="610"/>
      <c r="DO124" s="610"/>
      <c r="DP124" s="610"/>
      <c r="DR124" s="695"/>
      <c r="DS124" s="695"/>
      <c r="DT124" s="695"/>
      <c r="DU124" s="695"/>
      <c r="DV124" s="649"/>
      <c r="DW124" s="610"/>
      <c r="DX124" s="610"/>
      <c r="DY124" s="610"/>
      <c r="DZ124" s="610"/>
      <c r="EA124" s="610"/>
      <c r="EC124" s="695"/>
      <c r="ED124" s="695"/>
      <c r="EE124" s="695"/>
      <c r="EF124" s="695"/>
      <c r="EG124" s="649"/>
      <c r="EH124" s="610"/>
      <c r="EI124" s="610"/>
      <c r="EJ124" s="610"/>
      <c r="EK124" s="610"/>
      <c r="EL124" s="610"/>
    </row>
    <row r="125" spans="1:142" ht="12.95" customHeight="1">
      <c r="A125" s="694"/>
      <c r="B125" s="694"/>
      <c r="C125" s="698"/>
      <c r="D125" s="698"/>
      <c r="E125" s="698"/>
      <c r="F125" s="698"/>
      <c r="G125" s="698"/>
      <c r="H125" s="698"/>
      <c r="I125" s="698"/>
      <c r="J125" s="698"/>
      <c r="K125" s="698"/>
      <c r="L125" s="698"/>
      <c r="M125" s="695"/>
      <c r="N125" s="695"/>
      <c r="O125" s="695"/>
      <c r="P125" s="695"/>
      <c r="Q125" s="649"/>
      <c r="R125" s="649"/>
      <c r="S125" s="649"/>
      <c r="T125" s="649"/>
      <c r="U125" s="649"/>
      <c r="V125" s="649"/>
      <c r="W125" s="649"/>
      <c r="X125" s="649"/>
      <c r="Y125" s="649"/>
      <c r="AB125" s="695"/>
      <c r="AC125" s="695"/>
      <c r="AD125" s="695"/>
      <c r="AE125" s="695"/>
      <c r="AF125" s="649"/>
      <c r="AG125" s="649"/>
      <c r="AH125" s="649"/>
      <c r="AI125" s="649"/>
      <c r="AJ125" s="649"/>
      <c r="AK125" s="649"/>
      <c r="AL125" s="649"/>
      <c r="AM125" s="610"/>
      <c r="AN125" s="610"/>
      <c r="AO125" s="610"/>
      <c r="AP125" s="610"/>
      <c r="AQ125" s="610"/>
      <c r="AS125" s="695"/>
      <c r="AT125" s="695"/>
      <c r="AU125" s="695"/>
      <c r="AV125" s="695"/>
      <c r="AW125" s="649"/>
      <c r="AX125" s="610"/>
      <c r="AY125" s="610"/>
      <c r="AZ125" s="610"/>
      <c r="BA125" s="610"/>
      <c r="BB125" s="610"/>
      <c r="BD125" s="695"/>
      <c r="BE125" s="695"/>
      <c r="BF125" s="695"/>
      <c r="BG125" s="695"/>
      <c r="BH125" s="649"/>
      <c r="BI125" s="610"/>
      <c r="BJ125" s="610"/>
      <c r="BK125" s="610"/>
      <c r="BL125" s="610"/>
      <c r="BM125" s="610"/>
      <c r="BO125" s="695"/>
      <c r="BP125" s="695"/>
      <c r="BQ125" s="695"/>
      <c r="BR125" s="695"/>
      <c r="BS125" s="649"/>
      <c r="BT125" s="610"/>
      <c r="BU125" s="610"/>
      <c r="BV125" s="610"/>
      <c r="BW125" s="610"/>
      <c r="BX125" s="610"/>
      <c r="BZ125" s="695"/>
      <c r="CA125" s="695"/>
      <c r="CB125" s="695"/>
      <c r="CC125" s="695"/>
      <c r="CD125" s="649"/>
      <c r="CE125" s="610"/>
      <c r="CF125" s="610"/>
      <c r="CG125" s="610"/>
      <c r="CH125" s="610"/>
      <c r="CI125" s="610"/>
      <c r="CK125" s="695"/>
      <c r="CL125" s="695"/>
      <c r="CM125" s="695"/>
      <c r="CN125" s="695"/>
      <c r="CO125" s="649"/>
      <c r="CP125" s="610"/>
      <c r="CQ125" s="610"/>
      <c r="CR125" s="610"/>
      <c r="CS125" s="610"/>
      <c r="CT125" s="610"/>
      <c r="CV125" s="695"/>
      <c r="CW125" s="695"/>
      <c r="CX125" s="695"/>
      <c r="CY125" s="695"/>
      <c r="CZ125" s="649"/>
      <c r="DA125" s="610"/>
      <c r="DB125" s="610"/>
      <c r="DC125" s="610"/>
      <c r="DD125" s="610"/>
      <c r="DE125" s="610"/>
      <c r="DG125" s="695"/>
      <c r="DH125" s="695"/>
      <c r="DI125" s="695"/>
      <c r="DJ125" s="695"/>
      <c r="DK125" s="649"/>
      <c r="DL125" s="610"/>
      <c r="DM125" s="610"/>
      <c r="DN125" s="610"/>
      <c r="DO125" s="610"/>
      <c r="DP125" s="610"/>
      <c r="DR125" s="695"/>
      <c r="DS125" s="695"/>
      <c r="DT125" s="695"/>
      <c r="DU125" s="695"/>
      <c r="DV125" s="649"/>
      <c r="DW125" s="610"/>
      <c r="DX125" s="610"/>
      <c r="DY125" s="610"/>
      <c r="DZ125" s="610"/>
      <c r="EA125" s="610"/>
      <c r="EC125" s="695"/>
      <c r="ED125" s="695"/>
      <c r="EE125" s="695"/>
      <c r="EF125" s="695"/>
      <c r="EG125" s="649"/>
      <c r="EH125" s="610"/>
      <c r="EI125" s="610"/>
      <c r="EJ125" s="610"/>
      <c r="EK125" s="610"/>
      <c r="EL125" s="610"/>
    </row>
    <row r="126" spans="1:142" ht="12.95" customHeight="1">
      <c r="A126" s="694"/>
      <c r="B126" s="694"/>
      <c r="C126" s="698"/>
      <c r="D126" s="698"/>
      <c r="E126" s="698"/>
      <c r="F126" s="698"/>
      <c r="G126" s="698"/>
      <c r="H126" s="698"/>
      <c r="I126" s="698"/>
      <c r="J126" s="698"/>
      <c r="K126" s="698"/>
      <c r="L126" s="698"/>
      <c r="M126" s="695"/>
      <c r="N126" s="695"/>
      <c r="O126" s="695"/>
      <c r="P126" s="695"/>
      <c r="Q126" s="649"/>
      <c r="R126" s="649"/>
      <c r="S126" s="649"/>
      <c r="T126" s="649"/>
      <c r="U126" s="649"/>
      <c r="V126" s="649"/>
      <c r="W126" s="649"/>
      <c r="X126" s="649"/>
      <c r="Y126" s="649"/>
      <c r="AB126" s="695"/>
      <c r="AC126" s="695"/>
      <c r="AD126" s="695"/>
      <c r="AE126" s="695"/>
      <c r="AF126" s="649"/>
      <c r="AG126" s="649"/>
      <c r="AH126" s="649"/>
      <c r="AI126" s="649"/>
      <c r="AJ126" s="649"/>
      <c r="AK126" s="649"/>
      <c r="AL126" s="649"/>
      <c r="AM126" s="610"/>
      <c r="AN126" s="610"/>
      <c r="AO126" s="610"/>
      <c r="AP126" s="610"/>
      <c r="AQ126" s="610"/>
      <c r="AS126" s="695"/>
      <c r="AT126" s="695"/>
      <c r="AU126" s="695"/>
      <c r="AV126" s="695"/>
      <c r="AW126" s="649"/>
      <c r="AX126" s="610"/>
      <c r="AY126" s="610"/>
      <c r="AZ126" s="610"/>
      <c r="BA126" s="610"/>
      <c r="BB126" s="610"/>
      <c r="BD126" s="695"/>
      <c r="BE126" s="695"/>
      <c r="BF126" s="695"/>
      <c r="BG126" s="695"/>
      <c r="BH126" s="649"/>
      <c r="BI126" s="610"/>
      <c r="BJ126" s="610"/>
      <c r="BK126" s="610"/>
      <c r="BL126" s="610"/>
      <c r="BM126" s="610"/>
      <c r="BO126" s="695"/>
      <c r="BP126" s="695"/>
      <c r="BQ126" s="695"/>
      <c r="BR126" s="695"/>
      <c r="BS126" s="649"/>
      <c r="BT126" s="610"/>
      <c r="BU126" s="610"/>
      <c r="BV126" s="610"/>
      <c r="BW126" s="610"/>
      <c r="BX126" s="610"/>
      <c r="BZ126" s="695"/>
      <c r="CA126" s="695"/>
      <c r="CB126" s="695"/>
      <c r="CC126" s="695"/>
      <c r="CD126" s="649"/>
      <c r="CE126" s="610"/>
      <c r="CF126" s="610"/>
      <c r="CG126" s="610"/>
      <c r="CH126" s="610"/>
      <c r="CI126" s="610"/>
      <c r="CK126" s="695"/>
      <c r="CL126" s="695"/>
      <c r="CM126" s="695"/>
      <c r="CN126" s="695"/>
      <c r="CO126" s="649"/>
      <c r="CP126" s="610"/>
      <c r="CQ126" s="610"/>
      <c r="CR126" s="610"/>
      <c r="CS126" s="610"/>
      <c r="CT126" s="610"/>
      <c r="CV126" s="695"/>
      <c r="CW126" s="695"/>
      <c r="CX126" s="695"/>
      <c r="CY126" s="695"/>
      <c r="CZ126" s="649"/>
      <c r="DA126" s="610"/>
      <c r="DB126" s="610"/>
      <c r="DC126" s="610"/>
      <c r="DD126" s="610"/>
      <c r="DE126" s="610"/>
      <c r="DG126" s="695"/>
      <c r="DH126" s="695"/>
      <c r="DI126" s="695"/>
      <c r="DJ126" s="695"/>
      <c r="DK126" s="649"/>
      <c r="DL126" s="610"/>
      <c r="DM126" s="610"/>
      <c r="DN126" s="610"/>
      <c r="DO126" s="610"/>
      <c r="DP126" s="610"/>
      <c r="DR126" s="695"/>
      <c r="DS126" s="695"/>
      <c r="DT126" s="695"/>
      <c r="DU126" s="695"/>
      <c r="DV126" s="649"/>
      <c r="DW126" s="610"/>
      <c r="DX126" s="610"/>
      <c r="DY126" s="610"/>
      <c r="DZ126" s="610"/>
      <c r="EA126" s="610"/>
      <c r="EC126" s="695"/>
      <c r="ED126" s="695"/>
      <c r="EE126" s="695"/>
      <c r="EF126" s="695"/>
      <c r="EG126" s="649"/>
      <c r="EH126" s="610"/>
      <c r="EI126" s="610"/>
      <c r="EJ126" s="610"/>
      <c r="EK126" s="610"/>
      <c r="EL126" s="610"/>
    </row>
    <row r="127" spans="1:142" ht="12.95" customHeight="1">
      <c r="A127" s="694"/>
      <c r="B127" s="694"/>
      <c r="C127" s="698"/>
      <c r="D127" s="698"/>
      <c r="E127" s="698"/>
      <c r="F127" s="698"/>
      <c r="G127" s="698"/>
      <c r="H127" s="698"/>
      <c r="I127" s="698"/>
      <c r="J127" s="698"/>
      <c r="K127" s="698"/>
      <c r="L127" s="698"/>
      <c r="M127" s="695"/>
      <c r="N127" s="695"/>
      <c r="O127" s="695"/>
      <c r="P127" s="695"/>
      <c r="Q127" s="649"/>
      <c r="R127" s="649"/>
      <c r="S127" s="649"/>
      <c r="T127" s="649"/>
      <c r="U127" s="649"/>
      <c r="V127" s="649"/>
      <c r="W127" s="649"/>
      <c r="X127" s="649"/>
      <c r="Y127" s="649"/>
      <c r="AB127" s="695"/>
      <c r="AC127" s="695"/>
      <c r="AD127" s="695"/>
      <c r="AE127" s="695"/>
      <c r="AF127" s="649"/>
      <c r="AG127" s="649"/>
      <c r="AH127" s="649"/>
      <c r="AI127" s="649"/>
      <c r="AJ127" s="649"/>
      <c r="AK127" s="649"/>
      <c r="AL127" s="649"/>
      <c r="AM127" s="610"/>
      <c r="AN127" s="610"/>
      <c r="AO127" s="610"/>
      <c r="AP127" s="610"/>
      <c r="AQ127" s="610"/>
      <c r="AS127" s="695"/>
      <c r="AT127" s="695"/>
      <c r="AU127" s="695"/>
      <c r="AV127" s="695"/>
      <c r="AW127" s="649"/>
      <c r="AX127" s="610"/>
      <c r="AY127" s="610"/>
      <c r="AZ127" s="610"/>
      <c r="BA127" s="610"/>
      <c r="BB127" s="610"/>
      <c r="BD127" s="695"/>
      <c r="BE127" s="695"/>
      <c r="BF127" s="695"/>
      <c r="BG127" s="695"/>
      <c r="BH127" s="649"/>
      <c r="BI127" s="610"/>
      <c r="BJ127" s="610"/>
      <c r="BK127" s="610"/>
      <c r="BL127" s="610"/>
      <c r="BM127" s="610"/>
      <c r="BO127" s="695"/>
      <c r="BP127" s="695"/>
      <c r="BQ127" s="695"/>
      <c r="BR127" s="695"/>
      <c r="BS127" s="649"/>
      <c r="BT127" s="610"/>
      <c r="BU127" s="610"/>
      <c r="BV127" s="610"/>
      <c r="BW127" s="610"/>
      <c r="BX127" s="610"/>
      <c r="BZ127" s="695"/>
      <c r="CA127" s="695"/>
      <c r="CB127" s="695"/>
      <c r="CC127" s="695"/>
      <c r="CD127" s="649"/>
      <c r="CE127" s="610"/>
      <c r="CF127" s="610"/>
      <c r="CG127" s="610"/>
      <c r="CH127" s="610"/>
      <c r="CI127" s="610"/>
      <c r="CK127" s="695"/>
      <c r="CL127" s="695"/>
      <c r="CM127" s="695"/>
      <c r="CN127" s="695"/>
      <c r="CO127" s="649"/>
      <c r="CP127" s="610"/>
      <c r="CQ127" s="610"/>
      <c r="CR127" s="610"/>
      <c r="CS127" s="610"/>
      <c r="CT127" s="610"/>
      <c r="CV127" s="695"/>
      <c r="CW127" s="695"/>
      <c r="CX127" s="695"/>
      <c r="CY127" s="695"/>
      <c r="CZ127" s="649"/>
      <c r="DA127" s="610"/>
      <c r="DB127" s="610"/>
      <c r="DC127" s="610"/>
      <c r="DD127" s="610"/>
      <c r="DE127" s="610"/>
      <c r="DG127" s="695"/>
      <c r="DH127" s="695"/>
      <c r="DI127" s="695"/>
      <c r="DJ127" s="695"/>
      <c r="DK127" s="649"/>
      <c r="DL127" s="610"/>
      <c r="DM127" s="610"/>
      <c r="DN127" s="610"/>
      <c r="DO127" s="610"/>
      <c r="DP127" s="610"/>
      <c r="DR127" s="695"/>
      <c r="DS127" s="695"/>
      <c r="DT127" s="695"/>
      <c r="DU127" s="695"/>
      <c r="DV127" s="649"/>
      <c r="DW127" s="610"/>
      <c r="DX127" s="610"/>
      <c r="DY127" s="610"/>
      <c r="DZ127" s="610"/>
      <c r="EA127" s="610"/>
      <c r="EC127" s="695"/>
      <c r="ED127" s="695"/>
      <c r="EE127" s="695"/>
      <c r="EF127" s="695"/>
      <c r="EG127" s="649"/>
      <c r="EH127" s="610"/>
      <c r="EI127" s="610"/>
      <c r="EJ127" s="610"/>
      <c r="EK127" s="610"/>
      <c r="EL127" s="610"/>
    </row>
    <row r="128" spans="1:142" ht="12.95" customHeight="1">
      <c r="A128" s="694"/>
      <c r="B128" s="694"/>
      <c r="C128" s="698"/>
      <c r="D128" s="698"/>
      <c r="E128" s="698"/>
      <c r="F128" s="698"/>
      <c r="G128" s="698"/>
      <c r="H128" s="698"/>
      <c r="I128" s="698"/>
      <c r="J128" s="698"/>
      <c r="K128" s="698"/>
      <c r="L128" s="698"/>
      <c r="M128" s="695"/>
      <c r="N128" s="695"/>
      <c r="O128" s="695"/>
      <c r="P128" s="695"/>
      <c r="Q128" s="649"/>
      <c r="R128" s="649"/>
      <c r="S128" s="649"/>
      <c r="T128" s="649"/>
      <c r="U128" s="649"/>
      <c r="V128" s="649"/>
      <c r="W128" s="649"/>
      <c r="X128" s="649"/>
      <c r="Y128" s="649"/>
      <c r="AB128" s="695"/>
      <c r="AC128" s="695"/>
      <c r="AD128" s="695"/>
      <c r="AE128" s="695"/>
      <c r="AF128" s="649"/>
      <c r="AG128" s="649"/>
      <c r="AH128" s="649"/>
      <c r="AI128" s="649"/>
      <c r="AJ128" s="649"/>
      <c r="AK128" s="649"/>
      <c r="AL128" s="649"/>
      <c r="AM128" s="610"/>
      <c r="AN128" s="610"/>
      <c r="AO128" s="610"/>
      <c r="AP128" s="610"/>
      <c r="AQ128" s="610"/>
      <c r="AS128" s="695"/>
      <c r="AT128" s="695"/>
      <c r="AU128" s="695"/>
      <c r="AV128" s="695"/>
      <c r="AW128" s="649"/>
      <c r="AX128" s="610"/>
      <c r="AY128" s="610"/>
      <c r="AZ128" s="610"/>
      <c r="BA128" s="610"/>
      <c r="BB128" s="610"/>
      <c r="BD128" s="695"/>
      <c r="BE128" s="695"/>
      <c r="BF128" s="695"/>
      <c r="BG128" s="695"/>
      <c r="BH128" s="649"/>
      <c r="BI128" s="610"/>
      <c r="BJ128" s="610"/>
      <c r="BK128" s="610"/>
      <c r="BL128" s="610"/>
      <c r="BM128" s="610"/>
      <c r="BO128" s="695"/>
      <c r="BP128" s="695"/>
      <c r="BQ128" s="695"/>
      <c r="BR128" s="695"/>
      <c r="BS128" s="649"/>
      <c r="BT128" s="610"/>
      <c r="BU128" s="610"/>
      <c r="BV128" s="610"/>
      <c r="BW128" s="610"/>
      <c r="BX128" s="610"/>
      <c r="BZ128" s="695"/>
      <c r="CA128" s="695"/>
      <c r="CB128" s="695"/>
      <c r="CC128" s="695"/>
      <c r="CD128" s="649"/>
      <c r="CE128" s="610"/>
      <c r="CF128" s="610"/>
      <c r="CG128" s="610"/>
      <c r="CH128" s="610"/>
      <c r="CI128" s="610"/>
      <c r="CK128" s="695"/>
      <c r="CL128" s="695"/>
      <c r="CM128" s="695"/>
      <c r="CN128" s="695"/>
      <c r="CO128" s="649"/>
      <c r="CP128" s="610"/>
      <c r="CQ128" s="610"/>
      <c r="CR128" s="610"/>
      <c r="CS128" s="610"/>
      <c r="CT128" s="610"/>
      <c r="CV128" s="695"/>
      <c r="CW128" s="695"/>
      <c r="CX128" s="695"/>
      <c r="CY128" s="695"/>
      <c r="CZ128" s="649"/>
      <c r="DA128" s="610"/>
      <c r="DB128" s="610"/>
      <c r="DC128" s="610"/>
      <c r="DD128" s="610"/>
      <c r="DE128" s="610"/>
      <c r="DG128" s="695"/>
      <c r="DH128" s="695"/>
      <c r="DI128" s="695"/>
      <c r="DJ128" s="695"/>
      <c r="DK128" s="649"/>
      <c r="DL128" s="610"/>
      <c r="DM128" s="610"/>
      <c r="DN128" s="610"/>
      <c r="DO128" s="610"/>
      <c r="DP128" s="610"/>
      <c r="DR128" s="695"/>
      <c r="DS128" s="695"/>
      <c r="DT128" s="695"/>
      <c r="DU128" s="695"/>
      <c r="DV128" s="649"/>
      <c r="DW128" s="610"/>
      <c r="DX128" s="610"/>
      <c r="DY128" s="610"/>
      <c r="DZ128" s="610"/>
      <c r="EA128" s="610"/>
      <c r="EC128" s="695"/>
      <c r="ED128" s="695"/>
      <c r="EE128" s="695"/>
      <c r="EF128" s="695"/>
      <c r="EG128" s="649"/>
      <c r="EH128" s="610"/>
      <c r="EI128" s="610"/>
      <c r="EJ128" s="610"/>
      <c r="EK128" s="610"/>
      <c r="EL128" s="610"/>
    </row>
    <row r="129" spans="1:154" ht="12.95" customHeight="1">
      <c r="A129" s="694"/>
      <c r="B129" s="694"/>
      <c r="C129" s="698"/>
      <c r="D129" s="698"/>
      <c r="E129" s="698"/>
      <c r="F129" s="698"/>
      <c r="G129" s="698"/>
      <c r="H129" s="698"/>
      <c r="I129" s="698"/>
      <c r="J129" s="698"/>
      <c r="K129" s="698"/>
      <c r="L129" s="698"/>
      <c r="M129" s="695"/>
      <c r="N129" s="695"/>
      <c r="O129" s="695"/>
      <c r="P129" s="695"/>
      <c r="Q129" s="649"/>
      <c r="R129" s="649"/>
      <c r="S129" s="649"/>
      <c r="T129" s="649"/>
      <c r="U129" s="649"/>
      <c r="V129" s="649"/>
      <c r="W129" s="649"/>
      <c r="X129" s="649"/>
      <c r="Y129" s="649"/>
      <c r="AB129" s="695"/>
      <c r="AC129" s="695"/>
      <c r="AD129" s="695"/>
      <c r="AE129" s="695"/>
      <c r="AF129" s="649"/>
      <c r="AG129" s="649"/>
      <c r="AH129" s="649"/>
      <c r="AI129" s="649"/>
      <c r="AJ129" s="649"/>
      <c r="AK129" s="649"/>
      <c r="AL129" s="649"/>
      <c r="AM129" s="610"/>
      <c r="AN129" s="610"/>
      <c r="AO129" s="610"/>
      <c r="AP129" s="610"/>
      <c r="AQ129" s="610"/>
      <c r="AS129" s="695"/>
      <c r="AT129" s="695"/>
      <c r="AU129" s="695"/>
      <c r="AV129" s="695"/>
      <c r="AW129" s="649"/>
      <c r="AX129" s="610"/>
      <c r="AY129" s="610"/>
      <c r="AZ129" s="610"/>
      <c r="BA129" s="610"/>
      <c r="BB129" s="610"/>
      <c r="BD129" s="695"/>
      <c r="BE129" s="695"/>
      <c r="BF129" s="695"/>
      <c r="BG129" s="695"/>
      <c r="BH129" s="649"/>
      <c r="BI129" s="610"/>
      <c r="BJ129" s="610"/>
      <c r="BK129" s="610"/>
      <c r="BL129" s="610"/>
      <c r="BM129" s="610"/>
      <c r="BO129" s="695"/>
      <c r="BP129" s="695"/>
      <c r="BQ129" s="695"/>
      <c r="BR129" s="695"/>
      <c r="BS129" s="649"/>
      <c r="BT129" s="610"/>
      <c r="BU129" s="610"/>
      <c r="BV129" s="610"/>
      <c r="BW129" s="610"/>
      <c r="BX129" s="610"/>
      <c r="BZ129" s="695"/>
      <c r="CA129" s="695"/>
      <c r="CB129" s="695"/>
      <c r="CC129" s="695"/>
      <c r="CD129" s="649"/>
      <c r="CE129" s="610"/>
      <c r="CF129" s="610"/>
      <c r="CG129" s="610"/>
      <c r="CH129" s="610"/>
      <c r="CI129" s="610"/>
      <c r="CK129" s="695"/>
      <c r="CL129" s="695"/>
      <c r="CM129" s="695"/>
      <c r="CN129" s="695"/>
      <c r="CO129" s="649"/>
      <c r="CP129" s="610"/>
      <c r="CQ129" s="610"/>
      <c r="CR129" s="610"/>
      <c r="CS129" s="610"/>
      <c r="CT129" s="610"/>
      <c r="CV129" s="695"/>
      <c r="CW129" s="695"/>
      <c r="CX129" s="695"/>
      <c r="CY129" s="695"/>
      <c r="CZ129" s="649"/>
      <c r="DA129" s="610"/>
      <c r="DB129" s="610"/>
      <c r="DC129" s="610"/>
      <c r="DD129" s="610"/>
      <c r="DE129" s="610"/>
      <c r="DG129" s="695"/>
      <c r="DH129" s="695"/>
      <c r="DI129" s="695"/>
      <c r="DJ129" s="695"/>
      <c r="DK129" s="649"/>
      <c r="DL129" s="610"/>
      <c r="DM129" s="610"/>
      <c r="DN129" s="610"/>
      <c r="DO129" s="610"/>
      <c r="DP129" s="610"/>
      <c r="DR129" s="695"/>
      <c r="DS129" s="695"/>
      <c r="DT129" s="695"/>
      <c r="DU129" s="695"/>
      <c r="DV129" s="649"/>
      <c r="DW129" s="610"/>
      <c r="DX129" s="610"/>
      <c r="DY129" s="610"/>
      <c r="DZ129" s="610"/>
      <c r="EA129" s="610"/>
      <c r="EC129" s="695"/>
      <c r="ED129" s="695"/>
      <c r="EE129" s="695"/>
      <c r="EF129" s="695"/>
      <c r="EG129" s="649"/>
      <c r="EH129" s="610"/>
      <c r="EI129" s="610"/>
      <c r="EJ129" s="610"/>
      <c r="EK129" s="610"/>
      <c r="EL129" s="610"/>
    </row>
    <row r="130" spans="1:154" ht="12.95" customHeight="1">
      <c r="A130" s="694"/>
      <c r="B130" s="694"/>
      <c r="C130" s="698"/>
      <c r="D130" s="698"/>
      <c r="E130" s="698"/>
      <c r="F130" s="698"/>
      <c r="G130" s="698"/>
      <c r="H130" s="698"/>
      <c r="I130" s="698"/>
      <c r="J130" s="698"/>
      <c r="K130" s="698"/>
      <c r="L130" s="698"/>
      <c r="M130" s="695"/>
      <c r="N130" s="695"/>
      <c r="O130" s="695"/>
      <c r="P130" s="695"/>
      <c r="Q130" s="649"/>
      <c r="R130" s="649"/>
      <c r="S130" s="649"/>
      <c r="T130" s="649"/>
      <c r="U130" s="649"/>
      <c r="V130" s="649"/>
      <c r="W130" s="649"/>
      <c r="X130" s="649"/>
      <c r="Y130" s="649"/>
      <c r="AB130" s="695"/>
      <c r="AC130" s="695"/>
      <c r="AD130" s="695"/>
      <c r="AE130" s="695"/>
      <c r="AF130" s="649"/>
      <c r="AG130" s="649"/>
      <c r="AH130" s="649"/>
      <c r="AI130" s="649"/>
      <c r="AJ130" s="649"/>
      <c r="AK130" s="649"/>
      <c r="AL130" s="649"/>
      <c r="AM130" s="610"/>
      <c r="AN130" s="610"/>
      <c r="AO130" s="610"/>
      <c r="AP130" s="610"/>
      <c r="AQ130" s="610"/>
      <c r="AS130" s="695"/>
      <c r="AT130" s="695"/>
      <c r="AU130" s="695"/>
      <c r="AV130" s="695"/>
      <c r="AW130" s="649"/>
      <c r="AX130" s="610"/>
      <c r="AY130" s="610"/>
      <c r="AZ130" s="610"/>
      <c r="BA130" s="610"/>
      <c r="BB130" s="610"/>
      <c r="BD130" s="695"/>
      <c r="BE130" s="695"/>
      <c r="BF130" s="695"/>
      <c r="BG130" s="695"/>
      <c r="BH130" s="649"/>
      <c r="BI130" s="610"/>
      <c r="BJ130" s="610"/>
      <c r="BK130" s="610"/>
      <c r="BL130" s="610"/>
      <c r="BM130" s="610"/>
      <c r="BO130" s="695"/>
      <c r="BP130" s="695"/>
      <c r="BQ130" s="695"/>
      <c r="BR130" s="695"/>
      <c r="BS130" s="649"/>
      <c r="BT130" s="610"/>
      <c r="BU130" s="610"/>
      <c r="BV130" s="610"/>
      <c r="BW130" s="610"/>
      <c r="BX130" s="610"/>
      <c r="BZ130" s="695"/>
      <c r="CA130" s="695"/>
      <c r="CB130" s="695"/>
      <c r="CC130" s="695"/>
      <c r="CD130" s="649"/>
      <c r="CE130" s="610"/>
      <c r="CF130" s="610"/>
      <c r="CG130" s="610"/>
      <c r="CH130" s="610"/>
      <c r="CI130" s="610"/>
      <c r="CK130" s="695"/>
      <c r="CL130" s="695"/>
      <c r="CM130" s="695"/>
      <c r="CN130" s="695"/>
      <c r="CO130" s="649"/>
      <c r="CP130" s="610"/>
      <c r="CQ130" s="610"/>
      <c r="CR130" s="610"/>
      <c r="CS130" s="610"/>
      <c r="CT130" s="610"/>
      <c r="CV130" s="695"/>
      <c r="CW130" s="695"/>
      <c r="CX130" s="695"/>
      <c r="CY130" s="695"/>
      <c r="CZ130" s="649"/>
      <c r="DA130" s="610"/>
      <c r="DB130" s="610"/>
      <c r="DC130" s="610"/>
      <c r="DD130" s="610"/>
      <c r="DE130" s="610"/>
      <c r="DG130" s="695"/>
      <c r="DH130" s="695"/>
      <c r="DI130" s="695"/>
      <c r="DJ130" s="695"/>
      <c r="DK130" s="649"/>
      <c r="DL130" s="610"/>
      <c r="DM130" s="610"/>
      <c r="DN130" s="610"/>
      <c r="DO130" s="610"/>
      <c r="DP130" s="610"/>
      <c r="DR130" s="695"/>
      <c r="DS130" s="695"/>
      <c r="DT130" s="695"/>
      <c r="DU130" s="695"/>
      <c r="DV130" s="649"/>
      <c r="DW130" s="610"/>
      <c r="DX130" s="610"/>
      <c r="DY130" s="610"/>
      <c r="DZ130" s="610"/>
      <c r="EA130" s="610"/>
      <c r="EC130" s="695"/>
      <c r="ED130" s="695"/>
      <c r="EE130" s="695"/>
      <c r="EF130" s="695"/>
      <c r="EG130" s="649"/>
      <c r="EH130" s="610"/>
      <c r="EI130" s="610"/>
      <c r="EJ130" s="610"/>
      <c r="EK130" s="610"/>
      <c r="EL130" s="610"/>
    </row>
    <row r="131" spans="1:154" ht="12.95" customHeight="1">
      <c r="A131" s="694"/>
      <c r="B131" s="694"/>
      <c r="C131" s="698"/>
      <c r="D131" s="698"/>
      <c r="E131" s="698"/>
      <c r="F131" s="698"/>
      <c r="G131" s="698"/>
      <c r="H131" s="698"/>
      <c r="I131" s="698"/>
      <c r="J131" s="698"/>
      <c r="K131" s="698"/>
      <c r="L131" s="698"/>
      <c r="M131" s="695"/>
      <c r="N131" s="695"/>
      <c r="O131" s="695"/>
      <c r="P131" s="695"/>
      <c r="Q131" s="649"/>
      <c r="R131" s="649"/>
      <c r="S131" s="649"/>
      <c r="T131" s="649"/>
      <c r="U131" s="649"/>
      <c r="V131" s="649"/>
      <c r="W131" s="649"/>
      <c r="X131" s="649"/>
      <c r="Y131" s="649"/>
      <c r="AB131" s="695"/>
      <c r="AC131" s="695"/>
      <c r="AD131" s="695"/>
      <c r="AE131" s="695"/>
      <c r="AF131" s="649"/>
      <c r="AG131" s="649"/>
      <c r="AH131" s="649"/>
      <c r="AI131" s="649"/>
      <c r="AJ131" s="649"/>
      <c r="AK131" s="649"/>
      <c r="AL131" s="649"/>
      <c r="AM131" s="610"/>
      <c r="AN131" s="610"/>
      <c r="AO131" s="610"/>
      <c r="AP131" s="610"/>
      <c r="AQ131" s="610"/>
      <c r="AS131" s="695"/>
      <c r="AT131" s="695"/>
      <c r="AU131" s="695"/>
      <c r="AV131" s="695"/>
      <c r="AW131" s="649"/>
      <c r="AX131" s="610"/>
      <c r="AY131" s="610"/>
      <c r="AZ131" s="610"/>
      <c r="BA131" s="610"/>
      <c r="BB131" s="610"/>
      <c r="BD131" s="695"/>
      <c r="BE131" s="695"/>
      <c r="BF131" s="695"/>
      <c r="BG131" s="695"/>
      <c r="BH131" s="649"/>
      <c r="BI131" s="610"/>
      <c r="BJ131" s="610"/>
      <c r="BK131" s="610"/>
      <c r="BL131" s="610"/>
      <c r="BM131" s="610"/>
      <c r="BO131" s="695"/>
      <c r="BP131" s="695"/>
      <c r="BQ131" s="695"/>
      <c r="BR131" s="695"/>
      <c r="BS131" s="649"/>
      <c r="BT131" s="610"/>
      <c r="BU131" s="610"/>
      <c r="BV131" s="610"/>
      <c r="BW131" s="610"/>
      <c r="BX131" s="610"/>
      <c r="BZ131" s="695"/>
      <c r="CA131" s="695"/>
      <c r="CB131" s="695"/>
      <c r="CC131" s="695"/>
      <c r="CD131" s="649"/>
      <c r="CE131" s="610"/>
      <c r="CF131" s="610"/>
      <c r="CG131" s="610"/>
      <c r="CH131" s="610"/>
      <c r="CI131" s="610"/>
      <c r="CK131" s="695"/>
      <c r="CL131" s="695"/>
      <c r="CM131" s="695"/>
      <c r="CN131" s="695"/>
      <c r="CO131" s="649"/>
      <c r="CP131" s="610"/>
      <c r="CQ131" s="610"/>
      <c r="CR131" s="610"/>
      <c r="CS131" s="610"/>
      <c r="CT131" s="610"/>
      <c r="CV131" s="695"/>
      <c r="CW131" s="695"/>
      <c r="CX131" s="695"/>
      <c r="CY131" s="695"/>
      <c r="CZ131" s="649"/>
      <c r="DA131" s="610"/>
      <c r="DB131" s="610"/>
      <c r="DC131" s="610"/>
      <c r="DD131" s="610"/>
      <c r="DE131" s="610"/>
      <c r="DG131" s="695"/>
      <c r="DH131" s="695"/>
      <c r="DI131" s="695"/>
      <c r="DJ131" s="695"/>
      <c r="DK131" s="649"/>
      <c r="DL131" s="610"/>
      <c r="DM131" s="610"/>
      <c r="DN131" s="610"/>
      <c r="DO131" s="610"/>
      <c r="DP131" s="610"/>
      <c r="DR131" s="695"/>
      <c r="DS131" s="695"/>
      <c r="DT131" s="695"/>
      <c r="DU131" s="695"/>
      <c r="DV131" s="649"/>
      <c r="DW131" s="610"/>
      <c r="DX131" s="610"/>
      <c r="DY131" s="610"/>
      <c r="DZ131" s="610"/>
      <c r="EA131" s="610"/>
      <c r="EC131" s="695"/>
      <c r="ED131" s="695"/>
      <c r="EE131" s="695"/>
      <c r="EF131" s="695"/>
      <c r="EG131" s="649"/>
      <c r="EH131" s="610"/>
      <c r="EI131" s="610"/>
      <c r="EJ131" s="610"/>
      <c r="EK131" s="610"/>
      <c r="EL131" s="610"/>
    </row>
    <row r="132" spans="1:154" ht="12.95" customHeight="1">
      <c r="A132" s="694"/>
      <c r="B132" s="694"/>
      <c r="C132" s="698"/>
      <c r="D132" s="698"/>
      <c r="E132" s="698"/>
      <c r="F132" s="698"/>
      <c r="G132" s="698"/>
      <c r="H132" s="698"/>
      <c r="I132" s="698"/>
      <c r="J132" s="698"/>
      <c r="K132" s="698"/>
      <c r="L132" s="698"/>
      <c r="M132" s="695"/>
      <c r="N132" s="695"/>
      <c r="O132" s="695"/>
      <c r="P132" s="695"/>
      <c r="Q132" s="649"/>
      <c r="R132" s="649"/>
      <c r="S132" s="649"/>
      <c r="T132" s="649"/>
      <c r="U132" s="649"/>
      <c r="V132" s="649"/>
      <c r="W132" s="649"/>
      <c r="X132" s="649"/>
      <c r="Y132" s="649"/>
      <c r="AB132" s="695"/>
      <c r="AC132" s="695"/>
      <c r="AD132" s="695"/>
      <c r="AE132" s="695"/>
      <c r="AF132" s="649"/>
      <c r="AG132" s="649"/>
      <c r="AH132" s="649"/>
      <c r="AI132" s="649"/>
      <c r="AJ132" s="649"/>
      <c r="AK132" s="649"/>
      <c r="AL132" s="649"/>
      <c r="AM132" s="610"/>
      <c r="AN132" s="610"/>
      <c r="AO132" s="610"/>
      <c r="AP132" s="610"/>
      <c r="AQ132" s="610"/>
      <c r="AS132" s="695"/>
      <c r="AT132" s="695"/>
      <c r="AU132" s="695"/>
      <c r="AV132" s="695"/>
      <c r="AW132" s="649"/>
      <c r="AX132" s="610"/>
      <c r="AY132" s="610"/>
      <c r="AZ132" s="610"/>
      <c r="BA132" s="610"/>
      <c r="BB132" s="610"/>
      <c r="BD132" s="695"/>
      <c r="BE132" s="695"/>
      <c r="BF132" s="695"/>
      <c r="BG132" s="695"/>
      <c r="BH132" s="649"/>
      <c r="BI132" s="610"/>
      <c r="BJ132" s="610"/>
      <c r="BK132" s="610"/>
      <c r="BL132" s="610"/>
      <c r="BM132" s="610"/>
      <c r="BO132" s="695"/>
      <c r="BP132" s="695"/>
      <c r="BQ132" s="695"/>
      <c r="BR132" s="695"/>
      <c r="BS132" s="649"/>
      <c r="BT132" s="610"/>
      <c r="BU132" s="610"/>
      <c r="BV132" s="610"/>
      <c r="BW132" s="610"/>
      <c r="BX132" s="610"/>
      <c r="BZ132" s="695"/>
      <c r="CA132" s="695"/>
      <c r="CB132" s="695"/>
      <c r="CC132" s="695"/>
      <c r="CD132" s="649"/>
      <c r="CE132" s="610"/>
      <c r="CF132" s="610"/>
      <c r="CG132" s="610"/>
      <c r="CH132" s="610"/>
      <c r="CI132" s="610"/>
      <c r="CK132" s="695"/>
      <c r="CL132" s="695"/>
      <c r="CM132" s="695"/>
      <c r="CN132" s="695"/>
      <c r="CO132" s="649"/>
      <c r="CP132" s="610"/>
      <c r="CQ132" s="610"/>
      <c r="CR132" s="610"/>
      <c r="CS132" s="610"/>
      <c r="CT132" s="610"/>
      <c r="CV132" s="695"/>
      <c r="CW132" s="695"/>
      <c r="CX132" s="695"/>
      <c r="CY132" s="695"/>
      <c r="CZ132" s="649"/>
      <c r="DA132" s="610"/>
      <c r="DB132" s="610"/>
      <c r="DC132" s="610"/>
      <c r="DD132" s="610"/>
      <c r="DE132" s="610"/>
      <c r="DG132" s="695"/>
      <c r="DH132" s="695"/>
      <c r="DI132" s="695"/>
      <c r="DJ132" s="695"/>
      <c r="DK132" s="649"/>
      <c r="DL132" s="610"/>
      <c r="DM132" s="610"/>
      <c r="DN132" s="610"/>
      <c r="DO132" s="610"/>
      <c r="DP132" s="610"/>
      <c r="DR132" s="695"/>
      <c r="DS132" s="695"/>
      <c r="DT132" s="695"/>
      <c r="DU132" s="695"/>
      <c r="DV132" s="649"/>
      <c r="DW132" s="610"/>
      <c r="DX132" s="610"/>
      <c r="DY132" s="610"/>
      <c r="DZ132" s="610"/>
      <c r="EA132" s="610"/>
      <c r="EC132" s="695"/>
      <c r="ED132" s="695"/>
      <c r="EE132" s="695"/>
      <c r="EF132" s="695"/>
      <c r="EG132" s="649"/>
      <c r="EH132" s="610"/>
      <c r="EI132" s="610"/>
      <c r="EJ132" s="610"/>
      <c r="EK132" s="610"/>
      <c r="EL132" s="610"/>
    </row>
    <row r="133" spans="1:154" ht="12.95" customHeight="1">
      <c r="A133" s="694"/>
      <c r="B133" s="694"/>
      <c r="C133" s="698"/>
      <c r="D133" s="698"/>
      <c r="E133" s="698"/>
      <c r="F133" s="698"/>
      <c r="G133" s="698"/>
      <c r="H133" s="698"/>
      <c r="I133" s="698"/>
      <c r="J133" s="698"/>
      <c r="K133" s="698"/>
      <c r="L133" s="698"/>
      <c r="M133" s="695"/>
      <c r="N133" s="695"/>
      <c r="O133" s="695"/>
      <c r="P133" s="695"/>
      <c r="Q133" s="649"/>
      <c r="R133" s="649"/>
      <c r="S133" s="649"/>
      <c r="T133" s="649"/>
      <c r="U133" s="649"/>
      <c r="V133" s="649"/>
      <c r="W133" s="649"/>
      <c r="X133" s="649"/>
      <c r="Y133" s="684"/>
      <c r="Z133" s="699"/>
      <c r="AA133" s="699"/>
      <c r="AB133" s="684"/>
      <c r="AC133" s="684"/>
      <c r="AD133" s="684"/>
      <c r="AE133" s="684"/>
      <c r="AF133" s="684"/>
      <c r="AG133" s="684"/>
      <c r="AH133" s="684"/>
      <c r="AI133" s="684"/>
      <c r="AJ133" s="684"/>
      <c r="AK133" s="684"/>
      <c r="AL133" s="684"/>
      <c r="AM133" s="610"/>
      <c r="AN133" s="610"/>
      <c r="AO133" s="610"/>
      <c r="AP133" s="610"/>
      <c r="AQ133" s="610"/>
      <c r="AS133" s="695"/>
      <c r="AT133" s="695"/>
      <c r="AU133" s="695"/>
      <c r="AV133" s="695"/>
      <c r="AW133" s="649"/>
      <c r="AX133" s="610"/>
      <c r="AY133" s="610"/>
      <c r="AZ133" s="610"/>
      <c r="BA133" s="610"/>
      <c r="BB133" s="610"/>
      <c r="BD133" s="695"/>
      <c r="BE133" s="695"/>
      <c r="BF133" s="695"/>
      <c r="BG133" s="695"/>
      <c r="BH133" s="649"/>
      <c r="BI133" s="610"/>
      <c r="BJ133" s="610"/>
      <c r="BK133" s="610"/>
      <c r="BL133" s="610"/>
      <c r="BM133" s="610"/>
      <c r="BO133" s="695"/>
      <c r="BP133" s="695"/>
      <c r="BQ133" s="695"/>
      <c r="BR133" s="695"/>
      <c r="BS133" s="649"/>
      <c r="BT133" s="610"/>
      <c r="BU133" s="610"/>
      <c r="BV133" s="610"/>
      <c r="BW133" s="610"/>
      <c r="BX133" s="610"/>
      <c r="BZ133" s="695"/>
      <c r="CA133" s="695"/>
      <c r="CB133" s="695"/>
      <c r="CC133" s="695"/>
      <c r="CD133" s="649"/>
      <c r="CE133" s="610"/>
      <c r="CF133" s="610"/>
      <c r="CG133" s="610"/>
      <c r="CH133" s="610"/>
      <c r="CI133" s="610"/>
      <c r="CK133" s="695"/>
      <c r="CL133" s="695"/>
      <c r="CM133" s="695"/>
      <c r="CN133" s="695"/>
      <c r="CO133" s="649"/>
      <c r="CP133" s="610"/>
      <c r="CQ133" s="610"/>
      <c r="CR133" s="610"/>
      <c r="CS133" s="610"/>
      <c r="CT133" s="610"/>
      <c r="CV133" s="695"/>
      <c r="CW133" s="695"/>
      <c r="CX133" s="695"/>
      <c r="CY133" s="695"/>
      <c r="CZ133" s="649"/>
      <c r="DA133" s="610"/>
      <c r="DB133" s="610"/>
      <c r="DC133" s="610"/>
      <c r="DD133" s="610"/>
      <c r="DE133" s="610"/>
      <c r="DG133" s="695"/>
      <c r="DH133" s="695"/>
      <c r="DI133" s="695"/>
      <c r="DJ133" s="695"/>
      <c r="DK133" s="649"/>
      <c r="DL133" s="610"/>
      <c r="DM133" s="610"/>
      <c r="DN133" s="610"/>
      <c r="DO133" s="610"/>
      <c r="DP133" s="610"/>
      <c r="DR133" s="695"/>
      <c r="DS133" s="695"/>
      <c r="DT133" s="695"/>
      <c r="DU133" s="695"/>
      <c r="DV133" s="649"/>
      <c r="DW133" s="610"/>
      <c r="DX133" s="610"/>
      <c r="DY133" s="610"/>
      <c r="DZ133" s="610"/>
      <c r="EA133" s="610"/>
      <c r="EC133" s="695"/>
      <c r="ED133" s="695"/>
      <c r="EE133" s="695"/>
      <c r="EF133" s="695"/>
      <c r="EG133" s="649"/>
      <c r="EH133" s="610"/>
      <c r="EI133" s="610"/>
      <c r="EJ133" s="610"/>
      <c r="EK133" s="610"/>
      <c r="EL133" s="610"/>
    </row>
    <row r="134" spans="1:154" ht="12.95" customHeight="1">
      <c r="A134" s="694"/>
      <c r="B134" s="694"/>
      <c r="C134" s="698"/>
      <c r="D134" s="698"/>
      <c r="E134" s="698"/>
      <c r="F134" s="698"/>
      <c r="G134" s="698"/>
      <c r="H134" s="698"/>
      <c r="I134" s="698"/>
      <c r="J134" s="698"/>
      <c r="K134" s="698"/>
      <c r="L134" s="698"/>
      <c r="M134" s="695"/>
      <c r="N134" s="695"/>
      <c r="O134" s="695"/>
      <c r="P134" s="695"/>
      <c r="Q134" s="649"/>
      <c r="R134" s="649"/>
      <c r="S134" s="649"/>
      <c r="T134" s="649"/>
      <c r="U134" s="649"/>
      <c r="V134" s="649"/>
      <c r="W134" s="649"/>
      <c r="X134" s="649"/>
      <c r="Z134" s="609"/>
      <c r="AA134" s="609"/>
      <c r="AB134" s="609"/>
      <c r="AC134" s="609"/>
      <c r="AD134" s="609"/>
      <c r="AE134" s="609"/>
      <c r="AF134" s="609"/>
      <c r="AG134" s="609"/>
      <c r="AH134" s="609"/>
      <c r="AI134" s="609"/>
      <c r="AJ134" s="609"/>
      <c r="AK134" s="609"/>
      <c r="AL134" s="609"/>
      <c r="AM134" s="610"/>
      <c r="AN134" s="610"/>
      <c r="AO134" s="610"/>
      <c r="AP134" s="610"/>
      <c r="AQ134" s="610"/>
      <c r="AS134" s="695"/>
      <c r="AT134" s="695"/>
      <c r="AU134" s="695"/>
      <c r="AV134" s="695"/>
      <c r="AW134" s="649"/>
      <c r="AX134" s="610"/>
      <c r="AY134" s="610"/>
      <c r="AZ134" s="610"/>
      <c r="BA134" s="610"/>
      <c r="BB134" s="610"/>
      <c r="BD134" s="695"/>
      <c r="BE134" s="695"/>
      <c r="BF134" s="695"/>
      <c r="BG134" s="695"/>
      <c r="BH134" s="649"/>
      <c r="BI134" s="610"/>
      <c r="BJ134" s="610"/>
      <c r="BK134" s="610"/>
      <c r="BL134" s="610"/>
      <c r="BM134" s="610"/>
      <c r="BO134" s="695"/>
      <c r="BP134" s="695"/>
      <c r="BQ134" s="695"/>
      <c r="BR134" s="695"/>
      <c r="BS134" s="649"/>
      <c r="BT134" s="610"/>
      <c r="BU134" s="610"/>
      <c r="BV134" s="610"/>
      <c r="BW134" s="610"/>
      <c r="BX134" s="610"/>
      <c r="BZ134" s="695"/>
      <c r="CA134" s="695"/>
      <c r="CB134" s="695"/>
      <c r="CC134" s="695"/>
      <c r="CD134" s="649"/>
      <c r="CE134" s="610"/>
      <c r="CF134" s="610"/>
      <c r="CG134" s="610"/>
      <c r="CH134" s="610"/>
      <c r="CI134" s="610"/>
      <c r="CK134" s="695"/>
      <c r="CL134" s="695"/>
      <c r="CM134" s="695"/>
      <c r="CN134" s="695"/>
      <c r="CO134" s="649"/>
      <c r="CP134" s="610"/>
      <c r="CQ134" s="610"/>
      <c r="CR134" s="610"/>
      <c r="CS134" s="610"/>
      <c r="CT134" s="610"/>
      <c r="CV134" s="695"/>
      <c r="CW134" s="695"/>
      <c r="CX134" s="695"/>
      <c r="CY134" s="695"/>
      <c r="CZ134" s="649"/>
      <c r="DA134" s="610"/>
      <c r="DB134" s="610"/>
      <c r="DC134" s="610"/>
      <c r="DD134" s="610"/>
      <c r="DE134" s="610"/>
      <c r="DG134" s="695"/>
      <c r="DH134" s="695"/>
      <c r="DI134" s="695"/>
      <c r="DJ134" s="695"/>
      <c r="DK134" s="649"/>
      <c r="DL134" s="610"/>
      <c r="DM134" s="610"/>
      <c r="DN134" s="610"/>
      <c r="DO134" s="610"/>
      <c r="DP134" s="610"/>
      <c r="DR134" s="695"/>
      <c r="DS134" s="695"/>
      <c r="DT134" s="695"/>
      <c r="DU134" s="695"/>
      <c r="DV134" s="649"/>
      <c r="DW134" s="610"/>
      <c r="DX134" s="610"/>
      <c r="DY134" s="610"/>
      <c r="DZ134" s="610"/>
      <c r="EA134" s="610"/>
      <c r="EC134" s="695"/>
      <c r="ED134" s="695"/>
      <c r="EE134" s="695"/>
      <c r="EF134" s="695"/>
      <c r="EG134" s="649"/>
      <c r="EH134" s="610"/>
      <c r="EI134" s="610"/>
      <c r="EJ134" s="610"/>
      <c r="EK134" s="610"/>
      <c r="EL134" s="610"/>
    </row>
    <row r="135" spans="1:154" ht="12.95" customHeight="1">
      <c r="A135" s="694"/>
      <c r="B135" s="694"/>
      <c r="C135" s="683"/>
      <c r="D135" s="683"/>
      <c r="E135" s="683"/>
      <c r="F135" s="683"/>
      <c r="G135" s="683"/>
      <c r="H135" s="683"/>
      <c r="I135" s="683"/>
      <c r="J135" s="683"/>
      <c r="K135" s="683"/>
      <c r="L135" s="683"/>
      <c r="M135" s="695"/>
      <c r="N135" s="695"/>
      <c r="O135" s="695"/>
      <c r="P135" s="695"/>
      <c r="Q135" s="649"/>
      <c r="R135" s="649"/>
      <c r="S135" s="649"/>
      <c r="T135" s="649"/>
      <c r="U135" s="649"/>
      <c r="V135" s="649"/>
      <c r="W135" s="649"/>
      <c r="X135" s="649"/>
      <c r="AM135" s="610"/>
      <c r="AN135" s="610"/>
      <c r="AO135" s="610"/>
      <c r="AP135" s="610"/>
      <c r="AQ135" s="610"/>
      <c r="AS135" s="695"/>
      <c r="AT135" s="695"/>
      <c r="AU135" s="695"/>
      <c r="AV135" s="695"/>
      <c r="AW135" s="649"/>
      <c r="AX135" s="610"/>
      <c r="AY135" s="610"/>
      <c r="AZ135" s="610"/>
      <c r="BA135" s="610"/>
      <c r="BB135" s="610"/>
      <c r="BD135" s="695"/>
      <c r="BE135" s="695"/>
      <c r="BF135" s="695"/>
      <c r="BG135" s="695"/>
      <c r="BH135" s="649"/>
      <c r="BI135" s="610"/>
      <c r="BJ135" s="610"/>
      <c r="BK135" s="610"/>
      <c r="BL135" s="610"/>
      <c r="BM135" s="610"/>
      <c r="BO135" s="695"/>
      <c r="BP135" s="695"/>
      <c r="BQ135" s="695"/>
      <c r="BR135" s="695"/>
      <c r="BS135" s="649"/>
      <c r="BT135" s="610"/>
      <c r="BU135" s="610"/>
      <c r="BV135" s="610"/>
      <c r="BW135" s="610"/>
      <c r="BX135" s="610"/>
      <c r="BZ135" s="695"/>
      <c r="CA135" s="695"/>
      <c r="CB135" s="695"/>
      <c r="CC135" s="695"/>
      <c r="CD135" s="649"/>
      <c r="CE135" s="610"/>
      <c r="CF135" s="610"/>
      <c r="CG135" s="610"/>
      <c r="CH135" s="610"/>
      <c r="CI135" s="610"/>
      <c r="CK135" s="695"/>
      <c r="CL135" s="695"/>
      <c r="CM135" s="695"/>
      <c r="CN135" s="695"/>
      <c r="CO135" s="649"/>
      <c r="CP135" s="610"/>
      <c r="CQ135" s="610"/>
      <c r="CR135" s="610"/>
      <c r="CS135" s="610"/>
      <c r="CT135" s="610"/>
      <c r="CV135" s="695"/>
      <c r="CW135" s="695"/>
      <c r="CX135" s="695"/>
      <c r="CY135" s="695"/>
      <c r="CZ135" s="649"/>
      <c r="DA135" s="610"/>
      <c r="DB135" s="610"/>
      <c r="DC135" s="610"/>
      <c r="DD135" s="610"/>
      <c r="DE135" s="610"/>
      <c r="DG135" s="695"/>
      <c r="DH135" s="695"/>
      <c r="DI135" s="695"/>
      <c r="DJ135" s="695"/>
      <c r="DK135" s="649"/>
      <c r="DL135" s="610"/>
      <c r="DM135" s="610"/>
      <c r="DN135" s="610"/>
      <c r="DO135" s="610"/>
      <c r="DP135" s="610"/>
      <c r="DR135" s="695"/>
      <c r="DS135" s="695"/>
      <c r="DT135" s="695"/>
      <c r="DU135" s="695"/>
      <c r="DV135" s="649"/>
      <c r="DW135" s="610"/>
      <c r="DX135" s="610"/>
      <c r="DY135" s="610"/>
      <c r="DZ135" s="610"/>
      <c r="EA135" s="610"/>
      <c r="EC135" s="695"/>
      <c r="ED135" s="695"/>
      <c r="EE135" s="695"/>
      <c r="EF135" s="695"/>
      <c r="EG135" s="649"/>
      <c r="EH135" s="610"/>
      <c r="EI135" s="610"/>
      <c r="EJ135" s="610"/>
      <c r="EK135" s="610"/>
      <c r="EL135" s="610"/>
    </row>
    <row r="136" spans="1:154" ht="12.95" customHeight="1">
      <c r="A136" s="694"/>
      <c r="B136" s="694"/>
      <c r="C136" s="683"/>
      <c r="D136" s="683"/>
      <c r="E136" s="683"/>
      <c r="F136" s="683"/>
      <c r="G136" s="683"/>
      <c r="H136" s="683"/>
      <c r="I136" s="683"/>
      <c r="J136" s="683"/>
      <c r="K136" s="683"/>
      <c r="L136" s="683"/>
      <c r="M136" s="695"/>
      <c r="N136" s="695"/>
      <c r="O136" s="695"/>
      <c r="P136" s="695"/>
      <c r="Q136" s="649"/>
      <c r="R136" s="649"/>
      <c r="S136" s="649"/>
      <c r="T136" s="649"/>
      <c r="U136" s="649"/>
      <c r="V136" s="649"/>
      <c r="W136" s="649"/>
      <c r="X136" s="649"/>
      <c r="AM136" s="610"/>
      <c r="AN136" s="610"/>
      <c r="AO136" s="610"/>
      <c r="AP136" s="610"/>
      <c r="AQ136" s="610"/>
      <c r="AS136" s="695"/>
      <c r="AT136" s="695"/>
      <c r="AU136" s="695"/>
      <c r="AV136" s="695"/>
      <c r="AW136" s="649"/>
      <c r="AX136" s="610"/>
      <c r="AY136" s="610"/>
      <c r="AZ136" s="610"/>
      <c r="BA136" s="610"/>
      <c r="BB136" s="610"/>
      <c r="BD136" s="695"/>
      <c r="BE136" s="695"/>
      <c r="BF136" s="695"/>
      <c r="BG136" s="695"/>
      <c r="BH136" s="649"/>
      <c r="BI136" s="610"/>
      <c r="BJ136" s="610"/>
      <c r="BK136" s="610"/>
      <c r="BL136" s="610"/>
      <c r="BM136" s="610"/>
      <c r="BO136" s="695"/>
      <c r="BP136" s="695"/>
      <c r="BQ136" s="695"/>
      <c r="BR136" s="695"/>
      <c r="BS136" s="649"/>
      <c r="BT136" s="610"/>
      <c r="BU136" s="610"/>
      <c r="BV136" s="610"/>
      <c r="BW136" s="610"/>
      <c r="BX136" s="610"/>
      <c r="BZ136" s="695"/>
      <c r="CA136" s="695"/>
      <c r="CB136" s="695"/>
      <c r="CC136" s="695"/>
      <c r="CD136" s="649"/>
      <c r="CE136" s="610"/>
      <c r="CF136" s="610"/>
      <c r="CG136" s="610"/>
      <c r="CH136" s="610"/>
      <c r="CI136" s="610"/>
      <c r="CK136" s="695"/>
      <c r="CL136" s="695"/>
      <c r="CM136" s="695"/>
      <c r="CN136" s="695"/>
      <c r="CO136" s="649"/>
      <c r="CP136" s="610"/>
      <c r="CQ136" s="610"/>
      <c r="CR136" s="610"/>
      <c r="CS136" s="610"/>
      <c r="CT136" s="610"/>
      <c r="CV136" s="695"/>
      <c r="CW136" s="695"/>
      <c r="CX136" s="695"/>
      <c r="CY136" s="695"/>
      <c r="CZ136" s="649"/>
      <c r="DA136" s="610"/>
      <c r="DB136" s="610"/>
      <c r="DC136" s="610"/>
      <c r="DD136" s="610"/>
      <c r="DE136" s="610"/>
      <c r="DG136" s="695"/>
      <c r="DH136" s="695"/>
      <c r="DI136" s="695"/>
      <c r="DJ136" s="695"/>
      <c r="DK136" s="649"/>
      <c r="DL136" s="610"/>
      <c r="DM136" s="610"/>
      <c r="DN136" s="610"/>
      <c r="DO136" s="610"/>
      <c r="DP136" s="610"/>
      <c r="DR136" s="695"/>
      <c r="DS136" s="695"/>
      <c r="DT136" s="695"/>
      <c r="DU136" s="695"/>
      <c r="DV136" s="649"/>
      <c r="DW136" s="610"/>
      <c r="DX136" s="610"/>
      <c r="DY136" s="610"/>
      <c r="DZ136" s="610"/>
      <c r="EA136" s="610"/>
      <c r="EC136" s="695"/>
      <c r="ED136" s="695"/>
      <c r="EE136" s="695"/>
      <c r="EF136" s="695"/>
      <c r="EG136" s="649"/>
      <c r="EH136" s="610"/>
      <c r="EI136" s="610"/>
      <c r="EJ136" s="610"/>
      <c r="EK136" s="610"/>
      <c r="EL136" s="610"/>
    </row>
    <row r="137" spans="1:154" ht="12.95" customHeight="1">
      <c r="A137" s="694"/>
      <c r="B137" s="694"/>
      <c r="C137" s="683"/>
      <c r="D137" s="683"/>
      <c r="E137" s="683"/>
      <c r="F137" s="683"/>
      <c r="G137" s="683"/>
      <c r="H137" s="683"/>
      <c r="I137" s="683"/>
      <c r="J137" s="683"/>
      <c r="K137" s="683"/>
      <c r="L137" s="683"/>
      <c r="M137" s="695"/>
      <c r="N137" s="695"/>
      <c r="O137" s="695"/>
      <c r="P137" s="695"/>
      <c r="Q137" s="649"/>
      <c r="R137" s="649"/>
      <c r="S137" s="649"/>
      <c r="T137" s="649"/>
      <c r="U137" s="649"/>
      <c r="V137" s="649"/>
      <c r="W137" s="649"/>
      <c r="X137" s="649"/>
      <c r="AM137" s="610"/>
      <c r="AN137" s="610"/>
      <c r="AO137" s="610"/>
      <c r="AP137" s="610"/>
      <c r="AQ137" s="610"/>
      <c r="AS137" s="695"/>
      <c r="AT137" s="695"/>
      <c r="AU137" s="695"/>
      <c r="AV137" s="695"/>
      <c r="AW137" s="649"/>
      <c r="AX137" s="610"/>
      <c r="AY137" s="610"/>
      <c r="AZ137" s="610"/>
      <c r="BA137" s="610"/>
      <c r="BB137" s="610"/>
      <c r="BD137" s="695"/>
      <c r="BE137" s="695"/>
      <c r="BF137" s="695"/>
      <c r="BG137" s="695"/>
      <c r="BH137" s="649"/>
      <c r="BI137" s="610"/>
      <c r="BJ137" s="610"/>
      <c r="BK137" s="610"/>
      <c r="BL137" s="610"/>
      <c r="BM137" s="610"/>
      <c r="BO137" s="695"/>
      <c r="BP137" s="695"/>
      <c r="BQ137" s="695"/>
      <c r="BR137" s="695"/>
      <c r="BS137" s="649"/>
      <c r="BT137" s="610"/>
      <c r="BU137" s="610"/>
      <c r="BV137" s="610"/>
      <c r="BW137" s="610"/>
      <c r="BX137" s="610"/>
      <c r="BZ137" s="695"/>
      <c r="CA137" s="695"/>
      <c r="CB137" s="695"/>
      <c r="CC137" s="695"/>
      <c r="CD137" s="649"/>
      <c r="CE137" s="610"/>
      <c r="CF137" s="610"/>
      <c r="CG137" s="610"/>
      <c r="CH137" s="610"/>
      <c r="CI137" s="610"/>
      <c r="CK137" s="695"/>
      <c r="CL137" s="695"/>
      <c r="CM137" s="695"/>
      <c r="CN137" s="695"/>
      <c r="CO137" s="649"/>
      <c r="CP137" s="610"/>
      <c r="CQ137" s="610"/>
      <c r="CR137" s="610"/>
      <c r="CS137" s="610"/>
      <c r="CT137" s="610"/>
      <c r="CV137" s="695"/>
      <c r="CW137" s="695"/>
      <c r="CX137" s="695"/>
      <c r="CY137" s="695"/>
      <c r="CZ137" s="649"/>
      <c r="DA137" s="610"/>
      <c r="DB137" s="610"/>
      <c r="DC137" s="610"/>
      <c r="DD137" s="610"/>
      <c r="DE137" s="610"/>
      <c r="DG137" s="695"/>
      <c r="DH137" s="695"/>
      <c r="DI137" s="695"/>
      <c r="DJ137" s="695"/>
      <c r="DK137" s="649"/>
      <c r="DL137" s="610"/>
      <c r="DM137" s="610"/>
      <c r="DN137" s="610"/>
      <c r="DO137" s="610"/>
      <c r="DP137" s="610"/>
      <c r="DR137" s="695"/>
      <c r="DS137" s="695"/>
      <c r="DT137" s="695"/>
      <c r="DU137" s="695"/>
      <c r="DV137" s="649"/>
      <c r="DW137" s="610"/>
      <c r="DX137" s="610"/>
      <c r="DY137" s="610"/>
      <c r="DZ137" s="610"/>
      <c r="EA137" s="610"/>
      <c r="EC137" s="695"/>
      <c r="ED137" s="695"/>
      <c r="EE137" s="695"/>
      <c r="EF137" s="695"/>
      <c r="EG137" s="649"/>
      <c r="EH137" s="610"/>
      <c r="EI137" s="610"/>
      <c r="EJ137" s="610"/>
      <c r="EK137" s="610"/>
      <c r="EL137" s="610"/>
    </row>
    <row r="138" spans="1:154" ht="12.95" customHeight="1">
      <c r="A138" s="694"/>
      <c r="B138" s="694"/>
      <c r="C138" s="683"/>
      <c r="D138" s="683"/>
      <c r="E138" s="683"/>
      <c r="F138" s="683"/>
      <c r="G138" s="683"/>
      <c r="H138" s="683"/>
      <c r="I138" s="683"/>
      <c r="J138" s="683"/>
      <c r="K138" s="683"/>
      <c r="L138" s="683"/>
      <c r="M138" s="695"/>
      <c r="N138" s="695"/>
      <c r="O138" s="695"/>
      <c r="P138" s="695"/>
      <c r="Q138" s="649"/>
      <c r="R138" s="649"/>
      <c r="S138" s="649"/>
      <c r="T138" s="649"/>
      <c r="U138" s="649"/>
      <c r="V138" s="649"/>
      <c r="W138" s="649"/>
      <c r="X138" s="649"/>
      <c r="AM138" s="610"/>
      <c r="AN138" s="610"/>
      <c r="AO138" s="610"/>
      <c r="AP138" s="610"/>
      <c r="AQ138" s="610"/>
      <c r="AS138" s="695"/>
      <c r="AT138" s="695"/>
      <c r="AU138" s="695"/>
      <c r="AV138" s="695"/>
      <c r="AW138" s="649"/>
      <c r="AX138" s="610"/>
      <c r="AY138" s="610"/>
      <c r="AZ138" s="610"/>
      <c r="BA138" s="610"/>
      <c r="BB138" s="610"/>
      <c r="BD138" s="695"/>
      <c r="BE138" s="695"/>
      <c r="BF138" s="695"/>
      <c r="BG138" s="695"/>
      <c r="BH138" s="649"/>
      <c r="BI138" s="610"/>
      <c r="BJ138" s="610"/>
      <c r="BK138" s="610"/>
      <c r="BL138" s="610"/>
      <c r="BM138" s="610"/>
      <c r="BO138" s="695"/>
      <c r="BP138" s="695"/>
      <c r="BQ138" s="695"/>
      <c r="BR138" s="695"/>
      <c r="BS138" s="649"/>
      <c r="BT138" s="610"/>
      <c r="BU138" s="610"/>
      <c r="BV138" s="610"/>
      <c r="BW138" s="610"/>
      <c r="BX138" s="610"/>
      <c r="BZ138" s="695"/>
      <c r="CA138" s="695"/>
      <c r="CB138" s="695"/>
      <c r="CC138" s="695"/>
      <c r="CD138" s="649"/>
      <c r="CE138" s="610"/>
      <c r="CF138" s="610"/>
      <c r="CG138" s="610"/>
      <c r="CH138" s="610"/>
      <c r="CI138" s="610"/>
      <c r="CK138" s="695"/>
      <c r="CL138" s="695"/>
      <c r="CM138" s="695"/>
      <c r="CN138" s="695"/>
      <c r="CO138" s="649"/>
      <c r="CP138" s="610"/>
      <c r="CQ138" s="610"/>
      <c r="CR138" s="610"/>
      <c r="CS138" s="610"/>
      <c r="CT138" s="610"/>
      <c r="CV138" s="695"/>
      <c r="CW138" s="695"/>
      <c r="CX138" s="695"/>
      <c r="CY138" s="695"/>
      <c r="CZ138" s="649"/>
      <c r="DA138" s="610"/>
      <c r="DB138" s="610"/>
      <c r="DC138" s="610"/>
      <c r="DD138" s="610"/>
      <c r="DE138" s="610"/>
      <c r="DG138" s="695"/>
      <c r="DH138" s="695"/>
      <c r="DI138" s="695"/>
      <c r="DJ138" s="695"/>
      <c r="DK138" s="649"/>
      <c r="DL138" s="610"/>
      <c r="DM138" s="610"/>
      <c r="DN138" s="610"/>
      <c r="DO138" s="610"/>
      <c r="DP138" s="610"/>
      <c r="DR138" s="695"/>
      <c r="DS138" s="695"/>
      <c r="DT138" s="695"/>
      <c r="DU138" s="695"/>
      <c r="DV138" s="649"/>
      <c r="DW138" s="610"/>
      <c r="DX138" s="610"/>
      <c r="DY138" s="610"/>
      <c r="DZ138" s="610"/>
      <c r="EA138" s="610"/>
      <c r="EC138" s="695"/>
      <c r="ED138" s="695"/>
      <c r="EE138" s="695"/>
      <c r="EF138" s="695"/>
      <c r="EG138" s="649"/>
      <c r="EH138" s="610"/>
      <c r="EI138" s="610"/>
      <c r="EJ138" s="610"/>
      <c r="EK138" s="610"/>
      <c r="EL138" s="610"/>
    </row>
    <row r="139" spans="1:154" ht="12.95" customHeight="1">
      <c r="A139" s="694"/>
      <c r="B139" s="694"/>
      <c r="C139" s="683"/>
      <c r="D139" s="683"/>
      <c r="E139" s="683"/>
      <c r="F139" s="683"/>
      <c r="G139" s="683"/>
      <c r="H139" s="683"/>
      <c r="I139" s="683"/>
      <c r="J139" s="683"/>
      <c r="K139" s="683"/>
      <c r="L139" s="683"/>
      <c r="M139" s="695"/>
      <c r="N139" s="695"/>
      <c r="O139" s="695"/>
      <c r="P139" s="695"/>
      <c r="Q139" s="649"/>
      <c r="R139" s="649"/>
      <c r="S139" s="649"/>
      <c r="T139" s="649"/>
      <c r="U139" s="649"/>
      <c r="V139" s="649"/>
      <c r="W139" s="649"/>
      <c r="X139" s="649"/>
      <c r="AM139" s="610"/>
      <c r="AN139" s="610"/>
      <c r="AO139" s="610"/>
      <c r="AP139" s="610"/>
      <c r="AQ139" s="610"/>
      <c r="AS139" s="695"/>
      <c r="AT139" s="695"/>
      <c r="AU139" s="695"/>
      <c r="AV139" s="695"/>
      <c r="AW139" s="649"/>
      <c r="AX139" s="610"/>
      <c r="AY139" s="610"/>
      <c r="AZ139" s="610"/>
      <c r="BA139" s="610"/>
      <c r="BB139" s="610"/>
      <c r="BD139" s="695"/>
      <c r="BE139" s="695"/>
      <c r="BF139" s="695"/>
      <c r="BG139" s="695"/>
      <c r="BH139" s="649"/>
      <c r="BI139" s="610"/>
      <c r="BJ139" s="610"/>
      <c r="BK139" s="610"/>
      <c r="BL139" s="610"/>
      <c r="BM139" s="610"/>
      <c r="BO139" s="695"/>
      <c r="BP139" s="695"/>
      <c r="BQ139" s="695"/>
      <c r="BR139" s="695"/>
      <c r="BS139" s="649"/>
      <c r="BT139" s="610"/>
      <c r="BU139" s="610"/>
      <c r="BV139" s="610"/>
      <c r="BW139" s="610"/>
      <c r="BX139" s="610"/>
      <c r="BZ139" s="695"/>
      <c r="CA139" s="695"/>
      <c r="CB139" s="695"/>
      <c r="CC139" s="695"/>
      <c r="CD139" s="649"/>
      <c r="CE139" s="610"/>
      <c r="CF139" s="610"/>
      <c r="CG139" s="610"/>
      <c r="CH139" s="610"/>
      <c r="CI139" s="610"/>
      <c r="CK139" s="695"/>
      <c r="CL139" s="695"/>
      <c r="CM139" s="695"/>
      <c r="CN139" s="695"/>
      <c r="CO139" s="649"/>
      <c r="CP139" s="610"/>
      <c r="CQ139" s="610"/>
      <c r="CR139" s="610"/>
      <c r="CS139" s="610"/>
      <c r="CT139" s="610"/>
      <c r="CV139" s="695"/>
      <c r="CW139" s="695"/>
      <c r="CX139" s="695"/>
      <c r="CY139" s="695"/>
      <c r="CZ139" s="649"/>
      <c r="DA139" s="610"/>
      <c r="DB139" s="610"/>
      <c r="DC139" s="610"/>
      <c r="DD139" s="610"/>
      <c r="DE139" s="610"/>
      <c r="DG139" s="695"/>
      <c r="DH139" s="695"/>
      <c r="DI139" s="695"/>
      <c r="DJ139" s="695"/>
      <c r="DK139" s="649"/>
      <c r="DL139" s="610"/>
      <c r="DM139" s="610"/>
      <c r="DN139" s="610"/>
      <c r="DO139" s="610"/>
      <c r="DP139" s="610"/>
      <c r="DR139" s="695"/>
      <c r="DS139" s="695"/>
      <c r="DT139" s="695"/>
      <c r="DU139" s="695"/>
      <c r="DV139" s="649"/>
      <c r="DW139" s="610"/>
      <c r="DX139" s="610"/>
      <c r="DY139" s="610"/>
      <c r="DZ139" s="610"/>
      <c r="EA139" s="610"/>
      <c r="EC139" s="695"/>
      <c r="ED139" s="695"/>
      <c r="EE139" s="695"/>
      <c r="EF139" s="695"/>
      <c r="EG139" s="649"/>
      <c r="EH139" s="610"/>
      <c r="EI139" s="610"/>
      <c r="EJ139" s="610"/>
      <c r="EK139" s="610"/>
      <c r="EL139" s="610"/>
    </row>
    <row r="140" spans="1:154" s="685" customFormat="1" ht="12.95" customHeight="1">
      <c r="A140" s="700"/>
      <c r="B140" s="700"/>
      <c r="C140" s="687"/>
      <c r="D140" s="687"/>
      <c r="E140" s="687"/>
      <c r="F140" s="687"/>
      <c r="G140" s="687"/>
      <c r="H140" s="687"/>
      <c r="I140" s="687"/>
      <c r="J140" s="687"/>
      <c r="K140" s="687"/>
      <c r="L140" s="687"/>
      <c r="M140" s="684"/>
      <c r="N140" s="684"/>
      <c r="O140" s="684"/>
      <c r="P140" s="684"/>
      <c r="Q140" s="684"/>
      <c r="R140" s="684"/>
      <c r="S140" s="684"/>
      <c r="T140" s="684"/>
      <c r="U140" s="684"/>
      <c r="V140" s="684"/>
      <c r="W140" s="684"/>
      <c r="X140" s="684"/>
      <c r="Y140" s="609"/>
      <c r="Z140" s="603"/>
      <c r="AA140" s="603"/>
      <c r="AB140" s="603"/>
      <c r="AC140" s="603"/>
      <c r="AD140" s="603"/>
      <c r="AE140" s="603"/>
      <c r="AF140" s="603"/>
      <c r="AG140" s="603"/>
      <c r="AH140" s="603"/>
      <c r="AI140" s="603"/>
      <c r="AJ140" s="603"/>
      <c r="AK140" s="603"/>
      <c r="AL140" s="603"/>
      <c r="AM140" s="684"/>
      <c r="AN140" s="684"/>
      <c r="AO140" s="684"/>
      <c r="AP140" s="684"/>
      <c r="AQ140" s="684"/>
      <c r="AR140" s="699"/>
      <c r="AS140" s="684"/>
      <c r="AT140" s="684"/>
      <c r="AU140" s="684"/>
      <c r="AV140" s="684"/>
      <c r="AW140" s="684"/>
      <c r="AX140" s="684"/>
      <c r="AY140" s="684"/>
      <c r="AZ140" s="684"/>
      <c r="BA140" s="684"/>
      <c r="BB140" s="684"/>
      <c r="BC140" s="699"/>
      <c r="BD140" s="684"/>
      <c r="BE140" s="684"/>
      <c r="BF140" s="684"/>
      <c r="BG140" s="684"/>
      <c r="BH140" s="684"/>
      <c r="BI140" s="684"/>
      <c r="BJ140" s="684"/>
      <c r="BK140" s="684"/>
      <c r="BL140" s="684"/>
      <c r="BM140" s="684"/>
      <c r="BN140" s="699"/>
      <c r="BO140" s="684"/>
      <c r="BP140" s="684"/>
      <c r="BQ140" s="684"/>
      <c r="BR140" s="684"/>
      <c r="BS140" s="684"/>
      <c r="BT140" s="684"/>
      <c r="BU140" s="684"/>
      <c r="BV140" s="684"/>
      <c r="BW140" s="684"/>
      <c r="BX140" s="684"/>
      <c r="BY140" s="699"/>
      <c r="BZ140" s="684"/>
      <c r="CA140" s="684"/>
      <c r="CB140" s="684"/>
      <c r="CC140" s="684"/>
      <c r="CD140" s="684"/>
      <c r="CE140" s="684"/>
      <c r="CF140" s="684"/>
      <c r="CG140" s="684"/>
      <c r="CH140" s="684"/>
      <c r="CI140" s="684"/>
      <c r="CJ140" s="699"/>
      <c r="CK140" s="684"/>
      <c r="CL140" s="684"/>
      <c r="CM140" s="684"/>
      <c r="CN140" s="684"/>
      <c r="CO140" s="684"/>
      <c r="CP140" s="684"/>
      <c r="CQ140" s="684"/>
      <c r="CR140" s="684"/>
      <c r="CS140" s="684"/>
      <c r="CT140" s="684"/>
      <c r="CU140" s="699"/>
      <c r="CV140" s="684"/>
      <c r="CW140" s="684"/>
      <c r="CX140" s="684"/>
      <c r="CY140" s="684"/>
      <c r="CZ140" s="684"/>
      <c r="DA140" s="684"/>
      <c r="DB140" s="684"/>
      <c r="DC140" s="684"/>
      <c r="DD140" s="684"/>
      <c r="DE140" s="684"/>
      <c r="DF140" s="699"/>
      <c r="DG140" s="684"/>
      <c r="DH140" s="684"/>
      <c r="DI140" s="684"/>
      <c r="DJ140" s="684"/>
      <c r="DK140" s="684"/>
      <c r="DL140" s="684"/>
      <c r="DM140" s="684"/>
      <c r="DN140" s="684"/>
      <c r="DO140" s="684"/>
      <c r="DP140" s="684"/>
      <c r="DQ140" s="699"/>
      <c r="DR140" s="684"/>
      <c r="DS140" s="684"/>
      <c r="DT140" s="684"/>
      <c r="DU140" s="684"/>
      <c r="DV140" s="684"/>
      <c r="DW140" s="684"/>
      <c r="DX140" s="684"/>
      <c r="DY140" s="684"/>
      <c r="DZ140" s="684"/>
      <c r="EA140" s="684"/>
      <c r="EB140" s="699"/>
      <c r="EC140" s="684"/>
      <c r="ED140" s="684"/>
      <c r="EE140" s="684"/>
      <c r="EF140" s="684"/>
      <c r="EG140" s="684"/>
      <c r="EH140" s="684"/>
      <c r="EI140" s="684"/>
      <c r="EJ140" s="684"/>
      <c r="EK140" s="684"/>
      <c r="EL140" s="684"/>
    </row>
    <row r="141" spans="1:154" ht="12.75" customHeight="1">
      <c r="C141" s="701"/>
      <c r="D141" s="701"/>
      <c r="E141" s="701"/>
      <c r="F141" s="701"/>
      <c r="G141" s="701"/>
      <c r="H141" s="701"/>
      <c r="I141" s="701"/>
      <c r="J141" s="701"/>
      <c r="K141" s="701"/>
      <c r="L141" s="701"/>
      <c r="Y141" s="1904"/>
      <c r="Z141" s="1904"/>
      <c r="AA141" s="1904"/>
      <c r="AB141" s="1904"/>
      <c r="AC141" s="1904"/>
      <c r="AD141" s="1904"/>
      <c r="AE141" s="1904"/>
      <c r="AF141" s="1904"/>
      <c r="AG141" s="1904"/>
      <c r="AH141" s="1904"/>
      <c r="AI141" s="1904"/>
      <c r="AJ141" s="1904"/>
      <c r="AK141" s="1904"/>
      <c r="AL141" s="1904"/>
      <c r="AM141" s="609"/>
      <c r="AN141" s="609"/>
      <c r="AO141" s="609"/>
      <c r="AP141" s="609"/>
      <c r="AQ141" s="609"/>
      <c r="AR141" s="609"/>
      <c r="AS141" s="609"/>
      <c r="AT141" s="609"/>
      <c r="AU141" s="609"/>
      <c r="AV141" s="609"/>
      <c r="AW141" s="609"/>
      <c r="AX141" s="609"/>
      <c r="AY141" s="609"/>
      <c r="AZ141" s="609"/>
      <c r="BA141" s="609"/>
      <c r="BB141" s="609"/>
      <c r="BC141" s="609"/>
      <c r="BD141" s="609"/>
      <c r="BE141" s="609"/>
      <c r="BF141" s="609"/>
      <c r="BG141" s="609"/>
      <c r="BH141" s="609"/>
      <c r="BI141" s="609"/>
      <c r="BJ141" s="609"/>
      <c r="BK141" s="609"/>
      <c r="BL141" s="609"/>
      <c r="BM141" s="609"/>
      <c r="BN141" s="609"/>
      <c r="BP141" s="609"/>
      <c r="BQ141" s="609"/>
      <c r="BR141" s="609"/>
      <c r="BS141" s="609"/>
      <c r="BT141" s="609"/>
      <c r="BU141" s="609"/>
      <c r="BV141" s="609"/>
      <c r="BW141" s="609"/>
      <c r="BX141" s="609"/>
      <c r="BY141" s="609"/>
      <c r="BZ141" s="609"/>
      <c r="CA141" s="609"/>
      <c r="CB141" s="609"/>
      <c r="CC141" s="609"/>
      <c r="CD141" s="609"/>
      <c r="CE141" s="609"/>
      <c r="CF141" s="609"/>
      <c r="CG141" s="609"/>
      <c r="CH141" s="609"/>
      <c r="CI141" s="609"/>
      <c r="CJ141" s="609"/>
      <c r="CK141" s="609"/>
      <c r="CL141" s="609"/>
      <c r="CM141" s="609"/>
      <c r="CN141" s="609"/>
      <c r="CO141" s="609"/>
      <c r="CP141" s="609"/>
      <c r="CQ141" s="609"/>
      <c r="CR141" s="609"/>
      <c r="CS141" s="609"/>
      <c r="CT141" s="609"/>
      <c r="CU141" s="609"/>
      <c r="CV141" s="609"/>
      <c r="CW141" s="609"/>
      <c r="CX141" s="609"/>
      <c r="CY141" s="609"/>
      <c r="CZ141" s="609"/>
      <c r="DA141" s="609"/>
      <c r="DB141" s="609"/>
      <c r="DC141" s="609"/>
      <c r="DD141" s="609"/>
      <c r="DE141" s="609"/>
      <c r="DF141" s="609"/>
      <c r="DG141" s="609"/>
      <c r="DI141" s="609"/>
      <c r="DJ141" s="609"/>
      <c r="DK141" s="609"/>
      <c r="DL141" s="609"/>
      <c r="DM141" s="609"/>
      <c r="DN141" s="609"/>
      <c r="DO141" s="609"/>
      <c r="DP141" s="609"/>
      <c r="DQ141" s="609"/>
      <c r="DR141" s="609"/>
      <c r="DS141" s="609"/>
      <c r="DT141" s="609"/>
      <c r="DU141" s="609"/>
      <c r="DV141" s="609"/>
      <c r="DW141" s="609"/>
      <c r="DX141" s="609"/>
      <c r="DY141" s="609"/>
      <c r="DZ141" s="609"/>
      <c r="EA141" s="609"/>
      <c r="EB141" s="609"/>
      <c r="EC141" s="609"/>
      <c r="ED141" s="609"/>
      <c r="EE141" s="609"/>
      <c r="EF141" s="609"/>
      <c r="EG141" s="609"/>
      <c r="EH141" s="609"/>
      <c r="EI141" s="609"/>
      <c r="EJ141" s="609"/>
      <c r="EK141" s="609"/>
      <c r="EL141" s="609"/>
      <c r="EM141" s="609"/>
      <c r="EN141" s="609"/>
      <c r="EO141" s="609"/>
      <c r="EQ141" s="609"/>
      <c r="ER141" s="609"/>
      <c r="ES141" s="609"/>
      <c r="ET141" s="609"/>
      <c r="EU141" s="609"/>
      <c r="EV141" s="609"/>
      <c r="EW141" s="609"/>
      <c r="EX141" s="609"/>
    </row>
    <row r="142" spans="1:154">
      <c r="Z142" s="609"/>
      <c r="AA142" s="609"/>
      <c r="AB142" s="609"/>
      <c r="AC142" s="609"/>
      <c r="AD142" s="609"/>
      <c r="AE142" s="609"/>
      <c r="AF142" s="609"/>
      <c r="AG142" s="609"/>
      <c r="AH142" s="609"/>
      <c r="AI142" s="609"/>
      <c r="AJ142" s="609"/>
      <c r="AK142" s="609"/>
      <c r="AL142" s="609"/>
      <c r="AS142" s="609"/>
      <c r="AT142" s="609"/>
      <c r="AU142" s="609"/>
      <c r="AV142" s="609"/>
      <c r="AW142" s="609"/>
      <c r="AX142" s="609"/>
      <c r="AY142" s="609"/>
      <c r="AZ142" s="609"/>
      <c r="BA142" s="609"/>
      <c r="BB142" s="609"/>
      <c r="BP142" s="609"/>
      <c r="BQ142" s="609"/>
      <c r="BR142" s="609"/>
      <c r="BS142" s="609"/>
      <c r="BT142" s="609"/>
      <c r="BU142" s="609"/>
      <c r="BV142" s="609"/>
      <c r="BW142" s="609"/>
      <c r="BX142" s="609"/>
      <c r="BY142" s="609"/>
      <c r="CL142" s="609"/>
      <c r="CM142" s="609"/>
      <c r="CN142" s="609"/>
      <c r="CO142" s="609"/>
      <c r="CP142" s="609"/>
      <c r="CQ142" s="609"/>
      <c r="CR142" s="609"/>
      <c r="CS142" s="609"/>
      <c r="CT142" s="609"/>
      <c r="CU142" s="609"/>
      <c r="DI142" s="609"/>
      <c r="DJ142" s="609"/>
      <c r="DK142" s="609"/>
      <c r="DL142" s="609"/>
      <c r="DM142" s="609"/>
      <c r="DN142" s="609"/>
      <c r="DO142" s="609"/>
      <c r="DP142" s="609"/>
      <c r="DQ142" s="609"/>
      <c r="DR142" s="609"/>
      <c r="EC142" s="609"/>
      <c r="EO142" s="603"/>
      <c r="EQ142" s="620"/>
      <c r="ER142" s="620"/>
      <c r="ES142" s="620"/>
      <c r="ET142" s="620"/>
      <c r="EU142" s="620"/>
      <c r="EV142" s="620"/>
      <c r="EW142" s="620"/>
      <c r="EX142" s="620"/>
    </row>
    <row r="143" spans="1:154">
      <c r="Z143" s="609"/>
      <c r="AA143" s="609"/>
      <c r="AB143" s="609"/>
      <c r="AC143" s="609"/>
      <c r="AD143" s="609"/>
      <c r="AE143" s="609"/>
      <c r="AF143" s="609"/>
      <c r="AG143" s="609"/>
      <c r="AH143" s="609"/>
      <c r="AI143" s="609"/>
      <c r="AJ143" s="609"/>
      <c r="AK143" s="609"/>
      <c r="AL143" s="609"/>
      <c r="AS143" s="609"/>
      <c r="AT143" s="609"/>
      <c r="AU143" s="609"/>
      <c r="AV143" s="609"/>
      <c r="AW143" s="609"/>
      <c r="AX143" s="609"/>
      <c r="AY143" s="609"/>
      <c r="AZ143" s="609"/>
      <c r="BA143" s="609"/>
      <c r="BB143" s="609"/>
      <c r="BP143" s="609"/>
      <c r="BQ143" s="609"/>
      <c r="BR143" s="609"/>
      <c r="BS143" s="609"/>
      <c r="BT143" s="609"/>
      <c r="BU143" s="609"/>
      <c r="BV143" s="609"/>
      <c r="BW143" s="609"/>
      <c r="BX143" s="609"/>
      <c r="BY143" s="609"/>
      <c r="CL143" s="609"/>
      <c r="CM143" s="609"/>
      <c r="CN143" s="609"/>
      <c r="CO143" s="609"/>
      <c r="CP143" s="609"/>
      <c r="CQ143" s="609"/>
      <c r="CR143" s="609"/>
      <c r="CS143" s="609"/>
      <c r="CT143" s="609"/>
      <c r="CU143" s="609"/>
      <c r="DI143" s="609"/>
      <c r="DJ143" s="609"/>
      <c r="DK143" s="609"/>
      <c r="DL143" s="609"/>
      <c r="DM143" s="609"/>
      <c r="DN143" s="609"/>
      <c r="DO143" s="609"/>
      <c r="DP143" s="609"/>
      <c r="DQ143" s="609"/>
      <c r="DR143" s="609"/>
      <c r="EC143" s="609"/>
      <c r="EO143" s="603"/>
      <c r="EQ143" s="620"/>
      <c r="ER143" s="620"/>
      <c r="ES143" s="620"/>
      <c r="ET143" s="620"/>
      <c r="EU143" s="620"/>
      <c r="EV143" s="620"/>
      <c r="EW143" s="620"/>
      <c r="EX143" s="620"/>
    </row>
    <row r="144" spans="1:154">
      <c r="Y144" s="1903"/>
      <c r="Z144" s="1903"/>
      <c r="AA144" s="1903"/>
      <c r="AB144" s="1903"/>
      <c r="AC144" s="1903"/>
      <c r="AD144" s="1903"/>
      <c r="AE144" s="1903"/>
      <c r="AF144" s="1903"/>
      <c r="AG144" s="1903"/>
      <c r="AH144" s="1903"/>
      <c r="AI144" s="1903"/>
      <c r="AJ144" s="1903"/>
      <c r="AK144" s="1903"/>
      <c r="AL144" s="1903"/>
      <c r="AS144" s="609"/>
      <c r="AT144" s="609"/>
      <c r="AU144" s="609"/>
      <c r="AV144" s="609"/>
      <c r="AW144" s="609"/>
      <c r="AX144" s="609"/>
      <c r="AY144" s="609"/>
      <c r="AZ144" s="609"/>
      <c r="BA144" s="609"/>
      <c r="BB144" s="609"/>
      <c r="BP144" s="609"/>
      <c r="BQ144" s="609"/>
      <c r="BR144" s="609"/>
      <c r="BS144" s="609"/>
      <c r="BT144" s="609"/>
      <c r="BU144" s="609"/>
      <c r="BV144" s="609"/>
      <c r="BW144" s="609"/>
      <c r="BX144" s="609"/>
      <c r="BY144" s="609"/>
      <c r="CL144" s="609"/>
      <c r="CM144" s="609"/>
      <c r="CN144" s="609"/>
      <c r="CO144" s="609"/>
      <c r="CP144" s="609"/>
      <c r="CQ144" s="609"/>
      <c r="CR144" s="609"/>
      <c r="CS144" s="609"/>
      <c r="CT144" s="609"/>
      <c r="CU144" s="609"/>
      <c r="DI144" s="609"/>
      <c r="DJ144" s="609"/>
      <c r="DK144" s="609"/>
      <c r="DL144" s="609"/>
      <c r="DM144" s="609"/>
      <c r="DN144" s="609"/>
      <c r="DO144" s="609"/>
      <c r="DP144" s="609"/>
      <c r="DQ144" s="609"/>
      <c r="DR144" s="609"/>
      <c r="EC144" s="609"/>
      <c r="EO144" s="603"/>
      <c r="EQ144" s="620"/>
      <c r="ER144" s="620"/>
      <c r="ES144" s="620"/>
      <c r="ET144" s="620"/>
      <c r="EU144" s="620"/>
      <c r="EV144" s="620"/>
      <c r="EW144" s="620"/>
      <c r="EX144" s="620"/>
    </row>
    <row r="145" spans="1:142" ht="15">
      <c r="Y145" s="702"/>
      <c r="Z145" s="702"/>
      <c r="AA145" s="702"/>
      <c r="AB145" s="702"/>
      <c r="AC145" s="703"/>
      <c r="AD145" s="702"/>
      <c r="AE145" s="702"/>
      <c r="AF145" s="702"/>
      <c r="AG145" s="702"/>
      <c r="AH145" s="702"/>
      <c r="AI145" s="702"/>
      <c r="AJ145" s="702"/>
      <c r="AK145" s="702"/>
      <c r="AL145" s="702"/>
    </row>
    <row r="146" spans="1:142" ht="15.75">
      <c r="C146" s="621"/>
      <c r="D146" s="621"/>
      <c r="E146" s="621"/>
      <c r="F146" s="621"/>
      <c r="G146" s="621"/>
      <c r="H146" s="621"/>
      <c r="I146" s="621"/>
      <c r="J146" s="621"/>
      <c r="K146" s="621"/>
      <c r="L146" s="621"/>
      <c r="Y146" s="1903"/>
      <c r="Z146" s="1903"/>
      <c r="AA146" s="1903"/>
      <c r="AB146" s="1903"/>
      <c r="AC146" s="1903"/>
      <c r="AD146" s="1903"/>
      <c r="AE146" s="1903"/>
      <c r="AF146" s="1903"/>
      <c r="AG146" s="1903"/>
      <c r="AH146" s="1903"/>
      <c r="AI146" s="1903"/>
      <c r="AJ146" s="1903"/>
      <c r="AK146" s="1903"/>
      <c r="AL146" s="1903"/>
    </row>
    <row r="147" spans="1:142">
      <c r="C147" s="391"/>
      <c r="D147" s="391"/>
      <c r="E147" s="391"/>
      <c r="F147" s="391"/>
      <c r="G147" s="391"/>
      <c r="H147" s="391"/>
      <c r="I147" s="391"/>
      <c r="J147" s="391"/>
      <c r="K147" s="391"/>
      <c r="L147" s="391"/>
      <c r="Y147" s="649"/>
      <c r="Z147" s="610"/>
      <c r="AA147" s="610"/>
      <c r="AB147" s="610"/>
      <c r="AC147" s="610"/>
      <c r="AD147" s="649"/>
      <c r="AE147" s="610"/>
      <c r="AF147" s="610"/>
      <c r="AG147" s="610"/>
      <c r="AH147" s="610"/>
      <c r="AI147" s="610"/>
      <c r="AJ147" s="610"/>
      <c r="AK147" s="610"/>
      <c r="AL147" s="610"/>
    </row>
    <row r="148" spans="1:142" ht="15" customHeight="1">
      <c r="M148" s="1904"/>
      <c r="N148" s="1904"/>
      <c r="O148" s="1904"/>
      <c r="P148" s="1904"/>
      <c r="Q148" s="1904"/>
      <c r="R148" s="1904"/>
      <c r="S148" s="1904"/>
      <c r="T148" s="1904"/>
      <c r="U148" s="1904"/>
      <c r="V148" s="1904"/>
      <c r="W148" s="1904"/>
      <c r="X148" s="1904"/>
      <c r="Y148" s="649"/>
      <c r="Z148" s="610"/>
      <c r="AA148" s="610"/>
      <c r="AB148" s="610"/>
      <c r="AC148" s="610"/>
      <c r="AD148" s="649"/>
      <c r="AE148" s="610"/>
      <c r="AF148" s="610"/>
      <c r="AG148" s="610"/>
      <c r="AH148" s="610"/>
      <c r="AI148" s="610"/>
      <c r="AJ148" s="610"/>
      <c r="AK148" s="610"/>
      <c r="AL148" s="610"/>
      <c r="AM148" s="1904"/>
      <c r="AN148" s="609"/>
      <c r="AO148" s="1904"/>
      <c r="AP148" s="1904"/>
      <c r="AQ148" s="1904"/>
      <c r="AR148" s="1904"/>
      <c r="AS148" s="1904"/>
      <c r="AT148" s="1904"/>
      <c r="AU148" s="1904"/>
      <c r="AV148" s="1904"/>
      <c r="AX148" s="1904"/>
      <c r="AY148" s="1904"/>
      <c r="AZ148" s="1904"/>
      <c r="BA148" s="1904"/>
      <c r="BB148" s="1904"/>
      <c r="BC148" s="1904"/>
      <c r="BD148" s="1904"/>
      <c r="BE148" s="1904"/>
      <c r="BG148" s="1904"/>
      <c r="BH148" s="1904"/>
      <c r="BI148" s="1904"/>
      <c r="BJ148" s="1904"/>
      <c r="BK148" s="1904"/>
      <c r="BL148" s="1904"/>
      <c r="BM148" s="1904"/>
      <c r="BN148" s="1904"/>
      <c r="BP148" s="2965"/>
      <c r="BQ148" s="2965"/>
      <c r="BR148" s="2965"/>
      <c r="BS148" s="2965"/>
      <c r="BT148" s="2965"/>
      <c r="BU148" s="2965"/>
      <c r="BV148" s="2965"/>
      <c r="BW148" s="2965"/>
      <c r="BY148" s="2965"/>
      <c r="BZ148" s="2965"/>
      <c r="CA148" s="2965"/>
      <c r="CB148" s="2965"/>
      <c r="CC148" s="2965"/>
      <c r="CD148" s="2965"/>
      <c r="CE148" s="2965"/>
      <c r="CF148" s="2965"/>
      <c r="CH148" s="2965"/>
      <c r="CI148" s="2965"/>
      <c r="CJ148" s="2965"/>
      <c r="CK148" s="2965"/>
      <c r="CL148" s="2965"/>
      <c r="CM148" s="2965"/>
      <c r="CN148" s="2965"/>
      <c r="CO148" s="2965"/>
      <c r="CQ148" s="2965"/>
      <c r="CR148" s="2965"/>
      <c r="CS148" s="2965"/>
      <c r="CT148" s="2965"/>
      <c r="CU148" s="2965"/>
      <c r="CV148" s="2965"/>
      <c r="CW148" s="2965"/>
      <c r="CX148" s="2965"/>
      <c r="CZ148" s="2965"/>
      <c r="DA148" s="2965"/>
      <c r="DB148" s="2965"/>
      <c r="DC148" s="2965"/>
      <c r="DD148" s="2965"/>
      <c r="DE148" s="2965"/>
      <c r="DF148" s="2965"/>
      <c r="DG148" s="2965"/>
      <c r="DI148" s="2965"/>
      <c r="DJ148" s="2965"/>
      <c r="DK148" s="2965"/>
      <c r="DL148" s="2965"/>
      <c r="DM148" s="2965"/>
      <c r="DN148" s="2965"/>
      <c r="DO148" s="2965"/>
      <c r="DP148" s="2965"/>
    </row>
    <row r="149" spans="1:142">
      <c r="C149" s="391"/>
      <c r="D149" s="391"/>
      <c r="E149" s="391"/>
      <c r="F149" s="391"/>
      <c r="G149" s="391"/>
      <c r="H149" s="391"/>
      <c r="I149" s="391"/>
      <c r="J149" s="391"/>
      <c r="K149" s="391"/>
      <c r="L149" s="391"/>
      <c r="M149" s="704"/>
      <c r="Z149" s="609"/>
      <c r="AA149" s="609"/>
      <c r="AB149" s="609"/>
      <c r="AC149" s="609"/>
      <c r="AD149" s="609"/>
      <c r="AM149" s="609"/>
      <c r="AN149" s="609"/>
      <c r="AO149" s="704"/>
      <c r="AP149" s="609"/>
      <c r="AQ149" s="609"/>
      <c r="AR149" s="609"/>
      <c r="AS149" s="609"/>
      <c r="AT149" s="609"/>
      <c r="AU149" s="609"/>
      <c r="AV149" s="609"/>
      <c r="AX149" s="704"/>
      <c r="AY149" s="609"/>
      <c r="AZ149" s="609"/>
      <c r="BA149" s="609"/>
      <c r="BB149" s="609"/>
      <c r="BC149" s="609"/>
      <c r="BD149" s="609"/>
      <c r="BE149" s="609"/>
      <c r="BG149" s="704"/>
      <c r="BH149" s="609"/>
      <c r="BI149" s="609"/>
      <c r="BJ149" s="609"/>
      <c r="BK149" s="609"/>
      <c r="BL149" s="609"/>
      <c r="BM149" s="609"/>
      <c r="BN149" s="609"/>
      <c r="BP149" s="704"/>
      <c r="BQ149" s="609"/>
      <c r="BR149" s="609"/>
      <c r="BS149" s="609"/>
      <c r="BT149" s="609"/>
      <c r="BU149" s="609"/>
      <c r="BV149" s="609"/>
      <c r="BW149" s="609"/>
      <c r="BY149" s="704"/>
      <c r="BZ149" s="609"/>
      <c r="CA149" s="609"/>
      <c r="CB149" s="609"/>
      <c r="CC149" s="609"/>
      <c r="CD149" s="609"/>
      <c r="CE149" s="609"/>
      <c r="CF149" s="609"/>
      <c r="CH149" s="704"/>
      <c r="CI149" s="609"/>
      <c r="CJ149" s="609"/>
      <c r="CK149" s="609"/>
      <c r="CL149" s="609"/>
      <c r="CM149" s="609"/>
      <c r="CN149" s="609"/>
      <c r="CO149" s="609"/>
      <c r="CQ149" s="704"/>
      <c r="CR149" s="609"/>
      <c r="CS149" s="609"/>
      <c r="CT149" s="609"/>
      <c r="CU149" s="609"/>
      <c r="CV149" s="609"/>
      <c r="CW149" s="609"/>
      <c r="CX149" s="609"/>
      <c r="CZ149" s="704"/>
      <c r="DA149" s="609"/>
      <c r="DB149" s="609"/>
      <c r="DC149" s="609"/>
      <c r="DD149" s="609"/>
      <c r="DE149" s="609"/>
      <c r="DF149" s="609"/>
      <c r="DG149" s="609"/>
      <c r="DI149" s="704"/>
      <c r="DJ149" s="609"/>
      <c r="DK149" s="609"/>
      <c r="DL149" s="609"/>
      <c r="DM149" s="609"/>
      <c r="DN149" s="609"/>
      <c r="DO149" s="609"/>
      <c r="DP149" s="609"/>
    </row>
    <row r="150" spans="1:142">
      <c r="M150" s="391"/>
      <c r="Z150" s="609"/>
      <c r="AA150" s="609"/>
      <c r="AB150" s="609"/>
      <c r="AC150" s="609"/>
      <c r="AD150" s="609"/>
      <c r="AM150" s="609"/>
      <c r="AN150" s="609"/>
      <c r="AO150" s="391"/>
      <c r="AP150" s="609"/>
      <c r="AQ150" s="609"/>
      <c r="AR150" s="609"/>
      <c r="AS150" s="609"/>
      <c r="AT150" s="609"/>
      <c r="AU150" s="609"/>
      <c r="AV150" s="609"/>
      <c r="AX150" s="391"/>
      <c r="AY150" s="609"/>
      <c r="AZ150" s="609"/>
      <c r="BA150" s="609"/>
      <c r="BB150" s="609"/>
      <c r="BC150" s="609"/>
      <c r="BD150" s="609"/>
      <c r="BE150" s="609"/>
      <c r="BG150" s="391"/>
      <c r="BH150" s="609"/>
      <c r="BI150" s="609"/>
      <c r="BJ150" s="609"/>
      <c r="BK150" s="609"/>
      <c r="BL150" s="609"/>
      <c r="BM150" s="609"/>
      <c r="BN150" s="609"/>
      <c r="BP150" s="391"/>
      <c r="BQ150" s="609"/>
      <c r="BR150" s="609"/>
      <c r="BS150" s="609"/>
      <c r="BT150" s="609"/>
      <c r="BU150" s="609"/>
      <c r="BV150" s="609"/>
      <c r="BW150" s="609"/>
      <c r="BY150" s="391"/>
      <c r="BZ150" s="609"/>
      <c r="CA150" s="609"/>
      <c r="CB150" s="609"/>
      <c r="CC150" s="609"/>
      <c r="CD150" s="609"/>
      <c r="CE150" s="609"/>
      <c r="CF150" s="609"/>
      <c r="CH150" s="391"/>
      <c r="CI150" s="609"/>
      <c r="CJ150" s="609"/>
      <c r="CK150" s="609"/>
      <c r="CL150" s="609"/>
      <c r="CM150" s="609"/>
      <c r="CN150" s="609"/>
      <c r="CO150" s="609"/>
      <c r="CQ150" s="391"/>
      <c r="CR150" s="609"/>
      <c r="CS150" s="609"/>
      <c r="CT150" s="609"/>
      <c r="CU150" s="609"/>
      <c r="CV150" s="609"/>
      <c r="CW150" s="609"/>
      <c r="CX150" s="609"/>
      <c r="CZ150" s="391"/>
      <c r="DA150" s="609"/>
      <c r="DB150" s="609"/>
      <c r="DC150" s="609"/>
      <c r="DD150" s="609"/>
      <c r="DE150" s="609"/>
      <c r="DF150" s="609"/>
      <c r="DG150" s="609"/>
      <c r="DI150" s="391"/>
      <c r="DJ150" s="609"/>
      <c r="DK150" s="609"/>
      <c r="DL150" s="609"/>
      <c r="DM150" s="609"/>
      <c r="DN150" s="609"/>
      <c r="DO150" s="609"/>
      <c r="DP150" s="609"/>
    </row>
    <row r="151" spans="1:142" ht="47.25" customHeight="1">
      <c r="C151" s="682"/>
      <c r="D151" s="682"/>
      <c r="E151" s="682"/>
      <c r="F151" s="682"/>
      <c r="G151" s="682"/>
      <c r="H151" s="682"/>
      <c r="I151" s="682"/>
      <c r="J151" s="682"/>
      <c r="K151" s="682"/>
      <c r="L151" s="682"/>
      <c r="M151" s="1903"/>
      <c r="N151" s="1903"/>
      <c r="O151" s="1903"/>
      <c r="P151" s="1903"/>
      <c r="Q151" s="1903"/>
      <c r="R151" s="1903"/>
      <c r="S151" s="1903"/>
      <c r="T151" s="1903"/>
      <c r="U151" s="1903"/>
      <c r="V151" s="1903"/>
      <c r="W151" s="1903"/>
      <c r="X151" s="1903"/>
      <c r="Y151" s="649"/>
      <c r="Z151" s="610"/>
      <c r="AA151" s="610"/>
      <c r="AB151" s="610"/>
      <c r="AC151" s="610"/>
      <c r="AD151" s="649"/>
      <c r="AE151" s="610"/>
      <c r="AF151" s="610"/>
      <c r="AG151" s="610"/>
      <c r="AH151" s="610"/>
      <c r="AI151" s="610"/>
      <c r="AJ151" s="610"/>
      <c r="AK151" s="610"/>
      <c r="AL151" s="610"/>
      <c r="AM151" s="628"/>
      <c r="AN151" s="705"/>
      <c r="AO151" s="1903"/>
      <c r="AP151" s="1903"/>
      <c r="AQ151" s="1903"/>
      <c r="AR151" s="1903"/>
      <c r="AS151" s="1903"/>
      <c r="AT151" s="1903"/>
      <c r="AU151" s="1903"/>
      <c r="AV151" s="628"/>
      <c r="AX151" s="1903"/>
      <c r="AY151" s="1903"/>
      <c r="AZ151" s="1903"/>
      <c r="BA151" s="1903"/>
      <c r="BB151" s="1903"/>
      <c r="BC151" s="1903"/>
      <c r="BD151" s="1903"/>
      <c r="BE151" s="628"/>
      <c r="BG151" s="1903"/>
      <c r="BH151" s="1903"/>
      <c r="BI151" s="1903"/>
      <c r="BJ151" s="1903"/>
      <c r="BK151" s="1903"/>
      <c r="BL151" s="1903"/>
      <c r="BM151" s="1903"/>
      <c r="BN151" s="628"/>
      <c r="BP151" s="2964"/>
      <c r="BQ151" s="2964"/>
      <c r="BR151" s="2964"/>
      <c r="BS151" s="2964"/>
      <c r="BT151" s="2964"/>
      <c r="BU151" s="2964"/>
      <c r="BV151" s="2964"/>
      <c r="BW151" s="628"/>
      <c r="BY151" s="2964"/>
      <c r="BZ151" s="2964"/>
      <c r="CA151" s="2964"/>
      <c r="CB151" s="2964"/>
      <c r="CC151" s="2964"/>
      <c r="CD151" s="2964"/>
      <c r="CE151" s="2964"/>
      <c r="CF151" s="628"/>
      <c r="CH151" s="2964"/>
      <c r="CI151" s="2964"/>
      <c r="CJ151" s="2964"/>
      <c r="CK151" s="2964"/>
      <c r="CL151" s="2964"/>
      <c r="CM151" s="2964"/>
      <c r="CN151" s="2964"/>
      <c r="CO151" s="628"/>
      <c r="CQ151" s="2964"/>
      <c r="CR151" s="2964"/>
      <c r="CS151" s="2964"/>
      <c r="CT151" s="2964"/>
      <c r="CU151" s="2964"/>
      <c r="CV151" s="2964"/>
      <c r="CW151" s="2964"/>
      <c r="CX151" s="628"/>
      <c r="CZ151" s="2964"/>
      <c r="DA151" s="2964"/>
      <c r="DB151" s="2964"/>
      <c r="DC151" s="2964"/>
      <c r="DD151" s="2964"/>
      <c r="DE151" s="2964"/>
      <c r="DF151" s="2964"/>
      <c r="DG151" s="628"/>
      <c r="DI151" s="2964"/>
      <c r="DJ151" s="2964"/>
      <c r="DK151" s="2964"/>
      <c r="DL151" s="2964"/>
      <c r="DM151" s="2964"/>
      <c r="DN151" s="2964"/>
      <c r="DO151" s="2964"/>
      <c r="DP151" s="628"/>
    </row>
    <row r="152" spans="1:142" ht="39.75" customHeight="1">
      <c r="C152" s="706"/>
      <c r="D152" s="706"/>
      <c r="E152" s="706"/>
      <c r="F152" s="706"/>
      <c r="G152" s="706"/>
      <c r="H152" s="706"/>
      <c r="I152" s="706"/>
      <c r="J152" s="706"/>
      <c r="K152" s="706"/>
      <c r="L152" s="706"/>
      <c r="M152" s="702"/>
      <c r="N152" s="702"/>
      <c r="O152" s="702"/>
      <c r="P152" s="703"/>
      <c r="Q152" s="702"/>
      <c r="R152" s="702"/>
      <c r="S152" s="702"/>
      <c r="T152" s="702"/>
      <c r="U152" s="702"/>
      <c r="V152" s="702"/>
      <c r="W152" s="702"/>
      <c r="X152" s="702"/>
      <c r="AM152" s="702"/>
      <c r="AN152" s="702"/>
      <c r="AO152" s="702"/>
      <c r="AP152" s="702"/>
      <c r="AQ152" s="702"/>
      <c r="AR152" s="703"/>
      <c r="AS152" s="702"/>
      <c r="AT152" s="702"/>
      <c r="AU152" s="702"/>
      <c r="AV152" s="702"/>
      <c r="AX152" s="702"/>
      <c r="AY152" s="702"/>
      <c r="AZ152" s="702"/>
      <c r="BA152" s="703"/>
      <c r="BB152" s="702"/>
      <c r="BC152" s="702"/>
      <c r="BD152" s="702"/>
      <c r="BE152" s="702"/>
      <c r="BG152" s="702"/>
      <c r="BH152" s="702"/>
      <c r="BI152" s="702"/>
      <c r="BJ152" s="703"/>
      <c r="BK152" s="702"/>
      <c r="BL152" s="702"/>
      <c r="BM152" s="702"/>
      <c r="BN152" s="702"/>
      <c r="BP152" s="702"/>
      <c r="BQ152" s="702"/>
      <c r="BR152" s="702"/>
      <c r="BS152" s="703"/>
      <c r="BT152" s="702"/>
      <c r="BU152" s="702"/>
      <c r="BV152" s="702"/>
      <c r="BW152" s="702"/>
      <c r="BY152" s="702"/>
      <c r="BZ152" s="702"/>
      <c r="CA152" s="702"/>
      <c r="CB152" s="703"/>
      <c r="CC152" s="702"/>
      <c r="CD152" s="702"/>
      <c r="CE152" s="702"/>
      <c r="CF152" s="702"/>
      <c r="CH152" s="702"/>
      <c r="CI152" s="702"/>
      <c r="CJ152" s="702"/>
      <c r="CK152" s="703"/>
      <c r="CL152" s="702"/>
      <c r="CM152" s="702"/>
      <c r="CN152" s="702"/>
      <c r="CO152" s="702"/>
      <c r="CQ152" s="702"/>
      <c r="CR152" s="702"/>
      <c r="CS152" s="702"/>
      <c r="CT152" s="703"/>
      <c r="CU152" s="702"/>
      <c r="CV152" s="702"/>
      <c r="CW152" s="702"/>
      <c r="CX152" s="702"/>
      <c r="CZ152" s="702"/>
      <c r="DA152" s="702"/>
      <c r="DB152" s="702"/>
      <c r="DC152" s="703"/>
      <c r="DD152" s="702"/>
      <c r="DE152" s="702"/>
      <c r="DF152" s="702"/>
      <c r="DG152" s="702"/>
      <c r="DI152" s="702"/>
      <c r="DJ152" s="702"/>
      <c r="DK152" s="702"/>
      <c r="DL152" s="703"/>
      <c r="DM152" s="702"/>
      <c r="DN152" s="702"/>
      <c r="DO152" s="702"/>
      <c r="DP152" s="702"/>
    </row>
    <row r="153" spans="1:142" s="709" customFormat="1">
      <c r="A153" s="707"/>
      <c r="B153" s="707"/>
      <c r="C153" s="629"/>
      <c r="D153" s="629"/>
      <c r="E153" s="629"/>
      <c r="F153" s="629"/>
      <c r="G153" s="629"/>
      <c r="H153" s="629"/>
      <c r="I153" s="629"/>
      <c r="J153" s="629"/>
      <c r="K153" s="629"/>
      <c r="L153" s="629"/>
      <c r="M153" s="1903"/>
      <c r="N153" s="1903"/>
      <c r="O153" s="1903"/>
      <c r="P153" s="1903"/>
      <c r="Q153" s="1903"/>
      <c r="R153" s="1903"/>
      <c r="S153" s="1903"/>
      <c r="T153" s="1903"/>
      <c r="U153" s="1903"/>
      <c r="V153" s="1903"/>
      <c r="W153" s="1903"/>
      <c r="X153" s="1903"/>
      <c r="Y153" s="609"/>
      <c r="Z153" s="603"/>
      <c r="AA153" s="603"/>
      <c r="AB153" s="603"/>
      <c r="AC153" s="603"/>
      <c r="AD153" s="603"/>
      <c r="AE153" s="603"/>
      <c r="AF153" s="603"/>
      <c r="AG153" s="603"/>
      <c r="AH153" s="603"/>
      <c r="AI153" s="603"/>
      <c r="AJ153" s="603"/>
      <c r="AK153" s="603"/>
      <c r="AL153" s="603"/>
      <c r="AM153" s="1903"/>
      <c r="AN153" s="1903"/>
      <c r="AO153" s="1903"/>
      <c r="AP153" s="1903"/>
      <c r="AQ153" s="1903"/>
      <c r="AR153" s="1903"/>
      <c r="AS153" s="1903"/>
      <c r="AT153" s="1903"/>
      <c r="AU153" s="1903"/>
      <c r="AV153" s="1903"/>
      <c r="AW153" s="708"/>
      <c r="AX153" s="1903"/>
      <c r="AY153" s="1903"/>
      <c r="AZ153" s="1903"/>
      <c r="BA153" s="1903"/>
      <c r="BB153" s="1903"/>
      <c r="BC153" s="1903"/>
      <c r="BD153" s="1903"/>
      <c r="BE153" s="1903"/>
      <c r="BF153" s="708"/>
      <c r="BG153" s="1903"/>
      <c r="BH153" s="1903"/>
      <c r="BI153" s="1903"/>
      <c r="BJ153" s="1903"/>
      <c r="BK153" s="1903"/>
      <c r="BL153" s="1903"/>
      <c r="BM153" s="1903"/>
      <c r="BN153" s="1903"/>
      <c r="BO153" s="708"/>
      <c r="BP153" s="1903"/>
      <c r="BQ153" s="1903"/>
      <c r="BR153" s="1903"/>
      <c r="BS153" s="1903"/>
      <c r="BT153" s="1903"/>
      <c r="BU153" s="1903"/>
      <c r="BV153" s="1903"/>
      <c r="BW153" s="1903"/>
      <c r="BX153" s="708"/>
      <c r="BY153" s="1903"/>
      <c r="BZ153" s="1903"/>
      <c r="CA153" s="1903"/>
      <c r="CB153" s="1903"/>
      <c r="CC153" s="1903"/>
      <c r="CD153" s="1903"/>
      <c r="CE153" s="1903"/>
      <c r="CF153" s="1903"/>
      <c r="CG153" s="708"/>
      <c r="CH153" s="1903"/>
      <c r="CI153" s="1903"/>
      <c r="CJ153" s="1903"/>
      <c r="CK153" s="1903"/>
      <c r="CL153" s="1903"/>
      <c r="CM153" s="1903"/>
      <c r="CN153" s="1903"/>
      <c r="CO153" s="1903"/>
      <c r="CP153" s="708"/>
      <c r="CQ153" s="1903"/>
      <c r="CR153" s="1903"/>
      <c r="CS153" s="1903"/>
      <c r="CT153" s="1903"/>
      <c r="CU153" s="1903"/>
      <c r="CV153" s="1903"/>
      <c r="CW153" s="1903"/>
      <c r="CX153" s="1903"/>
      <c r="CY153" s="708"/>
      <c r="CZ153" s="1903"/>
      <c r="DA153" s="1903"/>
      <c r="DB153" s="1903"/>
      <c r="DC153" s="1903"/>
      <c r="DD153" s="1903"/>
      <c r="DE153" s="1903"/>
      <c r="DF153" s="1903"/>
      <c r="DG153" s="1903"/>
      <c r="DH153" s="708"/>
      <c r="DI153" s="1903"/>
      <c r="DJ153" s="1903"/>
      <c r="DK153" s="1903"/>
      <c r="DL153" s="1903"/>
      <c r="DM153" s="1903"/>
      <c r="DN153" s="1903"/>
      <c r="DO153" s="1903"/>
      <c r="DP153" s="1903"/>
      <c r="DQ153" s="708"/>
      <c r="DR153" s="708"/>
      <c r="DS153" s="708"/>
      <c r="DT153" s="708"/>
      <c r="DU153" s="708"/>
      <c r="DV153" s="708"/>
      <c r="DW153" s="708"/>
      <c r="DX153" s="708"/>
      <c r="DY153" s="708"/>
      <c r="DZ153" s="708"/>
      <c r="EA153" s="708"/>
      <c r="EB153" s="708"/>
      <c r="EC153" s="708"/>
      <c r="ED153" s="708"/>
      <c r="EE153" s="708"/>
      <c r="EF153" s="708"/>
      <c r="EG153" s="708"/>
      <c r="EH153" s="708"/>
      <c r="EI153" s="708"/>
      <c r="EJ153" s="708"/>
      <c r="EK153" s="708"/>
      <c r="EL153" s="708"/>
    </row>
    <row r="154" spans="1:142" ht="18">
      <c r="C154" s="710"/>
      <c r="D154" s="710"/>
      <c r="E154" s="710"/>
      <c r="F154" s="710"/>
      <c r="G154" s="710"/>
      <c r="H154" s="710"/>
      <c r="I154" s="710"/>
      <c r="J154" s="710"/>
      <c r="K154" s="710"/>
      <c r="L154" s="710"/>
      <c r="M154" s="610"/>
      <c r="N154" s="610"/>
      <c r="O154" s="610"/>
      <c r="P154" s="610"/>
      <c r="Q154" s="649"/>
      <c r="R154" s="649"/>
      <c r="S154" s="649"/>
      <c r="T154" s="649"/>
      <c r="U154" s="649"/>
      <c r="V154" s="649"/>
      <c r="W154" s="649"/>
      <c r="X154" s="649"/>
      <c r="AM154" s="610"/>
      <c r="AN154" s="610"/>
      <c r="AO154" s="610"/>
      <c r="AP154" s="610"/>
      <c r="AQ154" s="610"/>
      <c r="AR154" s="610"/>
      <c r="AS154" s="649"/>
      <c r="AT154" s="610"/>
      <c r="AU154" s="610"/>
      <c r="AV154" s="610"/>
      <c r="AX154" s="610"/>
      <c r="AY154" s="610"/>
      <c r="AZ154" s="610"/>
      <c r="BA154" s="610"/>
      <c r="BB154" s="649"/>
      <c r="BC154" s="610"/>
      <c r="BD154" s="610"/>
      <c r="BE154" s="610"/>
      <c r="BG154" s="610"/>
      <c r="BH154" s="610"/>
      <c r="BI154" s="610"/>
      <c r="BJ154" s="610"/>
      <c r="BK154" s="649"/>
      <c r="BL154" s="610"/>
      <c r="BM154" s="610"/>
      <c r="BN154" s="610"/>
      <c r="BP154" s="610"/>
      <c r="BQ154" s="610"/>
      <c r="BR154" s="610"/>
      <c r="BS154" s="610"/>
      <c r="BT154" s="649"/>
      <c r="BU154" s="610"/>
      <c r="BV154" s="610"/>
      <c r="BW154" s="610"/>
      <c r="BY154" s="610"/>
      <c r="BZ154" s="610"/>
      <c r="CA154" s="610"/>
      <c r="CB154" s="610"/>
      <c r="CC154" s="649"/>
      <c r="CD154" s="610"/>
      <c r="CE154" s="610"/>
      <c r="CF154" s="610"/>
      <c r="CH154" s="610"/>
      <c r="CI154" s="610"/>
      <c r="CJ154" s="610"/>
      <c r="CK154" s="610"/>
      <c r="CL154" s="649"/>
      <c r="CM154" s="610"/>
      <c r="CN154" s="610"/>
      <c r="CO154" s="610"/>
      <c r="CQ154" s="610"/>
      <c r="CR154" s="610"/>
      <c r="CS154" s="610"/>
      <c r="CT154" s="610"/>
      <c r="CU154" s="649"/>
      <c r="CV154" s="610"/>
      <c r="CW154" s="610"/>
      <c r="CX154" s="610"/>
      <c r="CZ154" s="610"/>
      <c r="DA154" s="610"/>
      <c r="DB154" s="610"/>
      <c r="DC154" s="610"/>
      <c r="DD154" s="649"/>
      <c r="DE154" s="610"/>
      <c r="DF154" s="610"/>
      <c r="DG154" s="610"/>
      <c r="DI154" s="610"/>
      <c r="DJ154" s="610"/>
      <c r="DK154" s="610"/>
      <c r="DL154" s="610"/>
      <c r="DM154" s="649"/>
      <c r="DN154" s="610"/>
      <c r="DO154" s="610"/>
      <c r="DP154" s="610"/>
    </row>
    <row r="155" spans="1:142" ht="18">
      <c r="C155" s="710"/>
      <c r="D155" s="710"/>
      <c r="E155" s="710"/>
      <c r="F155" s="710"/>
      <c r="G155" s="710"/>
      <c r="H155" s="710"/>
      <c r="I155" s="710"/>
      <c r="J155" s="710"/>
      <c r="K155" s="710"/>
      <c r="L155" s="710"/>
      <c r="M155" s="610"/>
      <c r="N155" s="610"/>
      <c r="O155" s="610"/>
      <c r="P155" s="610"/>
      <c r="Q155" s="649"/>
      <c r="R155" s="649"/>
      <c r="S155" s="649"/>
      <c r="T155" s="649"/>
      <c r="U155" s="649"/>
      <c r="V155" s="649"/>
      <c r="W155" s="649"/>
      <c r="X155" s="649"/>
      <c r="AM155" s="610"/>
      <c r="AN155" s="610"/>
      <c r="AO155" s="610"/>
      <c r="AP155" s="610"/>
      <c r="AQ155" s="610"/>
      <c r="AR155" s="610"/>
      <c r="AS155" s="649"/>
      <c r="AT155" s="610"/>
      <c r="AU155" s="610"/>
      <c r="AV155" s="610"/>
      <c r="AX155" s="610"/>
      <c r="AY155" s="610"/>
      <c r="AZ155" s="610"/>
      <c r="BA155" s="610"/>
      <c r="BB155" s="649"/>
      <c r="BC155" s="610"/>
      <c r="BD155" s="610"/>
      <c r="BE155" s="610"/>
      <c r="BG155" s="610"/>
      <c r="BH155" s="610"/>
      <c r="BI155" s="610"/>
      <c r="BJ155" s="610"/>
      <c r="BK155" s="649"/>
      <c r="BL155" s="610"/>
      <c r="BM155" s="610"/>
      <c r="BN155" s="610"/>
      <c r="BP155" s="610"/>
      <c r="BQ155" s="610"/>
      <c r="BR155" s="610"/>
      <c r="BS155" s="610"/>
      <c r="BT155" s="649"/>
      <c r="BU155" s="610"/>
      <c r="BV155" s="610"/>
      <c r="BW155" s="610"/>
      <c r="BY155" s="610"/>
      <c r="BZ155" s="610"/>
      <c r="CA155" s="610"/>
      <c r="CB155" s="610"/>
      <c r="CC155" s="649"/>
      <c r="CD155" s="610"/>
      <c r="CE155" s="610"/>
      <c r="CF155" s="610"/>
      <c r="CH155" s="610"/>
      <c r="CI155" s="610"/>
      <c r="CJ155" s="610"/>
      <c r="CK155" s="610"/>
      <c r="CL155" s="649"/>
      <c r="CM155" s="610"/>
      <c r="CN155" s="610"/>
      <c r="CO155" s="610"/>
      <c r="CQ155" s="610"/>
      <c r="CR155" s="610"/>
      <c r="CS155" s="610"/>
      <c r="CT155" s="610"/>
      <c r="CU155" s="649"/>
      <c r="CV155" s="610"/>
      <c r="CW155" s="610"/>
      <c r="CX155" s="610"/>
      <c r="CZ155" s="610"/>
      <c r="DA155" s="610"/>
      <c r="DB155" s="610"/>
      <c r="DC155" s="610"/>
      <c r="DD155" s="649"/>
      <c r="DE155" s="610"/>
      <c r="DF155" s="610"/>
      <c r="DG155" s="610"/>
      <c r="DI155" s="610"/>
      <c r="DJ155" s="610"/>
      <c r="DK155" s="610"/>
      <c r="DL155" s="610"/>
      <c r="DM155" s="649"/>
      <c r="DN155" s="610"/>
      <c r="DO155" s="610"/>
      <c r="DP155" s="610"/>
    </row>
    <row r="156" spans="1:142">
      <c r="AO156" s="609"/>
      <c r="AP156" s="609"/>
      <c r="AQ156" s="609"/>
      <c r="AR156" s="609"/>
      <c r="AS156" s="609"/>
      <c r="AX156" s="609"/>
      <c r="AY156" s="609"/>
      <c r="AZ156" s="609"/>
      <c r="BA156" s="609"/>
      <c r="BB156" s="609"/>
      <c r="BG156" s="609"/>
      <c r="BH156" s="609"/>
      <c r="BI156" s="609"/>
      <c r="BJ156" s="609"/>
      <c r="BK156" s="609"/>
      <c r="BP156" s="609"/>
      <c r="BQ156" s="609"/>
      <c r="BR156" s="609"/>
      <c r="BS156" s="609"/>
      <c r="BT156" s="609"/>
      <c r="BY156" s="609"/>
      <c r="BZ156" s="609"/>
      <c r="CA156" s="609"/>
      <c r="CB156" s="609"/>
      <c r="CC156" s="609"/>
      <c r="CH156" s="609"/>
      <c r="CI156" s="609"/>
      <c r="CJ156" s="609"/>
      <c r="CK156" s="609"/>
      <c r="CL156" s="609"/>
      <c r="CQ156" s="609"/>
      <c r="CR156" s="609"/>
      <c r="CS156" s="609"/>
      <c r="CT156" s="609"/>
      <c r="CU156" s="609"/>
      <c r="CZ156" s="609"/>
      <c r="DA156" s="609"/>
      <c r="DB156" s="609"/>
      <c r="DC156" s="609"/>
      <c r="DD156" s="609"/>
      <c r="DI156" s="609"/>
      <c r="DJ156" s="609"/>
      <c r="DK156" s="609"/>
      <c r="DL156" s="609"/>
      <c r="DM156" s="609"/>
    </row>
    <row r="157" spans="1:142">
      <c r="AO157" s="609"/>
      <c r="AP157" s="609"/>
      <c r="AQ157" s="609"/>
      <c r="AR157" s="609"/>
      <c r="AS157" s="609"/>
      <c r="AX157" s="609"/>
      <c r="AY157" s="609"/>
      <c r="AZ157" s="609"/>
      <c r="BA157" s="609"/>
      <c r="BB157" s="609"/>
      <c r="BG157" s="609"/>
      <c r="BH157" s="609"/>
      <c r="BI157" s="609"/>
      <c r="BJ157" s="609"/>
      <c r="BK157" s="609"/>
      <c r="BP157" s="609"/>
      <c r="BQ157" s="609"/>
      <c r="BR157" s="609"/>
      <c r="BS157" s="609"/>
      <c r="BT157" s="609"/>
      <c r="BY157" s="609"/>
      <c r="BZ157" s="609"/>
      <c r="CA157" s="609"/>
      <c r="CB157" s="609"/>
      <c r="CC157" s="609"/>
      <c r="CH157" s="609"/>
      <c r="CI157" s="609"/>
      <c r="CJ157" s="609"/>
      <c r="CK157" s="609"/>
      <c r="CL157" s="609"/>
      <c r="CQ157" s="609"/>
      <c r="CR157" s="609"/>
      <c r="CS157" s="609"/>
      <c r="CT157" s="609"/>
      <c r="CU157" s="609"/>
      <c r="CZ157" s="609"/>
      <c r="DA157" s="609"/>
      <c r="DB157" s="609"/>
      <c r="DC157" s="609"/>
      <c r="DD157" s="609"/>
      <c r="DI157" s="609"/>
      <c r="DJ157" s="609"/>
      <c r="DK157" s="609"/>
      <c r="DL157" s="609"/>
      <c r="DM157" s="609"/>
    </row>
    <row r="158" spans="1:142" ht="18.75" customHeight="1">
      <c r="C158" s="711"/>
      <c r="D158" s="711"/>
      <c r="E158" s="711"/>
      <c r="F158" s="711"/>
      <c r="G158" s="711"/>
      <c r="H158" s="711"/>
      <c r="I158" s="711"/>
      <c r="J158" s="711"/>
      <c r="K158" s="711"/>
      <c r="L158" s="711"/>
      <c r="M158" s="610"/>
      <c r="N158" s="610"/>
      <c r="O158" s="610"/>
      <c r="P158" s="610"/>
      <c r="Q158" s="649"/>
      <c r="R158" s="649"/>
      <c r="S158" s="649"/>
      <c r="T158" s="649"/>
      <c r="U158" s="649"/>
      <c r="V158" s="649"/>
      <c r="W158" s="649"/>
      <c r="X158" s="649"/>
      <c r="AM158" s="610"/>
      <c r="AN158" s="610"/>
      <c r="AO158" s="610"/>
      <c r="AP158" s="610"/>
      <c r="AQ158" s="610"/>
      <c r="AR158" s="610"/>
      <c r="AS158" s="649"/>
      <c r="AT158" s="610"/>
      <c r="AU158" s="610"/>
      <c r="AV158" s="610"/>
      <c r="AX158" s="610"/>
      <c r="AY158" s="610"/>
      <c r="AZ158" s="610"/>
      <c r="BA158" s="610"/>
      <c r="BB158" s="649"/>
      <c r="BC158" s="610"/>
      <c r="BD158" s="610"/>
      <c r="BE158" s="610"/>
      <c r="BG158" s="610"/>
      <c r="BH158" s="610"/>
      <c r="BI158" s="610"/>
      <c r="BJ158" s="610"/>
      <c r="BK158" s="649"/>
      <c r="BL158" s="610"/>
      <c r="BM158" s="610"/>
      <c r="BN158" s="610"/>
      <c r="BP158" s="610"/>
      <c r="BQ158" s="610"/>
      <c r="BR158" s="610"/>
      <c r="BS158" s="610"/>
      <c r="BT158" s="649"/>
      <c r="BU158" s="610"/>
      <c r="BV158" s="610"/>
      <c r="BW158" s="610"/>
      <c r="BY158" s="610"/>
      <c r="BZ158" s="610"/>
      <c r="CA158" s="610"/>
      <c r="CB158" s="610"/>
      <c r="CC158" s="649"/>
      <c r="CD158" s="610"/>
      <c r="CE158" s="610"/>
      <c r="CF158" s="610"/>
      <c r="CH158" s="610"/>
      <c r="CI158" s="610"/>
      <c r="CJ158" s="610"/>
      <c r="CK158" s="610"/>
      <c r="CL158" s="649"/>
      <c r="CM158" s="610"/>
      <c r="CN158" s="610"/>
      <c r="CO158" s="610"/>
      <c r="CQ158" s="610"/>
      <c r="CR158" s="610"/>
      <c r="CS158" s="610"/>
      <c r="CT158" s="610"/>
      <c r="CU158" s="649"/>
      <c r="CV158" s="610"/>
      <c r="CW158" s="610"/>
      <c r="CX158" s="610"/>
      <c r="CZ158" s="610"/>
      <c r="DA158" s="610"/>
      <c r="DB158" s="610"/>
      <c r="DC158" s="610"/>
      <c r="DD158" s="649"/>
      <c r="DE158" s="610"/>
      <c r="DF158" s="610"/>
      <c r="DG158" s="610"/>
      <c r="DI158" s="610"/>
      <c r="DJ158" s="610"/>
      <c r="DK158" s="610"/>
      <c r="DL158" s="610"/>
      <c r="DM158" s="649"/>
      <c r="DN158" s="610"/>
      <c r="DO158" s="610"/>
      <c r="DP158" s="610"/>
    </row>
    <row r="162" spans="45:154">
      <c r="AS162" s="609"/>
      <c r="AT162" s="609"/>
      <c r="AU162" s="609"/>
      <c r="AV162" s="609"/>
      <c r="AW162" s="609"/>
      <c r="AX162" s="609"/>
      <c r="AY162" s="609"/>
      <c r="AZ162" s="609"/>
      <c r="BA162" s="609"/>
      <c r="BB162" s="609"/>
      <c r="BP162" s="609"/>
      <c r="BQ162" s="609"/>
      <c r="BR162" s="609"/>
      <c r="BS162" s="609"/>
      <c r="BT162" s="609"/>
      <c r="BU162" s="609"/>
      <c r="BV162" s="609"/>
      <c r="BW162" s="609"/>
      <c r="BX162" s="609"/>
      <c r="BY162" s="609"/>
      <c r="CL162" s="609"/>
      <c r="CM162" s="609"/>
      <c r="CN162" s="609"/>
      <c r="CO162" s="609"/>
      <c r="CP162" s="609"/>
      <c r="CQ162" s="609"/>
      <c r="CR162" s="609"/>
      <c r="CS162" s="609"/>
      <c r="CT162" s="609"/>
      <c r="CU162" s="609"/>
      <c r="DN162" s="609"/>
      <c r="DO162" s="609"/>
      <c r="DP162" s="609"/>
      <c r="DQ162" s="609"/>
      <c r="DR162" s="609"/>
      <c r="DS162" s="609"/>
      <c r="DT162" s="609"/>
      <c r="DU162" s="609"/>
      <c r="DV162" s="609"/>
      <c r="DW162" s="609"/>
      <c r="EC162" s="609"/>
      <c r="ED162" s="609"/>
      <c r="EE162" s="609"/>
      <c r="EF162" s="609"/>
      <c r="EG162" s="609"/>
      <c r="EH162" s="609"/>
      <c r="EI162" s="609"/>
      <c r="EW162" s="620"/>
      <c r="EX162" s="620"/>
    </row>
  </sheetData>
  <sheetProtection password="D4BA" sheet="1" objects="1" scenarios="1" insertRows="0"/>
  <mergeCells count="48">
    <mergeCell ref="DR118:EA118"/>
    <mergeCell ref="EC118:EL118"/>
    <mergeCell ref="BZ8:CI8"/>
    <mergeCell ref="CK8:CT8"/>
    <mergeCell ref="CV8:DE8"/>
    <mergeCell ref="DG8:DP8"/>
    <mergeCell ref="DR8:EA8"/>
    <mergeCell ref="EC8:EL8"/>
    <mergeCell ref="CR120:CS120"/>
    <mergeCell ref="BZ118:CI118"/>
    <mergeCell ref="CK118:CT118"/>
    <mergeCell ref="CV118:DE118"/>
    <mergeCell ref="DG118:DP118"/>
    <mergeCell ref="BZ120:CD120"/>
    <mergeCell ref="CE120:CF120"/>
    <mergeCell ref="CG120:CH120"/>
    <mergeCell ref="CK120:CO120"/>
    <mergeCell ref="CP120:CQ120"/>
    <mergeCell ref="EH120:EI120"/>
    <mergeCell ref="EJ120:EK120"/>
    <mergeCell ref="CV120:CZ120"/>
    <mergeCell ref="DA120:DB120"/>
    <mergeCell ref="DC120:DD120"/>
    <mergeCell ref="DG120:DK120"/>
    <mergeCell ref="DL120:DM120"/>
    <mergeCell ref="DN120:DO120"/>
    <mergeCell ref="DI148:DP148"/>
    <mergeCell ref="DR120:DV120"/>
    <mergeCell ref="DW120:DX120"/>
    <mergeCell ref="DY120:DZ120"/>
    <mergeCell ref="EC120:EG120"/>
    <mergeCell ref="BP148:BW148"/>
    <mergeCell ref="BY148:CF148"/>
    <mergeCell ref="CH148:CO148"/>
    <mergeCell ref="CQ148:CX148"/>
    <mergeCell ref="CZ148:DG148"/>
    <mergeCell ref="DN151:DO151"/>
    <mergeCell ref="BP151:BT151"/>
    <mergeCell ref="BU151:BV151"/>
    <mergeCell ref="BY151:CC151"/>
    <mergeCell ref="CD151:CE151"/>
    <mergeCell ref="CH151:CL151"/>
    <mergeCell ref="CM151:CN151"/>
    <mergeCell ref="CQ151:CU151"/>
    <mergeCell ref="CV151:CW151"/>
    <mergeCell ref="CZ151:DD151"/>
    <mergeCell ref="DE151:DF151"/>
    <mergeCell ref="DI151:DM151"/>
  </mergeCells>
  <pageMargins left="0.7" right="0.7" top="0.75" bottom="0.75" header="0.3" footer="0.3"/>
  <pageSetup paperSize="8" scale="13" fitToHeight="0" orientation="landscape" r:id="rId1"/>
  <rowBreaks count="1" manualBreakCount="1">
    <brk id="122" max="111" man="1"/>
  </rowBreaks>
  <drawing r:id="rId2"/>
</worksheet>
</file>

<file path=xl/worksheets/sheet12.xml><?xml version="1.0" encoding="utf-8"?>
<worksheet xmlns="http://schemas.openxmlformats.org/spreadsheetml/2006/main" xmlns:r="http://schemas.openxmlformats.org/officeDocument/2006/relationships">
  <sheetPr>
    <tabColor theme="5"/>
  </sheetPr>
  <dimension ref="B1:XFD133"/>
  <sheetViews>
    <sheetView showGridLines="0" topLeftCell="CE1" zoomScale="40" zoomScaleNormal="40" workbookViewId="0">
      <selection activeCell="DU15" sqref="DU15"/>
    </sheetView>
  </sheetViews>
  <sheetFormatPr defaultRowHeight="12.75"/>
  <cols>
    <col min="1" max="1" width="24.140625" style="713" customWidth="1"/>
    <col min="2" max="2" width="66" style="779" customWidth="1"/>
    <col min="3" max="3" width="61.42578125" style="713" customWidth="1"/>
    <col min="4" max="4" width="38.7109375" style="713" customWidth="1"/>
    <col min="5" max="5" width="11.5703125" style="713" hidden="1" customWidth="1"/>
    <col min="6" max="6" width="15.7109375" style="713" hidden="1" customWidth="1"/>
    <col min="7" max="7" width="11.42578125" style="713" hidden="1" customWidth="1"/>
    <col min="8" max="8" width="59.42578125" style="713" hidden="1" customWidth="1"/>
    <col min="9" max="9" width="21.5703125" style="713" hidden="1" customWidth="1"/>
    <col min="10" max="10" width="27.7109375" style="713" hidden="1" customWidth="1"/>
    <col min="11" max="11" width="37.7109375" style="713" hidden="1" customWidth="1"/>
    <col min="12" max="13" width="19.7109375" style="713" hidden="1" customWidth="1"/>
    <col min="14" max="14" width="12.5703125" style="713" hidden="1" customWidth="1"/>
    <col min="15" max="18" width="16.5703125" style="713" customWidth="1"/>
    <col min="19" max="25" width="16.5703125" style="718" customWidth="1"/>
    <col min="26" max="26" width="11.42578125" style="718" hidden="1" customWidth="1"/>
    <col min="27" max="27" width="15.7109375" style="718" hidden="1" customWidth="1"/>
    <col min="28" max="28" width="11.42578125" style="718" hidden="1" customWidth="1"/>
    <col min="29" max="29" width="59.42578125" style="718" hidden="1" customWidth="1"/>
    <col min="30" max="30" width="21.5703125" style="718" hidden="1" customWidth="1"/>
    <col min="31" max="31" width="27.7109375" style="718" hidden="1" customWidth="1"/>
    <col min="32" max="32" width="37.7109375" style="718" hidden="1" customWidth="1"/>
    <col min="33" max="34" width="19.7109375" style="718" hidden="1" customWidth="1"/>
    <col min="35" max="35" width="11.42578125" style="718" hidden="1" customWidth="1"/>
    <col min="36" max="36" width="16.5703125" style="718" customWidth="1"/>
    <col min="37" max="46" width="16.5703125" style="713" customWidth="1"/>
    <col min="47" max="47" width="13.5703125" style="713" hidden="1" customWidth="1"/>
    <col min="48" max="48" width="15.7109375" style="713" hidden="1" customWidth="1"/>
    <col min="49" max="49" width="11.42578125" style="713" hidden="1" customWidth="1"/>
    <col min="50" max="50" width="70" style="713" hidden="1" customWidth="1"/>
    <col min="51" max="51" width="21.5703125" style="713" hidden="1" customWidth="1"/>
    <col min="52" max="52" width="45.85546875" style="713" hidden="1" customWidth="1"/>
    <col min="53" max="53" width="37.7109375" style="713" hidden="1" customWidth="1"/>
    <col min="54" max="55" width="19.7109375" style="713" hidden="1" customWidth="1"/>
    <col min="56" max="56" width="13.5703125" style="713" hidden="1" customWidth="1"/>
    <col min="57" max="67" width="16.5703125" style="713" customWidth="1"/>
    <col min="68" max="68" width="16.28515625" style="713" hidden="1" customWidth="1"/>
    <col min="69" max="69" width="15.7109375" style="713" hidden="1" customWidth="1"/>
    <col min="70" max="70" width="11.42578125" style="713" hidden="1" customWidth="1"/>
    <col min="71" max="71" width="59.42578125" style="713" hidden="1" customWidth="1"/>
    <col min="72" max="72" width="21.5703125" style="713" hidden="1" customWidth="1"/>
    <col min="73" max="73" width="38.28515625" style="713" hidden="1" customWidth="1"/>
    <col min="74" max="74" width="37.7109375" style="713" hidden="1" customWidth="1"/>
    <col min="75" max="76" width="19.7109375" style="713" hidden="1" customWidth="1"/>
    <col min="77" max="77" width="16.28515625" style="713" hidden="1" customWidth="1"/>
    <col min="78" max="78" width="17.85546875" style="713" customWidth="1"/>
    <col min="79" max="79" width="18.42578125" style="713" customWidth="1"/>
    <col min="80" max="80" width="17.85546875" style="713" customWidth="1"/>
    <col min="81" max="81" width="17.28515625" style="713" customWidth="1"/>
    <col min="82" max="82" width="19.7109375" style="713" customWidth="1"/>
    <col min="83" max="89" width="17.5703125" style="713" customWidth="1"/>
    <col min="90" max="90" width="58.28515625" style="713" customWidth="1"/>
    <col min="91" max="91" width="39.28515625" style="713" customWidth="1"/>
    <col min="92" max="92" width="37.42578125" style="713" customWidth="1"/>
    <col min="93" max="93" width="16.140625" style="713" hidden="1" customWidth="1"/>
    <col min="94" max="94" width="15.7109375" style="713" hidden="1" customWidth="1"/>
    <col min="95" max="95" width="11.42578125" style="713" hidden="1" customWidth="1"/>
    <col min="96" max="96" width="59.42578125" style="713" hidden="1" customWidth="1"/>
    <col min="97" max="97" width="23.85546875" style="713" hidden="1" customWidth="1"/>
    <col min="98" max="98" width="64.5703125" style="713" hidden="1" customWidth="1"/>
    <col min="99" max="99" width="37.7109375" style="713" hidden="1" customWidth="1"/>
    <col min="100" max="101" width="19.7109375" style="713" hidden="1" customWidth="1"/>
    <col min="102" max="102" width="13.140625" style="713" hidden="1" customWidth="1"/>
    <col min="103" max="103" width="23.28515625" style="713" customWidth="1"/>
    <col min="104" max="106" width="23.28515625" style="713" hidden="1" customWidth="1"/>
    <col min="107" max="107" width="69.7109375" style="713" hidden="1" customWidth="1"/>
    <col min="108" max="108" width="23.28515625" style="713" hidden="1" customWidth="1"/>
    <col min="109" max="109" width="79.28515625" style="713" hidden="1" customWidth="1"/>
    <col min="110" max="110" width="37.7109375" style="713" hidden="1" customWidth="1"/>
    <col min="111" max="113" width="23.28515625" style="713" hidden="1" customWidth="1"/>
    <col min="114" max="114" width="25.28515625" style="713" customWidth="1"/>
    <col min="115" max="117" width="23.28515625" style="713" hidden="1" customWidth="1"/>
    <col min="118" max="118" width="64.7109375" style="713" hidden="1" customWidth="1"/>
    <col min="119" max="119" width="23.85546875" style="713" hidden="1" customWidth="1"/>
    <col min="120" max="120" width="59.140625" style="713" hidden="1" customWidth="1"/>
    <col min="121" max="124" width="23.28515625" style="713" hidden="1" customWidth="1"/>
    <col min="125" max="125" width="23.28515625" style="713" customWidth="1"/>
    <col min="126" max="126" width="23.28515625" style="713" hidden="1" customWidth="1"/>
    <col min="127" max="127" width="15.7109375" style="713" hidden="1" customWidth="1"/>
    <col min="128" max="128" width="11.42578125" style="713" hidden="1" customWidth="1"/>
    <col min="129" max="129" width="69" style="713" hidden="1" customWidth="1"/>
    <col min="130" max="130" width="23.28515625" style="713" hidden="1" customWidth="1"/>
    <col min="131" max="131" width="73.85546875" style="713" hidden="1" customWidth="1"/>
    <col min="132" max="132" width="37.7109375" style="713" hidden="1" customWidth="1"/>
    <col min="133" max="134" width="19.7109375" style="713" hidden="1" customWidth="1"/>
    <col min="135" max="135" width="23.28515625" style="713" hidden="1" customWidth="1"/>
    <col min="136" max="136" width="23.28515625" style="713" customWidth="1"/>
    <col min="137" max="139" width="15.7109375" style="713" customWidth="1"/>
    <col min="140" max="144" width="16.28515625" style="713" customWidth="1"/>
    <col min="145" max="147" width="15.7109375" style="713" customWidth="1"/>
    <col min="148" max="148" width="20.7109375" style="713" customWidth="1"/>
    <col min="149" max="153" width="15.7109375" style="713" customWidth="1"/>
    <col min="154" max="154" width="15.7109375" style="713" bestFit="1" customWidth="1"/>
    <col min="155" max="158" width="15.7109375" style="713" customWidth="1"/>
    <col min="159" max="163" width="16.28515625" style="713" customWidth="1"/>
    <col min="164" max="166" width="15.7109375" style="713" customWidth="1"/>
    <col min="167" max="167" width="20.7109375" style="713" customWidth="1"/>
    <col min="168" max="172" width="15.7109375" style="713" customWidth="1"/>
    <col min="173" max="173" width="15.7109375" style="713" bestFit="1" customWidth="1"/>
    <col min="174" max="177" width="15.7109375" style="713" customWidth="1"/>
    <col min="178" max="182" width="16.28515625" style="713" customWidth="1"/>
    <col min="183" max="185" width="15.7109375" style="713" customWidth="1"/>
    <col min="186" max="186" width="20.7109375" style="713" customWidth="1"/>
    <col min="187" max="191" width="15.7109375" style="713" customWidth="1"/>
    <col min="192" max="192" width="15.7109375" style="713" bestFit="1" customWidth="1"/>
    <col min="193" max="196" width="15.7109375" style="713" customWidth="1"/>
    <col min="197" max="201" width="16.28515625" style="713" customWidth="1"/>
    <col min="202" max="204" width="15.7109375" style="713" customWidth="1"/>
    <col min="205" max="205" width="20.7109375" style="713" customWidth="1"/>
    <col min="206" max="206" width="9.140625" style="713"/>
    <col min="207" max="210" width="15.7109375" style="713" customWidth="1"/>
    <col min="211" max="211" width="15.7109375" style="713" bestFit="1" customWidth="1"/>
    <col min="212" max="215" width="15.7109375" style="713" customWidth="1"/>
    <col min="216" max="220" width="16.28515625" style="713" customWidth="1"/>
    <col min="221" max="223" width="15.7109375" style="713" customWidth="1"/>
    <col min="224" max="224" width="20.7109375" style="713" customWidth="1"/>
    <col min="225" max="225" width="9.140625" style="713"/>
    <col min="226" max="229" width="15.7109375" style="713" customWidth="1"/>
    <col min="230" max="230" width="15.7109375" style="713" bestFit="1" customWidth="1"/>
    <col min="231" max="234" width="15.7109375" style="713" customWidth="1"/>
    <col min="235" max="239" width="16.28515625" style="713" customWidth="1"/>
    <col min="240" max="242" width="15.7109375" style="713" customWidth="1"/>
    <col min="243" max="243" width="20.7109375" style="713" customWidth="1"/>
    <col min="244" max="244" width="9.140625" style="713"/>
    <col min="245" max="248" width="15.7109375" style="713" customWidth="1"/>
    <col min="249" max="249" width="15.7109375" style="713" bestFit="1" customWidth="1"/>
    <col min="250" max="253" width="15.7109375" style="713" customWidth="1"/>
    <col min="254" max="258" width="16.28515625" style="713" customWidth="1"/>
    <col min="259" max="261" width="15.7109375" style="713" customWidth="1"/>
    <col min="262" max="262" width="20.7109375" style="713" customWidth="1"/>
    <col min="263" max="263" width="9.140625" style="713"/>
    <col min="264" max="267" width="15.7109375" style="713" customWidth="1"/>
    <col min="268" max="268" width="15.7109375" style="713" bestFit="1" customWidth="1"/>
    <col min="269" max="272" width="15.7109375" style="713" customWidth="1"/>
    <col min="273" max="277" width="16.28515625" style="713" customWidth="1"/>
    <col min="278" max="280" width="15.7109375" style="713" customWidth="1"/>
    <col min="281" max="281" width="20.7109375" style="713" customWidth="1"/>
    <col min="282" max="16384" width="9.140625" style="713"/>
  </cols>
  <sheetData>
    <row r="1" spans="2:16384" ht="20.25">
      <c r="B1" s="712" t="s">
        <v>8</v>
      </c>
      <c r="C1" s="2016"/>
      <c r="D1" s="2016"/>
      <c r="E1" s="2016"/>
      <c r="F1" s="2016"/>
      <c r="G1" s="2016"/>
      <c r="H1" s="2016"/>
      <c r="I1" s="2016"/>
      <c r="J1" s="2016"/>
      <c r="K1" s="2016"/>
      <c r="L1" s="2016"/>
      <c r="M1" s="2016"/>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c r="AL1" s="2016"/>
      <c r="AM1" s="2016"/>
      <c r="AN1" s="2016"/>
      <c r="AO1" s="2016"/>
      <c r="AP1" s="2016"/>
      <c r="AQ1" s="2016"/>
      <c r="AR1" s="2016"/>
      <c r="AS1" s="2016"/>
      <c r="AT1" s="2016"/>
      <c r="AU1" s="2016"/>
      <c r="AV1" s="2016"/>
      <c r="AW1" s="2016"/>
      <c r="AX1" s="2016"/>
      <c r="AY1" s="2016"/>
      <c r="AZ1" s="2016"/>
      <c r="BA1" s="2016"/>
      <c r="BB1" s="2016"/>
      <c r="BC1" s="2016"/>
      <c r="BD1" s="2016"/>
      <c r="BE1" s="2016"/>
      <c r="BF1" s="2016"/>
      <c r="BG1" s="2016"/>
      <c r="BH1" s="2016"/>
      <c r="BI1" s="2016"/>
      <c r="BJ1" s="2016"/>
      <c r="BK1" s="2016"/>
      <c r="BL1" s="2016"/>
      <c r="BM1" s="2016"/>
      <c r="BN1" s="2016"/>
      <c r="BO1" s="2016"/>
      <c r="BP1" s="2016"/>
      <c r="BQ1" s="2016"/>
      <c r="BR1" s="2016"/>
      <c r="BS1" s="2016"/>
      <c r="BT1" s="2016"/>
      <c r="BU1" s="2016"/>
      <c r="BV1" s="2016"/>
      <c r="BW1" s="2016"/>
      <c r="BX1" s="2016"/>
      <c r="BY1" s="2016"/>
      <c r="BZ1" s="2016"/>
      <c r="CA1" s="2016"/>
      <c r="CB1" s="2016"/>
      <c r="CC1" s="2016"/>
      <c r="CD1" s="2016"/>
      <c r="CE1" s="2016"/>
      <c r="CF1" s="2016"/>
      <c r="CG1" s="2016"/>
      <c r="CH1" s="2016"/>
      <c r="CI1" s="2016"/>
      <c r="CJ1" s="2016"/>
      <c r="CK1" s="2016"/>
      <c r="CL1" s="2016"/>
      <c r="CM1" s="2016"/>
      <c r="CN1" s="2016"/>
      <c r="CO1" s="2016"/>
      <c r="CP1" s="2016"/>
      <c r="CQ1" s="2016"/>
      <c r="CR1" s="2016"/>
      <c r="CS1" s="2016"/>
      <c r="CT1" s="2016"/>
      <c r="CU1" s="2016"/>
      <c r="CV1" s="2016"/>
      <c r="CW1" s="2016"/>
      <c r="CX1" s="2016"/>
      <c r="CY1" s="2016"/>
      <c r="CZ1" s="2016"/>
      <c r="DA1" s="2016"/>
      <c r="DB1" s="2016"/>
      <c r="DC1" s="2016"/>
      <c r="DD1" s="2016"/>
      <c r="DE1" s="2016"/>
      <c r="DF1" s="2016"/>
      <c r="DG1" s="2016"/>
      <c r="DH1" s="2016"/>
      <c r="DI1" s="2016"/>
      <c r="DJ1" s="2016"/>
      <c r="DK1" s="2016"/>
      <c r="DL1" s="2016"/>
      <c r="DM1" s="2016"/>
      <c r="DN1" s="2016"/>
      <c r="DO1" s="2016"/>
      <c r="DP1" s="2016"/>
      <c r="DQ1" s="2016"/>
      <c r="DR1" s="2016"/>
      <c r="DS1" s="2016"/>
      <c r="DT1" s="2016"/>
      <c r="DU1" s="2016"/>
      <c r="DV1" s="2016"/>
      <c r="DW1" s="2016"/>
      <c r="DX1" s="2016"/>
      <c r="DY1" s="2016"/>
      <c r="DZ1" s="2016"/>
      <c r="EA1" s="2016"/>
      <c r="EB1" s="2016"/>
      <c r="EC1" s="2016"/>
      <c r="ED1" s="2016"/>
      <c r="EE1" s="2016"/>
      <c r="EF1" s="2016"/>
      <c r="EG1" s="2016"/>
      <c r="EH1" s="2016"/>
      <c r="EI1" s="2016"/>
      <c r="EJ1" s="2016"/>
      <c r="EK1" s="2016"/>
      <c r="EL1" s="2016"/>
      <c r="EM1" s="2016"/>
      <c r="EN1" s="2016"/>
      <c r="EO1" s="2016"/>
      <c r="EP1" s="2016"/>
      <c r="EQ1" s="2016"/>
      <c r="ER1" s="2016"/>
      <c r="ES1" s="2016"/>
      <c r="ET1" s="2016"/>
      <c r="EU1" s="2016"/>
      <c r="EV1" s="2016"/>
      <c r="EW1" s="2016"/>
      <c r="EX1" s="2016"/>
      <c r="EY1" s="2016"/>
      <c r="EZ1" s="2016"/>
      <c r="FA1" s="2016"/>
      <c r="FB1" s="2016"/>
      <c r="FC1" s="2016"/>
      <c r="FD1" s="2016"/>
      <c r="FE1" s="2016"/>
      <c r="FF1" s="2016"/>
      <c r="FG1" s="2016"/>
      <c r="FH1" s="2016"/>
      <c r="FI1" s="2016"/>
      <c r="FJ1" s="2016"/>
      <c r="FK1" s="2016"/>
      <c r="FL1" s="2016"/>
      <c r="FM1" s="2016"/>
      <c r="FN1" s="2016"/>
      <c r="FO1" s="2016"/>
      <c r="FP1" s="2016"/>
      <c r="FQ1" s="2016"/>
      <c r="FR1" s="2016"/>
      <c r="FS1" s="2016"/>
      <c r="FT1" s="2016"/>
      <c r="FU1" s="2016"/>
      <c r="FV1" s="2016"/>
      <c r="FW1" s="2016"/>
      <c r="FX1" s="2016"/>
      <c r="FY1" s="2016"/>
      <c r="FZ1" s="2016"/>
      <c r="GA1" s="2016"/>
      <c r="GB1" s="2016"/>
      <c r="GC1" s="2016"/>
      <c r="GD1" s="2016"/>
      <c r="GE1" s="2016"/>
      <c r="GF1" s="2016"/>
      <c r="GG1" s="2016"/>
      <c r="GH1" s="2016"/>
      <c r="GI1" s="2016"/>
      <c r="GJ1" s="2016"/>
      <c r="GK1" s="2016"/>
      <c r="GL1" s="2016"/>
      <c r="GM1" s="2016"/>
      <c r="GN1" s="2016"/>
      <c r="GO1" s="2016"/>
      <c r="GP1" s="2016"/>
      <c r="GQ1" s="2016"/>
      <c r="GR1" s="2016"/>
      <c r="GS1" s="2016"/>
      <c r="GT1" s="2016"/>
      <c r="GU1" s="2016"/>
      <c r="GV1" s="2016"/>
      <c r="GW1" s="2016"/>
      <c r="GX1" s="2016"/>
      <c r="GY1" s="2016"/>
      <c r="GZ1" s="2016"/>
      <c r="HA1" s="2016"/>
      <c r="HB1" s="2016"/>
      <c r="HC1" s="2016"/>
      <c r="HD1" s="2016"/>
      <c r="HE1" s="2016"/>
      <c r="HF1" s="2016"/>
      <c r="HG1" s="2016"/>
      <c r="HH1" s="2016"/>
      <c r="HI1" s="2016"/>
      <c r="HJ1" s="2016"/>
      <c r="HK1" s="2016"/>
      <c r="HL1" s="2016"/>
      <c r="HM1" s="2016"/>
      <c r="HN1" s="2016"/>
      <c r="HO1" s="2016"/>
    </row>
    <row r="2" spans="2:16384" ht="20.25">
      <c r="B2" s="108">
        <f>'[11]1.2 Business &amp; other details  '!D13</f>
        <v>0</v>
      </c>
      <c r="C2" s="2016"/>
      <c r="D2" s="2016"/>
      <c r="E2" s="2016"/>
      <c r="F2" s="2016"/>
      <c r="G2" s="2016"/>
      <c r="H2" s="2016"/>
      <c r="I2" s="2016"/>
      <c r="J2" s="2016"/>
      <c r="K2" s="2016"/>
      <c r="L2" s="2016"/>
      <c r="M2" s="2016"/>
      <c r="N2" s="2016"/>
      <c r="O2" s="2016"/>
      <c r="P2" s="2016"/>
      <c r="Q2" s="2016"/>
      <c r="R2" s="2016"/>
      <c r="S2" s="2016"/>
      <c r="T2" s="2016"/>
      <c r="U2" s="2016"/>
      <c r="V2" s="2016"/>
      <c r="W2" s="2016"/>
      <c r="X2" s="2016"/>
      <c r="Y2" s="2016"/>
      <c r="Z2" s="2016"/>
      <c r="AA2" s="2016"/>
      <c r="AB2" s="2016"/>
      <c r="AC2" s="2016"/>
      <c r="AD2" s="2016"/>
      <c r="AE2" s="2016"/>
      <c r="AF2" s="2016"/>
      <c r="AG2" s="2016"/>
      <c r="AH2" s="2016"/>
      <c r="AI2" s="2016"/>
      <c r="AJ2" s="2016"/>
      <c r="AK2" s="2016"/>
      <c r="AL2" s="2016"/>
      <c r="AM2" s="2016"/>
      <c r="AN2" s="2016"/>
      <c r="AO2" s="2016"/>
      <c r="AP2" s="2016"/>
      <c r="AQ2" s="2016"/>
      <c r="AR2" s="2016"/>
      <c r="AS2" s="2016"/>
      <c r="AT2" s="2016"/>
      <c r="AU2" s="2016"/>
      <c r="AV2" s="2016"/>
      <c r="AW2" s="2016"/>
      <c r="AX2" s="2016"/>
      <c r="AY2" s="2016"/>
      <c r="AZ2" s="2016"/>
      <c r="BA2" s="2016"/>
      <c r="BB2" s="2016"/>
      <c r="BC2" s="2016"/>
      <c r="BD2" s="2016"/>
      <c r="BE2" s="2016"/>
      <c r="BF2" s="2016"/>
      <c r="BG2" s="2016"/>
      <c r="BH2" s="2016"/>
      <c r="BI2" s="2016"/>
      <c r="BJ2" s="2016"/>
      <c r="BK2" s="2016"/>
      <c r="BL2" s="2016"/>
      <c r="BM2" s="2016"/>
      <c r="BN2" s="2016"/>
      <c r="BO2" s="2016"/>
      <c r="BP2" s="2016"/>
      <c r="BQ2" s="2016"/>
      <c r="BR2" s="2016"/>
      <c r="BS2" s="2016"/>
      <c r="BT2" s="2016"/>
      <c r="BU2" s="2016"/>
      <c r="BV2" s="2016"/>
      <c r="BW2" s="2016"/>
      <c r="BX2" s="2016"/>
      <c r="BY2" s="2016"/>
      <c r="BZ2" s="2016"/>
      <c r="CA2" s="2016"/>
      <c r="CB2" s="2016"/>
      <c r="CC2" s="2016"/>
      <c r="CD2" s="2016"/>
      <c r="CE2" s="2016"/>
      <c r="CF2" s="2016"/>
      <c r="CG2" s="2016"/>
      <c r="CH2" s="2016"/>
      <c r="CI2" s="2016"/>
      <c r="CJ2" s="2016"/>
      <c r="CK2" s="2016"/>
      <c r="CL2" s="2016"/>
      <c r="CM2" s="2016"/>
      <c r="CN2" s="2016"/>
      <c r="CO2" s="2016"/>
      <c r="CP2" s="2016"/>
      <c r="CQ2" s="2016"/>
      <c r="CR2" s="2016"/>
      <c r="CS2" s="2016"/>
      <c r="CT2" s="2016"/>
      <c r="CU2" s="2016"/>
      <c r="CV2" s="2016"/>
      <c r="CW2" s="2016"/>
      <c r="CX2" s="2016"/>
      <c r="CY2" s="2016"/>
      <c r="CZ2" s="2016"/>
      <c r="DA2" s="2016"/>
      <c r="DB2" s="2016"/>
      <c r="DC2" s="2016"/>
      <c r="DD2" s="2016"/>
      <c r="DE2" s="2016"/>
      <c r="DF2" s="2016"/>
      <c r="DG2" s="2016"/>
      <c r="DH2" s="2016"/>
      <c r="DI2" s="2016"/>
      <c r="DJ2" s="2016"/>
      <c r="DK2" s="2016"/>
      <c r="DL2" s="2016"/>
      <c r="DM2" s="2016"/>
      <c r="DN2" s="2016"/>
      <c r="DO2" s="2016"/>
      <c r="DP2" s="2016"/>
      <c r="DQ2" s="2016"/>
      <c r="DR2" s="2016"/>
      <c r="DS2" s="2016"/>
      <c r="DT2" s="2016"/>
      <c r="DU2" s="2016"/>
      <c r="DV2" s="2016"/>
      <c r="DW2" s="2016"/>
      <c r="DX2" s="2016"/>
      <c r="DY2" s="2016"/>
      <c r="DZ2" s="2016"/>
      <c r="EA2" s="2016"/>
      <c r="EB2" s="2016"/>
      <c r="EC2" s="2016"/>
      <c r="ED2" s="2016"/>
      <c r="EE2" s="2016"/>
      <c r="EF2" s="2016"/>
      <c r="EG2" s="2016"/>
      <c r="EH2" s="2016"/>
      <c r="EI2" s="2016"/>
      <c r="EJ2" s="2016"/>
      <c r="EK2" s="2016"/>
      <c r="EL2" s="2016"/>
      <c r="EM2" s="2016"/>
      <c r="EN2" s="2016"/>
      <c r="EO2" s="2016"/>
      <c r="EP2" s="2016"/>
      <c r="EQ2" s="2016"/>
      <c r="ER2" s="2016"/>
      <c r="ES2" s="2016"/>
      <c r="ET2" s="2016"/>
      <c r="EU2" s="2016"/>
      <c r="EV2" s="2016"/>
      <c r="EW2" s="2016"/>
      <c r="EX2" s="2016"/>
      <c r="EY2" s="2016"/>
      <c r="EZ2" s="2016"/>
      <c r="FA2" s="2016"/>
      <c r="FB2" s="2016"/>
      <c r="FC2" s="2016"/>
      <c r="FD2" s="2016"/>
      <c r="FE2" s="2016"/>
      <c r="FF2" s="2016"/>
      <c r="FG2" s="2016"/>
      <c r="FH2" s="2016"/>
      <c r="FI2" s="2016"/>
      <c r="FJ2" s="2016"/>
      <c r="FK2" s="2016"/>
      <c r="FL2" s="2016"/>
      <c r="FM2" s="2016"/>
      <c r="FN2" s="2016"/>
      <c r="FO2" s="2016"/>
      <c r="FP2" s="2016"/>
      <c r="FQ2" s="2016"/>
      <c r="FR2" s="2016"/>
      <c r="FS2" s="2016"/>
      <c r="FT2" s="2016"/>
      <c r="FU2" s="2016"/>
      <c r="FV2" s="2016"/>
      <c r="FW2" s="2016"/>
      <c r="FX2" s="2016"/>
      <c r="FY2" s="2016"/>
      <c r="FZ2" s="2016"/>
      <c r="GA2" s="2016"/>
      <c r="GB2" s="2016"/>
      <c r="GC2" s="2016"/>
      <c r="GD2" s="2016"/>
      <c r="GE2" s="2016"/>
      <c r="GF2" s="2016"/>
      <c r="GG2" s="2016"/>
      <c r="GH2" s="2016"/>
      <c r="GI2" s="2016"/>
      <c r="GJ2" s="2016"/>
      <c r="GK2" s="2016"/>
      <c r="GL2" s="2016"/>
      <c r="GM2" s="2016"/>
      <c r="GN2" s="2016"/>
      <c r="GO2" s="2016"/>
      <c r="GP2" s="2016"/>
      <c r="GQ2" s="2016"/>
      <c r="GR2" s="2016"/>
      <c r="GS2" s="2016"/>
      <c r="GT2" s="2016"/>
      <c r="GU2" s="2016"/>
      <c r="GV2" s="2016"/>
      <c r="GW2" s="2016"/>
      <c r="GX2" s="2016"/>
      <c r="GY2" s="2016"/>
      <c r="GZ2" s="2016"/>
      <c r="HA2" s="2016"/>
      <c r="HB2" s="2016"/>
      <c r="HC2" s="2016"/>
      <c r="HD2" s="2016"/>
      <c r="HE2" s="2016"/>
      <c r="HF2" s="2016"/>
      <c r="HG2" s="2016"/>
      <c r="HH2" s="2016"/>
      <c r="HI2" s="2016"/>
      <c r="HJ2" s="2016"/>
      <c r="HK2" s="2016"/>
      <c r="HL2" s="2016"/>
      <c r="HM2" s="2016"/>
      <c r="HN2" s="2016"/>
      <c r="HO2" s="2016"/>
    </row>
    <row r="3" spans="2:16384" ht="20.25">
      <c r="B3" s="712" t="s">
        <v>305</v>
      </c>
      <c r="C3" s="2016"/>
      <c r="D3" s="2016"/>
      <c r="E3" s="2016"/>
      <c r="F3" s="2016"/>
      <c r="G3" s="2016"/>
      <c r="H3" s="2016"/>
      <c r="I3" s="2016"/>
      <c r="J3" s="2016"/>
      <c r="K3" s="2016"/>
      <c r="L3" s="2016"/>
      <c r="M3" s="2016"/>
      <c r="N3" s="2016"/>
      <c r="O3" s="2016"/>
      <c r="P3" s="2016"/>
      <c r="Q3" s="2016"/>
      <c r="R3" s="2016"/>
      <c r="S3" s="2016"/>
      <c r="T3" s="2016"/>
      <c r="U3" s="2016"/>
      <c r="V3" s="2016"/>
      <c r="W3" s="2016"/>
      <c r="X3" s="2016"/>
      <c r="Y3" s="2016"/>
      <c r="Z3" s="2016"/>
      <c r="AA3" s="2016"/>
      <c r="AB3" s="2016"/>
      <c r="AC3" s="2016"/>
      <c r="AD3" s="2016"/>
      <c r="AE3" s="2016"/>
      <c r="AF3" s="2016"/>
      <c r="AG3" s="2016"/>
      <c r="AH3" s="2016"/>
      <c r="AI3" s="2016"/>
      <c r="AJ3" s="2016"/>
      <c r="AK3" s="2016"/>
      <c r="AL3" s="2016"/>
      <c r="AM3" s="2016"/>
      <c r="AN3" s="2016"/>
      <c r="AO3" s="2016"/>
      <c r="AP3" s="2016"/>
      <c r="AQ3" s="2016"/>
      <c r="AR3" s="2016"/>
      <c r="AS3" s="2016"/>
      <c r="AT3" s="2016"/>
      <c r="AU3" s="2016"/>
      <c r="AV3" s="2016"/>
      <c r="AW3" s="2016"/>
      <c r="AX3" s="2016"/>
      <c r="AY3" s="2016"/>
      <c r="AZ3" s="2016"/>
      <c r="BA3" s="2016"/>
      <c r="BB3" s="2016"/>
      <c r="BC3" s="2016"/>
      <c r="BD3" s="2016"/>
      <c r="BE3" s="2016"/>
      <c r="BF3" s="2016"/>
      <c r="BG3" s="2016"/>
      <c r="BH3" s="2016"/>
      <c r="BI3" s="2016"/>
      <c r="BJ3" s="2016"/>
      <c r="BK3" s="2016"/>
      <c r="BL3" s="2016"/>
      <c r="BM3" s="2016"/>
      <c r="BN3" s="2016"/>
      <c r="BO3" s="2016"/>
      <c r="BP3" s="2016"/>
      <c r="BQ3" s="2016"/>
      <c r="BR3" s="2016"/>
      <c r="BS3" s="2016"/>
      <c r="BT3" s="2016"/>
      <c r="BU3" s="2016"/>
      <c r="BV3" s="2016"/>
      <c r="BW3" s="2016"/>
      <c r="BX3" s="2016"/>
      <c r="BY3" s="2016"/>
      <c r="BZ3" s="2016"/>
      <c r="CA3" s="2016"/>
      <c r="CB3" s="2016"/>
      <c r="CC3" s="2016"/>
      <c r="CD3" s="2016"/>
      <c r="CE3" s="2016"/>
      <c r="CF3" s="2016"/>
      <c r="CG3" s="2016"/>
      <c r="CH3" s="2016"/>
      <c r="CI3" s="2016"/>
      <c r="CJ3" s="2016"/>
      <c r="CK3" s="2016"/>
      <c r="CL3" s="2016"/>
      <c r="CM3" s="2016"/>
      <c r="CN3" s="2016"/>
      <c r="CO3" s="2016"/>
      <c r="CP3" s="2016"/>
      <c r="CQ3" s="2016"/>
      <c r="CR3" s="2016"/>
      <c r="CS3" s="2016"/>
      <c r="CT3" s="2016"/>
      <c r="CU3" s="2016"/>
      <c r="CV3" s="2016"/>
      <c r="CW3" s="2016"/>
      <c r="CX3" s="2016"/>
      <c r="CY3" s="2016"/>
      <c r="CZ3" s="2016"/>
      <c r="DA3" s="2016"/>
      <c r="DB3" s="2016"/>
      <c r="DC3" s="2016"/>
      <c r="DD3" s="2016"/>
      <c r="DE3" s="2016"/>
      <c r="DF3" s="2016"/>
      <c r="DG3" s="2016"/>
      <c r="DH3" s="2016"/>
      <c r="DI3" s="2016"/>
      <c r="DJ3" s="2016"/>
      <c r="DK3" s="2016"/>
      <c r="DL3" s="2016"/>
      <c r="DM3" s="2016"/>
      <c r="DN3" s="2016"/>
      <c r="DO3" s="2016"/>
      <c r="DP3" s="2016"/>
      <c r="DQ3" s="2016"/>
      <c r="DR3" s="2016"/>
      <c r="DS3" s="2016"/>
      <c r="DT3" s="2016"/>
      <c r="DU3" s="2016"/>
      <c r="DV3" s="2016"/>
      <c r="DW3" s="2016"/>
      <c r="DX3" s="2016"/>
      <c r="DY3" s="2016"/>
      <c r="DZ3" s="2016"/>
      <c r="EA3" s="2016"/>
      <c r="EB3" s="2016"/>
      <c r="EC3" s="2016"/>
      <c r="ED3" s="2016"/>
      <c r="EE3" s="2016"/>
      <c r="EF3" s="2016"/>
      <c r="EG3" s="2016"/>
      <c r="EH3" s="2016"/>
      <c r="EI3" s="2016"/>
      <c r="EJ3" s="2016"/>
      <c r="EK3" s="2016"/>
      <c r="EL3" s="2016"/>
      <c r="EM3" s="2016"/>
      <c r="EN3" s="2016"/>
      <c r="EO3" s="2016"/>
      <c r="EP3" s="2016"/>
      <c r="EQ3" s="2016"/>
      <c r="ER3" s="2016"/>
      <c r="ES3" s="2016"/>
      <c r="ET3" s="2016"/>
      <c r="EU3" s="2016"/>
      <c r="EV3" s="2016"/>
      <c r="EW3" s="2016"/>
      <c r="EX3" s="2016"/>
      <c r="EY3" s="2016"/>
      <c r="EZ3" s="2016"/>
      <c r="FA3" s="2016"/>
      <c r="FB3" s="2016"/>
      <c r="FC3" s="2016"/>
      <c r="FD3" s="2016"/>
      <c r="FE3" s="2016"/>
      <c r="FF3" s="2016"/>
      <c r="FG3" s="2016"/>
      <c r="FH3" s="2016"/>
      <c r="FI3" s="2016"/>
      <c r="FJ3" s="2016"/>
      <c r="FK3" s="2016"/>
      <c r="FL3" s="2016"/>
      <c r="FM3" s="2016"/>
      <c r="FN3" s="2016"/>
      <c r="FO3" s="2016"/>
      <c r="FP3" s="2016"/>
      <c r="FQ3" s="2016"/>
      <c r="FR3" s="2016"/>
      <c r="FS3" s="2016"/>
      <c r="FT3" s="2016"/>
      <c r="FU3" s="2016"/>
      <c r="FV3" s="2016"/>
      <c r="FW3" s="2016"/>
      <c r="FX3" s="2016"/>
      <c r="FY3" s="2016"/>
      <c r="FZ3" s="2016"/>
      <c r="GA3" s="2016"/>
      <c r="GB3" s="2016"/>
      <c r="GC3" s="2016"/>
      <c r="GD3" s="2016"/>
      <c r="GE3" s="2016"/>
      <c r="GF3" s="2016"/>
      <c r="GG3" s="2016"/>
      <c r="GH3" s="2016"/>
      <c r="GI3" s="2016"/>
      <c r="GJ3" s="2016"/>
      <c r="GK3" s="2016"/>
      <c r="GL3" s="2016"/>
      <c r="GM3" s="2016"/>
      <c r="GN3" s="2016"/>
      <c r="GO3" s="2016"/>
      <c r="GP3" s="2016"/>
      <c r="GQ3" s="2016"/>
      <c r="GR3" s="2016"/>
      <c r="GS3" s="2016"/>
      <c r="GT3" s="2016"/>
      <c r="GU3" s="2016"/>
      <c r="GV3" s="2016"/>
      <c r="GW3" s="2016"/>
      <c r="GX3" s="2016"/>
      <c r="GY3" s="2016"/>
      <c r="GZ3" s="2016"/>
      <c r="HA3" s="2016"/>
      <c r="HB3" s="2016"/>
      <c r="HC3" s="2016"/>
      <c r="HD3" s="2016"/>
      <c r="HE3" s="2016"/>
      <c r="HF3" s="2016"/>
      <c r="HG3" s="2016"/>
      <c r="HH3" s="2016"/>
      <c r="HI3" s="2016"/>
      <c r="HJ3" s="2016"/>
      <c r="HK3" s="2016"/>
      <c r="HL3" s="2016"/>
      <c r="HM3" s="2016"/>
      <c r="HN3" s="2016"/>
      <c r="HO3" s="2016"/>
    </row>
    <row r="4" spans="2:16384" ht="23.25">
      <c r="B4" s="714" t="s">
        <v>462</v>
      </c>
      <c r="C4" s="715"/>
      <c r="D4" s="715"/>
      <c r="E4" s="715"/>
      <c r="F4" s="715"/>
      <c r="G4" s="715"/>
      <c r="H4" s="715"/>
      <c r="I4" s="715"/>
      <c r="J4" s="715"/>
      <c r="K4" s="715"/>
      <c r="L4" s="715"/>
      <c r="M4" s="715"/>
      <c r="N4" s="715"/>
      <c r="O4" s="715"/>
      <c r="P4" s="715"/>
      <c r="Q4" s="715"/>
      <c r="R4" s="715"/>
      <c r="S4" s="715"/>
      <c r="T4" s="715"/>
      <c r="U4" s="715"/>
      <c r="V4" s="715"/>
      <c r="W4" s="715"/>
      <c r="X4" s="715"/>
      <c r="Y4" s="715"/>
      <c r="Z4" s="715"/>
      <c r="AA4" s="715"/>
      <c r="AB4" s="715"/>
      <c r="AC4" s="715"/>
      <c r="AD4" s="715"/>
      <c r="AE4" s="715"/>
      <c r="AF4" s="715"/>
      <c r="AG4" s="715"/>
      <c r="AH4" s="715"/>
      <c r="AI4" s="715"/>
      <c r="AJ4" s="715"/>
      <c r="AK4" s="715"/>
      <c r="AL4" s="715"/>
      <c r="AM4" s="715"/>
      <c r="AN4" s="715"/>
      <c r="AO4" s="715"/>
      <c r="AP4" s="715"/>
      <c r="AQ4" s="715"/>
      <c r="AR4" s="715"/>
      <c r="AS4" s="715"/>
      <c r="AT4" s="715"/>
      <c r="AU4" s="715"/>
      <c r="AV4" s="715"/>
      <c r="AW4" s="715"/>
      <c r="AX4" s="715"/>
      <c r="AY4" s="715"/>
      <c r="AZ4" s="715"/>
      <c r="BA4" s="715"/>
      <c r="BB4" s="715"/>
      <c r="BC4" s="715"/>
      <c r="BD4" s="715"/>
      <c r="BE4" s="715"/>
      <c r="BF4" s="715"/>
      <c r="BG4" s="715"/>
      <c r="BH4" s="715"/>
      <c r="BI4" s="715"/>
      <c r="BJ4" s="715"/>
      <c r="BK4" s="715"/>
      <c r="BL4" s="715"/>
      <c r="BM4" s="715"/>
      <c r="BN4" s="715"/>
      <c r="BO4" s="715"/>
      <c r="BP4" s="715"/>
      <c r="BQ4" s="715"/>
      <c r="BR4" s="715"/>
      <c r="BS4" s="715"/>
      <c r="BT4" s="715"/>
      <c r="BU4" s="715"/>
      <c r="BV4" s="715"/>
      <c r="BW4" s="715"/>
      <c r="BX4" s="715"/>
      <c r="BY4" s="715"/>
      <c r="BZ4" s="715"/>
      <c r="CA4" s="715"/>
      <c r="CB4" s="715"/>
      <c r="CC4" s="715"/>
      <c r="CD4" s="715"/>
      <c r="CE4" s="715"/>
      <c r="CF4" s="715"/>
      <c r="CG4" s="715"/>
      <c r="CH4" s="715"/>
      <c r="CI4" s="715"/>
      <c r="CJ4" s="715"/>
      <c r="CK4" s="715"/>
      <c r="CL4" s="715"/>
      <c r="CM4" s="715"/>
      <c r="CN4" s="715"/>
      <c r="CO4" s="715"/>
      <c r="CP4" s="715"/>
      <c r="CQ4" s="715"/>
      <c r="CR4" s="715"/>
      <c r="CS4" s="715"/>
      <c r="CT4" s="715"/>
      <c r="CU4" s="715"/>
      <c r="CV4" s="715"/>
      <c r="CW4" s="715"/>
      <c r="CX4" s="715"/>
      <c r="CY4" s="715"/>
      <c r="CZ4" s="715"/>
      <c r="DA4" s="715"/>
      <c r="DB4" s="715"/>
      <c r="DC4" s="715"/>
      <c r="DD4" s="715"/>
      <c r="DE4" s="715"/>
      <c r="DF4" s="715"/>
      <c r="DG4" s="715"/>
      <c r="DH4" s="715"/>
      <c r="DI4" s="715"/>
      <c r="DJ4" s="715"/>
      <c r="DK4" s="715"/>
      <c r="DL4" s="715"/>
      <c r="DM4" s="715"/>
      <c r="DN4" s="715"/>
      <c r="DO4" s="715"/>
      <c r="DP4" s="715"/>
      <c r="DQ4" s="715"/>
      <c r="DR4" s="715"/>
      <c r="DS4" s="715"/>
      <c r="DT4" s="715"/>
      <c r="DU4" s="715"/>
      <c r="DV4" s="715"/>
      <c r="DW4" s="715"/>
      <c r="DX4" s="715"/>
      <c r="DY4" s="715"/>
      <c r="DZ4" s="715"/>
      <c r="EA4" s="715"/>
      <c r="EB4" s="715"/>
      <c r="EC4" s="715"/>
      <c r="ED4" s="715"/>
      <c r="EE4" s="715"/>
      <c r="EF4" s="715"/>
      <c r="EG4" s="715"/>
      <c r="EH4" s="715"/>
      <c r="EI4" s="715"/>
      <c r="EJ4" s="715"/>
      <c r="EK4" s="715"/>
      <c r="EL4" s="715"/>
      <c r="EM4" s="715"/>
      <c r="EN4" s="715"/>
      <c r="EO4" s="715"/>
      <c r="EP4" s="715"/>
      <c r="EQ4" s="715"/>
      <c r="ER4" s="715"/>
      <c r="ES4" s="715"/>
      <c r="ET4" s="715"/>
      <c r="EU4" s="715"/>
      <c r="EV4" s="715"/>
      <c r="EW4" s="715"/>
      <c r="EX4" s="715"/>
      <c r="EY4" s="715"/>
      <c r="EZ4" s="715"/>
      <c r="FA4" s="715"/>
      <c r="FB4" s="715"/>
      <c r="FC4" s="715"/>
      <c r="FD4" s="715"/>
      <c r="FE4" s="715"/>
      <c r="FF4" s="715"/>
      <c r="FG4" s="715"/>
      <c r="FH4" s="715"/>
      <c r="FI4" s="715"/>
      <c r="FJ4" s="715"/>
      <c r="FK4" s="715"/>
      <c r="FL4" s="715"/>
      <c r="FM4" s="715"/>
      <c r="FN4" s="715"/>
      <c r="FO4" s="715"/>
      <c r="FP4" s="715"/>
      <c r="FQ4" s="715"/>
      <c r="FR4" s="715"/>
      <c r="FS4" s="715"/>
      <c r="FT4" s="715"/>
      <c r="FU4" s="715"/>
      <c r="FV4" s="715"/>
      <c r="FW4" s="715"/>
      <c r="FX4" s="715"/>
      <c r="FY4" s="715"/>
      <c r="FZ4" s="715"/>
      <c r="GA4" s="715"/>
      <c r="GB4" s="715"/>
      <c r="GC4" s="715"/>
      <c r="GD4" s="715"/>
      <c r="GE4" s="715"/>
      <c r="GF4" s="715"/>
      <c r="GG4" s="715"/>
      <c r="GH4" s="715"/>
      <c r="GI4" s="715"/>
      <c r="GJ4" s="715"/>
      <c r="GK4" s="715"/>
      <c r="GL4" s="715"/>
      <c r="GM4" s="715"/>
      <c r="GN4" s="715"/>
      <c r="GO4" s="715"/>
      <c r="GP4" s="715"/>
      <c r="GQ4" s="715"/>
      <c r="GR4" s="715"/>
      <c r="GS4" s="715"/>
      <c r="GT4" s="715"/>
      <c r="GU4" s="715"/>
      <c r="GV4" s="715"/>
      <c r="GW4" s="715"/>
      <c r="GX4" s="715"/>
      <c r="GY4" s="715"/>
      <c r="GZ4" s="715"/>
      <c r="HA4" s="715"/>
      <c r="HB4" s="715"/>
      <c r="HC4" s="715"/>
      <c r="HD4" s="715"/>
      <c r="HE4" s="715"/>
      <c r="HF4" s="715"/>
      <c r="HG4" s="715"/>
      <c r="HH4" s="715"/>
      <c r="HI4" s="715"/>
      <c r="HJ4" s="715"/>
      <c r="HK4" s="715"/>
      <c r="HL4" s="715"/>
      <c r="HM4" s="715"/>
      <c r="HN4" s="715"/>
      <c r="HO4" s="715"/>
    </row>
    <row r="5" spans="2:16384" s="718" customFormat="1" ht="23.25">
      <c r="B5" s="716"/>
      <c r="C5" s="717"/>
      <c r="D5" s="717"/>
      <c r="E5" s="717"/>
      <c r="F5" s="717"/>
      <c r="G5" s="717"/>
      <c r="H5" s="717"/>
      <c r="I5" s="717"/>
      <c r="J5" s="717"/>
      <c r="K5" s="717"/>
      <c r="L5" s="717"/>
      <c r="M5" s="717"/>
      <c r="N5" s="717"/>
      <c r="O5" s="717"/>
      <c r="P5" s="717"/>
      <c r="Q5" s="717"/>
      <c r="R5" s="717"/>
      <c r="S5" s="717"/>
      <c r="T5" s="717"/>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c r="AT5" s="717"/>
      <c r="AU5" s="717"/>
      <c r="AV5" s="717"/>
      <c r="AW5" s="717"/>
      <c r="AX5" s="717"/>
      <c r="AY5" s="717"/>
      <c r="AZ5" s="717"/>
      <c r="BA5" s="717"/>
      <c r="BB5" s="717"/>
      <c r="BC5" s="717"/>
      <c r="BD5" s="717"/>
      <c r="BF5" s="717"/>
      <c r="BG5" s="717"/>
      <c r="BH5" s="717"/>
      <c r="BI5" s="717"/>
      <c r="BJ5" s="717"/>
      <c r="BK5" s="717"/>
      <c r="BL5" s="717"/>
      <c r="BM5" s="717"/>
      <c r="BN5" s="717"/>
      <c r="BO5" s="717"/>
      <c r="BP5" s="717"/>
      <c r="BQ5" s="717"/>
      <c r="BR5" s="717"/>
      <c r="BS5" s="717"/>
      <c r="BT5" s="717"/>
      <c r="BU5" s="717"/>
      <c r="BV5" s="717"/>
      <c r="BW5" s="717"/>
      <c r="BX5" s="717"/>
      <c r="BY5" s="717"/>
      <c r="BZ5" s="717"/>
      <c r="CA5" s="717"/>
      <c r="CB5" s="717"/>
      <c r="CC5" s="717"/>
      <c r="CD5" s="717"/>
      <c r="CE5" s="717"/>
      <c r="CF5" s="717"/>
      <c r="CG5" s="717"/>
      <c r="CH5" s="717"/>
      <c r="CI5" s="717"/>
      <c r="CJ5" s="717"/>
      <c r="CK5" s="717"/>
      <c r="CL5" s="717"/>
      <c r="CM5" s="717"/>
      <c r="CN5" s="717"/>
      <c r="CO5" s="717"/>
      <c r="CP5" s="717"/>
      <c r="CQ5" s="717"/>
      <c r="CR5" s="717"/>
      <c r="CS5" s="717"/>
      <c r="CT5" s="717"/>
      <c r="CU5" s="717"/>
      <c r="CV5" s="717"/>
      <c r="CW5" s="717"/>
      <c r="CX5" s="717"/>
      <c r="CY5" s="717"/>
      <c r="CZ5" s="717"/>
      <c r="DA5" s="717"/>
      <c r="DB5" s="717"/>
      <c r="DC5" s="717"/>
      <c r="DD5" s="717"/>
      <c r="DE5" s="717"/>
      <c r="DF5" s="717"/>
      <c r="DG5" s="717"/>
      <c r="DH5" s="717"/>
      <c r="DI5" s="717"/>
      <c r="DJ5" s="717"/>
      <c r="DK5" s="717"/>
      <c r="DL5" s="717"/>
      <c r="DM5" s="717"/>
      <c r="DN5" s="717"/>
      <c r="DO5" s="717"/>
      <c r="DP5" s="717"/>
      <c r="DQ5" s="717"/>
      <c r="DR5" s="717"/>
      <c r="DS5" s="717"/>
      <c r="DT5" s="717"/>
      <c r="DU5" s="717"/>
      <c r="DV5" s="717"/>
      <c r="DW5" s="717"/>
      <c r="DX5" s="717"/>
      <c r="DY5" s="717"/>
      <c r="DZ5" s="717"/>
      <c r="EA5" s="717"/>
      <c r="EB5" s="717"/>
      <c r="EC5" s="717"/>
      <c r="ED5" s="717"/>
      <c r="EE5" s="717"/>
      <c r="EF5" s="717"/>
      <c r="EG5" s="717"/>
      <c r="EH5" s="717"/>
      <c r="EI5" s="717"/>
      <c r="EJ5" s="717"/>
      <c r="EK5" s="717"/>
      <c r="EL5" s="717"/>
      <c r="EM5" s="717"/>
      <c r="EN5" s="717"/>
      <c r="EO5" s="717"/>
      <c r="EP5" s="717"/>
      <c r="EQ5" s="717"/>
      <c r="ER5" s="717"/>
      <c r="ES5" s="717"/>
      <c r="ET5" s="717"/>
      <c r="EU5" s="717"/>
      <c r="EV5" s="717"/>
      <c r="EW5" s="717"/>
      <c r="EX5" s="717"/>
      <c r="EY5" s="717"/>
      <c r="EZ5" s="717"/>
      <c r="FA5" s="717"/>
      <c r="FB5" s="717"/>
      <c r="FC5" s="717"/>
      <c r="FD5" s="717"/>
      <c r="FE5" s="717"/>
      <c r="FF5" s="717"/>
      <c r="FG5" s="717"/>
      <c r="FH5" s="717"/>
      <c r="FI5" s="717"/>
      <c r="FJ5" s="717"/>
      <c r="FK5" s="717"/>
      <c r="FL5" s="717"/>
      <c r="FM5" s="717"/>
      <c r="FN5" s="717"/>
      <c r="FO5" s="717"/>
      <c r="FP5" s="717"/>
      <c r="FQ5" s="717"/>
      <c r="FR5" s="717"/>
      <c r="FS5" s="717"/>
      <c r="FT5" s="717"/>
      <c r="FU5" s="717"/>
      <c r="FV5" s="717"/>
      <c r="FW5" s="717"/>
      <c r="FX5" s="717"/>
      <c r="FY5" s="717"/>
      <c r="FZ5" s="717"/>
      <c r="GA5" s="717"/>
      <c r="GB5" s="717"/>
      <c r="GC5" s="717"/>
      <c r="GD5" s="717"/>
      <c r="GE5" s="717"/>
      <c r="GF5" s="717"/>
      <c r="GG5" s="717"/>
      <c r="GH5" s="717"/>
      <c r="GI5" s="717"/>
      <c r="GJ5" s="717"/>
      <c r="GK5" s="717"/>
      <c r="GL5" s="717"/>
      <c r="GM5" s="717"/>
      <c r="GN5" s="717"/>
      <c r="GO5" s="717"/>
      <c r="GP5" s="717"/>
      <c r="GQ5" s="717"/>
      <c r="GR5" s="717"/>
      <c r="GS5" s="717"/>
      <c r="GT5" s="717"/>
      <c r="GU5" s="717"/>
      <c r="GV5" s="717"/>
      <c r="GW5" s="717"/>
      <c r="GX5" s="717"/>
      <c r="GY5" s="717"/>
      <c r="GZ5" s="717"/>
      <c r="HA5" s="717"/>
      <c r="HB5" s="717"/>
      <c r="HC5" s="717"/>
      <c r="HD5" s="717"/>
      <c r="HE5" s="717"/>
      <c r="HF5" s="717"/>
      <c r="HG5" s="717"/>
      <c r="HH5" s="717"/>
      <c r="HI5" s="717"/>
      <c r="HJ5" s="717"/>
      <c r="HK5" s="717"/>
      <c r="HL5" s="717"/>
      <c r="HM5" s="717"/>
      <c r="HN5" s="717"/>
      <c r="HO5" s="717"/>
    </row>
    <row r="6" spans="2:16384" s="725" customFormat="1" ht="18.75" thickBot="1">
      <c r="B6" s="719" t="s">
        <v>463</v>
      </c>
      <c r="C6" s="720"/>
      <c r="D6" s="720"/>
      <c r="E6" s="720"/>
      <c r="F6" s="720"/>
      <c r="G6" s="720"/>
      <c r="H6" s="720"/>
      <c r="I6" s="720"/>
      <c r="J6" s="720"/>
      <c r="K6" s="720"/>
      <c r="L6" s="720"/>
      <c r="M6" s="720"/>
      <c r="N6" s="720"/>
      <c r="O6" s="721"/>
      <c r="P6" s="721"/>
      <c r="Q6" s="721"/>
      <c r="R6" s="721"/>
      <c r="S6" s="721"/>
      <c r="T6" s="721"/>
      <c r="U6" s="721"/>
      <c r="V6" s="721"/>
      <c r="W6" s="721"/>
      <c r="X6" s="721"/>
      <c r="Y6" s="721"/>
      <c r="Z6" s="721"/>
      <c r="AA6" s="721"/>
      <c r="AB6" s="721"/>
      <c r="AC6" s="721"/>
      <c r="AD6" s="721"/>
      <c r="AE6" s="721"/>
      <c r="AF6" s="721"/>
      <c r="AG6" s="721"/>
      <c r="AH6" s="721"/>
      <c r="AI6" s="721"/>
      <c r="AJ6" s="721"/>
      <c r="AK6" s="721"/>
      <c r="AL6" s="721"/>
      <c r="AM6" s="721"/>
      <c r="AN6" s="721"/>
      <c r="AO6" s="721"/>
      <c r="AP6" s="721"/>
      <c r="AQ6" s="721"/>
      <c r="AR6" s="721"/>
      <c r="AS6" s="721"/>
      <c r="AT6" s="721"/>
      <c r="AU6" s="721"/>
      <c r="AV6" s="721"/>
      <c r="AW6" s="721"/>
      <c r="AX6" s="721"/>
      <c r="AY6" s="721"/>
      <c r="AZ6" s="721"/>
      <c r="BA6" s="721"/>
      <c r="BB6" s="721"/>
      <c r="BC6" s="721"/>
      <c r="BD6" s="721"/>
      <c r="BE6" s="721"/>
      <c r="BF6" s="721"/>
      <c r="BG6" s="721"/>
      <c r="BH6" s="721"/>
      <c r="BI6" s="721"/>
      <c r="BJ6" s="721"/>
      <c r="BK6" s="721"/>
      <c r="BL6" s="721"/>
      <c r="BM6" s="721"/>
      <c r="BN6" s="721"/>
      <c r="BO6" s="721"/>
      <c r="BP6" s="721"/>
      <c r="BQ6" s="721"/>
      <c r="BR6" s="721"/>
      <c r="BS6" s="721"/>
      <c r="BT6" s="721"/>
      <c r="BU6" s="721"/>
      <c r="BV6" s="721"/>
      <c r="BW6" s="721"/>
      <c r="BX6" s="721"/>
      <c r="BY6" s="721"/>
      <c r="BZ6" s="721"/>
      <c r="CA6" s="721"/>
      <c r="CB6" s="721"/>
      <c r="CC6" s="721"/>
      <c r="CD6" s="721"/>
      <c r="CE6" s="721"/>
      <c r="CF6" s="721"/>
      <c r="CG6" s="721"/>
      <c r="CH6" s="721"/>
      <c r="CI6" s="721"/>
      <c r="CJ6" s="721"/>
      <c r="CK6" s="722"/>
      <c r="CL6" s="719" t="s">
        <v>464</v>
      </c>
      <c r="CM6" s="723"/>
      <c r="CN6" s="719"/>
      <c r="CO6" s="719"/>
      <c r="CP6" s="719"/>
      <c r="CQ6" s="719"/>
      <c r="CR6" s="719"/>
      <c r="CS6" s="719"/>
      <c r="CT6" s="719"/>
      <c r="CU6" s="719"/>
      <c r="CV6" s="719"/>
      <c r="CW6" s="719"/>
      <c r="CX6" s="719"/>
      <c r="CY6" s="724"/>
      <c r="CZ6" s="724"/>
      <c r="DA6" s="724"/>
      <c r="DB6" s="724"/>
      <c r="DC6" s="724"/>
      <c r="DD6" s="724"/>
      <c r="DE6" s="724"/>
      <c r="DF6" s="724"/>
      <c r="DG6" s="724"/>
      <c r="DH6" s="724"/>
      <c r="DI6" s="724"/>
      <c r="DJ6" s="724"/>
      <c r="DK6" s="724"/>
      <c r="DL6" s="724"/>
      <c r="DM6" s="724"/>
      <c r="DN6" s="724"/>
      <c r="DO6" s="724"/>
      <c r="DP6" s="724"/>
      <c r="DQ6" s="724"/>
      <c r="DR6" s="724"/>
      <c r="DS6" s="724"/>
      <c r="DT6" s="724"/>
      <c r="DU6" s="724"/>
      <c r="DV6" s="724"/>
      <c r="DW6" s="724"/>
      <c r="DX6" s="724"/>
      <c r="DY6" s="724"/>
      <c r="DZ6" s="724"/>
      <c r="EA6" s="724"/>
      <c r="EB6" s="724"/>
      <c r="EC6" s="724"/>
      <c r="ED6" s="724"/>
      <c r="EE6" s="724"/>
      <c r="EF6" s="724"/>
      <c r="EG6" s="722"/>
      <c r="EH6" s="722"/>
      <c r="EI6" s="722"/>
      <c r="EJ6" s="722"/>
      <c r="EL6" s="722"/>
      <c r="EM6" s="722"/>
      <c r="EN6" s="722"/>
      <c r="EO6" s="722"/>
      <c r="EP6" s="722"/>
      <c r="EQ6" s="722"/>
      <c r="ER6" s="722"/>
      <c r="ES6" s="722"/>
      <c r="ET6" s="722"/>
      <c r="EV6" s="722"/>
      <c r="EW6" s="722"/>
      <c r="EX6" s="722"/>
      <c r="EY6" s="722"/>
      <c r="EZ6" s="722"/>
      <c r="FA6" s="722"/>
      <c r="FB6" s="722"/>
      <c r="FC6" s="722"/>
      <c r="FD6" s="722"/>
      <c r="FF6" s="722"/>
      <c r="FG6" s="722"/>
      <c r="FH6" s="722"/>
      <c r="FI6" s="722"/>
      <c r="FJ6" s="722"/>
      <c r="FK6" s="722"/>
      <c r="FL6" s="722"/>
      <c r="FM6" s="722"/>
      <c r="FN6" s="722"/>
      <c r="FP6" s="722"/>
      <c r="FQ6" s="722"/>
      <c r="FR6" s="722"/>
      <c r="FS6" s="722"/>
      <c r="FT6" s="722"/>
      <c r="FU6" s="722"/>
      <c r="FV6" s="722"/>
      <c r="FW6" s="722"/>
      <c r="FX6" s="722"/>
      <c r="FZ6" s="722"/>
      <c r="GA6" s="722"/>
      <c r="GB6" s="722"/>
      <c r="GC6" s="722"/>
      <c r="GD6" s="722"/>
      <c r="GE6" s="722"/>
      <c r="GF6" s="722"/>
      <c r="GG6" s="722"/>
      <c r="GH6" s="722"/>
      <c r="GJ6" s="722"/>
      <c r="GK6" s="722"/>
      <c r="GL6" s="722"/>
      <c r="GM6" s="722"/>
      <c r="GN6" s="722"/>
      <c r="GO6" s="722"/>
      <c r="GP6" s="722"/>
      <c r="GQ6" s="722"/>
      <c r="GR6" s="722"/>
    </row>
    <row r="7" spans="2:16384" s="732" customFormat="1" ht="18.75" hidden="1" thickBot="1">
      <c r="B7" s="726" t="s">
        <v>86</v>
      </c>
      <c r="C7" s="727"/>
      <c r="D7" s="727"/>
      <c r="E7" s="727"/>
      <c r="F7" s="140">
        <v>1</v>
      </c>
      <c r="G7" s="140"/>
      <c r="H7" s="140"/>
      <c r="I7" s="140"/>
      <c r="J7" s="140"/>
      <c r="K7" s="140"/>
      <c r="L7" s="140"/>
      <c r="M7" s="140"/>
      <c r="N7" s="140"/>
      <c r="O7" s="728"/>
      <c r="P7" s="728"/>
      <c r="Q7" s="728"/>
      <c r="R7" s="728"/>
      <c r="S7" s="728"/>
      <c r="T7" s="728"/>
      <c r="U7" s="728"/>
      <c r="V7" s="728"/>
      <c r="W7" s="728"/>
      <c r="X7" s="728"/>
      <c r="Y7" s="728"/>
      <c r="Z7" s="728"/>
      <c r="AA7" s="728">
        <v>2</v>
      </c>
      <c r="AB7" s="728"/>
      <c r="AC7" s="728"/>
      <c r="AD7" s="728"/>
      <c r="AE7" s="728"/>
      <c r="AF7" s="728"/>
      <c r="AG7" s="728"/>
      <c r="AH7" s="728"/>
      <c r="AI7" s="728"/>
      <c r="AJ7" s="728"/>
      <c r="AK7" s="728"/>
      <c r="AL7" s="728"/>
      <c r="AM7" s="728"/>
      <c r="AN7" s="728"/>
      <c r="AO7" s="728"/>
      <c r="AP7" s="728"/>
      <c r="AQ7" s="728"/>
      <c r="AR7" s="728"/>
      <c r="AS7" s="728"/>
      <c r="AT7" s="728"/>
      <c r="AU7" s="728"/>
      <c r="AV7" s="728">
        <v>3</v>
      </c>
      <c r="AW7" s="728"/>
      <c r="AX7" s="728"/>
      <c r="AY7" s="728"/>
      <c r="AZ7" s="728"/>
      <c r="BA7" s="728"/>
      <c r="BB7" s="728"/>
      <c r="BC7" s="728"/>
      <c r="BD7" s="728"/>
      <c r="BE7" s="728"/>
      <c r="BF7" s="728"/>
      <c r="BG7" s="728"/>
      <c r="BH7" s="728"/>
      <c r="BI7" s="728"/>
      <c r="BJ7" s="728"/>
      <c r="BK7" s="728"/>
      <c r="BL7" s="728"/>
      <c r="BM7" s="728"/>
      <c r="BN7" s="728"/>
      <c r="BO7" s="728"/>
      <c r="BP7" s="728"/>
      <c r="BQ7" s="728">
        <v>4</v>
      </c>
      <c r="BR7" s="728"/>
      <c r="BS7" s="728"/>
      <c r="BT7" s="728"/>
      <c r="BU7" s="728"/>
      <c r="BV7" s="728"/>
      <c r="BW7" s="728"/>
      <c r="BX7" s="728"/>
      <c r="BY7" s="728"/>
      <c r="BZ7" s="728"/>
      <c r="CA7" s="728"/>
      <c r="CB7" s="728"/>
      <c r="CC7" s="728"/>
      <c r="CD7" s="728"/>
      <c r="CE7" s="728"/>
      <c r="CF7" s="728"/>
      <c r="CG7" s="728"/>
      <c r="CH7" s="728"/>
      <c r="CI7" s="728"/>
      <c r="CJ7" s="728"/>
      <c r="CK7" s="729"/>
      <c r="CL7" s="730"/>
      <c r="CM7" s="731"/>
      <c r="CN7" s="730"/>
      <c r="CO7" s="730"/>
      <c r="CP7" s="730">
        <v>5</v>
      </c>
      <c r="CQ7" s="730"/>
      <c r="CR7" s="730"/>
      <c r="CS7" s="730"/>
      <c r="CT7" s="730"/>
      <c r="CU7" s="730"/>
      <c r="CV7" s="730"/>
      <c r="CW7" s="730"/>
      <c r="CX7" s="730"/>
      <c r="CY7" s="730"/>
      <c r="CZ7" s="730"/>
      <c r="DA7" s="730">
        <v>6</v>
      </c>
      <c r="DB7" s="730"/>
      <c r="DC7" s="730"/>
      <c r="DD7" s="730"/>
      <c r="DE7" s="730"/>
      <c r="DF7" s="730"/>
      <c r="DG7" s="730"/>
      <c r="DH7" s="730"/>
      <c r="DI7" s="730"/>
      <c r="DJ7" s="730"/>
      <c r="DK7" s="730"/>
      <c r="DL7" s="730">
        <v>7</v>
      </c>
      <c r="DM7" s="730"/>
      <c r="DN7" s="730"/>
      <c r="DO7" s="730"/>
      <c r="DP7" s="730"/>
      <c r="DQ7" s="730"/>
      <c r="DR7" s="730"/>
      <c r="DS7" s="730"/>
      <c r="DT7" s="730"/>
      <c r="DU7" s="730"/>
      <c r="DV7" s="730"/>
      <c r="DW7" s="730">
        <v>8</v>
      </c>
      <c r="EG7" s="733"/>
      <c r="EH7" s="733"/>
      <c r="EI7" s="733"/>
      <c r="EJ7" s="733"/>
      <c r="EL7" s="733"/>
      <c r="EM7" s="733"/>
      <c r="EN7" s="733"/>
      <c r="EO7" s="733"/>
      <c r="EP7" s="733"/>
      <c r="EQ7" s="733"/>
      <c r="ER7" s="733"/>
      <c r="ES7" s="733"/>
      <c r="ET7" s="733"/>
      <c r="EV7" s="733"/>
      <c r="EW7" s="733"/>
      <c r="EX7" s="733"/>
      <c r="EY7" s="733"/>
      <c r="EZ7" s="733"/>
      <c r="FA7" s="733"/>
      <c r="FB7" s="733"/>
      <c r="FC7" s="733"/>
      <c r="FD7" s="733"/>
      <c r="FF7" s="733"/>
      <c r="FG7" s="733"/>
      <c r="FH7" s="733"/>
      <c r="FI7" s="733"/>
      <c r="FJ7" s="733"/>
      <c r="FK7" s="733"/>
      <c r="FL7" s="733"/>
      <c r="FM7" s="733"/>
      <c r="FN7" s="733"/>
      <c r="FP7" s="733"/>
      <c r="FQ7" s="733"/>
      <c r="FR7" s="733"/>
      <c r="FS7" s="733"/>
      <c r="FT7" s="733"/>
      <c r="FU7" s="733"/>
      <c r="FV7" s="733"/>
      <c r="FW7" s="733"/>
      <c r="FX7" s="733"/>
      <c r="FZ7" s="733"/>
      <c r="GA7" s="733"/>
      <c r="GB7" s="733"/>
      <c r="GC7" s="733"/>
      <c r="GD7" s="733"/>
      <c r="GE7" s="733"/>
      <c r="GF7" s="733"/>
      <c r="GG7" s="733"/>
      <c r="GH7" s="733"/>
      <c r="GJ7" s="733"/>
      <c r="GK7" s="733"/>
      <c r="GL7" s="733"/>
      <c r="GM7" s="733"/>
      <c r="GN7" s="733"/>
      <c r="GO7" s="733"/>
      <c r="GP7" s="733"/>
      <c r="GQ7" s="733"/>
      <c r="GR7" s="733"/>
    </row>
    <row r="8" spans="2:16384" s="732" customFormat="1" ht="18.75" hidden="1" thickBot="1">
      <c r="B8" s="141"/>
      <c r="C8" s="142"/>
      <c r="D8" s="142"/>
      <c r="E8" s="142">
        <v>1</v>
      </c>
      <c r="F8" s="142"/>
      <c r="G8" s="143"/>
      <c r="H8" s="144"/>
      <c r="I8" s="143"/>
      <c r="J8" s="142"/>
      <c r="K8" s="142"/>
      <c r="L8" s="142"/>
      <c r="M8" s="140"/>
      <c r="N8" s="140"/>
      <c r="O8" s="140"/>
      <c r="P8" s="140"/>
      <c r="Q8" s="140"/>
      <c r="R8" s="140"/>
      <c r="S8" s="140"/>
      <c r="T8" s="140"/>
      <c r="U8" s="140"/>
      <c r="V8" s="140"/>
      <c r="W8" s="140"/>
      <c r="X8" s="140"/>
      <c r="Y8" s="142"/>
      <c r="Z8" s="142">
        <v>1</v>
      </c>
      <c r="AA8" s="142"/>
      <c r="AB8" s="143"/>
      <c r="AC8" s="144"/>
      <c r="AD8" s="143"/>
      <c r="AE8" s="142"/>
      <c r="AF8" s="142"/>
      <c r="AG8" s="142"/>
      <c r="AH8" s="140"/>
      <c r="AI8" s="140"/>
      <c r="AJ8" s="140"/>
      <c r="AK8" s="140"/>
      <c r="AL8" s="140"/>
      <c r="AM8" s="140"/>
      <c r="AN8" s="140"/>
      <c r="AO8" s="140"/>
      <c r="AP8" s="140"/>
      <c r="AQ8" s="140"/>
      <c r="AR8" s="140"/>
      <c r="AS8" s="140"/>
      <c r="AT8" s="142"/>
      <c r="AU8" s="142"/>
      <c r="AV8" s="142"/>
      <c r="AW8" s="143"/>
      <c r="AX8" s="144"/>
      <c r="AY8" s="143"/>
      <c r="AZ8" s="142"/>
      <c r="BA8" s="142"/>
      <c r="BB8" s="142"/>
      <c r="BC8" s="140"/>
      <c r="BD8" s="140"/>
      <c r="BE8" s="140"/>
      <c r="BF8" s="140"/>
      <c r="BG8" s="140"/>
      <c r="BH8" s="140"/>
      <c r="BI8" s="140"/>
      <c r="BJ8" s="140"/>
      <c r="BK8" s="140"/>
      <c r="BL8" s="140"/>
      <c r="BM8" s="140"/>
      <c r="BN8" s="140"/>
      <c r="BO8" s="140"/>
      <c r="BP8" s="145"/>
      <c r="BQ8" s="146"/>
      <c r="BR8" s="146"/>
      <c r="BS8" s="147"/>
      <c r="BT8" s="147"/>
      <c r="BU8" s="147"/>
      <c r="BV8" s="147"/>
      <c r="BW8" s="147"/>
      <c r="BX8" s="147"/>
      <c r="BY8" s="147"/>
      <c r="BZ8" s="146"/>
      <c r="CA8" s="146"/>
      <c r="CB8" s="146"/>
      <c r="CC8" s="146"/>
      <c r="CD8" s="146"/>
      <c r="CE8" s="146"/>
      <c r="CF8" s="146"/>
      <c r="CG8" s="146"/>
      <c r="CH8" s="146"/>
      <c r="CI8" s="146"/>
      <c r="CJ8" s="146"/>
      <c r="CK8" s="146"/>
      <c r="CL8" s="146"/>
      <c r="CM8" s="146"/>
      <c r="CN8" s="146"/>
      <c r="CO8" s="146"/>
      <c r="CP8" s="146"/>
      <c r="CQ8" s="148"/>
      <c r="CR8" s="146"/>
      <c r="CS8" s="146"/>
      <c r="CT8" s="146"/>
      <c r="CU8" s="146"/>
      <c r="CV8" s="146"/>
      <c r="CW8" s="146"/>
      <c r="CX8" s="140"/>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c r="EO8" s="149"/>
      <c r="EP8" s="149"/>
      <c r="EQ8" s="149"/>
      <c r="ER8" s="149"/>
      <c r="ES8" s="149"/>
      <c r="ET8" s="149"/>
      <c r="EU8" s="149"/>
      <c r="EV8" s="149"/>
      <c r="EW8" s="149"/>
      <c r="EX8" s="149"/>
      <c r="EY8" s="149"/>
      <c r="EZ8" s="149"/>
      <c r="FA8" s="149"/>
      <c r="FB8" s="149"/>
      <c r="FC8" s="149"/>
      <c r="FD8" s="149"/>
      <c r="FE8" s="149"/>
      <c r="FF8" s="149"/>
      <c r="FG8" s="149"/>
      <c r="FH8" s="149"/>
      <c r="FI8" s="149"/>
      <c r="FJ8" s="149"/>
      <c r="FK8" s="149"/>
      <c r="FL8" s="149"/>
      <c r="FM8" s="149"/>
      <c r="FN8" s="149"/>
      <c r="FO8" s="149"/>
      <c r="FP8" s="149"/>
      <c r="FQ8" s="149"/>
      <c r="FR8" s="149"/>
      <c r="FS8" s="149"/>
      <c r="FT8" s="149"/>
      <c r="FU8" s="149"/>
      <c r="FV8" s="149"/>
      <c r="FW8" s="149"/>
      <c r="FX8" s="149"/>
      <c r="FY8" s="149"/>
      <c r="FZ8" s="149"/>
      <c r="GA8" s="149"/>
      <c r="GB8" s="149"/>
      <c r="GC8" s="149"/>
      <c r="GD8" s="149"/>
      <c r="GE8" s="149"/>
      <c r="GF8" s="149"/>
      <c r="GG8" s="149"/>
      <c r="GH8" s="149"/>
      <c r="GI8" s="149"/>
      <c r="GJ8" s="149"/>
      <c r="GK8" s="149"/>
      <c r="GL8" s="149"/>
      <c r="GM8" s="149"/>
      <c r="GN8" s="149"/>
      <c r="GO8" s="149"/>
      <c r="GP8" s="149"/>
      <c r="GQ8" s="149"/>
      <c r="GR8" s="149"/>
      <c r="GS8" s="149"/>
      <c r="GT8" s="149"/>
      <c r="GU8" s="149"/>
      <c r="GV8" s="149"/>
      <c r="GW8" s="149"/>
      <c r="GX8" s="149"/>
      <c r="GY8" s="149"/>
      <c r="GZ8" s="149"/>
      <c r="HA8" s="149"/>
      <c r="HB8" s="149"/>
      <c r="HC8" s="149"/>
      <c r="HD8" s="149"/>
      <c r="HE8" s="149"/>
      <c r="HF8" s="149"/>
      <c r="HG8" s="149"/>
      <c r="HH8" s="149"/>
      <c r="HI8" s="149"/>
      <c r="HJ8" s="149"/>
      <c r="HK8" s="149"/>
      <c r="HL8" s="149"/>
      <c r="HM8" s="149"/>
      <c r="HN8" s="149"/>
      <c r="HO8" s="149"/>
      <c r="HP8" s="149"/>
      <c r="HQ8" s="149"/>
      <c r="HR8" s="149"/>
      <c r="HS8" s="149"/>
      <c r="HT8" s="149"/>
      <c r="HU8" s="149"/>
      <c r="HV8" s="149"/>
      <c r="HW8" s="149"/>
      <c r="HX8" s="149"/>
      <c r="HY8" s="149"/>
      <c r="HZ8" s="149"/>
      <c r="IA8" s="149"/>
      <c r="IB8" s="149"/>
      <c r="IC8" s="149"/>
      <c r="ID8" s="149"/>
      <c r="IE8" s="149"/>
      <c r="IF8" s="149"/>
      <c r="IG8" s="149"/>
      <c r="IH8" s="149"/>
      <c r="II8" s="149"/>
      <c r="IJ8" s="149"/>
      <c r="IK8" s="149"/>
      <c r="IL8" s="149"/>
      <c r="IM8" s="149"/>
      <c r="IN8" s="149"/>
      <c r="IO8" s="149"/>
      <c r="IP8" s="149"/>
      <c r="IQ8" s="149"/>
      <c r="IR8" s="149"/>
      <c r="IS8" s="149"/>
      <c r="IT8" s="149"/>
      <c r="IU8" s="149"/>
      <c r="IV8" s="149"/>
      <c r="IW8" s="149"/>
      <c r="IX8" s="149"/>
      <c r="IY8" s="149"/>
      <c r="IZ8" s="149"/>
      <c r="JA8" s="149"/>
      <c r="JB8" s="149"/>
      <c r="JC8" s="149"/>
      <c r="JD8" s="149"/>
      <c r="JE8" s="149"/>
      <c r="JF8" s="149"/>
      <c r="JG8" s="149"/>
      <c r="JH8" s="149"/>
      <c r="JI8" s="149"/>
      <c r="JJ8" s="149"/>
      <c r="JK8" s="149"/>
      <c r="JL8" s="149"/>
      <c r="JM8" s="149"/>
      <c r="JN8" s="149"/>
      <c r="JO8" s="149"/>
      <c r="JP8" s="149"/>
      <c r="JQ8" s="149"/>
      <c r="JR8" s="149"/>
      <c r="JS8" s="149"/>
      <c r="JT8" s="149"/>
      <c r="JU8" s="149"/>
      <c r="JV8" s="149"/>
      <c r="JW8" s="149"/>
      <c r="JX8" s="149"/>
      <c r="JY8" s="149"/>
      <c r="JZ8" s="149"/>
      <c r="KA8" s="149"/>
      <c r="KB8" s="149"/>
      <c r="KC8" s="149"/>
      <c r="KD8" s="149"/>
      <c r="KE8" s="149"/>
      <c r="KF8" s="149"/>
      <c r="KG8" s="149"/>
      <c r="KH8" s="149"/>
      <c r="KI8" s="149"/>
      <c r="KJ8" s="149"/>
      <c r="KK8" s="149"/>
      <c r="KL8" s="149"/>
      <c r="KM8" s="149"/>
      <c r="KN8" s="149"/>
      <c r="KO8" s="149"/>
      <c r="KP8" s="149"/>
      <c r="KQ8" s="149"/>
      <c r="KR8" s="149"/>
      <c r="KS8" s="149"/>
      <c r="KT8" s="149"/>
      <c r="KU8" s="149"/>
      <c r="KV8" s="149"/>
      <c r="KW8" s="149"/>
      <c r="KX8" s="149"/>
      <c r="KY8" s="149"/>
      <c r="KZ8" s="149"/>
      <c r="LA8" s="149"/>
      <c r="LB8" s="149"/>
      <c r="LC8" s="149"/>
      <c r="LD8" s="149"/>
      <c r="LE8" s="149"/>
      <c r="LF8" s="149"/>
      <c r="LG8" s="149"/>
      <c r="LH8" s="149"/>
      <c r="LI8" s="149"/>
      <c r="LJ8" s="149"/>
      <c r="LK8" s="149"/>
      <c r="LL8" s="149"/>
      <c r="LM8" s="149"/>
      <c r="LN8" s="149"/>
      <c r="LO8" s="149"/>
      <c r="LP8" s="149"/>
      <c r="LQ8" s="149"/>
      <c r="LR8" s="149"/>
      <c r="LS8" s="149"/>
      <c r="LT8" s="149"/>
      <c r="LU8" s="149"/>
      <c r="LV8" s="149"/>
      <c r="LW8" s="149"/>
      <c r="LX8" s="149"/>
      <c r="LY8" s="149"/>
      <c r="LZ8" s="149"/>
      <c r="MA8" s="149"/>
      <c r="MB8" s="149"/>
      <c r="MC8" s="149"/>
      <c r="MD8" s="149"/>
      <c r="ME8" s="149"/>
      <c r="MF8" s="149"/>
      <c r="MG8" s="149"/>
      <c r="MH8" s="149"/>
      <c r="MI8" s="149"/>
      <c r="MJ8" s="149"/>
      <c r="MK8" s="149"/>
      <c r="ML8" s="149"/>
      <c r="MM8" s="149"/>
      <c r="MN8" s="149"/>
      <c r="MO8" s="149"/>
      <c r="MP8" s="149"/>
      <c r="MQ8" s="149"/>
      <c r="MR8" s="149"/>
      <c r="MS8" s="149"/>
      <c r="MT8" s="149"/>
      <c r="MU8" s="149"/>
      <c r="MV8" s="149"/>
      <c r="MW8" s="149"/>
      <c r="MX8" s="149"/>
      <c r="MY8" s="149"/>
      <c r="MZ8" s="149"/>
      <c r="NA8" s="149"/>
      <c r="NB8" s="149"/>
      <c r="NC8" s="149"/>
      <c r="ND8" s="149"/>
      <c r="NE8" s="149"/>
      <c r="NF8" s="149"/>
      <c r="NG8" s="149"/>
      <c r="NH8" s="149"/>
      <c r="NI8" s="149"/>
      <c r="NJ8" s="149"/>
      <c r="NK8" s="149"/>
      <c r="NL8" s="149"/>
      <c r="NM8" s="149"/>
      <c r="NN8" s="149"/>
      <c r="NO8" s="149"/>
      <c r="NP8" s="149"/>
      <c r="NQ8" s="149"/>
      <c r="NR8" s="149"/>
      <c r="NS8" s="149"/>
      <c r="NT8" s="149"/>
      <c r="NU8" s="149"/>
      <c r="NV8" s="149"/>
      <c r="NW8" s="149"/>
      <c r="NX8" s="149"/>
      <c r="NY8" s="149"/>
      <c r="NZ8" s="149"/>
      <c r="OA8" s="149"/>
      <c r="OB8" s="149"/>
      <c r="OC8" s="149"/>
      <c r="OD8" s="149"/>
      <c r="OE8" s="149"/>
      <c r="OF8" s="149"/>
      <c r="OG8" s="149"/>
      <c r="OH8" s="149"/>
      <c r="OI8" s="149"/>
      <c r="OJ8" s="149"/>
      <c r="OK8" s="149"/>
      <c r="OL8" s="149"/>
      <c r="OM8" s="149"/>
      <c r="ON8" s="149"/>
      <c r="OO8" s="149"/>
      <c r="OP8" s="149"/>
      <c r="OQ8" s="149"/>
      <c r="OR8" s="149"/>
      <c r="OS8" s="149"/>
      <c r="OT8" s="149"/>
      <c r="OU8" s="149"/>
      <c r="OV8" s="149"/>
      <c r="OW8" s="149"/>
      <c r="OX8" s="149"/>
      <c r="OY8" s="149"/>
      <c r="OZ8" s="149"/>
      <c r="PA8" s="149"/>
      <c r="PB8" s="149"/>
      <c r="PC8" s="149"/>
      <c r="PD8" s="149"/>
      <c r="PE8" s="149"/>
      <c r="PF8" s="149"/>
      <c r="PG8" s="149"/>
      <c r="PH8" s="149"/>
      <c r="PI8" s="149"/>
      <c r="PJ8" s="149"/>
      <c r="PK8" s="149"/>
      <c r="PL8" s="149"/>
      <c r="PM8" s="149"/>
      <c r="PN8" s="149"/>
      <c r="PO8" s="149"/>
      <c r="PP8" s="149"/>
      <c r="PQ8" s="149"/>
      <c r="PR8" s="149"/>
      <c r="PS8" s="149"/>
      <c r="PT8" s="149"/>
      <c r="PU8" s="149"/>
      <c r="PV8" s="149"/>
      <c r="PW8" s="149"/>
      <c r="PX8" s="149"/>
      <c r="PY8" s="149"/>
      <c r="PZ8" s="149"/>
      <c r="QA8" s="149"/>
      <c r="QB8" s="149"/>
      <c r="QC8" s="149"/>
      <c r="QD8" s="149"/>
      <c r="QE8" s="149"/>
      <c r="QF8" s="149"/>
      <c r="QG8" s="149"/>
      <c r="QH8" s="149"/>
      <c r="QI8" s="149"/>
      <c r="QJ8" s="149"/>
      <c r="QK8" s="149"/>
      <c r="QL8" s="149"/>
      <c r="QM8" s="149"/>
      <c r="QN8" s="149"/>
      <c r="QO8" s="149"/>
      <c r="QP8" s="149"/>
      <c r="QQ8" s="149"/>
      <c r="QR8" s="149"/>
      <c r="QS8" s="149"/>
      <c r="QT8" s="149"/>
      <c r="QU8" s="149"/>
      <c r="QV8" s="149"/>
      <c r="QW8" s="149"/>
      <c r="QX8" s="149"/>
      <c r="QY8" s="149"/>
      <c r="QZ8" s="149"/>
      <c r="RA8" s="149"/>
      <c r="RB8" s="149"/>
      <c r="RC8" s="149"/>
      <c r="RD8" s="149"/>
      <c r="RE8" s="149"/>
      <c r="RF8" s="149"/>
      <c r="RG8" s="149"/>
      <c r="RH8" s="149"/>
      <c r="RI8" s="149"/>
      <c r="RJ8" s="149"/>
      <c r="RK8" s="149"/>
      <c r="RL8" s="149"/>
      <c r="RM8" s="149"/>
      <c r="RN8" s="149"/>
      <c r="RO8" s="149"/>
      <c r="RP8" s="149"/>
      <c r="RQ8" s="149"/>
      <c r="RR8" s="149"/>
      <c r="RS8" s="149"/>
      <c r="RT8" s="149"/>
      <c r="RU8" s="149"/>
      <c r="RV8" s="149"/>
      <c r="RW8" s="149"/>
      <c r="RX8" s="149"/>
      <c r="RY8" s="149"/>
      <c r="RZ8" s="149"/>
      <c r="SA8" s="149"/>
      <c r="SB8" s="149"/>
      <c r="SC8" s="149"/>
      <c r="SD8" s="149"/>
      <c r="SE8" s="149"/>
      <c r="SF8" s="149"/>
      <c r="SG8" s="149"/>
      <c r="SH8" s="149"/>
      <c r="SI8" s="149"/>
      <c r="SJ8" s="149"/>
      <c r="SK8" s="149"/>
      <c r="SL8" s="149"/>
      <c r="SM8" s="149"/>
      <c r="SN8" s="149"/>
      <c r="SO8" s="149"/>
      <c r="SP8" s="149"/>
      <c r="SQ8" s="149"/>
      <c r="SR8" s="149"/>
      <c r="SS8" s="149"/>
      <c r="ST8" s="149"/>
      <c r="SU8" s="149"/>
      <c r="SV8" s="149"/>
      <c r="SW8" s="149"/>
      <c r="SX8" s="149"/>
      <c r="SY8" s="149"/>
      <c r="SZ8" s="149"/>
      <c r="TA8" s="149"/>
      <c r="TB8" s="149"/>
      <c r="TC8" s="149"/>
      <c r="TD8" s="149"/>
      <c r="TE8" s="149"/>
      <c r="TF8" s="149"/>
      <c r="TG8" s="149"/>
      <c r="TH8" s="149"/>
      <c r="TI8" s="149"/>
      <c r="TJ8" s="149"/>
      <c r="TK8" s="149"/>
      <c r="TL8" s="149"/>
      <c r="TM8" s="149"/>
      <c r="TN8" s="149"/>
      <c r="TO8" s="149"/>
      <c r="TP8" s="149"/>
      <c r="TQ8" s="149"/>
      <c r="TR8" s="149"/>
      <c r="TS8" s="149"/>
      <c r="TT8" s="149"/>
      <c r="TU8" s="149"/>
      <c r="TV8" s="149"/>
      <c r="TW8" s="149"/>
      <c r="TX8" s="149"/>
      <c r="TY8" s="149"/>
      <c r="TZ8" s="149"/>
      <c r="UA8" s="149"/>
      <c r="UB8" s="149"/>
      <c r="UC8" s="149"/>
      <c r="UD8" s="149"/>
      <c r="UE8" s="149"/>
      <c r="UF8" s="149"/>
      <c r="UG8" s="149"/>
      <c r="UH8" s="149"/>
      <c r="UI8" s="149"/>
      <c r="UJ8" s="149"/>
      <c r="UK8" s="149"/>
      <c r="UL8" s="149"/>
      <c r="UM8" s="149"/>
      <c r="UN8" s="149"/>
      <c r="UO8" s="149"/>
      <c r="UP8" s="149"/>
      <c r="UQ8" s="149"/>
      <c r="UR8" s="149"/>
      <c r="US8" s="149"/>
      <c r="UT8" s="149"/>
      <c r="UU8" s="149"/>
      <c r="UV8" s="149"/>
      <c r="UW8" s="149"/>
      <c r="UX8" s="149"/>
      <c r="UY8" s="149"/>
      <c r="UZ8" s="149"/>
      <c r="VA8" s="149"/>
      <c r="VB8" s="149"/>
      <c r="VC8" s="149"/>
      <c r="VD8" s="149"/>
      <c r="VE8" s="149"/>
      <c r="VF8" s="149"/>
      <c r="VG8" s="149"/>
      <c r="VH8" s="149"/>
      <c r="VI8" s="149"/>
      <c r="VJ8" s="149"/>
      <c r="VK8" s="149"/>
      <c r="VL8" s="149"/>
      <c r="VM8" s="149"/>
      <c r="VN8" s="149"/>
      <c r="VO8" s="149"/>
      <c r="VP8" s="149"/>
      <c r="VQ8" s="149"/>
      <c r="VR8" s="149"/>
      <c r="VS8" s="149"/>
      <c r="VT8" s="149"/>
      <c r="VU8" s="149"/>
      <c r="VV8" s="149"/>
      <c r="VW8" s="149"/>
      <c r="VX8" s="149"/>
      <c r="VY8" s="149"/>
      <c r="VZ8" s="149"/>
      <c r="WA8" s="149"/>
      <c r="WB8" s="149"/>
      <c r="WC8" s="149"/>
      <c r="WD8" s="149"/>
      <c r="WE8" s="149"/>
      <c r="WF8" s="149"/>
      <c r="WG8" s="149"/>
      <c r="WH8" s="149"/>
      <c r="WI8" s="149"/>
      <c r="WJ8" s="149"/>
      <c r="WK8" s="149"/>
      <c r="WL8" s="149"/>
      <c r="WM8" s="149"/>
      <c r="WN8" s="149"/>
      <c r="WO8" s="149"/>
      <c r="WP8" s="149"/>
      <c r="WQ8" s="149"/>
      <c r="WR8" s="149"/>
      <c r="WS8" s="149"/>
      <c r="WT8" s="149"/>
      <c r="WU8" s="149"/>
      <c r="WV8" s="149"/>
      <c r="WW8" s="149"/>
      <c r="WX8" s="149"/>
      <c r="WY8" s="149"/>
      <c r="WZ8" s="149"/>
      <c r="XA8" s="149"/>
      <c r="XB8" s="149"/>
      <c r="XC8" s="149"/>
      <c r="XD8" s="149"/>
      <c r="XE8" s="149"/>
      <c r="XF8" s="149"/>
      <c r="XG8" s="149"/>
      <c r="XH8" s="149"/>
      <c r="XI8" s="149"/>
      <c r="XJ8" s="149"/>
      <c r="XK8" s="149"/>
      <c r="XL8" s="149"/>
      <c r="XM8" s="149"/>
      <c r="XN8" s="149"/>
      <c r="XO8" s="149"/>
      <c r="XP8" s="149"/>
      <c r="XQ8" s="149"/>
      <c r="XR8" s="149"/>
      <c r="XS8" s="149"/>
      <c r="XT8" s="149"/>
      <c r="XU8" s="149"/>
      <c r="XV8" s="149"/>
      <c r="XW8" s="149"/>
      <c r="XX8" s="149"/>
      <c r="XY8" s="149"/>
      <c r="XZ8" s="149"/>
      <c r="YA8" s="149"/>
      <c r="YB8" s="149"/>
      <c r="YC8" s="149"/>
      <c r="YD8" s="149"/>
      <c r="YE8" s="149"/>
      <c r="YF8" s="149"/>
      <c r="YG8" s="149"/>
      <c r="YH8" s="149"/>
      <c r="YI8" s="149"/>
      <c r="YJ8" s="149"/>
      <c r="YK8" s="149"/>
      <c r="YL8" s="149"/>
      <c r="YM8" s="149"/>
      <c r="YN8" s="149"/>
      <c r="YO8" s="149"/>
      <c r="YP8" s="149"/>
      <c r="YQ8" s="149"/>
      <c r="YR8" s="149"/>
      <c r="YS8" s="149"/>
      <c r="YT8" s="149"/>
      <c r="YU8" s="149"/>
      <c r="YV8" s="149"/>
      <c r="YW8" s="149"/>
      <c r="YX8" s="149"/>
      <c r="YY8" s="149"/>
      <c r="YZ8" s="149"/>
      <c r="ZA8" s="149"/>
      <c r="ZB8" s="149"/>
      <c r="ZC8" s="149"/>
      <c r="ZD8" s="149"/>
      <c r="ZE8" s="149"/>
      <c r="ZF8" s="149"/>
      <c r="ZG8" s="149"/>
      <c r="ZH8" s="149"/>
      <c r="ZI8" s="149"/>
      <c r="ZJ8" s="149"/>
      <c r="ZK8" s="149"/>
      <c r="ZL8" s="149"/>
      <c r="ZM8" s="149"/>
      <c r="ZN8" s="149"/>
      <c r="ZO8" s="149"/>
      <c r="ZP8" s="149"/>
      <c r="ZQ8" s="149"/>
      <c r="ZR8" s="149"/>
      <c r="ZS8" s="149"/>
      <c r="ZT8" s="149"/>
      <c r="ZU8" s="149"/>
      <c r="ZV8" s="149"/>
      <c r="ZW8" s="149"/>
      <c r="ZX8" s="149"/>
      <c r="ZY8" s="149"/>
      <c r="ZZ8" s="149"/>
      <c r="AAA8" s="149"/>
      <c r="AAB8" s="149"/>
      <c r="AAC8" s="149"/>
      <c r="AAD8" s="149"/>
      <c r="AAE8" s="149"/>
      <c r="AAF8" s="149"/>
      <c r="AAG8" s="149"/>
      <c r="AAH8" s="149"/>
      <c r="AAI8" s="149"/>
      <c r="AAJ8" s="149"/>
      <c r="AAK8" s="149"/>
      <c r="AAL8" s="149"/>
      <c r="AAM8" s="149"/>
      <c r="AAN8" s="149"/>
      <c r="AAO8" s="149"/>
      <c r="AAP8" s="149"/>
      <c r="AAQ8" s="149"/>
      <c r="AAR8" s="149"/>
      <c r="AAS8" s="149"/>
      <c r="AAT8" s="149"/>
      <c r="AAU8" s="149"/>
      <c r="AAV8" s="149"/>
      <c r="AAW8" s="149"/>
      <c r="AAX8" s="149"/>
      <c r="AAY8" s="149"/>
      <c r="AAZ8" s="149"/>
      <c r="ABA8" s="149"/>
      <c r="ABB8" s="149"/>
      <c r="ABC8" s="149"/>
      <c r="ABD8" s="149"/>
      <c r="ABE8" s="149"/>
      <c r="ABF8" s="149"/>
      <c r="ABG8" s="149"/>
      <c r="ABH8" s="149"/>
      <c r="ABI8" s="149"/>
      <c r="ABJ8" s="149"/>
      <c r="ABK8" s="149"/>
      <c r="ABL8" s="149"/>
      <c r="ABM8" s="149"/>
      <c r="ABN8" s="149"/>
      <c r="ABO8" s="149"/>
      <c r="ABP8" s="149"/>
      <c r="ABQ8" s="149"/>
      <c r="ABR8" s="149"/>
      <c r="ABS8" s="149"/>
      <c r="ABT8" s="149"/>
      <c r="ABU8" s="149"/>
      <c r="ABV8" s="149"/>
      <c r="ABW8" s="149"/>
      <c r="ABX8" s="149"/>
      <c r="ABY8" s="149"/>
      <c r="ABZ8" s="149"/>
      <c r="ACA8" s="149"/>
      <c r="ACB8" s="149"/>
      <c r="ACC8" s="149"/>
      <c r="ACD8" s="149"/>
      <c r="ACE8" s="149"/>
      <c r="ACF8" s="149"/>
      <c r="ACG8" s="149"/>
      <c r="ACH8" s="149"/>
      <c r="ACI8" s="149"/>
      <c r="ACJ8" s="149"/>
      <c r="ACK8" s="149"/>
      <c r="ACL8" s="149"/>
      <c r="ACM8" s="149"/>
      <c r="ACN8" s="149"/>
      <c r="ACO8" s="149"/>
      <c r="ACP8" s="149"/>
      <c r="ACQ8" s="149"/>
      <c r="ACR8" s="149"/>
      <c r="ACS8" s="149"/>
      <c r="ACT8" s="149"/>
      <c r="ACU8" s="149"/>
      <c r="ACV8" s="149"/>
      <c r="ACW8" s="149"/>
      <c r="ACX8" s="149"/>
      <c r="ACY8" s="149"/>
      <c r="ACZ8" s="149"/>
      <c r="ADA8" s="149"/>
      <c r="ADB8" s="149"/>
      <c r="ADC8" s="149"/>
      <c r="ADD8" s="149"/>
      <c r="ADE8" s="149"/>
      <c r="ADF8" s="149"/>
      <c r="ADG8" s="149"/>
      <c r="ADH8" s="149"/>
      <c r="ADI8" s="149"/>
      <c r="ADJ8" s="149"/>
      <c r="ADK8" s="149"/>
      <c r="ADL8" s="149"/>
      <c r="ADM8" s="149"/>
      <c r="ADN8" s="149"/>
      <c r="ADO8" s="149"/>
      <c r="ADP8" s="149"/>
      <c r="ADQ8" s="149"/>
      <c r="ADR8" s="149"/>
      <c r="ADS8" s="149"/>
      <c r="ADT8" s="149"/>
      <c r="ADU8" s="149"/>
      <c r="ADV8" s="149"/>
      <c r="ADW8" s="149"/>
      <c r="ADX8" s="149"/>
      <c r="ADY8" s="149"/>
      <c r="ADZ8" s="149"/>
      <c r="AEA8" s="149"/>
      <c r="AEB8" s="149"/>
      <c r="AEC8" s="149"/>
      <c r="AED8" s="149"/>
      <c r="AEE8" s="149"/>
      <c r="AEF8" s="149"/>
      <c r="AEG8" s="149"/>
      <c r="AEH8" s="149"/>
      <c r="AEI8" s="149"/>
      <c r="AEJ8" s="149"/>
      <c r="AEK8" s="149"/>
      <c r="AEL8" s="149"/>
      <c r="AEM8" s="149"/>
      <c r="AEN8" s="149"/>
      <c r="AEO8" s="149"/>
      <c r="AEP8" s="149"/>
      <c r="AEQ8" s="149"/>
      <c r="AER8" s="149"/>
      <c r="AES8" s="149"/>
      <c r="AET8" s="149"/>
      <c r="AEU8" s="149"/>
      <c r="AEV8" s="149"/>
      <c r="AEW8" s="149"/>
      <c r="AEX8" s="149"/>
      <c r="AEY8" s="149"/>
      <c r="AEZ8" s="149"/>
      <c r="AFA8" s="149"/>
      <c r="AFB8" s="149"/>
      <c r="AFC8" s="149"/>
      <c r="AFD8" s="149"/>
      <c r="AFE8" s="149"/>
      <c r="AFF8" s="149"/>
      <c r="AFG8" s="149"/>
      <c r="AFH8" s="149"/>
      <c r="AFI8" s="149"/>
      <c r="AFJ8" s="149"/>
      <c r="AFK8" s="149"/>
      <c r="AFL8" s="149"/>
      <c r="AFM8" s="149"/>
      <c r="AFN8" s="149"/>
      <c r="AFO8" s="149"/>
      <c r="AFP8" s="149"/>
      <c r="AFQ8" s="149"/>
      <c r="AFR8" s="149"/>
      <c r="AFS8" s="149"/>
      <c r="AFT8" s="149"/>
      <c r="AFU8" s="149"/>
      <c r="AFV8" s="149"/>
      <c r="AFW8" s="149"/>
      <c r="AFX8" s="149"/>
      <c r="AFY8" s="149"/>
      <c r="AFZ8" s="149"/>
      <c r="AGA8" s="149"/>
      <c r="AGB8" s="149"/>
      <c r="AGC8" s="149"/>
      <c r="AGD8" s="149"/>
      <c r="AGE8" s="149"/>
      <c r="AGF8" s="149"/>
      <c r="AGG8" s="149"/>
      <c r="AGH8" s="149"/>
      <c r="AGI8" s="149"/>
      <c r="AGJ8" s="149"/>
      <c r="AGK8" s="149"/>
      <c r="AGL8" s="149"/>
      <c r="AGM8" s="149"/>
      <c r="AGN8" s="149"/>
      <c r="AGO8" s="149"/>
      <c r="AGP8" s="149"/>
      <c r="AGQ8" s="149"/>
      <c r="AGR8" s="149"/>
      <c r="AGS8" s="149"/>
      <c r="AGT8" s="149"/>
      <c r="AGU8" s="149"/>
      <c r="AGV8" s="149"/>
      <c r="AGW8" s="149"/>
      <c r="AGX8" s="149"/>
      <c r="AGY8" s="149"/>
      <c r="AGZ8" s="149"/>
      <c r="AHA8" s="149"/>
      <c r="AHB8" s="149"/>
      <c r="AHC8" s="149"/>
      <c r="AHD8" s="149"/>
      <c r="AHE8" s="149"/>
      <c r="AHF8" s="149"/>
      <c r="AHG8" s="149"/>
      <c r="AHH8" s="149"/>
      <c r="AHI8" s="149"/>
      <c r="AHJ8" s="149"/>
      <c r="AHK8" s="149"/>
      <c r="AHL8" s="149"/>
      <c r="AHM8" s="149"/>
      <c r="AHN8" s="149"/>
      <c r="AHO8" s="149"/>
      <c r="AHP8" s="149"/>
      <c r="AHQ8" s="149"/>
      <c r="AHR8" s="149"/>
      <c r="AHS8" s="149"/>
      <c r="AHT8" s="149"/>
      <c r="AHU8" s="149"/>
      <c r="AHV8" s="149"/>
      <c r="AHW8" s="149"/>
      <c r="AHX8" s="149"/>
      <c r="AHY8" s="149"/>
      <c r="AHZ8" s="149"/>
      <c r="AIA8" s="149"/>
      <c r="AIB8" s="149"/>
      <c r="AIC8" s="149"/>
      <c r="AID8" s="149"/>
      <c r="AIE8" s="149"/>
      <c r="AIF8" s="149"/>
      <c r="AIG8" s="149"/>
      <c r="AIH8" s="149"/>
      <c r="AII8" s="149"/>
      <c r="AIJ8" s="149"/>
      <c r="AIK8" s="149"/>
      <c r="AIL8" s="149"/>
      <c r="AIM8" s="149"/>
      <c r="AIN8" s="149"/>
      <c r="AIO8" s="149"/>
      <c r="AIP8" s="149"/>
      <c r="AIQ8" s="149"/>
      <c r="AIR8" s="149"/>
      <c r="AIS8" s="149"/>
      <c r="AIT8" s="149"/>
      <c r="AIU8" s="149"/>
      <c r="AIV8" s="149"/>
      <c r="AIW8" s="149"/>
      <c r="AIX8" s="149"/>
      <c r="AIY8" s="149"/>
      <c r="AIZ8" s="149"/>
      <c r="AJA8" s="149"/>
      <c r="AJB8" s="149"/>
      <c r="AJC8" s="149"/>
      <c r="AJD8" s="149"/>
      <c r="AJE8" s="149"/>
      <c r="AJF8" s="149"/>
      <c r="AJG8" s="149"/>
      <c r="AJH8" s="149"/>
      <c r="AJI8" s="149"/>
      <c r="AJJ8" s="149"/>
      <c r="AJK8" s="149"/>
      <c r="AJL8" s="149"/>
      <c r="AJM8" s="149"/>
      <c r="AJN8" s="149"/>
      <c r="AJO8" s="149"/>
      <c r="AJP8" s="149"/>
      <c r="AJQ8" s="149"/>
      <c r="AJR8" s="149"/>
      <c r="AJS8" s="149"/>
      <c r="AJT8" s="149"/>
      <c r="AJU8" s="149"/>
      <c r="AJV8" s="149"/>
      <c r="AJW8" s="149"/>
      <c r="AJX8" s="149"/>
      <c r="AJY8" s="149"/>
      <c r="AJZ8" s="149"/>
      <c r="AKA8" s="149"/>
      <c r="AKB8" s="149"/>
      <c r="AKC8" s="149"/>
      <c r="AKD8" s="149"/>
      <c r="AKE8" s="149"/>
      <c r="AKF8" s="149"/>
      <c r="AKG8" s="149"/>
      <c r="AKH8" s="149"/>
      <c r="AKI8" s="149"/>
      <c r="AKJ8" s="149"/>
      <c r="AKK8" s="149"/>
      <c r="AKL8" s="149"/>
      <c r="AKM8" s="149"/>
      <c r="AKN8" s="149"/>
      <c r="AKO8" s="149"/>
      <c r="AKP8" s="149"/>
      <c r="AKQ8" s="149"/>
      <c r="AKR8" s="149"/>
      <c r="AKS8" s="149"/>
      <c r="AKT8" s="149"/>
      <c r="AKU8" s="149"/>
      <c r="AKV8" s="149"/>
      <c r="AKW8" s="149"/>
      <c r="AKX8" s="149"/>
      <c r="AKY8" s="149"/>
      <c r="AKZ8" s="149"/>
      <c r="ALA8" s="149"/>
      <c r="ALB8" s="149"/>
      <c r="ALC8" s="149"/>
      <c r="ALD8" s="149"/>
      <c r="ALE8" s="149"/>
      <c r="ALF8" s="149"/>
      <c r="ALG8" s="149"/>
      <c r="ALH8" s="149"/>
      <c r="ALI8" s="149"/>
      <c r="ALJ8" s="149"/>
      <c r="ALK8" s="149"/>
      <c r="ALL8" s="149"/>
      <c r="ALM8" s="149"/>
      <c r="ALN8" s="149"/>
      <c r="ALO8" s="149"/>
      <c r="ALP8" s="149"/>
      <c r="ALQ8" s="149"/>
      <c r="ALR8" s="149"/>
      <c r="ALS8" s="149"/>
      <c r="ALT8" s="149"/>
      <c r="ALU8" s="149"/>
      <c r="ALV8" s="149"/>
      <c r="ALW8" s="149"/>
      <c r="ALX8" s="149"/>
      <c r="ALY8" s="149"/>
      <c r="ALZ8" s="149"/>
      <c r="AMA8" s="149"/>
      <c r="AMB8" s="149"/>
      <c r="AMC8" s="149"/>
      <c r="AMD8" s="149"/>
      <c r="AME8" s="149"/>
      <c r="AMF8" s="149"/>
      <c r="AMG8" s="149"/>
      <c r="AMH8" s="149"/>
      <c r="AMI8" s="149"/>
      <c r="AMJ8" s="149"/>
      <c r="AMK8" s="149"/>
      <c r="AML8" s="149"/>
      <c r="AMM8" s="149"/>
      <c r="AMN8" s="149"/>
      <c r="AMO8" s="149"/>
      <c r="AMP8" s="149"/>
      <c r="AMQ8" s="149"/>
      <c r="AMR8" s="149"/>
      <c r="AMS8" s="149"/>
      <c r="AMT8" s="149"/>
      <c r="AMU8" s="149"/>
      <c r="AMV8" s="149"/>
      <c r="AMW8" s="149"/>
      <c r="AMX8" s="149"/>
      <c r="AMY8" s="149"/>
      <c r="AMZ8" s="149"/>
      <c r="ANA8" s="149"/>
      <c r="ANB8" s="149"/>
      <c r="ANC8" s="149"/>
      <c r="AND8" s="149"/>
      <c r="ANE8" s="149"/>
      <c r="ANF8" s="149"/>
      <c r="ANG8" s="149"/>
      <c r="ANH8" s="149"/>
      <c r="ANI8" s="149"/>
      <c r="ANJ8" s="149"/>
      <c r="ANK8" s="149"/>
      <c r="ANL8" s="149"/>
      <c r="ANM8" s="149"/>
      <c r="ANN8" s="149"/>
      <c r="ANO8" s="149"/>
      <c r="ANP8" s="149"/>
      <c r="ANQ8" s="149"/>
      <c r="ANR8" s="149"/>
      <c r="ANS8" s="149"/>
      <c r="ANT8" s="149"/>
      <c r="ANU8" s="149"/>
      <c r="ANV8" s="149"/>
      <c r="ANW8" s="149"/>
      <c r="ANX8" s="149"/>
      <c r="ANY8" s="149"/>
      <c r="ANZ8" s="149"/>
      <c r="AOA8" s="149"/>
      <c r="AOB8" s="149"/>
      <c r="AOC8" s="149"/>
      <c r="AOD8" s="149"/>
      <c r="AOE8" s="149"/>
      <c r="AOF8" s="149"/>
      <c r="AOG8" s="149"/>
      <c r="AOH8" s="149"/>
      <c r="AOI8" s="149"/>
      <c r="AOJ8" s="149"/>
      <c r="AOK8" s="149"/>
      <c r="AOL8" s="149"/>
      <c r="AOM8" s="149"/>
      <c r="AON8" s="149"/>
      <c r="AOO8" s="149"/>
      <c r="AOP8" s="149"/>
      <c r="AOQ8" s="149"/>
      <c r="AOR8" s="149"/>
      <c r="AOS8" s="149"/>
      <c r="AOT8" s="149"/>
      <c r="AOU8" s="149"/>
      <c r="AOV8" s="149"/>
      <c r="AOW8" s="149"/>
      <c r="AOX8" s="149"/>
      <c r="AOY8" s="149"/>
      <c r="AOZ8" s="149"/>
      <c r="APA8" s="149"/>
      <c r="APB8" s="149"/>
      <c r="APC8" s="149"/>
      <c r="APD8" s="149"/>
      <c r="APE8" s="149"/>
      <c r="APF8" s="149"/>
      <c r="APG8" s="149"/>
      <c r="APH8" s="149"/>
      <c r="API8" s="149"/>
      <c r="APJ8" s="149"/>
      <c r="APK8" s="149"/>
      <c r="APL8" s="149"/>
      <c r="APM8" s="149"/>
      <c r="APN8" s="149"/>
      <c r="APO8" s="149"/>
      <c r="APP8" s="149"/>
      <c r="APQ8" s="149"/>
      <c r="APR8" s="149"/>
      <c r="APS8" s="149"/>
      <c r="APT8" s="149"/>
      <c r="APU8" s="149"/>
      <c r="APV8" s="149"/>
      <c r="APW8" s="149"/>
      <c r="APX8" s="149"/>
      <c r="APY8" s="149"/>
      <c r="APZ8" s="149"/>
      <c r="AQA8" s="149"/>
      <c r="AQB8" s="149"/>
      <c r="AQC8" s="149"/>
      <c r="AQD8" s="149"/>
      <c r="AQE8" s="149"/>
      <c r="AQF8" s="149"/>
      <c r="AQG8" s="149"/>
      <c r="AQH8" s="149"/>
      <c r="AQI8" s="149"/>
      <c r="AQJ8" s="149"/>
      <c r="AQK8" s="149"/>
      <c r="AQL8" s="149"/>
      <c r="AQM8" s="149"/>
      <c r="AQN8" s="149"/>
      <c r="AQO8" s="149"/>
      <c r="AQP8" s="149"/>
      <c r="AQQ8" s="149"/>
      <c r="AQR8" s="149"/>
      <c r="AQS8" s="149"/>
      <c r="AQT8" s="149"/>
      <c r="AQU8" s="149"/>
      <c r="AQV8" s="149"/>
      <c r="AQW8" s="149"/>
      <c r="AQX8" s="149"/>
      <c r="AQY8" s="149"/>
      <c r="AQZ8" s="149"/>
      <c r="ARA8" s="149"/>
      <c r="ARB8" s="149"/>
      <c r="ARC8" s="149"/>
      <c r="ARD8" s="149"/>
      <c r="ARE8" s="149"/>
      <c r="ARF8" s="149"/>
      <c r="ARG8" s="149"/>
      <c r="ARH8" s="149"/>
      <c r="ARI8" s="149"/>
      <c r="ARJ8" s="149"/>
      <c r="ARK8" s="149"/>
      <c r="ARL8" s="149"/>
      <c r="ARM8" s="149"/>
      <c r="ARN8" s="149"/>
      <c r="ARO8" s="149"/>
      <c r="ARP8" s="149"/>
      <c r="ARQ8" s="149"/>
      <c r="ARR8" s="149"/>
      <c r="ARS8" s="149"/>
      <c r="ART8" s="149"/>
      <c r="ARU8" s="149"/>
      <c r="ARV8" s="149"/>
      <c r="ARW8" s="149"/>
      <c r="ARX8" s="149"/>
      <c r="ARY8" s="149"/>
      <c r="ARZ8" s="149"/>
      <c r="ASA8" s="149"/>
      <c r="ASB8" s="149"/>
      <c r="ASC8" s="149"/>
      <c r="ASD8" s="149"/>
      <c r="ASE8" s="149"/>
      <c r="ASF8" s="149"/>
      <c r="ASG8" s="149"/>
      <c r="ASH8" s="149"/>
      <c r="ASI8" s="149"/>
      <c r="ASJ8" s="149"/>
      <c r="ASK8" s="149"/>
      <c r="ASL8" s="149"/>
      <c r="ASM8" s="149"/>
      <c r="ASN8" s="149"/>
      <c r="ASO8" s="149"/>
      <c r="ASP8" s="149"/>
      <c r="ASQ8" s="149"/>
      <c r="ASR8" s="149"/>
      <c r="ASS8" s="149"/>
      <c r="AST8" s="149"/>
      <c r="ASU8" s="149"/>
      <c r="ASV8" s="149"/>
      <c r="ASW8" s="149"/>
      <c r="ASX8" s="149"/>
      <c r="ASY8" s="149"/>
      <c r="ASZ8" s="149"/>
      <c r="ATA8" s="149"/>
      <c r="ATB8" s="149"/>
      <c r="ATC8" s="149"/>
      <c r="ATD8" s="149"/>
      <c r="ATE8" s="149"/>
      <c r="ATF8" s="149"/>
      <c r="ATG8" s="149"/>
      <c r="ATH8" s="149"/>
      <c r="ATI8" s="149"/>
      <c r="ATJ8" s="149"/>
      <c r="ATK8" s="149"/>
      <c r="ATL8" s="149"/>
      <c r="ATM8" s="149"/>
      <c r="ATN8" s="149"/>
      <c r="ATO8" s="149"/>
      <c r="ATP8" s="149"/>
      <c r="ATQ8" s="149"/>
      <c r="ATR8" s="149"/>
      <c r="ATS8" s="149"/>
      <c r="ATT8" s="149"/>
      <c r="ATU8" s="149"/>
      <c r="ATV8" s="149"/>
      <c r="ATW8" s="149"/>
      <c r="ATX8" s="149"/>
      <c r="ATY8" s="149"/>
      <c r="ATZ8" s="149"/>
      <c r="AUA8" s="149"/>
      <c r="AUB8" s="149"/>
      <c r="AUC8" s="149"/>
      <c r="AUD8" s="149"/>
      <c r="AUE8" s="149"/>
      <c r="AUF8" s="149"/>
      <c r="AUG8" s="149"/>
      <c r="AUH8" s="149"/>
      <c r="AUI8" s="149"/>
      <c r="AUJ8" s="149"/>
      <c r="AUK8" s="149"/>
      <c r="AUL8" s="149"/>
      <c r="AUM8" s="149"/>
      <c r="AUN8" s="149"/>
      <c r="AUO8" s="149"/>
      <c r="AUP8" s="149"/>
      <c r="AUQ8" s="149"/>
      <c r="AUR8" s="149"/>
      <c r="AUS8" s="149"/>
      <c r="AUT8" s="149"/>
      <c r="AUU8" s="149"/>
      <c r="AUV8" s="149"/>
      <c r="AUW8" s="149"/>
      <c r="AUX8" s="149"/>
      <c r="AUY8" s="149"/>
      <c r="AUZ8" s="149"/>
      <c r="AVA8" s="149"/>
      <c r="AVB8" s="149"/>
      <c r="AVC8" s="149"/>
      <c r="AVD8" s="149"/>
      <c r="AVE8" s="149"/>
      <c r="AVF8" s="149"/>
      <c r="AVG8" s="149"/>
      <c r="AVH8" s="149"/>
      <c r="AVI8" s="149"/>
      <c r="AVJ8" s="149"/>
      <c r="AVK8" s="149"/>
      <c r="AVL8" s="149"/>
      <c r="AVM8" s="149"/>
      <c r="AVN8" s="149"/>
      <c r="AVO8" s="149"/>
      <c r="AVP8" s="149"/>
      <c r="AVQ8" s="149"/>
      <c r="AVR8" s="149"/>
      <c r="AVS8" s="149"/>
      <c r="AVT8" s="149"/>
      <c r="AVU8" s="149"/>
      <c r="AVV8" s="149"/>
      <c r="AVW8" s="149"/>
      <c r="AVX8" s="149"/>
      <c r="AVY8" s="149"/>
      <c r="AVZ8" s="149"/>
      <c r="AWA8" s="149"/>
      <c r="AWB8" s="149"/>
      <c r="AWC8" s="149"/>
      <c r="AWD8" s="149"/>
      <c r="AWE8" s="149"/>
      <c r="AWF8" s="149"/>
      <c r="AWG8" s="149"/>
      <c r="AWH8" s="149"/>
      <c r="AWI8" s="149"/>
      <c r="AWJ8" s="149"/>
      <c r="AWK8" s="149"/>
      <c r="AWL8" s="149"/>
      <c r="AWM8" s="149"/>
      <c r="AWN8" s="149"/>
      <c r="AWO8" s="149"/>
      <c r="AWP8" s="149"/>
      <c r="AWQ8" s="149"/>
      <c r="AWR8" s="149"/>
      <c r="AWS8" s="149"/>
      <c r="AWT8" s="149"/>
      <c r="AWU8" s="149"/>
      <c r="AWV8" s="149"/>
      <c r="AWW8" s="149"/>
      <c r="AWX8" s="149"/>
      <c r="AWY8" s="149"/>
      <c r="AWZ8" s="149"/>
      <c r="AXA8" s="149"/>
      <c r="AXB8" s="149"/>
      <c r="AXC8" s="149"/>
      <c r="AXD8" s="149"/>
      <c r="AXE8" s="149"/>
      <c r="AXF8" s="149"/>
      <c r="AXG8" s="149"/>
      <c r="AXH8" s="149"/>
      <c r="AXI8" s="149"/>
      <c r="AXJ8" s="149"/>
      <c r="AXK8" s="149"/>
      <c r="AXL8" s="149"/>
      <c r="AXM8" s="149"/>
      <c r="AXN8" s="149"/>
      <c r="AXO8" s="149"/>
      <c r="AXP8" s="149"/>
      <c r="AXQ8" s="149"/>
      <c r="AXR8" s="149"/>
      <c r="AXS8" s="149"/>
      <c r="AXT8" s="149"/>
      <c r="AXU8" s="149"/>
      <c r="AXV8" s="149"/>
      <c r="AXW8" s="149"/>
      <c r="AXX8" s="149"/>
      <c r="AXY8" s="149"/>
      <c r="AXZ8" s="149"/>
      <c r="AYA8" s="149"/>
      <c r="AYB8" s="149"/>
      <c r="AYC8" s="149"/>
      <c r="AYD8" s="149"/>
      <c r="AYE8" s="149"/>
      <c r="AYF8" s="149"/>
      <c r="AYG8" s="149"/>
      <c r="AYH8" s="149"/>
      <c r="AYI8" s="149"/>
      <c r="AYJ8" s="149"/>
      <c r="AYK8" s="149"/>
      <c r="AYL8" s="149"/>
      <c r="AYM8" s="149"/>
      <c r="AYN8" s="149"/>
      <c r="AYO8" s="149"/>
      <c r="AYP8" s="149"/>
      <c r="AYQ8" s="149"/>
      <c r="AYR8" s="149"/>
      <c r="AYS8" s="149"/>
      <c r="AYT8" s="149"/>
      <c r="AYU8" s="149"/>
      <c r="AYV8" s="149"/>
      <c r="AYW8" s="149"/>
      <c r="AYX8" s="149"/>
      <c r="AYY8" s="149"/>
      <c r="AYZ8" s="149"/>
      <c r="AZA8" s="149"/>
      <c r="AZB8" s="149"/>
      <c r="AZC8" s="149"/>
      <c r="AZD8" s="149"/>
      <c r="AZE8" s="149"/>
      <c r="AZF8" s="149"/>
      <c r="AZG8" s="149"/>
      <c r="AZH8" s="149"/>
      <c r="AZI8" s="149"/>
      <c r="AZJ8" s="149"/>
      <c r="AZK8" s="149"/>
      <c r="AZL8" s="149"/>
      <c r="AZM8" s="149"/>
      <c r="AZN8" s="149"/>
      <c r="AZO8" s="149"/>
      <c r="AZP8" s="149"/>
      <c r="AZQ8" s="149"/>
      <c r="AZR8" s="149"/>
      <c r="AZS8" s="149"/>
      <c r="AZT8" s="149"/>
      <c r="AZU8" s="149"/>
      <c r="AZV8" s="149"/>
      <c r="AZW8" s="149"/>
      <c r="AZX8" s="149"/>
      <c r="AZY8" s="149"/>
      <c r="AZZ8" s="149"/>
      <c r="BAA8" s="149"/>
      <c r="BAB8" s="149"/>
      <c r="BAC8" s="149"/>
      <c r="BAD8" s="149"/>
      <c r="BAE8" s="149"/>
      <c r="BAF8" s="149"/>
      <c r="BAG8" s="149"/>
      <c r="BAH8" s="149"/>
      <c r="BAI8" s="149"/>
      <c r="BAJ8" s="149"/>
      <c r="BAK8" s="149"/>
      <c r="BAL8" s="149"/>
      <c r="BAM8" s="149"/>
      <c r="BAN8" s="149"/>
      <c r="BAO8" s="149"/>
      <c r="BAP8" s="149"/>
      <c r="BAQ8" s="149"/>
      <c r="BAR8" s="149"/>
      <c r="BAS8" s="149"/>
      <c r="BAT8" s="149"/>
      <c r="BAU8" s="149"/>
      <c r="BAV8" s="149"/>
      <c r="BAW8" s="149"/>
      <c r="BAX8" s="149"/>
      <c r="BAY8" s="149"/>
      <c r="BAZ8" s="149"/>
      <c r="BBA8" s="149"/>
      <c r="BBB8" s="149"/>
      <c r="BBC8" s="149"/>
      <c r="BBD8" s="149"/>
      <c r="BBE8" s="149"/>
      <c r="BBF8" s="149"/>
      <c r="BBG8" s="149"/>
      <c r="BBH8" s="149"/>
      <c r="BBI8" s="149"/>
      <c r="BBJ8" s="149"/>
      <c r="BBK8" s="149"/>
      <c r="BBL8" s="149"/>
      <c r="BBM8" s="149"/>
      <c r="BBN8" s="149"/>
      <c r="BBO8" s="149"/>
      <c r="BBP8" s="149"/>
      <c r="BBQ8" s="149"/>
      <c r="BBR8" s="149"/>
      <c r="BBS8" s="149"/>
      <c r="BBT8" s="149"/>
      <c r="BBU8" s="149"/>
      <c r="BBV8" s="149"/>
      <c r="BBW8" s="149"/>
      <c r="BBX8" s="149"/>
      <c r="BBY8" s="149"/>
      <c r="BBZ8" s="149"/>
      <c r="BCA8" s="149"/>
      <c r="BCB8" s="149"/>
      <c r="BCC8" s="149"/>
      <c r="BCD8" s="149"/>
      <c r="BCE8" s="149"/>
      <c r="BCF8" s="149"/>
      <c r="BCG8" s="149"/>
      <c r="BCH8" s="149"/>
      <c r="BCI8" s="149"/>
      <c r="BCJ8" s="149"/>
      <c r="BCK8" s="149"/>
      <c r="BCL8" s="149"/>
      <c r="BCM8" s="149"/>
      <c r="BCN8" s="149"/>
      <c r="BCO8" s="149"/>
      <c r="BCP8" s="149"/>
      <c r="BCQ8" s="149"/>
      <c r="BCR8" s="149"/>
      <c r="BCS8" s="149"/>
      <c r="BCT8" s="149"/>
      <c r="BCU8" s="149"/>
      <c r="BCV8" s="149"/>
      <c r="BCW8" s="149"/>
      <c r="BCX8" s="149"/>
      <c r="BCY8" s="149"/>
      <c r="BCZ8" s="149"/>
      <c r="BDA8" s="149"/>
      <c r="BDB8" s="149"/>
      <c r="BDC8" s="149"/>
      <c r="BDD8" s="149"/>
      <c r="BDE8" s="149"/>
      <c r="BDF8" s="149"/>
      <c r="BDG8" s="149"/>
      <c r="BDH8" s="149"/>
      <c r="BDI8" s="149"/>
      <c r="BDJ8" s="149"/>
      <c r="BDK8" s="149"/>
      <c r="BDL8" s="149"/>
      <c r="BDM8" s="149"/>
      <c r="BDN8" s="149"/>
      <c r="BDO8" s="149"/>
      <c r="BDP8" s="149"/>
      <c r="BDQ8" s="149"/>
      <c r="BDR8" s="149"/>
      <c r="BDS8" s="149"/>
      <c r="BDT8" s="149"/>
      <c r="BDU8" s="149"/>
      <c r="BDV8" s="149"/>
      <c r="BDW8" s="149"/>
      <c r="BDX8" s="149"/>
      <c r="BDY8" s="149"/>
      <c r="BDZ8" s="149"/>
      <c r="BEA8" s="149"/>
      <c r="BEB8" s="149"/>
      <c r="BEC8" s="149"/>
      <c r="BED8" s="149"/>
      <c r="BEE8" s="149"/>
      <c r="BEF8" s="149"/>
      <c r="BEG8" s="149"/>
      <c r="BEH8" s="149"/>
      <c r="BEI8" s="149"/>
      <c r="BEJ8" s="149"/>
      <c r="BEK8" s="149"/>
      <c r="BEL8" s="149"/>
      <c r="BEM8" s="149"/>
      <c r="BEN8" s="149"/>
      <c r="BEO8" s="149"/>
      <c r="BEP8" s="149"/>
      <c r="BEQ8" s="149"/>
      <c r="BER8" s="149"/>
      <c r="BES8" s="149"/>
      <c r="BET8" s="149"/>
      <c r="BEU8" s="149"/>
      <c r="BEV8" s="149"/>
      <c r="BEW8" s="149"/>
      <c r="BEX8" s="149"/>
      <c r="BEY8" s="149"/>
      <c r="BEZ8" s="149"/>
      <c r="BFA8" s="149"/>
      <c r="BFB8" s="149"/>
      <c r="BFC8" s="149"/>
      <c r="BFD8" s="149"/>
      <c r="BFE8" s="149"/>
      <c r="BFF8" s="149"/>
      <c r="BFG8" s="149"/>
      <c r="BFH8" s="149"/>
      <c r="BFI8" s="149"/>
      <c r="BFJ8" s="149"/>
      <c r="BFK8" s="149"/>
      <c r="BFL8" s="149"/>
      <c r="BFM8" s="149"/>
      <c r="BFN8" s="149"/>
      <c r="BFO8" s="149"/>
      <c r="BFP8" s="149"/>
      <c r="BFQ8" s="149"/>
      <c r="BFR8" s="149"/>
      <c r="BFS8" s="149"/>
      <c r="BFT8" s="149"/>
      <c r="BFU8" s="149"/>
      <c r="BFV8" s="149"/>
      <c r="BFW8" s="149"/>
      <c r="BFX8" s="149"/>
      <c r="BFY8" s="149"/>
      <c r="BFZ8" s="149"/>
      <c r="BGA8" s="149"/>
      <c r="BGB8" s="149"/>
      <c r="BGC8" s="149"/>
      <c r="BGD8" s="149"/>
      <c r="BGE8" s="149"/>
      <c r="BGF8" s="149"/>
      <c r="BGG8" s="149"/>
      <c r="BGH8" s="149"/>
      <c r="BGI8" s="149"/>
      <c r="BGJ8" s="149"/>
      <c r="BGK8" s="149"/>
      <c r="BGL8" s="149"/>
      <c r="BGM8" s="149"/>
      <c r="BGN8" s="149"/>
      <c r="BGO8" s="149"/>
      <c r="BGP8" s="149"/>
      <c r="BGQ8" s="149"/>
      <c r="BGR8" s="149"/>
      <c r="BGS8" s="149"/>
      <c r="BGT8" s="149"/>
      <c r="BGU8" s="149"/>
      <c r="BGV8" s="149"/>
      <c r="BGW8" s="149"/>
      <c r="BGX8" s="149"/>
      <c r="BGY8" s="149"/>
      <c r="BGZ8" s="149"/>
      <c r="BHA8" s="149"/>
      <c r="BHB8" s="149"/>
      <c r="BHC8" s="149"/>
      <c r="BHD8" s="149"/>
      <c r="BHE8" s="149"/>
      <c r="BHF8" s="149"/>
      <c r="BHG8" s="149"/>
      <c r="BHH8" s="149"/>
      <c r="BHI8" s="149"/>
      <c r="BHJ8" s="149"/>
      <c r="BHK8" s="149"/>
      <c r="BHL8" s="149"/>
      <c r="BHM8" s="149"/>
      <c r="BHN8" s="149"/>
      <c r="BHO8" s="149"/>
      <c r="BHP8" s="149"/>
      <c r="BHQ8" s="149"/>
      <c r="BHR8" s="149"/>
      <c r="BHS8" s="149"/>
      <c r="BHT8" s="149"/>
      <c r="BHU8" s="149"/>
      <c r="BHV8" s="149"/>
      <c r="BHW8" s="149"/>
      <c r="BHX8" s="149"/>
      <c r="BHY8" s="149"/>
      <c r="BHZ8" s="149"/>
      <c r="BIA8" s="149"/>
      <c r="BIB8" s="149"/>
      <c r="BIC8" s="149"/>
      <c r="BID8" s="149"/>
      <c r="BIE8" s="149"/>
      <c r="BIF8" s="149"/>
      <c r="BIG8" s="149"/>
      <c r="BIH8" s="149"/>
      <c r="BII8" s="149"/>
      <c r="BIJ8" s="149"/>
      <c r="BIK8" s="149"/>
      <c r="BIL8" s="149"/>
      <c r="BIM8" s="149"/>
      <c r="BIN8" s="149"/>
      <c r="BIO8" s="149"/>
      <c r="BIP8" s="149"/>
      <c r="BIQ8" s="149"/>
      <c r="BIR8" s="149"/>
      <c r="BIS8" s="149"/>
      <c r="BIT8" s="149"/>
      <c r="BIU8" s="149"/>
      <c r="BIV8" s="149"/>
      <c r="BIW8" s="149"/>
      <c r="BIX8" s="149"/>
      <c r="BIY8" s="149"/>
      <c r="BIZ8" s="149"/>
      <c r="BJA8" s="149"/>
      <c r="BJB8" s="149"/>
      <c r="BJC8" s="149"/>
      <c r="BJD8" s="149"/>
      <c r="BJE8" s="149"/>
      <c r="BJF8" s="149"/>
      <c r="BJG8" s="149"/>
      <c r="BJH8" s="149"/>
      <c r="BJI8" s="149"/>
      <c r="BJJ8" s="149"/>
      <c r="BJK8" s="149"/>
      <c r="BJL8" s="149"/>
      <c r="BJM8" s="149"/>
      <c r="BJN8" s="149"/>
      <c r="BJO8" s="149"/>
      <c r="BJP8" s="149"/>
      <c r="BJQ8" s="149"/>
      <c r="BJR8" s="149"/>
      <c r="BJS8" s="149"/>
      <c r="BJT8" s="149"/>
      <c r="BJU8" s="149"/>
      <c r="BJV8" s="149"/>
      <c r="BJW8" s="149"/>
      <c r="BJX8" s="149"/>
      <c r="BJY8" s="149"/>
      <c r="BJZ8" s="149"/>
      <c r="BKA8" s="149"/>
      <c r="BKB8" s="149"/>
      <c r="BKC8" s="149"/>
      <c r="BKD8" s="149"/>
      <c r="BKE8" s="149"/>
      <c r="BKF8" s="149"/>
      <c r="BKG8" s="149"/>
      <c r="BKH8" s="149"/>
      <c r="BKI8" s="149"/>
      <c r="BKJ8" s="149"/>
      <c r="BKK8" s="149"/>
      <c r="BKL8" s="149"/>
      <c r="BKM8" s="149"/>
      <c r="BKN8" s="149"/>
      <c r="BKO8" s="149"/>
      <c r="BKP8" s="149"/>
      <c r="BKQ8" s="149"/>
      <c r="BKR8" s="149"/>
      <c r="BKS8" s="149"/>
      <c r="BKT8" s="149"/>
      <c r="BKU8" s="149"/>
      <c r="BKV8" s="149"/>
      <c r="BKW8" s="149"/>
      <c r="BKX8" s="149"/>
      <c r="BKY8" s="149"/>
      <c r="BKZ8" s="149"/>
      <c r="BLA8" s="149"/>
      <c r="BLB8" s="149"/>
      <c r="BLC8" s="149"/>
      <c r="BLD8" s="149"/>
      <c r="BLE8" s="149"/>
      <c r="BLF8" s="149"/>
      <c r="BLG8" s="149"/>
      <c r="BLH8" s="149"/>
      <c r="BLI8" s="149"/>
      <c r="BLJ8" s="149"/>
      <c r="BLK8" s="149"/>
      <c r="BLL8" s="149"/>
      <c r="BLM8" s="149"/>
      <c r="BLN8" s="149"/>
      <c r="BLO8" s="149"/>
      <c r="BLP8" s="149"/>
      <c r="BLQ8" s="149"/>
      <c r="BLR8" s="149"/>
      <c r="BLS8" s="149"/>
      <c r="BLT8" s="149"/>
      <c r="BLU8" s="149"/>
      <c r="BLV8" s="149"/>
      <c r="BLW8" s="149"/>
      <c r="BLX8" s="149"/>
      <c r="BLY8" s="149"/>
      <c r="BLZ8" s="149"/>
      <c r="BMA8" s="149"/>
      <c r="BMB8" s="149"/>
      <c r="BMC8" s="149"/>
      <c r="BMD8" s="149"/>
      <c r="BME8" s="149"/>
      <c r="BMF8" s="149"/>
      <c r="BMG8" s="149"/>
      <c r="BMH8" s="149"/>
      <c r="BMI8" s="149"/>
      <c r="BMJ8" s="149"/>
      <c r="BMK8" s="149"/>
      <c r="BML8" s="149"/>
      <c r="BMM8" s="149"/>
      <c r="BMN8" s="149"/>
      <c r="BMO8" s="149"/>
      <c r="BMP8" s="149"/>
      <c r="BMQ8" s="149"/>
      <c r="BMR8" s="149"/>
      <c r="BMS8" s="149"/>
      <c r="BMT8" s="149"/>
      <c r="BMU8" s="149"/>
      <c r="BMV8" s="149"/>
      <c r="BMW8" s="149"/>
      <c r="BMX8" s="149"/>
      <c r="BMY8" s="149"/>
      <c r="BMZ8" s="149"/>
      <c r="BNA8" s="149"/>
      <c r="BNB8" s="149"/>
      <c r="BNC8" s="149"/>
      <c r="BND8" s="149"/>
      <c r="BNE8" s="149"/>
      <c r="BNF8" s="149"/>
      <c r="BNG8" s="149"/>
      <c r="BNH8" s="149"/>
      <c r="BNI8" s="149"/>
      <c r="BNJ8" s="149"/>
      <c r="BNK8" s="149"/>
      <c r="BNL8" s="149"/>
      <c r="BNM8" s="149"/>
      <c r="BNN8" s="149"/>
      <c r="BNO8" s="149"/>
      <c r="BNP8" s="149"/>
      <c r="BNQ8" s="149"/>
      <c r="BNR8" s="149"/>
      <c r="BNS8" s="149"/>
      <c r="BNT8" s="149"/>
      <c r="BNU8" s="149"/>
      <c r="BNV8" s="149"/>
      <c r="BNW8" s="149"/>
      <c r="BNX8" s="149"/>
      <c r="BNY8" s="149"/>
      <c r="BNZ8" s="149"/>
      <c r="BOA8" s="149"/>
      <c r="BOB8" s="149"/>
      <c r="BOC8" s="149"/>
      <c r="BOD8" s="149"/>
      <c r="BOE8" s="149"/>
      <c r="BOF8" s="149"/>
      <c r="BOG8" s="149"/>
      <c r="BOH8" s="149"/>
      <c r="BOI8" s="149"/>
      <c r="BOJ8" s="149"/>
      <c r="BOK8" s="149"/>
      <c r="BOL8" s="149"/>
      <c r="BOM8" s="149"/>
      <c r="BON8" s="149"/>
      <c r="BOO8" s="149"/>
      <c r="BOP8" s="149"/>
      <c r="BOQ8" s="149"/>
      <c r="BOR8" s="149"/>
      <c r="BOS8" s="149"/>
      <c r="BOT8" s="149"/>
      <c r="BOU8" s="149"/>
      <c r="BOV8" s="149"/>
      <c r="BOW8" s="149"/>
      <c r="BOX8" s="149"/>
      <c r="BOY8" s="149"/>
      <c r="BOZ8" s="149"/>
      <c r="BPA8" s="149"/>
      <c r="BPB8" s="149"/>
      <c r="BPC8" s="149"/>
      <c r="BPD8" s="149"/>
      <c r="BPE8" s="149"/>
      <c r="BPF8" s="149"/>
      <c r="BPG8" s="149"/>
      <c r="BPH8" s="149"/>
      <c r="BPI8" s="149"/>
      <c r="BPJ8" s="149"/>
      <c r="BPK8" s="149"/>
      <c r="BPL8" s="149"/>
      <c r="BPM8" s="149"/>
      <c r="BPN8" s="149"/>
      <c r="BPO8" s="149"/>
      <c r="BPP8" s="149"/>
      <c r="BPQ8" s="149"/>
      <c r="BPR8" s="149"/>
      <c r="BPS8" s="149"/>
      <c r="BPT8" s="149"/>
      <c r="BPU8" s="149"/>
      <c r="BPV8" s="149"/>
      <c r="BPW8" s="149"/>
      <c r="BPX8" s="149"/>
      <c r="BPY8" s="149"/>
      <c r="BPZ8" s="149"/>
      <c r="BQA8" s="149"/>
      <c r="BQB8" s="149"/>
      <c r="BQC8" s="149"/>
      <c r="BQD8" s="149"/>
      <c r="BQE8" s="149"/>
      <c r="BQF8" s="149"/>
      <c r="BQG8" s="149"/>
      <c r="BQH8" s="149"/>
      <c r="BQI8" s="149"/>
      <c r="BQJ8" s="149"/>
      <c r="BQK8" s="149"/>
      <c r="BQL8" s="149"/>
      <c r="BQM8" s="149"/>
      <c r="BQN8" s="149"/>
      <c r="BQO8" s="149"/>
      <c r="BQP8" s="149"/>
      <c r="BQQ8" s="149"/>
      <c r="BQR8" s="149"/>
      <c r="BQS8" s="149"/>
      <c r="BQT8" s="149"/>
      <c r="BQU8" s="149"/>
      <c r="BQV8" s="149"/>
      <c r="BQW8" s="149"/>
      <c r="BQX8" s="149"/>
      <c r="BQY8" s="149"/>
      <c r="BQZ8" s="149"/>
      <c r="BRA8" s="149"/>
      <c r="BRB8" s="149"/>
      <c r="BRC8" s="149"/>
      <c r="BRD8" s="149"/>
      <c r="BRE8" s="149"/>
      <c r="BRF8" s="149"/>
      <c r="BRG8" s="149"/>
      <c r="BRH8" s="149"/>
      <c r="BRI8" s="149"/>
      <c r="BRJ8" s="149"/>
      <c r="BRK8" s="149"/>
      <c r="BRL8" s="149"/>
      <c r="BRM8" s="149"/>
      <c r="BRN8" s="149"/>
      <c r="BRO8" s="149"/>
      <c r="BRP8" s="149"/>
      <c r="BRQ8" s="149"/>
      <c r="BRR8" s="149"/>
      <c r="BRS8" s="149"/>
      <c r="BRT8" s="149"/>
      <c r="BRU8" s="149"/>
      <c r="BRV8" s="149"/>
      <c r="BRW8" s="149"/>
      <c r="BRX8" s="149"/>
      <c r="BRY8" s="149"/>
      <c r="BRZ8" s="149"/>
      <c r="BSA8" s="149"/>
      <c r="BSB8" s="149"/>
      <c r="BSC8" s="149"/>
      <c r="BSD8" s="149"/>
      <c r="BSE8" s="149"/>
      <c r="BSF8" s="149"/>
      <c r="BSG8" s="149"/>
      <c r="BSH8" s="149"/>
      <c r="BSI8" s="149"/>
      <c r="BSJ8" s="149"/>
      <c r="BSK8" s="149"/>
      <c r="BSL8" s="149"/>
      <c r="BSM8" s="149"/>
      <c r="BSN8" s="149"/>
      <c r="BSO8" s="149"/>
      <c r="BSP8" s="149"/>
      <c r="BSQ8" s="149"/>
      <c r="BSR8" s="149"/>
      <c r="BSS8" s="149"/>
      <c r="BST8" s="149"/>
      <c r="BSU8" s="149"/>
      <c r="BSV8" s="149"/>
      <c r="BSW8" s="149"/>
      <c r="BSX8" s="149"/>
      <c r="BSY8" s="149"/>
      <c r="BSZ8" s="149"/>
      <c r="BTA8" s="149"/>
      <c r="BTB8" s="149"/>
      <c r="BTC8" s="149"/>
      <c r="BTD8" s="149"/>
      <c r="BTE8" s="149"/>
      <c r="BTF8" s="149"/>
      <c r="BTG8" s="149"/>
      <c r="BTH8" s="149"/>
      <c r="BTI8" s="149"/>
      <c r="BTJ8" s="149"/>
      <c r="BTK8" s="149"/>
      <c r="BTL8" s="149"/>
      <c r="BTM8" s="149"/>
      <c r="BTN8" s="149"/>
      <c r="BTO8" s="149"/>
      <c r="BTP8" s="149"/>
      <c r="BTQ8" s="149"/>
      <c r="BTR8" s="149"/>
      <c r="BTS8" s="149"/>
      <c r="BTT8" s="149"/>
      <c r="BTU8" s="149"/>
      <c r="BTV8" s="149"/>
      <c r="BTW8" s="149"/>
      <c r="BTX8" s="149"/>
      <c r="BTY8" s="149"/>
      <c r="BTZ8" s="149"/>
      <c r="BUA8" s="149"/>
      <c r="BUB8" s="149"/>
      <c r="BUC8" s="149"/>
      <c r="BUD8" s="149"/>
      <c r="BUE8" s="149"/>
      <c r="BUF8" s="149"/>
      <c r="BUG8" s="149"/>
      <c r="BUH8" s="149"/>
      <c r="BUI8" s="149"/>
      <c r="BUJ8" s="149"/>
      <c r="BUK8" s="149"/>
      <c r="BUL8" s="149"/>
      <c r="BUM8" s="149"/>
      <c r="BUN8" s="149"/>
      <c r="BUO8" s="149"/>
      <c r="BUP8" s="149"/>
      <c r="BUQ8" s="149"/>
      <c r="BUR8" s="149"/>
      <c r="BUS8" s="149"/>
      <c r="BUT8" s="149"/>
      <c r="BUU8" s="149"/>
      <c r="BUV8" s="149"/>
      <c r="BUW8" s="149"/>
      <c r="BUX8" s="149"/>
      <c r="BUY8" s="149"/>
      <c r="BUZ8" s="149"/>
      <c r="BVA8" s="149"/>
      <c r="BVB8" s="149"/>
      <c r="BVC8" s="149"/>
      <c r="BVD8" s="149"/>
      <c r="BVE8" s="149"/>
      <c r="BVF8" s="149"/>
      <c r="BVG8" s="149"/>
      <c r="BVH8" s="149"/>
      <c r="BVI8" s="149"/>
      <c r="BVJ8" s="149"/>
      <c r="BVK8" s="149"/>
      <c r="BVL8" s="149"/>
      <c r="BVM8" s="149"/>
      <c r="BVN8" s="149"/>
      <c r="BVO8" s="149"/>
      <c r="BVP8" s="149"/>
      <c r="BVQ8" s="149"/>
      <c r="BVR8" s="149"/>
      <c r="BVS8" s="149"/>
      <c r="BVT8" s="149"/>
      <c r="BVU8" s="149"/>
      <c r="BVV8" s="149"/>
      <c r="BVW8" s="149"/>
      <c r="BVX8" s="149"/>
      <c r="BVY8" s="149"/>
      <c r="BVZ8" s="149"/>
      <c r="BWA8" s="149"/>
      <c r="BWB8" s="149"/>
      <c r="BWC8" s="149"/>
      <c r="BWD8" s="149"/>
      <c r="BWE8" s="149"/>
      <c r="BWF8" s="149"/>
      <c r="BWG8" s="149"/>
      <c r="BWH8" s="149"/>
      <c r="BWI8" s="149"/>
      <c r="BWJ8" s="149"/>
      <c r="BWK8" s="149"/>
      <c r="BWL8" s="149"/>
      <c r="BWM8" s="149"/>
      <c r="BWN8" s="149"/>
      <c r="BWO8" s="149"/>
      <c r="BWP8" s="149"/>
      <c r="BWQ8" s="149"/>
      <c r="BWR8" s="149"/>
      <c r="BWS8" s="149"/>
      <c r="BWT8" s="149"/>
      <c r="BWU8" s="149"/>
      <c r="BWV8" s="149"/>
      <c r="BWW8" s="149"/>
      <c r="BWX8" s="149"/>
      <c r="BWY8" s="149"/>
      <c r="BWZ8" s="149"/>
      <c r="BXA8" s="149"/>
      <c r="BXB8" s="149"/>
      <c r="BXC8" s="149"/>
      <c r="BXD8" s="149"/>
      <c r="BXE8" s="149"/>
      <c r="BXF8" s="149"/>
      <c r="BXG8" s="149"/>
      <c r="BXH8" s="149"/>
      <c r="BXI8" s="149"/>
      <c r="BXJ8" s="149"/>
      <c r="BXK8" s="149"/>
      <c r="BXL8" s="149"/>
      <c r="BXM8" s="149"/>
      <c r="BXN8" s="149"/>
      <c r="BXO8" s="149"/>
      <c r="BXP8" s="149"/>
      <c r="BXQ8" s="149"/>
      <c r="BXR8" s="149"/>
      <c r="BXS8" s="149"/>
      <c r="BXT8" s="149"/>
      <c r="BXU8" s="149"/>
      <c r="BXV8" s="149"/>
      <c r="BXW8" s="149"/>
      <c r="BXX8" s="149"/>
      <c r="BXY8" s="149"/>
      <c r="BXZ8" s="149"/>
      <c r="BYA8" s="149"/>
      <c r="BYB8" s="149"/>
      <c r="BYC8" s="149"/>
      <c r="BYD8" s="149"/>
      <c r="BYE8" s="149"/>
      <c r="BYF8" s="149"/>
      <c r="BYG8" s="149"/>
      <c r="BYH8" s="149"/>
      <c r="BYI8" s="149"/>
      <c r="BYJ8" s="149"/>
      <c r="BYK8" s="149"/>
      <c r="BYL8" s="149"/>
      <c r="BYM8" s="149"/>
      <c r="BYN8" s="149"/>
      <c r="BYO8" s="149"/>
      <c r="BYP8" s="149"/>
      <c r="BYQ8" s="149"/>
      <c r="BYR8" s="149"/>
      <c r="BYS8" s="149"/>
      <c r="BYT8" s="149"/>
      <c r="BYU8" s="149"/>
      <c r="BYV8" s="149"/>
      <c r="BYW8" s="149"/>
      <c r="BYX8" s="149"/>
      <c r="BYY8" s="149"/>
      <c r="BYZ8" s="149"/>
      <c r="BZA8" s="149"/>
      <c r="BZB8" s="149"/>
      <c r="BZC8" s="149"/>
      <c r="BZD8" s="149"/>
      <c r="BZE8" s="149"/>
      <c r="BZF8" s="149"/>
      <c r="BZG8" s="149"/>
      <c r="BZH8" s="149"/>
      <c r="BZI8" s="149"/>
      <c r="BZJ8" s="149"/>
      <c r="BZK8" s="149"/>
      <c r="BZL8" s="149"/>
      <c r="BZM8" s="149"/>
      <c r="BZN8" s="149"/>
      <c r="BZO8" s="149"/>
      <c r="BZP8" s="149"/>
      <c r="BZQ8" s="149"/>
      <c r="BZR8" s="149"/>
      <c r="BZS8" s="149"/>
      <c r="BZT8" s="149"/>
      <c r="BZU8" s="149"/>
      <c r="BZV8" s="149"/>
      <c r="BZW8" s="149"/>
      <c r="BZX8" s="149"/>
      <c r="BZY8" s="149"/>
      <c r="BZZ8" s="149"/>
      <c r="CAA8" s="149"/>
      <c r="CAB8" s="149"/>
      <c r="CAC8" s="149"/>
      <c r="CAD8" s="149"/>
      <c r="CAE8" s="149"/>
      <c r="CAF8" s="149"/>
      <c r="CAG8" s="149"/>
      <c r="CAH8" s="149"/>
      <c r="CAI8" s="149"/>
      <c r="CAJ8" s="149"/>
      <c r="CAK8" s="149"/>
      <c r="CAL8" s="149"/>
      <c r="CAM8" s="149"/>
      <c r="CAN8" s="149"/>
      <c r="CAO8" s="149"/>
      <c r="CAP8" s="149"/>
      <c r="CAQ8" s="149"/>
      <c r="CAR8" s="149"/>
      <c r="CAS8" s="149"/>
      <c r="CAT8" s="149"/>
      <c r="CAU8" s="149"/>
      <c r="CAV8" s="149"/>
      <c r="CAW8" s="149"/>
      <c r="CAX8" s="149"/>
      <c r="CAY8" s="149"/>
      <c r="CAZ8" s="149"/>
      <c r="CBA8" s="149"/>
      <c r="CBB8" s="149"/>
      <c r="CBC8" s="149"/>
      <c r="CBD8" s="149"/>
      <c r="CBE8" s="149"/>
      <c r="CBF8" s="149"/>
      <c r="CBG8" s="149"/>
      <c r="CBH8" s="149"/>
      <c r="CBI8" s="149"/>
      <c r="CBJ8" s="149"/>
      <c r="CBK8" s="149"/>
      <c r="CBL8" s="149"/>
      <c r="CBM8" s="149"/>
      <c r="CBN8" s="149"/>
      <c r="CBO8" s="149"/>
      <c r="CBP8" s="149"/>
      <c r="CBQ8" s="149"/>
      <c r="CBR8" s="149"/>
      <c r="CBS8" s="149"/>
      <c r="CBT8" s="149"/>
      <c r="CBU8" s="149"/>
      <c r="CBV8" s="149"/>
      <c r="CBW8" s="149"/>
      <c r="CBX8" s="149"/>
      <c r="CBY8" s="149"/>
      <c r="CBZ8" s="149"/>
      <c r="CCA8" s="149"/>
      <c r="CCB8" s="149"/>
      <c r="CCC8" s="149"/>
      <c r="CCD8" s="149"/>
      <c r="CCE8" s="149"/>
      <c r="CCF8" s="149"/>
      <c r="CCG8" s="149"/>
      <c r="CCH8" s="149"/>
      <c r="CCI8" s="149"/>
      <c r="CCJ8" s="149"/>
      <c r="CCK8" s="149"/>
      <c r="CCL8" s="149"/>
      <c r="CCM8" s="149"/>
      <c r="CCN8" s="149"/>
      <c r="CCO8" s="149"/>
      <c r="CCP8" s="149"/>
      <c r="CCQ8" s="149"/>
      <c r="CCR8" s="149"/>
      <c r="CCS8" s="149"/>
      <c r="CCT8" s="149"/>
      <c r="CCU8" s="149"/>
      <c r="CCV8" s="149"/>
      <c r="CCW8" s="149"/>
      <c r="CCX8" s="149"/>
      <c r="CCY8" s="149"/>
      <c r="CCZ8" s="149"/>
      <c r="CDA8" s="149"/>
      <c r="CDB8" s="149"/>
      <c r="CDC8" s="149"/>
      <c r="CDD8" s="149"/>
      <c r="CDE8" s="149"/>
      <c r="CDF8" s="149"/>
      <c r="CDG8" s="149"/>
      <c r="CDH8" s="149"/>
      <c r="CDI8" s="149"/>
      <c r="CDJ8" s="149"/>
      <c r="CDK8" s="149"/>
      <c r="CDL8" s="149"/>
      <c r="CDM8" s="149"/>
      <c r="CDN8" s="149"/>
      <c r="CDO8" s="149"/>
      <c r="CDP8" s="149"/>
      <c r="CDQ8" s="149"/>
      <c r="CDR8" s="149"/>
      <c r="CDS8" s="149"/>
      <c r="CDT8" s="149"/>
      <c r="CDU8" s="149"/>
      <c r="CDV8" s="149"/>
      <c r="CDW8" s="149"/>
      <c r="CDX8" s="149"/>
      <c r="CDY8" s="149"/>
      <c r="CDZ8" s="149"/>
      <c r="CEA8" s="149"/>
      <c r="CEB8" s="149"/>
      <c r="CEC8" s="149"/>
      <c r="CED8" s="149"/>
      <c r="CEE8" s="149"/>
      <c r="CEF8" s="149"/>
      <c r="CEG8" s="149"/>
      <c r="CEH8" s="149"/>
      <c r="CEI8" s="149"/>
      <c r="CEJ8" s="149"/>
      <c r="CEK8" s="149"/>
      <c r="CEL8" s="149"/>
      <c r="CEM8" s="149"/>
      <c r="CEN8" s="149"/>
      <c r="CEO8" s="149"/>
      <c r="CEP8" s="149"/>
      <c r="CEQ8" s="149"/>
      <c r="CER8" s="149"/>
      <c r="CES8" s="149"/>
      <c r="CET8" s="149"/>
      <c r="CEU8" s="149"/>
      <c r="CEV8" s="149"/>
      <c r="CEW8" s="149"/>
      <c r="CEX8" s="149"/>
      <c r="CEY8" s="149"/>
      <c r="CEZ8" s="149"/>
      <c r="CFA8" s="149"/>
      <c r="CFB8" s="149"/>
      <c r="CFC8" s="149"/>
      <c r="CFD8" s="149"/>
      <c r="CFE8" s="149"/>
      <c r="CFF8" s="149"/>
      <c r="CFG8" s="149"/>
      <c r="CFH8" s="149"/>
      <c r="CFI8" s="149"/>
      <c r="CFJ8" s="149"/>
      <c r="CFK8" s="149"/>
      <c r="CFL8" s="149"/>
      <c r="CFM8" s="149"/>
      <c r="CFN8" s="149"/>
      <c r="CFO8" s="149"/>
      <c r="CFP8" s="149"/>
      <c r="CFQ8" s="149"/>
      <c r="CFR8" s="149"/>
      <c r="CFS8" s="149"/>
      <c r="CFT8" s="149"/>
      <c r="CFU8" s="149"/>
      <c r="CFV8" s="149"/>
      <c r="CFW8" s="149"/>
      <c r="CFX8" s="149"/>
      <c r="CFY8" s="149"/>
      <c r="CFZ8" s="149"/>
      <c r="CGA8" s="149"/>
      <c r="CGB8" s="149"/>
      <c r="CGC8" s="149"/>
      <c r="CGD8" s="149"/>
      <c r="CGE8" s="149"/>
      <c r="CGF8" s="149"/>
      <c r="CGG8" s="149"/>
      <c r="CGH8" s="149"/>
      <c r="CGI8" s="149"/>
      <c r="CGJ8" s="149"/>
      <c r="CGK8" s="149"/>
      <c r="CGL8" s="149"/>
      <c r="CGM8" s="149"/>
      <c r="CGN8" s="149"/>
      <c r="CGO8" s="149"/>
      <c r="CGP8" s="149"/>
      <c r="CGQ8" s="149"/>
      <c r="CGR8" s="149"/>
      <c r="CGS8" s="149"/>
      <c r="CGT8" s="149"/>
      <c r="CGU8" s="149"/>
      <c r="CGV8" s="149"/>
      <c r="CGW8" s="149"/>
      <c r="CGX8" s="149"/>
      <c r="CGY8" s="149"/>
      <c r="CGZ8" s="149"/>
      <c r="CHA8" s="149"/>
      <c r="CHB8" s="149"/>
      <c r="CHC8" s="149"/>
      <c r="CHD8" s="149"/>
      <c r="CHE8" s="149"/>
      <c r="CHF8" s="149"/>
      <c r="CHG8" s="149"/>
      <c r="CHH8" s="149"/>
      <c r="CHI8" s="149"/>
      <c r="CHJ8" s="149"/>
      <c r="CHK8" s="149"/>
      <c r="CHL8" s="149"/>
      <c r="CHM8" s="149"/>
      <c r="CHN8" s="149"/>
      <c r="CHO8" s="149"/>
      <c r="CHP8" s="149"/>
      <c r="CHQ8" s="149"/>
      <c r="CHR8" s="149"/>
      <c r="CHS8" s="149"/>
      <c r="CHT8" s="149"/>
      <c r="CHU8" s="149"/>
      <c r="CHV8" s="149"/>
      <c r="CHW8" s="149"/>
      <c r="CHX8" s="149"/>
      <c r="CHY8" s="149"/>
      <c r="CHZ8" s="149"/>
      <c r="CIA8" s="149"/>
      <c r="CIB8" s="149"/>
      <c r="CIC8" s="149"/>
      <c r="CID8" s="149"/>
      <c r="CIE8" s="149"/>
      <c r="CIF8" s="149"/>
      <c r="CIG8" s="149"/>
      <c r="CIH8" s="149"/>
      <c r="CII8" s="149"/>
      <c r="CIJ8" s="149"/>
      <c r="CIK8" s="149"/>
      <c r="CIL8" s="149"/>
      <c r="CIM8" s="149"/>
      <c r="CIN8" s="149"/>
      <c r="CIO8" s="149"/>
      <c r="CIP8" s="149"/>
      <c r="CIQ8" s="149"/>
      <c r="CIR8" s="149"/>
      <c r="CIS8" s="149"/>
      <c r="CIT8" s="149"/>
      <c r="CIU8" s="149"/>
      <c r="CIV8" s="149"/>
      <c r="CIW8" s="149"/>
      <c r="CIX8" s="149"/>
      <c r="CIY8" s="149"/>
      <c r="CIZ8" s="149"/>
      <c r="CJA8" s="149"/>
      <c r="CJB8" s="149"/>
      <c r="CJC8" s="149"/>
      <c r="CJD8" s="149"/>
      <c r="CJE8" s="149"/>
      <c r="CJF8" s="149"/>
      <c r="CJG8" s="149"/>
      <c r="CJH8" s="149"/>
      <c r="CJI8" s="149"/>
      <c r="CJJ8" s="149"/>
      <c r="CJK8" s="149"/>
      <c r="CJL8" s="149"/>
      <c r="CJM8" s="149"/>
      <c r="CJN8" s="149"/>
      <c r="CJO8" s="149"/>
      <c r="CJP8" s="149"/>
      <c r="CJQ8" s="149"/>
      <c r="CJR8" s="149"/>
      <c r="CJS8" s="149"/>
      <c r="CJT8" s="149"/>
      <c r="CJU8" s="149"/>
      <c r="CJV8" s="149"/>
      <c r="CJW8" s="149"/>
      <c r="CJX8" s="149"/>
      <c r="CJY8" s="149"/>
      <c r="CJZ8" s="149"/>
      <c r="CKA8" s="149"/>
      <c r="CKB8" s="149"/>
      <c r="CKC8" s="149"/>
      <c r="CKD8" s="149"/>
      <c r="CKE8" s="149"/>
      <c r="CKF8" s="149"/>
      <c r="CKG8" s="149"/>
      <c r="CKH8" s="149"/>
      <c r="CKI8" s="149"/>
      <c r="CKJ8" s="149"/>
      <c r="CKK8" s="149"/>
      <c r="CKL8" s="149"/>
      <c r="CKM8" s="149"/>
      <c r="CKN8" s="149"/>
      <c r="CKO8" s="149"/>
      <c r="CKP8" s="149"/>
      <c r="CKQ8" s="149"/>
      <c r="CKR8" s="149"/>
      <c r="CKS8" s="149"/>
      <c r="CKT8" s="149"/>
      <c r="CKU8" s="149"/>
      <c r="CKV8" s="149"/>
      <c r="CKW8" s="149"/>
      <c r="CKX8" s="149"/>
      <c r="CKY8" s="149"/>
      <c r="CKZ8" s="149"/>
      <c r="CLA8" s="149"/>
      <c r="CLB8" s="149"/>
      <c r="CLC8" s="149"/>
      <c r="CLD8" s="149"/>
      <c r="CLE8" s="149"/>
      <c r="CLF8" s="149"/>
      <c r="CLG8" s="149"/>
      <c r="CLH8" s="149"/>
      <c r="CLI8" s="149"/>
      <c r="CLJ8" s="149"/>
      <c r="CLK8" s="149"/>
      <c r="CLL8" s="149"/>
      <c r="CLM8" s="149"/>
      <c r="CLN8" s="149"/>
      <c r="CLO8" s="149"/>
      <c r="CLP8" s="149"/>
      <c r="CLQ8" s="149"/>
      <c r="CLR8" s="149"/>
      <c r="CLS8" s="149"/>
      <c r="CLT8" s="149"/>
      <c r="CLU8" s="149"/>
      <c r="CLV8" s="149"/>
      <c r="CLW8" s="149"/>
      <c r="CLX8" s="149"/>
      <c r="CLY8" s="149"/>
      <c r="CLZ8" s="149"/>
      <c r="CMA8" s="149"/>
      <c r="CMB8" s="149"/>
      <c r="CMC8" s="149"/>
      <c r="CMD8" s="149"/>
      <c r="CME8" s="149"/>
      <c r="CMF8" s="149"/>
      <c r="CMG8" s="149"/>
      <c r="CMH8" s="149"/>
      <c r="CMI8" s="149"/>
      <c r="CMJ8" s="149"/>
      <c r="CMK8" s="149"/>
      <c r="CML8" s="149"/>
      <c r="CMM8" s="149"/>
      <c r="CMN8" s="149"/>
      <c r="CMO8" s="149"/>
      <c r="CMP8" s="149"/>
      <c r="CMQ8" s="149"/>
      <c r="CMR8" s="149"/>
      <c r="CMS8" s="149"/>
      <c r="CMT8" s="149"/>
      <c r="CMU8" s="149"/>
      <c r="CMV8" s="149"/>
      <c r="CMW8" s="149"/>
      <c r="CMX8" s="149"/>
      <c r="CMY8" s="149"/>
      <c r="CMZ8" s="149"/>
      <c r="CNA8" s="149"/>
      <c r="CNB8" s="149"/>
      <c r="CNC8" s="149"/>
      <c r="CND8" s="149"/>
      <c r="CNE8" s="149"/>
      <c r="CNF8" s="149"/>
      <c r="CNG8" s="149"/>
      <c r="CNH8" s="149"/>
      <c r="CNI8" s="149"/>
      <c r="CNJ8" s="149"/>
      <c r="CNK8" s="149"/>
      <c r="CNL8" s="149"/>
      <c r="CNM8" s="149"/>
      <c r="CNN8" s="149"/>
      <c r="CNO8" s="149"/>
      <c r="CNP8" s="149"/>
      <c r="CNQ8" s="149"/>
      <c r="CNR8" s="149"/>
      <c r="CNS8" s="149"/>
      <c r="CNT8" s="149"/>
      <c r="CNU8" s="149"/>
      <c r="CNV8" s="149"/>
      <c r="CNW8" s="149"/>
      <c r="CNX8" s="149"/>
      <c r="CNY8" s="149"/>
      <c r="CNZ8" s="149"/>
      <c r="COA8" s="149"/>
      <c r="COB8" s="149"/>
      <c r="COC8" s="149"/>
      <c r="COD8" s="149"/>
      <c r="COE8" s="149"/>
      <c r="COF8" s="149"/>
      <c r="COG8" s="149"/>
      <c r="COH8" s="149"/>
      <c r="COI8" s="149"/>
      <c r="COJ8" s="149"/>
      <c r="COK8" s="149"/>
      <c r="COL8" s="149"/>
      <c r="COM8" s="149"/>
      <c r="CON8" s="149"/>
      <c r="COO8" s="149"/>
      <c r="COP8" s="149"/>
      <c r="COQ8" s="149"/>
      <c r="COR8" s="149"/>
      <c r="COS8" s="149"/>
      <c r="COT8" s="149"/>
      <c r="COU8" s="149"/>
      <c r="COV8" s="149"/>
      <c r="COW8" s="149"/>
      <c r="COX8" s="149"/>
      <c r="COY8" s="149"/>
      <c r="COZ8" s="149"/>
      <c r="CPA8" s="149"/>
      <c r="CPB8" s="149"/>
      <c r="CPC8" s="149"/>
      <c r="CPD8" s="149"/>
      <c r="CPE8" s="149"/>
      <c r="CPF8" s="149"/>
      <c r="CPG8" s="149"/>
      <c r="CPH8" s="149"/>
      <c r="CPI8" s="149"/>
      <c r="CPJ8" s="149"/>
      <c r="CPK8" s="149"/>
      <c r="CPL8" s="149"/>
      <c r="CPM8" s="149"/>
      <c r="CPN8" s="149"/>
      <c r="CPO8" s="149"/>
      <c r="CPP8" s="149"/>
      <c r="CPQ8" s="149"/>
      <c r="CPR8" s="149"/>
      <c r="CPS8" s="149"/>
      <c r="CPT8" s="149"/>
      <c r="CPU8" s="149"/>
      <c r="CPV8" s="149"/>
      <c r="CPW8" s="149"/>
      <c r="CPX8" s="149"/>
      <c r="CPY8" s="149"/>
      <c r="CPZ8" s="149"/>
      <c r="CQA8" s="149"/>
      <c r="CQB8" s="149"/>
      <c r="CQC8" s="149"/>
      <c r="CQD8" s="149"/>
      <c r="CQE8" s="149"/>
      <c r="CQF8" s="149"/>
      <c r="CQG8" s="149"/>
      <c r="CQH8" s="149"/>
      <c r="CQI8" s="149"/>
      <c r="CQJ8" s="149"/>
      <c r="CQK8" s="149"/>
      <c r="CQL8" s="149"/>
      <c r="CQM8" s="149"/>
      <c r="CQN8" s="149"/>
      <c r="CQO8" s="149"/>
      <c r="CQP8" s="149"/>
      <c r="CQQ8" s="149"/>
      <c r="CQR8" s="149"/>
      <c r="CQS8" s="149"/>
      <c r="CQT8" s="149"/>
      <c r="CQU8" s="149"/>
      <c r="CQV8" s="149"/>
      <c r="CQW8" s="149"/>
      <c r="CQX8" s="149"/>
      <c r="CQY8" s="149"/>
      <c r="CQZ8" s="149"/>
      <c r="CRA8" s="149"/>
      <c r="CRB8" s="149"/>
      <c r="CRC8" s="149"/>
      <c r="CRD8" s="149"/>
      <c r="CRE8" s="149"/>
      <c r="CRF8" s="149"/>
      <c r="CRG8" s="149"/>
      <c r="CRH8" s="149"/>
      <c r="CRI8" s="149"/>
      <c r="CRJ8" s="149"/>
      <c r="CRK8" s="149"/>
      <c r="CRL8" s="149"/>
      <c r="CRM8" s="149"/>
      <c r="CRN8" s="149"/>
      <c r="CRO8" s="149"/>
      <c r="CRP8" s="149"/>
      <c r="CRQ8" s="149"/>
      <c r="CRR8" s="149"/>
      <c r="CRS8" s="149"/>
      <c r="CRT8" s="149"/>
      <c r="CRU8" s="149"/>
      <c r="CRV8" s="149"/>
      <c r="CRW8" s="149"/>
      <c r="CRX8" s="149"/>
      <c r="CRY8" s="149"/>
      <c r="CRZ8" s="149"/>
      <c r="CSA8" s="149"/>
      <c r="CSB8" s="149"/>
      <c r="CSC8" s="149"/>
      <c r="CSD8" s="149"/>
      <c r="CSE8" s="149"/>
      <c r="CSF8" s="149"/>
      <c r="CSG8" s="149"/>
      <c r="CSH8" s="149"/>
      <c r="CSI8" s="149"/>
      <c r="CSJ8" s="149"/>
      <c r="CSK8" s="149"/>
      <c r="CSL8" s="149"/>
      <c r="CSM8" s="149"/>
      <c r="CSN8" s="149"/>
      <c r="CSO8" s="149"/>
      <c r="CSP8" s="149"/>
      <c r="CSQ8" s="149"/>
      <c r="CSR8" s="149"/>
      <c r="CSS8" s="149"/>
      <c r="CST8" s="149"/>
      <c r="CSU8" s="149"/>
      <c r="CSV8" s="149"/>
      <c r="CSW8" s="149"/>
      <c r="CSX8" s="149"/>
      <c r="CSY8" s="149"/>
      <c r="CSZ8" s="149"/>
      <c r="CTA8" s="149"/>
      <c r="CTB8" s="149"/>
      <c r="CTC8" s="149"/>
      <c r="CTD8" s="149"/>
      <c r="CTE8" s="149"/>
      <c r="CTF8" s="149"/>
      <c r="CTG8" s="149"/>
      <c r="CTH8" s="149"/>
      <c r="CTI8" s="149"/>
      <c r="CTJ8" s="149"/>
      <c r="CTK8" s="149"/>
      <c r="CTL8" s="149"/>
      <c r="CTM8" s="149"/>
      <c r="CTN8" s="149"/>
      <c r="CTO8" s="149"/>
      <c r="CTP8" s="149"/>
      <c r="CTQ8" s="149"/>
      <c r="CTR8" s="149"/>
      <c r="CTS8" s="149"/>
      <c r="CTT8" s="149"/>
      <c r="CTU8" s="149"/>
      <c r="CTV8" s="149"/>
      <c r="CTW8" s="149"/>
      <c r="CTX8" s="149"/>
      <c r="CTY8" s="149"/>
      <c r="CTZ8" s="149"/>
      <c r="CUA8" s="149"/>
      <c r="CUB8" s="149"/>
      <c r="CUC8" s="149"/>
      <c r="CUD8" s="149"/>
      <c r="CUE8" s="149"/>
      <c r="CUF8" s="149"/>
      <c r="CUG8" s="149"/>
      <c r="CUH8" s="149"/>
      <c r="CUI8" s="149"/>
      <c r="CUJ8" s="149"/>
      <c r="CUK8" s="149"/>
      <c r="CUL8" s="149"/>
      <c r="CUM8" s="149"/>
      <c r="CUN8" s="149"/>
      <c r="CUO8" s="149"/>
      <c r="CUP8" s="149"/>
      <c r="CUQ8" s="149"/>
      <c r="CUR8" s="149"/>
      <c r="CUS8" s="149"/>
      <c r="CUT8" s="149"/>
      <c r="CUU8" s="149"/>
      <c r="CUV8" s="149"/>
      <c r="CUW8" s="149"/>
      <c r="CUX8" s="149"/>
      <c r="CUY8" s="149"/>
      <c r="CUZ8" s="149"/>
      <c r="CVA8" s="149"/>
      <c r="CVB8" s="149"/>
      <c r="CVC8" s="149"/>
      <c r="CVD8" s="149"/>
      <c r="CVE8" s="149"/>
      <c r="CVF8" s="149"/>
      <c r="CVG8" s="149"/>
      <c r="CVH8" s="149"/>
      <c r="CVI8" s="149"/>
      <c r="CVJ8" s="149"/>
      <c r="CVK8" s="149"/>
      <c r="CVL8" s="149"/>
      <c r="CVM8" s="149"/>
      <c r="CVN8" s="149"/>
      <c r="CVO8" s="149"/>
      <c r="CVP8" s="149"/>
      <c r="CVQ8" s="149"/>
      <c r="CVR8" s="149"/>
      <c r="CVS8" s="149"/>
      <c r="CVT8" s="149"/>
      <c r="CVU8" s="149"/>
      <c r="CVV8" s="149"/>
      <c r="CVW8" s="149"/>
      <c r="CVX8" s="149"/>
      <c r="CVY8" s="149"/>
      <c r="CVZ8" s="149"/>
      <c r="CWA8" s="149"/>
      <c r="CWB8" s="149"/>
      <c r="CWC8" s="149"/>
      <c r="CWD8" s="149"/>
      <c r="CWE8" s="149"/>
      <c r="CWF8" s="149"/>
      <c r="CWG8" s="149"/>
      <c r="CWH8" s="149"/>
      <c r="CWI8" s="149"/>
      <c r="CWJ8" s="149"/>
      <c r="CWK8" s="149"/>
      <c r="CWL8" s="149"/>
      <c r="CWM8" s="149"/>
      <c r="CWN8" s="149"/>
      <c r="CWO8" s="149"/>
      <c r="CWP8" s="149"/>
      <c r="CWQ8" s="149"/>
      <c r="CWR8" s="149"/>
      <c r="CWS8" s="149"/>
      <c r="CWT8" s="149"/>
      <c r="CWU8" s="149"/>
      <c r="CWV8" s="149"/>
      <c r="CWW8" s="149"/>
      <c r="CWX8" s="149"/>
      <c r="CWY8" s="149"/>
      <c r="CWZ8" s="149"/>
      <c r="CXA8" s="149"/>
      <c r="CXB8" s="149"/>
      <c r="CXC8" s="149"/>
      <c r="CXD8" s="149"/>
      <c r="CXE8" s="149"/>
      <c r="CXF8" s="149"/>
      <c r="CXG8" s="149"/>
      <c r="CXH8" s="149"/>
      <c r="CXI8" s="149"/>
      <c r="CXJ8" s="149"/>
      <c r="CXK8" s="149"/>
      <c r="CXL8" s="149"/>
      <c r="CXM8" s="149"/>
      <c r="CXN8" s="149"/>
      <c r="CXO8" s="149"/>
      <c r="CXP8" s="149"/>
      <c r="CXQ8" s="149"/>
      <c r="CXR8" s="149"/>
      <c r="CXS8" s="149"/>
      <c r="CXT8" s="149"/>
      <c r="CXU8" s="149"/>
      <c r="CXV8" s="149"/>
      <c r="CXW8" s="149"/>
      <c r="CXX8" s="149"/>
      <c r="CXY8" s="149"/>
      <c r="CXZ8" s="149"/>
      <c r="CYA8" s="149"/>
      <c r="CYB8" s="149"/>
      <c r="CYC8" s="149"/>
      <c r="CYD8" s="149"/>
      <c r="CYE8" s="149"/>
      <c r="CYF8" s="149"/>
      <c r="CYG8" s="149"/>
      <c r="CYH8" s="149"/>
      <c r="CYI8" s="149"/>
      <c r="CYJ8" s="149"/>
      <c r="CYK8" s="149"/>
      <c r="CYL8" s="149"/>
      <c r="CYM8" s="149"/>
      <c r="CYN8" s="149"/>
      <c r="CYO8" s="149"/>
      <c r="CYP8" s="149"/>
      <c r="CYQ8" s="149"/>
      <c r="CYR8" s="149"/>
      <c r="CYS8" s="149"/>
      <c r="CYT8" s="149"/>
      <c r="CYU8" s="149"/>
      <c r="CYV8" s="149"/>
      <c r="CYW8" s="149"/>
      <c r="CYX8" s="149"/>
      <c r="CYY8" s="149"/>
      <c r="CYZ8" s="149"/>
      <c r="CZA8" s="149"/>
      <c r="CZB8" s="149"/>
      <c r="CZC8" s="149"/>
      <c r="CZD8" s="149"/>
      <c r="CZE8" s="149"/>
      <c r="CZF8" s="149"/>
      <c r="CZG8" s="149"/>
      <c r="CZH8" s="149"/>
      <c r="CZI8" s="149"/>
      <c r="CZJ8" s="149"/>
      <c r="CZK8" s="149"/>
      <c r="CZL8" s="149"/>
      <c r="CZM8" s="149"/>
      <c r="CZN8" s="149"/>
      <c r="CZO8" s="149"/>
      <c r="CZP8" s="149"/>
      <c r="CZQ8" s="149"/>
      <c r="CZR8" s="149"/>
      <c r="CZS8" s="149"/>
      <c r="CZT8" s="149"/>
      <c r="CZU8" s="149"/>
      <c r="CZV8" s="149"/>
      <c r="CZW8" s="149"/>
      <c r="CZX8" s="149"/>
      <c r="CZY8" s="149"/>
      <c r="CZZ8" s="149"/>
      <c r="DAA8" s="149"/>
      <c r="DAB8" s="149"/>
      <c r="DAC8" s="149"/>
      <c r="DAD8" s="149"/>
      <c r="DAE8" s="149"/>
      <c r="DAF8" s="149"/>
      <c r="DAG8" s="149"/>
      <c r="DAH8" s="149"/>
      <c r="DAI8" s="149"/>
      <c r="DAJ8" s="149"/>
      <c r="DAK8" s="149"/>
      <c r="DAL8" s="149"/>
      <c r="DAM8" s="149"/>
      <c r="DAN8" s="149"/>
      <c r="DAO8" s="149"/>
      <c r="DAP8" s="149"/>
      <c r="DAQ8" s="149"/>
      <c r="DAR8" s="149"/>
      <c r="DAS8" s="149"/>
      <c r="DAT8" s="149"/>
      <c r="DAU8" s="149"/>
      <c r="DAV8" s="149"/>
      <c r="DAW8" s="149"/>
      <c r="DAX8" s="149"/>
      <c r="DAY8" s="149"/>
      <c r="DAZ8" s="149"/>
      <c r="DBA8" s="149"/>
      <c r="DBB8" s="149"/>
      <c r="DBC8" s="149"/>
      <c r="DBD8" s="149"/>
      <c r="DBE8" s="149"/>
      <c r="DBF8" s="149"/>
      <c r="DBG8" s="149"/>
      <c r="DBH8" s="149"/>
      <c r="DBI8" s="149"/>
      <c r="DBJ8" s="149"/>
      <c r="DBK8" s="149"/>
      <c r="DBL8" s="149"/>
      <c r="DBM8" s="149"/>
      <c r="DBN8" s="149"/>
      <c r="DBO8" s="149"/>
      <c r="DBP8" s="149"/>
      <c r="DBQ8" s="149"/>
      <c r="DBR8" s="149"/>
      <c r="DBS8" s="149"/>
      <c r="DBT8" s="149"/>
      <c r="DBU8" s="149"/>
      <c r="DBV8" s="149"/>
      <c r="DBW8" s="149"/>
      <c r="DBX8" s="149"/>
      <c r="DBY8" s="149"/>
      <c r="DBZ8" s="149"/>
      <c r="DCA8" s="149"/>
      <c r="DCB8" s="149"/>
      <c r="DCC8" s="149"/>
      <c r="DCD8" s="149"/>
      <c r="DCE8" s="149"/>
      <c r="DCF8" s="149"/>
      <c r="DCG8" s="149"/>
      <c r="DCH8" s="149"/>
      <c r="DCI8" s="149"/>
      <c r="DCJ8" s="149"/>
      <c r="DCK8" s="149"/>
      <c r="DCL8" s="149"/>
      <c r="DCM8" s="149"/>
      <c r="DCN8" s="149"/>
      <c r="DCO8" s="149"/>
      <c r="DCP8" s="149"/>
      <c r="DCQ8" s="149"/>
      <c r="DCR8" s="149"/>
      <c r="DCS8" s="149"/>
      <c r="DCT8" s="149"/>
      <c r="DCU8" s="149"/>
      <c r="DCV8" s="149"/>
      <c r="DCW8" s="149"/>
      <c r="DCX8" s="149"/>
      <c r="DCY8" s="149"/>
      <c r="DCZ8" s="149"/>
      <c r="DDA8" s="149"/>
      <c r="DDB8" s="149"/>
      <c r="DDC8" s="149"/>
      <c r="DDD8" s="149"/>
      <c r="DDE8" s="149"/>
      <c r="DDF8" s="149"/>
      <c r="DDG8" s="149"/>
      <c r="DDH8" s="149"/>
      <c r="DDI8" s="149"/>
      <c r="DDJ8" s="149"/>
      <c r="DDK8" s="149"/>
      <c r="DDL8" s="149"/>
      <c r="DDM8" s="149"/>
      <c r="DDN8" s="149"/>
      <c r="DDO8" s="149"/>
      <c r="DDP8" s="149"/>
      <c r="DDQ8" s="149"/>
      <c r="DDR8" s="149"/>
      <c r="DDS8" s="149"/>
      <c r="DDT8" s="149"/>
      <c r="DDU8" s="149"/>
      <c r="DDV8" s="149"/>
      <c r="DDW8" s="149"/>
      <c r="DDX8" s="149"/>
      <c r="DDY8" s="149"/>
      <c r="DDZ8" s="149"/>
      <c r="DEA8" s="149"/>
      <c r="DEB8" s="149"/>
      <c r="DEC8" s="149"/>
      <c r="DED8" s="149"/>
      <c r="DEE8" s="149"/>
      <c r="DEF8" s="149"/>
      <c r="DEG8" s="149"/>
      <c r="DEH8" s="149"/>
      <c r="DEI8" s="149"/>
      <c r="DEJ8" s="149"/>
      <c r="DEK8" s="149"/>
      <c r="DEL8" s="149"/>
      <c r="DEM8" s="149"/>
      <c r="DEN8" s="149"/>
      <c r="DEO8" s="149"/>
      <c r="DEP8" s="149"/>
      <c r="DEQ8" s="149"/>
      <c r="DER8" s="149"/>
      <c r="DES8" s="149"/>
      <c r="DET8" s="149"/>
      <c r="DEU8" s="149"/>
      <c r="DEV8" s="149"/>
      <c r="DEW8" s="149"/>
      <c r="DEX8" s="149"/>
      <c r="DEY8" s="149"/>
      <c r="DEZ8" s="149"/>
      <c r="DFA8" s="149"/>
      <c r="DFB8" s="149"/>
      <c r="DFC8" s="149"/>
      <c r="DFD8" s="149"/>
      <c r="DFE8" s="149"/>
      <c r="DFF8" s="149"/>
      <c r="DFG8" s="149"/>
      <c r="DFH8" s="149"/>
      <c r="DFI8" s="149"/>
      <c r="DFJ8" s="149"/>
      <c r="DFK8" s="149"/>
      <c r="DFL8" s="149"/>
      <c r="DFM8" s="149"/>
      <c r="DFN8" s="149"/>
      <c r="DFO8" s="149"/>
      <c r="DFP8" s="149"/>
      <c r="DFQ8" s="149"/>
      <c r="DFR8" s="149"/>
      <c r="DFS8" s="149"/>
      <c r="DFT8" s="149"/>
      <c r="DFU8" s="149"/>
      <c r="DFV8" s="149"/>
      <c r="DFW8" s="149"/>
      <c r="DFX8" s="149"/>
      <c r="DFY8" s="149"/>
      <c r="DFZ8" s="149"/>
      <c r="DGA8" s="149"/>
      <c r="DGB8" s="149"/>
      <c r="DGC8" s="149"/>
      <c r="DGD8" s="149"/>
      <c r="DGE8" s="149"/>
      <c r="DGF8" s="149"/>
      <c r="DGG8" s="149"/>
      <c r="DGH8" s="149"/>
      <c r="DGI8" s="149"/>
      <c r="DGJ8" s="149"/>
      <c r="DGK8" s="149"/>
      <c r="DGL8" s="149"/>
      <c r="DGM8" s="149"/>
      <c r="DGN8" s="149"/>
      <c r="DGO8" s="149"/>
      <c r="DGP8" s="149"/>
      <c r="DGQ8" s="149"/>
      <c r="DGR8" s="149"/>
      <c r="DGS8" s="149"/>
      <c r="DGT8" s="149"/>
      <c r="DGU8" s="149"/>
      <c r="DGV8" s="149"/>
      <c r="DGW8" s="149"/>
      <c r="DGX8" s="149"/>
      <c r="DGY8" s="149"/>
      <c r="DGZ8" s="149"/>
      <c r="DHA8" s="149"/>
      <c r="DHB8" s="149"/>
      <c r="DHC8" s="149"/>
      <c r="DHD8" s="149"/>
      <c r="DHE8" s="149"/>
      <c r="DHF8" s="149"/>
      <c r="DHG8" s="149"/>
      <c r="DHH8" s="149"/>
      <c r="DHI8" s="149"/>
      <c r="DHJ8" s="149"/>
      <c r="DHK8" s="149"/>
      <c r="DHL8" s="149"/>
      <c r="DHM8" s="149"/>
      <c r="DHN8" s="149"/>
      <c r="DHO8" s="149"/>
      <c r="DHP8" s="149"/>
      <c r="DHQ8" s="149"/>
      <c r="DHR8" s="149"/>
      <c r="DHS8" s="149"/>
      <c r="DHT8" s="149"/>
      <c r="DHU8" s="149"/>
      <c r="DHV8" s="149"/>
      <c r="DHW8" s="149"/>
      <c r="DHX8" s="149"/>
      <c r="DHY8" s="149"/>
      <c r="DHZ8" s="149"/>
      <c r="DIA8" s="149"/>
      <c r="DIB8" s="149"/>
      <c r="DIC8" s="149"/>
      <c r="DID8" s="149"/>
      <c r="DIE8" s="149"/>
      <c r="DIF8" s="149"/>
      <c r="DIG8" s="149"/>
      <c r="DIH8" s="149"/>
      <c r="DII8" s="149"/>
      <c r="DIJ8" s="149"/>
      <c r="DIK8" s="149"/>
      <c r="DIL8" s="149"/>
      <c r="DIM8" s="149"/>
      <c r="DIN8" s="149"/>
      <c r="DIO8" s="149"/>
      <c r="DIP8" s="149"/>
      <c r="DIQ8" s="149"/>
      <c r="DIR8" s="149"/>
      <c r="DIS8" s="149"/>
      <c r="DIT8" s="149"/>
      <c r="DIU8" s="149"/>
      <c r="DIV8" s="149"/>
      <c r="DIW8" s="149"/>
      <c r="DIX8" s="149"/>
      <c r="DIY8" s="149"/>
      <c r="DIZ8" s="149"/>
      <c r="DJA8" s="149"/>
      <c r="DJB8" s="149"/>
      <c r="DJC8" s="149"/>
      <c r="DJD8" s="149"/>
      <c r="DJE8" s="149"/>
      <c r="DJF8" s="149"/>
      <c r="DJG8" s="149"/>
      <c r="DJH8" s="149"/>
      <c r="DJI8" s="149"/>
      <c r="DJJ8" s="149"/>
      <c r="DJK8" s="149"/>
      <c r="DJL8" s="149"/>
      <c r="DJM8" s="149"/>
      <c r="DJN8" s="149"/>
      <c r="DJO8" s="149"/>
      <c r="DJP8" s="149"/>
      <c r="DJQ8" s="149"/>
      <c r="DJR8" s="149"/>
      <c r="DJS8" s="149"/>
      <c r="DJT8" s="149"/>
      <c r="DJU8" s="149"/>
      <c r="DJV8" s="149"/>
      <c r="DJW8" s="149"/>
      <c r="DJX8" s="149"/>
      <c r="DJY8" s="149"/>
      <c r="DJZ8" s="149"/>
      <c r="DKA8" s="149"/>
      <c r="DKB8" s="149"/>
      <c r="DKC8" s="149"/>
      <c r="DKD8" s="149"/>
      <c r="DKE8" s="149"/>
      <c r="DKF8" s="149"/>
      <c r="DKG8" s="149"/>
      <c r="DKH8" s="149"/>
      <c r="DKI8" s="149"/>
      <c r="DKJ8" s="149"/>
      <c r="DKK8" s="149"/>
      <c r="DKL8" s="149"/>
      <c r="DKM8" s="149"/>
      <c r="DKN8" s="149"/>
      <c r="DKO8" s="149"/>
      <c r="DKP8" s="149"/>
      <c r="DKQ8" s="149"/>
      <c r="DKR8" s="149"/>
      <c r="DKS8" s="149"/>
      <c r="DKT8" s="149"/>
      <c r="DKU8" s="149"/>
      <c r="DKV8" s="149"/>
      <c r="DKW8" s="149"/>
      <c r="DKX8" s="149"/>
      <c r="DKY8" s="149"/>
      <c r="DKZ8" s="149"/>
      <c r="DLA8" s="149"/>
      <c r="DLB8" s="149"/>
      <c r="DLC8" s="149"/>
      <c r="DLD8" s="149"/>
      <c r="DLE8" s="149"/>
      <c r="DLF8" s="149"/>
      <c r="DLG8" s="149"/>
      <c r="DLH8" s="149"/>
      <c r="DLI8" s="149"/>
      <c r="DLJ8" s="149"/>
      <c r="DLK8" s="149"/>
      <c r="DLL8" s="149"/>
      <c r="DLM8" s="149"/>
      <c r="DLN8" s="149"/>
      <c r="DLO8" s="149"/>
      <c r="DLP8" s="149"/>
      <c r="DLQ8" s="149"/>
      <c r="DLR8" s="149"/>
      <c r="DLS8" s="149"/>
      <c r="DLT8" s="149"/>
      <c r="DLU8" s="149"/>
      <c r="DLV8" s="149"/>
      <c r="DLW8" s="149"/>
      <c r="DLX8" s="149"/>
      <c r="DLY8" s="149"/>
      <c r="DLZ8" s="149"/>
      <c r="DMA8" s="149"/>
      <c r="DMB8" s="149"/>
      <c r="DMC8" s="149"/>
      <c r="DMD8" s="149"/>
      <c r="DME8" s="149"/>
      <c r="DMF8" s="149"/>
      <c r="DMG8" s="149"/>
      <c r="DMH8" s="149"/>
      <c r="DMI8" s="149"/>
      <c r="DMJ8" s="149"/>
      <c r="DMK8" s="149"/>
      <c r="DML8" s="149"/>
      <c r="DMM8" s="149"/>
      <c r="DMN8" s="149"/>
      <c r="DMO8" s="149"/>
      <c r="DMP8" s="149"/>
      <c r="DMQ8" s="149"/>
      <c r="DMR8" s="149"/>
      <c r="DMS8" s="149"/>
      <c r="DMT8" s="149"/>
      <c r="DMU8" s="149"/>
      <c r="DMV8" s="149"/>
      <c r="DMW8" s="149"/>
      <c r="DMX8" s="149"/>
      <c r="DMY8" s="149"/>
      <c r="DMZ8" s="149"/>
      <c r="DNA8" s="149"/>
      <c r="DNB8" s="149"/>
      <c r="DNC8" s="149"/>
      <c r="DND8" s="149"/>
      <c r="DNE8" s="149"/>
      <c r="DNF8" s="149"/>
      <c r="DNG8" s="149"/>
      <c r="DNH8" s="149"/>
      <c r="DNI8" s="149"/>
      <c r="DNJ8" s="149"/>
      <c r="DNK8" s="149"/>
      <c r="DNL8" s="149"/>
      <c r="DNM8" s="149"/>
      <c r="DNN8" s="149"/>
      <c r="DNO8" s="149"/>
      <c r="DNP8" s="149"/>
      <c r="DNQ8" s="149"/>
      <c r="DNR8" s="149"/>
      <c r="DNS8" s="149"/>
      <c r="DNT8" s="149"/>
      <c r="DNU8" s="149"/>
      <c r="DNV8" s="149"/>
      <c r="DNW8" s="149"/>
      <c r="DNX8" s="149"/>
      <c r="DNY8" s="149"/>
      <c r="DNZ8" s="149"/>
      <c r="DOA8" s="149"/>
      <c r="DOB8" s="149"/>
      <c r="DOC8" s="149"/>
      <c r="DOD8" s="149"/>
      <c r="DOE8" s="149"/>
      <c r="DOF8" s="149"/>
      <c r="DOG8" s="149"/>
      <c r="DOH8" s="149"/>
      <c r="DOI8" s="149"/>
      <c r="DOJ8" s="149"/>
      <c r="DOK8" s="149"/>
      <c r="DOL8" s="149"/>
      <c r="DOM8" s="149"/>
      <c r="DON8" s="149"/>
      <c r="DOO8" s="149"/>
      <c r="DOP8" s="149"/>
      <c r="DOQ8" s="149"/>
      <c r="DOR8" s="149"/>
      <c r="DOS8" s="149"/>
      <c r="DOT8" s="149"/>
      <c r="DOU8" s="149"/>
      <c r="DOV8" s="149"/>
      <c r="DOW8" s="149"/>
      <c r="DOX8" s="149"/>
      <c r="DOY8" s="149"/>
      <c r="DOZ8" s="149"/>
      <c r="DPA8" s="149"/>
      <c r="DPB8" s="149"/>
      <c r="DPC8" s="149"/>
      <c r="DPD8" s="149"/>
      <c r="DPE8" s="149"/>
      <c r="DPF8" s="149"/>
      <c r="DPG8" s="149"/>
      <c r="DPH8" s="149"/>
      <c r="DPI8" s="149"/>
      <c r="DPJ8" s="149"/>
      <c r="DPK8" s="149"/>
      <c r="DPL8" s="149"/>
      <c r="DPM8" s="149"/>
      <c r="DPN8" s="149"/>
      <c r="DPO8" s="149"/>
      <c r="DPP8" s="149"/>
      <c r="DPQ8" s="149"/>
      <c r="DPR8" s="149"/>
      <c r="DPS8" s="149"/>
      <c r="DPT8" s="149"/>
      <c r="DPU8" s="149"/>
      <c r="DPV8" s="149"/>
      <c r="DPW8" s="149"/>
      <c r="DPX8" s="149"/>
      <c r="DPY8" s="149"/>
      <c r="DPZ8" s="149"/>
      <c r="DQA8" s="149"/>
      <c r="DQB8" s="149"/>
      <c r="DQC8" s="149"/>
      <c r="DQD8" s="149"/>
      <c r="DQE8" s="149"/>
      <c r="DQF8" s="149"/>
      <c r="DQG8" s="149"/>
      <c r="DQH8" s="149"/>
      <c r="DQI8" s="149"/>
      <c r="DQJ8" s="149"/>
      <c r="DQK8" s="149"/>
      <c r="DQL8" s="149"/>
      <c r="DQM8" s="149"/>
      <c r="DQN8" s="149"/>
      <c r="DQO8" s="149"/>
      <c r="DQP8" s="149"/>
      <c r="DQQ8" s="149"/>
      <c r="DQR8" s="149"/>
      <c r="DQS8" s="149"/>
      <c r="DQT8" s="149"/>
      <c r="DQU8" s="149"/>
      <c r="DQV8" s="149"/>
      <c r="DQW8" s="149"/>
      <c r="DQX8" s="149"/>
      <c r="DQY8" s="149"/>
      <c r="DQZ8" s="149"/>
      <c r="DRA8" s="149"/>
      <c r="DRB8" s="149"/>
      <c r="DRC8" s="149"/>
      <c r="DRD8" s="149"/>
      <c r="DRE8" s="149"/>
      <c r="DRF8" s="149"/>
      <c r="DRG8" s="149"/>
      <c r="DRH8" s="149"/>
      <c r="DRI8" s="149"/>
      <c r="DRJ8" s="149"/>
      <c r="DRK8" s="149"/>
      <c r="DRL8" s="149"/>
      <c r="DRM8" s="149"/>
      <c r="DRN8" s="149"/>
      <c r="DRO8" s="149"/>
      <c r="DRP8" s="149"/>
      <c r="DRQ8" s="149"/>
      <c r="DRR8" s="149"/>
      <c r="DRS8" s="149"/>
      <c r="DRT8" s="149"/>
      <c r="DRU8" s="149"/>
      <c r="DRV8" s="149"/>
      <c r="DRW8" s="149"/>
      <c r="DRX8" s="149"/>
      <c r="DRY8" s="149"/>
      <c r="DRZ8" s="149"/>
      <c r="DSA8" s="149"/>
      <c r="DSB8" s="149"/>
      <c r="DSC8" s="149"/>
      <c r="DSD8" s="149"/>
      <c r="DSE8" s="149"/>
      <c r="DSF8" s="149"/>
      <c r="DSG8" s="149"/>
      <c r="DSH8" s="149"/>
      <c r="DSI8" s="149"/>
      <c r="DSJ8" s="149"/>
      <c r="DSK8" s="149"/>
      <c r="DSL8" s="149"/>
      <c r="DSM8" s="149"/>
      <c r="DSN8" s="149"/>
      <c r="DSO8" s="149"/>
      <c r="DSP8" s="149"/>
      <c r="DSQ8" s="149"/>
      <c r="DSR8" s="149"/>
      <c r="DSS8" s="149"/>
      <c r="DST8" s="149"/>
      <c r="DSU8" s="149"/>
      <c r="DSV8" s="149"/>
      <c r="DSW8" s="149"/>
      <c r="DSX8" s="149"/>
      <c r="DSY8" s="149"/>
      <c r="DSZ8" s="149"/>
      <c r="DTA8" s="149"/>
      <c r="DTB8" s="149"/>
      <c r="DTC8" s="149"/>
      <c r="DTD8" s="149"/>
      <c r="DTE8" s="149"/>
      <c r="DTF8" s="149"/>
      <c r="DTG8" s="149"/>
      <c r="DTH8" s="149"/>
      <c r="DTI8" s="149"/>
      <c r="DTJ8" s="149"/>
      <c r="DTK8" s="149"/>
      <c r="DTL8" s="149"/>
      <c r="DTM8" s="149"/>
      <c r="DTN8" s="149"/>
      <c r="DTO8" s="149"/>
      <c r="DTP8" s="149"/>
      <c r="DTQ8" s="149"/>
      <c r="DTR8" s="149"/>
      <c r="DTS8" s="149"/>
      <c r="DTT8" s="149"/>
      <c r="DTU8" s="149"/>
      <c r="DTV8" s="149"/>
      <c r="DTW8" s="149"/>
      <c r="DTX8" s="149"/>
      <c r="DTY8" s="149"/>
      <c r="DTZ8" s="149"/>
      <c r="DUA8" s="149"/>
      <c r="DUB8" s="149"/>
      <c r="DUC8" s="149"/>
      <c r="DUD8" s="149"/>
      <c r="DUE8" s="149"/>
      <c r="DUF8" s="149"/>
      <c r="DUG8" s="149"/>
      <c r="DUH8" s="149"/>
      <c r="DUI8" s="149"/>
      <c r="DUJ8" s="149"/>
      <c r="DUK8" s="149"/>
      <c r="DUL8" s="149"/>
      <c r="DUM8" s="149"/>
      <c r="DUN8" s="149"/>
      <c r="DUO8" s="149"/>
      <c r="DUP8" s="149"/>
      <c r="DUQ8" s="149"/>
      <c r="DUR8" s="149"/>
      <c r="DUS8" s="149"/>
      <c r="DUT8" s="149"/>
      <c r="DUU8" s="149"/>
      <c r="DUV8" s="149"/>
      <c r="DUW8" s="149"/>
      <c r="DUX8" s="149"/>
      <c r="DUY8" s="149"/>
      <c r="DUZ8" s="149"/>
      <c r="DVA8" s="149"/>
      <c r="DVB8" s="149"/>
      <c r="DVC8" s="149"/>
      <c r="DVD8" s="149"/>
      <c r="DVE8" s="149"/>
      <c r="DVF8" s="149"/>
      <c r="DVG8" s="149"/>
      <c r="DVH8" s="149"/>
      <c r="DVI8" s="149"/>
      <c r="DVJ8" s="149"/>
      <c r="DVK8" s="149"/>
      <c r="DVL8" s="149"/>
      <c r="DVM8" s="149"/>
      <c r="DVN8" s="149"/>
      <c r="DVO8" s="149"/>
      <c r="DVP8" s="149"/>
      <c r="DVQ8" s="149"/>
      <c r="DVR8" s="149"/>
      <c r="DVS8" s="149"/>
      <c r="DVT8" s="149"/>
      <c r="DVU8" s="149"/>
      <c r="DVV8" s="149"/>
      <c r="DVW8" s="149"/>
      <c r="DVX8" s="149"/>
      <c r="DVY8" s="149"/>
      <c r="DVZ8" s="149"/>
      <c r="DWA8" s="149"/>
      <c r="DWB8" s="149"/>
      <c r="DWC8" s="149"/>
      <c r="DWD8" s="149"/>
      <c r="DWE8" s="149"/>
      <c r="DWF8" s="149"/>
      <c r="DWG8" s="149"/>
      <c r="DWH8" s="149"/>
      <c r="DWI8" s="149"/>
      <c r="DWJ8" s="149"/>
      <c r="DWK8" s="149"/>
      <c r="DWL8" s="149"/>
      <c r="DWM8" s="149"/>
      <c r="DWN8" s="149"/>
      <c r="DWO8" s="149"/>
      <c r="DWP8" s="149"/>
      <c r="DWQ8" s="149"/>
      <c r="DWR8" s="149"/>
      <c r="DWS8" s="149"/>
      <c r="DWT8" s="149"/>
      <c r="DWU8" s="149"/>
      <c r="DWV8" s="149"/>
      <c r="DWW8" s="149"/>
      <c r="DWX8" s="149"/>
      <c r="DWY8" s="149"/>
      <c r="DWZ8" s="149"/>
      <c r="DXA8" s="149"/>
      <c r="DXB8" s="149"/>
      <c r="DXC8" s="149"/>
      <c r="DXD8" s="149"/>
      <c r="DXE8" s="149"/>
      <c r="DXF8" s="149"/>
      <c r="DXG8" s="149"/>
      <c r="DXH8" s="149"/>
      <c r="DXI8" s="149"/>
      <c r="DXJ8" s="149"/>
      <c r="DXK8" s="149"/>
      <c r="DXL8" s="149"/>
      <c r="DXM8" s="149"/>
      <c r="DXN8" s="149"/>
      <c r="DXO8" s="149"/>
      <c r="DXP8" s="149"/>
      <c r="DXQ8" s="149"/>
      <c r="DXR8" s="149"/>
      <c r="DXS8" s="149"/>
      <c r="DXT8" s="149"/>
      <c r="DXU8" s="149"/>
      <c r="DXV8" s="149"/>
      <c r="DXW8" s="149"/>
      <c r="DXX8" s="149"/>
      <c r="DXY8" s="149"/>
      <c r="DXZ8" s="149"/>
      <c r="DYA8" s="149"/>
      <c r="DYB8" s="149"/>
      <c r="DYC8" s="149"/>
      <c r="DYD8" s="149"/>
      <c r="DYE8" s="149"/>
      <c r="DYF8" s="149"/>
      <c r="DYG8" s="149"/>
      <c r="DYH8" s="149"/>
      <c r="DYI8" s="149"/>
      <c r="DYJ8" s="149"/>
      <c r="DYK8" s="149"/>
      <c r="DYL8" s="149"/>
      <c r="DYM8" s="149"/>
      <c r="DYN8" s="149"/>
      <c r="DYO8" s="149"/>
      <c r="DYP8" s="149"/>
      <c r="DYQ8" s="149"/>
      <c r="DYR8" s="149"/>
      <c r="DYS8" s="149"/>
      <c r="DYT8" s="149"/>
      <c r="DYU8" s="149"/>
      <c r="DYV8" s="149"/>
      <c r="DYW8" s="149"/>
      <c r="DYX8" s="149"/>
      <c r="DYY8" s="149"/>
      <c r="DYZ8" s="149"/>
      <c r="DZA8" s="149"/>
      <c r="DZB8" s="149"/>
      <c r="DZC8" s="149"/>
      <c r="DZD8" s="149"/>
      <c r="DZE8" s="149"/>
      <c r="DZF8" s="149"/>
      <c r="DZG8" s="149"/>
      <c r="DZH8" s="149"/>
      <c r="DZI8" s="149"/>
      <c r="DZJ8" s="149"/>
      <c r="DZK8" s="149"/>
      <c r="DZL8" s="149"/>
      <c r="DZM8" s="149"/>
      <c r="DZN8" s="149"/>
      <c r="DZO8" s="149"/>
      <c r="DZP8" s="149"/>
      <c r="DZQ8" s="149"/>
      <c r="DZR8" s="149"/>
      <c r="DZS8" s="149"/>
      <c r="DZT8" s="149"/>
      <c r="DZU8" s="149"/>
      <c r="DZV8" s="149"/>
      <c r="DZW8" s="149"/>
      <c r="DZX8" s="149"/>
      <c r="DZY8" s="149"/>
      <c r="DZZ8" s="149"/>
      <c r="EAA8" s="149"/>
      <c r="EAB8" s="149"/>
      <c r="EAC8" s="149"/>
      <c r="EAD8" s="149"/>
      <c r="EAE8" s="149"/>
      <c r="EAF8" s="149"/>
      <c r="EAG8" s="149"/>
      <c r="EAH8" s="149"/>
      <c r="EAI8" s="149"/>
      <c r="EAJ8" s="149"/>
      <c r="EAK8" s="149"/>
      <c r="EAL8" s="149"/>
      <c r="EAM8" s="149"/>
      <c r="EAN8" s="149"/>
      <c r="EAO8" s="149"/>
      <c r="EAP8" s="149"/>
      <c r="EAQ8" s="149"/>
      <c r="EAR8" s="149"/>
      <c r="EAS8" s="149"/>
      <c r="EAT8" s="149"/>
      <c r="EAU8" s="149"/>
      <c r="EAV8" s="149"/>
      <c r="EAW8" s="149"/>
      <c r="EAX8" s="149"/>
      <c r="EAY8" s="149"/>
      <c r="EAZ8" s="149"/>
      <c r="EBA8" s="149"/>
      <c r="EBB8" s="149"/>
      <c r="EBC8" s="149"/>
      <c r="EBD8" s="149"/>
      <c r="EBE8" s="149"/>
      <c r="EBF8" s="149"/>
      <c r="EBG8" s="149"/>
      <c r="EBH8" s="149"/>
      <c r="EBI8" s="149"/>
      <c r="EBJ8" s="149"/>
      <c r="EBK8" s="149"/>
      <c r="EBL8" s="149"/>
      <c r="EBM8" s="149"/>
      <c r="EBN8" s="149"/>
      <c r="EBO8" s="149"/>
      <c r="EBP8" s="149"/>
      <c r="EBQ8" s="149"/>
      <c r="EBR8" s="149"/>
      <c r="EBS8" s="149"/>
      <c r="EBT8" s="149"/>
      <c r="EBU8" s="149"/>
      <c r="EBV8" s="149"/>
      <c r="EBW8" s="149"/>
      <c r="EBX8" s="149"/>
      <c r="EBY8" s="149"/>
      <c r="EBZ8" s="149"/>
      <c r="ECA8" s="149"/>
      <c r="ECB8" s="149"/>
      <c r="ECC8" s="149"/>
      <c r="ECD8" s="149"/>
      <c r="ECE8" s="149"/>
      <c r="ECF8" s="149"/>
      <c r="ECG8" s="149"/>
      <c r="ECH8" s="149"/>
      <c r="ECI8" s="149"/>
      <c r="ECJ8" s="149"/>
      <c r="ECK8" s="149"/>
      <c r="ECL8" s="149"/>
      <c r="ECM8" s="149"/>
      <c r="ECN8" s="149"/>
      <c r="ECO8" s="149"/>
      <c r="ECP8" s="149"/>
      <c r="ECQ8" s="149"/>
      <c r="ECR8" s="149"/>
      <c r="ECS8" s="149"/>
      <c r="ECT8" s="149"/>
      <c r="ECU8" s="149"/>
      <c r="ECV8" s="149"/>
      <c r="ECW8" s="149"/>
      <c r="ECX8" s="149"/>
      <c r="ECY8" s="149"/>
      <c r="ECZ8" s="149"/>
      <c r="EDA8" s="149"/>
      <c r="EDB8" s="149"/>
      <c r="EDC8" s="149"/>
      <c r="EDD8" s="149"/>
      <c r="EDE8" s="149"/>
      <c r="EDF8" s="149"/>
      <c r="EDG8" s="149"/>
      <c r="EDH8" s="149"/>
      <c r="EDI8" s="149"/>
      <c r="EDJ8" s="149"/>
      <c r="EDK8" s="149"/>
      <c r="EDL8" s="149"/>
      <c r="EDM8" s="149"/>
      <c r="EDN8" s="149"/>
      <c r="EDO8" s="149"/>
      <c r="EDP8" s="149"/>
      <c r="EDQ8" s="149"/>
      <c r="EDR8" s="149"/>
      <c r="EDS8" s="149"/>
      <c r="EDT8" s="149"/>
      <c r="EDU8" s="149"/>
      <c r="EDV8" s="149"/>
      <c r="EDW8" s="149"/>
      <c r="EDX8" s="149"/>
      <c r="EDY8" s="149"/>
      <c r="EDZ8" s="149"/>
      <c r="EEA8" s="149"/>
      <c r="EEB8" s="149"/>
      <c r="EEC8" s="149"/>
      <c r="EED8" s="149"/>
      <c r="EEE8" s="149"/>
      <c r="EEF8" s="149"/>
      <c r="EEG8" s="149"/>
      <c r="EEH8" s="149"/>
      <c r="EEI8" s="149"/>
      <c r="EEJ8" s="149"/>
      <c r="EEK8" s="149"/>
      <c r="EEL8" s="149"/>
      <c r="EEM8" s="149"/>
      <c r="EEN8" s="149"/>
      <c r="EEO8" s="149"/>
      <c r="EEP8" s="149"/>
      <c r="EEQ8" s="149"/>
      <c r="EER8" s="149"/>
      <c r="EES8" s="149"/>
      <c r="EET8" s="149"/>
      <c r="EEU8" s="149"/>
      <c r="EEV8" s="149"/>
      <c r="EEW8" s="149"/>
      <c r="EEX8" s="149"/>
      <c r="EEY8" s="149"/>
      <c r="EEZ8" s="149"/>
      <c r="EFA8" s="149"/>
      <c r="EFB8" s="149"/>
      <c r="EFC8" s="149"/>
      <c r="EFD8" s="149"/>
      <c r="EFE8" s="149"/>
      <c r="EFF8" s="149"/>
      <c r="EFG8" s="149"/>
      <c r="EFH8" s="149"/>
      <c r="EFI8" s="149"/>
      <c r="EFJ8" s="149"/>
      <c r="EFK8" s="149"/>
      <c r="EFL8" s="149"/>
      <c r="EFM8" s="149"/>
      <c r="EFN8" s="149"/>
      <c r="EFO8" s="149"/>
      <c r="EFP8" s="149"/>
      <c r="EFQ8" s="149"/>
      <c r="EFR8" s="149"/>
      <c r="EFS8" s="149"/>
      <c r="EFT8" s="149"/>
      <c r="EFU8" s="149"/>
      <c r="EFV8" s="149"/>
      <c r="EFW8" s="149"/>
      <c r="EFX8" s="149"/>
      <c r="EFY8" s="149"/>
      <c r="EFZ8" s="149"/>
      <c r="EGA8" s="149"/>
      <c r="EGB8" s="149"/>
      <c r="EGC8" s="149"/>
      <c r="EGD8" s="149"/>
      <c r="EGE8" s="149"/>
      <c r="EGF8" s="149"/>
      <c r="EGG8" s="149"/>
      <c r="EGH8" s="149"/>
      <c r="EGI8" s="149"/>
      <c r="EGJ8" s="149"/>
      <c r="EGK8" s="149"/>
      <c r="EGL8" s="149"/>
      <c r="EGM8" s="149"/>
      <c r="EGN8" s="149"/>
      <c r="EGO8" s="149"/>
      <c r="EGP8" s="149"/>
      <c r="EGQ8" s="149"/>
      <c r="EGR8" s="149"/>
      <c r="EGS8" s="149"/>
      <c r="EGT8" s="149"/>
      <c r="EGU8" s="149"/>
      <c r="EGV8" s="149"/>
      <c r="EGW8" s="149"/>
      <c r="EGX8" s="149"/>
      <c r="EGY8" s="149"/>
      <c r="EGZ8" s="149"/>
      <c r="EHA8" s="149"/>
      <c r="EHB8" s="149"/>
      <c r="EHC8" s="149"/>
      <c r="EHD8" s="149"/>
      <c r="EHE8" s="149"/>
      <c r="EHF8" s="149"/>
      <c r="EHG8" s="149"/>
      <c r="EHH8" s="149"/>
      <c r="EHI8" s="149"/>
      <c r="EHJ8" s="149"/>
      <c r="EHK8" s="149"/>
      <c r="EHL8" s="149"/>
      <c r="EHM8" s="149"/>
      <c r="EHN8" s="149"/>
      <c r="EHO8" s="149"/>
      <c r="EHP8" s="149"/>
      <c r="EHQ8" s="149"/>
      <c r="EHR8" s="149"/>
      <c r="EHS8" s="149"/>
      <c r="EHT8" s="149"/>
      <c r="EHU8" s="149"/>
      <c r="EHV8" s="149"/>
      <c r="EHW8" s="149"/>
      <c r="EHX8" s="149"/>
      <c r="EHY8" s="149"/>
      <c r="EHZ8" s="149"/>
      <c r="EIA8" s="149"/>
      <c r="EIB8" s="149"/>
      <c r="EIC8" s="149"/>
      <c r="EID8" s="149"/>
      <c r="EIE8" s="149"/>
      <c r="EIF8" s="149"/>
      <c r="EIG8" s="149"/>
      <c r="EIH8" s="149"/>
      <c r="EII8" s="149"/>
      <c r="EIJ8" s="149"/>
      <c r="EIK8" s="149"/>
      <c r="EIL8" s="149"/>
      <c r="EIM8" s="149"/>
      <c r="EIN8" s="149"/>
      <c r="EIO8" s="149"/>
      <c r="EIP8" s="149"/>
      <c r="EIQ8" s="149"/>
      <c r="EIR8" s="149"/>
      <c r="EIS8" s="149"/>
      <c r="EIT8" s="149"/>
      <c r="EIU8" s="149"/>
      <c r="EIV8" s="149"/>
      <c r="EIW8" s="149"/>
      <c r="EIX8" s="149"/>
      <c r="EIY8" s="149"/>
      <c r="EIZ8" s="149"/>
      <c r="EJA8" s="149"/>
      <c r="EJB8" s="149"/>
      <c r="EJC8" s="149"/>
      <c r="EJD8" s="149"/>
      <c r="EJE8" s="149"/>
      <c r="EJF8" s="149"/>
      <c r="EJG8" s="149"/>
      <c r="EJH8" s="149"/>
      <c r="EJI8" s="149"/>
      <c r="EJJ8" s="149"/>
      <c r="EJK8" s="149"/>
      <c r="EJL8" s="149"/>
      <c r="EJM8" s="149"/>
      <c r="EJN8" s="149"/>
      <c r="EJO8" s="149"/>
      <c r="EJP8" s="149"/>
      <c r="EJQ8" s="149"/>
      <c r="EJR8" s="149"/>
      <c r="EJS8" s="149"/>
      <c r="EJT8" s="149"/>
      <c r="EJU8" s="149"/>
      <c r="EJV8" s="149"/>
      <c r="EJW8" s="149"/>
      <c r="EJX8" s="149"/>
      <c r="EJY8" s="149"/>
      <c r="EJZ8" s="149"/>
      <c r="EKA8" s="149"/>
      <c r="EKB8" s="149"/>
      <c r="EKC8" s="149"/>
      <c r="EKD8" s="149"/>
      <c r="EKE8" s="149"/>
      <c r="EKF8" s="149"/>
      <c r="EKG8" s="149"/>
      <c r="EKH8" s="149"/>
      <c r="EKI8" s="149"/>
      <c r="EKJ8" s="149"/>
      <c r="EKK8" s="149"/>
      <c r="EKL8" s="149"/>
      <c r="EKM8" s="149"/>
      <c r="EKN8" s="149"/>
      <c r="EKO8" s="149"/>
      <c r="EKP8" s="149"/>
      <c r="EKQ8" s="149"/>
      <c r="EKR8" s="149"/>
      <c r="EKS8" s="149"/>
      <c r="EKT8" s="149"/>
      <c r="EKU8" s="149"/>
      <c r="EKV8" s="149"/>
      <c r="EKW8" s="149"/>
      <c r="EKX8" s="149"/>
      <c r="EKY8" s="149"/>
      <c r="EKZ8" s="149"/>
      <c r="ELA8" s="149"/>
      <c r="ELB8" s="149"/>
      <c r="ELC8" s="149"/>
      <c r="ELD8" s="149"/>
      <c r="ELE8" s="149"/>
      <c r="ELF8" s="149"/>
      <c r="ELG8" s="149"/>
      <c r="ELH8" s="149"/>
      <c r="ELI8" s="149"/>
      <c r="ELJ8" s="149"/>
      <c r="ELK8" s="149"/>
      <c r="ELL8" s="149"/>
      <c r="ELM8" s="149"/>
      <c r="ELN8" s="149"/>
      <c r="ELO8" s="149"/>
      <c r="ELP8" s="149"/>
      <c r="ELQ8" s="149"/>
      <c r="ELR8" s="149"/>
      <c r="ELS8" s="149"/>
      <c r="ELT8" s="149"/>
      <c r="ELU8" s="149"/>
      <c r="ELV8" s="149"/>
      <c r="ELW8" s="149"/>
      <c r="ELX8" s="149"/>
      <c r="ELY8" s="149"/>
      <c r="ELZ8" s="149"/>
      <c r="EMA8" s="149"/>
      <c r="EMB8" s="149"/>
      <c r="EMC8" s="149"/>
      <c r="EMD8" s="149"/>
      <c r="EME8" s="149"/>
      <c r="EMF8" s="149"/>
      <c r="EMG8" s="149"/>
      <c r="EMH8" s="149"/>
      <c r="EMI8" s="149"/>
      <c r="EMJ8" s="149"/>
      <c r="EMK8" s="149"/>
      <c r="EML8" s="149"/>
      <c r="EMM8" s="149"/>
      <c r="EMN8" s="149"/>
      <c r="EMO8" s="149"/>
      <c r="EMP8" s="149"/>
      <c r="EMQ8" s="149"/>
      <c r="EMR8" s="149"/>
      <c r="EMS8" s="149"/>
      <c r="EMT8" s="149"/>
      <c r="EMU8" s="149"/>
      <c r="EMV8" s="149"/>
      <c r="EMW8" s="149"/>
      <c r="EMX8" s="149"/>
      <c r="EMY8" s="149"/>
      <c r="EMZ8" s="149"/>
      <c r="ENA8" s="149"/>
      <c r="ENB8" s="149"/>
      <c r="ENC8" s="149"/>
      <c r="END8" s="149"/>
      <c r="ENE8" s="149"/>
      <c r="ENF8" s="149"/>
      <c r="ENG8" s="149"/>
      <c r="ENH8" s="149"/>
      <c r="ENI8" s="149"/>
      <c r="ENJ8" s="149"/>
      <c r="ENK8" s="149"/>
      <c r="ENL8" s="149"/>
      <c r="ENM8" s="149"/>
      <c r="ENN8" s="149"/>
      <c r="ENO8" s="149"/>
      <c r="ENP8" s="149"/>
      <c r="ENQ8" s="149"/>
      <c r="ENR8" s="149"/>
      <c r="ENS8" s="149"/>
      <c r="ENT8" s="149"/>
      <c r="ENU8" s="149"/>
      <c r="ENV8" s="149"/>
      <c r="ENW8" s="149"/>
      <c r="ENX8" s="149"/>
      <c r="ENY8" s="149"/>
      <c r="ENZ8" s="149"/>
      <c r="EOA8" s="149"/>
      <c r="EOB8" s="149"/>
      <c r="EOC8" s="149"/>
      <c r="EOD8" s="149"/>
      <c r="EOE8" s="149"/>
      <c r="EOF8" s="149"/>
      <c r="EOG8" s="149"/>
      <c r="EOH8" s="149"/>
      <c r="EOI8" s="149"/>
      <c r="EOJ8" s="149"/>
      <c r="EOK8" s="149"/>
      <c r="EOL8" s="149"/>
      <c r="EOM8" s="149"/>
      <c r="EON8" s="149"/>
      <c r="EOO8" s="149"/>
      <c r="EOP8" s="149"/>
      <c r="EOQ8" s="149"/>
      <c r="EOR8" s="149"/>
      <c r="EOS8" s="149"/>
      <c r="EOT8" s="149"/>
      <c r="EOU8" s="149"/>
      <c r="EOV8" s="149"/>
      <c r="EOW8" s="149"/>
      <c r="EOX8" s="149"/>
      <c r="EOY8" s="149"/>
      <c r="EOZ8" s="149"/>
      <c r="EPA8" s="149"/>
      <c r="EPB8" s="149"/>
      <c r="EPC8" s="149"/>
      <c r="EPD8" s="149"/>
      <c r="EPE8" s="149"/>
      <c r="EPF8" s="149"/>
      <c r="EPG8" s="149"/>
      <c r="EPH8" s="149"/>
      <c r="EPI8" s="149"/>
      <c r="EPJ8" s="149"/>
      <c r="EPK8" s="149"/>
      <c r="EPL8" s="149"/>
      <c r="EPM8" s="149"/>
      <c r="EPN8" s="149"/>
      <c r="EPO8" s="149"/>
      <c r="EPP8" s="149"/>
      <c r="EPQ8" s="149"/>
      <c r="EPR8" s="149"/>
      <c r="EPS8" s="149"/>
      <c r="EPT8" s="149"/>
      <c r="EPU8" s="149"/>
      <c r="EPV8" s="149"/>
      <c r="EPW8" s="149"/>
      <c r="EPX8" s="149"/>
      <c r="EPY8" s="149"/>
      <c r="EPZ8" s="149"/>
      <c r="EQA8" s="149"/>
      <c r="EQB8" s="149"/>
      <c r="EQC8" s="149"/>
      <c r="EQD8" s="149"/>
      <c r="EQE8" s="149"/>
      <c r="EQF8" s="149"/>
      <c r="EQG8" s="149"/>
      <c r="EQH8" s="149"/>
      <c r="EQI8" s="149"/>
      <c r="EQJ8" s="149"/>
      <c r="EQK8" s="149"/>
      <c r="EQL8" s="149"/>
      <c r="EQM8" s="149"/>
      <c r="EQN8" s="149"/>
      <c r="EQO8" s="149"/>
      <c r="EQP8" s="149"/>
      <c r="EQQ8" s="149"/>
      <c r="EQR8" s="149"/>
      <c r="EQS8" s="149"/>
      <c r="EQT8" s="149"/>
      <c r="EQU8" s="149"/>
      <c r="EQV8" s="149"/>
      <c r="EQW8" s="149"/>
      <c r="EQX8" s="149"/>
      <c r="EQY8" s="149"/>
      <c r="EQZ8" s="149"/>
      <c r="ERA8" s="149"/>
      <c r="ERB8" s="149"/>
      <c r="ERC8" s="149"/>
      <c r="ERD8" s="149"/>
      <c r="ERE8" s="149"/>
      <c r="ERF8" s="149"/>
      <c r="ERG8" s="149"/>
      <c r="ERH8" s="149"/>
      <c r="ERI8" s="149"/>
      <c r="ERJ8" s="149"/>
      <c r="ERK8" s="149"/>
      <c r="ERL8" s="149"/>
      <c r="ERM8" s="149"/>
      <c r="ERN8" s="149"/>
      <c r="ERO8" s="149"/>
      <c r="ERP8" s="149"/>
      <c r="ERQ8" s="149"/>
      <c r="ERR8" s="149"/>
      <c r="ERS8" s="149"/>
      <c r="ERT8" s="149"/>
      <c r="ERU8" s="149"/>
      <c r="ERV8" s="149"/>
      <c r="ERW8" s="149"/>
      <c r="ERX8" s="149"/>
      <c r="ERY8" s="149"/>
      <c r="ERZ8" s="149"/>
      <c r="ESA8" s="149"/>
      <c r="ESB8" s="149"/>
      <c r="ESC8" s="149"/>
      <c r="ESD8" s="149"/>
      <c r="ESE8" s="149"/>
      <c r="ESF8" s="149"/>
      <c r="ESG8" s="149"/>
      <c r="ESH8" s="149"/>
      <c r="ESI8" s="149"/>
      <c r="ESJ8" s="149"/>
      <c r="ESK8" s="149"/>
      <c r="ESL8" s="149"/>
      <c r="ESM8" s="149"/>
      <c r="ESN8" s="149"/>
      <c r="ESO8" s="149"/>
      <c r="ESP8" s="149"/>
      <c r="ESQ8" s="149"/>
      <c r="ESR8" s="149"/>
      <c r="ESS8" s="149"/>
      <c r="EST8" s="149"/>
      <c r="ESU8" s="149"/>
      <c r="ESV8" s="149"/>
      <c r="ESW8" s="149"/>
      <c r="ESX8" s="149"/>
      <c r="ESY8" s="149"/>
      <c r="ESZ8" s="149"/>
      <c r="ETA8" s="149"/>
      <c r="ETB8" s="149"/>
      <c r="ETC8" s="149"/>
      <c r="ETD8" s="149"/>
      <c r="ETE8" s="149"/>
      <c r="ETF8" s="149"/>
      <c r="ETG8" s="149"/>
      <c r="ETH8" s="149"/>
      <c r="ETI8" s="149"/>
      <c r="ETJ8" s="149"/>
      <c r="ETK8" s="149"/>
      <c r="ETL8" s="149"/>
      <c r="ETM8" s="149"/>
      <c r="ETN8" s="149"/>
      <c r="ETO8" s="149"/>
      <c r="ETP8" s="149"/>
      <c r="ETQ8" s="149"/>
      <c r="ETR8" s="149"/>
      <c r="ETS8" s="149"/>
      <c r="ETT8" s="149"/>
      <c r="ETU8" s="149"/>
      <c r="ETV8" s="149"/>
      <c r="ETW8" s="149"/>
      <c r="ETX8" s="149"/>
      <c r="ETY8" s="149"/>
      <c r="ETZ8" s="149"/>
      <c r="EUA8" s="149"/>
      <c r="EUB8" s="149"/>
      <c r="EUC8" s="149"/>
      <c r="EUD8" s="149"/>
      <c r="EUE8" s="149"/>
      <c r="EUF8" s="149"/>
      <c r="EUG8" s="149"/>
      <c r="EUH8" s="149"/>
      <c r="EUI8" s="149"/>
      <c r="EUJ8" s="149"/>
      <c r="EUK8" s="149"/>
      <c r="EUL8" s="149"/>
      <c r="EUM8" s="149"/>
      <c r="EUN8" s="149"/>
      <c r="EUO8" s="149"/>
      <c r="EUP8" s="149"/>
      <c r="EUQ8" s="149"/>
      <c r="EUR8" s="149"/>
      <c r="EUS8" s="149"/>
      <c r="EUT8" s="149"/>
      <c r="EUU8" s="149"/>
      <c r="EUV8" s="149"/>
      <c r="EUW8" s="149"/>
      <c r="EUX8" s="149"/>
      <c r="EUY8" s="149"/>
      <c r="EUZ8" s="149"/>
      <c r="EVA8" s="149"/>
      <c r="EVB8" s="149"/>
      <c r="EVC8" s="149"/>
      <c r="EVD8" s="149"/>
      <c r="EVE8" s="149"/>
      <c r="EVF8" s="149"/>
      <c r="EVG8" s="149"/>
      <c r="EVH8" s="149"/>
      <c r="EVI8" s="149"/>
      <c r="EVJ8" s="149"/>
      <c r="EVK8" s="149"/>
      <c r="EVL8" s="149"/>
      <c r="EVM8" s="149"/>
      <c r="EVN8" s="149"/>
      <c r="EVO8" s="149"/>
      <c r="EVP8" s="149"/>
      <c r="EVQ8" s="149"/>
      <c r="EVR8" s="149"/>
      <c r="EVS8" s="149"/>
      <c r="EVT8" s="149"/>
      <c r="EVU8" s="149"/>
      <c r="EVV8" s="149"/>
      <c r="EVW8" s="149"/>
      <c r="EVX8" s="149"/>
      <c r="EVY8" s="149"/>
      <c r="EVZ8" s="149"/>
      <c r="EWA8" s="149"/>
      <c r="EWB8" s="149"/>
      <c r="EWC8" s="149"/>
      <c r="EWD8" s="149"/>
      <c r="EWE8" s="149"/>
      <c r="EWF8" s="149"/>
      <c r="EWG8" s="149"/>
      <c r="EWH8" s="149"/>
      <c r="EWI8" s="149"/>
      <c r="EWJ8" s="149"/>
      <c r="EWK8" s="149"/>
      <c r="EWL8" s="149"/>
      <c r="EWM8" s="149"/>
      <c r="EWN8" s="149"/>
      <c r="EWO8" s="149"/>
      <c r="EWP8" s="149"/>
      <c r="EWQ8" s="149"/>
      <c r="EWR8" s="149"/>
      <c r="EWS8" s="149"/>
      <c r="EWT8" s="149"/>
      <c r="EWU8" s="149"/>
      <c r="EWV8" s="149"/>
      <c r="EWW8" s="149"/>
      <c r="EWX8" s="149"/>
      <c r="EWY8" s="149"/>
      <c r="EWZ8" s="149"/>
      <c r="EXA8" s="149"/>
      <c r="EXB8" s="149"/>
      <c r="EXC8" s="149"/>
      <c r="EXD8" s="149"/>
      <c r="EXE8" s="149"/>
      <c r="EXF8" s="149"/>
      <c r="EXG8" s="149"/>
      <c r="EXH8" s="149"/>
      <c r="EXI8" s="149"/>
      <c r="EXJ8" s="149"/>
      <c r="EXK8" s="149"/>
      <c r="EXL8" s="149"/>
      <c r="EXM8" s="149"/>
      <c r="EXN8" s="149"/>
      <c r="EXO8" s="149"/>
      <c r="EXP8" s="149"/>
      <c r="EXQ8" s="149"/>
      <c r="EXR8" s="149"/>
      <c r="EXS8" s="149"/>
      <c r="EXT8" s="149"/>
      <c r="EXU8" s="149"/>
      <c r="EXV8" s="149"/>
      <c r="EXW8" s="149"/>
      <c r="EXX8" s="149"/>
      <c r="EXY8" s="149"/>
      <c r="EXZ8" s="149"/>
      <c r="EYA8" s="149"/>
      <c r="EYB8" s="149"/>
      <c r="EYC8" s="149"/>
      <c r="EYD8" s="149"/>
      <c r="EYE8" s="149"/>
      <c r="EYF8" s="149"/>
      <c r="EYG8" s="149"/>
      <c r="EYH8" s="149"/>
      <c r="EYI8" s="149"/>
      <c r="EYJ8" s="149"/>
      <c r="EYK8" s="149"/>
      <c r="EYL8" s="149"/>
      <c r="EYM8" s="149"/>
      <c r="EYN8" s="149"/>
      <c r="EYO8" s="149"/>
      <c r="EYP8" s="149"/>
      <c r="EYQ8" s="149"/>
      <c r="EYR8" s="149"/>
      <c r="EYS8" s="149"/>
      <c r="EYT8" s="149"/>
      <c r="EYU8" s="149"/>
      <c r="EYV8" s="149"/>
      <c r="EYW8" s="149"/>
      <c r="EYX8" s="149"/>
      <c r="EYY8" s="149"/>
      <c r="EYZ8" s="149"/>
      <c r="EZA8" s="149"/>
      <c r="EZB8" s="149"/>
      <c r="EZC8" s="149"/>
      <c r="EZD8" s="149"/>
      <c r="EZE8" s="149"/>
      <c r="EZF8" s="149"/>
      <c r="EZG8" s="149"/>
      <c r="EZH8" s="149"/>
      <c r="EZI8" s="149"/>
      <c r="EZJ8" s="149"/>
      <c r="EZK8" s="149"/>
      <c r="EZL8" s="149"/>
      <c r="EZM8" s="149"/>
      <c r="EZN8" s="149"/>
      <c r="EZO8" s="149"/>
      <c r="EZP8" s="149"/>
      <c r="EZQ8" s="149"/>
      <c r="EZR8" s="149"/>
      <c r="EZS8" s="149"/>
      <c r="EZT8" s="149"/>
      <c r="EZU8" s="149"/>
      <c r="EZV8" s="149"/>
      <c r="EZW8" s="149"/>
      <c r="EZX8" s="149"/>
      <c r="EZY8" s="149"/>
      <c r="EZZ8" s="149"/>
      <c r="FAA8" s="149"/>
      <c r="FAB8" s="149"/>
      <c r="FAC8" s="149"/>
      <c r="FAD8" s="149"/>
      <c r="FAE8" s="149"/>
      <c r="FAF8" s="149"/>
      <c r="FAG8" s="149"/>
      <c r="FAH8" s="149"/>
      <c r="FAI8" s="149"/>
      <c r="FAJ8" s="149"/>
      <c r="FAK8" s="149"/>
      <c r="FAL8" s="149"/>
      <c r="FAM8" s="149"/>
      <c r="FAN8" s="149"/>
      <c r="FAO8" s="149"/>
      <c r="FAP8" s="149"/>
      <c r="FAQ8" s="149"/>
      <c r="FAR8" s="149"/>
      <c r="FAS8" s="149"/>
      <c r="FAT8" s="149"/>
      <c r="FAU8" s="149"/>
      <c r="FAV8" s="149"/>
      <c r="FAW8" s="149"/>
      <c r="FAX8" s="149"/>
      <c r="FAY8" s="149"/>
      <c r="FAZ8" s="149"/>
      <c r="FBA8" s="149"/>
      <c r="FBB8" s="149"/>
      <c r="FBC8" s="149"/>
      <c r="FBD8" s="149"/>
      <c r="FBE8" s="149"/>
      <c r="FBF8" s="149"/>
      <c r="FBG8" s="149"/>
      <c r="FBH8" s="149"/>
      <c r="FBI8" s="149"/>
      <c r="FBJ8" s="149"/>
      <c r="FBK8" s="149"/>
      <c r="FBL8" s="149"/>
      <c r="FBM8" s="149"/>
      <c r="FBN8" s="149"/>
      <c r="FBO8" s="149"/>
      <c r="FBP8" s="149"/>
      <c r="FBQ8" s="149"/>
      <c r="FBR8" s="149"/>
      <c r="FBS8" s="149"/>
      <c r="FBT8" s="149"/>
      <c r="FBU8" s="149"/>
      <c r="FBV8" s="149"/>
      <c r="FBW8" s="149"/>
      <c r="FBX8" s="149"/>
      <c r="FBY8" s="149"/>
      <c r="FBZ8" s="149"/>
      <c r="FCA8" s="149"/>
      <c r="FCB8" s="149"/>
      <c r="FCC8" s="149"/>
      <c r="FCD8" s="149"/>
      <c r="FCE8" s="149"/>
      <c r="FCF8" s="149"/>
      <c r="FCG8" s="149"/>
      <c r="FCH8" s="149"/>
      <c r="FCI8" s="149"/>
      <c r="FCJ8" s="149"/>
      <c r="FCK8" s="149"/>
      <c r="FCL8" s="149"/>
      <c r="FCM8" s="149"/>
      <c r="FCN8" s="149"/>
      <c r="FCO8" s="149"/>
      <c r="FCP8" s="149"/>
      <c r="FCQ8" s="149"/>
      <c r="FCR8" s="149"/>
      <c r="FCS8" s="149"/>
      <c r="FCT8" s="149"/>
      <c r="FCU8" s="149"/>
      <c r="FCV8" s="149"/>
      <c r="FCW8" s="149"/>
      <c r="FCX8" s="149"/>
      <c r="FCY8" s="149"/>
      <c r="FCZ8" s="149"/>
      <c r="FDA8" s="149"/>
      <c r="FDB8" s="149"/>
      <c r="FDC8" s="149"/>
      <c r="FDD8" s="149"/>
      <c r="FDE8" s="149"/>
      <c r="FDF8" s="149"/>
      <c r="FDG8" s="149"/>
      <c r="FDH8" s="149"/>
      <c r="FDI8" s="149"/>
      <c r="FDJ8" s="149"/>
      <c r="FDK8" s="149"/>
      <c r="FDL8" s="149"/>
      <c r="FDM8" s="149"/>
      <c r="FDN8" s="149"/>
      <c r="FDO8" s="149"/>
      <c r="FDP8" s="149"/>
      <c r="FDQ8" s="149"/>
      <c r="FDR8" s="149"/>
      <c r="FDS8" s="149"/>
      <c r="FDT8" s="149"/>
      <c r="FDU8" s="149"/>
      <c r="FDV8" s="149"/>
      <c r="FDW8" s="149"/>
      <c r="FDX8" s="149"/>
      <c r="FDY8" s="149"/>
      <c r="FDZ8" s="149"/>
      <c r="FEA8" s="149"/>
      <c r="FEB8" s="149"/>
      <c r="FEC8" s="149"/>
      <c r="FED8" s="149"/>
      <c r="FEE8" s="149"/>
      <c r="FEF8" s="149"/>
      <c r="FEG8" s="149"/>
      <c r="FEH8" s="149"/>
      <c r="FEI8" s="149"/>
      <c r="FEJ8" s="149"/>
      <c r="FEK8" s="149"/>
      <c r="FEL8" s="149"/>
      <c r="FEM8" s="149"/>
      <c r="FEN8" s="149"/>
      <c r="FEO8" s="149"/>
      <c r="FEP8" s="149"/>
      <c r="FEQ8" s="149"/>
      <c r="FER8" s="149"/>
      <c r="FES8" s="149"/>
      <c r="FET8" s="149"/>
      <c r="FEU8" s="149"/>
      <c r="FEV8" s="149"/>
      <c r="FEW8" s="149"/>
      <c r="FEX8" s="149"/>
      <c r="FEY8" s="149"/>
      <c r="FEZ8" s="149"/>
      <c r="FFA8" s="149"/>
      <c r="FFB8" s="149"/>
      <c r="FFC8" s="149"/>
      <c r="FFD8" s="149"/>
      <c r="FFE8" s="149"/>
      <c r="FFF8" s="149"/>
      <c r="FFG8" s="149"/>
      <c r="FFH8" s="149"/>
      <c r="FFI8" s="149"/>
      <c r="FFJ8" s="149"/>
      <c r="FFK8" s="149"/>
      <c r="FFL8" s="149"/>
      <c r="FFM8" s="149"/>
      <c r="FFN8" s="149"/>
      <c r="FFO8" s="149"/>
      <c r="FFP8" s="149"/>
      <c r="FFQ8" s="149"/>
      <c r="FFR8" s="149"/>
      <c r="FFS8" s="149"/>
      <c r="FFT8" s="149"/>
      <c r="FFU8" s="149"/>
      <c r="FFV8" s="149"/>
      <c r="FFW8" s="149"/>
      <c r="FFX8" s="149"/>
      <c r="FFY8" s="149"/>
      <c r="FFZ8" s="149"/>
      <c r="FGA8" s="149"/>
      <c r="FGB8" s="149"/>
      <c r="FGC8" s="149"/>
      <c r="FGD8" s="149"/>
      <c r="FGE8" s="149"/>
      <c r="FGF8" s="149"/>
      <c r="FGG8" s="149"/>
      <c r="FGH8" s="149"/>
      <c r="FGI8" s="149"/>
      <c r="FGJ8" s="149"/>
      <c r="FGK8" s="149"/>
      <c r="FGL8" s="149"/>
      <c r="FGM8" s="149"/>
      <c r="FGN8" s="149"/>
      <c r="FGO8" s="149"/>
      <c r="FGP8" s="149"/>
      <c r="FGQ8" s="149"/>
      <c r="FGR8" s="149"/>
      <c r="FGS8" s="149"/>
      <c r="FGT8" s="149"/>
      <c r="FGU8" s="149"/>
      <c r="FGV8" s="149"/>
      <c r="FGW8" s="149"/>
      <c r="FGX8" s="149"/>
      <c r="FGY8" s="149"/>
      <c r="FGZ8" s="149"/>
      <c r="FHA8" s="149"/>
      <c r="FHB8" s="149"/>
      <c r="FHC8" s="149"/>
      <c r="FHD8" s="149"/>
      <c r="FHE8" s="149"/>
      <c r="FHF8" s="149"/>
      <c r="FHG8" s="149"/>
      <c r="FHH8" s="149"/>
      <c r="FHI8" s="149"/>
      <c r="FHJ8" s="149"/>
      <c r="FHK8" s="149"/>
      <c r="FHL8" s="149"/>
      <c r="FHM8" s="149"/>
      <c r="FHN8" s="149"/>
      <c r="FHO8" s="149"/>
      <c r="FHP8" s="149"/>
      <c r="FHQ8" s="149"/>
      <c r="FHR8" s="149"/>
      <c r="FHS8" s="149"/>
      <c r="FHT8" s="149"/>
      <c r="FHU8" s="149"/>
      <c r="FHV8" s="149"/>
      <c r="FHW8" s="149"/>
      <c r="FHX8" s="149"/>
      <c r="FHY8" s="149"/>
      <c r="FHZ8" s="149"/>
      <c r="FIA8" s="149"/>
      <c r="FIB8" s="149"/>
      <c r="FIC8" s="149"/>
      <c r="FID8" s="149"/>
      <c r="FIE8" s="149"/>
      <c r="FIF8" s="149"/>
      <c r="FIG8" s="149"/>
      <c r="FIH8" s="149"/>
      <c r="FII8" s="149"/>
      <c r="FIJ8" s="149"/>
      <c r="FIK8" s="149"/>
      <c r="FIL8" s="149"/>
      <c r="FIM8" s="149"/>
      <c r="FIN8" s="149"/>
      <c r="FIO8" s="149"/>
      <c r="FIP8" s="149"/>
      <c r="FIQ8" s="149"/>
      <c r="FIR8" s="149"/>
      <c r="FIS8" s="149"/>
      <c r="FIT8" s="149"/>
      <c r="FIU8" s="149"/>
      <c r="FIV8" s="149"/>
      <c r="FIW8" s="149"/>
      <c r="FIX8" s="149"/>
      <c r="FIY8" s="149"/>
      <c r="FIZ8" s="149"/>
      <c r="FJA8" s="149"/>
      <c r="FJB8" s="149"/>
      <c r="FJC8" s="149"/>
      <c r="FJD8" s="149"/>
      <c r="FJE8" s="149"/>
      <c r="FJF8" s="149"/>
      <c r="FJG8" s="149"/>
      <c r="FJH8" s="149"/>
      <c r="FJI8" s="149"/>
      <c r="FJJ8" s="149"/>
      <c r="FJK8" s="149"/>
      <c r="FJL8" s="149"/>
      <c r="FJM8" s="149"/>
      <c r="FJN8" s="149"/>
      <c r="FJO8" s="149"/>
      <c r="FJP8" s="149"/>
      <c r="FJQ8" s="149"/>
      <c r="FJR8" s="149"/>
      <c r="FJS8" s="149"/>
      <c r="FJT8" s="149"/>
      <c r="FJU8" s="149"/>
      <c r="FJV8" s="149"/>
      <c r="FJW8" s="149"/>
      <c r="FJX8" s="149"/>
      <c r="FJY8" s="149"/>
      <c r="FJZ8" s="149"/>
      <c r="FKA8" s="149"/>
      <c r="FKB8" s="149"/>
      <c r="FKC8" s="149"/>
      <c r="FKD8" s="149"/>
      <c r="FKE8" s="149"/>
      <c r="FKF8" s="149"/>
      <c r="FKG8" s="149"/>
      <c r="FKH8" s="149"/>
      <c r="FKI8" s="149"/>
      <c r="FKJ8" s="149"/>
      <c r="FKK8" s="149"/>
      <c r="FKL8" s="149"/>
      <c r="FKM8" s="149"/>
      <c r="FKN8" s="149"/>
      <c r="FKO8" s="149"/>
      <c r="FKP8" s="149"/>
      <c r="FKQ8" s="149"/>
      <c r="FKR8" s="149"/>
      <c r="FKS8" s="149"/>
      <c r="FKT8" s="149"/>
      <c r="FKU8" s="149"/>
      <c r="FKV8" s="149"/>
      <c r="FKW8" s="149"/>
      <c r="FKX8" s="149"/>
      <c r="FKY8" s="149"/>
      <c r="FKZ8" s="149"/>
      <c r="FLA8" s="149"/>
      <c r="FLB8" s="149"/>
      <c r="FLC8" s="149"/>
      <c r="FLD8" s="149"/>
      <c r="FLE8" s="149"/>
      <c r="FLF8" s="149"/>
      <c r="FLG8" s="149"/>
      <c r="FLH8" s="149"/>
      <c r="FLI8" s="149"/>
      <c r="FLJ8" s="149"/>
      <c r="FLK8" s="149"/>
      <c r="FLL8" s="149"/>
      <c r="FLM8" s="149"/>
      <c r="FLN8" s="149"/>
      <c r="FLO8" s="149"/>
      <c r="FLP8" s="149"/>
      <c r="FLQ8" s="149"/>
      <c r="FLR8" s="149"/>
      <c r="FLS8" s="149"/>
      <c r="FLT8" s="149"/>
      <c r="FLU8" s="149"/>
      <c r="FLV8" s="149"/>
      <c r="FLW8" s="149"/>
      <c r="FLX8" s="149"/>
      <c r="FLY8" s="149"/>
      <c r="FLZ8" s="149"/>
      <c r="FMA8" s="149"/>
      <c r="FMB8" s="149"/>
      <c r="FMC8" s="149"/>
      <c r="FMD8" s="149"/>
      <c r="FME8" s="149"/>
      <c r="FMF8" s="149"/>
      <c r="FMG8" s="149"/>
      <c r="FMH8" s="149"/>
      <c r="FMI8" s="149"/>
      <c r="FMJ8" s="149"/>
      <c r="FMK8" s="149"/>
      <c r="FML8" s="149"/>
      <c r="FMM8" s="149"/>
      <c r="FMN8" s="149"/>
      <c r="FMO8" s="149"/>
      <c r="FMP8" s="149"/>
      <c r="FMQ8" s="149"/>
      <c r="FMR8" s="149"/>
      <c r="FMS8" s="149"/>
      <c r="FMT8" s="149"/>
      <c r="FMU8" s="149"/>
      <c r="FMV8" s="149"/>
      <c r="FMW8" s="149"/>
      <c r="FMX8" s="149"/>
      <c r="FMY8" s="149"/>
      <c r="FMZ8" s="149"/>
      <c r="FNA8" s="149"/>
      <c r="FNB8" s="149"/>
      <c r="FNC8" s="149"/>
      <c r="FND8" s="149"/>
      <c r="FNE8" s="149"/>
      <c r="FNF8" s="149"/>
      <c r="FNG8" s="149"/>
      <c r="FNH8" s="149"/>
      <c r="FNI8" s="149"/>
      <c r="FNJ8" s="149"/>
      <c r="FNK8" s="149"/>
      <c r="FNL8" s="149"/>
      <c r="FNM8" s="149"/>
      <c r="FNN8" s="149"/>
      <c r="FNO8" s="149"/>
      <c r="FNP8" s="149"/>
      <c r="FNQ8" s="149"/>
      <c r="FNR8" s="149"/>
      <c r="FNS8" s="149"/>
      <c r="FNT8" s="149"/>
      <c r="FNU8" s="149"/>
      <c r="FNV8" s="149"/>
      <c r="FNW8" s="149"/>
      <c r="FNX8" s="149"/>
      <c r="FNY8" s="149"/>
      <c r="FNZ8" s="149"/>
      <c r="FOA8" s="149"/>
      <c r="FOB8" s="149"/>
      <c r="FOC8" s="149"/>
      <c r="FOD8" s="149"/>
      <c r="FOE8" s="149"/>
      <c r="FOF8" s="149"/>
      <c r="FOG8" s="149"/>
      <c r="FOH8" s="149"/>
      <c r="FOI8" s="149"/>
      <c r="FOJ8" s="149"/>
      <c r="FOK8" s="149"/>
      <c r="FOL8" s="149"/>
      <c r="FOM8" s="149"/>
      <c r="FON8" s="149"/>
      <c r="FOO8" s="149"/>
      <c r="FOP8" s="149"/>
      <c r="FOQ8" s="149"/>
      <c r="FOR8" s="149"/>
      <c r="FOS8" s="149"/>
      <c r="FOT8" s="149"/>
      <c r="FOU8" s="149"/>
      <c r="FOV8" s="149"/>
      <c r="FOW8" s="149"/>
      <c r="FOX8" s="149"/>
      <c r="FOY8" s="149"/>
      <c r="FOZ8" s="149"/>
      <c r="FPA8" s="149"/>
      <c r="FPB8" s="149"/>
      <c r="FPC8" s="149"/>
      <c r="FPD8" s="149"/>
      <c r="FPE8" s="149"/>
      <c r="FPF8" s="149"/>
      <c r="FPG8" s="149"/>
      <c r="FPH8" s="149"/>
      <c r="FPI8" s="149"/>
      <c r="FPJ8" s="149"/>
      <c r="FPK8" s="149"/>
      <c r="FPL8" s="149"/>
      <c r="FPM8" s="149"/>
      <c r="FPN8" s="149"/>
      <c r="FPO8" s="149"/>
      <c r="FPP8" s="149"/>
      <c r="FPQ8" s="149"/>
      <c r="FPR8" s="149"/>
      <c r="FPS8" s="149"/>
      <c r="FPT8" s="149"/>
      <c r="FPU8" s="149"/>
      <c r="FPV8" s="149"/>
      <c r="FPW8" s="149"/>
      <c r="FPX8" s="149"/>
      <c r="FPY8" s="149"/>
      <c r="FPZ8" s="149"/>
      <c r="FQA8" s="149"/>
      <c r="FQB8" s="149"/>
      <c r="FQC8" s="149"/>
      <c r="FQD8" s="149"/>
      <c r="FQE8" s="149"/>
      <c r="FQF8" s="149"/>
      <c r="FQG8" s="149"/>
      <c r="FQH8" s="149"/>
      <c r="FQI8" s="149"/>
      <c r="FQJ8" s="149"/>
      <c r="FQK8" s="149"/>
      <c r="FQL8" s="149"/>
      <c r="FQM8" s="149"/>
      <c r="FQN8" s="149"/>
      <c r="FQO8" s="149"/>
      <c r="FQP8" s="149"/>
      <c r="FQQ8" s="149"/>
      <c r="FQR8" s="149"/>
      <c r="FQS8" s="149"/>
      <c r="FQT8" s="149"/>
      <c r="FQU8" s="149"/>
      <c r="FQV8" s="149"/>
      <c r="FQW8" s="149"/>
      <c r="FQX8" s="149"/>
      <c r="FQY8" s="149"/>
      <c r="FQZ8" s="149"/>
      <c r="FRA8" s="149"/>
      <c r="FRB8" s="149"/>
      <c r="FRC8" s="149"/>
      <c r="FRD8" s="149"/>
      <c r="FRE8" s="149"/>
      <c r="FRF8" s="149"/>
      <c r="FRG8" s="149"/>
      <c r="FRH8" s="149"/>
      <c r="FRI8" s="149"/>
      <c r="FRJ8" s="149"/>
      <c r="FRK8" s="149"/>
      <c r="FRL8" s="149"/>
      <c r="FRM8" s="149"/>
      <c r="FRN8" s="149"/>
      <c r="FRO8" s="149"/>
      <c r="FRP8" s="149"/>
      <c r="FRQ8" s="149"/>
      <c r="FRR8" s="149"/>
      <c r="FRS8" s="149"/>
      <c r="FRT8" s="149"/>
      <c r="FRU8" s="149"/>
      <c r="FRV8" s="149"/>
      <c r="FRW8" s="149"/>
      <c r="FRX8" s="149"/>
      <c r="FRY8" s="149"/>
      <c r="FRZ8" s="149"/>
      <c r="FSA8" s="149"/>
      <c r="FSB8" s="149"/>
      <c r="FSC8" s="149"/>
      <c r="FSD8" s="149"/>
      <c r="FSE8" s="149"/>
      <c r="FSF8" s="149"/>
      <c r="FSG8" s="149"/>
      <c r="FSH8" s="149"/>
      <c r="FSI8" s="149"/>
      <c r="FSJ8" s="149"/>
      <c r="FSK8" s="149"/>
      <c r="FSL8" s="149"/>
      <c r="FSM8" s="149"/>
      <c r="FSN8" s="149"/>
      <c r="FSO8" s="149"/>
      <c r="FSP8" s="149"/>
      <c r="FSQ8" s="149"/>
      <c r="FSR8" s="149"/>
      <c r="FSS8" s="149"/>
      <c r="FST8" s="149"/>
      <c r="FSU8" s="149"/>
      <c r="FSV8" s="149"/>
      <c r="FSW8" s="149"/>
      <c r="FSX8" s="149"/>
      <c r="FSY8" s="149"/>
      <c r="FSZ8" s="149"/>
      <c r="FTA8" s="149"/>
      <c r="FTB8" s="149"/>
      <c r="FTC8" s="149"/>
      <c r="FTD8" s="149"/>
      <c r="FTE8" s="149"/>
      <c r="FTF8" s="149"/>
      <c r="FTG8" s="149"/>
      <c r="FTH8" s="149"/>
      <c r="FTI8" s="149"/>
      <c r="FTJ8" s="149"/>
      <c r="FTK8" s="149"/>
      <c r="FTL8" s="149"/>
      <c r="FTM8" s="149"/>
      <c r="FTN8" s="149"/>
      <c r="FTO8" s="149"/>
      <c r="FTP8" s="149"/>
      <c r="FTQ8" s="149"/>
      <c r="FTR8" s="149"/>
      <c r="FTS8" s="149"/>
      <c r="FTT8" s="149"/>
      <c r="FTU8" s="149"/>
      <c r="FTV8" s="149"/>
      <c r="FTW8" s="149"/>
      <c r="FTX8" s="149"/>
      <c r="FTY8" s="149"/>
      <c r="FTZ8" s="149"/>
      <c r="FUA8" s="149"/>
      <c r="FUB8" s="149"/>
      <c r="FUC8" s="149"/>
      <c r="FUD8" s="149"/>
      <c r="FUE8" s="149"/>
      <c r="FUF8" s="149"/>
      <c r="FUG8" s="149"/>
      <c r="FUH8" s="149"/>
      <c r="FUI8" s="149"/>
      <c r="FUJ8" s="149"/>
      <c r="FUK8" s="149"/>
      <c r="FUL8" s="149"/>
      <c r="FUM8" s="149"/>
      <c r="FUN8" s="149"/>
      <c r="FUO8" s="149"/>
      <c r="FUP8" s="149"/>
      <c r="FUQ8" s="149"/>
      <c r="FUR8" s="149"/>
      <c r="FUS8" s="149"/>
      <c r="FUT8" s="149"/>
      <c r="FUU8" s="149"/>
      <c r="FUV8" s="149"/>
      <c r="FUW8" s="149"/>
      <c r="FUX8" s="149"/>
      <c r="FUY8" s="149"/>
      <c r="FUZ8" s="149"/>
      <c r="FVA8" s="149"/>
      <c r="FVB8" s="149"/>
      <c r="FVC8" s="149"/>
      <c r="FVD8" s="149"/>
      <c r="FVE8" s="149"/>
      <c r="FVF8" s="149"/>
      <c r="FVG8" s="149"/>
      <c r="FVH8" s="149"/>
      <c r="FVI8" s="149"/>
      <c r="FVJ8" s="149"/>
      <c r="FVK8" s="149"/>
      <c r="FVL8" s="149"/>
      <c r="FVM8" s="149"/>
      <c r="FVN8" s="149"/>
      <c r="FVO8" s="149"/>
      <c r="FVP8" s="149"/>
      <c r="FVQ8" s="149"/>
      <c r="FVR8" s="149"/>
      <c r="FVS8" s="149"/>
      <c r="FVT8" s="149"/>
      <c r="FVU8" s="149"/>
      <c r="FVV8" s="149"/>
      <c r="FVW8" s="149"/>
      <c r="FVX8" s="149"/>
      <c r="FVY8" s="149"/>
      <c r="FVZ8" s="149"/>
      <c r="FWA8" s="149"/>
      <c r="FWB8" s="149"/>
      <c r="FWC8" s="149"/>
      <c r="FWD8" s="149"/>
      <c r="FWE8" s="149"/>
      <c r="FWF8" s="149"/>
      <c r="FWG8" s="149"/>
      <c r="FWH8" s="149"/>
      <c r="FWI8" s="149"/>
      <c r="FWJ8" s="149"/>
      <c r="FWK8" s="149"/>
      <c r="FWL8" s="149"/>
      <c r="FWM8" s="149"/>
      <c r="FWN8" s="149"/>
      <c r="FWO8" s="149"/>
      <c r="FWP8" s="149"/>
      <c r="FWQ8" s="149"/>
      <c r="FWR8" s="149"/>
      <c r="FWS8" s="149"/>
      <c r="FWT8" s="149"/>
      <c r="FWU8" s="149"/>
      <c r="FWV8" s="149"/>
      <c r="FWW8" s="149"/>
      <c r="FWX8" s="149"/>
      <c r="FWY8" s="149"/>
      <c r="FWZ8" s="149"/>
      <c r="FXA8" s="149"/>
      <c r="FXB8" s="149"/>
      <c r="FXC8" s="149"/>
      <c r="FXD8" s="149"/>
      <c r="FXE8" s="149"/>
      <c r="FXF8" s="149"/>
      <c r="FXG8" s="149"/>
      <c r="FXH8" s="149"/>
      <c r="FXI8" s="149"/>
      <c r="FXJ8" s="149"/>
      <c r="FXK8" s="149"/>
      <c r="FXL8" s="149"/>
      <c r="FXM8" s="149"/>
      <c r="FXN8" s="149"/>
      <c r="FXO8" s="149"/>
      <c r="FXP8" s="149"/>
      <c r="FXQ8" s="149"/>
      <c r="FXR8" s="149"/>
      <c r="FXS8" s="149"/>
      <c r="FXT8" s="149"/>
      <c r="FXU8" s="149"/>
      <c r="FXV8" s="149"/>
      <c r="FXW8" s="149"/>
      <c r="FXX8" s="149"/>
      <c r="FXY8" s="149"/>
      <c r="FXZ8" s="149"/>
      <c r="FYA8" s="149"/>
      <c r="FYB8" s="149"/>
      <c r="FYC8" s="149"/>
      <c r="FYD8" s="149"/>
      <c r="FYE8" s="149"/>
      <c r="FYF8" s="149"/>
      <c r="FYG8" s="149"/>
      <c r="FYH8" s="149"/>
      <c r="FYI8" s="149"/>
      <c r="FYJ8" s="149"/>
      <c r="FYK8" s="149"/>
      <c r="FYL8" s="149"/>
      <c r="FYM8" s="149"/>
      <c r="FYN8" s="149"/>
      <c r="FYO8" s="149"/>
      <c r="FYP8" s="149"/>
      <c r="FYQ8" s="149"/>
      <c r="FYR8" s="149"/>
      <c r="FYS8" s="149"/>
      <c r="FYT8" s="149"/>
      <c r="FYU8" s="149"/>
      <c r="FYV8" s="149"/>
      <c r="FYW8" s="149"/>
      <c r="FYX8" s="149"/>
      <c r="FYY8" s="149"/>
      <c r="FYZ8" s="149"/>
      <c r="FZA8" s="149"/>
      <c r="FZB8" s="149"/>
      <c r="FZC8" s="149"/>
      <c r="FZD8" s="149"/>
      <c r="FZE8" s="149"/>
      <c r="FZF8" s="149"/>
      <c r="FZG8" s="149"/>
      <c r="FZH8" s="149"/>
      <c r="FZI8" s="149"/>
      <c r="FZJ8" s="149"/>
      <c r="FZK8" s="149"/>
      <c r="FZL8" s="149"/>
      <c r="FZM8" s="149"/>
      <c r="FZN8" s="149"/>
      <c r="FZO8" s="149"/>
      <c r="FZP8" s="149"/>
      <c r="FZQ8" s="149"/>
      <c r="FZR8" s="149"/>
      <c r="FZS8" s="149"/>
      <c r="FZT8" s="149"/>
      <c r="FZU8" s="149"/>
      <c r="FZV8" s="149"/>
      <c r="FZW8" s="149"/>
      <c r="FZX8" s="149"/>
      <c r="FZY8" s="149"/>
      <c r="FZZ8" s="149"/>
      <c r="GAA8" s="149"/>
      <c r="GAB8" s="149"/>
      <c r="GAC8" s="149"/>
      <c r="GAD8" s="149"/>
      <c r="GAE8" s="149"/>
      <c r="GAF8" s="149"/>
      <c r="GAG8" s="149"/>
      <c r="GAH8" s="149"/>
      <c r="GAI8" s="149"/>
      <c r="GAJ8" s="149"/>
      <c r="GAK8" s="149"/>
      <c r="GAL8" s="149"/>
      <c r="GAM8" s="149"/>
      <c r="GAN8" s="149"/>
      <c r="GAO8" s="149"/>
      <c r="GAP8" s="149"/>
      <c r="GAQ8" s="149"/>
      <c r="GAR8" s="149"/>
      <c r="GAS8" s="149"/>
      <c r="GAT8" s="149"/>
      <c r="GAU8" s="149"/>
      <c r="GAV8" s="149"/>
      <c r="GAW8" s="149"/>
      <c r="GAX8" s="149"/>
      <c r="GAY8" s="149"/>
      <c r="GAZ8" s="149"/>
      <c r="GBA8" s="149"/>
      <c r="GBB8" s="149"/>
      <c r="GBC8" s="149"/>
      <c r="GBD8" s="149"/>
      <c r="GBE8" s="149"/>
      <c r="GBF8" s="149"/>
      <c r="GBG8" s="149"/>
      <c r="GBH8" s="149"/>
      <c r="GBI8" s="149"/>
      <c r="GBJ8" s="149"/>
      <c r="GBK8" s="149"/>
      <c r="GBL8" s="149"/>
      <c r="GBM8" s="149"/>
      <c r="GBN8" s="149"/>
      <c r="GBO8" s="149"/>
      <c r="GBP8" s="149"/>
      <c r="GBQ8" s="149"/>
      <c r="GBR8" s="149"/>
      <c r="GBS8" s="149"/>
      <c r="GBT8" s="149"/>
      <c r="GBU8" s="149"/>
      <c r="GBV8" s="149"/>
      <c r="GBW8" s="149"/>
      <c r="GBX8" s="149"/>
      <c r="GBY8" s="149"/>
      <c r="GBZ8" s="149"/>
      <c r="GCA8" s="149"/>
      <c r="GCB8" s="149"/>
      <c r="GCC8" s="149"/>
      <c r="GCD8" s="149"/>
      <c r="GCE8" s="149"/>
      <c r="GCF8" s="149"/>
      <c r="GCG8" s="149"/>
      <c r="GCH8" s="149"/>
      <c r="GCI8" s="149"/>
      <c r="GCJ8" s="149"/>
      <c r="GCK8" s="149"/>
      <c r="GCL8" s="149"/>
      <c r="GCM8" s="149"/>
      <c r="GCN8" s="149"/>
      <c r="GCO8" s="149"/>
      <c r="GCP8" s="149"/>
      <c r="GCQ8" s="149"/>
      <c r="GCR8" s="149"/>
      <c r="GCS8" s="149"/>
      <c r="GCT8" s="149"/>
      <c r="GCU8" s="149"/>
      <c r="GCV8" s="149"/>
      <c r="GCW8" s="149"/>
      <c r="GCX8" s="149"/>
      <c r="GCY8" s="149"/>
      <c r="GCZ8" s="149"/>
      <c r="GDA8" s="149"/>
      <c r="GDB8" s="149"/>
      <c r="GDC8" s="149"/>
      <c r="GDD8" s="149"/>
      <c r="GDE8" s="149"/>
      <c r="GDF8" s="149"/>
      <c r="GDG8" s="149"/>
      <c r="GDH8" s="149"/>
      <c r="GDI8" s="149"/>
      <c r="GDJ8" s="149"/>
      <c r="GDK8" s="149"/>
      <c r="GDL8" s="149"/>
      <c r="GDM8" s="149"/>
      <c r="GDN8" s="149"/>
      <c r="GDO8" s="149"/>
      <c r="GDP8" s="149"/>
      <c r="GDQ8" s="149"/>
      <c r="GDR8" s="149"/>
      <c r="GDS8" s="149"/>
      <c r="GDT8" s="149"/>
      <c r="GDU8" s="149"/>
      <c r="GDV8" s="149"/>
      <c r="GDW8" s="149"/>
      <c r="GDX8" s="149"/>
      <c r="GDY8" s="149"/>
      <c r="GDZ8" s="149"/>
      <c r="GEA8" s="149"/>
      <c r="GEB8" s="149"/>
      <c r="GEC8" s="149"/>
      <c r="GED8" s="149"/>
      <c r="GEE8" s="149"/>
      <c r="GEF8" s="149"/>
      <c r="GEG8" s="149"/>
      <c r="GEH8" s="149"/>
      <c r="GEI8" s="149"/>
      <c r="GEJ8" s="149"/>
      <c r="GEK8" s="149"/>
      <c r="GEL8" s="149"/>
      <c r="GEM8" s="149"/>
      <c r="GEN8" s="149"/>
      <c r="GEO8" s="149"/>
      <c r="GEP8" s="149"/>
      <c r="GEQ8" s="149"/>
      <c r="GER8" s="149"/>
      <c r="GES8" s="149"/>
      <c r="GET8" s="149"/>
      <c r="GEU8" s="149"/>
      <c r="GEV8" s="149"/>
      <c r="GEW8" s="149"/>
      <c r="GEX8" s="149"/>
      <c r="GEY8" s="149"/>
      <c r="GEZ8" s="149"/>
      <c r="GFA8" s="149"/>
      <c r="GFB8" s="149"/>
      <c r="GFC8" s="149"/>
      <c r="GFD8" s="149"/>
      <c r="GFE8" s="149"/>
      <c r="GFF8" s="149"/>
      <c r="GFG8" s="149"/>
      <c r="GFH8" s="149"/>
      <c r="GFI8" s="149"/>
      <c r="GFJ8" s="149"/>
      <c r="GFK8" s="149"/>
      <c r="GFL8" s="149"/>
      <c r="GFM8" s="149"/>
      <c r="GFN8" s="149"/>
      <c r="GFO8" s="149"/>
      <c r="GFP8" s="149"/>
      <c r="GFQ8" s="149"/>
      <c r="GFR8" s="149"/>
      <c r="GFS8" s="149"/>
      <c r="GFT8" s="149"/>
      <c r="GFU8" s="149"/>
      <c r="GFV8" s="149"/>
      <c r="GFW8" s="149"/>
      <c r="GFX8" s="149"/>
      <c r="GFY8" s="149"/>
      <c r="GFZ8" s="149"/>
      <c r="GGA8" s="149"/>
      <c r="GGB8" s="149"/>
      <c r="GGC8" s="149"/>
      <c r="GGD8" s="149"/>
      <c r="GGE8" s="149"/>
      <c r="GGF8" s="149"/>
      <c r="GGG8" s="149"/>
      <c r="GGH8" s="149"/>
      <c r="GGI8" s="149"/>
      <c r="GGJ8" s="149"/>
      <c r="GGK8" s="149"/>
      <c r="GGL8" s="149"/>
      <c r="GGM8" s="149"/>
      <c r="GGN8" s="149"/>
      <c r="GGO8" s="149"/>
      <c r="GGP8" s="149"/>
      <c r="GGQ8" s="149"/>
      <c r="GGR8" s="149"/>
      <c r="GGS8" s="149"/>
      <c r="GGT8" s="149"/>
      <c r="GGU8" s="149"/>
      <c r="GGV8" s="149"/>
      <c r="GGW8" s="149"/>
      <c r="GGX8" s="149"/>
      <c r="GGY8" s="149"/>
      <c r="GGZ8" s="149"/>
      <c r="GHA8" s="149"/>
      <c r="GHB8" s="149"/>
      <c r="GHC8" s="149"/>
      <c r="GHD8" s="149"/>
      <c r="GHE8" s="149"/>
      <c r="GHF8" s="149"/>
      <c r="GHG8" s="149"/>
      <c r="GHH8" s="149"/>
      <c r="GHI8" s="149"/>
      <c r="GHJ8" s="149"/>
      <c r="GHK8" s="149"/>
      <c r="GHL8" s="149"/>
      <c r="GHM8" s="149"/>
      <c r="GHN8" s="149"/>
      <c r="GHO8" s="149"/>
      <c r="GHP8" s="149"/>
      <c r="GHQ8" s="149"/>
      <c r="GHR8" s="149"/>
      <c r="GHS8" s="149"/>
      <c r="GHT8" s="149"/>
      <c r="GHU8" s="149"/>
      <c r="GHV8" s="149"/>
      <c r="GHW8" s="149"/>
      <c r="GHX8" s="149"/>
      <c r="GHY8" s="149"/>
      <c r="GHZ8" s="149"/>
      <c r="GIA8" s="149"/>
      <c r="GIB8" s="149"/>
      <c r="GIC8" s="149"/>
      <c r="GID8" s="149"/>
      <c r="GIE8" s="149"/>
      <c r="GIF8" s="149"/>
      <c r="GIG8" s="149"/>
      <c r="GIH8" s="149"/>
      <c r="GII8" s="149"/>
      <c r="GIJ8" s="149"/>
      <c r="GIK8" s="149"/>
      <c r="GIL8" s="149"/>
      <c r="GIM8" s="149"/>
      <c r="GIN8" s="149"/>
      <c r="GIO8" s="149"/>
      <c r="GIP8" s="149"/>
      <c r="GIQ8" s="149"/>
      <c r="GIR8" s="149"/>
      <c r="GIS8" s="149"/>
      <c r="GIT8" s="149"/>
      <c r="GIU8" s="149"/>
      <c r="GIV8" s="149"/>
      <c r="GIW8" s="149"/>
      <c r="GIX8" s="149"/>
      <c r="GIY8" s="149"/>
      <c r="GIZ8" s="149"/>
      <c r="GJA8" s="149"/>
      <c r="GJB8" s="149"/>
      <c r="GJC8" s="149"/>
      <c r="GJD8" s="149"/>
      <c r="GJE8" s="149"/>
      <c r="GJF8" s="149"/>
      <c r="GJG8" s="149"/>
      <c r="GJH8" s="149"/>
      <c r="GJI8" s="149"/>
      <c r="GJJ8" s="149"/>
      <c r="GJK8" s="149"/>
      <c r="GJL8" s="149"/>
      <c r="GJM8" s="149"/>
      <c r="GJN8" s="149"/>
      <c r="GJO8" s="149"/>
      <c r="GJP8" s="149"/>
      <c r="GJQ8" s="149"/>
      <c r="GJR8" s="149"/>
      <c r="GJS8" s="149"/>
      <c r="GJT8" s="149"/>
      <c r="GJU8" s="149"/>
      <c r="GJV8" s="149"/>
      <c r="GJW8" s="149"/>
      <c r="GJX8" s="149"/>
      <c r="GJY8" s="149"/>
      <c r="GJZ8" s="149"/>
      <c r="GKA8" s="149"/>
      <c r="GKB8" s="149"/>
      <c r="GKC8" s="149"/>
      <c r="GKD8" s="149"/>
      <c r="GKE8" s="149"/>
      <c r="GKF8" s="149"/>
      <c r="GKG8" s="149"/>
      <c r="GKH8" s="149"/>
      <c r="GKI8" s="149"/>
      <c r="GKJ8" s="149"/>
      <c r="GKK8" s="149"/>
      <c r="GKL8" s="149"/>
      <c r="GKM8" s="149"/>
      <c r="GKN8" s="149"/>
      <c r="GKO8" s="149"/>
      <c r="GKP8" s="149"/>
      <c r="GKQ8" s="149"/>
      <c r="GKR8" s="149"/>
      <c r="GKS8" s="149"/>
      <c r="GKT8" s="149"/>
      <c r="GKU8" s="149"/>
      <c r="GKV8" s="149"/>
      <c r="GKW8" s="149"/>
      <c r="GKX8" s="149"/>
      <c r="GKY8" s="149"/>
      <c r="GKZ8" s="149"/>
      <c r="GLA8" s="149"/>
      <c r="GLB8" s="149"/>
      <c r="GLC8" s="149"/>
      <c r="GLD8" s="149"/>
      <c r="GLE8" s="149"/>
      <c r="GLF8" s="149"/>
      <c r="GLG8" s="149"/>
      <c r="GLH8" s="149"/>
      <c r="GLI8" s="149"/>
      <c r="GLJ8" s="149"/>
      <c r="GLK8" s="149"/>
      <c r="GLL8" s="149"/>
      <c r="GLM8" s="149"/>
      <c r="GLN8" s="149"/>
      <c r="GLO8" s="149"/>
      <c r="GLP8" s="149"/>
      <c r="GLQ8" s="149"/>
      <c r="GLR8" s="149"/>
      <c r="GLS8" s="149"/>
      <c r="GLT8" s="149"/>
      <c r="GLU8" s="149"/>
      <c r="GLV8" s="149"/>
      <c r="GLW8" s="149"/>
      <c r="GLX8" s="149"/>
      <c r="GLY8" s="149"/>
      <c r="GLZ8" s="149"/>
      <c r="GMA8" s="149"/>
      <c r="GMB8" s="149"/>
      <c r="GMC8" s="149"/>
      <c r="GMD8" s="149"/>
      <c r="GME8" s="149"/>
      <c r="GMF8" s="149"/>
      <c r="GMG8" s="149"/>
      <c r="GMH8" s="149"/>
      <c r="GMI8" s="149"/>
      <c r="GMJ8" s="149"/>
      <c r="GMK8" s="149"/>
      <c r="GML8" s="149"/>
      <c r="GMM8" s="149"/>
      <c r="GMN8" s="149"/>
      <c r="GMO8" s="149"/>
      <c r="GMP8" s="149"/>
      <c r="GMQ8" s="149"/>
      <c r="GMR8" s="149"/>
      <c r="GMS8" s="149"/>
      <c r="GMT8" s="149"/>
      <c r="GMU8" s="149"/>
      <c r="GMV8" s="149"/>
      <c r="GMW8" s="149"/>
      <c r="GMX8" s="149"/>
      <c r="GMY8" s="149"/>
      <c r="GMZ8" s="149"/>
      <c r="GNA8" s="149"/>
      <c r="GNB8" s="149"/>
      <c r="GNC8" s="149"/>
      <c r="GND8" s="149"/>
      <c r="GNE8" s="149"/>
      <c r="GNF8" s="149"/>
      <c r="GNG8" s="149"/>
      <c r="GNH8" s="149"/>
      <c r="GNI8" s="149"/>
      <c r="GNJ8" s="149"/>
      <c r="GNK8" s="149"/>
      <c r="GNL8" s="149"/>
      <c r="GNM8" s="149"/>
      <c r="GNN8" s="149"/>
      <c r="GNO8" s="149"/>
      <c r="GNP8" s="149"/>
      <c r="GNQ8" s="149"/>
      <c r="GNR8" s="149"/>
      <c r="GNS8" s="149"/>
      <c r="GNT8" s="149"/>
      <c r="GNU8" s="149"/>
      <c r="GNV8" s="149"/>
      <c r="GNW8" s="149"/>
      <c r="GNX8" s="149"/>
      <c r="GNY8" s="149"/>
      <c r="GNZ8" s="149"/>
      <c r="GOA8" s="149"/>
      <c r="GOB8" s="149"/>
      <c r="GOC8" s="149"/>
      <c r="GOD8" s="149"/>
      <c r="GOE8" s="149"/>
      <c r="GOF8" s="149"/>
      <c r="GOG8" s="149"/>
      <c r="GOH8" s="149"/>
      <c r="GOI8" s="149"/>
      <c r="GOJ8" s="149"/>
      <c r="GOK8" s="149"/>
      <c r="GOL8" s="149"/>
      <c r="GOM8" s="149"/>
      <c r="GON8" s="149"/>
      <c r="GOO8" s="149"/>
      <c r="GOP8" s="149"/>
      <c r="GOQ8" s="149"/>
      <c r="GOR8" s="149"/>
      <c r="GOS8" s="149"/>
      <c r="GOT8" s="149"/>
      <c r="GOU8" s="149"/>
      <c r="GOV8" s="149"/>
      <c r="GOW8" s="149"/>
      <c r="GOX8" s="149"/>
      <c r="GOY8" s="149"/>
      <c r="GOZ8" s="149"/>
      <c r="GPA8" s="149"/>
      <c r="GPB8" s="149"/>
      <c r="GPC8" s="149"/>
      <c r="GPD8" s="149"/>
      <c r="GPE8" s="149"/>
      <c r="GPF8" s="149"/>
      <c r="GPG8" s="149"/>
      <c r="GPH8" s="149"/>
      <c r="GPI8" s="149"/>
      <c r="GPJ8" s="149"/>
      <c r="GPK8" s="149"/>
      <c r="GPL8" s="149"/>
      <c r="GPM8" s="149"/>
      <c r="GPN8" s="149"/>
      <c r="GPO8" s="149"/>
      <c r="GPP8" s="149"/>
      <c r="GPQ8" s="149"/>
      <c r="GPR8" s="149"/>
      <c r="GPS8" s="149"/>
      <c r="GPT8" s="149"/>
      <c r="GPU8" s="149"/>
      <c r="GPV8" s="149"/>
      <c r="GPW8" s="149"/>
      <c r="GPX8" s="149"/>
      <c r="GPY8" s="149"/>
      <c r="GPZ8" s="149"/>
      <c r="GQA8" s="149"/>
      <c r="GQB8" s="149"/>
      <c r="GQC8" s="149"/>
      <c r="GQD8" s="149"/>
      <c r="GQE8" s="149"/>
      <c r="GQF8" s="149"/>
      <c r="GQG8" s="149"/>
      <c r="GQH8" s="149"/>
      <c r="GQI8" s="149"/>
      <c r="GQJ8" s="149"/>
      <c r="GQK8" s="149"/>
      <c r="GQL8" s="149"/>
      <c r="GQM8" s="149"/>
      <c r="GQN8" s="149"/>
      <c r="GQO8" s="149"/>
      <c r="GQP8" s="149"/>
      <c r="GQQ8" s="149"/>
      <c r="GQR8" s="149"/>
      <c r="GQS8" s="149"/>
      <c r="GQT8" s="149"/>
      <c r="GQU8" s="149"/>
      <c r="GQV8" s="149"/>
      <c r="GQW8" s="149"/>
      <c r="GQX8" s="149"/>
      <c r="GQY8" s="149"/>
      <c r="GQZ8" s="149"/>
      <c r="GRA8" s="149"/>
      <c r="GRB8" s="149"/>
      <c r="GRC8" s="149"/>
      <c r="GRD8" s="149"/>
      <c r="GRE8" s="149"/>
      <c r="GRF8" s="149"/>
      <c r="GRG8" s="149"/>
      <c r="GRH8" s="149"/>
      <c r="GRI8" s="149"/>
      <c r="GRJ8" s="149"/>
      <c r="GRK8" s="149"/>
      <c r="GRL8" s="149"/>
      <c r="GRM8" s="149"/>
      <c r="GRN8" s="149"/>
      <c r="GRO8" s="149"/>
      <c r="GRP8" s="149"/>
      <c r="GRQ8" s="149"/>
      <c r="GRR8" s="149"/>
      <c r="GRS8" s="149"/>
      <c r="GRT8" s="149"/>
      <c r="GRU8" s="149"/>
      <c r="GRV8" s="149"/>
      <c r="GRW8" s="149"/>
      <c r="GRX8" s="149"/>
      <c r="GRY8" s="149"/>
      <c r="GRZ8" s="149"/>
      <c r="GSA8" s="149"/>
      <c r="GSB8" s="149"/>
      <c r="GSC8" s="149"/>
      <c r="GSD8" s="149"/>
      <c r="GSE8" s="149"/>
      <c r="GSF8" s="149"/>
      <c r="GSG8" s="149"/>
      <c r="GSH8" s="149"/>
      <c r="GSI8" s="149"/>
      <c r="GSJ8" s="149"/>
      <c r="GSK8" s="149"/>
      <c r="GSL8" s="149"/>
      <c r="GSM8" s="149"/>
      <c r="GSN8" s="149"/>
      <c r="GSO8" s="149"/>
      <c r="GSP8" s="149"/>
      <c r="GSQ8" s="149"/>
      <c r="GSR8" s="149"/>
      <c r="GSS8" s="149"/>
      <c r="GST8" s="149"/>
      <c r="GSU8" s="149"/>
      <c r="GSV8" s="149"/>
      <c r="GSW8" s="149"/>
      <c r="GSX8" s="149"/>
      <c r="GSY8" s="149"/>
      <c r="GSZ8" s="149"/>
      <c r="GTA8" s="149"/>
      <c r="GTB8" s="149"/>
      <c r="GTC8" s="149"/>
      <c r="GTD8" s="149"/>
      <c r="GTE8" s="149"/>
      <c r="GTF8" s="149"/>
      <c r="GTG8" s="149"/>
      <c r="GTH8" s="149"/>
      <c r="GTI8" s="149"/>
      <c r="GTJ8" s="149"/>
      <c r="GTK8" s="149"/>
      <c r="GTL8" s="149"/>
      <c r="GTM8" s="149"/>
      <c r="GTN8" s="149"/>
      <c r="GTO8" s="149"/>
      <c r="GTP8" s="149"/>
      <c r="GTQ8" s="149"/>
      <c r="GTR8" s="149"/>
      <c r="GTS8" s="149"/>
      <c r="GTT8" s="149"/>
      <c r="GTU8" s="149"/>
      <c r="GTV8" s="149"/>
      <c r="GTW8" s="149"/>
      <c r="GTX8" s="149"/>
      <c r="GTY8" s="149"/>
      <c r="GTZ8" s="149"/>
      <c r="GUA8" s="149"/>
      <c r="GUB8" s="149"/>
      <c r="GUC8" s="149"/>
      <c r="GUD8" s="149"/>
      <c r="GUE8" s="149"/>
      <c r="GUF8" s="149"/>
      <c r="GUG8" s="149"/>
      <c r="GUH8" s="149"/>
      <c r="GUI8" s="149"/>
      <c r="GUJ8" s="149"/>
      <c r="GUK8" s="149"/>
      <c r="GUL8" s="149"/>
      <c r="GUM8" s="149"/>
      <c r="GUN8" s="149"/>
      <c r="GUO8" s="149"/>
      <c r="GUP8" s="149"/>
      <c r="GUQ8" s="149"/>
      <c r="GUR8" s="149"/>
      <c r="GUS8" s="149"/>
      <c r="GUT8" s="149"/>
      <c r="GUU8" s="149"/>
      <c r="GUV8" s="149"/>
      <c r="GUW8" s="149"/>
      <c r="GUX8" s="149"/>
      <c r="GUY8" s="149"/>
      <c r="GUZ8" s="149"/>
      <c r="GVA8" s="149"/>
      <c r="GVB8" s="149"/>
      <c r="GVC8" s="149"/>
      <c r="GVD8" s="149"/>
      <c r="GVE8" s="149"/>
      <c r="GVF8" s="149"/>
      <c r="GVG8" s="149"/>
      <c r="GVH8" s="149"/>
      <c r="GVI8" s="149"/>
      <c r="GVJ8" s="149"/>
      <c r="GVK8" s="149"/>
      <c r="GVL8" s="149"/>
      <c r="GVM8" s="149"/>
      <c r="GVN8" s="149"/>
      <c r="GVO8" s="149"/>
      <c r="GVP8" s="149"/>
      <c r="GVQ8" s="149"/>
      <c r="GVR8" s="149"/>
      <c r="GVS8" s="149"/>
      <c r="GVT8" s="149"/>
      <c r="GVU8" s="149"/>
      <c r="GVV8" s="149"/>
      <c r="GVW8" s="149"/>
      <c r="GVX8" s="149"/>
      <c r="GVY8" s="149"/>
      <c r="GVZ8" s="149"/>
      <c r="GWA8" s="149"/>
      <c r="GWB8" s="149"/>
      <c r="GWC8" s="149"/>
      <c r="GWD8" s="149"/>
      <c r="GWE8" s="149"/>
      <c r="GWF8" s="149"/>
      <c r="GWG8" s="149"/>
      <c r="GWH8" s="149"/>
      <c r="GWI8" s="149"/>
      <c r="GWJ8" s="149"/>
      <c r="GWK8" s="149"/>
      <c r="GWL8" s="149"/>
      <c r="GWM8" s="149"/>
      <c r="GWN8" s="149"/>
      <c r="GWO8" s="149"/>
      <c r="GWP8" s="149"/>
      <c r="GWQ8" s="149"/>
      <c r="GWR8" s="149"/>
      <c r="GWS8" s="149"/>
      <c r="GWT8" s="149"/>
      <c r="GWU8" s="149"/>
      <c r="GWV8" s="149"/>
      <c r="GWW8" s="149"/>
      <c r="GWX8" s="149"/>
      <c r="GWY8" s="149"/>
      <c r="GWZ8" s="149"/>
      <c r="GXA8" s="149"/>
      <c r="GXB8" s="149"/>
      <c r="GXC8" s="149"/>
      <c r="GXD8" s="149"/>
      <c r="GXE8" s="149"/>
      <c r="GXF8" s="149"/>
      <c r="GXG8" s="149"/>
      <c r="GXH8" s="149"/>
      <c r="GXI8" s="149"/>
      <c r="GXJ8" s="149"/>
      <c r="GXK8" s="149"/>
      <c r="GXL8" s="149"/>
      <c r="GXM8" s="149"/>
      <c r="GXN8" s="149"/>
      <c r="GXO8" s="149"/>
      <c r="GXP8" s="149"/>
      <c r="GXQ8" s="149"/>
      <c r="GXR8" s="149"/>
      <c r="GXS8" s="149"/>
      <c r="GXT8" s="149"/>
      <c r="GXU8" s="149"/>
      <c r="GXV8" s="149"/>
      <c r="GXW8" s="149"/>
      <c r="GXX8" s="149"/>
      <c r="GXY8" s="149"/>
      <c r="GXZ8" s="149"/>
      <c r="GYA8" s="149"/>
      <c r="GYB8" s="149"/>
      <c r="GYC8" s="149"/>
      <c r="GYD8" s="149"/>
      <c r="GYE8" s="149"/>
      <c r="GYF8" s="149"/>
      <c r="GYG8" s="149"/>
      <c r="GYH8" s="149"/>
      <c r="GYI8" s="149"/>
      <c r="GYJ8" s="149"/>
      <c r="GYK8" s="149"/>
      <c r="GYL8" s="149"/>
      <c r="GYM8" s="149"/>
      <c r="GYN8" s="149"/>
      <c r="GYO8" s="149"/>
      <c r="GYP8" s="149"/>
      <c r="GYQ8" s="149"/>
      <c r="GYR8" s="149"/>
      <c r="GYS8" s="149"/>
      <c r="GYT8" s="149"/>
      <c r="GYU8" s="149"/>
      <c r="GYV8" s="149"/>
      <c r="GYW8" s="149"/>
      <c r="GYX8" s="149"/>
      <c r="GYY8" s="149"/>
      <c r="GYZ8" s="149"/>
      <c r="GZA8" s="149"/>
      <c r="GZB8" s="149"/>
      <c r="GZC8" s="149"/>
      <c r="GZD8" s="149"/>
      <c r="GZE8" s="149"/>
      <c r="GZF8" s="149"/>
      <c r="GZG8" s="149"/>
      <c r="GZH8" s="149"/>
      <c r="GZI8" s="149"/>
      <c r="GZJ8" s="149"/>
      <c r="GZK8" s="149"/>
      <c r="GZL8" s="149"/>
      <c r="GZM8" s="149"/>
      <c r="GZN8" s="149"/>
      <c r="GZO8" s="149"/>
      <c r="GZP8" s="149"/>
      <c r="GZQ8" s="149"/>
      <c r="GZR8" s="149"/>
      <c r="GZS8" s="149"/>
      <c r="GZT8" s="149"/>
      <c r="GZU8" s="149"/>
      <c r="GZV8" s="149"/>
      <c r="GZW8" s="149"/>
      <c r="GZX8" s="149"/>
      <c r="GZY8" s="149"/>
      <c r="GZZ8" s="149"/>
      <c r="HAA8" s="149"/>
      <c r="HAB8" s="149"/>
      <c r="HAC8" s="149"/>
      <c r="HAD8" s="149"/>
      <c r="HAE8" s="149"/>
      <c r="HAF8" s="149"/>
      <c r="HAG8" s="149"/>
      <c r="HAH8" s="149"/>
      <c r="HAI8" s="149"/>
      <c r="HAJ8" s="149"/>
      <c r="HAK8" s="149"/>
      <c r="HAL8" s="149"/>
      <c r="HAM8" s="149"/>
      <c r="HAN8" s="149"/>
      <c r="HAO8" s="149"/>
      <c r="HAP8" s="149"/>
      <c r="HAQ8" s="149"/>
      <c r="HAR8" s="149"/>
      <c r="HAS8" s="149"/>
      <c r="HAT8" s="149"/>
      <c r="HAU8" s="149"/>
      <c r="HAV8" s="149"/>
      <c r="HAW8" s="149"/>
      <c r="HAX8" s="149"/>
      <c r="HAY8" s="149"/>
      <c r="HAZ8" s="149"/>
      <c r="HBA8" s="149"/>
      <c r="HBB8" s="149"/>
      <c r="HBC8" s="149"/>
      <c r="HBD8" s="149"/>
      <c r="HBE8" s="149"/>
      <c r="HBF8" s="149"/>
      <c r="HBG8" s="149"/>
      <c r="HBH8" s="149"/>
      <c r="HBI8" s="149"/>
      <c r="HBJ8" s="149"/>
      <c r="HBK8" s="149"/>
      <c r="HBL8" s="149"/>
      <c r="HBM8" s="149"/>
      <c r="HBN8" s="149"/>
      <c r="HBO8" s="149"/>
      <c r="HBP8" s="149"/>
      <c r="HBQ8" s="149"/>
      <c r="HBR8" s="149"/>
      <c r="HBS8" s="149"/>
      <c r="HBT8" s="149"/>
      <c r="HBU8" s="149"/>
      <c r="HBV8" s="149"/>
      <c r="HBW8" s="149"/>
      <c r="HBX8" s="149"/>
      <c r="HBY8" s="149"/>
      <c r="HBZ8" s="149"/>
      <c r="HCA8" s="149"/>
      <c r="HCB8" s="149"/>
      <c r="HCC8" s="149"/>
      <c r="HCD8" s="149"/>
      <c r="HCE8" s="149"/>
      <c r="HCF8" s="149"/>
      <c r="HCG8" s="149"/>
      <c r="HCH8" s="149"/>
      <c r="HCI8" s="149"/>
      <c r="HCJ8" s="149"/>
      <c r="HCK8" s="149"/>
      <c r="HCL8" s="149"/>
      <c r="HCM8" s="149"/>
      <c r="HCN8" s="149"/>
      <c r="HCO8" s="149"/>
      <c r="HCP8" s="149"/>
      <c r="HCQ8" s="149"/>
      <c r="HCR8" s="149"/>
      <c r="HCS8" s="149"/>
      <c r="HCT8" s="149"/>
      <c r="HCU8" s="149"/>
      <c r="HCV8" s="149"/>
      <c r="HCW8" s="149"/>
      <c r="HCX8" s="149"/>
      <c r="HCY8" s="149"/>
      <c r="HCZ8" s="149"/>
      <c r="HDA8" s="149"/>
      <c r="HDB8" s="149"/>
      <c r="HDC8" s="149"/>
      <c r="HDD8" s="149"/>
      <c r="HDE8" s="149"/>
      <c r="HDF8" s="149"/>
      <c r="HDG8" s="149"/>
      <c r="HDH8" s="149"/>
      <c r="HDI8" s="149"/>
      <c r="HDJ8" s="149"/>
      <c r="HDK8" s="149"/>
      <c r="HDL8" s="149"/>
      <c r="HDM8" s="149"/>
      <c r="HDN8" s="149"/>
      <c r="HDO8" s="149"/>
      <c r="HDP8" s="149"/>
      <c r="HDQ8" s="149"/>
      <c r="HDR8" s="149"/>
      <c r="HDS8" s="149"/>
      <c r="HDT8" s="149"/>
      <c r="HDU8" s="149"/>
      <c r="HDV8" s="149"/>
      <c r="HDW8" s="149"/>
      <c r="HDX8" s="149"/>
      <c r="HDY8" s="149"/>
      <c r="HDZ8" s="149"/>
      <c r="HEA8" s="149"/>
      <c r="HEB8" s="149"/>
      <c r="HEC8" s="149"/>
      <c r="HED8" s="149"/>
      <c r="HEE8" s="149"/>
      <c r="HEF8" s="149"/>
      <c r="HEG8" s="149"/>
      <c r="HEH8" s="149"/>
      <c r="HEI8" s="149"/>
      <c r="HEJ8" s="149"/>
      <c r="HEK8" s="149"/>
      <c r="HEL8" s="149"/>
      <c r="HEM8" s="149"/>
      <c r="HEN8" s="149"/>
      <c r="HEO8" s="149"/>
      <c r="HEP8" s="149"/>
      <c r="HEQ8" s="149"/>
      <c r="HER8" s="149"/>
      <c r="HES8" s="149"/>
      <c r="HET8" s="149"/>
      <c r="HEU8" s="149"/>
      <c r="HEV8" s="149"/>
      <c r="HEW8" s="149"/>
      <c r="HEX8" s="149"/>
      <c r="HEY8" s="149"/>
      <c r="HEZ8" s="149"/>
      <c r="HFA8" s="149"/>
      <c r="HFB8" s="149"/>
      <c r="HFC8" s="149"/>
      <c r="HFD8" s="149"/>
      <c r="HFE8" s="149"/>
      <c r="HFF8" s="149"/>
      <c r="HFG8" s="149"/>
      <c r="HFH8" s="149"/>
      <c r="HFI8" s="149"/>
      <c r="HFJ8" s="149"/>
      <c r="HFK8" s="149"/>
      <c r="HFL8" s="149"/>
      <c r="HFM8" s="149"/>
      <c r="HFN8" s="149"/>
      <c r="HFO8" s="149"/>
      <c r="HFP8" s="149"/>
      <c r="HFQ8" s="149"/>
      <c r="HFR8" s="149"/>
      <c r="HFS8" s="149"/>
      <c r="HFT8" s="149"/>
      <c r="HFU8" s="149"/>
      <c r="HFV8" s="149"/>
      <c r="HFW8" s="149"/>
      <c r="HFX8" s="149"/>
      <c r="HFY8" s="149"/>
      <c r="HFZ8" s="149"/>
      <c r="HGA8" s="149"/>
      <c r="HGB8" s="149"/>
      <c r="HGC8" s="149"/>
      <c r="HGD8" s="149"/>
      <c r="HGE8" s="149"/>
      <c r="HGF8" s="149"/>
      <c r="HGG8" s="149"/>
      <c r="HGH8" s="149"/>
      <c r="HGI8" s="149"/>
      <c r="HGJ8" s="149"/>
      <c r="HGK8" s="149"/>
      <c r="HGL8" s="149"/>
      <c r="HGM8" s="149"/>
      <c r="HGN8" s="149"/>
      <c r="HGO8" s="149"/>
      <c r="HGP8" s="149"/>
      <c r="HGQ8" s="149"/>
      <c r="HGR8" s="149"/>
      <c r="HGS8" s="149"/>
      <c r="HGT8" s="149"/>
      <c r="HGU8" s="149"/>
      <c r="HGV8" s="149"/>
      <c r="HGW8" s="149"/>
      <c r="HGX8" s="149"/>
      <c r="HGY8" s="149"/>
      <c r="HGZ8" s="149"/>
      <c r="HHA8" s="149"/>
      <c r="HHB8" s="149"/>
      <c r="HHC8" s="149"/>
      <c r="HHD8" s="149"/>
      <c r="HHE8" s="149"/>
      <c r="HHF8" s="149"/>
      <c r="HHG8" s="149"/>
      <c r="HHH8" s="149"/>
      <c r="HHI8" s="149"/>
      <c r="HHJ8" s="149"/>
      <c r="HHK8" s="149"/>
      <c r="HHL8" s="149"/>
      <c r="HHM8" s="149"/>
      <c r="HHN8" s="149"/>
      <c r="HHO8" s="149"/>
      <c r="HHP8" s="149"/>
      <c r="HHQ8" s="149"/>
      <c r="HHR8" s="149"/>
      <c r="HHS8" s="149"/>
      <c r="HHT8" s="149"/>
      <c r="HHU8" s="149"/>
      <c r="HHV8" s="149"/>
      <c r="HHW8" s="149"/>
      <c r="HHX8" s="149"/>
      <c r="HHY8" s="149"/>
      <c r="HHZ8" s="149"/>
      <c r="HIA8" s="149"/>
      <c r="HIB8" s="149"/>
      <c r="HIC8" s="149"/>
      <c r="HID8" s="149"/>
      <c r="HIE8" s="149"/>
      <c r="HIF8" s="149"/>
      <c r="HIG8" s="149"/>
      <c r="HIH8" s="149"/>
      <c r="HII8" s="149"/>
      <c r="HIJ8" s="149"/>
      <c r="HIK8" s="149"/>
      <c r="HIL8" s="149"/>
      <c r="HIM8" s="149"/>
      <c r="HIN8" s="149"/>
      <c r="HIO8" s="149"/>
      <c r="HIP8" s="149"/>
      <c r="HIQ8" s="149"/>
      <c r="HIR8" s="149"/>
      <c r="HIS8" s="149"/>
      <c r="HIT8" s="149"/>
      <c r="HIU8" s="149"/>
      <c r="HIV8" s="149"/>
      <c r="HIW8" s="149"/>
      <c r="HIX8" s="149"/>
      <c r="HIY8" s="149"/>
      <c r="HIZ8" s="149"/>
      <c r="HJA8" s="149"/>
      <c r="HJB8" s="149"/>
      <c r="HJC8" s="149"/>
      <c r="HJD8" s="149"/>
      <c r="HJE8" s="149"/>
      <c r="HJF8" s="149"/>
      <c r="HJG8" s="149"/>
      <c r="HJH8" s="149"/>
      <c r="HJI8" s="149"/>
      <c r="HJJ8" s="149"/>
      <c r="HJK8" s="149"/>
      <c r="HJL8" s="149"/>
      <c r="HJM8" s="149"/>
      <c r="HJN8" s="149"/>
      <c r="HJO8" s="149"/>
      <c r="HJP8" s="149"/>
      <c r="HJQ8" s="149"/>
      <c r="HJR8" s="149"/>
      <c r="HJS8" s="149"/>
      <c r="HJT8" s="149"/>
      <c r="HJU8" s="149"/>
      <c r="HJV8" s="149"/>
      <c r="HJW8" s="149"/>
      <c r="HJX8" s="149"/>
      <c r="HJY8" s="149"/>
      <c r="HJZ8" s="149"/>
      <c r="HKA8" s="149"/>
      <c r="HKB8" s="149"/>
      <c r="HKC8" s="149"/>
      <c r="HKD8" s="149"/>
      <c r="HKE8" s="149"/>
      <c r="HKF8" s="149"/>
      <c r="HKG8" s="149"/>
      <c r="HKH8" s="149"/>
      <c r="HKI8" s="149"/>
      <c r="HKJ8" s="149"/>
      <c r="HKK8" s="149"/>
      <c r="HKL8" s="149"/>
      <c r="HKM8" s="149"/>
      <c r="HKN8" s="149"/>
      <c r="HKO8" s="149"/>
      <c r="HKP8" s="149"/>
      <c r="HKQ8" s="149"/>
      <c r="HKR8" s="149"/>
      <c r="HKS8" s="149"/>
      <c r="HKT8" s="149"/>
      <c r="HKU8" s="149"/>
      <c r="HKV8" s="149"/>
      <c r="HKW8" s="149"/>
      <c r="HKX8" s="149"/>
      <c r="HKY8" s="149"/>
      <c r="HKZ8" s="149"/>
      <c r="HLA8" s="149"/>
      <c r="HLB8" s="149"/>
      <c r="HLC8" s="149"/>
      <c r="HLD8" s="149"/>
      <c r="HLE8" s="149"/>
      <c r="HLF8" s="149"/>
      <c r="HLG8" s="149"/>
      <c r="HLH8" s="149"/>
      <c r="HLI8" s="149"/>
      <c r="HLJ8" s="149"/>
      <c r="HLK8" s="149"/>
      <c r="HLL8" s="149"/>
      <c r="HLM8" s="149"/>
      <c r="HLN8" s="149"/>
      <c r="HLO8" s="149"/>
      <c r="HLP8" s="149"/>
      <c r="HLQ8" s="149"/>
      <c r="HLR8" s="149"/>
      <c r="HLS8" s="149"/>
      <c r="HLT8" s="149"/>
      <c r="HLU8" s="149"/>
      <c r="HLV8" s="149"/>
      <c r="HLW8" s="149"/>
      <c r="HLX8" s="149"/>
      <c r="HLY8" s="149"/>
      <c r="HLZ8" s="149"/>
      <c r="HMA8" s="149"/>
      <c r="HMB8" s="149"/>
      <c r="HMC8" s="149"/>
      <c r="HMD8" s="149"/>
      <c r="HME8" s="149"/>
      <c r="HMF8" s="149"/>
      <c r="HMG8" s="149"/>
      <c r="HMH8" s="149"/>
      <c r="HMI8" s="149"/>
      <c r="HMJ8" s="149"/>
      <c r="HMK8" s="149"/>
      <c r="HML8" s="149"/>
      <c r="HMM8" s="149"/>
      <c r="HMN8" s="149"/>
      <c r="HMO8" s="149"/>
      <c r="HMP8" s="149"/>
      <c r="HMQ8" s="149"/>
      <c r="HMR8" s="149"/>
      <c r="HMS8" s="149"/>
      <c r="HMT8" s="149"/>
      <c r="HMU8" s="149"/>
      <c r="HMV8" s="149"/>
      <c r="HMW8" s="149"/>
      <c r="HMX8" s="149"/>
      <c r="HMY8" s="149"/>
      <c r="HMZ8" s="149"/>
      <c r="HNA8" s="149"/>
      <c r="HNB8" s="149"/>
      <c r="HNC8" s="149"/>
      <c r="HND8" s="149"/>
      <c r="HNE8" s="149"/>
      <c r="HNF8" s="149"/>
      <c r="HNG8" s="149"/>
      <c r="HNH8" s="149"/>
      <c r="HNI8" s="149"/>
      <c r="HNJ8" s="149"/>
      <c r="HNK8" s="149"/>
      <c r="HNL8" s="149"/>
      <c r="HNM8" s="149"/>
      <c r="HNN8" s="149"/>
      <c r="HNO8" s="149"/>
      <c r="HNP8" s="149"/>
      <c r="HNQ8" s="149"/>
      <c r="HNR8" s="149"/>
      <c r="HNS8" s="149"/>
      <c r="HNT8" s="149"/>
      <c r="HNU8" s="149"/>
      <c r="HNV8" s="149"/>
      <c r="HNW8" s="149"/>
      <c r="HNX8" s="149"/>
      <c r="HNY8" s="149"/>
      <c r="HNZ8" s="149"/>
      <c r="HOA8" s="149"/>
      <c r="HOB8" s="149"/>
      <c r="HOC8" s="149"/>
      <c r="HOD8" s="149"/>
      <c r="HOE8" s="149"/>
      <c r="HOF8" s="149"/>
      <c r="HOG8" s="149"/>
      <c r="HOH8" s="149"/>
      <c r="HOI8" s="149"/>
      <c r="HOJ8" s="149"/>
      <c r="HOK8" s="149"/>
      <c r="HOL8" s="149"/>
      <c r="HOM8" s="149"/>
      <c r="HON8" s="149"/>
      <c r="HOO8" s="149"/>
      <c r="HOP8" s="149"/>
      <c r="HOQ8" s="149"/>
      <c r="HOR8" s="149"/>
      <c r="HOS8" s="149"/>
      <c r="HOT8" s="149"/>
      <c r="HOU8" s="149"/>
      <c r="HOV8" s="149"/>
      <c r="HOW8" s="149"/>
      <c r="HOX8" s="149"/>
      <c r="HOY8" s="149"/>
      <c r="HOZ8" s="149"/>
      <c r="HPA8" s="149"/>
      <c r="HPB8" s="149"/>
      <c r="HPC8" s="149"/>
      <c r="HPD8" s="149"/>
      <c r="HPE8" s="149"/>
      <c r="HPF8" s="149"/>
      <c r="HPG8" s="149"/>
      <c r="HPH8" s="149"/>
      <c r="HPI8" s="149"/>
      <c r="HPJ8" s="149"/>
      <c r="HPK8" s="149"/>
      <c r="HPL8" s="149"/>
      <c r="HPM8" s="149"/>
      <c r="HPN8" s="149"/>
      <c r="HPO8" s="149"/>
      <c r="HPP8" s="149"/>
      <c r="HPQ8" s="149"/>
      <c r="HPR8" s="149"/>
      <c r="HPS8" s="149"/>
      <c r="HPT8" s="149"/>
      <c r="HPU8" s="149"/>
      <c r="HPV8" s="149"/>
      <c r="HPW8" s="149"/>
      <c r="HPX8" s="149"/>
      <c r="HPY8" s="149"/>
      <c r="HPZ8" s="149"/>
      <c r="HQA8" s="149"/>
      <c r="HQB8" s="149"/>
      <c r="HQC8" s="149"/>
      <c r="HQD8" s="149"/>
      <c r="HQE8" s="149"/>
      <c r="HQF8" s="149"/>
      <c r="HQG8" s="149"/>
      <c r="HQH8" s="149"/>
      <c r="HQI8" s="149"/>
      <c r="HQJ8" s="149"/>
      <c r="HQK8" s="149"/>
      <c r="HQL8" s="149"/>
      <c r="HQM8" s="149"/>
      <c r="HQN8" s="149"/>
      <c r="HQO8" s="149"/>
      <c r="HQP8" s="149"/>
      <c r="HQQ8" s="149"/>
      <c r="HQR8" s="149"/>
      <c r="HQS8" s="149"/>
      <c r="HQT8" s="149"/>
      <c r="HQU8" s="149"/>
      <c r="HQV8" s="149"/>
      <c r="HQW8" s="149"/>
      <c r="HQX8" s="149"/>
      <c r="HQY8" s="149"/>
      <c r="HQZ8" s="149"/>
      <c r="HRA8" s="149"/>
      <c r="HRB8" s="149"/>
      <c r="HRC8" s="149"/>
      <c r="HRD8" s="149"/>
      <c r="HRE8" s="149"/>
      <c r="HRF8" s="149"/>
      <c r="HRG8" s="149"/>
      <c r="HRH8" s="149"/>
      <c r="HRI8" s="149"/>
      <c r="HRJ8" s="149"/>
      <c r="HRK8" s="149"/>
      <c r="HRL8" s="149"/>
      <c r="HRM8" s="149"/>
      <c r="HRN8" s="149"/>
      <c r="HRO8" s="149"/>
      <c r="HRP8" s="149"/>
      <c r="HRQ8" s="149"/>
      <c r="HRR8" s="149"/>
      <c r="HRS8" s="149"/>
      <c r="HRT8" s="149"/>
      <c r="HRU8" s="149"/>
      <c r="HRV8" s="149"/>
      <c r="HRW8" s="149"/>
      <c r="HRX8" s="149"/>
      <c r="HRY8" s="149"/>
      <c r="HRZ8" s="149"/>
      <c r="HSA8" s="149"/>
      <c r="HSB8" s="149"/>
      <c r="HSC8" s="149"/>
      <c r="HSD8" s="149"/>
      <c r="HSE8" s="149"/>
      <c r="HSF8" s="149"/>
      <c r="HSG8" s="149"/>
      <c r="HSH8" s="149"/>
      <c r="HSI8" s="149"/>
      <c r="HSJ8" s="149"/>
      <c r="HSK8" s="149"/>
      <c r="HSL8" s="149"/>
      <c r="HSM8" s="149"/>
      <c r="HSN8" s="149"/>
      <c r="HSO8" s="149"/>
      <c r="HSP8" s="149"/>
      <c r="HSQ8" s="149"/>
      <c r="HSR8" s="149"/>
      <c r="HSS8" s="149"/>
      <c r="HST8" s="149"/>
      <c r="HSU8" s="149"/>
      <c r="HSV8" s="149"/>
      <c r="HSW8" s="149"/>
      <c r="HSX8" s="149"/>
      <c r="HSY8" s="149"/>
      <c r="HSZ8" s="149"/>
      <c r="HTA8" s="149"/>
      <c r="HTB8" s="149"/>
      <c r="HTC8" s="149"/>
      <c r="HTD8" s="149"/>
      <c r="HTE8" s="149"/>
      <c r="HTF8" s="149"/>
      <c r="HTG8" s="149"/>
      <c r="HTH8" s="149"/>
      <c r="HTI8" s="149"/>
      <c r="HTJ8" s="149"/>
      <c r="HTK8" s="149"/>
      <c r="HTL8" s="149"/>
      <c r="HTM8" s="149"/>
      <c r="HTN8" s="149"/>
      <c r="HTO8" s="149"/>
      <c r="HTP8" s="149"/>
      <c r="HTQ8" s="149"/>
      <c r="HTR8" s="149"/>
      <c r="HTS8" s="149"/>
      <c r="HTT8" s="149"/>
      <c r="HTU8" s="149"/>
      <c r="HTV8" s="149"/>
      <c r="HTW8" s="149"/>
      <c r="HTX8" s="149"/>
      <c r="HTY8" s="149"/>
      <c r="HTZ8" s="149"/>
      <c r="HUA8" s="149"/>
      <c r="HUB8" s="149"/>
      <c r="HUC8" s="149"/>
      <c r="HUD8" s="149"/>
      <c r="HUE8" s="149"/>
      <c r="HUF8" s="149"/>
      <c r="HUG8" s="149"/>
      <c r="HUH8" s="149"/>
      <c r="HUI8" s="149"/>
      <c r="HUJ8" s="149"/>
      <c r="HUK8" s="149"/>
      <c r="HUL8" s="149"/>
      <c r="HUM8" s="149"/>
      <c r="HUN8" s="149"/>
      <c r="HUO8" s="149"/>
      <c r="HUP8" s="149"/>
      <c r="HUQ8" s="149"/>
      <c r="HUR8" s="149"/>
      <c r="HUS8" s="149"/>
      <c r="HUT8" s="149"/>
      <c r="HUU8" s="149"/>
      <c r="HUV8" s="149"/>
      <c r="HUW8" s="149"/>
      <c r="HUX8" s="149"/>
      <c r="HUY8" s="149"/>
      <c r="HUZ8" s="149"/>
      <c r="HVA8" s="149"/>
      <c r="HVB8" s="149"/>
      <c r="HVC8" s="149"/>
      <c r="HVD8" s="149"/>
      <c r="HVE8" s="149"/>
      <c r="HVF8" s="149"/>
      <c r="HVG8" s="149"/>
      <c r="HVH8" s="149"/>
      <c r="HVI8" s="149"/>
      <c r="HVJ8" s="149"/>
      <c r="HVK8" s="149"/>
      <c r="HVL8" s="149"/>
      <c r="HVM8" s="149"/>
      <c r="HVN8" s="149"/>
      <c r="HVO8" s="149"/>
      <c r="HVP8" s="149"/>
      <c r="HVQ8" s="149"/>
      <c r="HVR8" s="149"/>
      <c r="HVS8" s="149"/>
      <c r="HVT8" s="149"/>
      <c r="HVU8" s="149"/>
      <c r="HVV8" s="149"/>
      <c r="HVW8" s="149"/>
      <c r="HVX8" s="149"/>
      <c r="HVY8" s="149"/>
      <c r="HVZ8" s="149"/>
      <c r="HWA8" s="149"/>
      <c r="HWB8" s="149"/>
      <c r="HWC8" s="149"/>
      <c r="HWD8" s="149"/>
      <c r="HWE8" s="149"/>
      <c r="HWF8" s="149"/>
      <c r="HWG8" s="149"/>
      <c r="HWH8" s="149"/>
      <c r="HWI8" s="149"/>
      <c r="HWJ8" s="149"/>
      <c r="HWK8" s="149"/>
      <c r="HWL8" s="149"/>
      <c r="HWM8" s="149"/>
      <c r="HWN8" s="149"/>
      <c r="HWO8" s="149"/>
      <c r="HWP8" s="149"/>
      <c r="HWQ8" s="149"/>
      <c r="HWR8" s="149"/>
      <c r="HWS8" s="149"/>
      <c r="HWT8" s="149"/>
      <c r="HWU8" s="149"/>
      <c r="HWV8" s="149"/>
      <c r="HWW8" s="149"/>
      <c r="HWX8" s="149"/>
      <c r="HWY8" s="149"/>
      <c r="HWZ8" s="149"/>
      <c r="HXA8" s="149"/>
      <c r="HXB8" s="149"/>
      <c r="HXC8" s="149"/>
      <c r="HXD8" s="149"/>
      <c r="HXE8" s="149"/>
      <c r="HXF8" s="149"/>
      <c r="HXG8" s="149"/>
      <c r="HXH8" s="149"/>
      <c r="HXI8" s="149"/>
      <c r="HXJ8" s="149"/>
      <c r="HXK8" s="149"/>
      <c r="HXL8" s="149"/>
      <c r="HXM8" s="149"/>
      <c r="HXN8" s="149"/>
      <c r="HXO8" s="149"/>
      <c r="HXP8" s="149"/>
      <c r="HXQ8" s="149"/>
      <c r="HXR8" s="149"/>
      <c r="HXS8" s="149"/>
      <c r="HXT8" s="149"/>
      <c r="HXU8" s="149"/>
      <c r="HXV8" s="149"/>
      <c r="HXW8" s="149"/>
      <c r="HXX8" s="149"/>
      <c r="HXY8" s="149"/>
      <c r="HXZ8" s="149"/>
      <c r="HYA8" s="149"/>
      <c r="HYB8" s="149"/>
      <c r="HYC8" s="149"/>
      <c r="HYD8" s="149"/>
      <c r="HYE8" s="149"/>
      <c r="HYF8" s="149"/>
      <c r="HYG8" s="149"/>
      <c r="HYH8" s="149"/>
      <c r="HYI8" s="149"/>
      <c r="HYJ8" s="149"/>
      <c r="HYK8" s="149"/>
      <c r="HYL8" s="149"/>
      <c r="HYM8" s="149"/>
      <c r="HYN8" s="149"/>
      <c r="HYO8" s="149"/>
      <c r="HYP8" s="149"/>
      <c r="HYQ8" s="149"/>
      <c r="HYR8" s="149"/>
      <c r="HYS8" s="149"/>
      <c r="HYT8" s="149"/>
      <c r="HYU8" s="149"/>
      <c r="HYV8" s="149"/>
      <c r="HYW8" s="149"/>
      <c r="HYX8" s="149"/>
      <c r="HYY8" s="149"/>
      <c r="HYZ8" s="149"/>
      <c r="HZA8" s="149"/>
      <c r="HZB8" s="149"/>
      <c r="HZC8" s="149"/>
      <c r="HZD8" s="149"/>
      <c r="HZE8" s="149"/>
      <c r="HZF8" s="149"/>
      <c r="HZG8" s="149"/>
      <c r="HZH8" s="149"/>
      <c r="HZI8" s="149"/>
      <c r="HZJ8" s="149"/>
      <c r="HZK8" s="149"/>
      <c r="HZL8" s="149"/>
      <c r="HZM8" s="149"/>
      <c r="HZN8" s="149"/>
      <c r="HZO8" s="149"/>
      <c r="HZP8" s="149"/>
      <c r="HZQ8" s="149"/>
      <c r="HZR8" s="149"/>
      <c r="HZS8" s="149"/>
      <c r="HZT8" s="149"/>
      <c r="HZU8" s="149"/>
      <c r="HZV8" s="149"/>
      <c r="HZW8" s="149"/>
      <c r="HZX8" s="149"/>
      <c r="HZY8" s="149"/>
      <c r="HZZ8" s="149"/>
      <c r="IAA8" s="149"/>
      <c r="IAB8" s="149"/>
      <c r="IAC8" s="149"/>
      <c r="IAD8" s="149"/>
      <c r="IAE8" s="149"/>
      <c r="IAF8" s="149"/>
      <c r="IAG8" s="149"/>
      <c r="IAH8" s="149"/>
      <c r="IAI8" s="149"/>
      <c r="IAJ8" s="149"/>
      <c r="IAK8" s="149"/>
      <c r="IAL8" s="149"/>
      <c r="IAM8" s="149"/>
      <c r="IAN8" s="149"/>
      <c r="IAO8" s="149"/>
      <c r="IAP8" s="149"/>
      <c r="IAQ8" s="149"/>
      <c r="IAR8" s="149"/>
      <c r="IAS8" s="149"/>
      <c r="IAT8" s="149"/>
      <c r="IAU8" s="149"/>
      <c r="IAV8" s="149"/>
      <c r="IAW8" s="149"/>
      <c r="IAX8" s="149"/>
      <c r="IAY8" s="149"/>
      <c r="IAZ8" s="149"/>
      <c r="IBA8" s="149"/>
      <c r="IBB8" s="149"/>
      <c r="IBC8" s="149"/>
      <c r="IBD8" s="149"/>
      <c r="IBE8" s="149"/>
      <c r="IBF8" s="149"/>
      <c r="IBG8" s="149"/>
      <c r="IBH8" s="149"/>
      <c r="IBI8" s="149"/>
      <c r="IBJ8" s="149"/>
      <c r="IBK8" s="149"/>
      <c r="IBL8" s="149"/>
      <c r="IBM8" s="149"/>
      <c r="IBN8" s="149"/>
      <c r="IBO8" s="149"/>
      <c r="IBP8" s="149"/>
      <c r="IBQ8" s="149"/>
      <c r="IBR8" s="149"/>
      <c r="IBS8" s="149"/>
      <c r="IBT8" s="149"/>
      <c r="IBU8" s="149"/>
      <c r="IBV8" s="149"/>
      <c r="IBW8" s="149"/>
      <c r="IBX8" s="149"/>
      <c r="IBY8" s="149"/>
      <c r="IBZ8" s="149"/>
      <c r="ICA8" s="149"/>
      <c r="ICB8" s="149"/>
      <c r="ICC8" s="149"/>
      <c r="ICD8" s="149"/>
      <c r="ICE8" s="149"/>
      <c r="ICF8" s="149"/>
      <c r="ICG8" s="149"/>
      <c r="ICH8" s="149"/>
      <c r="ICI8" s="149"/>
      <c r="ICJ8" s="149"/>
      <c r="ICK8" s="149"/>
      <c r="ICL8" s="149"/>
      <c r="ICM8" s="149"/>
      <c r="ICN8" s="149"/>
      <c r="ICO8" s="149"/>
      <c r="ICP8" s="149"/>
      <c r="ICQ8" s="149"/>
      <c r="ICR8" s="149"/>
      <c r="ICS8" s="149"/>
      <c r="ICT8" s="149"/>
      <c r="ICU8" s="149"/>
      <c r="ICV8" s="149"/>
      <c r="ICW8" s="149"/>
      <c r="ICX8" s="149"/>
      <c r="ICY8" s="149"/>
      <c r="ICZ8" s="149"/>
      <c r="IDA8" s="149"/>
      <c r="IDB8" s="149"/>
      <c r="IDC8" s="149"/>
      <c r="IDD8" s="149"/>
      <c r="IDE8" s="149"/>
      <c r="IDF8" s="149"/>
      <c r="IDG8" s="149"/>
      <c r="IDH8" s="149"/>
      <c r="IDI8" s="149"/>
      <c r="IDJ8" s="149"/>
      <c r="IDK8" s="149"/>
      <c r="IDL8" s="149"/>
      <c r="IDM8" s="149"/>
      <c r="IDN8" s="149"/>
      <c r="IDO8" s="149"/>
      <c r="IDP8" s="149"/>
      <c r="IDQ8" s="149"/>
      <c r="IDR8" s="149"/>
      <c r="IDS8" s="149"/>
      <c r="IDT8" s="149"/>
      <c r="IDU8" s="149"/>
      <c r="IDV8" s="149"/>
      <c r="IDW8" s="149"/>
      <c r="IDX8" s="149"/>
      <c r="IDY8" s="149"/>
      <c r="IDZ8" s="149"/>
      <c r="IEA8" s="149"/>
      <c r="IEB8" s="149"/>
      <c r="IEC8" s="149"/>
      <c r="IED8" s="149"/>
      <c r="IEE8" s="149"/>
      <c r="IEF8" s="149"/>
      <c r="IEG8" s="149"/>
      <c r="IEH8" s="149"/>
      <c r="IEI8" s="149"/>
      <c r="IEJ8" s="149"/>
      <c r="IEK8" s="149"/>
      <c r="IEL8" s="149"/>
      <c r="IEM8" s="149"/>
      <c r="IEN8" s="149"/>
      <c r="IEO8" s="149"/>
      <c r="IEP8" s="149"/>
      <c r="IEQ8" s="149"/>
      <c r="IER8" s="149"/>
      <c r="IES8" s="149"/>
      <c r="IET8" s="149"/>
      <c r="IEU8" s="149"/>
      <c r="IEV8" s="149"/>
      <c r="IEW8" s="149"/>
      <c r="IEX8" s="149"/>
      <c r="IEY8" s="149"/>
      <c r="IEZ8" s="149"/>
      <c r="IFA8" s="149"/>
      <c r="IFB8" s="149"/>
      <c r="IFC8" s="149"/>
      <c r="IFD8" s="149"/>
      <c r="IFE8" s="149"/>
      <c r="IFF8" s="149"/>
      <c r="IFG8" s="149"/>
      <c r="IFH8" s="149"/>
      <c r="IFI8" s="149"/>
      <c r="IFJ8" s="149"/>
      <c r="IFK8" s="149"/>
      <c r="IFL8" s="149"/>
      <c r="IFM8" s="149"/>
      <c r="IFN8" s="149"/>
      <c r="IFO8" s="149"/>
      <c r="IFP8" s="149"/>
      <c r="IFQ8" s="149"/>
      <c r="IFR8" s="149"/>
      <c r="IFS8" s="149"/>
      <c r="IFT8" s="149"/>
      <c r="IFU8" s="149"/>
      <c r="IFV8" s="149"/>
      <c r="IFW8" s="149"/>
      <c r="IFX8" s="149"/>
      <c r="IFY8" s="149"/>
      <c r="IFZ8" s="149"/>
      <c r="IGA8" s="149"/>
      <c r="IGB8" s="149"/>
      <c r="IGC8" s="149"/>
      <c r="IGD8" s="149"/>
      <c r="IGE8" s="149"/>
      <c r="IGF8" s="149"/>
      <c r="IGG8" s="149"/>
      <c r="IGH8" s="149"/>
      <c r="IGI8" s="149"/>
      <c r="IGJ8" s="149"/>
      <c r="IGK8" s="149"/>
      <c r="IGL8" s="149"/>
      <c r="IGM8" s="149"/>
      <c r="IGN8" s="149"/>
      <c r="IGO8" s="149"/>
      <c r="IGP8" s="149"/>
      <c r="IGQ8" s="149"/>
      <c r="IGR8" s="149"/>
      <c r="IGS8" s="149"/>
      <c r="IGT8" s="149"/>
      <c r="IGU8" s="149"/>
      <c r="IGV8" s="149"/>
      <c r="IGW8" s="149"/>
      <c r="IGX8" s="149"/>
      <c r="IGY8" s="149"/>
      <c r="IGZ8" s="149"/>
      <c r="IHA8" s="149"/>
      <c r="IHB8" s="149"/>
      <c r="IHC8" s="149"/>
      <c r="IHD8" s="149"/>
      <c r="IHE8" s="149"/>
      <c r="IHF8" s="149"/>
      <c r="IHG8" s="149"/>
      <c r="IHH8" s="149"/>
      <c r="IHI8" s="149"/>
      <c r="IHJ8" s="149"/>
      <c r="IHK8" s="149"/>
      <c r="IHL8" s="149"/>
      <c r="IHM8" s="149"/>
      <c r="IHN8" s="149"/>
      <c r="IHO8" s="149"/>
      <c r="IHP8" s="149"/>
      <c r="IHQ8" s="149"/>
      <c r="IHR8" s="149"/>
      <c r="IHS8" s="149"/>
      <c r="IHT8" s="149"/>
      <c r="IHU8" s="149"/>
      <c r="IHV8" s="149"/>
      <c r="IHW8" s="149"/>
      <c r="IHX8" s="149"/>
      <c r="IHY8" s="149"/>
      <c r="IHZ8" s="149"/>
      <c r="IIA8" s="149"/>
      <c r="IIB8" s="149"/>
      <c r="IIC8" s="149"/>
      <c r="IID8" s="149"/>
      <c r="IIE8" s="149"/>
      <c r="IIF8" s="149"/>
      <c r="IIG8" s="149"/>
      <c r="IIH8" s="149"/>
      <c r="III8" s="149"/>
      <c r="IIJ8" s="149"/>
      <c r="IIK8" s="149"/>
      <c r="IIL8" s="149"/>
      <c r="IIM8" s="149"/>
      <c r="IIN8" s="149"/>
      <c r="IIO8" s="149"/>
      <c r="IIP8" s="149"/>
      <c r="IIQ8" s="149"/>
      <c r="IIR8" s="149"/>
      <c r="IIS8" s="149"/>
      <c r="IIT8" s="149"/>
      <c r="IIU8" s="149"/>
      <c r="IIV8" s="149"/>
      <c r="IIW8" s="149"/>
      <c r="IIX8" s="149"/>
      <c r="IIY8" s="149"/>
      <c r="IIZ8" s="149"/>
      <c r="IJA8" s="149"/>
      <c r="IJB8" s="149"/>
      <c r="IJC8" s="149"/>
      <c r="IJD8" s="149"/>
      <c r="IJE8" s="149"/>
      <c r="IJF8" s="149"/>
      <c r="IJG8" s="149"/>
      <c r="IJH8" s="149"/>
      <c r="IJI8" s="149"/>
      <c r="IJJ8" s="149"/>
      <c r="IJK8" s="149"/>
      <c r="IJL8" s="149"/>
      <c r="IJM8" s="149"/>
      <c r="IJN8" s="149"/>
      <c r="IJO8" s="149"/>
      <c r="IJP8" s="149"/>
      <c r="IJQ8" s="149"/>
      <c r="IJR8" s="149"/>
      <c r="IJS8" s="149"/>
      <c r="IJT8" s="149"/>
      <c r="IJU8" s="149"/>
      <c r="IJV8" s="149"/>
      <c r="IJW8" s="149"/>
      <c r="IJX8" s="149"/>
      <c r="IJY8" s="149"/>
      <c r="IJZ8" s="149"/>
      <c r="IKA8" s="149"/>
      <c r="IKB8" s="149"/>
      <c r="IKC8" s="149"/>
      <c r="IKD8" s="149"/>
      <c r="IKE8" s="149"/>
      <c r="IKF8" s="149"/>
      <c r="IKG8" s="149"/>
      <c r="IKH8" s="149"/>
      <c r="IKI8" s="149"/>
      <c r="IKJ8" s="149"/>
      <c r="IKK8" s="149"/>
      <c r="IKL8" s="149"/>
      <c r="IKM8" s="149"/>
      <c r="IKN8" s="149"/>
      <c r="IKO8" s="149"/>
      <c r="IKP8" s="149"/>
      <c r="IKQ8" s="149"/>
      <c r="IKR8" s="149"/>
      <c r="IKS8" s="149"/>
      <c r="IKT8" s="149"/>
      <c r="IKU8" s="149"/>
      <c r="IKV8" s="149"/>
      <c r="IKW8" s="149"/>
      <c r="IKX8" s="149"/>
      <c r="IKY8" s="149"/>
      <c r="IKZ8" s="149"/>
      <c r="ILA8" s="149"/>
      <c r="ILB8" s="149"/>
      <c r="ILC8" s="149"/>
      <c r="ILD8" s="149"/>
      <c r="ILE8" s="149"/>
      <c r="ILF8" s="149"/>
      <c r="ILG8" s="149"/>
      <c r="ILH8" s="149"/>
      <c r="ILI8" s="149"/>
      <c r="ILJ8" s="149"/>
      <c r="ILK8" s="149"/>
      <c r="ILL8" s="149"/>
      <c r="ILM8" s="149"/>
      <c r="ILN8" s="149"/>
      <c r="ILO8" s="149"/>
      <c r="ILP8" s="149"/>
      <c r="ILQ8" s="149"/>
      <c r="ILR8" s="149"/>
      <c r="ILS8" s="149"/>
      <c r="ILT8" s="149"/>
      <c r="ILU8" s="149"/>
      <c r="ILV8" s="149"/>
      <c r="ILW8" s="149"/>
      <c r="ILX8" s="149"/>
      <c r="ILY8" s="149"/>
      <c r="ILZ8" s="149"/>
      <c r="IMA8" s="149"/>
      <c r="IMB8" s="149"/>
      <c r="IMC8" s="149"/>
      <c r="IMD8" s="149"/>
      <c r="IME8" s="149"/>
      <c r="IMF8" s="149"/>
      <c r="IMG8" s="149"/>
      <c r="IMH8" s="149"/>
      <c r="IMI8" s="149"/>
      <c r="IMJ8" s="149"/>
      <c r="IMK8" s="149"/>
      <c r="IML8" s="149"/>
      <c r="IMM8" s="149"/>
      <c r="IMN8" s="149"/>
      <c r="IMO8" s="149"/>
      <c r="IMP8" s="149"/>
      <c r="IMQ8" s="149"/>
      <c r="IMR8" s="149"/>
      <c r="IMS8" s="149"/>
      <c r="IMT8" s="149"/>
      <c r="IMU8" s="149"/>
      <c r="IMV8" s="149"/>
      <c r="IMW8" s="149"/>
      <c r="IMX8" s="149"/>
      <c r="IMY8" s="149"/>
      <c r="IMZ8" s="149"/>
      <c r="INA8" s="149"/>
      <c r="INB8" s="149"/>
      <c r="INC8" s="149"/>
      <c r="IND8" s="149"/>
      <c r="INE8" s="149"/>
      <c r="INF8" s="149"/>
      <c r="ING8" s="149"/>
      <c r="INH8" s="149"/>
      <c r="INI8" s="149"/>
      <c r="INJ8" s="149"/>
      <c r="INK8" s="149"/>
      <c r="INL8" s="149"/>
      <c r="INM8" s="149"/>
      <c r="INN8" s="149"/>
      <c r="INO8" s="149"/>
      <c r="INP8" s="149"/>
      <c r="INQ8" s="149"/>
      <c r="INR8" s="149"/>
      <c r="INS8" s="149"/>
      <c r="INT8" s="149"/>
      <c r="INU8" s="149"/>
      <c r="INV8" s="149"/>
      <c r="INW8" s="149"/>
      <c r="INX8" s="149"/>
      <c r="INY8" s="149"/>
      <c r="INZ8" s="149"/>
      <c r="IOA8" s="149"/>
      <c r="IOB8" s="149"/>
      <c r="IOC8" s="149"/>
      <c r="IOD8" s="149"/>
      <c r="IOE8" s="149"/>
      <c r="IOF8" s="149"/>
      <c r="IOG8" s="149"/>
      <c r="IOH8" s="149"/>
      <c r="IOI8" s="149"/>
      <c r="IOJ8" s="149"/>
      <c r="IOK8" s="149"/>
      <c r="IOL8" s="149"/>
      <c r="IOM8" s="149"/>
      <c r="ION8" s="149"/>
      <c r="IOO8" s="149"/>
      <c r="IOP8" s="149"/>
      <c r="IOQ8" s="149"/>
      <c r="IOR8" s="149"/>
      <c r="IOS8" s="149"/>
      <c r="IOT8" s="149"/>
      <c r="IOU8" s="149"/>
      <c r="IOV8" s="149"/>
      <c r="IOW8" s="149"/>
      <c r="IOX8" s="149"/>
      <c r="IOY8" s="149"/>
      <c r="IOZ8" s="149"/>
      <c r="IPA8" s="149"/>
      <c r="IPB8" s="149"/>
      <c r="IPC8" s="149"/>
      <c r="IPD8" s="149"/>
      <c r="IPE8" s="149"/>
      <c r="IPF8" s="149"/>
      <c r="IPG8" s="149"/>
      <c r="IPH8" s="149"/>
      <c r="IPI8" s="149"/>
      <c r="IPJ8" s="149"/>
      <c r="IPK8" s="149"/>
      <c r="IPL8" s="149"/>
      <c r="IPM8" s="149"/>
      <c r="IPN8" s="149"/>
      <c r="IPO8" s="149"/>
      <c r="IPP8" s="149"/>
      <c r="IPQ8" s="149"/>
      <c r="IPR8" s="149"/>
      <c r="IPS8" s="149"/>
      <c r="IPT8" s="149"/>
      <c r="IPU8" s="149"/>
      <c r="IPV8" s="149"/>
      <c r="IPW8" s="149"/>
      <c r="IPX8" s="149"/>
      <c r="IPY8" s="149"/>
      <c r="IPZ8" s="149"/>
      <c r="IQA8" s="149"/>
      <c r="IQB8" s="149"/>
      <c r="IQC8" s="149"/>
      <c r="IQD8" s="149"/>
      <c r="IQE8" s="149"/>
      <c r="IQF8" s="149"/>
      <c r="IQG8" s="149"/>
      <c r="IQH8" s="149"/>
      <c r="IQI8" s="149"/>
      <c r="IQJ8" s="149"/>
      <c r="IQK8" s="149"/>
      <c r="IQL8" s="149"/>
      <c r="IQM8" s="149"/>
      <c r="IQN8" s="149"/>
      <c r="IQO8" s="149"/>
      <c r="IQP8" s="149"/>
      <c r="IQQ8" s="149"/>
      <c r="IQR8" s="149"/>
      <c r="IQS8" s="149"/>
      <c r="IQT8" s="149"/>
      <c r="IQU8" s="149"/>
      <c r="IQV8" s="149"/>
      <c r="IQW8" s="149"/>
      <c r="IQX8" s="149"/>
      <c r="IQY8" s="149"/>
      <c r="IQZ8" s="149"/>
      <c r="IRA8" s="149"/>
      <c r="IRB8" s="149"/>
      <c r="IRC8" s="149"/>
      <c r="IRD8" s="149"/>
      <c r="IRE8" s="149"/>
      <c r="IRF8" s="149"/>
      <c r="IRG8" s="149"/>
      <c r="IRH8" s="149"/>
      <c r="IRI8" s="149"/>
      <c r="IRJ8" s="149"/>
      <c r="IRK8" s="149"/>
      <c r="IRL8" s="149"/>
      <c r="IRM8" s="149"/>
      <c r="IRN8" s="149"/>
      <c r="IRO8" s="149"/>
      <c r="IRP8" s="149"/>
      <c r="IRQ8" s="149"/>
      <c r="IRR8" s="149"/>
      <c r="IRS8" s="149"/>
      <c r="IRT8" s="149"/>
      <c r="IRU8" s="149"/>
      <c r="IRV8" s="149"/>
      <c r="IRW8" s="149"/>
      <c r="IRX8" s="149"/>
      <c r="IRY8" s="149"/>
      <c r="IRZ8" s="149"/>
      <c r="ISA8" s="149"/>
      <c r="ISB8" s="149"/>
      <c r="ISC8" s="149"/>
      <c r="ISD8" s="149"/>
      <c r="ISE8" s="149"/>
      <c r="ISF8" s="149"/>
      <c r="ISG8" s="149"/>
      <c r="ISH8" s="149"/>
      <c r="ISI8" s="149"/>
      <c r="ISJ8" s="149"/>
      <c r="ISK8" s="149"/>
      <c r="ISL8" s="149"/>
      <c r="ISM8" s="149"/>
      <c r="ISN8" s="149"/>
      <c r="ISO8" s="149"/>
      <c r="ISP8" s="149"/>
      <c r="ISQ8" s="149"/>
      <c r="ISR8" s="149"/>
      <c r="ISS8" s="149"/>
      <c r="IST8" s="149"/>
      <c r="ISU8" s="149"/>
      <c r="ISV8" s="149"/>
      <c r="ISW8" s="149"/>
      <c r="ISX8" s="149"/>
      <c r="ISY8" s="149"/>
      <c r="ISZ8" s="149"/>
      <c r="ITA8" s="149"/>
      <c r="ITB8" s="149"/>
      <c r="ITC8" s="149"/>
      <c r="ITD8" s="149"/>
      <c r="ITE8" s="149"/>
      <c r="ITF8" s="149"/>
      <c r="ITG8" s="149"/>
      <c r="ITH8" s="149"/>
      <c r="ITI8" s="149"/>
      <c r="ITJ8" s="149"/>
      <c r="ITK8" s="149"/>
      <c r="ITL8" s="149"/>
      <c r="ITM8" s="149"/>
      <c r="ITN8" s="149"/>
      <c r="ITO8" s="149"/>
      <c r="ITP8" s="149"/>
      <c r="ITQ8" s="149"/>
      <c r="ITR8" s="149"/>
      <c r="ITS8" s="149"/>
      <c r="ITT8" s="149"/>
      <c r="ITU8" s="149"/>
      <c r="ITV8" s="149"/>
      <c r="ITW8" s="149"/>
      <c r="ITX8" s="149"/>
      <c r="ITY8" s="149"/>
      <c r="ITZ8" s="149"/>
      <c r="IUA8" s="149"/>
      <c r="IUB8" s="149"/>
      <c r="IUC8" s="149"/>
      <c r="IUD8" s="149"/>
      <c r="IUE8" s="149"/>
      <c r="IUF8" s="149"/>
      <c r="IUG8" s="149"/>
      <c r="IUH8" s="149"/>
      <c r="IUI8" s="149"/>
      <c r="IUJ8" s="149"/>
      <c r="IUK8" s="149"/>
      <c r="IUL8" s="149"/>
      <c r="IUM8" s="149"/>
      <c r="IUN8" s="149"/>
      <c r="IUO8" s="149"/>
      <c r="IUP8" s="149"/>
      <c r="IUQ8" s="149"/>
      <c r="IUR8" s="149"/>
      <c r="IUS8" s="149"/>
      <c r="IUT8" s="149"/>
      <c r="IUU8" s="149"/>
      <c r="IUV8" s="149"/>
      <c r="IUW8" s="149"/>
      <c r="IUX8" s="149"/>
      <c r="IUY8" s="149"/>
      <c r="IUZ8" s="149"/>
      <c r="IVA8" s="149"/>
      <c r="IVB8" s="149"/>
      <c r="IVC8" s="149"/>
      <c r="IVD8" s="149"/>
      <c r="IVE8" s="149"/>
      <c r="IVF8" s="149"/>
      <c r="IVG8" s="149"/>
      <c r="IVH8" s="149"/>
      <c r="IVI8" s="149"/>
      <c r="IVJ8" s="149"/>
      <c r="IVK8" s="149"/>
      <c r="IVL8" s="149"/>
      <c r="IVM8" s="149"/>
      <c r="IVN8" s="149"/>
      <c r="IVO8" s="149"/>
      <c r="IVP8" s="149"/>
      <c r="IVQ8" s="149"/>
      <c r="IVR8" s="149"/>
      <c r="IVS8" s="149"/>
      <c r="IVT8" s="149"/>
      <c r="IVU8" s="149"/>
      <c r="IVV8" s="149"/>
      <c r="IVW8" s="149"/>
      <c r="IVX8" s="149"/>
      <c r="IVY8" s="149"/>
      <c r="IVZ8" s="149"/>
      <c r="IWA8" s="149"/>
      <c r="IWB8" s="149"/>
      <c r="IWC8" s="149"/>
      <c r="IWD8" s="149"/>
      <c r="IWE8" s="149"/>
      <c r="IWF8" s="149"/>
      <c r="IWG8" s="149"/>
      <c r="IWH8" s="149"/>
      <c r="IWI8" s="149"/>
      <c r="IWJ8" s="149"/>
      <c r="IWK8" s="149"/>
      <c r="IWL8" s="149"/>
      <c r="IWM8" s="149"/>
      <c r="IWN8" s="149"/>
      <c r="IWO8" s="149"/>
      <c r="IWP8" s="149"/>
      <c r="IWQ8" s="149"/>
      <c r="IWR8" s="149"/>
      <c r="IWS8" s="149"/>
      <c r="IWT8" s="149"/>
      <c r="IWU8" s="149"/>
      <c r="IWV8" s="149"/>
      <c r="IWW8" s="149"/>
      <c r="IWX8" s="149"/>
      <c r="IWY8" s="149"/>
      <c r="IWZ8" s="149"/>
      <c r="IXA8" s="149"/>
      <c r="IXB8" s="149"/>
      <c r="IXC8" s="149"/>
      <c r="IXD8" s="149"/>
      <c r="IXE8" s="149"/>
      <c r="IXF8" s="149"/>
      <c r="IXG8" s="149"/>
      <c r="IXH8" s="149"/>
      <c r="IXI8" s="149"/>
      <c r="IXJ8" s="149"/>
      <c r="IXK8" s="149"/>
      <c r="IXL8" s="149"/>
      <c r="IXM8" s="149"/>
      <c r="IXN8" s="149"/>
      <c r="IXO8" s="149"/>
      <c r="IXP8" s="149"/>
      <c r="IXQ8" s="149"/>
      <c r="IXR8" s="149"/>
      <c r="IXS8" s="149"/>
      <c r="IXT8" s="149"/>
      <c r="IXU8" s="149"/>
      <c r="IXV8" s="149"/>
      <c r="IXW8" s="149"/>
      <c r="IXX8" s="149"/>
      <c r="IXY8" s="149"/>
      <c r="IXZ8" s="149"/>
      <c r="IYA8" s="149"/>
      <c r="IYB8" s="149"/>
      <c r="IYC8" s="149"/>
      <c r="IYD8" s="149"/>
      <c r="IYE8" s="149"/>
      <c r="IYF8" s="149"/>
      <c r="IYG8" s="149"/>
      <c r="IYH8" s="149"/>
      <c r="IYI8" s="149"/>
      <c r="IYJ8" s="149"/>
      <c r="IYK8" s="149"/>
      <c r="IYL8" s="149"/>
      <c r="IYM8" s="149"/>
      <c r="IYN8" s="149"/>
      <c r="IYO8" s="149"/>
      <c r="IYP8" s="149"/>
      <c r="IYQ8" s="149"/>
      <c r="IYR8" s="149"/>
      <c r="IYS8" s="149"/>
      <c r="IYT8" s="149"/>
      <c r="IYU8" s="149"/>
      <c r="IYV8" s="149"/>
      <c r="IYW8" s="149"/>
      <c r="IYX8" s="149"/>
      <c r="IYY8" s="149"/>
      <c r="IYZ8" s="149"/>
      <c r="IZA8" s="149"/>
      <c r="IZB8" s="149"/>
      <c r="IZC8" s="149"/>
      <c r="IZD8" s="149"/>
      <c r="IZE8" s="149"/>
      <c r="IZF8" s="149"/>
      <c r="IZG8" s="149"/>
      <c r="IZH8" s="149"/>
      <c r="IZI8" s="149"/>
      <c r="IZJ8" s="149"/>
      <c r="IZK8" s="149"/>
      <c r="IZL8" s="149"/>
      <c r="IZM8" s="149"/>
      <c r="IZN8" s="149"/>
      <c r="IZO8" s="149"/>
      <c r="IZP8" s="149"/>
      <c r="IZQ8" s="149"/>
      <c r="IZR8" s="149"/>
      <c r="IZS8" s="149"/>
      <c r="IZT8" s="149"/>
      <c r="IZU8" s="149"/>
      <c r="IZV8" s="149"/>
      <c r="IZW8" s="149"/>
      <c r="IZX8" s="149"/>
      <c r="IZY8" s="149"/>
      <c r="IZZ8" s="149"/>
      <c r="JAA8" s="149"/>
      <c r="JAB8" s="149"/>
      <c r="JAC8" s="149"/>
      <c r="JAD8" s="149"/>
      <c r="JAE8" s="149"/>
      <c r="JAF8" s="149"/>
      <c r="JAG8" s="149"/>
      <c r="JAH8" s="149"/>
      <c r="JAI8" s="149"/>
      <c r="JAJ8" s="149"/>
      <c r="JAK8" s="149"/>
      <c r="JAL8" s="149"/>
      <c r="JAM8" s="149"/>
      <c r="JAN8" s="149"/>
      <c r="JAO8" s="149"/>
      <c r="JAP8" s="149"/>
      <c r="JAQ8" s="149"/>
      <c r="JAR8" s="149"/>
      <c r="JAS8" s="149"/>
      <c r="JAT8" s="149"/>
      <c r="JAU8" s="149"/>
      <c r="JAV8" s="149"/>
      <c r="JAW8" s="149"/>
      <c r="JAX8" s="149"/>
      <c r="JAY8" s="149"/>
      <c r="JAZ8" s="149"/>
      <c r="JBA8" s="149"/>
      <c r="JBB8" s="149"/>
      <c r="JBC8" s="149"/>
      <c r="JBD8" s="149"/>
      <c r="JBE8" s="149"/>
      <c r="JBF8" s="149"/>
      <c r="JBG8" s="149"/>
      <c r="JBH8" s="149"/>
      <c r="JBI8" s="149"/>
      <c r="JBJ8" s="149"/>
      <c r="JBK8" s="149"/>
      <c r="JBL8" s="149"/>
      <c r="JBM8" s="149"/>
      <c r="JBN8" s="149"/>
      <c r="JBO8" s="149"/>
      <c r="JBP8" s="149"/>
      <c r="JBQ8" s="149"/>
      <c r="JBR8" s="149"/>
      <c r="JBS8" s="149"/>
      <c r="JBT8" s="149"/>
      <c r="JBU8" s="149"/>
      <c r="JBV8" s="149"/>
      <c r="JBW8" s="149"/>
      <c r="JBX8" s="149"/>
      <c r="JBY8" s="149"/>
      <c r="JBZ8" s="149"/>
      <c r="JCA8" s="149"/>
      <c r="JCB8" s="149"/>
      <c r="JCC8" s="149"/>
      <c r="JCD8" s="149"/>
      <c r="JCE8" s="149"/>
      <c r="JCF8" s="149"/>
      <c r="JCG8" s="149"/>
      <c r="JCH8" s="149"/>
      <c r="JCI8" s="149"/>
      <c r="JCJ8" s="149"/>
      <c r="JCK8" s="149"/>
      <c r="JCL8" s="149"/>
      <c r="JCM8" s="149"/>
      <c r="JCN8" s="149"/>
      <c r="JCO8" s="149"/>
      <c r="JCP8" s="149"/>
      <c r="JCQ8" s="149"/>
      <c r="JCR8" s="149"/>
      <c r="JCS8" s="149"/>
      <c r="JCT8" s="149"/>
      <c r="JCU8" s="149"/>
      <c r="JCV8" s="149"/>
      <c r="JCW8" s="149"/>
      <c r="JCX8" s="149"/>
      <c r="JCY8" s="149"/>
      <c r="JCZ8" s="149"/>
      <c r="JDA8" s="149"/>
      <c r="JDB8" s="149"/>
      <c r="JDC8" s="149"/>
      <c r="JDD8" s="149"/>
      <c r="JDE8" s="149"/>
      <c r="JDF8" s="149"/>
      <c r="JDG8" s="149"/>
      <c r="JDH8" s="149"/>
      <c r="JDI8" s="149"/>
      <c r="JDJ8" s="149"/>
      <c r="JDK8" s="149"/>
      <c r="JDL8" s="149"/>
      <c r="JDM8" s="149"/>
      <c r="JDN8" s="149"/>
      <c r="JDO8" s="149"/>
      <c r="JDP8" s="149"/>
      <c r="JDQ8" s="149"/>
      <c r="JDR8" s="149"/>
      <c r="JDS8" s="149"/>
      <c r="JDT8" s="149"/>
      <c r="JDU8" s="149"/>
      <c r="JDV8" s="149"/>
      <c r="JDW8" s="149"/>
      <c r="JDX8" s="149"/>
      <c r="JDY8" s="149"/>
      <c r="JDZ8" s="149"/>
      <c r="JEA8" s="149"/>
      <c r="JEB8" s="149"/>
      <c r="JEC8" s="149"/>
      <c r="JED8" s="149"/>
      <c r="JEE8" s="149"/>
      <c r="JEF8" s="149"/>
      <c r="JEG8" s="149"/>
      <c r="JEH8" s="149"/>
      <c r="JEI8" s="149"/>
      <c r="JEJ8" s="149"/>
      <c r="JEK8" s="149"/>
      <c r="JEL8" s="149"/>
      <c r="JEM8" s="149"/>
      <c r="JEN8" s="149"/>
      <c r="JEO8" s="149"/>
      <c r="JEP8" s="149"/>
      <c r="JEQ8" s="149"/>
      <c r="JER8" s="149"/>
      <c r="JES8" s="149"/>
      <c r="JET8" s="149"/>
      <c r="JEU8" s="149"/>
      <c r="JEV8" s="149"/>
      <c r="JEW8" s="149"/>
      <c r="JEX8" s="149"/>
      <c r="JEY8" s="149"/>
      <c r="JEZ8" s="149"/>
      <c r="JFA8" s="149"/>
      <c r="JFB8" s="149"/>
      <c r="JFC8" s="149"/>
      <c r="JFD8" s="149"/>
      <c r="JFE8" s="149"/>
      <c r="JFF8" s="149"/>
      <c r="JFG8" s="149"/>
      <c r="JFH8" s="149"/>
      <c r="JFI8" s="149"/>
      <c r="JFJ8" s="149"/>
      <c r="JFK8" s="149"/>
      <c r="JFL8" s="149"/>
      <c r="JFM8" s="149"/>
      <c r="JFN8" s="149"/>
      <c r="JFO8" s="149"/>
      <c r="JFP8" s="149"/>
      <c r="JFQ8" s="149"/>
      <c r="JFR8" s="149"/>
      <c r="JFS8" s="149"/>
      <c r="JFT8" s="149"/>
      <c r="JFU8" s="149"/>
      <c r="JFV8" s="149"/>
      <c r="JFW8" s="149"/>
      <c r="JFX8" s="149"/>
      <c r="JFY8" s="149"/>
      <c r="JFZ8" s="149"/>
      <c r="JGA8" s="149"/>
      <c r="JGB8" s="149"/>
      <c r="JGC8" s="149"/>
      <c r="JGD8" s="149"/>
      <c r="JGE8" s="149"/>
      <c r="JGF8" s="149"/>
      <c r="JGG8" s="149"/>
      <c r="JGH8" s="149"/>
      <c r="JGI8" s="149"/>
      <c r="JGJ8" s="149"/>
      <c r="JGK8" s="149"/>
      <c r="JGL8" s="149"/>
      <c r="JGM8" s="149"/>
      <c r="JGN8" s="149"/>
      <c r="JGO8" s="149"/>
      <c r="JGP8" s="149"/>
      <c r="JGQ8" s="149"/>
      <c r="JGR8" s="149"/>
      <c r="JGS8" s="149"/>
      <c r="JGT8" s="149"/>
      <c r="JGU8" s="149"/>
      <c r="JGV8" s="149"/>
      <c r="JGW8" s="149"/>
      <c r="JGX8" s="149"/>
      <c r="JGY8" s="149"/>
      <c r="JGZ8" s="149"/>
      <c r="JHA8" s="149"/>
      <c r="JHB8" s="149"/>
      <c r="JHC8" s="149"/>
      <c r="JHD8" s="149"/>
      <c r="JHE8" s="149"/>
      <c r="JHF8" s="149"/>
      <c r="JHG8" s="149"/>
      <c r="JHH8" s="149"/>
      <c r="JHI8" s="149"/>
      <c r="JHJ8" s="149"/>
      <c r="JHK8" s="149"/>
      <c r="JHL8" s="149"/>
      <c r="JHM8" s="149"/>
      <c r="JHN8" s="149"/>
      <c r="JHO8" s="149"/>
      <c r="JHP8" s="149"/>
      <c r="JHQ8" s="149"/>
      <c r="JHR8" s="149"/>
      <c r="JHS8" s="149"/>
      <c r="JHT8" s="149"/>
      <c r="JHU8" s="149"/>
      <c r="JHV8" s="149"/>
      <c r="JHW8" s="149"/>
      <c r="JHX8" s="149"/>
      <c r="JHY8" s="149"/>
      <c r="JHZ8" s="149"/>
      <c r="JIA8" s="149"/>
      <c r="JIB8" s="149"/>
      <c r="JIC8" s="149"/>
      <c r="JID8" s="149"/>
      <c r="JIE8" s="149"/>
      <c r="JIF8" s="149"/>
      <c r="JIG8" s="149"/>
      <c r="JIH8" s="149"/>
      <c r="JII8" s="149"/>
      <c r="JIJ8" s="149"/>
      <c r="JIK8" s="149"/>
      <c r="JIL8" s="149"/>
      <c r="JIM8" s="149"/>
      <c r="JIN8" s="149"/>
      <c r="JIO8" s="149"/>
      <c r="JIP8" s="149"/>
      <c r="JIQ8" s="149"/>
      <c r="JIR8" s="149"/>
      <c r="JIS8" s="149"/>
      <c r="JIT8" s="149"/>
      <c r="JIU8" s="149"/>
      <c r="JIV8" s="149"/>
      <c r="JIW8" s="149"/>
      <c r="JIX8" s="149"/>
      <c r="JIY8" s="149"/>
      <c r="JIZ8" s="149"/>
      <c r="JJA8" s="149"/>
      <c r="JJB8" s="149"/>
      <c r="JJC8" s="149"/>
      <c r="JJD8" s="149"/>
      <c r="JJE8" s="149"/>
      <c r="JJF8" s="149"/>
      <c r="JJG8" s="149"/>
      <c r="JJH8" s="149"/>
      <c r="JJI8" s="149"/>
      <c r="JJJ8" s="149"/>
      <c r="JJK8" s="149"/>
      <c r="JJL8" s="149"/>
      <c r="JJM8" s="149"/>
      <c r="JJN8" s="149"/>
      <c r="JJO8" s="149"/>
      <c r="JJP8" s="149"/>
      <c r="JJQ8" s="149"/>
      <c r="JJR8" s="149"/>
      <c r="JJS8" s="149"/>
      <c r="JJT8" s="149"/>
      <c r="JJU8" s="149"/>
      <c r="JJV8" s="149"/>
      <c r="JJW8" s="149"/>
      <c r="JJX8" s="149"/>
      <c r="JJY8" s="149"/>
      <c r="JJZ8" s="149"/>
      <c r="JKA8" s="149"/>
      <c r="JKB8" s="149"/>
      <c r="JKC8" s="149"/>
      <c r="JKD8" s="149"/>
      <c r="JKE8" s="149"/>
      <c r="JKF8" s="149"/>
      <c r="JKG8" s="149"/>
      <c r="JKH8" s="149"/>
      <c r="JKI8" s="149"/>
      <c r="JKJ8" s="149"/>
      <c r="JKK8" s="149"/>
      <c r="JKL8" s="149"/>
      <c r="JKM8" s="149"/>
      <c r="JKN8" s="149"/>
      <c r="JKO8" s="149"/>
      <c r="JKP8" s="149"/>
      <c r="JKQ8" s="149"/>
      <c r="JKR8" s="149"/>
      <c r="JKS8" s="149"/>
      <c r="JKT8" s="149"/>
      <c r="JKU8" s="149"/>
      <c r="JKV8" s="149"/>
      <c r="JKW8" s="149"/>
      <c r="JKX8" s="149"/>
      <c r="JKY8" s="149"/>
      <c r="JKZ8" s="149"/>
      <c r="JLA8" s="149"/>
      <c r="JLB8" s="149"/>
      <c r="JLC8" s="149"/>
      <c r="JLD8" s="149"/>
      <c r="JLE8" s="149"/>
      <c r="JLF8" s="149"/>
      <c r="JLG8" s="149"/>
      <c r="JLH8" s="149"/>
      <c r="JLI8" s="149"/>
      <c r="JLJ8" s="149"/>
      <c r="JLK8" s="149"/>
      <c r="JLL8" s="149"/>
      <c r="JLM8" s="149"/>
      <c r="JLN8" s="149"/>
      <c r="JLO8" s="149"/>
      <c r="JLP8" s="149"/>
      <c r="JLQ8" s="149"/>
      <c r="JLR8" s="149"/>
      <c r="JLS8" s="149"/>
      <c r="JLT8" s="149"/>
      <c r="JLU8" s="149"/>
      <c r="JLV8" s="149"/>
      <c r="JLW8" s="149"/>
      <c r="JLX8" s="149"/>
      <c r="JLY8" s="149"/>
      <c r="JLZ8" s="149"/>
      <c r="JMA8" s="149"/>
      <c r="JMB8" s="149"/>
      <c r="JMC8" s="149"/>
      <c r="JMD8" s="149"/>
      <c r="JME8" s="149"/>
      <c r="JMF8" s="149"/>
      <c r="JMG8" s="149"/>
      <c r="JMH8" s="149"/>
      <c r="JMI8" s="149"/>
      <c r="JMJ8" s="149"/>
      <c r="JMK8" s="149"/>
      <c r="JML8" s="149"/>
      <c r="JMM8" s="149"/>
      <c r="JMN8" s="149"/>
      <c r="JMO8" s="149"/>
      <c r="JMP8" s="149"/>
      <c r="JMQ8" s="149"/>
      <c r="JMR8" s="149"/>
      <c r="JMS8" s="149"/>
      <c r="JMT8" s="149"/>
      <c r="JMU8" s="149"/>
      <c r="JMV8" s="149"/>
      <c r="JMW8" s="149"/>
      <c r="JMX8" s="149"/>
      <c r="JMY8" s="149"/>
      <c r="JMZ8" s="149"/>
      <c r="JNA8" s="149"/>
      <c r="JNB8" s="149"/>
      <c r="JNC8" s="149"/>
      <c r="JND8" s="149"/>
      <c r="JNE8" s="149"/>
      <c r="JNF8" s="149"/>
      <c r="JNG8" s="149"/>
      <c r="JNH8" s="149"/>
      <c r="JNI8" s="149"/>
      <c r="JNJ8" s="149"/>
      <c r="JNK8" s="149"/>
      <c r="JNL8" s="149"/>
      <c r="JNM8" s="149"/>
      <c r="JNN8" s="149"/>
      <c r="JNO8" s="149"/>
      <c r="JNP8" s="149"/>
      <c r="JNQ8" s="149"/>
      <c r="JNR8" s="149"/>
      <c r="JNS8" s="149"/>
      <c r="JNT8" s="149"/>
      <c r="JNU8" s="149"/>
      <c r="JNV8" s="149"/>
      <c r="JNW8" s="149"/>
      <c r="JNX8" s="149"/>
      <c r="JNY8" s="149"/>
      <c r="JNZ8" s="149"/>
      <c r="JOA8" s="149"/>
      <c r="JOB8" s="149"/>
      <c r="JOC8" s="149"/>
      <c r="JOD8" s="149"/>
      <c r="JOE8" s="149"/>
      <c r="JOF8" s="149"/>
      <c r="JOG8" s="149"/>
      <c r="JOH8" s="149"/>
      <c r="JOI8" s="149"/>
      <c r="JOJ8" s="149"/>
      <c r="JOK8" s="149"/>
      <c r="JOL8" s="149"/>
      <c r="JOM8" s="149"/>
      <c r="JON8" s="149"/>
      <c r="JOO8" s="149"/>
      <c r="JOP8" s="149"/>
      <c r="JOQ8" s="149"/>
      <c r="JOR8" s="149"/>
      <c r="JOS8" s="149"/>
      <c r="JOT8" s="149"/>
      <c r="JOU8" s="149"/>
      <c r="JOV8" s="149"/>
      <c r="JOW8" s="149"/>
      <c r="JOX8" s="149"/>
      <c r="JOY8" s="149"/>
      <c r="JOZ8" s="149"/>
      <c r="JPA8" s="149"/>
      <c r="JPB8" s="149"/>
      <c r="JPC8" s="149"/>
      <c r="JPD8" s="149"/>
      <c r="JPE8" s="149"/>
      <c r="JPF8" s="149"/>
      <c r="JPG8" s="149"/>
      <c r="JPH8" s="149"/>
      <c r="JPI8" s="149"/>
      <c r="JPJ8" s="149"/>
      <c r="JPK8" s="149"/>
      <c r="JPL8" s="149"/>
      <c r="JPM8" s="149"/>
      <c r="JPN8" s="149"/>
      <c r="JPO8" s="149"/>
      <c r="JPP8" s="149"/>
      <c r="JPQ8" s="149"/>
      <c r="JPR8" s="149"/>
      <c r="JPS8" s="149"/>
      <c r="JPT8" s="149"/>
      <c r="JPU8" s="149"/>
      <c r="JPV8" s="149"/>
      <c r="JPW8" s="149"/>
      <c r="JPX8" s="149"/>
      <c r="JPY8" s="149"/>
      <c r="JPZ8" s="149"/>
      <c r="JQA8" s="149"/>
      <c r="JQB8" s="149"/>
      <c r="JQC8" s="149"/>
      <c r="JQD8" s="149"/>
      <c r="JQE8" s="149"/>
      <c r="JQF8" s="149"/>
      <c r="JQG8" s="149"/>
      <c r="JQH8" s="149"/>
      <c r="JQI8" s="149"/>
      <c r="JQJ8" s="149"/>
      <c r="JQK8" s="149"/>
      <c r="JQL8" s="149"/>
      <c r="JQM8" s="149"/>
      <c r="JQN8" s="149"/>
      <c r="JQO8" s="149"/>
      <c r="JQP8" s="149"/>
      <c r="JQQ8" s="149"/>
      <c r="JQR8" s="149"/>
      <c r="JQS8" s="149"/>
      <c r="JQT8" s="149"/>
      <c r="JQU8" s="149"/>
      <c r="JQV8" s="149"/>
      <c r="JQW8" s="149"/>
      <c r="JQX8" s="149"/>
      <c r="JQY8" s="149"/>
      <c r="JQZ8" s="149"/>
      <c r="JRA8" s="149"/>
      <c r="JRB8" s="149"/>
      <c r="JRC8" s="149"/>
      <c r="JRD8" s="149"/>
      <c r="JRE8" s="149"/>
      <c r="JRF8" s="149"/>
      <c r="JRG8" s="149"/>
      <c r="JRH8" s="149"/>
      <c r="JRI8" s="149"/>
      <c r="JRJ8" s="149"/>
      <c r="JRK8" s="149"/>
      <c r="JRL8" s="149"/>
      <c r="JRM8" s="149"/>
      <c r="JRN8" s="149"/>
      <c r="JRO8" s="149"/>
      <c r="JRP8" s="149"/>
      <c r="JRQ8" s="149"/>
      <c r="JRR8" s="149"/>
      <c r="JRS8" s="149"/>
      <c r="JRT8" s="149"/>
      <c r="JRU8" s="149"/>
      <c r="JRV8" s="149"/>
      <c r="JRW8" s="149"/>
      <c r="JRX8" s="149"/>
      <c r="JRY8" s="149"/>
      <c r="JRZ8" s="149"/>
      <c r="JSA8" s="149"/>
      <c r="JSB8" s="149"/>
      <c r="JSC8" s="149"/>
      <c r="JSD8" s="149"/>
      <c r="JSE8" s="149"/>
      <c r="JSF8" s="149"/>
      <c r="JSG8" s="149"/>
      <c r="JSH8" s="149"/>
      <c r="JSI8" s="149"/>
      <c r="JSJ8" s="149"/>
      <c r="JSK8" s="149"/>
      <c r="JSL8" s="149"/>
      <c r="JSM8" s="149"/>
      <c r="JSN8" s="149"/>
      <c r="JSO8" s="149"/>
      <c r="JSP8" s="149"/>
      <c r="JSQ8" s="149"/>
      <c r="JSR8" s="149"/>
      <c r="JSS8" s="149"/>
      <c r="JST8" s="149"/>
      <c r="JSU8" s="149"/>
      <c r="JSV8" s="149"/>
      <c r="JSW8" s="149"/>
      <c r="JSX8" s="149"/>
      <c r="JSY8" s="149"/>
      <c r="JSZ8" s="149"/>
      <c r="JTA8" s="149"/>
      <c r="JTB8" s="149"/>
      <c r="JTC8" s="149"/>
      <c r="JTD8" s="149"/>
      <c r="JTE8" s="149"/>
      <c r="JTF8" s="149"/>
      <c r="JTG8" s="149"/>
      <c r="JTH8" s="149"/>
      <c r="JTI8" s="149"/>
      <c r="JTJ8" s="149"/>
      <c r="JTK8" s="149"/>
      <c r="JTL8" s="149"/>
      <c r="JTM8" s="149"/>
      <c r="JTN8" s="149"/>
      <c r="JTO8" s="149"/>
      <c r="JTP8" s="149"/>
      <c r="JTQ8" s="149"/>
      <c r="JTR8" s="149"/>
      <c r="JTS8" s="149"/>
      <c r="JTT8" s="149"/>
      <c r="JTU8" s="149"/>
      <c r="JTV8" s="149"/>
      <c r="JTW8" s="149"/>
      <c r="JTX8" s="149"/>
      <c r="JTY8" s="149"/>
      <c r="JTZ8" s="149"/>
      <c r="JUA8" s="149"/>
      <c r="JUB8" s="149"/>
      <c r="JUC8" s="149"/>
      <c r="JUD8" s="149"/>
      <c r="JUE8" s="149"/>
      <c r="JUF8" s="149"/>
      <c r="JUG8" s="149"/>
      <c r="JUH8" s="149"/>
      <c r="JUI8" s="149"/>
      <c r="JUJ8" s="149"/>
      <c r="JUK8" s="149"/>
      <c r="JUL8" s="149"/>
      <c r="JUM8" s="149"/>
      <c r="JUN8" s="149"/>
      <c r="JUO8" s="149"/>
      <c r="JUP8" s="149"/>
      <c r="JUQ8" s="149"/>
      <c r="JUR8" s="149"/>
      <c r="JUS8" s="149"/>
      <c r="JUT8" s="149"/>
      <c r="JUU8" s="149"/>
      <c r="JUV8" s="149"/>
      <c r="JUW8" s="149"/>
      <c r="JUX8" s="149"/>
      <c r="JUY8" s="149"/>
      <c r="JUZ8" s="149"/>
      <c r="JVA8" s="149"/>
      <c r="JVB8" s="149"/>
      <c r="JVC8" s="149"/>
      <c r="JVD8" s="149"/>
      <c r="JVE8" s="149"/>
      <c r="JVF8" s="149"/>
      <c r="JVG8" s="149"/>
      <c r="JVH8" s="149"/>
      <c r="JVI8" s="149"/>
      <c r="JVJ8" s="149"/>
      <c r="JVK8" s="149"/>
      <c r="JVL8" s="149"/>
      <c r="JVM8" s="149"/>
      <c r="JVN8" s="149"/>
      <c r="JVO8" s="149"/>
      <c r="JVP8" s="149"/>
      <c r="JVQ8" s="149"/>
      <c r="JVR8" s="149"/>
      <c r="JVS8" s="149"/>
      <c r="JVT8" s="149"/>
      <c r="JVU8" s="149"/>
      <c r="JVV8" s="149"/>
      <c r="JVW8" s="149"/>
      <c r="JVX8" s="149"/>
      <c r="JVY8" s="149"/>
      <c r="JVZ8" s="149"/>
      <c r="JWA8" s="149"/>
      <c r="JWB8" s="149"/>
      <c r="JWC8" s="149"/>
      <c r="JWD8" s="149"/>
      <c r="JWE8" s="149"/>
      <c r="JWF8" s="149"/>
      <c r="JWG8" s="149"/>
      <c r="JWH8" s="149"/>
      <c r="JWI8" s="149"/>
      <c r="JWJ8" s="149"/>
      <c r="JWK8" s="149"/>
      <c r="JWL8" s="149"/>
      <c r="JWM8" s="149"/>
      <c r="JWN8" s="149"/>
      <c r="JWO8" s="149"/>
      <c r="JWP8" s="149"/>
      <c r="JWQ8" s="149"/>
      <c r="JWR8" s="149"/>
      <c r="JWS8" s="149"/>
      <c r="JWT8" s="149"/>
      <c r="JWU8" s="149"/>
      <c r="JWV8" s="149"/>
      <c r="JWW8" s="149"/>
      <c r="JWX8" s="149"/>
      <c r="JWY8" s="149"/>
      <c r="JWZ8" s="149"/>
      <c r="JXA8" s="149"/>
      <c r="JXB8" s="149"/>
      <c r="JXC8" s="149"/>
      <c r="JXD8" s="149"/>
      <c r="JXE8" s="149"/>
      <c r="JXF8" s="149"/>
      <c r="JXG8" s="149"/>
      <c r="JXH8" s="149"/>
      <c r="JXI8" s="149"/>
      <c r="JXJ8" s="149"/>
      <c r="JXK8" s="149"/>
      <c r="JXL8" s="149"/>
      <c r="JXM8" s="149"/>
      <c r="JXN8" s="149"/>
      <c r="JXO8" s="149"/>
      <c r="JXP8" s="149"/>
      <c r="JXQ8" s="149"/>
      <c r="JXR8" s="149"/>
      <c r="JXS8" s="149"/>
      <c r="JXT8" s="149"/>
      <c r="JXU8" s="149"/>
      <c r="JXV8" s="149"/>
      <c r="JXW8" s="149"/>
      <c r="JXX8" s="149"/>
      <c r="JXY8" s="149"/>
      <c r="JXZ8" s="149"/>
      <c r="JYA8" s="149"/>
      <c r="JYB8" s="149"/>
      <c r="JYC8" s="149"/>
      <c r="JYD8" s="149"/>
      <c r="JYE8" s="149"/>
      <c r="JYF8" s="149"/>
      <c r="JYG8" s="149"/>
      <c r="JYH8" s="149"/>
      <c r="JYI8" s="149"/>
      <c r="JYJ8" s="149"/>
      <c r="JYK8" s="149"/>
      <c r="JYL8" s="149"/>
      <c r="JYM8" s="149"/>
      <c r="JYN8" s="149"/>
      <c r="JYO8" s="149"/>
      <c r="JYP8" s="149"/>
      <c r="JYQ8" s="149"/>
      <c r="JYR8" s="149"/>
      <c r="JYS8" s="149"/>
      <c r="JYT8" s="149"/>
      <c r="JYU8" s="149"/>
      <c r="JYV8" s="149"/>
      <c r="JYW8" s="149"/>
      <c r="JYX8" s="149"/>
      <c r="JYY8" s="149"/>
      <c r="JYZ8" s="149"/>
      <c r="JZA8" s="149"/>
      <c r="JZB8" s="149"/>
      <c r="JZC8" s="149"/>
      <c r="JZD8" s="149"/>
      <c r="JZE8" s="149"/>
      <c r="JZF8" s="149"/>
      <c r="JZG8" s="149"/>
      <c r="JZH8" s="149"/>
      <c r="JZI8" s="149"/>
      <c r="JZJ8" s="149"/>
      <c r="JZK8" s="149"/>
      <c r="JZL8" s="149"/>
      <c r="JZM8" s="149"/>
      <c r="JZN8" s="149"/>
      <c r="JZO8" s="149"/>
      <c r="JZP8" s="149"/>
      <c r="JZQ8" s="149"/>
      <c r="JZR8" s="149"/>
      <c r="JZS8" s="149"/>
      <c r="JZT8" s="149"/>
      <c r="JZU8" s="149"/>
      <c r="JZV8" s="149"/>
      <c r="JZW8" s="149"/>
      <c r="JZX8" s="149"/>
      <c r="JZY8" s="149"/>
      <c r="JZZ8" s="149"/>
      <c r="KAA8" s="149"/>
      <c r="KAB8" s="149"/>
      <c r="KAC8" s="149"/>
      <c r="KAD8" s="149"/>
      <c r="KAE8" s="149"/>
      <c r="KAF8" s="149"/>
      <c r="KAG8" s="149"/>
      <c r="KAH8" s="149"/>
      <c r="KAI8" s="149"/>
      <c r="KAJ8" s="149"/>
      <c r="KAK8" s="149"/>
      <c r="KAL8" s="149"/>
      <c r="KAM8" s="149"/>
      <c r="KAN8" s="149"/>
      <c r="KAO8" s="149"/>
      <c r="KAP8" s="149"/>
      <c r="KAQ8" s="149"/>
      <c r="KAR8" s="149"/>
      <c r="KAS8" s="149"/>
      <c r="KAT8" s="149"/>
      <c r="KAU8" s="149"/>
      <c r="KAV8" s="149"/>
      <c r="KAW8" s="149"/>
      <c r="KAX8" s="149"/>
      <c r="KAY8" s="149"/>
      <c r="KAZ8" s="149"/>
      <c r="KBA8" s="149"/>
      <c r="KBB8" s="149"/>
      <c r="KBC8" s="149"/>
      <c r="KBD8" s="149"/>
      <c r="KBE8" s="149"/>
      <c r="KBF8" s="149"/>
      <c r="KBG8" s="149"/>
      <c r="KBH8" s="149"/>
      <c r="KBI8" s="149"/>
      <c r="KBJ8" s="149"/>
      <c r="KBK8" s="149"/>
      <c r="KBL8" s="149"/>
      <c r="KBM8" s="149"/>
      <c r="KBN8" s="149"/>
      <c r="KBO8" s="149"/>
      <c r="KBP8" s="149"/>
      <c r="KBQ8" s="149"/>
      <c r="KBR8" s="149"/>
      <c r="KBS8" s="149"/>
      <c r="KBT8" s="149"/>
      <c r="KBU8" s="149"/>
      <c r="KBV8" s="149"/>
      <c r="KBW8" s="149"/>
      <c r="KBX8" s="149"/>
      <c r="KBY8" s="149"/>
      <c r="KBZ8" s="149"/>
      <c r="KCA8" s="149"/>
      <c r="KCB8" s="149"/>
      <c r="KCC8" s="149"/>
      <c r="KCD8" s="149"/>
      <c r="KCE8" s="149"/>
      <c r="KCF8" s="149"/>
      <c r="KCG8" s="149"/>
      <c r="KCH8" s="149"/>
      <c r="KCI8" s="149"/>
      <c r="KCJ8" s="149"/>
      <c r="KCK8" s="149"/>
      <c r="KCL8" s="149"/>
      <c r="KCM8" s="149"/>
      <c r="KCN8" s="149"/>
      <c r="KCO8" s="149"/>
      <c r="KCP8" s="149"/>
      <c r="KCQ8" s="149"/>
      <c r="KCR8" s="149"/>
      <c r="KCS8" s="149"/>
      <c r="KCT8" s="149"/>
      <c r="KCU8" s="149"/>
      <c r="KCV8" s="149"/>
      <c r="KCW8" s="149"/>
      <c r="KCX8" s="149"/>
      <c r="KCY8" s="149"/>
      <c r="KCZ8" s="149"/>
      <c r="KDA8" s="149"/>
      <c r="KDB8" s="149"/>
      <c r="KDC8" s="149"/>
      <c r="KDD8" s="149"/>
      <c r="KDE8" s="149"/>
      <c r="KDF8" s="149"/>
      <c r="KDG8" s="149"/>
      <c r="KDH8" s="149"/>
      <c r="KDI8" s="149"/>
      <c r="KDJ8" s="149"/>
      <c r="KDK8" s="149"/>
      <c r="KDL8" s="149"/>
      <c r="KDM8" s="149"/>
      <c r="KDN8" s="149"/>
      <c r="KDO8" s="149"/>
      <c r="KDP8" s="149"/>
      <c r="KDQ8" s="149"/>
      <c r="KDR8" s="149"/>
      <c r="KDS8" s="149"/>
      <c r="KDT8" s="149"/>
      <c r="KDU8" s="149"/>
      <c r="KDV8" s="149"/>
      <c r="KDW8" s="149"/>
      <c r="KDX8" s="149"/>
      <c r="KDY8" s="149"/>
      <c r="KDZ8" s="149"/>
      <c r="KEA8" s="149"/>
      <c r="KEB8" s="149"/>
      <c r="KEC8" s="149"/>
      <c r="KED8" s="149"/>
      <c r="KEE8" s="149"/>
      <c r="KEF8" s="149"/>
      <c r="KEG8" s="149"/>
      <c r="KEH8" s="149"/>
      <c r="KEI8" s="149"/>
      <c r="KEJ8" s="149"/>
      <c r="KEK8" s="149"/>
      <c r="KEL8" s="149"/>
      <c r="KEM8" s="149"/>
      <c r="KEN8" s="149"/>
      <c r="KEO8" s="149"/>
      <c r="KEP8" s="149"/>
      <c r="KEQ8" s="149"/>
      <c r="KER8" s="149"/>
      <c r="KES8" s="149"/>
      <c r="KET8" s="149"/>
      <c r="KEU8" s="149"/>
      <c r="KEV8" s="149"/>
      <c r="KEW8" s="149"/>
      <c r="KEX8" s="149"/>
      <c r="KEY8" s="149"/>
      <c r="KEZ8" s="149"/>
      <c r="KFA8" s="149"/>
      <c r="KFB8" s="149"/>
      <c r="KFC8" s="149"/>
      <c r="KFD8" s="149"/>
      <c r="KFE8" s="149"/>
      <c r="KFF8" s="149"/>
      <c r="KFG8" s="149"/>
      <c r="KFH8" s="149"/>
      <c r="KFI8" s="149"/>
      <c r="KFJ8" s="149"/>
      <c r="KFK8" s="149"/>
      <c r="KFL8" s="149"/>
      <c r="KFM8" s="149"/>
      <c r="KFN8" s="149"/>
      <c r="KFO8" s="149"/>
      <c r="KFP8" s="149"/>
      <c r="KFQ8" s="149"/>
      <c r="KFR8" s="149"/>
      <c r="KFS8" s="149"/>
      <c r="KFT8" s="149"/>
      <c r="KFU8" s="149"/>
      <c r="KFV8" s="149"/>
      <c r="KFW8" s="149"/>
      <c r="KFX8" s="149"/>
      <c r="KFY8" s="149"/>
      <c r="KFZ8" s="149"/>
      <c r="KGA8" s="149"/>
      <c r="KGB8" s="149"/>
      <c r="KGC8" s="149"/>
      <c r="KGD8" s="149"/>
      <c r="KGE8" s="149"/>
      <c r="KGF8" s="149"/>
      <c r="KGG8" s="149"/>
      <c r="KGH8" s="149"/>
      <c r="KGI8" s="149"/>
      <c r="KGJ8" s="149"/>
      <c r="KGK8" s="149"/>
      <c r="KGL8" s="149"/>
      <c r="KGM8" s="149"/>
      <c r="KGN8" s="149"/>
      <c r="KGO8" s="149"/>
      <c r="KGP8" s="149"/>
      <c r="KGQ8" s="149"/>
      <c r="KGR8" s="149"/>
      <c r="KGS8" s="149"/>
      <c r="KGT8" s="149"/>
      <c r="KGU8" s="149"/>
      <c r="KGV8" s="149"/>
      <c r="KGW8" s="149"/>
      <c r="KGX8" s="149"/>
      <c r="KGY8" s="149"/>
      <c r="KGZ8" s="149"/>
      <c r="KHA8" s="149"/>
      <c r="KHB8" s="149"/>
      <c r="KHC8" s="149"/>
      <c r="KHD8" s="149"/>
      <c r="KHE8" s="149"/>
      <c r="KHF8" s="149"/>
      <c r="KHG8" s="149"/>
      <c r="KHH8" s="149"/>
      <c r="KHI8" s="149"/>
      <c r="KHJ8" s="149"/>
      <c r="KHK8" s="149"/>
      <c r="KHL8" s="149"/>
      <c r="KHM8" s="149"/>
      <c r="KHN8" s="149"/>
      <c r="KHO8" s="149"/>
      <c r="KHP8" s="149"/>
      <c r="KHQ8" s="149"/>
      <c r="KHR8" s="149"/>
      <c r="KHS8" s="149"/>
      <c r="KHT8" s="149"/>
      <c r="KHU8" s="149"/>
      <c r="KHV8" s="149"/>
      <c r="KHW8" s="149"/>
      <c r="KHX8" s="149"/>
      <c r="KHY8" s="149"/>
      <c r="KHZ8" s="149"/>
      <c r="KIA8" s="149"/>
      <c r="KIB8" s="149"/>
      <c r="KIC8" s="149"/>
      <c r="KID8" s="149"/>
      <c r="KIE8" s="149"/>
      <c r="KIF8" s="149"/>
      <c r="KIG8" s="149"/>
      <c r="KIH8" s="149"/>
      <c r="KII8" s="149"/>
      <c r="KIJ8" s="149"/>
      <c r="KIK8" s="149"/>
      <c r="KIL8" s="149"/>
      <c r="KIM8" s="149"/>
      <c r="KIN8" s="149"/>
      <c r="KIO8" s="149"/>
      <c r="KIP8" s="149"/>
      <c r="KIQ8" s="149"/>
      <c r="KIR8" s="149"/>
      <c r="KIS8" s="149"/>
      <c r="KIT8" s="149"/>
      <c r="KIU8" s="149"/>
      <c r="KIV8" s="149"/>
      <c r="KIW8" s="149"/>
      <c r="KIX8" s="149"/>
      <c r="KIY8" s="149"/>
      <c r="KIZ8" s="149"/>
      <c r="KJA8" s="149"/>
      <c r="KJB8" s="149"/>
      <c r="KJC8" s="149"/>
      <c r="KJD8" s="149"/>
      <c r="KJE8" s="149"/>
      <c r="KJF8" s="149"/>
      <c r="KJG8" s="149"/>
      <c r="KJH8" s="149"/>
      <c r="KJI8" s="149"/>
      <c r="KJJ8" s="149"/>
      <c r="KJK8" s="149"/>
      <c r="KJL8" s="149"/>
      <c r="KJM8" s="149"/>
      <c r="KJN8" s="149"/>
      <c r="KJO8" s="149"/>
      <c r="KJP8" s="149"/>
      <c r="KJQ8" s="149"/>
      <c r="KJR8" s="149"/>
      <c r="KJS8" s="149"/>
      <c r="KJT8" s="149"/>
      <c r="KJU8" s="149"/>
      <c r="KJV8" s="149"/>
      <c r="KJW8" s="149"/>
      <c r="KJX8" s="149"/>
      <c r="KJY8" s="149"/>
      <c r="KJZ8" s="149"/>
      <c r="KKA8" s="149"/>
      <c r="KKB8" s="149"/>
      <c r="KKC8" s="149"/>
      <c r="KKD8" s="149"/>
      <c r="KKE8" s="149"/>
      <c r="KKF8" s="149"/>
      <c r="KKG8" s="149"/>
      <c r="KKH8" s="149"/>
      <c r="KKI8" s="149"/>
      <c r="KKJ8" s="149"/>
      <c r="KKK8" s="149"/>
      <c r="KKL8" s="149"/>
      <c r="KKM8" s="149"/>
      <c r="KKN8" s="149"/>
      <c r="KKO8" s="149"/>
      <c r="KKP8" s="149"/>
      <c r="KKQ8" s="149"/>
      <c r="KKR8" s="149"/>
      <c r="KKS8" s="149"/>
      <c r="KKT8" s="149"/>
      <c r="KKU8" s="149"/>
      <c r="KKV8" s="149"/>
      <c r="KKW8" s="149"/>
      <c r="KKX8" s="149"/>
      <c r="KKY8" s="149"/>
      <c r="KKZ8" s="149"/>
      <c r="KLA8" s="149"/>
      <c r="KLB8" s="149"/>
      <c r="KLC8" s="149"/>
      <c r="KLD8" s="149"/>
      <c r="KLE8" s="149"/>
      <c r="KLF8" s="149"/>
      <c r="KLG8" s="149"/>
      <c r="KLH8" s="149"/>
      <c r="KLI8" s="149"/>
      <c r="KLJ8" s="149"/>
      <c r="KLK8" s="149"/>
      <c r="KLL8" s="149"/>
      <c r="KLM8" s="149"/>
      <c r="KLN8" s="149"/>
      <c r="KLO8" s="149"/>
      <c r="KLP8" s="149"/>
      <c r="KLQ8" s="149"/>
      <c r="KLR8" s="149"/>
      <c r="KLS8" s="149"/>
      <c r="KLT8" s="149"/>
      <c r="KLU8" s="149"/>
      <c r="KLV8" s="149"/>
      <c r="KLW8" s="149"/>
      <c r="KLX8" s="149"/>
      <c r="KLY8" s="149"/>
      <c r="KLZ8" s="149"/>
      <c r="KMA8" s="149"/>
      <c r="KMB8" s="149"/>
      <c r="KMC8" s="149"/>
      <c r="KMD8" s="149"/>
      <c r="KME8" s="149"/>
      <c r="KMF8" s="149"/>
      <c r="KMG8" s="149"/>
      <c r="KMH8" s="149"/>
      <c r="KMI8" s="149"/>
      <c r="KMJ8" s="149"/>
      <c r="KMK8" s="149"/>
      <c r="KML8" s="149"/>
      <c r="KMM8" s="149"/>
      <c r="KMN8" s="149"/>
      <c r="KMO8" s="149"/>
      <c r="KMP8" s="149"/>
      <c r="KMQ8" s="149"/>
      <c r="KMR8" s="149"/>
      <c r="KMS8" s="149"/>
      <c r="KMT8" s="149"/>
      <c r="KMU8" s="149"/>
      <c r="KMV8" s="149"/>
      <c r="KMW8" s="149"/>
      <c r="KMX8" s="149"/>
      <c r="KMY8" s="149"/>
      <c r="KMZ8" s="149"/>
      <c r="KNA8" s="149"/>
      <c r="KNB8" s="149"/>
      <c r="KNC8" s="149"/>
      <c r="KND8" s="149"/>
      <c r="KNE8" s="149"/>
      <c r="KNF8" s="149"/>
      <c r="KNG8" s="149"/>
      <c r="KNH8" s="149"/>
      <c r="KNI8" s="149"/>
      <c r="KNJ8" s="149"/>
      <c r="KNK8" s="149"/>
      <c r="KNL8" s="149"/>
      <c r="KNM8" s="149"/>
      <c r="KNN8" s="149"/>
      <c r="KNO8" s="149"/>
      <c r="KNP8" s="149"/>
      <c r="KNQ8" s="149"/>
      <c r="KNR8" s="149"/>
      <c r="KNS8" s="149"/>
      <c r="KNT8" s="149"/>
      <c r="KNU8" s="149"/>
      <c r="KNV8" s="149"/>
      <c r="KNW8" s="149"/>
      <c r="KNX8" s="149"/>
      <c r="KNY8" s="149"/>
      <c r="KNZ8" s="149"/>
      <c r="KOA8" s="149"/>
      <c r="KOB8" s="149"/>
      <c r="KOC8" s="149"/>
      <c r="KOD8" s="149"/>
      <c r="KOE8" s="149"/>
      <c r="KOF8" s="149"/>
      <c r="KOG8" s="149"/>
      <c r="KOH8" s="149"/>
      <c r="KOI8" s="149"/>
      <c r="KOJ8" s="149"/>
      <c r="KOK8" s="149"/>
      <c r="KOL8" s="149"/>
      <c r="KOM8" s="149"/>
      <c r="KON8" s="149"/>
      <c r="KOO8" s="149"/>
      <c r="KOP8" s="149"/>
      <c r="KOQ8" s="149"/>
      <c r="KOR8" s="149"/>
      <c r="KOS8" s="149"/>
      <c r="KOT8" s="149"/>
      <c r="KOU8" s="149"/>
      <c r="KOV8" s="149"/>
      <c r="KOW8" s="149"/>
      <c r="KOX8" s="149"/>
      <c r="KOY8" s="149"/>
      <c r="KOZ8" s="149"/>
      <c r="KPA8" s="149"/>
      <c r="KPB8" s="149"/>
      <c r="KPC8" s="149"/>
      <c r="KPD8" s="149"/>
      <c r="KPE8" s="149"/>
      <c r="KPF8" s="149"/>
      <c r="KPG8" s="149"/>
      <c r="KPH8" s="149"/>
      <c r="KPI8" s="149"/>
      <c r="KPJ8" s="149"/>
      <c r="KPK8" s="149"/>
      <c r="KPL8" s="149"/>
      <c r="KPM8" s="149"/>
      <c r="KPN8" s="149"/>
      <c r="KPO8" s="149"/>
      <c r="KPP8" s="149"/>
      <c r="KPQ8" s="149"/>
      <c r="KPR8" s="149"/>
      <c r="KPS8" s="149"/>
      <c r="KPT8" s="149"/>
      <c r="KPU8" s="149"/>
      <c r="KPV8" s="149"/>
      <c r="KPW8" s="149"/>
      <c r="KPX8" s="149"/>
      <c r="KPY8" s="149"/>
      <c r="KPZ8" s="149"/>
      <c r="KQA8" s="149"/>
      <c r="KQB8" s="149"/>
      <c r="KQC8" s="149"/>
      <c r="KQD8" s="149"/>
      <c r="KQE8" s="149"/>
      <c r="KQF8" s="149"/>
      <c r="KQG8" s="149"/>
      <c r="KQH8" s="149"/>
      <c r="KQI8" s="149"/>
      <c r="KQJ8" s="149"/>
      <c r="KQK8" s="149"/>
      <c r="KQL8" s="149"/>
      <c r="KQM8" s="149"/>
      <c r="KQN8" s="149"/>
      <c r="KQO8" s="149"/>
      <c r="KQP8" s="149"/>
      <c r="KQQ8" s="149"/>
      <c r="KQR8" s="149"/>
      <c r="KQS8" s="149"/>
      <c r="KQT8" s="149"/>
      <c r="KQU8" s="149"/>
      <c r="KQV8" s="149"/>
      <c r="KQW8" s="149"/>
      <c r="KQX8" s="149"/>
      <c r="KQY8" s="149"/>
      <c r="KQZ8" s="149"/>
      <c r="KRA8" s="149"/>
      <c r="KRB8" s="149"/>
      <c r="KRC8" s="149"/>
      <c r="KRD8" s="149"/>
      <c r="KRE8" s="149"/>
      <c r="KRF8" s="149"/>
      <c r="KRG8" s="149"/>
      <c r="KRH8" s="149"/>
      <c r="KRI8" s="149"/>
      <c r="KRJ8" s="149"/>
      <c r="KRK8" s="149"/>
      <c r="KRL8" s="149"/>
      <c r="KRM8" s="149"/>
      <c r="KRN8" s="149"/>
      <c r="KRO8" s="149"/>
      <c r="KRP8" s="149"/>
      <c r="KRQ8" s="149"/>
      <c r="KRR8" s="149"/>
      <c r="KRS8" s="149"/>
      <c r="KRT8" s="149"/>
      <c r="KRU8" s="149"/>
      <c r="KRV8" s="149"/>
      <c r="KRW8" s="149"/>
      <c r="KRX8" s="149"/>
      <c r="KRY8" s="149"/>
      <c r="KRZ8" s="149"/>
      <c r="KSA8" s="149"/>
      <c r="KSB8" s="149"/>
      <c r="KSC8" s="149"/>
      <c r="KSD8" s="149"/>
      <c r="KSE8" s="149"/>
      <c r="KSF8" s="149"/>
      <c r="KSG8" s="149"/>
      <c r="KSH8" s="149"/>
      <c r="KSI8" s="149"/>
      <c r="KSJ8" s="149"/>
      <c r="KSK8" s="149"/>
      <c r="KSL8" s="149"/>
      <c r="KSM8" s="149"/>
      <c r="KSN8" s="149"/>
      <c r="KSO8" s="149"/>
      <c r="KSP8" s="149"/>
      <c r="KSQ8" s="149"/>
      <c r="KSR8" s="149"/>
      <c r="KSS8" s="149"/>
      <c r="KST8" s="149"/>
      <c r="KSU8" s="149"/>
      <c r="KSV8" s="149"/>
      <c r="KSW8" s="149"/>
      <c r="KSX8" s="149"/>
      <c r="KSY8" s="149"/>
      <c r="KSZ8" s="149"/>
      <c r="KTA8" s="149"/>
      <c r="KTB8" s="149"/>
      <c r="KTC8" s="149"/>
      <c r="KTD8" s="149"/>
      <c r="KTE8" s="149"/>
      <c r="KTF8" s="149"/>
      <c r="KTG8" s="149"/>
      <c r="KTH8" s="149"/>
      <c r="KTI8" s="149"/>
      <c r="KTJ8" s="149"/>
      <c r="KTK8" s="149"/>
      <c r="KTL8" s="149"/>
      <c r="KTM8" s="149"/>
      <c r="KTN8" s="149"/>
      <c r="KTO8" s="149"/>
      <c r="KTP8" s="149"/>
      <c r="KTQ8" s="149"/>
      <c r="KTR8" s="149"/>
      <c r="KTS8" s="149"/>
      <c r="KTT8" s="149"/>
      <c r="KTU8" s="149"/>
      <c r="KTV8" s="149"/>
      <c r="KTW8" s="149"/>
      <c r="KTX8" s="149"/>
      <c r="KTY8" s="149"/>
      <c r="KTZ8" s="149"/>
      <c r="KUA8" s="149"/>
      <c r="KUB8" s="149"/>
      <c r="KUC8" s="149"/>
      <c r="KUD8" s="149"/>
      <c r="KUE8" s="149"/>
      <c r="KUF8" s="149"/>
      <c r="KUG8" s="149"/>
      <c r="KUH8" s="149"/>
      <c r="KUI8" s="149"/>
      <c r="KUJ8" s="149"/>
      <c r="KUK8" s="149"/>
      <c r="KUL8" s="149"/>
      <c r="KUM8" s="149"/>
      <c r="KUN8" s="149"/>
      <c r="KUO8" s="149"/>
      <c r="KUP8" s="149"/>
      <c r="KUQ8" s="149"/>
      <c r="KUR8" s="149"/>
      <c r="KUS8" s="149"/>
      <c r="KUT8" s="149"/>
      <c r="KUU8" s="149"/>
      <c r="KUV8" s="149"/>
      <c r="KUW8" s="149"/>
      <c r="KUX8" s="149"/>
      <c r="KUY8" s="149"/>
      <c r="KUZ8" s="149"/>
      <c r="KVA8" s="149"/>
      <c r="KVB8" s="149"/>
      <c r="KVC8" s="149"/>
      <c r="KVD8" s="149"/>
      <c r="KVE8" s="149"/>
      <c r="KVF8" s="149"/>
      <c r="KVG8" s="149"/>
      <c r="KVH8" s="149"/>
      <c r="KVI8" s="149"/>
      <c r="KVJ8" s="149"/>
      <c r="KVK8" s="149"/>
      <c r="KVL8" s="149"/>
      <c r="KVM8" s="149"/>
      <c r="KVN8" s="149"/>
      <c r="KVO8" s="149"/>
      <c r="KVP8" s="149"/>
      <c r="KVQ8" s="149"/>
      <c r="KVR8" s="149"/>
      <c r="KVS8" s="149"/>
      <c r="KVT8" s="149"/>
      <c r="KVU8" s="149"/>
      <c r="KVV8" s="149"/>
      <c r="KVW8" s="149"/>
      <c r="KVX8" s="149"/>
      <c r="KVY8" s="149"/>
      <c r="KVZ8" s="149"/>
      <c r="KWA8" s="149"/>
      <c r="KWB8" s="149"/>
      <c r="KWC8" s="149"/>
      <c r="KWD8" s="149"/>
      <c r="KWE8" s="149"/>
      <c r="KWF8" s="149"/>
      <c r="KWG8" s="149"/>
      <c r="KWH8" s="149"/>
      <c r="KWI8" s="149"/>
      <c r="KWJ8" s="149"/>
      <c r="KWK8" s="149"/>
      <c r="KWL8" s="149"/>
      <c r="KWM8" s="149"/>
      <c r="KWN8" s="149"/>
      <c r="KWO8" s="149"/>
      <c r="KWP8" s="149"/>
      <c r="KWQ8" s="149"/>
      <c r="KWR8" s="149"/>
      <c r="KWS8" s="149"/>
      <c r="KWT8" s="149"/>
      <c r="KWU8" s="149"/>
      <c r="KWV8" s="149"/>
      <c r="KWW8" s="149"/>
      <c r="KWX8" s="149"/>
      <c r="KWY8" s="149"/>
      <c r="KWZ8" s="149"/>
      <c r="KXA8" s="149"/>
      <c r="KXB8" s="149"/>
      <c r="KXC8" s="149"/>
      <c r="KXD8" s="149"/>
      <c r="KXE8" s="149"/>
      <c r="KXF8" s="149"/>
      <c r="KXG8" s="149"/>
      <c r="KXH8" s="149"/>
      <c r="KXI8" s="149"/>
      <c r="KXJ8" s="149"/>
      <c r="KXK8" s="149"/>
      <c r="KXL8" s="149"/>
      <c r="KXM8" s="149"/>
      <c r="KXN8" s="149"/>
      <c r="KXO8" s="149"/>
      <c r="KXP8" s="149"/>
      <c r="KXQ8" s="149"/>
      <c r="KXR8" s="149"/>
      <c r="KXS8" s="149"/>
      <c r="KXT8" s="149"/>
      <c r="KXU8" s="149"/>
      <c r="KXV8" s="149"/>
      <c r="KXW8" s="149"/>
      <c r="KXX8" s="149"/>
      <c r="KXY8" s="149"/>
      <c r="KXZ8" s="149"/>
      <c r="KYA8" s="149"/>
      <c r="KYB8" s="149"/>
      <c r="KYC8" s="149"/>
      <c r="KYD8" s="149"/>
      <c r="KYE8" s="149"/>
      <c r="KYF8" s="149"/>
      <c r="KYG8" s="149"/>
      <c r="KYH8" s="149"/>
      <c r="KYI8" s="149"/>
      <c r="KYJ8" s="149"/>
      <c r="KYK8" s="149"/>
      <c r="KYL8" s="149"/>
      <c r="KYM8" s="149"/>
      <c r="KYN8" s="149"/>
      <c r="KYO8" s="149"/>
      <c r="KYP8" s="149"/>
      <c r="KYQ8" s="149"/>
      <c r="KYR8" s="149"/>
      <c r="KYS8" s="149"/>
      <c r="KYT8" s="149"/>
      <c r="KYU8" s="149"/>
      <c r="KYV8" s="149"/>
      <c r="KYW8" s="149"/>
      <c r="KYX8" s="149"/>
      <c r="KYY8" s="149"/>
      <c r="KYZ8" s="149"/>
      <c r="KZA8" s="149"/>
      <c r="KZB8" s="149"/>
      <c r="KZC8" s="149"/>
      <c r="KZD8" s="149"/>
      <c r="KZE8" s="149"/>
      <c r="KZF8" s="149"/>
      <c r="KZG8" s="149"/>
      <c r="KZH8" s="149"/>
      <c r="KZI8" s="149"/>
      <c r="KZJ8" s="149"/>
      <c r="KZK8" s="149"/>
      <c r="KZL8" s="149"/>
      <c r="KZM8" s="149"/>
      <c r="KZN8" s="149"/>
      <c r="KZO8" s="149"/>
      <c r="KZP8" s="149"/>
      <c r="KZQ8" s="149"/>
      <c r="KZR8" s="149"/>
      <c r="KZS8" s="149"/>
      <c r="KZT8" s="149"/>
      <c r="KZU8" s="149"/>
      <c r="KZV8" s="149"/>
      <c r="KZW8" s="149"/>
      <c r="KZX8" s="149"/>
      <c r="KZY8" s="149"/>
      <c r="KZZ8" s="149"/>
      <c r="LAA8" s="149"/>
      <c r="LAB8" s="149"/>
      <c r="LAC8" s="149"/>
      <c r="LAD8" s="149"/>
      <c r="LAE8" s="149"/>
      <c r="LAF8" s="149"/>
      <c r="LAG8" s="149"/>
      <c r="LAH8" s="149"/>
      <c r="LAI8" s="149"/>
      <c r="LAJ8" s="149"/>
      <c r="LAK8" s="149"/>
      <c r="LAL8" s="149"/>
      <c r="LAM8" s="149"/>
      <c r="LAN8" s="149"/>
      <c r="LAO8" s="149"/>
      <c r="LAP8" s="149"/>
      <c r="LAQ8" s="149"/>
      <c r="LAR8" s="149"/>
      <c r="LAS8" s="149"/>
      <c r="LAT8" s="149"/>
      <c r="LAU8" s="149"/>
      <c r="LAV8" s="149"/>
      <c r="LAW8" s="149"/>
      <c r="LAX8" s="149"/>
      <c r="LAY8" s="149"/>
      <c r="LAZ8" s="149"/>
      <c r="LBA8" s="149"/>
      <c r="LBB8" s="149"/>
      <c r="LBC8" s="149"/>
      <c r="LBD8" s="149"/>
      <c r="LBE8" s="149"/>
      <c r="LBF8" s="149"/>
      <c r="LBG8" s="149"/>
      <c r="LBH8" s="149"/>
      <c r="LBI8" s="149"/>
      <c r="LBJ8" s="149"/>
      <c r="LBK8" s="149"/>
      <c r="LBL8" s="149"/>
      <c r="LBM8" s="149"/>
      <c r="LBN8" s="149"/>
      <c r="LBO8" s="149"/>
      <c r="LBP8" s="149"/>
      <c r="LBQ8" s="149"/>
      <c r="LBR8" s="149"/>
      <c r="LBS8" s="149"/>
      <c r="LBT8" s="149"/>
      <c r="LBU8" s="149"/>
      <c r="LBV8" s="149"/>
      <c r="LBW8" s="149"/>
      <c r="LBX8" s="149"/>
      <c r="LBY8" s="149"/>
      <c r="LBZ8" s="149"/>
      <c r="LCA8" s="149"/>
      <c r="LCB8" s="149"/>
      <c r="LCC8" s="149"/>
      <c r="LCD8" s="149"/>
      <c r="LCE8" s="149"/>
      <c r="LCF8" s="149"/>
      <c r="LCG8" s="149"/>
      <c r="LCH8" s="149"/>
      <c r="LCI8" s="149"/>
      <c r="LCJ8" s="149"/>
      <c r="LCK8" s="149"/>
      <c r="LCL8" s="149"/>
      <c r="LCM8" s="149"/>
      <c r="LCN8" s="149"/>
      <c r="LCO8" s="149"/>
      <c r="LCP8" s="149"/>
      <c r="LCQ8" s="149"/>
      <c r="LCR8" s="149"/>
      <c r="LCS8" s="149"/>
      <c r="LCT8" s="149"/>
      <c r="LCU8" s="149"/>
      <c r="LCV8" s="149"/>
      <c r="LCW8" s="149"/>
      <c r="LCX8" s="149"/>
      <c r="LCY8" s="149"/>
      <c r="LCZ8" s="149"/>
      <c r="LDA8" s="149"/>
      <c r="LDB8" s="149"/>
      <c r="LDC8" s="149"/>
      <c r="LDD8" s="149"/>
      <c r="LDE8" s="149"/>
      <c r="LDF8" s="149"/>
      <c r="LDG8" s="149"/>
      <c r="LDH8" s="149"/>
      <c r="LDI8" s="149"/>
      <c r="LDJ8" s="149"/>
      <c r="LDK8" s="149"/>
      <c r="LDL8" s="149"/>
      <c r="LDM8" s="149"/>
      <c r="LDN8" s="149"/>
      <c r="LDO8" s="149"/>
      <c r="LDP8" s="149"/>
      <c r="LDQ8" s="149"/>
      <c r="LDR8" s="149"/>
      <c r="LDS8" s="149"/>
      <c r="LDT8" s="149"/>
      <c r="LDU8" s="149"/>
      <c r="LDV8" s="149"/>
      <c r="LDW8" s="149"/>
      <c r="LDX8" s="149"/>
      <c r="LDY8" s="149"/>
      <c r="LDZ8" s="149"/>
      <c r="LEA8" s="149"/>
      <c r="LEB8" s="149"/>
      <c r="LEC8" s="149"/>
      <c r="LED8" s="149"/>
      <c r="LEE8" s="149"/>
      <c r="LEF8" s="149"/>
      <c r="LEG8" s="149"/>
      <c r="LEH8" s="149"/>
      <c r="LEI8" s="149"/>
      <c r="LEJ8" s="149"/>
      <c r="LEK8" s="149"/>
      <c r="LEL8" s="149"/>
      <c r="LEM8" s="149"/>
      <c r="LEN8" s="149"/>
      <c r="LEO8" s="149"/>
      <c r="LEP8" s="149"/>
      <c r="LEQ8" s="149"/>
      <c r="LER8" s="149"/>
      <c r="LES8" s="149"/>
      <c r="LET8" s="149"/>
      <c r="LEU8" s="149"/>
      <c r="LEV8" s="149"/>
      <c r="LEW8" s="149"/>
      <c r="LEX8" s="149"/>
      <c r="LEY8" s="149"/>
      <c r="LEZ8" s="149"/>
      <c r="LFA8" s="149"/>
      <c r="LFB8" s="149"/>
      <c r="LFC8" s="149"/>
      <c r="LFD8" s="149"/>
      <c r="LFE8" s="149"/>
      <c r="LFF8" s="149"/>
      <c r="LFG8" s="149"/>
      <c r="LFH8" s="149"/>
      <c r="LFI8" s="149"/>
      <c r="LFJ8" s="149"/>
      <c r="LFK8" s="149"/>
      <c r="LFL8" s="149"/>
      <c r="LFM8" s="149"/>
      <c r="LFN8" s="149"/>
      <c r="LFO8" s="149"/>
      <c r="LFP8" s="149"/>
      <c r="LFQ8" s="149"/>
      <c r="LFR8" s="149"/>
      <c r="LFS8" s="149"/>
      <c r="LFT8" s="149"/>
      <c r="LFU8" s="149"/>
      <c r="LFV8" s="149"/>
      <c r="LFW8" s="149"/>
      <c r="LFX8" s="149"/>
      <c r="LFY8" s="149"/>
      <c r="LFZ8" s="149"/>
      <c r="LGA8" s="149"/>
      <c r="LGB8" s="149"/>
      <c r="LGC8" s="149"/>
      <c r="LGD8" s="149"/>
      <c r="LGE8" s="149"/>
      <c r="LGF8" s="149"/>
      <c r="LGG8" s="149"/>
      <c r="LGH8" s="149"/>
      <c r="LGI8" s="149"/>
      <c r="LGJ8" s="149"/>
      <c r="LGK8" s="149"/>
      <c r="LGL8" s="149"/>
      <c r="LGM8" s="149"/>
      <c r="LGN8" s="149"/>
      <c r="LGO8" s="149"/>
      <c r="LGP8" s="149"/>
      <c r="LGQ8" s="149"/>
      <c r="LGR8" s="149"/>
      <c r="LGS8" s="149"/>
      <c r="LGT8" s="149"/>
      <c r="LGU8" s="149"/>
      <c r="LGV8" s="149"/>
      <c r="LGW8" s="149"/>
      <c r="LGX8" s="149"/>
      <c r="LGY8" s="149"/>
      <c r="LGZ8" s="149"/>
      <c r="LHA8" s="149"/>
      <c r="LHB8" s="149"/>
      <c r="LHC8" s="149"/>
      <c r="LHD8" s="149"/>
      <c r="LHE8" s="149"/>
      <c r="LHF8" s="149"/>
      <c r="LHG8" s="149"/>
      <c r="LHH8" s="149"/>
      <c r="LHI8" s="149"/>
      <c r="LHJ8" s="149"/>
      <c r="LHK8" s="149"/>
      <c r="LHL8" s="149"/>
      <c r="LHM8" s="149"/>
      <c r="LHN8" s="149"/>
      <c r="LHO8" s="149"/>
      <c r="LHP8" s="149"/>
      <c r="LHQ8" s="149"/>
      <c r="LHR8" s="149"/>
      <c r="LHS8" s="149"/>
      <c r="LHT8" s="149"/>
      <c r="LHU8" s="149"/>
      <c r="LHV8" s="149"/>
      <c r="LHW8" s="149"/>
      <c r="LHX8" s="149"/>
      <c r="LHY8" s="149"/>
      <c r="LHZ8" s="149"/>
      <c r="LIA8" s="149"/>
      <c r="LIB8" s="149"/>
      <c r="LIC8" s="149"/>
      <c r="LID8" s="149"/>
      <c r="LIE8" s="149"/>
      <c r="LIF8" s="149"/>
      <c r="LIG8" s="149"/>
      <c r="LIH8" s="149"/>
      <c r="LII8" s="149"/>
      <c r="LIJ8" s="149"/>
      <c r="LIK8" s="149"/>
      <c r="LIL8" s="149"/>
      <c r="LIM8" s="149"/>
      <c r="LIN8" s="149"/>
      <c r="LIO8" s="149"/>
      <c r="LIP8" s="149"/>
      <c r="LIQ8" s="149"/>
      <c r="LIR8" s="149"/>
      <c r="LIS8" s="149"/>
      <c r="LIT8" s="149"/>
      <c r="LIU8" s="149"/>
      <c r="LIV8" s="149"/>
      <c r="LIW8" s="149"/>
      <c r="LIX8" s="149"/>
      <c r="LIY8" s="149"/>
      <c r="LIZ8" s="149"/>
      <c r="LJA8" s="149"/>
      <c r="LJB8" s="149"/>
      <c r="LJC8" s="149"/>
      <c r="LJD8" s="149"/>
      <c r="LJE8" s="149"/>
      <c r="LJF8" s="149"/>
      <c r="LJG8" s="149"/>
      <c r="LJH8" s="149"/>
      <c r="LJI8" s="149"/>
      <c r="LJJ8" s="149"/>
      <c r="LJK8" s="149"/>
      <c r="LJL8" s="149"/>
      <c r="LJM8" s="149"/>
      <c r="LJN8" s="149"/>
      <c r="LJO8" s="149"/>
      <c r="LJP8" s="149"/>
      <c r="LJQ8" s="149"/>
      <c r="LJR8" s="149"/>
      <c r="LJS8" s="149"/>
      <c r="LJT8" s="149"/>
      <c r="LJU8" s="149"/>
      <c r="LJV8" s="149"/>
      <c r="LJW8" s="149"/>
      <c r="LJX8" s="149"/>
      <c r="LJY8" s="149"/>
      <c r="LJZ8" s="149"/>
      <c r="LKA8" s="149"/>
      <c r="LKB8" s="149"/>
      <c r="LKC8" s="149"/>
      <c r="LKD8" s="149"/>
      <c r="LKE8" s="149"/>
      <c r="LKF8" s="149"/>
      <c r="LKG8" s="149"/>
      <c r="LKH8" s="149"/>
      <c r="LKI8" s="149"/>
      <c r="LKJ8" s="149"/>
      <c r="LKK8" s="149"/>
      <c r="LKL8" s="149"/>
      <c r="LKM8" s="149"/>
      <c r="LKN8" s="149"/>
      <c r="LKO8" s="149"/>
      <c r="LKP8" s="149"/>
      <c r="LKQ8" s="149"/>
      <c r="LKR8" s="149"/>
      <c r="LKS8" s="149"/>
      <c r="LKT8" s="149"/>
      <c r="LKU8" s="149"/>
      <c r="LKV8" s="149"/>
      <c r="LKW8" s="149"/>
      <c r="LKX8" s="149"/>
      <c r="LKY8" s="149"/>
      <c r="LKZ8" s="149"/>
      <c r="LLA8" s="149"/>
      <c r="LLB8" s="149"/>
      <c r="LLC8" s="149"/>
      <c r="LLD8" s="149"/>
      <c r="LLE8" s="149"/>
      <c r="LLF8" s="149"/>
      <c r="LLG8" s="149"/>
      <c r="LLH8" s="149"/>
      <c r="LLI8" s="149"/>
      <c r="LLJ8" s="149"/>
      <c r="LLK8" s="149"/>
      <c r="LLL8" s="149"/>
      <c r="LLM8" s="149"/>
      <c r="LLN8" s="149"/>
      <c r="LLO8" s="149"/>
      <c r="LLP8" s="149"/>
      <c r="LLQ8" s="149"/>
      <c r="LLR8" s="149"/>
      <c r="LLS8" s="149"/>
      <c r="LLT8" s="149"/>
      <c r="LLU8" s="149"/>
      <c r="LLV8" s="149"/>
      <c r="LLW8" s="149"/>
      <c r="LLX8" s="149"/>
      <c r="LLY8" s="149"/>
      <c r="LLZ8" s="149"/>
      <c r="LMA8" s="149"/>
      <c r="LMB8" s="149"/>
      <c r="LMC8" s="149"/>
      <c r="LMD8" s="149"/>
      <c r="LME8" s="149"/>
      <c r="LMF8" s="149"/>
      <c r="LMG8" s="149"/>
      <c r="LMH8" s="149"/>
      <c r="LMI8" s="149"/>
      <c r="LMJ8" s="149"/>
      <c r="LMK8" s="149"/>
      <c r="LML8" s="149"/>
      <c r="LMM8" s="149"/>
      <c r="LMN8" s="149"/>
      <c r="LMO8" s="149"/>
      <c r="LMP8" s="149"/>
      <c r="LMQ8" s="149"/>
      <c r="LMR8" s="149"/>
      <c r="LMS8" s="149"/>
      <c r="LMT8" s="149"/>
      <c r="LMU8" s="149"/>
      <c r="LMV8" s="149"/>
      <c r="LMW8" s="149"/>
      <c r="LMX8" s="149"/>
      <c r="LMY8" s="149"/>
      <c r="LMZ8" s="149"/>
      <c r="LNA8" s="149"/>
      <c r="LNB8" s="149"/>
      <c r="LNC8" s="149"/>
      <c r="LND8" s="149"/>
      <c r="LNE8" s="149"/>
      <c r="LNF8" s="149"/>
      <c r="LNG8" s="149"/>
      <c r="LNH8" s="149"/>
      <c r="LNI8" s="149"/>
      <c r="LNJ8" s="149"/>
      <c r="LNK8" s="149"/>
      <c r="LNL8" s="149"/>
      <c r="LNM8" s="149"/>
      <c r="LNN8" s="149"/>
      <c r="LNO8" s="149"/>
      <c r="LNP8" s="149"/>
      <c r="LNQ8" s="149"/>
      <c r="LNR8" s="149"/>
      <c r="LNS8" s="149"/>
      <c r="LNT8" s="149"/>
      <c r="LNU8" s="149"/>
      <c r="LNV8" s="149"/>
      <c r="LNW8" s="149"/>
      <c r="LNX8" s="149"/>
      <c r="LNY8" s="149"/>
      <c r="LNZ8" s="149"/>
      <c r="LOA8" s="149"/>
      <c r="LOB8" s="149"/>
      <c r="LOC8" s="149"/>
      <c r="LOD8" s="149"/>
      <c r="LOE8" s="149"/>
      <c r="LOF8" s="149"/>
      <c r="LOG8" s="149"/>
      <c r="LOH8" s="149"/>
      <c r="LOI8" s="149"/>
      <c r="LOJ8" s="149"/>
      <c r="LOK8" s="149"/>
      <c r="LOL8" s="149"/>
      <c r="LOM8" s="149"/>
      <c r="LON8" s="149"/>
      <c r="LOO8" s="149"/>
      <c r="LOP8" s="149"/>
      <c r="LOQ8" s="149"/>
      <c r="LOR8" s="149"/>
      <c r="LOS8" s="149"/>
      <c r="LOT8" s="149"/>
      <c r="LOU8" s="149"/>
      <c r="LOV8" s="149"/>
      <c r="LOW8" s="149"/>
      <c r="LOX8" s="149"/>
      <c r="LOY8" s="149"/>
      <c r="LOZ8" s="149"/>
      <c r="LPA8" s="149"/>
      <c r="LPB8" s="149"/>
      <c r="LPC8" s="149"/>
      <c r="LPD8" s="149"/>
      <c r="LPE8" s="149"/>
      <c r="LPF8" s="149"/>
      <c r="LPG8" s="149"/>
      <c r="LPH8" s="149"/>
      <c r="LPI8" s="149"/>
      <c r="LPJ8" s="149"/>
      <c r="LPK8" s="149"/>
      <c r="LPL8" s="149"/>
      <c r="LPM8" s="149"/>
      <c r="LPN8" s="149"/>
      <c r="LPO8" s="149"/>
      <c r="LPP8" s="149"/>
      <c r="LPQ8" s="149"/>
      <c r="LPR8" s="149"/>
      <c r="LPS8" s="149"/>
      <c r="LPT8" s="149"/>
      <c r="LPU8" s="149"/>
      <c r="LPV8" s="149"/>
      <c r="LPW8" s="149"/>
      <c r="LPX8" s="149"/>
      <c r="LPY8" s="149"/>
      <c r="LPZ8" s="149"/>
      <c r="LQA8" s="149"/>
      <c r="LQB8" s="149"/>
      <c r="LQC8" s="149"/>
      <c r="LQD8" s="149"/>
      <c r="LQE8" s="149"/>
      <c r="LQF8" s="149"/>
      <c r="LQG8" s="149"/>
      <c r="LQH8" s="149"/>
      <c r="LQI8" s="149"/>
      <c r="LQJ8" s="149"/>
      <c r="LQK8" s="149"/>
      <c r="LQL8" s="149"/>
      <c r="LQM8" s="149"/>
      <c r="LQN8" s="149"/>
      <c r="LQO8" s="149"/>
      <c r="LQP8" s="149"/>
      <c r="LQQ8" s="149"/>
      <c r="LQR8" s="149"/>
      <c r="LQS8" s="149"/>
      <c r="LQT8" s="149"/>
      <c r="LQU8" s="149"/>
      <c r="LQV8" s="149"/>
      <c r="LQW8" s="149"/>
      <c r="LQX8" s="149"/>
      <c r="LQY8" s="149"/>
      <c r="LQZ8" s="149"/>
      <c r="LRA8" s="149"/>
      <c r="LRB8" s="149"/>
      <c r="LRC8" s="149"/>
      <c r="LRD8" s="149"/>
      <c r="LRE8" s="149"/>
      <c r="LRF8" s="149"/>
      <c r="LRG8" s="149"/>
      <c r="LRH8" s="149"/>
      <c r="LRI8" s="149"/>
      <c r="LRJ8" s="149"/>
      <c r="LRK8" s="149"/>
      <c r="LRL8" s="149"/>
      <c r="LRM8" s="149"/>
      <c r="LRN8" s="149"/>
      <c r="LRO8" s="149"/>
      <c r="LRP8" s="149"/>
      <c r="LRQ8" s="149"/>
      <c r="LRR8" s="149"/>
      <c r="LRS8" s="149"/>
      <c r="LRT8" s="149"/>
      <c r="LRU8" s="149"/>
      <c r="LRV8" s="149"/>
      <c r="LRW8" s="149"/>
      <c r="LRX8" s="149"/>
      <c r="LRY8" s="149"/>
      <c r="LRZ8" s="149"/>
      <c r="LSA8" s="149"/>
      <c r="LSB8" s="149"/>
      <c r="LSC8" s="149"/>
      <c r="LSD8" s="149"/>
      <c r="LSE8" s="149"/>
      <c r="LSF8" s="149"/>
      <c r="LSG8" s="149"/>
      <c r="LSH8" s="149"/>
      <c r="LSI8" s="149"/>
      <c r="LSJ8" s="149"/>
      <c r="LSK8" s="149"/>
      <c r="LSL8" s="149"/>
      <c r="LSM8" s="149"/>
      <c r="LSN8" s="149"/>
      <c r="LSO8" s="149"/>
      <c r="LSP8" s="149"/>
      <c r="LSQ8" s="149"/>
      <c r="LSR8" s="149"/>
      <c r="LSS8" s="149"/>
      <c r="LST8" s="149"/>
      <c r="LSU8" s="149"/>
      <c r="LSV8" s="149"/>
      <c r="LSW8" s="149"/>
      <c r="LSX8" s="149"/>
      <c r="LSY8" s="149"/>
      <c r="LSZ8" s="149"/>
      <c r="LTA8" s="149"/>
      <c r="LTB8" s="149"/>
      <c r="LTC8" s="149"/>
      <c r="LTD8" s="149"/>
      <c r="LTE8" s="149"/>
      <c r="LTF8" s="149"/>
      <c r="LTG8" s="149"/>
      <c r="LTH8" s="149"/>
      <c r="LTI8" s="149"/>
      <c r="LTJ8" s="149"/>
      <c r="LTK8" s="149"/>
      <c r="LTL8" s="149"/>
      <c r="LTM8" s="149"/>
      <c r="LTN8" s="149"/>
      <c r="LTO8" s="149"/>
      <c r="LTP8" s="149"/>
      <c r="LTQ8" s="149"/>
      <c r="LTR8" s="149"/>
      <c r="LTS8" s="149"/>
      <c r="LTT8" s="149"/>
      <c r="LTU8" s="149"/>
      <c r="LTV8" s="149"/>
      <c r="LTW8" s="149"/>
      <c r="LTX8" s="149"/>
      <c r="LTY8" s="149"/>
      <c r="LTZ8" s="149"/>
      <c r="LUA8" s="149"/>
      <c r="LUB8" s="149"/>
      <c r="LUC8" s="149"/>
      <c r="LUD8" s="149"/>
      <c r="LUE8" s="149"/>
      <c r="LUF8" s="149"/>
      <c r="LUG8" s="149"/>
      <c r="LUH8" s="149"/>
      <c r="LUI8" s="149"/>
      <c r="LUJ8" s="149"/>
      <c r="LUK8" s="149"/>
      <c r="LUL8" s="149"/>
      <c r="LUM8" s="149"/>
      <c r="LUN8" s="149"/>
      <c r="LUO8" s="149"/>
      <c r="LUP8" s="149"/>
      <c r="LUQ8" s="149"/>
      <c r="LUR8" s="149"/>
      <c r="LUS8" s="149"/>
      <c r="LUT8" s="149"/>
      <c r="LUU8" s="149"/>
      <c r="LUV8" s="149"/>
      <c r="LUW8" s="149"/>
      <c r="LUX8" s="149"/>
      <c r="LUY8" s="149"/>
      <c r="LUZ8" s="149"/>
      <c r="LVA8" s="149"/>
      <c r="LVB8" s="149"/>
      <c r="LVC8" s="149"/>
      <c r="LVD8" s="149"/>
      <c r="LVE8" s="149"/>
      <c r="LVF8" s="149"/>
      <c r="LVG8" s="149"/>
      <c r="LVH8" s="149"/>
      <c r="LVI8" s="149"/>
      <c r="LVJ8" s="149"/>
      <c r="LVK8" s="149"/>
      <c r="LVL8" s="149"/>
      <c r="LVM8" s="149"/>
      <c r="LVN8" s="149"/>
      <c r="LVO8" s="149"/>
      <c r="LVP8" s="149"/>
      <c r="LVQ8" s="149"/>
      <c r="LVR8" s="149"/>
      <c r="LVS8" s="149"/>
      <c r="LVT8" s="149"/>
      <c r="LVU8" s="149"/>
      <c r="LVV8" s="149"/>
      <c r="LVW8" s="149"/>
      <c r="LVX8" s="149"/>
      <c r="LVY8" s="149"/>
      <c r="LVZ8" s="149"/>
      <c r="LWA8" s="149"/>
      <c r="LWB8" s="149"/>
      <c r="LWC8" s="149"/>
      <c r="LWD8" s="149"/>
      <c r="LWE8" s="149"/>
      <c r="LWF8" s="149"/>
      <c r="LWG8" s="149"/>
      <c r="LWH8" s="149"/>
      <c r="LWI8" s="149"/>
      <c r="LWJ8" s="149"/>
      <c r="LWK8" s="149"/>
      <c r="LWL8" s="149"/>
      <c r="LWM8" s="149"/>
      <c r="LWN8" s="149"/>
      <c r="LWO8" s="149"/>
      <c r="LWP8" s="149"/>
      <c r="LWQ8" s="149"/>
      <c r="LWR8" s="149"/>
      <c r="LWS8" s="149"/>
      <c r="LWT8" s="149"/>
      <c r="LWU8" s="149"/>
      <c r="LWV8" s="149"/>
      <c r="LWW8" s="149"/>
      <c r="LWX8" s="149"/>
      <c r="LWY8" s="149"/>
      <c r="LWZ8" s="149"/>
      <c r="LXA8" s="149"/>
      <c r="LXB8" s="149"/>
      <c r="LXC8" s="149"/>
      <c r="LXD8" s="149"/>
      <c r="LXE8" s="149"/>
      <c r="LXF8" s="149"/>
      <c r="LXG8" s="149"/>
      <c r="LXH8" s="149"/>
      <c r="LXI8" s="149"/>
      <c r="LXJ8" s="149"/>
      <c r="LXK8" s="149"/>
      <c r="LXL8" s="149"/>
      <c r="LXM8" s="149"/>
      <c r="LXN8" s="149"/>
      <c r="LXO8" s="149"/>
      <c r="LXP8" s="149"/>
      <c r="LXQ8" s="149"/>
      <c r="LXR8" s="149"/>
      <c r="LXS8" s="149"/>
      <c r="LXT8" s="149"/>
      <c r="LXU8" s="149"/>
      <c r="LXV8" s="149"/>
      <c r="LXW8" s="149"/>
      <c r="LXX8" s="149"/>
      <c r="LXY8" s="149"/>
      <c r="LXZ8" s="149"/>
      <c r="LYA8" s="149"/>
      <c r="LYB8" s="149"/>
      <c r="LYC8" s="149"/>
      <c r="LYD8" s="149"/>
      <c r="LYE8" s="149"/>
      <c r="LYF8" s="149"/>
      <c r="LYG8" s="149"/>
      <c r="LYH8" s="149"/>
      <c r="LYI8" s="149"/>
      <c r="LYJ8" s="149"/>
      <c r="LYK8" s="149"/>
      <c r="LYL8" s="149"/>
      <c r="LYM8" s="149"/>
      <c r="LYN8" s="149"/>
      <c r="LYO8" s="149"/>
      <c r="LYP8" s="149"/>
      <c r="LYQ8" s="149"/>
      <c r="LYR8" s="149"/>
      <c r="LYS8" s="149"/>
      <c r="LYT8" s="149"/>
      <c r="LYU8" s="149"/>
      <c r="LYV8" s="149"/>
      <c r="LYW8" s="149"/>
      <c r="LYX8" s="149"/>
      <c r="LYY8" s="149"/>
      <c r="LYZ8" s="149"/>
      <c r="LZA8" s="149"/>
      <c r="LZB8" s="149"/>
      <c r="LZC8" s="149"/>
      <c r="LZD8" s="149"/>
      <c r="LZE8" s="149"/>
      <c r="LZF8" s="149"/>
      <c r="LZG8" s="149"/>
      <c r="LZH8" s="149"/>
      <c r="LZI8" s="149"/>
      <c r="LZJ8" s="149"/>
      <c r="LZK8" s="149"/>
      <c r="LZL8" s="149"/>
      <c r="LZM8" s="149"/>
      <c r="LZN8" s="149"/>
      <c r="LZO8" s="149"/>
      <c r="LZP8" s="149"/>
      <c r="LZQ8" s="149"/>
      <c r="LZR8" s="149"/>
      <c r="LZS8" s="149"/>
      <c r="LZT8" s="149"/>
      <c r="LZU8" s="149"/>
      <c r="LZV8" s="149"/>
      <c r="LZW8" s="149"/>
      <c r="LZX8" s="149"/>
      <c r="LZY8" s="149"/>
      <c r="LZZ8" s="149"/>
      <c r="MAA8" s="149"/>
      <c r="MAB8" s="149"/>
      <c r="MAC8" s="149"/>
      <c r="MAD8" s="149"/>
      <c r="MAE8" s="149"/>
      <c r="MAF8" s="149"/>
      <c r="MAG8" s="149"/>
      <c r="MAH8" s="149"/>
      <c r="MAI8" s="149"/>
      <c r="MAJ8" s="149"/>
      <c r="MAK8" s="149"/>
      <c r="MAL8" s="149"/>
      <c r="MAM8" s="149"/>
      <c r="MAN8" s="149"/>
      <c r="MAO8" s="149"/>
      <c r="MAP8" s="149"/>
      <c r="MAQ8" s="149"/>
      <c r="MAR8" s="149"/>
      <c r="MAS8" s="149"/>
      <c r="MAT8" s="149"/>
      <c r="MAU8" s="149"/>
      <c r="MAV8" s="149"/>
      <c r="MAW8" s="149"/>
      <c r="MAX8" s="149"/>
      <c r="MAY8" s="149"/>
      <c r="MAZ8" s="149"/>
      <c r="MBA8" s="149"/>
      <c r="MBB8" s="149"/>
      <c r="MBC8" s="149"/>
      <c r="MBD8" s="149"/>
      <c r="MBE8" s="149"/>
      <c r="MBF8" s="149"/>
      <c r="MBG8" s="149"/>
      <c r="MBH8" s="149"/>
      <c r="MBI8" s="149"/>
      <c r="MBJ8" s="149"/>
      <c r="MBK8" s="149"/>
      <c r="MBL8" s="149"/>
      <c r="MBM8" s="149"/>
      <c r="MBN8" s="149"/>
      <c r="MBO8" s="149"/>
      <c r="MBP8" s="149"/>
      <c r="MBQ8" s="149"/>
      <c r="MBR8" s="149"/>
      <c r="MBS8" s="149"/>
      <c r="MBT8" s="149"/>
      <c r="MBU8" s="149"/>
      <c r="MBV8" s="149"/>
      <c r="MBW8" s="149"/>
      <c r="MBX8" s="149"/>
      <c r="MBY8" s="149"/>
      <c r="MBZ8" s="149"/>
      <c r="MCA8" s="149"/>
      <c r="MCB8" s="149"/>
      <c r="MCC8" s="149"/>
      <c r="MCD8" s="149"/>
      <c r="MCE8" s="149"/>
      <c r="MCF8" s="149"/>
      <c r="MCG8" s="149"/>
      <c r="MCH8" s="149"/>
      <c r="MCI8" s="149"/>
      <c r="MCJ8" s="149"/>
      <c r="MCK8" s="149"/>
      <c r="MCL8" s="149"/>
      <c r="MCM8" s="149"/>
      <c r="MCN8" s="149"/>
      <c r="MCO8" s="149"/>
      <c r="MCP8" s="149"/>
      <c r="MCQ8" s="149"/>
      <c r="MCR8" s="149"/>
      <c r="MCS8" s="149"/>
      <c r="MCT8" s="149"/>
      <c r="MCU8" s="149"/>
      <c r="MCV8" s="149"/>
      <c r="MCW8" s="149"/>
      <c r="MCX8" s="149"/>
      <c r="MCY8" s="149"/>
      <c r="MCZ8" s="149"/>
      <c r="MDA8" s="149"/>
      <c r="MDB8" s="149"/>
      <c r="MDC8" s="149"/>
      <c r="MDD8" s="149"/>
      <c r="MDE8" s="149"/>
      <c r="MDF8" s="149"/>
      <c r="MDG8" s="149"/>
      <c r="MDH8" s="149"/>
      <c r="MDI8" s="149"/>
      <c r="MDJ8" s="149"/>
      <c r="MDK8" s="149"/>
      <c r="MDL8" s="149"/>
      <c r="MDM8" s="149"/>
      <c r="MDN8" s="149"/>
      <c r="MDO8" s="149"/>
      <c r="MDP8" s="149"/>
      <c r="MDQ8" s="149"/>
      <c r="MDR8" s="149"/>
      <c r="MDS8" s="149"/>
      <c r="MDT8" s="149"/>
      <c r="MDU8" s="149"/>
      <c r="MDV8" s="149"/>
      <c r="MDW8" s="149"/>
      <c r="MDX8" s="149"/>
      <c r="MDY8" s="149"/>
      <c r="MDZ8" s="149"/>
      <c r="MEA8" s="149"/>
      <c r="MEB8" s="149"/>
      <c r="MEC8" s="149"/>
      <c r="MED8" s="149"/>
      <c r="MEE8" s="149"/>
      <c r="MEF8" s="149"/>
      <c r="MEG8" s="149"/>
      <c r="MEH8" s="149"/>
      <c r="MEI8" s="149"/>
      <c r="MEJ8" s="149"/>
      <c r="MEK8" s="149"/>
      <c r="MEL8" s="149"/>
      <c r="MEM8" s="149"/>
      <c r="MEN8" s="149"/>
      <c r="MEO8" s="149"/>
      <c r="MEP8" s="149"/>
      <c r="MEQ8" s="149"/>
      <c r="MER8" s="149"/>
      <c r="MES8" s="149"/>
      <c r="MET8" s="149"/>
      <c r="MEU8" s="149"/>
      <c r="MEV8" s="149"/>
      <c r="MEW8" s="149"/>
      <c r="MEX8" s="149"/>
      <c r="MEY8" s="149"/>
      <c r="MEZ8" s="149"/>
      <c r="MFA8" s="149"/>
      <c r="MFB8" s="149"/>
      <c r="MFC8" s="149"/>
      <c r="MFD8" s="149"/>
      <c r="MFE8" s="149"/>
      <c r="MFF8" s="149"/>
      <c r="MFG8" s="149"/>
      <c r="MFH8" s="149"/>
      <c r="MFI8" s="149"/>
      <c r="MFJ8" s="149"/>
      <c r="MFK8" s="149"/>
      <c r="MFL8" s="149"/>
      <c r="MFM8" s="149"/>
      <c r="MFN8" s="149"/>
      <c r="MFO8" s="149"/>
      <c r="MFP8" s="149"/>
      <c r="MFQ8" s="149"/>
      <c r="MFR8" s="149"/>
      <c r="MFS8" s="149"/>
      <c r="MFT8" s="149"/>
      <c r="MFU8" s="149"/>
      <c r="MFV8" s="149"/>
      <c r="MFW8" s="149"/>
      <c r="MFX8" s="149"/>
      <c r="MFY8" s="149"/>
      <c r="MFZ8" s="149"/>
      <c r="MGA8" s="149"/>
      <c r="MGB8" s="149"/>
      <c r="MGC8" s="149"/>
      <c r="MGD8" s="149"/>
      <c r="MGE8" s="149"/>
      <c r="MGF8" s="149"/>
      <c r="MGG8" s="149"/>
      <c r="MGH8" s="149"/>
      <c r="MGI8" s="149"/>
      <c r="MGJ8" s="149"/>
      <c r="MGK8" s="149"/>
      <c r="MGL8" s="149"/>
      <c r="MGM8" s="149"/>
      <c r="MGN8" s="149"/>
      <c r="MGO8" s="149"/>
      <c r="MGP8" s="149"/>
      <c r="MGQ8" s="149"/>
      <c r="MGR8" s="149"/>
      <c r="MGS8" s="149"/>
      <c r="MGT8" s="149"/>
      <c r="MGU8" s="149"/>
      <c r="MGV8" s="149"/>
      <c r="MGW8" s="149"/>
      <c r="MGX8" s="149"/>
      <c r="MGY8" s="149"/>
      <c r="MGZ8" s="149"/>
      <c r="MHA8" s="149"/>
      <c r="MHB8" s="149"/>
      <c r="MHC8" s="149"/>
      <c r="MHD8" s="149"/>
      <c r="MHE8" s="149"/>
      <c r="MHF8" s="149"/>
      <c r="MHG8" s="149"/>
      <c r="MHH8" s="149"/>
      <c r="MHI8" s="149"/>
      <c r="MHJ8" s="149"/>
      <c r="MHK8" s="149"/>
      <c r="MHL8" s="149"/>
      <c r="MHM8" s="149"/>
      <c r="MHN8" s="149"/>
      <c r="MHO8" s="149"/>
      <c r="MHP8" s="149"/>
      <c r="MHQ8" s="149"/>
      <c r="MHR8" s="149"/>
      <c r="MHS8" s="149"/>
      <c r="MHT8" s="149"/>
      <c r="MHU8" s="149"/>
      <c r="MHV8" s="149"/>
      <c r="MHW8" s="149"/>
      <c r="MHX8" s="149"/>
      <c r="MHY8" s="149"/>
      <c r="MHZ8" s="149"/>
      <c r="MIA8" s="149"/>
      <c r="MIB8" s="149"/>
      <c r="MIC8" s="149"/>
      <c r="MID8" s="149"/>
      <c r="MIE8" s="149"/>
      <c r="MIF8" s="149"/>
      <c r="MIG8" s="149"/>
      <c r="MIH8" s="149"/>
      <c r="MII8" s="149"/>
      <c r="MIJ8" s="149"/>
      <c r="MIK8" s="149"/>
      <c r="MIL8" s="149"/>
      <c r="MIM8" s="149"/>
      <c r="MIN8" s="149"/>
      <c r="MIO8" s="149"/>
      <c r="MIP8" s="149"/>
      <c r="MIQ8" s="149"/>
      <c r="MIR8" s="149"/>
      <c r="MIS8" s="149"/>
      <c r="MIT8" s="149"/>
      <c r="MIU8" s="149"/>
      <c r="MIV8" s="149"/>
      <c r="MIW8" s="149"/>
      <c r="MIX8" s="149"/>
      <c r="MIY8" s="149"/>
      <c r="MIZ8" s="149"/>
      <c r="MJA8" s="149"/>
      <c r="MJB8" s="149"/>
      <c r="MJC8" s="149"/>
      <c r="MJD8" s="149"/>
      <c r="MJE8" s="149"/>
      <c r="MJF8" s="149"/>
      <c r="MJG8" s="149"/>
      <c r="MJH8" s="149"/>
      <c r="MJI8" s="149"/>
      <c r="MJJ8" s="149"/>
      <c r="MJK8" s="149"/>
      <c r="MJL8" s="149"/>
      <c r="MJM8" s="149"/>
      <c r="MJN8" s="149"/>
      <c r="MJO8" s="149"/>
      <c r="MJP8" s="149"/>
      <c r="MJQ8" s="149"/>
      <c r="MJR8" s="149"/>
      <c r="MJS8" s="149"/>
      <c r="MJT8" s="149"/>
      <c r="MJU8" s="149"/>
      <c r="MJV8" s="149"/>
      <c r="MJW8" s="149"/>
      <c r="MJX8" s="149"/>
      <c r="MJY8" s="149"/>
      <c r="MJZ8" s="149"/>
      <c r="MKA8" s="149"/>
      <c r="MKB8" s="149"/>
      <c r="MKC8" s="149"/>
      <c r="MKD8" s="149"/>
      <c r="MKE8" s="149"/>
      <c r="MKF8" s="149"/>
      <c r="MKG8" s="149"/>
      <c r="MKH8" s="149"/>
      <c r="MKI8" s="149"/>
      <c r="MKJ8" s="149"/>
      <c r="MKK8" s="149"/>
      <c r="MKL8" s="149"/>
      <c r="MKM8" s="149"/>
      <c r="MKN8" s="149"/>
      <c r="MKO8" s="149"/>
      <c r="MKP8" s="149"/>
      <c r="MKQ8" s="149"/>
      <c r="MKR8" s="149"/>
      <c r="MKS8" s="149"/>
      <c r="MKT8" s="149"/>
      <c r="MKU8" s="149"/>
      <c r="MKV8" s="149"/>
      <c r="MKW8" s="149"/>
      <c r="MKX8" s="149"/>
      <c r="MKY8" s="149"/>
      <c r="MKZ8" s="149"/>
      <c r="MLA8" s="149"/>
      <c r="MLB8" s="149"/>
      <c r="MLC8" s="149"/>
      <c r="MLD8" s="149"/>
      <c r="MLE8" s="149"/>
      <c r="MLF8" s="149"/>
      <c r="MLG8" s="149"/>
      <c r="MLH8" s="149"/>
      <c r="MLI8" s="149"/>
      <c r="MLJ8" s="149"/>
      <c r="MLK8" s="149"/>
      <c r="MLL8" s="149"/>
      <c r="MLM8" s="149"/>
      <c r="MLN8" s="149"/>
      <c r="MLO8" s="149"/>
      <c r="MLP8" s="149"/>
      <c r="MLQ8" s="149"/>
      <c r="MLR8" s="149"/>
      <c r="MLS8" s="149"/>
      <c r="MLT8" s="149"/>
      <c r="MLU8" s="149"/>
      <c r="MLV8" s="149"/>
      <c r="MLW8" s="149"/>
      <c r="MLX8" s="149"/>
      <c r="MLY8" s="149"/>
      <c r="MLZ8" s="149"/>
      <c r="MMA8" s="149"/>
      <c r="MMB8" s="149"/>
      <c r="MMC8" s="149"/>
      <c r="MMD8" s="149"/>
      <c r="MME8" s="149"/>
      <c r="MMF8" s="149"/>
      <c r="MMG8" s="149"/>
      <c r="MMH8" s="149"/>
      <c r="MMI8" s="149"/>
      <c r="MMJ8" s="149"/>
      <c r="MMK8" s="149"/>
      <c r="MML8" s="149"/>
      <c r="MMM8" s="149"/>
      <c r="MMN8" s="149"/>
      <c r="MMO8" s="149"/>
      <c r="MMP8" s="149"/>
      <c r="MMQ8" s="149"/>
      <c r="MMR8" s="149"/>
      <c r="MMS8" s="149"/>
      <c r="MMT8" s="149"/>
      <c r="MMU8" s="149"/>
      <c r="MMV8" s="149"/>
      <c r="MMW8" s="149"/>
      <c r="MMX8" s="149"/>
      <c r="MMY8" s="149"/>
      <c r="MMZ8" s="149"/>
      <c r="MNA8" s="149"/>
      <c r="MNB8" s="149"/>
      <c r="MNC8" s="149"/>
      <c r="MND8" s="149"/>
      <c r="MNE8" s="149"/>
      <c r="MNF8" s="149"/>
      <c r="MNG8" s="149"/>
      <c r="MNH8" s="149"/>
      <c r="MNI8" s="149"/>
      <c r="MNJ8" s="149"/>
      <c r="MNK8" s="149"/>
      <c r="MNL8" s="149"/>
      <c r="MNM8" s="149"/>
      <c r="MNN8" s="149"/>
      <c r="MNO8" s="149"/>
      <c r="MNP8" s="149"/>
      <c r="MNQ8" s="149"/>
      <c r="MNR8" s="149"/>
      <c r="MNS8" s="149"/>
      <c r="MNT8" s="149"/>
      <c r="MNU8" s="149"/>
      <c r="MNV8" s="149"/>
      <c r="MNW8" s="149"/>
      <c r="MNX8" s="149"/>
      <c r="MNY8" s="149"/>
      <c r="MNZ8" s="149"/>
      <c r="MOA8" s="149"/>
      <c r="MOB8" s="149"/>
      <c r="MOC8" s="149"/>
      <c r="MOD8" s="149"/>
      <c r="MOE8" s="149"/>
      <c r="MOF8" s="149"/>
      <c r="MOG8" s="149"/>
      <c r="MOH8" s="149"/>
      <c r="MOI8" s="149"/>
      <c r="MOJ8" s="149"/>
      <c r="MOK8" s="149"/>
      <c r="MOL8" s="149"/>
      <c r="MOM8" s="149"/>
      <c r="MON8" s="149"/>
      <c r="MOO8" s="149"/>
      <c r="MOP8" s="149"/>
      <c r="MOQ8" s="149"/>
      <c r="MOR8" s="149"/>
      <c r="MOS8" s="149"/>
      <c r="MOT8" s="149"/>
      <c r="MOU8" s="149"/>
      <c r="MOV8" s="149"/>
      <c r="MOW8" s="149"/>
      <c r="MOX8" s="149"/>
      <c r="MOY8" s="149"/>
      <c r="MOZ8" s="149"/>
      <c r="MPA8" s="149"/>
      <c r="MPB8" s="149"/>
      <c r="MPC8" s="149"/>
      <c r="MPD8" s="149"/>
      <c r="MPE8" s="149"/>
      <c r="MPF8" s="149"/>
      <c r="MPG8" s="149"/>
      <c r="MPH8" s="149"/>
      <c r="MPI8" s="149"/>
      <c r="MPJ8" s="149"/>
      <c r="MPK8" s="149"/>
      <c r="MPL8" s="149"/>
      <c r="MPM8" s="149"/>
      <c r="MPN8" s="149"/>
      <c r="MPO8" s="149"/>
      <c r="MPP8" s="149"/>
      <c r="MPQ8" s="149"/>
      <c r="MPR8" s="149"/>
      <c r="MPS8" s="149"/>
      <c r="MPT8" s="149"/>
      <c r="MPU8" s="149"/>
      <c r="MPV8" s="149"/>
      <c r="MPW8" s="149"/>
      <c r="MPX8" s="149"/>
      <c r="MPY8" s="149"/>
      <c r="MPZ8" s="149"/>
      <c r="MQA8" s="149"/>
      <c r="MQB8" s="149"/>
      <c r="MQC8" s="149"/>
      <c r="MQD8" s="149"/>
      <c r="MQE8" s="149"/>
      <c r="MQF8" s="149"/>
      <c r="MQG8" s="149"/>
      <c r="MQH8" s="149"/>
      <c r="MQI8" s="149"/>
      <c r="MQJ8" s="149"/>
      <c r="MQK8" s="149"/>
      <c r="MQL8" s="149"/>
      <c r="MQM8" s="149"/>
      <c r="MQN8" s="149"/>
      <c r="MQO8" s="149"/>
      <c r="MQP8" s="149"/>
      <c r="MQQ8" s="149"/>
      <c r="MQR8" s="149"/>
      <c r="MQS8" s="149"/>
      <c r="MQT8" s="149"/>
      <c r="MQU8" s="149"/>
      <c r="MQV8" s="149"/>
      <c r="MQW8" s="149"/>
      <c r="MQX8" s="149"/>
      <c r="MQY8" s="149"/>
      <c r="MQZ8" s="149"/>
      <c r="MRA8" s="149"/>
      <c r="MRB8" s="149"/>
      <c r="MRC8" s="149"/>
      <c r="MRD8" s="149"/>
      <c r="MRE8" s="149"/>
      <c r="MRF8" s="149"/>
      <c r="MRG8" s="149"/>
      <c r="MRH8" s="149"/>
      <c r="MRI8" s="149"/>
      <c r="MRJ8" s="149"/>
      <c r="MRK8" s="149"/>
      <c r="MRL8" s="149"/>
      <c r="MRM8" s="149"/>
      <c r="MRN8" s="149"/>
      <c r="MRO8" s="149"/>
      <c r="MRP8" s="149"/>
      <c r="MRQ8" s="149"/>
      <c r="MRR8" s="149"/>
      <c r="MRS8" s="149"/>
      <c r="MRT8" s="149"/>
      <c r="MRU8" s="149"/>
      <c r="MRV8" s="149"/>
      <c r="MRW8" s="149"/>
      <c r="MRX8" s="149"/>
      <c r="MRY8" s="149"/>
      <c r="MRZ8" s="149"/>
      <c r="MSA8" s="149"/>
      <c r="MSB8" s="149"/>
      <c r="MSC8" s="149"/>
      <c r="MSD8" s="149"/>
      <c r="MSE8" s="149"/>
      <c r="MSF8" s="149"/>
      <c r="MSG8" s="149"/>
      <c r="MSH8" s="149"/>
      <c r="MSI8" s="149"/>
      <c r="MSJ8" s="149"/>
      <c r="MSK8" s="149"/>
      <c r="MSL8" s="149"/>
      <c r="MSM8" s="149"/>
      <c r="MSN8" s="149"/>
      <c r="MSO8" s="149"/>
      <c r="MSP8" s="149"/>
      <c r="MSQ8" s="149"/>
      <c r="MSR8" s="149"/>
      <c r="MSS8" s="149"/>
      <c r="MST8" s="149"/>
      <c r="MSU8" s="149"/>
      <c r="MSV8" s="149"/>
      <c r="MSW8" s="149"/>
      <c r="MSX8" s="149"/>
      <c r="MSY8" s="149"/>
      <c r="MSZ8" s="149"/>
      <c r="MTA8" s="149"/>
      <c r="MTB8" s="149"/>
      <c r="MTC8" s="149"/>
      <c r="MTD8" s="149"/>
      <c r="MTE8" s="149"/>
      <c r="MTF8" s="149"/>
      <c r="MTG8" s="149"/>
      <c r="MTH8" s="149"/>
      <c r="MTI8" s="149"/>
      <c r="MTJ8" s="149"/>
      <c r="MTK8" s="149"/>
      <c r="MTL8" s="149"/>
      <c r="MTM8" s="149"/>
      <c r="MTN8" s="149"/>
      <c r="MTO8" s="149"/>
      <c r="MTP8" s="149"/>
      <c r="MTQ8" s="149"/>
      <c r="MTR8" s="149"/>
      <c r="MTS8" s="149"/>
      <c r="MTT8" s="149"/>
      <c r="MTU8" s="149"/>
      <c r="MTV8" s="149"/>
      <c r="MTW8" s="149"/>
      <c r="MTX8" s="149"/>
      <c r="MTY8" s="149"/>
      <c r="MTZ8" s="149"/>
      <c r="MUA8" s="149"/>
      <c r="MUB8" s="149"/>
      <c r="MUC8" s="149"/>
      <c r="MUD8" s="149"/>
      <c r="MUE8" s="149"/>
      <c r="MUF8" s="149"/>
      <c r="MUG8" s="149"/>
      <c r="MUH8" s="149"/>
      <c r="MUI8" s="149"/>
      <c r="MUJ8" s="149"/>
      <c r="MUK8" s="149"/>
      <c r="MUL8" s="149"/>
      <c r="MUM8" s="149"/>
      <c r="MUN8" s="149"/>
      <c r="MUO8" s="149"/>
      <c r="MUP8" s="149"/>
      <c r="MUQ8" s="149"/>
      <c r="MUR8" s="149"/>
      <c r="MUS8" s="149"/>
      <c r="MUT8" s="149"/>
      <c r="MUU8" s="149"/>
      <c r="MUV8" s="149"/>
      <c r="MUW8" s="149"/>
      <c r="MUX8" s="149"/>
      <c r="MUY8" s="149"/>
      <c r="MUZ8" s="149"/>
      <c r="MVA8" s="149"/>
      <c r="MVB8" s="149"/>
      <c r="MVC8" s="149"/>
      <c r="MVD8" s="149"/>
      <c r="MVE8" s="149"/>
      <c r="MVF8" s="149"/>
      <c r="MVG8" s="149"/>
      <c r="MVH8" s="149"/>
      <c r="MVI8" s="149"/>
      <c r="MVJ8" s="149"/>
      <c r="MVK8" s="149"/>
      <c r="MVL8" s="149"/>
      <c r="MVM8" s="149"/>
      <c r="MVN8" s="149"/>
      <c r="MVO8" s="149"/>
      <c r="MVP8" s="149"/>
      <c r="MVQ8" s="149"/>
      <c r="MVR8" s="149"/>
      <c r="MVS8" s="149"/>
      <c r="MVT8" s="149"/>
      <c r="MVU8" s="149"/>
      <c r="MVV8" s="149"/>
      <c r="MVW8" s="149"/>
      <c r="MVX8" s="149"/>
      <c r="MVY8" s="149"/>
      <c r="MVZ8" s="149"/>
      <c r="MWA8" s="149"/>
      <c r="MWB8" s="149"/>
      <c r="MWC8" s="149"/>
      <c r="MWD8" s="149"/>
      <c r="MWE8" s="149"/>
      <c r="MWF8" s="149"/>
      <c r="MWG8" s="149"/>
      <c r="MWH8" s="149"/>
      <c r="MWI8" s="149"/>
      <c r="MWJ8" s="149"/>
      <c r="MWK8" s="149"/>
      <c r="MWL8" s="149"/>
      <c r="MWM8" s="149"/>
      <c r="MWN8" s="149"/>
      <c r="MWO8" s="149"/>
      <c r="MWP8" s="149"/>
      <c r="MWQ8" s="149"/>
      <c r="MWR8" s="149"/>
      <c r="MWS8" s="149"/>
      <c r="MWT8" s="149"/>
      <c r="MWU8" s="149"/>
      <c r="MWV8" s="149"/>
      <c r="MWW8" s="149"/>
      <c r="MWX8" s="149"/>
      <c r="MWY8" s="149"/>
      <c r="MWZ8" s="149"/>
      <c r="MXA8" s="149"/>
      <c r="MXB8" s="149"/>
      <c r="MXC8" s="149"/>
      <c r="MXD8" s="149"/>
      <c r="MXE8" s="149"/>
      <c r="MXF8" s="149"/>
      <c r="MXG8" s="149"/>
      <c r="MXH8" s="149"/>
      <c r="MXI8" s="149"/>
      <c r="MXJ8" s="149"/>
      <c r="MXK8" s="149"/>
      <c r="MXL8" s="149"/>
      <c r="MXM8" s="149"/>
      <c r="MXN8" s="149"/>
      <c r="MXO8" s="149"/>
      <c r="MXP8" s="149"/>
      <c r="MXQ8" s="149"/>
      <c r="MXR8" s="149"/>
      <c r="MXS8" s="149"/>
      <c r="MXT8" s="149"/>
      <c r="MXU8" s="149"/>
      <c r="MXV8" s="149"/>
      <c r="MXW8" s="149"/>
      <c r="MXX8" s="149"/>
      <c r="MXY8" s="149"/>
      <c r="MXZ8" s="149"/>
      <c r="MYA8" s="149"/>
      <c r="MYB8" s="149"/>
      <c r="MYC8" s="149"/>
      <c r="MYD8" s="149"/>
      <c r="MYE8" s="149"/>
      <c r="MYF8" s="149"/>
      <c r="MYG8" s="149"/>
      <c r="MYH8" s="149"/>
      <c r="MYI8" s="149"/>
      <c r="MYJ8" s="149"/>
      <c r="MYK8" s="149"/>
      <c r="MYL8" s="149"/>
      <c r="MYM8" s="149"/>
      <c r="MYN8" s="149"/>
      <c r="MYO8" s="149"/>
      <c r="MYP8" s="149"/>
      <c r="MYQ8" s="149"/>
      <c r="MYR8" s="149"/>
      <c r="MYS8" s="149"/>
      <c r="MYT8" s="149"/>
      <c r="MYU8" s="149"/>
      <c r="MYV8" s="149"/>
      <c r="MYW8" s="149"/>
      <c r="MYX8" s="149"/>
      <c r="MYY8" s="149"/>
      <c r="MYZ8" s="149"/>
      <c r="MZA8" s="149"/>
      <c r="MZB8" s="149"/>
      <c r="MZC8" s="149"/>
      <c r="MZD8" s="149"/>
      <c r="MZE8" s="149"/>
      <c r="MZF8" s="149"/>
      <c r="MZG8" s="149"/>
      <c r="MZH8" s="149"/>
      <c r="MZI8" s="149"/>
      <c r="MZJ8" s="149"/>
      <c r="MZK8" s="149"/>
      <c r="MZL8" s="149"/>
      <c r="MZM8" s="149"/>
      <c r="MZN8" s="149"/>
      <c r="MZO8" s="149"/>
      <c r="MZP8" s="149"/>
      <c r="MZQ8" s="149"/>
      <c r="MZR8" s="149"/>
      <c r="MZS8" s="149"/>
      <c r="MZT8" s="149"/>
      <c r="MZU8" s="149"/>
      <c r="MZV8" s="149"/>
      <c r="MZW8" s="149"/>
      <c r="MZX8" s="149"/>
      <c r="MZY8" s="149"/>
      <c r="MZZ8" s="149"/>
      <c r="NAA8" s="149"/>
      <c r="NAB8" s="149"/>
      <c r="NAC8" s="149"/>
      <c r="NAD8" s="149"/>
      <c r="NAE8" s="149"/>
      <c r="NAF8" s="149"/>
      <c r="NAG8" s="149"/>
      <c r="NAH8" s="149"/>
      <c r="NAI8" s="149"/>
      <c r="NAJ8" s="149"/>
      <c r="NAK8" s="149"/>
      <c r="NAL8" s="149"/>
      <c r="NAM8" s="149"/>
      <c r="NAN8" s="149"/>
      <c r="NAO8" s="149"/>
      <c r="NAP8" s="149"/>
      <c r="NAQ8" s="149"/>
      <c r="NAR8" s="149"/>
      <c r="NAS8" s="149"/>
      <c r="NAT8" s="149"/>
      <c r="NAU8" s="149"/>
      <c r="NAV8" s="149"/>
      <c r="NAW8" s="149"/>
      <c r="NAX8" s="149"/>
      <c r="NAY8" s="149"/>
      <c r="NAZ8" s="149"/>
      <c r="NBA8" s="149"/>
      <c r="NBB8" s="149"/>
      <c r="NBC8" s="149"/>
      <c r="NBD8" s="149"/>
      <c r="NBE8" s="149"/>
      <c r="NBF8" s="149"/>
      <c r="NBG8" s="149"/>
      <c r="NBH8" s="149"/>
      <c r="NBI8" s="149"/>
      <c r="NBJ8" s="149"/>
      <c r="NBK8" s="149"/>
      <c r="NBL8" s="149"/>
      <c r="NBM8" s="149"/>
      <c r="NBN8" s="149"/>
      <c r="NBO8" s="149"/>
      <c r="NBP8" s="149"/>
      <c r="NBQ8" s="149"/>
      <c r="NBR8" s="149"/>
      <c r="NBS8" s="149"/>
      <c r="NBT8" s="149"/>
      <c r="NBU8" s="149"/>
      <c r="NBV8" s="149"/>
      <c r="NBW8" s="149"/>
      <c r="NBX8" s="149"/>
      <c r="NBY8" s="149"/>
      <c r="NBZ8" s="149"/>
      <c r="NCA8" s="149"/>
      <c r="NCB8" s="149"/>
      <c r="NCC8" s="149"/>
      <c r="NCD8" s="149"/>
      <c r="NCE8" s="149"/>
      <c r="NCF8" s="149"/>
      <c r="NCG8" s="149"/>
      <c r="NCH8" s="149"/>
      <c r="NCI8" s="149"/>
      <c r="NCJ8" s="149"/>
      <c r="NCK8" s="149"/>
      <c r="NCL8" s="149"/>
      <c r="NCM8" s="149"/>
      <c r="NCN8" s="149"/>
      <c r="NCO8" s="149"/>
      <c r="NCP8" s="149"/>
      <c r="NCQ8" s="149"/>
      <c r="NCR8" s="149"/>
      <c r="NCS8" s="149"/>
      <c r="NCT8" s="149"/>
      <c r="NCU8" s="149"/>
      <c r="NCV8" s="149"/>
      <c r="NCW8" s="149"/>
      <c r="NCX8" s="149"/>
      <c r="NCY8" s="149"/>
      <c r="NCZ8" s="149"/>
      <c r="NDA8" s="149"/>
      <c r="NDB8" s="149"/>
      <c r="NDC8" s="149"/>
      <c r="NDD8" s="149"/>
      <c r="NDE8" s="149"/>
      <c r="NDF8" s="149"/>
      <c r="NDG8" s="149"/>
      <c r="NDH8" s="149"/>
      <c r="NDI8" s="149"/>
      <c r="NDJ8" s="149"/>
      <c r="NDK8" s="149"/>
      <c r="NDL8" s="149"/>
      <c r="NDM8" s="149"/>
      <c r="NDN8" s="149"/>
      <c r="NDO8" s="149"/>
      <c r="NDP8" s="149"/>
      <c r="NDQ8" s="149"/>
      <c r="NDR8" s="149"/>
      <c r="NDS8" s="149"/>
      <c r="NDT8" s="149"/>
      <c r="NDU8" s="149"/>
      <c r="NDV8" s="149"/>
      <c r="NDW8" s="149"/>
      <c r="NDX8" s="149"/>
      <c r="NDY8" s="149"/>
      <c r="NDZ8" s="149"/>
      <c r="NEA8" s="149"/>
      <c r="NEB8" s="149"/>
      <c r="NEC8" s="149"/>
      <c r="NED8" s="149"/>
      <c r="NEE8" s="149"/>
      <c r="NEF8" s="149"/>
      <c r="NEG8" s="149"/>
      <c r="NEH8" s="149"/>
      <c r="NEI8" s="149"/>
      <c r="NEJ8" s="149"/>
      <c r="NEK8" s="149"/>
      <c r="NEL8" s="149"/>
      <c r="NEM8" s="149"/>
      <c r="NEN8" s="149"/>
      <c r="NEO8" s="149"/>
      <c r="NEP8" s="149"/>
      <c r="NEQ8" s="149"/>
      <c r="NER8" s="149"/>
      <c r="NES8" s="149"/>
      <c r="NET8" s="149"/>
      <c r="NEU8" s="149"/>
      <c r="NEV8" s="149"/>
      <c r="NEW8" s="149"/>
      <c r="NEX8" s="149"/>
      <c r="NEY8" s="149"/>
      <c r="NEZ8" s="149"/>
      <c r="NFA8" s="149"/>
      <c r="NFB8" s="149"/>
      <c r="NFC8" s="149"/>
      <c r="NFD8" s="149"/>
      <c r="NFE8" s="149"/>
      <c r="NFF8" s="149"/>
      <c r="NFG8" s="149"/>
      <c r="NFH8" s="149"/>
      <c r="NFI8" s="149"/>
      <c r="NFJ8" s="149"/>
      <c r="NFK8" s="149"/>
      <c r="NFL8" s="149"/>
      <c r="NFM8" s="149"/>
      <c r="NFN8" s="149"/>
      <c r="NFO8" s="149"/>
      <c r="NFP8" s="149"/>
      <c r="NFQ8" s="149"/>
      <c r="NFR8" s="149"/>
      <c r="NFS8" s="149"/>
      <c r="NFT8" s="149"/>
      <c r="NFU8" s="149"/>
      <c r="NFV8" s="149"/>
      <c r="NFW8" s="149"/>
      <c r="NFX8" s="149"/>
      <c r="NFY8" s="149"/>
      <c r="NFZ8" s="149"/>
      <c r="NGA8" s="149"/>
      <c r="NGB8" s="149"/>
      <c r="NGC8" s="149"/>
      <c r="NGD8" s="149"/>
      <c r="NGE8" s="149"/>
      <c r="NGF8" s="149"/>
      <c r="NGG8" s="149"/>
      <c r="NGH8" s="149"/>
      <c r="NGI8" s="149"/>
      <c r="NGJ8" s="149"/>
      <c r="NGK8" s="149"/>
      <c r="NGL8" s="149"/>
      <c r="NGM8" s="149"/>
      <c r="NGN8" s="149"/>
      <c r="NGO8" s="149"/>
      <c r="NGP8" s="149"/>
      <c r="NGQ8" s="149"/>
      <c r="NGR8" s="149"/>
      <c r="NGS8" s="149"/>
      <c r="NGT8" s="149"/>
      <c r="NGU8" s="149"/>
      <c r="NGV8" s="149"/>
      <c r="NGW8" s="149"/>
      <c r="NGX8" s="149"/>
      <c r="NGY8" s="149"/>
      <c r="NGZ8" s="149"/>
      <c r="NHA8" s="149"/>
      <c r="NHB8" s="149"/>
      <c r="NHC8" s="149"/>
      <c r="NHD8" s="149"/>
      <c r="NHE8" s="149"/>
      <c r="NHF8" s="149"/>
      <c r="NHG8" s="149"/>
      <c r="NHH8" s="149"/>
      <c r="NHI8" s="149"/>
      <c r="NHJ8" s="149"/>
      <c r="NHK8" s="149"/>
      <c r="NHL8" s="149"/>
      <c r="NHM8" s="149"/>
      <c r="NHN8" s="149"/>
      <c r="NHO8" s="149"/>
      <c r="NHP8" s="149"/>
      <c r="NHQ8" s="149"/>
      <c r="NHR8" s="149"/>
      <c r="NHS8" s="149"/>
      <c r="NHT8" s="149"/>
      <c r="NHU8" s="149"/>
      <c r="NHV8" s="149"/>
      <c r="NHW8" s="149"/>
      <c r="NHX8" s="149"/>
      <c r="NHY8" s="149"/>
      <c r="NHZ8" s="149"/>
      <c r="NIA8" s="149"/>
      <c r="NIB8" s="149"/>
      <c r="NIC8" s="149"/>
      <c r="NID8" s="149"/>
      <c r="NIE8" s="149"/>
      <c r="NIF8" s="149"/>
      <c r="NIG8" s="149"/>
      <c r="NIH8" s="149"/>
      <c r="NII8" s="149"/>
      <c r="NIJ8" s="149"/>
      <c r="NIK8" s="149"/>
      <c r="NIL8" s="149"/>
      <c r="NIM8" s="149"/>
      <c r="NIN8" s="149"/>
      <c r="NIO8" s="149"/>
      <c r="NIP8" s="149"/>
      <c r="NIQ8" s="149"/>
      <c r="NIR8" s="149"/>
      <c r="NIS8" s="149"/>
      <c r="NIT8" s="149"/>
      <c r="NIU8" s="149"/>
      <c r="NIV8" s="149"/>
      <c r="NIW8" s="149"/>
      <c r="NIX8" s="149"/>
      <c r="NIY8" s="149"/>
      <c r="NIZ8" s="149"/>
      <c r="NJA8" s="149"/>
      <c r="NJB8" s="149"/>
      <c r="NJC8" s="149"/>
      <c r="NJD8" s="149"/>
      <c r="NJE8" s="149"/>
      <c r="NJF8" s="149"/>
      <c r="NJG8" s="149"/>
      <c r="NJH8" s="149"/>
      <c r="NJI8" s="149"/>
      <c r="NJJ8" s="149"/>
      <c r="NJK8" s="149"/>
      <c r="NJL8" s="149"/>
      <c r="NJM8" s="149"/>
      <c r="NJN8" s="149"/>
      <c r="NJO8" s="149"/>
      <c r="NJP8" s="149"/>
      <c r="NJQ8" s="149"/>
      <c r="NJR8" s="149"/>
      <c r="NJS8" s="149"/>
      <c r="NJT8" s="149"/>
      <c r="NJU8" s="149"/>
      <c r="NJV8" s="149"/>
      <c r="NJW8" s="149"/>
      <c r="NJX8" s="149"/>
      <c r="NJY8" s="149"/>
      <c r="NJZ8" s="149"/>
      <c r="NKA8" s="149"/>
      <c r="NKB8" s="149"/>
      <c r="NKC8" s="149"/>
      <c r="NKD8" s="149"/>
      <c r="NKE8" s="149"/>
      <c r="NKF8" s="149"/>
      <c r="NKG8" s="149"/>
      <c r="NKH8" s="149"/>
      <c r="NKI8" s="149"/>
      <c r="NKJ8" s="149"/>
      <c r="NKK8" s="149"/>
      <c r="NKL8" s="149"/>
      <c r="NKM8" s="149"/>
      <c r="NKN8" s="149"/>
      <c r="NKO8" s="149"/>
      <c r="NKP8" s="149"/>
      <c r="NKQ8" s="149"/>
      <c r="NKR8" s="149"/>
      <c r="NKS8" s="149"/>
      <c r="NKT8" s="149"/>
      <c r="NKU8" s="149"/>
      <c r="NKV8" s="149"/>
      <c r="NKW8" s="149"/>
      <c r="NKX8" s="149"/>
      <c r="NKY8" s="149"/>
      <c r="NKZ8" s="149"/>
      <c r="NLA8" s="149"/>
      <c r="NLB8" s="149"/>
      <c r="NLC8" s="149"/>
      <c r="NLD8" s="149"/>
      <c r="NLE8" s="149"/>
      <c r="NLF8" s="149"/>
      <c r="NLG8" s="149"/>
      <c r="NLH8" s="149"/>
      <c r="NLI8" s="149"/>
      <c r="NLJ8" s="149"/>
      <c r="NLK8" s="149"/>
      <c r="NLL8" s="149"/>
      <c r="NLM8" s="149"/>
      <c r="NLN8" s="149"/>
      <c r="NLO8" s="149"/>
      <c r="NLP8" s="149"/>
      <c r="NLQ8" s="149"/>
      <c r="NLR8" s="149"/>
      <c r="NLS8" s="149"/>
      <c r="NLT8" s="149"/>
      <c r="NLU8" s="149"/>
      <c r="NLV8" s="149"/>
      <c r="NLW8" s="149"/>
      <c r="NLX8" s="149"/>
      <c r="NLY8" s="149"/>
      <c r="NLZ8" s="149"/>
      <c r="NMA8" s="149"/>
      <c r="NMB8" s="149"/>
      <c r="NMC8" s="149"/>
      <c r="NMD8" s="149"/>
      <c r="NME8" s="149"/>
      <c r="NMF8" s="149"/>
      <c r="NMG8" s="149"/>
      <c r="NMH8" s="149"/>
      <c r="NMI8" s="149"/>
      <c r="NMJ8" s="149"/>
      <c r="NMK8" s="149"/>
      <c r="NML8" s="149"/>
      <c r="NMM8" s="149"/>
      <c r="NMN8" s="149"/>
      <c r="NMO8" s="149"/>
      <c r="NMP8" s="149"/>
      <c r="NMQ8" s="149"/>
      <c r="NMR8" s="149"/>
      <c r="NMS8" s="149"/>
      <c r="NMT8" s="149"/>
      <c r="NMU8" s="149"/>
      <c r="NMV8" s="149"/>
      <c r="NMW8" s="149"/>
      <c r="NMX8" s="149"/>
      <c r="NMY8" s="149"/>
      <c r="NMZ8" s="149"/>
      <c r="NNA8" s="149"/>
      <c r="NNB8" s="149"/>
      <c r="NNC8" s="149"/>
      <c r="NND8" s="149"/>
      <c r="NNE8" s="149"/>
      <c r="NNF8" s="149"/>
      <c r="NNG8" s="149"/>
      <c r="NNH8" s="149"/>
      <c r="NNI8" s="149"/>
      <c r="NNJ8" s="149"/>
      <c r="NNK8" s="149"/>
      <c r="NNL8" s="149"/>
      <c r="NNM8" s="149"/>
      <c r="NNN8" s="149"/>
      <c r="NNO8" s="149"/>
      <c r="NNP8" s="149"/>
      <c r="NNQ8" s="149"/>
      <c r="NNR8" s="149"/>
      <c r="NNS8" s="149"/>
      <c r="NNT8" s="149"/>
      <c r="NNU8" s="149"/>
      <c r="NNV8" s="149"/>
      <c r="NNW8" s="149"/>
      <c r="NNX8" s="149"/>
      <c r="NNY8" s="149"/>
      <c r="NNZ8" s="149"/>
      <c r="NOA8" s="149"/>
      <c r="NOB8" s="149"/>
      <c r="NOC8" s="149"/>
      <c r="NOD8" s="149"/>
      <c r="NOE8" s="149"/>
      <c r="NOF8" s="149"/>
      <c r="NOG8" s="149"/>
      <c r="NOH8" s="149"/>
      <c r="NOI8" s="149"/>
      <c r="NOJ8" s="149"/>
      <c r="NOK8" s="149"/>
      <c r="NOL8" s="149"/>
      <c r="NOM8" s="149"/>
      <c r="NON8" s="149"/>
      <c r="NOO8" s="149"/>
      <c r="NOP8" s="149"/>
      <c r="NOQ8" s="149"/>
      <c r="NOR8" s="149"/>
      <c r="NOS8" s="149"/>
      <c r="NOT8" s="149"/>
      <c r="NOU8" s="149"/>
      <c r="NOV8" s="149"/>
      <c r="NOW8" s="149"/>
      <c r="NOX8" s="149"/>
      <c r="NOY8" s="149"/>
      <c r="NOZ8" s="149"/>
      <c r="NPA8" s="149"/>
      <c r="NPB8" s="149"/>
      <c r="NPC8" s="149"/>
      <c r="NPD8" s="149"/>
      <c r="NPE8" s="149"/>
      <c r="NPF8" s="149"/>
      <c r="NPG8" s="149"/>
      <c r="NPH8" s="149"/>
      <c r="NPI8" s="149"/>
      <c r="NPJ8" s="149"/>
      <c r="NPK8" s="149"/>
      <c r="NPL8" s="149"/>
      <c r="NPM8" s="149"/>
      <c r="NPN8" s="149"/>
      <c r="NPO8" s="149"/>
      <c r="NPP8" s="149"/>
      <c r="NPQ8" s="149"/>
      <c r="NPR8" s="149"/>
      <c r="NPS8" s="149"/>
      <c r="NPT8" s="149"/>
      <c r="NPU8" s="149"/>
      <c r="NPV8" s="149"/>
      <c r="NPW8" s="149"/>
      <c r="NPX8" s="149"/>
      <c r="NPY8" s="149"/>
      <c r="NPZ8" s="149"/>
      <c r="NQA8" s="149"/>
      <c r="NQB8" s="149"/>
      <c r="NQC8" s="149"/>
      <c r="NQD8" s="149"/>
      <c r="NQE8" s="149"/>
      <c r="NQF8" s="149"/>
      <c r="NQG8" s="149"/>
      <c r="NQH8" s="149"/>
      <c r="NQI8" s="149"/>
      <c r="NQJ8" s="149"/>
      <c r="NQK8" s="149"/>
      <c r="NQL8" s="149"/>
      <c r="NQM8" s="149"/>
      <c r="NQN8" s="149"/>
      <c r="NQO8" s="149"/>
      <c r="NQP8" s="149"/>
      <c r="NQQ8" s="149"/>
      <c r="NQR8" s="149"/>
      <c r="NQS8" s="149"/>
      <c r="NQT8" s="149"/>
      <c r="NQU8" s="149"/>
      <c r="NQV8" s="149"/>
      <c r="NQW8" s="149"/>
      <c r="NQX8" s="149"/>
      <c r="NQY8" s="149"/>
      <c r="NQZ8" s="149"/>
      <c r="NRA8" s="149"/>
      <c r="NRB8" s="149"/>
      <c r="NRC8" s="149"/>
      <c r="NRD8" s="149"/>
      <c r="NRE8" s="149"/>
      <c r="NRF8" s="149"/>
      <c r="NRG8" s="149"/>
      <c r="NRH8" s="149"/>
      <c r="NRI8" s="149"/>
      <c r="NRJ8" s="149"/>
      <c r="NRK8" s="149"/>
      <c r="NRL8" s="149"/>
      <c r="NRM8" s="149"/>
      <c r="NRN8" s="149"/>
      <c r="NRO8" s="149"/>
      <c r="NRP8" s="149"/>
      <c r="NRQ8" s="149"/>
      <c r="NRR8" s="149"/>
      <c r="NRS8" s="149"/>
      <c r="NRT8" s="149"/>
      <c r="NRU8" s="149"/>
      <c r="NRV8" s="149"/>
      <c r="NRW8" s="149"/>
      <c r="NRX8" s="149"/>
      <c r="NRY8" s="149"/>
      <c r="NRZ8" s="149"/>
      <c r="NSA8" s="149"/>
      <c r="NSB8" s="149"/>
      <c r="NSC8" s="149"/>
      <c r="NSD8" s="149"/>
      <c r="NSE8" s="149"/>
      <c r="NSF8" s="149"/>
      <c r="NSG8" s="149"/>
      <c r="NSH8" s="149"/>
      <c r="NSI8" s="149"/>
      <c r="NSJ8" s="149"/>
      <c r="NSK8" s="149"/>
      <c r="NSL8" s="149"/>
      <c r="NSM8" s="149"/>
      <c r="NSN8" s="149"/>
      <c r="NSO8" s="149"/>
      <c r="NSP8" s="149"/>
      <c r="NSQ8" s="149"/>
      <c r="NSR8" s="149"/>
      <c r="NSS8" s="149"/>
      <c r="NST8" s="149"/>
      <c r="NSU8" s="149"/>
      <c r="NSV8" s="149"/>
      <c r="NSW8" s="149"/>
      <c r="NSX8" s="149"/>
      <c r="NSY8" s="149"/>
      <c r="NSZ8" s="149"/>
      <c r="NTA8" s="149"/>
      <c r="NTB8" s="149"/>
      <c r="NTC8" s="149"/>
      <c r="NTD8" s="149"/>
      <c r="NTE8" s="149"/>
      <c r="NTF8" s="149"/>
      <c r="NTG8" s="149"/>
      <c r="NTH8" s="149"/>
      <c r="NTI8" s="149"/>
      <c r="NTJ8" s="149"/>
      <c r="NTK8" s="149"/>
      <c r="NTL8" s="149"/>
      <c r="NTM8" s="149"/>
      <c r="NTN8" s="149"/>
      <c r="NTO8" s="149"/>
      <c r="NTP8" s="149"/>
      <c r="NTQ8" s="149"/>
      <c r="NTR8" s="149"/>
      <c r="NTS8" s="149"/>
      <c r="NTT8" s="149"/>
      <c r="NTU8" s="149"/>
      <c r="NTV8" s="149"/>
      <c r="NTW8" s="149"/>
      <c r="NTX8" s="149"/>
      <c r="NTY8" s="149"/>
      <c r="NTZ8" s="149"/>
      <c r="NUA8" s="149"/>
      <c r="NUB8" s="149"/>
      <c r="NUC8" s="149"/>
      <c r="NUD8" s="149"/>
      <c r="NUE8" s="149"/>
      <c r="NUF8" s="149"/>
      <c r="NUG8" s="149"/>
      <c r="NUH8" s="149"/>
      <c r="NUI8" s="149"/>
      <c r="NUJ8" s="149"/>
      <c r="NUK8" s="149"/>
      <c r="NUL8" s="149"/>
      <c r="NUM8" s="149"/>
      <c r="NUN8" s="149"/>
      <c r="NUO8" s="149"/>
      <c r="NUP8" s="149"/>
      <c r="NUQ8" s="149"/>
      <c r="NUR8" s="149"/>
      <c r="NUS8" s="149"/>
      <c r="NUT8" s="149"/>
      <c r="NUU8" s="149"/>
      <c r="NUV8" s="149"/>
      <c r="NUW8" s="149"/>
      <c r="NUX8" s="149"/>
      <c r="NUY8" s="149"/>
      <c r="NUZ8" s="149"/>
      <c r="NVA8" s="149"/>
      <c r="NVB8" s="149"/>
      <c r="NVC8" s="149"/>
      <c r="NVD8" s="149"/>
      <c r="NVE8" s="149"/>
      <c r="NVF8" s="149"/>
      <c r="NVG8" s="149"/>
      <c r="NVH8" s="149"/>
      <c r="NVI8" s="149"/>
      <c r="NVJ8" s="149"/>
      <c r="NVK8" s="149"/>
      <c r="NVL8" s="149"/>
      <c r="NVM8" s="149"/>
      <c r="NVN8" s="149"/>
      <c r="NVO8" s="149"/>
      <c r="NVP8" s="149"/>
      <c r="NVQ8" s="149"/>
      <c r="NVR8" s="149"/>
      <c r="NVS8" s="149"/>
      <c r="NVT8" s="149"/>
      <c r="NVU8" s="149"/>
      <c r="NVV8" s="149"/>
      <c r="NVW8" s="149"/>
      <c r="NVX8" s="149"/>
      <c r="NVY8" s="149"/>
      <c r="NVZ8" s="149"/>
      <c r="NWA8" s="149"/>
      <c r="NWB8" s="149"/>
      <c r="NWC8" s="149"/>
      <c r="NWD8" s="149"/>
      <c r="NWE8" s="149"/>
      <c r="NWF8" s="149"/>
      <c r="NWG8" s="149"/>
      <c r="NWH8" s="149"/>
      <c r="NWI8" s="149"/>
      <c r="NWJ8" s="149"/>
      <c r="NWK8" s="149"/>
      <c r="NWL8" s="149"/>
      <c r="NWM8" s="149"/>
      <c r="NWN8" s="149"/>
      <c r="NWO8" s="149"/>
      <c r="NWP8" s="149"/>
      <c r="NWQ8" s="149"/>
      <c r="NWR8" s="149"/>
      <c r="NWS8" s="149"/>
      <c r="NWT8" s="149"/>
      <c r="NWU8" s="149"/>
      <c r="NWV8" s="149"/>
      <c r="NWW8" s="149"/>
      <c r="NWX8" s="149"/>
      <c r="NWY8" s="149"/>
      <c r="NWZ8" s="149"/>
      <c r="NXA8" s="149"/>
      <c r="NXB8" s="149"/>
      <c r="NXC8" s="149"/>
      <c r="NXD8" s="149"/>
      <c r="NXE8" s="149"/>
      <c r="NXF8" s="149"/>
      <c r="NXG8" s="149"/>
      <c r="NXH8" s="149"/>
      <c r="NXI8" s="149"/>
      <c r="NXJ8" s="149"/>
      <c r="NXK8" s="149"/>
      <c r="NXL8" s="149"/>
      <c r="NXM8" s="149"/>
      <c r="NXN8" s="149"/>
      <c r="NXO8" s="149"/>
      <c r="NXP8" s="149"/>
      <c r="NXQ8" s="149"/>
      <c r="NXR8" s="149"/>
      <c r="NXS8" s="149"/>
      <c r="NXT8" s="149"/>
      <c r="NXU8" s="149"/>
      <c r="NXV8" s="149"/>
      <c r="NXW8" s="149"/>
      <c r="NXX8" s="149"/>
      <c r="NXY8" s="149"/>
      <c r="NXZ8" s="149"/>
      <c r="NYA8" s="149"/>
      <c r="NYB8" s="149"/>
      <c r="NYC8" s="149"/>
      <c r="NYD8" s="149"/>
      <c r="NYE8" s="149"/>
      <c r="NYF8" s="149"/>
      <c r="NYG8" s="149"/>
      <c r="NYH8" s="149"/>
      <c r="NYI8" s="149"/>
      <c r="NYJ8" s="149"/>
      <c r="NYK8" s="149"/>
      <c r="NYL8" s="149"/>
      <c r="NYM8" s="149"/>
      <c r="NYN8" s="149"/>
      <c r="NYO8" s="149"/>
      <c r="NYP8" s="149"/>
      <c r="NYQ8" s="149"/>
      <c r="NYR8" s="149"/>
      <c r="NYS8" s="149"/>
      <c r="NYT8" s="149"/>
      <c r="NYU8" s="149"/>
      <c r="NYV8" s="149"/>
      <c r="NYW8" s="149"/>
      <c r="NYX8" s="149"/>
      <c r="NYY8" s="149"/>
      <c r="NYZ8" s="149"/>
      <c r="NZA8" s="149"/>
      <c r="NZB8" s="149"/>
      <c r="NZC8" s="149"/>
      <c r="NZD8" s="149"/>
      <c r="NZE8" s="149"/>
      <c r="NZF8" s="149"/>
      <c r="NZG8" s="149"/>
      <c r="NZH8" s="149"/>
      <c r="NZI8" s="149"/>
      <c r="NZJ8" s="149"/>
      <c r="NZK8" s="149"/>
      <c r="NZL8" s="149"/>
      <c r="NZM8" s="149"/>
      <c r="NZN8" s="149"/>
      <c r="NZO8" s="149"/>
      <c r="NZP8" s="149"/>
      <c r="NZQ8" s="149"/>
      <c r="NZR8" s="149"/>
      <c r="NZS8" s="149"/>
      <c r="NZT8" s="149"/>
      <c r="NZU8" s="149"/>
      <c r="NZV8" s="149"/>
      <c r="NZW8" s="149"/>
      <c r="NZX8" s="149"/>
      <c r="NZY8" s="149"/>
      <c r="NZZ8" s="149"/>
      <c r="OAA8" s="149"/>
      <c r="OAB8" s="149"/>
      <c r="OAC8" s="149"/>
      <c r="OAD8" s="149"/>
      <c r="OAE8" s="149"/>
      <c r="OAF8" s="149"/>
      <c r="OAG8" s="149"/>
      <c r="OAH8" s="149"/>
      <c r="OAI8" s="149"/>
      <c r="OAJ8" s="149"/>
      <c r="OAK8" s="149"/>
      <c r="OAL8" s="149"/>
      <c r="OAM8" s="149"/>
      <c r="OAN8" s="149"/>
      <c r="OAO8" s="149"/>
      <c r="OAP8" s="149"/>
      <c r="OAQ8" s="149"/>
      <c r="OAR8" s="149"/>
      <c r="OAS8" s="149"/>
      <c r="OAT8" s="149"/>
      <c r="OAU8" s="149"/>
      <c r="OAV8" s="149"/>
      <c r="OAW8" s="149"/>
      <c r="OAX8" s="149"/>
      <c r="OAY8" s="149"/>
      <c r="OAZ8" s="149"/>
      <c r="OBA8" s="149"/>
      <c r="OBB8" s="149"/>
      <c r="OBC8" s="149"/>
      <c r="OBD8" s="149"/>
      <c r="OBE8" s="149"/>
      <c r="OBF8" s="149"/>
      <c r="OBG8" s="149"/>
      <c r="OBH8" s="149"/>
      <c r="OBI8" s="149"/>
      <c r="OBJ8" s="149"/>
      <c r="OBK8" s="149"/>
      <c r="OBL8" s="149"/>
      <c r="OBM8" s="149"/>
      <c r="OBN8" s="149"/>
      <c r="OBO8" s="149"/>
      <c r="OBP8" s="149"/>
      <c r="OBQ8" s="149"/>
      <c r="OBR8" s="149"/>
      <c r="OBS8" s="149"/>
      <c r="OBT8" s="149"/>
      <c r="OBU8" s="149"/>
      <c r="OBV8" s="149"/>
      <c r="OBW8" s="149"/>
      <c r="OBX8" s="149"/>
      <c r="OBY8" s="149"/>
      <c r="OBZ8" s="149"/>
      <c r="OCA8" s="149"/>
      <c r="OCB8" s="149"/>
      <c r="OCC8" s="149"/>
      <c r="OCD8" s="149"/>
      <c r="OCE8" s="149"/>
      <c r="OCF8" s="149"/>
      <c r="OCG8" s="149"/>
      <c r="OCH8" s="149"/>
      <c r="OCI8" s="149"/>
      <c r="OCJ8" s="149"/>
      <c r="OCK8" s="149"/>
      <c r="OCL8" s="149"/>
      <c r="OCM8" s="149"/>
      <c r="OCN8" s="149"/>
      <c r="OCO8" s="149"/>
      <c r="OCP8" s="149"/>
      <c r="OCQ8" s="149"/>
      <c r="OCR8" s="149"/>
      <c r="OCS8" s="149"/>
      <c r="OCT8" s="149"/>
      <c r="OCU8" s="149"/>
      <c r="OCV8" s="149"/>
      <c r="OCW8" s="149"/>
      <c r="OCX8" s="149"/>
      <c r="OCY8" s="149"/>
      <c r="OCZ8" s="149"/>
      <c r="ODA8" s="149"/>
      <c r="ODB8" s="149"/>
      <c r="ODC8" s="149"/>
      <c r="ODD8" s="149"/>
      <c r="ODE8" s="149"/>
      <c r="ODF8" s="149"/>
      <c r="ODG8" s="149"/>
      <c r="ODH8" s="149"/>
      <c r="ODI8" s="149"/>
      <c r="ODJ8" s="149"/>
      <c r="ODK8" s="149"/>
      <c r="ODL8" s="149"/>
      <c r="ODM8" s="149"/>
      <c r="ODN8" s="149"/>
      <c r="ODO8" s="149"/>
      <c r="ODP8" s="149"/>
      <c r="ODQ8" s="149"/>
      <c r="ODR8" s="149"/>
      <c r="ODS8" s="149"/>
      <c r="ODT8" s="149"/>
      <c r="ODU8" s="149"/>
      <c r="ODV8" s="149"/>
      <c r="ODW8" s="149"/>
      <c r="ODX8" s="149"/>
      <c r="ODY8" s="149"/>
      <c r="ODZ8" s="149"/>
      <c r="OEA8" s="149"/>
      <c r="OEB8" s="149"/>
      <c r="OEC8" s="149"/>
      <c r="OED8" s="149"/>
      <c r="OEE8" s="149"/>
      <c r="OEF8" s="149"/>
      <c r="OEG8" s="149"/>
      <c r="OEH8" s="149"/>
      <c r="OEI8" s="149"/>
      <c r="OEJ8" s="149"/>
      <c r="OEK8" s="149"/>
      <c r="OEL8" s="149"/>
      <c r="OEM8" s="149"/>
      <c r="OEN8" s="149"/>
      <c r="OEO8" s="149"/>
      <c r="OEP8" s="149"/>
      <c r="OEQ8" s="149"/>
      <c r="OER8" s="149"/>
      <c r="OES8" s="149"/>
      <c r="OET8" s="149"/>
      <c r="OEU8" s="149"/>
      <c r="OEV8" s="149"/>
      <c r="OEW8" s="149"/>
      <c r="OEX8" s="149"/>
      <c r="OEY8" s="149"/>
      <c r="OEZ8" s="149"/>
      <c r="OFA8" s="149"/>
      <c r="OFB8" s="149"/>
      <c r="OFC8" s="149"/>
      <c r="OFD8" s="149"/>
      <c r="OFE8" s="149"/>
      <c r="OFF8" s="149"/>
      <c r="OFG8" s="149"/>
      <c r="OFH8" s="149"/>
      <c r="OFI8" s="149"/>
      <c r="OFJ8" s="149"/>
      <c r="OFK8" s="149"/>
      <c r="OFL8" s="149"/>
      <c r="OFM8" s="149"/>
      <c r="OFN8" s="149"/>
      <c r="OFO8" s="149"/>
      <c r="OFP8" s="149"/>
      <c r="OFQ8" s="149"/>
      <c r="OFR8" s="149"/>
      <c r="OFS8" s="149"/>
      <c r="OFT8" s="149"/>
      <c r="OFU8" s="149"/>
      <c r="OFV8" s="149"/>
      <c r="OFW8" s="149"/>
      <c r="OFX8" s="149"/>
      <c r="OFY8" s="149"/>
      <c r="OFZ8" s="149"/>
      <c r="OGA8" s="149"/>
      <c r="OGB8" s="149"/>
      <c r="OGC8" s="149"/>
      <c r="OGD8" s="149"/>
      <c r="OGE8" s="149"/>
      <c r="OGF8" s="149"/>
      <c r="OGG8" s="149"/>
      <c r="OGH8" s="149"/>
      <c r="OGI8" s="149"/>
      <c r="OGJ8" s="149"/>
      <c r="OGK8" s="149"/>
      <c r="OGL8" s="149"/>
      <c r="OGM8" s="149"/>
      <c r="OGN8" s="149"/>
      <c r="OGO8" s="149"/>
      <c r="OGP8" s="149"/>
      <c r="OGQ8" s="149"/>
      <c r="OGR8" s="149"/>
      <c r="OGS8" s="149"/>
      <c r="OGT8" s="149"/>
      <c r="OGU8" s="149"/>
      <c r="OGV8" s="149"/>
      <c r="OGW8" s="149"/>
      <c r="OGX8" s="149"/>
      <c r="OGY8" s="149"/>
      <c r="OGZ8" s="149"/>
      <c r="OHA8" s="149"/>
      <c r="OHB8" s="149"/>
      <c r="OHC8" s="149"/>
      <c r="OHD8" s="149"/>
      <c r="OHE8" s="149"/>
      <c r="OHF8" s="149"/>
      <c r="OHG8" s="149"/>
      <c r="OHH8" s="149"/>
      <c r="OHI8" s="149"/>
      <c r="OHJ8" s="149"/>
      <c r="OHK8" s="149"/>
      <c r="OHL8" s="149"/>
      <c r="OHM8" s="149"/>
      <c r="OHN8" s="149"/>
      <c r="OHO8" s="149"/>
      <c r="OHP8" s="149"/>
      <c r="OHQ8" s="149"/>
      <c r="OHR8" s="149"/>
      <c r="OHS8" s="149"/>
      <c r="OHT8" s="149"/>
      <c r="OHU8" s="149"/>
      <c r="OHV8" s="149"/>
      <c r="OHW8" s="149"/>
      <c r="OHX8" s="149"/>
      <c r="OHY8" s="149"/>
      <c r="OHZ8" s="149"/>
      <c r="OIA8" s="149"/>
      <c r="OIB8" s="149"/>
      <c r="OIC8" s="149"/>
      <c r="OID8" s="149"/>
      <c r="OIE8" s="149"/>
      <c r="OIF8" s="149"/>
      <c r="OIG8" s="149"/>
      <c r="OIH8" s="149"/>
      <c r="OII8" s="149"/>
      <c r="OIJ8" s="149"/>
      <c r="OIK8" s="149"/>
      <c r="OIL8" s="149"/>
      <c r="OIM8" s="149"/>
      <c r="OIN8" s="149"/>
      <c r="OIO8" s="149"/>
      <c r="OIP8" s="149"/>
      <c r="OIQ8" s="149"/>
      <c r="OIR8" s="149"/>
      <c r="OIS8" s="149"/>
      <c r="OIT8" s="149"/>
      <c r="OIU8" s="149"/>
      <c r="OIV8" s="149"/>
      <c r="OIW8" s="149"/>
      <c r="OIX8" s="149"/>
      <c r="OIY8" s="149"/>
      <c r="OIZ8" s="149"/>
      <c r="OJA8" s="149"/>
      <c r="OJB8" s="149"/>
      <c r="OJC8" s="149"/>
      <c r="OJD8" s="149"/>
      <c r="OJE8" s="149"/>
      <c r="OJF8" s="149"/>
      <c r="OJG8" s="149"/>
      <c r="OJH8" s="149"/>
      <c r="OJI8" s="149"/>
      <c r="OJJ8" s="149"/>
      <c r="OJK8" s="149"/>
      <c r="OJL8" s="149"/>
      <c r="OJM8" s="149"/>
      <c r="OJN8" s="149"/>
      <c r="OJO8" s="149"/>
      <c r="OJP8" s="149"/>
      <c r="OJQ8" s="149"/>
      <c r="OJR8" s="149"/>
      <c r="OJS8" s="149"/>
      <c r="OJT8" s="149"/>
      <c r="OJU8" s="149"/>
      <c r="OJV8" s="149"/>
      <c r="OJW8" s="149"/>
      <c r="OJX8" s="149"/>
      <c r="OJY8" s="149"/>
      <c r="OJZ8" s="149"/>
      <c r="OKA8" s="149"/>
      <c r="OKB8" s="149"/>
      <c r="OKC8" s="149"/>
      <c r="OKD8" s="149"/>
      <c r="OKE8" s="149"/>
      <c r="OKF8" s="149"/>
      <c r="OKG8" s="149"/>
      <c r="OKH8" s="149"/>
      <c r="OKI8" s="149"/>
      <c r="OKJ8" s="149"/>
      <c r="OKK8" s="149"/>
      <c r="OKL8" s="149"/>
      <c r="OKM8" s="149"/>
      <c r="OKN8" s="149"/>
      <c r="OKO8" s="149"/>
      <c r="OKP8" s="149"/>
      <c r="OKQ8" s="149"/>
      <c r="OKR8" s="149"/>
      <c r="OKS8" s="149"/>
      <c r="OKT8" s="149"/>
      <c r="OKU8" s="149"/>
      <c r="OKV8" s="149"/>
      <c r="OKW8" s="149"/>
      <c r="OKX8" s="149"/>
      <c r="OKY8" s="149"/>
      <c r="OKZ8" s="149"/>
      <c r="OLA8" s="149"/>
      <c r="OLB8" s="149"/>
      <c r="OLC8" s="149"/>
      <c r="OLD8" s="149"/>
      <c r="OLE8" s="149"/>
      <c r="OLF8" s="149"/>
      <c r="OLG8" s="149"/>
      <c r="OLH8" s="149"/>
      <c r="OLI8" s="149"/>
      <c r="OLJ8" s="149"/>
      <c r="OLK8" s="149"/>
      <c r="OLL8" s="149"/>
      <c r="OLM8" s="149"/>
      <c r="OLN8" s="149"/>
      <c r="OLO8" s="149"/>
      <c r="OLP8" s="149"/>
      <c r="OLQ8" s="149"/>
      <c r="OLR8" s="149"/>
      <c r="OLS8" s="149"/>
      <c r="OLT8" s="149"/>
      <c r="OLU8" s="149"/>
      <c r="OLV8" s="149"/>
      <c r="OLW8" s="149"/>
      <c r="OLX8" s="149"/>
      <c r="OLY8" s="149"/>
      <c r="OLZ8" s="149"/>
      <c r="OMA8" s="149"/>
      <c r="OMB8" s="149"/>
      <c r="OMC8" s="149"/>
      <c r="OMD8" s="149"/>
      <c r="OME8" s="149"/>
      <c r="OMF8" s="149"/>
      <c r="OMG8" s="149"/>
      <c r="OMH8" s="149"/>
      <c r="OMI8" s="149"/>
      <c r="OMJ8" s="149"/>
      <c r="OMK8" s="149"/>
      <c r="OML8" s="149"/>
      <c r="OMM8" s="149"/>
      <c r="OMN8" s="149"/>
      <c r="OMO8" s="149"/>
      <c r="OMP8" s="149"/>
      <c r="OMQ8" s="149"/>
      <c r="OMR8" s="149"/>
      <c r="OMS8" s="149"/>
      <c r="OMT8" s="149"/>
      <c r="OMU8" s="149"/>
      <c r="OMV8" s="149"/>
      <c r="OMW8" s="149"/>
      <c r="OMX8" s="149"/>
      <c r="OMY8" s="149"/>
      <c r="OMZ8" s="149"/>
      <c r="ONA8" s="149"/>
      <c r="ONB8" s="149"/>
      <c r="ONC8" s="149"/>
      <c r="OND8" s="149"/>
      <c r="ONE8" s="149"/>
      <c r="ONF8" s="149"/>
      <c r="ONG8" s="149"/>
      <c r="ONH8" s="149"/>
      <c r="ONI8" s="149"/>
      <c r="ONJ8" s="149"/>
      <c r="ONK8" s="149"/>
      <c r="ONL8" s="149"/>
      <c r="ONM8" s="149"/>
      <c r="ONN8" s="149"/>
      <c r="ONO8" s="149"/>
      <c r="ONP8" s="149"/>
      <c r="ONQ8" s="149"/>
      <c r="ONR8" s="149"/>
      <c r="ONS8" s="149"/>
      <c r="ONT8" s="149"/>
      <c r="ONU8" s="149"/>
      <c r="ONV8" s="149"/>
      <c r="ONW8" s="149"/>
      <c r="ONX8" s="149"/>
      <c r="ONY8" s="149"/>
      <c r="ONZ8" s="149"/>
      <c r="OOA8" s="149"/>
      <c r="OOB8" s="149"/>
      <c r="OOC8" s="149"/>
      <c r="OOD8" s="149"/>
      <c r="OOE8" s="149"/>
      <c r="OOF8" s="149"/>
      <c r="OOG8" s="149"/>
      <c r="OOH8" s="149"/>
      <c r="OOI8" s="149"/>
      <c r="OOJ8" s="149"/>
      <c r="OOK8" s="149"/>
      <c r="OOL8" s="149"/>
      <c r="OOM8" s="149"/>
      <c r="OON8" s="149"/>
      <c r="OOO8" s="149"/>
      <c r="OOP8" s="149"/>
      <c r="OOQ8" s="149"/>
      <c r="OOR8" s="149"/>
      <c r="OOS8" s="149"/>
      <c r="OOT8" s="149"/>
      <c r="OOU8" s="149"/>
      <c r="OOV8" s="149"/>
      <c r="OOW8" s="149"/>
      <c r="OOX8" s="149"/>
      <c r="OOY8" s="149"/>
      <c r="OOZ8" s="149"/>
      <c r="OPA8" s="149"/>
      <c r="OPB8" s="149"/>
      <c r="OPC8" s="149"/>
      <c r="OPD8" s="149"/>
      <c r="OPE8" s="149"/>
      <c r="OPF8" s="149"/>
      <c r="OPG8" s="149"/>
      <c r="OPH8" s="149"/>
      <c r="OPI8" s="149"/>
      <c r="OPJ8" s="149"/>
      <c r="OPK8" s="149"/>
      <c r="OPL8" s="149"/>
      <c r="OPM8" s="149"/>
      <c r="OPN8" s="149"/>
      <c r="OPO8" s="149"/>
      <c r="OPP8" s="149"/>
      <c r="OPQ8" s="149"/>
      <c r="OPR8" s="149"/>
      <c r="OPS8" s="149"/>
      <c r="OPT8" s="149"/>
      <c r="OPU8" s="149"/>
      <c r="OPV8" s="149"/>
      <c r="OPW8" s="149"/>
      <c r="OPX8" s="149"/>
      <c r="OPY8" s="149"/>
      <c r="OPZ8" s="149"/>
      <c r="OQA8" s="149"/>
      <c r="OQB8" s="149"/>
      <c r="OQC8" s="149"/>
      <c r="OQD8" s="149"/>
      <c r="OQE8" s="149"/>
      <c r="OQF8" s="149"/>
      <c r="OQG8" s="149"/>
      <c r="OQH8" s="149"/>
      <c r="OQI8" s="149"/>
      <c r="OQJ8" s="149"/>
      <c r="OQK8" s="149"/>
      <c r="OQL8" s="149"/>
      <c r="OQM8" s="149"/>
      <c r="OQN8" s="149"/>
      <c r="OQO8" s="149"/>
      <c r="OQP8" s="149"/>
      <c r="OQQ8" s="149"/>
      <c r="OQR8" s="149"/>
      <c r="OQS8" s="149"/>
      <c r="OQT8" s="149"/>
      <c r="OQU8" s="149"/>
      <c r="OQV8" s="149"/>
      <c r="OQW8" s="149"/>
      <c r="OQX8" s="149"/>
      <c r="OQY8" s="149"/>
      <c r="OQZ8" s="149"/>
      <c r="ORA8" s="149"/>
      <c r="ORB8" s="149"/>
      <c r="ORC8" s="149"/>
      <c r="ORD8" s="149"/>
      <c r="ORE8" s="149"/>
      <c r="ORF8" s="149"/>
      <c r="ORG8" s="149"/>
      <c r="ORH8" s="149"/>
      <c r="ORI8" s="149"/>
      <c r="ORJ8" s="149"/>
      <c r="ORK8" s="149"/>
      <c r="ORL8" s="149"/>
      <c r="ORM8" s="149"/>
      <c r="ORN8" s="149"/>
      <c r="ORO8" s="149"/>
      <c r="ORP8" s="149"/>
      <c r="ORQ8" s="149"/>
      <c r="ORR8" s="149"/>
      <c r="ORS8" s="149"/>
      <c r="ORT8" s="149"/>
      <c r="ORU8" s="149"/>
      <c r="ORV8" s="149"/>
      <c r="ORW8" s="149"/>
      <c r="ORX8" s="149"/>
      <c r="ORY8" s="149"/>
      <c r="ORZ8" s="149"/>
      <c r="OSA8" s="149"/>
      <c r="OSB8" s="149"/>
      <c r="OSC8" s="149"/>
      <c r="OSD8" s="149"/>
      <c r="OSE8" s="149"/>
      <c r="OSF8" s="149"/>
      <c r="OSG8" s="149"/>
      <c r="OSH8" s="149"/>
      <c r="OSI8" s="149"/>
      <c r="OSJ8" s="149"/>
      <c r="OSK8" s="149"/>
      <c r="OSL8" s="149"/>
      <c r="OSM8" s="149"/>
      <c r="OSN8" s="149"/>
      <c r="OSO8" s="149"/>
      <c r="OSP8" s="149"/>
      <c r="OSQ8" s="149"/>
      <c r="OSR8" s="149"/>
      <c r="OSS8" s="149"/>
      <c r="OST8" s="149"/>
      <c r="OSU8" s="149"/>
      <c r="OSV8" s="149"/>
      <c r="OSW8" s="149"/>
      <c r="OSX8" s="149"/>
      <c r="OSY8" s="149"/>
      <c r="OSZ8" s="149"/>
      <c r="OTA8" s="149"/>
      <c r="OTB8" s="149"/>
      <c r="OTC8" s="149"/>
      <c r="OTD8" s="149"/>
      <c r="OTE8" s="149"/>
      <c r="OTF8" s="149"/>
      <c r="OTG8" s="149"/>
      <c r="OTH8" s="149"/>
      <c r="OTI8" s="149"/>
      <c r="OTJ8" s="149"/>
      <c r="OTK8" s="149"/>
      <c r="OTL8" s="149"/>
      <c r="OTM8" s="149"/>
      <c r="OTN8" s="149"/>
      <c r="OTO8" s="149"/>
      <c r="OTP8" s="149"/>
      <c r="OTQ8" s="149"/>
      <c r="OTR8" s="149"/>
      <c r="OTS8" s="149"/>
      <c r="OTT8" s="149"/>
      <c r="OTU8" s="149"/>
      <c r="OTV8" s="149"/>
      <c r="OTW8" s="149"/>
      <c r="OTX8" s="149"/>
      <c r="OTY8" s="149"/>
      <c r="OTZ8" s="149"/>
      <c r="OUA8" s="149"/>
      <c r="OUB8" s="149"/>
      <c r="OUC8" s="149"/>
      <c r="OUD8" s="149"/>
      <c r="OUE8" s="149"/>
      <c r="OUF8" s="149"/>
      <c r="OUG8" s="149"/>
      <c r="OUH8" s="149"/>
      <c r="OUI8" s="149"/>
      <c r="OUJ8" s="149"/>
      <c r="OUK8" s="149"/>
      <c r="OUL8" s="149"/>
      <c r="OUM8" s="149"/>
      <c r="OUN8" s="149"/>
      <c r="OUO8" s="149"/>
      <c r="OUP8" s="149"/>
      <c r="OUQ8" s="149"/>
      <c r="OUR8" s="149"/>
      <c r="OUS8" s="149"/>
      <c r="OUT8" s="149"/>
      <c r="OUU8" s="149"/>
      <c r="OUV8" s="149"/>
      <c r="OUW8" s="149"/>
      <c r="OUX8" s="149"/>
      <c r="OUY8" s="149"/>
      <c r="OUZ8" s="149"/>
      <c r="OVA8" s="149"/>
      <c r="OVB8" s="149"/>
      <c r="OVC8" s="149"/>
      <c r="OVD8" s="149"/>
      <c r="OVE8" s="149"/>
      <c r="OVF8" s="149"/>
      <c r="OVG8" s="149"/>
      <c r="OVH8" s="149"/>
      <c r="OVI8" s="149"/>
      <c r="OVJ8" s="149"/>
      <c r="OVK8" s="149"/>
      <c r="OVL8" s="149"/>
      <c r="OVM8" s="149"/>
      <c r="OVN8" s="149"/>
      <c r="OVO8" s="149"/>
      <c r="OVP8" s="149"/>
      <c r="OVQ8" s="149"/>
      <c r="OVR8" s="149"/>
      <c r="OVS8" s="149"/>
      <c r="OVT8" s="149"/>
      <c r="OVU8" s="149"/>
      <c r="OVV8" s="149"/>
      <c r="OVW8" s="149"/>
      <c r="OVX8" s="149"/>
      <c r="OVY8" s="149"/>
      <c r="OVZ8" s="149"/>
      <c r="OWA8" s="149"/>
      <c r="OWB8" s="149"/>
      <c r="OWC8" s="149"/>
      <c r="OWD8" s="149"/>
      <c r="OWE8" s="149"/>
      <c r="OWF8" s="149"/>
      <c r="OWG8" s="149"/>
      <c r="OWH8" s="149"/>
      <c r="OWI8" s="149"/>
      <c r="OWJ8" s="149"/>
      <c r="OWK8" s="149"/>
      <c r="OWL8" s="149"/>
      <c r="OWM8" s="149"/>
      <c r="OWN8" s="149"/>
      <c r="OWO8" s="149"/>
      <c r="OWP8" s="149"/>
      <c r="OWQ8" s="149"/>
      <c r="OWR8" s="149"/>
      <c r="OWS8" s="149"/>
      <c r="OWT8" s="149"/>
      <c r="OWU8" s="149"/>
      <c r="OWV8" s="149"/>
      <c r="OWW8" s="149"/>
      <c r="OWX8" s="149"/>
      <c r="OWY8" s="149"/>
      <c r="OWZ8" s="149"/>
      <c r="OXA8" s="149"/>
      <c r="OXB8" s="149"/>
      <c r="OXC8" s="149"/>
      <c r="OXD8" s="149"/>
      <c r="OXE8" s="149"/>
      <c r="OXF8" s="149"/>
      <c r="OXG8" s="149"/>
      <c r="OXH8" s="149"/>
      <c r="OXI8" s="149"/>
      <c r="OXJ8" s="149"/>
      <c r="OXK8" s="149"/>
      <c r="OXL8" s="149"/>
      <c r="OXM8" s="149"/>
      <c r="OXN8" s="149"/>
      <c r="OXO8" s="149"/>
      <c r="OXP8" s="149"/>
      <c r="OXQ8" s="149"/>
      <c r="OXR8" s="149"/>
      <c r="OXS8" s="149"/>
      <c r="OXT8" s="149"/>
      <c r="OXU8" s="149"/>
      <c r="OXV8" s="149"/>
      <c r="OXW8" s="149"/>
      <c r="OXX8" s="149"/>
      <c r="OXY8" s="149"/>
      <c r="OXZ8" s="149"/>
      <c r="OYA8" s="149"/>
      <c r="OYB8" s="149"/>
      <c r="OYC8" s="149"/>
      <c r="OYD8" s="149"/>
      <c r="OYE8" s="149"/>
      <c r="OYF8" s="149"/>
      <c r="OYG8" s="149"/>
      <c r="OYH8" s="149"/>
      <c r="OYI8" s="149"/>
      <c r="OYJ8" s="149"/>
      <c r="OYK8" s="149"/>
      <c r="OYL8" s="149"/>
      <c r="OYM8" s="149"/>
      <c r="OYN8" s="149"/>
      <c r="OYO8" s="149"/>
      <c r="OYP8" s="149"/>
      <c r="OYQ8" s="149"/>
      <c r="OYR8" s="149"/>
      <c r="OYS8" s="149"/>
      <c r="OYT8" s="149"/>
      <c r="OYU8" s="149"/>
      <c r="OYV8" s="149"/>
      <c r="OYW8" s="149"/>
      <c r="OYX8" s="149"/>
      <c r="OYY8" s="149"/>
      <c r="OYZ8" s="149"/>
      <c r="OZA8" s="149"/>
      <c r="OZB8" s="149"/>
      <c r="OZC8" s="149"/>
      <c r="OZD8" s="149"/>
      <c r="OZE8" s="149"/>
      <c r="OZF8" s="149"/>
      <c r="OZG8" s="149"/>
      <c r="OZH8" s="149"/>
      <c r="OZI8" s="149"/>
      <c r="OZJ8" s="149"/>
      <c r="OZK8" s="149"/>
      <c r="OZL8" s="149"/>
      <c r="OZM8" s="149"/>
      <c r="OZN8" s="149"/>
      <c r="OZO8" s="149"/>
      <c r="OZP8" s="149"/>
      <c r="OZQ8" s="149"/>
      <c r="OZR8" s="149"/>
      <c r="OZS8" s="149"/>
      <c r="OZT8" s="149"/>
      <c r="OZU8" s="149"/>
      <c r="OZV8" s="149"/>
      <c r="OZW8" s="149"/>
      <c r="OZX8" s="149"/>
      <c r="OZY8" s="149"/>
      <c r="OZZ8" s="149"/>
      <c r="PAA8" s="149"/>
      <c r="PAB8" s="149"/>
      <c r="PAC8" s="149"/>
      <c r="PAD8" s="149"/>
      <c r="PAE8" s="149"/>
      <c r="PAF8" s="149"/>
      <c r="PAG8" s="149"/>
      <c r="PAH8" s="149"/>
      <c r="PAI8" s="149"/>
      <c r="PAJ8" s="149"/>
      <c r="PAK8" s="149"/>
      <c r="PAL8" s="149"/>
      <c r="PAM8" s="149"/>
      <c r="PAN8" s="149"/>
      <c r="PAO8" s="149"/>
      <c r="PAP8" s="149"/>
      <c r="PAQ8" s="149"/>
      <c r="PAR8" s="149"/>
      <c r="PAS8" s="149"/>
      <c r="PAT8" s="149"/>
      <c r="PAU8" s="149"/>
      <c r="PAV8" s="149"/>
      <c r="PAW8" s="149"/>
      <c r="PAX8" s="149"/>
      <c r="PAY8" s="149"/>
      <c r="PAZ8" s="149"/>
      <c r="PBA8" s="149"/>
      <c r="PBB8" s="149"/>
      <c r="PBC8" s="149"/>
      <c r="PBD8" s="149"/>
      <c r="PBE8" s="149"/>
      <c r="PBF8" s="149"/>
      <c r="PBG8" s="149"/>
      <c r="PBH8" s="149"/>
      <c r="PBI8" s="149"/>
      <c r="PBJ8" s="149"/>
      <c r="PBK8" s="149"/>
      <c r="PBL8" s="149"/>
      <c r="PBM8" s="149"/>
      <c r="PBN8" s="149"/>
      <c r="PBO8" s="149"/>
      <c r="PBP8" s="149"/>
      <c r="PBQ8" s="149"/>
      <c r="PBR8" s="149"/>
      <c r="PBS8" s="149"/>
      <c r="PBT8" s="149"/>
      <c r="PBU8" s="149"/>
      <c r="PBV8" s="149"/>
      <c r="PBW8" s="149"/>
      <c r="PBX8" s="149"/>
      <c r="PBY8" s="149"/>
      <c r="PBZ8" s="149"/>
      <c r="PCA8" s="149"/>
      <c r="PCB8" s="149"/>
      <c r="PCC8" s="149"/>
      <c r="PCD8" s="149"/>
      <c r="PCE8" s="149"/>
      <c r="PCF8" s="149"/>
      <c r="PCG8" s="149"/>
      <c r="PCH8" s="149"/>
      <c r="PCI8" s="149"/>
      <c r="PCJ8" s="149"/>
      <c r="PCK8" s="149"/>
      <c r="PCL8" s="149"/>
      <c r="PCM8" s="149"/>
      <c r="PCN8" s="149"/>
      <c r="PCO8" s="149"/>
      <c r="PCP8" s="149"/>
      <c r="PCQ8" s="149"/>
      <c r="PCR8" s="149"/>
      <c r="PCS8" s="149"/>
      <c r="PCT8" s="149"/>
      <c r="PCU8" s="149"/>
      <c r="PCV8" s="149"/>
      <c r="PCW8" s="149"/>
      <c r="PCX8" s="149"/>
      <c r="PCY8" s="149"/>
      <c r="PCZ8" s="149"/>
      <c r="PDA8" s="149"/>
      <c r="PDB8" s="149"/>
      <c r="PDC8" s="149"/>
      <c r="PDD8" s="149"/>
      <c r="PDE8" s="149"/>
      <c r="PDF8" s="149"/>
      <c r="PDG8" s="149"/>
      <c r="PDH8" s="149"/>
      <c r="PDI8" s="149"/>
      <c r="PDJ8" s="149"/>
      <c r="PDK8" s="149"/>
      <c r="PDL8" s="149"/>
      <c r="PDM8" s="149"/>
      <c r="PDN8" s="149"/>
      <c r="PDO8" s="149"/>
      <c r="PDP8" s="149"/>
      <c r="PDQ8" s="149"/>
      <c r="PDR8" s="149"/>
      <c r="PDS8" s="149"/>
      <c r="PDT8" s="149"/>
      <c r="PDU8" s="149"/>
      <c r="PDV8" s="149"/>
      <c r="PDW8" s="149"/>
      <c r="PDX8" s="149"/>
      <c r="PDY8" s="149"/>
      <c r="PDZ8" s="149"/>
      <c r="PEA8" s="149"/>
      <c r="PEB8" s="149"/>
      <c r="PEC8" s="149"/>
      <c r="PED8" s="149"/>
      <c r="PEE8" s="149"/>
      <c r="PEF8" s="149"/>
      <c r="PEG8" s="149"/>
      <c r="PEH8" s="149"/>
      <c r="PEI8" s="149"/>
      <c r="PEJ8" s="149"/>
      <c r="PEK8" s="149"/>
      <c r="PEL8" s="149"/>
      <c r="PEM8" s="149"/>
      <c r="PEN8" s="149"/>
      <c r="PEO8" s="149"/>
      <c r="PEP8" s="149"/>
      <c r="PEQ8" s="149"/>
      <c r="PER8" s="149"/>
      <c r="PES8" s="149"/>
      <c r="PET8" s="149"/>
      <c r="PEU8" s="149"/>
      <c r="PEV8" s="149"/>
      <c r="PEW8" s="149"/>
      <c r="PEX8" s="149"/>
      <c r="PEY8" s="149"/>
      <c r="PEZ8" s="149"/>
      <c r="PFA8" s="149"/>
      <c r="PFB8" s="149"/>
      <c r="PFC8" s="149"/>
      <c r="PFD8" s="149"/>
      <c r="PFE8" s="149"/>
      <c r="PFF8" s="149"/>
      <c r="PFG8" s="149"/>
      <c r="PFH8" s="149"/>
      <c r="PFI8" s="149"/>
      <c r="PFJ8" s="149"/>
      <c r="PFK8" s="149"/>
      <c r="PFL8" s="149"/>
      <c r="PFM8" s="149"/>
      <c r="PFN8" s="149"/>
      <c r="PFO8" s="149"/>
      <c r="PFP8" s="149"/>
      <c r="PFQ8" s="149"/>
      <c r="PFR8" s="149"/>
      <c r="PFS8" s="149"/>
      <c r="PFT8" s="149"/>
      <c r="PFU8" s="149"/>
      <c r="PFV8" s="149"/>
      <c r="PFW8" s="149"/>
      <c r="PFX8" s="149"/>
      <c r="PFY8" s="149"/>
      <c r="PFZ8" s="149"/>
      <c r="PGA8" s="149"/>
      <c r="PGB8" s="149"/>
      <c r="PGC8" s="149"/>
      <c r="PGD8" s="149"/>
      <c r="PGE8" s="149"/>
      <c r="PGF8" s="149"/>
      <c r="PGG8" s="149"/>
      <c r="PGH8" s="149"/>
      <c r="PGI8" s="149"/>
      <c r="PGJ8" s="149"/>
      <c r="PGK8" s="149"/>
      <c r="PGL8" s="149"/>
      <c r="PGM8" s="149"/>
      <c r="PGN8" s="149"/>
      <c r="PGO8" s="149"/>
      <c r="PGP8" s="149"/>
      <c r="PGQ8" s="149"/>
      <c r="PGR8" s="149"/>
      <c r="PGS8" s="149"/>
      <c r="PGT8" s="149"/>
      <c r="PGU8" s="149"/>
      <c r="PGV8" s="149"/>
      <c r="PGW8" s="149"/>
      <c r="PGX8" s="149"/>
      <c r="PGY8" s="149"/>
      <c r="PGZ8" s="149"/>
      <c r="PHA8" s="149"/>
      <c r="PHB8" s="149"/>
      <c r="PHC8" s="149"/>
      <c r="PHD8" s="149"/>
      <c r="PHE8" s="149"/>
      <c r="PHF8" s="149"/>
      <c r="PHG8" s="149"/>
      <c r="PHH8" s="149"/>
      <c r="PHI8" s="149"/>
      <c r="PHJ8" s="149"/>
      <c r="PHK8" s="149"/>
      <c r="PHL8" s="149"/>
      <c r="PHM8" s="149"/>
      <c r="PHN8" s="149"/>
      <c r="PHO8" s="149"/>
      <c r="PHP8" s="149"/>
      <c r="PHQ8" s="149"/>
      <c r="PHR8" s="149"/>
      <c r="PHS8" s="149"/>
      <c r="PHT8" s="149"/>
      <c r="PHU8" s="149"/>
      <c r="PHV8" s="149"/>
      <c r="PHW8" s="149"/>
      <c r="PHX8" s="149"/>
      <c r="PHY8" s="149"/>
      <c r="PHZ8" s="149"/>
      <c r="PIA8" s="149"/>
      <c r="PIB8" s="149"/>
      <c r="PIC8" s="149"/>
      <c r="PID8" s="149"/>
      <c r="PIE8" s="149"/>
      <c r="PIF8" s="149"/>
      <c r="PIG8" s="149"/>
      <c r="PIH8" s="149"/>
      <c r="PII8" s="149"/>
      <c r="PIJ8" s="149"/>
      <c r="PIK8" s="149"/>
      <c r="PIL8" s="149"/>
      <c r="PIM8" s="149"/>
      <c r="PIN8" s="149"/>
      <c r="PIO8" s="149"/>
      <c r="PIP8" s="149"/>
      <c r="PIQ8" s="149"/>
      <c r="PIR8" s="149"/>
      <c r="PIS8" s="149"/>
      <c r="PIT8" s="149"/>
      <c r="PIU8" s="149"/>
      <c r="PIV8" s="149"/>
      <c r="PIW8" s="149"/>
      <c r="PIX8" s="149"/>
      <c r="PIY8" s="149"/>
      <c r="PIZ8" s="149"/>
      <c r="PJA8" s="149"/>
      <c r="PJB8" s="149"/>
      <c r="PJC8" s="149"/>
      <c r="PJD8" s="149"/>
      <c r="PJE8" s="149"/>
      <c r="PJF8" s="149"/>
      <c r="PJG8" s="149"/>
      <c r="PJH8" s="149"/>
      <c r="PJI8" s="149"/>
      <c r="PJJ8" s="149"/>
      <c r="PJK8" s="149"/>
      <c r="PJL8" s="149"/>
      <c r="PJM8" s="149"/>
      <c r="PJN8" s="149"/>
      <c r="PJO8" s="149"/>
      <c r="PJP8" s="149"/>
      <c r="PJQ8" s="149"/>
      <c r="PJR8" s="149"/>
      <c r="PJS8" s="149"/>
      <c r="PJT8" s="149"/>
      <c r="PJU8" s="149"/>
      <c r="PJV8" s="149"/>
      <c r="PJW8" s="149"/>
      <c r="PJX8" s="149"/>
      <c r="PJY8" s="149"/>
      <c r="PJZ8" s="149"/>
      <c r="PKA8" s="149"/>
      <c r="PKB8" s="149"/>
      <c r="PKC8" s="149"/>
      <c r="PKD8" s="149"/>
      <c r="PKE8" s="149"/>
      <c r="PKF8" s="149"/>
      <c r="PKG8" s="149"/>
      <c r="PKH8" s="149"/>
      <c r="PKI8" s="149"/>
      <c r="PKJ8" s="149"/>
      <c r="PKK8" s="149"/>
      <c r="PKL8" s="149"/>
      <c r="PKM8" s="149"/>
      <c r="PKN8" s="149"/>
      <c r="PKO8" s="149"/>
      <c r="PKP8" s="149"/>
      <c r="PKQ8" s="149"/>
      <c r="PKR8" s="149"/>
      <c r="PKS8" s="149"/>
      <c r="PKT8" s="149"/>
      <c r="PKU8" s="149"/>
      <c r="PKV8" s="149"/>
      <c r="PKW8" s="149"/>
      <c r="PKX8" s="149"/>
      <c r="PKY8" s="149"/>
      <c r="PKZ8" s="149"/>
      <c r="PLA8" s="149"/>
      <c r="PLB8" s="149"/>
      <c r="PLC8" s="149"/>
      <c r="PLD8" s="149"/>
      <c r="PLE8" s="149"/>
      <c r="PLF8" s="149"/>
      <c r="PLG8" s="149"/>
      <c r="PLH8" s="149"/>
      <c r="PLI8" s="149"/>
      <c r="PLJ8" s="149"/>
      <c r="PLK8" s="149"/>
      <c r="PLL8" s="149"/>
      <c r="PLM8" s="149"/>
      <c r="PLN8" s="149"/>
      <c r="PLO8" s="149"/>
      <c r="PLP8" s="149"/>
      <c r="PLQ8" s="149"/>
      <c r="PLR8" s="149"/>
      <c r="PLS8" s="149"/>
      <c r="PLT8" s="149"/>
      <c r="PLU8" s="149"/>
      <c r="PLV8" s="149"/>
      <c r="PLW8" s="149"/>
      <c r="PLX8" s="149"/>
      <c r="PLY8" s="149"/>
      <c r="PLZ8" s="149"/>
      <c r="PMA8" s="149"/>
      <c r="PMB8" s="149"/>
      <c r="PMC8" s="149"/>
      <c r="PMD8" s="149"/>
      <c r="PME8" s="149"/>
      <c r="PMF8" s="149"/>
      <c r="PMG8" s="149"/>
      <c r="PMH8" s="149"/>
      <c r="PMI8" s="149"/>
      <c r="PMJ8" s="149"/>
      <c r="PMK8" s="149"/>
      <c r="PML8" s="149"/>
      <c r="PMM8" s="149"/>
      <c r="PMN8" s="149"/>
      <c r="PMO8" s="149"/>
      <c r="PMP8" s="149"/>
      <c r="PMQ8" s="149"/>
      <c r="PMR8" s="149"/>
      <c r="PMS8" s="149"/>
      <c r="PMT8" s="149"/>
      <c r="PMU8" s="149"/>
      <c r="PMV8" s="149"/>
      <c r="PMW8" s="149"/>
      <c r="PMX8" s="149"/>
      <c r="PMY8" s="149"/>
      <c r="PMZ8" s="149"/>
      <c r="PNA8" s="149"/>
      <c r="PNB8" s="149"/>
      <c r="PNC8" s="149"/>
      <c r="PND8" s="149"/>
      <c r="PNE8" s="149"/>
      <c r="PNF8" s="149"/>
      <c r="PNG8" s="149"/>
      <c r="PNH8" s="149"/>
      <c r="PNI8" s="149"/>
      <c r="PNJ8" s="149"/>
      <c r="PNK8" s="149"/>
      <c r="PNL8" s="149"/>
      <c r="PNM8" s="149"/>
      <c r="PNN8" s="149"/>
      <c r="PNO8" s="149"/>
      <c r="PNP8" s="149"/>
      <c r="PNQ8" s="149"/>
      <c r="PNR8" s="149"/>
      <c r="PNS8" s="149"/>
      <c r="PNT8" s="149"/>
      <c r="PNU8" s="149"/>
      <c r="PNV8" s="149"/>
      <c r="PNW8" s="149"/>
      <c r="PNX8" s="149"/>
      <c r="PNY8" s="149"/>
      <c r="PNZ8" s="149"/>
      <c r="POA8" s="149"/>
      <c r="POB8" s="149"/>
      <c r="POC8" s="149"/>
      <c r="POD8" s="149"/>
      <c r="POE8" s="149"/>
      <c r="POF8" s="149"/>
      <c r="POG8" s="149"/>
      <c r="POH8" s="149"/>
      <c r="POI8" s="149"/>
      <c r="POJ8" s="149"/>
      <c r="POK8" s="149"/>
      <c r="POL8" s="149"/>
      <c r="POM8" s="149"/>
      <c r="PON8" s="149"/>
      <c r="POO8" s="149"/>
      <c r="POP8" s="149"/>
      <c r="POQ8" s="149"/>
      <c r="POR8" s="149"/>
      <c r="POS8" s="149"/>
      <c r="POT8" s="149"/>
      <c r="POU8" s="149"/>
      <c r="POV8" s="149"/>
      <c r="POW8" s="149"/>
      <c r="POX8" s="149"/>
      <c r="POY8" s="149"/>
      <c r="POZ8" s="149"/>
      <c r="PPA8" s="149"/>
      <c r="PPB8" s="149"/>
      <c r="PPC8" s="149"/>
      <c r="PPD8" s="149"/>
      <c r="PPE8" s="149"/>
      <c r="PPF8" s="149"/>
      <c r="PPG8" s="149"/>
      <c r="PPH8" s="149"/>
      <c r="PPI8" s="149"/>
      <c r="PPJ8" s="149"/>
      <c r="PPK8" s="149"/>
      <c r="PPL8" s="149"/>
      <c r="PPM8" s="149"/>
      <c r="PPN8" s="149"/>
      <c r="PPO8" s="149"/>
      <c r="PPP8" s="149"/>
      <c r="PPQ8" s="149"/>
      <c r="PPR8" s="149"/>
      <c r="PPS8" s="149"/>
      <c r="PPT8" s="149"/>
      <c r="PPU8" s="149"/>
      <c r="PPV8" s="149"/>
      <c r="PPW8" s="149"/>
      <c r="PPX8" s="149"/>
      <c r="PPY8" s="149"/>
      <c r="PPZ8" s="149"/>
      <c r="PQA8" s="149"/>
      <c r="PQB8" s="149"/>
      <c r="PQC8" s="149"/>
      <c r="PQD8" s="149"/>
      <c r="PQE8" s="149"/>
      <c r="PQF8" s="149"/>
      <c r="PQG8" s="149"/>
      <c r="PQH8" s="149"/>
      <c r="PQI8" s="149"/>
      <c r="PQJ8" s="149"/>
      <c r="PQK8" s="149"/>
      <c r="PQL8" s="149"/>
      <c r="PQM8" s="149"/>
      <c r="PQN8" s="149"/>
      <c r="PQO8" s="149"/>
      <c r="PQP8" s="149"/>
      <c r="PQQ8" s="149"/>
      <c r="PQR8" s="149"/>
      <c r="PQS8" s="149"/>
      <c r="PQT8" s="149"/>
      <c r="PQU8" s="149"/>
      <c r="PQV8" s="149"/>
      <c r="PQW8" s="149"/>
      <c r="PQX8" s="149"/>
      <c r="PQY8" s="149"/>
      <c r="PQZ8" s="149"/>
      <c r="PRA8" s="149"/>
      <c r="PRB8" s="149"/>
      <c r="PRC8" s="149"/>
      <c r="PRD8" s="149"/>
      <c r="PRE8" s="149"/>
      <c r="PRF8" s="149"/>
      <c r="PRG8" s="149"/>
      <c r="PRH8" s="149"/>
      <c r="PRI8" s="149"/>
      <c r="PRJ8" s="149"/>
      <c r="PRK8" s="149"/>
      <c r="PRL8" s="149"/>
      <c r="PRM8" s="149"/>
      <c r="PRN8" s="149"/>
      <c r="PRO8" s="149"/>
      <c r="PRP8" s="149"/>
      <c r="PRQ8" s="149"/>
      <c r="PRR8" s="149"/>
      <c r="PRS8" s="149"/>
      <c r="PRT8" s="149"/>
      <c r="PRU8" s="149"/>
      <c r="PRV8" s="149"/>
      <c r="PRW8" s="149"/>
      <c r="PRX8" s="149"/>
      <c r="PRY8" s="149"/>
      <c r="PRZ8" s="149"/>
      <c r="PSA8" s="149"/>
      <c r="PSB8" s="149"/>
      <c r="PSC8" s="149"/>
      <c r="PSD8" s="149"/>
      <c r="PSE8" s="149"/>
      <c r="PSF8" s="149"/>
      <c r="PSG8" s="149"/>
      <c r="PSH8" s="149"/>
      <c r="PSI8" s="149"/>
      <c r="PSJ8" s="149"/>
      <c r="PSK8" s="149"/>
      <c r="PSL8" s="149"/>
      <c r="PSM8" s="149"/>
      <c r="PSN8" s="149"/>
      <c r="PSO8" s="149"/>
      <c r="PSP8" s="149"/>
      <c r="PSQ8" s="149"/>
      <c r="PSR8" s="149"/>
      <c r="PSS8" s="149"/>
      <c r="PST8" s="149"/>
      <c r="PSU8" s="149"/>
      <c r="PSV8" s="149"/>
      <c r="PSW8" s="149"/>
      <c r="PSX8" s="149"/>
      <c r="PSY8" s="149"/>
      <c r="PSZ8" s="149"/>
      <c r="PTA8" s="149"/>
      <c r="PTB8" s="149"/>
      <c r="PTC8" s="149"/>
      <c r="PTD8" s="149"/>
      <c r="PTE8" s="149"/>
      <c r="PTF8" s="149"/>
      <c r="PTG8" s="149"/>
      <c r="PTH8" s="149"/>
      <c r="PTI8" s="149"/>
      <c r="PTJ8" s="149"/>
      <c r="PTK8" s="149"/>
      <c r="PTL8" s="149"/>
      <c r="PTM8" s="149"/>
      <c r="PTN8" s="149"/>
      <c r="PTO8" s="149"/>
      <c r="PTP8" s="149"/>
      <c r="PTQ8" s="149"/>
      <c r="PTR8" s="149"/>
      <c r="PTS8" s="149"/>
      <c r="PTT8" s="149"/>
      <c r="PTU8" s="149"/>
      <c r="PTV8" s="149"/>
      <c r="PTW8" s="149"/>
      <c r="PTX8" s="149"/>
      <c r="PTY8" s="149"/>
      <c r="PTZ8" s="149"/>
      <c r="PUA8" s="149"/>
      <c r="PUB8" s="149"/>
      <c r="PUC8" s="149"/>
      <c r="PUD8" s="149"/>
      <c r="PUE8" s="149"/>
      <c r="PUF8" s="149"/>
      <c r="PUG8" s="149"/>
      <c r="PUH8" s="149"/>
      <c r="PUI8" s="149"/>
      <c r="PUJ8" s="149"/>
      <c r="PUK8" s="149"/>
      <c r="PUL8" s="149"/>
      <c r="PUM8" s="149"/>
      <c r="PUN8" s="149"/>
      <c r="PUO8" s="149"/>
      <c r="PUP8" s="149"/>
      <c r="PUQ8" s="149"/>
      <c r="PUR8" s="149"/>
      <c r="PUS8" s="149"/>
      <c r="PUT8" s="149"/>
      <c r="PUU8" s="149"/>
      <c r="PUV8" s="149"/>
      <c r="PUW8" s="149"/>
      <c r="PUX8" s="149"/>
      <c r="PUY8" s="149"/>
      <c r="PUZ8" s="149"/>
      <c r="PVA8" s="149"/>
      <c r="PVB8" s="149"/>
      <c r="PVC8" s="149"/>
      <c r="PVD8" s="149"/>
      <c r="PVE8" s="149"/>
      <c r="PVF8" s="149"/>
      <c r="PVG8" s="149"/>
      <c r="PVH8" s="149"/>
      <c r="PVI8" s="149"/>
      <c r="PVJ8" s="149"/>
      <c r="PVK8" s="149"/>
      <c r="PVL8" s="149"/>
      <c r="PVM8" s="149"/>
      <c r="PVN8" s="149"/>
      <c r="PVO8" s="149"/>
      <c r="PVP8" s="149"/>
      <c r="PVQ8" s="149"/>
      <c r="PVR8" s="149"/>
      <c r="PVS8" s="149"/>
      <c r="PVT8" s="149"/>
      <c r="PVU8" s="149"/>
      <c r="PVV8" s="149"/>
      <c r="PVW8" s="149"/>
      <c r="PVX8" s="149"/>
      <c r="PVY8" s="149"/>
      <c r="PVZ8" s="149"/>
      <c r="PWA8" s="149"/>
      <c r="PWB8" s="149"/>
      <c r="PWC8" s="149"/>
      <c r="PWD8" s="149"/>
      <c r="PWE8" s="149"/>
      <c r="PWF8" s="149"/>
      <c r="PWG8" s="149"/>
      <c r="PWH8" s="149"/>
      <c r="PWI8" s="149"/>
      <c r="PWJ8" s="149"/>
      <c r="PWK8" s="149"/>
      <c r="PWL8" s="149"/>
      <c r="PWM8" s="149"/>
      <c r="PWN8" s="149"/>
      <c r="PWO8" s="149"/>
      <c r="PWP8" s="149"/>
      <c r="PWQ8" s="149"/>
      <c r="PWR8" s="149"/>
      <c r="PWS8" s="149"/>
      <c r="PWT8" s="149"/>
      <c r="PWU8" s="149"/>
      <c r="PWV8" s="149"/>
      <c r="PWW8" s="149"/>
      <c r="PWX8" s="149"/>
      <c r="PWY8" s="149"/>
      <c r="PWZ8" s="149"/>
      <c r="PXA8" s="149"/>
      <c r="PXB8" s="149"/>
      <c r="PXC8" s="149"/>
      <c r="PXD8" s="149"/>
      <c r="PXE8" s="149"/>
      <c r="PXF8" s="149"/>
      <c r="PXG8" s="149"/>
      <c r="PXH8" s="149"/>
      <c r="PXI8" s="149"/>
      <c r="PXJ8" s="149"/>
      <c r="PXK8" s="149"/>
      <c r="PXL8" s="149"/>
      <c r="PXM8" s="149"/>
      <c r="PXN8" s="149"/>
      <c r="PXO8" s="149"/>
      <c r="PXP8" s="149"/>
      <c r="PXQ8" s="149"/>
      <c r="PXR8" s="149"/>
      <c r="PXS8" s="149"/>
      <c r="PXT8" s="149"/>
      <c r="PXU8" s="149"/>
      <c r="PXV8" s="149"/>
      <c r="PXW8" s="149"/>
      <c r="PXX8" s="149"/>
      <c r="PXY8" s="149"/>
      <c r="PXZ8" s="149"/>
      <c r="PYA8" s="149"/>
      <c r="PYB8" s="149"/>
      <c r="PYC8" s="149"/>
      <c r="PYD8" s="149"/>
      <c r="PYE8" s="149"/>
      <c r="PYF8" s="149"/>
      <c r="PYG8" s="149"/>
      <c r="PYH8" s="149"/>
      <c r="PYI8" s="149"/>
      <c r="PYJ8" s="149"/>
      <c r="PYK8" s="149"/>
      <c r="PYL8" s="149"/>
      <c r="PYM8" s="149"/>
      <c r="PYN8" s="149"/>
      <c r="PYO8" s="149"/>
      <c r="PYP8" s="149"/>
      <c r="PYQ8" s="149"/>
      <c r="PYR8" s="149"/>
      <c r="PYS8" s="149"/>
      <c r="PYT8" s="149"/>
      <c r="PYU8" s="149"/>
      <c r="PYV8" s="149"/>
      <c r="PYW8" s="149"/>
      <c r="PYX8" s="149"/>
      <c r="PYY8" s="149"/>
      <c r="PYZ8" s="149"/>
      <c r="PZA8" s="149"/>
      <c r="PZB8" s="149"/>
      <c r="PZC8" s="149"/>
      <c r="PZD8" s="149"/>
      <c r="PZE8" s="149"/>
      <c r="PZF8" s="149"/>
      <c r="PZG8" s="149"/>
      <c r="PZH8" s="149"/>
      <c r="PZI8" s="149"/>
      <c r="PZJ8" s="149"/>
      <c r="PZK8" s="149"/>
      <c r="PZL8" s="149"/>
      <c r="PZM8" s="149"/>
      <c r="PZN8" s="149"/>
      <c r="PZO8" s="149"/>
      <c r="PZP8" s="149"/>
      <c r="PZQ8" s="149"/>
      <c r="PZR8" s="149"/>
      <c r="PZS8" s="149"/>
      <c r="PZT8" s="149"/>
      <c r="PZU8" s="149"/>
      <c r="PZV8" s="149"/>
      <c r="PZW8" s="149"/>
      <c r="PZX8" s="149"/>
      <c r="PZY8" s="149"/>
      <c r="PZZ8" s="149"/>
      <c r="QAA8" s="149"/>
      <c r="QAB8" s="149"/>
      <c r="QAC8" s="149"/>
      <c r="QAD8" s="149"/>
      <c r="QAE8" s="149"/>
      <c r="QAF8" s="149"/>
      <c r="QAG8" s="149"/>
      <c r="QAH8" s="149"/>
      <c r="QAI8" s="149"/>
      <c r="QAJ8" s="149"/>
      <c r="QAK8" s="149"/>
      <c r="QAL8" s="149"/>
      <c r="QAM8" s="149"/>
      <c r="QAN8" s="149"/>
      <c r="QAO8" s="149"/>
      <c r="QAP8" s="149"/>
      <c r="QAQ8" s="149"/>
      <c r="QAR8" s="149"/>
      <c r="QAS8" s="149"/>
      <c r="QAT8" s="149"/>
      <c r="QAU8" s="149"/>
      <c r="QAV8" s="149"/>
      <c r="QAW8" s="149"/>
      <c r="QAX8" s="149"/>
      <c r="QAY8" s="149"/>
      <c r="QAZ8" s="149"/>
      <c r="QBA8" s="149"/>
      <c r="QBB8" s="149"/>
      <c r="QBC8" s="149"/>
      <c r="QBD8" s="149"/>
      <c r="QBE8" s="149"/>
      <c r="QBF8" s="149"/>
      <c r="QBG8" s="149"/>
      <c r="QBH8" s="149"/>
      <c r="QBI8" s="149"/>
      <c r="QBJ8" s="149"/>
      <c r="QBK8" s="149"/>
      <c r="QBL8" s="149"/>
      <c r="QBM8" s="149"/>
      <c r="QBN8" s="149"/>
      <c r="QBO8" s="149"/>
      <c r="QBP8" s="149"/>
      <c r="QBQ8" s="149"/>
      <c r="QBR8" s="149"/>
      <c r="QBS8" s="149"/>
      <c r="QBT8" s="149"/>
      <c r="QBU8" s="149"/>
      <c r="QBV8" s="149"/>
      <c r="QBW8" s="149"/>
      <c r="QBX8" s="149"/>
      <c r="QBY8" s="149"/>
      <c r="QBZ8" s="149"/>
      <c r="QCA8" s="149"/>
      <c r="QCB8" s="149"/>
      <c r="QCC8" s="149"/>
      <c r="QCD8" s="149"/>
      <c r="QCE8" s="149"/>
      <c r="QCF8" s="149"/>
      <c r="QCG8" s="149"/>
      <c r="QCH8" s="149"/>
      <c r="QCI8" s="149"/>
      <c r="QCJ8" s="149"/>
      <c r="QCK8" s="149"/>
      <c r="QCL8" s="149"/>
      <c r="QCM8" s="149"/>
      <c r="QCN8" s="149"/>
      <c r="QCO8" s="149"/>
      <c r="QCP8" s="149"/>
      <c r="QCQ8" s="149"/>
      <c r="QCR8" s="149"/>
      <c r="QCS8" s="149"/>
      <c r="QCT8" s="149"/>
      <c r="QCU8" s="149"/>
      <c r="QCV8" s="149"/>
      <c r="QCW8" s="149"/>
      <c r="QCX8" s="149"/>
      <c r="QCY8" s="149"/>
      <c r="QCZ8" s="149"/>
      <c r="QDA8" s="149"/>
      <c r="QDB8" s="149"/>
      <c r="QDC8" s="149"/>
      <c r="QDD8" s="149"/>
      <c r="QDE8" s="149"/>
      <c r="QDF8" s="149"/>
      <c r="QDG8" s="149"/>
      <c r="QDH8" s="149"/>
      <c r="QDI8" s="149"/>
      <c r="QDJ8" s="149"/>
      <c r="QDK8" s="149"/>
      <c r="QDL8" s="149"/>
      <c r="QDM8" s="149"/>
      <c r="QDN8" s="149"/>
      <c r="QDO8" s="149"/>
      <c r="QDP8" s="149"/>
      <c r="QDQ8" s="149"/>
      <c r="QDR8" s="149"/>
      <c r="QDS8" s="149"/>
      <c r="QDT8" s="149"/>
      <c r="QDU8" s="149"/>
      <c r="QDV8" s="149"/>
      <c r="QDW8" s="149"/>
      <c r="QDX8" s="149"/>
      <c r="QDY8" s="149"/>
      <c r="QDZ8" s="149"/>
      <c r="QEA8" s="149"/>
      <c r="QEB8" s="149"/>
      <c r="QEC8" s="149"/>
      <c r="QED8" s="149"/>
      <c r="QEE8" s="149"/>
      <c r="QEF8" s="149"/>
      <c r="QEG8" s="149"/>
      <c r="QEH8" s="149"/>
      <c r="QEI8" s="149"/>
      <c r="QEJ8" s="149"/>
      <c r="QEK8" s="149"/>
      <c r="QEL8" s="149"/>
      <c r="QEM8" s="149"/>
      <c r="QEN8" s="149"/>
      <c r="QEO8" s="149"/>
      <c r="QEP8" s="149"/>
      <c r="QEQ8" s="149"/>
      <c r="QER8" s="149"/>
      <c r="QES8" s="149"/>
      <c r="QET8" s="149"/>
      <c r="QEU8" s="149"/>
      <c r="QEV8" s="149"/>
      <c r="QEW8" s="149"/>
      <c r="QEX8" s="149"/>
      <c r="QEY8" s="149"/>
      <c r="QEZ8" s="149"/>
      <c r="QFA8" s="149"/>
      <c r="QFB8" s="149"/>
      <c r="QFC8" s="149"/>
      <c r="QFD8" s="149"/>
      <c r="QFE8" s="149"/>
      <c r="QFF8" s="149"/>
      <c r="QFG8" s="149"/>
      <c r="QFH8" s="149"/>
      <c r="QFI8" s="149"/>
      <c r="QFJ8" s="149"/>
      <c r="QFK8" s="149"/>
      <c r="QFL8" s="149"/>
      <c r="QFM8" s="149"/>
      <c r="QFN8" s="149"/>
      <c r="QFO8" s="149"/>
      <c r="QFP8" s="149"/>
      <c r="QFQ8" s="149"/>
      <c r="QFR8" s="149"/>
      <c r="QFS8" s="149"/>
      <c r="QFT8" s="149"/>
      <c r="QFU8" s="149"/>
      <c r="QFV8" s="149"/>
      <c r="QFW8" s="149"/>
      <c r="QFX8" s="149"/>
      <c r="QFY8" s="149"/>
      <c r="QFZ8" s="149"/>
      <c r="QGA8" s="149"/>
      <c r="QGB8" s="149"/>
      <c r="QGC8" s="149"/>
      <c r="QGD8" s="149"/>
      <c r="QGE8" s="149"/>
      <c r="QGF8" s="149"/>
      <c r="QGG8" s="149"/>
      <c r="QGH8" s="149"/>
      <c r="QGI8" s="149"/>
      <c r="QGJ8" s="149"/>
      <c r="QGK8" s="149"/>
      <c r="QGL8" s="149"/>
      <c r="QGM8" s="149"/>
      <c r="QGN8" s="149"/>
      <c r="QGO8" s="149"/>
      <c r="QGP8" s="149"/>
      <c r="QGQ8" s="149"/>
      <c r="QGR8" s="149"/>
      <c r="QGS8" s="149"/>
      <c r="QGT8" s="149"/>
      <c r="QGU8" s="149"/>
      <c r="QGV8" s="149"/>
      <c r="QGW8" s="149"/>
      <c r="QGX8" s="149"/>
      <c r="QGY8" s="149"/>
      <c r="QGZ8" s="149"/>
      <c r="QHA8" s="149"/>
      <c r="QHB8" s="149"/>
      <c r="QHC8" s="149"/>
      <c r="QHD8" s="149"/>
      <c r="QHE8" s="149"/>
      <c r="QHF8" s="149"/>
      <c r="QHG8" s="149"/>
      <c r="QHH8" s="149"/>
      <c r="QHI8" s="149"/>
      <c r="QHJ8" s="149"/>
      <c r="QHK8" s="149"/>
      <c r="QHL8" s="149"/>
      <c r="QHM8" s="149"/>
      <c r="QHN8" s="149"/>
      <c r="QHO8" s="149"/>
      <c r="QHP8" s="149"/>
      <c r="QHQ8" s="149"/>
      <c r="QHR8" s="149"/>
      <c r="QHS8" s="149"/>
      <c r="QHT8" s="149"/>
      <c r="QHU8" s="149"/>
      <c r="QHV8" s="149"/>
      <c r="QHW8" s="149"/>
      <c r="QHX8" s="149"/>
      <c r="QHY8" s="149"/>
      <c r="QHZ8" s="149"/>
      <c r="QIA8" s="149"/>
      <c r="QIB8" s="149"/>
      <c r="QIC8" s="149"/>
      <c r="QID8" s="149"/>
      <c r="QIE8" s="149"/>
      <c r="QIF8" s="149"/>
      <c r="QIG8" s="149"/>
      <c r="QIH8" s="149"/>
      <c r="QII8" s="149"/>
      <c r="QIJ8" s="149"/>
      <c r="QIK8" s="149"/>
      <c r="QIL8" s="149"/>
      <c r="QIM8" s="149"/>
      <c r="QIN8" s="149"/>
      <c r="QIO8" s="149"/>
      <c r="QIP8" s="149"/>
      <c r="QIQ8" s="149"/>
      <c r="QIR8" s="149"/>
      <c r="QIS8" s="149"/>
      <c r="QIT8" s="149"/>
      <c r="QIU8" s="149"/>
      <c r="QIV8" s="149"/>
      <c r="QIW8" s="149"/>
      <c r="QIX8" s="149"/>
      <c r="QIY8" s="149"/>
      <c r="QIZ8" s="149"/>
      <c r="QJA8" s="149"/>
      <c r="QJB8" s="149"/>
      <c r="QJC8" s="149"/>
      <c r="QJD8" s="149"/>
      <c r="QJE8" s="149"/>
      <c r="QJF8" s="149"/>
      <c r="QJG8" s="149"/>
      <c r="QJH8" s="149"/>
      <c r="QJI8" s="149"/>
      <c r="QJJ8" s="149"/>
      <c r="QJK8" s="149"/>
      <c r="QJL8" s="149"/>
      <c r="QJM8" s="149"/>
      <c r="QJN8" s="149"/>
      <c r="QJO8" s="149"/>
      <c r="QJP8" s="149"/>
      <c r="QJQ8" s="149"/>
      <c r="QJR8" s="149"/>
      <c r="QJS8" s="149"/>
      <c r="QJT8" s="149"/>
      <c r="QJU8" s="149"/>
      <c r="QJV8" s="149"/>
      <c r="QJW8" s="149"/>
      <c r="QJX8" s="149"/>
      <c r="QJY8" s="149"/>
      <c r="QJZ8" s="149"/>
      <c r="QKA8" s="149"/>
      <c r="QKB8" s="149"/>
      <c r="QKC8" s="149"/>
      <c r="QKD8" s="149"/>
      <c r="QKE8" s="149"/>
      <c r="QKF8" s="149"/>
      <c r="QKG8" s="149"/>
      <c r="QKH8" s="149"/>
      <c r="QKI8" s="149"/>
      <c r="QKJ8" s="149"/>
      <c r="QKK8" s="149"/>
      <c r="QKL8" s="149"/>
      <c r="QKM8" s="149"/>
      <c r="QKN8" s="149"/>
      <c r="QKO8" s="149"/>
      <c r="QKP8" s="149"/>
      <c r="QKQ8" s="149"/>
      <c r="QKR8" s="149"/>
      <c r="QKS8" s="149"/>
      <c r="QKT8" s="149"/>
      <c r="QKU8" s="149"/>
      <c r="QKV8" s="149"/>
      <c r="QKW8" s="149"/>
      <c r="QKX8" s="149"/>
      <c r="QKY8" s="149"/>
      <c r="QKZ8" s="149"/>
      <c r="QLA8" s="149"/>
      <c r="QLB8" s="149"/>
      <c r="QLC8" s="149"/>
      <c r="QLD8" s="149"/>
      <c r="QLE8" s="149"/>
      <c r="QLF8" s="149"/>
      <c r="QLG8" s="149"/>
      <c r="QLH8" s="149"/>
      <c r="QLI8" s="149"/>
      <c r="QLJ8" s="149"/>
      <c r="QLK8" s="149"/>
      <c r="QLL8" s="149"/>
      <c r="QLM8" s="149"/>
      <c r="QLN8" s="149"/>
      <c r="QLO8" s="149"/>
      <c r="QLP8" s="149"/>
      <c r="QLQ8" s="149"/>
      <c r="QLR8" s="149"/>
      <c r="QLS8" s="149"/>
      <c r="QLT8" s="149"/>
      <c r="QLU8" s="149"/>
      <c r="QLV8" s="149"/>
      <c r="QLW8" s="149"/>
      <c r="QLX8" s="149"/>
      <c r="QLY8" s="149"/>
      <c r="QLZ8" s="149"/>
      <c r="QMA8" s="149"/>
      <c r="QMB8" s="149"/>
      <c r="QMC8" s="149"/>
      <c r="QMD8" s="149"/>
      <c r="QME8" s="149"/>
      <c r="QMF8" s="149"/>
      <c r="QMG8" s="149"/>
      <c r="QMH8" s="149"/>
      <c r="QMI8" s="149"/>
      <c r="QMJ8" s="149"/>
      <c r="QMK8" s="149"/>
      <c r="QML8" s="149"/>
      <c r="QMM8" s="149"/>
      <c r="QMN8" s="149"/>
      <c r="QMO8" s="149"/>
      <c r="QMP8" s="149"/>
      <c r="QMQ8" s="149"/>
      <c r="QMR8" s="149"/>
      <c r="QMS8" s="149"/>
      <c r="QMT8" s="149"/>
      <c r="QMU8" s="149"/>
      <c r="QMV8" s="149"/>
      <c r="QMW8" s="149"/>
      <c r="QMX8" s="149"/>
      <c r="QMY8" s="149"/>
      <c r="QMZ8" s="149"/>
      <c r="QNA8" s="149"/>
      <c r="QNB8" s="149"/>
      <c r="QNC8" s="149"/>
      <c r="QND8" s="149"/>
      <c r="QNE8" s="149"/>
      <c r="QNF8" s="149"/>
      <c r="QNG8" s="149"/>
      <c r="QNH8" s="149"/>
      <c r="QNI8" s="149"/>
      <c r="QNJ8" s="149"/>
      <c r="QNK8" s="149"/>
      <c r="QNL8" s="149"/>
      <c r="QNM8" s="149"/>
      <c r="QNN8" s="149"/>
      <c r="QNO8" s="149"/>
      <c r="QNP8" s="149"/>
      <c r="QNQ8" s="149"/>
      <c r="QNR8" s="149"/>
      <c r="QNS8" s="149"/>
      <c r="QNT8" s="149"/>
      <c r="QNU8" s="149"/>
      <c r="QNV8" s="149"/>
      <c r="QNW8" s="149"/>
      <c r="QNX8" s="149"/>
      <c r="QNY8" s="149"/>
      <c r="QNZ8" s="149"/>
      <c r="QOA8" s="149"/>
      <c r="QOB8" s="149"/>
      <c r="QOC8" s="149"/>
      <c r="QOD8" s="149"/>
      <c r="QOE8" s="149"/>
      <c r="QOF8" s="149"/>
      <c r="QOG8" s="149"/>
      <c r="QOH8" s="149"/>
      <c r="QOI8" s="149"/>
      <c r="QOJ8" s="149"/>
      <c r="QOK8" s="149"/>
      <c r="QOL8" s="149"/>
      <c r="QOM8" s="149"/>
      <c r="QON8" s="149"/>
      <c r="QOO8" s="149"/>
      <c r="QOP8" s="149"/>
      <c r="QOQ8" s="149"/>
      <c r="QOR8" s="149"/>
      <c r="QOS8" s="149"/>
      <c r="QOT8" s="149"/>
      <c r="QOU8" s="149"/>
      <c r="QOV8" s="149"/>
      <c r="QOW8" s="149"/>
      <c r="QOX8" s="149"/>
      <c r="QOY8" s="149"/>
      <c r="QOZ8" s="149"/>
      <c r="QPA8" s="149"/>
      <c r="QPB8" s="149"/>
      <c r="QPC8" s="149"/>
      <c r="QPD8" s="149"/>
      <c r="QPE8" s="149"/>
      <c r="QPF8" s="149"/>
      <c r="QPG8" s="149"/>
      <c r="QPH8" s="149"/>
      <c r="QPI8" s="149"/>
      <c r="QPJ8" s="149"/>
      <c r="QPK8" s="149"/>
      <c r="QPL8" s="149"/>
      <c r="QPM8" s="149"/>
      <c r="QPN8" s="149"/>
      <c r="QPO8" s="149"/>
      <c r="QPP8" s="149"/>
      <c r="QPQ8" s="149"/>
      <c r="QPR8" s="149"/>
      <c r="QPS8" s="149"/>
      <c r="QPT8" s="149"/>
      <c r="QPU8" s="149"/>
      <c r="QPV8" s="149"/>
      <c r="QPW8" s="149"/>
      <c r="QPX8" s="149"/>
      <c r="QPY8" s="149"/>
      <c r="QPZ8" s="149"/>
      <c r="QQA8" s="149"/>
      <c r="QQB8" s="149"/>
      <c r="QQC8" s="149"/>
      <c r="QQD8" s="149"/>
      <c r="QQE8" s="149"/>
      <c r="QQF8" s="149"/>
      <c r="QQG8" s="149"/>
      <c r="QQH8" s="149"/>
      <c r="QQI8" s="149"/>
      <c r="QQJ8" s="149"/>
      <c r="QQK8" s="149"/>
      <c r="QQL8" s="149"/>
      <c r="QQM8" s="149"/>
      <c r="QQN8" s="149"/>
      <c r="QQO8" s="149"/>
      <c r="QQP8" s="149"/>
      <c r="QQQ8" s="149"/>
      <c r="QQR8" s="149"/>
      <c r="QQS8" s="149"/>
      <c r="QQT8" s="149"/>
      <c r="QQU8" s="149"/>
      <c r="QQV8" s="149"/>
      <c r="QQW8" s="149"/>
      <c r="QQX8" s="149"/>
      <c r="QQY8" s="149"/>
      <c r="QQZ8" s="149"/>
      <c r="QRA8" s="149"/>
      <c r="QRB8" s="149"/>
      <c r="QRC8" s="149"/>
      <c r="QRD8" s="149"/>
      <c r="QRE8" s="149"/>
      <c r="QRF8" s="149"/>
      <c r="QRG8" s="149"/>
      <c r="QRH8" s="149"/>
      <c r="QRI8" s="149"/>
      <c r="QRJ8" s="149"/>
      <c r="QRK8" s="149"/>
      <c r="QRL8" s="149"/>
      <c r="QRM8" s="149"/>
      <c r="QRN8" s="149"/>
      <c r="QRO8" s="149"/>
      <c r="QRP8" s="149"/>
      <c r="QRQ8" s="149"/>
      <c r="QRR8" s="149"/>
      <c r="QRS8" s="149"/>
      <c r="QRT8" s="149"/>
      <c r="QRU8" s="149"/>
      <c r="QRV8" s="149"/>
      <c r="QRW8" s="149"/>
      <c r="QRX8" s="149"/>
      <c r="QRY8" s="149"/>
      <c r="QRZ8" s="149"/>
      <c r="QSA8" s="149"/>
      <c r="QSB8" s="149"/>
      <c r="QSC8" s="149"/>
      <c r="QSD8" s="149"/>
      <c r="QSE8" s="149"/>
      <c r="QSF8" s="149"/>
      <c r="QSG8" s="149"/>
      <c r="QSH8" s="149"/>
      <c r="QSI8" s="149"/>
      <c r="QSJ8" s="149"/>
      <c r="QSK8" s="149"/>
      <c r="QSL8" s="149"/>
      <c r="QSM8" s="149"/>
      <c r="QSN8" s="149"/>
      <c r="QSO8" s="149"/>
      <c r="QSP8" s="149"/>
      <c r="QSQ8" s="149"/>
      <c r="QSR8" s="149"/>
      <c r="QSS8" s="149"/>
      <c r="QST8" s="149"/>
      <c r="QSU8" s="149"/>
      <c r="QSV8" s="149"/>
      <c r="QSW8" s="149"/>
      <c r="QSX8" s="149"/>
      <c r="QSY8" s="149"/>
      <c r="QSZ8" s="149"/>
      <c r="QTA8" s="149"/>
      <c r="QTB8" s="149"/>
      <c r="QTC8" s="149"/>
      <c r="QTD8" s="149"/>
      <c r="QTE8" s="149"/>
      <c r="QTF8" s="149"/>
      <c r="QTG8" s="149"/>
      <c r="QTH8" s="149"/>
      <c r="QTI8" s="149"/>
      <c r="QTJ8" s="149"/>
      <c r="QTK8" s="149"/>
      <c r="QTL8" s="149"/>
      <c r="QTM8" s="149"/>
      <c r="QTN8" s="149"/>
      <c r="QTO8" s="149"/>
      <c r="QTP8" s="149"/>
      <c r="QTQ8" s="149"/>
      <c r="QTR8" s="149"/>
      <c r="QTS8" s="149"/>
      <c r="QTT8" s="149"/>
      <c r="QTU8" s="149"/>
      <c r="QTV8" s="149"/>
      <c r="QTW8" s="149"/>
      <c r="QTX8" s="149"/>
      <c r="QTY8" s="149"/>
      <c r="QTZ8" s="149"/>
      <c r="QUA8" s="149"/>
      <c r="QUB8" s="149"/>
      <c r="QUC8" s="149"/>
      <c r="QUD8" s="149"/>
      <c r="QUE8" s="149"/>
      <c r="QUF8" s="149"/>
      <c r="QUG8" s="149"/>
      <c r="QUH8" s="149"/>
      <c r="QUI8" s="149"/>
      <c r="QUJ8" s="149"/>
      <c r="QUK8" s="149"/>
      <c r="QUL8" s="149"/>
      <c r="QUM8" s="149"/>
      <c r="QUN8" s="149"/>
      <c r="QUO8" s="149"/>
      <c r="QUP8" s="149"/>
      <c r="QUQ8" s="149"/>
      <c r="QUR8" s="149"/>
      <c r="QUS8" s="149"/>
      <c r="QUT8" s="149"/>
      <c r="QUU8" s="149"/>
      <c r="QUV8" s="149"/>
      <c r="QUW8" s="149"/>
      <c r="QUX8" s="149"/>
      <c r="QUY8" s="149"/>
      <c r="QUZ8" s="149"/>
      <c r="QVA8" s="149"/>
      <c r="QVB8" s="149"/>
      <c r="QVC8" s="149"/>
      <c r="QVD8" s="149"/>
      <c r="QVE8" s="149"/>
      <c r="QVF8" s="149"/>
      <c r="QVG8" s="149"/>
      <c r="QVH8" s="149"/>
      <c r="QVI8" s="149"/>
      <c r="QVJ8" s="149"/>
      <c r="QVK8" s="149"/>
      <c r="QVL8" s="149"/>
      <c r="QVM8" s="149"/>
      <c r="QVN8" s="149"/>
      <c r="QVO8" s="149"/>
      <c r="QVP8" s="149"/>
      <c r="QVQ8" s="149"/>
      <c r="QVR8" s="149"/>
      <c r="QVS8" s="149"/>
      <c r="QVT8" s="149"/>
      <c r="QVU8" s="149"/>
      <c r="QVV8" s="149"/>
      <c r="QVW8" s="149"/>
      <c r="QVX8" s="149"/>
      <c r="QVY8" s="149"/>
      <c r="QVZ8" s="149"/>
      <c r="QWA8" s="149"/>
      <c r="QWB8" s="149"/>
      <c r="QWC8" s="149"/>
      <c r="QWD8" s="149"/>
      <c r="QWE8" s="149"/>
      <c r="QWF8" s="149"/>
      <c r="QWG8" s="149"/>
      <c r="QWH8" s="149"/>
      <c r="QWI8" s="149"/>
      <c r="QWJ8" s="149"/>
      <c r="QWK8" s="149"/>
      <c r="QWL8" s="149"/>
      <c r="QWM8" s="149"/>
      <c r="QWN8" s="149"/>
      <c r="QWO8" s="149"/>
      <c r="QWP8" s="149"/>
      <c r="QWQ8" s="149"/>
      <c r="QWR8" s="149"/>
      <c r="QWS8" s="149"/>
      <c r="QWT8" s="149"/>
      <c r="QWU8" s="149"/>
      <c r="QWV8" s="149"/>
      <c r="QWW8" s="149"/>
      <c r="QWX8" s="149"/>
      <c r="QWY8" s="149"/>
      <c r="QWZ8" s="149"/>
      <c r="QXA8" s="149"/>
      <c r="QXB8" s="149"/>
      <c r="QXC8" s="149"/>
      <c r="QXD8" s="149"/>
      <c r="QXE8" s="149"/>
      <c r="QXF8" s="149"/>
      <c r="QXG8" s="149"/>
      <c r="QXH8" s="149"/>
      <c r="QXI8" s="149"/>
      <c r="QXJ8" s="149"/>
      <c r="QXK8" s="149"/>
      <c r="QXL8" s="149"/>
      <c r="QXM8" s="149"/>
      <c r="QXN8" s="149"/>
      <c r="QXO8" s="149"/>
      <c r="QXP8" s="149"/>
      <c r="QXQ8" s="149"/>
      <c r="QXR8" s="149"/>
      <c r="QXS8" s="149"/>
      <c r="QXT8" s="149"/>
      <c r="QXU8" s="149"/>
      <c r="QXV8" s="149"/>
      <c r="QXW8" s="149"/>
      <c r="QXX8" s="149"/>
      <c r="QXY8" s="149"/>
      <c r="QXZ8" s="149"/>
      <c r="QYA8" s="149"/>
      <c r="QYB8" s="149"/>
      <c r="QYC8" s="149"/>
      <c r="QYD8" s="149"/>
      <c r="QYE8" s="149"/>
      <c r="QYF8" s="149"/>
      <c r="QYG8" s="149"/>
      <c r="QYH8" s="149"/>
      <c r="QYI8" s="149"/>
      <c r="QYJ8" s="149"/>
      <c r="QYK8" s="149"/>
      <c r="QYL8" s="149"/>
      <c r="QYM8" s="149"/>
      <c r="QYN8" s="149"/>
      <c r="QYO8" s="149"/>
      <c r="QYP8" s="149"/>
      <c r="QYQ8" s="149"/>
      <c r="QYR8" s="149"/>
      <c r="QYS8" s="149"/>
      <c r="QYT8" s="149"/>
      <c r="QYU8" s="149"/>
      <c r="QYV8" s="149"/>
      <c r="QYW8" s="149"/>
      <c r="QYX8" s="149"/>
      <c r="QYY8" s="149"/>
      <c r="QYZ8" s="149"/>
      <c r="QZA8" s="149"/>
      <c r="QZB8" s="149"/>
      <c r="QZC8" s="149"/>
      <c r="QZD8" s="149"/>
      <c r="QZE8" s="149"/>
      <c r="QZF8" s="149"/>
      <c r="QZG8" s="149"/>
      <c r="QZH8" s="149"/>
      <c r="QZI8" s="149"/>
      <c r="QZJ8" s="149"/>
      <c r="QZK8" s="149"/>
      <c r="QZL8" s="149"/>
      <c r="QZM8" s="149"/>
      <c r="QZN8" s="149"/>
      <c r="QZO8" s="149"/>
      <c r="QZP8" s="149"/>
      <c r="QZQ8" s="149"/>
      <c r="QZR8" s="149"/>
      <c r="QZS8" s="149"/>
      <c r="QZT8" s="149"/>
      <c r="QZU8" s="149"/>
      <c r="QZV8" s="149"/>
      <c r="QZW8" s="149"/>
      <c r="QZX8" s="149"/>
      <c r="QZY8" s="149"/>
      <c r="QZZ8" s="149"/>
      <c r="RAA8" s="149"/>
      <c r="RAB8" s="149"/>
      <c r="RAC8" s="149"/>
      <c r="RAD8" s="149"/>
      <c r="RAE8" s="149"/>
      <c r="RAF8" s="149"/>
      <c r="RAG8" s="149"/>
      <c r="RAH8" s="149"/>
      <c r="RAI8" s="149"/>
      <c r="RAJ8" s="149"/>
      <c r="RAK8" s="149"/>
      <c r="RAL8" s="149"/>
      <c r="RAM8" s="149"/>
      <c r="RAN8" s="149"/>
      <c r="RAO8" s="149"/>
      <c r="RAP8" s="149"/>
      <c r="RAQ8" s="149"/>
      <c r="RAR8" s="149"/>
      <c r="RAS8" s="149"/>
      <c r="RAT8" s="149"/>
      <c r="RAU8" s="149"/>
      <c r="RAV8" s="149"/>
      <c r="RAW8" s="149"/>
      <c r="RAX8" s="149"/>
      <c r="RAY8" s="149"/>
      <c r="RAZ8" s="149"/>
      <c r="RBA8" s="149"/>
      <c r="RBB8" s="149"/>
      <c r="RBC8" s="149"/>
      <c r="RBD8" s="149"/>
      <c r="RBE8" s="149"/>
      <c r="RBF8" s="149"/>
      <c r="RBG8" s="149"/>
      <c r="RBH8" s="149"/>
      <c r="RBI8" s="149"/>
      <c r="RBJ8" s="149"/>
      <c r="RBK8" s="149"/>
      <c r="RBL8" s="149"/>
      <c r="RBM8" s="149"/>
      <c r="RBN8" s="149"/>
      <c r="RBO8" s="149"/>
      <c r="RBP8" s="149"/>
      <c r="RBQ8" s="149"/>
      <c r="RBR8" s="149"/>
      <c r="RBS8" s="149"/>
      <c r="RBT8" s="149"/>
      <c r="RBU8" s="149"/>
      <c r="RBV8" s="149"/>
      <c r="RBW8" s="149"/>
      <c r="RBX8" s="149"/>
      <c r="RBY8" s="149"/>
      <c r="RBZ8" s="149"/>
      <c r="RCA8" s="149"/>
      <c r="RCB8" s="149"/>
      <c r="RCC8" s="149"/>
      <c r="RCD8" s="149"/>
      <c r="RCE8" s="149"/>
      <c r="RCF8" s="149"/>
      <c r="RCG8" s="149"/>
      <c r="RCH8" s="149"/>
      <c r="RCI8" s="149"/>
      <c r="RCJ8" s="149"/>
      <c r="RCK8" s="149"/>
      <c r="RCL8" s="149"/>
      <c r="RCM8" s="149"/>
      <c r="RCN8" s="149"/>
      <c r="RCO8" s="149"/>
      <c r="RCP8" s="149"/>
      <c r="RCQ8" s="149"/>
      <c r="RCR8" s="149"/>
      <c r="RCS8" s="149"/>
      <c r="RCT8" s="149"/>
      <c r="RCU8" s="149"/>
      <c r="RCV8" s="149"/>
      <c r="RCW8" s="149"/>
      <c r="RCX8" s="149"/>
      <c r="RCY8" s="149"/>
      <c r="RCZ8" s="149"/>
      <c r="RDA8" s="149"/>
      <c r="RDB8" s="149"/>
      <c r="RDC8" s="149"/>
      <c r="RDD8" s="149"/>
      <c r="RDE8" s="149"/>
      <c r="RDF8" s="149"/>
      <c r="RDG8" s="149"/>
      <c r="RDH8" s="149"/>
      <c r="RDI8" s="149"/>
      <c r="RDJ8" s="149"/>
      <c r="RDK8" s="149"/>
      <c r="RDL8" s="149"/>
      <c r="RDM8" s="149"/>
      <c r="RDN8" s="149"/>
      <c r="RDO8" s="149"/>
      <c r="RDP8" s="149"/>
      <c r="RDQ8" s="149"/>
      <c r="RDR8" s="149"/>
      <c r="RDS8" s="149"/>
      <c r="RDT8" s="149"/>
      <c r="RDU8" s="149"/>
      <c r="RDV8" s="149"/>
      <c r="RDW8" s="149"/>
      <c r="RDX8" s="149"/>
      <c r="RDY8" s="149"/>
      <c r="RDZ8" s="149"/>
      <c r="REA8" s="149"/>
      <c r="REB8" s="149"/>
      <c r="REC8" s="149"/>
      <c r="RED8" s="149"/>
      <c r="REE8" s="149"/>
      <c r="REF8" s="149"/>
      <c r="REG8" s="149"/>
      <c r="REH8" s="149"/>
      <c r="REI8" s="149"/>
      <c r="REJ8" s="149"/>
      <c r="REK8" s="149"/>
      <c r="REL8" s="149"/>
      <c r="REM8" s="149"/>
      <c r="REN8" s="149"/>
      <c r="REO8" s="149"/>
      <c r="REP8" s="149"/>
      <c r="REQ8" s="149"/>
      <c r="RER8" s="149"/>
      <c r="RES8" s="149"/>
      <c r="RET8" s="149"/>
      <c r="REU8" s="149"/>
      <c r="REV8" s="149"/>
      <c r="REW8" s="149"/>
      <c r="REX8" s="149"/>
      <c r="REY8" s="149"/>
      <c r="REZ8" s="149"/>
      <c r="RFA8" s="149"/>
      <c r="RFB8" s="149"/>
      <c r="RFC8" s="149"/>
      <c r="RFD8" s="149"/>
      <c r="RFE8" s="149"/>
      <c r="RFF8" s="149"/>
      <c r="RFG8" s="149"/>
      <c r="RFH8" s="149"/>
      <c r="RFI8" s="149"/>
      <c r="RFJ8" s="149"/>
      <c r="RFK8" s="149"/>
      <c r="RFL8" s="149"/>
      <c r="RFM8" s="149"/>
      <c r="RFN8" s="149"/>
      <c r="RFO8" s="149"/>
      <c r="RFP8" s="149"/>
      <c r="RFQ8" s="149"/>
      <c r="RFR8" s="149"/>
      <c r="RFS8" s="149"/>
      <c r="RFT8" s="149"/>
      <c r="RFU8" s="149"/>
      <c r="RFV8" s="149"/>
      <c r="RFW8" s="149"/>
      <c r="RFX8" s="149"/>
      <c r="RFY8" s="149"/>
      <c r="RFZ8" s="149"/>
      <c r="RGA8" s="149"/>
      <c r="RGB8" s="149"/>
      <c r="RGC8" s="149"/>
      <c r="RGD8" s="149"/>
      <c r="RGE8" s="149"/>
      <c r="RGF8" s="149"/>
      <c r="RGG8" s="149"/>
      <c r="RGH8" s="149"/>
      <c r="RGI8" s="149"/>
      <c r="RGJ8" s="149"/>
      <c r="RGK8" s="149"/>
      <c r="RGL8" s="149"/>
      <c r="RGM8" s="149"/>
      <c r="RGN8" s="149"/>
      <c r="RGO8" s="149"/>
      <c r="RGP8" s="149"/>
      <c r="RGQ8" s="149"/>
      <c r="RGR8" s="149"/>
      <c r="RGS8" s="149"/>
      <c r="RGT8" s="149"/>
      <c r="RGU8" s="149"/>
      <c r="RGV8" s="149"/>
      <c r="RGW8" s="149"/>
      <c r="RGX8" s="149"/>
      <c r="RGY8" s="149"/>
      <c r="RGZ8" s="149"/>
      <c r="RHA8" s="149"/>
      <c r="RHB8" s="149"/>
      <c r="RHC8" s="149"/>
      <c r="RHD8" s="149"/>
      <c r="RHE8" s="149"/>
      <c r="RHF8" s="149"/>
      <c r="RHG8" s="149"/>
      <c r="RHH8" s="149"/>
      <c r="RHI8" s="149"/>
      <c r="RHJ8" s="149"/>
      <c r="RHK8" s="149"/>
      <c r="RHL8" s="149"/>
      <c r="RHM8" s="149"/>
      <c r="RHN8" s="149"/>
      <c r="RHO8" s="149"/>
      <c r="RHP8" s="149"/>
      <c r="RHQ8" s="149"/>
      <c r="RHR8" s="149"/>
      <c r="RHS8" s="149"/>
      <c r="RHT8" s="149"/>
      <c r="RHU8" s="149"/>
      <c r="RHV8" s="149"/>
      <c r="RHW8" s="149"/>
      <c r="RHX8" s="149"/>
      <c r="RHY8" s="149"/>
      <c r="RHZ8" s="149"/>
      <c r="RIA8" s="149"/>
      <c r="RIB8" s="149"/>
      <c r="RIC8" s="149"/>
      <c r="RID8" s="149"/>
      <c r="RIE8" s="149"/>
      <c r="RIF8" s="149"/>
      <c r="RIG8" s="149"/>
      <c r="RIH8" s="149"/>
      <c r="RII8" s="149"/>
      <c r="RIJ8" s="149"/>
      <c r="RIK8" s="149"/>
      <c r="RIL8" s="149"/>
      <c r="RIM8" s="149"/>
      <c r="RIN8" s="149"/>
      <c r="RIO8" s="149"/>
      <c r="RIP8" s="149"/>
      <c r="RIQ8" s="149"/>
      <c r="RIR8" s="149"/>
      <c r="RIS8" s="149"/>
      <c r="RIT8" s="149"/>
      <c r="RIU8" s="149"/>
      <c r="RIV8" s="149"/>
      <c r="RIW8" s="149"/>
      <c r="RIX8" s="149"/>
      <c r="RIY8" s="149"/>
      <c r="RIZ8" s="149"/>
      <c r="RJA8" s="149"/>
      <c r="RJB8" s="149"/>
      <c r="RJC8" s="149"/>
      <c r="RJD8" s="149"/>
      <c r="RJE8" s="149"/>
      <c r="RJF8" s="149"/>
      <c r="RJG8" s="149"/>
      <c r="RJH8" s="149"/>
      <c r="RJI8" s="149"/>
      <c r="RJJ8" s="149"/>
      <c r="RJK8" s="149"/>
      <c r="RJL8" s="149"/>
      <c r="RJM8" s="149"/>
      <c r="RJN8" s="149"/>
      <c r="RJO8" s="149"/>
      <c r="RJP8" s="149"/>
      <c r="RJQ8" s="149"/>
      <c r="RJR8" s="149"/>
      <c r="RJS8" s="149"/>
      <c r="RJT8" s="149"/>
      <c r="RJU8" s="149"/>
      <c r="RJV8" s="149"/>
      <c r="RJW8" s="149"/>
      <c r="RJX8" s="149"/>
      <c r="RJY8" s="149"/>
      <c r="RJZ8" s="149"/>
      <c r="RKA8" s="149"/>
      <c r="RKB8" s="149"/>
      <c r="RKC8" s="149"/>
      <c r="RKD8" s="149"/>
      <c r="RKE8" s="149"/>
      <c r="RKF8" s="149"/>
      <c r="RKG8" s="149"/>
      <c r="RKH8" s="149"/>
      <c r="RKI8" s="149"/>
      <c r="RKJ8" s="149"/>
      <c r="RKK8" s="149"/>
      <c r="RKL8" s="149"/>
      <c r="RKM8" s="149"/>
      <c r="RKN8" s="149"/>
      <c r="RKO8" s="149"/>
      <c r="RKP8" s="149"/>
      <c r="RKQ8" s="149"/>
      <c r="RKR8" s="149"/>
      <c r="RKS8" s="149"/>
      <c r="RKT8" s="149"/>
      <c r="RKU8" s="149"/>
      <c r="RKV8" s="149"/>
      <c r="RKW8" s="149"/>
      <c r="RKX8" s="149"/>
      <c r="RKY8" s="149"/>
      <c r="RKZ8" s="149"/>
      <c r="RLA8" s="149"/>
      <c r="RLB8" s="149"/>
      <c r="RLC8" s="149"/>
      <c r="RLD8" s="149"/>
      <c r="RLE8" s="149"/>
      <c r="RLF8" s="149"/>
      <c r="RLG8" s="149"/>
      <c r="RLH8" s="149"/>
      <c r="RLI8" s="149"/>
      <c r="RLJ8" s="149"/>
      <c r="RLK8" s="149"/>
      <c r="RLL8" s="149"/>
      <c r="RLM8" s="149"/>
      <c r="RLN8" s="149"/>
      <c r="RLO8" s="149"/>
      <c r="RLP8" s="149"/>
      <c r="RLQ8" s="149"/>
      <c r="RLR8" s="149"/>
      <c r="RLS8" s="149"/>
      <c r="RLT8" s="149"/>
      <c r="RLU8" s="149"/>
      <c r="RLV8" s="149"/>
      <c r="RLW8" s="149"/>
      <c r="RLX8" s="149"/>
      <c r="RLY8" s="149"/>
      <c r="RLZ8" s="149"/>
      <c r="RMA8" s="149"/>
      <c r="RMB8" s="149"/>
      <c r="RMC8" s="149"/>
      <c r="RMD8" s="149"/>
      <c r="RME8" s="149"/>
      <c r="RMF8" s="149"/>
      <c r="RMG8" s="149"/>
      <c r="RMH8" s="149"/>
      <c r="RMI8" s="149"/>
      <c r="RMJ8" s="149"/>
      <c r="RMK8" s="149"/>
      <c r="RML8" s="149"/>
      <c r="RMM8" s="149"/>
      <c r="RMN8" s="149"/>
      <c r="RMO8" s="149"/>
      <c r="RMP8" s="149"/>
      <c r="RMQ8" s="149"/>
      <c r="RMR8" s="149"/>
      <c r="RMS8" s="149"/>
      <c r="RMT8" s="149"/>
      <c r="RMU8" s="149"/>
      <c r="RMV8" s="149"/>
      <c r="RMW8" s="149"/>
      <c r="RMX8" s="149"/>
      <c r="RMY8" s="149"/>
      <c r="RMZ8" s="149"/>
      <c r="RNA8" s="149"/>
      <c r="RNB8" s="149"/>
      <c r="RNC8" s="149"/>
      <c r="RND8" s="149"/>
      <c r="RNE8" s="149"/>
      <c r="RNF8" s="149"/>
      <c r="RNG8" s="149"/>
      <c r="RNH8" s="149"/>
      <c r="RNI8" s="149"/>
      <c r="RNJ8" s="149"/>
      <c r="RNK8" s="149"/>
      <c r="RNL8" s="149"/>
      <c r="RNM8" s="149"/>
      <c r="RNN8" s="149"/>
      <c r="RNO8" s="149"/>
      <c r="RNP8" s="149"/>
      <c r="RNQ8" s="149"/>
      <c r="RNR8" s="149"/>
      <c r="RNS8" s="149"/>
      <c r="RNT8" s="149"/>
      <c r="RNU8" s="149"/>
      <c r="RNV8" s="149"/>
      <c r="RNW8" s="149"/>
      <c r="RNX8" s="149"/>
      <c r="RNY8" s="149"/>
      <c r="RNZ8" s="149"/>
      <c r="ROA8" s="149"/>
      <c r="ROB8" s="149"/>
      <c r="ROC8" s="149"/>
      <c r="ROD8" s="149"/>
      <c r="ROE8" s="149"/>
      <c r="ROF8" s="149"/>
      <c r="ROG8" s="149"/>
      <c r="ROH8" s="149"/>
      <c r="ROI8" s="149"/>
      <c r="ROJ8" s="149"/>
      <c r="ROK8" s="149"/>
      <c r="ROL8" s="149"/>
      <c r="ROM8" s="149"/>
      <c r="RON8" s="149"/>
      <c r="ROO8" s="149"/>
      <c r="ROP8" s="149"/>
      <c r="ROQ8" s="149"/>
      <c r="ROR8" s="149"/>
      <c r="ROS8" s="149"/>
      <c r="ROT8" s="149"/>
      <c r="ROU8" s="149"/>
      <c r="ROV8" s="149"/>
      <c r="ROW8" s="149"/>
      <c r="ROX8" s="149"/>
      <c r="ROY8" s="149"/>
      <c r="ROZ8" s="149"/>
      <c r="RPA8" s="149"/>
      <c r="RPB8" s="149"/>
      <c r="RPC8" s="149"/>
      <c r="RPD8" s="149"/>
      <c r="RPE8" s="149"/>
      <c r="RPF8" s="149"/>
      <c r="RPG8" s="149"/>
      <c r="RPH8" s="149"/>
      <c r="RPI8" s="149"/>
      <c r="RPJ8" s="149"/>
      <c r="RPK8" s="149"/>
      <c r="RPL8" s="149"/>
      <c r="RPM8" s="149"/>
      <c r="RPN8" s="149"/>
      <c r="RPO8" s="149"/>
      <c r="RPP8" s="149"/>
      <c r="RPQ8" s="149"/>
      <c r="RPR8" s="149"/>
      <c r="RPS8" s="149"/>
      <c r="RPT8" s="149"/>
      <c r="RPU8" s="149"/>
      <c r="RPV8" s="149"/>
      <c r="RPW8" s="149"/>
      <c r="RPX8" s="149"/>
      <c r="RPY8" s="149"/>
      <c r="RPZ8" s="149"/>
      <c r="RQA8" s="149"/>
      <c r="RQB8" s="149"/>
      <c r="RQC8" s="149"/>
      <c r="RQD8" s="149"/>
      <c r="RQE8" s="149"/>
      <c r="RQF8" s="149"/>
      <c r="RQG8" s="149"/>
      <c r="RQH8" s="149"/>
      <c r="RQI8" s="149"/>
      <c r="RQJ8" s="149"/>
      <c r="RQK8" s="149"/>
      <c r="RQL8" s="149"/>
      <c r="RQM8" s="149"/>
      <c r="RQN8" s="149"/>
      <c r="RQO8" s="149"/>
      <c r="RQP8" s="149"/>
      <c r="RQQ8" s="149"/>
      <c r="RQR8" s="149"/>
      <c r="RQS8" s="149"/>
      <c r="RQT8" s="149"/>
      <c r="RQU8" s="149"/>
      <c r="RQV8" s="149"/>
      <c r="RQW8" s="149"/>
      <c r="RQX8" s="149"/>
      <c r="RQY8" s="149"/>
      <c r="RQZ8" s="149"/>
      <c r="RRA8" s="149"/>
      <c r="RRB8" s="149"/>
      <c r="RRC8" s="149"/>
      <c r="RRD8" s="149"/>
      <c r="RRE8" s="149"/>
      <c r="RRF8" s="149"/>
      <c r="RRG8" s="149"/>
      <c r="RRH8" s="149"/>
      <c r="RRI8" s="149"/>
      <c r="RRJ8" s="149"/>
      <c r="RRK8" s="149"/>
      <c r="RRL8" s="149"/>
      <c r="RRM8" s="149"/>
      <c r="RRN8" s="149"/>
      <c r="RRO8" s="149"/>
      <c r="RRP8" s="149"/>
      <c r="RRQ8" s="149"/>
      <c r="RRR8" s="149"/>
      <c r="RRS8" s="149"/>
      <c r="RRT8" s="149"/>
      <c r="RRU8" s="149"/>
      <c r="RRV8" s="149"/>
      <c r="RRW8" s="149"/>
      <c r="RRX8" s="149"/>
      <c r="RRY8" s="149"/>
      <c r="RRZ8" s="149"/>
      <c r="RSA8" s="149"/>
      <c r="RSB8" s="149"/>
      <c r="RSC8" s="149"/>
      <c r="RSD8" s="149"/>
      <c r="RSE8" s="149"/>
      <c r="RSF8" s="149"/>
      <c r="RSG8" s="149"/>
      <c r="RSH8" s="149"/>
      <c r="RSI8" s="149"/>
      <c r="RSJ8" s="149"/>
      <c r="RSK8" s="149"/>
      <c r="RSL8" s="149"/>
      <c r="RSM8" s="149"/>
      <c r="RSN8" s="149"/>
      <c r="RSO8" s="149"/>
      <c r="RSP8" s="149"/>
      <c r="RSQ8" s="149"/>
      <c r="RSR8" s="149"/>
      <c r="RSS8" s="149"/>
      <c r="RST8" s="149"/>
      <c r="RSU8" s="149"/>
      <c r="RSV8" s="149"/>
      <c r="RSW8" s="149"/>
      <c r="RSX8" s="149"/>
      <c r="RSY8" s="149"/>
      <c r="RSZ8" s="149"/>
      <c r="RTA8" s="149"/>
      <c r="RTB8" s="149"/>
      <c r="RTC8" s="149"/>
      <c r="RTD8" s="149"/>
      <c r="RTE8" s="149"/>
      <c r="RTF8" s="149"/>
      <c r="RTG8" s="149"/>
      <c r="RTH8" s="149"/>
      <c r="RTI8" s="149"/>
      <c r="RTJ8" s="149"/>
      <c r="RTK8" s="149"/>
      <c r="RTL8" s="149"/>
      <c r="RTM8" s="149"/>
      <c r="RTN8" s="149"/>
      <c r="RTO8" s="149"/>
      <c r="RTP8" s="149"/>
      <c r="RTQ8" s="149"/>
      <c r="RTR8" s="149"/>
      <c r="RTS8" s="149"/>
      <c r="RTT8" s="149"/>
      <c r="RTU8" s="149"/>
      <c r="RTV8" s="149"/>
      <c r="RTW8" s="149"/>
      <c r="RTX8" s="149"/>
      <c r="RTY8" s="149"/>
      <c r="RTZ8" s="149"/>
      <c r="RUA8" s="149"/>
      <c r="RUB8" s="149"/>
      <c r="RUC8" s="149"/>
      <c r="RUD8" s="149"/>
      <c r="RUE8" s="149"/>
      <c r="RUF8" s="149"/>
      <c r="RUG8" s="149"/>
      <c r="RUH8" s="149"/>
      <c r="RUI8" s="149"/>
      <c r="RUJ8" s="149"/>
      <c r="RUK8" s="149"/>
      <c r="RUL8" s="149"/>
      <c r="RUM8" s="149"/>
      <c r="RUN8" s="149"/>
      <c r="RUO8" s="149"/>
      <c r="RUP8" s="149"/>
      <c r="RUQ8" s="149"/>
      <c r="RUR8" s="149"/>
      <c r="RUS8" s="149"/>
      <c r="RUT8" s="149"/>
      <c r="RUU8" s="149"/>
      <c r="RUV8" s="149"/>
      <c r="RUW8" s="149"/>
      <c r="RUX8" s="149"/>
      <c r="RUY8" s="149"/>
      <c r="RUZ8" s="149"/>
      <c r="RVA8" s="149"/>
      <c r="RVB8" s="149"/>
      <c r="RVC8" s="149"/>
      <c r="RVD8" s="149"/>
      <c r="RVE8" s="149"/>
      <c r="RVF8" s="149"/>
      <c r="RVG8" s="149"/>
      <c r="RVH8" s="149"/>
      <c r="RVI8" s="149"/>
      <c r="RVJ8" s="149"/>
      <c r="RVK8" s="149"/>
      <c r="RVL8" s="149"/>
      <c r="RVM8" s="149"/>
      <c r="RVN8" s="149"/>
      <c r="RVO8" s="149"/>
      <c r="RVP8" s="149"/>
      <c r="RVQ8" s="149"/>
      <c r="RVR8" s="149"/>
      <c r="RVS8" s="149"/>
      <c r="RVT8" s="149"/>
      <c r="RVU8" s="149"/>
      <c r="RVV8" s="149"/>
      <c r="RVW8" s="149"/>
      <c r="RVX8" s="149"/>
      <c r="RVY8" s="149"/>
      <c r="RVZ8" s="149"/>
      <c r="RWA8" s="149"/>
      <c r="RWB8" s="149"/>
      <c r="RWC8" s="149"/>
      <c r="RWD8" s="149"/>
      <c r="RWE8" s="149"/>
      <c r="RWF8" s="149"/>
      <c r="RWG8" s="149"/>
      <c r="RWH8" s="149"/>
      <c r="RWI8" s="149"/>
      <c r="RWJ8" s="149"/>
      <c r="RWK8" s="149"/>
      <c r="RWL8" s="149"/>
      <c r="RWM8" s="149"/>
      <c r="RWN8" s="149"/>
      <c r="RWO8" s="149"/>
      <c r="RWP8" s="149"/>
      <c r="RWQ8" s="149"/>
      <c r="RWR8" s="149"/>
      <c r="RWS8" s="149"/>
      <c r="RWT8" s="149"/>
      <c r="RWU8" s="149"/>
      <c r="RWV8" s="149"/>
      <c r="RWW8" s="149"/>
      <c r="RWX8" s="149"/>
      <c r="RWY8" s="149"/>
      <c r="RWZ8" s="149"/>
      <c r="RXA8" s="149"/>
      <c r="RXB8" s="149"/>
      <c r="RXC8" s="149"/>
      <c r="RXD8" s="149"/>
      <c r="RXE8" s="149"/>
      <c r="RXF8" s="149"/>
      <c r="RXG8" s="149"/>
      <c r="RXH8" s="149"/>
      <c r="RXI8" s="149"/>
      <c r="RXJ8" s="149"/>
      <c r="RXK8" s="149"/>
      <c r="RXL8" s="149"/>
      <c r="RXM8" s="149"/>
      <c r="RXN8" s="149"/>
      <c r="RXO8" s="149"/>
      <c r="RXP8" s="149"/>
      <c r="RXQ8" s="149"/>
      <c r="RXR8" s="149"/>
      <c r="RXS8" s="149"/>
      <c r="RXT8" s="149"/>
      <c r="RXU8" s="149"/>
      <c r="RXV8" s="149"/>
      <c r="RXW8" s="149"/>
      <c r="RXX8" s="149"/>
      <c r="RXY8" s="149"/>
      <c r="RXZ8" s="149"/>
      <c r="RYA8" s="149"/>
      <c r="RYB8" s="149"/>
      <c r="RYC8" s="149"/>
      <c r="RYD8" s="149"/>
      <c r="RYE8" s="149"/>
      <c r="RYF8" s="149"/>
      <c r="RYG8" s="149"/>
      <c r="RYH8" s="149"/>
      <c r="RYI8" s="149"/>
      <c r="RYJ8" s="149"/>
      <c r="RYK8" s="149"/>
      <c r="RYL8" s="149"/>
      <c r="RYM8" s="149"/>
      <c r="RYN8" s="149"/>
      <c r="RYO8" s="149"/>
      <c r="RYP8" s="149"/>
      <c r="RYQ8" s="149"/>
      <c r="RYR8" s="149"/>
      <c r="RYS8" s="149"/>
      <c r="RYT8" s="149"/>
      <c r="RYU8" s="149"/>
      <c r="RYV8" s="149"/>
      <c r="RYW8" s="149"/>
      <c r="RYX8" s="149"/>
      <c r="RYY8" s="149"/>
      <c r="RYZ8" s="149"/>
      <c r="RZA8" s="149"/>
      <c r="RZB8" s="149"/>
      <c r="RZC8" s="149"/>
      <c r="RZD8" s="149"/>
      <c r="RZE8" s="149"/>
      <c r="RZF8" s="149"/>
      <c r="RZG8" s="149"/>
      <c r="RZH8" s="149"/>
      <c r="RZI8" s="149"/>
      <c r="RZJ8" s="149"/>
      <c r="RZK8" s="149"/>
      <c r="RZL8" s="149"/>
      <c r="RZM8" s="149"/>
      <c r="RZN8" s="149"/>
      <c r="RZO8" s="149"/>
      <c r="RZP8" s="149"/>
      <c r="RZQ8" s="149"/>
      <c r="RZR8" s="149"/>
      <c r="RZS8" s="149"/>
      <c r="RZT8" s="149"/>
      <c r="RZU8" s="149"/>
      <c r="RZV8" s="149"/>
      <c r="RZW8" s="149"/>
      <c r="RZX8" s="149"/>
      <c r="RZY8" s="149"/>
      <c r="RZZ8" s="149"/>
      <c r="SAA8" s="149"/>
      <c r="SAB8" s="149"/>
      <c r="SAC8" s="149"/>
      <c r="SAD8" s="149"/>
      <c r="SAE8" s="149"/>
      <c r="SAF8" s="149"/>
      <c r="SAG8" s="149"/>
      <c r="SAH8" s="149"/>
      <c r="SAI8" s="149"/>
      <c r="SAJ8" s="149"/>
      <c r="SAK8" s="149"/>
      <c r="SAL8" s="149"/>
      <c r="SAM8" s="149"/>
      <c r="SAN8" s="149"/>
      <c r="SAO8" s="149"/>
      <c r="SAP8" s="149"/>
      <c r="SAQ8" s="149"/>
      <c r="SAR8" s="149"/>
      <c r="SAS8" s="149"/>
      <c r="SAT8" s="149"/>
      <c r="SAU8" s="149"/>
      <c r="SAV8" s="149"/>
      <c r="SAW8" s="149"/>
      <c r="SAX8" s="149"/>
      <c r="SAY8" s="149"/>
      <c r="SAZ8" s="149"/>
      <c r="SBA8" s="149"/>
      <c r="SBB8" s="149"/>
      <c r="SBC8" s="149"/>
      <c r="SBD8" s="149"/>
      <c r="SBE8" s="149"/>
      <c r="SBF8" s="149"/>
      <c r="SBG8" s="149"/>
      <c r="SBH8" s="149"/>
      <c r="SBI8" s="149"/>
      <c r="SBJ8" s="149"/>
      <c r="SBK8" s="149"/>
      <c r="SBL8" s="149"/>
      <c r="SBM8" s="149"/>
      <c r="SBN8" s="149"/>
      <c r="SBO8" s="149"/>
      <c r="SBP8" s="149"/>
      <c r="SBQ8" s="149"/>
      <c r="SBR8" s="149"/>
      <c r="SBS8" s="149"/>
      <c r="SBT8" s="149"/>
      <c r="SBU8" s="149"/>
      <c r="SBV8" s="149"/>
      <c r="SBW8" s="149"/>
      <c r="SBX8" s="149"/>
      <c r="SBY8" s="149"/>
      <c r="SBZ8" s="149"/>
      <c r="SCA8" s="149"/>
      <c r="SCB8" s="149"/>
      <c r="SCC8" s="149"/>
      <c r="SCD8" s="149"/>
      <c r="SCE8" s="149"/>
      <c r="SCF8" s="149"/>
      <c r="SCG8" s="149"/>
      <c r="SCH8" s="149"/>
      <c r="SCI8" s="149"/>
      <c r="SCJ8" s="149"/>
      <c r="SCK8" s="149"/>
      <c r="SCL8" s="149"/>
      <c r="SCM8" s="149"/>
      <c r="SCN8" s="149"/>
      <c r="SCO8" s="149"/>
      <c r="SCP8" s="149"/>
      <c r="SCQ8" s="149"/>
      <c r="SCR8" s="149"/>
      <c r="SCS8" s="149"/>
      <c r="SCT8" s="149"/>
      <c r="SCU8" s="149"/>
      <c r="SCV8" s="149"/>
      <c r="SCW8" s="149"/>
      <c r="SCX8" s="149"/>
      <c r="SCY8" s="149"/>
      <c r="SCZ8" s="149"/>
      <c r="SDA8" s="149"/>
      <c r="SDB8" s="149"/>
      <c r="SDC8" s="149"/>
      <c r="SDD8" s="149"/>
      <c r="SDE8" s="149"/>
      <c r="SDF8" s="149"/>
      <c r="SDG8" s="149"/>
      <c r="SDH8" s="149"/>
      <c r="SDI8" s="149"/>
      <c r="SDJ8" s="149"/>
      <c r="SDK8" s="149"/>
      <c r="SDL8" s="149"/>
      <c r="SDM8" s="149"/>
      <c r="SDN8" s="149"/>
      <c r="SDO8" s="149"/>
      <c r="SDP8" s="149"/>
      <c r="SDQ8" s="149"/>
      <c r="SDR8" s="149"/>
      <c r="SDS8" s="149"/>
      <c r="SDT8" s="149"/>
      <c r="SDU8" s="149"/>
      <c r="SDV8" s="149"/>
      <c r="SDW8" s="149"/>
      <c r="SDX8" s="149"/>
      <c r="SDY8" s="149"/>
      <c r="SDZ8" s="149"/>
      <c r="SEA8" s="149"/>
      <c r="SEB8" s="149"/>
      <c r="SEC8" s="149"/>
      <c r="SED8" s="149"/>
      <c r="SEE8" s="149"/>
      <c r="SEF8" s="149"/>
      <c r="SEG8" s="149"/>
      <c r="SEH8" s="149"/>
      <c r="SEI8" s="149"/>
      <c r="SEJ8" s="149"/>
      <c r="SEK8" s="149"/>
      <c r="SEL8" s="149"/>
      <c r="SEM8" s="149"/>
      <c r="SEN8" s="149"/>
      <c r="SEO8" s="149"/>
      <c r="SEP8" s="149"/>
      <c r="SEQ8" s="149"/>
      <c r="SER8" s="149"/>
      <c r="SES8" s="149"/>
      <c r="SET8" s="149"/>
      <c r="SEU8" s="149"/>
      <c r="SEV8" s="149"/>
      <c r="SEW8" s="149"/>
      <c r="SEX8" s="149"/>
      <c r="SEY8" s="149"/>
      <c r="SEZ8" s="149"/>
      <c r="SFA8" s="149"/>
      <c r="SFB8" s="149"/>
      <c r="SFC8" s="149"/>
      <c r="SFD8" s="149"/>
      <c r="SFE8" s="149"/>
      <c r="SFF8" s="149"/>
      <c r="SFG8" s="149"/>
      <c r="SFH8" s="149"/>
      <c r="SFI8" s="149"/>
      <c r="SFJ8" s="149"/>
      <c r="SFK8" s="149"/>
      <c r="SFL8" s="149"/>
      <c r="SFM8" s="149"/>
      <c r="SFN8" s="149"/>
      <c r="SFO8" s="149"/>
      <c r="SFP8" s="149"/>
      <c r="SFQ8" s="149"/>
      <c r="SFR8" s="149"/>
      <c r="SFS8" s="149"/>
      <c r="SFT8" s="149"/>
      <c r="SFU8" s="149"/>
      <c r="SFV8" s="149"/>
      <c r="SFW8" s="149"/>
      <c r="SFX8" s="149"/>
      <c r="SFY8" s="149"/>
      <c r="SFZ8" s="149"/>
      <c r="SGA8" s="149"/>
      <c r="SGB8" s="149"/>
      <c r="SGC8" s="149"/>
      <c r="SGD8" s="149"/>
      <c r="SGE8" s="149"/>
      <c r="SGF8" s="149"/>
      <c r="SGG8" s="149"/>
      <c r="SGH8" s="149"/>
      <c r="SGI8" s="149"/>
      <c r="SGJ8" s="149"/>
      <c r="SGK8" s="149"/>
      <c r="SGL8" s="149"/>
      <c r="SGM8" s="149"/>
      <c r="SGN8" s="149"/>
      <c r="SGO8" s="149"/>
      <c r="SGP8" s="149"/>
      <c r="SGQ8" s="149"/>
      <c r="SGR8" s="149"/>
      <c r="SGS8" s="149"/>
      <c r="SGT8" s="149"/>
      <c r="SGU8" s="149"/>
      <c r="SGV8" s="149"/>
      <c r="SGW8" s="149"/>
      <c r="SGX8" s="149"/>
      <c r="SGY8" s="149"/>
      <c r="SGZ8" s="149"/>
      <c r="SHA8" s="149"/>
      <c r="SHB8" s="149"/>
      <c r="SHC8" s="149"/>
      <c r="SHD8" s="149"/>
      <c r="SHE8" s="149"/>
      <c r="SHF8" s="149"/>
      <c r="SHG8" s="149"/>
      <c r="SHH8" s="149"/>
      <c r="SHI8" s="149"/>
      <c r="SHJ8" s="149"/>
      <c r="SHK8" s="149"/>
      <c r="SHL8" s="149"/>
      <c r="SHM8" s="149"/>
      <c r="SHN8" s="149"/>
      <c r="SHO8" s="149"/>
      <c r="SHP8" s="149"/>
      <c r="SHQ8" s="149"/>
      <c r="SHR8" s="149"/>
      <c r="SHS8" s="149"/>
      <c r="SHT8" s="149"/>
      <c r="SHU8" s="149"/>
      <c r="SHV8" s="149"/>
      <c r="SHW8" s="149"/>
      <c r="SHX8" s="149"/>
      <c r="SHY8" s="149"/>
      <c r="SHZ8" s="149"/>
      <c r="SIA8" s="149"/>
      <c r="SIB8" s="149"/>
      <c r="SIC8" s="149"/>
      <c r="SID8" s="149"/>
      <c r="SIE8" s="149"/>
      <c r="SIF8" s="149"/>
      <c r="SIG8" s="149"/>
      <c r="SIH8" s="149"/>
      <c r="SII8" s="149"/>
      <c r="SIJ8" s="149"/>
      <c r="SIK8" s="149"/>
      <c r="SIL8" s="149"/>
      <c r="SIM8" s="149"/>
      <c r="SIN8" s="149"/>
      <c r="SIO8" s="149"/>
      <c r="SIP8" s="149"/>
      <c r="SIQ8" s="149"/>
      <c r="SIR8" s="149"/>
      <c r="SIS8" s="149"/>
      <c r="SIT8" s="149"/>
      <c r="SIU8" s="149"/>
      <c r="SIV8" s="149"/>
      <c r="SIW8" s="149"/>
      <c r="SIX8" s="149"/>
      <c r="SIY8" s="149"/>
      <c r="SIZ8" s="149"/>
      <c r="SJA8" s="149"/>
      <c r="SJB8" s="149"/>
      <c r="SJC8" s="149"/>
      <c r="SJD8" s="149"/>
      <c r="SJE8" s="149"/>
      <c r="SJF8" s="149"/>
      <c r="SJG8" s="149"/>
      <c r="SJH8" s="149"/>
      <c r="SJI8" s="149"/>
      <c r="SJJ8" s="149"/>
      <c r="SJK8" s="149"/>
      <c r="SJL8" s="149"/>
      <c r="SJM8" s="149"/>
      <c r="SJN8" s="149"/>
      <c r="SJO8" s="149"/>
      <c r="SJP8" s="149"/>
      <c r="SJQ8" s="149"/>
      <c r="SJR8" s="149"/>
      <c r="SJS8" s="149"/>
      <c r="SJT8" s="149"/>
      <c r="SJU8" s="149"/>
      <c r="SJV8" s="149"/>
      <c r="SJW8" s="149"/>
      <c r="SJX8" s="149"/>
      <c r="SJY8" s="149"/>
      <c r="SJZ8" s="149"/>
      <c r="SKA8" s="149"/>
      <c r="SKB8" s="149"/>
      <c r="SKC8" s="149"/>
      <c r="SKD8" s="149"/>
      <c r="SKE8" s="149"/>
      <c r="SKF8" s="149"/>
      <c r="SKG8" s="149"/>
      <c r="SKH8" s="149"/>
      <c r="SKI8" s="149"/>
      <c r="SKJ8" s="149"/>
      <c r="SKK8" s="149"/>
      <c r="SKL8" s="149"/>
      <c r="SKM8" s="149"/>
      <c r="SKN8" s="149"/>
      <c r="SKO8" s="149"/>
      <c r="SKP8" s="149"/>
      <c r="SKQ8" s="149"/>
      <c r="SKR8" s="149"/>
      <c r="SKS8" s="149"/>
      <c r="SKT8" s="149"/>
      <c r="SKU8" s="149"/>
      <c r="SKV8" s="149"/>
      <c r="SKW8" s="149"/>
      <c r="SKX8" s="149"/>
      <c r="SKY8" s="149"/>
      <c r="SKZ8" s="149"/>
      <c r="SLA8" s="149"/>
      <c r="SLB8" s="149"/>
      <c r="SLC8" s="149"/>
      <c r="SLD8" s="149"/>
      <c r="SLE8" s="149"/>
      <c r="SLF8" s="149"/>
      <c r="SLG8" s="149"/>
      <c r="SLH8" s="149"/>
      <c r="SLI8" s="149"/>
      <c r="SLJ8" s="149"/>
      <c r="SLK8" s="149"/>
      <c r="SLL8" s="149"/>
      <c r="SLM8" s="149"/>
      <c r="SLN8" s="149"/>
      <c r="SLO8" s="149"/>
      <c r="SLP8" s="149"/>
      <c r="SLQ8" s="149"/>
      <c r="SLR8" s="149"/>
      <c r="SLS8" s="149"/>
      <c r="SLT8" s="149"/>
      <c r="SLU8" s="149"/>
      <c r="SLV8" s="149"/>
      <c r="SLW8" s="149"/>
      <c r="SLX8" s="149"/>
      <c r="SLY8" s="149"/>
      <c r="SLZ8" s="149"/>
      <c r="SMA8" s="149"/>
      <c r="SMB8" s="149"/>
      <c r="SMC8" s="149"/>
      <c r="SMD8" s="149"/>
      <c r="SME8" s="149"/>
      <c r="SMF8" s="149"/>
      <c r="SMG8" s="149"/>
      <c r="SMH8" s="149"/>
      <c r="SMI8" s="149"/>
      <c r="SMJ8" s="149"/>
      <c r="SMK8" s="149"/>
      <c r="SML8" s="149"/>
      <c r="SMM8" s="149"/>
      <c r="SMN8" s="149"/>
      <c r="SMO8" s="149"/>
      <c r="SMP8" s="149"/>
      <c r="SMQ8" s="149"/>
      <c r="SMR8" s="149"/>
      <c r="SMS8" s="149"/>
      <c r="SMT8" s="149"/>
      <c r="SMU8" s="149"/>
      <c r="SMV8" s="149"/>
      <c r="SMW8" s="149"/>
      <c r="SMX8" s="149"/>
      <c r="SMY8" s="149"/>
      <c r="SMZ8" s="149"/>
      <c r="SNA8" s="149"/>
      <c r="SNB8" s="149"/>
      <c r="SNC8" s="149"/>
      <c r="SND8" s="149"/>
      <c r="SNE8" s="149"/>
      <c r="SNF8" s="149"/>
      <c r="SNG8" s="149"/>
      <c r="SNH8" s="149"/>
      <c r="SNI8" s="149"/>
      <c r="SNJ8" s="149"/>
      <c r="SNK8" s="149"/>
      <c r="SNL8" s="149"/>
      <c r="SNM8" s="149"/>
      <c r="SNN8" s="149"/>
      <c r="SNO8" s="149"/>
      <c r="SNP8" s="149"/>
      <c r="SNQ8" s="149"/>
      <c r="SNR8" s="149"/>
      <c r="SNS8" s="149"/>
      <c r="SNT8" s="149"/>
      <c r="SNU8" s="149"/>
      <c r="SNV8" s="149"/>
      <c r="SNW8" s="149"/>
      <c r="SNX8" s="149"/>
      <c r="SNY8" s="149"/>
      <c r="SNZ8" s="149"/>
      <c r="SOA8" s="149"/>
      <c r="SOB8" s="149"/>
      <c r="SOC8" s="149"/>
      <c r="SOD8" s="149"/>
      <c r="SOE8" s="149"/>
      <c r="SOF8" s="149"/>
      <c r="SOG8" s="149"/>
      <c r="SOH8" s="149"/>
      <c r="SOI8" s="149"/>
      <c r="SOJ8" s="149"/>
      <c r="SOK8" s="149"/>
      <c r="SOL8" s="149"/>
      <c r="SOM8" s="149"/>
      <c r="SON8" s="149"/>
      <c r="SOO8" s="149"/>
      <c r="SOP8" s="149"/>
      <c r="SOQ8" s="149"/>
      <c r="SOR8" s="149"/>
      <c r="SOS8" s="149"/>
      <c r="SOT8" s="149"/>
      <c r="SOU8" s="149"/>
      <c r="SOV8" s="149"/>
      <c r="SOW8" s="149"/>
      <c r="SOX8" s="149"/>
      <c r="SOY8" s="149"/>
      <c r="SOZ8" s="149"/>
      <c r="SPA8" s="149"/>
      <c r="SPB8" s="149"/>
      <c r="SPC8" s="149"/>
      <c r="SPD8" s="149"/>
      <c r="SPE8" s="149"/>
      <c r="SPF8" s="149"/>
      <c r="SPG8" s="149"/>
      <c r="SPH8" s="149"/>
      <c r="SPI8" s="149"/>
      <c r="SPJ8" s="149"/>
      <c r="SPK8" s="149"/>
      <c r="SPL8" s="149"/>
      <c r="SPM8" s="149"/>
      <c r="SPN8" s="149"/>
      <c r="SPO8" s="149"/>
      <c r="SPP8" s="149"/>
      <c r="SPQ8" s="149"/>
      <c r="SPR8" s="149"/>
      <c r="SPS8" s="149"/>
      <c r="SPT8" s="149"/>
      <c r="SPU8" s="149"/>
      <c r="SPV8" s="149"/>
      <c r="SPW8" s="149"/>
      <c r="SPX8" s="149"/>
      <c r="SPY8" s="149"/>
      <c r="SPZ8" s="149"/>
      <c r="SQA8" s="149"/>
      <c r="SQB8" s="149"/>
      <c r="SQC8" s="149"/>
      <c r="SQD8" s="149"/>
      <c r="SQE8" s="149"/>
      <c r="SQF8" s="149"/>
      <c r="SQG8" s="149"/>
      <c r="SQH8" s="149"/>
      <c r="SQI8" s="149"/>
      <c r="SQJ8" s="149"/>
      <c r="SQK8" s="149"/>
      <c r="SQL8" s="149"/>
      <c r="SQM8" s="149"/>
      <c r="SQN8" s="149"/>
      <c r="SQO8" s="149"/>
      <c r="SQP8" s="149"/>
      <c r="SQQ8" s="149"/>
      <c r="SQR8" s="149"/>
      <c r="SQS8" s="149"/>
      <c r="SQT8" s="149"/>
      <c r="SQU8" s="149"/>
      <c r="SQV8" s="149"/>
      <c r="SQW8" s="149"/>
      <c r="SQX8" s="149"/>
      <c r="SQY8" s="149"/>
      <c r="SQZ8" s="149"/>
      <c r="SRA8" s="149"/>
      <c r="SRB8" s="149"/>
      <c r="SRC8" s="149"/>
      <c r="SRD8" s="149"/>
      <c r="SRE8" s="149"/>
      <c r="SRF8" s="149"/>
      <c r="SRG8" s="149"/>
      <c r="SRH8" s="149"/>
      <c r="SRI8" s="149"/>
      <c r="SRJ8" s="149"/>
      <c r="SRK8" s="149"/>
      <c r="SRL8" s="149"/>
      <c r="SRM8" s="149"/>
      <c r="SRN8" s="149"/>
      <c r="SRO8" s="149"/>
      <c r="SRP8" s="149"/>
      <c r="SRQ8" s="149"/>
      <c r="SRR8" s="149"/>
      <c r="SRS8" s="149"/>
      <c r="SRT8" s="149"/>
      <c r="SRU8" s="149"/>
      <c r="SRV8" s="149"/>
      <c r="SRW8" s="149"/>
      <c r="SRX8" s="149"/>
      <c r="SRY8" s="149"/>
      <c r="SRZ8" s="149"/>
      <c r="SSA8" s="149"/>
      <c r="SSB8" s="149"/>
      <c r="SSC8" s="149"/>
      <c r="SSD8" s="149"/>
      <c r="SSE8" s="149"/>
      <c r="SSF8" s="149"/>
      <c r="SSG8" s="149"/>
      <c r="SSH8" s="149"/>
      <c r="SSI8" s="149"/>
      <c r="SSJ8" s="149"/>
      <c r="SSK8" s="149"/>
      <c r="SSL8" s="149"/>
      <c r="SSM8" s="149"/>
      <c r="SSN8" s="149"/>
      <c r="SSO8" s="149"/>
      <c r="SSP8" s="149"/>
      <c r="SSQ8" s="149"/>
      <c r="SSR8" s="149"/>
      <c r="SSS8" s="149"/>
      <c r="SST8" s="149"/>
      <c r="SSU8" s="149"/>
      <c r="SSV8" s="149"/>
      <c r="SSW8" s="149"/>
      <c r="SSX8" s="149"/>
      <c r="SSY8" s="149"/>
      <c r="SSZ8" s="149"/>
      <c r="STA8" s="149"/>
      <c r="STB8" s="149"/>
      <c r="STC8" s="149"/>
      <c r="STD8" s="149"/>
      <c r="STE8" s="149"/>
      <c r="STF8" s="149"/>
      <c r="STG8" s="149"/>
      <c r="STH8" s="149"/>
      <c r="STI8" s="149"/>
      <c r="STJ8" s="149"/>
      <c r="STK8" s="149"/>
      <c r="STL8" s="149"/>
      <c r="STM8" s="149"/>
      <c r="STN8" s="149"/>
      <c r="STO8" s="149"/>
      <c r="STP8" s="149"/>
      <c r="STQ8" s="149"/>
      <c r="STR8" s="149"/>
      <c r="STS8" s="149"/>
      <c r="STT8" s="149"/>
      <c r="STU8" s="149"/>
      <c r="STV8" s="149"/>
      <c r="STW8" s="149"/>
      <c r="STX8" s="149"/>
      <c r="STY8" s="149"/>
      <c r="STZ8" s="149"/>
      <c r="SUA8" s="149"/>
      <c r="SUB8" s="149"/>
      <c r="SUC8" s="149"/>
      <c r="SUD8" s="149"/>
      <c r="SUE8" s="149"/>
      <c r="SUF8" s="149"/>
      <c r="SUG8" s="149"/>
      <c r="SUH8" s="149"/>
      <c r="SUI8" s="149"/>
      <c r="SUJ8" s="149"/>
      <c r="SUK8" s="149"/>
      <c r="SUL8" s="149"/>
      <c r="SUM8" s="149"/>
      <c r="SUN8" s="149"/>
      <c r="SUO8" s="149"/>
      <c r="SUP8" s="149"/>
      <c r="SUQ8" s="149"/>
      <c r="SUR8" s="149"/>
      <c r="SUS8" s="149"/>
      <c r="SUT8" s="149"/>
      <c r="SUU8" s="149"/>
      <c r="SUV8" s="149"/>
      <c r="SUW8" s="149"/>
      <c r="SUX8" s="149"/>
      <c r="SUY8" s="149"/>
      <c r="SUZ8" s="149"/>
      <c r="SVA8" s="149"/>
      <c r="SVB8" s="149"/>
      <c r="SVC8" s="149"/>
      <c r="SVD8" s="149"/>
      <c r="SVE8" s="149"/>
      <c r="SVF8" s="149"/>
      <c r="SVG8" s="149"/>
      <c r="SVH8" s="149"/>
      <c r="SVI8" s="149"/>
      <c r="SVJ8" s="149"/>
      <c r="SVK8" s="149"/>
      <c r="SVL8" s="149"/>
      <c r="SVM8" s="149"/>
      <c r="SVN8" s="149"/>
      <c r="SVO8" s="149"/>
      <c r="SVP8" s="149"/>
      <c r="SVQ8" s="149"/>
      <c r="SVR8" s="149"/>
      <c r="SVS8" s="149"/>
      <c r="SVT8" s="149"/>
      <c r="SVU8" s="149"/>
      <c r="SVV8" s="149"/>
      <c r="SVW8" s="149"/>
      <c r="SVX8" s="149"/>
      <c r="SVY8" s="149"/>
      <c r="SVZ8" s="149"/>
      <c r="SWA8" s="149"/>
      <c r="SWB8" s="149"/>
      <c r="SWC8" s="149"/>
      <c r="SWD8" s="149"/>
      <c r="SWE8" s="149"/>
      <c r="SWF8" s="149"/>
      <c r="SWG8" s="149"/>
      <c r="SWH8" s="149"/>
      <c r="SWI8" s="149"/>
      <c r="SWJ8" s="149"/>
      <c r="SWK8" s="149"/>
      <c r="SWL8" s="149"/>
      <c r="SWM8" s="149"/>
      <c r="SWN8" s="149"/>
      <c r="SWO8" s="149"/>
      <c r="SWP8" s="149"/>
      <c r="SWQ8" s="149"/>
      <c r="SWR8" s="149"/>
      <c r="SWS8" s="149"/>
      <c r="SWT8" s="149"/>
      <c r="SWU8" s="149"/>
      <c r="SWV8" s="149"/>
      <c r="SWW8" s="149"/>
      <c r="SWX8" s="149"/>
      <c r="SWY8" s="149"/>
      <c r="SWZ8" s="149"/>
      <c r="SXA8" s="149"/>
      <c r="SXB8" s="149"/>
      <c r="SXC8" s="149"/>
      <c r="SXD8" s="149"/>
      <c r="SXE8" s="149"/>
      <c r="SXF8" s="149"/>
      <c r="SXG8" s="149"/>
      <c r="SXH8" s="149"/>
      <c r="SXI8" s="149"/>
      <c r="SXJ8" s="149"/>
      <c r="SXK8" s="149"/>
      <c r="SXL8" s="149"/>
      <c r="SXM8" s="149"/>
      <c r="SXN8" s="149"/>
      <c r="SXO8" s="149"/>
      <c r="SXP8" s="149"/>
      <c r="SXQ8" s="149"/>
      <c r="SXR8" s="149"/>
      <c r="SXS8" s="149"/>
      <c r="SXT8" s="149"/>
      <c r="SXU8" s="149"/>
      <c r="SXV8" s="149"/>
      <c r="SXW8" s="149"/>
      <c r="SXX8" s="149"/>
      <c r="SXY8" s="149"/>
      <c r="SXZ8" s="149"/>
      <c r="SYA8" s="149"/>
      <c r="SYB8" s="149"/>
      <c r="SYC8" s="149"/>
      <c r="SYD8" s="149"/>
      <c r="SYE8" s="149"/>
      <c r="SYF8" s="149"/>
      <c r="SYG8" s="149"/>
      <c r="SYH8" s="149"/>
      <c r="SYI8" s="149"/>
      <c r="SYJ8" s="149"/>
      <c r="SYK8" s="149"/>
      <c r="SYL8" s="149"/>
      <c r="SYM8" s="149"/>
      <c r="SYN8" s="149"/>
      <c r="SYO8" s="149"/>
      <c r="SYP8" s="149"/>
      <c r="SYQ8" s="149"/>
      <c r="SYR8" s="149"/>
      <c r="SYS8" s="149"/>
      <c r="SYT8" s="149"/>
      <c r="SYU8" s="149"/>
      <c r="SYV8" s="149"/>
      <c r="SYW8" s="149"/>
      <c r="SYX8" s="149"/>
      <c r="SYY8" s="149"/>
      <c r="SYZ8" s="149"/>
      <c r="SZA8" s="149"/>
      <c r="SZB8" s="149"/>
      <c r="SZC8" s="149"/>
      <c r="SZD8" s="149"/>
      <c r="SZE8" s="149"/>
      <c r="SZF8" s="149"/>
      <c r="SZG8" s="149"/>
      <c r="SZH8" s="149"/>
      <c r="SZI8" s="149"/>
      <c r="SZJ8" s="149"/>
      <c r="SZK8" s="149"/>
      <c r="SZL8" s="149"/>
      <c r="SZM8" s="149"/>
      <c r="SZN8" s="149"/>
      <c r="SZO8" s="149"/>
      <c r="SZP8" s="149"/>
      <c r="SZQ8" s="149"/>
      <c r="SZR8" s="149"/>
      <c r="SZS8" s="149"/>
      <c r="SZT8" s="149"/>
      <c r="SZU8" s="149"/>
      <c r="SZV8" s="149"/>
      <c r="SZW8" s="149"/>
      <c r="SZX8" s="149"/>
      <c r="SZY8" s="149"/>
      <c r="SZZ8" s="149"/>
      <c r="TAA8" s="149"/>
      <c r="TAB8" s="149"/>
      <c r="TAC8" s="149"/>
      <c r="TAD8" s="149"/>
      <c r="TAE8" s="149"/>
      <c r="TAF8" s="149"/>
      <c r="TAG8" s="149"/>
      <c r="TAH8" s="149"/>
      <c r="TAI8" s="149"/>
      <c r="TAJ8" s="149"/>
      <c r="TAK8" s="149"/>
      <c r="TAL8" s="149"/>
      <c r="TAM8" s="149"/>
      <c r="TAN8" s="149"/>
      <c r="TAO8" s="149"/>
      <c r="TAP8" s="149"/>
      <c r="TAQ8" s="149"/>
      <c r="TAR8" s="149"/>
      <c r="TAS8" s="149"/>
      <c r="TAT8" s="149"/>
      <c r="TAU8" s="149"/>
      <c r="TAV8" s="149"/>
      <c r="TAW8" s="149"/>
      <c r="TAX8" s="149"/>
      <c r="TAY8" s="149"/>
      <c r="TAZ8" s="149"/>
      <c r="TBA8" s="149"/>
      <c r="TBB8" s="149"/>
      <c r="TBC8" s="149"/>
      <c r="TBD8" s="149"/>
      <c r="TBE8" s="149"/>
      <c r="TBF8" s="149"/>
      <c r="TBG8" s="149"/>
      <c r="TBH8" s="149"/>
      <c r="TBI8" s="149"/>
      <c r="TBJ8" s="149"/>
      <c r="TBK8" s="149"/>
      <c r="TBL8" s="149"/>
      <c r="TBM8" s="149"/>
      <c r="TBN8" s="149"/>
      <c r="TBO8" s="149"/>
      <c r="TBP8" s="149"/>
      <c r="TBQ8" s="149"/>
      <c r="TBR8" s="149"/>
      <c r="TBS8" s="149"/>
      <c r="TBT8" s="149"/>
      <c r="TBU8" s="149"/>
      <c r="TBV8" s="149"/>
      <c r="TBW8" s="149"/>
      <c r="TBX8" s="149"/>
      <c r="TBY8" s="149"/>
      <c r="TBZ8" s="149"/>
      <c r="TCA8" s="149"/>
      <c r="TCB8" s="149"/>
      <c r="TCC8" s="149"/>
      <c r="TCD8" s="149"/>
      <c r="TCE8" s="149"/>
      <c r="TCF8" s="149"/>
      <c r="TCG8" s="149"/>
      <c r="TCH8" s="149"/>
      <c r="TCI8" s="149"/>
      <c r="TCJ8" s="149"/>
      <c r="TCK8" s="149"/>
      <c r="TCL8" s="149"/>
      <c r="TCM8" s="149"/>
      <c r="TCN8" s="149"/>
      <c r="TCO8" s="149"/>
      <c r="TCP8" s="149"/>
      <c r="TCQ8" s="149"/>
      <c r="TCR8" s="149"/>
      <c r="TCS8" s="149"/>
      <c r="TCT8" s="149"/>
      <c r="TCU8" s="149"/>
      <c r="TCV8" s="149"/>
      <c r="TCW8" s="149"/>
      <c r="TCX8" s="149"/>
      <c r="TCY8" s="149"/>
      <c r="TCZ8" s="149"/>
      <c r="TDA8" s="149"/>
      <c r="TDB8" s="149"/>
      <c r="TDC8" s="149"/>
      <c r="TDD8" s="149"/>
      <c r="TDE8" s="149"/>
      <c r="TDF8" s="149"/>
      <c r="TDG8" s="149"/>
      <c r="TDH8" s="149"/>
      <c r="TDI8" s="149"/>
      <c r="TDJ8" s="149"/>
      <c r="TDK8" s="149"/>
      <c r="TDL8" s="149"/>
      <c r="TDM8" s="149"/>
      <c r="TDN8" s="149"/>
      <c r="TDO8" s="149"/>
      <c r="TDP8" s="149"/>
      <c r="TDQ8" s="149"/>
      <c r="TDR8" s="149"/>
      <c r="TDS8" s="149"/>
      <c r="TDT8" s="149"/>
      <c r="TDU8" s="149"/>
      <c r="TDV8" s="149"/>
      <c r="TDW8" s="149"/>
      <c r="TDX8" s="149"/>
      <c r="TDY8" s="149"/>
      <c r="TDZ8" s="149"/>
      <c r="TEA8" s="149"/>
      <c r="TEB8" s="149"/>
      <c r="TEC8" s="149"/>
      <c r="TED8" s="149"/>
      <c r="TEE8" s="149"/>
      <c r="TEF8" s="149"/>
      <c r="TEG8" s="149"/>
      <c r="TEH8" s="149"/>
      <c r="TEI8" s="149"/>
      <c r="TEJ8" s="149"/>
      <c r="TEK8" s="149"/>
      <c r="TEL8" s="149"/>
      <c r="TEM8" s="149"/>
      <c r="TEN8" s="149"/>
      <c r="TEO8" s="149"/>
      <c r="TEP8" s="149"/>
      <c r="TEQ8" s="149"/>
      <c r="TER8" s="149"/>
      <c r="TES8" s="149"/>
      <c r="TET8" s="149"/>
      <c r="TEU8" s="149"/>
      <c r="TEV8" s="149"/>
      <c r="TEW8" s="149"/>
      <c r="TEX8" s="149"/>
      <c r="TEY8" s="149"/>
      <c r="TEZ8" s="149"/>
      <c r="TFA8" s="149"/>
      <c r="TFB8" s="149"/>
      <c r="TFC8" s="149"/>
      <c r="TFD8" s="149"/>
      <c r="TFE8" s="149"/>
      <c r="TFF8" s="149"/>
      <c r="TFG8" s="149"/>
      <c r="TFH8" s="149"/>
      <c r="TFI8" s="149"/>
      <c r="TFJ8" s="149"/>
      <c r="TFK8" s="149"/>
      <c r="TFL8" s="149"/>
      <c r="TFM8" s="149"/>
      <c r="TFN8" s="149"/>
      <c r="TFO8" s="149"/>
      <c r="TFP8" s="149"/>
      <c r="TFQ8" s="149"/>
      <c r="TFR8" s="149"/>
      <c r="TFS8" s="149"/>
      <c r="TFT8" s="149"/>
      <c r="TFU8" s="149"/>
      <c r="TFV8" s="149"/>
      <c r="TFW8" s="149"/>
      <c r="TFX8" s="149"/>
      <c r="TFY8" s="149"/>
      <c r="TFZ8" s="149"/>
      <c r="TGA8" s="149"/>
      <c r="TGB8" s="149"/>
      <c r="TGC8" s="149"/>
      <c r="TGD8" s="149"/>
      <c r="TGE8" s="149"/>
      <c r="TGF8" s="149"/>
      <c r="TGG8" s="149"/>
      <c r="TGH8" s="149"/>
      <c r="TGI8" s="149"/>
      <c r="TGJ8" s="149"/>
      <c r="TGK8" s="149"/>
      <c r="TGL8" s="149"/>
      <c r="TGM8" s="149"/>
      <c r="TGN8" s="149"/>
      <c r="TGO8" s="149"/>
      <c r="TGP8" s="149"/>
      <c r="TGQ8" s="149"/>
      <c r="TGR8" s="149"/>
      <c r="TGS8" s="149"/>
      <c r="TGT8" s="149"/>
      <c r="TGU8" s="149"/>
      <c r="TGV8" s="149"/>
      <c r="TGW8" s="149"/>
      <c r="TGX8" s="149"/>
      <c r="TGY8" s="149"/>
      <c r="TGZ8" s="149"/>
      <c r="THA8" s="149"/>
      <c r="THB8" s="149"/>
      <c r="THC8" s="149"/>
      <c r="THD8" s="149"/>
      <c r="THE8" s="149"/>
      <c r="THF8" s="149"/>
      <c r="THG8" s="149"/>
      <c r="THH8" s="149"/>
      <c r="THI8" s="149"/>
      <c r="THJ8" s="149"/>
      <c r="THK8" s="149"/>
      <c r="THL8" s="149"/>
      <c r="THM8" s="149"/>
      <c r="THN8" s="149"/>
      <c r="THO8" s="149"/>
      <c r="THP8" s="149"/>
      <c r="THQ8" s="149"/>
      <c r="THR8" s="149"/>
      <c r="THS8" s="149"/>
      <c r="THT8" s="149"/>
      <c r="THU8" s="149"/>
      <c r="THV8" s="149"/>
      <c r="THW8" s="149"/>
      <c r="THX8" s="149"/>
      <c r="THY8" s="149"/>
      <c r="THZ8" s="149"/>
      <c r="TIA8" s="149"/>
      <c r="TIB8" s="149"/>
      <c r="TIC8" s="149"/>
      <c r="TID8" s="149"/>
      <c r="TIE8" s="149"/>
      <c r="TIF8" s="149"/>
      <c r="TIG8" s="149"/>
      <c r="TIH8" s="149"/>
      <c r="TII8" s="149"/>
      <c r="TIJ8" s="149"/>
      <c r="TIK8" s="149"/>
      <c r="TIL8" s="149"/>
      <c r="TIM8" s="149"/>
      <c r="TIN8" s="149"/>
      <c r="TIO8" s="149"/>
      <c r="TIP8" s="149"/>
      <c r="TIQ8" s="149"/>
      <c r="TIR8" s="149"/>
      <c r="TIS8" s="149"/>
      <c r="TIT8" s="149"/>
      <c r="TIU8" s="149"/>
      <c r="TIV8" s="149"/>
      <c r="TIW8" s="149"/>
      <c r="TIX8" s="149"/>
      <c r="TIY8" s="149"/>
      <c r="TIZ8" s="149"/>
      <c r="TJA8" s="149"/>
      <c r="TJB8" s="149"/>
      <c r="TJC8" s="149"/>
      <c r="TJD8" s="149"/>
      <c r="TJE8" s="149"/>
      <c r="TJF8" s="149"/>
      <c r="TJG8" s="149"/>
      <c r="TJH8" s="149"/>
      <c r="TJI8" s="149"/>
      <c r="TJJ8" s="149"/>
      <c r="TJK8" s="149"/>
      <c r="TJL8" s="149"/>
      <c r="TJM8" s="149"/>
      <c r="TJN8" s="149"/>
      <c r="TJO8" s="149"/>
      <c r="TJP8" s="149"/>
      <c r="TJQ8" s="149"/>
      <c r="TJR8" s="149"/>
      <c r="TJS8" s="149"/>
      <c r="TJT8" s="149"/>
      <c r="TJU8" s="149"/>
      <c r="TJV8" s="149"/>
      <c r="TJW8" s="149"/>
      <c r="TJX8" s="149"/>
      <c r="TJY8" s="149"/>
      <c r="TJZ8" s="149"/>
      <c r="TKA8" s="149"/>
      <c r="TKB8" s="149"/>
      <c r="TKC8" s="149"/>
      <c r="TKD8" s="149"/>
      <c r="TKE8" s="149"/>
      <c r="TKF8" s="149"/>
      <c r="TKG8" s="149"/>
      <c r="TKH8" s="149"/>
      <c r="TKI8" s="149"/>
      <c r="TKJ8" s="149"/>
      <c r="TKK8" s="149"/>
      <c r="TKL8" s="149"/>
      <c r="TKM8" s="149"/>
      <c r="TKN8" s="149"/>
      <c r="TKO8" s="149"/>
      <c r="TKP8" s="149"/>
      <c r="TKQ8" s="149"/>
      <c r="TKR8" s="149"/>
      <c r="TKS8" s="149"/>
      <c r="TKT8" s="149"/>
      <c r="TKU8" s="149"/>
      <c r="TKV8" s="149"/>
      <c r="TKW8" s="149"/>
      <c r="TKX8" s="149"/>
      <c r="TKY8" s="149"/>
      <c r="TKZ8" s="149"/>
      <c r="TLA8" s="149"/>
      <c r="TLB8" s="149"/>
      <c r="TLC8" s="149"/>
      <c r="TLD8" s="149"/>
      <c r="TLE8" s="149"/>
      <c r="TLF8" s="149"/>
      <c r="TLG8" s="149"/>
      <c r="TLH8" s="149"/>
      <c r="TLI8" s="149"/>
      <c r="TLJ8" s="149"/>
      <c r="TLK8" s="149"/>
      <c r="TLL8" s="149"/>
      <c r="TLM8" s="149"/>
      <c r="TLN8" s="149"/>
      <c r="TLO8" s="149"/>
      <c r="TLP8" s="149"/>
      <c r="TLQ8" s="149"/>
      <c r="TLR8" s="149"/>
      <c r="TLS8" s="149"/>
      <c r="TLT8" s="149"/>
      <c r="TLU8" s="149"/>
      <c r="TLV8" s="149"/>
      <c r="TLW8" s="149"/>
      <c r="TLX8" s="149"/>
      <c r="TLY8" s="149"/>
      <c r="TLZ8" s="149"/>
      <c r="TMA8" s="149"/>
      <c r="TMB8" s="149"/>
      <c r="TMC8" s="149"/>
      <c r="TMD8" s="149"/>
      <c r="TME8" s="149"/>
      <c r="TMF8" s="149"/>
      <c r="TMG8" s="149"/>
      <c r="TMH8" s="149"/>
      <c r="TMI8" s="149"/>
      <c r="TMJ8" s="149"/>
      <c r="TMK8" s="149"/>
      <c r="TML8" s="149"/>
      <c r="TMM8" s="149"/>
      <c r="TMN8" s="149"/>
      <c r="TMO8" s="149"/>
      <c r="TMP8" s="149"/>
      <c r="TMQ8" s="149"/>
      <c r="TMR8" s="149"/>
      <c r="TMS8" s="149"/>
      <c r="TMT8" s="149"/>
      <c r="TMU8" s="149"/>
      <c r="TMV8" s="149"/>
      <c r="TMW8" s="149"/>
      <c r="TMX8" s="149"/>
      <c r="TMY8" s="149"/>
      <c r="TMZ8" s="149"/>
      <c r="TNA8" s="149"/>
      <c r="TNB8" s="149"/>
      <c r="TNC8" s="149"/>
      <c r="TND8" s="149"/>
      <c r="TNE8" s="149"/>
      <c r="TNF8" s="149"/>
      <c r="TNG8" s="149"/>
      <c r="TNH8" s="149"/>
      <c r="TNI8" s="149"/>
      <c r="TNJ8" s="149"/>
      <c r="TNK8" s="149"/>
      <c r="TNL8" s="149"/>
      <c r="TNM8" s="149"/>
      <c r="TNN8" s="149"/>
      <c r="TNO8" s="149"/>
      <c r="TNP8" s="149"/>
      <c r="TNQ8" s="149"/>
      <c r="TNR8" s="149"/>
      <c r="TNS8" s="149"/>
      <c r="TNT8" s="149"/>
      <c r="TNU8" s="149"/>
      <c r="TNV8" s="149"/>
      <c r="TNW8" s="149"/>
      <c r="TNX8" s="149"/>
      <c r="TNY8" s="149"/>
      <c r="TNZ8" s="149"/>
      <c r="TOA8" s="149"/>
      <c r="TOB8" s="149"/>
      <c r="TOC8" s="149"/>
      <c r="TOD8" s="149"/>
      <c r="TOE8" s="149"/>
      <c r="TOF8" s="149"/>
      <c r="TOG8" s="149"/>
      <c r="TOH8" s="149"/>
      <c r="TOI8" s="149"/>
      <c r="TOJ8" s="149"/>
      <c r="TOK8" s="149"/>
      <c r="TOL8" s="149"/>
      <c r="TOM8" s="149"/>
      <c r="TON8" s="149"/>
      <c r="TOO8" s="149"/>
      <c r="TOP8" s="149"/>
      <c r="TOQ8" s="149"/>
      <c r="TOR8" s="149"/>
      <c r="TOS8" s="149"/>
      <c r="TOT8" s="149"/>
      <c r="TOU8" s="149"/>
      <c r="TOV8" s="149"/>
      <c r="TOW8" s="149"/>
      <c r="TOX8" s="149"/>
      <c r="TOY8" s="149"/>
      <c r="TOZ8" s="149"/>
      <c r="TPA8" s="149"/>
      <c r="TPB8" s="149"/>
      <c r="TPC8" s="149"/>
      <c r="TPD8" s="149"/>
      <c r="TPE8" s="149"/>
      <c r="TPF8" s="149"/>
      <c r="TPG8" s="149"/>
      <c r="TPH8" s="149"/>
      <c r="TPI8" s="149"/>
      <c r="TPJ8" s="149"/>
      <c r="TPK8" s="149"/>
      <c r="TPL8" s="149"/>
      <c r="TPM8" s="149"/>
      <c r="TPN8" s="149"/>
      <c r="TPO8" s="149"/>
      <c r="TPP8" s="149"/>
      <c r="TPQ8" s="149"/>
      <c r="TPR8" s="149"/>
      <c r="TPS8" s="149"/>
      <c r="TPT8" s="149"/>
      <c r="TPU8" s="149"/>
      <c r="TPV8" s="149"/>
      <c r="TPW8" s="149"/>
      <c r="TPX8" s="149"/>
      <c r="TPY8" s="149"/>
      <c r="TPZ8" s="149"/>
      <c r="TQA8" s="149"/>
      <c r="TQB8" s="149"/>
      <c r="TQC8" s="149"/>
      <c r="TQD8" s="149"/>
      <c r="TQE8" s="149"/>
      <c r="TQF8" s="149"/>
      <c r="TQG8" s="149"/>
      <c r="TQH8" s="149"/>
      <c r="TQI8" s="149"/>
      <c r="TQJ8" s="149"/>
      <c r="TQK8" s="149"/>
      <c r="TQL8" s="149"/>
      <c r="TQM8" s="149"/>
      <c r="TQN8" s="149"/>
      <c r="TQO8" s="149"/>
      <c r="TQP8" s="149"/>
      <c r="TQQ8" s="149"/>
      <c r="TQR8" s="149"/>
      <c r="TQS8" s="149"/>
      <c r="TQT8" s="149"/>
      <c r="TQU8" s="149"/>
      <c r="TQV8" s="149"/>
      <c r="TQW8" s="149"/>
      <c r="TQX8" s="149"/>
      <c r="TQY8" s="149"/>
      <c r="TQZ8" s="149"/>
      <c r="TRA8" s="149"/>
      <c r="TRB8" s="149"/>
      <c r="TRC8" s="149"/>
      <c r="TRD8" s="149"/>
      <c r="TRE8" s="149"/>
      <c r="TRF8" s="149"/>
      <c r="TRG8" s="149"/>
      <c r="TRH8" s="149"/>
      <c r="TRI8" s="149"/>
      <c r="TRJ8" s="149"/>
      <c r="TRK8" s="149"/>
      <c r="TRL8" s="149"/>
      <c r="TRM8" s="149"/>
      <c r="TRN8" s="149"/>
      <c r="TRO8" s="149"/>
      <c r="TRP8" s="149"/>
      <c r="TRQ8" s="149"/>
      <c r="TRR8" s="149"/>
      <c r="TRS8" s="149"/>
      <c r="TRT8" s="149"/>
      <c r="TRU8" s="149"/>
      <c r="TRV8" s="149"/>
      <c r="TRW8" s="149"/>
      <c r="TRX8" s="149"/>
      <c r="TRY8" s="149"/>
      <c r="TRZ8" s="149"/>
      <c r="TSA8" s="149"/>
      <c r="TSB8" s="149"/>
      <c r="TSC8" s="149"/>
      <c r="TSD8" s="149"/>
      <c r="TSE8" s="149"/>
      <c r="TSF8" s="149"/>
      <c r="TSG8" s="149"/>
      <c r="TSH8" s="149"/>
      <c r="TSI8" s="149"/>
      <c r="TSJ8" s="149"/>
      <c r="TSK8" s="149"/>
      <c r="TSL8" s="149"/>
      <c r="TSM8" s="149"/>
      <c r="TSN8" s="149"/>
      <c r="TSO8" s="149"/>
      <c r="TSP8" s="149"/>
      <c r="TSQ8" s="149"/>
      <c r="TSR8" s="149"/>
      <c r="TSS8" s="149"/>
      <c r="TST8" s="149"/>
      <c r="TSU8" s="149"/>
      <c r="TSV8" s="149"/>
      <c r="TSW8" s="149"/>
      <c r="TSX8" s="149"/>
      <c r="TSY8" s="149"/>
      <c r="TSZ8" s="149"/>
      <c r="TTA8" s="149"/>
      <c r="TTB8" s="149"/>
      <c r="TTC8" s="149"/>
      <c r="TTD8" s="149"/>
      <c r="TTE8" s="149"/>
      <c r="TTF8" s="149"/>
      <c r="TTG8" s="149"/>
      <c r="TTH8" s="149"/>
      <c r="TTI8" s="149"/>
      <c r="TTJ8" s="149"/>
      <c r="TTK8" s="149"/>
      <c r="TTL8" s="149"/>
      <c r="TTM8" s="149"/>
      <c r="TTN8" s="149"/>
      <c r="TTO8" s="149"/>
      <c r="TTP8" s="149"/>
      <c r="TTQ8" s="149"/>
      <c r="TTR8" s="149"/>
      <c r="TTS8" s="149"/>
      <c r="TTT8" s="149"/>
      <c r="TTU8" s="149"/>
      <c r="TTV8" s="149"/>
      <c r="TTW8" s="149"/>
      <c r="TTX8" s="149"/>
      <c r="TTY8" s="149"/>
      <c r="TTZ8" s="149"/>
      <c r="TUA8" s="149"/>
      <c r="TUB8" s="149"/>
      <c r="TUC8" s="149"/>
      <c r="TUD8" s="149"/>
      <c r="TUE8" s="149"/>
      <c r="TUF8" s="149"/>
      <c r="TUG8" s="149"/>
      <c r="TUH8" s="149"/>
      <c r="TUI8" s="149"/>
      <c r="TUJ8" s="149"/>
      <c r="TUK8" s="149"/>
      <c r="TUL8" s="149"/>
      <c r="TUM8" s="149"/>
      <c r="TUN8" s="149"/>
      <c r="TUO8" s="149"/>
      <c r="TUP8" s="149"/>
      <c r="TUQ8" s="149"/>
      <c r="TUR8" s="149"/>
      <c r="TUS8" s="149"/>
      <c r="TUT8" s="149"/>
      <c r="TUU8" s="149"/>
      <c r="TUV8" s="149"/>
      <c r="TUW8" s="149"/>
      <c r="TUX8" s="149"/>
      <c r="TUY8" s="149"/>
      <c r="TUZ8" s="149"/>
      <c r="TVA8" s="149"/>
      <c r="TVB8" s="149"/>
      <c r="TVC8" s="149"/>
      <c r="TVD8" s="149"/>
      <c r="TVE8" s="149"/>
      <c r="TVF8" s="149"/>
      <c r="TVG8" s="149"/>
      <c r="TVH8" s="149"/>
      <c r="TVI8" s="149"/>
      <c r="TVJ8" s="149"/>
      <c r="TVK8" s="149"/>
      <c r="TVL8" s="149"/>
      <c r="TVM8" s="149"/>
      <c r="TVN8" s="149"/>
      <c r="TVO8" s="149"/>
      <c r="TVP8" s="149"/>
      <c r="TVQ8" s="149"/>
      <c r="TVR8" s="149"/>
      <c r="TVS8" s="149"/>
      <c r="TVT8" s="149"/>
      <c r="TVU8" s="149"/>
      <c r="TVV8" s="149"/>
      <c r="TVW8" s="149"/>
      <c r="TVX8" s="149"/>
      <c r="TVY8" s="149"/>
      <c r="TVZ8" s="149"/>
      <c r="TWA8" s="149"/>
      <c r="TWB8" s="149"/>
      <c r="TWC8" s="149"/>
      <c r="TWD8" s="149"/>
      <c r="TWE8" s="149"/>
      <c r="TWF8" s="149"/>
      <c r="TWG8" s="149"/>
      <c r="TWH8" s="149"/>
      <c r="TWI8" s="149"/>
      <c r="TWJ8" s="149"/>
      <c r="TWK8" s="149"/>
      <c r="TWL8" s="149"/>
      <c r="TWM8" s="149"/>
      <c r="TWN8" s="149"/>
      <c r="TWO8" s="149"/>
      <c r="TWP8" s="149"/>
      <c r="TWQ8" s="149"/>
      <c r="TWR8" s="149"/>
      <c r="TWS8" s="149"/>
      <c r="TWT8" s="149"/>
      <c r="TWU8" s="149"/>
      <c r="TWV8" s="149"/>
      <c r="TWW8" s="149"/>
      <c r="TWX8" s="149"/>
      <c r="TWY8" s="149"/>
      <c r="TWZ8" s="149"/>
      <c r="TXA8" s="149"/>
      <c r="TXB8" s="149"/>
      <c r="TXC8" s="149"/>
      <c r="TXD8" s="149"/>
      <c r="TXE8" s="149"/>
      <c r="TXF8" s="149"/>
      <c r="TXG8" s="149"/>
      <c r="TXH8" s="149"/>
      <c r="TXI8" s="149"/>
      <c r="TXJ8" s="149"/>
      <c r="TXK8" s="149"/>
      <c r="TXL8" s="149"/>
      <c r="TXM8" s="149"/>
      <c r="TXN8" s="149"/>
      <c r="TXO8" s="149"/>
      <c r="TXP8" s="149"/>
      <c r="TXQ8" s="149"/>
      <c r="TXR8" s="149"/>
      <c r="TXS8" s="149"/>
      <c r="TXT8" s="149"/>
      <c r="TXU8" s="149"/>
      <c r="TXV8" s="149"/>
      <c r="TXW8" s="149"/>
      <c r="TXX8" s="149"/>
      <c r="TXY8" s="149"/>
      <c r="TXZ8" s="149"/>
      <c r="TYA8" s="149"/>
      <c r="TYB8" s="149"/>
      <c r="TYC8" s="149"/>
      <c r="TYD8" s="149"/>
      <c r="TYE8" s="149"/>
      <c r="TYF8" s="149"/>
      <c r="TYG8" s="149"/>
      <c r="TYH8" s="149"/>
      <c r="TYI8" s="149"/>
      <c r="TYJ8" s="149"/>
      <c r="TYK8" s="149"/>
      <c r="TYL8" s="149"/>
      <c r="TYM8" s="149"/>
      <c r="TYN8" s="149"/>
      <c r="TYO8" s="149"/>
      <c r="TYP8" s="149"/>
      <c r="TYQ8" s="149"/>
      <c r="TYR8" s="149"/>
      <c r="TYS8" s="149"/>
      <c r="TYT8" s="149"/>
      <c r="TYU8" s="149"/>
      <c r="TYV8" s="149"/>
      <c r="TYW8" s="149"/>
      <c r="TYX8" s="149"/>
      <c r="TYY8" s="149"/>
      <c r="TYZ8" s="149"/>
      <c r="TZA8" s="149"/>
      <c r="TZB8" s="149"/>
      <c r="TZC8" s="149"/>
      <c r="TZD8" s="149"/>
      <c r="TZE8" s="149"/>
      <c r="TZF8" s="149"/>
      <c r="TZG8" s="149"/>
      <c r="TZH8" s="149"/>
      <c r="TZI8" s="149"/>
      <c r="TZJ8" s="149"/>
      <c r="TZK8" s="149"/>
      <c r="TZL8" s="149"/>
      <c r="TZM8" s="149"/>
      <c r="TZN8" s="149"/>
      <c r="TZO8" s="149"/>
      <c r="TZP8" s="149"/>
      <c r="TZQ8" s="149"/>
      <c r="TZR8" s="149"/>
      <c r="TZS8" s="149"/>
      <c r="TZT8" s="149"/>
      <c r="TZU8" s="149"/>
      <c r="TZV8" s="149"/>
      <c r="TZW8" s="149"/>
      <c r="TZX8" s="149"/>
      <c r="TZY8" s="149"/>
      <c r="TZZ8" s="149"/>
      <c r="UAA8" s="149"/>
      <c r="UAB8" s="149"/>
      <c r="UAC8" s="149"/>
      <c r="UAD8" s="149"/>
      <c r="UAE8" s="149"/>
      <c r="UAF8" s="149"/>
      <c r="UAG8" s="149"/>
      <c r="UAH8" s="149"/>
      <c r="UAI8" s="149"/>
      <c r="UAJ8" s="149"/>
      <c r="UAK8" s="149"/>
      <c r="UAL8" s="149"/>
      <c r="UAM8" s="149"/>
      <c r="UAN8" s="149"/>
      <c r="UAO8" s="149"/>
      <c r="UAP8" s="149"/>
      <c r="UAQ8" s="149"/>
      <c r="UAR8" s="149"/>
      <c r="UAS8" s="149"/>
      <c r="UAT8" s="149"/>
      <c r="UAU8" s="149"/>
      <c r="UAV8" s="149"/>
      <c r="UAW8" s="149"/>
      <c r="UAX8" s="149"/>
      <c r="UAY8" s="149"/>
      <c r="UAZ8" s="149"/>
      <c r="UBA8" s="149"/>
      <c r="UBB8" s="149"/>
      <c r="UBC8" s="149"/>
      <c r="UBD8" s="149"/>
      <c r="UBE8" s="149"/>
      <c r="UBF8" s="149"/>
      <c r="UBG8" s="149"/>
      <c r="UBH8" s="149"/>
      <c r="UBI8" s="149"/>
      <c r="UBJ8" s="149"/>
      <c r="UBK8" s="149"/>
      <c r="UBL8" s="149"/>
      <c r="UBM8" s="149"/>
      <c r="UBN8" s="149"/>
      <c r="UBO8" s="149"/>
      <c r="UBP8" s="149"/>
      <c r="UBQ8" s="149"/>
      <c r="UBR8" s="149"/>
      <c r="UBS8" s="149"/>
      <c r="UBT8" s="149"/>
      <c r="UBU8" s="149"/>
      <c r="UBV8" s="149"/>
      <c r="UBW8" s="149"/>
      <c r="UBX8" s="149"/>
      <c r="UBY8" s="149"/>
      <c r="UBZ8" s="149"/>
      <c r="UCA8" s="149"/>
      <c r="UCB8" s="149"/>
      <c r="UCC8" s="149"/>
      <c r="UCD8" s="149"/>
      <c r="UCE8" s="149"/>
      <c r="UCF8" s="149"/>
      <c r="UCG8" s="149"/>
      <c r="UCH8" s="149"/>
      <c r="UCI8" s="149"/>
      <c r="UCJ8" s="149"/>
      <c r="UCK8" s="149"/>
      <c r="UCL8" s="149"/>
      <c r="UCM8" s="149"/>
      <c r="UCN8" s="149"/>
      <c r="UCO8" s="149"/>
      <c r="UCP8" s="149"/>
      <c r="UCQ8" s="149"/>
      <c r="UCR8" s="149"/>
      <c r="UCS8" s="149"/>
      <c r="UCT8" s="149"/>
      <c r="UCU8" s="149"/>
      <c r="UCV8" s="149"/>
      <c r="UCW8" s="149"/>
      <c r="UCX8" s="149"/>
      <c r="UCY8" s="149"/>
      <c r="UCZ8" s="149"/>
      <c r="UDA8" s="149"/>
      <c r="UDB8" s="149"/>
      <c r="UDC8" s="149"/>
      <c r="UDD8" s="149"/>
      <c r="UDE8" s="149"/>
      <c r="UDF8" s="149"/>
      <c r="UDG8" s="149"/>
      <c r="UDH8" s="149"/>
      <c r="UDI8" s="149"/>
      <c r="UDJ8" s="149"/>
      <c r="UDK8" s="149"/>
      <c r="UDL8" s="149"/>
      <c r="UDM8" s="149"/>
      <c r="UDN8" s="149"/>
      <c r="UDO8" s="149"/>
      <c r="UDP8" s="149"/>
      <c r="UDQ8" s="149"/>
      <c r="UDR8" s="149"/>
      <c r="UDS8" s="149"/>
      <c r="UDT8" s="149"/>
      <c r="UDU8" s="149"/>
      <c r="UDV8" s="149"/>
      <c r="UDW8" s="149"/>
      <c r="UDX8" s="149"/>
      <c r="UDY8" s="149"/>
      <c r="UDZ8" s="149"/>
      <c r="UEA8" s="149"/>
      <c r="UEB8" s="149"/>
      <c r="UEC8" s="149"/>
      <c r="UED8" s="149"/>
      <c r="UEE8" s="149"/>
      <c r="UEF8" s="149"/>
      <c r="UEG8" s="149"/>
      <c r="UEH8" s="149"/>
      <c r="UEI8" s="149"/>
      <c r="UEJ8" s="149"/>
      <c r="UEK8" s="149"/>
      <c r="UEL8" s="149"/>
      <c r="UEM8" s="149"/>
      <c r="UEN8" s="149"/>
      <c r="UEO8" s="149"/>
      <c r="UEP8" s="149"/>
      <c r="UEQ8" s="149"/>
      <c r="UER8" s="149"/>
      <c r="UES8" s="149"/>
      <c r="UET8" s="149"/>
      <c r="UEU8" s="149"/>
      <c r="UEV8" s="149"/>
      <c r="UEW8" s="149"/>
      <c r="UEX8" s="149"/>
      <c r="UEY8" s="149"/>
      <c r="UEZ8" s="149"/>
      <c r="UFA8" s="149"/>
      <c r="UFB8" s="149"/>
      <c r="UFC8" s="149"/>
      <c r="UFD8" s="149"/>
      <c r="UFE8" s="149"/>
      <c r="UFF8" s="149"/>
      <c r="UFG8" s="149"/>
      <c r="UFH8" s="149"/>
      <c r="UFI8" s="149"/>
      <c r="UFJ8" s="149"/>
      <c r="UFK8" s="149"/>
      <c r="UFL8" s="149"/>
      <c r="UFM8" s="149"/>
      <c r="UFN8" s="149"/>
      <c r="UFO8" s="149"/>
      <c r="UFP8" s="149"/>
      <c r="UFQ8" s="149"/>
      <c r="UFR8" s="149"/>
      <c r="UFS8" s="149"/>
      <c r="UFT8" s="149"/>
      <c r="UFU8" s="149"/>
      <c r="UFV8" s="149"/>
      <c r="UFW8" s="149"/>
      <c r="UFX8" s="149"/>
      <c r="UFY8" s="149"/>
      <c r="UFZ8" s="149"/>
      <c r="UGA8" s="149"/>
      <c r="UGB8" s="149"/>
      <c r="UGC8" s="149"/>
      <c r="UGD8" s="149"/>
      <c r="UGE8" s="149"/>
      <c r="UGF8" s="149"/>
      <c r="UGG8" s="149"/>
      <c r="UGH8" s="149"/>
      <c r="UGI8" s="149"/>
      <c r="UGJ8" s="149"/>
      <c r="UGK8" s="149"/>
      <c r="UGL8" s="149"/>
      <c r="UGM8" s="149"/>
      <c r="UGN8" s="149"/>
      <c r="UGO8" s="149"/>
      <c r="UGP8" s="149"/>
      <c r="UGQ8" s="149"/>
      <c r="UGR8" s="149"/>
      <c r="UGS8" s="149"/>
      <c r="UGT8" s="149"/>
      <c r="UGU8" s="149"/>
      <c r="UGV8" s="149"/>
      <c r="UGW8" s="149"/>
      <c r="UGX8" s="149"/>
      <c r="UGY8" s="149"/>
      <c r="UGZ8" s="149"/>
      <c r="UHA8" s="149"/>
      <c r="UHB8" s="149"/>
      <c r="UHC8" s="149"/>
      <c r="UHD8" s="149"/>
      <c r="UHE8" s="149"/>
      <c r="UHF8" s="149"/>
      <c r="UHG8" s="149"/>
      <c r="UHH8" s="149"/>
      <c r="UHI8" s="149"/>
      <c r="UHJ8" s="149"/>
      <c r="UHK8" s="149"/>
      <c r="UHL8" s="149"/>
      <c r="UHM8" s="149"/>
      <c r="UHN8" s="149"/>
      <c r="UHO8" s="149"/>
      <c r="UHP8" s="149"/>
      <c r="UHQ8" s="149"/>
      <c r="UHR8" s="149"/>
      <c r="UHS8" s="149"/>
      <c r="UHT8" s="149"/>
      <c r="UHU8" s="149"/>
      <c r="UHV8" s="149"/>
      <c r="UHW8" s="149"/>
      <c r="UHX8" s="149"/>
      <c r="UHY8" s="149"/>
      <c r="UHZ8" s="149"/>
      <c r="UIA8" s="149"/>
      <c r="UIB8" s="149"/>
      <c r="UIC8" s="149"/>
      <c r="UID8" s="149"/>
      <c r="UIE8" s="149"/>
      <c r="UIF8" s="149"/>
      <c r="UIG8" s="149"/>
      <c r="UIH8" s="149"/>
      <c r="UII8" s="149"/>
      <c r="UIJ8" s="149"/>
      <c r="UIK8" s="149"/>
      <c r="UIL8" s="149"/>
      <c r="UIM8" s="149"/>
      <c r="UIN8" s="149"/>
      <c r="UIO8" s="149"/>
      <c r="UIP8" s="149"/>
      <c r="UIQ8" s="149"/>
      <c r="UIR8" s="149"/>
      <c r="UIS8" s="149"/>
      <c r="UIT8" s="149"/>
      <c r="UIU8" s="149"/>
      <c r="UIV8" s="149"/>
      <c r="UIW8" s="149"/>
      <c r="UIX8" s="149"/>
      <c r="UIY8" s="149"/>
      <c r="UIZ8" s="149"/>
      <c r="UJA8" s="149"/>
      <c r="UJB8" s="149"/>
      <c r="UJC8" s="149"/>
      <c r="UJD8" s="149"/>
      <c r="UJE8" s="149"/>
      <c r="UJF8" s="149"/>
      <c r="UJG8" s="149"/>
      <c r="UJH8" s="149"/>
      <c r="UJI8" s="149"/>
      <c r="UJJ8" s="149"/>
      <c r="UJK8" s="149"/>
      <c r="UJL8" s="149"/>
      <c r="UJM8" s="149"/>
      <c r="UJN8" s="149"/>
      <c r="UJO8" s="149"/>
      <c r="UJP8" s="149"/>
      <c r="UJQ8" s="149"/>
      <c r="UJR8" s="149"/>
      <c r="UJS8" s="149"/>
      <c r="UJT8" s="149"/>
      <c r="UJU8" s="149"/>
      <c r="UJV8" s="149"/>
      <c r="UJW8" s="149"/>
      <c r="UJX8" s="149"/>
      <c r="UJY8" s="149"/>
      <c r="UJZ8" s="149"/>
      <c r="UKA8" s="149"/>
      <c r="UKB8" s="149"/>
      <c r="UKC8" s="149"/>
      <c r="UKD8" s="149"/>
      <c r="UKE8" s="149"/>
      <c r="UKF8" s="149"/>
      <c r="UKG8" s="149"/>
      <c r="UKH8" s="149"/>
      <c r="UKI8" s="149"/>
      <c r="UKJ8" s="149"/>
      <c r="UKK8" s="149"/>
      <c r="UKL8" s="149"/>
      <c r="UKM8" s="149"/>
      <c r="UKN8" s="149"/>
      <c r="UKO8" s="149"/>
      <c r="UKP8" s="149"/>
      <c r="UKQ8" s="149"/>
      <c r="UKR8" s="149"/>
      <c r="UKS8" s="149"/>
      <c r="UKT8" s="149"/>
      <c r="UKU8" s="149"/>
      <c r="UKV8" s="149"/>
      <c r="UKW8" s="149"/>
      <c r="UKX8" s="149"/>
      <c r="UKY8" s="149"/>
      <c r="UKZ8" s="149"/>
      <c r="ULA8" s="149"/>
      <c r="ULB8" s="149"/>
      <c r="ULC8" s="149"/>
      <c r="ULD8" s="149"/>
      <c r="ULE8" s="149"/>
      <c r="ULF8" s="149"/>
      <c r="ULG8" s="149"/>
      <c r="ULH8" s="149"/>
      <c r="ULI8" s="149"/>
      <c r="ULJ8" s="149"/>
      <c r="ULK8" s="149"/>
      <c r="ULL8" s="149"/>
      <c r="ULM8" s="149"/>
      <c r="ULN8" s="149"/>
      <c r="ULO8" s="149"/>
      <c r="ULP8" s="149"/>
      <c r="ULQ8" s="149"/>
      <c r="ULR8" s="149"/>
      <c r="ULS8" s="149"/>
      <c r="ULT8" s="149"/>
      <c r="ULU8" s="149"/>
      <c r="ULV8" s="149"/>
      <c r="ULW8" s="149"/>
      <c r="ULX8" s="149"/>
      <c r="ULY8" s="149"/>
      <c r="ULZ8" s="149"/>
      <c r="UMA8" s="149"/>
      <c r="UMB8" s="149"/>
      <c r="UMC8" s="149"/>
      <c r="UMD8" s="149"/>
      <c r="UME8" s="149"/>
      <c r="UMF8" s="149"/>
      <c r="UMG8" s="149"/>
      <c r="UMH8" s="149"/>
      <c r="UMI8" s="149"/>
      <c r="UMJ8" s="149"/>
      <c r="UMK8" s="149"/>
      <c r="UML8" s="149"/>
      <c r="UMM8" s="149"/>
      <c r="UMN8" s="149"/>
      <c r="UMO8" s="149"/>
      <c r="UMP8" s="149"/>
      <c r="UMQ8" s="149"/>
      <c r="UMR8" s="149"/>
      <c r="UMS8" s="149"/>
      <c r="UMT8" s="149"/>
      <c r="UMU8" s="149"/>
      <c r="UMV8" s="149"/>
      <c r="UMW8" s="149"/>
      <c r="UMX8" s="149"/>
      <c r="UMY8" s="149"/>
      <c r="UMZ8" s="149"/>
      <c r="UNA8" s="149"/>
      <c r="UNB8" s="149"/>
      <c r="UNC8" s="149"/>
      <c r="UND8" s="149"/>
      <c r="UNE8" s="149"/>
      <c r="UNF8" s="149"/>
      <c r="UNG8" s="149"/>
      <c r="UNH8" s="149"/>
      <c r="UNI8" s="149"/>
      <c r="UNJ8" s="149"/>
      <c r="UNK8" s="149"/>
      <c r="UNL8" s="149"/>
      <c r="UNM8" s="149"/>
      <c r="UNN8" s="149"/>
      <c r="UNO8" s="149"/>
      <c r="UNP8" s="149"/>
      <c r="UNQ8" s="149"/>
      <c r="UNR8" s="149"/>
      <c r="UNS8" s="149"/>
      <c r="UNT8" s="149"/>
      <c r="UNU8" s="149"/>
      <c r="UNV8" s="149"/>
      <c r="UNW8" s="149"/>
      <c r="UNX8" s="149"/>
      <c r="UNY8" s="149"/>
      <c r="UNZ8" s="149"/>
      <c r="UOA8" s="149"/>
      <c r="UOB8" s="149"/>
      <c r="UOC8" s="149"/>
      <c r="UOD8" s="149"/>
      <c r="UOE8" s="149"/>
      <c r="UOF8" s="149"/>
      <c r="UOG8" s="149"/>
      <c r="UOH8" s="149"/>
      <c r="UOI8" s="149"/>
      <c r="UOJ8" s="149"/>
      <c r="UOK8" s="149"/>
      <c r="UOL8" s="149"/>
      <c r="UOM8" s="149"/>
      <c r="UON8" s="149"/>
      <c r="UOO8" s="149"/>
      <c r="UOP8" s="149"/>
      <c r="UOQ8" s="149"/>
      <c r="UOR8" s="149"/>
      <c r="UOS8" s="149"/>
      <c r="UOT8" s="149"/>
      <c r="UOU8" s="149"/>
      <c r="UOV8" s="149"/>
      <c r="UOW8" s="149"/>
      <c r="UOX8" s="149"/>
      <c r="UOY8" s="149"/>
      <c r="UOZ8" s="149"/>
      <c r="UPA8" s="149"/>
      <c r="UPB8" s="149"/>
      <c r="UPC8" s="149"/>
      <c r="UPD8" s="149"/>
      <c r="UPE8" s="149"/>
      <c r="UPF8" s="149"/>
      <c r="UPG8" s="149"/>
      <c r="UPH8" s="149"/>
      <c r="UPI8" s="149"/>
      <c r="UPJ8" s="149"/>
      <c r="UPK8" s="149"/>
      <c r="UPL8" s="149"/>
      <c r="UPM8" s="149"/>
      <c r="UPN8" s="149"/>
      <c r="UPO8" s="149"/>
      <c r="UPP8" s="149"/>
      <c r="UPQ8" s="149"/>
      <c r="UPR8" s="149"/>
      <c r="UPS8" s="149"/>
      <c r="UPT8" s="149"/>
      <c r="UPU8" s="149"/>
      <c r="UPV8" s="149"/>
      <c r="UPW8" s="149"/>
      <c r="UPX8" s="149"/>
      <c r="UPY8" s="149"/>
      <c r="UPZ8" s="149"/>
      <c r="UQA8" s="149"/>
      <c r="UQB8" s="149"/>
      <c r="UQC8" s="149"/>
      <c r="UQD8" s="149"/>
      <c r="UQE8" s="149"/>
      <c r="UQF8" s="149"/>
      <c r="UQG8" s="149"/>
      <c r="UQH8" s="149"/>
      <c r="UQI8" s="149"/>
      <c r="UQJ8" s="149"/>
      <c r="UQK8" s="149"/>
      <c r="UQL8" s="149"/>
      <c r="UQM8" s="149"/>
      <c r="UQN8" s="149"/>
      <c r="UQO8" s="149"/>
      <c r="UQP8" s="149"/>
      <c r="UQQ8" s="149"/>
      <c r="UQR8" s="149"/>
      <c r="UQS8" s="149"/>
      <c r="UQT8" s="149"/>
      <c r="UQU8" s="149"/>
      <c r="UQV8" s="149"/>
      <c r="UQW8" s="149"/>
      <c r="UQX8" s="149"/>
      <c r="UQY8" s="149"/>
      <c r="UQZ8" s="149"/>
      <c r="URA8" s="149"/>
      <c r="URB8" s="149"/>
      <c r="URC8" s="149"/>
      <c r="URD8" s="149"/>
      <c r="URE8" s="149"/>
      <c r="URF8" s="149"/>
      <c r="URG8" s="149"/>
      <c r="URH8" s="149"/>
      <c r="URI8" s="149"/>
      <c r="URJ8" s="149"/>
      <c r="URK8" s="149"/>
      <c r="URL8" s="149"/>
      <c r="URM8" s="149"/>
      <c r="URN8" s="149"/>
      <c r="URO8" s="149"/>
      <c r="URP8" s="149"/>
      <c r="URQ8" s="149"/>
      <c r="URR8" s="149"/>
      <c r="URS8" s="149"/>
      <c r="URT8" s="149"/>
      <c r="URU8" s="149"/>
      <c r="URV8" s="149"/>
      <c r="URW8" s="149"/>
      <c r="URX8" s="149"/>
      <c r="URY8" s="149"/>
      <c r="URZ8" s="149"/>
      <c r="USA8" s="149"/>
      <c r="USB8" s="149"/>
      <c r="USC8" s="149"/>
      <c r="USD8" s="149"/>
      <c r="USE8" s="149"/>
      <c r="USF8" s="149"/>
      <c r="USG8" s="149"/>
      <c r="USH8" s="149"/>
      <c r="USI8" s="149"/>
      <c r="USJ8" s="149"/>
      <c r="USK8" s="149"/>
      <c r="USL8" s="149"/>
      <c r="USM8" s="149"/>
      <c r="USN8" s="149"/>
      <c r="USO8" s="149"/>
      <c r="USP8" s="149"/>
      <c r="USQ8" s="149"/>
      <c r="USR8" s="149"/>
      <c r="USS8" s="149"/>
      <c r="UST8" s="149"/>
      <c r="USU8" s="149"/>
      <c r="USV8" s="149"/>
      <c r="USW8" s="149"/>
      <c r="USX8" s="149"/>
      <c r="USY8" s="149"/>
      <c r="USZ8" s="149"/>
      <c r="UTA8" s="149"/>
      <c r="UTB8" s="149"/>
      <c r="UTC8" s="149"/>
      <c r="UTD8" s="149"/>
      <c r="UTE8" s="149"/>
      <c r="UTF8" s="149"/>
      <c r="UTG8" s="149"/>
      <c r="UTH8" s="149"/>
      <c r="UTI8" s="149"/>
      <c r="UTJ8" s="149"/>
      <c r="UTK8" s="149"/>
      <c r="UTL8" s="149"/>
      <c r="UTM8" s="149"/>
      <c r="UTN8" s="149"/>
      <c r="UTO8" s="149"/>
      <c r="UTP8" s="149"/>
      <c r="UTQ8" s="149"/>
      <c r="UTR8" s="149"/>
      <c r="UTS8" s="149"/>
      <c r="UTT8" s="149"/>
      <c r="UTU8" s="149"/>
      <c r="UTV8" s="149"/>
      <c r="UTW8" s="149"/>
      <c r="UTX8" s="149"/>
      <c r="UTY8" s="149"/>
      <c r="UTZ8" s="149"/>
      <c r="UUA8" s="149"/>
      <c r="UUB8" s="149"/>
      <c r="UUC8" s="149"/>
      <c r="UUD8" s="149"/>
      <c r="UUE8" s="149"/>
      <c r="UUF8" s="149"/>
      <c r="UUG8" s="149"/>
      <c r="UUH8" s="149"/>
      <c r="UUI8" s="149"/>
      <c r="UUJ8" s="149"/>
      <c r="UUK8" s="149"/>
      <c r="UUL8" s="149"/>
      <c r="UUM8" s="149"/>
      <c r="UUN8" s="149"/>
      <c r="UUO8" s="149"/>
      <c r="UUP8" s="149"/>
      <c r="UUQ8" s="149"/>
      <c r="UUR8" s="149"/>
      <c r="UUS8" s="149"/>
      <c r="UUT8" s="149"/>
      <c r="UUU8" s="149"/>
      <c r="UUV8" s="149"/>
      <c r="UUW8" s="149"/>
      <c r="UUX8" s="149"/>
      <c r="UUY8" s="149"/>
      <c r="UUZ8" s="149"/>
      <c r="UVA8" s="149"/>
      <c r="UVB8" s="149"/>
      <c r="UVC8" s="149"/>
      <c r="UVD8" s="149"/>
      <c r="UVE8" s="149"/>
      <c r="UVF8" s="149"/>
      <c r="UVG8" s="149"/>
      <c r="UVH8" s="149"/>
      <c r="UVI8" s="149"/>
      <c r="UVJ8" s="149"/>
      <c r="UVK8" s="149"/>
      <c r="UVL8" s="149"/>
      <c r="UVM8" s="149"/>
      <c r="UVN8" s="149"/>
      <c r="UVO8" s="149"/>
      <c r="UVP8" s="149"/>
      <c r="UVQ8" s="149"/>
      <c r="UVR8" s="149"/>
      <c r="UVS8" s="149"/>
      <c r="UVT8" s="149"/>
      <c r="UVU8" s="149"/>
      <c r="UVV8" s="149"/>
      <c r="UVW8" s="149"/>
      <c r="UVX8" s="149"/>
      <c r="UVY8" s="149"/>
      <c r="UVZ8" s="149"/>
      <c r="UWA8" s="149"/>
      <c r="UWB8" s="149"/>
      <c r="UWC8" s="149"/>
      <c r="UWD8" s="149"/>
      <c r="UWE8" s="149"/>
      <c r="UWF8" s="149"/>
      <c r="UWG8" s="149"/>
      <c r="UWH8" s="149"/>
      <c r="UWI8" s="149"/>
      <c r="UWJ8" s="149"/>
      <c r="UWK8" s="149"/>
      <c r="UWL8" s="149"/>
      <c r="UWM8" s="149"/>
      <c r="UWN8" s="149"/>
      <c r="UWO8" s="149"/>
      <c r="UWP8" s="149"/>
      <c r="UWQ8" s="149"/>
      <c r="UWR8" s="149"/>
      <c r="UWS8" s="149"/>
      <c r="UWT8" s="149"/>
      <c r="UWU8" s="149"/>
      <c r="UWV8" s="149"/>
      <c r="UWW8" s="149"/>
      <c r="UWX8" s="149"/>
      <c r="UWY8" s="149"/>
      <c r="UWZ8" s="149"/>
      <c r="UXA8" s="149"/>
      <c r="UXB8" s="149"/>
      <c r="UXC8" s="149"/>
      <c r="UXD8" s="149"/>
      <c r="UXE8" s="149"/>
      <c r="UXF8" s="149"/>
      <c r="UXG8" s="149"/>
      <c r="UXH8" s="149"/>
      <c r="UXI8" s="149"/>
      <c r="UXJ8" s="149"/>
      <c r="UXK8" s="149"/>
      <c r="UXL8" s="149"/>
      <c r="UXM8" s="149"/>
      <c r="UXN8" s="149"/>
      <c r="UXO8" s="149"/>
      <c r="UXP8" s="149"/>
      <c r="UXQ8" s="149"/>
      <c r="UXR8" s="149"/>
      <c r="UXS8" s="149"/>
      <c r="UXT8" s="149"/>
      <c r="UXU8" s="149"/>
      <c r="UXV8" s="149"/>
      <c r="UXW8" s="149"/>
      <c r="UXX8" s="149"/>
      <c r="UXY8" s="149"/>
      <c r="UXZ8" s="149"/>
      <c r="UYA8" s="149"/>
      <c r="UYB8" s="149"/>
      <c r="UYC8" s="149"/>
      <c r="UYD8" s="149"/>
      <c r="UYE8" s="149"/>
      <c r="UYF8" s="149"/>
      <c r="UYG8" s="149"/>
      <c r="UYH8" s="149"/>
      <c r="UYI8" s="149"/>
      <c r="UYJ8" s="149"/>
      <c r="UYK8" s="149"/>
      <c r="UYL8" s="149"/>
      <c r="UYM8" s="149"/>
      <c r="UYN8" s="149"/>
      <c r="UYO8" s="149"/>
      <c r="UYP8" s="149"/>
      <c r="UYQ8" s="149"/>
      <c r="UYR8" s="149"/>
      <c r="UYS8" s="149"/>
      <c r="UYT8" s="149"/>
      <c r="UYU8" s="149"/>
      <c r="UYV8" s="149"/>
      <c r="UYW8" s="149"/>
      <c r="UYX8" s="149"/>
      <c r="UYY8" s="149"/>
      <c r="UYZ8" s="149"/>
      <c r="UZA8" s="149"/>
      <c r="UZB8" s="149"/>
      <c r="UZC8" s="149"/>
      <c r="UZD8" s="149"/>
      <c r="UZE8" s="149"/>
      <c r="UZF8" s="149"/>
      <c r="UZG8" s="149"/>
      <c r="UZH8" s="149"/>
      <c r="UZI8" s="149"/>
      <c r="UZJ8" s="149"/>
      <c r="UZK8" s="149"/>
      <c r="UZL8" s="149"/>
      <c r="UZM8" s="149"/>
      <c r="UZN8" s="149"/>
      <c r="UZO8" s="149"/>
      <c r="UZP8" s="149"/>
      <c r="UZQ8" s="149"/>
      <c r="UZR8" s="149"/>
      <c r="UZS8" s="149"/>
      <c r="UZT8" s="149"/>
      <c r="UZU8" s="149"/>
      <c r="UZV8" s="149"/>
      <c r="UZW8" s="149"/>
      <c r="UZX8" s="149"/>
      <c r="UZY8" s="149"/>
      <c r="UZZ8" s="149"/>
      <c r="VAA8" s="149"/>
      <c r="VAB8" s="149"/>
      <c r="VAC8" s="149"/>
      <c r="VAD8" s="149"/>
      <c r="VAE8" s="149"/>
      <c r="VAF8" s="149"/>
      <c r="VAG8" s="149"/>
      <c r="VAH8" s="149"/>
      <c r="VAI8" s="149"/>
      <c r="VAJ8" s="149"/>
      <c r="VAK8" s="149"/>
      <c r="VAL8" s="149"/>
      <c r="VAM8" s="149"/>
      <c r="VAN8" s="149"/>
      <c r="VAO8" s="149"/>
      <c r="VAP8" s="149"/>
      <c r="VAQ8" s="149"/>
      <c r="VAR8" s="149"/>
      <c r="VAS8" s="149"/>
      <c r="VAT8" s="149"/>
      <c r="VAU8" s="149"/>
      <c r="VAV8" s="149"/>
      <c r="VAW8" s="149"/>
      <c r="VAX8" s="149"/>
      <c r="VAY8" s="149"/>
      <c r="VAZ8" s="149"/>
      <c r="VBA8" s="149"/>
      <c r="VBB8" s="149"/>
      <c r="VBC8" s="149"/>
      <c r="VBD8" s="149"/>
      <c r="VBE8" s="149"/>
      <c r="VBF8" s="149"/>
      <c r="VBG8" s="149"/>
      <c r="VBH8" s="149"/>
      <c r="VBI8" s="149"/>
      <c r="VBJ8" s="149"/>
      <c r="VBK8" s="149"/>
      <c r="VBL8" s="149"/>
      <c r="VBM8" s="149"/>
      <c r="VBN8" s="149"/>
      <c r="VBO8" s="149"/>
      <c r="VBP8" s="149"/>
      <c r="VBQ8" s="149"/>
      <c r="VBR8" s="149"/>
      <c r="VBS8" s="149"/>
      <c r="VBT8" s="149"/>
      <c r="VBU8" s="149"/>
      <c r="VBV8" s="149"/>
      <c r="VBW8" s="149"/>
      <c r="VBX8" s="149"/>
      <c r="VBY8" s="149"/>
      <c r="VBZ8" s="149"/>
      <c r="VCA8" s="149"/>
      <c r="VCB8" s="149"/>
      <c r="VCC8" s="149"/>
      <c r="VCD8" s="149"/>
      <c r="VCE8" s="149"/>
      <c r="VCF8" s="149"/>
      <c r="VCG8" s="149"/>
      <c r="VCH8" s="149"/>
      <c r="VCI8" s="149"/>
      <c r="VCJ8" s="149"/>
      <c r="VCK8" s="149"/>
      <c r="VCL8" s="149"/>
      <c r="VCM8" s="149"/>
      <c r="VCN8" s="149"/>
      <c r="VCO8" s="149"/>
      <c r="VCP8" s="149"/>
      <c r="VCQ8" s="149"/>
      <c r="VCR8" s="149"/>
      <c r="VCS8" s="149"/>
      <c r="VCT8" s="149"/>
      <c r="VCU8" s="149"/>
      <c r="VCV8" s="149"/>
      <c r="VCW8" s="149"/>
      <c r="VCX8" s="149"/>
      <c r="VCY8" s="149"/>
      <c r="VCZ8" s="149"/>
      <c r="VDA8" s="149"/>
      <c r="VDB8" s="149"/>
      <c r="VDC8" s="149"/>
      <c r="VDD8" s="149"/>
      <c r="VDE8" s="149"/>
      <c r="VDF8" s="149"/>
      <c r="VDG8" s="149"/>
      <c r="VDH8" s="149"/>
      <c r="VDI8" s="149"/>
      <c r="VDJ8" s="149"/>
      <c r="VDK8" s="149"/>
      <c r="VDL8" s="149"/>
      <c r="VDM8" s="149"/>
      <c r="VDN8" s="149"/>
      <c r="VDO8" s="149"/>
      <c r="VDP8" s="149"/>
      <c r="VDQ8" s="149"/>
      <c r="VDR8" s="149"/>
      <c r="VDS8" s="149"/>
      <c r="VDT8" s="149"/>
      <c r="VDU8" s="149"/>
      <c r="VDV8" s="149"/>
      <c r="VDW8" s="149"/>
      <c r="VDX8" s="149"/>
      <c r="VDY8" s="149"/>
      <c r="VDZ8" s="149"/>
      <c r="VEA8" s="149"/>
      <c r="VEB8" s="149"/>
      <c r="VEC8" s="149"/>
      <c r="VED8" s="149"/>
      <c r="VEE8" s="149"/>
      <c r="VEF8" s="149"/>
      <c r="VEG8" s="149"/>
      <c r="VEH8" s="149"/>
      <c r="VEI8" s="149"/>
      <c r="VEJ8" s="149"/>
      <c r="VEK8" s="149"/>
      <c r="VEL8" s="149"/>
      <c r="VEM8" s="149"/>
      <c r="VEN8" s="149"/>
      <c r="VEO8" s="149"/>
      <c r="VEP8" s="149"/>
      <c r="VEQ8" s="149"/>
      <c r="VER8" s="149"/>
      <c r="VES8" s="149"/>
      <c r="VET8" s="149"/>
      <c r="VEU8" s="149"/>
      <c r="VEV8" s="149"/>
      <c r="VEW8" s="149"/>
      <c r="VEX8" s="149"/>
      <c r="VEY8" s="149"/>
      <c r="VEZ8" s="149"/>
      <c r="VFA8" s="149"/>
      <c r="VFB8" s="149"/>
      <c r="VFC8" s="149"/>
      <c r="VFD8" s="149"/>
      <c r="VFE8" s="149"/>
      <c r="VFF8" s="149"/>
      <c r="VFG8" s="149"/>
      <c r="VFH8" s="149"/>
      <c r="VFI8" s="149"/>
      <c r="VFJ8" s="149"/>
      <c r="VFK8" s="149"/>
      <c r="VFL8" s="149"/>
      <c r="VFM8" s="149"/>
      <c r="VFN8" s="149"/>
      <c r="VFO8" s="149"/>
      <c r="VFP8" s="149"/>
      <c r="VFQ8" s="149"/>
      <c r="VFR8" s="149"/>
      <c r="VFS8" s="149"/>
      <c r="VFT8" s="149"/>
      <c r="VFU8" s="149"/>
      <c r="VFV8" s="149"/>
      <c r="VFW8" s="149"/>
      <c r="VFX8" s="149"/>
      <c r="VFY8" s="149"/>
      <c r="VFZ8" s="149"/>
      <c r="VGA8" s="149"/>
      <c r="VGB8" s="149"/>
      <c r="VGC8" s="149"/>
      <c r="VGD8" s="149"/>
      <c r="VGE8" s="149"/>
      <c r="VGF8" s="149"/>
      <c r="VGG8" s="149"/>
      <c r="VGH8" s="149"/>
      <c r="VGI8" s="149"/>
      <c r="VGJ8" s="149"/>
      <c r="VGK8" s="149"/>
      <c r="VGL8" s="149"/>
      <c r="VGM8" s="149"/>
      <c r="VGN8" s="149"/>
      <c r="VGO8" s="149"/>
      <c r="VGP8" s="149"/>
      <c r="VGQ8" s="149"/>
      <c r="VGR8" s="149"/>
      <c r="VGS8" s="149"/>
      <c r="VGT8" s="149"/>
      <c r="VGU8" s="149"/>
      <c r="VGV8" s="149"/>
      <c r="VGW8" s="149"/>
      <c r="VGX8" s="149"/>
      <c r="VGY8" s="149"/>
      <c r="VGZ8" s="149"/>
      <c r="VHA8" s="149"/>
      <c r="VHB8" s="149"/>
      <c r="VHC8" s="149"/>
      <c r="VHD8" s="149"/>
      <c r="VHE8" s="149"/>
      <c r="VHF8" s="149"/>
      <c r="VHG8" s="149"/>
      <c r="VHH8" s="149"/>
      <c r="VHI8" s="149"/>
      <c r="VHJ8" s="149"/>
      <c r="VHK8" s="149"/>
      <c r="VHL8" s="149"/>
      <c r="VHM8" s="149"/>
      <c r="VHN8" s="149"/>
      <c r="VHO8" s="149"/>
      <c r="VHP8" s="149"/>
      <c r="VHQ8" s="149"/>
      <c r="VHR8" s="149"/>
      <c r="VHS8" s="149"/>
      <c r="VHT8" s="149"/>
      <c r="VHU8" s="149"/>
      <c r="VHV8" s="149"/>
      <c r="VHW8" s="149"/>
      <c r="VHX8" s="149"/>
      <c r="VHY8" s="149"/>
      <c r="VHZ8" s="149"/>
      <c r="VIA8" s="149"/>
      <c r="VIB8" s="149"/>
      <c r="VIC8" s="149"/>
      <c r="VID8" s="149"/>
      <c r="VIE8" s="149"/>
      <c r="VIF8" s="149"/>
      <c r="VIG8" s="149"/>
      <c r="VIH8" s="149"/>
      <c r="VII8" s="149"/>
      <c r="VIJ8" s="149"/>
      <c r="VIK8" s="149"/>
      <c r="VIL8" s="149"/>
      <c r="VIM8" s="149"/>
      <c r="VIN8" s="149"/>
      <c r="VIO8" s="149"/>
      <c r="VIP8" s="149"/>
      <c r="VIQ8" s="149"/>
      <c r="VIR8" s="149"/>
      <c r="VIS8" s="149"/>
      <c r="VIT8" s="149"/>
      <c r="VIU8" s="149"/>
      <c r="VIV8" s="149"/>
      <c r="VIW8" s="149"/>
      <c r="VIX8" s="149"/>
      <c r="VIY8" s="149"/>
      <c r="VIZ8" s="149"/>
      <c r="VJA8" s="149"/>
      <c r="VJB8" s="149"/>
      <c r="VJC8" s="149"/>
      <c r="VJD8" s="149"/>
      <c r="VJE8" s="149"/>
      <c r="VJF8" s="149"/>
      <c r="VJG8" s="149"/>
      <c r="VJH8" s="149"/>
      <c r="VJI8" s="149"/>
      <c r="VJJ8" s="149"/>
      <c r="VJK8" s="149"/>
      <c r="VJL8" s="149"/>
      <c r="VJM8" s="149"/>
      <c r="VJN8" s="149"/>
      <c r="VJO8" s="149"/>
      <c r="VJP8" s="149"/>
      <c r="VJQ8" s="149"/>
      <c r="VJR8" s="149"/>
      <c r="VJS8" s="149"/>
      <c r="VJT8" s="149"/>
      <c r="VJU8" s="149"/>
      <c r="VJV8" s="149"/>
      <c r="VJW8" s="149"/>
      <c r="VJX8" s="149"/>
      <c r="VJY8" s="149"/>
      <c r="VJZ8" s="149"/>
      <c r="VKA8" s="149"/>
      <c r="VKB8" s="149"/>
      <c r="VKC8" s="149"/>
      <c r="VKD8" s="149"/>
      <c r="VKE8" s="149"/>
      <c r="VKF8" s="149"/>
      <c r="VKG8" s="149"/>
      <c r="VKH8" s="149"/>
      <c r="VKI8" s="149"/>
      <c r="VKJ8" s="149"/>
      <c r="VKK8" s="149"/>
      <c r="VKL8" s="149"/>
      <c r="VKM8" s="149"/>
      <c r="VKN8" s="149"/>
      <c r="VKO8" s="149"/>
      <c r="VKP8" s="149"/>
      <c r="VKQ8" s="149"/>
      <c r="VKR8" s="149"/>
      <c r="VKS8" s="149"/>
      <c r="VKT8" s="149"/>
      <c r="VKU8" s="149"/>
      <c r="VKV8" s="149"/>
      <c r="VKW8" s="149"/>
      <c r="VKX8" s="149"/>
      <c r="VKY8" s="149"/>
      <c r="VKZ8" s="149"/>
      <c r="VLA8" s="149"/>
      <c r="VLB8" s="149"/>
      <c r="VLC8" s="149"/>
      <c r="VLD8" s="149"/>
      <c r="VLE8" s="149"/>
      <c r="VLF8" s="149"/>
      <c r="VLG8" s="149"/>
      <c r="VLH8" s="149"/>
      <c r="VLI8" s="149"/>
      <c r="VLJ8" s="149"/>
      <c r="VLK8" s="149"/>
      <c r="VLL8" s="149"/>
      <c r="VLM8" s="149"/>
      <c r="VLN8" s="149"/>
      <c r="VLO8" s="149"/>
      <c r="VLP8" s="149"/>
      <c r="VLQ8" s="149"/>
      <c r="VLR8" s="149"/>
      <c r="VLS8" s="149"/>
      <c r="VLT8" s="149"/>
      <c r="VLU8" s="149"/>
      <c r="VLV8" s="149"/>
      <c r="VLW8" s="149"/>
      <c r="VLX8" s="149"/>
      <c r="VLY8" s="149"/>
      <c r="VLZ8" s="149"/>
      <c r="VMA8" s="149"/>
      <c r="VMB8" s="149"/>
      <c r="VMC8" s="149"/>
      <c r="VMD8" s="149"/>
      <c r="VME8" s="149"/>
      <c r="VMF8" s="149"/>
      <c r="VMG8" s="149"/>
      <c r="VMH8" s="149"/>
      <c r="VMI8" s="149"/>
      <c r="VMJ8" s="149"/>
      <c r="VMK8" s="149"/>
      <c r="VML8" s="149"/>
      <c r="VMM8" s="149"/>
      <c r="VMN8" s="149"/>
      <c r="VMO8" s="149"/>
      <c r="VMP8" s="149"/>
      <c r="VMQ8" s="149"/>
      <c r="VMR8" s="149"/>
      <c r="VMS8" s="149"/>
      <c r="VMT8" s="149"/>
      <c r="VMU8" s="149"/>
      <c r="VMV8" s="149"/>
      <c r="VMW8" s="149"/>
      <c r="VMX8" s="149"/>
      <c r="VMY8" s="149"/>
      <c r="VMZ8" s="149"/>
      <c r="VNA8" s="149"/>
      <c r="VNB8" s="149"/>
      <c r="VNC8" s="149"/>
      <c r="VND8" s="149"/>
      <c r="VNE8" s="149"/>
      <c r="VNF8" s="149"/>
      <c r="VNG8" s="149"/>
      <c r="VNH8" s="149"/>
      <c r="VNI8" s="149"/>
      <c r="VNJ8" s="149"/>
      <c r="VNK8" s="149"/>
      <c r="VNL8" s="149"/>
      <c r="VNM8" s="149"/>
      <c r="VNN8" s="149"/>
      <c r="VNO8" s="149"/>
      <c r="VNP8" s="149"/>
      <c r="VNQ8" s="149"/>
      <c r="VNR8" s="149"/>
      <c r="VNS8" s="149"/>
      <c r="VNT8" s="149"/>
      <c r="VNU8" s="149"/>
      <c r="VNV8" s="149"/>
      <c r="VNW8" s="149"/>
      <c r="VNX8" s="149"/>
      <c r="VNY8" s="149"/>
      <c r="VNZ8" s="149"/>
      <c r="VOA8" s="149"/>
      <c r="VOB8" s="149"/>
      <c r="VOC8" s="149"/>
      <c r="VOD8" s="149"/>
      <c r="VOE8" s="149"/>
      <c r="VOF8" s="149"/>
      <c r="VOG8" s="149"/>
      <c r="VOH8" s="149"/>
      <c r="VOI8" s="149"/>
      <c r="VOJ8" s="149"/>
      <c r="VOK8" s="149"/>
      <c r="VOL8" s="149"/>
      <c r="VOM8" s="149"/>
      <c r="VON8" s="149"/>
      <c r="VOO8" s="149"/>
      <c r="VOP8" s="149"/>
      <c r="VOQ8" s="149"/>
      <c r="VOR8" s="149"/>
      <c r="VOS8" s="149"/>
      <c r="VOT8" s="149"/>
      <c r="VOU8" s="149"/>
      <c r="VOV8" s="149"/>
      <c r="VOW8" s="149"/>
      <c r="VOX8" s="149"/>
      <c r="VOY8" s="149"/>
      <c r="VOZ8" s="149"/>
      <c r="VPA8" s="149"/>
      <c r="VPB8" s="149"/>
      <c r="VPC8" s="149"/>
      <c r="VPD8" s="149"/>
      <c r="VPE8" s="149"/>
      <c r="VPF8" s="149"/>
      <c r="VPG8" s="149"/>
      <c r="VPH8" s="149"/>
      <c r="VPI8" s="149"/>
      <c r="VPJ8" s="149"/>
      <c r="VPK8" s="149"/>
      <c r="VPL8" s="149"/>
      <c r="VPM8" s="149"/>
      <c r="VPN8" s="149"/>
      <c r="VPO8" s="149"/>
      <c r="VPP8" s="149"/>
      <c r="VPQ8" s="149"/>
      <c r="VPR8" s="149"/>
      <c r="VPS8" s="149"/>
      <c r="VPT8" s="149"/>
      <c r="VPU8" s="149"/>
      <c r="VPV8" s="149"/>
      <c r="VPW8" s="149"/>
      <c r="VPX8" s="149"/>
      <c r="VPY8" s="149"/>
      <c r="VPZ8" s="149"/>
      <c r="VQA8" s="149"/>
      <c r="VQB8" s="149"/>
      <c r="VQC8" s="149"/>
      <c r="VQD8" s="149"/>
      <c r="VQE8" s="149"/>
      <c r="VQF8" s="149"/>
      <c r="VQG8" s="149"/>
      <c r="VQH8" s="149"/>
      <c r="VQI8" s="149"/>
      <c r="VQJ8" s="149"/>
      <c r="VQK8" s="149"/>
      <c r="VQL8" s="149"/>
      <c r="VQM8" s="149"/>
      <c r="VQN8" s="149"/>
      <c r="VQO8" s="149"/>
      <c r="VQP8" s="149"/>
      <c r="VQQ8" s="149"/>
      <c r="VQR8" s="149"/>
      <c r="VQS8" s="149"/>
      <c r="VQT8" s="149"/>
      <c r="VQU8" s="149"/>
      <c r="VQV8" s="149"/>
      <c r="VQW8" s="149"/>
      <c r="VQX8" s="149"/>
      <c r="VQY8" s="149"/>
      <c r="VQZ8" s="149"/>
      <c r="VRA8" s="149"/>
      <c r="VRB8" s="149"/>
      <c r="VRC8" s="149"/>
      <c r="VRD8" s="149"/>
      <c r="VRE8" s="149"/>
      <c r="VRF8" s="149"/>
      <c r="VRG8" s="149"/>
      <c r="VRH8" s="149"/>
      <c r="VRI8" s="149"/>
      <c r="VRJ8" s="149"/>
      <c r="VRK8" s="149"/>
      <c r="VRL8" s="149"/>
      <c r="VRM8" s="149"/>
      <c r="VRN8" s="149"/>
      <c r="VRO8" s="149"/>
      <c r="VRP8" s="149"/>
      <c r="VRQ8" s="149"/>
      <c r="VRR8" s="149"/>
      <c r="VRS8" s="149"/>
      <c r="VRT8" s="149"/>
      <c r="VRU8" s="149"/>
      <c r="VRV8" s="149"/>
      <c r="VRW8" s="149"/>
      <c r="VRX8" s="149"/>
      <c r="VRY8" s="149"/>
      <c r="VRZ8" s="149"/>
      <c r="VSA8" s="149"/>
      <c r="VSB8" s="149"/>
      <c r="VSC8" s="149"/>
      <c r="VSD8" s="149"/>
      <c r="VSE8" s="149"/>
      <c r="VSF8" s="149"/>
      <c r="VSG8" s="149"/>
      <c r="VSH8" s="149"/>
      <c r="VSI8" s="149"/>
      <c r="VSJ8" s="149"/>
      <c r="VSK8" s="149"/>
      <c r="VSL8" s="149"/>
      <c r="VSM8" s="149"/>
      <c r="VSN8" s="149"/>
      <c r="VSO8" s="149"/>
      <c r="VSP8" s="149"/>
      <c r="VSQ8" s="149"/>
      <c r="VSR8" s="149"/>
      <c r="VSS8" s="149"/>
      <c r="VST8" s="149"/>
      <c r="VSU8" s="149"/>
      <c r="VSV8" s="149"/>
      <c r="VSW8" s="149"/>
      <c r="VSX8" s="149"/>
      <c r="VSY8" s="149"/>
      <c r="VSZ8" s="149"/>
      <c r="VTA8" s="149"/>
      <c r="VTB8" s="149"/>
      <c r="VTC8" s="149"/>
      <c r="VTD8" s="149"/>
      <c r="VTE8" s="149"/>
      <c r="VTF8" s="149"/>
      <c r="VTG8" s="149"/>
      <c r="VTH8" s="149"/>
      <c r="VTI8" s="149"/>
      <c r="VTJ8" s="149"/>
      <c r="VTK8" s="149"/>
      <c r="VTL8" s="149"/>
      <c r="VTM8" s="149"/>
      <c r="VTN8" s="149"/>
      <c r="VTO8" s="149"/>
      <c r="VTP8" s="149"/>
      <c r="VTQ8" s="149"/>
      <c r="VTR8" s="149"/>
      <c r="VTS8" s="149"/>
      <c r="VTT8" s="149"/>
      <c r="VTU8" s="149"/>
      <c r="VTV8" s="149"/>
      <c r="VTW8" s="149"/>
      <c r="VTX8" s="149"/>
      <c r="VTY8" s="149"/>
      <c r="VTZ8" s="149"/>
      <c r="VUA8" s="149"/>
      <c r="VUB8" s="149"/>
      <c r="VUC8" s="149"/>
      <c r="VUD8" s="149"/>
      <c r="VUE8" s="149"/>
      <c r="VUF8" s="149"/>
      <c r="VUG8" s="149"/>
      <c r="VUH8" s="149"/>
      <c r="VUI8" s="149"/>
      <c r="VUJ8" s="149"/>
      <c r="VUK8" s="149"/>
      <c r="VUL8" s="149"/>
      <c r="VUM8" s="149"/>
      <c r="VUN8" s="149"/>
      <c r="VUO8" s="149"/>
      <c r="VUP8" s="149"/>
      <c r="VUQ8" s="149"/>
      <c r="VUR8" s="149"/>
      <c r="VUS8" s="149"/>
      <c r="VUT8" s="149"/>
      <c r="VUU8" s="149"/>
      <c r="VUV8" s="149"/>
      <c r="VUW8" s="149"/>
      <c r="VUX8" s="149"/>
      <c r="VUY8" s="149"/>
      <c r="VUZ8" s="149"/>
      <c r="VVA8" s="149"/>
      <c r="VVB8" s="149"/>
      <c r="VVC8" s="149"/>
      <c r="VVD8" s="149"/>
      <c r="VVE8" s="149"/>
      <c r="VVF8" s="149"/>
      <c r="VVG8" s="149"/>
      <c r="VVH8" s="149"/>
      <c r="VVI8" s="149"/>
      <c r="VVJ8" s="149"/>
      <c r="VVK8" s="149"/>
      <c r="VVL8" s="149"/>
      <c r="VVM8" s="149"/>
      <c r="VVN8" s="149"/>
      <c r="VVO8" s="149"/>
      <c r="VVP8" s="149"/>
      <c r="VVQ8" s="149"/>
      <c r="VVR8" s="149"/>
      <c r="VVS8" s="149"/>
      <c r="VVT8" s="149"/>
      <c r="VVU8" s="149"/>
      <c r="VVV8" s="149"/>
      <c r="VVW8" s="149"/>
      <c r="VVX8" s="149"/>
      <c r="VVY8" s="149"/>
      <c r="VVZ8" s="149"/>
      <c r="VWA8" s="149"/>
      <c r="VWB8" s="149"/>
      <c r="VWC8" s="149"/>
      <c r="VWD8" s="149"/>
      <c r="VWE8" s="149"/>
      <c r="VWF8" s="149"/>
      <c r="VWG8" s="149"/>
      <c r="VWH8" s="149"/>
      <c r="VWI8" s="149"/>
      <c r="VWJ8" s="149"/>
      <c r="VWK8" s="149"/>
      <c r="VWL8" s="149"/>
      <c r="VWM8" s="149"/>
      <c r="VWN8" s="149"/>
      <c r="VWO8" s="149"/>
      <c r="VWP8" s="149"/>
      <c r="VWQ8" s="149"/>
      <c r="VWR8" s="149"/>
      <c r="VWS8" s="149"/>
      <c r="VWT8" s="149"/>
      <c r="VWU8" s="149"/>
      <c r="VWV8" s="149"/>
      <c r="VWW8" s="149"/>
      <c r="VWX8" s="149"/>
      <c r="VWY8" s="149"/>
      <c r="VWZ8" s="149"/>
      <c r="VXA8" s="149"/>
      <c r="VXB8" s="149"/>
      <c r="VXC8" s="149"/>
      <c r="VXD8" s="149"/>
      <c r="VXE8" s="149"/>
      <c r="VXF8" s="149"/>
      <c r="VXG8" s="149"/>
      <c r="VXH8" s="149"/>
      <c r="VXI8" s="149"/>
      <c r="VXJ8" s="149"/>
      <c r="VXK8" s="149"/>
      <c r="VXL8" s="149"/>
      <c r="VXM8" s="149"/>
      <c r="VXN8" s="149"/>
      <c r="VXO8" s="149"/>
      <c r="VXP8" s="149"/>
      <c r="VXQ8" s="149"/>
      <c r="VXR8" s="149"/>
      <c r="VXS8" s="149"/>
      <c r="VXT8" s="149"/>
      <c r="VXU8" s="149"/>
      <c r="VXV8" s="149"/>
      <c r="VXW8" s="149"/>
      <c r="VXX8" s="149"/>
      <c r="VXY8" s="149"/>
      <c r="VXZ8" s="149"/>
      <c r="VYA8" s="149"/>
      <c r="VYB8" s="149"/>
      <c r="VYC8" s="149"/>
      <c r="VYD8" s="149"/>
      <c r="VYE8" s="149"/>
      <c r="VYF8" s="149"/>
      <c r="VYG8" s="149"/>
      <c r="VYH8" s="149"/>
      <c r="VYI8" s="149"/>
      <c r="VYJ8" s="149"/>
      <c r="VYK8" s="149"/>
      <c r="VYL8" s="149"/>
      <c r="VYM8" s="149"/>
      <c r="VYN8" s="149"/>
      <c r="VYO8" s="149"/>
      <c r="VYP8" s="149"/>
      <c r="VYQ8" s="149"/>
      <c r="VYR8" s="149"/>
      <c r="VYS8" s="149"/>
      <c r="VYT8" s="149"/>
      <c r="VYU8" s="149"/>
      <c r="VYV8" s="149"/>
      <c r="VYW8" s="149"/>
      <c r="VYX8" s="149"/>
      <c r="VYY8" s="149"/>
      <c r="VYZ8" s="149"/>
      <c r="VZA8" s="149"/>
      <c r="VZB8" s="149"/>
      <c r="VZC8" s="149"/>
      <c r="VZD8" s="149"/>
      <c r="VZE8" s="149"/>
      <c r="VZF8" s="149"/>
      <c r="VZG8" s="149"/>
      <c r="VZH8" s="149"/>
      <c r="VZI8" s="149"/>
      <c r="VZJ8" s="149"/>
      <c r="VZK8" s="149"/>
      <c r="VZL8" s="149"/>
      <c r="VZM8" s="149"/>
      <c r="VZN8" s="149"/>
      <c r="VZO8" s="149"/>
      <c r="VZP8" s="149"/>
      <c r="VZQ8" s="149"/>
      <c r="VZR8" s="149"/>
      <c r="VZS8" s="149"/>
      <c r="VZT8" s="149"/>
      <c r="VZU8" s="149"/>
      <c r="VZV8" s="149"/>
      <c r="VZW8" s="149"/>
      <c r="VZX8" s="149"/>
      <c r="VZY8" s="149"/>
      <c r="VZZ8" s="149"/>
      <c r="WAA8" s="149"/>
      <c r="WAB8" s="149"/>
      <c r="WAC8" s="149"/>
      <c r="WAD8" s="149"/>
      <c r="WAE8" s="149"/>
      <c r="WAF8" s="149"/>
      <c r="WAG8" s="149"/>
      <c r="WAH8" s="149"/>
      <c r="WAI8" s="149"/>
      <c r="WAJ8" s="149"/>
      <c r="WAK8" s="149"/>
      <c r="WAL8" s="149"/>
      <c r="WAM8" s="149"/>
      <c r="WAN8" s="149"/>
      <c r="WAO8" s="149"/>
      <c r="WAP8" s="149"/>
      <c r="WAQ8" s="149"/>
      <c r="WAR8" s="149"/>
      <c r="WAS8" s="149"/>
      <c r="WAT8" s="149"/>
      <c r="WAU8" s="149"/>
      <c r="WAV8" s="149"/>
      <c r="WAW8" s="149"/>
      <c r="WAX8" s="149"/>
      <c r="WAY8" s="149"/>
      <c r="WAZ8" s="149"/>
      <c r="WBA8" s="149"/>
      <c r="WBB8" s="149"/>
      <c r="WBC8" s="149"/>
      <c r="WBD8" s="149"/>
      <c r="WBE8" s="149"/>
      <c r="WBF8" s="149"/>
      <c r="WBG8" s="149"/>
      <c r="WBH8" s="149"/>
      <c r="WBI8" s="149"/>
      <c r="WBJ8" s="149"/>
      <c r="WBK8" s="149"/>
      <c r="WBL8" s="149"/>
      <c r="WBM8" s="149"/>
      <c r="WBN8" s="149"/>
      <c r="WBO8" s="149"/>
      <c r="WBP8" s="149"/>
      <c r="WBQ8" s="149"/>
      <c r="WBR8" s="149"/>
      <c r="WBS8" s="149"/>
      <c r="WBT8" s="149"/>
      <c r="WBU8" s="149"/>
      <c r="WBV8" s="149"/>
      <c r="WBW8" s="149"/>
      <c r="WBX8" s="149"/>
      <c r="WBY8" s="149"/>
      <c r="WBZ8" s="149"/>
      <c r="WCA8" s="149"/>
      <c r="WCB8" s="149"/>
      <c r="WCC8" s="149"/>
      <c r="WCD8" s="149"/>
      <c r="WCE8" s="149"/>
      <c r="WCF8" s="149"/>
      <c r="WCG8" s="149"/>
      <c r="WCH8" s="149"/>
      <c r="WCI8" s="149"/>
      <c r="WCJ8" s="149"/>
      <c r="WCK8" s="149"/>
      <c r="WCL8" s="149"/>
      <c r="WCM8" s="149"/>
      <c r="WCN8" s="149"/>
      <c r="WCO8" s="149"/>
      <c r="WCP8" s="149"/>
      <c r="WCQ8" s="149"/>
      <c r="WCR8" s="149"/>
      <c r="WCS8" s="149"/>
      <c r="WCT8" s="149"/>
      <c r="WCU8" s="149"/>
      <c r="WCV8" s="149"/>
      <c r="WCW8" s="149"/>
      <c r="WCX8" s="149"/>
      <c r="WCY8" s="149"/>
      <c r="WCZ8" s="149"/>
      <c r="WDA8" s="149"/>
      <c r="WDB8" s="149"/>
      <c r="WDC8" s="149"/>
      <c r="WDD8" s="149"/>
      <c r="WDE8" s="149"/>
      <c r="WDF8" s="149"/>
      <c r="WDG8" s="149"/>
      <c r="WDH8" s="149"/>
      <c r="WDI8" s="149"/>
      <c r="WDJ8" s="149"/>
      <c r="WDK8" s="149"/>
      <c r="WDL8" s="149"/>
      <c r="WDM8" s="149"/>
      <c r="WDN8" s="149"/>
      <c r="WDO8" s="149"/>
      <c r="WDP8" s="149"/>
      <c r="WDQ8" s="149"/>
      <c r="WDR8" s="149"/>
      <c r="WDS8" s="149"/>
      <c r="WDT8" s="149"/>
      <c r="WDU8" s="149"/>
      <c r="WDV8" s="149"/>
      <c r="WDW8" s="149"/>
      <c r="WDX8" s="149"/>
      <c r="WDY8" s="149"/>
      <c r="WDZ8" s="149"/>
      <c r="WEA8" s="149"/>
      <c r="WEB8" s="149"/>
      <c r="WEC8" s="149"/>
      <c r="WED8" s="149"/>
      <c r="WEE8" s="149"/>
      <c r="WEF8" s="149"/>
      <c r="WEG8" s="149"/>
      <c r="WEH8" s="149"/>
      <c r="WEI8" s="149"/>
      <c r="WEJ8" s="149"/>
      <c r="WEK8" s="149"/>
      <c r="WEL8" s="149"/>
      <c r="WEM8" s="149"/>
      <c r="WEN8" s="149"/>
      <c r="WEO8" s="149"/>
      <c r="WEP8" s="149"/>
      <c r="WEQ8" s="149"/>
      <c r="WER8" s="149"/>
      <c r="WES8" s="149"/>
      <c r="WET8" s="149"/>
      <c r="WEU8" s="149"/>
      <c r="WEV8" s="149"/>
      <c r="WEW8" s="149"/>
      <c r="WEX8" s="149"/>
      <c r="WEY8" s="149"/>
      <c r="WEZ8" s="149"/>
      <c r="WFA8" s="149"/>
      <c r="WFB8" s="149"/>
      <c r="WFC8" s="149"/>
      <c r="WFD8" s="149"/>
      <c r="WFE8" s="149"/>
      <c r="WFF8" s="149"/>
      <c r="WFG8" s="149"/>
      <c r="WFH8" s="149"/>
      <c r="WFI8" s="149"/>
      <c r="WFJ8" s="149"/>
      <c r="WFK8" s="149"/>
      <c r="WFL8" s="149"/>
      <c r="WFM8" s="149"/>
      <c r="WFN8" s="149"/>
      <c r="WFO8" s="149"/>
      <c r="WFP8" s="149"/>
      <c r="WFQ8" s="149"/>
      <c r="WFR8" s="149"/>
      <c r="WFS8" s="149"/>
      <c r="WFT8" s="149"/>
      <c r="WFU8" s="149"/>
      <c r="WFV8" s="149"/>
      <c r="WFW8" s="149"/>
      <c r="WFX8" s="149"/>
      <c r="WFY8" s="149"/>
      <c r="WFZ8" s="149"/>
      <c r="WGA8" s="149"/>
      <c r="WGB8" s="149"/>
      <c r="WGC8" s="149"/>
      <c r="WGD8" s="149"/>
      <c r="WGE8" s="149"/>
      <c r="WGF8" s="149"/>
      <c r="WGG8" s="149"/>
      <c r="WGH8" s="149"/>
      <c r="WGI8" s="149"/>
      <c r="WGJ8" s="149"/>
      <c r="WGK8" s="149"/>
      <c r="WGL8" s="149"/>
      <c r="WGM8" s="149"/>
      <c r="WGN8" s="149"/>
      <c r="WGO8" s="149"/>
      <c r="WGP8" s="149"/>
      <c r="WGQ8" s="149"/>
      <c r="WGR8" s="149"/>
      <c r="WGS8" s="149"/>
      <c r="WGT8" s="149"/>
      <c r="WGU8" s="149"/>
      <c r="WGV8" s="149"/>
      <c r="WGW8" s="149"/>
      <c r="WGX8" s="149"/>
      <c r="WGY8" s="149"/>
      <c r="WGZ8" s="149"/>
      <c r="WHA8" s="149"/>
      <c r="WHB8" s="149"/>
      <c r="WHC8" s="149"/>
      <c r="WHD8" s="149"/>
      <c r="WHE8" s="149"/>
      <c r="WHF8" s="149"/>
      <c r="WHG8" s="149"/>
      <c r="WHH8" s="149"/>
      <c r="WHI8" s="149"/>
      <c r="WHJ8" s="149"/>
      <c r="WHK8" s="149"/>
      <c r="WHL8" s="149"/>
      <c r="WHM8" s="149"/>
      <c r="WHN8" s="149"/>
      <c r="WHO8" s="149"/>
      <c r="WHP8" s="149"/>
      <c r="WHQ8" s="149"/>
      <c r="WHR8" s="149"/>
      <c r="WHS8" s="149"/>
      <c r="WHT8" s="149"/>
      <c r="WHU8" s="149"/>
      <c r="WHV8" s="149"/>
      <c r="WHW8" s="149"/>
      <c r="WHX8" s="149"/>
      <c r="WHY8" s="149"/>
      <c r="WHZ8" s="149"/>
      <c r="WIA8" s="149"/>
      <c r="WIB8" s="149"/>
      <c r="WIC8" s="149"/>
      <c r="WID8" s="149"/>
      <c r="WIE8" s="149"/>
      <c r="WIF8" s="149"/>
      <c r="WIG8" s="149"/>
      <c r="WIH8" s="149"/>
      <c r="WII8" s="149"/>
      <c r="WIJ8" s="149"/>
      <c r="WIK8" s="149"/>
      <c r="WIL8" s="149"/>
      <c r="WIM8" s="149"/>
      <c r="WIN8" s="149"/>
      <c r="WIO8" s="149"/>
      <c r="WIP8" s="149"/>
      <c r="WIQ8" s="149"/>
      <c r="WIR8" s="149"/>
      <c r="WIS8" s="149"/>
      <c r="WIT8" s="149"/>
      <c r="WIU8" s="149"/>
      <c r="WIV8" s="149"/>
      <c r="WIW8" s="149"/>
      <c r="WIX8" s="149"/>
      <c r="WIY8" s="149"/>
      <c r="WIZ8" s="149"/>
      <c r="WJA8" s="149"/>
      <c r="WJB8" s="149"/>
      <c r="WJC8" s="149"/>
      <c r="WJD8" s="149"/>
      <c r="WJE8" s="149"/>
      <c r="WJF8" s="149"/>
      <c r="WJG8" s="149"/>
      <c r="WJH8" s="149"/>
      <c r="WJI8" s="149"/>
      <c r="WJJ8" s="149"/>
      <c r="WJK8" s="149"/>
      <c r="WJL8" s="149"/>
      <c r="WJM8" s="149"/>
      <c r="WJN8" s="149"/>
      <c r="WJO8" s="149"/>
      <c r="WJP8" s="149"/>
      <c r="WJQ8" s="149"/>
      <c r="WJR8" s="149"/>
      <c r="WJS8" s="149"/>
      <c r="WJT8" s="149"/>
      <c r="WJU8" s="149"/>
      <c r="WJV8" s="149"/>
      <c r="WJW8" s="149"/>
      <c r="WJX8" s="149"/>
      <c r="WJY8" s="149"/>
      <c r="WJZ8" s="149"/>
      <c r="WKA8" s="149"/>
      <c r="WKB8" s="149"/>
      <c r="WKC8" s="149"/>
      <c r="WKD8" s="149"/>
      <c r="WKE8" s="149"/>
      <c r="WKF8" s="149"/>
      <c r="WKG8" s="149"/>
      <c r="WKH8" s="149"/>
      <c r="WKI8" s="149"/>
      <c r="WKJ8" s="149"/>
      <c r="WKK8" s="149"/>
      <c r="WKL8" s="149"/>
      <c r="WKM8" s="149"/>
      <c r="WKN8" s="149"/>
      <c r="WKO8" s="149"/>
      <c r="WKP8" s="149"/>
      <c r="WKQ8" s="149"/>
      <c r="WKR8" s="149"/>
      <c r="WKS8" s="149"/>
      <c r="WKT8" s="149"/>
      <c r="WKU8" s="149"/>
      <c r="WKV8" s="149"/>
      <c r="WKW8" s="149"/>
      <c r="WKX8" s="149"/>
      <c r="WKY8" s="149"/>
      <c r="WKZ8" s="149"/>
      <c r="WLA8" s="149"/>
      <c r="WLB8" s="149"/>
      <c r="WLC8" s="149"/>
      <c r="WLD8" s="149"/>
      <c r="WLE8" s="149"/>
      <c r="WLF8" s="149"/>
      <c r="WLG8" s="149"/>
      <c r="WLH8" s="149"/>
      <c r="WLI8" s="149"/>
      <c r="WLJ8" s="149"/>
      <c r="WLK8" s="149"/>
      <c r="WLL8" s="149"/>
      <c r="WLM8" s="149"/>
      <c r="WLN8" s="149"/>
      <c r="WLO8" s="149"/>
      <c r="WLP8" s="149"/>
      <c r="WLQ8" s="149"/>
      <c r="WLR8" s="149"/>
      <c r="WLS8" s="149"/>
      <c r="WLT8" s="149"/>
      <c r="WLU8" s="149"/>
      <c r="WLV8" s="149"/>
      <c r="WLW8" s="149"/>
      <c r="WLX8" s="149"/>
      <c r="WLY8" s="149"/>
      <c r="WLZ8" s="149"/>
      <c r="WMA8" s="149"/>
      <c r="WMB8" s="149"/>
      <c r="WMC8" s="149"/>
      <c r="WMD8" s="149"/>
      <c r="WME8" s="149"/>
      <c r="WMF8" s="149"/>
      <c r="WMG8" s="149"/>
      <c r="WMH8" s="149"/>
      <c r="WMI8" s="149"/>
      <c r="WMJ8" s="149"/>
      <c r="WMK8" s="149"/>
      <c r="WML8" s="149"/>
      <c r="WMM8" s="149"/>
      <c r="WMN8" s="149"/>
      <c r="WMO8" s="149"/>
      <c r="WMP8" s="149"/>
      <c r="WMQ8" s="149"/>
      <c r="WMR8" s="149"/>
      <c r="WMS8" s="149"/>
      <c r="WMT8" s="149"/>
      <c r="WMU8" s="149"/>
      <c r="WMV8" s="149"/>
      <c r="WMW8" s="149"/>
      <c r="WMX8" s="149"/>
      <c r="WMY8" s="149"/>
      <c r="WMZ8" s="149"/>
      <c r="WNA8" s="149"/>
      <c r="WNB8" s="149"/>
      <c r="WNC8" s="149"/>
      <c r="WND8" s="149"/>
      <c r="WNE8" s="149"/>
      <c r="WNF8" s="149"/>
      <c r="WNG8" s="149"/>
      <c r="WNH8" s="149"/>
      <c r="WNI8" s="149"/>
      <c r="WNJ8" s="149"/>
      <c r="WNK8" s="149"/>
      <c r="WNL8" s="149"/>
      <c r="WNM8" s="149"/>
      <c r="WNN8" s="149"/>
      <c r="WNO8" s="149"/>
      <c r="WNP8" s="149"/>
      <c r="WNQ8" s="149"/>
      <c r="WNR8" s="149"/>
      <c r="WNS8" s="149"/>
      <c r="WNT8" s="149"/>
      <c r="WNU8" s="149"/>
      <c r="WNV8" s="149"/>
      <c r="WNW8" s="149"/>
      <c r="WNX8" s="149"/>
      <c r="WNY8" s="149"/>
      <c r="WNZ8" s="149"/>
      <c r="WOA8" s="149"/>
      <c r="WOB8" s="149"/>
      <c r="WOC8" s="149"/>
      <c r="WOD8" s="149"/>
      <c r="WOE8" s="149"/>
      <c r="WOF8" s="149"/>
      <c r="WOG8" s="149"/>
      <c r="WOH8" s="149"/>
      <c r="WOI8" s="149"/>
      <c r="WOJ8" s="149"/>
      <c r="WOK8" s="149"/>
      <c r="WOL8" s="149"/>
      <c r="WOM8" s="149"/>
      <c r="WON8" s="149"/>
      <c r="WOO8" s="149"/>
      <c r="WOP8" s="149"/>
      <c r="WOQ8" s="149"/>
      <c r="WOR8" s="149"/>
      <c r="WOS8" s="149"/>
      <c r="WOT8" s="149"/>
      <c r="WOU8" s="149"/>
      <c r="WOV8" s="149"/>
      <c r="WOW8" s="149"/>
      <c r="WOX8" s="149"/>
      <c r="WOY8" s="149"/>
      <c r="WOZ8" s="149"/>
      <c r="WPA8" s="149"/>
      <c r="WPB8" s="149"/>
      <c r="WPC8" s="149"/>
      <c r="WPD8" s="149"/>
      <c r="WPE8" s="149"/>
      <c r="WPF8" s="149"/>
      <c r="WPG8" s="149"/>
      <c r="WPH8" s="149"/>
      <c r="WPI8" s="149"/>
      <c r="WPJ8" s="149"/>
      <c r="WPK8" s="149"/>
      <c r="WPL8" s="149"/>
      <c r="WPM8" s="149"/>
      <c r="WPN8" s="149"/>
      <c r="WPO8" s="149"/>
      <c r="WPP8" s="149"/>
      <c r="WPQ8" s="149"/>
      <c r="WPR8" s="149"/>
      <c r="WPS8" s="149"/>
      <c r="WPT8" s="149"/>
      <c r="WPU8" s="149"/>
      <c r="WPV8" s="149"/>
      <c r="WPW8" s="149"/>
      <c r="WPX8" s="149"/>
      <c r="WPY8" s="149"/>
      <c r="WPZ8" s="149"/>
      <c r="WQA8" s="149"/>
      <c r="WQB8" s="149"/>
      <c r="WQC8" s="149"/>
      <c r="WQD8" s="149"/>
      <c r="WQE8" s="149"/>
      <c r="WQF8" s="149"/>
      <c r="WQG8" s="149"/>
      <c r="WQH8" s="149"/>
      <c r="WQI8" s="149"/>
      <c r="WQJ8" s="149"/>
      <c r="WQK8" s="149"/>
      <c r="WQL8" s="149"/>
      <c r="WQM8" s="149"/>
      <c r="WQN8" s="149"/>
      <c r="WQO8" s="149"/>
      <c r="WQP8" s="149"/>
      <c r="WQQ8" s="149"/>
      <c r="WQR8" s="149"/>
      <c r="WQS8" s="149"/>
      <c r="WQT8" s="149"/>
      <c r="WQU8" s="149"/>
      <c r="WQV8" s="149"/>
      <c r="WQW8" s="149"/>
      <c r="WQX8" s="149"/>
      <c r="WQY8" s="149"/>
      <c r="WQZ8" s="149"/>
      <c r="WRA8" s="149"/>
      <c r="WRB8" s="149"/>
      <c r="WRC8" s="149"/>
      <c r="WRD8" s="149"/>
      <c r="WRE8" s="149"/>
      <c r="WRF8" s="149"/>
      <c r="WRG8" s="149"/>
      <c r="WRH8" s="149"/>
      <c r="WRI8" s="149"/>
      <c r="WRJ8" s="149"/>
      <c r="WRK8" s="149"/>
      <c r="WRL8" s="149"/>
      <c r="WRM8" s="149"/>
      <c r="WRN8" s="149"/>
      <c r="WRO8" s="149"/>
      <c r="WRP8" s="149"/>
      <c r="WRQ8" s="149"/>
      <c r="WRR8" s="149"/>
      <c r="WRS8" s="149"/>
      <c r="WRT8" s="149"/>
      <c r="WRU8" s="149"/>
      <c r="WRV8" s="149"/>
      <c r="WRW8" s="149"/>
      <c r="WRX8" s="149"/>
      <c r="WRY8" s="149"/>
      <c r="WRZ8" s="149"/>
      <c r="WSA8" s="149"/>
      <c r="WSB8" s="149"/>
      <c r="WSC8" s="149"/>
      <c r="WSD8" s="149"/>
      <c r="WSE8" s="149"/>
      <c r="WSF8" s="149"/>
      <c r="WSG8" s="149"/>
      <c r="WSH8" s="149"/>
      <c r="WSI8" s="149"/>
      <c r="WSJ8" s="149"/>
      <c r="WSK8" s="149"/>
      <c r="WSL8" s="149"/>
      <c r="WSM8" s="149"/>
      <c r="WSN8" s="149"/>
      <c r="WSO8" s="149"/>
      <c r="WSP8" s="149"/>
      <c r="WSQ8" s="149"/>
      <c r="WSR8" s="149"/>
      <c r="WSS8" s="149"/>
      <c r="WST8" s="149"/>
      <c r="WSU8" s="149"/>
      <c r="WSV8" s="149"/>
      <c r="WSW8" s="149"/>
      <c r="WSX8" s="149"/>
      <c r="WSY8" s="149"/>
      <c r="WSZ8" s="149"/>
      <c r="WTA8" s="149"/>
      <c r="WTB8" s="149"/>
      <c r="WTC8" s="149"/>
      <c r="WTD8" s="149"/>
      <c r="WTE8" s="149"/>
      <c r="WTF8" s="149"/>
      <c r="WTG8" s="149"/>
      <c r="WTH8" s="149"/>
      <c r="WTI8" s="149"/>
      <c r="WTJ8" s="149"/>
      <c r="WTK8" s="149"/>
      <c r="WTL8" s="149"/>
      <c r="WTM8" s="149"/>
      <c r="WTN8" s="149"/>
      <c r="WTO8" s="149"/>
      <c r="WTP8" s="149"/>
      <c r="WTQ8" s="149"/>
      <c r="WTR8" s="149"/>
      <c r="WTS8" s="149"/>
      <c r="WTT8" s="149"/>
      <c r="WTU8" s="149"/>
      <c r="WTV8" s="149"/>
      <c r="WTW8" s="149"/>
      <c r="WTX8" s="149"/>
      <c r="WTY8" s="149"/>
      <c r="WTZ8" s="149"/>
      <c r="WUA8" s="149"/>
      <c r="WUB8" s="149"/>
      <c r="WUC8" s="149"/>
      <c r="WUD8" s="149"/>
      <c r="WUE8" s="149"/>
      <c r="WUF8" s="149"/>
      <c r="WUG8" s="149"/>
      <c r="WUH8" s="149"/>
      <c r="WUI8" s="149"/>
      <c r="WUJ8" s="149"/>
      <c r="WUK8" s="149"/>
      <c r="WUL8" s="149"/>
      <c r="WUM8" s="149"/>
      <c r="WUN8" s="149"/>
      <c r="WUO8" s="149"/>
      <c r="WUP8" s="149"/>
      <c r="WUQ8" s="149"/>
      <c r="WUR8" s="149"/>
      <c r="WUS8" s="149"/>
      <c r="WUT8" s="149"/>
      <c r="WUU8" s="149"/>
      <c r="WUV8" s="149"/>
      <c r="WUW8" s="149"/>
      <c r="WUX8" s="149"/>
      <c r="WUY8" s="149"/>
      <c r="WUZ8" s="149"/>
      <c r="WVA8" s="149"/>
      <c r="WVB8" s="149"/>
      <c r="WVC8" s="149"/>
      <c r="WVD8" s="149"/>
      <c r="WVE8" s="149"/>
      <c r="WVF8" s="149"/>
      <c r="WVG8" s="149"/>
      <c r="WVH8" s="149"/>
      <c r="WVI8" s="149"/>
      <c r="WVJ8" s="149"/>
      <c r="WVK8" s="149"/>
      <c r="WVL8" s="149"/>
      <c r="WVM8" s="149"/>
      <c r="WVN8" s="149"/>
      <c r="WVO8" s="149"/>
      <c r="WVP8" s="149"/>
      <c r="WVQ8" s="149"/>
      <c r="WVR8" s="149"/>
      <c r="WVS8" s="149"/>
      <c r="WVT8" s="149"/>
      <c r="WVU8" s="149"/>
      <c r="WVV8" s="149"/>
      <c r="WVW8" s="149"/>
      <c r="WVX8" s="149"/>
      <c r="WVY8" s="149"/>
      <c r="WVZ8" s="149"/>
      <c r="WWA8" s="149"/>
      <c r="WWB8" s="149"/>
      <c r="WWC8" s="149"/>
      <c r="WWD8" s="149"/>
      <c r="WWE8" s="149"/>
      <c r="WWF8" s="149"/>
      <c r="WWG8" s="149"/>
      <c r="WWH8" s="149"/>
      <c r="WWI8" s="149"/>
      <c r="WWJ8" s="149"/>
      <c r="WWK8" s="149"/>
      <c r="WWL8" s="149"/>
      <c r="WWM8" s="149"/>
      <c r="WWN8" s="149"/>
      <c r="WWO8" s="149"/>
      <c r="WWP8" s="149"/>
      <c r="WWQ8" s="149"/>
      <c r="WWR8" s="149"/>
      <c r="WWS8" s="149"/>
      <c r="WWT8" s="149"/>
      <c r="WWU8" s="149"/>
      <c r="WWV8" s="149"/>
      <c r="WWW8" s="149"/>
      <c r="WWX8" s="149"/>
      <c r="WWY8" s="149"/>
      <c r="WWZ8" s="149"/>
      <c r="WXA8" s="149"/>
      <c r="WXB8" s="149"/>
      <c r="WXC8" s="149"/>
      <c r="WXD8" s="149"/>
      <c r="WXE8" s="149"/>
      <c r="WXF8" s="149"/>
      <c r="WXG8" s="149"/>
      <c r="WXH8" s="149"/>
      <c r="WXI8" s="149"/>
      <c r="WXJ8" s="149"/>
      <c r="WXK8" s="149"/>
      <c r="WXL8" s="149"/>
      <c r="WXM8" s="149"/>
      <c r="WXN8" s="149"/>
      <c r="WXO8" s="149"/>
      <c r="WXP8" s="149"/>
      <c r="WXQ8" s="149"/>
      <c r="WXR8" s="149"/>
      <c r="WXS8" s="149"/>
      <c r="WXT8" s="149"/>
      <c r="WXU8" s="149"/>
      <c r="WXV8" s="149"/>
      <c r="WXW8" s="149"/>
      <c r="WXX8" s="149"/>
      <c r="WXY8" s="149"/>
      <c r="WXZ8" s="149"/>
      <c r="WYA8" s="149"/>
      <c r="WYB8" s="149"/>
      <c r="WYC8" s="149"/>
      <c r="WYD8" s="149"/>
      <c r="WYE8" s="149"/>
      <c r="WYF8" s="149"/>
      <c r="WYG8" s="149"/>
      <c r="WYH8" s="149"/>
      <c r="WYI8" s="149"/>
      <c r="WYJ8" s="149"/>
      <c r="WYK8" s="149"/>
      <c r="WYL8" s="149"/>
      <c r="WYM8" s="149"/>
      <c r="WYN8" s="149"/>
      <c r="WYO8" s="149"/>
      <c r="WYP8" s="149"/>
      <c r="WYQ8" s="149"/>
      <c r="WYR8" s="149"/>
      <c r="WYS8" s="149"/>
      <c r="WYT8" s="149"/>
      <c r="WYU8" s="149"/>
      <c r="WYV8" s="149"/>
      <c r="WYW8" s="149"/>
      <c r="WYX8" s="149"/>
      <c r="WYY8" s="149"/>
      <c r="WYZ8" s="149"/>
      <c r="WZA8" s="149"/>
      <c r="WZB8" s="149"/>
      <c r="WZC8" s="149"/>
      <c r="WZD8" s="149"/>
      <c r="WZE8" s="149"/>
      <c r="WZF8" s="149"/>
      <c r="WZG8" s="149"/>
      <c r="WZH8" s="149"/>
      <c r="WZI8" s="149"/>
      <c r="WZJ8" s="149"/>
      <c r="WZK8" s="149"/>
      <c r="WZL8" s="149"/>
      <c r="WZM8" s="149"/>
      <c r="WZN8" s="149"/>
      <c r="WZO8" s="149"/>
      <c r="WZP8" s="149"/>
      <c r="WZQ8" s="149"/>
      <c r="WZR8" s="149"/>
      <c r="WZS8" s="149"/>
      <c r="WZT8" s="149"/>
      <c r="WZU8" s="149"/>
      <c r="WZV8" s="149"/>
      <c r="WZW8" s="149"/>
      <c r="WZX8" s="149"/>
      <c r="WZY8" s="149"/>
      <c r="WZZ8" s="149"/>
      <c r="XAA8" s="149"/>
      <c r="XAB8" s="149"/>
      <c r="XAC8" s="149"/>
      <c r="XAD8" s="149"/>
      <c r="XAE8" s="149"/>
      <c r="XAF8" s="149"/>
      <c r="XAG8" s="149"/>
      <c r="XAH8" s="149"/>
      <c r="XAI8" s="149"/>
      <c r="XAJ8" s="149"/>
      <c r="XAK8" s="149"/>
      <c r="XAL8" s="149"/>
      <c r="XAM8" s="149"/>
      <c r="XAN8" s="149"/>
      <c r="XAO8" s="149"/>
      <c r="XAP8" s="149"/>
      <c r="XAQ8" s="149"/>
      <c r="XAR8" s="149"/>
      <c r="XAS8" s="149"/>
      <c r="XAT8" s="149"/>
      <c r="XAU8" s="149"/>
      <c r="XAV8" s="149"/>
      <c r="XAW8" s="149"/>
      <c r="XAX8" s="149"/>
      <c r="XAY8" s="149"/>
      <c r="XAZ8" s="149"/>
      <c r="XBA8" s="149"/>
      <c r="XBB8" s="149"/>
      <c r="XBC8" s="149"/>
      <c r="XBD8" s="149"/>
      <c r="XBE8" s="149"/>
      <c r="XBF8" s="149"/>
      <c r="XBG8" s="149"/>
      <c r="XBH8" s="149"/>
      <c r="XBI8" s="149"/>
      <c r="XBJ8" s="149"/>
      <c r="XBK8" s="149"/>
      <c r="XBL8" s="149"/>
      <c r="XBM8" s="149"/>
      <c r="XBN8" s="149"/>
      <c r="XBO8" s="149"/>
      <c r="XBP8" s="149"/>
      <c r="XBQ8" s="149"/>
      <c r="XBR8" s="149"/>
      <c r="XBS8" s="149"/>
      <c r="XBT8" s="149"/>
      <c r="XBU8" s="149"/>
      <c r="XBV8" s="149"/>
      <c r="XBW8" s="149"/>
      <c r="XBX8" s="149"/>
      <c r="XBY8" s="149"/>
      <c r="XBZ8" s="149"/>
      <c r="XCA8" s="149"/>
      <c r="XCB8" s="149"/>
      <c r="XCC8" s="149"/>
      <c r="XCD8" s="149"/>
      <c r="XCE8" s="149"/>
      <c r="XCF8" s="149"/>
      <c r="XCG8" s="149"/>
      <c r="XCH8" s="149"/>
      <c r="XCI8" s="149"/>
      <c r="XCJ8" s="149"/>
      <c r="XCK8" s="149"/>
      <c r="XCL8" s="149"/>
      <c r="XCM8" s="149"/>
      <c r="XCN8" s="149"/>
      <c r="XCO8" s="149"/>
      <c r="XCP8" s="149"/>
      <c r="XCQ8" s="149"/>
      <c r="XCR8" s="149"/>
      <c r="XCS8" s="149"/>
      <c r="XCT8" s="149"/>
      <c r="XCU8" s="149"/>
      <c r="XCV8" s="149"/>
      <c r="XCW8" s="149"/>
      <c r="XCX8" s="149"/>
      <c r="XCY8" s="149"/>
      <c r="XCZ8" s="149"/>
      <c r="XDA8" s="149"/>
      <c r="XDB8" s="149"/>
      <c r="XDC8" s="149"/>
      <c r="XDD8" s="149"/>
      <c r="XDE8" s="149"/>
      <c r="XDF8" s="149"/>
      <c r="XDG8" s="149"/>
      <c r="XDH8" s="149"/>
      <c r="XDI8" s="149"/>
      <c r="XDJ8" s="149"/>
      <c r="XDK8" s="149"/>
      <c r="XDL8" s="149"/>
      <c r="XDM8" s="149"/>
      <c r="XDN8" s="149"/>
      <c r="XDO8" s="149"/>
      <c r="XDP8" s="149"/>
      <c r="XDQ8" s="149"/>
      <c r="XDR8" s="149"/>
      <c r="XDS8" s="149"/>
      <c r="XDT8" s="149"/>
      <c r="XDU8" s="149"/>
      <c r="XDV8" s="149"/>
      <c r="XDW8" s="149"/>
      <c r="XDX8" s="149"/>
      <c r="XDY8" s="149"/>
      <c r="XDZ8" s="149"/>
      <c r="XEA8" s="149"/>
      <c r="XEB8" s="149"/>
      <c r="XEC8" s="149"/>
      <c r="XED8" s="149"/>
      <c r="XEE8" s="149"/>
      <c r="XEF8" s="149"/>
      <c r="XEG8" s="149"/>
      <c r="XEH8" s="149"/>
      <c r="XEI8" s="149"/>
      <c r="XEJ8" s="149"/>
      <c r="XEK8" s="149"/>
      <c r="XEL8" s="149"/>
      <c r="XEM8" s="149"/>
      <c r="XEN8" s="149"/>
      <c r="XEO8" s="149"/>
      <c r="XEP8" s="149"/>
      <c r="XEQ8" s="149"/>
      <c r="XER8" s="149"/>
      <c r="XES8" s="149"/>
      <c r="XET8" s="149"/>
      <c r="XEU8" s="149"/>
      <c r="XEV8" s="149"/>
      <c r="XEW8" s="149"/>
      <c r="XEX8" s="149"/>
      <c r="XEY8" s="149"/>
      <c r="XEZ8" s="149"/>
      <c r="XFA8" s="149"/>
      <c r="XFB8" s="149"/>
      <c r="XFC8" s="149"/>
      <c r="XFD8" s="149"/>
    </row>
    <row r="9" spans="2:16384" s="725" customFormat="1" ht="78.75" customHeight="1" thickBot="1">
      <c r="B9" s="229"/>
      <c r="C9" s="229"/>
      <c r="D9" s="734"/>
      <c r="E9" s="734"/>
      <c r="F9" s="734"/>
      <c r="G9" s="734"/>
      <c r="H9" s="734"/>
      <c r="I9" s="734"/>
      <c r="J9" s="734"/>
      <c r="K9" s="734"/>
      <c r="L9" s="734"/>
      <c r="M9" s="734"/>
      <c r="N9" s="734"/>
      <c r="O9" s="735" t="s">
        <v>465</v>
      </c>
      <c r="P9" s="735" t="s">
        <v>465</v>
      </c>
      <c r="Q9" s="735" t="s">
        <v>465</v>
      </c>
      <c r="R9" s="735" t="s">
        <v>465</v>
      </c>
      <c r="S9" s="735" t="s">
        <v>465</v>
      </c>
      <c r="T9" s="735" t="s">
        <v>465</v>
      </c>
      <c r="U9" s="735" t="s">
        <v>465</v>
      </c>
      <c r="V9" s="735" t="s">
        <v>465</v>
      </c>
      <c r="W9" s="735" t="s">
        <v>465</v>
      </c>
      <c r="X9" s="735" t="s">
        <v>465</v>
      </c>
      <c r="Y9" s="735" t="s">
        <v>465</v>
      </c>
      <c r="Z9" s="426"/>
      <c r="AA9" s="426"/>
      <c r="AB9" s="426"/>
      <c r="AC9" s="426"/>
      <c r="AD9" s="426"/>
      <c r="AE9" s="426"/>
      <c r="AF9" s="426"/>
      <c r="AG9" s="426"/>
      <c r="AH9" s="426"/>
      <c r="AI9" s="426"/>
      <c r="AJ9" s="736" t="s">
        <v>466</v>
      </c>
      <c r="AK9" s="736" t="s">
        <v>466</v>
      </c>
      <c r="AL9" s="736" t="s">
        <v>466</v>
      </c>
      <c r="AM9" s="736" t="s">
        <v>466</v>
      </c>
      <c r="AN9" s="736" t="s">
        <v>466</v>
      </c>
      <c r="AO9" s="736" t="s">
        <v>466</v>
      </c>
      <c r="AP9" s="736" t="s">
        <v>466</v>
      </c>
      <c r="AQ9" s="736" t="s">
        <v>466</v>
      </c>
      <c r="AR9" s="736" t="s">
        <v>466</v>
      </c>
      <c r="AS9" s="736" t="s">
        <v>466</v>
      </c>
      <c r="AT9" s="737" t="s">
        <v>466</v>
      </c>
      <c r="AU9" s="717"/>
      <c r="AV9" s="717"/>
      <c r="AW9" s="717"/>
      <c r="AX9" s="717"/>
      <c r="AY9" s="717"/>
      <c r="AZ9" s="717"/>
      <c r="BA9" s="717"/>
      <c r="BB9" s="717"/>
      <c r="BC9" s="717"/>
      <c r="BD9" s="717"/>
      <c r="BE9" s="736" t="s">
        <v>467</v>
      </c>
      <c r="BF9" s="736" t="s">
        <v>467</v>
      </c>
      <c r="BG9" s="736" t="s">
        <v>467</v>
      </c>
      <c r="BH9" s="736" t="s">
        <v>467</v>
      </c>
      <c r="BI9" s="736" t="s">
        <v>467</v>
      </c>
      <c r="BJ9" s="736" t="s">
        <v>467</v>
      </c>
      <c r="BK9" s="736" t="s">
        <v>467</v>
      </c>
      <c r="BL9" s="736" t="s">
        <v>467</v>
      </c>
      <c r="BM9" s="736" t="s">
        <v>467</v>
      </c>
      <c r="BN9" s="736" t="s">
        <v>467</v>
      </c>
      <c r="BO9" s="737" t="s">
        <v>467</v>
      </c>
      <c r="BP9" s="426"/>
      <c r="BQ9" s="426"/>
      <c r="BR9" s="426"/>
      <c r="BS9" s="426"/>
      <c r="BT9" s="426"/>
      <c r="BU9" s="426"/>
      <c r="BV9" s="426"/>
      <c r="BW9" s="426"/>
      <c r="BX9" s="426"/>
      <c r="BY9" s="426"/>
      <c r="BZ9" s="736" t="s">
        <v>468</v>
      </c>
      <c r="CA9" s="738" t="s">
        <v>468</v>
      </c>
      <c r="CB9" s="738" t="s">
        <v>468</v>
      </c>
      <c r="CC9" s="738" t="s">
        <v>468</v>
      </c>
      <c r="CD9" s="739" t="s">
        <v>468</v>
      </c>
      <c r="CE9" s="739" t="s">
        <v>468</v>
      </c>
      <c r="CF9" s="739" t="s">
        <v>468</v>
      </c>
      <c r="CG9" s="739" t="s">
        <v>468</v>
      </c>
      <c r="CH9" s="739" t="s">
        <v>468</v>
      </c>
      <c r="CI9" s="739" t="s">
        <v>468</v>
      </c>
      <c r="CJ9" s="739" t="s">
        <v>468</v>
      </c>
      <c r="CK9" s="722"/>
      <c r="CL9" s="740"/>
      <c r="CM9" s="741"/>
      <c r="CN9" s="742"/>
      <c r="CO9" s="741"/>
      <c r="CP9" s="741"/>
      <c r="CQ9" s="741"/>
      <c r="CR9" s="741"/>
      <c r="CS9" s="741"/>
      <c r="CT9" s="741"/>
      <c r="CU9" s="741"/>
      <c r="CV9" s="741"/>
      <c r="CW9" s="741"/>
      <c r="CX9" s="741"/>
      <c r="CY9" s="743" t="s">
        <v>469</v>
      </c>
      <c r="CZ9" s="754"/>
      <c r="DA9" s="1870"/>
      <c r="DB9" s="1870"/>
      <c r="DC9" s="1870"/>
      <c r="DD9" s="1870"/>
      <c r="DE9" s="1870"/>
      <c r="DF9" s="1870"/>
      <c r="DG9" s="1870"/>
      <c r="DH9" s="1870"/>
      <c r="DI9" s="756"/>
      <c r="DJ9" s="737" t="s">
        <v>470</v>
      </c>
      <c r="DK9" s="754"/>
      <c r="DL9" s="1871"/>
      <c r="DM9" s="1871"/>
      <c r="DN9" s="1871"/>
      <c r="DO9" s="1871"/>
      <c r="DP9" s="1871"/>
      <c r="DQ9" s="1871"/>
      <c r="DR9" s="1871"/>
      <c r="DS9" s="1871"/>
      <c r="DT9" s="756"/>
      <c r="DU9" s="737" t="s">
        <v>471</v>
      </c>
      <c r="DV9" s="754"/>
      <c r="DW9" s="1870"/>
      <c r="DX9" s="1870"/>
      <c r="DY9" s="1870"/>
      <c r="DZ9" s="1870"/>
      <c r="EA9" s="1870"/>
      <c r="EB9" s="1870"/>
      <c r="EC9" s="1870"/>
      <c r="ED9" s="1870"/>
      <c r="EE9" s="756"/>
      <c r="EF9" s="744" t="s">
        <v>472</v>
      </c>
      <c r="EG9" s="722"/>
      <c r="EH9" s="722"/>
      <c r="EI9" s="722"/>
      <c r="EJ9" s="722"/>
      <c r="EL9" s="722"/>
      <c r="EM9" s="722"/>
      <c r="EN9" s="722"/>
      <c r="EO9" s="722"/>
      <c r="EP9" s="722"/>
      <c r="EQ9" s="722"/>
      <c r="ER9" s="722"/>
      <c r="ES9" s="722"/>
      <c r="ET9" s="722"/>
      <c r="EV9" s="722"/>
      <c r="EW9" s="722"/>
      <c r="EX9" s="722"/>
      <c r="EY9" s="722"/>
      <c r="EZ9" s="722"/>
      <c r="FA9" s="722"/>
      <c r="FB9" s="722"/>
      <c r="FC9" s="722"/>
      <c r="FD9" s="722"/>
      <c r="FF9" s="722"/>
      <c r="FG9" s="722"/>
      <c r="FH9" s="722"/>
      <c r="FI9" s="722"/>
      <c r="FJ9" s="722"/>
      <c r="FK9" s="722"/>
      <c r="FL9" s="722"/>
      <c r="FM9" s="722"/>
      <c r="FN9" s="722"/>
      <c r="FP9" s="722"/>
      <c r="FQ9" s="722"/>
      <c r="FR9" s="722"/>
      <c r="FS9" s="722"/>
      <c r="FT9" s="722"/>
      <c r="FU9" s="722"/>
      <c r="FV9" s="722"/>
      <c r="FW9" s="722"/>
      <c r="FX9" s="722"/>
      <c r="FZ9" s="722"/>
      <c r="GA9" s="722"/>
      <c r="GB9" s="722"/>
      <c r="GC9" s="722"/>
      <c r="GD9" s="722"/>
      <c r="GE9" s="722"/>
      <c r="GF9" s="722"/>
      <c r="GG9" s="722"/>
      <c r="GH9" s="722"/>
      <c r="GJ9" s="722"/>
      <c r="GK9" s="722"/>
      <c r="GL9" s="722"/>
      <c r="GM9" s="722"/>
      <c r="GN9" s="722"/>
      <c r="GO9" s="722"/>
      <c r="GP9" s="722"/>
      <c r="GQ9" s="722"/>
      <c r="GR9" s="722"/>
    </row>
    <row r="10" spans="2:16384" s="725" customFormat="1" ht="24" thickBot="1">
      <c r="B10" s="229"/>
      <c r="C10" s="229"/>
      <c r="D10" s="229"/>
      <c r="E10" s="745"/>
      <c r="F10" s="429" t="s">
        <v>93</v>
      </c>
      <c r="G10" s="429" t="s">
        <v>94</v>
      </c>
      <c r="H10" s="429" t="s">
        <v>311</v>
      </c>
      <c r="I10" s="429" t="s">
        <v>444</v>
      </c>
      <c r="J10" s="429" t="s">
        <v>445</v>
      </c>
      <c r="K10" s="429" t="s">
        <v>473</v>
      </c>
      <c r="L10" s="429" t="s">
        <v>96</v>
      </c>
      <c r="M10" s="429" t="s">
        <v>97</v>
      </c>
      <c r="N10" s="745"/>
      <c r="O10" s="431" t="s">
        <v>57</v>
      </c>
      <c r="P10" s="746" t="s">
        <v>58</v>
      </c>
      <c r="Q10" s="746" t="s">
        <v>59</v>
      </c>
      <c r="R10" s="746" t="s">
        <v>60</v>
      </c>
      <c r="S10" s="433" t="s">
        <v>61</v>
      </c>
      <c r="T10" s="433" t="s">
        <v>62</v>
      </c>
      <c r="U10" s="433" t="s">
        <v>63</v>
      </c>
      <c r="V10" s="433" t="s">
        <v>64</v>
      </c>
      <c r="W10" s="433" t="s">
        <v>65</v>
      </c>
      <c r="X10" s="433" t="s">
        <v>66</v>
      </c>
      <c r="Y10" s="433" t="s">
        <v>67</v>
      </c>
      <c r="Z10" s="2017"/>
      <c r="AA10" s="2018" t="s">
        <v>93</v>
      </c>
      <c r="AB10" s="2018" t="s">
        <v>94</v>
      </c>
      <c r="AC10" s="2018" t="s">
        <v>311</v>
      </c>
      <c r="AD10" s="2018" t="s">
        <v>444</v>
      </c>
      <c r="AE10" s="2018" t="s">
        <v>445</v>
      </c>
      <c r="AF10" s="2018" t="s">
        <v>473</v>
      </c>
      <c r="AG10" s="2018" t="s">
        <v>96</v>
      </c>
      <c r="AH10" s="2018" t="s">
        <v>97</v>
      </c>
      <c r="AI10" s="2017"/>
      <c r="AJ10" s="431" t="s">
        <v>57</v>
      </c>
      <c r="AK10" s="747" t="s">
        <v>58</v>
      </c>
      <c r="AL10" s="747" t="s">
        <v>59</v>
      </c>
      <c r="AM10" s="747" t="s">
        <v>60</v>
      </c>
      <c r="AN10" s="433" t="s">
        <v>61</v>
      </c>
      <c r="AO10" s="433" t="s">
        <v>62</v>
      </c>
      <c r="AP10" s="433" t="s">
        <v>63</v>
      </c>
      <c r="AQ10" s="433" t="s">
        <v>64</v>
      </c>
      <c r="AR10" s="433" t="s">
        <v>65</v>
      </c>
      <c r="AS10" s="433" t="s">
        <v>66</v>
      </c>
      <c r="AT10" s="433" t="s">
        <v>67</v>
      </c>
      <c r="AU10" s="745"/>
      <c r="AV10" s="429" t="s">
        <v>93</v>
      </c>
      <c r="AW10" s="429" t="s">
        <v>94</v>
      </c>
      <c r="AX10" s="429" t="s">
        <v>311</v>
      </c>
      <c r="AY10" s="429" t="s">
        <v>444</v>
      </c>
      <c r="AZ10" s="429" t="s">
        <v>445</v>
      </c>
      <c r="BA10" s="429" t="s">
        <v>473</v>
      </c>
      <c r="BB10" s="429" t="s">
        <v>96</v>
      </c>
      <c r="BC10" s="429" t="s">
        <v>97</v>
      </c>
      <c r="BD10" s="717"/>
      <c r="BE10" s="431" t="s">
        <v>57</v>
      </c>
      <c r="BF10" s="432" t="s">
        <v>58</v>
      </c>
      <c r="BG10" s="432" t="s">
        <v>59</v>
      </c>
      <c r="BH10" s="432" t="s">
        <v>60</v>
      </c>
      <c r="BI10" s="433" t="s">
        <v>61</v>
      </c>
      <c r="BJ10" s="433" t="s">
        <v>62</v>
      </c>
      <c r="BK10" s="433" t="s">
        <v>63</v>
      </c>
      <c r="BL10" s="433" t="s">
        <v>64</v>
      </c>
      <c r="BM10" s="433" t="s">
        <v>65</v>
      </c>
      <c r="BN10" s="433" t="s">
        <v>66</v>
      </c>
      <c r="BO10" s="433" t="s">
        <v>67</v>
      </c>
      <c r="BP10" s="745"/>
      <c r="BQ10" s="429" t="s">
        <v>93</v>
      </c>
      <c r="BR10" s="429" t="s">
        <v>94</v>
      </c>
      <c r="BS10" s="429" t="s">
        <v>311</v>
      </c>
      <c r="BT10" s="429" t="s">
        <v>444</v>
      </c>
      <c r="BU10" s="429" t="s">
        <v>445</v>
      </c>
      <c r="BV10" s="429" t="s">
        <v>473</v>
      </c>
      <c r="BW10" s="429" t="s">
        <v>96</v>
      </c>
      <c r="BX10" s="429" t="s">
        <v>97</v>
      </c>
      <c r="BY10" s="426"/>
      <c r="BZ10" s="431" t="s">
        <v>57</v>
      </c>
      <c r="CA10" s="432" t="s">
        <v>58</v>
      </c>
      <c r="CB10" s="432" t="s">
        <v>59</v>
      </c>
      <c r="CC10" s="432" t="s">
        <v>60</v>
      </c>
      <c r="CD10" s="433" t="s">
        <v>61</v>
      </c>
      <c r="CE10" s="433" t="s">
        <v>62</v>
      </c>
      <c r="CF10" s="433" t="s">
        <v>63</v>
      </c>
      <c r="CG10" s="433" t="s">
        <v>64</v>
      </c>
      <c r="CH10" s="433" t="s">
        <v>65</v>
      </c>
      <c r="CI10" s="433" t="s">
        <v>66</v>
      </c>
      <c r="CJ10" s="433" t="s">
        <v>67</v>
      </c>
      <c r="CK10" s="2019"/>
      <c r="CL10" s="2807"/>
      <c r="CM10" s="2808"/>
      <c r="CN10" s="2809"/>
      <c r="CO10" s="745"/>
      <c r="CP10" s="429" t="s">
        <v>93</v>
      </c>
      <c r="CQ10" s="429" t="s">
        <v>94</v>
      </c>
      <c r="CR10" s="429" t="s">
        <v>311</v>
      </c>
      <c r="CS10" s="429" t="s">
        <v>444</v>
      </c>
      <c r="CT10" s="429" t="s">
        <v>445</v>
      </c>
      <c r="CU10" s="429" t="s">
        <v>473</v>
      </c>
      <c r="CV10" s="429" t="s">
        <v>96</v>
      </c>
      <c r="CW10" s="429" t="s">
        <v>97</v>
      </c>
      <c r="CX10" s="745"/>
      <c r="CY10" s="748" t="s">
        <v>98</v>
      </c>
      <c r="CZ10" s="752"/>
      <c r="DA10" s="429" t="s">
        <v>93</v>
      </c>
      <c r="DB10" s="429" t="s">
        <v>94</v>
      </c>
      <c r="DC10" s="429" t="s">
        <v>311</v>
      </c>
      <c r="DD10" s="429" t="s">
        <v>444</v>
      </c>
      <c r="DE10" s="429" t="s">
        <v>445</v>
      </c>
      <c r="DF10" s="429" t="s">
        <v>473</v>
      </c>
      <c r="DG10" s="429" t="s">
        <v>96</v>
      </c>
      <c r="DH10" s="429" t="s">
        <v>97</v>
      </c>
      <c r="DI10" s="753"/>
      <c r="DJ10" s="748" t="s">
        <v>98</v>
      </c>
      <c r="DK10" s="752"/>
      <c r="DL10" s="429" t="s">
        <v>93</v>
      </c>
      <c r="DM10" s="429" t="s">
        <v>94</v>
      </c>
      <c r="DN10" s="429" t="s">
        <v>311</v>
      </c>
      <c r="DO10" s="429" t="s">
        <v>444</v>
      </c>
      <c r="DP10" s="429" t="s">
        <v>445</v>
      </c>
      <c r="DQ10" s="429" t="s">
        <v>473</v>
      </c>
      <c r="DR10" s="429" t="s">
        <v>96</v>
      </c>
      <c r="DS10" s="429" t="s">
        <v>97</v>
      </c>
      <c r="DT10" s="753"/>
      <c r="DU10" s="433" t="s">
        <v>98</v>
      </c>
      <c r="DV10" s="752"/>
      <c r="DW10" s="429" t="s">
        <v>93</v>
      </c>
      <c r="DX10" s="429" t="s">
        <v>94</v>
      </c>
      <c r="DY10" s="429" t="s">
        <v>311</v>
      </c>
      <c r="DZ10" s="429" t="s">
        <v>444</v>
      </c>
      <c r="EA10" s="429" t="s">
        <v>445</v>
      </c>
      <c r="EB10" s="429" t="s">
        <v>473</v>
      </c>
      <c r="EC10" s="429" t="s">
        <v>96</v>
      </c>
      <c r="ED10" s="429" t="s">
        <v>97</v>
      </c>
      <c r="EE10" s="753"/>
      <c r="EF10" s="433" t="s">
        <v>98</v>
      </c>
      <c r="EG10" s="2019"/>
      <c r="EH10" s="2019"/>
      <c r="EI10" s="2019"/>
      <c r="EJ10" s="2020"/>
      <c r="EL10" s="2019"/>
      <c r="EM10" s="2019"/>
      <c r="EN10" s="2019"/>
      <c r="EO10" s="2019"/>
      <c r="EP10" s="2019"/>
      <c r="EQ10" s="2019"/>
      <c r="ER10" s="2019"/>
      <c r="ES10" s="2019"/>
      <c r="ET10" s="2020"/>
      <c r="EV10" s="2019"/>
      <c r="EW10" s="2019"/>
      <c r="EX10" s="2019"/>
      <c r="EY10" s="2019"/>
      <c r="EZ10" s="2019"/>
      <c r="FA10" s="2019"/>
      <c r="FB10" s="2019"/>
      <c r="FC10" s="2019"/>
      <c r="FD10" s="2020"/>
      <c r="FF10" s="2019"/>
      <c r="FG10" s="2019"/>
      <c r="FH10" s="2019"/>
      <c r="FI10" s="2019"/>
      <c r="FJ10" s="2019"/>
      <c r="FK10" s="2019"/>
      <c r="FL10" s="2019"/>
      <c r="FM10" s="2019"/>
      <c r="FN10" s="2020"/>
      <c r="FP10" s="2019"/>
      <c r="FQ10" s="2019"/>
      <c r="FR10" s="2019"/>
      <c r="FS10" s="2019"/>
      <c r="FT10" s="2019"/>
      <c r="FU10" s="2019"/>
      <c r="FV10" s="2019"/>
      <c r="FW10" s="2019"/>
      <c r="FX10" s="2020"/>
      <c r="FZ10" s="2019"/>
      <c r="GA10" s="2019"/>
      <c r="GB10" s="2019"/>
      <c r="GC10" s="2019"/>
      <c r="GD10" s="2019"/>
      <c r="GE10" s="2019"/>
      <c r="GF10" s="2019"/>
      <c r="GG10" s="2019"/>
      <c r="GH10" s="2020"/>
      <c r="GJ10" s="2019"/>
      <c r="GK10" s="2019"/>
      <c r="GL10" s="2019"/>
      <c r="GM10" s="2019"/>
      <c r="GN10" s="2019"/>
      <c r="GO10" s="2019"/>
      <c r="GP10" s="2019"/>
      <c r="GQ10" s="2019"/>
      <c r="GR10" s="2020"/>
    </row>
    <row r="11" spans="2:16384" s="725" customFormat="1" ht="23.25">
      <c r="B11" s="749" t="s">
        <v>474</v>
      </c>
      <c r="C11" s="750" t="s">
        <v>475</v>
      </c>
      <c r="D11" s="751" t="s">
        <v>476</v>
      </c>
      <c r="E11" s="752"/>
      <c r="F11" s="441" t="s">
        <v>93</v>
      </c>
      <c r="G11" s="441" t="s">
        <v>236</v>
      </c>
      <c r="H11" s="441" t="s">
        <v>474</v>
      </c>
      <c r="I11" s="441" t="s">
        <v>427</v>
      </c>
      <c r="J11" s="725" t="s">
        <v>477</v>
      </c>
      <c r="K11" s="441" t="s">
        <v>476</v>
      </c>
      <c r="L11" s="441" t="s">
        <v>309</v>
      </c>
      <c r="M11" s="441" t="s">
        <v>373</v>
      </c>
      <c r="N11" s="753"/>
      <c r="O11" s="2336">
        <v>4</v>
      </c>
      <c r="P11" s="2336">
        <v>5</v>
      </c>
      <c r="Q11" s="2336">
        <v>5</v>
      </c>
      <c r="R11" s="2336">
        <v>4</v>
      </c>
      <c r="S11" s="2336">
        <v>4</v>
      </c>
      <c r="T11" s="2336">
        <v>5</v>
      </c>
      <c r="U11" s="2336">
        <v>4</v>
      </c>
      <c r="V11" s="2336">
        <v>4</v>
      </c>
      <c r="W11" s="2336">
        <v>5</v>
      </c>
      <c r="X11" s="2336">
        <v>4</v>
      </c>
      <c r="Y11" s="2337">
        <v>5</v>
      </c>
      <c r="Z11" s="2021"/>
      <c r="AA11" s="439" t="s">
        <v>93</v>
      </c>
      <c r="AB11" s="439" t="s">
        <v>236</v>
      </c>
      <c r="AC11" s="439" t="s">
        <v>474</v>
      </c>
      <c r="AD11" s="439" t="s">
        <v>427</v>
      </c>
      <c r="AE11" s="2022" t="s">
        <v>478</v>
      </c>
      <c r="AF11" s="1895" t="s">
        <v>476</v>
      </c>
      <c r="AG11" s="439" t="s">
        <v>1437</v>
      </c>
      <c r="AH11" s="439" t="s">
        <v>324</v>
      </c>
      <c r="AI11" s="2023"/>
      <c r="AJ11" s="2329">
        <v>2056.6572037326359</v>
      </c>
      <c r="AK11" s="2330">
        <v>2470.6365594565164</v>
      </c>
      <c r="AL11" s="2330">
        <v>2085.6737030779191</v>
      </c>
      <c r="AM11" s="2330">
        <v>1552.9943368630884</v>
      </c>
      <c r="AN11" s="2330">
        <v>1666.5425734776693</v>
      </c>
      <c r="AO11" s="2343">
        <v>1744.9239735547694</v>
      </c>
      <c r="AP11" s="2343">
        <v>1735.0569194930877</v>
      </c>
      <c r="AQ11" s="2343">
        <v>1721.8578464971656</v>
      </c>
      <c r="AR11" s="2343">
        <v>1767.4150891650909</v>
      </c>
      <c r="AS11" s="2343">
        <v>1719.2861363795284</v>
      </c>
      <c r="AT11" s="2344">
        <v>1742.7439139464486</v>
      </c>
      <c r="AU11" s="752"/>
      <c r="AV11" s="441" t="s">
        <v>93</v>
      </c>
      <c r="AW11" s="441" t="s">
        <v>236</v>
      </c>
      <c r="AX11" s="441" t="s">
        <v>474</v>
      </c>
      <c r="AY11" s="441" t="s">
        <v>427</v>
      </c>
      <c r="AZ11" s="725" t="s">
        <v>479</v>
      </c>
      <c r="BA11" s="441" t="s">
        <v>476</v>
      </c>
      <c r="BB11" s="441" t="s">
        <v>480</v>
      </c>
      <c r="BC11" s="441" t="s">
        <v>373</v>
      </c>
      <c r="BD11" s="717"/>
      <c r="BE11" s="2329">
        <v>1568.9524088081228</v>
      </c>
      <c r="BF11" s="2330">
        <v>1474.8583079272005</v>
      </c>
      <c r="BG11" s="2330">
        <v>1572.8281740658294</v>
      </c>
      <c r="BH11" s="2330">
        <v>1619.8337035133959</v>
      </c>
      <c r="BI11" s="2330">
        <v>1584.6548731262637</v>
      </c>
      <c r="BJ11" s="2343">
        <v>1584.6548731262637</v>
      </c>
      <c r="BK11" s="2343">
        <v>1584.6548731262637</v>
      </c>
      <c r="BL11" s="2343">
        <v>1584.6548731262637</v>
      </c>
      <c r="BM11" s="2343">
        <v>1584.6548731262637</v>
      </c>
      <c r="BN11" s="2343">
        <v>1584.6548731262637</v>
      </c>
      <c r="BO11" s="2344">
        <v>1584.6548731262637</v>
      </c>
      <c r="BP11" s="752"/>
      <c r="BQ11" s="441" t="s">
        <v>93</v>
      </c>
      <c r="BR11" s="441" t="s">
        <v>236</v>
      </c>
      <c r="BS11" s="441" t="s">
        <v>474</v>
      </c>
      <c r="BT11" s="441" t="s">
        <v>427</v>
      </c>
      <c r="BU11" s="725" t="s">
        <v>481</v>
      </c>
      <c r="BV11" s="441" t="s">
        <v>476</v>
      </c>
      <c r="BW11" s="441" t="s">
        <v>267</v>
      </c>
      <c r="BX11" s="441" t="s">
        <v>373</v>
      </c>
      <c r="BY11" s="426"/>
      <c r="BZ11" s="2841">
        <v>0</v>
      </c>
      <c r="CA11" s="2841">
        <v>0</v>
      </c>
      <c r="CB11" s="2841">
        <v>0</v>
      </c>
      <c r="CC11" s="2841">
        <v>0</v>
      </c>
      <c r="CD11" s="2841">
        <v>0</v>
      </c>
      <c r="CE11" s="2336">
        <v>0</v>
      </c>
      <c r="CF11" s="2336">
        <v>0</v>
      </c>
      <c r="CG11" s="2336">
        <v>0</v>
      </c>
      <c r="CH11" s="2336">
        <v>0</v>
      </c>
      <c r="CI11" s="2336">
        <v>0</v>
      </c>
      <c r="CJ11" s="2337">
        <v>0</v>
      </c>
      <c r="CK11" s="2024"/>
      <c r="CL11" s="749" t="s">
        <v>474</v>
      </c>
      <c r="CM11" s="750" t="s">
        <v>475</v>
      </c>
      <c r="CN11" s="751" t="s">
        <v>476</v>
      </c>
      <c r="CO11" s="752"/>
      <c r="CP11" s="441" t="s">
        <v>93</v>
      </c>
      <c r="CQ11" s="441" t="s">
        <v>236</v>
      </c>
      <c r="CR11" s="441" t="s">
        <v>474</v>
      </c>
      <c r="CS11" s="441" t="s">
        <v>482</v>
      </c>
      <c r="CT11" s="725" t="s">
        <v>483</v>
      </c>
      <c r="CU11" s="441" t="s">
        <v>476</v>
      </c>
      <c r="CV11" s="441" t="s">
        <v>480</v>
      </c>
      <c r="CW11" s="441" t="s">
        <v>373</v>
      </c>
      <c r="CX11" s="753"/>
      <c r="CY11" s="2827">
        <v>1584.6548731262637</v>
      </c>
      <c r="CZ11" s="752"/>
      <c r="DA11" s="441" t="s">
        <v>93</v>
      </c>
      <c r="DB11" s="441" t="s">
        <v>236</v>
      </c>
      <c r="DC11" s="441" t="s">
        <v>474</v>
      </c>
      <c r="DD11" s="441" t="s">
        <v>482</v>
      </c>
      <c r="DE11" s="725" t="s">
        <v>484</v>
      </c>
      <c r="DF11" s="441" t="s">
        <v>476</v>
      </c>
      <c r="DG11" s="441" t="s">
        <v>480</v>
      </c>
      <c r="DH11" s="441" t="s">
        <v>373</v>
      </c>
      <c r="DI11" s="753"/>
      <c r="DJ11" s="2827">
        <v>175.55059478021977</v>
      </c>
      <c r="DK11" s="752"/>
      <c r="DL11" s="441" t="s">
        <v>93</v>
      </c>
      <c r="DM11" s="441" t="s">
        <v>236</v>
      </c>
      <c r="DN11" s="441" t="s">
        <v>474</v>
      </c>
      <c r="DO11" s="441" t="s">
        <v>482</v>
      </c>
      <c r="DP11" s="725" t="s">
        <v>485</v>
      </c>
      <c r="DQ11" s="441" t="s">
        <v>476</v>
      </c>
      <c r="DR11" s="441" t="s">
        <v>480</v>
      </c>
      <c r="DS11" s="441" t="s">
        <v>373</v>
      </c>
      <c r="DT11" s="753"/>
      <c r="DU11" s="2827">
        <v>0</v>
      </c>
      <c r="DV11" s="752"/>
      <c r="DW11" s="441" t="s">
        <v>93</v>
      </c>
      <c r="DX11" s="441" t="s">
        <v>236</v>
      </c>
      <c r="DY11" s="441" t="s">
        <v>474</v>
      </c>
      <c r="DZ11" s="441" t="s">
        <v>482</v>
      </c>
      <c r="EA11" s="725" t="s">
        <v>486</v>
      </c>
      <c r="EB11" s="441" t="s">
        <v>476</v>
      </c>
      <c r="EC11" s="441" t="s">
        <v>480</v>
      </c>
      <c r="ED11" s="441" t="s">
        <v>373</v>
      </c>
      <c r="EE11" s="753"/>
      <c r="EF11" s="2827">
        <v>0</v>
      </c>
      <c r="EG11" s="2024"/>
      <c r="EH11" s="2024"/>
      <c r="EI11" s="2024"/>
      <c r="EJ11" s="2024"/>
      <c r="EL11" s="2025"/>
      <c r="EM11" s="2025"/>
      <c r="EN11" s="2025"/>
      <c r="EO11" s="757"/>
      <c r="EP11" s="2024"/>
      <c r="EQ11" s="2024"/>
      <c r="ER11" s="2024"/>
      <c r="ES11" s="2024"/>
      <c r="ET11" s="2024"/>
      <c r="EV11" s="2025"/>
      <c r="EW11" s="2025"/>
      <c r="EX11" s="2025"/>
      <c r="EY11" s="757"/>
      <c r="EZ11" s="2024"/>
      <c r="FA11" s="2024"/>
      <c r="FB11" s="2024"/>
      <c r="FC11" s="2024"/>
      <c r="FD11" s="2024"/>
      <c r="FF11" s="2025"/>
      <c r="FG11" s="2025"/>
      <c r="FH11" s="2025"/>
      <c r="FI11" s="757"/>
      <c r="FJ11" s="2024"/>
      <c r="FK11" s="2024"/>
      <c r="FL11" s="2024"/>
      <c r="FM11" s="2024"/>
      <c r="FN11" s="2024"/>
      <c r="FP11" s="2025"/>
      <c r="FQ11" s="2025"/>
      <c r="FR11" s="2025"/>
      <c r="FS11" s="757"/>
      <c r="FT11" s="2024"/>
      <c r="FU11" s="2024"/>
      <c r="FV11" s="2024"/>
      <c r="FW11" s="2024"/>
      <c r="FX11" s="2024"/>
      <c r="FZ11" s="2025"/>
      <c r="GA11" s="2025"/>
      <c r="GB11" s="2025"/>
      <c r="GC11" s="757"/>
      <c r="GD11" s="2024"/>
      <c r="GE11" s="2024"/>
      <c r="GF11" s="2024"/>
      <c r="GG11" s="2024"/>
      <c r="GH11" s="2024"/>
      <c r="GJ11" s="2025"/>
      <c r="GK11" s="2025"/>
      <c r="GL11" s="2025"/>
      <c r="GM11" s="757"/>
      <c r="GN11" s="2024"/>
      <c r="GO11" s="2024"/>
      <c r="GP11" s="2024"/>
      <c r="GQ11" s="2024"/>
      <c r="GR11" s="2024"/>
    </row>
    <row r="12" spans="2:16384" s="725" customFormat="1" ht="23.25">
      <c r="B12" s="758"/>
      <c r="C12" s="759"/>
      <c r="D12" s="760" t="s">
        <v>487</v>
      </c>
      <c r="E12" s="752"/>
      <c r="F12" s="441" t="s">
        <v>93</v>
      </c>
      <c r="G12" s="441" t="s">
        <v>236</v>
      </c>
      <c r="H12" s="441" t="s">
        <v>474</v>
      </c>
      <c r="I12" s="441" t="s">
        <v>427</v>
      </c>
      <c r="J12" s="725" t="s">
        <v>477</v>
      </c>
      <c r="K12" s="441" t="s">
        <v>487</v>
      </c>
      <c r="L12" s="441" t="s">
        <v>309</v>
      </c>
      <c r="M12" s="441" t="s">
        <v>373</v>
      </c>
      <c r="N12" s="753"/>
      <c r="O12" s="2811">
        <v>0</v>
      </c>
      <c r="P12" s="2811">
        <v>0</v>
      </c>
      <c r="Q12" s="2811">
        <v>0</v>
      </c>
      <c r="R12" s="2811">
        <v>0</v>
      </c>
      <c r="S12" s="2811">
        <v>0</v>
      </c>
      <c r="T12" s="2811">
        <v>0</v>
      </c>
      <c r="U12" s="2811">
        <v>0</v>
      </c>
      <c r="V12" s="2811">
        <v>0</v>
      </c>
      <c r="W12" s="2811">
        <v>0</v>
      </c>
      <c r="X12" s="2811">
        <v>0</v>
      </c>
      <c r="Y12" s="2812">
        <v>0</v>
      </c>
      <c r="Z12" s="2021"/>
      <c r="AA12" s="439" t="s">
        <v>93</v>
      </c>
      <c r="AB12" s="439" t="s">
        <v>236</v>
      </c>
      <c r="AC12" s="439" t="s">
        <v>474</v>
      </c>
      <c r="AD12" s="439" t="s">
        <v>427</v>
      </c>
      <c r="AE12" s="2022" t="s">
        <v>478</v>
      </c>
      <c r="AF12" s="1896" t="s">
        <v>487</v>
      </c>
      <c r="AG12" s="439" t="s">
        <v>1437</v>
      </c>
      <c r="AH12" s="439" t="s">
        <v>324</v>
      </c>
      <c r="AI12" s="2023"/>
      <c r="AJ12" s="2810">
        <v>0</v>
      </c>
      <c r="AK12" s="2811">
        <v>0</v>
      </c>
      <c r="AL12" s="2811">
        <v>0</v>
      </c>
      <c r="AM12" s="2811">
        <v>0</v>
      </c>
      <c r="AN12" s="2811">
        <v>0</v>
      </c>
      <c r="AO12" s="2811">
        <v>0</v>
      </c>
      <c r="AP12" s="2811">
        <v>0</v>
      </c>
      <c r="AQ12" s="2811">
        <v>0</v>
      </c>
      <c r="AR12" s="2811">
        <v>0</v>
      </c>
      <c r="AS12" s="2811">
        <v>0</v>
      </c>
      <c r="AT12" s="2812">
        <v>0</v>
      </c>
      <c r="AU12" s="752"/>
      <c r="AV12" s="441" t="s">
        <v>93</v>
      </c>
      <c r="AW12" s="441" t="s">
        <v>236</v>
      </c>
      <c r="AX12" s="441" t="s">
        <v>474</v>
      </c>
      <c r="AY12" s="441" t="s">
        <v>427</v>
      </c>
      <c r="AZ12" s="725" t="s">
        <v>479</v>
      </c>
      <c r="BA12" s="441" t="s">
        <v>487</v>
      </c>
      <c r="BB12" s="441" t="s">
        <v>480</v>
      </c>
      <c r="BC12" s="441" t="s">
        <v>373</v>
      </c>
      <c r="BD12" s="717"/>
      <c r="BE12" s="2810">
        <v>0</v>
      </c>
      <c r="BF12" s="2811">
        <v>0</v>
      </c>
      <c r="BG12" s="2811">
        <v>0</v>
      </c>
      <c r="BH12" s="2811">
        <v>0</v>
      </c>
      <c r="BI12" s="2811">
        <v>0</v>
      </c>
      <c r="BJ12" s="2811">
        <v>0</v>
      </c>
      <c r="BK12" s="2811">
        <v>0</v>
      </c>
      <c r="BL12" s="2811">
        <v>0</v>
      </c>
      <c r="BM12" s="2811">
        <v>0</v>
      </c>
      <c r="BN12" s="2811">
        <v>0</v>
      </c>
      <c r="BO12" s="2812">
        <v>0</v>
      </c>
      <c r="BP12" s="752"/>
      <c r="BQ12" s="441" t="s">
        <v>93</v>
      </c>
      <c r="BR12" s="441" t="s">
        <v>236</v>
      </c>
      <c r="BS12" s="441" t="s">
        <v>474</v>
      </c>
      <c r="BT12" s="441" t="s">
        <v>427</v>
      </c>
      <c r="BU12" s="725" t="s">
        <v>481</v>
      </c>
      <c r="BV12" s="441" t="s">
        <v>487</v>
      </c>
      <c r="BW12" s="441" t="s">
        <v>267</v>
      </c>
      <c r="BX12" s="441" t="s">
        <v>373</v>
      </c>
      <c r="BY12" s="426"/>
      <c r="BZ12" s="2842">
        <v>0</v>
      </c>
      <c r="CA12" s="2842">
        <v>0</v>
      </c>
      <c r="CB12" s="2842">
        <v>0</v>
      </c>
      <c r="CC12" s="2842">
        <v>0</v>
      </c>
      <c r="CD12" s="2842">
        <v>0</v>
      </c>
      <c r="CE12" s="2811">
        <v>0</v>
      </c>
      <c r="CF12" s="2811">
        <v>0</v>
      </c>
      <c r="CG12" s="2811">
        <v>0</v>
      </c>
      <c r="CH12" s="2811">
        <v>0</v>
      </c>
      <c r="CI12" s="2811">
        <v>0</v>
      </c>
      <c r="CJ12" s="2812">
        <v>0</v>
      </c>
      <c r="CK12" s="2024"/>
      <c r="CL12" s="758"/>
      <c r="CM12" s="759"/>
      <c r="CN12" s="760" t="s">
        <v>487</v>
      </c>
      <c r="CO12" s="752"/>
      <c r="CP12" s="441" t="s">
        <v>93</v>
      </c>
      <c r="CQ12" s="441" t="s">
        <v>236</v>
      </c>
      <c r="CR12" s="441" t="s">
        <v>474</v>
      </c>
      <c r="CS12" s="441" t="s">
        <v>482</v>
      </c>
      <c r="CT12" s="725" t="s">
        <v>483</v>
      </c>
      <c r="CU12" s="441" t="s">
        <v>487</v>
      </c>
      <c r="CV12" s="441" t="s">
        <v>480</v>
      </c>
      <c r="CW12" s="441" t="s">
        <v>373</v>
      </c>
      <c r="CX12" s="753"/>
      <c r="CY12" s="2828">
        <v>0</v>
      </c>
      <c r="CZ12" s="752"/>
      <c r="DA12" s="441" t="s">
        <v>93</v>
      </c>
      <c r="DB12" s="441" t="s">
        <v>236</v>
      </c>
      <c r="DC12" s="441" t="s">
        <v>474</v>
      </c>
      <c r="DD12" s="441" t="s">
        <v>482</v>
      </c>
      <c r="DE12" s="725" t="s">
        <v>484</v>
      </c>
      <c r="DF12" s="441" t="s">
        <v>487</v>
      </c>
      <c r="DG12" s="441" t="s">
        <v>480</v>
      </c>
      <c r="DH12" s="441" t="s">
        <v>373</v>
      </c>
      <c r="DI12" s="753"/>
      <c r="DJ12" s="2828">
        <v>0</v>
      </c>
      <c r="DK12" s="752"/>
      <c r="DL12" s="441" t="s">
        <v>93</v>
      </c>
      <c r="DM12" s="441" t="s">
        <v>236</v>
      </c>
      <c r="DN12" s="441" t="s">
        <v>474</v>
      </c>
      <c r="DO12" s="441" t="s">
        <v>482</v>
      </c>
      <c r="DP12" s="725" t="s">
        <v>485</v>
      </c>
      <c r="DQ12" s="441" t="s">
        <v>487</v>
      </c>
      <c r="DR12" s="441" t="s">
        <v>480</v>
      </c>
      <c r="DS12" s="441" t="s">
        <v>373</v>
      </c>
      <c r="DT12" s="753"/>
      <c r="DU12" s="2828">
        <v>0</v>
      </c>
      <c r="DV12" s="752"/>
      <c r="DW12" s="441" t="s">
        <v>93</v>
      </c>
      <c r="DX12" s="441" t="s">
        <v>236</v>
      </c>
      <c r="DY12" s="441" t="s">
        <v>474</v>
      </c>
      <c r="DZ12" s="441" t="s">
        <v>482</v>
      </c>
      <c r="EA12" s="725" t="s">
        <v>486</v>
      </c>
      <c r="EB12" s="441" t="s">
        <v>487</v>
      </c>
      <c r="EC12" s="441" t="s">
        <v>480</v>
      </c>
      <c r="ED12" s="441" t="s">
        <v>373</v>
      </c>
      <c r="EE12" s="753"/>
      <c r="EF12" s="2828">
        <v>0</v>
      </c>
      <c r="EG12" s="2024"/>
      <c r="EH12" s="2024"/>
      <c r="EI12" s="2024"/>
      <c r="EJ12" s="2024"/>
      <c r="EL12" s="2025"/>
      <c r="EM12" s="2025"/>
      <c r="EN12" s="2025"/>
      <c r="EO12" s="757"/>
      <c r="EP12" s="2024"/>
      <c r="EQ12" s="2024"/>
      <c r="ER12" s="2024"/>
      <c r="ES12" s="2024"/>
      <c r="ET12" s="2024"/>
      <c r="EV12" s="2025"/>
      <c r="EW12" s="2025"/>
      <c r="EX12" s="2025"/>
      <c r="EY12" s="757"/>
      <c r="EZ12" s="2024"/>
      <c r="FA12" s="2024"/>
      <c r="FB12" s="2024"/>
      <c r="FC12" s="2024"/>
      <c r="FD12" s="2024"/>
      <c r="FF12" s="2025"/>
      <c r="FG12" s="2025"/>
      <c r="FH12" s="2025"/>
      <c r="FI12" s="757"/>
      <c r="FJ12" s="2024"/>
      <c r="FK12" s="2024"/>
      <c r="FL12" s="2024"/>
      <c r="FM12" s="2024"/>
      <c r="FN12" s="2024"/>
      <c r="FP12" s="2025"/>
      <c r="FQ12" s="2025"/>
      <c r="FR12" s="2025"/>
      <c r="FS12" s="757"/>
      <c r="FT12" s="2024"/>
      <c r="FU12" s="2024"/>
      <c r="FV12" s="2024"/>
      <c r="FW12" s="2024"/>
      <c r="FX12" s="2024"/>
      <c r="FZ12" s="2025"/>
      <c r="GA12" s="2025"/>
      <c r="GB12" s="2025"/>
      <c r="GC12" s="757"/>
      <c r="GD12" s="2024"/>
      <c r="GE12" s="2024"/>
      <c r="GF12" s="2024"/>
      <c r="GG12" s="2024"/>
      <c r="GH12" s="2024"/>
      <c r="GJ12" s="2025"/>
      <c r="GK12" s="2025"/>
      <c r="GL12" s="2025"/>
      <c r="GM12" s="757"/>
      <c r="GN12" s="2024"/>
      <c r="GO12" s="2024"/>
      <c r="GP12" s="2024"/>
      <c r="GQ12" s="2024"/>
      <c r="GR12" s="2024"/>
    </row>
    <row r="13" spans="2:16384" s="725" customFormat="1" ht="24" thickBot="1">
      <c r="B13" s="758"/>
      <c r="C13" s="759"/>
      <c r="D13" s="2813" t="s">
        <v>488</v>
      </c>
      <c r="E13" s="752"/>
      <c r="F13" s="441" t="s">
        <v>93</v>
      </c>
      <c r="G13" s="441" t="s">
        <v>236</v>
      </c>
      <c r="H13" s="441" t="s">
        <v>474</v>
      </c>
      <c r="I13" s="441" t="s">
        <v>427</v>
      </c>
      <c r="J13" s="725" t="s">
        <v>477</v>
      </c>
      <c r="K13" s="441" t="s">
        <v>488</v>
      </c>
      <c r="L13" s="441" t="s">
        <v>309</v>
      </c>
      <c r="M13" s="441" t="s">
        <v>373</v>
      </c>
      <c r="N13" s="753"/>
      <c r="O13" s="2815">
        <v>0</v>
      </c>
      <c r="P13" s="2815">
        <v>0</v>
      </c>
      <c r="Q13" s="2815">
        <v>0</v>
      </c>
      <c r="R13" s="2815">
        <v>0</v>
      </c>
      <c r="S13" s="2815">
        <v>0</v>
      </c>
      <c r="T13" s="2815">
        <v>0</v>
      </c>
      <c r="U13" s="2815">
        <v>0</v>
      </c>
      <c r="V13" s="2815">
        <v>0</v>
      </c>
      <c r="W13" s="2815">
        <v>0</v>
      </c>
      <c r="X13" s="2815">
        <v>0</v>
      </c>
      <c r="Y13" s="2816">
        <v>0</v>
      </c>
      <c r="Z13" s="2021"/>
      <c r="AA13" s="439" t="s">
        <v>93</v>
      </c>
      <c r="AB13" s="439" t="s">
        <v>236</v>
      </c>
      <c r="AC13" s="439" t="s">
        <v>474</v>
      </c>
      <c r="AD13" s="439" t="s">
        <v>427</v>
      </c>
      <c r="AE13" s="2022" t="s">
        <v>478</v>
      </c>
      <c r="AF13" s="2817" t="s">
        <v>488</v>
      </c>
      <c r="AG13" s="439" t="s">
        <v>1437</v>
      </c>
      <c r="AH13" s="439" t="s">
        <v>324</v>
      </c>
      <c r="AI13" s="2023"/>
      <c r="AJ13" s="2814">
        <v>0</v>
      </c>
      <c r="AK13" s="2815">
        <v>0</v>
      </c>
      <c r="AL13" s="2815">
        <v>0</v>
      </c>
      <c r="AM13" s="2815">
        <v>0</v>
      </c>
      <c r="AN13" s="2815">
        <v>0</v>
      </c>
      <c r="AO13" s="2815">
        <v>0</v>
      </c>
      <c r="AP13" s="2815">
        <v>0</v>
      </c>
      <c r="AQ13" s="2815">
        <v>0</v>
      </c>
      <c r="AR13" s="2815">
        <v>0</v>
      </c>
      <c r="AS13" s="2815">
        <v>0</v>
      </c>
      <c r="AT13" s="2816">
        <v>0</v>
      </c>
      <c r="AU13" s="752"/>
      <c r="AV13" s="441" t="s">
        <v>93</v>
      </c>
      <c r="AW13" s="441" t="s">
        <v>236</v>
      </c>
      <c r="AX13" s="441" t="s">
        <v>474</v>
      </c>
      <c r="AY13" s="441" t="s">
        <v>427</v>
      </c>
      <c r="AZ13" s="725" t="s">
        <v>479</v>
      </c>
      <c r="BA13" s="441" t="s">
        <v>488</v>
      </c>
      <c r="BB13" s="441" t="s">
        <v>480</v>
      </c>
      <c r="BC13" s="441" t="s">
        <v>373</v>
      </c>
      <c r="BD13" s="717"/>
      <c r="BE13" s="2814">
        <v>0</v>
      </c>
      <c r="BF13" s="2815">
        <v>0</v>
      </c>
      <c r="BG13" s="2815">
        <v>0</v>
      </c>
      <c r="BH13" s="2815">
        <v>0</v>
      </c>
      <c r="BI13" s="2815">
        <v>0</v>
      </c>
      <c r="BJ13" s="2815">
        <v>0</v>
      </c>
      <c r="BK13" s="2815">
        <v>0</v>
      </c>
      <c r="BL13" s="2815">
        <v>0</v>
      </c>
      <c r="BM13" s="2815">
        <v>0</v>
      </c>
      <c r="BN13" s="2815">
        <v>0</v>
      </c>
      <c r="BO13" s="2816">
        <v>0</v>
      </c>
      <c r="BP13" s="752"/>
      <c r="BQ13" s="441" t="s">
        <v>93</v>
      </c>
      <c r="BR13" s="441" t="s">
        <v>236</v>
      </c>
      <c r="BS13" s="441" t="s">
        <v>474</v>
      </c>
      <c r="BT13" s="441" t="s">
        <v>427</v>
      </c>
      <c r="BU13" s="725" t="s">
        <v>481</v>
      </c>
      <c r="BV13" s="441" t="s">
        <v>488</v>
      </c>
      <c r="BW13" s="441" t="s">
        <v>267</v>
      </c>
      <c r="BX13" s="441" t="s">
        <v>373</v>
      </c>
      <c r="BY13" s="426"/>
      <c r="BZ13" s="2843">
        <v>0</v>
      </c>
      <c r="CA13" s="2843">
        <v>0</v>
      </c>
      <c r="CB13" s="2843">
        <v>0</v>
      </c>
      <c r="CC13" s="2843">
        <v>0</v>
      </c>
      <c r="CD13" s="2843">
        <v>0</v>
      </c>
      <c r="CE13" s="2815">
        <v>0</v>
      </c>
      <c r="CF13" s="2815">
        <v>0</v>
      </c>
      <c r="CG13" s="2815">
        <v>0</v>
      </c>
      <c r="CH13" s="2815">
        <v>0</v>
      </c>
      <c r="CI13" s="2815">
        <v>0</v>
      </c>
      <c r="CJ13" s="2816">
        <v>0</v>
      </c>
      <c r="CK13" s="2024"/>
      <c r="CL13" s="758"/>
      <c r="CM13" s="759"/>
      <c r="CN13" s="2813" t="s">
        <v>488</v>
      </c>
      <c r="CO13" s="752"/>
      <c r="CP13" s="441" t="s">
        <v>93</v>
      </c>
      <c r="CQ13" s="441" t="s">
        <v>236</v>
      </c>
      <c r="CR13" s="441" t="s">
        <v>474</v>
      </c>
      <c r="CS13" s="441" t="s">
        <v>482</v>
      </c>
      <c r="CT13" s="725" t="s">
        <v>483</v>
      </c>
      <c r="CU13" s="441" t="s">
        <v>488</v>
      </c>
      <c r="CV13" s="441" t="s">
        <v>480</v>
      </c>
      <c r="CW13" s="441" t="s">
        <v>373</v>
      </c>
      <c r="CX13" s="753"/>
      <c r="CY13" s="2829">
        <v>0</v>
      </c>
      <c r="CZ13" s="752"/>
      <c r="DA13" s="441" t="s">
        <v>93</v>
      </c>
      <c r="DB13" s="441" t="s">
        <v>236</v>
      </c>
      <c r="DC13" s="441" t="s">
        <v>474</v>
      </c>
      <c r="DD13" s="441" t="s">
        <v>482</v>
      </c>
      <c r="DE13" s="725" t="s">
        <v>484</v>
      </c>
      <c r="DF13" s="441" t="s">
        <v>488</v>
      </c>
      <c r="DG13" s="441" t="s">
        <v>480</v>
      </c>
      <c r="DH13" s="441" t="s">
        <v>373</v>
      </c>
      <c r="DI13" s="753"/>
      <c r="DJ13" s="2829">
        <v>0</v>
      </c>
      <c r="DK13" s="752"/>
      <c r="DL13" s="441" t="s">
        <v>93</v>
      </c>
      <c r="DM13" s="441" t="s">
        <v>236</v>
      </c>
      <c r="DN13" s="441" t="s">
        <v>474</v>
      </c>
      <c r="DO13" s="441" t="s">
        <v>482</v>
      </c>
      <c r="DP13" s="725" t="s">
        <v>485</v>
      </c>
      <c r="DQ13" s="441" t="s">
        <v>488</v>
      </c>
      <c r="DR13" s="441" t="s">
        <v>480</v>
      </c>
      <c r="DS13" s="441" t="s">
        <v>373</v>
      </c>
      <c r="DT13" s="753"/>
      <c r="DU13" s="2829">
        <v>0</v>
      </c>
      <c r="DV13" s="752"/>
      <c r="DW13" s="441" t="s">
        <v>93</v>
      </c>
      <c r="DX13" s="441" t="s">
        <v>236</v>
      </c>
      <c r="DY13" s="441" t="s">
        <v>474</v>
      </c>
      <c r="DZ13" s="441" t="s">
        <v>482</v>
      </c>
      <c r="EA13" s="725" t="s">
        <v>486</v>
      </c>
      <c r="EB13" s="441" t="s">
        <v>488</v>
      </c>
      <c r="EC13" s="441" t="s">
        <v>480</v>
      </c>
      <c r="ED13" s="441" t="s">
        <v>373</v>
      </c>
      <c r="EE13" s="753"/>
      <c r="EF13" s="2829">
        <v>0</v>
      </c>
      <c r="EG13" s="2024"/>
      <c r="EH13" s="2024"/>
      <c r="EI13" s="2024"/>
      <c r="EJ13" s="2024"/>
      <c r="EL13" s="2025"/>
      <c r="EM13" s="2025"/>
      <c r="EN13" s="2025"/>
      <c r="EO13" s="757"/>
      <c r="EP13" s="2024"/>
      <c r="EQ13" s="2024"/>
      <c r="ER13" s="2024"/>
      <c r="ES13" s="2024"/>
      <c r="ET13" s="2024"/>
      <c r="EV13" s="2025"/>
      <c r="EW13" s="2025"/>
      <c r="EX13" s="2025"/>
      <c r="EY13" s="757"/>
      <c r="EZ13" s="2024"/>
      <c r="FA13" s="2024"/>
      <c r="FB13" s="2024"/>
      <c r="FC13" s="2024"/>
      <c r="FD13" s="2024"/>
      <c r="FF13" s="2025"/>
      <c r="FG13" s="2025"/>
      <c r="FH13" s="2025"/>
      <c r="FI13" s="757"/>
      <c r="FJ13" s="2024"/>
      <c r="FK13" s="2024"/>
      <c r="FL13" s="2024"/>
      <c r="FM13" s="2024"/>
      <c r="FN13" s="2024"/>
      <c r="FP13" s="2025"/>
      <c r="FQ13" s="2025"/>
      <c r="FR13" s="2025"/>
      <c r="FS13" s="757"/>
      <c r="FT13" s="2024"/>
      <c r="FU13" s="2024"/>
      <c r="FV13" s="2024"/>
      <c r="FW13" s="2024"/>
      <c r="FX13" s="2024"/>
      <c r="FZ13" s="2025"/>
      <c r="GA13" s="2025"/>
      <c r="GB13" s="2025"/>
      <c r="GC13" s="757"/>
      <c r="GD13" s="2024"/>
      <c r="GE13" s="2024"/>
      <c r="GF13" s="2024"/>
      <c r="GG13" s="2024"/>
      <c r="GH13" s="2024"/>
      <c r="GJ13" s="2025"/>
      <c r="GK13" s="2025"/>
      <c r="GL13" s="2025"/>
      <c r="GM13" s="757"/>
      <c r="GN13" s="2024"/>
      <c r="GO13" s="2024"/>
      <c r="GP13" s="2024"/>
      <c r="GQ13" s="2024"/>
      <c r="GR13" s="2024"/>
    </row>
    <row r="14" spans="2:16384" s="725" customFormat="1" ht="23.25">
      <c r="B14" s="761"/>
      <c r="C14" s="762"/>
      <c r="D14" s="456" t="s">
        <v>489</v>
      </c>
      <c r="E14" s="752"/>
      <c r="F14" s="441" t="s">
        <v>93</v>
      </c>
      <c r="G14" s="441" t="s">
        <v>236</v>
      </c>
      <c r="H14" s="441" t="s">
        <v>474</v>
      </c>
      <c r="I14" s="441" t="s">
        <v>427</v>
      </c>
      <c r="J14" s="725" t="s">
        <v>477</v>
      </c>
      <c r="K14" s="441" t="s">
        <v>489</v>
      </c>
      <c r="L14" s="441" t="s">
        <v>309</v>
      </c>
      <c r="M14" s="441" t="s">
        <v>373</v>
      </c>
      <c r="N14" s="753"/>
      <c r="O14" s="2338">
        <v>13</v>
      </c>
      <c r="P14" s="2338">
        <v>15</v>
      </c>
      <c r="Q14" s="2338">
        <v>16</v>
      </c>
      <c r="R14" s="2338">
        <v>20</v>
      </c>
      <c r="S14" s="2338">
        <v>20</v>
      </c>
      <c r="T14" s="2338">
        <v>21</v>
      </c>
      <c r="U14" s="2338">
        <v>20</v>
      </c>
      <c r="V14" s="2338">
        <v>20</v>
      </c>
      <c r="W14" s="2338">
        <v>21</v>
      </c>
      <c r="X14" s="2338">
        <v>20</v>
      </c>
      <c r="Y14" s="2339">
        <v>21</v>
      </c>
      <c r="Z14" s="2021"/>
      <c r="AA14" s="439" t="s">
        <v>93</v>
      </c>
      <c r="AB14" s="439" t="s">
        <v>236</v>
      </c>
      <c r="AC14" s="439" t="s">
        <v>474</v>
      </c>
      <c r="AD14" s="439" t="s">
        <v>427</v>
      </c>
      <c r="AE14" s="2022" t="s">
        <v>478</v>
      </c>
      <c r="AF14" s="1897" t="s">
        <v>489</v>
      </c>
      <c r="AG14" s="439" t="s">
        <v>1437</v>
      </c>
      <c r="AH14" s="439" t="s">
        <v>324</v>
      </c>
      <c r="AI14" s="2023"/>
      <c r="AJ14" s="2331">
        <v>2537.8334067233509</v>
      </c>
      <c r="AK14" s="2332">
        <v>2838.2802150519519</v>
      </c>
      <c r="AL14" s="2332">
        <v>3764.4833753453445</v>
      </c>
      <c r="AM14" s="2332">
        <v>4301.0340960951498</v>
      </c>
      <c r="AN14" s="2332">
        <v>4589.7070686256584</v>
      </c>
      <c r="AO14" s="2345">
        <v>4805.5717406165668</v>
      </c>
      <c r="AP14" s="2345">
        <v>4778.3975846759176</v>
      </c>
      <c r="AQ14" s="2345">
        <v>4742.0469509790692</v>
      </c>
      <c r="AR14" s="2345">
        <v>4867.5129318833215</v>
      </c>
      <c r="AS14" s="2345">
        <v>4734.9643859769976</v>
      </c>
      <c r="AT14" s="2346">
        <v>4799.567792590532</v>
      </c>
      <c r="AU14" s="752"/>
      <c r="AV14" s="441" t="s">
        <v>93</v>
      </c>
      <c r="AW14" s="441" t="s">
        <v>236</v>
      </c>
      <c r="AX14" s="441" t="s">
        <v>474</v>
      </c>
      <c r="AY14" s="441" t="s">
        <v>427</v>
      </c>
      <c r="AZ14" s="725" t="s">
        <v>479</v>
      </c>
      <c r="BA14" s="441" t="s">
        <v>489</v>
      </c>
      <c r="BB14" s="441" t="s">
        <v>480</v>
      </c>
      <c r="BC14" s="441" t="s">
        <v>373</v>
      </c>
      <c r="BD14" s="717"/>
      <c r="BE14" s="2331">
        <v>1596.0259987631166</v>
      </c>
      <c r="BF14" s="2332">
        <v>1548.8400285746504</v>
      </c>
      <c r="BG14" s="2332">
        <v>1532.9209564328769</v>
      </c>
      <c r="BH14" s="2332">
        <v>1580.494800116363</v>
      </c>
      <c r="BI14" s="2332">
        <v>1580.2079379407664</v>
      </c>
      <c r="BJ14" s="2345">
        <v>1580.2079379407664</v>
      </c>
      <c r="BK14" s="2345">
        <v>1580.2079379407664</v>
      </c>
      <c r="BL14" s="2345">
        <v>1580.2079379407664</v>
      </c>
      <c r="BM14" s="2345">
        <v>1580.2079379407664</v>
      </c>
      <c r="BN14" s="2345">
        <v>1580.2079379407664</v>
      </c>
      <c r="BO14" s="2346">
        <v>1580.2079379407664</v>
      </c>
      <c r="BP14" s="752"/>
      <c r="BQ14" s="441" t="s">
        <v>93</v>
      </c>
      <c r="BR14" s="441" t="s">
        <v>236</v>
      </c>
      <c r="BS14" s="441" t="s">
        <v>474</v>
      </c>
      <c r="BT14" s="441" t="s">
        <v>427</v>
      </c>
      <c r="BU14" s="725" t="s">
        <v>481</v>
      </c>
      <c r="BV14" s="441" t="s">
        <v>489</v>
      </c>
      <c r="BW14" s="441" t="s">
        <v>267</v>
      </c>
      <c r="BX14" s="441" t="s">
        <v>373</v>
      </c>
      <c r="BY14" s="426"/>
      <c r="BZ14" s="2844">
        <v>0</v>
      </c>
      <c r="CA14" s="2844">
        <v>0</v>
      </c>
      <c r="CB14" s="2844">
        <v>0</v>
      </c>
      <c r="CC14" s="2844">
        <v>0</v>
      </c>
      <c r="CD14" s="2844">
        <v>0</v>
      </c>
      <c r="CE14" s="2338">
        <v>0</v>
      </c>
      <c r="CF14" s="2338">
        <v>0</v>
      </c>
      <c r="CG14" s="2338">
        <v>0</v>
      </c>
      <c r="CH14" s="2338">
        <v>0</v>
      </c>
      <c r="CI14" s="2338">
        <v>0</v>
      </c>
      <c r="CJ14" s="2339">
        <v>0</v>
      </c>
      <c r="CK14" s="2024"/>
      <c r="CL14" s="761"/>
      <c r="CM14" s="762"/>
      <c r="CN14" s="456" t="s">
        <v>489</v>
      </c>
      <c r="CO14" s="752"/>
      <c r="CP14" s="441" t="s">
        <v>93</v>
      </c>
      <c r="CQ14" s="441" t="s">
        <v>236</v>
      </c>
      <c r="CR14" s="441" t="s">
        <v>474</v>
      </c>
      <c r="CS14" s="441" t="s">
        <v>482</v>
      </c>
      <c r="CT14" s="725" t="s">
        <v>483</v>
      </c>
      <c r="CU14" s="441" t="s">
        <v>489</v>
      </c>
      <c r="CV14" s="441" t="s">
        <v>480</v>
      </c>
      <c r="CW14" s="441" t="s">
        <v>373</v>
      </c>
      <c r="CX14" s="753"/>
      <c r="CY14" s="2827">
        <v>1576.0658035275492</v>
      </c>
      <c r="CZ14" s="752"/>
      <c r="DA14" s="441" t="s">
        <v>93</v>
      </c>
      <c r="DB14" s="441" t="s">
        <v>236</v>
      </c>
      <c r="DC14" s="441" t="s">
        <v>474</v>
      </c>
      <c r="DD14" s="441" t="s">
        <v>482</v>
      </c>
      <c r="DE14" s="725" t="s">
        <v>484</v>
      </c>
      <c r="DF14" s="441" t="s">
        <v>489</v>
      </c>
      <c r="DG14" s="441" t="s">
        <v>480</v>
      </c>
      <c r="DH14" s="441" t="s">
        <v>373</v>
      </c>
      <c r="DI14" s="753"/>
      <c r="DJ14" s="2827">
        <v>93.877389350495221</v>
      </c>
      <c r="DK14" s="752"/>
      <c r="DL14" s="441" t="s">
        <v>93</v>
      </c>
      <c r="DM14" s="441" t="s">
        <v>236</v>
      </c>
      <c r="DN14" s="441" t="s">
        <v>474</v>
      </c>
      <c r="DO14" s="441" t="s">
        <v>482</v>
      </c>
      <c r="DP14" s="725" t="s">
        <v>485</v>
      </c>
      <c r="DQ14" s="441" t="s">
        <v>489</v>
      </c>
      <c r="DR14" s="441" t="s">
        <v>480</v>
      </c>
      <c r="DS14" s="441" t="s">
        <v>373</v>
      </c>
      <c r="DT14" s="753"/>
      <c r="DU14" s="2827">
        <v>4.3047064531780679</v>
      </c>
      <c r="DV14" s="752"/>
      <c r="DW14" s="441" t="s">
        <v>93</v>
      </c>
      <c r="DX14" s="441" t="s">
        <v>236</v>
      </c>
      <c r="DY14" s="441" t="s">
        <v>474</v>
      </c>
      <c r="DZ14" s="441" t="s">
        <v>482</v>
      </c>
      <c r="EA14" s="725" t="s">
        <v>486</v>
      </c>
      <c r="EB14" s="441" t="s">
        <v>489</v>
      </c>
      <c r="EC14" s="441" t="s">
        <v>480</v>
      </c>
      <c r="ED14" s="441" t="s">
        <v>373</v>
      </c>
      <c r="EE14" s="753"/>
      <c r="EF14" s="2827">
        <v>62.362939585211905</v>
      </c>
      <c r="EG14" s="2024"/>
      <c r="EH14" s="2024"/>
      <c r="EI14" s="2024"/>
      <c r="EJ14" s="2024"/>
      <c r="EL14" s="2025"/>
      <c r="EM14" s="2025"/>
      <c r="EN14" s="2025"/>
      <c r="EO14" s="757"/>
      <c r="EP14" s="2024"/>
      <c r="EQ14" s="2024"/>
      <c r="ER14" s="2024"/>
      <c r="ES14" s="2024"/>
      <c r="ET14" s="2024"/>
      <c r="EV14" s="2025"/>
      <c r="EW14" s="2025"/>
      <c r="EX14" s="2025"/>
      <c r="EY14" s="757"/>
      <c r="EZ14" s="2024"/>
      <c r="FA14" s="2024"/>
      <c r="FB14" s="2024"/>
      <c r="FC14" s="2024"/>
      <c r="FD14" s="2024"/>
      <c r="FF14" s="2025"/>
      <c r="FG14" s="2025"/>
      <c r="FH14" s="2025"/>
      <c r="FI14" s="757"/>
      <c r="FJ14" s="2024"/>
      <c r="FK14" s="2024"/>
      <c r="FL14" s="2024"/>
      <c r="FM14" s="2024"/>
      <c r="FN14" s="2024"/>
      <c r="FP14" s="2025"/>
      <c r="FQ14" s="2025"/>
      <c r="FR14" s="2025"/>
      <c r="FS14" s="757"/>
      <c r="FT14" s="2024"/>
      <c r="FU14" s="2024"/>
      <c r="FV14" s="2024"/>
      <c r="FW14" s="2024"/>
      <c r="FX14" s="2024"/>
      <c r="FZ14" s="2025"/>
      <c r="GA14" s="2025"/>
      <c r="GB14" s="2025"/>
      <c r="GC14" s="757"/>
      <c r="GD14" s="2024"/>
      <c r="GE14" s="2024"/>
      <c r="GF14" s="2024"/>
      <c r="GG14" s="2024"/>
      <c r="GH14" s="2024"/>
      <c r="GJ14" s="2025"/>
      <c r="GK14" s="2025"/>
      <c r="GL14" s="2025"/>
      <c r="GM14" s="757"/>
      <c r="GN14" s="2024"/>
      <c r="GO14" s="2024"/>
      <c r="GP14" s="2024"/>
      <c r="GQ14" s="2024"/>
      <c r="GR14" s="2024"/>
    </row>
    <row r="15" spans="2:16384" s="725" customFormat="1" ht="23.25">
      <c r="B15" s="761"/>
      <c r="C15" s="762"/>
      <c r="D15" s="446" t="s">
        <v>487</v>
      </c>
      <c r="E15" s="752"/>
      <c r="F15" s="441" t="s">
        <v>93</v>
      </c>
      <c r="G15" s="441" t="s">
        <v>236</v>
      </c>
      <c r="H15" s="441" t="s">
        <v>474</v>
      </c>
      <c r="I15" s="441" t="s">
        <v>427</v>
      </c>
      <c r="J15" s="725" t="s">
        <v>477</v>
      </c>
      <c r="K15" s="441" t="s">
        <v>487</v>
      </c>
      <c r="L15" s="441" t="s">
        <v>309</v>
      </c>
      <c r="M15" s="441" t="s">
        <v>373</v>
      </c>
      <c r="N15" s="753"/>
      <c r="O15" s="2819">
        <v>0</v>
      </c>
      <c r="P15" s="2819">
        <v>0</v>
      </c>
      <c r="Q15" s="2819">
        <v>0</v>
      </c>
      <c r="R15" s="2819">
        <v>0</v>
      </c>
      <c r="S15" s="2819">
        <v>0</v>
      </c>
      <c r="T15" s="2819">
        <v>0</v>
      </c>
      <c r="U15" s="2819">
        <v>0</v>
      </c>
      <c r="V15" s="2819">
        <v>0</v>
      </c>
      <c r="W15" s="2819">
        <v>0</v>
      </c>
      <c r="X15" s="2819">
        <v>0</v>
      </c>
      <c r="Y15" s="2820">
        <v>0</v>
      </c>
      <c r="Z15" s="2021"/>
      <c r="AA15" s="439" t="s">
        <v>93</v>
      </c>
      <c r="AB15" s="439" t="s">
        <v>236</v>
      </c>
      <c r="AC15" s="439" t="s">
        <v>474</v>
      </c>
      <c r="AD15" s="439" t="s">
        <v>427</v>
      </c>
      <c r="AE15" s="2022" t="s">
        <v>478</v>
      </c>
      <c r="AF15" s="445" t="s">
        <v>487</v>
      </c>
      <c r="AG15" s="439" t="s">
        <v>1437</v>
      </c>
      <c r="AH15" s="439" t="s">
        <v>324</v>
      </c>
      <c r="AI15" s="2023"/>
      <c r="AJ15" s="2818">
        <v>0</v>
      </c>
      <c r="AK15" s="2819">
        <v>0</v>
      </c>
      <c r="AL15" s="2819">
        <v>0</v>
      </c>
      <c r="AM15" s="2819">
        <v>0</v>
      </c>
      <c r="AN15" s="2819">
        <v>0</v>
      </c>
      <c r="AO15" s="2819">
        <v>0</v>
      </c>
      <c r="AP15" s="2819">
        <v>0</v>
      </c>
      <c r="AQ15" s="2819">
        <v>0</v>
      </c>
      <c r="AR15" s="2819">
        <v>0</v>
      </c>
      <c r="AS15" s="2819">
        <v>0</v>
      </c>
      <c r="AT15" s="2820">
        <v>0</v>
      </c>
      <c r="AU15" s="752"/>
      <c r="AV15" s="441" t="s">
        <v>93</v>
      </c>
      <c r="AW15" s="441" t="s">
        <v>236</v>
      </c>
      <c r="AX15" s="441" t="s">
        <v>474</v>
      </c>
      <c r="AY15" s="441" t="s">
        <v>427</v>
      </c>
      <c r="AZ15" s="725" t="s">
        <v>479</v>
      </c>
      <c r="BA15" s="441" t="s">
        <v>487</v>
      </c>
      <c r="BB15" s="441" t="s">
        <v>480</v>
      </c>
      <c r="BC15" s="441" t="s">
        <v>373</v>
      </c>
      <c r="BD15" s="717"/>
      <c r="BE15" s="2818">
        <v>0</v>
      </c>
      <c r="BF15" s="2819">
        <v>0</v>
      </c>
      <c r="BG15" s="2819">
        <v>0</v>
      </c>
      <c r="BH15" s="2819">
        <v>0</v>
      </c>
      <c r="BI15" s="2819">
        <v>0</v>
      </c>
      <c r="BJ15" s="2819">
        <v>0</v>
      </c>
      <c r="BK15" s="2819">
        <v>0</v>
      </c>
      <c r="BL15" s="2819">
        <v>0</v>
      </c>
      <c r="BM15" s="2819">
        <v>0</v>
      </c>
      <c r="BN15" s="2819">
        <v>0</v>
      </c>
      <c r="BO15" s="2820">
        <v>0</v>
      </c>
      <c r="BP15" s="752"/>
      <c r="BQ15" s="441" t="s">
        <v>93</v>
      </c>
      <c r="BR15" s="441" t="s">
        <v>236</v>
      </c>
      <c r="BS15" s="441" t="s">
        <v>474</v>
      </c>
      <c r="BT15" s="441" t="s">
        <v>427</v>
      </c>
      <c r="BU15" s="725" t="s">
        <v>481</v>
      </c>
      <c r="BV15" s="441" t="s">
        <v>487</v>
      </c>
      <c r="BW15" s="441" t="s">
        <v>267</v>
      </c>
      <c r="BX15" s="441" t="s">
        <v>373</v>
      </c>
      <c r="BY15" s="426"/>
      <c r="BZ15" s="2845">
        <v>0</v>
      </c>
      <c r="CA15" s="2845">
        <v>0</v>
      </c>
      <c r="CB15" s="2845">
        <v>0</v>
      </c>
      <c r="CC15" s="2845">
        <v>0</v>
      </c>
      <c r="CD15" s="2845">
        <v>0</v>
      </c>
      <c r="CE15" s="2819">
        <v>0</v>
      </c>
      <c r="CF15" s="2819">
        <v>0</v>
      </c>
      <c r="CG15" s="2819">
        <v>0</v>
      </c>
      <c r="CH15" s="2819">
        <v>0</v>
      </c>
      <c r="CI15" s="2819">
        <v>0</v>
      </c>
      <c r="CJ15" s="2820">
        <v>0</v>
      </c>
      <c r="CK15" s="2024"/>
      <c r="CL15" s="761"/>
      <c r="CM15" s="762"/>
      <c r="CN15" s="446" t="s">
        <v>487</v>
      </c>
      <c r="CO15" s="752"/>
      <c r="CP15" s="441" t="s">
        <v>93</v>
      </c>
      <c r="CQ15" s="441" t="s">
        <v>236</v>
      </c>
      <c r="CR15" s="441" t="s">
        <v>474</v>
      </c>
      <c r="CS15" s="441" t="s">
        <v>482</v>
      </c>
      <c r="CT15" s="725" t="s">
        <v>483</v>
      </c>
      <c r="CU15" s="441" t="s">
        <v>487</v>
      </c>
      <c r="CV15" s="441" t="s">
        <v>480</v>
      </c>
      <c r="CW15" s="441" t="s">
        <v>373</v>
      </c>
      <c r="CX15" s="753"/>
      <c r="CY15" s="2830">
        <v>0</v>
      </c>
      <c r="CZ15" s="752"/>
      <c r="DA15" s="441" t="s">
        <v>93</v>
      </c>
      <c r="DB15" s="441" t="s">
        <v>236</v>
      </c>
      <c r="DC15" s="441" t="s">
        <v>474</v>
      </c>
      <c r="DD15" s="441" t="s">
        <v>482</v>
      </c>
      <c r="DE15" s="725" t="s">
        <v>484</v>
      </c>
      <c r="DF15" s="441" t="s">
        <v>487</v>
      </c>
      <c r="DG15" s="441" t="s">
        <v>480</v>
      </c>
      <c r="DH15" s="441" t="s">
        <v>373</v>
      </c>
      <c r="DI15" s="753"/>
      <c r="DJ15" s="2830">
        <v>0</v>
      </c>
      <c r="DK15" s="752"/>
      <c r="DL15" s="441" t="s">
        <v>93</v>
      </c>
      <c r="DM15" s="441" t="s">
        <v>236</v>
      </c>
      <c r="DN15" s="441" t="s">
        <v>474</v>
      </c>
      <c r="DO15" s="441" t="s">
        <v>482</v>
      </c>
      <c r="DP15" s="725" t="s">
        <v>485</v>
      </c>
      <c r="DQ15" s="441" t="s">
        <v>487</v>
      </c>
      <c r="DR15" s="441" t="s">
        <v>480</v>
      </c>
      <c r="DS15" s="441" t="s">
        <v>373</v>
      </c>
      <c r="DT15" s="753"/>
      <c r="DU15" s="2830">
        <v>0</v>
      </c>
      <c r="DV15" s="752"/>
      <c r="DW15" s="441" t="s">
        <v>93</v>
      </c>
      <c r="DX15" s="441" t="s">
        <v>236</v>
      </c>
      <c r="DY15" s="441" t="s">
        <v>474</v>
      </c>
      <c r="DZ15" s="441" t="s">
        <v>482</v>
      </c>
      <c r="EA15" s="725" t="s">
        <v>486</v>
      </c>
      <c r="EB15" s="441" t="s">
        <v>487</v>
      </c>
      <c r="EC15" s="441" t="s">
        <v>480</v>
      </c>
      <c r="ED15" s="441" t="s">
        <v>373</v>
      </c>
      <c r="EE15" s="753"/>
      <c r="EF15" s="2830">
        <v>0</v>
      </c>
      <c r="EG15" s="2024"/>
      <c r="EH15" s="2024"/>
      <c r="EI15" s="2024"/>
      <c r="EJ15" s="2024"/>
      <c r="EL15" s="2025"/>
      <c r="EM15" s="2025"/>
      <c r="EN15" s="2025"/>
      <c r="EO15" s="757"/>
      <c r="EP15" s="2024"/>
      <c r="EQ15" s="2024"/>
      <c r="ER15" s="2024"/>
      <c r="ES15" s="2024"/>
      <c r="ET15" s="2024"/>
      <c r="EV15" s="2025"/>
      <c r="EW15" s="2025"/>
      <c r="EX15" s="2025"/>
      <c r="EY15" s="757"/>
      <c r="EZ15" s="2024"/>
      <c r="FA15" s="2024"/>
      <c r="FB15" s="2024"/>
      <c r="FC15" s="2024"/>
      <c r="FD15" s="2024"/>
      <c r="FF15" s="2025"/>
      <c r="FG15" s="2025"/>
      <c r="FH15" s="2025"/>
      <c r="FI15" s="757"/>
      <c r="FJ15" s="2024"/>
      <c r="FK15" s="2024"/>
      <c r="FL15" s="2024"/>
      <c r="FM15" s="2024"/>
      <c r="FN15" s="2024"/>
      <c r="FP15" s="2025"/>
      <c r="FQ15" s="2025"/>
      <c r="FR15" s="2025"/>
      <c r="FS15" s="757"/>
      <c r="FT15" s="2024"/>
      <c r="FU15" s="2024"/>
      <c r="FV15" s="2024"/>
      <c r="FW15" s="2024"/>
      <c r="FX15" s="2024"/>
      <c r="FZ15" s="2025"/>
      <c r="GA15" s="2025"/>
      <c r="GB15" s="2025"/>
      <c r="GC15" s="757"/>
      <c r="GD15" s="2024"/>
      <c r="GE15" s="2024"/>
      <c r="GF15" s="2024"/>
      <c r="GG15" s="2024"/>
      <c r="GH15" s="2024"/>
      <c r="GJ15" s="2025"/>
      <c r="GK15" s="2025"/>
      <c r="GL15" s="2025"/>
      <c r="GM15" s="757"/>
      <c r="GN15" s="2024"/>
      <c r="GO15" s="2024"/>
      <c r="GP15" s="2024"/>
      <c r="GQ15" s="2024"/>
      <c r="GR15" s="2024"/>
    </row>
    <row r="16" spans="2:16384" s="725" customFormat="1" ht="24" thickBot="1">
      <c r="B16" s="761"/>
      <c r="C16" s="762"/>
      <c r="D16" s="456" t="s">
        <v>488</v>
      </c>
      <c r="E16" s="752"/>
      <c r="F16" s="441" t="s">
        <v>93</v>
      </c>
      <c r="G16" s="441" t="s">
        <v>236</v>
      </c>
      <c r="H16" s="441" t="s">
        <v>474</v>
      </c>
      <c r="I16" s="441" t="s">
        <v>427</v>
      </c>
      <c r="J16" s="725" t="s">
        <v>477</v>
      </c>
      <c r="K16" s="441" t="s">
        <v>488</v>
      </c>
      <c r="L16" s="441" t="s">
        <v>309</v>
      </c>
      <c r="M16" s="441" t="s">
        <v>373</v>
      </c>
      <c r="N16" s="753"/>
      <c r="O16" s="2819">
        <v>0</v>
      </c>
      <c r="P16" s="2819">
        <v>0</v>
      </c>
      <c r="Q16" s="2819">
        <v>0</v>
      </c>
      <c r="R16" s="2819">
        <v>0</v>
      </c>
      <c r="S16" s="2819">
        <v>0</v>
      </c>
      <c r="T16" s="2819">
        <v>0</v>
      </c>
      <c r="U16" s="2819">
        <v>0</v>
      </c>
      <c r="V16" s="2819">
        <v>0</v>
      </c>
      <c r="W16" s="2819">
        <v>0</v>
      </c>
      <c r="X16" s="2819">
        <v>0</v>
      </c>
      <c r="Y16" s="2820">
        <v>0</v>
      </c>
      <c r="Z16" s="2021"/>
      <c r="AA16" s="439" t="s">
        <v>93</v>
      </c>
      <c r="AB16" s="439" t="s">
        <v>236</v>
      </c>
      <c r="AC16" s="439" t="s">
        <v>474</v>
      </c>
      <c r="AD16" s="439" t="s">
        <v>427</v>
      </c>
      <c r="AE16" s="2022" t="s">
        <v>478</v>
      </c>
      <c r="AF16" s="1897" t="s">
        <v>488</v>
      </c>
      <c r="AG16" s="439" t="s">
        <v>1437</v>
      </c>
      <c r="AH16" s="439" t="s">
        <v>324</v>
      </c>
      <c r="AI16" s="2023"/>
      <c r="AJ16" s="2818">
        <v>0</v>
      </c>
      <c r="AK16" s="2819">
        <v>0</v>
      </c>
      <c r="AL16" s="2819">
        <v>0</v>
      </c>
      <c r="AM16" s="2819">
        <v>0</v>
      </c>
      <c r="AN16" s="2819">
        <v>0</v>
      </c>
      <c r="AO16" s="2819">
        <v>0</v>
      </c>
      <c r="AP16" s="2819">
        <v>0</v>
      </c>
      <c r="AQ16" s="2819">
        <v>0</v>
      </c>
      <c r="AR16" s="2819">
        <v>0</v>
      </c>
      <c r="AS16" s="2819">
        <v>0</v>
      </c>
      <c r="AT16" s="2820">
        <v>0</v>
      </c>
      <c r="AU16" s="752"/>
      <c r="AV16" s="441" t="s">
        <v>93</v>
      </c>
      <c r="AW16" s="441" t="s">
        <v>236</v>
      </c>
      <c r="AX16" s="441" t="s">
        <v>474</v>
      </c>
      <c r="AY16" s="441" t="s">
        <v>427</v>
      </c>
      <c r="AZ16" s="725" t="s">
        <v>479</v>
      </c>
      <c r="BA16" s="441" t="s">
        <v>488</v>
      </c>
      <c r="BB16" s="441" t="s">
        <v>480</v>
      </c>
      <c r="BC16" s="441" t="s">
        <v>373</v>
      </c>
      <c r="BD16" s="717"/>
      <c r="BE16" s="2818">
        <v>0</v>
      </c>
      <c r="BF16" s="2819">
        <v>0</v>
      </c>
      <c r="BG16" s="2819">
        <v>0</v>
      </c>
      <c r="BH16" s="2819">
        <v>0</v>
      </c>
      <c r="BI16" s="2819">
        <v>0</v>
      </c>
      <c r="BJ16" s="2819">
        <v>0</v>
      </c>
      <c r="BK16" s="2819">
        <v>0</v>
      </c>
      <c r="BL16" s="2819">
        <v>0</v>
      </c>
      <c r="BM16" s="2819">
        <v>0</v>
      </c>
      <c r="BN16" s="2819">
        <v>0</v>
      </c>
      <c r="BO16" s="2820">
        <v>0</v>
      </c>
      <c r="BP16" s="752"/>
      <c r="BQ16" s="441" t="s">
        <v>93</v>
      </c>
      <c r="BR16" s="441" t="s">
        <v>236</v>
      </c>
      <c r="BS16" s="441" t="s">
        <v>474</v>
      </c>
      <c r="BT16" s="441" t="s">
        <v>427</v>
      </c>
      <c r="BU16" s="725" t="s">
        <v>481</v>
      </c>
      <c r="BV16" s="441" t="s">
        <v>488</v>
      </c>
      <c r="BW16" s="441" t="s">
        <v>267</v>
      </c>
      <c r="BX16" s="441" t="s">
        <v>373</v>
      </c>
      <c r="BY16" s="426"/>
      <c r="BZ16" s="2845">
        <v>0</v>
      </c>
      <c r="CA16" s="2845">
        <v>0</v>
      </c>
      <c r="CB16" s="2845">
        <v>0</v>
      </c>
      <c r="CC16" s="2845">
        <v>0</v>
      </c>
      <c r="CD16" s="2845">
        <v>0</v>
      </c>
      <c r="CE16" s="2819">
        <v>0</v>
      </c>
      <c r="CF16" s="2819">
        <v>0</v>
      </c>
      <c r="CG16" s="2819">
        <v>0</v>
      </c>
      <c r="CH16" s="2819">
        <v>0</v>
      </c>
      <c r="CI16" s="2819">
        <v>0</v>
      </c>
      <c r="CJ16" s="2820">
        <v>0</v>
      </c>
      <c r="CK16" s="2024"/>
      <c r="CL16" s="761"/>
      <c r="CM16" s="762"/>
      <c r="CN16" s="456" t="s">
        <v>488</v>
      </c>
      <c r="CO16" s="752"/>
      <c r="CP16" s="441" t="s">
        <v>93</v>
      </c>
      <c r="CQ16" s="441" t="s">
        <v>236</v>
      </c>
      <c r="CR16" s="441" t="s">
        <v>474</v>
      </c>
      <c r="CS16" s="441" t="s">
        <v>482</v>
      </c>
      <c r="CT16" s="725" t="s">
        <v>483</v>
      </c>
      <c r="CU16" s="441" t="s">
        <v>488</v>
      </c>
      <c r="CV16" s="441" t="s">
        <v>480</v>
      </c>
      <c r="CW16" s="441" t="s">
        <v>373</v>
      </c>
      <c r="CX16" s="753"/>
      <c r="CY16" s="2830">
        <v>0</v>
      </c>
      <c r="CZ16" s="752"/>
      <c r="DA16" s="441" t="s">
        <v>93</v>
      </c>
      <c r="DB16" s="441" t="s">
        <v>236</v>
      </c>
      <c r="DC16" s="441" t="s">
        <v>474</v>
      </c>
      <c r="DD16" s="441" t="s">
        <v>482</v>
      </c>
      <c r="DE16" s="725" t="s">
        <v>484</v>
      </c>
      <c r="DF16" s="441" t="s">
        <v>488</v>
      </c>
      <c r="DG16" s="441" t="s">
        <v>480</v>
      </c>
      <c r="DH16" s="441" t="s">
        <v>373</v>
      </c>
      <c r="DI16" s="753"/>
      <c r="DJ16" s="2830">
        <v>0</v>
      </c>
      <c r="DK16" s="752"/>
      <c r="DL16" s="441" t="s">
        <v>93</v>
      </c>
      <c r="DM16" s="441" t="s">
        <v>236</v>
      </c>
      <c r="DN16" s="441" t="s">
        <v>474</v>
      </c>
      <c r="DO16" s="441" t="s">
        <v>482</v>
      </c>
      <c r="DP16" s="725" t="s">
        <v>485</v>
      </c>
      <c r="DQ16" s="441" t="s">
        <v>488</v>
      </c>
      <c r="DR16" s="441" t="s">
        <v>480</v>
      </c>
      <c r="DS16" s="441" t="s">
        <v>373</v>
      </c>
      <c r="DT16" s="753"/>
      <c r="DU16" s="2830">
        <v>0</v>
      </c>
      <c r="DV16" s="752"/>
      <c r="DW16" s="441" t="s">
        <v>93</v>
      </c>
      <c r="DX16" s="441" t="s">
        <v>236</v>
      </c>
      <c r="DY16" s="441" t="s">
        <v>474</v>
      </c>
      <c r="DZ16" s="441" t="s">
        <v>482</v>
      </c>
      <c r="EA16" s="725" t="s">
        <v>486</v>
      </c>
      <c r="EB16" s="441" t="s">
        <v>488</v>
      </c>
      <c r="EC16" s="441" t="s">
        <v>480</v>
      </c>
      <c r="ED16" s="441" t="s">
        <v>373</v>
      </c>
      <c r="EE16" s="753"/>
      <c r="EF16" s="2830">
        <v>0</v>
      </c>
      <c r="EG16" s="2024"/>
      <c r="EH16" s="2024"/>
      <c r="EI16" s="2024"/>
      <c r="EJ16" s="2024"/>
      <c r="EL16" s="2025"/>
      <c r="EM16" s="2025"/>
      <c r="EN16" s="2025"/>
      <c r="EO16" s="757"/>
      <c r="EP16" s="2024"/>
      <c r="EQ16" s="2024"/>
      <c r="ER16" s="2024"/>
      <c r="ES16" s="2024"/>
      <c r="ET16" s="2024"/>
      <c r="EV16" s="2025"/>
      <c r="EW16" s="2025"/>
      <c r="EX16" s="2025"/>
      <c r="EY16" s="757"/>
      <c r="EZ16" s="2024"/>
      <c r="FA16" s="2024"/>
      <c r="FB16" s="2024"/>
      <c r="FC16" s="2024"/>
      <c r="FD16" s="2024"/>
      <c r="FF16" s="2025"/>
      <c r="FG16" s="2025"/>
      <c r="FH16" s="2025"/>
      <c r="FI16" s="757"/>
      <c r="FJ16" s="2024"/>
      <c r="FK16" s="2024"/>
      <c r="FL16" s="2024"/>
      <c r="FM16" s="2024"/>
      <c r="FN16" s="2024"/>
      <c r="FP16" s="2025"/>
      <c r="FQ16" s="2025"/>
      <c r="FR16" s="2025"/>
      <c r="FS16" s="757"/>
      <c r="FT16" s="2024"/>
      <c r="FU16" s="2024"/>
      <c r="FV16" s="2024"/>
      <c r="FW16" s="2024"/>
      <c r="FX16" s="2024"/>
      <c r="FZ16" s="2025"/>
      <c r="GA16" s="2025"/>
      <c r="GB16" s="2025"/>
      <c r="GC16" s="757"/>
      <c r="GD16" s="2024"/>
      <c r="GE16" s="2024"/>
      <c r="GF16" s="2024"/>
      <c r="GG16" s="2024"/>
      <c r="GH16" s="2024"/>
      <c r="GJ16" s="2025"/>
      <c r="GK16" s="2025"/>
      <c r="GL16" s="2025"/>
      <c r="GM16" s="757"/>
      <c r="GN16" s="2024"/>
      <c r="GO16" s="2024"/>
      <c r="GP16" s="2024"/>
      <c r="GQ16" s="2024"/>
      <c r="GR16" s="2024"/>
    </row>
    <row r="17" spans="2:200" s="725" customFormat="1" ht="23.25">
      <c r="B17" s="761"/>
      <c r="C17" s="762"/>
      <c r="D17" s="2813" t="s">
        <v>491</v>
      </c>
      <c r="E17" s="752"/>
      <c r="F17" s="441" t="s">
        <v>93</v>
      </c>
      <c r="G17" s="441" t="s">
        <v>236</v>
      </c>
      <c r="H17" s="441" t="s">
        <v>474</v>
      </c>
      <c r="I17" s="441" t="s">
        <v>427</v>
      </c>
      <c r="J17" s="725" t="s">
        <v>477</v>
      </c>
      <c r="K17" s="441" t="s">
        <v>491</v>
      </c>
      <c r="L17" s="441" t="s">
        <v>309</v>
      </c>
      <c r="M17" s="441" t="s">
        <v>373</v>
      </c>
      <c r="N17" s="753"/>
      <c r="O17" s="2340">
        <v>29</v>
      </c>
      <c r="P17" s="2340">
        <v>35</v>
      </c>
      <c r="Q17" s="2340">
        <v>37</v>
      </c>
      <c r="R17" s="2340">
        <v>35</v>
      </c>
      <c r="S17" s="2340">
        <v>36</v>
      </c>
      <c r="T17" s="2340">
        <v>37</v>
      </c>
      <c r="U17" s="2340">
        <v>36</v>
      </c>
      <c r="V17" s="2340">
        <v>36</v>
      </c>
      <c r="W17" s="2340">
        <v>37</v>
      </c>
      <c r="X17" s="2340">
        <v>36</v>
      </c>
      <c r="Y17" s="2821">
        <v>37</v>
      </c>
      <c r="Z17" s="2021"/>
      <c r="AA17" s="439" t="s">
        <v>93</v>
      </c>
      <c r="AB17" s="439" t="s">
        <v>236</v>
      </c>
      <c r="AC17" s="439" t="s">
        <v>474</v>
      </c>
      <c r="AD17" s="439" t="s">
        <v>427</v>
      </c>
      <c r="AE17" s="2022" t="s">
        <v>478</v>
      </c>
      <c r="AF17" s="2817" t="s">
        <v>491</v>
      </c>
      <c r="AG17" s="439" t="s">
        <v>1437</v>
      </c>
      <c r="AH17" s="439" t="s">
        <v>324</v>
      </c>
      <c r="AI17" s="2023"/>
      <c r="AJ17" s="2333">
        <v>4123.6060584108654</v>
      </c>
      <c r="AK17" s="2334">
        <v>4910.9844182363477</v>
      </c>
      <c r="AL17" s="2334">
        <v>3866.4042599168583</v>
      </c>
      <c r="AM17" s="2334">
        <v>5807.6736947200206</v>
      </c>
      <c r="AN17" s="2334">
        <v>6063.5115723993076</v>
      </c>
      <c r="AO17" s="2347">
        <v>6348.6927216792756</v>
      </c>
      <c r="AP17" s="2347">
        <v>6312.7926508136097</v>
      </c>
      <c r="AQ17" s="2347">
        <v>6264.7694360878631</v>
      </c>
      <c r="AR17" s="2347">
        <v>6430.5238983618929</v>
      </c>
      <c r="AS17" s="2347">
        <v>6255.4125829793284</v>
      </c>
      <c r="AT17" s="2822">
        <v>6340.7608411057181</v>
      </c>
      <c r="AU17" s="752"/>
      <c r="AV17" s="441" t="s">
        <v>93</v>
      </c>
      <c r="AW17" s="441" t="s">
        <v>236</v>
      </c>
      <c r="AX17" s="441" t="s">
        <v>474</v>
      </c>
      <c r="AY17" s="441" t="s">
        <v>427</v>
      </c>
      <c r="AZ17" s="725" t="s">
        <v>479</v>
      </c>
      <c r="BA17" s="441" t="s">
        <v>491</v>
      </c>
      <c r="BB17" s="441" t="s">
        <v>480</v>
      </c>
      <c r="BC17" s="441" t="s">
        <v>373</v>
      </c>
      <c r="BD17" s="717"/>
      <c r="BE17" s="2333">
        <v>1557.0758880964843</v>
      </c>
      <c r="BF17" s="2334">
        <v>1471.3582631040622</v>
      </c>
      <c r="BG17" s="2334">
        <v>1566.0387082490515</v>
      </c>
      <c r="BH17" s="2334">
        <v>1585.3263083064376</v>
      </c>
      <c r="BI17" s="2334">
        <v>1616.8508051899887</v>
      </c>
      <c r="BJ17" s="2347">
        <v>1616.8508051899887</v>
      </c>
      <c r="BK17" s="2347">
        <v>1616.8508051899887</v>
      </c>
      <c r="BL17" s="2347">
        <v>1616.8508051899887</v>
      </c>
      <c r="BM17" s="2347">
        <v>1616.8508051899887</v>
      </c>
      <c r="BN17" s="2347">
        <v>1616.8508051899887</v>
      </c>
      <c r="BO17" s="2822">
        <v>1616.8508051899887</v>
      </c>
      <c r="BP17" s="752"/>
      <c r="BQ17" s="441" t="s">
        <v>93</v>
      </c>
      <c r="BR17" s="441" t="s">
        <v>236</v>
      </c>
      <c r="BS17" s="441" t="s">
        <v>474</v>
      </c>
      <c r="BT17" s="441" t="s">
        <v>427</v>
      </c>
      <c r="BU17" s="725" t="s">
        <v>481</v>
      </c>
      <c r="BV17" s="441" t="s">
        <v>491</v>
      </c>
      <c r="BW17" s="441" t="s">
        <v>267</v>
      </c>
      <c r="BX17" s="441" t="s">
        <v>373</v>
      </c>
      <c r="BY17" s="426"/>
      <c r="BZ17" s="2841">
        <v>0</v>
      </c>
      <c r="CA17" s="2841">
        <v>0</v>
      </c>
      <c r="CB17" s="2841">
        <v>0</v>
      </c>
      <c r="CC17" s="2841">
        <v>0</v>
      </c>
      <c r="CD17" s="2841">
        <v>0</v>
      </c>
      <c r="CE17" s="2336">
        <v>0</v>
      </c>
      <c r="CF17" s="2336">
        <v>0</v>
      </c>
      <c r="CG17" s="2336">
        <v>0</v>
      </c>
      <c r="CH17" s="2336">
        <v>0</v>
      </c>
      <c r="CI17" s="2336">
        <v>0</v>
      </c>
      <c r="CJ17" s="2337">
        <v>0</v>
      </c>
      <c r="CK17" s="2024"/>
      <c r="CL17" s="761"/>
      <c r="CM17" s="762"/>
      <c r="CN17" s="2813" t="s">
        <v>491</v>
      </c>
      <c r="CO17" s="752"/>
      <c r="CP17" s="441" t="s">
        <v>93</v>
      </c>
      <c r="CQ17" s="441" t="s">
        <v>236</v>
      </c>
      <c r="CR17" s="441" t="s">
        <v>474</v>
      </c>
      <c r="CS17" s="441" t="s">
        <v>482</v>
      </c>
      <c r="CT17" s="725" t="s">
        <v>483</v>
      </c>
      <c r="CU17" s="441" t="s">
        <v>491</v>
      </c>
      <c r="CV17" s="441" t="s">
        <v>480</v>
      </c>
      <c r="CW17" s="441" t="s">
        <v>373</v>
      </c>
      <c r="CX17" s="753"/>
      <c r="CY17" s="2827">
        <v>1586.1981174433913</v>
      </c>
      <c r="CZ17" s="752"/>
      <c r="DA17" s="441" t="s">
        <v>93</v>
      </c>
      <c r="DB17" s="441" t="s">
        <v>236</v>
      </c>
      <c r="DC17" s="441" t="s">
        <v>474</v>
      </c>
      <c r="DD17" s="441" t="s">
        <v>482</v>
      </c>
      <c r="DE17" s="725" t="s">
        <v>484</v>
      </c>
      <c r="DF17" s="441" t="s">
        <v>491</v>
      </c>
      <c r="DG17" s="441" t="s">
        <v>480</v>
      </c>
      <c r="DH17" s="441" t="s">
        <v>373</v>
      </c>
      <c r="DI17" s="753"/>
      <c r="DJ17" s="2827">
        <v>70.384952454413764</v>
      </c>
      <c r="DK17" s="752"/>
      <c r="DL17" s="441" t="s">
        <v>93</v>
      </c>
      <c r="DM17" s="441" t="s">
        <v>236</v>
      </c>
      <c r="DN17" s="441" t="s">
        <v>474</v>
      </c>
      <c r="DO17" s="441" t="s">
        <v>482</v>
      </c>
      <c r="DP17" s="725" t="s">
        <v>485</v>
      </c>
      <c r="DQ17" s="441" t="s">
        <v>491</v>
      </c>
      <c r="DR17" s="441" t="s">
        <v>480</v>
      </c>
      <c r="DS17" s="441" t="s">
        <v>373</v>
      </c>
      <c r="DT17" s="753"/>
      <c r="DU17" s="2827">
        <v>31.85575589459085</v>
      </c>
      <c r="DV17" s="752"/>
      <c r="DW17" s="441" t="s">
        <v>93</v>
      </c>
      <c r="DX17" s="441" t="s">
        <v>236</v>
      </c>
      <c r="DY17" s="441" t="s">
        <v>474</v>
      </c>
      <c r="DZ17" s="441" t="s">
        <v>482</v>
      </c>
      <c r="EA17" s="725" t="s">
        <v>486</v>
      </c>
      <c r="EB17" s="441" t="s">
        <v>491</v>
      </c>
      <c r="EC17" s="441" t="s">
        <v>480</v>
      </c>
      <c r="ED17" s="441" t="s">
        <v>373</v>
      </c>
      <c r="EE17" s="753"/>
      <c r="EF17" s="2827">
        <v>95.170001741553449</v>
      </c>
      <c r="EG17" s="2024"/>
      <c r="EH17" s="2024"/>
      <c r="EI17" s="2024"/>
      <c r="EJ17" s="2024"/>
      <c r="EL17" s="2025"/>
      <c r="EM17" s="2025"/>
      <c r="EN17" s="2025"/>
      <c r="EO17" s="757"/>
      <c r="EP17" s="2024"/>
      <c r="EQ17" s="2024"/>
      <c r="ER17" s="2024"/>
      <c r="ES17" s="2024"/>
      <c r="ET17" s="2024"/>
      <c r="EV17" s="2025"/>
      <c r="EW17" s="2025"/>
      <c r="EX17" s="2025"/>
      <c r="EY17" s="757"/>
      <c r="EZ17" s="2024"/>
      <c r="FA17" s="2024"/>
      <c r="FB17" s="2024"/>
      <c r="FC17" s="2024"/>
      <c r="FD17" s="2024"/>
      <c r="FF17" s="2025"/>
      <c r="FG17" s="2025"/>
      <c r="FH17" s="2025"/>
      <c r="FI17" s="757"/>
      <c r="FJ17" s="2024"/>
      <c r="FK17" s="2024"/>
      <c r="FL17" s="2024"/>
      <c r="FM17" s="2024"/>
      <c r="FN17" s="2024"/>
      <c r="FP17" s="2025"/>
      <c r="FQ17" s="2025"/>
      <c r="FR17" s="2025"/>
      <c r="FS17" s="757"/>
      <c r="FT17" s="2024"/>
      <c r="FU17" s="2024"/>
      <c r="FV17" s="2024"/>
      <c r="FW17" s="2024"/>
      <c r="FX17" s="2024"/>
      <c r="FZ17" s="2025"/>
      <c r="GA17" s="2025"/>
      <c r="GB17" s="2025"/>
      <c r="GC17" s="757"/>
      <c r="GD17" s="2024"/>
      <c r="GE17" s="2024"/>
      <c r="GF17" s="2024"/>
      <c r="GG17" s="2024"/>
      <c r="GH17" s="2024"/>
      <c r="GJ17" s="2025"/>
      <c r="GK17" s="2025"/>
      <c r="GL17" s="2025"/>
      <c r="GM17" s="757"/>
      <c r="GN17" s="2024"/>
      <c r="GO17" s="2024"/>
      <c r="GP17" s="2024"/>
      <c r="GQ17" s="2024"/>
      <c r="GR17" s="2024"/>
    </row>
    <row r="18" spans="2:200" s="725" customFormat="1" ht="23.25">
      <c r="B18" s="761"/>
      <c r="C18" s="762"/>
      <c r="D18" s="2813" t="s">
        <v>487</v>
      </c>
      <c r="E18" s="752"/>
      <c r="F18" s="441" t="s">
        <v>93</v>
      </c>
      <c r="G18" s="441" t="s">
        <v>236</v>
      </c>
      <c r="H18" s="441" t="s">
        <v>474</v>
      </c>
      <c r="I18" s="441" t="s">
        <v>427</v>
      </c>
      <c r="J18" s="725" t="s">
        <v>477</v>
      </c>
      <c r="K18" s="441" t="s">
        <v>487</v>
      </c>
      <c r="L18" s="441" t="s">
        <v>309</v>
      </c>
      <c r="M18" s="441" t="s">
        <v>373</v>
      </c>
      <c r="N18" s="753"/>
      <c r="O18" s="2811">
        <v>0</v>
      </c>
      <c r="P18" s="2811">
        <v>0</v>
      </c>
      <c r="Q18" s="2811">
        <v>0</v>
      </c>
      <c r="R18" s="2811">
        <v>0</v>
      </c>
      <c r="S18" s="2811">
        <v>0</v>
      </c>
      <c r="T18" s="2811">
        <v>0</v>
      </c>
      <c r="U18" s="2811">
        <v>0</v>
      </c>
      <c r="V18" s="2811">
        <v>0</v>
      </c>
      <c r="W18" s="2811">
        <v>0</v>
      </c>
      <c r="X18" s="2811">
        <v>0</v>
      </c>
      <c r="Y18" s="2812">
        <v>0</v>
      </c>
      <c r="Z18" s="2021"/>
      <c r="AA18" s="439" t="s">
        <v>93</v>
      </c>
      <c r="AB18" s="439" t="s">
        <v>236</v>
      </c>
      <c r="AC18" s="439" t="s">
        <v>474</v>
      </c>
      <c r="AD18" s="439" t="s">
        <v>427</v>
      </c>
      <c r="AE18" s="2022" t="s">
        <v>478</v>
      </c>
      <c r="AF18" s="2817" t="s">
        <v>487</v>
      </c>
      <c r="AG18" s="439" t="s">
        <v>1437</v>
      </c>
      <c r="AH18" s="439" t="s">
        <v>324</v>
      </c>
      <c r="AI18" s="2023"/>
      <c r="AJ18" s="2810">
        <v>0</v>
      </c>
      <c r="AK18" s="2811">
        <v>0</v>
      </c>
      <c r="AL18" s="2811">
        <v>0</v>
      </c>
      <c r="AM18" s="2811">
        <v>0</v>
      </c>
      <c r="AN18" s="2811">
        <v>0</v>
      </c>
      <c r="AO18" s="2811">
        <v>0</v>
      </c>
      <c r="AP18" s="2811">
        <v>0</v>
      </c>
      <c r="AQ18" s="2811">
        <v>0</v>
      </c>
      <c r="AR18" s="2811">
        <v>0</v>
      </c>
      <c r="AS18" s="2811">
        <v>0</v>
      </c>
      <c r="AT18" s="2812">
        <v>0</v>
      </c>
      <c r="AU18" s="752"/>
      <c r="AV18" s="441" t="s">
        <v>93</v>
      </c>
      <c r="AW18" s="441" t="s">
        <v>236</v>
      </c>
      <c r="AX18" s="441" t="s">
        <v>474</v>
      </c>
      <c r="AY18" s="441" t="s">
        <v>427</v>
      </c>
      <c r="AZ18" s="725" t="s">
        <v>479</v>
      </c>
      <c r="BA18" s="441" t="s">
        <v>487</v>
      </c>
      <c r="BB18" s="441" t="s">
        <v>480</v>
      </c>
      <c r="BC18" s="441" t="s">
        <v>373</v>
      </c>
      <c r="BD18" s="717"/>
      <c r="BE18" s="2810">
        <v>0</v>
      </c>
      <c r="BF18" s="2811">
        <v>0</v>
      </c>
      <c r="BG18" s="2811">
        <v>0</v>
      </c>
      <c r="BH18" s="2811">
        <v>0</v>
      </c>
      <c r="BI18" s="2811">
        <v>0</v>
      </c>
      <c r="BJ18" s="2811">
        <v>0</v>
      </c>
      <c r="BK18" s="2811">
        <v>0</v>
      </c>
      <c r="BL18" s="2811">
        <v>0</v>
      </c>
      <c r="BM18" s="2811">
        <v>0</v>
      </c>
      <c r="BN18" s="2811">
        <v>0</v>
      </c>
      <c r="BO18" s="2812">
        <v>0</v>
      </c>
      <c r="BP18" s="752"/>
      <c r="BQ18" s="441" t="s">
        <v>93</v>
      </c>
      <c r="BR18" s="441" t="s">
        <v>236</v>
      </c>
      <c r="BS18" s="441" t="s">
        <v>474</v>
      </c>
      <c r="BT18" s="441" t="s">
        <v>427</v>
      </c>
      <c r="BU18" s="725" t="s">
        <v>481</v>
      </c>
      <c r="BV18" s="441" t="s">
        <v>487</v>
      </c>
      <c r="BW18" s="441" t="s">
        <v>267</v>
      </c>
      <c r="BX18" s="441" t="s">
        <v>373</v>
      </c>
      <c r="BY18" s="426"/>
      <c r="BZ18" s="2842">
        <v>0</v>
      </c>
      <c r="CA18" s="2842">
        <v>0</v>
      </c>
      <c r="CB18" s="2842">
        <v>0</v>
      </c>
      <c r="CC18" s="2842">
        <v>0</v>
      </c>
      <c r="CD18" s="2842">
        <v>0</v>
      </c>
      <c r="CE18" s="2811">
        <v>0</v>
      </c>
      <c r="CF18" s="2811">
        <v>0</v>
      </c>
      <c r="CG18" s="2811">
        <v>0</v>
      </c>
      <c r="CH18" s="2811">
        <v>0</v>
      </c>
      <c r="CI18" s="2811">
        <v>0</v>
      </c>
      <c r="CJ18" s="2812">
        <v>0</v>
      </c>
      <c r="CK18" s="2024"/>
      <c r="CL18" s="761"/>
      <c r="CM18" s="762"/>
      <c r="CN18" s="2813" t="s">
        <v>487</v>
      </c>
      <c r="CO18" s="752"/>
      <c r="CP18" s="441" t="s">
        <v>93</v>
      </c>
      <c r="CQ18" s="441" t="s">
        <v>236</v>
      </c>
      <c r="CR18" s="441" t="s">
        <v>474</v>
      </c>
      <c r="CS18" s="441" t="s">
        <v>482</v>
      </c>
      <c r="CT18" s="725" t="s">
        <v>483</v>
      </c>
      <c r="CU18" s="441" t="s">
        <v>487</v>
      </c>
      <c r="CV18" s="441" t="s">
        <v>480</v>
      </c>
      <c r="CW18" s="441" t="s">
        <v>373</v>
      </c>
      <c r="CX18" s="753"/>
      <c r="CY18" s="2829">
        <v>0</v>
      </c>
      <c r="CZ18" s="752"/>
      <c r="DA18" s="441" t="s">
        <v>93</v>
      </c>
      <c r="DB18" s="441" t="s">
        <v>236</v>
      </c>
      <c r="DC18" s="441" t="s">
        <v>474</v>
      </c>
      <c r="DD18" s="441" t="s">
        <v>482</v>
      </c>
      <c r="DE18" s="725" t="s">
        <v>484</v>
      </c>
      <c r="DF18" s="441" t="s">
        <v>487</v>
      </c>
      <c r="DG18" s="441" t="s">
        <v>480</v>
      </c>
      <c r="DH18" s="441" t="s">
        <v>373</v>
      </c>
      <c r="DI18" s="753"/>
      <c r="DJ18" s="2829">
        <v>0</v>
      </c>
      <c r="DK18" s="752"/>
      <c r="DL18" s="441" t="s">
        <v>93</v>
      </c>
      <c r="DM18" s="441" t="s">
        <v>236</v>
      </c>
      <c r="DN18" s="441" t="s">
        <v>474</v>
      </c>
      <c r="DO18" s="441" t="s">
        <v>482</v>
      </c>
      <c r="DP18" s="725" t="s">
        <v>485</v>
      </c>
      <c r="DQ18" s="441" t="s">
        <v>487</v>
      </c>
      <c r="DR18" s="441" t="s">
        <v>480</v>
      </c>
      <c r="DS18" s="441" t="s">
        <v>373</v>
      </c>
      <c r="DT18" s="753"/>
      <c r="DU18" s="2829">
        <v>0</v>
      </c>
      <c r="DV18" s="752"/>
      <c r="DW18" s="441" t="s">
        <v>93</v>
      </c>
      <c r="DX18" s="441" t="s">
        <v>236</v>
      </c>
      <c r="DY18" s="441" t="s">
        <v>474</v>
      </c>
      <c r="DZ18" s="441" t="s">
        <v>482</v>
      </c>
      <c r="EA18" s="725" t="s">
        <v>486</v>
      </c>
      <c r="EB18" s="441" t="s">
        <v>487</v>
      </c>
      <c r="EC18" s="441" t="s">
        <v>480</v>
      </c>
      <c r="ED18" s="441" t="s">
        <v>373</v>
      </c>
      <c r="EE18" s="753"/>
      <c r="EF18" s="2829">
        <v>0</v>
      </c>
      <c r="EG18" s="2024"/>
      <c r="EH18" s="2024"/>
      <c r="EI18" s="2024"/>
      <c r="EJ18" s="2024"/>
      <c r="EL18" s="2025"/>
      <c r="EM18" s="2025"/>
      <c r="EN18" s="2025"/>
      <c r="EO18" s="757"/>
      <c r="EP18" s="2024"/>
      <c r="EQ18" s="2024"/>
      <c r="ER18" s="2024"/>
      <c r="ES18" s="2024"/>
      <c r="ET18" s="2024"/>
      <c r="EV18" s="2025"/>
      <c r="EW18" s="2025"/>
      <c r="EX18" s="2025"/>
      <c r="EY18" s="757"/>
      <c r="EZ18" s="2024"/>
      <c r="FA18" s="2024"/>
      <c r="FB18" s="2024"/>
      <c r="FC18" s="2024"/>
      <c r="FD18" s="2024"/>
      <c r="FF18" s="2025"/>
      <c r="FG18" s="2025"/>
      <c r="FH18" s="2025"/>
      <c r="FI18" s="757"/>
      <c r="FJ18" s="2024"/>
      <c r="FK18" s="2024"/>
      <c r="FL18" s="2024"/>
      <c r="FM18" s="2024"/>
      <c r="FN18" s="2024"/>
      <c r="FP18" s="2025"/>
      <c r="FQ18" s="2025"/>
      <c r="FR18" s="2025"/>
      <c r="FS18" s="757"/>
      <c r="FT18" s="2024"/>
      <c r="FU18" s="2024"/>
      <c r="FV18" s="2024"/>
      <c r="FW18" s="2024"/>
      <c r="FX18" s="2024"/>
      <c r="FZ18" s="2025"/>
      <c r="GA18" s="2025"/>
      <c r="GB18" s="2025"/>
      <c r="GC18" s="757"/>
      <c r="GD18" s="2024"/>
      <c r="GE18" s="2024"/>
      <c r="GF18" s="2024"/>
      <c r="GG18" s="2024"/>
      <c r="GH18" s="2024"/>
      <c r="GJ18" s="2025"/>
      <c r="GK18" s="2025"/>
      <c r="GL18" s="2025"/>
      <c r="GM18" s="757"/>
      <c r="GN18" s="2024"/>
      <c r="GO18" s="2024"/>
      <c r="GP18" s="2024"/>
      <c r="GQ18" s="2024"/>
      <c r="GR18" s="2024"/>
    </row>
    <row r="19" spans="2:200" s="725" customFormat="1" ht="24" thickBot="1">
      <c r="B19" s="761"/>
      <c r="C19" s="762"/>
      <c r="D19" s="2813" t="s">
        <v>488</v>
      </c>
      <c r="E19" s="752"/>
      <c r="F19" s="441" t="s">
        <v>93</v>
      </c>
      <c r="G19" s="441" t="s">
        <v>236</v>
      </c>
      <c r="H19" s="441" t="s">
        <v>474</v>
      </c>
      <c r="I19" s="441" t="s">
        <v>427</v>
      </c>
      <c r="J19" s="725" t="s">
        <v>477</v>
      </c>
      <c r="K19" s="441" t="s">
        <v>488</v>
      </c>
      <c r="L19" s="441" t="s">
        <v>309</v>
      </c>
      <c r="M19" s="441" t="s">
        <v>373</v>
      </c>
      <c r="N19" s="753"/>
      <c r="O19" s="2815">
        <v>0</v>
      </c>
      <c r="P19" s="2815">
        <v>0</v>
      </c>
      <c r="Q19" s="2815">
        <v>0</v>
      </c>
      <c r="R19" s="2815">
        <v>0</v>
      </c>
      <c r="S19" s="2815">
        <v>0</v>
      </c>
      <c r="T19" s="2815">
        <v>0</v>
      </c>
      <c r="U19" s="2815">
        <v>0</v>
      </c>
      <c r="V19" s="2815">
        <v>0</v>
      </c>
      <c r="W19" s="2815">
        <v>0</v>
      </c>
      <c r="X19" s="2815">
        <v>0</v>
      </c>
      <c r="Y19" s="2816">
        <v>0</v>
      </c>
      <c r="Z19" s="2021"/>
      <c r="AA19" s="439" t="s">
        <v>93</v>
      </c>
      <c r="AB19" s="439" t="s">
        <v>236</v>
      </c>
      <c r="AC19" s="439" t="s">
        <v>474</v>
      </c>
      <c r="AD19" s="439" t="s">
        <v>427</v>
      </c>
      <c r="AE19" s="2022" t="s">
        <v>478</v>
      </c>
      <c r="AF19" s="2817" t="s">
        <v>488</v>
      </c>
      <c r="AG19" s="439" t="s">
        <v>1437</v>
      </c>
      <c r="AH19" s="439" t="s">
        <v>324</v>
      </c>
      <c r="AI19" s="2023"/>
      <c r="AJ19" s="2814">
        <v>0</v>
      </c>
      <c r="AK19" s="2815">
        <v>0</v>
      </c>
      <c r="AL19" s="2815">
        <v>0</v>
      </c>
      <c r="AM19" s="2815">
        <v>0</v>
      </c>
      <c r="AN19" s="2815">
        <v>0</v>
      </c>
      <c r="AO19" s="2815">
        <v>0</v>
      </c>
      <c r="AP19" s="2815">
        <v>0</v>
      </c>
      <c r="AQ19" s="2815">
        <v>0</v>
      </c>
      <c r="AR19" s="2815">
        <v>0</v>
      </c>
      <c r="AS19" s="2815">
        <v>0</v>
      </c>
      <c r="AT19" s="2816">
        <v>0</v>
      </c>
      <c r="AU19" s="752"/>
      <c r="AV19" s="441" t="s">
        <v>93</v>
      </c>
      <c r="AW19" s="441" t="s">
        <v>236</v>
      </c>
      <c r="AX19" s="441" t="s">
        <v>474</v>
      </c>
      <c r="AY19" s="441" t="s">
        <v>427</v>
      </c>
      <c r="AZ19" s="725" t="s">
        <v>479</v>
      </c>
      <c r="BA19" s="441" t="s">
        <v>488</v>
      </c>
      <c r="BB19" s="441" t="s">
        <v>480</v>
      </c>
      <c r="BC19" s="441" t="s">
        <v>373</v>
      </c>
      <c r="BD19" s="717"/>
      <c r="BE19" s="2814">
        <v>0</v>
      </c>
      <c r="BF19" s="2815">
        <v>0</v>
      </c>
      <c r="BG19" s="2815">
        <v>0</v>
      </c>
      <c r="BH19" s="2815">
        <v>0</v>
      </c>
      <c r="BI19" s="2815">
        <v>0</v>
      </c>
      <c r="BJ19" s="2815">
        <v>0</v>
      </c>
      <c r="BK19" s="2815">
        <v>0</v>
      </c>
      <c r="BL19" s="2815">
        <v>0</v>
      </c>
      <c r="BM19" s="2815">
        <v>0</v>
      </c>
      <c r="BN19" s="2815">
        <v>0</v>
      </c>
      <c r="BO19" s="2816">
        <v>0</v>
      </c>
      <c r="BP19" s="752"/>
      <c r="BQ19" s="441" t="s">
        <v>93</v>
      </c>
      <c r="BR19" s="441" t="s">
        <v>236</v>
      </c>
      <c r="BS19" s="441" t="s">
        <v>474</v>
      </c>
      <c r="BT19" s="441" t="s">
        <v>427</v>
      </c>
      <c r="BU19" s="725" t="s">
        <v>481</v>
      </c>
      <c r="BV19" s="441" t="s">
        <v>488</v>
      </c>
      <c r="BW19" s="441" t="s">
        <v>267</v>
      </c>
      <c r="BX19" s="441" t="s">
        <v>373</v>
      </c>
      <c r="BY19" s="426"/>
      <c r="BZ19" s="2843">
        <v>0</v>
      </c>
      <c r="CA19" s="2843">
        <v>0</v>
      </c>
      <c r="CB19" s="2843">
        <v>0</v>
      </c>
      <c r="CC19" s="2843">
        <v>0</v>
      </c>
      <c r="CD19" s="2843">
        <v>0</v>
      </c>
      <c r="CE19" s="2815">
        <v>0</v>
      </c>
      <c r="CF19" s="2815">
        <v>0</v>
      </c>
      <c r="CG19" s="2815">
        <v>0</v>
      </c>
      <c r="CH19" s="2815">
        <v>0</v>
      </c>
      <c r="CI19" s="2815">
        <v>0</v>
      </c>
      <c r="CJ19" s="2816">
        <v>0</v>
      </c>
      <c r="CK19" s="2024"/>
      <c r="CL19" s="761"/>
      <c r="CM19" s="762"/>
      <c r="CN19" s="2813" t="s">
        <v>488</v>
      </c>
      <c r="CO19" s="752"/>
      <c r="CP19" s="441" t="s">
        <v>93</v>
      </c>
      <c r="CQ19" s="441" t="s">
        <v>236</v>
      </c>
      <c r="CR19" s="441" t="s">
        <v>474</v>
      </c>
      <c r="CS19" s="441" t="s">
        <v>482</v>
      </c>
      <c r="CT19" s="725" t="s">
        <v>483</v>
      </c>
      <c r="CU19" s="441" t="s">
        <v>488</v>
      </c>
      <c r="CV19" s="441" t="s">
        <v>480</v>
      </c>
      <c r="CW19" s="441" t="s">
        <v>373</v>
      </c>
      <c r="CX19" s="753"/>
      <c r="CY19" s="2829">
        <v>0</v>
      </c>
      <c r="CZ19" s="752"/>
      <c r="DA19" s="441" t="s">
        <v>93</v>
      </c>
      <c r="DB19" s="441" t="s">
        <v>236</v>
      </c>
      <c r="DC19" s="441" t="s">
        <v>474</v>
      </c>
      <c r="DD19" s="441" t="s">
        <v>482</v>
      </c>
      <c r="DE19" s="725" t="s">
        <v>484</v>
      </c>
      <c r="DF19" s="441" t="s">
        <v>488</v>
      </c>
      <c r="DG19" s="441" t="s">
        <v>480</v>
      </c>
      <c r="DH19" s="441" t="s">
        <v>373</v>
      </c>
      <c r="DI19" s="753"/>
      <c r="DJ19" s="2829">
        <v>0</v>
      </c>
      <c r="DK19" s="752"/>
      <c r="DL19" s="441" t="s">
        <v>93</v>
      </c>
      <c r="DM19" s="441" t="s">
        <v>236</v>
      </c>
      <c r="DN19" s="441" t="s">
        <v>474</v>
      </c>
      <c r="DO19" s="441" t="s">
        <v>482</v>
      </c>
      <c r="DP19" s="725" t="s">
        <v>485</v>
      </c>
      <c r="DQ19" s="441" t="s">
        <v>488</v>
      </c>
      <c r="DR19" s="441" t="s">
        <v>480</v>
      </c>
      <c r="DS19" s="441" t="s">
        <v>373</v>
      </c>
      <c r="DT19" s="753"/>
      <c r="DU19" s="2829">
        <v>0</v>
      </c>
      <c r="DV19" s="752"/>
      <c r="DW19" s="441" t="s">
        <v>93</v>
      </c>
      <c r="DX19" s="441" t="s">
        <v>236</v>
      </c>
      <c r="DY19" s="441" t="s">
        <v>474</v>
      </c>
      <c r="DZ19" s="441" t="s">
        <v>482</v>
      </c>
      <c r="EA19" s="725" t="s">
        <v>486</v>
      </c>
      <c r="EB19" s="441" t="s">
        <v>488</v>
      </c>
      <c r="EC19" s="441" t="s">
        <v>480</v>
      </c>
      <c r="ED19" s="441" t="s">
        <v>373</v>
      </c>
      <c r="EE19" s="753"/>
      <c r="EF19" s="2829">
        <v>0</v>
      </c>
      <c r="EG19" s="2024"/>
      <c r="EH19" s="2024"/>
      <c r="EI19" s="2024"/>
      <c r="EJ19" s="2024"/>
      <c r="EL19" s="2025"/>
      <c r="EM19" s="2025"/>
      <c r="EN19" s="2025"/>
      <c r="EO19" s="757"/>
      <c r="EP19" s="2024"/>
      <c r="EQ19" s="2024"/>
      <c r="ER19" s="2024"/>
      <c r="ES19" s="2024"/>
      <c r="ET19" s="2024"/>
      <c r="EV19" s="2025"/>
      <c r="EW19" s="2025"/>
      <c r="EX19" s="2025"/>
      <c r="EY19" s="757"/>
      <c r="EZ19" s="2024"/>
      <c r="FA19" s="2024"/>
      <c r="FB19" s="2024"/>
      <c r="FC19" s="2024"/>
      <c r="FD19" s="2024"/>
      <c r="FF19" s="2025"/>
      <c r="FG19" s="2025"/>
      <c r="FH19" s="2025"/>
      <c r="FI19" s="757"/>
      <c r="FJ19" s="2024"/>
      <c r="FK19" s="2024"/>
      <c r="FL19" s="2024"/>
      <c r="FM19" s="2024"/>
      <c r="FN19" s="2024"/>
      <c r="FP19" s="2025"/>
      <c r="FQ19" s="2025"/>
      <c r="FR19" s="2025"/>
      <c r="FS19" s="757"/>
      <c r="FT19" s="2024"/>
      <c r="FU19" s="2024"/>
      <c r="FV19" s="2024"/>
      <c r="FW19" s="2024"/>
      <c r="FX19" s="2024"/>
      <c r="FZ19" s="2025"/>
      <c r="GA19" s="2025"/>
      <c r="GB19" s="2025"/>
      <c r="GC19" s="757"/>
      <c r="GD19" s="2024"/>
      <c r="GE19" s="2024"/>
      <c r="GF19" s="2024"/>
      <c r="GG19" s="2024"/>
      <c r="GH19" s="2024"/>
      <c r="GJ19" s="2025"/>
      <c r="GK19" s="2025"/>
      <c r="GL19" s="2025"/>
      <c r="GM19" s="757"/>
      <c r="GN19" s="2024"/>
      <c r="GO19" s="2024"/>
      <c r="GP19" s="2024"/>
      <c r="GQ19" s="2024"/>
      <c r="GR19" s="2024"/>
    </row>
    <row r="20" spans="2:200" s="725" customFormat="1" ht="23.25">
      <c r="B20" s="761"/>
      <c r="C20" s="762"/>
      <c r="D20" s="2823" t="s">
        <v>493</v>
      </c>
      <c r="E20" s="752"/>
      <c r="F20" s="441" t="s">
        <v>93</v>
      </c>
      <c r="G20" s="441" t="s">
        <v>236</v>
      </c>
      <c r="H20" s="441" t="s">
        <v>474</v>
      </c>
      <c r="I20" s="441" t="s">
        <v>427</v>
      </c>
      <c r="J20" s="725" t="s">
        <v>477</v>
      </c>
      <c r="K20" s="441" t="s">
        <v>493</v>
      </c>
      <c r="L20" s="441" t="s">
        <v>309</v>
      </c>
      <c r="M20" s="441" t="s">
        <v>373</v>
      </c>
      <c r="N20" s="753"/>
      <c r="O20" s="2340">
        <v>36</v>
      </c>
      <c r="P20" s="2340">
        <v>31</v>
      </c>
      <c r="Q20" s="2340">
        <v>30</v>
      </c>
      <c r="R20" s="2340">
        <v>39</v>
      </c>
      <c r="S20" s="2340">
        <v>41</v>
      </c>
      <c r="T20" s="2340">
        <v>42</v>
      </c>
      <c r="U20" s="2340">
        <v>41</v>
      </c>
      <c r="V20" s="2340">
        <v>41</v>
      </c>
      <c r="W20" s="2340">
        <v>42</v>
      </c>
      <c r="X20" s="2340">
        <v>41</v>
      </c>
      <c r="Y20" s="2821">
        <v>42</v>
      </c>
      <c r="Z20" s="2021"/>
      <c r="AA20" s="439" t="s">
        <v>93</v>
      </c>
      <c r="AB20" s="439" t="s">
        <v>236</v>
      </c>
      <c r="AC20" s="439" t="s">
        <v>474</v>
      </c>
      <c r="AD20" s="439" t="s">
        <v>427</v>
      </c>
      <c r="AE20" s="2022" t="s">
        <v>478</v>
      </c>
      <c r="AF20" s="2824" t="s">
        <v>493</v>
      </c>
      <c r="AG20" s="439" t="s">
        <v>1437</v>
      </c>
      <c r="AH20" s="439" t="s">
        <v>324</v>
      </c>
      <c r="AI20" s="2023"/>
      <c r="AJ20" s="2333">
        <v>5018.2317369334905</v>
      </c>
      <c r="AK20" s="2334">
        <v>5415.2926959832857</v>
      </c>
      <c r="AL20" s="2334">
        <v>3016.5225143390185</v>
      </c>
      <c r="AM20" s="2334">
        <v>7137.0747989627853</v>
      </c>
      <c r="AN20" s="2334">
        <v>7231.2852638505001</v>
      </c>
      <c r="AO20" s="2347">
        <v>7571.3895446278793</v>
      </c>
      <c r="AP20" s="2347">
        <v>7528.5754672863304</v>
      </c>
      <c r="AQ20" s="2347">
        <v>7471.3034458145203</v>
      </c>
      <c r="AR20" s="2347">
        <v>7668.9806145884168</v>
      </c>
      <c r="AS20" s="2347">
        <v>7460.1445532830458</v>
      </c>
      <c r="AT20" s="2822">
        <v>7561.9300605613726</v>
      </c>
      <c r="AU20" s="752"/>
      <c r="AV20" s="441" t="s">
        <v>93</v>
      </c>
      <c r="AW20" s="441" t="s">
        <v>236</v>
      </c>
      <c r="AX20" s="441" t="s">
        <v>474</v>
      </c>
      <c r="AY20" s="441" t="s">
        <v>427</v>
      </c>
      <c r="AZ20" s="725" t="s">
        <v>479</v>
      </c>
      <c r="BA20" s="441" t="s">
        <v>493</v>
      </c>
      <c r="BB20" s="441" t="s">
        <v>480</v>
      </c>
      <c r="BC20" s="441" t="s">
        <v>373</v>
      </c>
      <c r="BD20" s="717"/>
      <c r="BE20" s="2333">
        <v>1559.8273218110073</v>
      </c>
      <c r="BF20" s="2334">
        <v>1535.0255647188346</v>
      </c>
      <c r="BG20" s="2334">
        <v>1616.6828139623663</v>
      </c>
      <c r="BH20" s="2334">
        <v>1500.8269074989739</v>
      </c>
      <c r="BI20" s="2334">
        <v>1601.79712774926</v>
      </c>
      <c r="BJ20" s="2347">
        <v>1601.79712774926</v>
      </c>
      <c r="BK20" s="2347">
        <v>1601.79712774926</v>
      </c>
      <c r="BL20" s="2347">
        <v>1601.79712774926</v>
      </c>
      <c r="BM20" s="2347">
        <v>1601.79712774926</v>
      </c>
      <c r="BN20" s="2347">
        <v>1601.79712774926</v>
      </c>
      <c r="BO20" s="2822">
        <v>1601.79712774926</v>
      </c>
      <c r="BP20" s="752"/>
      <c r="BQ20" s="441" t="s">
        <v>93</v>
      </c>
      <c r="BR20" s="441" t="s">
        <v>236</v>
      </c>
      <c r="BS20" s="441" t="s">
        <v>474</v>
      </c>
      <c r="BT20" s="441" t="s">
        <v>427</v>
      </c>
      <c r="BU20" s="725" t="s">
        <v>481</v>
      </c>
      <c r="BV20" s="441" t="s">
        <v>493</v>
      </c>
      <c r="BW20" s="441" t="s">
        <v>267</v>
      </c>
      <c r="BX20" s="441" t="s">
        <v>373</v>
      </c>
      <c r="BY20" s="426"/>
      <c r="BZ20" s="2844">
        <v>0</v>
      </c>
      <c r="CA20" s="2844">
        <v>0</v>
      </c>
      <c r="CB20" s="2844">
        <v>0</v>
      </c>
      <c r="CC20" s="2844">
        <v>0</v>
      </c>
      <c r="CD20" s="2844">
        <v>0</v>
      </c>
      <c r="CE20" s="2338">
        <v>0</v>
      </c>
      <c r="CF20" s="2338">
        <v>0</v>
      </c>
      <c r="CG20" s="2338">
        <v>0</v>
      </c>
      <c r="CH20" s="2338">
        <v>0</v>
      </c>
      <c r="CI20" s="2338">
        <v>0</v>
      </c>
      <c r="CJ20" s="2339">
        <v>0</v>
      </c>
      <c r="CK20" s="2024"/>
      <c r="CL20" s="761"/>
      <c r="CM20" s="762"/>
      <c r="CN20" s="2823" t="s">
        <v>493</v>
      </c>
      <c r="CO20" s="752"/>
      <c r="CP20" s="441" t="s">
        <v>93</v>
      </c>
      <c r="CQ20" s="441" t="s">
        <v>236</v>
      </c>
      <c r="CR20" s="441" t="s">
        <v>474</v>
      </c>
      <c r="CS20" s="441" t="s">
        <v>482</v>
      </c>
      <c r="CT20" s="725" t="s">
        <v>483</v>
      </c>
      <c r="CU20" s="441" t="s">
        <v>493</v>
      </c>
      <c r="CV20" s="441" t="s">
        <v>480</v>
      </c>
      <c r="CW20" s="441" t="s">
        <v>373</v>
      </c>
      <c r="CX20" s="753"/>
      <c r="CY20" s="2827">
        <v>1575.9181372479718</v>
      </c>
      <c r="CZ20" s="752"/>
      <c r="DA20" s="441" t="s">
        <v>93</v>
      </c>
      <c r="DB20" s="441" t="s">
        <v>236</v>
      </c>
      <c r="DC20" s="441" t="s">
        <v>474</v>
      </c>
      <c r="DD20" s="441" t="s">
        <v>482</v>
      </c>
      <c r="DE20" s="725" t="s">
        <v>484</v>
      </c>
      <c r="DF20" s="441" t="s">
        <v>493</v>
      </c>
      <c r="DG20" s="441" t="s">
        <v>480</v>
      </c>
      <c r="DH20" s="441" t="s">
        <v>373</v>
      </c>
      <c r="DI20" s="753"/>
      <c r="DJ20" s="2827">
        <v>73.244590199942479</v>
      </c>
      <c r="DK20" s="752"/>
      <c r="DL20" s="441" t="s">
        <v>93</v>
      </c>
      <c r="DM20" s="441" t="s">
        <v>236</v>
      </c>
      <c r="DN20" s="441" t="s">
        <v>474</v>
      </c>
      <c r="DO20" s="441" t="s">
        <v>482</v>
      </c>
      <c r="DP20" s="725" t="s">
        <v>485</v>
      </c>
      <c r="DQ20" s="441" t="s">
        <v>493</v>
      </c>
      <c r="DR20" s="441" t="s">
        <v>480</v>
      </c>
      <c r="DS20" s="441" t="s">
        <v>373</v>
      </c>
      <c r="DT20" s="753"/>
      <c r="DU20" s="2827">
        <v>26.894698795180727</v>
      </c>
      <c r="DV20" s="752"/>
      <c r="DW20" s="441" t="s">
        <v>93</v>
      </c>
      <c r="DX20" s="441" t="s">
        <v>236</v>
      </c>
      <c r="DY20" s="441" t="s">
        <v>474</v>
      </c>
      <c r="DZ20" s="441" t="s">
        <v>482</v>
      </c>
      <c r="EA20" s="725" t="s">
        <v>486</v>
      </c>
      <c r="EB20" s="441" t="s">
        <v>493</v>
      </c>
      <c r="EC20" s="441" t="s">
        <v>480</v>
      </c>
      <c r="ED20" s="441" t="s">
        <v>373</v>
      </c>
      <c r="EE20" s="753"/>
      <c r="EF20" s="2827">
        <v>80.603728956304352</v>
      </c>
      <c r="EG20" s="2024"/>
      <c r="EH20" s="2024"/>
      <c r="EI20" s="2024"/>
      <c r="EJ20" s="2024"/>
      <c r="EL20" s="2025"/>
      <c r="EM20" s="2025"/>
      <c r="EN20" s="2025"/>
      <c r="EO20" s="757"/>
      <c r="EP20" s="2024"/>
      <c r="EQ20" s="2024"/>
      <c r="ER20" s="2024"/>
      <c r="ES20" s="2024"/>
      <c r="ET20" s="2024"/>
      <c r="EV20" s="2025"/>
      <c r="EW20" s="2025"/>
      <c r="EX20" s="2025"/>
      <c r="EY20" s="757"/>
      <c r="EZ20" s="2024"/>
      <c r="FA20" s="2024"/>
      <c r="FB20" s="2024"/>
      <c r="FC20" s="2024"/>
      <c r="FD20" s="2024"/>
      <c r="FF20" s="2025"/>
      <c r="FG20" s="2025"/>
      <c r="FH20" s="2025"/>
      <c r="FI20" s="757"/>
      <c r="FJ20" s="2024"/>
      <c r="FK20" s="2024"/>
      <c r="FL20" s="2024"/>
      <c r="FM20" s="2024"/>
      <c r="FN20" s="2024"/>
      <c r="FP20" s="2025"/>
      <c r="FQ20" s="2025"/>
      <c r="FR20" s="2025"/>
      <c r="FS20" s="757"/>
      <c r="FT20" s="2024"/>
      <c r="FU20" s="2024"/>
      <c r="FV20" s="2024"/>
      <c r="FW20" s="2024"/>
      <c r="FX20" s="2024"/>
      <c r="FZ20" s="2025"/>
      <c r="GA20" s="2025"/>
      <c r="GB20" s="2025"/>
      <c r="GC20" s="757"/>
      <c r="GD20" s="2024"/>
      <c r="GE20" s="2024"/>
      <c r="GF20" s="2024"/>
      <c r="GG20" s="2024"/>
      <c r="GH20" s="2024"/>
      <c r="GJ20" s="2025"/>
      <c r="GK20" s="2025"/>
      <c r="GL20" s="2025"/>
      <c r="GM20" s="757"/>
      <c r="GN20" s="2024"/>
      <c r="GO20" s="2024"/>
      <c r="GP20" s="2024"/>
      <c r="GQ20" s="2024"/>
      <c r="GR20" s="2024"/>
    </row>
    <row r="21" spans="2:200" s="725" customFormat="1" ht="23.25">
      <c r="B21" s="761"/>
      <c r="C21" s="762"/>
      <c r="D21" s="2823" t="s">
        <v>487</v>
      </c>
      <c r="E21" s="752"/>
      <c r="F21" s="441" t="s">
        <v>93</v>
      </c>
      <c r="G21" s="441" t="s">
        <v>236</v>
      </c>
      <c r="H21" s="441" t="s">
        <v>474</v>
      </c>
      <c r="I21" s="441" t="s">
        <v>427</v>
      </c>
      <c r="J21" s="725" t="s">
        <v>477</v>
      </c>
      <c r="K21" s="441" t="s">
        <v>487</v>
      </c>
      <c r="L21" s="441" t="s">
        <v>309</v>
      </c>
      <c r="M21" s="441" t="s">
        <v>373</v>
      </c>
      <c r="N21" s="753"/>
      <c r="O21" s="2819">
        <v>0</v>
      </c>
      <c r="P21" s="2819">
        <v>0</v>
      </c>
      <c r="Q21" s="2819">
        <v>0</v>
      </c>
      <c r="R21" s="2819">
        <v>0</v>
      </c>
      <c r="S21" s="2819">
        <v>0</v>
      </c>
      <c r="T21" s="2819">
        <v>0</v>
      </c>
      <c r="U21" s="2819">
        <v>0</v>
      </c>
      <c r="V21" s="2819">
        <v>0</v>
      </c>
      <c r="W21" s="2819">
        <v>0</v>
      </c>
      <c r="X21" s="2819">
        <v>0</v>
      </c>
      <c r="Y21" s="2820">
        <v>0</v>
      </c>
      <c r="Z21" s="2021"/>
      <c r="AA21" s="439" t="s">
        <v>93</v>
      </c>
      <c r="AB21" s="439" t="s">
        <v>236</v>
      </c>
      <c r="AC21" s="439" t="s">
        <v>474</v>
      </c>
      <c r="AD21" s="439" t="s">
        <v>427</v>
      </c>
      <c r="AE21" s="2022" t="s">
        <v>478</v>
      </c>
      <c r="AF21" s="2824" t="s">
        <v>487</v>
      </c>
      <c r="AG21" s="439" t="s">
        <v>1437</v>
      </c>
      <c r="AH21" s="439" t="s">
        <v>324</v>
      </c>
      <c r="AI21" s="2023"/>
      <c r="AJ21" s="2818">
        <v>0</v>
      </c>
      <c r="AK21" s="2819">
        <v>0</v>
      </c>
      <c r="AL21" s="2819">
        <v>0</v>
      </c>
      <c r="AM21" s="2819">
        <v>0</v>
      </c>
      <c r="AN21" s="2819">
        <v>0</v>
      </c>
      <c r="AO21" s="2819">
        <v>0</v>
      </c>
      <c r="AP21" s="2819">
        <v>0</v>
      </c>
      <c r="AQ21" s="2819">
        <v>0</v>
      </c>
      <c r="AR21" s="2819">
        <v>0</v>
      </c>
      <c r="AS21" s="2819">
        <v>0</v>
      </c>
      <c r="AT21" s="2820">
        <v>0</v>
      </c>
      <c r="AU21" s="752"/>
      <c r="AV21" s="441" t="s">
        <v>93</v>
      </c>
      <c r="AW21" s="441" t="s">
        <v>236</v>
      </c>
      <c r="AX21" s="441" t="s">
        <v>474</v>
      </c>
      <c r="AY21" s="441" t="s">
        <v>427</v>
      </c>
      <c r="AZ21" s="725" t="s">
        <v>479</v>
      </c>
      <c r="BA21" s="441" t="s">
        <v>487</v>
      </c>
      <c r="BB21" s="441" t="s">
        <v>480</v>
      </c>
      <c r="BC21" s="441" t="s">
        <v>373</v>
      </c>
      <c r="BD21" s="717"/>
      <c r="BE21" s="2818">
        <v>0</v>
      </c>
      <c r="BF21" s="2819">
        <v>0</v>
      </c>
      <c r="BG21" s="2819">
        <v>0</v>
      </c>
      <c r="BH21" s="2819">
        <v>0</v>
      </c>
      <c r="BI21" s="2819">
        <v>0</v>
      </c>
      <c r="BJ21" s="2819">
        <v>0</v>
      </c>
      <c r="BK21" s="2819">
        <v>0</v>
      </c>
      <c r="BL21" s="2819">
        <v>0</v>
      </c>
      <c r="BM21" s="2819">
        <v>0</v>
      </c>
      <c r="BN21" s="2819">
        <v>0</v>
      </c>
      <c r="BO21" s="2820">
        <v>0</v>
      </c>
      <c r="BP21" s="752"/>
      <c r="BQ21" s="441" t="s">
        <v>93</v>
      </c>
      <c r="BR21" s="441" t="s">
        <v>236</v>
      </c>
      <c r="BS21" s="441" t="s">
        <v>474</v>
      </c>
      <c r="BT21" s="441" t="s">
        <v>427</v>
      </c>
      <c r="BU21" s="725" t="s">
        <v>481</v>
      </c>
      <c r="BV21" s="441" t="s">
        <v>487</v>
      </c>
      <c r="BW21" s="441" t="s">
        <v>267</v>
      </c>
      <c r="BX21" s="441" t="s">
        <v>373</v>
      </c>
      <c r="BY21" s="426"/>
      <c r="BZ21" s="2845">
        <v>0</v>
      </c>
      <c r="CA21" s="2845">
        <v>0</v>
      </c>
      <c r="CB21" s="2845">
        <v>0</v>
      </c>
      <c r="CC21" s="2845">
        <v>0</v>
      </c>
      <c r="CD21" s="2845">
        <v>0</v>
      </c>
      <c r="CE21" s="2819">
        <v>0</v>
      </c>
      <c r="CF21" s="2819">
        <v>0</v>
      </c>
      <c r="CG21" s="2819">
        <v>0</v>
      </c>
      <c r="CH21" s="2819">
        <v>0</v>
      </c>
      <c r="CI21" s="2819">
        <v>0</v>
      </c>
      <c r="CJ21" s="2820">
        <v>0</v>
      </c>
      <c r="CK21" s="2024"/>
      <c r="CL21" s="761"/>
      <c r="CM21" s="762"/>
      <c r="CN21" s="2823" t="s">
        <v>487</v>
      </c>
      <c r="CO21" s="752"/>
      <c r="CP21" s="441" t="s">
        <v>93</v>
      </c>
      <c r="CQ21" s="441" t="s">
        <v>236</v>
      </c>
      <c r="CR21" s="441" t="s">
        <v>474</v>
      </c>
      <c r="CS21" s="441" t="s">
        <v>482</v>
      </c>
      <c r="CT21" s="725" t="s">
        <v>483</v>
      </c>
      <c r="CU21" s="441" t="s">
        <v>487</v>
      </c>
      <c r="CV21" s="441" t="s">
        <v>480</v>
      </c>
      <c r="CW21" s="441" t="s">
        <v>373</v>
      </c>
      <c r="CX21" s="753"/>
      <c r="CY21" s="2831">
        <v>0</v>
      </c>
      <c r="CZ21" s="752"/>
      <c r="DA21" s="441" t="s">
        <v>93</v>
      </c>
      <c r="DB21" s="441" t="s">
        <v>236</v>
      </c>
      <c r="DC21" s="441" t="s">
        <v>474</v>
      </c>
      <c r="DD21" s="441" t="s">
        <v>482</v>
      </c>
      <c r="DE21" s="725" t="s">
        <v>484</v>
      </c>
      <c r="DF21" s="441" t="s">
        <v>487</v>
      </c>
      <c r="DG21" s="441" t="s">
        <v>480</v>
      </c>
      <c r="DH21" s="441" t="s">
        <v>373</v>
      </c>
      <c r="DI21" s="753"/>
      <c r="DJ21" s="2831">
        <v>0</v>
      </c>
      <c r="DK21" s="752"/>
      <c r="DL21" s="441" t="s">
        <v>93</v>
      </c>
      <c r="DM21" s="441" t="s">
        <v>236</v>
      </c>
      <c r="DN21" s="441" t="s">
        <v>474</v>
      </c>
      <c r="DO21" s="441" t="s">
        <v>482</v>
      </c>
      <c r="DP21" s="725" t="s">
        <v>485</v>
      </c>
      <c r="DQ21" s="441" t="s">
        <v>487</v>
      </c>
      <c r="DR21" s="441" t="s">
        <v>480</v>
      </c>
      <c r="DS21" s="441" t="s">
        <v>373</v>
      </c>
      <c r="DT21" s="753"/>
      <c r="DU21" s="2831">
        <v>0</v>
      </c>
      <c r="DV21" s="752"/>
      <c r="DW21" s="441" t="s">
        <v>93</v>
      </c>
      <c r="DX21" s="441" t="s">
        <v>236</v>
      </c>
      <c r="DY21" s="441" t="s">
        <v>474</v>
      </c>
      <c r="DZ21" s="441" t="s">
        <v>482</v>
      </c>
      <c r="EA21" s="725" t="s">
        <v>486</v>
      </c>
      <c r="EB21" s="441" t="s">
        <v>487</v>
      </c>
      <c r="EC21" s="441" t="s">
        <v>480</v>
      </c>
      <c r="ED21" s="441" t="s">
        <v>373</v>
      </c>
      <c r="EE21" s="753"/>
      <c r="EF21" s="2831">
        <v>0</v>
      </c>
      <c r="EG21" s="2024"/>
      <c r="EH21" s="2024"/>
      <c r="EI21" s="2024"/>
      <c r="EJ21" s="2024"/>
      <c r="EL21" s="2025"/>
      <c r="EM21" s="2025"/>
      <c r="EN21" s="2025"/>
      <c r="EO21" s="757"/>
      <c r="EP21" s="2024"/>
      <c r="EQ21" s="2024"/>
      <c r="ER21" s="2024"/>
      <c r="ES21" s="2024"/>
      <c r="ET21" s="2024"/>
      <c r="EV21" s="2025"/>
      <c r="EW21" s="2025"/>
      <c r="EX21" s="2025"/>
      <c r="EY21" s="757"/>
      <c r="EZ21" s="2024"/>
      <c r="FA21" s="2024"/>
      <c r="FB21" s="2024"/>
      <c r="FC21" s="2024"/>
      <c r="FD21" s="2024"/>
      <c r="FF21" s="2025"/>
      <c r="FG21" s="2025"/>
      <c r="FH21" s="2025"/>
      <c r="FI21" s="757"/>
      <c r="FJ21" s="2024"/>
      <c r="FK21" s="2024"/>
      <c r="FL21" s="2024"/>
      <c r="FM21" s="2024"/>
      <c r="FN21" s="2024"/>
      <c r="FP21" s="2025"/>
      <c r="FQ21" s="2025"/>
      <c r="FR21" s="2025"/>
      <c r="FS21" s="757"/>
      <c r="FT21" s="2024"/>
      <c r="FU21" s="2024"/>
      <c r="FV21" s="2024"/>
      <c r="FW21" s="2024"/>
      <c r="FX21" s="2024"/>
      <c r="FZ21" s="2025"/>
      <c r="GA21" s="2025"/>
      <c r="GB21" s="2025"/>
      <c r="GC21" s="757"/>
      <c r="GD21" s="2024"/>
      <c r="GE21" s="2024"/>
      <c r="GF21" s="2024"/>
      <c r="GG21" s="2024"/>
      <c r="GH21" s="2024"/>
      <c r="GJ21" s="2025"/>
      <c r="GK21" s="2025"/>
      <c r="GL21" s="2025"/>
      <c r="GM21" s="757"/>
      <c r="GN21" s="2024"/>
      <c r="GO21" s="2024"/>
      <c r="GP21" s="2024"/>
      <c r="GQ21" s="2024"/>
      <c r="GR21" s="2024"/>
    </row>
    <row r="22" spans="2:200" s="725" customFormat="1" ht="24" thickBot="1">
      <c r="B22" s="761"/>
      <c r="C22" s="762"/>
      <c r="D22" s="2823" t="s">
        <v>488</v>
      </c>
      <c r="E22" s="752"/>
      <c r="F22" s="441" t="s">
        <v>93</v>
      </c>
      <c r="G22" s="441" t="s">
        <v>236</v>
      </c>
      <c r="H22" s="441" t="s">
        <v>474</v>
      </c>
      <c r="I22" s="441" t="s">
        <v>427</v>
      </c>
      <c r="J22" s="725" t="s">
        <v>477</v>
      </c>
      <c r="K22" s="441" t="s">
        <v>488</v>
      </c>
      <c r="L22" s="441" t="s">
        <v>309</v>
      </c>
      <c r="M22" s="441" t="s">
        <v>373</v>
      </c>
      <c r="N22" s="753"/>
      <c r="O22" s="2819">
        <v>0</v>
      </c>
      <c r="P22" s="2819">
        <v>0</v>
      </c>
      <c r="Q22" s="2819">
        <v>0</v>
      </c>
      <c r="R22" s="2819">
        <v>0</v>
      </c>
      <c r="S22" s="2819">
        <v>0</v>
      </c>
      <c r="T22" s="2819">
        <v>0</v>
      </c>
      <c r="U22" s="2819">
        <v>0</v>
      </c>
      <c r="V22" s="2819">
        <v>0</v>
      </c>
      <c r="W22" s="2819">
        <v>0</v>
      </c>
      <c r="X22" s="2819">
        <v>0</v>
      </c>
      <c r="Y22" s="2820">
        <v>0</v>
      </c>
      <c r="Z22" s="2021"/>
      <c r="AA22" s="439" t="s">
        <v>93</v>
      </c>
      <c r="AB22" s="439" t="s">
        <v>236</v>
      </c>
      <c r="AC22" s="439" t="s">
        <v>474</v>
      </c>
      <c r="AD22" s="439" t="s">
        <v>427</v>
      </c>
      <c r="AE22" s="2022" t="s">
        <v>478</v>
      </c>
      <c r="AF22" s="2824" t="s">
        <v>488</v>
      </c>
      <c r="AG22" s="439" t="s">
        <v>1437</v>
      </c>
      <c r="AH22" s="439" t="s">
        <v>324</v>
      </c>
      <c r="AI22" s="2023"/>
      <c r="AJ22" s="2818">
        <v>0</v>
      </c>
      <c r="AK22" s="2819">
        <v>0</v>
      </c>
      <c r="AL22" s="2819">
        <v>0</v>
      </c>
      <c r="AM22" s="2819">
        <v>0</v>
      </c>
      <c r="AN22" s="2819">
        <v>0</v>
      </c>
      <c r="AO22" s="2819">
        <v>0</v>
      </c>
      <c r="AP22" s="2819">
        <v>0</v>
      </c>
      <c r="AQ22" s="2819">
        <v>0</v>
      </c>
      <c r="AR22" s="2819">
        <v>0</v>
      </c>
      <c r="AS22" s="2819">
        <v>0</v>
      </c>
      <c r="AT22" s="2820">
        <v>0</v>
      </c>
      <c r="AU22" s="752"/>
      <c r="AV22" s="441" t="s">
        <v>93</v>
      </c>
      <c r="AW22" s="441" t="s">
        <v>236</v>
      </c>
      <c r="AX22" s="441" t="s">
        <v>474</v>
      </c>
      <c r="AY22" s="441" t="s">
        <v>427</v>
      </c>
      <c r="AZ22" s="725" t="s">
        <v>479</v>
      </c>
      <c r="BA22" s="441" t="s">
        <v>488</v>
      </c>
      <c r="BB22" s="441" t="s">
        <v>480</v>
      </c>
      <c r="BC22" s="441" t="s">
        <v>373</v>
      </c>
      <c r="BD22" s="717"/>
      <c r="BE22" s="2818">
        <v>0</v>
      </c>
      <c r="BF22" s="2819">
        <v>0</v>
      </c>
      <c r="BG22" s="2819">
        <v>0</v>
      </c>
      <c r="BH22" s="2819">
        <v>0</v>
      </c>
      <c r="BI22" s="2819">
        <v>0</v>
      </c>
      <c r="BJ22" s="2819">
        <v>0</v>
      </c>
      <c r="BK22" s="2819">
        <v>0</v>
      </c>
      <c r="BL22" s="2819">
        <v>0</v>
      </c>
      <c r="BM22" s="2819">
        <v>0</v>
      </c>
      <c r="BN22" s="2819">
        <v>0</v>
      </c>
      <c r="BO22" s="2820">
        <v>0</v>
      </c>
      <c r="BP22" s="752"/>
      <c r="BQ22" s="441" t="s">
        <v>93</v>
      </c>
      <c r="BR22" s="441" t="s">
        <v>236</v>
      </c>
      <c r="BS22" s="441" t="s">
        <v>474</v>
      </c>
      <c r="BT22" s="441" t="s">
        <v>427</v>
      </c>
      <c r="BU22" s="725" t="s">
        <v>481</v>
      </c>
      <c r="BV22" s="441" t="s">
        <v>488</v>
      </c>
      <c r="BW22" s="441" t="s">
        <v>267</v>
      </c>
      <c r="BX22" s="441" t="s">
        <v>373</v>
      </c>
      <c r="BY22" s="426"/>
      <c r="BZ22" s="2845">
        <v>0</v>
      </c>
      <c r="CA22" s="2845">
        <v>0</v>
      </c>
      <c r="CB22" s="2845">
        <v>0</v>
      </c>
      <c r="CC22" s="2845">
        <v>0</v>
      </c>
      <c r="CD22" s="2845">
        <v>0</v>
      </c>
      <c r="CE22" s="2819">
        <v>0</v>
      </c>
      <c r="CF22" s="2819">
        <v>0</v>
      </c>
      <c r="CG22" s="2819">
        <v>0</v>
      </c>
      <c r="CH22" s="2819">
        <v>0</v>
      </c>
      <c r="CI22" s="2819">
        <v>0</v>
      </c>
      <c r="CJ22" s="2820">
        <v>0</v>
      </c>
      <c r="CK22" s="2024"/>
      <c r="CL22" s="761"/>
      <c r="CM22" s="762"/>
      <c r="CN22" s="2823" t="s">
        <v>488</v>
      </c>
      <c r="CO22" s="752"/>
      <c r="CP22" s="441" t="s">
        <v>93</v>
      </c>
      <c r="CQ22" s="441" t="s">
        <v>236</v>
      </c>
      <c r="CR22" s="441" t="s">
        <v>474</v>
      </c>
      <c r="CS22" s="441" t="s">
        <v>482</v>
      </c>
      <c r="CT22" s="725" t="s">
        <v>483</v>
      </c>
      <c r="CU22" s="441" t="s">
        <v>488</v>
      </c>
      <c r="CV22" s="441" t="s">
        <v>480</v>
      </c>
      <c r="CW22" s="441" t="s">
        <v>373</v>
      </c>
      <c r="CX22" s="753"/>
      <c r="CY22" s="2831">
        <v>0</v>
      </c>
      <c r="CZ22" s="752"/>
      <c r="DA22" s="441" t="s">
        <v>93</v>
      </c>
      <c r="DB22" s="441" t="s">
        <v>236</v>
      </c>
      <c r="DC22" s="441" t="s">
        <v>474</v>
      </c>
      <c r="DD22" s="441" t="s">
        <v>482</v>
      </c>
      <c r="DE22" s="725" t="s">
        <v>484</v>
      </c>
      <c r="DF22" s="441" t="s">
        <v>488</v>
      </c>
      <c r="DG22" s="441" t="s">
        <v>480</v>
      </c>
      <c r="DH22" s="441" t="s">
        <v>373</v>
      </c>
      <c r="DI22" s="753"/>
      <c r="DJ22" s="2831">
        <v>0</v>
      </c>
      <c r="DK22" s="752"/>
      <c r="DL22" s="441" t="s">
        <v>93</v>
      </c>
      <c r="DM22" s="441" t="s">
        <v>236</v>
      </c>
      <c r="DN22" s="441" t="s">
        <v>474</v>
      </c>
      <c r="DO22" s="441" t="s">
        <v>482</v>
      </c>
      <c r="DP22" s="725" t="s">
        <v>485</v>
      </c>
      <c r="DQ22" s="441" t="s">
        <v>488</v>
      </c>
      <c r="DR22" s="441" t="s">
        <v>480</v>
      </c>
      <c r="DS22" s="441" t="s">
        <v>373</v>
      </c>
      <c r="DT22" s="753"/>
      <c r="DU22" s="2831">
        <v>0</v>
      </c>
      <c r="DV22" s="752"/>
      <c r="DW22" s="441" t="s">
        <v>93</v>
      </c>
      <c r="DX22" s="441" t="s">
        <v>236</v>
      </c>
      <c r="DY22" s="441" t="s">
        <v>474</v>
      </c>
      <c r="DZ22" s="441" t="s">
        <v>482</v>
      </c>
      <c r="EA22" s="725" t="s">
        <v>486</v>
      </c>
      <c r="EB22" s="441" t="s">
        <v>488</v>
      </c>
      <c r="EC22" s="441" t="s">
        <v>480</v>
      </c>
      <c r="ED22" s="441" t="s">
        <v>373</v>
      </c>
      <c r="EE22" s="753"/>
      <c r="EF22" s="2831">
        <v>0</v>
      </c>
      <c r="EG22" s="2024"/>
      <c r="EH22" s="2024"/>
      <c r="EI22" s="2024"/>
      <c r="EJ22" s="2024"/>
      <c r="EL22" s="2025"/>
      <c r="EM22" s="2025"/>
      <c r="EN22" s="2025"/>
      <c r="EO22" s="757"/>
      <c r="EP22" s="2024"/>
      <c r="EQ22" s="2024"/>
      <c r="ER22" s="2024"/>
      <c r="ES22" s="2024"/>
      <c r="ET22" s="2024"/>
      <c r="EV22" s="2025"/>
      <c r="EW22" s="2025"/>
      <c r="EX22" s="2025"/>
      <c r="EY22" s="757"/>
      <c r="EZ22" s="2024"/>
      <c r="FA22" s="2024"/>
      <c r="FB22" s="2024"/>
      <c r="FC22" s="2024"/>
      <c r="FD22" s="2024"/>
      <c r="FF22" s="2025"/>
      <c r="FG22" s="2025"/>
      <c r="FH22" s="2025"/>
      <c r="FI22" s="757"/>
      <c r="FJ22" s="2024"/>
      <c r="FK22" s="2024"/>
      <c r="FL22" s="2024"/>
      <c r="FM22" s="2024"/>
      <c r="FN22" s="2024"/>
      <c r="FP22" s="2025"/>
      <c r="FQ22" s="2025"/>
      <c r="FR22" s="2025"/>
      <c r="FS22" s="757"/>
      <c r="FT22" s="2024"/>
      <c r="FU22" s="2024"/>
      <c r="FV22" s="2024"/>
      <c r="FW22" s="2024"/>
      <c r="FX22" s="2024"/>
      <c r="FZ22" s="2025"/>
      <c r="GA22" s="2025"/>
      <c r="GB22" s="2025"/>
      <c r="GC22" s="757"/>
      <c r="GD22" s="2024"/>
      <c r="GE22" s="2024"/>
      <c r="GF22" s="2024"/>
      <c r="GG22" s="2024"/>
      <c r="GH22" s="2024"/>
      <c r="GJ22" s="2025"/>
      <c r="GK22" s="2025"/>
      <c r="GL22" s="2025"/>
      <c r="GM22" s="757"/>
      <c r="GN22" s="2024"/>
      <c r="GO22" s="2024"/>
      <c r="GP22" s="2024"/>
      <c r="GQ22" s="2024"/>
      <c r="GR22" s="2024"/>
    </row>
    <row r="23" spans="2:200" s="725" customFormat="1" ht="23.25">
      <c r="B23" s="761"/>
      <c r="C23" s="762"/>
      <c r="D23" s="2813" t="s">
        <v>495</v>
      </c>
      <c r="E23" s="752"/>
      <c r="F23" s="441" t="s">
        <v>93</v>
      </c>
      <c r="G23" s="441" t="s">
        <v>236</v>
      </c>
      <c r="H23" s="441" t="s">
        <v>474</v>
      </c>
      <c r="I23" s="441" t="s">
        <v>427</v>
      </c>
      <c r="J23" s="725" t="s">
        <v>477</v>
      </c>
      <c r="K23" s="441" t="s">
        <v>495</v>
      </c>
      <c r="L23" s="441" t="s">
        <v>309</v>
      </c>
      <c r="M23" s="441" t="s">
        <v>373</v>
      </c>
      <c r="N23" s="753"/>
      <c r="O23" s="2340">
        <v>69</v>
      </c>
      <c r="P23" s="2340">
        <v>71</v>
      </c>
      <c r="Q23" s="2340">
        <v>83</v>
      </c>
      <c r="R23" s="2340">
        <v>81</v>
      </c>
      <c r="S23" s="2340">
        <v>90</v>
      </c>
      <c r="T23" s="2340">
        <v>91</v>
      </c>
      <c r="U23" s="2340">
        <v>90</v>
      </c>
      <c r="V23" s="2340">
        <v>90</v>
      </c>
      <c r="W23" s="2340">
        <v>92</v>
      </c>
      <c r="X23" s="2340">
        <v>90</v>
      </c>
      <c r="Y23" s="2821">
        <v>91</v>
      </c>
      <c r="Z23" s="2021"/>
      <c r="AA23" s="439" t="s">
        <v>93</v>
      </c>
      <c r="AB23" s="439" t="s">
        <v>236</v>
      </c>
      <c r="AC23" s="439" t="s">
        <v>474</v>
      </c>
      <c r="AD23" s="439" t="s">
        <v>427</v>
      </c>
      <c r="AE23" s="2022" t="s">
        <v>478</v>
      </c>
      <c r="AF23" s="2817" t="s">
        <v>495</v>
      </c>
      <c r="AG23" s="439" t="s">
        <v>1437</v>
      </c>
      <c r="AH23" s="439" t="s">
        <v>324</v>
      </c>
      <c r="AI23" s="2023"/>
      <c r="AJ23" s="2333">
        <v>8306.966888874902</v>
      </c>
      <c r="AK23" s="2334">
        <v>7629.9753890441034</v>
      </c>
      <c r="AL23" s="2334">
        <v>7715.7762970513058</v>
      </c>
      <c r="AM23" s="2334">
        <v>11082.582498421871</v>
      </c>
      <c r="AN23" s="2334">
        <v>11725.500873923751</v>
      </c>
      <c r="AO23" s="2347">
        <v>12276.978639766568</v>
      </c>
      <c r="AP23" s="2347">
        <v>12207.555780210167</v>
      </c>
      <c r="AQ23" s="2347">
        <v>12114.689420591336</v>
      </c>
      <c r="AR23" s="2347">
        <v>12435.222179380455</v>
      </c>
      <c r="AS23" s="2347">
        <v>12096.595319839438</v>
      </c>
      <c r="AT23" s="2822">
        <v>12261.640123217765</v>
      </c>
      <c r="AU23" s="752"/>
      <c r="AV23" s="441" t="s">
        <v>93</v>
      </c>
      <c r="AW23" s="441" t="s">
        <v>236</v>
      </c>
      <c r="AX23" s="441" t="s">
        <v>474</v>
      </c>
      <c r="AY23" s="441" t="s">
        <v>427</v>
      </c>
      <c r="AZ23" s="725" t="s">
        <v>479</v>
      </c>
      <c r="BA23" s="441" t="s">
        <v>495</v>
      </c>
      <c r="BB23" s="441" t="s">
        <v>480</v>
      </c>
      <c r="BC23" s="441" t="s">
        <v>373</v>
      </c>
      <c r="BD23" s="717"/>
      <c r="BE23" s="2333">
        <v>1548.3161411941403</v>
      </c>
      <c r="BF23" s="2334">
        <v>1489.7283616402908</v>
      </c>
      <c r="BG23" s="2334">
        <v>1619.8109333756129</v>
      </c>
      <c r="BH23" s="2334">
        <v>1547.1523903253728</v>
      </c>
      <c r="BI23" s="2334">
        <v>1580.4590218701717</v>
      </c>
      <c r="BJ23" s="2347">
        <v>1580.4590218701717</v>
      </c>
      <c r="BK23" s="2347">
        <v>1580.4590218701717</v>
      </c>
      <c r="BL23" s="2347">
        <v>1580.4590218701717</v>
      </c>
      <c r="BM23" s="2347">
        <v>1580.4590218701717</v>
      </c>
      <c r="BN23" s="2347">
        <v>1580.4590218701717</v>
      </c>
      <c r="BO23" s="2822">
        <v>1580.4590218701717</v>
      </c>
      <c r="BP23" s="752"/>
      <c r="BQ23" s="441" t="s">
        <v>93</v>
      </c>
      <c r="BR23" s="441" t="s">
        <v>236</v>
      </c>
      <c r="BS23" s="441" t="s">
        <v>474</v>
      </c>
      <c r="BT23" s="441" t="s">
        <v>427</v>
      </c>
      <c r="BU23" s="725" t="s">
        <v>481</v>
      </c>
      <c r="BV23" s="441" t="s">
        <v>495</v>
      </c>
      <c r="BW23" s="441" t="s">
        <v>267</v>
      </c>
      <c r="BX23" s="441" t="s">
        <v>373</v>
      </c>
      <c r="BY23" s="426"/>
      <c r="BZ23" s="2841">
        <v>0</v>
      </c>
      <c r="CA23" s="2841">
        <v>1.4133138654813179E-2</v>
      </c>
      <c r="CB23" s="2841">
        <v>0.31352282525875036</v>
      </c>
      <c r="CC23" s="2841">
        <v>2.4694666378292228E-2</v>
      </c>
      <c r="CD23" s="2841">
        <v>0.27861361863367878</v>
      </c>
      <c r="CE23" s="2336">
        <v>0</v>
      </c>
      <c r="CF23" s="2336">
        <v>0</v>
      </c>
      <c r="CG23" s="2336">
        <v>0</v>
      </c>
      <c r="CH23" s="2336">
        <v>0</v>
      </c>
      <c r="CI23" s="2336">
        <v>0</v>
      </c>
      <c r="CJ23" s="2337">
        <v>0</v>
      </c>
      <c r="CK23" s="2024"/>
      <c r="CL23" s="761"/>
      <c r="CM23" s="762"/>
      <c r="CN23" s="2813" t="s">
        <v>495</v>
      </c>
      <c r="CO23" s="752"/>
      <c r="CP23" s="441" t="s">
        <v>93</v>
      </c>
      <c r="CQ23" s="441" t="s">
        <v>236</v>
      </c>
      <c r="CR23" s="441" t="s">
        <v>474</v>
      </c>
      <c r="CS23" s="441" t="s">
        <v>482</v>
      </c>
      <c r="CT23" s="725" t="s">
        <v>483</v>
      </c>
      <c r="CU23" s="441" t="s">
        <v>495</v>
      </c>
      <c r="CV23" s="441" t="s">
        <v>480</v>
      </c>
      <c r="CW23" s="441" t="s">
        <v>373</v>
      </c>
      <c r="CX23" s="753"/>
      <c r="CY23" s="2827">
        <v>1567.132087927997</v>
      </c>
      <c r="CZ23" s="752"/>
      <c r="DA23" s="441" t="s">
        <v>93</v>
      </c>
      <c r="DB23" s="441" t="s">
        <v>236</v>
      </c>
      <c r="DC23" s="441" t="s">
        <v>474</v>
      </c>
      <c r="DD23" s="441" t="s">
        <v>482</v>
      </c>
      <c r="DE23" s="725" t="s">
        <v>484</v>
      </c>
      <c r="DF23" s="441" t="s">
        <v>495</v>
      </c>
      <c r="DG23" s="441" t="s">
        <v>480</v>
      </c>
      <c r="DH23" s="441" t="s">
        <v>373</v>
      </c>
      <c r="DI23" s="753"/>
      <c r="DJ23" s="2827">
        <v>54.920657519583507</v>
      </c>
      <c r="DK23" s="752"/>
      <c r="DL23" s="441" t="s">
        <v>93</v>
      </c>
      <c r="DM23" s="441" t="s">
        <v>236</v>
      </c>
      <c r="DN23" s="441" t="s">
        <v>474</v>
      </c>
      <c r="DO23" s="441" t="s">
        <v>482</v>
      </c>
      <c r="DP23" s="725" t="s">
        <v>485</v>
      </c>
      <c r="DQ23" s="441" t="s">
        <v>495</v>
      </c>
      <c r="DR23" s="441" t="s">
        <v>480</v>
      </c>
      <c r="DS23" s="441" t="s">
        <v>373</v>
      </c>
      <c r="DT23" s="753"/>
      <c r="DU23" s="2827">
        <v>13.849994427727632</v>
      </c>
      <c r="DV23" s="752"/>
      <c r="DW23" s="441" t="s">
        <v>93</v>
      </c>
      <c r="DX23" s="441" t="s">
        <v>236</v>
      </c>
      <c r="DY23" s="441" t="s">
        <v>474</v>
      </c>
      <c r="DZ23" s="441" t="s">
        <v>482</v>
      </c>
      <c r="EA23" s="725" t="s">
        <v>486</v>
      </c>
      <c r="EB23" s="441" t="s">
        <v>495</v>
      </c>
      <c r="EC23" s="441" t="s">
        <v>480</v>
      </c>
      <c r="ED23" s="441" t="s">
        <v>373</v>
      </c>
      <c r="EE23" s="753"/>
      <c r="EF23" s="2827">
        <v>64.864253757764999</v>
      </c>
      <c r="EG23" s="2024"/>
      <c r="EH23" s="2024"/>
      <c r="EI23" s="2024"/>
      <c r="EJ23" s="2024"/>
      <c r="EL23" s="2025"/>
      <c r="EM23" s="2025"/>
      <c r="EN23" s="2025"/>
      <c r="EO23" s="757"/>
      <c r="EP23" s="2024"/>
      <c r="EQ23" s="2024"/>
      <c r="ER23" s="2024"/>
      <c r="ES23" s="2024"/>
      <c r="ET23" s="2024"/>
      <c r="EV23" s="2025"/>
      <c r="EW23" s="2025"/>
      <c r="EX23" s="2025"/>
      <c r="EY23" s="757"/>
      <c r="EZ23" s="2024"/>
      <c r="FA23" s="2024"/>
      <c r="FB23" s="2024"/>
      <c r="FC23" s="2024"/>
      <c r="FD23" s="2024"/>
      <c r="FF23" s="2025"/>
      <c r="FG23" s="2025"/>
      <c r="FH23" s="2025"/>
      <c r="FI23" s="757"/>
      <c r="FJ23" s="2024"/>
      <c r="FK23" s="2024"/>
      <c r="FL23" s="2024"/>
      <c r="FM23" s="2024"/>
      <c r="FN23" s="2024"/>
      <c r="FP23" s="2025"/>
      <c r="FQ23" s="2025"/>
      <c r="FR23" s="2025"/>
      <c r="FS23" s="757"/>
      <c r="FT23" s="2024"/>
      <c r="FU23" s="2024"/>
      <c r="FV23" s="2024"/>
      <c r="FW23" s="2024"/>
      <c r="FX23" s="2024"/>
      <c r="FZ23" s="2025"/>
      <c r="GA23" s="2025"/>
      <c r="GB23" s="2025"/>
      <c r="GC23" s="757"/>
      <c r="GD23" s="2024"/>
      <c r="GE23" s="2024"/>
      <c r="GF23" s="2024"/>
      <c r="GG23" s="2024"/>
      <c r="GH23" s="2024"/>
      <c r="GJ23" s="2025"/>
      <c r="GK23" s="2025"/>
      <c r="GL23" s="2025"/>
      <c r="GM23" s="757"/>
      <c r="GN23" s="2024"/>
      <c r="GO23" s="2024"/>
      <c r="GP23" s="2024"/>
      <c r="GQ23" s="2024"/>
      <c r="GR23" s="2024"/>
    </row>
    <row r="24" spans="2:200" s="725" customFormat="1" ht="23.25">
      <c r="B24" s="761"/>
      <c r="C24" s="762"/>
      <c r="D24" s="2813" t="s">
        <v>487</v>
      </c>
      <c r="E24" s="752"/>
      <c r="F24" s="441" t="s">
        <v>93</v>
      </c>
      <c r="G24" s="441" t="s">
        <v>236</v>
      </c>
      <c r="H24" s="441" t="s">
        <v>474</v>
      </c>
      <c r="I24" s="441" t="s">
        <v>427</v>
      </c>
      <c r="J24" s="725" t="s">
        <v>477</v>
      </c>
      <c r="K24" s="441" t="s">
        <v>487</v>
      </c>
      <c r="L24" s="441" t="s">
        <v>309</v>
      </c>
      <c r="M24" s="441" t="s">
        <v>373</v>
      </c>
      <c r="N24" s="753"/>
      <c r="O24" s="2811">
        <v>0</v>
      </c>
      <c r="P24" s="2811">
        <v>0</v>
      </c>
      <c r="Q24" s="2811">
        <v>0</v>
      </c>
      <c r="R24" s="2811">
        <v>0</v>
      </c>
      <c r="S24" s="2811">
        <v>0</v>
      </c>
      <c r="T24" s="2811">
        <v>0</v>
      </c>
      <c r="U24" s="2811">
        <v>0</v>
      </c>
      <c r="V24" s="2811">
        <v>0</v>
      </c>
      <c r="W24" s="2811">
        <v>0</v>
      </c>
      <c r="X24" s="2811">
        <v>0</v>
      </c>
      <c r="Y24" s="2812">
        <v>0</v>
      </c>
      <c r="Z24" s="2021"/>
      <c r="AA24" s="439" t="s">
        <v>93</v>
      </c>
      <c r="AB24" s="439" t="s">
        <v>236</v>
      </c>
      <c r="AC24" s="439" t="s">
        <v>474</v>
      </c>
      <c r="AD24" s="439" t="s">
        <v>427</v>
      </c>
      <c r="AE24" s="2022" t="s">
        <v>478</v>
      </c>
      <c r="AF24" s="2817" t="s">
        <v>487</v>
      </c>
      <c r="AG24" s="439" t="s">
        <v>1437</v>
      </c>
      <c r="AH24" s="439" t="s">
        <v>324</v>
      </c>
      <c r="AI24" s="2023"/>
      <c r="AJ24" s="2810">
        <v>0</v>
      </c>
      <c r="AK24" s="2811">
        <v>0</v>
      </c>
      <c r="AL24" s="2811">
        <v>0</v>
      </c>
      <c r="AM24" s="2811">
        <v>0</v>
      </c>
      <c r="AN24" s="2811">
        <v>0</v>
      </c>
      <c r="AO24" s="2811">
        <v>0</v>
      </c>
      <c r="AP24" s="2811">
        <v>0</v>
      </c>
      <c r="AQ24" s="2811">
        <v>0</v>
      </c>
      <c r="AR24" s="2811">
        <v>0</v>
      </c>
      <c r="AS24" s="2811">
        <v>0</v>
      </c>
      <c r="AT24" s="2812">
        <v>0</v>
      </c>
      <c r="AU24" s="752"/>
      <c r="AV24" s="441" t="s">
        <v>93</v>
      </c>
      <c r="AW24" s="441" t="s">
        <v>236</v>
      </c>
      <c r="AX24" s="441" t="s">
        <v>474</v>
      </c>
      <c r="AY24" s="441" t="s">
        <v>427</v>
      </c>
      <c r="AZ24" s="725" t="s">
        <v>479</v>
      </c>
      <c r="BA24" s="441" t="s">
        <v>487</v>
      </c>
      <c r="BB24" s="441" t="s">
        <v>480</v>
      </c>
      <c r="BC24" s="441" t="s">
        <v>373</v>
      </c>
      <c r="BD24" s="717"/>
      <c r="BE24" s="2810">
        <v>0</v>
      </c>
      <c r="BF24" s="2811">
        <v>0</v>
      </c>
      <c r="BG24" s="2811">
        <v>0</v>
      </c>
      <c r="BH24" s="2811">
        <v>0</v>
      </c>
      <c r="BI24" s="2811">
        <v>0</v>
      </c>
      <c r="BJ24" s="2811">
        <v>0</v>
      </c>
      <c r="BK24" s="2811">
        <v>0</v>
      </c>
      <c r="BL24" s="2811">
        <v>0</v>
      </c>
      <c r="BM24" s="2811">
        <v>0</v>
      </c>
      <c r="BN24" s="2811">
        <v>0</v>
      </c>
      <c r="BO24" s="2812">
        <v>0</v>
      </c>
      <c r="BP24" s="752"/>
      <c r="BQ24" s="441" t="s">
        <v>93</v>
      </c>
      <c r="BR24" s="441" t="s">
        <v>236</v>
      </c>
      <c r="BS24" s="441" t="s">
        <v>474</v>
      </c>
      <c r="BT24" s="441" t="s">
        <v>427</v>
      </c>
      <c r="BU24" s="725" t="s">
        <v>481</v>
      </c>
      <c r="BV24" s="441" t="s">
        <v>487</v>
      </c>
      <c r="BW24" s="441" t="s">
        <v>267</v>
      </c>
      <c r="BX24" s="441" t="s">
        <v>373</v>
      </c>
      <c r="BY24" s="426"/>
      <c r="BZ24" s="2842">
        <v>0</v>
      </c>
      <c r="CA24" s="2842">
        <v>0</v>
      </c>
      <c r="CB24" s="2842">
        <v>0</v>
      </c>
      <c r="CC24" s="2842">
        <v>0</v>
      </c>
      <c r="CD24" s="2842">
        <v>0</v>
      </c>
      <c r="CE24" s="2811">
        <v>0</v>
      </c>
      <c r="CF24" s="2811">
        <v>0</v>
      </c>
      <c r="CG24" s="2811">
        <v>0</v>
      </c>
      <c r="CH24" s="2811">
        <v>0</v>
      </c>
      <c r="CI24" s="2811">
        <v>0</v>
      </c>
      <c r="CJ24" s="2812">
        <v>0</v>
      </c>
      <c r="CK24" s="2024"/>
      <c r="CL24" s="761"/>
      <c r="CM24" s="762"/>
      <c r="CN24" s="2813" t="s">
        <v>487</v>
      </c>
      <c r="CO24" s="752"/>
      <c r="CP24" s="441" t="s">
        <v>93</v>
      </c>
      <c r="CQ24" s="441" t="s">
        <v>236</v>
      </c>
      <c r="CR24" s="441" t="s">
        <v>474</v>
      </c>
      <c r="CS24" s="441" t="s">
        <v>482</v>
      </c>
      <c r="CT24" s="725" t="s">
        <v>483</v>
      </c>
      <c r="CU24" s="441" t="s">
        <v>487</v>
      </c>
      <c r="CV24" s="441" t="s">
        <v>480</v>
      </c>
      <c r="CW24" s="441" t="s">
        <v>373</v>
      </c>
      <c r="CX24" s="753"/>
      <c r="CY24" s="2829">
        <v>0</v>
      </c>
      <c r="CZ24" s="752"/>
      <c r="DA24" s="441" t="s">
        <v>93</v>
      </c>
      <c r="DB24" s="441" t="s">
        <v>236</v>
      </c>
      <c r="DC24" s="441" t="s">
        <v>474</v>
      </c>
      <c r="DD24" s="441" t="s">
        <v>482</v>
      </c>
      <c r="DE24" s="725" t="s">
        <v>484</v>
      </c>
      <c r="DF24" s="441" t="s">
        <v>487</v>
      </c>
      <c r="DG24" s="441" t="s">
        <v>480</v>
      </c>
      <c r="DH24" s="441" t="s">
        <v>373</v>
      </c>
      <c r="DI24" s="753"/>
      <c r="DJ24" s="2829">
        <v>0</v>
      </c>
      <c r="DK24" s="752"/>
      <c r="DL24" s="441" t="s">
        <v>93</v>
      </c>
      <c r="DM24" s="441" t="s">
        <v>236</v>
      </c>
      <c r="DN24" s="441" t="s">
        <v>474</v>
      </c>
      <c r="DO24" s="441" t="s">
        <v>482</v>
      </c>
      <c r="DP24" s="725" t="s">
        <v>485</v>
      </c>
      <c r="DQ24" s="441" t="s">
        <v>487</v>
      </c>
      <c r="DR24" s="441" t="s">
        <v>480</v>
      </c>
      <c r="DS24" s="441" t="s">
        <v>373</v>
      </c>
      <c r="DT24" s="753"/>
      <c r="DU24" s="2829">
        <v>0</v>
      </c>
      <c r="DV24" s="752"/>
      <c r="DW24" s="441" t="s">
        <v>93</v>
      </c>
      <c r="DX24" s="441" t="s">
        <v>236</v>
      </c>
      <c r="DY24" s="441" t="s">
        <v>474</v>
      </c>
      <c r="DZ24" s="441" t="s">
        <v>482</v>
      </c>
      <c r="EA24" s="725" t="s">
        <v>486</v>
      </c>
      <c r="EB24" s="441" t="s">
        <v>487</v>
      </c>
      <c r="EC24" s="441" t="s">
        <v>480</v>
      </c>
      <c r="ED24" s="441" t="s">
        <v>373</v>
      </c>
      <c r="EE24" s="753"/>
      <c r="EF24" s="2829">
        <v>0</v>
      </c>
      <c r="EG24" s="2024"/>
      <c r="EH24" s="2024"/>
      <c r="EI24" s="2024"/>
      <c r="EJ24" s="2024"/>
      <c r="EL24" s="2025"/>
      <c r="EM24" s="2025"/>
      <c r="EN24" s="2025"/>
      <c r="EO24" s="757"/>
      <c r="EP24" s="2024"/>
      <c r="EQ24" s="2024"/>
      <c r="ER24" s="2024"/>
      <c r="ES24" s="2024"/>
      <c r="ET24" s="2024"/>
      <c r="EV24" s="2025"/>
      <c r="EW24" s="2025"/>
      <c r="EX24" s="2025"/>
      <c r="EY24" s="757"/>
      <c r="EZ24" s="2024"/>
      <c r="FA24" s="2024"/>
      <c r="FB24" s="2024"/>
      <c r="FC24" s="2024"/>
      <c r="FD24" s="2024"/>
      <c r="FF24" s="2025"/>
      <c r="FG24" s="2025"/>
      <c r="FH24" s="2025"/>
      <c r="FI24" s="757"/>
      <c r="FJ24" s="2024"/>
      <c r="FK24" s="2024"/>
      <c r="FL24" s="2024"/>
      <c r="FM24" s="2024"/>
      <c r="FN24" s="2024"/>
      <c r="FP24" s="2025"/>
      <c r="FQ24" s="2025"/>
      <c r="FR24" s="2025"/>
      <c r="FS24" s="757"/>
      <c r="FT24" s="2024"/>
      <c r="FU24" s="2024"/>
      <c r="FV24" s="2024"/>
      <c r="FW24" s="2024"/>
      <c r="FX24" s="2024"/>
      <c r="FZ24" s="2025"/>
      <c r="GA24" s="2025"/>
      <c r="GB24" s="2025"/>
      <c r="GC24" s="757"/>
      <c r="GD24" s="2024"/>
      <c r="GE24" s="2024"/>
      <c r="GF24" s="2024"/>
      <c r="GG24" s="2024"/>
      <c r="GH24" s="2024"/>
      <c r="GJ24" s="2025"/>
      <c r="GK24" s="2025"/>
      <c r="GL24" s="2025"/>
      <c r="GM24" s="757"/>
      <c r="GN24" s="2024"/>
      <c r="GO24" s="2024"/>
      <c r="GP24" s="2024"/>
      <c r="GQ24" s="2024"/>
      <c r="GR24" s="2024"/>
    </row>
    <row r="25" spans="2:200" s="725" customFormat="1" ht="24" thickBot="1">
      <c r="B25" s="761"/>
      <c r="C25" s="762"/>
      <c r="D25" s="2813" t="s">
        <v>488</v>
      </c>
      <c r="E25" s="752"/>
      <c r="F25" s="441" t="s">
        <v>93</v>
      </c>
      <c r="G25" s="441" t="s">
        <v>236</v>
      </c>
      <c r="H25" s="441" t="s">
        <v>474</v>
      </c>
      <c r="I25" s="441" t="s">
        <v>427</v>
      </c>
      <c r="J25" s="725" t="s">
        <v>477</v>
      </c>
      <c r="K25" s="441" t="s">
        <v>488</v>
      </c>
      <c r="L25" s="441" t="s">
        <v>309</v>
      </c>
      <c r="M25" s="441" t="s">
        <v>373</v>
      </c>
      <c r="N25" s="753"/>
      <c r="O25" s="2815">
        <v>0</v>
      </c>
      <c r="P25" s="2815">
        <v>0</v>
      </c>
      <c r="Q25" s="2815">
        <v>0</v>
      </c>
      <c r="R25" s="2815">
        <v>0</v>
      </c>
      <c r="S25" s="2815">
        <v>0</v>
      </c>
      <c r="T25" s="2815">
        <v>0</v>
      </c>
      <c r="U25" s="2815">
        <v>0</v>
      </c>
      <c r="V25" s="2815">
        <v>0</v>
      </c>
      <c r="W25" s="2815">
        <v>0</v>
      </c>
      <c r="X25" s="2815">
        <v>0</v>
      </c>
      <c r="Y25" s="2816">
        <v>0</v>
      </c>
      <c r="Z25" s="2021"/>
      <c r="AA25" s="439" t="s">
        <v>93</v>
      </c>
      <c r="AB25" s="439" t="s">
        <v>236</v>
      </c>
      <c r="AC25" s="439" t="s">
        <v>474</v>
      </c>
      <c r="AD25" s="439" t="s">
        <v>427</v>
      </c>
      <c r="AE25" s="2022" t="s">
        <v>478</v>
      </c>
      <c r="AF25" s="2817" t="s">
        <v>488</v>
      </c>
      <c r="AG25" s="439" t="s">
        <v>1437</v>
      </c>
      <c r="AH25" s="439" t="s">
        <v>324</v>
      </c>
      <c r="AI25" s="2023"/>
      <c r="AJ25" s="2814">
        <v>0</v>
      </c>
      <c r="AK25" s="2815">
        <v>0</v>
      </c>
      <c r="AL25" s="2815">
        <v>0</v>
      </c>
      <c r="AM25" s="2815">
        <v>0</v>
      </c>
      <c r="AN25" s="2815">
        <v>0</v>
      </c>
      <c r="AO25" s="2815">
        <v>0</v>
      </c>
      <c r="AP25" s="2815">
        <v>0</v>
      </c>
      <c r="AQ25" s="2815">
        <v>0</v>
      </c>
      <c r="AR25" s="2815">
        <v>0</v>
      </c>
      <c r="AS25" s="2815">
        <v>0</v>
      </c>
      <c r="AT25" s="2816">
        <v>0</v>
      </c>
      <c r="AU25" s="752"/>
      <c r="AV25" s="441" t="s">
        <v>93</v>
      </c>
      <c r="AW25" s="441" t="s">
        <v>236</v>
      </c>
      <c r="AX25" s="441" t="s">
        <v>474</v>
      </c>
      <c r="AY25" s="441" t="s">
        <v>427</v>
      </c>
      <c r="AZ25" s="725" t="s">
        <v>479</v>
      </c>
      <c r="BA25" s="441" t="s">
        <v>488</v>
      </c>
      <c r="BB25" s="441" t="s">
        <v>480</v>
      </c>
      <c r="BC25" s="441" t="s">
        <v>373</v>
      </c>
      <c r="BD25" s="717"/>
      <c r="BE25" s="2814">
        <v>0</v>
      </c>
      <c r="BF25" s="2815">
        <v>0</v>
      </c>
      <c r="BG25" s="2815">
        <v>0</v>
      </c>
      <c r="BH25" s="2815">
        <v>0</v>
      </c>
      <c r="BI25" s="2815">
        <v>0</v>
      </c>
      <c r="BJ25" s="2815">
        <v>0</v>
      </c>
      <c r="BK25" s="2815">
        <v>0</v>
      </c>
      <c r="BL25" s="2815">
        <v>0</v>
      </c>
      <c r="BM25" s="2815">
        <v>0</v>
      </c>
      <c r="BN25" s="2815">
        <v>0</v>
      </c>
      <c r="BO25" s="2816">
        <v>0</v>
      </c>
      <c r="BP25" s="752"/>
      <c r="BQ25" s="441" t="s">
        <v>93</v>
      </c>
      <c r="BR25" s="441" t="s">
        <v>236</v>
      </c>
      <c r="BS25" s="441" t="s">
        <v>474</v>
      </c>
      <c r="BT25" s="441" t="s">
        <v>427</v>
      </c>
      <c r="BU25" s="725" t="s">
        <v>481</v>
      </c>
      <c r="BV25" s="441" t="s">
        <v>488</v>
      </c>
      <c r="BW25" s="441" t="s">
        <v>267</v>
      </c>
      <c r="BX25" s="441" t="s">
        <v>373</v>
      </c>
      <c r="BY25" s="426"/>
      <c r="BZ25" s="2843">
        <v>0</v>
      </c>
      <c r="CA25" s="2843">
        <v>0</v>
      </c>
      <c r="CB25" s="2843">
        <v>0</v>
      </c>
      <c r="CC25" s="2843">
        <v>0</v>
      </c>
      <c r="CD25" s="2843">
        <v>0</v>
      </c>
      <c r="CE25" s="2815">
        <v>0</v>
      </c>
      <c r="CF25" s="2815">
        <v>0</v>
      </c>
      <c r="CG25" s="2815">
        <v>0</v>
      </c>
      <c r="CH25" s="2815">
        <v>0</v>
      </c>
      <c r="CI25" s="2815">
        <v>0</v>
      </c>
      <c r="CJ25" s="2816">
        <v>0</v>
      </c>
      <c r="CK25" s="2024"/>
      <c r="CL25" s="761"/>
      <c r="CM25" s="762"/>
      <c r="CN25" s="2813" t="s">
        <v>488</v>
      </c>
      <c r="CO25" s="752"/>
      <c r="CP25" s="441" t="s">
        <v>93</v>
      </c>
      <c r="CQ25" s="441" t="s">
        <v>236</v>
      </c>
      <c r="CR25" s="441" t="s">
        <v>474</v>
      </c>
      <c r="CS25" s="441" t="s">
        <v>482</v>
      </c>
      <c r="CT25" s="725" t="s">
        <v>483</v>
      </c>
      <c r="CU25" s="441" t="s">
        <v>488</v>
      </c>
      <c r="CV25" s="441" t="s">
        <v>480</v>
      </c>
      <c r="CW25" s="441" t="s">
        <v>373</v>
      </c>
      <c r="CX25" s="753"/>
      <c r="CY25" s="2829">
        <v>0</v>
      </c>
      <c r="CZ25" s="752"/>
      <c r="DA25" s="441" t="s">
        <v>93</v>
      </c>
      <c r="DB25" s="441" t="s">
        <v>236</v>
      </c>
      <c r="DC25" s="441" t="s">
        <v>474</v>
      </c>
      <c r="DD25" s="441" t="s">
        <v>482</v>
      </c>
      <c r="DE25" s="725" t="s">
        <v>484</v>
      </c>
      <c r="DF25" s="441" t="s">
        <v>488</v>
      </c>
      <c r="DG25" s="441" t="s">
        <v>480</v>
      </c>
      <c r="DH25" s="441" t="s">
        <v>373</v>
      </c>
      <c r="DI25" s="753"/>
      <c r="DJ25" s="2829">
        <v>0</v>
      </c>
      <c r="DK25" s="752"/>
      <c r="DL25" s="441" t="s">
        <v>93</v>
      </c>
      <c r="DM25" s="441" t="s">
        <v>236</v>
      </c>
      <c r="DN25" s="441" t="s">
        <v>474</v>
      </c>
      <c r="DO25" s="441" t="s">
        <v>482</v>
      </c>
      <c r="DP25" s="725" t="s">
        <v>485</v>
      </c>
      <c r="DQ25" s="441" t="s">
        <v>488</v>
      </c>
      <c r="DR25" s="441" t="s">
        <v>480</v>
      </c>
      <c r="DS25" s="441" t="s">
        <v>373</v>
      </c>
      <c r="DT25" s="753"/>
      <c r="DU25" s="2829">
        <v>0</v>
      </c>
      <c r="DV25" s="752"/>
      <c r="DW25" s="441" t="s">
        <v>93</v>
      </c>
      <c r="DX25" s="441" t="s">
        <v>236</v>
      </c>
      <c r="DY25" s="441" t="s">
        <v>474</v>
      </c>
      <c r="DZ25" s="441" t="s">
        <v>482</v>
      </c>
      <c r="EA25" s="725" t="s">
        <v>486</v>
      </c>
      <c r="EB25" s="441" t="s">
        <v>488</v>
      </c>
      <c r="EC25" s="441" t="s">
        <v>480</v>
      </c>
      <c r="ED25" s="441" t="s">
        <v>373</v>
      </c>
      <c r="EE25" s="753"/>
      <c r="EF25" s="2829">
        <v>0</v>
      </c>
      <c r="EG25" s="2024"/>
      <c r="EH25" s="2024"/>
      <c r="EI25" s="2024"/>
      <c r="EJ25" s="2024"/>
      <c r="EL25" s="2025"/>
      <c r="EM25" s="2025"/>
      <c r="EN25" s="2025"/>
      <c r="EO25" s="757"/>
      <c r="EP25" s="2024"/>
      <c r="EQ25" s="2024"/>
      <c r="ER25" s="2024"/>
      <c r="ES25" s="2024"/>
      <c r="ET25" s="2024"/>
      <c r="EV25" s="2025"/>
      <c r="EW25" s="2025"/>
      <c r="EX25" s="2025"/>
      <c r="EY25" s="757"/>
      <c r="EZ25" s="2024"/>
      <c r="FA25" s="2024"/>
      <c r="FB25" s="2024"/>
      <c r="FC25" s="2024"/>
      <c r="FD25" s="2024"/>
      <c r="FF25" s="2025"/>
      <c r="FG25" s="2025"/>
      <c r="FH25" s="2025"/>
      <c r="FI25" s="757"/>
      <c r="FJ25" s="2024"/>
      <c r="FK25" s="2024"/>
      <c r="FL25" s="2024"/>
      <c r="FM25" s="2024"/>
      <c r="FN25" s="2024"/>
      <c r="FP25" s="2025"/>
      <c r="FQ25" s="2025"/>
      <c r="FR25" s="2025"/>
      <c r="FS25" s="757"/>
      <c r="FT25" s="2024"/>
      <c r="FU25" s="2024"/>
      <c r="FV25" s="2024"/>
      <c r="FW25" s="2024"/>
      <c r="FX25" s="2024"/>
      <c r="FZ25" s="2025"/>
      <c r="GA25" s="2025"/>
      <c r="GB25" s="2025"/>
      <c r="GC25" s="757"/>
      <c r="GD25" s="2024"/>
      <c r="GE25" s="2024"/>
      <c r="GF25" s="2024"/>
      <c r="GG25" s="2024"/>
      <c r="GH25" s="2024"/>
      <c r="GJ25" s="2025"/>
      <c r="GK25" s="2025"/>
      <c r="GL25" s="2025"/>
      <c r="GM25" s="757"/>
      <c r="GN25" s="2024"/>
      <c r="GO25" s="2024"/>
      <c r="GP25" s="2024"/>
      <c r="GQ25" s="2024"/>
      <c r="GR25" s="2024"/>
    </row>
    <row r="26" spans="2:200" s="725" customFormat="1" ht="23.25">
      <c r="B26" s="761"/>
      <c r="C26" s="762"/>
      <c r="D26" s="2823" t="s">
        <v>497</v>
      </c>
      <c r="E26" s="752"/>
      <c r="F26" s="441" t="s">
        <v>93</v>
      </c>
      <c r="G26" s="441" t="s">
        <v>236</v>
      </c>
      <c r="H26" s="441" t="s">
        <v>474</v>
      </c>
      <c r="I26" s="441" t="s">
        <v>427</v>
      </c>
      <c r="J26" s="725" t="s">
        <v>477</v>
      </c>
      <c r="K26" s="441" t="s">
        <v>497</v>
      </c>
      <c r="L26" s="441" t="s">
        <v>309</v>
      </c>
      <c r="M26" s="441" t="s">
        <v>373</v>
      </c>
      <c r="N26" s="753"/>
      <c r="O26" s="2340">
        <v>20</v>
      </c>
      <c r="P26" s="2340">
        <v>18</v>
      </c>
      <c r="Q26" s="2340">
        <v>12</v>
      </c>
      <c r="R26" s="2340">
        <v>10</v>
      </c>
      <c r="S26" s="2340">
        <v>11</v>
      </c>
      <c r="T26" s="2340">
        <v>12</v>
      </c>
      <c r="U26" s="2340">
        <v>11</v>
      </c>
      <c r="V26" s="2340">
        <v>11</v>
      </c>
      <c r="W26" s="2340">
        <v>12</v>
      </c>
      <c r="X26" s="2340">
        <v>11</v>
      </c>
      <c r="Y26" s="2821">
        <v>12</v>
      </c>
      <c r="Z26" s="2021"/>
      <c r="AA26" s="439" t="s">
        <v>93</v>
      </c>
      <c r="AB26" s="439" t="s">
        <v>236</v>
      </c>
      <c r="AC26" s="439" t="s">
        <v>474</v>
      </c>
      <c r="AD26" s="439" t="s">
        <v>427</v>
      </c>
      <c r="AE26" s="2022" t="s">
        <v>478</v>
      </c>
      <c r="AF26" s="2824" t="s">
        <v>497</v>
      </c>
      <c r="AG26" s="439" t="s">
        <v>1437</v>
      </c>
      <c r="AH26" s="439" t="s">
        <v>324</v>
      </c>
      <c r="AI26" s="2023"/>
      <c r="AJ26" s="2333">
        <v>2143.5410994551294</v>
      </c>
      <c r="AK26" s="2334">
        <v>1664.0874092295653</v>
      </c>
      <c r="AL26" s="2334">
        <v>967.28091907017438</v>
      </c>
      <c r="AM26" s="2334">
        <v>1242.9167982422196</v>
      </c>
      <c r="AN26" s="2334">
        <v>1011.4832570743218</v>
      </c>
      <c r="AO26" s="2347">
        <v>1059.0556834291972</v>
      </c>
      <c r="AP26" s="2347">
        <v>1053.0670215498837</v>
      </c>
      <c r="AQ26" s="2347">
        <v>1045.0560402783899</v>
      </c>
      <c r="AR26" s="2347">
        <v>1072.7063319243571</v>
      </c>
      <c r="AS26" s="2347">
        <v>1043.4951790274165</v>
      </c>
      <c r="AT26" s="2822">
        <v>1057.7325286365542</v>
      </c>
      <c r="AU26" s="752"/>
      <c r="AV26" s="441" t="s">
        <v>93</v>
      </c>
      <c r="AW26" s="441" t="s">
        <v>236</v>
      </c>
      <c r="AX26" s="441" t="s">
        <v>474</v>
      </c>
      <c r="AY26" s="441" t="s">
        <v>427</v>
      </c>
      <c r="AZ26" s="725" t="s">
        <v>479</v>
      </c>
      <c r="BA26" s="441" t="s">
        <v>497</v>
      </c>
      <c r="BB26" s="441" t="s">
        <v>480</v>
      </c>
      <c r="BC26" s="441" t="s">
        <v>373</v>
      </c>
      <c r="BD26" s="717"/>
      <c r="BE26" s="2333">
        <v>1427.7020094765576</v>
      </c>
      <c r="BF26" s="2334">
        <v>1333.5111562210534</v>
      </c>
      <c r="BG26" s="2334">
        <v>1377.7979905134887</v>
      </c>
      <c r="BH26" s="2334">
        <v>1488.0078120623969</v>
      </c>
      <c r="BI26" s="2334">
        <v>1539.630251083252</v>
      </c>
      <c r="BJ26" s="2347">
        <v>1539.630251083252</v>
      </c>
      <c r="BK26" s="2347">
        <v>1539.630251083252</v>
      </c>
      <c r="BL26" s="2347">
        <v>1539.630251083252</v>
      </c>
      <c r="BM26" s="2347">
        <v>1539.630251083252</v>
      </c>
      <c r="BN26" s="2347">
        <v>1539.630251083252</v>
      </c>
      <c r="BO26" s="2822">
        <v>1539.630251083252</v>
      </c>
      <c r="BP26" s="752"/>
      <c r="BQ26" s="441" t="s">
        <v>93</v>
      </c>
      <c r="BR26" s="441" t="s">
        <v>236</v>
      </c>
      <c r="BS26" s="441" t="s">
        <v>474</v>
      </c>
      <c r="BT26" s="441" t="s">
        <v>427</v>
      </c>
      <c r="BU26" s="725" t="s">
        <v>481</v>
      </c>
      <c r="BV26" s="441" t="s">
        <v>497</v>
      </c>
      <c r="BW26" s="441" t="s">
        <v>267</v>
      </c>
      <c r="BX26" s="441" t="s">
        <v>373</v>
      </c>
      <c r="BY26" s="426"/>
      <c r="BZ26" s="2844">
        <v>0</v>
      </c>
      <c r="CA26" s="2844">
        <v>0</v>
      </c>
      <c r="CB26" s="2844">
        <v>0</v>
      </c>
      <c r="CC26" s="2844">
        <v>0</v>
      </c>
      <c r="CD26" s="2844">
        <v>9.0991810737033663E-2</v>
      </c>
      <c r="CE26" s="2338">
        <v>0</v>
      </c>
      <c r="CF26" s="2338">
        <v>0</v>
      </c>
      <c r="CG26" s="2338">
        <v>0</v>
      </c>
      <c r="CH26" s="2338">
        <v>0</v>
      </c>
      <c r="CI26" s="2338">
        <v>0</v>
      </c>
      <c r="CJ26" s="2339">
        <v>0</v>
      </c>
      <c r="CK26" s="2024"/>
      <c r="CL26" s="761"/>
      <c r="CM26" s="762"/>
      <c r="CN26" s="2823" t="s">
        <v>497</v>
      </c>
      <c r="CO26" s="752"/>
      <c r="CP26" s="441" t="s">
        <v>93</v>
      </c>
      <c r="CQ26" s="441" t="s">
        <v>236</v>
      </c>
      <c r="CR26" s="441" t="s">
        <v>474</v>
      </c>
      <c r="CS26" s="441" t="s">
        <v>482</v>
      </c>
      <c r="CT26" s="725" t="s">
        <v>483</v>
      </c>
      <c r="CU26" s="441" t="s">
        <v>497</v>
      </c>
      <c r="CV26" s="441" t="s">
        <v>480</v>
      </c>
      <c r="CW26" s="441" t="s">
        <v>373</v>
      </c>
      <c r="CX26" s="753"/>
      <c r="CY26" s="2827">
        <v>1536.5973319050645</v>
      </c>
      <c r="CZ26" s="752"/>
      <c r="DA26" s="441" t="s">
        <v>93</v>
      </c>
      <c r="DB26" s="441" t="s">
        <v>236</v>
      </c>
      <c r="DC26" s="441" t="s">
        <v>474</v>
      </c>
      <c r="DD26" s="441" t="s">
        <v>482</v>
      </c>
      <c r="DE26" s="725" t="s">
        <v>484</v>
      </c>
      <c r="DF26" s="441" t="s">
        <v>497</v>
      </c>
      <c r="DG26" s="441" t="s">
        <v>480</v>
      </c>
      <c r="DH26" s="441" t="s">
        <v>373</v>
      </c>
      <c r="DI26" s="753"/>
      <c r="DJ26" s="2827">
        <v>38.728604307801383</v>
      </c>
      <c r="DK26" s="752"/>
      <c r="DL26" s="441" t="s">
        <v>93</v>
      </c>
      <c r="DM26" s="441" t="s">
        <v>236</v>
      </c>
      <c r="DN26" s="441" t="s">
        <v>474</v>
      </c>
      <c r="DO26" s="441" t="s">
        <v>482</v>
      </c>
      <c r="DP26" s="725" t="s">
        <v>485</v>
      </c>
      <c r="DQ26" s="441" t="s">
        <v>497</v>
      </c>
      <c r="DR26" s="441" t="s">
        <v>480</v>
      </c>
      <c r="DS26" s="441" t="s">
        <v>373</v>
      </c>
      <c r="DT26" s="753"/>
      <c r="DU26" s="2827">
        <v>3.1519563239308463</v>
      </c>
      <c r="DV26" s="752"/>
      <c r="DW26" s="441" t="s">
        <v>93</v>
      </c>
      <c r="DX26" s="441" t="s">
        <v>236</v>
      </c>
      <c r="DY26" s="441" t="s">
        <v>474</v>
      </c>
      <c r="DZ26" s="441" t="s">
        <v>482</v>
      </c>
      <c r="EA26" s="725" t="s">
        <v>486</v>
      </c>
      <c r="EB26" s="441" t="s">
        <v>497</v>
      </c>
      <c r="EC26" s="441" t="s">
        <v>480</v>
      </c>
      <c r="ED26" s="441" t="s">
        <v>373</v>
      </c>
      <c r="EE26" s="753"/>
      <c r="EF26" s="2827">
        <v>61.236431870669747</v>
      </c>
      <c r="EG26" s="2024"/>
      <c r="EH26" s="2024"/>
      <c r="EI26" s="2024"/>
      <c r="EJ26" s="2024"/>
      <c r="EL26" s="2025"/>
      <c r="EM26" s="2025"/>
      <c r="EN26" s="2025"/>
      <c r="EO26" s="757"/>
      <c r="EP26" s="2024"/>
      <c r="EQ26" s="2024"/>
      <c r="ER26" s="2024"/>
      <c r="ES26" s="2024"/>
      <c r="ET26" s="2024"/>
      <c r="EV26" s="2025"/>
      <c r="EW26" s="2025"/>
      <c r="EX26" s="2025"/>
      <c r="EY26" s="757"/>
      <c r="EZ26" s="2024"/>
      <c r="FA26" s="2024"/>
      <c r="FB26" s="2024"/>
      <c r="FC26" s="2024"/>
      <c r="FD26" s="2024"/>
      <c r="FF26" s="2025"/>
      <c r="FG26" s="2025"/>
      <c r="FH26" s="2025"/>
      <c r="FI26" s="757"/>
      <c r="FJ26" s="2024"/>
      <c r="FK26" s="2024"/>
      <c r="FL26" s="2024"/>
      <c r="FM26" s="2024"/>
      <c r="FN26" s="2024"/>
      <c r="FP26" s="2025"/>
      <c r="FQ26" s="2025"/>
      <c r="FR26" s="2025"/>
      <c r="FS26" s="757"/>
      <c r="FT26" s="2024"/>
      <c r="FU26" s="2024"/>
      <c r="FV26" s="2024"/>
      <c r="FW26" s="2024"/>
      <c r="FX26" s="2024"/>
      <c r="FZ26" s="2025"/>
      <c r="GA26" s="2025"/>
      <c r="GB26" s="2025"/>
      <c r="GC26" s="757"/>
      <c r="GD26" s="2024"/>
      <c r="GE26" s="2024"/>
      <c r="GF26" s="2024"/>
      <c r="GG26" s="2024"/>
      <c r="GH26" s="2024"/>
      <c r="GJ26" s="2025"/>
      <c r="GK26" s="2025"/>
      <c r="GL26" s="2025"/>
      <c r="GM26" s="757"/>
      <c r="GN26" s="2024"/>
      <c r="GO26" s="2024"/>
      <c r="GP26" s="2024"/>
      <c r="GQ26" s="2024"/>
      <c r="GR26" s="2024"/>
    </row>
    <row r="27" spans="2:200" s="725" customFormat="1" ht="23.25">
      <c r="B27" s="761"/>
      <c r="C27" s="762"/>
      <c r="D27" s="2030" t="s">
        <v>487</v>
      </c>
      <c r="E27" s="752"/>
      <c r="F27" s="441" t="s">
        <v>93</v>
      </c>
      <c r="G27" s="441" t="s">
        <v>236</v>
      </c>
      <c r="H27" s="441" t="s">
        <v>474</v>
      </c>
      <c r="I27" s="441" t="s">
        <v>427</v>
      </c>
      <c r="J27" s="725" t="s">
        <v>477</v>
      </c>
      <c r="K27" s="441" t="s">
        <v>487</v>
      </c>
      <c r="L27" s="441" t="s">
        <v>309</v>
      </c>
      <c r="M27" s="441" t="s">
        <v>373</v>
      </c>
      <c r="N27" s="753"/>
      <c r="O27" s="2819">
        <v>0</v>
      </c>
      <c r="P27" s="2819">
        <v>0</v>
      </c>
      <c r="Q27" s="2819">
        <v>0</v>
      </c>
      <c r="R27" s="2819">
        <v>0</v>
      </c>
      <c r="S27" s="2819">
        <v>0</v>
      </c>
      <c r="T27" s="2819">
        <v>0</v>
      </c>
      <c r="U27" s="2819">
        <v>0</v>
      </c>
      <c r="V27" s="2819">
        <v>0</v>
      </c>
      <c r="W27" s="2819">
        <v>0</v>
      </c>
      <c r="X27" s="2819">
        <v>0</v>
      </c>
      <c r="Y27" s="2820">
        <v>0</v>
      </c>
      <c r="Z27" s="2021"/>
      <c r="AA27" s="439" t="s">
        <v>93</v>
      </c>
      <c r="AB27" s="439" t="s">
        <v>236</v>
      </c>
      <c r="AC27" s="439" t="s">
        <v>474</v>
      </c>
      <c r="AD27" s="439" t="s">
        <v>427</v>
      </c>
      <c r="AE27" s="2022" t="s">
        <v>478</v>
      </c>
      <c r="AF27" s="2031" t="s">
        <v>487</v>
      </c>
      <c r="AG27" s="439" t="s">
        <v>1437</v>
      </c>
      <c r="AH27" s="439" t="s">
        <v>324</v>
      </c>
      <c r="AI27" s="2023"/>
      <c r="AJ27" s="2818">
        <v>0</v>
      </c>
      <c r="AK27" s="2819">
        <v>0</v>
      </c>
      <c r="AL27" s="2819">
        <v>0</v>
      </c>
      <c r="AM27" s="2819">
        <v>0</v>
      </c>
      <c r="AN27" s="2819">
        <v>0</v>
      </c>
      <c r="AO27" s="2819">
        <v>0</v>
      </c>
      <c r="AP27" s="2819">
        <v>0</v>
      </c>
      <c r="AQ27" s="2819">
        <v>0</v>
      </c>
      <c r="AR27" s="2819">
        <v>0</v>
      </c>
      <c r="AS27" s="2819">
        <v>0</v>
      </c>
      <c r="AT27" s="2820">
        <v>0</v>
      </c>
      <c r="AU27" s="752"/>
      <c r="AV27" s="441" t="s">
        <v>93</v>
      </c>
      <c r="AW27" s="441" t="s">
        <v>236</v>
      </c>
      <c r="AX27" s="441" t="s">
        <v>474</v>
      </c>
      <c r="AY27" s="441" t="s">
        <v>427</v>
      </c>
      <c r="AZ27" s="725" t="s">
        <v>479</v>
      </c>
      <c r="BA27" s="441" t="s">
        <v>487</v>
      </c>
      <c r="BB27" s="441" t="s">
        <v>480</v>
      </c>
      <c r="BC27" s="441" t="s">
        <v>373</v>
      </c>
      <c r="BD27" s="717"/>
      <c r="BE27" s="2818">
        <v>0</v>
      </c>
      <c r="BF27" s="2819">
        <v>0</v>
      </c>
      <c r="BG27" s="2819">
        <v>0</v>
      </c>
      <c r="BH27" s="2819">
        <v>0</v>
      </c>
      <c r="BI27" s="2819">
        <v>0</v>
      </c>
      <c r="BJ27" s="2819">
        <v>0</v>
      </c>
      <c r="BK27" s="2819">
        <v>0</v>
      </c>
      <c r="BL27" s="2819">
        <v>0</v>
      </c>
      <c r="BM27" s="2819">
        <v>0</v>
      </c>
      <c r="BN27" s="2819">
        <v>0</v>
      </c>
      <c r="BO27" s="2820">
        <v>0</v>
      </c>
      <c r="BP27" s="752"/>
      <c r="BQ27" s="441" t="s">
        <v>93</v>
      </c>
      <c r="BR27" s="441" t="s">
        <v>236</v>
      </c>
      <c r="BS27" s="441" t="s">
        <v>474</v>
      </c>
      <c r="BT27" s="441" t="s">
        <v>427</v>
      </c>
      <c r="BU27" s="725" t="s">
        <v>481</v>
      </c>
      <c r="BV27" s="441" t="s">
        <v>487</v>
      </c>
      <c r="BW27" s="441" t="s">
        <v>267</v>
      </c>
      <c r="BX27" s="441" t="s">
        <v>373</v>
      </c>
      <c r="BY27" s="426"/>
      <c r="BZ27" s="2845">
        <v>0</v>
      </c>
      <c r="CA27" s="2845">
        <v>0</v>
      </c>
      <c r="CB27" s="2845">
        <v>0</v>
      </c>
      <c r="CC27" s="2845">
        <v>0</v>
      </c>
      <c r="CD27" s="2845">
        <v>0</v>
      </c>
      <c r="CE27" s="2819">
        <v>0</v>
      </c>
      <c r="CF27" s="2819">
        <v>0</v>
      </c>
      <c r="CG27" s="2819">
        <v>0</v>
      </c>
      <c r="CH27" s="2819">
        <v>0</v>
      </c>
      <c r="CI27" s="2819">
        <v>0</v>
      </c>
      <c r="CJ27" s="2820">
        <v>0</v>
      </c>
      <c r="CK27" s="2024"/>
      <c r="CL27" s="761"/>
      <c r="CM27" s="762"/>
      <c r="CN27" s="2030" t="s">
        <v>487</v>
      </c>
      <c r="CO27" s="752"/>
      <c r="CP27" s="441" t="s">
        <v>93</v>
      </c>
      <c r="CQ27" s="441" t="s">
        <v>236</v>
      </c>
      <c r="CR27" s="441" t="s">
        <v>474</v>
      </c>
      <c r="CS27" s="441" t="s">
        <v>482</v>
      </c>
      <c r="CT27" s="725" t="s">
        <v>483</v>
      </c>
      <c r="CU27" s="441" t="s">
        <v>487</v>
      </c>
      <c r="CV27" s="441" t="s">
        <v>480</v>
      </c>
      <c r="CW27" s="441" t="s">
        <v>373</v>
      </c>
      <c r="CX27" s="753"/>
      <c r="CY27" s="2830">
        <v>0</v>
      </c>
      <c r="CZ27" s="752"/>
      <c r="DA27" s="441" t="s">
        <v>93</v>
      </c>
      <c r="DB27" s="441" t="s">
        <v>236</v>
      </c>
      <c r="DC27" s="441" t="s">
        <v>474</v>
      </c>
      <c r="DD27" s="441" t="s">
        <v>482</v>
      </c>
      <c r="DE27" s="725" t="s">
        <v>484</v>
      </c>
      <c r="DF27" s="441" t="s">
        <v>487</v>
      </c>
      <c r="DG27" s="441" t="s">
        <v>480</v>
      </c>
      <c r="DH27" s="441" t="s">
        <v>373</v>
      </c>
      <c r="DI27" s="753"/>
      <c r="DJ27" s="2830">
        <v>0</v>
      </c>
      <c r="DK27" s="752"/>
      <c r="DL27" s="441" t="s">
        <v>93</v>
      </c>
      <c r="DM27" s="441" t="s">
        <v>236</v>
      </c>
      <c r="DN27" s="441" t="s">
        <v>474</v>
      </c>
      <c r="DO27" s="441" t="s">
        <v>482</v>
      </c>
      <c r="DP27" s="725" t="s">
        <v>485</v>
      </c>
      <c r="DQ27" s="441" t="s">
        <v>487</v>
      </c>
      <c r="DR27" s="441" t="s">
        <v>480</v>
      </c>
      <c r="DS27" s="441" t="s">
        <v>373</v>
      </c>
      <c r="DT27" s="753"/>
      <c r="DU27" s="2830">
        <v>0</v>
      </c>
      <c r="DV27" s="752"/>
      <c r="DW27" s="441" t="s">
        <v>93</v>
      </c>
      <c r="DX27" s="441" t="s">
        <v>236</v>
      </c>
      <c r="DY27" s="441" t="s">
        <v>474</v>
      </c>
      <c r="DZ27" s="441" t="s">
        <v>482</v>
      </c>
      <c r="EA27" s="725" t="s">
        <v>486</v>
      </c>
      <c r="EB27" s="441" t="s">
        <v>487</v>
      </c>
      <c r="EC27" s="441" t="s">
        <v>480</v>
      </c>
      <c r="ED27" s="441" t="s">
        <v>373</v>
      </c>
      <c r="EE27" s="753"/>
      <c r="EF27" s="2830">
        <v>0</v>
      </c>
      <c r="EG27" s="2024"/>
      <c r="EH27" s="2024"/>
      <c r="EI27" s="2024"/>
      <c r="EJ27" s="2024"/>
      <c r="EL27" s="2025"/>
      <c r="EM27" s="2025"/>
      <c r="EN27" s="2025"/>
      <c r="EO27" s="757"/>
      <c r="EP27" s="2024"/>
      <c r="EQ27" s="2024"/>
      <c r="ER27" s="2024"/>
      <c r="ES27" s="2024"/>
      <c r="ET27" s="2024"/>
      <c r="EV27" s="2025"/>
      <c r="EW27" s="2025"/>
      <c r="EX27" s="2025"/>
      <c r="EY27" s="757"/>
      <c r="EZ27" s="2024"/>
      <c r="FA27" s="2024"/>
      <c r="FB27" s="2024"/>
      <c r="FC27" s="2024"/>
      <c r="FD27" s="2024"/>
      <c r="FF27" s="2025"/>
      <c r="FG27" s="2025"/>
      <c r="FH27" s="2025"/>
      <c r="FI27" s="757"/>
      <c r="FJ27" s="2024"/>
      <c r="FK27" s="2024"/>
      <c r="FL27" s="2024"/>
      <c r="FM27" s="2024"/>
      <c r="FN27" s="2024"/>
      <c r="FP27" s="2025"/>
      <c r="FQ27" s="2025"/>
      <c r="FR27" s="2025"/>
      <c r="FS27" s="757"/>
      <c r="FT27" s="2024"/>
      <c r="FU27" s="2024"/>
      <c r="FV27" s="2024"/>
      <c r="FW27" s="2024"/>
      <c r="FX27" s="2024"/>
      <c r="FZ27" s="2025"/>
      <c r="GA27" s="2025"/>
      <c r="GB27" s="2025"/>
      <c r="GC27" s="757"/>
      <c r="GD27" s="2024"/>
      <c r="GE27" s="2024"/>
      <c r="GF27" s="2024"/>
      <c r="GG27" s="2024"/>
      <c r="GH27" s="2024"/>
      <c r="GJ27" s="2025"/>
      <c r="GK27" s="2025"/>
      <c r="GL27" s="2025"/>
      <c r="GM27" s="757"/>
      <c r="GN27" s="2024"/>
      <c r="GO27" s="2024"/>
      <c r="GP27" s="2024"/>
      <c r="GQ27" s="2024"/>
      <c r="GR27" s="2024"/>
    </row>
    <row r="28" spans="2:200" s="725" customFormat="1" ht="24" thickBot="1">
      <c r="B28" s="761"/>
      <c r="C28" s="762"/>
      <c r="D28" s="2030" t="s">
        <v>488</v>
      </c>
      <c r="E28" s="752"/>
      <c r="F28" s="441" t="s">
        <v>93</v>
      </c>
      <c r="G28" s="441" t="s">
        <v>236</v>
      </c>
      <c r="H28" s="441" t="s">
        <v>474</v>
      </c>
      <c r="I28" s="441" t="s">
        <v>427</v>
      </c>
      <c r="J28" s="725" t="s">
        <v>477</v>
      </c>
      <c r="K28" s="441" t="s">
        <v>488</v>
      </c>
      <c r="L28" s="441" t="s">
        <v>309</v>
      </c>
      <c r="M28" s="441" t="s">
        <v>373</v>
      </c>
      <c r="N28" s="753"/>
      <c r="O28" s="2819">
        <v>0</v>
      </c>
      <c r="P28" s="2819">
        <v>0</v>
      </c>
      <c r="Q28" s="2819">
        <v>0</v>
      </c>
      <c r="R28" s="2819">
        <v>0</v>
      </c>
      <c r="S28" s="2819">
        <v>0</v>
      </c>
      <c r="T28" s="2819">
        <v>0</v>
      </c>
      <c r="U28" s="2819">
        <v>0</v>
      </c>
      <c r="V28" s="2819">
        <v>0</v>
      </c>
      <c r="W28" s="2819">
        <v>0</v>
      </c>
      <c r="X28" s="2819">
        <v>0</v>
      </c>
      <c r="Y28" s="2820">
        <v>0</v>
      </c>
      <c r="Z28" s="2021"/>
      <c r="AA28" s="439" t="s">
        <v>93</v>
      </c>
      <c r="AB28" s="439" t="s">
        <v>236</v>
      </c>
      <c r="AC28" s="439" t="s">
        <v>474</v>
      </c>
      <c r="AD28" s="439" t="s">
        <v>427</v>
      </c>
      <c r="AE28" s="2022" t="s">
        <v>478</v>
      </c>
      <c r="AF28" s="2031" t="s">
        <v>488</v>
      </c>
      <c r="AG28" s="439" t="s">
        <v>1437</v>
      </c>
      <c r="AH28" s="439" t="s">
        <v>324</v>
      </c>
      <c r="AI28" s="2023"/>
      <c r="AJ28" s="2818">
        <v>0</v>
      </c>
      <c r="AK28" s="2819">
        <v>0</v>
      </c>
      <c r="AL28" s="2819">
        <v>0</v>
      </c>
      <c r="AM28" s="2819">
        <v>0</v>
      </c>
      <c r="AN28" s="2819">
        <v>0</v>
      </c>
      <c r="AO28" s="2819">
        <v>0</v>
      </c>
      <c r="AP28" s="2819">
        <v>0</v>
      </c>
      <c r="AQ28" s="2819">
        <v>0</v>
      </c>
      <c r="AR28" s="2819">
        <v>0</v>
      </c>
      <c r="AS28" s="2819">
        <v>0</v>
      </c>
      <c r="AT28" s="2820">
        <v>0</v>
      </c>
      <c r="AU28" s="752"/>
      <c r="AV28" s="441" t="s">
        <v>93</v>
      </c>
      <c r="AW28" s="441" t="s">
        <v>236</v>
      </c>
      <c r="AX28" s="441" t="s">
        <v>474</v>
      </c>
      <c r="AY28" s="441" t="s">
        <v>427</v>
      </c>
      <c r="AZ28" s="725" t="s">
        <v>479</v>
      </c>
      <c r="BA28" s="441" t="s">
        <v>488</v>
      </c>
      <c r="BB28" s="441" t="s">
        <v>480</v>
      </c>
      <c r="BC28" s="441" t="s">
        <v>373</v>
      </c>
      <c r="BD28" s="717"/>
      <c r="BE28" s="2818">
        <v>0</v>
      </c>
      <c r="BF28" s="2819">
        <v>0</v>
      </c>
      <c r="BG28" s="2819">
        <v>0</v>
      </c>
      <c r="BH28" s="2819">
        <v>0</v>
      </c>
      <c r="BI28" s="2819">
        <v>0</v>
      </c>
      <c r="BJ28" s="2819">
        <v>0</v>
      </c>
      <c r="BK28" s="2819">
        <v>0</v>
      </c>
      <c r="BL28" s="2819">
        <v>0</v>
      </c>
      <c r="BM28" s="2819">
        <v>0</v>
      </c>
      <c r="BN28" s="2819">
        <v>0</v>
      </c>
      <c r="BO28" s="2820">
        <v>0</v>
      </c>
      <c r="BP28" s="752"/>
      <c r="BQ28" s="441" t="s">
        <v>93</v>
      </c>
      <c r="BR28" s="441" t="s">
        <v>236</v>
      </c>
      <c r="BS28" s="441" t="s">
        <v>474</v>
      </c>
      <c r="BT28" s="441" t="s">
        <v>427</v>
      </c>
      <c r="BU28" s="725" t="s">
        <v>481</v>
      </c>
      <c r="BV28" s="441" t="s">
        <v>488</v>
      </c>
      <c r="BW28" s="441" t="s">
        <v>267</v>
      </c>
      <c r="BX28" s="441" t="s">
        <v>373</v>
      </c>
      <c r="BY28" s="426"/>
      <c r="BZ28" s="2845">
        <v>0</v>
      </c>
      <c r="CA28" s="2845">
        <v>0</v>
      </c>
      <c r="CB28" s="2845">
        <v>0</v>
      </c>
      <c r="CC28" s="2845">
        <v>0</v>
      </c>
      <c r="CD28" s="2845">
        <v>0</v>
      </c>
      <c r="CE28" s="2819">
        <v>0</v>
      </c>
      <c r="CF28" s="2819">
        <v>0</v>
      </c>
      <c r="CG28" s="2819">
        <v>0</v>
      </c>
      <c r="CH28" s="2819">
        <v>0</v>
      </c>
      <c r="CI28" s="2819">
        <v>0</v>
      </c>
      <c r="CJ28" s="2820">
        <v>0</v>
      </c>
      <c r="CK28" s="2024"/>
      <c r="CL28" s="761"/>
      <c r="CM28" s="762"/>
      <c r="CN28" s="2030" t="s">
        <v>488</v>
      </c>
      <c r="CO28" s="752"/>
      <c r="CP28" s="441" t="s">
        <v>93</v>
      </c>
      <c r="CQ28" s="441" t="s">
        <v>236</v>
      </c>
      <c r="CR28" s="441" t="s">
        <v>474</v>
      </c>
      <c r="CS28" s="441" t="s">
        <v>482</v>
      </c>
      <c r="CT28" s="725" t="s">
        <v>483</v>
      </c>
      <c r="CU28" s="441" t="s">
        <v>488</v>
      </c>
      <c r="CV28" s="441" t="s">
        <v>480</v>
      </c>
      <c r="CW28" s="441" t="s">
        <v>373</v>
      </c>
      <c r="CX28" s="753"/>
      <c r="CY28" s="2830">
        <v>0</v>
      </c>
      <c r="CZ28" s="752"/>
      <c r="DA28" s="441" t="s">
        <v>93</v>
      </c>
      <c r="DB28" s="441" t="s">
        <v>236</v>
      </c>
      <c r="DC28" s="441" t="s">
        <v>474</v>
      </c>
      <c r="DD28" s="441" t="s">
        <v>482</v>
      </c>
      <c r="DE28" s="725" t="s">
        <v>484</v>
      </c>
      <c r="DF28" s="441" t="s">
        <v>488</v>
      </c>
      <c r="DG28" s="441" t="s">
        <v>480</v>
      </c>
      <c r="DH28" s="441" t="s">
        <v>373</v>
      </c>
      <c r="DI28" s="753"/>
      <c r="DJ28" s="2830">
        <v>0</v>
      </c>
      <c r="DK28" s="752"/>
      <c r="DL28" s="441" t="s">
        <v>93</v>
      </c>
      <c r="DM28" s="441" t="s">
        <v>236</v>
      </c>
      <c r="DN28" s="441" t="s">
        <v>474</v>
      </c>
      <c r="DO28" s="441" t="s">
        <v>482</v>
      </c>
      <c r="DP28" s="725" t="s">
        <v>485</v>
      </c>
      <c r="DQ28" s="441" t="s">
        <v>488</v>
      </c>
      <c r="DR28" s="441" t="s">
        <v>480</v>
      </c>
      <c r="DS28" s="441" t="s">
        <v>373</v>
      </c>
      <c r="DT28" s="753"/>
      <c r="DU28" s="2830">
        <v>0</v>
      </c>
      <c r="DV28" s="752"/>
      <c r="DW28" s="441" t="s">
        <v>93</v>
      </c>
      <c r="DX28" s="441" t="s">
        <v>236</v>
      </c>
      <c r="DY28" s="441" t="s">
        <v>474</v>
      </c>
      <c r="DZ28" s="441" t="s">
        <v>482</v>
      </c>
      <c r="EA28" s="725" t="s">
        <v>486</v>
      </c>
      <c r="EB28" s="441" t="s">
        <v>488</v>
      </c>
      <c r="EC28" s="441" t="s">
        <v>480</v>
      </c>
      <c r="ED28" s="441" t="s">
        <v>373</v>
      </c>
      <c r="EE28" s="753"/>
      <c r="EF28" s="2830">
        <v>0</v>
      </c>
      <c r="EG28" s="2024"/>
      <c r="EH28" s="2024"/>
      <c r="EI28" s="2024"/>
      <c r="EJ28" s="2024"/>
      <c r="EL28" s="2025"/>
      <c r="EM28" s="2025"/>
      <c r="EN28" s="2025"/>
      <c r="EO28" s="757"/>
      <c r="EP28" s="2024"/>
      <c r="EQ28" s="2024"/>
      <c r="ER28" s="2024"/>
      <c r="ES28" s="2024"/>
      <c r="ET28" s="2024"/>
      <c r="EV28" s="2025"/>
      <c r="EW28" s="2025"/>
      <c r="EX28" s="2025"/>
      <c r="EY28" s="757"/>
      <c r="EZ28" s="2024"/>
      <c r="FA28" s="2024"/>
      <c r="FB28" s="2024"/>
      <c r="FC28" s="2024"/>
      <c r="FD28" s="2024"/>
      <c r="FF28" s="2025"/>
      <c r="FG28" s="2025"/>
      <c r="FH28" s="2025"/>
      <c r="FI28" s="757"/>
      <c r="FJ28" s="2024"/>
      <c r="FK28" s="2024"/>
      <c r="FL28" s="2024"/>
      <c r="FM28" s="2024"/>
      <c r="FN28" s="2024"/>
      <c r="FP28" s="2025"/>
      <c r="FQ28" s="2025"/>
      <c r="FR28" s="2025"/>
      <c r="FS28" s="757"/>
      <c r="FT28" s="2024"/>
      <c r="FU28" s="2024"/>
      <c r="FV28" s="2024"/>
      <c r="FW28" s="2024"/>
      <c r="FX28" s="2024"/>
      <c r="FZ28" s="2025"/>
      <c r="GA28" s="2025"/>
      <c r="GB28" s="2025"/>
      <c r="GC28" s="757"/>
      <c r="GD28" s="2024"/>
      <c r="GE28" s="2024"/>
      <c r="GF28" s="2024"/>
      <c r="GG28" s="2024"/>
      <c r="GH28" s="2024"/>
      <c r="GJ28" s="2025"/>
      <c r="GK28" s="2025"/>
      <c r="GL28" s="2025"/>
      <c r="GM28" s="757"/>
      <c r="GN28" s="2024"/>
      <c r="GO28" s="2024"/>
      <c r="GP28" s="2024"/>
      <c r="GQ28" s="2024"/>
      <c r="GR28" s="2024"/>
    </row>
    <row r="29" spans="2:200" s="725" customFormat="1" ht="23.25">
      <c r="B29" s="761"/>
      <c r="C29" s="762"/>
      <c r="D29" s="2813" t="s">
        <v>498</v>
      </c>
      <c r="E29" s="752"/>
      <c r="F29" s="441" t="s">
        <v>93</v>
      </c>
      <c r="G29" s="441" t="s">
        <v>236</v>
      </c>
      <c r="H29" s="441" t="s">
        <v>474</v>
      </c>
      <c r="I29" s="441" t="s">
        <v>427</v>
      </c>
      <c r="J29" s="725" t="s">
        <v>477</v>
      </c>
      <c r="K29" s="441" t="s">
        <v>498</v>
      </c>
      <c r="L29" s="441" t="s">
        <v>309</v>
      </c>
      <c r="M29" s="441" t="s">
        <v>373</v>
      </c>
      <c r="N29" s="753"/>
      <c r="O29" s="2340">
        <v>10</v>
      </c>
      <c r="P29" s="2340">
        <v>9</v>
      </c>
      <c r="Q29" s="2340">
        <v>10</v>
      </c>
      <c r="R29" s="2340">
        <v>10</v>
      </c>
      <c r="S29" s="2340">
        <v>10</v>
      </c>
      <c r="T29" s="2340">
        <v>11</v>
      </c>
      <c r="U29" s="2340">
        <v>10</v>
      </c>
      <c r="V29" s="2340">
        <v>10</v>
      </c>
      <c r="W29" s="2340">
        <v>11</v>
      </c>
      <c r="X29" s="2340">
        <v>10</v>
      </c>
      <c r="Y29" s="2821">
        <v>11</v>
      </c>
      <c r="Z29" s="2021"/>
      <c r="AA29" s="439" t="s">
        <v>93</v>
      </c>
      <c r="AB29" s="439" t="s">
        <v>236</v>
      </c>
      <c r="AC29" s="439" t="s">
        <v>474</v>
      </c>
      <c r="AD29" s="439" t="s">
        <v>427</v>
      </c>
      <c r="AE29" s="2022" t="s">
        <v>478</v>
      </c>
      <c r="AF29" s="2817" t="s">
        <v>498</v>
      </c>
      <c r="AG29" s="439" t="s">
        <v>1437</v>
      </c>
      <c r="AH29" s="439" t="s">
        <v>324</v>
      </c>
      <c r="AI29" s="2023"/>
      <c r="AJ29" s="2333">
        <v>750.42914832707083</v>
      </c>
      <c r="AK29" s="2334">
        <v>627.99264214493451</v>
      </c>
      <c r="AL29" s="2334">
        <v>291.72090280478113</v>
      </c>
      <c r="AM29" s="2334">
        <v>955.16822955029136</v>
      </c>
      <c r="AN29" s="2334">
        <v>752.31540774708549</v>
      </c>
      <c r="AO29" s="2347">
        <v>787.69856320751887</v>
      </c>
      <c r="AP29" s="2347">
        <v>783.24434948516159</v>
      </c>
      <c r="AQ29" s="2347">
        <v>777.28598626009898</v>
      </c>
      <c r="AR29" s="2347">
        <v>797.85156684531785</v>
      </c>
      <c r="AS29" s="2347">
        <v>776.12505753463574</v>
      </c>
      <c r="AT29" s="2822">
        <v>786.71443447342699</v>
      </c>
      <c r="AU29" s="752"/>
      <c r="AV29" s="441" t="s">
        <v>93</v>
      </c>
      <c r="AW29" s="441" t="s">
        <v>236</v>
      </c>
      <c r="AX29" s="441" t="s">
        <v>474</v>
      </c>
      <c r="AY29" s="441" t="s">
        <v>427</v>
      </c>
      <c r="AZ29" s="725" t="s">
        <v>479</v>
      </c>
      <c r="BA29" s="441" t="s">
        <v>498</v>
      </c>
      <c r="BB29" s="441" t="s">
        <v>480</v>
      </c>
      <c r="BC29" s="441" t="s">
        <v>373</v>
      </c>
      <c r="BD29" s="717"/>
      <c r="BE29" s="2333">
        <v>1659.7285844133314</v>
      </c>
      <c r="BF29" s="2334">
        <v>1649.2372756662917</v>
      </c>
      <c r="BG29" s="2334">
        <v>1588.2262529803686</v>
      </c>
      <c r="BH29" s="2334">
        <v>1638.5442064979475</v>
      </c>
      <c r="BI29" s="2334">
        <v>1670.5626297799233</v>
      </c>
      <c r="BJ29" s="2347">
        <v>1670.5626297799233</v>
      </c>
      <c r="BK29" s="2347">
        <v>1670.5626297799233</v>
      </c>
      <c r="BL29" s="2347">
        <v>1670.5626297799233</v>
      </c>
      <c r="BM29" s="2347">
        <v>1670.5626297799233</v>
      </c>
      <c r="BN29" s="2347">
        <v>1670.5626297799233</v>
      </c>
      <c r="BO29" s="2822">
        <v>1670.5626297799233</v>
      </c>
      <c r="BP29" s="752"/>
      <c r="BQ29" s="441" t="s">
        <v>93</v>
      </c>
      <c r="BR29" s="441" t="s">
        <v>236</v>
      </c>
      <c r="BS29" s="441" t="s">
        <v>474</v>
      </c>
      <c r="BT29" s="441" t="s">
        <v>427</v>
      </c>
      <c r="BU29" s="725" t="s">
        <v>481</v>
      </c>
      <c r="BV29" s="441" t="s">
        <v>498</v>
      </c>
      <c r="BW29" s="441" t="s">
        <v>267</v>
      </c>
      <c r="BX29" s="441" t="s">
        <v>373</v>
      </c>
      <c r="BY29" s="426"/>
      <c r="BZ29" s="2841">
        <v>0</v>
      </c>
      <c r="CA29" s="2841">
        <v>0</v>
      </c>
      <c r="CB29" s="2841">
        <v>0</v>
      </c>
      <c r="CC29" s="2841">
        <v>0</v>
      </c>
      <c r="CD29" s="2841">
        <v>0</v>
      </c>
      <c r="CE29" s="2336">
        <v>0</v>
      </c>
      <c r="CF29" s="2336">
        <v>0</v>
      </c>
      <c r="CG29" s="2336">
        <v>0</v>
      </c>
      <c r="CH29" s="2336">
        <v>0</v>
      </c>
      <c r="CI29" s="2336">
        <v>0</v>
      </c>
      <c r="CJ29" s="2337">
        <v>0</v>
      </c>
      <c r="CK29" s="2024"/>
      <c r="CL29" s="761"/>
      <c r="CM29" s="762"/>
      <c r="CN29" s="2813" t="s">
        <v>498</v>
      </c>
      <c r="CO29" s="752"/>
      <c r="CP29" s="441" t="s">
        <v>93</v>
      </c>
      <c r="CQ29" s="441" t="s">
        <v>236</v>
      </c>
      <c r="CR29" s="441" t="s">
        <v>474</v>
      </c>
      <c r="CS29" s="441" t="s">
        <v>482</v>
      </c>
      <c r="CT29" s="725" t="s">
        <v>483</v>
      </c>
      <c r="CU29" s="441" t="s">
        <v>498</v>
      </c>
      <c r="CV29" s="441" t="s">
        <v>480</v>
      </c>
      <c r="CW29" s="441" t="s">
        <v>373</v>
      </c>
      <c r="CX29" s="753"/>
      <c r="CY29" s="2827">
        <v>1663.8932512404992</v>
      </c>
      <c r="CZ29" s="752"/>
      <c r="DA29" s="441" t="s">
        <v>93</v>
      </c>
      <c r="DB29" s="441" t="s">
        <v>236</v>
      </c>
      <c r="DC29" s="441" t="s">
        <v>474</v>
      </c>
      <c r="DD29" s="441" t="s">
        <v>482</v>
      </c>
      <c r="DE29" s="725" t="s">
        <v>484</v>
      </c>
      <c r="DF29" s="441" t="s">
        <v>498</v>
      </c>
      <c r="DG29" s="441" t="s">
        <v>480</v>
      </c>
      <c r="DH29" s="441" t="s">
        <v>373</v>
      </c>
      <c r="DI29" s="753"/>
      <c r="DJ29" s="2827">
        <v>32.442411937139866</v>
      </c>
      <c r="DK29" s="752"/>
      <c r="DL29" s="441" t="s">
        <v>93</v>
      </c>
      <c r="DM29" s="441" t="s">
        <v>236</v>
      </c>
      <c r="DN29" s="441" t="s">
        <v>474</v>
      </c>
      <c r="DO29" s="441" t="s">
        <v>482</v>
      </c>
      <c r="DP29" s="725" t="s">
        <v>485</v>
      </c>
      <c r="DQ29" s="441" t="s">
        <v>498</v>
      </c>
      <c r="DR29" s="441" t="s">
        <v>480</v>
      </c>
      <c r="DS29" s="441" t="s">
        <v>373</v>
      </c>
      <c r="DT29" s="753"/>
      <c r="DU29" s="2827">
        <v>6.9311408016443981</v>
      </c>
      <c r="DV29" s="752"/>
      <c r="DW29" s="441" t="s">
        <v>93</v>
      </c>
      <c r="DX29" s="441" t="s">
        <v>236</v>
      </c>
      <c r="DY29" s="441" t="s">
        <v>474</v>
      </c>
      <c r="DZ29" s="441" t="s">
        <v>482</v>
      </c>
      <c r="EA29" s="725" t="s">
        <v>486</v>
      </c>
      <c r="EB29" s="441" t="s">
        <v>498</v>
      </c>
      <c r="EC29" s="441" t="s">
        <v>480</v>
      </c>
      <c r="ED29" s="441" t="s">
        <v>373</v>
      </c>
      <c r="EE29" s="753"/>
      <c r="EF29" s="2827">
        <v>44.07517793594306</v>
      </c>
      <c r="EG29" s="2024"/>
      <c r="EH29" s="2024"/>
      <c r="EI29" s="2024"/>
      <c r="EJ29" s="2024"/>
      <c r="EL29" s="2025"/>
      <c r="EM29" s="2025"/>
      <c r="EN29" s="2025"/>
      <c r="EO29" s="757"/>
      <c r="EP29" s="2024"/>
      <c r="EQ29" s="2024"/>
      <c r="ER29" s="2024"/>
      <c r="ES29" s="2024"/>
      <c r="ET29" s="2024"/>
      <c r="EV29" s="2025"/>
      <c r="EW29" s="2025"/>
      <c r="EX29" s="2025"/>
      <c r="EY29" s="757"/>
      <c r="EZ29" s="2024"/>
      <c r="FA29" s="2024"/>
      <c r="FB29" s="2024"/>
      <c r="FC29" s="2024"/>
      <c r="FD29" s="2024"/>
      <c r="FF29" s="2025"/>
      <c r="FG29" s="2025"/>
      <c r="FH29" s="2025"/>
      <c r="FI29" s="757"/>
      <c r="FJ29" s="2024"/>
      <c r="FK29" s="2024"/>
      <c r="FL29" s="2024"/>
      <c r="FM29" s="2024"/>
      <c r="FN29" s="2024"/>
      <c r="FP29" s="2025"/>
      <c r="FQ29" s="2025"/>
      <c r="FR29" s="2025"/>
      <c r="FS29" s="757"/>
      <c r="FT29" s="2024"/>
      <c r="FU29" s="2024"/>
      <c r="FV29" s="2024"/>
      <c r="FW29" s="2024"/>
      <c r="FX29" s="2024"/>
      <c r="FZ29" s="2025"/>
      <c r="GA29" s="2025"/>
      <c r="GB29" s="2025"/>
      <c r="GC29" s="757"/>
      <c r="GD29" s="2024"/>
      <c r="GE29" s="2024"/>
      <c r="GF29" s="2024"/>
      <c r="GG29" s="2024"/>
      <c r="GH29" s="2024"/>
      <c r="GJ29" s="2025"/>
      <c r="GK29" s="2025"/>
      <c r="GL29" s="2025"/>
      <c r="GM29" s="757"/>
      <c r="GN29" s="2024"/>
      <c r="GO29" s="2024"/>
      <c r="GP29" s="2024"/>
      <c r="GQ29" s="2024"/>
      <c r="GR29" s="2024"/>
    </row>
    <row r="30" spans="2:200" s="725" customFormat="1" ht="23.25">
      <c r="B30" s="761"/>
      <c r="C30" s="762"/>
      <c r="D30" s="2813" t="s">
        <v>487</v>
      </c>
      <c r="E30" s="752"/>
      <c r="F30" s="441" t="s">
        <v>93</v>
      </c>
      <c r="G30" s="441" t="s">
        <v>236</v>
      </c>
      <c r="H30" s="441" t="s">
        <v>474</v>
      </c>
      <c r="I30" s="441" t="s">
        <v>427</v>
      </c>
      <c r="J30" s="725" t="s">
        <v>477</v>
      </c>
      <c r="K30" s="441" t="s">
        <v>487</v>
      </c>
      <c r="L30" s="441" t="s">
        <v>309</v>
      </c>
      <c r="M30" s="441" t="s">
        <v>373</v>
      </c>
      <c r="N30" s="753"/>
      <c r="O30" s="2811">
        <v>0</v>
      </c>
      <c r="P30" s="2811">
        <v>0</v>
      </c>
      <c r="Q30" s="2811">
        <v>0</v>
      </c>
      <c r="R30" s="2811">
        <v>0</v>
      </c>
      <c r="S30" s="2811">
        <v>0</v>
      </c>
      <c r="T30" s="2811">
        <v>0</v>
      </c>
      <c r="U30" s="2811">
        <v>0</v>
      </c>
      <c r="V30" s="2811">
        <v>0</v>
      </c>
      <c r="W30" s="2811">
        <v>0</v>
      </c>
      <c r="X30" s="2811">
        <v>0</v>
      </c>
      <c r="Y30" s="2812">
        <v>0</v>
      </c>
      <c r="Z30" s="2021"/>
      <c r="AA30" s="439" t="s">
        <v>93</v>
      </c>
      <c r="AB30" s="439" t="s">
        <v>236</v>
      </c>
      <c r="AC30" s="439" t="s">
        <v>474</v>
      </c>
      <c r="AD30" s="439" t="s">
        <v>427</v>
      </c>
      <c r="AE30" s="2022" t="s">
        <v>478</v>
      </c>
      <c r="AF30" s="2817" t="s">
        <v>487</v>
      </c>
      <c r="AG30" s="439" t="s">
        <v>1437</v>
      </c>
      <c r="AH30" s="439" t="s">
        <v>324</v>
      </c>
      <c r="AI30" s="2023"/>
      <c r="AJ30" s="2810">
        <v>0</v>
      </c>
      <c r="AK30" s="2811">
        <v>0</v>
      </c>
      <c r="AL30" s="2811">
        <v>0</v>
      </c>
      <c r="AM30" s="2811">
        <v>0</v>
      </c>
      <c r="AN30" s="2811">
        <v>0</v>
      </c>
      <c r="AO30" s="2811">
        <v>0</v>
      </c>
      <c r="AP30" s="2811">
        <v>0</v>
      </c>
      <c r="AQ30" s="2811">
        <v>0</v>
      </c>
      <c r="AR30" s="2811">
        <v>0</v>
      </c>
      <c r="AS30" s="2811">
        <v>0</v>
      </c>
      <c r="AT30" s="2812">
        <v>0</v>
      </c>
      <c r="AU30" s="752"/>
      <c r="AV30" s="441" t="s">
        <v>93</v>
      </c>
      <c r="AW30" s="441" t="s">
        <v>236</v>
      </c>
      <c r="AX30" s="441" t="s">
        <v>474</v>
      </c>
      <c r="AY30" s="441" t="s">
        <v>427</v>
      </c>
      <c r="AZ30" s="725" t="s">
        <v>479</v>
      </c>
      <c r="BA30" s="441" t="s">
        <v>487</v>
      </c>
      <c r="BB30" s="441" t="s">
        <v>480</v>
      </c>
      <c r="BC30" s="441" t="s">
        <v>373</v>
      </c>
      <c r="BD30" s="717"/>
      <c r="BE30" s="2810">
        <v>0</v>
      </c>
      <c r="BF30" s="2811">
        <v>0</v>
      </c>
      <c r="BG30" s="2811">
        <v>0</v>
      </c>
      <c r="BH30" s="2811">
        <v>0</v>
      </c>
      <c r="BI30" s="2811">
        <v>0</v>
      </c>
      <c r="BJ30" s="2811">
        <v>0</v>
      </c>
      <c r="BK30" s="2811">
        <v>0</v>
      </c>
      <c r="BL30" s="2811">
        <v>0</v>
      </c>
      <c r="BM30" s="2811">
        <v>0</v>
      </c>
      <c r="BN30" s="2811">
        <v>0</v>
      </c>
      <c r="BO30" s="2812">
        <v>0</v>
      </c>
      <c r="BP30" s="752"/>
      <c r="BQ30" s="441" t="s">
        <v>93</v>
      </c>
      <c r="BR30" s="441" t="s">
        <v>236</v>
      </c>
      <c r="BS30" s="441" t="s">
        <v>474</v>
      </c>
      <c r="BT30" s="441" t="s">
        <v>427</v>
      </c>
      <c r="BU30" s="725" t="s">
        <v>481</v>
      </c>
      <c r="BV30" s="441" t="s">
        <v>487</v>
      </c>
      <c r="BW30" s="441" t="s">
        <v>267</v>
      </c>
      <c r="BX30" s="441" t="s">
        <v>373</v>
      </c>
      <c r="BY30" s="426"/>
      <c r="BZ30" s="2842">
        <v>0</v>
      </c>
      <c r="CA30" s="2842">
        <v>0</v>
      </c>
      <c r="CB30" s="2842">
        <v>0</v>
      </c>
      <c r="CC30" s="2842">
        <v>0</v>
      </c>
      <c r="CD30" s="2842">
        <v>0</v>
      </c>
      <c r="CE30" s="2811">
        <v>0</v>
      </c>
      <c r="CF30" s="2811">
        <v>0</v>
      </c>
      <c r="CG30" s="2811">
        <v>0</v>
      </c>
      <c r="CH30" s="2811">
        <v>0</v>
      </c>
      <c r="CI30" s="2811">
        <v>0</v>
      </c>
      <c r="CJ30" s="2812">
        <v>0</v>
      </c>
      <c r="CK30" s="2024"/>
      <c r="CL30" s="761"/>
      <c r="CM30" s="762"/>
      <c r="CN30" s="2813" t="s">
        <v>487</v>
      </c>
      <c r="CO30" s="752"/>
      <c r="CP30" s="441" t="s">
        <v>93</v>
      </c>
      <c r="CQ30" s="441" t="s">
        <v>236</v>
      </c>
      <c r="CR30" s="441" t="s">
        <v>474</v>
      </c>
      <c r="CS30" s="441" t="s">
        <v>482</v>
      </c>
      <c r="CT30" s="725" t="s">
        <v>483</v>
      </c>
      <c r="CU30" s="441" t="s">
        <v>487</v>
      </c>
      <c r="CV30" s="441" t="s">
        <v>480</v>
      </c>
      <c r="CW30" s="441" t="s">
        <v>373</v>
      </c>
      <c r="CX30" s="753"/>
      <c r="CY30" s="2829">
        <v>0</v>
      </c>
      <c r="CZ30" s="752"/>
      <c r="DA30" s="441" t="s">
        <v>93</v>
      </c>
      <c r="DB30" s="441" t="s">
        <v>236</v>
      </c>
      <c r="DC30" s="441" t="s">
        <v>474</v>
      </c>
      <c r="DD30" s="441" t="s">
        <v>482</v>
      </c>
      <c r="DE30" s="725" t="s">
        <v>484</v>
      </c>
      <c r="DF30" s="441" t="s">
        <v>487</v>
      </c>
      <c r="DG30" s="441" t="s">
        <v>480</v>
      </c>
      <c r="DH30" s="441" t="s">
        <v>373</v>
      </c>
      <c r="DI30" s="753"/>
      <c r="DJ30" s="2829">
        <v>0</v>
      </c>
      <c r="DK30" s="752"/>
      <c r="DL30" s="441" t="s">
        <v>93</v>
      </c>
      <c r="DM30" s="441" t="s">
        <v>236</v>
      </c>
      <c r="DN30" s="441" t="s">
        <v>474</v>
      </c>
      <c r="DO30" s="441" t="s">
        <v>482</v>
      </c>
      <c r="DP30" s="725" t="s">
        <v>485</v>
      </c>
      <c r="DQ30" s="441" t="s">
        <v>487</v>
      </c>
      <c r="DR30" s="441" t="s">
        <v>480</v>
      </c>
      <c r="DS30" s="441" t="s">
        <v>373</v>
      </c>
      <c r="DT30" s="753"/>
      <c r="DU30" s="2829">
        <v>0</v>
      </c>
      <c r="DV30" s="752"/>
      <c r="DW30" s="441" t="s">
        <v>93</v>
      </c>
      <c r="DX30" s="441" t="s">
        <v>236</v>
      </c>
      <c r="DY30" s="441" t="s">
        <v>474</v>
      </c>
      <c r="DZ30" s="441" t="s">
        <v>482</v>
      </c>
      <c r="EA30" s="725" t="s">
        <v>486</v>
      </c>
      <c r="EB30" s="441" t="s">
        <v>487</v>
      </c>
      <c r="EC30" s="441" t="s">
        <v>480</v>
      </c>
      <c r="ED30" s="441" t="s">
        <v>373</v>
      </c>
      <c r="EE30" s="753"/>
      <c r="EF30" s="2829">
        <v>0</v>
      </c>
      <c r="EG30" s="2024"/>
      <c r="EH30" s="2024"/>
      <c r="EI30" s="2024"/>
      <c r="EJ30" s="2024"/>
      <c r="EL30" s="2025"/>
      <c r="EM30" s="2025"/>
      <c r="EN30" s="2025"/>
      <c r="EO30" s="757"/>
      <c r="EP30" s="2024"/>
      <c r="EQ30" s="2024"/>
      <c r="ER30" s="2024"/>
      <c r="ES30" s="2024"/>
      <c r="ET30" s="2024"/>
      <c r="EV30" s="2025"/>
      <c r="EW30" s="2025"/>
      <c r="EX30" s="2025"/>
      <c r="EY30" s="757"/>
      <c r="EZ30" s="2024"/>
      <c r="FA30" s="2024"/>
      <c r="FB30" s="2024"/>
      <c r="FC30" s="2024"/>
      <c r="FD30" s="2024"/>
      <c r="FF30" s="2025"/>
      <c r="FG30" s="2025"/>
      <c r="FH30" s="2025"/>
      <c r="FI30" s="757"/>
      <c r="FJ30" s="2024"/>
      <c r="FK30" s="2024"/>
      <c r="FL30" s="2024"/>
      <c r="FM30" s="2024"/>
      <c r="FN30" s="2024"/>
      <c r="FP30" s="2025"/>
      <c r="FQ30" s="2025"/>
      <c r="FR30" s="2025"/>
      <c r="FS30" s="757"/>
      <c r="FT30" s="2024"/>
      <c r="FU30" s="2024"/>
      <c r="FV30" s="2024"/>
      <c r="FW30" s="2024"/>
      <c r="FX30" s="2024"/>
      <c r="FZ30" s="2025"/>
      <c r="GA30" s="2025"/>
      <c r="GB30" s="2025"/>
      <c r="GC30" s="757"/>
      <c r="GD30" s="2024"/>
      <c r="GE30" s="2024"/>
      <c r="GF30" s="2024"/>
      <c r="GG30" s="2024"/>
      <c r="GH30" s="2024"/>
      <c r="GJ30" s="2025"/>
      <c r="GK30" s="2025"/>
      <c r="GL30" s="2025"/>
      <c r="GM30" s="757"/>
      <c r="GN30" s="2024"/>
      <c r="GO30" s="2024"/>
      <c r="GP30" s="2024"/>
      <c r="GQ30" s="2024"/>
      <c r="GR30" s="2024"/>
    </row>
    <row r="31" spans="2:200" s="725" customFormat="1" ht="24" thickBot="1">
      <c r="B31" s="2825"/>
      <c r="C31" s="763"/>
      <c r="D31" s="764" t="s">
        <v>488</v>
      </c>
      <c r="E31" s="752"/>
      <c r="F31" s="441" t="s">
        <v>93</v>
      </c>
      <c r="G31" s="441" t="s">
        <v>236</v>
      </c>
      <c r="H31" s="441" t="s">
        <v>474</v>
      </c>
      <c r="I31" s="441" t="s">
        <v>427</v>
      </c>
      <c r="J31" s="725" t="s">
        <v>477</v>
      </c>
      <c r="K31" s="441" t="s">
        <v>488</v>
      </c>
      <c r="L31" s="441" t="s">
        <v>309</v>
      </c>
      <c r="M31" s="441" t="s">
        <v>373</v>
      </c>
      <c r="N31" s="753"/>
      <c r="O31" s="2815">
        <v>0</v>
      </c>
      <c r="P31" s="2815">
        <v>0</v>
      </c>
      <c r="Q31" s="2815">
        <v>0</v>
      </c>
      <c r="R31" s="2815">
        <v>0</v>
      </c>
      <c r="S31" s="2815">
        <v>0</v>
      </c>
      <c r="T31" s="2815">
        <v>0</v>
      </c>
      <c r="U31" s="2815">
        <v>0</v>
      </c>
      <c r="V31" s="2815">
        <v>0</v>
      </c>
      <c r="W31" s="2815">
        <v>0</v>
      </c>
      <c r="X31" s="2815">
        <v>0</v>
      </c>
      <c r="Y31" s="2816">
        <v>0</v>
      </c>
      <c r="Z31" s="2021"/>
      <c r="AA31" s="439" t="s">
        <v>93</v>
      </c>
      <c r="AB31" s="439" t="s">
        <v>236</v>
      </c>
      <c r="AC31" s="439" t="s">
        <v>474</v>
      </c>
      <c r="AD31" s="439" t="s">
        <v>427</v>
      </c>
      <c r="AE31" s="2022" t="s">
        <v>478</v>
      </c>
      <c r="AF31" s="1898" t="s">
        <v>488</v>
      </c>
      <c r="AG31" s="439" t="s">
        <v>1437</v>
      </c>
      <c r="AH31" s="439" t="s">
        <v>324</v>
      </c>
      <c r="AI31" s="2023"/>
      <c r="AJ31" s="2814">
        <v>0</v>
      </c>
      <c r="AK31" s="2815">
        <v>0</v>
      </c>
      <c r="AL31" s="2815">
        <v>0</v>
      </c>
      <c r="AM31" s="2815">
        <v>0</v>
      </c>
      <c r="AN31" s="2815">
        <v>0</v>
      </c>
      <c r="AO31" s="2815">
        <v>0</v>
      </c>
      <c r="AP31" s="2815">
        <v>0</v>
      </c>
      <c r="AQ31" s="2815">
        <v>0</v>
      </c>
      <c r="AR31" s="2815">
        <v>0</v>
      </c>
      <c r="AS31" s="2815">
        <v>0</v>
      </c>
      <c r="AT31" s="2816">
        <v>0</v>
      </c>
      <c r="AU31" s="752"/>
      <c r="AV31" s="441" t="s">
        <v>93</v>
      </c>
      <c r="AW31" s="441" t="s">
        <v>236</v>
      </c>
      <c r="AX31" s="441" t="s">
        <v>474</v>
      </c>
      <c r="AY31" s="441" t="s">
        <v>427</v>
      </c>
      <c r="AZ31" s="725" t="s">
        <v>479</v>
      </c>
      <c r="BA31" s="441" t="s">
        <v>488</v>
      </c>
      <c r="BB31" s="441" t="s">
        <v>480</v>
      </c>
      <c r="BC31" s="441" t="s">
        <v>373</v>
      </c>
      <c r="BD31" s="717"/>
      <c r="BE31" s="2814">
        <v>0</v>
      </c>
      <c r="BF31" s="2815">
        <v>0</v>
      </c>
      <c r="BG31" s="2815">
        <v>0</v>
      </c>
      <c r="BH31" s="2815">
        <v>0</v>
      </c>
      <c r="BI31" s="2815">
        <v>0</v>
      </c>
      <c r="BJ31" s="2815">
        <v>0</v>
      </c>
      <c r="BK31" s="2815">
        <v>0</v>
      </c>
      <c r="BL31" s="2815">
        <v>0</v>
      </c>
      <c r="BM31" s="2815">
        <v>0</v>
      </c>
      <c r="BN31" s="2815">
        <v>0</v>
      </c>
      <c r="BO31" s="2816">
        <v>0</v>
      </c>
      <c r="BP31" s="752"/>
      <c r="BQ31" s="441" t="s">
        <v>93</v>
      </c>
      <c r="BR31" s="441" t="s">
        <v>236</v>
      </c>
      <c r="BS31" s="441" t="s">
        <v>474</v>
      </c>
      <c r="BT31" s="441" t="s">
        <v>427</v>
      </c>
      <c r="BU31" s="725" t="s">
        <v>481</v>
      </c>
      <c r="BV31" s="441" t="s">
        <v>488</v>
      </c>
      <c r="BW31" s="441" t="s">
        <v>267</v>
      </c>
      <c r="BX31" s="441" t="s">
        <v>373</v>
      </c>
      <c r="BY31" s="426"/>
      <c r="BZ31" s="2843">
        <v>0</v>
      </c>
      <c r="CA31" s="2843">
        <v>0</v>
      </c>
      <c r="CB31" s="2843">
        <v>0</v>
      </c>
      <c r="CC31" s="2843">
        <v>0</v>
      </c>
      <c r="CD31" s="2843">
        <v>0</v>
      </c>
      <c r="CE31" s="2815">
        <v>0</v>
      </c>
      <c r="CF31" s="2815">
        <v>0</v>
      </c>
      <c r="CG31" s="2815">
        <v>0</v>
      </c>
      <c r="CH31" s="2815">
        <v>0</v>
      </c>
      <c r="CI31" s="2815">
        <v>0</v>
      </c>
      <c r="CJ31" s="2816">
        <v>0</v>
      </c>
      <c r="CK31" s="2024"/>
      <c r="CL31" s="2825"/>
      <c r="CM31" s="763"/>
      <c r="CN31" s="764" t="s">
        <v>488</v>
      </c>
      <c r="CO31" s="752"/>
      <c r="CP31" s="441" t="s">
        <v>93</v>
      </c>
      <c r="CQ31" s="441" t="s">
        <v>236</v>
      </c>
      <c r="CR31" s="441" t="s">
        <v>474</v>
      </c>
      <c r="CS31" s="441" t="s">
        <v>482</v>
      </c>
      <c r="CT31" s="725" t="s">
        <v>483</v>
      </c>
      <c r="CU31" s="441" t="s">
        <v>488</v>
      </c>
      <c r="CV31" s="441" t="s">
        <v>480</v>
      </c>
      <c r="CW31" s="441" t="s">
        <v>373</v>
      </c>
      <c r="CX31" s="753"/>
      <c r="CY31" s="2832">
        <v>0</v>
      </c>
      <c r="CZ31" s="752"/>
      <c r="DA31" s="441" t="s">
        <v>93</v>
      </c>
      <c r="DB31" s="441" t="s">
        <v>236</v>
      </c>
      <c r="DC31" s="441" t="s">
        <v>474</v>
      </c>
      <c r="DD31" s="441" t="s">
        <v>482</v>
      </c>
      <c r="DE31" s="725" t="s">
        <v>484</v>
      </c>
      <c r="DF31" s="441" t="s">
        <v>488</v>
      </c>
      <c r="DG31" s="441" t="s">
        <v>480</v>
      </c>
      <c r="DH31" s="441" t="s">
        <v>373</v>
      </c>
      <c r="DI31" s="753"/>
      <c r="DJ31" s="2832">
        <v>0</v>
      </c>
      <c r="DK31" s="752"/>
      <c r="DL31" s="441" t="s">
        <v>93</v>
      </c>
      <c r="DM31" s="441" t="s">
        <v>236</v>
      </c>
      <c r="DN31" s="441" t="s">
        <v>474</v>
      </c>
      <c r="DO31" s="441" t="s">
        <v>482</v>
      </c>
      <c r="DP31" s="725" t="s">
        <v>485</v>
      </c>
      <c r="DQ31" s="441" t="s">
        <v>488</v>
      </c>
      <c r="DR31" s="441" t="s">
        <v>480</v>
      </c>
      <c r="DS31" s="441" t="s">
        <v>373</v>
      </c>
      <c r="DT31" s="753"/>
      <c r="DU31" s="2832">
        <v>0</v>
      </c>
      <c r="DV31" s="752"/>
      <c r="DW31" s="441" t="s">
        <v>93</v>
      </c>
      <c r="DX31" s="441" t="s">
        <v>236</v>
      </c>
      <c r="DY31" s="441" t="s">
        <v>474</v>
      </c>
      <c r="DZ31" s="441" t="s">
        <v>482</v>
      </c>
      <c r="EA31" s="725" t="s">
        <v>486</v>
      </c>
      <c r="EB31" s="441" t="s">
        <v>488</v>
      </c>
      <c r="EC31" s="441" t="s">
        <v>480</v>
      </c>
      <c r="ED31" s="441" t="s">
        <v>373</v>
      </c>
      <c r="EE31" s="753"/>
      <c r="EF31" s="2832">
        <v>0</v>
      </c>
      <c r="EG31" s="2024"/>
      <c r="EH31" s="2024"/>
      <c r="EI31" s="2024"/>
      <c r="EJ31" s="2024"/>
      <c r="EL31" s="2025"/>
      <c r="EM31" s="2025"/>
      <c r="EN31" s="2025"/>
      <c r="EO31" s="757"/>
      <c r="EP31" s="2024"/>
      <c r="EQ31" s="2024"/>
      <c r="ER31" s="2024"/>
      <c r="ES31" s="2024"/>
      <c r="ET31" s="2024"/>
      <c r="EV31" s="2025"/>
      <c r="EW31" s="2025"/>
      <c r="EX31" s="2025"/>
      <c r="EY31" s="757"/>
      <c r="EZ31" s="2024"/>
      <c r="FA31" s="2024"/>
      <c r="FB31" s="2024"/>
      <c r="FC31" s="2024"/>
      <c r="FD31" s="2024"/>
      <c r="FF31" s="2025"/>
      <c r="FG31" s="2025"/>
      <c r="FH31" s="2025"/>
      <c r="FI31" s="757"/>
      <c r="FJ31" s="2024"/>
      <c r="FK31" s="2024"/>
      <c r="FL31" s="2024"/>
      <c r="FM31" s="2024"/>
      <c r="FN31" s="2024"/>
      <c r="FP31" s="2025"/>
      <c r="FQ31" s="2025"/>
      <c r="FR31" s="2025"/>
      <c r="FS31" s="757"/>
      <c r="FT31" s="2024"/>
      <c r="FU31" s="2024"/>
      <c r="FV31" s="2024"/>
      <c r="FW31" s="2024"/>
      <c r="FX31" s="2024"/>
      <c r="FZ31" s="2025"/>
      <c r="GA31" s="2025"/>
      <c r="GB31" s="2025"/>
      <c r="GC31" s="757"/>
      <c r="GD31" s="2024"/>
      <c r="GE31" s="2024"/>
      <c r="GF31" s="2024"/>
      <c r="GG31" s="2024"/>
      <c r="GH31" s="2024"/>
      <c r="GJ31" s="2025"/>
      <c r="GK31" s="2025"/>
      <c r="GL31" s="2025"/>
      <c r="GM31" s="757"/>
      <c r="GN31" s="2024"/>
      <c r="GO31" s="2024"/>
      <c r="GP31" s="2024"/>
      <c r="GQ31" s="2024"/>
      <c r="GR31" s="2024"/>
    </row>
    <row r="32" spans="2:200" s="725" customFormat="1" ht="23.25">
      <c r="B32" s="765" t="s">
        <v>499</v>
      </c>
      <c r="C32" s="766" t="s">
        <v>475</v>
      </c>
      <c r="D32" s="456" t="s">
        <v>476</v>
      </c>
      <c r="E32" s="752"/>
      <c r="F32" s="441" t="s">
        <v>93</v>
      </c>
      <c r="G32" s="441" t="s">
        <v>236</v>
      </c>
      <c r="H32" s="767" t="s">
        <v>499</v>
      </c>
      <c r="I32" s="441" t="s">
        <v>427</v>
      </c>
      <c r="J32" s="725" t="s">
        <v>477</v>
      </c>
      <c r="K32" s="441" t="s">
        <v>476</v>
      </c>
      <c r="L32" s="441" t="s">
        <v>309</v>
      </c>
      <c r="M32" s="441" t="s">
        <v>373</v>
      </c>
      <c r="N32" s="753"/>
      <c r="O32" s="2338">
        <v>5</v>
      </c>
      <c r="P32" s="2338">
        <v>4</v>
      </c>
      <c r="Q32" s="2338">
        <v>4</v>
      </c>
      <c r="R32" s="2338">
        <v>4</v>
      </c>
      <c r="S32" s="2338">
        <v>4</v>
      </c>
      <c r="T32" s="2338">
        <v>5</v>
      </c>
      <c r="U32" s="2338">
        <v>4</v>
      </c>
      <c r="V32" s="2338">
        <v>4</v>
      </c>
      <c r="W32" s="2338">
        <v>5</v>
      </c>
      <c r="X32" s="2338">
        <v>4</v>
      </c>
      <c r="Y32" s="2339">
        <v>5</v>
      </c>
      <c r="Z32" s="2021"/>
      <c r="AA32" s="439" t="s">
        <v>93</v>
      </c>
      <c r="AB32" s="439" t="s">
        <v>236</v>
      </c>
      <c r="AC32" s="2032" t="s">
        <v>499</v>
      </c>
      <c r="AD32" s="439" t="s">
        <v>427</v>
      </c>
      <c r="AE32" s="2022" t="s">
        <v>478</v>
      </c>
      <c r="AF32" s="1897" t="s">
        <v>476</v>
      </c>
      <c r="AG32" s="439" t="s">
        <v>1437</v>
      </c>
      <c r="AH32" s="439" t="s">
        <v>324</v>
      </c>
      <c r="AI32" s="2023"/>
      <c r="AJ32" s="2332">
        <v>1262.14123388953</v>
      </c>
      <c r="AK32" s="2332">
        <v>1016.9082049967444</v>
      </c>
      <c r="AL32" s="2332">
        <v>1726.2560408131433</v>
      </c>
      <c r="AM32" s="2332">
        <v>1492.4168194946674</v>
      </c>
      <c r="AN32" s="2332">
        <v>1491.0230885477567</v>
      </c>
      <c r="AO32" s="2345">
        <v>1561.1493962026398</v>
      </c>
      <c r="AP32" s="2345">
        <v>1552.3215356630699</v>
      </c>
      <c r="AQ32" s="2345">
        <v>1540.5125828660948</v>
      </c>
      <c r="AR32" s="2345">
        <v>1581.2717580287808</v>
      </c>
      <c r="AS32" s="2345">
        <v>1538.2117240560813</v>
      </c>
      <c r="AT32" s="2346">
        <v>1559.1989394533509</v>
      </c>
      <c r="AU32" s="752"/>
      <c r="AV32" s="441" t="s">
        <v>93</v>
      </c>
      <c r="AW32" s="441" t="s">
        <v>236</v>
      </c>
      <c r="AX32" s="767" t="s">
        <v>499</v>
      </c>
      <c r="AY32" s="441" t="s">
        <v>427</v>
      </c>
      <c r="AZ32" s="725" t="s">
        <v>479</v>
      </c>
      <c r="BA32" s="441" t="s">
        <v>476</v>
      </c>
      <c r="BB32" s="441" t="s">
        <v>480</v>
      </c>
      <c r="BC32" s="441" t="s">
        <v>373</v>
      </c>
      <c r="BD32" s="717"/>
      <c r="BE32" s="2332">
        <v>1679.7670126936905</v>
      </c>
      <c r="BF32" s="2332">
        <v>1201.0838757081256</v>
      </c>
      <c r="BG32" s="2332">
        <v>1212.1669838134032</v>
      </c>
      <c r="BH32" s="2332">
        <v>1655.4515764639755</v>
      </c>
      <c r="BI32" s="2332">
        <v>1616.5529264062443</v>
      </c>
      <c r="BJ32" s="2345">
        <v>1616.5529264062443</v>
      </c>
      <c r="BK32" s="2345">
        <v>1616.5529264062443</v>
      </c>
      <c r="BL32" s="2345">
        <v>1616.5529264062443</v>
      </c>
      <c r="BM32" s="2345">
        <v>1616.5529264062443</v>
      </c>
      <c r="BN32" s="2345">
        <v>1616.5529264062443</v>
      </c>
      <c r="BO32" s="2346">
        <v>1616.5529264062443</v>
      </c>
      <c r="BP32" s="752"/>
      <c r="BQ32" s="441" t="s">
        <v>93</v>
      </c>
      <c r="BR32" s="441" t="s">
        <v>236</v>
      </c>
      <c r="BS32" s="767" t="s">
        <v>499</v>
      </c>
      <c r="BT32" s="441" t="s">
        <v>427</v>
      </c>
      <c r="BU32" s="725" t="s">
        <v>481</v>
      </c>
      <c r="BV32" s="441" t="s">
        <v>476</v>
      </c>
      <c r="BW32" s="441" t="s">
        <v>267</v>
      </c>
      <c r="BX32" s="441" t="s">
        <v>373</v>
      </c>
      <c r="BY32" s="426"/>
      <c r="BZ32" s="2844">
        <v>0</v>
      </c>
      <c r="CA32" s="2844">
        <v>0</v>
      </c>
      <c r="CB32" s="2844">
        <v>0</v>
      </c>
      <c r="CC32" s="2844">
        <v>0</v>
      </c>
      <c r="CD32" s="2844">
        <v>0</v>
      </c>
      <c r="CE32" s="2338">
        <v>0</v>
      </c>
      <c r="CF32" s="2338">
        <v>0</v>
      </c>
      <c r="CG32" s="2338">
        <v>0</v>
      </c>
      <c r="CH32" s="2338">
        <v>0</v>
      </c>
      <c r="CI32" s="2338">
        <v>0</v>
      </c>
      <c r="CJ32" s="2339">
        <v>0</v>
      </c>
      <c r="CK32" s="2024"/>
      <c r="CL32" s="765" t="s">
        <v>499</v>
      </c>
      <c r="CM32" s="766" t="s">
        <v>475</v>
      </c>
      <c r="CN32" s="456" t="s">
        <v>476</v>
      </c>
      <c r="CO32" s="752"/>
      <c r="CP32" s="441" t="s">
        <v>93</v>
      </c>
      <c r="CQ32" s="441" t="s">
        <v>236</v>
      </c>
      <c r="CR32" s="767" t="s">
        <v>499</v>
      </c>
      <c r="CS32" s="441" t="s">
        <v>482</v>
      </c>
      <c r="CT32" s="725" t="s">
        <v>483</v>
      </c>
      <c r="CU32" s="441" t="s">
        <v>476</v>
      </c>
      <c r="CV32" s="441" t="s">
        <v>480</v>
      </c>
      <c r="CW32" s="441" t="s">
        <v>373</v>
      </c>
      <c r="CX32" s="753"/>
      <c r="CY32" s="2833">
        <v>1616.5529264062443</v>
      </c>
      <c r="CZ32" s="752"/>
      <c r="DA32" s="441" t="s">
        <v>93</v>
      </c>
      <c r="DB32" s="441" t="s">
        <v>236</v>
      </c>
      <c r="DC32" s="767" t="s">
        <v>499</v>
      </c>
      <c r="DD32" s="441" t="s">
        <v>482</v>
      </c>
      <c r="DE32" s="725" t="s">
        <v>484</v>
      </c>
      <c r="DF32" s="441" t="s">
        <v>476</v>
      </c>
      <c r="DG32" s="441" t="s">
        <v>480</v>
      </c>
      <c r="DH32" s="441" t="s">
        <v>373</v>
      </c>
      <c r="DI32" s="753"/>
      <c r="DJ32" s="2833">
        <v>157.0616881868132</v>
      </c>
      <c r="DK32" s="752"/>
      <c r="DL32" s="441" t="s">
        <v>93</v>
      </c>
      <c r="DM32" s="441" t="s">
        <v>236</v>
      </c>
      <c r="DN32" s="767" t="s">
        <v>499</v>
      </c>
      <c r="DO32" s="441" t="s">
        <v>482</v>
      </c>
      <c r="DP32" s="725" t="s">
        <v>485</v>
      </c>
      <c r="DQ32" s="441" t="s">
        <v>476</v>
      </c>
      <c r="DR32" s="441" t="s">
        <v>480</v>
      </c>
      <c r="DS32" s="441" t="s">
        <v>373</v>
      </c>
      <c r="DT32" s="753"/>
      <c r="DU32" s="2833">
        <v>0</v>
      </c>
      <c r="DV32" s="752"/>
      <c r="DW32" s="441" t="s">
        <v>93</v>
      </c>
      <c r="DX32" s="441" t="s">
        <v>236</v>
      </c>
      <c r="DY32" s="767" t="s">
        <v>499</v>
      </c>
      <c r="DZ32" s="441" t="s">
        <v>482</v>
      </c>
      <c r="EA32" s="725" t="s">
        <v>486</v>
      </c>
      <c r="EB32" s="441" t="s">
        <v>476</v>
      </c>
      <c r="EC32" s="441" t="s">
        <v>480</v>
      </c>
      <c r="ED32" s="441" t="s">
        <v>373</v>
      </c>
      <c r="EE32" s="753"/>
      <c r="EF32" s="2833">
        <v>0</v>
      </c>
      <c r="EG32" s="2024"/>
      <c r="EH32" s="2024"/>
      <c r="EI32" s="2024"/>
      <c r="EJ32" s="2024"/>
      <c r="EL32" s="2025"/>
      <c r="EM32" s="2025"/>
      <c r="EN32" s="2025"/>
      <c r="EO32" s="757"/>
      <c r="EP32" s="2024"/>
      <c r="EQ32" s="2024"/>
      <c r="ER32" s="2024"/>
      <c r="ES32" s="2024"/>
      <c r="ET32" s="2024"/>
      <c r="EV32" s="2025"/>
      <c r="EW32" s="2025"/>
      <c r="EX32" s="2025"/>
      <c r="EY32" s="757"/>
      <c r="EZ32" s="2024"/>
      <c r="FA32" s="2024"/>
      <c r="FB32" s="2024"/>
      <c r="FC32" s="2024"/>
      <c r="FD32" s="2024"/>
      <c r="FF32" s="2025"/>
      <c r="FG32" s="2025"/>
      <c r="FH32" s="2025"/>
      <c r="FI32" s="757"/>
      <c r="FJ32" s="2024"/>
      <c r="FK32" s="2024"/>
      <c r="FL32" s="2024"/>
      <c r="FM32" s="2024"/>
      <c r="FN32" s="2024"/>
      <c r="FP32" s="2025"/>
      <c r="FQ32" s="2025"/>
      <c r="FR32" s="2025"/>
      <c r="FS32" s="757"/>
      <c r="FT32" s="2024"/>
      <c r="FU32" s="2024"/>
      <c r="FV32" s="2024"/>
      <c r="FW32" s="2024"/>
      <c r="FX32" s="2024"/>
      <c r="FZ32" s="2025"/>
      <c r="GA32" s="2025"/>
      <c r="GB32" s="2025"/>
      <c r="GC32" s="757"/>
      <c r="GD32" s="2024"/>
      <c r="GE32" s="2024"/>
      <c r="GF32" s="2024"/>
      <c r="GG32" s="2024"/>
      <c r="GH32" s="2024"/>
      <c r="GJ32" s="2025"/>
      <c r="GK32" s="2025"/>
      <c r="GL32" s="2025"/>
      <c r="GM32" s="757"/>
      <c r="GN32" s="2024"/>
      <c r="GO32" s="2024"/>
      <c r="GP32" s="2024"/>
      <c r="GQ32" s="2024"/>
      <c r="GR32" s="2024"/>
    </row>
    <row r="33" spans="2:200" s="725" customFormat="1" ht="23.25">
      <c r="B33" s="768"/>
      <c r="C33" s="769"/>
      <c r="D33" s="2823" t="s">
        <v>487</v>
      </c>
      <c r="E33" s="752"/>
      <c r="F33" s="441" t="s">
        <v>93</v>
      </c>
      <c r="G33" s="441" t="s">
        <v>236</v>
      </c>
      <c r="H33" s="767" t="s">
        <v>499</v>
      </c>
      <c r="I33" s="441" t="s">
        <v>427</v>
      </c>
      <c r="J33" s="725" t="s">
        <v>477</v>
      </c>
      <c r="K33" s="441" t="s">
        <v>487</v>
      </c>
      <c r="L33" s="441" t="s">
        <v>309</v>
      </c>
      <c r="M33" s="441" t="s">
        <v>373</v>
      </c>
      <c r="N33" s="753"/>
      <c r="O33" s="2819">
        <v>0</v>
      </c>
      <c r="P33" s="2819">
        <v>0</v>
      </c>
      <c r="Q33" s="2819">
        <v>0</v>
      </c>
      <c r="R33" s="2819">
        <v>0</v>
      </c>
      <c r="S33" s="2819">
        <v>0</v>
      </c>
      <c r="T33" s="2819">
        <v>0</v>
      </c>
      <c r="U33" s="2819">
        <v>0</v>
      </c>
      <c r="V33" s="2819">
        <v>0</v>
      </c>
      <c r="W33" s="2819">
        <v>0</v>
      </c>
      <c r="X33" s="2819">
        <v>0</v>
      </c>
      <c r="Y33" s="2820">
        <v>0</v>
      </c>
      <c r="Z33" s="2021"/>
      <c r="AA33" s="439" t="s">
        <v>93</v>
      </c>
      <c r="AB33" s="439" t="s">
        <v>236</v>
      </c>
      <c r="AC33" s="2032" t="s">
        <v>499</v>
      </c>
      <c r="AD33" s="439" t="s">
        <v>427</v>
      </c>
      <c r="AE33" s="2022" t="s">
        <v>478</v>
      </c>
      <c r="AF33" s="2824" t="s">
        <v>487</v>
      </c>
      <c r="AG33" s="439" t="s">
        <v>1437</v>
      </c>
      <c r="AH33" s="439" t="s">
        <v>324</v>
      </c>
      <c r="AI33" s="2023"/>
      <c r="AJ33" s="2818">
        <v>0</v>
      </c>
      <c r="AK33" s="2819">
        <v>0</v>
      </c>
      <c r="AL33" s="2819">
        <v>0</v>
      </c>
      <c r="AM33" s="2819">
        <v>0</v>
      </c>
      <c r="AN33" s="2819">
        <v>0</v>
      </c>
      <c r="AO33" s="2819">
        <v>0</v>
      </c>
      <c r="AP33" s="2819">
        <v>0</v>
      </c>
      <c r="AQ33" s="2819">
        <v>0</v>
      </c>
      <c r="AR33" s="2819">
        <v>0</v>
      </c>
      <c r="AS33" s="2819">
        <v>0</v>
      </c>
      <c r="AT33" s="2820">
        <v>0</v>
      </c>
      <c r="AU33" s="752"/>
      <c r="AV33" s="441" t="s">
        <v>93</v>
      </c>
      <c r="AW33" s="441" t="s">
        <v>236</v>
      </c>
      <c r="AX33" s="767" t="s">
        <v>499</v>
      </c>
      <c r="AY33" s="441" t="s">
        <v>427</v>
      </c>
      <c r="AZ33" s="725" t="s">
        <v>479</v>
      </c>
      <c r="BA33" s="441" t="s">
        <v>487</v>
      </c>
      <c r="BB33" s="441" t="s">
        <v>480</v>
      </c>
      <c r="BC33" s="441" t="s">
        <v>373</v>
      </c>
      <c r="BD33" s="717"/>
      <c r="BE33" s="2818">
        <v>0</v>
      </c>
      <c r="BF33" s="2819">
        <v>0</v>
      </c>
      <c r="BG33" s="2819">
        <v>0</v>
      </c>
      <c r="BH33" s="2819">
        <v>0</v>
      </c>
      <c r="BI33" s="2819">
        <v>0</v>
      </c>
      <c r="BJ33" s="2819">
        <v>0</v>
      </c>
      <c r="BK33" s="2819">
        <v>0</v>
      </c>
      <c r="BL33" s="2819">
        <v>0</v>
      </c>
      <c r="BM33" s="2819">
        <v>0</v>
      </c>
      <c r="BN33" s="2819">
        <v>0</v>
      </c>
      <c r="BO33" s="2820">
        <v>0</v>
      </c>
      <c r="BP33" s="752"/>
      <c r="BQ33" s="441" t="s">
        <v>93</v>
      </c>
      <c r="BR33" s="441" t="s">
        <v>236</v>
      </c>
      <c r="BS33" s="767" t="s">
        <v>499</v>
      </c>
      <c r="BT33" s="441" t="s">
        <v>427</v>
      </c>
      <c r="BU33" s="725" t="s">
        <v>481</v>
      </c>
      <c r="BV33" s="441" t="s">
        <v>487</v>
      </c>
      <c r="BW33" s="441" t="s">
        <v>267</v>
      </c>
      <c r="BX33" s="441" t="s">
        <v>373</v>
      </c>
      <c r="BY33" s="426"/>
      <c r="BZ33" s="2845">
        <v>0</v>
      </c>
      <c r="CA33" s="2845">
        <v>0</v>
      </c>
      <c r="CB33" s="2845">
        <v>0</v>
      </c>
      <c r="CC33" s="2845">
        <v>0</v>
      </c>
      <c r="CD33" s="2845">
        <v>0</v>
      </c>
      <c r="CE33" s="2819">
        <v>0</v>
      </c>
      <c r="CF33" s="2819">
        <v>0</v>
      </c>
      <c r="CG33" s="2819">
        <v>0</v>
      </c>
      <c r="CH33" s="2819">
        <v>0</v>
      </c>
      <c r="CI33" s="2819">
        <v>0</v>
      </c>
      <c r="CJ33" s="2820">
        <v>0</v>
      </c>
      <c r="CK33" s="2024"/>
      <c r="CL33" s="768"/>
      <c r="CM33" s="769"/>
      <c r="CN33" s="2823" t="s">
        <v>487</v>
      </c>
      <c r="CO33" s="752"/>
      <c r="CP33" s="441" t="s">
        <v>93</v>
      </c>
      <c r="CQ33" s="441" t="s">
        <v>236</v>
      </c>
      <c r="CR33" s="767" t="s">
        <v>499</v>
      </c>
      <c r="CS33" s="441" t="s">
        <v>482</v>
      </c>
      <c r="CT33" s="725" t="s">
        <v>483</v>
      </c>
      <c r="CU33" s="441" t="s">
        <v>487</v>
      </c>
      <c r="CV33" s="441" t="s">
        <v>480</v>
      </c>
      <c r="CW33" s="441" t="s">
        <v>373</v>
      </c>
      <c r="CX33" s="753"/>
      <c r="CY33" s="2831">
        <v>0</v>
      </c>
      <c r="CZ33" s="752"/>
      <c r="DA33" s="441" t="s">
        <v>93</v>
      </c>
      <c r="DB33" s="441" t="s">
        <v>236</v>
      </c>
      <c r="DC33" s="767" t="s">
        <v>499</v>
      </c>
      <c r="DD33" s="441" t="s">
        <v>482</v>
      </c>
      <c r="DE33" s="725" t="s">
        <v>484</v>
      </c>
      <c r="DF33" s="441" t="s">
        <v>487</v>
      </c>
      <c r="DG33" s="441" t="s">
        <v>480</v>
      </c>
      <c r="DH33" s="441" t="s">
        <v>373</v>
      </c>
      <c r="DI33" s="753"/>
      <c r="DJ33" s="2831">
        <v>0</v>
      </c>
      <c r="DK33" s="752"/>
      <c r="DL33" s="441" t="s">
        <v>93</v>
      </c>
      <c r="DM33" s="441" t="s">
        <v>236</v>
      </c>
      <c r="DN33" s="767" t="s">
        <v>499</v>
      </c>
      <c r="DO33" s="441" t="s">
        <v>482</v>
      </c>
      <c r="DP33" s="725" t="s">
        <v>485</v>
      </c>
      <c r="DQ33" s="441" t="s">
        <v>487</v>
      </c>
      <c r="DR33" s="441" t="s">
        <v>480</v>
      </c>
      <c r="DS33" s="441" t="s">
        <v>373</v>
      </c>
      <c r="DT33" s="753"/>
      <c r="DU33" s="2831">
        <v>0</v>
      </c>
      <c r="DV33" s="752"/>
      <c r="DW33" s="441" t="s">
        <v>93</v>
      </c>
      <c r="DX33" s="441" t="s">
        <v>236</v>
      </c>
      <c r="DY33" s="767" t="s">
        <v>499</v>
      </c>
      <c r="DZ33" s="441" t="s">
        <v>482</v>
      </c>
      <c r="EA33" s="725" t="s">
        <v>486</v>
      </c>
      <c r="EB33" s="441" t="s">
        <v>487</v>
      </c>
      <c r="EC33" s="441" t="s">
        <v>480</v>
      </c>
      <c r="ED33" s="441" t="s">
        <v>373</v>
      </c>
      <c r="EE33" s="753"/>
      <c r="EF33" s="2831">
        <v>0</v>
      </c>
      <c r="EG33" s="2024"/>
      <c r="EH33" s="2024"/>
      <c r="EI33" s="2024"/>
      <c r="EJ33" s="2024"/>
      <c r="EL33" s="2025"/>
      <c r="EM33" s="2025"/>
      <c r="EN33" s="2025"/>
      <c r="EO33" s="757"/>
      <c r="EP33" s="2024"/>
      <c r="EQ33" s="2024"/>
      <c r="ER33" s="2024"/>
      <c r="ES33" s="2024"/>
      <c r="ET33" s="2024"/>
      <c r="EV33" s="2025"/>
      <c r="EW33" s="2025"/>
      <c r="EX33" s="2025"/>
      <c r="EY33" s="757"/>
      <c r="EZ33" s="2024"/>
      <c r="FA33" s="2024"/>
      <c r="FB33" s="2024"/>
      <c r="FC33" s="2024"/>
      <c r="FD33" s="2024"/>
      <c r="FF33" s="2025"/>
      <c r="FG33" s="2025"/>
      <c r="FH33" s="2025"/>
      <c r="FI33" s="757"/>
      <c r="FJ33" s="2024"/>
      <c r="FK33" s="2024"/>
      <c r="FL33" s="2024"/>
      <c r="FM33" s="2024"/>
      <c r="FN33" s="2024"/>
      <c r="FP33" s="2025"/>
      <c r="FQ33" s="2025"/>
      <c r="FR33" s="2025"/>
      <c r="FS33" s="757"/>
      <c r="FT33" s="2024"/>
      <c r="FU33" s="2024"/>
      <c r="FV33" s="2024"/>
      <c r="FW33" s="2024"/>
      <c r="FX33" s="2024"/>
      <c r="FZ33" s="2025"/>
      <c r="GA33" s="2025"/>
      <c r="GB33" s="2025"/>
      <c r="GC33" s="757"/>
      <c r="GD33" s="2024"/>
      <c r="GE33" s="2024"/>
      <c r="GF33" s="2024"/>
      <c r="GG33" s="2024"/>
      <c r="GH33" s="2024"/>
      <c r="GJ33" s="2025"/>
      <c r="GK33" s="2025"/>
      <c r="GL33" s="2025"/>
      <c r="GM33" s="757"/>
      <c r="GN33" s="2024"/>
      <c r="GO33" s="2024"/>
      <c r="GP33" s="2024"/>
      <c r="GQ33" s="2024"/>
      <c r="GR33" s="2024"/>
    </row>
    <row r="34" spans="2:200" s="725" customFormat="1" ht="24" thickBot="1">
      <c r="B34" s="768"/>
      <c r="C34" s="769"/>
      <c r="D34" s="456" t="s">
        <v>488</v>
      </c>
      <c r="E34" s="752"/>
      <c r="F34" s="441" t="s">
        <v>93</v>
      </c>
      <c r="G34" s="441" t="s">
        <v>236</v>
      </c>
      <c r="H34" s="767" t="s">
        <v>499</v>
      </c>
      <c r="I34" s="441" t="s">
        <v>427</v>
      </c>
      <c r="J34" s="725" t="s">
        <v>477</v>
      </c>
      <c r="K34" s="441" t="s">
        <v>488</v>
      </c>
      <c r="L34" s="441" t="s">
        <v>309</v>
      </c>
      <c r="M34" s="441" t="s">
        <v>373</v>
      </c>
      <c r="N34" s="753"/>
      <c r="O34" s="2819">
        <v>0</v>
      </c>
      <c r="P34" s="2819">
        <v>0</v>
      </c>
      <c r="Q34" s="2819">
        <v>0</v>
      </c>
      <c r="R34" s="2819">
        <v>0</v>
      </c>
      <c r="S34" s="2819">
        <v>0</v>
      </c>
      <c r="T34" s="2819">
        <v>0</v>
      </c>
      <c r="U34" s="2819">
        <v>0</v>
      </c>
      <c r="V34" s="2819">
        <v>0</v>
      </c>
      <c r="W34" s="2819">
        <v>0</v>
      </c>
      <c r="X34" s="2819">
        <v>0</v>
      </c>
      <c r="Y34" s="2820">
        <v>0</v>
      </c>
      <c r="Z34" s="2021"/>
      <c r="AA34" s="439" t="s">
        <v>93</v>
      </c>
      <c r="AB34" s="439" t="s">
        <v>236</v>
      </c>
      <c r="AC34" s="2032" t="s">
        <v>499</v>
      </c>
      <c r="AD34" s="439" t="s">
        <v>427</v>
      </c>
      <c r="AE34" s="2022" t="s">
        <v>478</v>
      </c>
      <c r="AF34" s="1897" t="s">
        <v>488</v>
      </c>
      <c r="AG34" s="439" t="s">
        <v>1437</v>
      </c>
      <c r="AH34" s="439" t="s">
        <v>324</v>
      </c>
      <c r="AI34" s="2023"/>
      <c r="AJ34" s="2818">
        <v>0</v>
      </c>
      <c r="AK34" s="2819">
        <v>0</v>
      </c>
      <c r="AL34" s="2819">
        <v>0</v>
      </c>
      <c r="AM34" s="2819">
        <v>0</v>
      </c>
      <c r="AN34" s="2819">
        <v>0</v>
      </c>
      <c r="AO34" s="2819">
        <v>0</v>
      </c>
      <c r="AP34" s="2819">
        <v>0</v>
      </c>
      <c r="AQ34" s="2819">
        <v>0</v>
      </c>
      <c r="AR34" s="2819">
        <v>0</v>
      </c>
      <c r="AS34" s="2819">
        <v>0</v>
      </c>
      <c r="AT34" s="2820">
        <v>0</v>
      </c>
      <c r="AU34" s="752"/>
      <c r="AV34" s="441" t="s">
        <v>93</v>
      </c>
      <c r="AW34" s="441" t="s">
        <v>236</v>
      </c>
      <c r="AX34" s="767" t="s">
        <v>499</v>
      </c>
      <c r="AY34" s="441" t="s">
        <v>427</v>
      </c>
      <c r="AZ34" s="725" t="s">
        <v>479</v>
      </c>
      <c r="BA34" s="441" t="s">
        <v>488</v>
      </c>
      <c r="BB34" s="441" t="s">
        <v>480</v>
      </c>
      <c r="BC34" s="441" t="s">
        <v>373</v>
      </c>
      <c r="BD34" s="717"/>
      <c r="BE34" s="2818">
        <v>0</v>
      </c>
      <c r="BF34" s="2819">
        <v>0</v>
      </c>
      <c r="BG34" s="2819">
        <v>0</v>
      </c>
      <c r="BH34" s="2819">
        <v>0</v>
      </c>
      <c r="BI34" s="2819">
        <v>0</v>
      </c>
      <c r="BJ34" s="2819">
        <v>0</v>
      </c>
      <c r="BK34" s="2819">
        <v>0</v>
      </c>
      <c r="BL34" s="2819">
        <v>0</v>
      </c>
      <c r="BM34" s="2819">
        <v>0</v>
      </c>
      <c r="BN34" s="2819">
        <v>0</v>
      </c>
      <c r="BO34" s="2820">
        <v>0</v>
      </c>
      <c r="BP34" s="752"/>
      <c r="BQ34" s="441" t="s">
        <v>93</v>
      </c>
      <c r="BR34" s="441" t="s">
        <v>236</v>
      </c>
      <c r="BS34" s="767" t="s">
        <v>499</v>
      </c>
      <c r="BT34" s="441" t="s">
        <v>427</v>
      </c>
      <c r="BU34" s="725" t="s">
        <v>481</v>
      </c>
      <c r="BV34" s="441" t="s">
        <v>488</v>
      </c>
      <c r="BW34" s="441" t="s">
        <v>267</v>
      </c>
      <c r="BX34" s="441" t="s">
        <v>373</v>
      </c>
      <c r="BY34" s="426"/>
      <c r="BZ34" s="2845">
        <v>0</v>
      </c>
      <c r="CA34" s="2845">
        <v>0</v>
      </c>
      <c r="CB34" s="2845">
        <v>0</v>
      </c>
      <c r="CC34" s="2845">
        <v>0</v>
      </c>
      <c r="CD34" s="2845">
        <v>0</v>
      </c>
      <c r="CE34" s="2819">
        <v>0</v>
      </c>
      <c r="CF34" s="2819">
        <v>0</v>
      </c>
      <c r="CG34" s="2819">
        <v>0</v>
      </c>
      <c r="CH34" s="2819">
        <v>0</v>
      </c>
      <c r="CI34" s="2819">
        <v>0</v>
      </c>
      <c r="CJ34" s="2820">
        <v>0</v>
      </c>
      <c r="CK34" s="2024"/>
      <c r="CL34" s="768"/>
      <c r="CM34" s="769"/>
      <c r="CN34" s="456" t="s">
        <v>488</v>
      </c>
      <c r="CO34" s="752"/>
      <c r="CP34" s="441" t="s">
        <v>93</v>
      </c>
      <c r="CQ34" s="441" t="s">
        <v>236</v>
      </c>
      <c r="CR34" s="767" t="s">
        <v>499</v>
      </c>
      <c r="CS34" s="441" t="s">
        <v>482</v>
      </c>
      <c r="CT34" s="725" t="s">
        <v>483</v>
      </c>
      <c r="CU34" s="441" t="s">
        <v>488</v>
      </c>
      <c r="CV34" s="441" t="s">
        <v>480</v>
      </c>
      <c r="CW34" s="441" t="s">
        <v>373</v>
      </c>
      <c r="CX34" s="753"/>
      <c r="CY34" s="2834">
        <v>0</v>
      </c>
      <c r="CZ34" s="752"/>
      <c r="DA34" s="441" t="s">
        <v>93</v>
      </c>
      <c r="DB34" s="441" t="s">
        <v>236</v>
      </c>
      <c r="DC34" s="767" t="s">
        <v>499</v>
      </c>
      <c r="DD34" s="441" t="s">
        <v>482</v>
      </c>
      <c r="DE34" s="725" t="s">
        <v>484</v>
      </c>
      <c r="DF34" s="441" t="s">
        <v>488</v>
      </c>
      <c r="DG34" s="441" t="s">
        <v>480</v>
      </c>
      <c r="DH34" s="441" t="s">
        <v>373</v>
      </c>
      <c r="DI34" s="753"/>
      <c r="DJ34" s="2834">
        <v>0</v>
      </c>
      <c r="DK34" s="752"/>
      <c r="DL34" s="441" t="s">
        <v>93</v>
      </c>
      <c r="DM34" s="441" t="s">
        <v>236</v>
      </c>
      <c r="DN34" s="767" t="s">
        <v>499</v>
      </c>
      <c r="DO34" s="441" t="s">
        <v>482</v>
      </c>
      <c r="DP34" s="725" t="s">
        <v>485</v>
      </c>
      <c r="DQ34" s="441" t="s">
        <v>488</v>
      </c>
      <c r="DR34" s="441" t="s">
        <v>480</v>
      </c>
      <c r="DS34" s="441" t="s">
        <v>373</v>
      </c>
      <c r="DT34" s="753"/>
      <c r="DU34" s="2834">
        <v>0</v>
      </c>
      <c r="DV34" s="752"/>
      <c r="DW34" s="441" t="s">
        <v>93</v>
      </c>
      <c r="DX34" s="441" t="s">
        <v>236</v>
      </c>
      <c r="DY34" s="767" t="s">
        <v>499</v>
      </c>
      <c r="DZ34" s="441" t="s">
        <v>482</v>
      </c>
      <c r="EA34" s="725" t="s">
        <v>486</v>
      </c>
      <c r="EB34" s="441" t="s">
        <v>488</v>
      </c>
      <c r="EC34" s="441" t="s">
        <v>480</v>
      </c>
      <c r="ED34" s="441" t="s">
        <v>373</v>
      </c>
      <c r="EE34" s="753"/>
      <c r="EF34" s="2834">
        <v>0</v>
      </c>
      <c r="EG34" s="2024"/>
      <c r="EH34" s="2024"/>
      <c r="EI34" s="2024"/>
      <c r="EJ34" s="2024"/>
      <c r="EL34" s="2025"/>
      <c r="EM34" s="2025"/>
      <c r="EN34" s="2025"/>
      <c r="EO34" s="757"/>
      <c r="EP34" s="2024"/>
      <c r="EQ34" s="2024"/>
      <c r="ER34" s="2024"/>
      <c r="ES34" s="2024"/>
      <c r="ET34" s="2024"/>
      <c r="EV34" s="2025"/>
      <c r="EW34" s="2025"/>
      <c r="EX34" s="2025"/>
      <c r="EY34" s="757"/>
      <c r="EZ34" s="2024"/>
      <c r="FA34" s="2024"/>
      <c r="FB34" s="2024"/>
      <c r="FC34" s="2024"/>
      <c r="FD34" s="2024"/>
      <c r="FF34" s="2025"/>
      <c r="FG34" s="2025"/>
      <c r="FH34" s="2025"/>
      <c r="FI34" s="757"/>
      <c r="FJ34" s="2024"/>
      <c r="FK34" s="2024"/>
      <c r="FL34" s="2024"/>
      <c r="FM34" s="2024"/>
      <c r="FN34" s="2024"/>
      <c r="FP34" s="2025"/>
      <c r="FQ34" s="2025"/>
      <c r="FR34" s="2025"/>
      <c r="FS34" s="757"/>
      <c r="FT34" s="2024"/>
      <c r="FU34" s="2024"/>
      <c r="FV34" s="2024"/>
      <c r="FW34" s="2024"/>
      <c r="FX34" s="2024"/>
      <c r="FZ34" s="2025"/>
      <c r="GA34" s="2025"/>
      <c r="GB34" s="2025"/>
      <c r="GC34" s="757"/>
      <c r="GD34" s="2024"/>
      <c r="GE34" s="2024"/>
      <c r="GF34" s="2024"/>
      <c r="GG34" s="2024"/>
      <c r="GH34" s="2024"/>
      <c r="GJ34" s="2025"/>
      <c r="GK34" s="2025"/>
      <c r="GL34" s="2025"/>
      <c r="GM34" s="757"/>
      <c r="GN34" s="2024"/>
      <c r="GO34" s="2024"/>
      <c r="GP34" s="2024"/>
      <c r="GQ34" s="2024"/>
      <c r="GR34" s="2024"/>
    </row>
    <row r="35" spans="2:200" s="725" customFormat="1" ht="23.25">
      <c r="B35" s="770"/>
      <c r="C35" s="771"/>
      <c r="D35" s="2813" t="s">
        <v>490</v>
      </c>
      <c r="E35" s="752"/>
      <c r="F35" s="441" t="s">
        <v>93</v>
      </c>
      <c r="G35" s="441" t="s">
        <v>236</v>
      </c>
      <c r="H35" s="767" t="s">
        <v>499</v>
      </c>
      <c r="I35" s="441" t="s">
        <v>427</v>
      </c>
      <c r="J35" s="725" t="s">
        <v>477</v>
      </c>
      <c r="K35" s="441" t="s">
        <v>490</v>
      </c>
      <c r="L35" s="441" t="s">
        <v>309</v>
      </c>
      <c r="M35" s="441" t="s">
        <v>373</v>
      </c>
      <c r="N35" s="753"/>
      <c r="O35" s="2340">
        <v>21</v>
      </c>
      <c r="P35" s="2340">
        <v>20</v>
      </c>
      <c r="Q35" s="2340">
        <v>20</v>
      </c>
      <c r="R35" s="2340">
        <v>21</v>
      </c>
      <c r="S35" s="2340">
        <v>21</v>
      </c>
      <c r="T35" s="2340">
        <v>22</v>
      </c>
      <c r="U35" s="2340">
        <v>21</v>
      </c>
      <c r="V35" s="2340">
        <v>21</v>
      </c>
      <c r="W35" s="2340">
        <v>22</v>
      </c>
      <c r="X35" s="2340">
        <v>21</v>
      </c>
      <c r="Y35" s="2821">
        <v>22</v>
      </c>
      <c r="Z35" s="2021"/>
      <c r="AA35" s="439" t="s">
        <v>93</v>
      </c>
      <c r="AB35" s="439" t="s">
        <v>236</v>
      </c>
      <c r="AC35" s="2032" t="s">
        <v>499</v>
      </c>
      <c r="AD35" s="439" t="s">
        <v>427</v>
      </c>
      <c r="AE35" s="2022" t="s">
        <v>478</v>
      </c>
      <c r="AF35" s="2817" t="s">
        <v>490</v>
      </c>
      <c r="AG35" s="439" t="s">
        <v>1437</v>
      </c>
      <c r="AH35" s="439" t="s">
        <v>324</v>
      </c>
      <c r="AI35" s="2023"/>
      <c r="AJ35" s="2334">
        <v>4339.5670174625229</v>
      </c>
      <c r="AK35" s="2334">
        <v>3640.4966521167976</v>
      </c>
      <c r="AL35" s="2334">
        <v>4546.800590318745</v>
      </c>
      <c r="AM35" s="2334">
        <v>5142.8301500399975</v>
      </c>
      <c r="AN35" s="2334">
        <v>6344.3570742006123</v>
      </c>
      <c r="AO35" s="2347">
        <v>6642.7470451373865</v>
      </c>
      <c r="AP35" s="2347">
        <v>6605.1841798172882</v>
      </c>
      <c r="AQ35" s="2347">
        <v>6554.9366593115119</v>
      </c>
      <c r="AR35" s="2347">
        <v>6728.3684212125518</v>
      </c>
      <c r="AS35" s="2347">
        <v>6545.1464220038761</v>
      </c>
      <c r="AT35" s="2822">
        <v>6634.4477812491759</v>
      </c>
      <c r="AU35" s="752"/>
      <c r="AV35" s="441" t="s">
        <v>93</v>
      </c>
      <c r="AW35" s="441" t="s">
        <v>236</v>
      </c>
      <c r="AX35" s="767" t="s">
        <v>499</v>
      </c>
      <c r="AY35" s="441" t="s">
        <v>427</v>
      </c>
      <c r="AZ35" s="725" t="s">
        <v>479</v>
      </c>
      <c r="BA35" s="441" t="s">
        <v>490</v>
      </c>
      <c r="BB35" s="441" t="s">
        <v>480</v>
      </c>
      <c r="BC35" s="441" t="s">
        <v>373</v>
      </c>
      <c r="BD35" s="717"/>
      <c r="BE35" s="2334">
        <v>1575.4772181178466</v>
      </c>
      <c r="BF35" s="2334">
        <v>1543.751483600721</v>
      </c>
      <c r="BG35" s="2334">
        <v>1545.3705755577273</v>
      </c>
      <c r="BH35" s="2334">
        <v>1532.6392791358044</v>
      </c>
      <c r="BI35" s="2334">
        <v>1525.6093277519351</v>
      </c>
      <c r="BJ35" s="2347">
        <v>1525.6093277519351</v>
      </c>
      <c r="BK35" s="2347">
        <v>1525.6093277519351</v>
      </c>
      <c r="BL35" s="2347">
        <v>1525.6093277519351</v>
      </c>
      <c r="BM35" s="2347">
        <v>1525.6093277519351</v>
      </c>
      <c r="BN35" s="2347">
        <v>1525.6093277519351</v>
      </c>
      <c r="BO35" s="2822">
        <v>1525.6093277519351</v>
      </c>
      <c r="BP35" s="752"/>
      <c r="BQ35" s="441" t="s">
        <v>93</v>
      </c>
      <c r="BR35" s="441" t="s">
        <v>236</v>
      </c>
      <c r="BS35" s="767" t="s">
        <v>499</v>
      </c>
      <c r="BT35" s="441" t="s">
        <v>427</v>
      </c>
      <c r="BU35" s="725" t="s">
        <v>481</v>
      </c>
      <c r="BV35" s="441" t="s">
        <v>490</v>
      </c>
      <c r="BW35" s="441" t="s">
        <v>267</v>
      </c>
      <c r="BX35" s="441" t="s">
        <v>373</v>
      </c>
      <c r="BY35" s="426"/>
      <c r="BZ35" s="2841">
        <v>0</v>
      </c>
      <c r="CA35" s="2841">
        <v>0</v>
      </c>
      <c r="CB35" s="2841">
        <v>0</v>
      </c>
      <c r="CC35" s="2841">
        <v>0</v>
      </c>
      <c r="CD35" s="2841">
        <v>0</v>
      </c>
      <c r="CE35" s="2336">
        <v>0</v>
      </c>
      <c r="CF35" s="2336">
        <v>0</v>
      </c>
      <c r="CG35" s="2336">
        <v>0</v>
      </c>
      <c r="CH35" s="2336">
        <v>0</v>
      </c>
      <c r="CI35" s="2336">
        <v>0</v>
      </c>
      <c r="CJ35" s="2337">
        <v>0</v>
      </c>
      <c r="CK35" s="2024"/>
      <c r="CL35" s="770"/>
      <c r="CM35" s="771"/>
      <c r="CN35" s="2813" t="s">
        <v>490</v>
      </c>
      <c r="CO35" s="752"/>
      <c r="CP35" s="441" t="s">
        <v>93</v>
      </c>
      <c r="CQ35" s="441" t="s">
        <v>236</v>
      </c>
      <c r="CR35" s="767" t="s">
        <v>499</v>
      </c>
      <c r="CS35" s="441" t="s">
        <v>482</v>
      </c>
      <c r="CT35" s="725" t="s">
        <v>483</v>
      </c>
      <c r="CU35" s="441" t="s">
        <v>490</v>
      </c>
      <c r="CV35" s="441" t="s">
        <v>480</v>
      </c>
      <c r="CW35" s="441" t="s">
        <v>373</v>
      </c>
      <c r="CX35" s="753"/>
      <c r="CY35" s="2835">
        <v>1525.6093277519351</v>
      </c>
      <c r="CZ35" s="752"/>
      <c r="DA35" s="441" t="s">
        <v>93</v>
      </c>
      <c r="DB35" s="441" t="s">
        <v>236</v>
      </c>
      <c r="DC35" s="767" t="s">
        <v>499</v>
      </c>
      <c r="DD35" s="441" t="s">
        <v>482</v>
      </c>
      <c r="DE35" s="725" t="s">
        <v>484</v>
      </c>
      <c r="DF35" s="441" t="s">
        <v>490</v>
      </c>
      <c r="DG35" s="441" t="s">
        <v>480</v>
      </c>
      <c r="DH35" s="441" t="s">
        <v>373</v>
      </c>
      <c r="DI35" s="753"/>
      <c r="DJ35" s="2835">
        <v>123.81968696714429</v>
      </c>
      <c r="DK35" s="752"/>
      <c r="DL35" s="441" t="s">
        <v>93</v>
      </c>
      <c r="DM35" s="441" t="s">
        <v>236</v>
      </c>
      <c r="DN35" s="767" t="s">
        <v>499</v>
      </c>
      <c r="DO35" s="441" t="s">
        <v>482</v>
      </c>
      <c r="DP35" s="725" t="s">
        <v>485</v>
      </c>
      <c r="DQ35" s="441" t="s">
        <v>490</v>
      </c>
      <c r="DR35" s="441" t="s">
        <v>480</v>
      </c>
      <c r="DS35" s="441" t="s">
        <v>373</v>
      </c>
      <c r="DT35" s="753"/>
      <c r="DU35" s="2835">
        <v>0</v>
      </c>
      <c r="DV35" s="752"/>
      <c r="DW35" s="441" t="s">
        <v>93</v>
      </c>
      <c r="DX35" s="441" t="s">
        <v>236</v>
      </c>
      <c r="DY35" s="767" t="s">
        <v>499</v>
      </c>
      <c r="DZ35" s="441" t="s">
        <v>482</v>
      </c>
      <c r="EA35" s="725" t="s">
        <v>486</v>
      </c>
      <c r="EB35" s="441" t="s">
        <v>490</v>
      </c>
      <c r="EC35" s="441" t="s">
        <v>480</v>
      </c>
      <c r="ED35" s="441" t="s">
        <v>373</v>
      </c>
      <c r="EE35" s="753"/>
      <c r="EF35" s="2835">
        <v>0</v>
      </c>
      <c r="EG35" s="2024"/>
      <c r="EH35" s="2024"/>
      <c r="EI35" s="2024"/>
      <c r="EJ35" s="2024"/>
      <c r="EL35" s="2025"/>
      <c r="EM35" s="2025"/>
      <c r="EN35" s="2025"/>
      <c r="EO35" s="757"/>
      <c r="EP35" s="2024"/>
      <c r="EQ35" s="2024"/>
      <c r="ER35" s="2024"/>
      <c r="ES35" s="2024"/>
      <c r="ET35" s="2024"/>
      <c r="EV35" s="2025"/>
      <c r="EW35" s="2025"/>
      <c r="EX35" s="2025"/>
      <c r="EY35" s="757"/>
      <c r="EZ35" s="2024"/>
      <c r="FA35" s="2024"/>
      <c r="FB35" s="2024"/>
      <c r="FC35" s="2024"/>
      <c r="FD35" s="2024"/>
      <c r="FF35" s="2025"/>
      <c r="FG35" s="2025"/>
      <c r="FH35" s="2025"/>
      <c r="FI35" s="757"/>
      <c r="FJ35" s="2024"/>
      <c r="FK35" s="2024"/>
      <c r="FL35" s="2024"/>
      <c r="FM35" s="2024"/>
      <c r="FN35" s="2024"/>
      <c r="FP35" s="2025"/>
      <c r="FQ35" s="2025"/>
      <c r="FR35" s="2025"/>
      <c r="FS35" s="757"/>
      <c r="FT35" s="2024"/>
      <c r="FU35" s="2024"/>
      <c r="FV35" s="2024"/>
      <c r="FW35" s="2024"/>
      <c r="FX35" s="2024"/>
      <c r="FZ35" s="2025"/>
      <c r="GA35" s="2025"/>
      <c r="GB35" s="2025"/>
      <c r="GC35" s="757"/>
      <c r="GD35" s="2024"/>
      <c r="GE35" s="2024"/>
      <c r="GF35" s="2024"/>
      <c r="GG35" s="2024"/>
      <c r="GH35" s="2024"/>
      <c r="GJ35" s="2025"/>
      <c r="GK35" s="2025"/>
      <c r="GL35" s="2025"/>
      <c r="GM35" s="757"/>
      <c r="GN35" s="2024"/>
      <c r="GO35" s="2024"/>
      <c r="GP35" s="2024"/>
      <c r="GQ35" s="2024"/>
      <c r="GR35" s="2024"/>
    </row>
    <row r="36" spans="2:200" s="725" customFormat="1" ht="23.25">
      <c r="B36" s="770"/>
      <c r="C36" s="771"/>
      <c r="D36" s="2813" t="s">
        <v>487</v>
      </c>
      <c r="E36" s="752"/>
      <c r="F36" s="441" t="s">
        <v>93</v>
      </c>
      <c r="G36" s="441" t="s">
        <v>236</v>
      </c>
      <c r="H36" s="767" t="s">
        <v>499</v>
      </c>
      <c r="I36" s="441" t="s">
        <v>427</v>
      </c>
      <c r="J36" s="725" t="s">
        <v>477</v>
      </c>
      <c r="K36" s="441" t="s">
        <v>487</v>
      </c>
      <c r="L36" s="441" t="s">
        <v>309</v>
      </c>
      <c r="M36" s="441" t="s">
        <v>373</v>
      </c>
      <c r="N36" s="753"/>
      <c r="O36" s="2811">
        <v>0</v>
      </c>
      <c r="P36" s="2811">
        <v>0</v>
      </c>
      <c r="Q36" s="2811">
        <v>0</v>
      </c>
      <c r="R36" s="2811">
        <v>0</v>
      </c>
      <c r="S36" s="2811">
        <v>0</v>
      </c>
      <c r="T36" s="2811">
        <v>0</v>
      </c>
      <c r="U36" s="2811">
        <v>0</v>
      </c>
      <c r="V36" s="2811">
        <v>0</v>
      </c>
      <c r="W36" s="2811">
        <v>0</v>
      </c>
      <c r="X36" s="2811">
        <v>0</v>
      </c>
      <c r="Y36" s="2812">
        <v>0</v>
      </c>
      <c r="Z36" s="2021"/>
      <c r="AA36" s="439" t="s">
        <v>93</v>
      </c>
      <c r="AB36" s="439" t="s">
        <v>236</v>
      </c>
      <c r="AC36" s="2032" t="s">
        <v>499</v>
      </c>
      <c r="AD36" s="439" t="s">
        <v>427</v>
      </c>
      <c r="AE36" s="2022" t="s">
        <v>478</v>
      </c>
      <c r="AF36" s="2817" t="s">
        <v>487</v>
      </c>
      <c r="AG36" s="439" t="s">
        <v>1437</v>
      </c>
      <c r="AH36" s="439" t="s">
        <v>324</v>
      </c>
      <c r="AI36" s="2023"/>
      <c r="AJ36" s="2810">
        <v>0</v>
      </c>
      <c r="AK36" s="2811">
        <v>0</v>
      </c>
      <c r="AL36" s="2811">
        <v>0</v>
      </c>
      <c r="AM36" s="2811">
        <v>0</v>
      </c>
      <c r="AN36" s="2811">
        <v>0</v>
      </c>
      <c r="AO36" s="2811">
        <v>0</v>
      </c>
      <c r="AP36" s="2811">
        <v>0</v>
      </c>
      <c r="AQ36" s="2811">
        <v>0</v>
      </c>
      <c r="AR36" s="2811">
        <v>0</v>
      </c>
      <c r="AS36" s="2811">
        <v>0</v>
      </c>
      <c r="AT36" s="2812">
        <v>0</v>
      </c>
      <c r="AU36" s="752"/>
      <c r="AV36" s="441" t="s">
        <v>93</v>
      </c>
      <c r="AW36" s="441" t="s">
        <v>236</v>
      </c>
      <c r="AX36" s="767" t="s">
        <v>499</v>
      </c>
      <c r="AY36" s="441" t="s">
        <v>427</v>
      </c>
      <c r="AZ36" s="725" t="s">
        <v>479</v>
      </c>
      <c r="BA36" s="441" t="s">
        <v>487</v>
      </c>
      <c r="BB36" s="441" t="s">
        <v>480</v>
      </c>
      <c r="BC36" s="441" t="s">
        <v>373</v>
      </c>
      <c r="BD36" s="717"/>
      <c r="BE36" s="2810">
        <v>0</v>
      </c>
      <c r="BF36" s="2811">
        <v>0</v>
      </c>
      <c r="BG36" s="2811">
        <v>0</v>
      </c>
      <c r="BH36" s="2811">
        <v>0</v>
      </c>
      <c r="BI36" s="2811">
        <v>0</v>
      </c>
      <c r="BJ36" s="2811">
        <v>0</v>
      </c>
      <c r="BK36" s="2811">
        <v>0</v>
      </c>
      <c r="BL36" s="2811">
        <v>0</v>
      </c>
      <c r="BM36" s="2811">
        <v>0</v>
      </c>
      <c r="BN36" s="2811">
        <v>0</v>
      </c>
      <c r="BO36" s="2812">
        <v>0</v>
      </c>
      <c r="BP36" s="752"/>
      <c r="BQ36" s="441" t="s">
        <v>93</v>
      </c>
      <c r="BR36" s="441" t="s">
        <v>236</v>
      </c>
      <c r="BS36" s="767" t="s">
        <v>499</v>
      </c>
      <c r="BT36" s="441" t="s">
        <v>427</v>
      </c>
      <c r="BU36" s="725" t="s">
        <v>481</v>
      </c>
      <c r="BV36" s="441" t="s">
        <v>487</v>
      </c>
      <c r="BW36" s="441" t="s">
        <v>267</v>
      </c>
      <c r="BX36" s="441" t="s">
        <v>373</v>
      </c>
      <c r="BY36" s="426"/>
      <c r="BZ36" s="2842">
        <v>0</v>
      </c>
      <c r="CA36" s="2842">
        <v>0</v>
      </c>
      <c r="CB36" s="2842">
        <v>0</v>
      </c>
      <c r="CC36" s="2842">
        <v>0</v>
      </c>
      <c r="CD36" s="2842">
        <v>0</v>
      </c>
      <c r="CE36" s="2811">
        <v>0</v>
      </c>
      <c r="CF36" s="2811">
        <v>0</v>
      </c>
      <c r="CG36" s="2811">
        <v>0</v>
      </c>
      <c r="CH36" s="2811">
        <v>0</v>
      </c>
      <c r="CI36" s="2811">
        <v>0</v>
      </c>
      <c r="CJ36" s="2812">
        <v>0</v>
      </c>
      <c r="CK36" s="2024"/>
      <c r="CL36" s="770"/>
      <c r="CM36" s="771"/>
      <c r="CN36" s="2813" t="s">
        <v>487</v>
      </c>
      <c r="CO36" s="752"/>
      <c r="CP36" s="441" t="s">
        <v>93</v>
      </c>
      <c r="CQ36" s="441" t="s">
        <v>236</v>
      </c>
      <c r="CR36" s="767" t="s">
        <v>499</v>
      </c>
      <c r="CS36" s="441" t="s">
        <v>482</v>
      </c>
      <c r="CT36" s="725" t="s">
        <v>483</v>
      </c>
      <c r="CU36" s="441" t="s">
        <v>487</v>
      </c>
      <c r="CV36" s="441" t="s">
        <v>480</v>
      </c>
      <c r="CW36" s="441" t="s">
        <v>373</v>
      </c>
      <c r="CX36" s="753"/>
      <c r="CY36" s="2829">
        <v>0</v>
      </c>
      <c r="CZ36" s="752"/>
      <c r="DA36" s="441" t="s">
        <v>93</v>
      </c>
      <c r="DB36" s="441" t="s">
        <v>236</v>
      </c>
      <c r="DC36" s="767" t="s">
        <v>499</v>
      </c>
      <c r="DD36" s="441" t="s">
        <v>482</v>
      </c>
      <c r="DE36" s="725" t="s">
        <v>484</v>
      </c>
      <c r="DF36" s="441" t="s">
        <v>487</v>
      </c>
      <c r="DG36" s="441" t="s">
        <v>480</v>
      </c>
      <c r="DH36" s="441" t="s">
        <v>373</v>
      </c>
      <c r="DI36" s="753"/>
      <c r="DJ36" s="2829">
        <v>0</v>
      </c>
      <c r="DK36" s="752"/>
      <c r="DL36" s="441" t="s">
        <v>93</v>
      </c>
      <c r="DM36" s="441" t="s">
        <v>236</v>
      </c>
      <c r="DN36" s="767" t="s">
        <v>499</v>
      </c>
      <c r="DO36" s="441" t="s">
        <v>482</v>
      </c>
      <c r="DP36" s="725" t="s">
        <v>485</v>
      </c>
      <c r="DQ36" s="441" t="s">
        <v>487</v>
      </c>
      <c r="DR36" s="441" t="s">
        <v>480</v>
      </c>
      <c r="DS36" s="441" t="s">
        <v>373</v>
      </c>
      <c r="DT36" s="753"/>
      <c r="DU36" s="2829">
        <v>0</v>
      </c>
      <c r="DV36" s="752"/>
      <c r="DW36" s="441" t="s">
        <v>93</v>
      </c>
      <c r="DX36" s="441" t="s">
        <v>236</v>
      </c>
      <c r="DY36" s="767" t="s">
        <v>499</v>
      </c>
      <c r="DZ36" s="441" t="s">
        <v>482</v>
      </c>
      <c r="EA36" s="725" t="s">
        <v>486</v>
      </c>
      <c r="EB36" s="441" t="s">
        <v>487</v>
      </c>
      <c r="EC36" s="441" t="s">
        <v>480</v>
      </c>
      <c r="ED36" s="441" t="s">
        <v>373</v>
      </c>
      <c r="EE36" s="753"/>
      <c r="EF36" s="2829">
        <v>0</v>
      </c>
      <c r="EG36" s="2024"/>
      <c r="EH36" s="2024"/>
      <c r="EI36" s="2024"/>
      <c r="EJ36" s="2024"/>
      <c r="EL36" s="2025"/>
      <c r="EM36" s="2025"/>
      <c r="EN36" s="2025"/>
      <c r="EO36" s="757"/>
      <c r="EP36" s="2024"/>
      <c r="EQ36" s="2024"/>
      <c r="ER36" s="2024"/>
      <c r="ES36" s="2024"/>
      <c r="ET36" s="2024"/>
      <c r="EV36" s="2025"/>
      <c r="EW36" s="2025"/>
      <c r="EX36" s="2025"/>
      <c r="EY36" s="757"/>
      <c r="EZ36" s="2024"/>
      <c r="FA36" s="2024"/>
      <c r="FB36" s="2024"/>
      <c r="FC36" s="2024"/>
      <c r="FD36" s="2024"/>
      <c r="FF36" s="2025"/>
      <c r="FG36" s="2025"/>
      <c r="FH36" s="2025"/>
      <c r="FI36" s="757"/>
      <c r="FJ36" s="2024"/>
      <c r="FK36" s="2024"/>
      <c r="FL36" s="2024"/>
      <c r="FM36" s="2024"/>
      <c r="FN36" s="2024"/>
      <c r="FP36" s="2025"/>
      <c r="FQ36" s="2025"/>
      <c r="FR36" s="2025"/>
      <c r="FS36" s="757"/>
      <c r="FT36" s="2024"/>
      <c r="FU36" s="2024"/>
      <c r="FV36" s="2024"/>
      <c r="FW36" s="2024"/>
      <c r="FX36" s="2024"/>
      <c r="FZ36" s="2025"/>
      <c r="GA36" s="2025"/>
      <c r="GB36" s="2025"/>
      <c r="GC36" s="757"/>
      <c r="GD36" s="2024"/>
      <c r="GE36" s="2024"/>
      <c r="GF36" s="2024"/>
      <c r="GG36" s="2024"/>
      <c r="GH36" s="2024"/>
      <c r="GJ36" s="2025"/>
      <c r="GK36" s="2025"/>
      <c r="GL36" s="2025"/>
      <c r="GM36" s="757"/>
      <c r="GN36" s="2024"/>
      <c r="GO36" s="2024"/>
      <c r="GP36" s="2024"/>
      <c r="GQ36" s="2024"/>
      <c r="GR36" s="2024"/>
    </row>
    <row r="37" spans="2:200" s="725" customFormat="1" ht="23.25">
      <c r="B37" s="770"/>
      <c r="C37" s="771"/>
      <c r="D37" s="2813" t="s">
        <v>488</v>
      </c>
      <c r="E37" s="752"/>
      <c r="F37" s="441" t="s">
        <v>93</v>
      </c>
      <c r="G37" s="441" t="s">
        <v>236</v>
      </c>
      <c r="H37" s="767" t="s">
        <v>499</v>
      </c>
      <c r="I37" s="441" t="s">
        <v>427</v>
      </c>
      <c r="J37" s="725" t="s">
        <v>477</v>
      </c>
      <c r="K37" s="441" t="s">
        <v>488</v>
      </c>
      <c r="L37" s="441" t="s">
        <v>309</v>
      </c>
      <c r="M37" s="441" t="s">
        <v>373</v>
      </c>
      <c r="N37" s="753"/>
      <c r="O37" s="2815">
        <v>0</v>
      </c>
      <c r="P37" s="2815">
        <v>0</v>
      </c>
      <c r="Q37" s="2815">
        <v>0</v>
      </c>
      <c r="R37" s="2815">
        <v>0</v>
      </c>
      <c r="S37" s="2815">
        <v>0</v>
      </c>
      <c r="T37" s="2815">
        <v>0</v>
      </c>
      <c r="U37" s="2815">
        <v>0</v>
      </c>
      <c r="V37" s="2815">
        <v>0</v>
      </c>
      <c r="W37" s="2815">
        <v>0</v>
      </c>
      <c r="X37" s="2815">
        <v>0</v>
      </c>
      <c r="Y37" s="2816">
        <v>0</v>
      </c>
      <c r="Z37" s="2021"/>
      <c r="AA37" s="439" t="s">
        <v>93</v>
      </c>
      <c r="AB37" s="439" t="s">
        <v>236</v>
      </c>
      <c r="AC37" s="2032" t="s">
        <v>499</v>
      </c>
      <c r="AD37" s="439" t="s">
        <v>427</v>
      </c>
      <c r="AE37" s="2022" t="s">
        <v>478</v>
      </c>
      <c r="AF37" s="2817" t="s">
        <v>488</v>
      </c>
      <c r="AG37" s="439" t="s">
        <v>1437</v>
      </c>
      <c r="AH37" s="439" t="s">
        <v>324</v>
      </c>
      <c r="AI37" s="2023"/>
      <c r="AJ37" s="2814">
        <v>0</v>
      </c>
      <c r="AK37" s="2815">
        <v>0</v>
      </c>
      <c r="AL37" s="2815">
        <v>0</v>
      </c>
      <c r="AM37" s="2815">
        <v>0</v>
      </c>
      <c r="AN37" s="2815">
        <v>0</v>
      </c>
      <c r="AO37" s="2815">
        <v>0</v>
      </c>
      <c r="AP37" s="2815">
        <v>0</v>
      </c>
      <c r="AQ37" s="2815">
        <v>0</v>
      </c>
      <c r="AR37" s="2815">
        <v>0</v>
      </c>
      <c r="AS37" s="2815">
        <v>0</v>
      </c>
      <c r="AT37" s="2816">
        <v>0</v>
      </c>
      <c r="AU37" s="752"/>
      <c r="AV37" s="441" t="s">
        <v>93</v>
      </c>
      <c r="AW37" s="441" t="s">
        <v>236</v>
      </c>
      <c r="AX37" s="767" t="s">
        <v>499</v>
      </c>
      <c r="AY37" s="441" t="s">
        <v>427</v>
      </c>
      <c r="AZ37" s="725" t="s">
        <v>479</v>
      </c>
      <c r="BA37" s="441" t="s">
        <v>488</v>
      </c>
      <c r="BB37" s="441" t="s">
        <v>480</v>
      </c>
      <c r="BC37" s="441" t="s">
        <v>373</v>
      </c>
      <c r="BD37" s="717"/>
      <c r="BE37" s="2814">
        <v>0</v>
      </c>
      <c r="BF37" s="2815">
        <v>0</v>
      </c>
      <c r="BG37" s="2815">
        <v>0</v>
      </c>
      <c r="BH37" s="2815">
        <v>0</v>
      </c>
      <c r="BI37" s="2815">
        <v>0</v>
      </c>
      <c r="BJ37" s="2815">
        <v>0</v>
      </c>
      <c r="BK37" s="2815">
        <v>0</v>
      </c>
      <c r="BL37" s="2815">
        <v>0</v>
      </c>
      <c r="BM37" s="2815">
        <v>0</v>
      </c>
      <c r="BN37" s="2815">
        <v>0</v>
      </c>
      <c r="BO37" s="2816">
        <v>0</v>
      </c>
      <c r="BP37" s="752"/>
      <c r="BQ37" s="441" t="s">
        <v>93</v>
      </c>
      <c r="BR37" s="441" t="s">
        <v>236</v>
      </c>
      <c r="BS37" s="767" t="s">
        <v>499</v>
      </c>
      <c r="BT37" s="441" t="s">
        <v>427</v>
      </c>
      <c r="BU37" s="725" t="s">
        <v>481</v>
      </c>
      <c r="BV37" s="441" t="s">
        <v>488</v>
      </c>
      <c r="BW37" s="441" t="s">
        <v>267</v>
      </c>
      <c r="BX37" s="441" t="s">
        <v>373</v>
      </c>
      <c r="BY37" s="426"/>
      <c r="BZ37" s="2843">
        <v>0</v>
      </c>
      <c r="CA37" s="2843">
        <v>0</v>
      </c>
      <c r="CB37" s="2843">
        <v>0</v>
      </c>
      <c r="CC37" s="2843">
        <v>0</v>
      </c>
      <c r="CD37" s="2843">
        <v>0</v>
      </c>
      <c r="CE37" s="2815">
        <v>0</v>
      </c>
      <c r="CF37" s="2815">
        <v>0</v>
      </c>
      <c r="CG37" s="2815">
        <v>0</v>
      </c>
      <c r="CH37" s="2815">
        <v>0</v>
      </c>
      <c r="CI37" s="2815">
        <v>0</v>
      </c>
      <c r="CJ37" s="2816">
        <v>0</v>
      </c>
      <c r="CK37" s="2024"/>
      <c r="CL37" s="770"/>
      <c r="CM37" s="771"/>
      <c r="CN37" s="2813" t="s">
        <v>488</v>
      </c>
      <c r="CO37" s="752"/>
      <c r="CP37" s="441" t="s">
        <v>93</v>
      </c>
      <c r="CQ37" s="441" t="s">
        <v>236</v>
      </c>
      <c r="CR37" s="767" t="s">
        <v>499</v>
      </c>
      <c r="CS37" s="441" t="s">
        <v>482</v>
      </c>
      <c r="CT37" s="725" t="s">
        <v>483</v>
      </c>
      <c r="CU37" s="441" t="s">
        <v>488</v>
      </c>
      <c r="CV37" s="441" t="s">
        <v>480</v>
      </c>
      <c r="CW37" s="441" t="s">
        <v>373</v>
      </c>
      <c r="CX37" s="753"/>
      <c r="CY37" s="2829">
        <v>0</v>
      </c>
      <c r="CZ37" s="752"/>
      <c r="DA37" s="441" t="s">
        <v>93</v>
      </c>
      <c r="DB37" s="441" t="s">
        <v>236</v>
      </c>
      <c r="DC37" s="767" t="s">
        <v>499</v>
      </c>
      <c r="DD37" s="441" t="s">
        <v>482</v>
      </c>
      <c r="DE37" s="725" t="s">
        <v>484</v>
      </c>
      <c r="DF37" s="441" t="s">
        <v>488</v>
      </c>
      <c r="DG37" s="441" t="s">
        <v>480</v>
      </c>
      <c r="DH37" s="441" t="s">
        <v>373</v>
      </c>
      <c r="DI37" s="753"/>
      <c r="DJ37" s="2829">
        <v>0</v>
      </c>
      <c r="DK37" s="752"/>
      <c r="DL37" s="441" t="s">
        <v>93</v>
      </c>
      <c r="DM37" s="441" t="s">
        <v>236</v>
      </c>
      <c r="DN37" s="767" t="s">
        <v>499</v>
      </c>
      <c r="DO37" s="441" t="s">
        <v>482</v>
      </c>
      <c r="DP37" s="725" t="s">
        <v>485</v>
      </c>
      <c r="DQ37" s="441" t="s">
        <v>488</v>
      </c>
      <c r="DR37" s="441" t="s">
        <v>480</v>
      </c>
      <c r="DS37" s="441" t="s">
        <v>373</v>
      </c>
      <c r="DT37" s="753"/>
      <c r="DU37" s="2829">
        <v>0</v>
      </c>
      <c r="DV37" s="752"/>
      <c r="DW37" s="441" t="s">
        <v>93</v>
      </c>
      <c r="DX37" s="441" t="s">
        <v>236</v>
      </c>
      <c r="DY37" s="767" t="s">
        <v>499</v>
      </c>
      <c r="DZ37" s="441" t="s">
        <v>482</v>
      </c>
      <c r="EA37" s="725" t="s">
        <v>486</v>
      </c>
      <c r="EB37" s="441" t="s">
        <v>488</v>
      </c>
      <c r="EC37" s="441" t="s">
        <v>480</v>
      </c>
      <c r="ED37" s="441" t="s">
        <v>373</v>
      </c>
      <c r="EE37" s="753"/>
      <c r="EF37" s="2829">
        <v>0</v>
      </c>
      <c r="EG37" s="2024"/>
      <c r="EH37" s="2024"/>
      <c r="EI37" s="2024"/>
      <c r="EJ37" s="2024"/>
      <c r="EL37" s="2025"/>
      <c r="EM37" s="2025"/>
      <c r="EN37" s="2025"/>
      <c r="EO37" s="757"/>
      <c r="EP37" s="2024"/>
      <c r="EQ37" s="2024"/>
      <c r="ER37" s="2024"/>
      <c r="ES37" s="2024"/>
      <c r="ET37" s="2024"/>
      <c r="EV37" s="2025"/>
      <c r="EW37" s="2025"/>
      <c r="EX37" s="2025"/>
      <c r="EY37" s="757"/>
      <c r="EZ37" s="2024"/>
      <c r="FA37" s="2024"/>
      <c r="FB37" s="2024"/>
      <c r="FC37" s="2024"/>
      <c r="FD37" s="2024"/>
      <c r="FF37" s="2025"/>
      <c r="FG37" s="2025"/>
      <c r="FH37" s="2025"/>
      <c r="FI37" s="757"/>
      <c r="FJ37" s="2024"/>
      <c r="FK37" s="2024"/>
      <c r="FL37" s="2024"/>
      <c r="FM37" s="2024"/>
      <c r="FN37" s="2024"/>
      <c r="FP37" s="2025"/>
      <c r="FQ37" s="2025"/>
      <c r="FR37" s="2025"/>
      <c r="FS37" s="757"/>
      <c r="FT37" s="2024"/>
      <c r="FU37" s="2024"/>
      <c r="FV37" s="2024"/>
      <c r="FW37" s="2024"/>
      <c r="FX37" s="2024"/>
      <c r="FZ37" s="2025"/>
      <c r="GA37" s="2025"/>
      <c r="GB37" s="2025"/>
      <c r="GC37" s="757"/>
      <c r="GD37" s="2024"/>
      <c r="GE37" s="2024"/>
      <c r="GF37" s="2024"/>
      <c r="GG37" s="2024"/>
      <c r="GH37" s="2024"/>
      <c r="GJ37" s="2025"/>
      <c r="GK37" s="2025"/>
      <c r="GL37" s="2025"/>
      <c r="GM37" s="757"/>
      <c r="GN37" s="2024"/>
      <c r="GO37" s="2024"/>
      <c r="GP37" s="2024"/>
      <c r="GQ37" s="2024"/>
      <c r="GR37" s="2024"/>
    </row>
    <row r="38" spans="2:200" s="725" customFormat="1" ht="23.25">
      <c r="B38" s="770"/>
      <c r="C38" s="771"/>
      <c r="D38" s="2823" t="s">
        <v>492</v>
      </c>
      <c r="E38" s="752"/>
      <c r="F38" s="441" t="s">
        <v>93</v>
      </c>
      <c r="G38" s="441" t="s">
        <v>236</v>
      </c>
      <c r="H38" s="767" t="s">
        <v>499</v>
      </c>
      <c r="I38" s="441" t="s">
        <v>427</v>
      </c>
      <c r="J38" s="725" t="s">
        <v>477</v>
      </c>
      <c r="K38" s="441" t="s">
        <v>492</v>
      </c>
      <c r="L38" s="441" t="s">
        <v>309</v>
      </c>
      <c r="M38" s="441" t="s">
        <v>373</v>
      </c>
      <c r="N38" s="753"/>
      <c r="O38" s="2340">
        <v>63</v>
      </c>
      <c r="P38" s="2340">
        <v>63</v>
      </c>
      <c r="Q38" s="2340">
        <v>62</v>
      </c>
      <c r="R38" s="2340">
        <v>66</v>
      </c>
      <c r="S38" s="2340">
        <v>68</v>
      </c>
      <c r="T38" s="2340">
        <v>69</v>
      </c>
      <c r="U38" s="2340">
        <v>68</v>
      </c>
      <c r="V38" s="2340">
        <v>68</v>
      </c>
      <c r="W38" s="2340">
        <v>70</v>
      </c>
      <c r="X38" s="2340">
        <v>68</v>
      </c>
      <c r="Y38" s="2821">
        <v>69</v>
      </c>
      <c r="Z38" s="2021"/>
      <c r="AA38" s="439" t="s">
        <v>93</v>
      </c>
      <c r="AB38" s="439" t="s">
        <v>236</v>
      </c>
      <c r="AC38" s="2032" t="s">
        <v>499</v>
      </c>
      <c r="AD38" s="439" t="s">
        <v>427</v>
      </c>
      <c r="AE38" s="2022" t="s">
        <v>478</v>
      </c>
      <c r="AF38" s="2824" t="s">
        <v>492</v>
      </c>
      <c r="AG38" s="439" t="s">
        <v>1437</v>
      </c>
      <c r="AH38" s="439" t="s">
        <v>324</v>
      </c>
      <c r="AI38" s="2023"/>
      <c r="AJ38" s="2334">
        <v>10754.097766624001</v>
      </c>
      <c r="AK38" s="2334">
        <v>10264.74619952277</v>
      </c>
      <c r="AL38" s="2334">
        <v>10934.217170000713</v>
      </c>
      <c r="AM38" s="2334">
        <v>13349.987909366308</v>
      </c>
      <c r="AN38" s="2334">
        <v>13506.80621964674</v>
      </c>
      <c r="AO38" s="2347">
        <v>14142.062947506252</v>
      </c>
      <c r="AP38" s="2347">
        <v>14062.093561010588</v>
      </c>
      <c r="AQ38" s="2347">
        <v>13955.119203396147</v>
      </c>
      <c r="AR38" s="2347">
        <v>14324.346403714851</v>
      </c>
      <c r="AS38" s="2347">
        <v>13934.276297391323</v>
      </c>
      <c r="AT38" s="2822">
        <v>14124.394246360849</v>
      </c>
      <c r="AU38" s="752"/>
      <c r="AV38" s="441" t="s">
        <v>93</v>
      </c>
      <c r="AW38" s="441" t="s">
        <v>236</v>
      </c>
      <c r="AX38" s="767" t="s">
        <v>499</v>
      </c>
      <c r="AY38" s="441" t="s">
        <v>427</v>
      </c>
      <c r="AZ38" s="725" t="s">
        <v>479</v>
      </c>
      <c r="BA38" s="441" t="s">
        <v>492</v>
      </c>
      <c r="BB38" s="441" t="s">
        <v>480</v>
      </c>
      <c r="BC38" s="441" t="s">
        <v>373</v>
      </c>
      <c r="BD38" s="717"/>
      <c r="BE38" s="2334">
        <v>1558.7553720858036</v>
      </c>
      <c r="BF38" s="2334">
        <v>1535.1905801220064</v>
      </c>
      <c r="BG38" s="2334">
        <v>1633.1772075897236</v>
      </c>
      <c r="BH38" s="2334">
        <v>1542.1927775307283</v>
      </c>
      <c r="BI38" s="2334">
        <v>1555.7011017584964</v>
      </c>
      <c r="BJ38" s="2347">
        <v>1555.7011017584964</v>
      </c>
      <c r="BK38" s="2347">
        <v>1555.7011017584964</v>
      </c>
      <c r="BL38" s="2347">
        <v>1555.7011017584964</v>
      </c>
      <c r="BM38" s="2347">
        <v>1555.7011017584964</v>
      </c>
      <c r="BN38" s="2347">
        <v>1555.7011017584964</v>
      </c>
      <c r="BO38" s="2822">
        <v>1555.7011017584964</v>
      </c>
      <c r="BP38" s="752"/>
      <c r="BQ38" s="441" t="s">
        <v>93</v>
      </c>
      <c r="BR38" s="441" t="s">
        <v>236</v>
      </c>
      <c r="BS38" s="767" t="s">
        <v>499</v>
      </c>
      <c r="BT38" s="441" t="s">
        <v>427</v>
      </c>
      <c r="BU38" s="725" t="s">
        <v>481</v>
      </c>
      <c r="BV38" s="441" t="s">
        <v>492</v>
      </c>
      <c r="BW38" s="441" t="s">
        <v>267</v>
      </c>
      <c r="BX38" s="441" t="s">
        <v>373</v>
      </c>
      <c r="BY38" s="426"/>
      <c r="BZ38" s="2844">
        <v>0</v>
      </c>
      <c r="CA38" s="2844">
        <v>0</v>
      </c>
      <c r="CB38" s="2844">
        <v>0</v>
      </c>
      <c r="CC38" s="2844">
        <v>0</v>
      </c>
      <c r="CD38" s="2844">
        <v>0</v>
      </c>
      <c r="CE38" s="2338">
        <v>0</v>
      </c>
      <c r="CF38" s="2338">
        <v>0</v>
      </c>
      <c r="CG38" s="2338">
        <v>0</v>
      </c>
      <c r="CH38" s="2338">
        <v>0</v>
      </c>
      <c r="CI38" s="2338">
        <v>0</v>
      </c>
      <c r="CJ38" s="2339">
        <v>0</v>
      </c>
      <c r="CK38" s="2024"/>
      <c r="CL38" s="770"/>
      <c r="CM38" s="771"/>
      <c r="CN38" s="2823" t="s">
        <v>492</v>
      </c>
      <c r="CO38" s="752"/>
      <c r="CP38" s="441" t="s">
        <v>93</v>
      </c>
      <c r="CQ38" s="441" t="s">
        <v>236</v>
      </c>
      <c r="CR38" s="767" t="s">
        <v>499</v>
      </c>
      <c r="CS38" s="441" t="s">
        <v>482</v>
      </c>
      <c r="CT38" s="725" t="s">
        <v>483</v>
      </c>
      <c r="CU38" s="441" t="s">
        <v>492</v>
      </c>
      <c r="CV38" s="441" t="s">
        <v>480</v>
      </c>
      <c r="CW38" s="441" t="s">
        <v>373</v>
      </c>
      <c r="CX38" s="753"/>
      <c r="CY38" s="2835">
        <v>1532.0034938305469</v>
      </c>
      <c r="CZ38" s="752"/>
      <c r="DA38" s="441" t="s">
        <v>93</v>
      </c>
      <c r="DB38" s="441" t="s">
        <v>236</v>
      </c>
      <c r="DC38" s="767" t="s">
        <v>499</v>
      </c>
      <c r="DD38" s="441" t="s">
        <v>482</v>
      </c>
      <c r="DE38" s="725" t="s">
        <v>484</v>
      </c>
      <c r="DF38" s="441" t="s">
        <v>492</v>
      </c>
      <c r="DG38" s="441" t="s">
        <v>480</v>
      </c>
      <c r="DH38" s="441" t="s">
        <v>373</v>
      </c>
      <c r="DI38" s="753"/>
      <c r="DJ38" s="2835">
        <v>84.215337521656039</v>
      </c>
      <c r="DK38" s="752"/>
      <c r="DL38" s="441" t="s">
        <v>93</v>
      </c>
      <c r="DM38" s="441" t="s">
        <v>236</v>
      </c>
      <c r="DN38" s="767" t="s">
        <v>499</v>
      </c>
      <c r="DO38" s="441" t="s">
        <v>482</v>
      </c>
      <c r="DP38" s="725" t="s">
        <v>485</v>
      </c>
      <c r="DQ38" s="441" t="s">
        <v>492</v>
      </c>
      <c r="DR38" s="441" t="s">
        <v>480</v>
      </c>
      <c r="DS38" s="441" t="s">
        <v>373</v>
      </c>
      <c r="DT38" s="753"/>
      <c r="DU38" s="2835">
        <v>24.627700503107423</v>
      </c>
      <c r="DV38" s="752"/>
      <c r="DW38" s="441" t="s">
        <v>93</v>
      </c>
      <c r="DX38" s="441" t="s">
        <v>236</v>
      </c>
      <c r="DY38" s="767" t="s">
        <v>499</v>
      </c>
      <c r="DZ38" s="441" t="s">
        <v>482</v>
      </c>
      <c r="EA38" s="725" t="s">
        <v>486</v>
      </c>
      <c r="EB38" s="441" t="s">
        <v>492</v>
      </c>
      <c r="EC38" s="441" t="s">
        <v>480</v>
      </c>
      <c r="ED38" s="441" t="s">
        <v>373</v>
      </c>
      <c r="EE38" s="753"/>
      <c r="EF38" s="2835">
        <v>80.691234964009766</v>
      </c>
      <c r="EG38" s="2024"/>
      <c r="EH38" s="2024"/>
      <c r="EI38" s="2024"/>
      <c r="EJ38" s="2024"/>
      <c r="EL38" s="2025"/>
      <c r="EM38" s="2025"/>
      <c r="EN38" s="2025"/>
      <c r="EO38" s="757"/>
      <c r="EP38" s="2024"/>
      <c r="EQ38" s="2024"/>
      <c r="ER38" s="2024"/>
      <c r="ES38" s="2024"/>
      <c r="ET38" s="2024"/>
      <c r="EV38" s="2025"/>
      <c r="EW38" s="2025"/>
      <c r="EX38" s="2025"/>
      <c r="EY38" s="757"/>
      <c r="EZ38" s="2024"/>
      <c r="FA38" s="2024"/>
      <c r="FB38" s="2024"/>
      <c r="FC38" s="2024"/>
      <c r="FD38" s="2024"/>
      <c r="FF38" s="2025"/>
      <c r="FG38" s="2025"/>
      <c r="FH38" s="2025"/>
      <c r="FI38" s="757"/>
      <c r="FJ38" s="2024"/>
      <c r="FK38" s="2024"/>
      <c r="FL38" s="2024"/>
      <c r="FM38" s="2024"/>
      <c r="FN38" s="2024"/>
      <c r="FP38" s="2025"/>
      <c r="FQ38" s="2025"/>
      <c r="FR38" s="2025"/>
      <c r="FS38" s="757"/>
      <c r="FT38" s="2024"/>
      <c r="FU38" s="2024"/>
      <c r="FV38" s="2024"/>
      <c r="FW38" s="2024"/>
      <c r="FX38" s="2024"/>
      <c r="FZ38" s="2025"/>
      <c r="GA38" s="2025"/>
      <c r="GB38" s="2025"/>
      <c r="GC38" s="757"/>
      <c r="GD38" s="2024"/>
      <c r="GE38" s="2024"/>
      <c r="GF38" s="2024"/>
      <c r="GG38" s="2024"/>
      <c r="GH38" s="2024"/>
      <c r="GJ38" s="2025"/>
      <c r="GK38" s="2025"/>
      <c r="GL38" s="2025"/>
      <c r="GM38" s="757"/>
      <c r="GN38" s="2024"/>
      <c r="GO38" s="2024"/>
      <c r="GP38" s="2024"/>
      <c r="GQ38" s="2024"/>
      <c r="GR38" s="2024"/>
    </row>
    <row r="39" spans="2:200" s="725" customFormat="1" ht="23.25">
      <c r="B39" s="770"/>
      <c r="C39" s="771"/>
      <c r="D39" s="2823" t="s">
        <v>487</v>
      </c>
      <c r="E39" s="752"/>
      <c r="F39" s="441" t="s">
        <v>93</v>
      </c>
      <c r="G39" s="441" t="s">
        <v>236</v>
      </c>
      <c r="H39" s="767" t="s">
        <v>499</v>
      </c>
      <c r="I39" s="441" t="s">
        <v>427</v>
      </c>
      <c r="J39" s="725" t="s">
        <v>477</v>
      </c>
      <c r="K39" s="441" t="s">
        <v>487</v>
      </c>
      <c r="L39" s="441" t="s">
        <v>309</v>
      </c>
      <c r="M39" s="441" t="s">
        <v>373</v>
      </c>
      <c r="N39" s="753"/>
      <c r="O39" s="2819">
        <v>0</v>
      </c>
      <c r="P39" s="2819">
        <v>0</v>
      </c>
      <c r="Q39" s="2819">
        <v>0</v>
      </c>
      <c r="R39" s="2819">
        <v>0</v>
      </c>
      <c r="S39" s="2819">
        <v>0</v>
      </c>
      <c r="T39" s="2819">
        <v>0</v>
      </c>
      <c r="U39" s="2819">
        <v>0</v>
      </c>
      <c r="V39" s="2819">
        <v>0</v>
      </c>
      <c r="W39" s="2819">
        <v>0</v>
      </c>
      <c r="X39" s="2819">
        <v>0</v>
      </c>
      <c r="Y39" s="2820">
        <v>0</v>
      </c>
      <c r="Z39" s="2021"/>
      <c r="AA39" s="439" t="s">
        <v>93</v>
      </c>
      <c r="AB39" s="439" t="s">
        <v>236</v>
      </c>
      <c r="AC39" s="2032" t="s">
        <v>499</v>
      </c>
      <c r="AD39" s="439" t="s">
        <v>427</v>
      </c>
      <c r="AE39" s="2022" t="s">
        <v>478</v>
      </c>
      <c r="AF39" s="2824" t="s">
        <v>487</v>
      </c>
      <c r="AG39" s="439" t="s">
        <v>1437</v>
      </c>
      <c r="AH39" s="439" t="s">
        <v>324</v>
      </c>
      <c r="AI39" s="2023"/>
      <c r="AJ39" s="2818">
        <v>0</v>
      </c>
      <c r="AK39" s="2819">
        <v>0</v>
      </c>
      <c r="AL39" s="2819">
        <v>0</v>
      </c>
      <c r="AM39" s="2819">
        <v>0</v>
      </c>
      <c r="AN39" s="2819">
        <v>0</v>
      </c>
      <c r="AO39" s="2819">
        <v>0</v>
      </c>
      <c r="AP39" s="2819">
        <v>0</v>
      </c>
      <c r="AQ39" s="2819">
        <v>0</v>
      </c>
      <c r="AR39" s="2819">
        <v>0</v>
      </c>
      <c r="AS39" s="2819">
        <v>0</v>
      </c>
      <c r="AT39" s="2820">
        <v>0</v>
      </c>
      <c r="AU39" s="752"/>
      <c r="AV39" s="441" t="s">
        <v>93</v>
      </c>
      <c r="AW39" s="441" t="s">
        <v>236</v>
      </c>
      <c r="AX39" s="767" t="s">
        <v>499</v>
      </c>
      <c r="AY39" s="441" t="s">
        <v>427</v>
      </c>
      <c r="AZ39" s="725" t="s">
        <v>479</v>
      </c>
      <c r="BA39" s="441" t="s">
        <v>487</v>
      </c>
      <c r="BB39" s="441" t="s">
        <v>480</v>
      </c>
      <c r="BC39" s="441" t="s">
        <v>373</v>
      </c>
      <c r="BD39" s="717"/>
      <c r="BE39" s="2818">
        <v>0</v>
      </c>
      <c r="BF39" s="2819">
        <v>0</v>
      </c>
      <c r="BG39" s="2819">
        <v>0</v>
      </c>
      <c r="BH39" s="2819">
        <v>0</v>
      </c>
      <c r="BI39" s="2819">
        <v>0</v>
      </c>
      <c r="BJ39" s="2819">
        <v>0</v>
      </c>
      <c r="BK39" s="2819">
        <v>0</v>
      </c>
      <c r="BL39" s="2819">
        <v>0</v>
      </c>
      <c r="BM39" s="2819">
        <v>0</v>
      </c>
      <c r="BN39" s="2819">
        <v>0</v>
      </c>
      <c r="BO39" s="2820">
        <v>0</v>
      </c>
      <c r="BP39" s="752"/>
      <c r="BQ39" s="441" t="s">
        <v>93</v>
      </c>
      <c r="BR39" s="441" t="s">
        <v>236</v>
      </c>
      <c r="BS39" s="767" t="s">
        <v>499</v>
      </c>
      <c r="BT39" s="441" t="s">
        <v>427</v>
      </c>
      <c r="BU39" s="725" t="s">
        <v>481</v>
      </c>
      <c r="BV39" s="441" t="s">
        <v>487</v>
      </c>
      <c r="BW39" s="441" t="s">
        <v>267</v>
      </c>
      <c r="BX39" s="441" t="s">
        <v>373</v>
      </c>
      <c r="BY39" s="426"/>
      <c r="BZ39" s="2845">
        <v>0</v>
      </c>
      <c r="CA39" s="2845">
        <v>0</v>
      </c>
      <c r="CB39" s="2845">
        <v>0</v>
      </c>
      <c r="CC39" s="2845">
        <v>0</v>
      </c>
      <c r="CD39" s="2845">
        <v>0</v>
      </c>
      <c r="CE39" s="2819">
        <v>0</v>
      </c>
      <c r="CF39" s="2819">
        <v>0</v>
      </c>
      <c r="CG39" s="2819">
        <v>0</v>
      </c>
      <c r="CH39" s="2819">
        <v>0</v>
      </c>
      <c r="CI39" s="2819">
        <v>0</v>
      </c>
      <c r="CJ39" s="2820">
        <v>0</v>
      </c>
      <c r="CK39" s="2024"/>
      <c r="CL39" s="770"/>
      <c r="CM39" s="771"/>
      <c r="CN39" s="2823" t="s">
        <v>487</v>
      </c>
      <c r="CO39" s="752"/>
      <c r="CP39" s="441" t="s">
        <v>93</v>
      </c>
      <c r="CQ39" s="441" t="s">
        <v>236</v>
      </c>
      <c r="CR39" s="767" t="s">
        <v>499</v>
      </c>
      <c r="CS39" s="441" t="s">
        <v>482</v>
      </c>
      <c r="CT39" s="725" t="s">
        <v>483</v>
      </c>
      <c r="CU39" s="441" t="s">
        <v>487</v>
      </c>
      <c r="CV39" s="441" t="s">
        <v>480</v>
      </c>
      <c r="CW39" s="441" t="s">
        <v>373</v>
      </c>
      <c r="CX39" s="753"/>
      <c r="CY39" s="2831">
        <v>0</v>
      </c>
      <c r="CZ39" s="752"/>
      <c r="DA39" s="441" t="s">
        <v>93</v>
      </c>
      <c r="DB39" s="441" t="s">
        <v>236</v>
      </c>
      <c r="DC39" s="767" t="s">
        <v>499</v>
      </c>
      <c r="DD39" s="441" t="s">
        <v>482</v>
      </c>
      <c r="DE39" s="725" t="s">
        <v>484</v>
      </c>
      <c r="DF39" s="441" t="s">
        <v>487</v>
      </c>
      <c r="DG39" s="441" t="s">
        <v>480</v>
      </c>
      <c r="DH39" s="441" t="s">
        <v>373</v>
      </c>
      <c r="DI39" s="753"/>
      <c r="DJ39" s="2831">
        <v>0</v>
      </c>
      <c r="DK39" s="752"/>
      <c r="DL39" s="441" t="s">
        <v>93</v>
      </c>
      <c r="DM39" s="441" t="s">
        <v>236</v>
      </c>
      <c r="DN39" s="767" t="s">
        <v>499</v>
      </c>
      <c r="DO39" s="441" t="s">
        <v>482</v>
      </c>
      <c r="DP39" s="725" t="s">
        <v>485</v>
      </c>
      <c r="DQ39" s="441" t="s">
        <v>487</v>
      </c>
      <c r="DR39" s="441" t="s">
        <v>480</v>
      </c>
      <c r="DS39" s="441" t="s">
        <v>373</v>
      </c>
      <c r="DT39" s="753"/>
      <c r="DU39" s="2831">
        <v>0</v>
      </c>
      <c r="DV39" s="752"/>
      <c r="DW39" s="441" t="s">
        <v>93</v>
      </c>
      <c r="DX39" s="441" t="s">
        <v>236</v>
      </c>
      <c r="DY39" s="767" t="s">
        <v>499</v>
      </c>
      <c r="DZ39" s="441" t="s">
        <v>482</v>
      </c>
      <c r="EA39" s="725" t="s">
        <v>486</v>
      </c>
      <c r="EB39" s="441" t="s">
        <v>487</v>
      </c>
      <c r="EC39" s="441" t="s">
        <v>480</v>
      </c>
      <c r="ED39" s="441" t="s">
        <v>373</v>
      </c>
      <c r="EE39" s="753"/>
      <c r="EF39" s="2831">
        <v>0</v>
      </c>
      <c r="EG39" s="2024"/>
      <c r="EH39" s="2024"/>
      <c r="EI39" s="2024"/>
      <c r="EJ39" s="2024"/>
      <c r="EL39" s="2025"/>
      <c r="EM39" s="2025"/>
      <c r="EN39" s="2025"/>
      <c r="EO39" s="757"/>
      <c r="EP39" s="2024"/>
      <c r="EQ39" s="2024"/>
      <c r="ER39" s="2024"/>
      <c r="ES39" s="2024"/>
      <c r="ET39" s="2024"/>
      <c r="EV39" s="2025"/>
      <c r="EW39" s="2025"/>
      <c r="EX39" s="2025"/>
      <c r="EY39" s="757"/>
      <c r="EZ39" s="2024"/>
      <c r="FA39" s="2024"/>
      <c r="FB39" s="2024"/>
      <c r="FC39" s="2024"/>
      <c r="FD39" s="2024"/>
      <c r="FF39" s="2025"/>
      <c r="FG39" s="2025"/>
      <c r="FH39" s="2025"/>
      <c r="FI39" s="757"/>
      <c r="FJ39" s="2024"/>
      <c r="FK39" s="2024"/>
      <c r="FL39" s="2024"/>
      <c r="FM39" s="2024"/>
      <c r="FN39" s="2024"/>
      <c r="FP39" s="2025"/>
      <c r="FQ39" s="2025"/>
      <c r="FR39" s="2025"/>
      <c r="FS39" s="757"/>
      <c r="FT39" s="2024"/>
      <c r="FU39" s="2024"/>
      <c r="FV39" s="2024"/>
      <c r="FW39" s="2024"/>
      <c r="FX39" s="2024"/>
      <c r="FZ39" s="2025"/>
      <c r="GA39" s="2025"/>
      <c r="GB39" s="2025"/>
      <c r="GC39" s="757"/>
      <c r="GD39" s="2024"/>
      <c r="GE39" s="2024"/>
      <c r="GF39" s="2024"/>
      <c r="GG39" s="2024"/>
      <c r="GH39" s="2024"/>
      <c r="GJ39" s="2025"/>
      <c r="GK39" s="2025"/>
      <c r="GL39" s="2025"/>
      <c r="GM39" s="757"/>
      <c r="GN39" s="2024"/>
      <c r="GO39" s="2024"/>
      <c r="GP39" s="2024"/>
      <c r="GQ39" s="2024"/>
      <c r="GR39" s="2024"/>
    </row>
    <row r="40" spans="2:200" s="725" customFormat="1" ht="24" thickBot="1">
      <c r="B40" s="770"/>
      <c r="C40" s="771"/>
      <c r="D40" s="2823" t="s">
        <v>488</v>
      </c>
      <c r="E40" s="752"/>
      <c r="F40" s="441" t="s">
        <v>93</v>
      </c>
      <c r="G40" s="441" t="s">
        <v>236</v>
      </c>
      <c r="H40" s="767" t="s">
        <v>499</v>
      </c>
      <c r="I40" s="441" t="s">
        <v>427</v>
      </c>
      <c r="J40" s="725" t="s">
        <v>477</v>
      </c>
      <c r="K40" s="441" t="s">
        <v>488</v>
      </c>
      <c r="L40" s="441" t="s">
        <v>309</v>
      </c>
      <c r="M40" s="441" t="s">
        <v>373</v>
      </c>
      <c r="N40" s="753"/>
      <c r="O40" s="2819">
        <v>0</v>
      </c>
      <c r="P40" s="2819">
        <v>0</v>
      </c>
      <c r="Q40" s="2819">
        <v>0</v>
      </c>
      <c r="R40" s="2819">
        <v>0</v>
      </c>
      <c r="S40" s="2819">
        <v>0</v>
      </c>
      <c r="T40" s="2819">
        <v>0</v>
      </c>
      <c r="U40" s="2819">
        <v>0</v>
      </c>
      <c r="V40" s="2819">
        <v>0</v>
      </c>
      <c r="W40" s="2819">
        <v>0</v>
      </c>
      <c r="X40" s="2819">
        <v>0</v>
      </c>
      <c r="Y40" s="2820">
        <v>0</v>
      </c>
      <c r="Z40" s="2021"/>
      <c r="AA40" s="439" t="s">
        <v>93</v>
      </c>
      <c r="AB40" s="439" t="s">
        <v>236</v>
      </c>
      <c r="AC40" s="2032" t="s">
        <v>499</v>
      </c>
      <c r="AD40" s="439" t="s">
        <v>427</v>
      </c>
      <c r="AE40" s="2022" t="s">
        <v>478</v>
      </c>
      <c r="AF40" s="2824" t="s">
        <v>488</v>
      </c>
      <c r="AG40" s="439" t="s">
        <v>1437</v>
      </c>
      <c r="AH40" s="439" t="s">
        <v>324</v>
      </c>
      <c r="AI40" s="2023"/>
      <c r="AJ40" s="2818">
        <v>0</v>
      </c>
      <c r="AK40" s="2819">
        <v>0</v>
      </c>
      <c r="AL40" s="2819">
        <v>0</v>
      </c>
      <c r="AM40" s="2819">
        <v>0</v>
      </c>
      <c r="AN40" s="2819">
        <v>0</v>
      </c>
      <c r="AO40" s="2819">
        <v>0</v>
      </c>
      <c r="AP40" s="2819">
        <v>0</v>
      </c>
      <c r="AQ40" s="2819">
        <v>0</v>
      </c>
      <c r="AR40" s="2819">
        <v>0</v>
      </c>
      <c r="AS40" s="2819">
        <v>0</v>
      </c>
      <c r="AT40" s="2820">
        <v>0</v>
      </c>
      <c r="AU40" s="752"/>
      <c r="AV40" s="441" t="s">
        <v>93</v>
      </c>
      <c r="AW40" s="441" t="s">
        <v>236</v>
      </c>
      <c r="AX40" s="767" t="s">
        <v>499</v>
      </c>
      <c r="AY40" s="441" t="s">
        <v>427</v>
      </c>
      <c r="AZ40" s="725" t="s">
        <v>479</v>
      </c>
      <c r="BA40" s="441" t="s">
        <v>488</v>
      </c>
      <c r="BB40" s="441" t="s">
        <v>480</v>
      </c>
      <c r="BC40" s="441" t="s">
        <v>373</v>
      </c>
      <c r="BD40" s="717"/>
      <c r="BE40" s="2818">
        <v>0</v>
      </c>
      <c r="BF40" s="2819">
        <v>0</v>
      </c>
      <c r="BG40" s="2819">
        <v>0</v>
      </c>
      <c r="BH40" s="2819">
        <v>0</v>
      </c>
      <c r="BI40" s="2819">
        <v>0</v>
      </c>
      <c r="BJ40" s="2819">
        <v>0</v>
      </c>
      <c r="BK40" s="2819">
        <v>0</v>
      </c>
      <c r="BL40" s="2819">
        <v>0</v>
      </c>
      <c r="BM40" s="2819">
        <v>0</v>
      </c>
      <c r="BN40" s="2819">
        <v>0</v>
      </c>
      <c r="BO40" s="2820">
        <v>0</v>
      </c>
      <c r="BP40" s="752"/>
      <c r="BQ40" s="441" t="s">
        <v>93</v>
      </c>
      <c r="BR40" s="441" t="s">
        <v>236</v>
      </c>
      <c r="BS40" s="767" t="s">
        <v>499</v>
      </c>
      <c r="BT40" s="441" t="s">
        <v>427</v>
      </c>
      <c r="BU40" s="725" t="s">
        <v>481</v>
      </c>
      <c r="BV40" s="441" t="s">
        <v>488</v>
      </c>
      <c r="BW40" s="441" t="s">
        <v>267</v>
      </c>
      <c r="BX40" s="441" t="s">
        <v>373</v>
      </c>
      <c r="BY40" s="426"/>
      <c r="BZ40" s="2845">
        <v>0</v>
      </c>
      <c r="CA40" s="2845">
        <v>0</v>
      </c>
      <c r="CB40" s="2845">
        <v>0</v>
      </c>
      <c r="CC40" s="2845">
        <v>0</v>
      </c>
      <c r="CD40" s="2845">
        <v>0</v>
      </c>
      <c r="CE40" s="2819">
        <v>0</v>
      </c>
      <c r="CF40" s="2819">
        <v>0</v>
      </c>
      <c r="CG40" s="2819">
        <v>0</v>
      </c>
      <c r="CH40" s="2819">
        <v>0</v>
      </c>
      <c r="CI40" s="2819">
        <v>0</v>
      </c>
      <c r="CJ40" s="2820">
        <v>0</v>
      </c>
      <c r="CK40" s="2024"/>
      <c r="CL40" s="770"/>
      <c r="CM40" s="771"/>
      <c r="CN40" s="2823" t="s">
        <v>488</v>
      </c>
      <c r="CO40" s="752"/>
      <c r="CP40" s="441" t="s">
        <v>93</v>
      </c>
      <c r="CQ40" s="441" t="s">
        <v>236</v>
      </c>
      <c r="CR40" s="767" t="s">
        <v>499</v>
      </c>
      <c r="CS40" s="441" t="s">
        <v>482</v>
      </c>
      <c r="CT40" s="725" t="s">
        <v>483</v>
      </c>
      <c r="CU40" s="441" t="s">
        <v>488</v>
      </c>
      <c r="CV40" s="441" t="s">
        <v>480</v>
      </c>
      <c r="CW40" s="441" t="s">
        <v>373</v>
      </c>
      <c r="CX40" s="753"/>
      <c r="CY40" s="2831">
        <v>0</v>
      </c>
      <c r="CZ40" s="752"/>
      <c r="DA40" s="441" t="s">
        <v>93</v>
      </c>
      <c r="DB40" s="441" t="s">
        <v>236</v>
      </c>
      <c r="DC40" s="767" t="s">
        <v>499</v>
      </c>
      <c r="DD40" s="441" t="s">
        <v>482</v>
      </c>
      <c r="DE40" s="725" t="s">
        <v>484</v>
      </c>
      <c r="DF40" s="441" t="s">
        <v>488</v>
      </c>
      <c r="DG40" s="441" t="s">
        <v>480</v>
      </c>
      <c r="DH40" s="441" t="s">
        <v>373</v>
      </c>
      <c r="DI40" s="753"/>
      <c r="DJ40" s="2831">
        <v>0</v>
      </c>
      <c r="DK40" s="752"/>
      <c r="DL40" s="441" t="s">
        <v>93</v>
      </c>
      <c r="DM40" s="441" t="s">
        <v>236</v>
      </c>
      <c r="DN40" s="767" t="s">
        <v>499</v>
      </c>
      <c r="DO40" s="441" t="s">
        <v>482</v>
      </c>
      <c r="DP40" s="725" t="s">
        <v>485</v>
      </c>
      <c r="DQ40" s="441" t="s">
        <v>488</v>
      </c>
      <c r="DR40" s="441" t="s">
        <v>480</v>
      </c>
      <c r="DS40" s="441" t="s">
        <v>373</v>
      </c>
      <c r="DT40" s="753"/>
      <c r="DU40" s="2831">
        <v>0</v>
      </c>
      <c r="DV40" s="752"/>
      <c r="DW40" s="441" t="s">
        <v>93</v>
      </c>
      <c r="DX40" s="441" t="s">
        <v>236</v>
      </c>
      <c r="DY40" s="767" t="s">
        <v>499</v>
      </c>
      <c r="DZ40" s="441" t="s">
        <v>482</v>
      </c>
      <c r="EA40" s="725" t="s">
        <v>486</v>
      </c>
      <c r="EB40" s="441" t="s">
        <v>488</v>
      </c>
      <c r="EC40" s="441" t="s">
        <v>480</v>
      </c>
      <c r="ED40" s="441" t="s">
        <v>373</v>
      </c>
      <c r="EE40" s="753"/>
      <c r="EF40" s="2831">
        <v>0</v>
      </c>
      <c r="EG40" s="2024"/>
      <c r="EH40" s="2024"/>
      <c r="EI40" s="2024"/>
      <c r="EJ40" s="2024"/>
      <c r="EL40" s="2025"/>
      <c r="EM40" s="2025"/>
      <c r="EN40" s="2025"/>
      <c r="EO40" s="757"/>
      <c r="EP40" s="2024"/>
      <c r="EQ40" s="2024"/>
      <c r="ER40" s="2024"/>
      <c r="ES40" s="2024"/>
      <c r="ET40" s="2024"/>
      <c r="EV40" s="2025"/>
      <c r="EW40" s="2025"/>
      <c r="EX40" s="2025"/>
      <c r="EY40" s="757"/>
      <c r="EZ40" s="2024"/>
      <c r="FA40" s="2024"/>
      <c r="FB40" s="2024"/>
      <c r="FC40" s="2024"/>
      <c r="FD40" s="2024"/>
      <c r="FF40" s="2025"/>
      <c r="FG40" s="2025"/>
      <c r="FH40" s="2025"/>
      <c r="FI40" s="757"/>
      <c r="FJ40" s="2024"/>
      <c r="FK40" s="2024"/>
      <c r="FL40" s="2024"/>
      <c r="FM40" s="2024"/>
      <c r="FN40" s="2024"/>
      <c r="FP40" s="2025"/>
      <c r="FQ40" s="2025"/>
      <c r="FR40" s="2025"/>
      <c r="FS40" s="757"/>
      <c r="FT40" s="2024"/>
      <c r="FU40" s="2024"/>
      <c r="FV40" s="2024"/>
      <c r="FW40" s="2024"/>
      <c r="FX40" s="2024"/>
      <c r="FZ40" s="2025"/>
      <c r="GA40" s="2025"/>
      <c r="GB40" s="2025"/>
      <c r="GC40" s="757"/>
      <c r="GD40" s="2024"/>
      <c r="GE40" s="2024"/>
      <c r="GF40" s="2024"/>
      <c r="GG40" s="2024"/>
      <c r="GH40" s="2024"/>
      <c r="GJ40" s="2025"/>
      <c r="GK40" s="2025"/>
      <c r="GL40" s="2025"/>
      <c r="GM40" s="757"/>
      <c r="GN40" s="2024"/>
      <c r="GO40" s="2024"/>
      <c r="GP40" s="2024"/>
      <c r="GQ40" s="2024"/>
      <c r="GR40" s="2024"/>
    </row>
    <row r="41" spans="2:200" s="725" customFormat="1" ht="23.25">
      <c r="B41" s="770"/>
      <c r="C41" s="771"/>
      <c r="D41" s="2813" t="s">
        <v>494</v>
      </c>
      <c r="E41" s="752"/>
      <c r="F41" s="441" t="s">
        <v>93</v>
      </c>
      <c r="G41" s="441" t="s">
        <v>236</v>
      </c>
      <c r="H41" s="767" t="s">
        <v>499</v>
      </c>
      <c r="I41" s="441" t="s">
        <v>427</v>
      </c>
      <c r="J41" s="725" t="s">
        <v>477</v>
      </c>
      <c r="K41" s="441" t="s">
        <v>494</v>
      </c>
      <c r="L41" s="441" t="s">
        <v>309</v>
      </c>
      <c r="M41" s="441" t="s">
        <v>373</v>
      </c>
      <c r="N41" s="753"/>
      <c r="O41" s="2340">
        <v>74</v>
      </c>
      <c r="P41" s="2340">
        <v>83</v>
      </c>
      <c r="Q41" s="2340">
        <v>76</v>
      </c>
      <c r="R41" s="2340">
        <v>74</v>
      </c>
      <c r="S41" s="2340">
        <v>84</v>
      </c>
      <c r="T41" s="2340">
        <v>85</v>
      </c>
      <c r="U41" s="2340">
        <v>84</v>
      </c>
      <c r="V41" s="2340">
        <v>84</v>
      </c>
      <c r="W41" s="2340">
        <v>86</v>
      </c>
      <c r="X41" s="2340">
        <v>84</v>
      </c>
      <c r="Y41" s="2821">
        <v>85</v>
      </c>
      <c r="Z41" s="2021"/>
      <c r="AA41" s="439" t="s">
        <v>93</v>
      </c>
      <c r="AB41" s="439" t="s">
        <v>236</v>
      </c>
      <c r="AC41" s="2032" t="s">
        <v>499</v>
      </c>
      <c r="AD41" s="439" t="s">
        <v>427</v>
      </c>
      <c r="AE41" s="2022" t="s">
        <v>478</v>
      </c>
      <c r="AF41" s="2817" t="s">
        <v>494</v>
      </c>
      <c r="AG41" s="439" t="s">
        <v>1437</v>
      </c>
      <c r="AH41" s="439" t="s">
        <v>324</v>
      </c>
      <c r="AI41" s="2023"/>
      <c r="AJ41" s="2334">
        <v>11569.829318874181</v>
      </c>
      <c r="AK41" s="2334">
        <v>13037.176434647723</v>
      </c>
      <c r="AL41" s="2334">
        <v>10940.817118804927</v>
      </c>
      <c r="AM41" s="2334">
        <v>14829.39912895236</v>
      </c>
      <c r="AN41" s="2334">
        <v>14786.965019861262</v>
      </c>
      <c r="AO41" s="2347">
        <v>15482.430614076015</v>
      </c>
      <c r="AP41" s="2347">
        <v>15394.881825595499</v>
      </c>
      <c r="AQ41" s="2347">
        <v>15277.768567409712</v>
      </c>
      <c r="AR41" s="2347">
        <v>15681.990676375217</v>
      </c>
      <c r="AS41" s="2347">
        <v>15254.950195916586</v>
      </c>
      <c r="AT41" s="2822">
        <v>15463.087294749834</v>
      </c>
      <c r="AU41" s="752"/>
      <c r="AV41" s="441" t="s">
        <v>93</v>
      </c>
      <c r="AW41" s="441" t="s">
        <v>236</v>
      </c>
      <c r="AX41" s="767" t="s">
        <v>499</v>
      </c>
      <c r="AY41" s="441" t="s">
        <v>427</v>
      </c>
      <c r="AZ41" s="725" t="s">
        <v>479</v>
      </c>
      <c r="BA41" s="441" t="s">
        <v>494</v>
      </c>
      <c r="BB41" s="441" t="s">
        <v>480</v>
      </c>
      <c r="BC41" s="441" t="s">
        <v>373</v>
      </c>
      <c r="BD41" s="717"/>
      <c r="BE41" s="2334">
        <v>1539.6472405516017</v>
      </c>
      <c r="BF41" s="2334">
        <v>1461.8771310957818</v>
      </c>
      <c r="BG41" s="2334">
        <v>1702.416746537152</v>
      </c>
      <c r="BH41" s="2334">
        <v>1474.6348065307491</v>
      </c>
      <c r="BI41" s="2334">
        <v>1560.8825984733071</v>
      </c>
      <c r="BJ41" s="2347">
        <v>1560.8825984733071</v>
      </c>
      <c r="BK41" s="2347">
        <v>1560.8825984733071</v>
      </c>
      <c r="BL41" s="2347">
        <v>1560.8825984733071</v>
      </c>
      <c r="BM41" s="2347">
        <v>1560.8825984733071</v>
      </c>
      <c r="BN41" s="2347">
        <v>1560.8825984733071</v>
      </c>
      <c r="BO41" s="2822">
        <v>1560.8825984733071</v>
      </c>
      <c r="BP41" s="752"/>
      <c r="BQ41" s="441" t="s">
        <v>93</v>
      </c>
      <c r="BR41" s="441" t="s">
        <v>236</v>
      </c>
      <c r="BS41" s="767" t="s">
        <v>499</v>
      </c>
      <c r="BT41" s="441" t="s">
        <v>427</v>
      </c>
      <c r="BU41" s="725" t="s">
        <v>481</v>
      </c>
      <c r="BV41" s="441" t="s">
        <v>494</v>
      </c>
      <c r="BW41" s="441" t="s">
        <v>267</v>
      </c>
      <c r="BX41" s="441" t="s">
        <v>373</v>
      </c>
      <c r="BY41" s="426"/>
      <c r="BZ41" s="2841">
        <v>0</v>
      </c>
      <c r="CA41" s="2841">
        <v>0</v>
      </c>
      <c r="CB41" s="2841">
        <v>1.309880240256295E-2</v>
      </c>
      <c r="CC41" s="2841">
        <v>0</v>
      </c>
      <c r="CD41" s="2841">
        <v>9.5670892131069135E-2</v>
      </c>
      <c r="CE41" s="2336">
        <v>0</v>
      </c>
      <c r="CF41" s="2336">
        <v>0</v>
      </c>
      <c r="CG41" s="2336">
        <v>0</v>
      </c>
      <c r="CH41" s="2336">
        <v>0</v>
      </c>
      <c r="CI41" s="2336">
        <v>0</v>
      </c>
      <c r="CJ41" s="2337">
        <v>0</v>
      </c>
      <c r="CK41" s="2024"/>
      <c r="CL41" s="770"/>
      <c r="CM41" s="771"/>
      <c r="CN41" s="2813" t="s">
        <v>494</v>
      </c>
      <c r="CO41" s="752"/>
      <c r="CP41" s="441" t="s">
        <v>93</v>
      </c>
      <c r="CQ41" s="441" t="s">
        <v>236</v>
      </c>
      <c r="CR41" s="767" t="s">
        <v>499</v>
      </c>
      <c r="CS41" s="441" t="s">
        <v>482</v>
      </c>
      <c r="CT41" s="725" t="s">
        <v>483</v>
      </c>
      <c r="CU41" s="441" t="s">
        <v>494</v>
      </c>
      <c r="CV41" s="441" t="s">
        <v>480</v>
      </c>
      <c r="CW41" s="441" t="s">
        <v>373</v>
      </c>
      <c r="CX41" s="753"/>
      <c r="CY41" s="2835">
        <v>1517.5671142705473</v>
      </c>
      <c r="CZ41" s="752"/>
      <c r="DA41" s="441" t="s">
        <v>93</v>
      </c>
      <c r="DB41" s="441" t="s">
        <v>236</v>
      </c>
      <c r="DC41" s="767" t="s">
        <v>499</v>
      </c>
      <c r="DD41" s="441" t="s">
        <v>482</v>
      </c>
      <c r="DE41" s="725" t="s">
        <v>484</v>
      </c>
      <c r="DF41" s="441" t="s">
        <v>494</v>
      </c>
      <c r="DG41" s="441" t="s">
        <v>480</v>
      </c>
      <c r="DH41" s="441" t="s">
        <v>373</v>
      </c>
      <c r="DI41" s="753"/>
      <c r="DJ41" s="2835">
        <v>74.350112464712225</v>
      </c>
      <c r="DK41" s="752"/>
      <c r="DL41" s="441" t="s">
        <v>93</v>
      </c>
      <c r="DM41" s="441" t="s">
        <v>236</v>
      </c>
      <c r="DN41" s="767" t="s">
        <v>499</v>
      </c>
      <c r="DO41" s="441" t="s">
        <v>482</v>
      </c>
      <c r="DP41" s="725" t="s">
        <v>485</v>
      </c>
      <c r="DQ41" s="441" t="s">
        <v>494</v>
      </c>
      <c r="DR41" s="441" t="s">
        <v>480</v>
      </c>
      <c r="DS41" s="441" t="s">
        <v>373</v>
      </c>
      <c r="DT41" s="753"/>
      <c r="DU41" s="2835">
        <v>45.015546519971309</v>
      </c>
      <c r="DV41" s="752"/>
      <c r="DW41" s="441" t="s">
        <v>93</v>
      </c>
      <c r="DX41" s="441" t="s">
        <v>236</v>
      </c>
      <c r="DY41" s="767" t="s">
        <v>499</v>
      </c>
      <c r="DZ41" s="441" t="s">
        <v>482</v>
      </c>
      <c r="EA41" s="725" t="s">
        <v>486</v>
      </c>
      <c r="EB41" s="441" t="s">
        <v>494</v>
      </c>
      <c r="EC41" s="441" t="s">
        <v>480</v>
      </c>
      <c r="ED41" s="441" t="s">
        <v>373</v>
      </c>
      <c r="EE41" s="753"/>
      <c r="EF41" s="2835">
        <v>76.510328887944297</v>
      </c>
      <c r="EG41" s="2024"/>
      <c r="EH41" s="2024"/>
      <c r="EI41" s="2024"/>
      <c r="EJ41" s="2024"/>
      <c r="EL41" s="2025"/>
      <c r="EM41" s="2025"/>
      <c r="EN41" s="2025"/>
      <c r="EO41" s="757"/>
      <c r="EP41" s="2024"/>
      <c r="EQ41" s="2024"/>
      <c r="ER41" s="2024"/>
      <c r="ES41" s="2024"/>
      <c r="ET41" s="2024"/>
      <c r="EV41" s="2025"/>
      <c r="EW41" s="2025"/>
      <c r="EX41" s="2025"/>
      <c r="EY41" s="757"/>
      <c r="EZ41" s="2024"/>
      <c r="FA41" s="2024"/>
      <c r="FB41" s="2024"/>
      <c r="FC41" s="2024"/>
      <c r="FD41" s="2024"/>
      <c r="FF41" s="2025"/>
      <c r="FG41" s="2025"/>
      <c r="FH41" s="2025"/>
      <c r="FI41" s="757"/>
      <c r="FJ41" s="2024"/>
      <c r="FK41" s="2024"/>
      <c r="FL41" s="2024"/>
      <c r="FM41" s="2024"/>
      <c r="FN41" s="2024"/>
      <c r="FP41" s="2025"/>
      <c r="FQ41" s="2025"/>
      <c r="FR41" s="2025"/>
      <c r="FS41" s="757"/>
      <c r="FT41" s="2024"/>
      <c r="FU41" s="2024"/>
      <c r="FV41" s="2024"/>
      <c r="FW41" s="2024"/>
      <c r="FX41" s="2024"/>
      <c r="FZ41" s="2025"/>
      <c r="GA41" s="2025"/>
      <c r="GB41" s="2025"/>
      <c r="GC41" s="757"/>
      <c r="GD41" s="2024"/>
      <c r="GE41" s="2024"/>
      <c r="GF41" s="2024"/>
      <c r="GG41" s="2024"/>
      <c r="GH41" s="2024"/>
      <c r="GJ41" s="2025"/>
      <c r="GK41" s="2025"/>
      <c r="GL41" s="2025"/>
      <c r="GM41" s="757"/>
      <c r="GN41" s="2024"/>
      <c r="GO41" s="2024"/>
      <c r="GP41" s="2024"/>
      <c r="GQ41" s="2024"/>
      <c r="GR41" s="2024"/>
    </row>
    <row r="42" spans="2:200" s="725" customFormat="1" ht="23.25">
      <c r="B42" s="770"/>
      <c r="C42" s="771"/>
      <c r="D42" s="2813" t="s">
        <v>487</v>
      </c>
      <c r="E42" s="752"/>
      <c r="F42" s="441" t="s">
        <v>93</v>
      </c>
      <c r="G42" s="441" t="s">
        <v>236</v>
      </c>
      <c r="H42" s="767" t="s">
        <v>499</v>
      </c>
      <c r="I42" s="441" t="s">
        <v>427</v>
      </c>
      <c r="J42" s="725" t="s">
        <v>477</v>
      </c>
      <c r="K42" s="441" t="s">
        <v>487</v>
      </c>
      <c r="L42" s="441" t="s">
        <v>309</v>
      </c>
      <c r="M42" s="441" t="s">
        <v>373</v>
      </c>
      <c r="N42" s="753"/>
      <c r="O42" s="2811">
        <v>0</v>
      </c>
      <c r="P42" s="2811">
        <v>0</v>
      </c>
      <c r="Q42" s="2811">
        <v>0</v>
      </c>
      <c r="R42" s="2811">
        <v>0</v>
      </c>
      <c r="S42" s="2811">
        <v>0</v>
      </c>
      <c r="T42" s="2811">
        <v>0</v>
      </c>
      <c r="U42" s="2811">
        <v>0</v>
      </c>
      <c r="V42" s="2811">
        <v>0</v>
      </c>
      <c r="W42" s="2811">
        <v>0</v>
      </c>
      <c r="X42" s="2811">
        <v>0</v>
      </c>
      <c r="Y42" s="2812">
        <v>0</v>
      </c>
      <c r="Z42" s="2021"/>
      <c r="AA42" s="439" t="s">
        <v>93</v>
      </c>
      <c r="AB42" s="439" t="s">
        <v>236</v>
      </c>
      <c r="AC42" s="2032" t="s">
        <v>499</v>
      </c>
      <c r="AD42" s="439" t="s">
        <v>427</v>
      </c>
      <c r="AE42" s="2022" t="s">
        <v>478</v>
      </c>
      <c r="AF42" s="2817" t="s">
        <v>487</v>
      </c>
      <c r="AG42" s="439" t="s">
        <v>1437</v>
      </c>
      <c r="AH42" s="439" t="s">
        <v>324</v>
      </c>
      <c r="AI42" s="2023"/>
      <c r="AJ42" s="2810">
        <v>0</v>
      </c>
      <c r="AK42" s="2811">
        <v>0</v>
      </c>
      <c r="AL42" s="2811">
        <v>0</v>
      </c>
      <c r="AM42" s="2811">
        <v>0</v>
      </c>
      <c r="AN42" s="2811">
        <v>0</v>
      </c>
      <c r="AO42" s="2811">
        <v>0</v>
      </c>
      <c r="AP42" s="2811">
        <v>0</v>
      </c>
      <c r="AQ42" s="2811">
        <v>0</v>
      </c>
      <c r="AR42" s="2811">
        <v>0</v>
      </c>
      <c r="AS42" s="2811">
        <v>0</v>
      </c>
      <c r="AT42" s="2812">
        <v>0</v>
      </c>
      <c r="AU42" s="752"/>
      <c r="AV42" s="441" t="s">
        <v>93</v>
      </c>
      <c r="AW42" s="441" t="s">
        <v>236</v>
      </c>
      <c r="AX42" s="767" t="s">
        <v>499</v>
      </c>
      <c r="AY42" s="441" t="s">
        <v>427</v>
      </c>
      <c r="AZ42" s="725" t="s">
        <v>479</v>
      </c>
      <c r="BA42" s="441" t="s">
        <v>487</v>
      </c>
      <c r="BB42" s="441" t="s">
        <v>480</v>
      </c>
      <c r="BC42" s="441" t="s">
        <v>373</v>
      </c>
      <c r="BD42" s="717"/>
      <c r="BE42" s="2810">
        <v>0</v>
      </c>
      <c r="BF42" s="2811">
        <v>0</v>
      </c>
      <c r="BG42" s="2811">
        <v>0</v>
      </c>
      <c r="BH42" s="2811">
        <v>0</v>
      </c>
      <c r="BI42" s="2811">
        <v>0</v>
      </c>
      <c r="BJ42" s="2811">
        <v>0</v>
      </c>
      <c r="BK42" s="2811">
        <v>0</v>
      </c>
      <c r="BL42" s="2811">
        <v>0</v>
      </c>
      <c r="BM42" s="2811">
        <v>0</v>
      </c>
      <c r="BN42" s="2811">
        <v>0</v>
      </c>
      <c r="BO42" s="2812">
        <v>0</v>
      </c>
      <c r="BP42" s="752"/>
      <c r="BQ42" s="441" t="s">
        <v>93</v>
      </c>
      <c r="BR42" s="441" t="s">
        <v>236</v>
      </c>
      <c r="BS42" s="767" t="s">
        <v>499</v>
      </c>
      <c r="BT42" s="441" t="s">
        <v>427</v>
      </c>
      <c r="BU42" s="725" t="s">
        <v>481</v>
      </c>
      <c r="BV42" s="441" t="s">
        <v>487</v>
      </c>
      <c r="BW42" s="441" t="s">
        <v>267</v>
      </c>
      <c r="BX42" s="441" t="s">
        <v>373</v>
      </c>
      <c r="BY42" s="426"/>
      <c r="BZ42" s="2842">
        <v>0</v>
      </c>
      <c r="CA42" s="2842">
        <v>0</v>
      </c>
      <c r="CB42" s="2842">
        <v>0</v>
      </c>
      <c r="CC42" s="2842">
        <v>0</v>
      </c>
      <c r="CD42" s="2842">
        <v>0</v>
      </c>
      <c r="CE42" s="2811">
        <v>0</v>
      </c>
      <c r="CF42" s="2811">
        <v>0</v>
      </c>
      <c r="CG42" s="2811">
        <v>0</v>
      </c>
      <c r="CH42" s="2811">
        <v>0</v>
      </c>
      <c r="CI42" s="2811">
        <v>0</v>
      </c>
      <c r="CJ42" s="2812">
        <v>0</v>
      </c>
      <c r="CK42" s="2024"/>
      <c r="CL42" s="770"/>
      <c r="CM42" s="771"/>
      <c r="CN42" s="2813" t="s">
        <v>487</v>
      </c>
      <c r="CO42" s="752"/>
      <c r="CP42" s="441" t="s">
        <v>93</v>
      </c>
      <c r="CQ42" s="441" t="s">
        <v>236</v>
      </c>
      <c r="CR42" s="767" t="s">
        <v>499</v>
      </c>
      <c r="CS42" s="441" t="s">
        <v>482</v>
      </c>
      <c r="CT42" s="725" t="s">
        <v>483</v>
      </c>
      <c r="CU42" s="441" t="s">
        <v>487</v>
      </c>
      <c r="CV42" s="441" t="s">
        <v>480</v>
      </c>
      <c r="CW42" s="441" t="s">
        <v>373</v>
      </c>
      <c r="CX42" s="753"/>
      <c r="CY42" s="2829">
        <v>0</v>
      </c>
      <c r="CZ42" s="752"/>
      <c r="DA42" s="441" t="s">
        <v>93</v>
      </c>
      <c r="DB42" s="441" t="s">
        <v>236</v>
      </c>
      <c r="DC42" s="767" t="s">
        <v>499</v>
      </c>
      <c r="DD42" s="441" t="s">
        <v>482</v>
      </c>
      <c r="DE42" s="725" t="s">
        <v>484</v>
      </c>
      <c r="DF42" s="441" t="s">
        <v>487</v>
      </c>
      <c r="DG42" s="441" t="s">
        <v>480</v>
      </c>
      <c r="DH42" s="441" t="s">
        <v>373</v>
      </c>
      <c r="DI42" s="753"/>
      <c r="DJ42" s="2829">
        <v>0</v>
      </c>
      <c r="DK42" s="752"/>
      <c r="DL42" s="441" t="s">
        <v>93</v>
      </c>
      <c r="DM42" s="441" t="s">
        <v>236</v>
      </c>
      <c r="DN42" s="767" t="s">
        <v>499</v>
      </c>
      <c r="DO42" s="441" t="s">
        <v>482</v>
      </c>
      <c r="DP42" s="725" t="s">
        <v>485</v>
      </c>
      <c r="DQ42" s="441" t="s">
        <v>487</v>
      </c>
      <c r="DR42" s="441" t="s">
        <v>480</v>
      </c>
      <c r="DS42" s="441" t="s">
        <v>373</v>
      </c>
      <c r="DT42" s="753"/>
      <c r="DU42" s="2829">
        <v>0</v>
      </c>
      <c r="DV42" s="752"/>
      <c r="DW42" s="441" t="s">
        <v>93</v>
      </c>
      <c r="DX42" s="441" t="s">
        <v>236</v>
      </c>
      <c r="DY42" s="767" t="s">
        <v>499</v>
      </c>
      <c r="DZ42" s="441" t="s">
        <v>482</v>
      </c>
      <c r="EA42" s="725" t="s">
        <v>486</v>
      </c>
      <c r="EB42" s="441" t="s">
        <v>487</v>
      </c>
      <c r="EC42" s="441" t="s">
        <v>480</v>
      </c>
      <c r="ED42" s="441" t="s">
        <v>373</v>
      </c>
      <c r="EE42" s="753"/>
      <c r="EF42" s="2829">
        <v>0</v>
      </c>
      <c r="EG42" s="2024"/>
      <c r="EH42" s="2024"/>
      <c r="EI42" s="2024"/>
      <c r="EJ42" s="2024"/>
      <c r="EL42" s="2025"/>
      <c r="EM42" s="2025"/>
      <c r="EN42" s="2025"/>
      <c r="EO42" s="757"/>
      <c r="EP42" s="2024"/>
      <c r="EQ42" s="2024"/>
      <c r="ER42" s="2024"/>
      <c r="ES42" s="2024"/>
      <c r="ET42" s="2024"/>
      <c r="EV42" s="2025"/>
      <c r="EW42" s="2025"/>
      <c r="EX42" s="2025"/>
      <c r="EY42" s="757"/>
      <c r="EZ42" s="2024"/>
      <c r="FA42" s="2024"/>
      <c r="FB42" s="2024"/>
      <c r="FC42" s="2024"/>
      <c r="FD42" s="2024"/>
      <c r="FF42" s="2025"/>
      <c r="FG42" s="2025"/>
      <c r="FH42" s="2025"/>
      <c r="FI42" s="757"/>
      <c r="FJ42" s="2024"/>
      <c r="FK42" s="2024"/>
      <c r="FL42" s="2024"/>
      <c r="FM42" s="2024"/>
      <c r="FN42" s="2024"/>
      <c r="FP42" s="2025"/>
      <c r="FQ42" s="2025"/>
      <c r="FR42" s="2025"/>
      <c r="FS42" s="757"/>
      <c r="FT42" s="2024"/>
      <c r="FU42" s="2024"/>
      <c r="FV42" s="2024"/>
      <c r="FW42" s="2024"/>
      <c r="FX42" s="2024"/>
      <c r="FZ42" s="2025"/>
      <c r="GA42" s="2025"/>
      <c r="GB42" s="2025"/>
      <c r="GC42" s="757"/>
      <c r="GD42" s="2024"/>
      <c r="GE42" s="2024"/>
      <c r="GF42" s="2024"/>
      <c r="GG42" s="2024"/>
      <c r="GH42" s="2024"/>
      <c r="GJ42" s="2025"/>
      <c r="GK42" s="2025"/>
      <c r="GL42" s="2025"/>
      <c r="GM42" s="757"/>
      <c r="GN42" s="2024"/>
      <c r="GO42" s="2024"/>
      <c r="GP42" s="2024"/>
      <c r="GQ42" s="2024"/>
      <c r="GR42" s="2024"/>
    </row>
    <row r="43" spans="2:200" s="725" customFormat="1" ht="23.25">
      <c r="B43" s="770"/>
      <c r="C43" s="771"/>
      <c r="D43" s="2813" t="s">
        <v>488</v>
      </c>
      <c r="E43" s="752"/>
      <c r="F43" s="441" t="s">
        <v>93</v>
      </c>
      <c r="G43" s="441" t="s">
        <v>236</v>
      </c>
      <c r="H43" s="767" t="s">
        <v>499</v>
      </c>
      <c r="I43" s="441" t="s">
        <v>427</v>
      </c>
      <c r="J43" s="725" t="s">
        <v>477</v>
      </c>
      <c r="K43" s="441" t="s">
        <v>488</v>
      </c>
      <c r="L43" s="441" t="s">
        <v>309</v>
      </c>
      <c r="M43" s="441" t="s">
        <v>373</v>
      </c>
      <c r="N43" s="753"/>
      <c r="O43" s="2815">
        <v>0</v>
      </c>
      <c r="P43" s="2815">
        <v>0</v>
      </c>
      <c r="Q43" s="2815">
        <v>0</v>
      </c>
      <c r="R43" s="2815">
        <v>0</v>
      </c>
      <c r="S43" s="2815">
        <v>0</v>
      </c>
      <c r="T43" s="2815">
        <v>0</v>
      </c>
      <c r="U43" s="2815">
        <v>0</v>
      </c>
      <c r="V43" s="2815">
        <v>0</v>
      </c>
      <c r="W43" s="2815">
        <v>0</v>
      </c>
      <c r="X43" s="2815">
        <v>0</v>
      </c>
      <c r="Y43" s="2816">
        <v>0</v>
      </c>
      <c r="Z43" s="2021"/>
      <c r="AA43" s="439" t="s">
        <v>93</v>
      </c>
      <c r="AB43" s="439" t="s">
        <v>236</v>
      </c>
      <c r="AC43" s="2032" t="s">
        <v>499</v>
      </c>
      <c r="AD43" s="439" t="s">
        <v>427</v>
      </c>
      <c r="AE43" s="2022" t="s">
        <v>478</v>
      </c>
      <c r="AF43" s="2817" t="s">
        <v>488</v>
      </c>
      <c r="AG43" s="439" t="s">
        <v>1437</v>
      </c>
      <c r="AH43" s="439" t="s">
        <v>324</v>
      </c>
      <c r="AI43" s="2023"/>
      <c r="AJ43" s="2814">
        <v>0</v>
      </c>
      <c r="AK43" s="2815">
        <v>0</v>
      </c>
      <c r="AL43" s="2815">
        <v>0</v>
      </c>
      <c r="AM43" s="2815">
        <v>0</v>
      </c>
      <c r="AN43" s="2815">
        <v>0</v>
      </c>
      <c r="AO43" s="2815">
        <v>0</v>
      </c>
      <c r="AP43" s="2815">
        <v>0</v>
      </c>
      <c r="AQ43" s="2815">
        <v>0</v>
      </c>
      <c r="AR43" s="2815">
        <v>0</v>
      </c>
      <c r="AS43" s="2815">
        <v>0</v>
      </c>
      <c r="AT43" s="2816">
        <v>0</v>
      </c>
      <c r="AU43" s="752"/>
      <c r="AV43" s="441" t="s">
        <v>93</v>
      </c>
      <c r="AW43" s="441" t="s">
        <v>236</v>
      </c>
      <c r="AX43" s="767" t="s">
        <v>499</v>
      </c>
      <c r="AY43" s="441" t="s">
        <v>427</v>
      </c>
      <c r="AZ43" s="725" t="s">
        <v>479</v>
      </c>
      <c r="BA43" s="441" t="s">
        <v>488</v>
      </c>
      <c r="BB43" s="441" t="s">
        <v>480</v>
      </c>
      <c r="BC43" s="441" t="s">
        <v>373</v>
      </c>
      <c r="BD43" s="717"/>
      <c r="BE43" s="2814">
        <v>0</v>
      </c>
      <c r="BF43" s="2815">
        <v>0</v>
      </c>
      <c r="BG43" s="2815">
        <v>0</v>
      </c>
      <c r="BH43" s="2815">
        <v>0</v>
      </c>
      <c r="BI43" s="2815">
        <v>0</v>
      </c>
      <c r="BJ43" s="2815">
        <v>0</v>
      </c>
      <c r="BK43" s="2815">
        <v>0</v>
      </c>
      <c r="BL43" s="2815">
        <v>0</v>
      </c>
      <c r="BM43" s="2815">
        <v>0</v>
      </c>
      <c r="BN43" s="2815">
        <v>0</v>
      </c>
      <c r="BO43" s="2816">
        <v>0</v>
      </c>
      <c r="BP43" s="752"/>
      <c r="BQ43" s="441" t="s">
        <v>93</v>
      </c>
      <c r="BR43" s="441" t="s">
        <v>236</v>
      </c>
      <c r="BS43" s="767" t="s">
        <v>499</v>
      </c>
      <c r="BT43" s="441" t="s">
        <v>427</v>
      </c>
      <c r="BU43" s="725" t="s">
        <v>481</v>
      </c>
      <c r="BV43" s="441" t="s">
        <v>488</v>
      </c>
      <c r="BW43" s="441" t="s">
        <v>267</v>
      </c>
      <c r="BX43" s="441" t="s">
        <v>373</v>
      </c>
      <c r="BY43" s="426"/>
      <c r="BZ43" s="2843">
        <v>0</v>
      </c>
      <c r="CA43" s="2843">
        <v>0</v>
      </c>
      <c r="CB43" s="2843">
        <v>0</v>
      </c>
      <c r="CC43" s="2843">
        <v>0</v>
      </c>
      <c r="CD43" s="2843">
        <v>0</v>
      </c>
      <c r="CE43" s="2815">
        <v>0</v>
      </c>
      <c r="CF43" s="2815">
        <v>0</v>
      </c>
      <c r="CG43" s="2815">
        <v>0</v>
      </c>
      <c r="CH43" s="2815">
        <v>0</v>
      </c>
      <c r="CI43" s="2815">
        <v>0</v>
      </c>
      <c r="CJ43" s="2816">
        <v>0</v>
      </c>
      <c r="CK43" s="2024"/>
      <c r="CL43" s="770"/>
      <c r="CM43" s="771"/>
      <c r="CN43" s="2813" t="s">
        <v>488</v>
      </c>
      <c r="CO43" s="752"/>
      <c r="CP43" s="441" t="s">
        <v>93</v>
      </c>
      <c r="CQ43" s="441" t="s">
        <v>236</v>
      </c>
      <c r="CR43" s="767" t="s">
        <v>499</v>
      </c>
      <c r="CS43" s="441" t="s">
        <v>482</v>
      </c>
      <c r="CT43" s="725" t="s">
        <v>483</v>
      </c>
      <c r="CU43" s="441" t="s">
        <v>488</v>
      </c>
      <c r="CV43" s="441" t="s">
        <v>480</v>
      </c>
      <c r="CW43" s="441" t="s">
        <v>373</v>
      </c>
      <c r="CX43" s="753"/>
      <c r="CY43" s="2829">
        <v>0</v>
      </c>
      <c r="CZ43" s="752"/>
      <c r="DA43" s="441" t="s">
        <v>93</v>
      </c>
      <c r="DB43" s="441" t="s">
        <v>236</v>
      </c>
      <c r="DC43" s="767" t="s">
        <v>499</v>
      </c>
      <c r="DD43" s="441" t="s">
        <v>482</v>
      </c>
      <c r="DE43" s="725" t="s">
        <v>484</v>
      </c>
      <c r="DF43" s="441" t="s">
        <v>488</v>
      </c>
      <c r="DG43" s="441" t="s">
        <v>480</v>
      </c>
      <c r="DH43" s="441" t="s">
        <v>373</v>
      </c>
      <c r="DI43" s="753"/>
      <c r="DJ43" s="2829">
        <v>0</v>
      </c>
      <c r="DK43" s="752"/>
      <c r="DL43" s="441" t="s">
        <v>93</v>
      </c>
      <c r="DM43" s="441" t="s">
        <v>236</v>
      </c>
      <c r="DN43" s="767" t="s">
        <v>499</v>
      </c>
      <c r="DO43" s="441" t="s">
        <v>482</v>
      </c>
      <c r="DP43" s="725" t="s">
        <v>485</v>
      </c>
      <c r="DQ43" s="441" t="s">
        <v>488</v>
      </c>
      <c r="DR43" s="441" t="s">
        <v>480</v>
      </c>
      <c r="DS43" s="441" t="s">
        <v>373</v>
      </c>
      <c r="DT43" s="753"/>
      <c r="DU43" s="2829">
        <v>0</v>
      </c>
      <c r="DV43" s="752"/>
      <c r="DW43" s="441" t="s">
        <v>93</v>
      </c>
      <c r="DX43" s="441" t="s">
        <v>236</v>
      </c>
      <c r="DY43" s="767" t="s">
        <v>499</v>
      </c>
      <c r="DZ43" s="441" t="s">
        <v>482</v>
      </c>
      <c r="EA43" s="725" t="s">
        <v>486</v>
      </c>
      <c r="EB43" s="441" t="s">
        <v>488</v>
      </c>
      <c r="EC43" s="441" t="s">
        <v>480</v>
      </c>
      <c r="ED43" s="441" t="s">
        <v>373</v>
      </c>
      <c r="EE43" s="753"/>
      <c r="EF43" s="2829">
        <v>0</v>
      </c>
      <c r="EG43" s="2024"/>
      <c r="EH43" s="2024"/>
      <c r="EI43" s="2024"/>
      <c r="EJ43" s="2024"/>
      <c r="EL43" s="2025"/>
      <c r="EM43" s="2025"/>
      <c r="EN43" s="2025"/>
      <c r="EO43" s="757"/>
      <c r="EP43" s="2024"/>
      <c r="EQ43" s="2024"/>
      <c r="ER43" s="2024"/>
      <c r="ES43" s="2024"/>
      <c r="ET43" s="2024"/>
      <c r="EV43" s="2025"/>
      <c r="EW43" s="2025"/>
      <c r="EX43" s="2025"/>
      <c r="EY43" s="757"/>
      <c r="EZ43" s="2024"/>
      <c r="FA43" s="2024"/>
      <c r="FB43" s="2024"/>
      <c r="FC43" s="2024"/>
      <c r="FD43" s="2024"/>
      <c r="FF43" s="2025"/>
      <c r="FG43" s="2025"/>
      <c r="FH43" s="2025"/>
      <c r="FI43" s="757"/>
      <c r="FJ43" s="2024"/>
      <c r="FK43" s="2024"/>
      <c r="FL43" s="2024"/>
      <c r="FM43" s="2024"/>
      <c r="FN43" s="2024"/>
      <c r="FP43" s="2025"/>
      <c r="FQ43" s="2025"/>
      <c r="FR43" s="2025"/>
      <c r="FS43" s="757"/>
      <c r="FT43" s="2024"/>
      <c r="FU43" s="2024"/>
      <c r="FV43" s="2024"/>
      <c r="FW43" s="2024"/>
      <c r="FX43" s="2024"/>
      <c r="FZ43" s="2025"/>
      <c r="GA43" s="2025"/>
      <c r="GB43" s="2025"/>
      <c r="GC43" s="757"/>
      <c r="GD43" s="2024"/>
      <c r="GE43" s="2024"/>
      <c r="GF43" s="2024"/>
      <c r="GG43" s="2024"/>
      <c r="GH43" s="2024"/>
      <c r="GJ43" s="2025"/>
      <c r="GK43" s="2025"/>
      <c r="GL43" s="2025"/>
      <c r="GM43" s="757"/>
      <c r="GN43" s="2024"/>
      <c r="GO43" s="2024"/>
      <c r="GP43" s="2024"/>
      <c r="GQ43" s="2024"/>
      <c r="GR43" s="2024"/>
    </row>
    <row r="44" spans="2:200" s="725" customFormat="1" ht="23.25">
      <c r="B44" s="770"/>
      <c r="C44" s="771"/>
      <c r="D44" s="2823" t="s">
        <v>496</v>
      </c>
      <c r="E44" s="752"/>
      <c r="F44" s="441" t="s">
        <v>93</v>
      </c>
      <c r="G44" s="441" t="s">
        <v>236</v>
      </c>
      <c r="H44" s="767" t="s">
        <v>499</v>
      </c>
      <c r="I44" s="441" t="s">
        <v>427</v>
      </c>
      <c r="J44" s="725" t="s">
        <v>477</v>
      </c>
      <c r="K44" s="441" t="s">
        <v>496</v>
      </c>
      <c r="L44" s="441" t="s">
        <v>309</v>
      </c>
      <c r="M44" s="441" t="s">
        <v>373</v>
      </c>
      <c r="N44" s="753"/>
      <c r="O44" s="2340">
        <v>79</v>
      </c>
      <c r="P44" s="2340">
        <v>95</v>
      </c>
      <c r="Q44" s="2340">
        <v>99</v>
      </c>
      <c r="R44" s="2340">
        <v>107</v>
      </c>
      <c r="S44" s="2340">
        <v>122</v>
      </c>
      <c r="T44" s="2340">
        <v>123</v>
      </c>
      <c r="U44" s="2340">
        <v>122</v>
      </c>
      <c r="V44" s="2340">
        <v>121</v>
      </c>
      <c r="W44" s="2340">
        <v>125</v>
      </c>
      <c r="X44" s="2340">
        <v>121</v>
      </c>
      <c r="Y44" s="2821">
        <v>123</v>
      </c>
      <c r="Z44" s="2021"/>
      <c r="AA44" s="439" t="s">
        <v>93</v>
      </c>
      <c r="AB44" s="439" t="s">
        <v>236</v>
      </c>
      <c r="AC44" s="2032" t="s">
        <v>499</v>
      </c>
      <c r="AD44" s="439" t="s">
        <v>427</v>
      </c>
      <c r="AE44" s="2022" t="s">
        <v>478</v>
      </c>
      <c r="AF44" s="2824" t="s">
        <v>496</v>
      </c>
      <c r="AG44" s="439" t="s">
        <v>1437</v>
      </c>
      <c r="AH44" s="439" t="s">
        <v>324</v>
      </c>
      <c r="AI44" s="2023"/>
      <c r="AJ44" s="2334">
        <v>9146.4673873880674</v>
      </c>
      <c r="AK44" s="2334">
        <v>11635.567050983991</v>
      </c>
      <c r="AL44" s="2334">
        <v>7253.8590703819364</v>
      </c>
      <c r="AM44" s="2334">
        <v>15536.804610400057</v>
      </c>
      <c r="AN44" s="2334">
        <v>15543.759446744287</v>
      </c>
      <c r="AO44" s="2347">
        <v>16274.818855178772</v>
      </c>
      <c r="AP44" s="2347">
        <v>16182.789334167041</v>
      </c>
      <c r="AQ44" s="2347">
        <v>16059.682238774629</v>
      </c>
      <c r="AR44" s="2347">
        <v>16484.592368498761</v>
      </c>
      <c r="AS44" s="2347">
        <v>16035.696026798121</v>
      </c>
      <c r="AT44" s="2822">
        <v>16254.485547965029</v>
      </c>
      <c r="AU44" s="752"/>
      <c r="AV44" s="441" t="s">
        <v>93</v>
      </c>
      <c r="AW44" s="441" t="s">
        <v>236</v>
      </c>
      <c r="AX44" s="767" t="s">
        <v>499</v>
      </c>
      <c r="AY44" s="441" t="s">
        <v>427</v>
      </c>
      <c r="AZ44" s="725" t="s">
        <v>479</v>
      </c>
      <c r="BA44" s="441" t="s">
        <v>496</v>
      </c>
      <c r="BB44" s="441" t="s">
        <v>480</v>
      </c>
      <c r="BC44" s="441" t="s">
        <v>373</v>
      </c>
      <c r="BD44" s="717"/>
      <c r="BE44" s="2334">
        <v>1561.7991745026941</v>
      </c>
      <c r="BF44" s="2334">
        <v>1522.0684704978783</v>
      </c>
      <c r="BG44" s="2334">
        <v>1674.6834951338915</v>
      </c>
      <c r="BH44" s="2334">
        <v>1502.0448504728877</v>
      </c>
      <c r="BI44" s="2334">
        <v>1622.4639717844914</v>
      </c>
      <c r="BJ44" s="2347">
        <v>1622.4639717844914</v>
      </c>
      <c r="BK44" s="2347">
        <v>1622.4639717844914</v>
      </c>
      <c r="BL44" s="2347">
        <v>1622.4639717844914</v>
      </c>
      <c r="BM44" s="2347">
        <v>1622.4639717844914</v>
      </c>
      <c r="BN44" s="2347">
        <v>1622.4639717844914</v>
      </c>
      <c r="BO44" s="2822">
        <v>1622.4639717844914</v>
      </c>
      <c r="BP44" s="752"/>
      <c r="BQ44" s="441" t="s">
        <v>93</v>
      </c>
      <c r="BR44" s="441" t="s">
        <v>236</v>
      </c>
      <c r="BS44" s="767" t="s">
        <v>499</v>
      </c>
      <c r="BT44" s="441" t="s">
        <v>427</v>
      </c>
      <c r="BU44" s="725" t="s">
        <v>481</v>
      </c>
      <c r="BV44" s="441" t="s">
        <v>496</v>
      </c>
      <c r="BW44" s="441" t="s">
        <v>267</v>
      </c>
      <c r="BX44" s="441" t="s">
        <v>373</v>
      </c>
      <c r="BY44" s="426"/>
      <c r="BZ44" s="2844">
        <v>0</v>
      </c>
      <c r="CA44" s="2844">
        <v>1.0553791719694065E-2</v>
      </c>
      <c r="CB44" s="2844">
        <v>1.0131712269636993E-2</v>
      </c>
      <c r="CC44" s="2844">
        <v>9.3605047318942695E-3</v>
      </c>
      <c r="CD44" s="2844">
        <v>9.8255956767379013E-2</v>
      </c>
      <c r="CE44" s="2338">
        <v>0</v>
      </c>
      <c r="CF44" s="2338">
        <v>0</v>
      </c>
      <c r="CG44" s="2338">
        <v>0</v>
      </c>
      <c r="CH44" s="2338">
        <v>0</v>
      </c>
      <c r="CI44" s="2338">
        <v>0</v>
      </c>
      <c r="CJ44" s="2339">
        <v>0</v>
      </c>
      <c r="CK44" s="2024"/>
      <c r="CL44" s="770"/>
      <c r="CM44" s="771"/>
      <c r="CN44" s="2823" t="s">
        <v>496</v>
      </c>
      <c r="CO44" s="752"/>
      <c r="CP44" s="441" t="s">
        <v>93</v>
      </c>
      <c r="CQ44" s="441" t="s">
        <v>236</v>
      </c>
      <c r="CR44" s="767" t="s">
        <v>499</v>
      </c>
      <c r="CS44" s="441" t="s">
        <v>482</v>
      </c>
      <c r="CT44" s="725" t="s">
        <v>483</v>
      </c>
      <c r="CU44" s="441" t="s">
        <v>496</v>
      </c>
      <c r="CV44" s="441" t="s">
        <v>480</v>
      </c>
      <c r="CW44" s="441" t="s">
        <v>373</v>
      </c>
      <c r="CX44" s="753"/>
      <c r="CY44" s="2835">
        <v>1584.9466199504338</v>
      </c>
      <c r="CZ44" s="752"/>
      <c r="DA44" s="441" t="s">
        <v>93</v>
      </c>
      <c r="DB44" s="441" t="s">
        <v>236</v>
      </c>
      <c r="DC44" s="767" t="s">
        <v>499</v>
      </c>
      <c r="DD44" s="441" t="s">
        <v>482</v>
      </c>
      <c r="DE44" s="725" t="s">
        <v>484</v>
      </c>
      <c r="DF44" s="441" t="s">
        <v>496</v>
      </c>
      <c r="DG44" s="441" t="s">
        <v>480</v>
      </c>
      <c r="DH44" s="441" t="s">
        <v>373</v>
      </c>
      <c r="DI44" s="753"/>
      <c r="DJ44" s="2835">
        <v>53.445349120932249</v>
      </c>
      <c r="DK44" s="752"/>
      <c r="DL44" s="441" t="s">
        <v>93</v>
      </c>
      <c r="DM44" s="441" t="s">
        <v>236</v>
      </c>
      <c r="DN44" s="767" t="s">
        <v>499</v>
      </c>
      <c r="DO44" s="441" t="s">
        <v>482</v>
      </c>
      <c r="DP44" s="725" t="s">
        <v>485</v>
      </c>
      <c r="DQ44" s="441" t="s">
        <v>496</v>
      </c>
      <c r="DR44" s="441" t="s">
        <v>480</v>
      </c>
      <c r="DS44" s="441" t="s">
        <v>373</v>
      </c>
      <c r="DT44" s="753"/>
      <c r="DU44" s="2835">
        <v>38.989846884467369</v>
      </c>
      <c r="DV44" s="752"/>
      <c r="DW44" s="441" t="s">
        <v>93</v>
      </c>
      <c r="DX44" s="441" t="s">
        <v>236</v>
      </c>
      <c r="DY44" s="767" t="s">
        <v>499</v>
      </c>
      <c r="DZ44" s="441" t="s">
        <v>482</v>
      </c>
      <c r="EA44" s="725" t="s">
        <v>486</v>
      </c>
      <c r="EB44" s="441" t="s">
        <v>496</v>
      </c>
      <c r="EC44" s="441" t="s">
        <v>480</v>
      </c>
      <c r="ED44" s="441" t="s">
        <v>373</v>
      </c>
      <c r="EE44" s="753"/>
      <c r="EF44" s="2835">
        <v>59.785389230610917</v>
      </c>
      <c r="EG44" s="2024"/>
      <c r="EH44" s="2024"/>
      <c r="EI44" s="2024"/>
      <c r="EJ44" s="2024"/>
      <c r="EL44" s="2025"/>
      <c r="EM44" s="2025"/>
      <c r="EN44" s="2025"/>
      <c r="EO44" s="757"/>
      <c r="EP44" s="2024"/>
      <c r="EQ44" s="2024"/>
      <c r="ER44" s="2024"/>
      <c r="ES44" s="2024"/>
      <c r="ET44" s="2024"/>
      <c r="EV44" s="2025"/>
      <c r="EW44" s="2025"/>
      <c r="EX44" s="2025"/>
      <c r="EY44" s="757"/>
      <c r="EZ44" s="2024"/>
      <c r="FA44" s="2024"/>
      <c r="FB44" s="2024"/>
      <c r="FC44" s="2024"/>
      <c r="FD44" s="2024"/>
      <c r="FF44" s="2025"/>
      <c r="FG44" s="2025"/>
      <c r="FH44" s="2025"/>
      <c r="FI44" s="757"/>
      <c r="FJ44" s="2024"/>
      <c r="FK44" s="2024"/>
      <c r="FL44" s="2024"/>
      <c r="FM44" s="2024"/>
      <c r="FN44" s="2024"/>
      <c r="FP44" s="2025"/>
      <c r="FQ44" s="2025"/>
      <c r="FR44" s="2025"/>
      <c r="FS44" s="757"/>
      <c r="FT44" s="2024"/>
      <c r="FU44" s="2024"/>
      <c r="FV44" s="2024"/>
      <c r="FW44" s="2024"/>
      <c r="FX44" s="2024"/>
      <c r="FZ44" s="2025"/>
      <c r="GA44" s="2025"/>
      <c r="GB44" s="2025"/>
      <c r="GC44" s="757"/>
      <c r="GD44" s="2024"/>
      <c r="GE44" s="2024"/>
      <c r="GF44" s="2024"/>
      <c r="GG44" s="2024"/>
      <c r="GH44" s="2024"/>
      <c r="GJ44" s="2025"/>
      <c r="GK44" s="2025"/>
      <c r="GL44" s="2025"/>
      <c r="GM44" s="757"/>
      <c r="GN44" s="2024"/>
      <c r="GO44" s="2024"/>
      <c r="GP44" s="2024"/>
      <c r="GQ44" s="2024"/>
      <c r="GR44" s="2024"/>
    </row>
    <row r="45" spans="2:200" s="725" customFormat="1" ht="23.25">
      <c r="B45" s="770"/>
      <c r="C45" s="771"/>
      <c r="D45" s="2823" t="s">
        <v>487</v>
      </c>
      <c r="E45" s="752"/>
      <c r="F45" s="441" t="s">
        <v>93</v>
      </c>
      <c r="G45" s="441" t="s">
        <v>236</v>
      </c>
      <c r="H45" s="767" t="s">
        <v>499</v>
      </c>
      <c r="I45" s="441" t="s">
        <v>427</v>
      </c>
      <c r="J45" s="725" t="s">
        <v>477</v>
      </c>
      <c r="K45" s="441" t="s">
        <v>487</v>
      </c>
      <c r="L45" s="441" t="s">
        <v>309</v>
      </c>
      <c r="M45" s="441" t="s">
        <v>373</v>
      </c>
      <c r="N45" s="753"/>
      <c r="O45" s="2819">
        <v>0</v>
      </c>
      <c r="P45" s="2819">
        <v>0</v>
      </c>
      <c r="Q45" s="2819">
        <v>0</v>
      </c>
      <c r="R45" s="2819">
        <v>0</v>
      </c>
      <c r="S45" s="2819">
        <v>0</v>
      </c>
      <c r="T45" s="2819">
        <v>0</v>
      </c>
      <c r="U45" s="2819">
        <v>0</v>
      </c>
      <c r="V45" s="2819">
        <v>0</v>
      </c>
      <c r="W45" s="2819">
        <v>0</v>
      </c>
      <c r="X45" s="2819">
        <v>0</v>
      </c>
      <c r="Y45" s="2820">
        <v>0</v>
      </c>
      <c r="Z45" s="2021"/>
      <c r="AA45" s="439" t="s">
        <v>93</v>
      </c>
      <c r="AB45" s="439" t="s">
        <v>236</v>
      </c>
      <c r="AC45" s="2032" t="s">
        <v>499</v>
      </c>
      <c r="AD45" s="439" t="s">
        <v>427</v>
      </c>
      <c r="AE45" s="2022" t="s">
        <v>478</v>
      </c>
      <c r="AF45" s="2824" t="s">
        <v>487</v>
      </c>
      <c r="AG45" s="439" t="s">
        <v>1437</v>
      </c>
      <c r="AH45" s="439" t="s">
        <v>324</v>
      </c>
      <c r="AI45" s="2023"/>
      <c r="AJ45" s="2818">
        <v>0</v>
      </c>
      <c r="AK45" s="2819">
        <v>0</v>
      </c>
      <c r="AL45" s="2819">
        <v>0</v>
      </c>
      <c r="AM45" s="2819">
        <v>0</v>
      </c>
      <c r="AN45" s="2819">
        <v>0</v>
      </c>
      <c r="AO45" s="2819">
        <v>0</v>
      </c>
      <c r="AP45" s="2819">
        <v>0</v>
      </c>
      <c r="AQ45" s="2819">
        <v>0</v>
      </c>
      <c r="AR45" s="2819">
        <v>0</v>
      </c>
      <c r="AS45" s="2819">
        <v>0</v>
      </c>
      <c r="AT45" s="2820">
        <v>0</v>
      </c>
      <c r="AU45" s="752"/>
      <c r="AV45" s="441" t="s">
        <v>93</v>
      </c>
      <c r="AW45" s="441" t="s">
        <v>236</v>
      </c>
      <c r="AX45" s="767" t="s">
        <v>499</v>
      </c>
      <c r="AY45" s="441" t="s">
        <v>427</v>
      </c>
      <c r="AZ45" s="725" t="s">
        <v>479</v>
      </c>
      <c r="BA45" s="441" t="s">
        <v>487</v>
      </c>
      <c r="BB45" s="441" t="s">
        <v>480</v>
      </c>
      <c r="BC45" s="441" t="s">
        <v>373</v>
      </c>
      <c r="BD45" s="717"/>
      <c r="BE45" s="2818">
        <v>0</v>
      </c>
      <c r="BF45" s="2819">
        <v>0</v>
      </c>
      <c r="BG45" s="2819">
        <v>0</v>
      </c>
      <c r="BH45" s="2819">
        <v>0</v>
      </c>
      <c r="BI45" s="2819">
        <v>0</v>
      </c>
      <c r="BJ45" s="2819">
        <v>0</v>
      </c>
      <c r="BK45" s="2819">
        <v>0</v>
      </c>
      <c r="BL45" s="2819">
        <v>0</v>
      </c>
      <c r="BM45" s="2819">
        <v>0</v>
      </c>
      <c r="BN45" s="2819">
        <v>0</v>
      </c>
      <c r="BO45" s="2820">
        <v>0</v>
      </c>
      <c r="BP45" s="752"/>
      <c r="BQ45" s="441" t="s">
        <v>93</v>
      </c>
      <c r="BR45" s="441" t="s">
        <v>236</v>
      </c>
      <c r="BS45" s="767" t="s">
        <v>499</v>
      </c>
      <c r="BT45" s="441" t="s">
        <v>427</v>
      </c>
      <c r="BU45" s="725" t="s">
        <v>481</v>
      </c>
      <c r="BV45" s="441" t="s">
        <v>487</v>
      </c>
      <c r="BW45" s="441" t="s">
        <v>267</v>
      </c>
      <c r="BX45" s="441" t="s">
        <v>373</v>
      </c>
      <c r="BY45" s="426"/>
      <c r="BZ45" s="2845">
        <v>0</v>
      </c>
      <c r="CA45" s="2845">
        <v>0</v>
      </c>
      <c r="CB45" s="2845">
        <v>0</v>
      </c>
      <c r="CC45" s="2845">
        <v>0</v>
      </c>
      <c r="CD45" s="2845">
        <v>0</v>
      </c>
      <c r="CE45" s="2819">
        <v>0</v>
      </c>
      <c r="CF45" s="2819">
        <v>0</v>
      </c>
      <c r="CG45" s="2819">
        <v>0</v>
      </c>
      <c r="CH45" s="2819">
        <v>0</v>
      </c>
      <c r="CI45" s="2819">
        <v>0</v>
      </c>
      <c r="CJ45" s="2820">
        <v>0</v>
      </c>
      <c r="CK45" s="2024"/>
      <c r="CL45" s="770"/>
      <c r="CM45" s="771"/>
      <c r="CN45" s="2823" t="s">
        <v>487</v>
      </c>
      <c r="CO45" s="752"/>
      <c r="CP45" s="441" t="s">
        <v>93</v>
      </c>
      <c r="CQ45" s="441" t="s">
        <v>236</v>
      </c>
      <c r="CR45" s="767" t="s">
        <v>499</v>
      </c>
      <c r="CS45" s="441" t="s">
        <v>482</v>
      </c>
      <c r="CT45" s="725" t="s">
        <v>483</v>
      </c>
      <c r="CU45" s="441" t="s">
        <v>487</v>
      </c>
      <c r="CV45" s="441" t="s">
        <v>480</v>
      </c>
      <c r="CW45" s="441" t="s">
        <v>373</v>
      </c>
      <c r="CX45" s="753"/>
      <c r="CY45" s="2831">
        <v>0</v>
      </c>
      <c r="CZ45" s="752"/>
      <c r="DA45" s="441" t="s">
        <v>93</v>
      </c>
      <c r="DB45" s="441" t="s">
        <v>236</v>
      </c>
      <c r="DC45" s="767" t="s">
        <v>499</v>
      </c>
      <c r="DD45" s="441" t="s">
        <v>482</v>
      </c>
      <c r="DE45" s="725" t="s">
        <v>484</v>
      </c>
      <c r="DF45" s="441" t="s">
        <v>487</v>
      </c>
      <c r="DG45" s="441" t="s">
        <v>480</v>
      </c>
      <c r="DH45" s="441" t="s">
        <v>373</v>
      </c>
      <c r="DI45" s="753"/>
      <c r="DJ45" s="2831">
        <v>0</v>
      </c>
      <c r="DK45" s="752"/>
      <c r="DL45" s="441" t="s">
        <v>93</v>
      </c>
      <c r="DM45" s="441" t="s">
        <v>236</v>
      </c>
      <c r="DN45" s="767" t="s">
        <v>499</v>
      </c>
      <c r="DO45" s="441" t="s">
        <v>482</v>
      </c>
      <c r="DP45" s="725" t="s">
        <v>485</v>
      </c>
      <c r="DQ45" s="441" t="s">
        <v>487</v>
      </c>
      <c r="DR45" s="441" t="s">
        <v>480</v>
      </c>
      <c r="DS45" s="441" t="s">
        <v>373</v>
      </c>
      <c r="DT45" s="753"/>
      <c r="DU45" s="2831">
        <v>0</v>
      </c>
      <c r="DV45" s="752"/>
      <c r="DW45" s="441" t="s">
        <v>93</v>
      </c>
      <c r="DX45" s="441" t="s">
        <v>236</v>
      </c>
      <c r="DY45" s="767" t="s">
        <v>499</v>
      </c>
      <c r="DZ45" s="441" t="s">
        <v>482</v>
      </c>
      <c r="EA45" s="725" t="s">
        <v>486</v>
      </c>
      <c r="EB45" s="441" t="s">
        <v>487</v>
      </c>
      <c r="EC45" s="441" t="s">
        <v>480</v>
      </c>
      <c r="ED45" s="441" t="s">
        <v>373</v>
      </c>
      <c r="EE45" s="753"/>
      <c r="EF45" s="2831">
        <v>0</v>
      </c>
      <c r="EG45" s="2024"/>
      <c r="EH45" s="2024"/>
      <c r="EI45" s="2024"/>
      <c r="EJ45" s="2024"/>
      <c r="EL45" s="2025"/>
      <c r="EM45" s="2025"/>
      <c r="EN45" s="2025"/>
      <c r="EO45" s="757"/>
      <c r="EP45" s="2024"/>
      <c r="EQ45" s="2024"/>
      <c r="ER45" s="2024"/>
      <c r="ES45" s="2024"/>
      <c r="ET45" s="2024"/>
      <c r="EV45" s="2025"/>
      <c r="EW45" s="2025"/>
      <c r="EX45" s="2025"/>
      <c r="EY45" s="757"/>
      <c r="EZ45" s="2024"/>
      <c r="FA45" s="2024"/>
      <c r="FB45" s="2024"/>
      <c r="FC45" s="2024"/>
      <c r="FD45" s="2024"/>
      <c r="FF45" s="2025"/>
      <c r="FG45" s="2025"/>
      <c r="FH45" s="2025"/>
      <c r="FI45" s="757"/>
      <c r="FJ45" s="2024"/>
      <c r="FK45" s="2024"/>
      <c r="FL45" s="2024"/>
      <c r="FM45" s="2024"/>
      <c r="FN45" s="2024"/>
      <c r="FP45" s="2025"/>
      <c r="FQ45" s="2025"/>
      <c r="FR45" s="2025"/>
      <c r="FS45" s="757"/>
      <c r="FT45" s="2024"/>
      <c r="FU45" s="2024"/>
      <c r="FV45" s="2024"/>
      <c r="FW45" s="2024"/>
      <c r="FX45" s="2024"/>
      <c r="FZ45" s="2025"/>
      <c r="GA45" s="2025"/>
      <c r="GB45" s="2025"/>
      <c r="GC45" s="757"/>
      <c r="GD45" s="2024"/>
      <c r="GE45" s="2024"/>
      <c r="GF45" s="2024"/>
      <c r="GG45" s="2024"/>
      <c r="GH45" s="2024"/>
      <c r="GJ45" s="2025"/>
      <c r="GK45" s="2025"/>
      <c r="GL45" s="2025"/>
      <c r="GM45" s="757"/>
      <c r="GN45" s="2024"/>
      <c r="GO45" s="2024"/>
      <c r="GP45" s="2024"/>
      <c r="GQ45" s="2024"/>
      <c r="GR45" s="2024"/>
    </row>
    <row r="46" spans="2:200" s="725" customFormat="1" ht="24" thickBot="1">
      <c r="B46" s="770"/>
      <c r="C46" s="771"/>
      <c r="D46" s="2823" t="s">
        <v>488</v>
      </c>
      <c r="E46" s="752"/>
      <c r="F46" s="441" t="s">
        <v>93</v>
      </c>
      <c r="G46" s="441" t="s">
        <v>236</v>
      </c>
      <c r="H46" s="767" t="s">
        <v>499</v>
      </c>
      <c r="I46" s="441" t="s">
        <v>427</v>
      </c>
      <c r="J46" s="725" t="s">
        <v>477</v>
      </c>
      <c r="K46" s="441" t="s">
        <v>488</v>
      </c>
      <c r="L46" s="441" t="s">
        <v>309</v>
      </c>
      <c r="M46" s="441" t="s">
        <v>373</v>
      </c>
      <c r="N46" s="753"/>
      <c r="O46" s="2819">
        <v>0</v>
      </c>
      <c r="P46" s="2819">
        <v>0</v>
      </c>
      <c r="Q46" s="2819">
        <v>0</v>
      </c>
      <c r="R46" s="2819">
        <v>0</v>
      </c>
      <c r="S46" s="2819">
        <v>0</v>
      </c>
      <c r="T46" s="2819">
        <v>0</v>
      </c>
      <c r="U46" s="2819">
        <v>0</v>
      </c>
      <c r="V46" s="2819">
        <v>0</v>
      </c>
      <c r="W46" s="2819">
        <v>0</v>
      </c>
      <c r="X46" s="2819">
        <v>0</v>
      </c>
      <c r="Y46" s="2820">
        <v>0</v>
      </c>
      <c r="Z46" s="2021"/>
      <c r="AA46" s="439" t="s">
        <v>93</v>
      </c>
      <c r="AB46" s="439" t="s">
        <v>236</v>
      </c>
      <c r="AC46" s="2032" t="s">
        <v>499</v>
      </c>
      <c r="AD46" s="439" t="s">
        <v>427</v>
      </c>
      <c r="AE46" s="2022" t="s">
        <v>478</v>
      </c>
      <c r="AF46" s="2824" t="s">
        <v>488</v>
      </c>
      <c r="AG46" s="439" t="s">
        <v>1437</v>
      </c>
      <c r="AH46" s="439" t="s">
        <v>324</v>
      </c>
      <c r="AI46" s="2023"/>
      <c r="AJ46" s="2818">
        <v>0</v>
      </c>
      <c r="AK46" s="2819">
        <v>0</v>
      </c>
      <c r="AL46" s="2819">
        <v>0</v>
      </c>
      <c r="AM46" s="2819">
        <v>0</v>
      </c>
      <c r="AN46" s="2819">
        <v>0</v>
      </c>
      <c r="AO46" s="2819">
        <v>0</v>
      </c>
      <c r="AP46" s="2819">
        <v>0</v>
      </c>
      <c r="AQ46" s="2819">
        <v>0</v>
      </c>
      <c r="AR46" s="2819">
        <v>0</v>
      </c>
      <c r="AS46" s="2819">
        <v>0</v>
      </c>
      <c r="AT46" s="2820">
        <v>0</v>
      </c>
      <c r="AU46" s="752"/>
      <c r="AV46" s="441" t="s">
        <v>93</v>
      </c>
      <c r="AW46" s="441" t="s">
        <v>236</v>
      </c>
      <c r="AX46" s="767" t="s">
        <v>499</v>
      </c>
      <c r="AY46" s="441" t="s">
        <v>427</v>
      </c>
      <c r="AZ46" s="725" t="s">
        <v>479</v>
      </c>
      <c r="BA46" s="441" t="s">
        <v>488</v>
      </c>
      <c r="BB46" s="441" t="s">
        <v>480</v>
      </c>
      <c r="BC46" s="441" t="s">
        <v>373</v>
      </c>
      <c r="BD46" s="717"/>
      <c r="BE46" s="2818">
        <v>0</v>
      </c>
      <c r="BF46" s="2819">
        <v>0</v>
      </c>
      <c r="BG46" s="2819">
        <v>0</v>
      </c>
      <c r="BH46" s="2819">
        <v>0</v>
      </c>
      <c r="BI46" s="2819">
        <v>0</v>
      </c>
      <c r="BJ46" s="2819">
        <v>0</v>
      </c>
      <c r="BK46" s="2819">
        <v>0</v>
      </c>
      <c r="BL46" s="2819">
        <v>0</v>
      </c>
      <c r="BM46" s="2819">
        <v>0</v>
      </c>
      <c r="BN46" s="2819">
        <v>0</v>
      </c>
      <c r="BO46" s="2820">
        <v>0</v>
      </c>
      <c r="BP46" s="752"/>
      <c r="BQ46" s="441" t="s">
        <v>93</v>
      </c>
      <c r="BR46" s="441" t="s">
        <v>236</v>
      </c>
      <c r="BS46" s="767" t="s">
        <v>499</v>
      </c>
      <c r="BT46" s="441" t="s">
        <v>427</v>
      </c>
      <c r="BU46" s="725" t="s">
        <v>481</v>
      </c>
      <c r="BV46" s="441" t="s">
        <v>488</v>
      </c>
      <c r="BW46" s="441" t="s">
        <v>267</v>
      </c>
      <c r="BX46" s="441" t="s">
        <v>373</v>
      </c>
      <c r="BY46" s="426"/>
      <c r="BZ46" s="2845">
        <v>0</v>
      </c>
      <c r="CA46" s="2845">
        <v>0</v>
      </c>
      <c r="CB46" s="2845">
        <v>0</v>
      </c>
      <c r="CC46" s="2845">
        <v>0</v>
      </c>
      <c r="CD46" s="2845">
        <v>0</v>
      </c>
      <c r="CE46" s="2819">
        <v>0</v>
      </c>
      <c r="CF46" s="2819">
        <v>0</v>
      </c>
      <c r="CG46" s="2819">
        <v>0</v>
      </c>
      <c r="CH46" s="2819">
        <v>0</v>
      </c>
      <c r="CI46" s="2819">
        <v>0</v>
      </c>
      <c r="CJ46" s="2820">
        <v>0</v>
      </c>
      <c r="CK46" s="2024"/>
      <c r="CL46" s="770"/>
      <c r="CM46" s="771"/>
      <c r="CN46" s="2823" t="s">
        <v>488</v>
      </c>
      <c r="CO46" s="752"/>
      <c r="CP46" s="441" t="s">
        <v>93</v>
      </c>
      <c r="CQ46" s="441" t="s">
        <v>236</v>
      </c>
      <c r="CR46" s="767" t="s">
        <v>499</v>
      </c>
      <c r="CS46" s="441" t="s">
        <v>482</v>
      </c>
      <c r="CT46" s="725" t="s">
        <v>483</v>
      </c>
      <c r="CU46" s="441" t="s">
        <v>488</v>
      </c>
      <c r="CV46" s="441" t="s">
        <v>480</v>
      </c>
      <c r="CW46" s="441" t="s">
        <v>373</v>
      </c>
      <c r="CX46" s="753"/>
      <c r="CY46" s="2831">
        <v>0</v>
      </c>
      <c r="CZ46" s="752"/>
      <c r="DA46" s="441" t="s">
        <v>93</v>
      </c>
      <c r="DB46" s="441" t="s">
        <v>236</v>
      </c>
      <c r="DC46" s="767" t="s">
        <v>499</v>
      </c>
      <c r="DD46" s="441" t="s">
        <v>482</v>
      </c>
      <c r="DE46" s="725" t="s">
        <v>484</v>
      </c>
      <c r="DF46" s="441" t="s">
        <v>488</v>
      </c>
      <c r="DG46" s="441" t="s">
        <v>480</v>
      </c>
      <c r="DH46" s="441" t="s">
        <v>373</v>
      </c>
      <c r="DI46" s="753"/>
      <c r="DJ46" s="2831">
        <v>0</v>
      </c>
      <c r="DK46" s="752"/>
      <c r="DL46" s="441" t="s">
        <v>93</v>
      </c>
      <c r="DM46" s="441" t="s">
        <v>236</v>
      </c>
      <c r="DN46" s="767" t="s">
        <v>499</v>
      </c>
      <c r="DO46" s="441" t="s">
        <v>482</v>
      </c>
      <c r="DP46" s="725" t="s">
        <v>485</v>
      </c>
      <c r="DQ46" s="441" t="s">
        <v>488</v>
      </c>
      <c r="DR46" s="441" t="s">
        <v>480</v>
      </c>
      <c r="DS46" s="441" t="s">
        <v>373</v>
      </c>
      <c r="DT46" s="753"/>
      <c r="DU46" s="2831">
        <v>0</v>
      </c>
      <c r="DV46" s="752"/>
      <c r="DW46" s="441" t="s">
        <v>93</v>
      </c>
      <c r="DX46" s="441" t="s">
        <v>236</v>
      </c>
      <c r="DY46" s="767" t="s">
        <v>499</v>
      </c>
      <c r="DZ46" s="441" t="s">
        <v>482</v>
      </c>
      <c r="EA46" s="725" t="s">
        <v>486</v>
      </c>
      <c r="EB46" s="441" t="s">
        <v>488</v>
      </c>
      <c r="EC46" s="441" t="s">
        <v>480</v>
      </c>
      <c r="ED46" s="441" t="s">
        <v>373</v>
      </c>
      <c r="EE46" s="753"/>
      <c r="EF46" s="2831">
        <v>0</v>
      </c>
      <c r="EG46" s="2024"/>
      <c r="EH46" s="2024"/>
      <c r="EI46" s="2024"/>
      <c r="EJ46" s="2024"/>
      <c r="EL46" s="2025"/>
      <c r="EM46" s="2025"/>
      <c r="EN46" s="2025"/>
      <c r="EO46" s="757"/>
      <c r="EP46" s="2024"/>
      <c r="EQ46" s="2024"/>
      <c r="ER46" s="2024"/>
      <c r="ES46" s="2024"/>
      <c r="ET46" s="2024"/>
      <c r="EV46" s="2025"/>
      <c r="EW46" s="2025"/>
      <c r="EX46" s="2025"/>
      <c r="EY46" s="757"/>
      <c r="EZ46" s="2024"/>
      <c r="FA46" s="2024"/>
      <c r="FB46" s="2024"/>
      <c r="FC46" s="2024"/>
      <c r="FD46" s="2024"/>
      <c r="FF46" s="2025"/>
      <c r="FG46" s="2025"/>
      <c r="FH46" s="2025"/>
      <c r="FI46" s="757"/>
      <c r="FJ46" s="2024"/>
      <c r="FK46" s="2024"/>
      <c r="FL46" s="2024"/>
      <c r="FM46" s="2024"/>
      <c r="FN46" s="2024"/>
      <c r="FP46" s="2025"/>
      <c r="FQ46" s="2025"/>
      <c r="FR46" s="2025"/>
      <c r="FS46" s="757"/>
      <c r="FT46" s="2024"/>
      <c r="FU46" s="2024"/>
      <c r="FV46" s="2024"/>
      <c r="FW46" s="2024"/>
      <c r="FX46" s="2024"/>
      <c r="FZ46" s="2025"/>
      <c r="GA46" s="2025"/>
      <c r="GB46" s="2025"/>
      <c r="GC46" s="757"/>
      <c r="GD46" s="2024"/>
      <c r="GE46" s="2024"/>
      <c r="GF46" s="2024"/>
      <c r="GG46" s="2024"/>
      <c r="GH46" s="2024"/>
      <c r="GJ46" s="2025"/>
      <c r="GK46" s="2025"/>
      <c r="GL46" s="2025"/>
      <c r="GM46" s="757"/>
      <c r="GN46" s="2024"/>
      <c r="GO46" s="2024"/>
      <c r="GP46" s="2024"/>
      <c r="GQ46" s="2024"/>
      <c r="GR46" s="2024"/>
    </row>
    <row r="47" spans="2:200" s="725" customFormat="1" ht="23.25">
      <c r="B47" s="770"/>
      <c r="C47" s="771"/>
      <c r="D47" s="2813" t="s">
        <v>497</v>
      </c>
      <c r="E47" s="752"/>
      <c r="F47" s="441" t="s">
        <v>93</v>
      </c>
      <c r="G47" s="441" t="s">
        <v>236</v>
      </c>
      <c r="H47" s="767" t="s">
        <v>499</v>
      </c>
      <c r="I47" s="441" t="s">
        <v>427</v>
      </c>
      <c r="J47" s="725" t="s">
        <v>477</v>
      </c>
      <c r="K47" s="441" t="s">
        <v>497</v>
      </c>
      <c r="L47" s="441" t="s">
        <v>309</v>
      </c>
      <c r="M47" s="441" t="s">
        <v>373</v>
      </c>
      <c r="N47" s="753"/>
      <c r="O47" s="2340">
        <v>40</v>
      </c>
      <c r="P47" s="2340">
        <v>43</v>
      </c>
      <c r="Q47" s="2340">
        <v>45</v>
      </c>
      <c r="R47" s="2340">
        <v>40</v>
      </c>
      <c r="S47" s="2340">
        <v>40</v>
      </c>
      <c r="T47" s="2340">
        <v>41</v>
      </c>
      <c r="U47" s="2340">
        <v>40</v>
      </c>
      <c r="V47" s="2340">
        <v>40</v>
      </c>
      <c r="W47" s="2340">
        <v>41</v>
      </c>
      <c r="X47" s="2340">
        <v>40</v>
      </c>
      <c r="Y47" s="2821">
        <v>41</v>
      </c>
      <c r="Z47" s="2021"/>
      <c r="AA47" s="439" t="s">
        <v>93</v>
      </c>
      <c r="AB47" s="439" t="s">
        <v>236</v>
      </c>
      <c r="AC47" s="2032" t="s">
        <v>499</v>
      </c>
      <c r="AD47" s="439" t="s">
        <v>427</v>
      </c>
      <c r="AE47" s="2022" t="s">
        <v>478</v>
      </c>
      <c r="AF47" s="2817" t="s">
        <v>497</v>
      </c>
      <c r="AG47" s="439" t="s">
        <v>1437</v>
      </c>
      <c r="AH47" s="439" t="s">
        <v>324</v>
      </c>
      <c r="AI47" s="2023"/>
      <c r="AJ47" s="2334">
        <v>3311.6970222969403</v>
      </c>
      <c r="AK47" s="2334">
        <v>3477.9301097501407</v>
      </c>
      <c r="AL47" s="2334">
        <v>3437.5718904641431</v>
      </c>
      <c r="AM47" s="2334">
        <v>4487.4643969162316</v>
      </c>
      <c r="AN47" s="2334">
        <v>4078.0840371257636</v>
      </c>
      <c r="AO47" s="2347">
        <v>4269.8858797843441</v>
      </c>
      <c r="AP47" s="2347">
        <v>4245.7408766486406</v>
      </c>
      <c r="AQ47" s="2347">
        <v>4213.4423144959774</v>
      </c>
      <c r="AR47" s="2347">
        <v>4324.9223733053004</v>
      </c>
      <c r="AS47" s="2347">
        <v>4207.1492559532453</v>
      </c>
      <c r="AT47" s="2822">
        <v>4264.5512028128924</v>
      </c>
      <c r="AU47" s="752"/>
      <c r="AV47" s="441" t="s">
        <v>93</v>
      </c>
      <c r="AW47" s="441" t="s">
        <v>236</v>
      </c>
      <c r="AX47" s="767" t="s">
        <v>499</v>
      </c>
      <c r="AY47" s="441" t="s">
        <v>427</v>
      </c>
      <c r="AZ47" s="725" t="s">
        <v>479</v>
      </c>
      <c r="BA47" s="441" t="s">
        <v>497</v>
      </c>
      <c r="BB47" s="441" t="s">
        <v>480</v>
      </c>
      <c r="BC47" s="441" t="s">
        <v>373</v>
      </c>
      <c r="BD47" s="717"/>
      <c r="BE47" s="2334">
        <v>1496.2741255999558</v>
      </c>
      <c r="BF47" s="2334">
        <v>1498.2098526521011</v>
      </c>
      <c r="BG47" s="2334">
        <v>1513.5408586149101</v>
      </c>
      <c r="BH47" s="2334">
        <v>1472.4611749612493</v>
      </c>
      <c r="BI47" s="2334">
        <v>1533.7064519404744</v>
      </c>
      <c r="BJ47" s="2347">
        <v>1533.7064519404744</v>
      </c>
      <c r="BK47" s="2347">
        <v>1533.7064519404744</v>
      </c>
      <c r="BL47" s="2347">
        <v>1533.7064519404744</v>
      </c>
      <c r="BM47" s="2347">
        <v>1533.7064519404744</v>
      </c>
      <c r="BN47" s="2347">
        <v>1533.7064519404744</v>
      </c>
      <c r="BO47" s="2822">
        <v>1533.7064519404744</v>
      </c>
      <c r="BP47" s="752"/>
      <c r="BQ47" s="441" t="s">
        <v>93</v>
      </c>
      <c r="BR47" s="441" t="s">
        <v>236</v>
      </c>
      <c r="BS47" s="767" t="s">
        <v>499</v>
      </c>
      <c r="BT47" s="441" t="s">
        <v>427</v>
      </c>
      <c r="BU47" s="725" t="s">
        <v>481</v>
      </c>
      <c r="BV47" s="441" t="s">
        <v>497</v>
      </c>
      <c r="BW47" s="441" t="s">
        <v>267</v>
      </c>
      <c r="BX47" s="441" t="s">
        <v>373</v>
      </c>
      <c r="BY47" s="426"/>
      <c r="BZ47" s="2841">
        <v>0</v>
      </c>
      <c r="CA47" s="2841">
        <v>2.3170150190234228E-2</v>
      </c>
      <c r="CB47" s="2841">
        <v>2.2411474675033616E-2</v>
      </c>
      <c r="CC47" s="2841">
        <v>0</v>
      </c>
      <c r="CD47" s="2841">
        <v>0</v>
      </c>
      <c r="CE47" s="2336">
        <v>0</v>
      </c>
      <c r="CF47" s="2336">
        <v>0</v>
      </c>
      <c r="CG47" s="2336">
        <v>0</v>
      </c>
      <c r="CH47" s="2336">
        <v>0</v>
      </c>
      <c r="CI47" s="2336">
        <v>0</v>
      </c>
      <c r="CJ47" s="2337">
        <v>0</v>
      </c>
      <c r="CK47" s="2024"/>
      <c r="CL47" s="770"/>
      <c r="CM47" s="771"/>
      <c r="CN47" s="2813" t="s">
        <v>497</v>
      </c>
      <c r="CO47" s="752"/>
      <c r="CP47" s="441" t="s">
        <v>93</v>
      </c>
      <c r="CQ47" s="441" t="s">
        <v>236</v>
      </c>
      <c r="CR47" s="767" t="s">
        <v>499</v>
      </c>
      <c r="CS47" s="441" t="s">
        <v>482</v>
      </c>
      <c r="CT47" s="725" t="s">
        <v>483</v>
      </c>
      <c r="CU47" s="441" t="s">
        <v>497</v>
      </c>
      <c r="CV47" s="441" t="s">
        <v>480</v>
      </c>
      <c r="CW47" s="441" t="s">
        <v>373</v>
      </c>
      <c r="CX47" s="753"/>
      <c r="CY47" s="2835">
        <v>1522.5975742474575</v>
      </c>
      <c r="CZ47" s="752"/>
      <c r="DA47" s="441" t="s">
        <v>93</v>
      </c>
      <c r="DB47" s="441" t="s">
        <v>236</v>
      </c>
      <c r="DC47" s="767" t="s">
        <v>499</v>
      </c>
      <c r="DD47" s="441" t="s">
        <v>482</v>
      </c>
      <c r="DE47" s="725" t="s">
        <v>484</v>
      </c>
      <c r="DF47" s="441" t="s">
        <v>497</v>
      </c>
      <c r="DG47" s="441" t="s">
        <v>480</v>
      </c>
      <c r="DH47" s="441" t="s">
        <v>373</v>
      </c>
      <c r="DI47" s="753"/>
      <c r="DJ47" s="2835">
        <v>43.163605397561057</v>
      </c>
      <c r="DK47" s="752"/>
      <c r="DL47" s="441" t="s">
        <v>93</v>
      </c>
      <c r="DM47" s="441" t="s">
        <v>236</v>
      </c>
      <c r="DN47" s="767" t="s">
        <v>499</v>
      </c>
      <c r="DO47" s="441" t="s">
        <v>482</v>
      </c>
      <c r="DP47" s="725" t="s">
        <v>485</v>
      </c>
      <c r="DQ47" s="441" t="s">
        <v>497</v>
      </c>
      <c r="DR47" s="441" t="s">
        <v>480</v>
      </c>
      <c r="DS47" s="441" t="s">
        <v>373</v>
      </c>
      <c r="DT47" s="753"/>
      <c r="DU47" s="2835">
        <v>11.544883077696758</v>
      </c>
      <c r="DV47" s="752"/>
      <c r="DW47" s="441" t="s">
        <v>93</v>
      </c>
      <c r="DX47" s="441" t="s">
        <v>236</v>
      </c>
      <c r="DY47" s="767" t="s">
        <v>499</v>
      </c>
      <c r="DZ47" s="441" t="s">
        <v>482</v>
      </c>
      <c r="EA47" s="725" t="s">
        <v>486</v>
      </c>
      <c r="EB47" s="441" t="s">
        <v>497</v>
      </c>
      <c r="EC47" s="441" t="s">
        <v>480</v>
      </c>
      <c r="ED47" s="441" t="s">
        <v>373</v>
      </c>
      <c r="EE47" s="753"/>
      <c r="EF47" s="2835">
        <v>38.472775188395694</v>
      </c>
      <c r="EG47" s="2024"/>
      <c r="EH47" s="2024"/>
      <c r="EI47" s="2024"/>
      <c r="EJ47" s="2024"/>
      <c r="EL47" s="2025"/>
      <c r="EM47" s="2025"/>
      <c r="EN47" s="2025"/>
      <c r="EO47" s="757"/>
      <c r="EP47" s="2024"/>
      <c r="EQ47" s="2024"/>
      <c r="ER47" s="2024"/>
      <c r="ES47" s="2024"/>
      <c r="ET47" s="2024"/>
      <c r="EV47" s="2025"/>
      <c r="EW47" s="2025"/>
      <c r="EX47" s="2025"/>
      <c r="EY47" s="757"/>
      <c r="EZ47" s="2024"/>
      <c r="FA47" s="2024"/>
      <c r="FB47" s="2024"/>
      <c r="FC47" s="2024"/>
      <c r="FD47" s="2024"/>
      <c r="FF47" s="2025"/>
      <c r="FG47" s="2025"/>
      <c r="FH47" s="2025"/>
      <c r="FI47" s="757"/>
      <c r="FJ47" s="2024"/>
      <c r="FK47" s="2024"/>
      <c r="FL47" s="2024"/>
      <c r="FM47" s="2024"/>
      <c r="FN47" s="2024"/>
      <c r="FP47" s="2025"/>
      <c r="FQ47" s="2025"/>
      <c r="FR47" s="2025"/>
      <c r="FS47" s="757"/>
      <c r="FT47" s="2024"/>
      <c r="FU47" s="2024"/>
      <c r="FV47" s="2024"/>
      <c r="FW47" s="2024"/>
      <c r="FX47" s="2024"/>
      <c r="FZ47" s="2025"/>
      <c r="GA47" s="2025"/>
      <c r="GB47" s="2025"/>
      <c r="GC47" s="757"/>
      <c r="GD47" s="2024"/>
      <c r="GE47" s="2024"/>
      <c r="GF47" s="2024"/>
      <c r="GG47" s="2024"/>
      <c r="GH47" s="2024"/>
      <c r="GJ47" s="2025"/>
      <c r="GK47" s="2025"/>
      <c r="GL47" s="2025"/>
      <c r="GM47" s="757"/>
      <c r="GN47" s="2024"/>
      <c r="GO47" s="2024"/>
      <c r="GP47" s="2024"/>
      <c r="GQ47" s="2024"/>
      <c r="GR47" s="2024"/>
    </row>
    <row r="48" spans="2:200" s="725" customFormat="1" ht="23.25">
      <c r="B48" s="770"/>
      <c r="C48" s="771"/>
      <c r="D48" s="465" t="s">
        <v>487</v>
      </c>
      <c r="E48" s="752"/>
      <c r="F48" s="441" t="s">
        <v>93</v>
      </c>
      <c r="G48" s="441" t="s">
        <v>236</v>
      </c>
      <c r="H48" s="767" t="s">
        <v>499</v>
      </c>
      <c r="I48" s="441" t="s">
        <v>427</v>
      </c>
      <c r="J48" s="725" t="s">
        <v>477</v>
      </c>
      <c r="K48" s="441" t="s">
        <v>487</v>
      </c>
      <c r="L48" s="441" t="s">
        <v>309</v>
      </c>
      <c r="M48" s="441" t="s">
        <v>373</v>
      </c>
      <c r="N48" s="753"/>
      <c r="O48" s="2811">
        <v>0</v>
      </c>
      <c r="P48" s="2811">
        <v>0</v>
      </c>
      <c r="Q48" s="2811">
        <v>0</v>
      </c>
      <c r="R48" s="2811">
        <v>0</v>
      </c>
      <c r="S48" s="2811">
        <v>0</v>
      </c>
      <c r="T48" s="2811">
        <v>0</v>
      </c>
      <c r="U48" s="2811">
        <v>0</v>
      </c>
      <c r="V48" s="2811">
        <v>0</v>
      </c>
      <c r="W48" s="2811">
        <v>0</v>
      </c>
      <c r="X48" s="2811">
        <v>0</v>
      </c>
      <c r="Y48" s="2812">
        <v>0</v>
      </c>
      <c r="Z48" s="2021"/>
      <c r="AA48" s="439" t="s">
        <v>93</v>
      </c>
      <c r="AB48" s="439" t="s">
        <v>236</v>
      </c>
      <c r="AC48" s="2032" t="s">
        <v>499</v>
      </c>
      <c r="AD48" s="439" t="s">
        <v>427</v>
      </c>
      <c r="AE48" s="2022" t="s">
        <v>478</v>
      </c>
      <c r="AF48" s="1899" t="s">
        <v>487</v>
      </c>
      <c r="AG48" s="439" t="s">
        <v>1437</v>
      </c>
      <c r="AH48" s="439" t="s">
        <v>324</v>
      </c>
      <c r="AI48" s="2023"/>
      <c r="AJ48" s="2810">
        <v>0</v>
      </c>
      <c r="AK48" s="2811">
        <v>0</v>
      </c>
      <c r="AL48" s="2811">
        <v>0</v>
      </c>
      <c r="AM48" s="2811">
        <v>0</v>
      </c>
      <c r="AN48" s="2811">
        <v>0</v>
      </c>
      <c r="AO48" s="2811">
        <v>0</v>
      </c>
      <c r="AP48" s="2811">
        <v>0</v>
      </c>
      <c r="AQ48" s="2811">
        <v>0</v>
      </c>
      <c r="AR48" s="2811">
        <v>0</v>
      </c>
      <c r="AS48" s="2811">
        <v>0</v>
      </c>
      <c r="AT48" s="2812">
        <v>0</v>
      </c>
      <c r="AU48" s="752"/>
      <c r="AV48" s="441" t="s">
        <v>93</v>
      </c>
      <c r="AW48" s="441" t="s">
        <v>236</v>
      </c>
      <c r="AX48" s="767" t="s">
        <v>499</v>
      </c>
      <c r="AY48" s="441" t="s">
        <v>427</v>
      </c>
      <c r="AZ48" s="725" t="s">
        <v>479</v>
      </c>
      <c r="BA48" s="441" t="s">
        <v>487</v>
      </c>
      <c r="BB48" s="441" t="s">
        <v>480</v>
      </c>
      <c r="BC48" s="441" t="s">
        <v>373</v>
      </c>
      <c r="BD48" s="717"/>
      <c r="BE48" s="2810">
        <v>0</v>
      </c>
      <c r="BF48" s="2811">
        <v>0</v>
      </c>
      <c r="BG48" s="2811">
        <v>0</v>
      </c>
      <c r="BH48" s="2811">
        <v>0</v>
      </c>
      <c r="BI48" s="2811">
        <v>0</v>
      </c>
      <c r="BJ48" s="2811">
        <v>0</v>
      </c>
      <c r="BK48" s="2811">
        <v>0</v>
      </c>
      <c r="BL48" s="2811">
        <v>0</v>
      </c>
      <c r="BM48" s="2811">
        <v>0</v>
      </c>
      <c r="BN48" s="2811">
        <v>0</v>
      </c>
      <c r="BO48" s="2812">
        <v>0</v>
      </c>
      <c r="BP48" s="752"/>
      <c r="BQ48" s="441" t="s">
        <v>93</v>
      </c>
      <c r="BR48" s="441" t="s">
        <v>236</v>
      </c>
      <c r="BS48" s="767" t="s">
        <v>499</v>
      </c>
      <c r="BT48" s="441" t="s">
        <v>427</v>
      </c>
      <c r="BU48" s="725" t="s">
        <v>481</v>
      </c>
      <c r="BV48" s="441" t="s">
        <v>487</v>
      </c>
      <c r="BW48" s="441" t="s">
        <v>267</v>
      </c>
      <c r="BX48" s="441" t="s">
        <v>373</v>
      </c>
      <c r="BY48" s="426"/>
      <c r="BZ48" s="2842">
        <v>0</v>
      </c>
      <c r="CA48" s="2842">
        <v>0</v>
      </c>
      <c r="CB48" s="2842">
        <v>0</v>
      </c>
      <c r="CC48" s="2842">
        <v>0</v>
      </c>
      <c r="CD48" s="2842">
        <v>0</v>
      </c>
      <c r="CE48" s="2811">
        <v>0</v>
      </c>
      <c r="CF48" s="2811">
        <v>0</v>
      </c>
      <c r="CG48" s="2811">
        <v>0</v>
      </c>
      <c r="CH48" s="2811">
        <v>0</v>
      </c>
      <c r="CI48" s="2811">
        <v>0</v>
      </c>
      <c r="CJ48" s="2812">
        <v>0</v>
      </c>
      <c r="CK48" s="2024"/>
      <c r="CL48" s="770"/>
      <c r="CM48" s="771"/>
      <c r="CN48" s="465" t="s">
        <v>487</v>
      </c>
      <c r="CO48" s="752"/>
      <c r="CP48" s="441" t="s">
        <v>93</v>
      </c>
      <c r="CQ48" s="441" t="s">
        <v>236</v>
      </c>
      <c r="CR48" s="767" t="s">
        <v>499</v>
      </c>
      <c r="CS48" s="441" t="s">
        <v>482</v>
      </c>
      <c r="CT48" s="725" t="s">
        <v>483</v>
      </c>
      <c r="CU48" s="441" t="s">
        <v>487</v>
      </c>
      <c r="CV48" s="441" t="s">
        <v>480</v>
      </c>
      <c r="CW48" s="441" t="s">
        <v>373</v>
      </c>
      <c r="CX48" s="753"/>
      <c r="CY48" s="2829">
        <v>0</v>
      </c>
      <c r="CZ48" s="752"/>
      <c r="DA48" s="441" t="s">
        <v>93</v>
      </c>
      <c r="DB48" s="441" t="s">
        <v>236</v>
      </c>
      <c r="DC48" s="767" t="s">
        <v>499</v>
      </c>
      <c r="DD48" s="441" t="s">
        <v>482</v>
      </c>
      <c r="DE48" s="725" t="s">
        <v>484</v>
      </c>
      <c r="DF48" s="441" t="s">
        <v>487</v>
      </c>
      <c r="DG48" s="441" t="s">
        <v>480</v>
      </c>
      <c r="DH48" s="441" t="s">
        <v>373</v>
      </c>
      <c r="DI48" s="753"/>
      <c r="DJ48" s="2829">
        <v>0</v>
      </c>
      <c r="DK48" s="752"/>
      <c r="DL48" s="441" t="s">
        <v>93</v>
      </c>
      <c r="DM48" s="441" t="s">
        <v>236</v>
      </c>
      <c r="DN48" s="767" t="s">
        <v>499</v>
      </c>
      <c r="DO48" s="441" t="s">
        <v>482</v>
      </c>
      <c r="DP48" s="725" t="s">
        <v>485</v>
      </c>
      <c r="DQ48" s="441" t="s">
        <v>487</v>
      </c>
      <c r="DR48" s="441" t="s">
        <v>480</v>
      </c>
      <c r="DS48" s="441" t="s">
        <v>373</v>
      </c>
      <c r="DT48" s="753"/>
      <c r="DU48" s="2829">
        <v>0</v>
      </c>
      <c r="DV48" s="752"/>
      <c r="DW48" s="441" t="s">
        <v>93</v>
      </c>
      <c r="DX48" s="441" t="s">
        <v>236</v>
      </c>
      <c r="DY48" s="767" t="s">
        <v>499</v>
      </c>
      <c r="DZ48" s="441" t="s">
        <v>482</v>
      </c>
      <c r="EA48" s="725" t="s">
        <v>486</v>
      </c>
      <c r="EB48" s="441" t="s">
        <v>487</v>
      </c>
      <c r="EC48" s="441" t="s">
        <v>480</v>
      </c>
      <c r="ED48" s="441" t="s">
        <v>373</v>
      </c>
      <c r="EE48" s="753"/>
      <c r="EF48" s="2829">
        <v>0</v>
      </c>
      <c r="EG48" s="2024"/>
      <c r="EH48" s="2024"/>
      <c r="EI48" s="2024"/>
      <c r="EJ48" s="2024"/>
      <c r="EL48" s="2025"/>
      <c r="EM48" s="2025"/>
      <c r="EN48" s="2025"/>
      <c r="EO48" s="757"/>
      <c r="EP48" s="2024"/>
      <c r="EQ48" s="2024"/>
      <c r="ER48" s="2024"/>
      <c r="ES48" s="2024"/>
      <c r="ET48" s="2024"/>
      <c r="EV48" s="2025"/>
      <c r="EW48" s="2025"/>
      <c r="EX48" s="2025"/>
      <c r="EY48" s="757"/>
      <c r="EZ48" s="2024"/>
      <c r="FA48" s="2024"/>
      <c r="FB48" s="2024"/>
      <c r="FC48" s="2024"/>
      <c r="FD48" s="2024"/>
      <c r="FF48" s="2025"/>
      <c r="FG48" s="2025"/>
      <c r="FH48" s="2025"/>
      <c r="FI48" s="757"/>
      <c r="FJ48" s="2024"/>
      <c r="FK48" s="2024"/>
      <c r="FL48" s="2024"/>
      <c r="FM48" s="2024"/>
      <c r="FN48" s="2024"/>
      <c r="FP48" s="2025"/>
      <c r="FQ48" s="2025"/>
      <c r="FR48" s="2025"/>
      <c r="FS48" s="757"/>
      <c r="FT48" s="2024"/>
      <c r="FU48" s="2024"/>
      <c r="FV48" s="2024"/>
      <c r="FW48" s="2024"/>
      <c r="FX48" s="2024"/>
      <c r="FZ48" s="2025"/>
      <c r="GA48" s="2025"/>
      <c r="GB48" s="2025"/>
      <c r="GC48" s="757"/>
      <c r="GD48" s="2024"/>
      <c r="GE48" s="2024"/>
      <c r="GF48" s="2024"/>
      <c r="GG48" s="2024"/>
      <c r="GH48" s="2024"/>
      <c r="GJ48" s="2025"/>
      <c r="GK48" s="2025"/>
      <c r="GL48" s="2025"/>
      <c r="GM48" s="757"/>
      <c r="GN48" s="2024"/>
      <c r="GO48" s="2024"/>
      <c r="GP48" s="2024"/>
      <c r="GQ48" s="2024"/>
      <c r="GR48" s="2024"/>
    </row>
    <row r="49" spans="2:200" s="725" customFormat="1" ht="23.25">
      <c r="B49" s="770"/>
      <c r="C49" s="771"/>
      <c r="D49" s="2033" t="s">
        <v>488</v>
      </c>
      <c r="E49" s="752"/>
      <c r="F49" s="441" t="s">
        <v>93</v>
      </c>
      <c r="G49" s="441" t="s">
        <v>236</v>
      </c>
      <c r="H49" s="767" t="s">
        <v>499</v>
      </c>
      <c r="I49" s="441" t="s">
        <v>427</v>
      </c>
      <c r="J49" s="725" t="s">
        <v>477</v>
      </c>
      <c r="K49" s="441" t="s">
        <v>488</v>
      </c>
      <c r="L49" s="441" t="s">
        <v>309</v>
      </c>
      <c r="M49" s="441" t="s">
        <v>373</v>
      </c>
      <c r="N49" s="753"/>
      <c r="O49" s="2815">
        <v>0</v>
      </c>
      <c r="P49" s="2815">
        <v>0</v>
      </c>
      <c r="Q49" s="2815">
        <v>0</v>
      </c>
      <c r="R49" s="2815">
        <v>0</v>
      </c>
      <c r="S49" s="2815">
        <v>0</v>
      </c>
      <c r="T49" s="2815">
        <v>0</v>
      </c>
      <c r="U49" s="2815">
        <v>0</v>
      </c>
      <c r="V49" s="2815">
        <v>0</v>
      </c>
      <c r="W49" s="2815">
        <v>0</v>
      </c>
      <c r="X49" s="2815">
        <v>0</v>
      </c>
      <c r="Y49" s="2816">
        <v>0</v>
      </c>
      <c r="Z49" s="2021"/>
      <c r="AA49" s="439" t="s">
        <v>93</v>
      </c>
      <c r="AB49" s="439" t="s">
        <v>236</v>
      </c>
      <c r="AC49" s="2032" t="s">
        <v>499</v>
      </c>
      <c r="AD49" s="439" t="s">
        <v>427</v>
      </c>
      <c r="AE49" s="2022" t="s">
        <v>478</v>
      </c>
      <c r="AF49" s="2034" t="s">
        <v>488</v>
      </c>
      <c r="AG49" s="439" t="s">
        <v>1437</v>
      </c>
      <c r="AH49" s="439" t="s">
        <v>324</v>
      </c>
      <c r="AI49" s="2023"/>
      <c r="AJ49" s="2814">
        <v>0</v>
      </c>
      <c r="AK49" s="2815">
        <v>0</v>
      </c>
      <c r="AL49" s="2815">
        <v>0</v>
      </c>
      <c r="AM49" s="2815">
        <v>0</v>
      </c>
      <c r="AN49" s="2815">
        <v>0</v>
      </c>
      <c r="AO49" s="2815">
        <v>0</v>
      </c>
      <c r="AP49" s="2815">
        <v>0</v>
      </c>
      <c r="AQ49" s="2815">
        <v>0</v>
      </c>
      <c r="AR49" s="2815">
        <v>0</v>
      </c>
      <c r="AS49" s="2815">
        <v>0</v>
      </c>
      <c r="AT49" s="2816">
        <v>0</v>
      </c>
      <c r="AU49" s="752"/>
      <c r="AV49" s="441" t="s">
        <v>93</v>
      </c>
      <c r="AW49" s="441" t="s">
        <v>236</v>
      </c>
      <c r="AX49" s="767" t="s">
        <v>499</v>
      </c>
      <c r="AY49" s="441" t="s">
        <v>427</v>
      </c>
      <c r="AZ49" s="725" t="s">
        <v>479</v>
      </c>
      <c r="BA49" s="441" t="s">
        <v>488</v>
      </c>
      <c r="BB49" s="441" t="s">
        <v>480</v>
      </c>
      <c r="BC49" s="441" t="s">
        <v>373</v>
      </c>
      <c r="BD49" s="717"/>
      <c r="BE49" s="2814">
        <v>0</v>
      </c>
      <c r="BF49" s="2815">
        <v>0</v>
      </c>
      <c r="BG49" s="2815">
        <v>0</v>
      </c>
      <c r="BH49" s="2815">
        <v>0</v>
      </c>
      <c r="BI49" s="2815">
        <v>0</v>
      </c>
      <c r="BJ49" s="2815">
        <v>0</v>
      </c>
      <c r="BK49" s="2815">
        <v>0</v>
      </c>
      <c r="BL49" s="2815">
        <v>0</v>
      </c>
      <c r="BM49" s="2815">
        <v>0</v>
      </c>
      <c r="BN49" s="2815">
        <v>0</v>
      </c>
      <c r="BO49" s="2816">
        <v>0</v>
      </c>
      <c r="BP49" s="752"/>
      <c r="BQ49" s="441" t="s">
        <v>93</v>
      </c>
      <c r="BR49" s="441" t="s">
        <v>236</v>
      </c>
      <c r="BS49" s="767" t="s">
        <v>499</v>
      </c>
      <c r="BT49" s="441" t="s">
        <v>427</v>
      </c>
      <c r="BU49" s="725" t="s">
        <v>481</v>
      </c>
      <c r="BV49" s="441" t="s">
        <v>488</v>
      </c>
      <c r="BW49" s="441" t="s">
        <v>267</v>
      </c>
      <c r="BX49" s="441" t="s">
        <v>373</v>
      </c>
      <c r="BY49" s="426"/>
      <c r="BZ49" s="2843">
        <v>0</v>
      </c>
      <c r="CA49" s="2843">
        <v>0</v>
      </c>
      <c r="CB49" s="2843">
        <v>0</v>
      </c>
      <c r="CC49" s="2843">
        <v>0</v>
      </c>
      <c r="CD49" s="2843">
        <v>0</v>
      </c>
      <c r="CE49" s="2815">
        <v>0</v>
      </c>
      <c r="CF49" s="2815">
        <v>0</v>
      </c>
      <c r="CG49" s="2815">
        <v>0</v>
      </c>
      <c r="CH49" s="2815">
        <v>0</v>
      </c>
      <c r="CI49" s="2815">
        <v>0</v>
      </c>
      <c r="CJ49" s="2816">
        <v>0</v>
      </c>
      <c r="CK49" s="2024"/>
      <c r="CL49" s="770"/>
      <c r="CM49" s="771"/>
      <c r="CN49" s="2033" t="s">
        <v>488</v>
      </c>
      <c r="CO49" s="752"/>
      <c r="CP49" s="441" t="s">
        <v>93</v>
      </c>
      <c r="CQ49" s="441" t="s">
        <v>236</v>
      </c>
      <c r="CR49" s="767" t="s">
        <v>499</v>
      </c>
      <c r="CS49" s="441" t="s">
        <v>482</v>
      </c>
      <c r="CT49" s="725" t="s">
        <v>483</v>
      </c>
      <c r="CU49" s="441" t="s">
        <v>488</v>
      </c>
      <c r="CV49" s="441" t="s">
        <v>480</v>
      </c>
      <c r="CW49" s="441" t="s">
        <v>373</v>
      </c>
      <c r="CX49" s="753"/>
      <c r="CY49" s="2829">
        <v>0</v>
      </c>
      <c r="CZ49" s="752"/>
      <c r="DA49" s="441" t="s">
        <v>93</v>
      </c>
      <c r="DB49" s="441" t="s">
        <v>236</v>
      </c>
      <c r="DC49" s="767" t="s">
        <v>499</v>
      </c>
      <c r="DD49" s="441" t="s">
        <v>482</v>
      </c>
      <c r="DE49" s="725" t="s">
        <v>484</v>
      </c>
      <c r="DF49" s="441" t="s">
        <v>488</v>
      </c>
      <c r="DG49" s="441" t="s">
        <v>480</v>
      </c>
      <c r="DH49" s="441" t="s">
        <v>373</v>
      </c>
      <c r="DI49" s="753"/>
      <c r="DJ49" s="2829">
        <v>0</v>
      </c>
      <c r="DK49" s="752"/>
      <c r="DL49" s="441" t="s">
        <v>93</v>
      </c>
      <c r="DM49" s="441" t="s">
        <v>236</v>
      </c>
      <c r="DN49" s="767" t="s">
        <v>499</v>
      </c>
      <c r="DO49" s="441" t="s">
        <v>482</v>
      </c>
      <c r="DP49" s="725" t="s">
        <v>485</v>
      </c>
      <c r="DQ49" s="441" t="s">
        <v>488</v>
      </c>
      <c r="DR49" s="441" t="s">
        <v>480</v>
      </c>
      <c r="DS49" s="441" t="s">
        <v>373</v>
      </c>
      <c r="DT49" s="753"/>
      <c r="DU49" s="2829">
        <v>0</v>
      </c>
      <c r="DV49" s="752"/>
      <c r="DW49" s="441" t="s">
        <v>93</v>
      </c>
      <c r="DX49" s="441" t="s">
        <v>236</v>
      </c>
      <c r="DY49" s="767" t="s">
        <v>499</v>
      </c>
      <c r="DZ49" s="441" t="s">
        <v>482</v>
      </c>
      <c r="EA49" s="725" t="s">
        <v>486</v>
      </c>
      <c r="EB49" s="441" t="s">
        <v>488</v>
      </c>
      <c r="EC49" s="441" t="s">
        <v>480</v>
      </c>
      <c r="ED49" s="441" t="s">
        <v>373</v>
      </c>
      <c r="EE49" s="753"/>
      <c r="EF49" s="2829">
        <v>0</v>
      </c>
      <c r="EG49" s="2024"/>
      <c r="EH49" s="2024"/>
      <c r="EI49" s="2024"/>
      <c r="EJ49" s="2024"/>
      <c r="EL49" s="2025"/>
      <c r="EM49" s="2025"/>
      <c r="EN49" s="2025"/>
      <c r="EO49" s="757"/>
      <c r="EP49" s="2024"/>
      <c r="EQ49" s="2024"/>
      <c r="ER49" s="2024"/>
      <c r="ES49" s="2024"/>
      <c r="ET49" s="2024"/>
      <c r="EV49" s="2025"/>
      <c r="EW49" s="2025"/>
      <c r="EX49" s="2025"/>
      <c r="EY49" s="757"/>
      <c r="EZ49" s="2024"/>
      <c r="FA49" s="2024"/>
      <c r="FB49" s="2024"/>
      <c r="FC49" s="2024"/>
      <c r="FD49" s="2024"/>
      <c r="FF49" s="2025"/>
      <c r="FG49" s="2025"/>
      <c r="FH49" s="2025"/>
      <c r="FI49" s="757"/>
      <c r="FJ49" s="2024"/>
      <c r="FK49" s="2024"/>
      <c r="FL49" s="2024"/>
      <c r="FM49" s="2024"/>
      <c r="FN49" s="2024"/>
      <c r="FP49" s="2025"/>
      <c r="FQ49" s="2025"/>
      <c r="FR49" s="2025"/>
      <c r="FS49" s="757"/>
      <c r="FT49" s="2024"/>
      <c r="FU49" s="2024"/>
      <c r="FV49" s="2024"/>
      <c r="FW49" s="2024"/>
      <c r="FX49" s="2024"/>
      <c r="FZ49" s="2025"/>
      <c r="GA49" s="2025"/>
      <c r="GB49" s="2025"/>
      <c r="GC49" s="757"/>
      <c r="GD49" s="2024"/>
      <c r="GE49" s="2024"/>
      <c r="GF49" s="2024"/>
      <c r="GG49" s="2024"/>
      <c r="GH49" s="2024"/>
      <c r="GJ49" s="2025"/>
      <c r="GK49" s="2025"/>
      <c r="GL49" s="2025"/>
      <c r="GM49" s="757"/>
      <c r="GN49" s="2024"/>
      <c r="GO49" s="2024"/>
      <c r="GP49" s="2024"/>
      <c r="GQ49" s="2024"/>
      <c r="GR49" s="2024"/>
    </row>
    <row r="50" spans="2:200" s="725" customFormat="1" ht="23.25">
      <c r="B50" s="770"/>
      <c r="C50" s="771"/>
      <c r="D50" s="446" t="s">
        <v>498</v>
      </c>
      <c r="E50" s="752"/>
      <c r="F50" s="441" t="s">
        <v>93</v>
      </c>
      <c r="G50" s="441" t="s">
        <v>236</v>
      </c>
      <c r="H50" s="767" t="s">
        <v>499</v>
      </c>
      <c r="I50" s="441" t="s">
        <v>427</v>
      </c>
      <c r="J50" s="725" t="s">
        <v>477</v>
      </c>
      <c r="K50" s="441" t="s">
        <v>498</v>
      </c>
      <c r="L50" s="441" t="s">
        <v>309</v>
      </c>
      <c r="M50" s="441" t="s">
        <v>373</v>
      </c>
      <c r="N50" s="753"/>
      <c r="O50" s="2340">
        <v>42</v>
      </c>
      <c r="P50" s="2340">
        <v>49</v>
      </c>
      <c r="Q50" s="2340">
        <v>57</v>
      </c>
      <c r="R50" s="2340">
        <v>39</v>
      </c>
      <c r="S50" s="2340">
        <v>34</v>
      </c>
      <c r="T50" s="2340">
        <v>35</v>
      </c>
      <c r="U50" s="2340">
        <v>34</v>
      </c>
      <c r="V50" s="2340">
        <v>34</v>
      </c>
      <c r="W50" s="2340">
        <v>35</v>
      </c>
      <c r="X50" s="2340">
        <v>34</v>
      </c>
      <c r="Y50" s="2821">
        <v>35</v>
      </c>
      <c r="Z50" s="2021"/>
      <c r="AA50" s="439" t="s">
        <v>93</v>
      </c>
      <c r="AB50" s="439" t="s">
        <v>236</v>
      </c>
      <c r="AC50" s="2032" t="s">
        <v>499</v>
      </c>
      <c r="AD50" s="439" t="s">
        <v>427</v>
      </c>
      <c r="AE50" s="2022" t="s">
        <v>478</v>
      </c>
      <c r="AF50" s="445" t="s">
        <v>498</v>
      </c>
      <c r="AG50" s="439" t="s">
        <v>1437</v>
      </c>
      <c r="AH50" s="439" t="s">
        <v>324</v>
      </c>
      <c r="AI50" s="2023"/>
      <c r="AJ50" s="2334">
        <v>3230.7568651343695</v>
      </c>
      <c r="AK50" s="2334">
        <v>3794.5112877434408</v>
      </c>
      <c r="AL50" s="2334">
        <v>3128.7534932335557</v>
      </c>
      <c r="AM50" s="2334">
        <v>3991.382256007862</v>
      </c>
      <c r="AN50" s="2334">
        <v>3189.7000185769461</v>
      </c>
      <c r="AO50" s="2347">
        <v>3339.7190803524259</v>
      </c>
      <c r="AP50" s="2347">
        <v>3320.8339087254149</v>
      </c>
      <c r="AQ50" s="2347">
        <v>3295.571377752422</v>
      </c>
      <c r="AR50" s="2347">
        <v>3382.7662325955002</v>
      </c>
      <c r="AS50" s="2347">
        <v>3290.6492209827425</v>
      </c>
      <c r="AT50" s="2822">
        <v>3335.5465279773321</v>
      </c>
      <c r="AU50" s="752"/>
      <c r="AV50" s="441" t="s">
        <v>93</v>
      </c>
      <c r="AW50" s="441" t="s">
        <v>236</v>
      </c>
      <c r="AX50" s="767" t="s">
        <v>499</v>
      </c>
      <c r="AY50" s="441" t="s">
        <v>427</v>
      </c>
      <c r="AZ50" s="725" t="s">
        <v>479</v>
      </c>
      <c r="BA50" s="441" t="s">
        <v>498</v>
      </c>
      <c r="BB50" s="441" t="s">
        <v>480</v>
      </c>
      <c r="BC50" s="441" t="s">
        <v>373</v>
      </c>
      <c r="BD50" s="717"/>
      <c r="BE50" s="2334">
        <v>1607.2972883491266</v>
      </c>
      <c r="BF50" s="2334">
        <v>1637.4322640393548</v>
      </c>
      <c r="BG50" s="2334">
        <v>1583.3578504489078</v>
      </c>
      <c r="BH50" s="2334">
        <v>1557.0233268975303</v>
      </c>
      <c r="BI50" s="2334">
        <v>1660.7496162295722</v>
      </c>
      <c r="BJ50" s="2347">
        <v>1660.7496162295722</v>
      </c>
      <c r="BK50" s="2347">
        <v>1660.7496162295722</v>
      </c>
      <c r="BL50" s="2347">
        <v>1660.7496162295722</v>
      </c>
      <c r="BM50" s="2347">
        <v>1660.7496162295722</v>
      </c>
      <c r="BN50" s="2347">
        <v>1660.7496162295722</v>
      </c>
      <c r="BO50" s="2822">
        <v>1660.7496162295722</v>
      </c>
      <c r="BP50" s="752"/>
      <c r="BQ50" s="441" t="s">
        <v>93</v>
      </c>
      <c r="BR50" s="441" t="s">
        <v>236</v>
      </c>
      <c r="BS50" s="767" t="s">
        <v>499</v>
      </c>
      <c r="BT50" s="441" t="s">
        <v>427</v>
      </c>
      <c r="BU50" s="725" t="s">
        <v>481</v>
      </c>
      <c r="BV50" s="441" t="s">
        <v>498</v>
      </c>
      <c r="BW50" s="441" t="s">
        <v>267</v>
      </c>
      <c r="BX50" s="441" t="s">
        <v>373</v>
      </c>
      <c r="BY50" s="426"/>
      <c r="BZ50" s="2844">
        <v>0</v>
      </c>
      <c r="CA50" s="2844">
        <v>2.0351440188082968E-2</v>
      </c>
      <c r="CB50" s="2844">
        <v>1.7543859649122806E-2</v>
      </c>
      <c r="CC50" s="2844">
        <v>2.5378109532494284E-2</v>
      </c>
      <c r="CD50" s="2844">
        <v>5.8685446009389665E-2</v>
      </c>
      <c r="CE50" s="2338">
        <v>0</v>
      </c>
      <c r="CF50" s="2338">
        <v>0</v>
      </c>
      <c r="CG50" s="2338">
        <v>0</v>
      </c>
      <c r="CH50" s="2338">
        <v>0</v>
      </c>
      <c r="CI50" s="2338">
        <v>0</v>
      </c>
      <c r="CJ50" s="2339">
        <v>0</v>
      </c>
      <c r="CK50" s="2024"/>
      <c r="CL50" s="770"/>
      <c r="CM50" s="771"/>
      <c r="CN50" s="446" t="s">
        <v>498</v>
      </c>
      <c r="CO50" s="752"/>
      <c r="CP50" s="441" t="s">
        <v>93</v>
      </c>
      <c r="CQ50" s="441" t="s">
        <v>236</v>
      </c>
      <c r="CR50" s="767" t="s">
        <v>499</v>
      </c>
      <c r="CS50" s="441" t="s">
        <v>482</v>
      </c>
      <c r="CT50" s="725" t="s">
        <v>483</v>
      </c>
      <c r="CU50" s="441" t="s">
        <v>498</v>
      </c>
      <c r="CV50" s="441" t="s">
        <v>480</v>
      </c>
      <c r="CW50" s="441" t="s">
        <v>373</v>
      </c>
      <c r="CX50" s="753"/>
      <c r="CY50" s="2835">
        <v>1642.681190401611</v>
      </c>
      <c r="CZ50" s="752"/>
      <c r="DA50" s="441" t="s">
        <v>93</v>
      </c>
      <c r="DB50" s="441" t="s">
        <v>236</v>
      </c>
      <c r="DC50" s="767" t="s">
        <v>499</v>
      </c>
      <c r="DD50" s="441" t="s">
        <v>482</v>
      </c>
      <c r="DE50" s="725" t="s">
        <v>484</v>
      </c>
      <c r="DF50" s="441" t="s">
        <v>498</v>
      </c>
      <c r="DG50" s="441" t="s">
        <v>480</v>
      </c>
      <c r="DH50" s="441" t="s">
        <v>373</v>
      </c>
      <c r="DI50" s="753"/>
      <c r="DJ50" s="2835">
        <v>39.307405773469604</v>
      </c>
      <c r="DK50" s="752"/>
      <c r="DL50" s="441" t="s">
        <v>93</v>
      </c>
      <c r="DM50" s="441" t="s">
        <v>236</v>
      </c>
      <c r="DN50" s="767" t="s">
        <v>499</v>
      </c>
      <c r="DO50" s="441" t="s">
        <v>482</v>
      </c>
      <c r="DP50" s="725" t="s">
        <v>485</v>
      </c>
      <c r="DQ50" s="441" t="s">
        <v>498</v>
      </c>
      <c r="DR50" s="441" t="s">
        <v>480</v>
      </c>
      <c r="DS50" s="441" t="s">
        <v>373</v>
      </c>
      <c r="DT50" s="753"/>
      <c r="DU50" s="2835">
        <v>18.777582159624416</v>
      </c>
      <c r="DV50" s="752"/>
      <c r="DW50" s="441" t="s">
        <v>93</v>
      </c>
      <c r="DX50" s="441" t="s">
        <v>236</v>
      </c>
      <c r="DY50" s="767" t="s">
        <v>499</v>
      </c>
      <c r="DZ50" s="441" t="s">
        <v>482</v>
      </c>
      <c r="EA50" s="725" t="s">
        <v>486</v>
      </c>
      <c r="EB50" s="441" t="s">
        <v>498</v>
      </c>
      <c r="EC50" s="441" t="s">
        <v>480</v>
      </c>
      <c r="ED50" s="441" t="s">
        <v>373</v>
      </c>
      <c r="EE50" s="753"/>
      <c r="EF50" s="2835">
        <v>42.206409975935237</v>
      </c>
      <c r="EG50" s="2024"/>
      <c r="EH50" s="2024"/>
      <c r="EI50" s="2024"/>
      <c r="EJ50" s="2024"/>
      <c r="EL50" s="2025"/>
      <c r="EM50" s="2025"/>
      <c r="EN50" s="2025"/>
      <c r="EO50" s="757"/>
      <c r="EP50" s="2024"/>
      <c r="EQ50" s="2024"/>
      <c r="ER50" s="2024"/>
      <c r="ES50" s="2024"/>
      <c r="ET50" s="2024"/>
      <c r="EV50" s="2025"/>
      <c r="EW50" s="2025"/>
      <c r="EX50" s="2025"/>
      <c r="EY50" s="757"/>
      <c r="EZ50" s="2024"/>
      <c r="FA50" s="2024"/>
      <c r="FB50" s="2024"/>
      <c r="FC50" s="2024"/>
      <c r="FD50" s="2024"/>
      <c r="FF50" s="2025"/>
      <c r="FG50" s="2025"/>
      <c r="FH50" s="2025"/>
      <c r="FI50" s="757"/>
      <c r="FJ50" s="2024"/>
      <c r="FK50" s="2024"/>
      <c r="FL50" s="2024"/>
      <c r="FM50" s="2024"/>
      <c r="FN50" s="2024"/>
      <c r="FP50" s="2025"/>
      <c r="FQ50" s="2025"/>
      <c r="FR50" s="2025"/>
      <c r="FS50" s="757"/>
      <c r="FT50" s="2024"/>
      <c r="FU50" s="2024"/>
      <c r="FV50" s="2024"/>
      <c r="FW50" s="2024"/>
      <c r="FX50" s="2024"/>
      <c r="FZ50" s="2025"/>
      <c r="GA50" s="2025"/>
      <c r="GB50" s="2025"/>
      <c r="GC50" s="757"/>
      <c r="GD50" s="2024"/>
      <c r="GE50" s="2024"/>
      <c r="GF50" s="2024"/>
      <c r="GG50" s="2024"/>
      <c r="GH50" s="2024"/>
      <c r="GJ50" s="2025"/>
      <c r="GK50" s="2025"/>
      <c r="GL50" s="2025"/>
      <c r="GM50" s="757"/>
      <c r="GN50" s="2024"/>
      <c r="GO50" s="2024"/>
      <c r="GP50" s="2024"/>
      <c r="GQ50" s="2024"/>
      <c r="GR50" s="2024"/>
    </row>
    <row r="51" spans="2:200" s="725" customFormat="1" ht="23.25">
      <c r="B51" s="770"/>
      <c r="C51" s="771"/>
      <c r="D51" s="772" t="s">
        <v>487</v>
      </c>
      <c r="E51" s="752"/>
      <c r="F51" s="441" t="s">
        <v>93</v>
      </c>
      <c r="G51" s="441" t="s">
        <v>236</v>
      </c>
      <c r="H51" s="767" t="s">
        <v>499</v>
      </c>
      <c r="I51" s="441" t="s">
        <v>427</v>
      </c>
      <c r="J51" s="725" t="s">
        <v>477</v>
      </c>
      <c r="K51" s="441" t="s">
        <v>487</v>
      </c>
      <c r="L51" s="441" t="s">
        <v>309</v>
      </c>
      <c r="M51" s="441" t="s">
        <v>373</v>
      </c>
      <c r="N51" s="753"/>
      <c r="O51" s="2819">
        <v>0</v>
      </c>
      <c r="P51" s="2819">
        <v>0</v>
      </c>
      <c r="Q51" s="2819">
        <v>0</v>
      </c>
      <c r="R51" s="2819">
        <v>0</v>
      </c>
      <c r="S51" s="2819">
        <v>0</v>
      </c>
      <c r="T51" s="2819">
        <v>0</v>
      </c>
      <c r="U51" s="2819">
        <v>0</v>
      </c>
      <c r="V51" s="2819">
        <v>0</v>
      </c>
      <c r="W51" s="2819">
        <v>0</v>
      </c>
      <c r="X51" s="2819">
        <v>0</v>
      </c>
      <c r="Y51" s="2820">
        <v>0</v>
      </c>
      <c r="Z51" s="2021"/>
      <c r="AA51" s="439" t="s">
        <v>93</v>
      </c>
      <c r="AB51" s="439" t="s">
        <v>236</v>
      </c>
      <c r="AC51" s="2032" t="s">
        <v>499</v>
      </c>
      <c r="AD51" s="439" t="s">
        <v>427</v>
      </c>
      <c r="AE51" s="2022" t="s">
        <v>478</v>
      </c>
      <c r="AF51" s="1900" t="s">
        <v>487</v>
      </c>
      <c r="AG51" s="439" t="s">
        <v>1437</v>
      </c>
      <c r="AH51" s="439" t="s">
        <v>324</v>
      </c>
      <c r="AI51" s="2023"/>
      <c r="AJ51" s="2818">
        <v>0</v>
      </c>
      <c r="AK51" s="2819">
        <v>0</v>
      </c>
      <c r="AL51" s="2819">
        <v>0</v>
      </c>
      <c r="AM51" s="2819">
        <v>0</v>
      </c>
      <c r="AN51" s="2819">
        <v>0</v>
      </c>
      <c r="AO51" s="2819">
        <v>0</v>
      </c>
      <c r="AP51" s="2819">
        <v>0</v>
      </c>
      <c r="AQ51" s="2819">
        <v>0</v>
      </c>
      <c r="AR51" s="2819">
        <v>0</v>
      </c>
      <c r="AS51" s="2819">
        <v>0</v>
      </c>
      <c r="AT51" s="2820">
        <v>0</v>
      </c>
      <c r="AU51" s="752"/>
      <c r="AV51" s="441" t="s">
        <v>93</v>
      </c>
      <c r="AW51" s="441" t="s">
        <v>236</v>
      </c>
      <c r="AX51" s="767" t="s">
        <v>499</v>
      </c>
      <c r="AY51" s="441" t="s">
        <v>427</v>
      </c>
      <c r="AZ51" s="725" t="s">
        <v>479</v>
      </c>
      <c r="BA51" s="441" t="s">
        <v>487</v>
      </c>
      <c r="BB51" s="441" t="s">
        <v>480</v>
      </c>
      <c r="BC51" s="441" t="s">
        <v>373</v>
      </c>
      <c r="BD51" s="717"/>
      <c r="BE51" s="2818">
        <v>0</v>
      </c>
      <c r="BF51" s="2819">
        <v>0</v>
      </c>
      <c r="BG51" s="2819">
        <v>0</v>
      </c>
      <c r="BH51" s="2819">
        <v>0</v>
      </c>
      <c r="BI51" s="2819">
        <v>0</v>
      </c>
      <c r="BJ51" s="2819">
        <v>0</v>
      </c>
      <c r="BK51" s="2819">
        <v>0</v>
      </c>
      <c r="BL51" s="2819">
        <v>0</v>
      </c>
      <c r="BM51" s="2819">
        <v>0</v>
      </c>
      <c r="BN51" s="2819">
        <v>0</v>
      </c>
      <c r="BO51" s="2820">
        <v>0</v>
      </c>
      <c r="BP51" s="752"/>
      <c r="BQ51" s="441" t="s">
        <v>93</v>
      </c>
      <c r="BR51" s="441" t="s">
        <v>236</v>
      </c>
      <c r="BS51" s="767" t="s">
        <v>499</v>
      </c>
      <c r="BT51" s="441" t="s">
        <v>427</v>
      </c>
      <c r="BU51" s="725" t="s">
        <v>481</v>
      </c>
      <c r="BV51" s="441" t="s">
        <v>487</v>
      </c>
      <c r="BW51" s="441" t="s">
        <v>267</v>
      </c>
      <c r="BX51" s="441" t="s">
        <v>373</v>
      </c>
      <c r="BY51" s="426"/>
      <c r="BZ51" s="2845">
        <v>0</v>
      </c>
      <c r="CA51" s="2845">
        <v>0</v>
      </c>
      <c r="CB51" s="2845">
        <v>0</v>
      </c>
      <c r="CC51" s="2845">
        <v>0</v>
      </c>
      <c r="CD51" s="2845">
        <v>0</v>
      </c>
      <c r="CE51" s="2819">
        <v>0</v>
      </c>
      <c r="CF51" s="2819">
        <v>0</v>
      </c>
      <c r="CG51" s="2819">
        <v>0</v>
      </c>
      <c r="CH51" s="2819">
        <v>0</v>
      </c>
      <c r="CI51" s="2819">
        <v>0</v>
      </c>
      <c r="CJ51" s="2820">
        <v>0</v>
      </c>
      <c r="CK51" s="2024"/>
      <c r="CL51" s="770"/>
      <c r="CM51" s="771"/>
      <c r="CN51" s="772" t="s">
        <v>487</v>
      </c>
      <c r="CO51" s="752"/>
      <c r="CP51" s="441" t="s">
        <v>93</v>
      </c>
      <c r="CQ51" s="441" t="s">
        <v>236</v>
      </c>
      <c r="CR51" s="767" t="s">
        <v>499</v>
      </c>
      <c r="CS51" s="441" t="s">
        <v>482</v>
      </c>
      <c r="CT51" s="725" t="s">
        <v>483</v>
      </c>
      <c r="CU51" s="441" t="s">
        <v>487</v>
      </c>
      <c r="CV51" s="441" t="s">
        <v>480</v>
      </c>
      <c r="CW51" s="441" t="s">
        <v>373</v>
      </c>
      <c r="CX51" s="753"/>
      <c r="CY51" s="2836">
        <v>0</v>
      </c>
      <c r="CZ51" s="752"/>
      <c r="DA51" s="441" t="s">
        <v>93</v>
      </c>
      <c r="DB51" s="441" t="s">
        <v>236</v>
      </c>
      <c r="DC51" s="767" t="s">
        <v>499</v>
      </c>
      <c r="DD51" s="441" t="s">
        <v>482</v>
      </c>
      <c r="DE51" s="725" t="s">
        <v>484</v>
      </c>
      <c r="DF51" s="441" t="s">
        <v>487</v>
      </c>
      <c r="DG51" s="441" t="s">
        <v>480</v>
      </c>
      <c r="DH51" s="441" t="s">
        <v>373</v>
      </c>
      <c r="DI51" s="753"/>
      <c r="DJ51" s="2836">
        <v>0</v>
      </c>
      <c r="DK51" s="752"/>
      <c r="DL51" s="441" t="s">
        <v>93</v>
      </c>
      <c r="DM51" s="441" t="s">
        <v>236</v>
      </c>
      <c r="DN51" s="767" t="s">
        <v>499</v>
      </c>
      <c r="DO51" s="441" t="s">
        <v>482</v>
      </c>
      <c r="DP51" s="725" t="s">
        <v>485</v>
      </c>
      <c r="DQ51" s="441" t="s">
        <v>487</v>
      </c>
      <c r="DR51" s="441" t="s">
        <v>480</v>
      </c>
      <c r="DS51" s="441" t="s">
        <v>373</v>
      </c>
      <c r="DT51" s="753"/>
      <c r="DU51" s="2836">
        <v>0</v>
      </c>
      <c r="DV51" s="752"/>
      <c r="DW51" s="441" t="s">
        <v>93</v>
      </c>
      <c r="DX51" s="441" t="s">
        <v>236</v>
      </c>
      <c r="DY51" s="767" t="s">
        <v>499</v>
      </c>
      <c r="DZ51" s="441" t="s">
        <v>482</v>
      </c>
      <c r="EA51" s="725" t="s">
        <v>486</v>
      </c>
      <c r="EB51" s="441" t="s">
        <v>487</v>
      </c>
      <c r="EC51" s="441" t="s">
        <v>480</v>
      </c>
      <c r="ED51" s="441" t="s">
        <v>373</v>
      </c>
      <c r="EE51" s="753"/>
      <c r="EF51" s="2836">
        <v>0</v>
      </c>
      <c r="EG51" s="2024"/>
      <c r="EH51" s="2024"/>
      <c r="EI51" s="2024"/>
      <c r="EJ51" s="2024"/>
      <c r="EL51" s="2025"/>
      <c r="EM51" s="2025"/>
      <c r="EN51" s="2025"/>
      <c r="EO51" s="757"/>
      <c r="EP51" s="2024"/>
      <c r="EQ51" s="2024"/>
      <c r="ER51" s="2024"/>
      <c r="ES51" s="2024"/>
      <c r="ET51" s="2024"/>
      <c r="EV51" s="2025"/>
      <c r="EW51" s="2025"/>
      <c r="EX51" s="2025"/>
      <c r="EY51" s="757"/>
      <c r="EZ51" s="2024"/>
      <c r="FA51" s="2024"/>
      <c r="FB51" s="2024"/>
      <c r="FC51" s="2024"/>
      <c r="FD51" s="2024"/>
      <c r="FF51" s="2025"/>
      <c r="FG51" s="2025"/>
      <c r="FH51" s="2025"/>
      <c r="FI51" s="757"/>
      <c r="FJ51" s="2024"/>
      <c r="FK51" s="2024"/>
      <c r="FL51" s="2024"/>
      <c r="FM51" s="2024"/>
      <c r="FN51" s="2024"/>
      <c r="FP51" s="2025"/>
      <c r="FQ51" s="2025"/>
      <c r="FR51" s="2025"/>
      <c r="FS51" s="757"/>
      <c r="FT51" s="2024"/>
      <c r="FU51" s="2024"/>
      <c r="FV51" s="2024"/>
      <c r="FW51" s="2024"/>
      <c r="FX51" s="2024"/>
      <c r="FZ51" s="2025"/>
      <c r="GA51" s="2025"/>
      <c r="GB51" s="2025"/>
      <c r="GC51" s="757"/>
      <c r="GD51" s="2024"/>
      <c r="GE51" s="2024"/>
      <c r="GF51" s="2024"/>
      <c r="GG51" s="2024"/>
      <c r="GH51" s="2024"/>
      <c r="GJ51" s="2025"/>
      <c r="GK51" s="2025"/>
      <c r="GL51" s="2025"/>
      <c r="GM51" s="757"/>
      <c r="GN51" s="2024"/>
      <c r="GO51" s="2024"/>
      <c r="GP51" s="2024"/>
      <c r="GQ51" s="2024"/>
      <c r="GR51" s="2024"/>
    </row>
    <row r="52" spans="2:200" s="725" customFormat="1" ht="24" thickBot="1">
      <c r="B52" s="770"/>
      <c r="C52" s="771"/>
      <c r="D52" s="456" t="s">
        <v>488</v>
      </c>
      <c r="E52" s="752"/>
      <c r="F52" s="441" t="s">
        <v>93</v>
      </c>
      <c r="G52" s="441" t="s">
        <v>236</v>
      </c>
      <c r="H52" s="767" t="s">
        <v>499</v>
      </c>
      <c r="I52" s="441" t="s">
        <v>427</v>
      </c>
      <c r="J52" s="725" t="s">
        <v>477</v>
      </c>
      <c r="K52" s="441" t="s">
        <v>488</v>
      </c>
      <c r="L52" s="441" t="s">
        <v>309</v>
      </c>
      <c r="M52" s="441" t="s">
        <v>373</v>
      </c>
      <c r="N52" s="753"/>
      <c r="O52" s="2819">
        <v>0</v>
      </c>
      <c r="P52" s="2819">
        <v>0</v>
      </c>
      <c r="Q52" s="2819">
        <v>0</v>
      </c>
      <c r="R52" s="2819">
        <v>0</v>
      </c>
      <c r="S52" s="2819">
        <v>0</v>
      </c>
      <c r="T52" s="2819">
        <v>0</v>
      </c>
      <c r="U52" s="2819">
        <v>0</v>
      </c>
      <c r="V52" s="2819">
        <v>0</v>
      </c>
      <c r="W52" s="2819">
        <v>0</v>
      </c>
      <c r="X52" s="2819">
        <v>0</v>
      </c>
      <c r="Y52" s="2820">
        <v>0</v>
      </c>
      <c r="Z52" s="2021"/>
      <c r="AA52" s="439" t="s">
        <v>93</v>
      </c>
      <c r="AB52" s="439" t="s">
        <v>236</v>
      </c>
      <c r="AC52" s="2032" t="s">
        <v>499</v>
      </c>
      <c r="AD52" s="439" t="s">
        <v>427</v>
      </c>
      <c r="AE52" s="2022" t="s">
        <v>478</v>
      </c>
      <c r="AF52" s="1897" t="s">
        <v>488</v>
      </c>
      <c r="AG52" s="439" t="s">
        <v>1437</v>
      </c>
      <c r="AH52" s="439" t="s">
        <v>324</v>
      </c>
      <c r="AI52" s="2023"/>
      <c r="AJ52" s="2818">
        <v>0</v>
      </c>
      <c r="AK52" s="2819">
        <v>0</v>
      </c>
      <c r="AL52" s="2819">
        <v>0</v>
      </c>
      <c r="AM52" s="2819">
        <v>0</v>
      </c>
      <c r="AN52" s="2819">
        <v>0</v>
      </c>
      <c r="AO52" s="2819">
        <v>0</v>
      </c>
      <c r="AP52" s="2819">
        <v>0</v>
      </c>
      <c r="AQ52" s="2819">
        <v>0</v>
      </c>
      <c r="AR52" s="2819">
        <v>0</v>
      </c>
      <c r="AS52" s="2819">
        <v>0</v>
      </c>
      <c r="AT52" s="2820">
        <v>0</v>
      </c>
      <c r="AU52" s="752"/>
      <c r="AV52" s="441" t="s">
        <v>93</v>
      </c>
      <c r="AW52" s="441" t="s">
        <v>236</v>
      </c>
      <c r="AX52" s="767" t="s">
        <v>499</v>
      </c>
      <c r="AY52" s="441" t="s">
        <v>427</v>
      </c>
      <c r="AZ52" s="725" t="s">
        <v>479</v>
      </c>
      <c r="BA52" s="441" t="s">
        <v>488</v>
      </c>
      <c r="BB52" s="441" t="s">
        <v>480</v>
      </c>
      <c r="BC52" s="441" t="s">
        <v>373</v>
      </c>
      <c r="BD52" s="717"/>
      <c r="BE52" s="2818">
        <v>0</v>
      </c>
      <c r="BF52" s="2819">
        <v>0</v>
      </c>
      <c r="BG52" s="2819">
        <v>0</v>
      </c>
      <c r="BH52" s="2819">
        <v>0</v>
      </c>
      <c r="BI52" s="2819">
        <v>0</v>
      </c>
      <c r="BJ52" s="2819">
        <v>0</v>
      </c>
      <c r="BK52" s="2819">
        <v>0</v>
      </c>
      <c r="BL52" s="2819">
        <v>0</v>
      </c>
      <c r="BM52" s="2819">
        <v>0</v>
      </c>
      <c r="BN52" s="2819">
        <v>0</v>
      </c>
      <c r="BO52" s="2820">
        <v>0</v>
      </c>
      <c r="BP52" s="752"/>
      <c r="BQ52" s="441" t="s">
        <v>93</v>
      </c>
      <c r="BR52" s="441" t="s">
        <v>236</v>
      </c>
      <c r="BS52" s="767" t="s">
        <v>499</v>
      </c>
      <c r="BT52" s="441" t="s">
        <v>427</v>
      </c>
      <c r="BU52" s="725" t="s">
        <v>481</v>
      </c>
      <c r="BV52" s="441" t="s">
        <v>488</v>
      </c>
      <c r="BW52" s="441" t="s">
        <v>267</v>
      </c>
      <c r="BX52" s="441" t="s">
        <v>373</v>
      </c>
      <c r="BY52" s="426"/>
      <c r="BZ52" s="2845">
        <v>0</v>
      </c>
      <c r="CA52" s="2845">
        <v>0</v>
      </c>
      <c r="CB52" s="2845">
        <v>0</v>
      </c>
      <c r="CC52" s="2845">
        <v>0</v>
      </c>
      <c r="CD52" s="2845">
        <v>0</v>
      </c>
      <c r="CE52" s="2819">
        <v>0</v>
      </c>
      <c r="CF52" s="2819">
        <v>0</v>
      </c>
      <c r="CG52" s="2819">
        <v>0</v>
      </c>
      <c r="CH52" s="2819">
        <v>0</v>
      </c>
      <c r="CI52" s="2819">
        <v>0</v>
      </c>
      <c r="CJ52" s="2820">
        <v>0</v>
      </c>
      <c r="CK52" s="2024"/>
      <c r="CL52" s="770"/>
      <c r="CM52" s="771"/>
      <c r="CN52" s="456" t="s">
        <v>488</v>
      </c>
      <c r="CO52" s="752"/>
      <c r="CP52" s="441" t="s">
        <v>93</v>
      </c>
      <c r="CQ52" s="441" t="s">
        <v>236</v>
      </c>
      <c r="CR52" s="767" t="s">
        <v>499</v>
      </c>
      <c r="CS52" s="441" t="s">
        <v>482</v>
      </c>
      <c r="CT52" s="725" t="s">
        <v>483</v>
      </c>
      <c r="CU52" s="441" t="s">
        <v>488</v>
      </c>
      <c r="CV52" s="441" t="s">
        <v>480</v>
      </c>
      <c r="CW52" s="441" t="s">
        <v>373</v>
      </c>
      <c r="CX52" s="753"/>
      <c r="CY52" s="2836">
        <v>0</v>
      </c>
      <c r="CZ52" s="752"/>
      <c r="DA52" s="441" t="s">
        <v>93</v>
      </c>
      <c r="DB52" s="441" t="s">
        <v>236</v>
      </c>
      <c r="DC52" s="767" t="s">
        <v>499</v>
      </c>
      <c r="DD52" s="441" t="s">
        <v>482</v>
      </c>
      <c r="DE52" s="725" t="s">
        <v>484</v>
      </c>
      <c r="DF52" s="441" t="s">
        <v>488</v>
      </c>
      <c r="DG52" s="441" t="s">
        <v>480</v>
      </c>
      <c r="DH52" s="441" t="s">
        <v>373</v>
      </c>
      <c r="DI52" s="753"/>
      <c r="DJ52" s="2836">
        <v>0</v>
      </c>
      <c r="DK52" s="752"/>
      <c r="DL52" s="441" t="s">
        <v>93</v>
      </c>
      <c r="DM52" s="441" t="s">
        <v>236</v>
      </c>
      <c r="DN52" s="767" t="s">
        <v>499</v>
      </c>
      <c r="DO52" s="441" t="s">
        <v>482</v>
      </c>
      <c r="DP52" s="725" t="s">
        <v>485</v>
      </c>
      <c r="DQ52" s="441" t="s">
        <v>488</v>
      </c>
      <c r="DR52" s="441" t="s">
        <v>480</v>
      </c>
      <c r="DS52" s="441" t="s">
        <v>373</v>
      </c>
      <c r="DT52" s="753"/>
      <c r="DU52" s="2836">
        <v>0</v>
      </c>
      <c r="DV52" s="752"/>
      <c r="DW52" s="441" t="s">
        <v>93</v>
      </c>
      <c r="DX52" s="441" t="s">
        <v>236</v>
      </c>
      <c r="DY52" s="767" t="s">
        <v>499</v>
      </c>
      <c r="DZ52" s="441" t="s">
        <v>482</v>
      </c>
      <c r="EA52" s="725" t="s">
        <v>486</v>
      </c>
      <c r="EB52" s="441" t="s">
        <v>488</v>
      </c>
      <c r="EC52" s="441" t="s">
        <v>480</v>
      </c>
      <c r="ED52" s="441" t="s">
        <v>373</v>
      </c>
      <c r="EE52" s="753"/>
      <c r="EF52" s="2836">
        <v>0</v>
      </c>
      <c r="EG52" s="2024"/>
      <c r="EH52" s="2024"/>
      <c r="EI52" s="2024"/>
      <c r="EJ52" s="2024"/>
      <c r="EL52" s="2025"/>
      <c r="EM52" s="2025"/>
      <c r="EN52" s="2025"/>
      <c r="EO52" s="757"/>
      <c r="EP52" s="2024"/>
      <c r="EQ52" s="2024"/>
      <c r="ER52" s="2024"/>
      <c r="ES52" s="2024"/>
      <c r="ET52" s="2024"/>
      <c r="EV52" s="2025"/>
      <c r="EW52" s="2025"/>
      <c r="EX52" s="2025"/>
      <c r="EY52" s="757"/>
      <c r="EZ52" s="2024"/>
      <c r="FA52" s="2024"/>
      <c r="FB52" s="2024"/>
      <c r="FC52" s="2024"/>
      <c r="FD52" s="2024"/>
      <c r="FF52" s="2025"/>
      <c r="FG52" s="2025"/>
      <c r="FH52" s="2025"/>
      <c r="FI52" s="757"/>
      <c r="FJ52" s="2024"/>
      <c r="FK52" s="2024"/>
      <c r="FL52" s="2024"/>
      <c r="FM52" s="2024"/>
      <c r="FN52" s="2024"/>
      <c r="FP52" s="2025"/>
      <c r="FQ52" s="2025"/>
      <c r="FR52" s="2025"/>
      <c r="FS52" s="757"/>
      <c r="FT52" s="2024"/>
      <c r="FU52" s="2024"/>
      <c r="FV52" s="2024"/>
      <c r="FW52" s="2024"/>
      <c r="FX52" s="2024"/>
      <c r="FZ52" s="2025"/>
      <c r="GA52" s="2025"/>
      <c r="GB52" s="2025"/>
      <c r="GC52" s="757"/>
      <c r="GD52" s="2024"/>
      <c r="GE52" s="2024"/>
      <c r="GF52" s="2024"/>
      <c r="GG52" s="2024"/>
      <c r="GH52" s="2024"/>
      <c r="GJ52" s="2025"/>
      <c r="GK52" s="2025"/>
      <c r="GL52" s="2025"/>
      <c r="GM52" s="757"/>
      <c r="GN52" s="2024"/>
      <c r="GO52" s="2024"/>
      <c r="GP52" s="2024"/>
      <c r="GQ52" s="2024"/>
      <c r="GR52" s="2024"/>
    </row>
    <row r="53" spans="2:200" s="725" customFormat="1" ht="23.25">
      <c r="B53" s="749" t="s">
        <v>500</v>
      </c>
      <c r="C53" s="750" t="s">
        <v>475</v>
      </c>
      <c r="D53" s="751" t="s">
        <v>501</v>
      </c>
      <c r="E53" s="752"/>
      <c r="F53" s="441" t="s">
        <v>93</v>
      </c>
      <c r="G53" s="441" t="s">
        <v>236</v>
      </c>
      <c r="H53" s="767" t="s">
        <v>500</v>
      </c>
      <c r="I53" s="441" t="s">
        <v>427</v>
      </c>
      <c r="J53" s="725" t="s">
        <v>477</v>
      </c>
      <c r="K53" s="441" t="s">
        <v>501</v>
      </c>
      <c r="L53" s="441" t="s">
        <v>309</v>
      </c>
      <c r="M53" s="441" t="s">
        <v>373</v>
      </c>
      <c r="N53" s="753"/>
      <c r="O53" s="2336">
        <v>336</v>
      </c>
      <c r="P53" s="2336">
        <v>346</v>
      </c>
      <c r="Q53" s="2336">
        <v>359</v>
      </c>
      <c r="R53" s="2336">
        <v>374</v>
      </c>
      <c r="S53" s="2336">
        <v>372</v>
      </c>
      <c r="T53" s="2336">
        <v>374</v>
      </c>
      <c r="U53" s="2336">
        <v>372</v>
      </c>
      <c r="V53" s="2336">
        <v>369</v>
      </c>
      <c r="W53" s="2336">
        <v>379</v>
      </c>
      <c r="X53" s="2336">
        <v>369</v>
      </c>
      <c r="Y53" s="2337">
        <v>374</v>
      </c>
      <c r="Z53" s="2021"/>
      <c r="AA53" s="439" t="s">
        <v>93</v>
      </c>
      <c r="AB53" s="439" t="s">
        <v>236</v>
      </c>
      <c r="AC53" s="2032" t="s">
        <v>500</v>
      </c>
      <c r="AD53" s="439" t="s">
        <v>427</v>
      </c>
      <c r="AE53" s="2022" t="s">
        <v>478</v>
      </c>
      <c r="AF53" s="1895" t="s">
        <v>501</v>
      </c>
      <c r="AG53" s="439" t="s">
        <v>1437</v>
      </c>
      <c r="AH53" s="439" t="s">
        <v>324</v>
      </c>
      <c r="AI53" s="2023"/>
      <c r="AJ53" s="2330">
        <v>42470.938183863916</v>
      </c>
      <c r="AK53" s="2330">
        <v>42504.318612734111</v>
      </c>
      <c r="AL53" s="2330">
        <v>57919.185621542871</v>
      </c>
      <c r="AM53" s="2330">
        <v>53186.875465000274</v>
      </c>
      <c r="AN53" s="2330">
        <v>49655.703532009342</v>
      </c>
      <c r="AO53" s="2343">
        <v>51991.12755692967</v>
      </c>
      <c r="AP53" s="2343">
        <v>51697.132360516072</v>
      </c>
      <c r="AQ53" s="2343">
        <v>51303.857525529304</v>
      </c>
      <c r="AR53" s="2343">
        <v>52661.264753916934</v>
      </c>
      <c r="AS53" s="2343">
        <v>51227.231775186076</v>
      </c>
      <c r="AT53" s="2344">
        <v>51926.171284395336</v>
      </c>
      <c r="AU53" s="752"/>
      <c r="AV53" s="441" t="s">
        <v>93</v>
      </c>
      <c r="AW53" s="441" t="s">
        <v>236</v>
      </c>
      <c r="AX53" s="767" t="s">
        <v>500</v>
      </c>
      <c r="AY53" s="441" t="s">
        <v>427</v>
      </c>
      <c r="AZ53" s="725" t="s">
        <v>479</v>
      </c>
      <c r="BA53" s="441" t="s">
        <v>501</v>
      </c>
      <c r="BB53" s="441" t="s">
        <v>480</v>
      </c>
      <c r="BC53" s="441" t="s">
        <v>373</v>
      </c>
      <c r="BD53" s="717"/>
      <c r="BE53" s="2330">
        <v>1637.586379964346</v>
      </c>
      <c r="BF53" s="2330">
        <v>1620.2578414240038</v>
      </c>
      <c r="BG53" s="2330">
        <v>1612.3688782169666</v>
      </c>
      <c r="BH53" s="2330">
        <v>1626.9083133786899</v>
      </c>
      <c r="BI53" s="2330">
        <v>1642.9935684345357</v>
      </c>
      <c r="BJ53" s="2343">
        <v>1642.9935684345357</v>
      </c>
      <c r="BK53" s="2343">
        <v>1642.9935684345357</v>
      </c>
      <c r="BL53" s="2343">
        <v>1642.9935684345357</v>
      </c>
      <c r="BM53" s="2343">
        <v>1642.9935684345357</v>
      </c>
      <c r="BN53" s="2343">
        <v>1642.9935684345357</v>
      </c>
      <c r="BO53" s="2344">
        <v>1642.9935684345357</v>
      </c>
      <c r="BP53" s="752"/>
      <c r="BQ53" s="441" t="s">
        <v>93</v>
      </c>
      <c r="BR53" s="441" t="s">
        <v>236</v>
      </c>
      <c r="BS53" s="767" t="s">
        <v>500</v>
      </c>
      <c r="BT53" s="441" t="s">
        <v>427</v>
      </c>
      <c r="BU53" s="725" t="s">
        <v>481</v>
      </c>
      <c r="BV53" s="441" t="s">
        <v>501</v>
      </c>
      <c r="BW53" s="441" t="s">
        <v>267</v>
      </c>
      <c r="BX53" s="441" t="s">
        <v>373</v>
      </c>
      <c r="BY53" s="426"/>
      <c r="BZ53" s="2841">
        <v>0</v>
      </c>
      <c r="CA53" s="2841">
        <v>0.60902681681167259</v>
      </c>
      <c r="CB53" s="2841">
        <v>0.6386963105393294</v>
      </c>
      <c r="CC53" s="2841">
        <v>0.64888451784611878</v>
      </c>
      <c r="CD53" s="2841">
        <v>0.42781036431146752</v>
      </c>
      <c r="CE53" s="2336">
        <v>0</v>
      </c>
      <c r="CF53" s="2336">
        <v>0</v>
      </c>
      <c r="CG53" s="2336">
        <v>0</v>
      </c>
      <c r="CH53" s="2336">
        <v>0</v>
      </c>
      <c r="CI53" s="2336">
        <v>0</v>
      </c>
      <c r="CJ53" s="2337">
        <v>0</v>
      </c>
      <c r="CK53" s="722"/>
      <c r="CL53" s="749" t="s">
        <v>500</v>
      </c>
      <c r="CM53" s="750" t="s">
        <v>475</v>
      </c>
      <c r="CN53" s="751" t="s">
        <v>501</v>
      </c>
      <c r="CO53" s="752"/>
      <c r="CP53" s="441" t="s">
        <v>93</v>
      </c>
      <c r="CQ53" s="441" t="s">
        <v>236</v>
      </c>
      <c r="CR53" s="767" t="s">
        <v>500</v>
      </c>
      <c r="CS53" s="441" t="s">
        <v>482</v>
      </c>
      <c r="CT53" s="725" t="s">
        <v>483</v>
      </c>
      <c r="CU53" s="441" t="s">
        <v>501</v>
      </c>
      <c r="CV53" s="441" t="s">
        <v>480</v>
      </c>
      <c r="CW53" s="441" t="s">
        <v>373</v>
      </c>
      <c r="CX53" s="753"/>
      <c r="CY53" s="2827">
        <v>1524.2742153001464</v>
      </c>
      <c r="CZ53" s="752"/>
      <c r="DA53" s="441" t="s">
        <v>93</v>
      </c>
      <c r="DB53" s="441" t="s">
        <v>236</v>
      </c>
      <c r="DC53" s="767" t="s">
        <v>500</v>
      </c>
      <c r="DD53" s="441" t="s">
        <v>482</v>
      </c>
      <c r="DE53" s="725" t="s">
        <v>484</v>
      </c>
      <c r="DF53" s="441" t="s">
        <v>501</v>
      </c>
      <c r="DG53" s="441" t="s">
        <v>480</v>
      </c>
      <c r="DH53" s="441" t="s">
        <v>373</v>
      </c>
      <c r="DI53" s="753"/>
      <c r="DJ53" s="2827">
        <v>56.39611021085117</v>
      </c>
      <c r="DK53" s="752"/>
      <c r="DL53" s="441" t="s">
        <v>93</v>
      </c>
      <c r="DM53" s="441" t="s">
        <v>236</v>
      </c>
      <c r="DN53" s="767" t="s">
        <v>500</v>
      </c>
      <c r="DO53" s="441" t="s">
        <v>482</v>
      </c>
      <c r="DP53" s="725" t="s">
        <v>485</v>
      </c>
      <c r="DQ53" s="441" t="s">
        <v>501</v>
      </c>
      <c r="DR53" s="441" t="s">
        <v>480</v>
      </c>
      <c r="DS53" s="441" t="s">
        <v>373</v>
      </c>
      <c r="DT53" s="753"/>
      <c r="DU53" s="2827">
        <v>123.37889468869402</v>
      </c>
      <c r="DV53" s="752"/>
      <c r="DW53" s="441" t="s">
        <v>93</v>
      </c>
      <c r="DX53" s="441" t="s">
        <v>236</v>
      </c>
      <c r="DY53" s="767" t="s">
        <v>500</v>
      </c>
      <c r="DZ53" s="441" t="s">
        <v>482</v>
      </c>
      <c r="EA53" s="725" t="s">
        <v>486</v>
      </c>
      <c r="EB53" s="441" t="s">
        <v>501</v>
      </c>
      <c r="EC53" s="441" t="s">
        <v>480</v>
      </c>
      <c r="ED53" s="441" t="s">
        <v>373</v>
      </c>
      <c r="EE53" s="753"/>
      <c r="EF53" s="2827">
        <v>55.102467778868139</v>
      </c>
      <c r="EG53" s="722"/>
      <c r="EH53" s="722"/>
      <c r="EI53" s="722"/>
      <c r="EJ53" s="722"/>
      <c r="EL53" s="722"/>
      <c r="EM53" s="722"/>
      <c r="EN53" s="722"/>
      <c r="EO53" s="722"/>
      <c r="EP53" s="722"/>
      <c r="EQ53" s="722"/>
      <c r="ER53" s="722"/>
      <c r="ES53" s="722"/>
      <c r="ET53" s="722"/>
      <c r="EV53" s="722"/>
      <c r="EW53" s="722"/>
      <c r="EX53" s="722"/>
      <c r="EY53" s="722"/>
      <c r="EZ53" s="722"/>
      <c r="FA53" s="722"/>
      <c r="FB53" s="722"/>
      <c r="FC53" s="722"/>
      <c r="FD53" s="722"/>
      <c r="FF53" s="722"/>
      <c r="FG53" s="722"/>
      <c r="FH53" s="722"/>
      <c r="FI53" s="722"/>
      <c r="FJ53" s="722"/>
      <c r="FK53" s="722"/>
      <c r="FL53" s="722"/>
      <c r="FM53" s="722"/>
      <c r="FN53" s="722"/>
      <c r="FP53" s="722"/>
      <c r="FQ53" s="722"/>
      <c r="FR53" s="722"/>
      <c r="FS53" s="722"/>
      <c r="FT53" s="722"/>
      <c r="FU53" s="722"/>
      <c r="FV53" s="722"/>
      <c r="FW53" s="722"/>
      <c r="FX53" s="722"/>
      <c r="FZ53" s="722"/>
      <c r="GA53" s="722"/>
      <c r="GB53" s="722"/>
      <c r="GC53" s="722"/>
      <c r="GD53" s="722"/>
      <c r="GE53" s="722"/>
      <c r="GF53" s="722"/>
      <c r="GG53" s="722"/>
      <c r="GH53" s="722"/>
      <c r="GJ53" s="722"/>
      <c r="GK53" s="722"/>
      <c r="GL53" s="722"/>
      <c r="GM53" s="722"/>
      <c r="GN53" s="722"/>
      <c r="GO53" s="722"/>
      <c r="GP53" s="722"/>
      <c r="GQ53" s="722"/>
      <c r="GR53" s="722"/>
    </row>
    <row r="54" spans="2:200" s="725" customFormat="1" ht="23.25">
      <c r="B54" s="758"/>
      <c r="C54" s="759"/>
      <c r="D54" s="465" t="s">
        <v>487</v>
      </c>
      <c r="E54" s="752"/>
      <c r="F54" s="441" t="s">
        <v>93</v>
      </c>
      <c r="G54" s="441" t="s">
        <v>236</v>
      </c>
      <c r="H54" s="767" t="s">
        <v>500</v>
      </c>
      <c r="I54" s="441" t="s">
        <v>427</v>
      </c>
      <c r="J54" s="725" t="s">
        <v>477</v>
      </c>
      <c r="K54" s="441" t="s">
        <v>487</v>
      </c>
      <c r="L54" s="441" t="s">
        <v>309</v>
      </c>
      <c r="M54" s="441" t="s">
        <v>373</v>
      </c>
      <c r="N54" s="753"/>
      <c r="O54" s="2811">
        <v>0</v>
      </c>
      <c r="P54" s="2811">
        <v>0</v>
      </c>
      <c r="Q54" s="2811">
        <v>0</v>
      </c>
      <c r="R54" s="2811">
        <v>0</v>
      </c>
      <c r="S54" s="2811">
        <v>0</v>
      </c>
      <c r="T54" s="2811">
        <v>0</v>
      </c>
      <c r="U54" s="2811">
        <v>0</v>
      </c>
      <c r="V54" s="2811">
        <v>0</v>
      </c>
      <c r="W54" s="2811">
        <v>0</v>
      </c>
      <c r="X54" s="2811">
        <v>0</v>
      </c>
      <c r="Y54" s="2812">
        <v>0</v>
      </c>
      <c r="Z54" s="2021"/>
      <c r="AA54" s="439" t="s">
        <v>93</v>
      </c>
      <c r="AB54" s="439" t="s">
        <v>236</v>
      </c>
      <c r="AC54" s="2032" t="s">
        <v>500</v>
      </c>
      <c r="AD54" s="439" t="s">
        <v>427</v>
      </c>
      <c r="AE54" s="2022" t="s">
        <v>478</v>
      </c>
      <c r="AF54" s="1899" t="s">
        <v>487</v>
      </c>
      <c r="AG54" s="439" t="s">
        <v>1437</v>
      </c>
      <c r="AH54" s="439" t="s">
        <v>324</v>
      </c>
      <c r="AI54" s="2023"/>
      <c r="AJ54" s="2810">
        <v>0</v>
      </c>
      <c r="AK54" s="2811">
        <v>0</v>
      </c>
      <c r="AL54" s="2811">
        <v>0</v>
      </c>
      <c r="AM54" s="2811">
        <v>0</v>
      </c>
      <c r="AN54" s="2811">
        <v>0</v>
      </c>
      <c r="AO54" s="2811">
        <v>0</v>
      </c>
      <c r="AP54" s="2811">
        <v>0</v>
      </c>
      <c r="AQ54" s="2811">
        <v>0</v>
      </c>
      <c r="AR54" s="2811">
        <v>0</v>
      </c>
      <c r="AS54" s="2811">
        <v>0</v>
      </c>
      <c r="AT54" s="2812">
        <v>0</v>
      </c>
      <c r="AU54" s="752"/>
      <c r="AV54" s="441" t="s">
        <v>93</v>
      </c>
      <c r="AW54" s="441" t="s">
        <v>236</v>
      </c>
      <c r="AX54" s="767" t="s">
        <v>500</v>
      </c>
      <c r="AY54" s="441" t="s">
        <v>427</v>
      </c>
      <c r="AZ54" s="725" t="s">
        <v>479</v>
      </c>
      <c r="BA54" s="441" t="s">
        <v>487</v>
      </c>
      <c r="BB54" s="441" t="s">
        <v>480</v>
      </c>
      <c r="BC54" s="441" t="s">
        <v>373</v>
      </c>
      <c r="BD54" s="717"/>
      <c r="BE54" s="2810">
        <v>0</v>
      </c>
      <c r="BF54" s="2811">
        <v>0</v>
      </c>
      <c r="BG54" s="2811">
        <v>0</v>
      </c>
      <c r="BH54" s="2811">
        <v>0</v>
      </c>
      <c r="BI54" s="2811">
        <v>0</v>
      </c>
      <c r="BJ54" s="2811">
        <v>0</v>
      </c>
      <c r="BK54" s="2811">
        <v>0</v>
      </c>
      <c r="BL54" s="2811">
        <v>0</v>
      </c>
      <c r="BM54" s="2811">
        <v>0</v>
      </c>
      <c r="BN54" s="2811">
        <v>0</v>
      </c>
      <c r="BO54" s="2812">
        <v>0</v>
      </c>
      <c r="BP54" s="752"/>
      <c r="BQ54" s="441" t="s">
        <v>93</v>
      </c>
      <c r="BR54" s="441" t="s">
        <v>236</v>
      </c>
      <c r="BS54" s="767" t="s">
        <v>500</v>
      </c>
      <c r="BT54" s="441" t="s">
        <v>427</v>
      </c>
      <c r="BU54" s="725" t="s">
        <v>481</v>
      </c>
      <c r="BV54" s="441" t="s">
        <v>487</v>
      </c>
      <c r="BW54" s="441" t="s">
        <v>267</v>
      </c>
      <c r="BX54" s="441" t="s">
        <v>373</v>
      </c>
      <c r="BY54" s="426"/>
      <c r="BZ54" s="2842">
        <v>0</v>
      </c>
      <c r="CA54" s="2842">
        <v>0</v>
      </c>
      <c r="CB54" s="2842">
        <v>0</v>
      </c>
      <c r="CC54" s="2842">
        <v>0</v>
      </c>
      <c r="CD54" s="2842">
        <v>0</v>
      </c>
      <c r="CE54" s="2811">
        <v>0</v>
      </c>
      <c r="CF54" s="2811">
        <v>0</v>
      </c>
      <c r="CG54" s="2811">
        <v>0</v>
      </c>
      <c r="CH54" s="2811">
        <v>0</v>
      </c>
      <c r="CI54" s="2811">
        <v>0</v>
      </c>
      <c r="CJ54" s="2812">
        <v>0</v>
      </c>
      <c r="CK54" s="722"/>
      <c r="CL54" s="758"/>
      <c r="CM54" s="759"/>
      <c r="CN54" s="465" t="s">
        <v>487</v>
      </c>
      <c r="CO54" s="752"/>
      <c r="CP54" s="441" t="s">
        <v>93</v>
      </c>
      <c r="CQ54" s="441" t="s">
        <v>236</v>
      </c>
      <c r="CR54" s="767" t="s">
        <v>500</v>
      </c>
      <c r="CS54" s="441" t="s">
        <v>482</v>
      </c>
      <c r="CT54" s="725" t="s">
        <v>483</v>
      </c>
      <c r="CU54" s="441" t="s">
        <v>487</v>
      </c>
      <c r="CV54" s="441" t="s">
        <v>480</v>
      </c>
      <c r="CW54" s="441" t="s">
        <v>373</v>
      </c>
      <c r="CX54" s="753"/>
      <c r="CY54" s="2828">
        <v>0</v>
      </c>
      <c r="CZ54" s="752"/>
      <c r="DA54" s="441" t="s">
        <v>93</v>
      </c>
      <c r="DB54" s="441" t="s">
        <v>236</v>
      </c>
      <c r="DC54" s="767" t="s">
        <v>500</v>
      </c>
      <c r="DD54" s="441" t="s">
        <v>482</v>
      </c>
      <c r="DE54" s="725" t="s">
        <v>484</v>
      </c>
      <c r="DF54" s="441" t="s">
        <v>487</v>
      </c>
      <c r="DG54" s="441" t="s">
        <v>480</v>
      </c>
      <c r="DH54" s="441" t="s">
        <v>373</v>
      </c>
      <c r="DI54" s="753"/>
      <c r="DJ54" s="2828">
        <v>0</v>
      </c>
      <c r="DK54" s="752"/>
      <c r="DL54" s="441" t="s">
        <v>93</v>
      </c>
      <c r="DM54" s="441" t="s">
        <v>236</v>
      </c>
      <c r="DN54" s="767" t="s">
        <v>500</v>
      </c>
      <c r="DO54" s="441" t="s">
        <v>482</v>
      </c>
      <c r="DP54" s="725" t="s">
        <v>485</v>
      </c>
      <c r="DQ54" s="441" t="s">
        <v>487</v>
      </c>
      <c r="DR54" s="441" t="s">
        <v>480</v>
      </c>
      <c r="DS54" s="441" t="s">
        <v>373</v>
      </c>
      <c r="DT54" s="753"/>
      <c r="DU54" s="2828">
        <v>0</v>
      </c>
      <c r="DV54" s="752"/>
      <c r="DW54" s="441" t="s">
        <v>93</v>
      </c>
      <c r="DX54" s="441" t="s">
        <v>236</v>
      </c>
      <c r="DY54" s="767" t="s">
        <v>500</v>
      </c>
      <c r="DZ54" s="441" t="s">
        <v>482</v>
      </c>
      <c r="EA54" s="725" t="s">
        <v>486</v>
      </c>
      <c r="EB54" s="441" t="s">
        <v>487</v>
      </c>
      <c r="EC54" s="441" t="s">
        <v>480</v>
      </c>
      <c r="ED54" s="441" t="s">
        <v>373</v>
      </c>
      <c r="EE54" s="753"/>
      <c r="EF54" s="2828">
        <v>0</v>
      </c>
      <c r="EG54" s="722"/>
      <c r="EH54" s="722"/>
      <c r="EI54" s="722"/>
      <c r="EJ54" s="722"/>
      <c r="EL54" s="722"/>
      <c r="EM54" s="722"/>
      <c r="EN54" s="722"/>
      <c r="EO54" s="722"/>
      <c r="EP54" s="722"/>
      <c r="EQ54" s="722"/>
      <c r="ER54" s="722"/>
      <c r="ES54" s="722"/>
      <c r="ET54" s="722"/>
      <c r="EV54" s="722"/>
      <c r="EW54" s="722"/>
      <c r="EX54" s="722"/>
      <c r="EY54" s="722"/>
      <c r="EZ54" s="722"/>
      <c r="FA54" s="722"/>
      <c r="FB54" s="722"/>
      <c r="FC54" s="722"/>
      <c r="FD54" s="722"/>
      <c r="FF54" s="722"/>
      <c r="FG54" s="722"/>
      <c r="FH54" s="722"/>
      <c r="FI54" s="722"/>
      <c r="FJ54" s="722"/>
      <c r="FK54" s="722"/>
      <c r="FL54" s="722"/>
      <c r="FM54" s="722"/>
      <c r="FN54" s="722"/>
      <c r="FP54" s="722"/>
      <c r="FQ54" s="722"/>
      <c r="FR54" s="722"/>
      <c r="FS54" s="722"/>
      <c r="FT54" s="722"/>
      <c r="FU54" s="722"/>
      <c r="FV54" s="722"/>
      <c r="FW54" s="722"/>
      <c r="FX54" s="722"/>
      <c r="FZ54" s="722"/>
      <c r="GA54" s="722"/>
      <c r="GB54" s="722"/>
      <c r="GC54" s="722"/>
      <c r="GD54" s="722"/>
      <c r="GE54" s="722"/>
      <c r="GF54" s="722"/>
      <c r="GG54" s="722"/>
      <c r="GH54" s="722"/>
      <c r="GJ54" s="722"/>
      <c r="GK54" s="722"/>
      <c r="GL54" s="722"/>
      <c r="GM54" s="722"/>
      <c r="GN54" s="722"/>
      <c r="GO54" s="722"/>
      <c r="GP54" s="722"/>
      <c r="GQ54" s="722"/>
      <c r="GR54" s="722"/>
    </row>
    <row r="55" spans="2:200" s="725" customFormat="1" ht="23.25">
      <c r="B55" s="758"/>
      <c r="C55" s="759"/>
      <c r="D55" s="2813" t="s">
        <v>488</v>
      </c>
      <c r="E55" s="752"/>
      <c r="F55" s="441" t="s">
        <v>93</v>
      </c>
      <c r="G55" s="441" t="s">
        <v>236</v>
      </c>
      <c r="H55" s="767" t="s">
        <v>500</v>
      </c>
      <c r="I55" s="441" t="s">
        <v>427</v>
      </c>
      <c r="J55" s="725" t="s">
        <v>477</v>
      </c>
      <c r="K55" s="441" t="s">
        <v>488</v>
      </c>
      <c r="L55" s="441" t="s">
        <v>309</v>
      </c>
      <c r="M55" s="441" t="s">
        <v>373</v>
      </c>
      <c r="N55" s="753"/>
      <c r="O55" s="2815">
        <v>0</v>
      </c>
      <c r="P55" s="2815">
        <v>0</v>
      </c>
      <c r="Q55" s="2815">
        <v>0</v>
      </c>
      <c r="R55" s="2815">
        <v>0</v>
      </c>
      <c r="S55" s="2815">
        <v>0</v>
      </c>
      <c r="T55" s="2815">
        <v>0</v>
      </c>
      <c r="U55" s="2815">
        <v>0</v>
      </c>
      <c r="V55" s="2815">
        <v>0</v>
      </c>
      <c r="W55" s="2815">
        <v>0</v>
      </c>
      <c r="X55" s="2815">
        <v>0</v>
      </c>
      <c r="Y55" s="2816">
        <v>0</v>
      </c>
      <c r="Z55" s="2021"/>
      <c r="AA55" s="439" t="s">
        <v>93</v>
      </c>
      <c r="AB55" s="439" t="s">
        <v>236</v>
      </c>
      <c r="AC55" s="2032" t="s">
        <v>500</v>
      </c>
      <c r="AD55" s="439" t="s">
        <v>427</v>
      </c>
      <c r="AE55" s="2022" t="s">
        <v>478</v>
      </c>
      <c r="AF55" s="2817" t="s">
        <v>488</v>
      </c>
      <c r="AG55" s="439" t="s">
        <v>1437</v>
      </c>
      <c r="AH55" s="439" t="s">
        <v>324</v>
      </c>
      <c r="AI55" s="2023"/>
      <c r="AJ55" s="2814">
        <v>0</v>
      </c>
      <c r="AK55" s="2815">
        <v>0</v>
      </c>
      <c r="AL55" s="2815">
        <v>0</v>
      </c>
      <c r="AM55" s="2815">
        <v>0</v>
      </c>
      <c r="AN55" s="2815">
        <v>0</v>
      </c>
      <c r="AO55" s="2815">
        <v>0</v>
      </c>
      <c r="AP55" s="2815">
        <v>0</v>
      </c>
      <c r="AQ55" s="2815">
        <v>0</v>
      </c>
      <c r="AR55" s="2815">
        <v>0</v>
      </c>
      <c r="AS55" s="2815">
        <v>0</v>
      </c>
      <c r="AT55" s="2816">
        <v>0</v>
      </c>
      <c r="AU55" s="752"/>
      <c r="AV55" s="441" t="s">
        <v>93</v>
      </c>
      <c r="AW55" s="441" t="s">
        <v>236</v>
      </c>
      <c r="AX55" s="767" t="s">
        <v>500</v>
      </c>
      <c r="AY55" s="441" t="s">
        <v>427</v>
      </c>
      <c r="AZ55" s="725" t="s">
        <v>479</v>
      </c>
      <c r="BA55" s="441" t="s">
        <v>488</v>
      </c>
      <c r="BB55" s="441" t="s">
        <v>480</v>
      </c>
      <c r="BC55" s="441" t="s">
        <v>373</v>
      </c>
      <c r="BD55" s="717"/>
      <c r="BE55" s="2814">
        <v>0</v>
      </c>
      <c r="BF55" s="2815">
        <v>0</v>
      </c>
      <c r="BG55" s="2815">
        <v>0</v>
      </c>
      <c r="BH55" s="2815">
        <v>0</v>
      </c>
      <c r="BI55" s="2815">
        <v>0</v>
      </c>
      <c r="BJ55" s="2815">
        <v>0</v>
      </c>
      <c r="BK55" s="2815">
        <v>0</v>
      </c>
      <c r="BL55" s="2815">
        <v>0</v>
      </c>
      <c r="BM55" s="2815">
        <v>0</v>
      </c>
      <c r="BN55" s="2815">
        <v>0</v>
      </c>
      <c r="BO55" s="2816">
        <v>0</v>
      </c>
      <c r="BP55" s="752"/>
      <c r="BQ55" s="441" t="s">
        <v>93</v>
      </c>
      <c r="BR55" s="441" t="s">
        <v>236</v>
      </c>
      <c r="BS55" s="767" t="s">
        <v>500</v>
      </c>
      <c r="BT55" s="441" t="s">
        <v>427</v>
      </c>
      <c r="BU55" s="725" t="s">
        <v>481</v>
      </c>
      <c r="BV55" s="441" t="s">
        <v>488</v>
      </c>
      <c r="BW55" s="441" t="s">
        <v>267</v>
      </c>
      <c r="BX55" s="441" t="s">
        <v>373</v>
      </c>
      <c r="BY55" s="426"/>
      <c r="BZ55" s="2843">
        <v>0</v>
      </c>
      <c r="CA55" s="2843">
        <v>0</v>
      </c>
      <c r="CB55" s="2843">
        <v>0</v>
      </c>
      <c r="CC55" s="2843">
        <v>0</v>
      </c>
      <c r="CD55" s="2843">
        <v>0</v>
      </c>
      <c r="CE55" s="2815">
        <v>0</v>
      </c>
      <c r="CF55" s="2815">
        <v>0</v>
      </c>
      <c r="CG55" s="2815">
        <v>0</v>
      </c>
      <c r="CH55" s="2815">
        <v>0</v>
      </c>
      <c r="CI55" s="2815">
        <v>0</v>
      </c>
      <c r="CJ55" s="2816">
        <v>0</v>
      </c>
      <c r="CK55" s="722"/>
      <c r="CL55" s="758"/>
      <c r="CM55" s="759"/>
      <c r="CN55" s="2813" t="s">
        <v>488</v>
      </c>
      <c r="CO55" s="752"/>
      <c r="CP55" s="441" t="s">
        <v>93</v>
      </c>
      <c r="CQ55" s="441" t="s">
        <v>236</v>
      </c>
      <c r="CR55" s="767" t="s">
        <v>500</v>
      </c>
      <c r="CS55" s="441" t="s">
        <v>482</v>
      </c>
      <c r="CT55" s="725" t="s">
        <v>483</v>
      </c>
      <c r="CU55" s="441" t="s">
        <v>488</v>
      </c>
      <c r="CV55" s="441" t="s">
        <v>480</v>
      </c>
      <c r="CW55" s="441" t="s">
        <v>373</v>
      </c>
      <c r="CX55" s="753"/>
      <c r="CY55" s="2829">
        <v>0</v>
      </c>
      <c r="CZ55" s="752"/>
      <c r="DA55" s="441" t="s">
        <v>93</v>
      </c>
      <c r="DB55" s="441" t="s">
        <v>236</v>
      </c>
      <c r="DC55" s="767" t="s">
        <v>500</v>
      </c>
      <c r="DD55" s="441" t="s">
        <v>482</v>
      </c>
      <c r="DE55" s="725" t="s">
        <v>484</v>
      </c>
      <c r="DF55" s="441" t="s">
        <v>488</v>
      </c>
      <c r="DG55" s="441" t="s">
        <v>480</v>
      </c>
      <c r="DH55" s="441" t="s">
        <v>373</v>
      </c>
      <c r="DI55" s="753"/>
      <c r="DJ55" s="2829">
        <v>0</v>
      </c>
      <c r="DK55" s="752"/>
      <c r="DL55" s="441" t="s">
        <v>93</v>
      </c>
      <c r="DM55" s="441" t="s">
        <v>236</v>
      </c>
      <c r="DN55" s="767" t="s">
        <v>500</v>
      </c>
      <c r="DO55" s="441" t="s">
        <v>482</v>
      </c>
      <c r="DP55" s="725" t="s">
        <v>485</v>
      </c>
      <c r="DQ55" s="441" t="s">
        <v>488</v>
      </c>
      <c r="DR55" s="441" t="s">
        <v>480</v>
      </c>
      <c r="DS55" s="441" t="s">
        <v>373</v>
      </c>
      <c r="DT55" s="753"/>
      <c r="DU55" s="2829">
        <v>0</v>
      </c>
      <c r="DV55" s="752"/>
      <c r="DW55" s="441" t="s">
        <v>93</v>
      </c>
      <c r="DX55" s="441" t="s">
        <v>236</v>
      </c>
      <c r="DY55" s="767" t="s">
        <v>500</v>
      </c>
      <c r="DZ55" s="441" t="s">
        <v>482</v>
      </c>
      <c r="EA55" s="725" t="s">
        <v>486</v>
      </c>
      <c r="EB55" s="441" t="s">
        <v>488</v>
      </c>
      <c r="EC55" s="441" t="s">
        <v>480</v>
      </c>
      <c r="ED55" s="441" t="s">
        <v>373</v>
      </c>
      <c r="EE55" s="753"/>
      <c r="EF55" s="2829">
        <v>0</v>
      </c>
      <c r="EG55" s="722"/>
      <c r="EH55" s="722"/>
      <c r="EI55" s="722"/>
      <c r="EJ55" s="722"/>
      <c r="EL55" s="722"/>
      <c r="EM55" s="722"/>
      <c r="EN55" s="722"/>
      <c r="EO55" s="722"/>
      <c r="EP55" s="722"/>
      <c r="EQ55" s="722"/>
      <c r="ER55" s="722"/>
      <c r="ES55" s="722"/>
      <c r="ET55" s="722"/>
      <c r="EV55" s="722"/>
      <c r="EW55" s="722"/>
      <c r="EX55" s="722"/>
      <c r="EY55" s="722"/>
      <c r="EZ55" s="722"/>
      <c r="FA55" s="722"/>
      <c r="FB55" s="722"/>
      <c r="FC55" s="722"/>
      <c r="FD55" s="722"/>
      <c r="FF55" s="722"/>
      <c r="FG55" s="722"/>
      <c r="FH55" s="722"/>
      <c r="FI55" s="722"/>
      <c r="FJ55" s="722"/>
      <c r="FK55" s="722"/>
      <c r="FL55" s="722"/>
      <c r="FM55" s="722"/>
      <c r="FN55" s="722"/>
      <c r="FP55" s="722"/>
      <c r="FQ55" s="722"/>
      <c r="FR55" s="722"/>
      <c r="FS55" s="722"/>
      <c r="FT55" s="722"/>
      <c r="FU55" s="722"/>
      <c r="FV55" s="722"/>
      <c r="FW55" s="722"/>
      <c r="FX55" s="722"/>
      <c r="FZ55" s="722"/>
      <c r="GA55" s="722"/>
      <c r="GB55" s="722"/>
      <c r="GC55" s="722"/>
      <c r="GD55" s="722"/>
      <c r="GE55" s="722"/>
      <c r="GF55" s="722"/>
      <c r="GG55" s="722"/>
      <c r="GH55" s="722"/>
      <c r="GJ55" s="722"/>
      <c r="GK55" s="722"/>
      <c r="GL55" s="722"/>
      <c r="GM55" s="722"/>
      <c r="GN55" s="722"/>
      <c r="GO55" s="722"/>
      <c r="GP55" s="722"/>
      <c r="GQ55" s="722"/>
      <c r="GR55" s="722"/>
    </row>
    <row r="56" spans="2:200" s="725" customFormat="1" ht="23.25">
      <c r="B56" s="774"/>
      <c r="C56" s="775"/>
      <c r="D56" s="2823" t="s">
        <v>502</v>
      </c>
      <c r="E56" s="752"/>
      <c r="F56" s="441" t="s">
        <v>93</v>
      </c>
      <c r="G56" s="441" t="s">
        <v>236</v>
      </c>
      <c r="H56" s="767" t="s">
        <v>500</v>
      </c>
      <c r="I56" s="441" t="s">
        <v>427</v>
      </c>
      <c r="J56" s="725" t="s">
        <v>477</v>
      </c>
      <c r="K56" s="441" t="s">
        <v>502</v>
      </c>
      <c r="L56" s="441" t="s">
        <v>309</v>
      </c>
      <c r="M56" s="441" t="s">
        <v>373</v>
      </c>
      <c r="N56" s="753"/>
      <c r="O56" s="2340">
        <v>26</v>
      </c>
      <c r="P56" s="2340">
        <v>28</v>
      </c>
      <c r="Q56" s="2340">
        <v>30</v>
      </c>
      <c r="R56" s="2340">
        <v>30</v>
      </c>
      <c r="S56" s="2340">
        <v>32</v>
      </c>
      <c r="T56" s="2340">
        <v>33</v>
      </c>
      <c r="U56" s="2340">
        <v>32</v>
      </c>
      <c r="V56" s="2340">
        <v>32</v>
      </c>
      <c r="W56" s="2340">
        <v>33</v>
      </c>
      <c r="X56" s="2340">
        <v>32</v>
      </c>
      <c r="Y56" s="2821">
        <v>33</v>
      </c>
      <c r="Z56" s="2021"/>
      <c r="AA56" s="439" t="s">
        <v>93</v>
      </c>
      <c r="AB56" s="439" t="s">
        <v>236</v>
      </c>
      <c r="AC56" s="2032" t="s">
        <v>500</v>
      </c>
      <c r="AD56" s="439" t="s">
        <v>427</v>
      </c>
      <c r="AE56" s="2022" t="s">
        <v>478</v>
      </c>
      <c r="AF56" s="2824" t="s">
        <v>502</v>
      </c>
      <c r="AG56" s="439" t="s">
        <v>1437</v>
      </c>
      <c r="AH56" s="439" t="s">
        <v>324</v>
      </c>
      <c r="AI56" s="2023"/>
      <c r="AJ56" s="2334">
        <v>2744.8843264637399</v>
      </c>
      <c r="AK56" s="2334">
        <v>3009.4697817798206</v>
      </c>
      <c r="AL56" s="2334">
        <v>3984.8726298029624</v>
      </c>
      <c r="AM56" s="2334">
        <v>3538.4146902541925</v>
      </c>
      <c r="AN56" s="2334">
        <v>3734.9719162213396</v>
      </c>
      <c r="AO56" s="2347">
        <v>3910.6363923056051</v>
      </c>
      <c r="AP56" s="2347">
        <v>3888.5228439314305</v>
      </c>
      <c r="AQ56" s="2347">
        <v>3858.9417412674579</v>
      </c>
      <c r="AR56" s="2347">
        <v>3961.0423564291273</v>
      </c>
      <c r="AS56" s="2347">
        <v>3853.1781530946137</v>
      </c>
      <c r="AT56" s="2822">
        <v>3905.7505516782185</v>
      </c>
      <c r="AU56" s="752"/>
      <c r="AV56" s="441" t="s">
        <v>93</v>
      </c>
      <c r="AW56" s="441" t="s">
        <v>236</v>
      </c>
      <c r="AX56" s="767" t="s">
        <v>500</v>
      </c>
      <c r="AY56" s="441" t="s">
        <v>427</v>
      </c>
      <c r="AZ56" s="725" t="s">
        <v>479</v>
      </c>
      <c r="BA56" s="441" t="s">
        <v>502</v>
      </c>
      <c r="BB56" s="441" t="s">
        <v>480</v>
      </c>
      <c r="BC56" s="441" t="s">
        <v>373</v>
      </c>
      <c r="BD56" s="717"/>
      <c r="BE56" s="2334">
        <v>1585.090724192002</v>
      </c>
      <c r="BF56" s="2334">
        <v>1642.0278330519518</v>
      </c>
      <c r="BG56" s="2334">
        <v>1573.5052511653519</v>
      </c>
      <c r="BH56" s="2334">
        <v>1622.2084854807526</v>
      </c>
      <c r="BI56" s="2334">
        <v>1592.5716269651705</v>
      </c>
      <c r="BJ56" s="2347">
        <v>1592.5716269651705</v>
      </c>
      <c r="BK56" s="2347">
        <v>1592.5716269651705</v>
      </c>
      <c r="BL56" s="2347">
        <v>1592.5716269651705</v>
      </c>
      <c r="BM56" s="2347">
        <v>1592.5716269651705</v>
      </c>
      <c r="BN56" s="2347">
        <v>1592.5716269651705</v>
      </c>
      <c r="BO56" s="2822">
        <v>1592.5716269651705</v>
      </c>
      <c r="BP56" s="752"/>
      <c r="BQ56" s="441" t="s">
        <v>93</v>
      </c>
      <c r="BR56" s="441" t="s">
        <v>236</v>
      </c>
      <c r="BS56" s="767" t="s">
        <v>500</v>
      </c>
      <c r="BT56" s="441" t="s">
        <v>427</v>
      </c>
      <c r="BU56" s="725" t="s">
        <v>481</v>
      </c>
      <c r="BV56" s="441" t="s">
        <v>502</v>
      </c>
      <c r="BW56" s="441" t="s">
        <v>267</v>
      </c>
      <c r="BX56" s="441" t="s">
        <v>373</v>
      </c>
      <c r="BY56" s="426"/>
      <c r="BZ56" s="2844">
        <v>0</v>
      </c>
      <c r="CA56" s="2844">
        <v>3.5788968728232604E-2</v>
      </c>
      <c r="CB56" s="2844">
        <v>0.23333333333333334</v>
      </c>
      <c r="CC56" s="2844">
        <v>1.1496309306010817</v>
      </c>
      <c r="CD56" s="2844">
        <v>0.2177971375233354</v>
      </c>
      <c r="CE56" s="2338">
        <v>0</v>
      </c>
      <c r="CF56" s="2338">
        <v>0</v>
      </c>
      <c r="CG56" s="2338">
        <v>0</v>
      </c>
      <c r="CH56" s="2338">
        <v>0</v>
      </c>
      <c r="CI56" s="2338">
        <v>0</v>
      </c>
      <c r="CJ56" s="2339">
        <v>0</v>
      </c>
      <c r="CK56" s="722"/>
      <c r="CL56" s="774"/>
      <c r="CM56" s="775"/>
      <c r="CN56" s="2823" t="s">
        <v>502</v>
      </c>
      <c r="CO56" s="752"/>
      <c r="CP56" s="441" t="s">
        <v>93</v>
      </c>
      <c r="CQ56" s="441" t="s">
        <v>236</v>
      </c>
      <c r="CR56" s="767" t="s">
        <v>500</v>
      </c>
      <c r="CS56" s="441" t="s">
        <v>482</v>
      </c>
      <c r="CT56" s="725" t="s">
        <v>483</v>
      </c>
      <c r="CU56" s="441" t="s">
        <v>502</v>
      </c>
      <c r="CV56" s="441" t="s">
        <v>480</v>
      </c>
      <c r="CW56" s="441" t="s">
        <v>373</v>
      </c>
      <c r="CX56" s="753"/>
      <c r="CY56" s="2833">
        <v>1529.3180718196377</v>
      </c>
      <c r="CZ56" s="752"/>
      <c r="DA56" s="441" t="s">
        <v>93</v>
      </c>
      <c r="DB56" s="441" t="s">
        <v>236</v>
      </c>
      <c r="DC56" s="767" t="s">
        <v>500</v>
      </c>
      <c r="DD56" s="441" t="s">
        <v>482</v>
      </c>
      <c r="DE56" s="725" t="s">
        <v>484</v>
      </c>
      <c r="DF56" s="441" t="s">
        <v>502</v>
      </c>
      <c r="DG56" s="441" t="s">
        <v>480</v>
      </c>
      <c r="DH56" s="441" t="s">
        <v>373</v>
      </c>
      <c r="DI56" s="753"/>
      <c r="DJ56" s="2833">
        <v>48.973023809924825</v>
      </c>
      <c r="DK56" s="752"/>
      <c r="DL56" s="441" t="s">
        <v>93</v>
      </c>
      <c r="DM56" s="441" t="s">
        <v>236</v>
      </c>
      <c r="DN56" s="767" t="s">
        <v>500</v>
      </c>
      <c r="DO56" s="441" t="s">
        <v>482</v>
      </c>
      <c r="DP56" s="725" t="s">
        <v>485</v>
      </c>
      <c r="DQ56" s="441" t="s">
        <v>502</v>
      </c>
      <c r="DR56" s="441" t="s">
        <v>480</v>
      </c>
      <c r="DS56" s="441" t="s">
        <v>373</v>
      </c>
      <c r="DT56" s="753"/>
      <c r="DU56" s="2833">
        <v>65.736154324828874</v>
      </c>
      <c r="DV56" s="752"/>
      <c r="DW56" s="441" t="s">
        <v>93</v>
      </c>
      <c r="DX56" s="441" t="s">
        <v>236</v>
      </c>
      <c r="DY56" s="767" t="s">
        <v>500</v>
      </c>
      <c r="DZ56" s="441" t="s">
        <v>482</v>
      </c>
      <c r="EA56" s="725" t="s">
        <v>486</v>
      </c>
      <c r="EB56" s="441" t="s">
        <v>502</v>
      </c>
      <c r="EC56" s="441" t="s">
        <v>480</v>
      </c>
      <c r="ED56" s="441" t="s">
        <v>373</v>
      </c>
      <c r="EE56" s="753"/>
      <c r="EF56" s="2833">
        <v>48.173805827448469</v>
      </c>
      <c r="EG56" s="722"/>
      <c r="EH56" s="722"/>
      <c r="EI56" s="722"/>
      <c r="EJ56" s="722"/>
      <c r="EL56" s="722"/>
      <c r="EM56" s="722"/>
      <c r="EN56" s="722"/>
      <c r="EO56" s="722"/>
      <c r="EP56" s="722"/>
      <c r="EQ56" s="722"/>
      <c r="ER56" s="722"/>
      <c r="ES56" s="722"/>
      <c r="ET56" s="722"/>
      <c r="EV56" s="722"/>
      <c r="EW56" s="722"/>
      <c r="EX56" s="722"/>
      <c r="EY56" s="722"/>
      <c r="EZ56" s="722"/>
      <c r="FA56" s="722"/>
      <c r="FB56" s="722"/>
      <c r="FC56" s="722"/>
      <c r="FD56" s="722"/>
      <c r="FF56" s="722"/>
      <c r="FG56" s="722"/>
      <c r="FH56" s="722"/>
      <c r="FI56" s="722"/>
      <c r="FJ56" s="722"/>
      <c r="FK56" s="722"/>
      <c r="FL56" s="722"/>
      <c r="FM56" s="722"/>
      <c r="FN56" s="722"/>
      <c r="FP56" s="722"/>
      <c r="FQ56" s="722"/>
      <c r="FR56" s="722"/>
      <c r="FS56" s="722"/>
      <c r="FT56" s="722"/>
      <c r="FU56" s="722"/>
      <c r="FV56" s="722"/>
      <c r="FW56" s="722"/>
      <c r="FX56" s="722"/>
      <c r="FZ56" s="722"/>
      <c r="GA56" s="722"/>
      <c r="GB56" s="722"/>
      <c r="GC56" s="722"/>
      <c r="GD56" s="722"/>
      <c r="GE56" s="722"/>
      <c r="GF56" s="722"/>
      <c r="GG56" s="722"/>
      <c r="GH56" s="722"/>
      <c r="GJ56" s="722"/>
      <c r="GK56" s="722"/>
      <c r="GL56" s="722"/>
      <c r="GM56" s="722"/>
      <c r="GN56" s="722"/>
      <c r="GO56" s="722"/>
      <c r="GP56" s="722"/>
      <c r="GQ56" s="722"/>
      <c r="GR56" s="722"/>
    </row>
    <row r="57" spans="2:200" s="725" customFormat="1" ht="23.25">
      <c r="B57" s="774"/>
      <c r="C57" s="775"/>
      <c r="D57" s="2823" t="s">
        <v>487</v>
      </c>
      <c r="E57" s="752"/>
      <c r="F57" s="441" t="s">
        <v>93</v>
      </c>
      <c r="G57" s="441" t="s">
        <v>236</v>
      </c>
      <c r="H57" s="767" t="s">
        <v>500</v>
      </c>
      <c r="I57" s="441" t="s">
        <v>427</v>
      </c>
      <c r="J57" s="725" t="s">
        <v>477</v>
      </c>
      <c r="K57" s="441" t="s">
        <v>487</v>
      </c>
      <c r="L57" s="441" t="s">
        <v>309</v>
      </c>
      <c r="M57" s="441" t="s">
        <v>373</v>
      </c>
      <c r="N57" s="753"/>
      <c r="O57" s="2819">
        <v>0</v>
      </c>
      <c r="P57" s="2819">
        <v>0</v>
      </c>
      <c r="Q57" s="2819">
        <v>0</v>
      </c>
      <c r="R57" s="2819">
        <v>0</v>
      </c>
      <c r="S57" s="2819">
        <v>0</v>
      </c>
      <c r="T57" s="2819">
        <v>0</v>
      </c>
      <c r="U57" s="2819">
        <v>0</v>
      </c>
      <c r="V57" s="2819">
        <v>0</v>
      </c>
      <c r="W57" s="2819">
        <v>0</v>
      </c>
      <c r="X57" s="2819">
        <v>0</v>
      </c>
      <c r="Y57" s="2820">
        <v>0</v>
      </c>
      <c r="Z57" s="2021"/>
      <c r="AA57" s="439" t="s">
        <v>93</v>
      </c>
      <c r="AB57" s="439" t="s">
        <v>236</v>
      </c>
      <c r="AC57" s="2032" t="s">
        <v>500</v>
      </c>
      <c r="AD57" s="439" t="s">
        <v>427</v>
      </c>
      <c r="AE57" s="2022" t="s">
        <v>478</v>
      </c>
      <c r="AF57" s="2824" t="s">
        <v>487</v>
      </c>
      <c r="AG57" s="439" t="s">
        <v>1437</v>
      </c>
      <c r="AH57" s="439" t="s">
        <v>324</v>
      </c>
      <c r="AI57" s="2023"/>
      <c r="AJ57" s="2818">
        <v>0</v>
      </c>
      <c r="AK57" s="2819">
        <v>0</v>
      </c>
      <c r="AL57" s="2819">
        <v>0</v>
      </c>
      <c r="AM57" s="2819">
        <v>0</v>
      </c>
      <c r="AN57" s="2819">
        <v>0</v>
      </c>
      <c r="AO57" s="2819">
        <v>0</v>
      </c>
      <c r="AP57" s="2819">
        <v>0</v>
      </c>
      <c r="AQ57" s="2819">
        <v>0</v>
      </c>
      <c r="AR57" s="2819">
        <v>0</v>
      </c>
      <c r="AS57" s="2819">
        <v>0</v>
      </c>
      <c r="AT57" s="2820">
        <v>0</v>
      </c>
      <c r="AU57" s="752"/>
      <c r="AV57" s="441" t="s">
        <v>93</v>
      </c>
      <c r="AW57" s="441" t="s">
        <v>236</v>
      </c>
      <c r="AX57" s="767" t="s">
        <v>500</v>
      </c>
      <c r="AY57" s="441" t="s">
        <v>427</v>
      </c>
      <c r="AZ57" s="725" t="s">
        <v>479</v>
      </c>
      <c r="BA57" s="441" t="s">
        <v>487</v>
      </c>
      <c r="BB57" s="441" t="s">
        <v>480</v>
      </c>
      <c r="BC57" s="441" t="s">
        <v>373</v>
      </c>
      <c r="BD57" s="717"/>
      <c r="BE57" s="2818">
        <v>0</v>
      </c>
      <c r="BF57" s="2819">
        <v>0</v>
      </c>
      <c r="BG57" s="2819">
        <v>0</v>
      </c>
      <c r="BH57" s="2819">
        <v>0</v>
      </c>
      <c r="BI57" s="2819">
        <v>0</v>
      </c>
      <c r="BJ57" s="2819">
        <v>0</v>
      </c>
      <c r="BK57" s="2819">
        <v>0</v>
      </c>
      <c r="BL57" s="2819">
        <v>0</v>
      </c>
      <c r="BM57" s="2819">
        <v>0</v>
      </c>
      <c r="BN57" s="2819">
        <v>0</v>
      </c>
      <c r="BO57" s="2820">
        <v>0</v>
      </c>
      <c r="BP57" s="752"/>
      <c r="BQ57" s="441" t="s">
        <v>93</v>
      </c>
      <c r="BR57" s="441" t="s">
        <v>236</v>
      </c>
      <c r="BS57" s="767" t="s">
        <v>500</v>
      </c>
      <c r="BT57" s="441" t="s">
        <v>427</v>
      </c>
      <c r="BU57" s="725" t="s">
        <v>481</v>
      </c>
      <c r="BV57" s="441" t="s">
        <v>487</v>
      </c>
      <c r="BW57" s="441" t="s">
        <v>267</v>
      </c>
      <c r="BX57" s="441" t="s">
        <v>373</v>
      </c>
      <c r="BY57" s="426"/>
      <c r="BZ57" s="2845">
        <v>0</v>
      </c>
      <c r="CA57" s="2845">
        <v>0</v>
      </c>
      <c r="CB57" s="2845">
        <v>0</v>
      </c>
      <c r="CC57" s="2845">
        <v>0</v>
      </c>
      <c r="CD57" s="2845">
        <v>0</v>
      </c>
      <c r="CE57" s="2819">
        <v>0</v>
      </c>
      <c r="CF57" s="2819">
        <v>0</v>
      </c>
      <c r="CG57" s="2819">
        <v>0</v>
      </c>
      <c r="CH57" s="2819">
        <v>0</v>
      </c>
      <c r="CI57" s="2819">
        <v>0</v>
      </c>
      <c r="CJ57" s="2820">
        <v>0</v>
      </c>
      <c r="CK57" s="722"/>
      <c r="CL57" s="774"/>
      <c r="CM57" s="775"/>
      <c r="CN57" s="2823" t="s">
        <v>487</v>
      </c>
      <c r="CO57" s="752"/>
      <c r="CP57" s="441" t="s">
        <v>93</v>
      </c>
      <c r="CQ57" s="441" t="s">
        <v>236</v>
      </c>
      <c r="CR57" s="767" t="s">
        <v>500</v>
      </c>
      <c r="CS57" s="441" t="s">
        <v>482</v>
      </c>
      <c r="CT57" s="725" t="s">
        <v>483</v>
      </c>
      <c r="CU57" s="441" t="s">
        <v>487</v>
      </c>
      <c r="CV57" s="441" t="s">
        <v>480</v>
      </c>
      <c r="CW57" s="441" t="s">
        <v>373</v>
      </c>
      <c r="CX57" s="753"/>
      <c r="CY57" s="2830">
        <v>0</v>
      </c>
      <c r="CZ57" s="752"/>
      <c r="DA57" s="441" t="s">
        <v>93</v>
      </c>
      <c r="DB57" s="441" t="s">
        <v>236</v>
      </c>
      <c r="DC57" s="767" t="s">
        <v>500</v>
      </c>
      <c r="DD57" s="441" t="s">
        <v>482</v>
      </c>
      <c r="DE57" s="725" t="s">
        <v>484</v>
      </c>
      <c r="DF57" s="441" t="s">
        <v>487</v>
      </c>
      <c r="DG57" s="441" t="s">
        <v>480</v>
      </c>
      <c r="DH57" s="441" t="s">
        <v>373</v>
      </c>
      <c r="DI57" s="753"/>
      <c r="DJ57" s="2830">
        <v>0</v>
      </c>
      <c r="DK57" s="752"/>
      <c r="DL57" s="441" t="s">
        <v>93</v>
      </c>
      <c r="DM57" s="441" t="s">
        <v>236</v>
      </c>
      <c r="DN57" s="767" t="s">
        <v>500</v>
      </c>
      <c r="DO57" s="441" t="s">
        <v>482</v>
      </c>
      <c r="DP57" s="725" t="s">
        <v>485</v>
      </c>
      <c r="DQ57" s="441" t="s">
        <v>487</v>
      </c>
      <c r="DR57" s="441" t="s">
        <v>480</v>
      </c>
      <c r="DS57" s="441" t="s">
        <v>373</v>
      </c>
      <c r="DT57" s="753"/>
      <c r="DU57" s="2830">
        <v>0</v>
      </c>
      <c r="DV57" s="752"/>
      <c r="DW57" s="441" t="s">
        <v>93</v>
      </c>
      <c r="DX57" s="441" t="s">
        <v>236</v>
      </c>
      <c r="DY57" s="767" t="s">
        <v>500</v>
      </c>
      <c r="DZ57" s="441" t="s">
        <v>482</v>
      </c>
      <c r="EA57" s="725" t="s">
        <v>486</v>
      </c>
      <c r="EB57" s="441" t="s">
        <v>487</v>
      </c>
      <c r="EC57" s="441" t="s">
        <v>480</v>
      </c>
      <c r="ED57" s="441" t="s">
        <v>373</v>
      </c>
      <c r="EE57" s="753"/>
      <c r="EF57" s="2830">
        <v>0</v>
      </c>
      <c r="EG57" s="722"/>
      <c r="EH57" s="722"/>
      <c r="EI57" s="722"/>
      <c r="EJ57" s="722"/>
      <c r="EL57" s="722"/>
      <c r="EM57" s="722"/>
      <c r="EN57" s="722"/>
      <c r="EO57" s="722"/>
      <c r="EP57" s="722"/>
      <c r="EQ57" s="722"/>
      <c r="ER57" s="722"/>
      <c r="ES57" s="722"/>
      <c r="ET57" s="722"/>
      <c r="EV57" s="722"/>
      <c r="EW57" s="722"/>
      <c r="EX57" s="722"/>
      <c r="EY57" s="722"/>
      <c r="EZ57" s="722"/>
      <c r="FA57" s="722"/>
      <c r="FB57" s="722"/>
      <c r="FC57" s="722"/>
      <c r="FD57" s="722"/>
      <c r="FF57" s="722"/>
      <c r="FG57" s="722"/>
      <c r="FH57" s="722"/>
      <c r="FI57" s="722"/>
      <c r="FJ57" s="722"/>
      <c r="FK57" s="722"/>
      <c r="FL57" s="722"/>
      <c r="FM57" s="722"/>
      <c r="FN57" s="722"/>
      <c r="FP57" s="722"/>
      <c r="FQ57" s="722"/>
      <c r="FR57" s="722"/>
      <c r="FS57" s="722"/>
      <c r="FT57" s="722"/>
      <c r="FU57" s="722"/>
      <c r="FV57" s="722"/>
      <c r="FW57" s="722"/>
      <c r="FX57" s="722"/>
      <c r="FZ57" s="722"/>
      <c r="GA57" s="722"/>
      <c r="GB57" s="722"/>
      <c r="GC57" s="722"/>
      <c r="GD57" s="722"/>
      <c r="GE57" s="722"/>
      <c r="GF57" s="722"/>
      <c r="GG57" s="722"/>
      <c r="GH57" s="722"/>
      <c r="GJ57" s="722"/>
      <c r="GK57" s="722"/>
      <c r="GL57" s="722"/>
      <c r="GM57" s="722"/>
      <c r="GN57" s="722"/>
      <c r="GO57" s="722"/>
      <c r="GP57" s="722"/>
      <c r="GQ57" s="722"/>
      <c r="GR57" s="722"/>
    </row>
    <row r="58" spans="2:200" s="725" customFormat="1" ht="24" thickBot="1">
      <c r="B58" s="774"/>
      <c r="C58" s="775"/>
      <c r="D58" s="456" t="s">
        <v>488</v>
      </c>
      <c r="E58" s="752"/>
      <c r="F58" s="441" t="s">
        <v>93</v>
      </c>
      <c r="G58" s="441" t="s">
        <v>236</v>
      </c>
      <c r="H58" s="767" t="s">
        <v>500</v>
      </c>
      <c r="I58" s="441" t="s">
        <v>427</v>
      </c>
      <c r="J58" s="725" t="s">
        <v>477</v>
      </c>
      <c r="K58" s="441" t="s">
        <v>488</v>
      </c>
      <c r="L58" s="441" t="s">
        <v>309</v>
      </c>
      <c r="M58" s="441" t="s">
        <v>373</v>
      </c>
      <c r="N58" s="753"/>
      <c r="O58" s="2819">
        <v>0</v>
      </c>
      <c r="P58" s="2819">
        <v>0</v>
      </c>
      <c r="Q58" s="2819">
        <v>0</v>
      </c>
      <c r="R58" s="2819">
        <v>0</v>
      </c>
      <c r="S58" s="2819">
        <v>0</v>
      </c>
      <c r="T58" s="2819">
        <v>0</v>
      </c>
      <c r="U58" s="2819">
        <v>0</v>
      </c>
      <c r="V58" s="2819">
        <v>0</v>
      </c>
      <c r="W58" s="2819">
        <v>0</v>
      </c>
      <c r="X58" s="2819">
        <v>0</v>
      </c>
      <c r="Y58" s="2820">
        <v>0</v>
      </c>
      <c r="Z58" s="2021"/>
      <c r="AA58" s="439" t="s">
        <v>93</v>
      </c>
      <c r="AB58" s="439" t="s">
        <v>236</v>
      </c>
      <c r="AC58" s="2032" t="s">
        <v>500</v>
      </c>
      <c r="AD58" s="439" t="s">
        <v>427</v>
      </c>
      <c r="AE58" s="2022" t="s">
        <v>478</v>
      </c>
      <c r="AF58" s="1897" t="s">
        <v>488</v>
      </c>
      <c r="AG58" s="439" t="s">
        <v>1437</v>
      </c>
      <c r="AH58" s="439" t="s">
        <v>324</v>
      </c>
      <c r="AI58" s="2023"/>
      <c r="AJ58" s="2818">
        <v>0</v>
      </c>
      <c r="AK58" s="2819">
        <v>0</v>
      </c>
      <c r="AL58" s="2819">
        <v>0</v>
      </c>
      <c r="AM58" s="2819">
        <v>0</v>
      </c>
      <c r="AN58" s="2819">
        <v>0</v>
      </c>
      <c r="AO58" s="2819">
        <v>0</v>
      </c>
      <c r="AP58" s="2819">
        <v>0</v>
      </c>
      <c r="AQ58" s="2819">
        <v>0</v>
      </c>
      <c r="AR58" s="2819">
        <v>0</v>
      </c>
      <c r="AS58" s="2819">
        <v>0</v>
      </c>
      <c r="AT58" s="2820">
        <v>0</v>
      </c>
      <c r="AU58" s="752"/>
      <c r="AV58" s="441" t="s">
        <v>93</v>
      </c>
      <c r="AW58" s="441" t="s">
        <v>236</v>
      </c>
      <c r="AX58" s="767" t="s">
        <v>500</v>
      </c>
      <c r="AY58" s="441" t="s">
        <v>427</v>
      </c>
      <c r="AZ58" s="725" t="s">
        <v>479</v>
      </c>
      <c r="BA58" s="441" t="s">
        <v>488</v>
      </c>
      <c r="BB58" s="441" t="s">
        <v>480</v>
      </c>
      <c r="BC58" s="441" t="s">
        <v>373</v>
      </c>
      <c r="BD58" s="717"/>
      <c r="BE58" s="2818">
        <v>0</v>
      </c>
      <c r="BF58" s="2819">
        <v>0</v>
      </c>
      <c r="BG58" s="2819">
        <v>0</v>
      </c>
      <c r="BH58" s="2819">
        <v>0</v>
      </c>
      <c r="BI58" s="2819">
        <v>0</v>
      </c>
      <c r="BJ58" s="2819">
        <v>0</v>
      </c>
      <c r="BK58" s="2819">
        <v>0</v>
      </c>
      <c r="BL58" s="2819">
        <v>0</v>
      </c>
      <c r="BM58" s="2819">
        <v>0</v>
      </c>
      <c r="BN58" s="2819">
        <v>0</v>
      </c>
      <c r="BO58" s="2820">
        <v>0</v>
      </c>
      <c r="BP58" s="752"/>
      <c r="BQ58" s="441" t="s">
        <v>93</v>
      </c>
      <c r="BR58" s="441" t="s">
        <v>236</v>
      </c>
      <c r="BS58" s="767" t="s">
        <v>500</v>
      </c>
      <c r="BT58" s="441" t="s">
        <v>427</v>
      </c>
      <c r="BU58" s="725" t="s">
        <v>481</v>
      </c>
      <c r="BV58" s="441" t="s">
        <v>488</v>
      </c>
      <c r="BW58" s="441" t="s">
        <v>267</v>
      </c>
      <c r="BX58" s="441" t="s">
        <v>373</v>
      </c>
      <c r="BY58" s="426"/>
      <c r="BZ58" s="2845">
        <v>0</v>
      </c>
      <c r="CA58" s="2845">
        <v>0</v>
      </c>
      <c r="CB58" s="2845">
        <v>0</v>
      </c>
      <c r="CC58" s="2845">
        <v>0</v>
      </c>
      <c r="CD58" s="2845">
        <v>0</v>
      </c>
      <c r="CE58" s="2819">
        <v>0</v>
      </c>
      <c r="CF58" s="2819">
        <v>0</v>
      </c>
      <c r="CG58" s="2819">
        <v>0</v>
      </c>
      <c r="CH58" s="2819">
        <v>0</v>
      </c>
      <c r="CI58" s="2819">
        <v>0</v>
      </c>
      <c r="CJ58" s="2820">
        <v>0</v>
      </c>
      <c r="CK58" s="722"/>
      <c r="CL58" s="774"/>
      <c r="CM58" s="775"/>
      <c r="CN58" s="456" t="s">
        <v>488</v>
      </c>
      <c r="CO58" s="752"/>
      <c r="CP58" s="441" t="s">
        <v>93</v>
      </c>
      <c r="CQ58" s="441" t="s">
        <v>236</v>
      </c>
      <c r="CR58" s="767" t="s">
        <v>500</v>
      </c>
      <c r="CS58" s="441" t="s">
        <v>482</v>
      </c>
      <c r="CT58" s="725" t="s">
        <v>483</v>
      </c>
      <c r="CU58" s="441" t="s">
        <v>488</v>
      </c>
      <c r="CV58" s="441" t="s">
        <v>480</v>
      </c>
      <c r="CW58" s="441" t="s">
        <v>373</v>
      </c>
      <c r="CX58" s="753"/>
      <c r="CY58" s="2830">
        <v>0</v>
      </c>
      <c r="CZ58" s="752"/>
      <c r="DA58" s="441" t="s">
        <v>93</v>
      </c>
      <c r="DB58" s="441" t="s">
        <v>236</v>
      </c>
      <c r="DC58" s="767" t="s">
        <v>500</v>
      </c>
      <c r="DD58" s="441" t="s">
        <v>482</v>
      </c>
      <c r="DE58" s="725" t="s">
        <v>484</v>
      </c>
      <c r="DF58" s="441" t="s">
        <v>488</v>
      </c>
      <c r="DG58" s="441" t="s">
        <v>480</v>
      </c>
      <c r="DH58" s="441" t="s">
        <v>373</v>
      </c>
      <c r="DI58" s="753"/>
      <c r="DJ58" s="2830">
        <v>0</v>
      </c>
      <c r="DK58" s="752"/>
      <c r="DL58" s="441" t="s">
        <v>93</v>
      </c>
      <c r="DM58" s="441" t="s">
        <v>236</v>
      </c>
      <c r="DN58" s="767" t="s">
        <v>500</v>
      </c>
      <c r="DO58" s="441" t="s">
        <v>482</v>
      </c>
      <c r="DP58" s="725" t="s">
        <v>485</v>
      </c>
      <c r="DQ58" s="441" t="s">
        <v>488</v>
      </c>
      <c r="DR58" s="441" t="s">
        <v>480</v>
      </c>
      <c r="DS58" s="441" t="s">
        <v>373</v>
      </c>
      <c r="DT58" s="753"/>
      <c r="DU58" s="2830">
        <v>0</v>
      </c>
      <c r="DV58" s="752"/>
      <c r="DW58" s="441" t="s">
        <v>93</v>
      </c>
      <c r="DX58" s="441" t="s">
        <v>236</v>
      </c>
      <c r="DY58" s="767" t="s">
        <v>500</v>
      </c>
      <c r="DZ58" s="441" t="s">
        <v>482</v>
      </c>
      <c r="EA58" s="725" t="s">
        <v>486</v>
      </c>
      <c r="EB58" s="441" t="s">
        <v>488</v>
      </c>
      <c r="EC58" s="441" t="s">
        <v>480</v>
      </c>
      <c r="ED58" s="441" t="s">
        <v>373</v>
      </c>
      <c r="EE58" s="753"/>
      <c r="EF58" s="2830">
        <v>0</v>
      </c>
      <c r="EG58" s="722"/>
      <c r="EH58" s="722"/>
      <c r="EI58" s="722"/>
      <c r="EJ58" s="722"/>
      <c r="EL58" s="722"/>
      <c r="EM58" s="722"/>
      <c r="EN58" s="722"/>
      <c r="EO58" s="722"/>
      <c r="EP58" s="722"/>
      <c r="EQ58" s="722"/>
      <c r="ER58" s="722"/>
      <c r="ES58" s="722"/>
      <c r="ET58" s="722"/>
      <c r="EV58" s="722"/>
      <c r="EW58" s="722"/>
      <c r="EX58" s="722"/>
      <c r="EY58" s="722"/>
      <c r="EZ58" s="722"/>
      <c r="FA58" s="722"/>
      <c r="FB58" s="722"/>
      <c r="FC58" s="722"/>
      <c r="FD58" s="722"/>
      <c r="FF58" s="722"/>
      <c r="FG58" s="722"/>
      <c r="FH58" s="722"/>
      <c r="FI58" s="722"/>
      <c r="FJ58" s="722"/>
      <c r="FK58" s="722"/>
      <c r="FL58" s="722"/>
      <c r="FM58" s="722"/>
      <c r="FN58" s="722"/>
      <c r="FP58" s="722"/>
      <c r="FQ58" s="722"/>
      <c r="FR58" s="722"/>
      <c r="FS58" s="722"/>
      <c r="FT58" s="722"/>
      <c r="FU58" s="722"/>
      <c r="FV58" s="722"/>
      <c r="FW58" s="722"/>
      <c r="FX58" s="722"/>
      <c r="FZ58" s="722"/>
      <c r="GA58" s="722"/>
      <c r="GB58" s="722"/>
      <c r="GC58" s="722"/>
      <c r="GD58" s="722"/>
      <c r="GE58" s="722"/>
      <c r="GF58" s="722"/>
      <c r="GG58" s="722"/>
      <c r="GH58" s="722"/>
      <c r="GJ58" s="722"/>
      <c r="GK58" s="722"/>
      <c r="GL58" s="722"/>
      <c r="GM58" s="722"/>
      <c r="GN58" s="722"/>
      <c r="GO58" s="722"/>
      <c r="GP58" s="722"/>
      <c r="GQ58" s="722"/>
      <c r="GR58" s="722"/>
    </row>
    <row r="59" spans="2:200" s="725" customFormat="1" ht="23.25">
      <c r="B59" s="774"/>
      <c r="C59" s="775"/>
      <c r="D59" s="2813" t="s">
        <v>503</v>
      </c>
      <c r="E59" s="752"/>
      <c r="F59" s="441" t="s">
        <v>93</v>
      </c>
      <c r="G59" s="441" t="s">
        <v>236</v>
      </c>
      <c r="H59" s="767" t="s">
        <v>500</v>
      </c>
      <c r="I59" s="441" t="s">
        <v>427</v>
      </c>
      <c r="J59" s="725" t="s">
        <v>477</v>
      </c>
      <c r="K59" s="441" t="s">
        <v>503</v>
      </c>
      <c r="L59" s="441" t="s">
        <v>309</v>
      </c>
      <c r="M59" s="441" t="s">
        <v>373</v>
      </c>
      <c r="N59" s="753"/>
      <c r="O59" s="2340">
        <v>56</v>
      </c>
      <c r="P59" s="2340">
        <v>46</v>
      </c>
      <c r="Q59" s="2340">
        <v>41</v>
      </c>
      <c r="R59" s="2340">
        <v>38</v>
      </c>
      <c r="S59" s="2340">
        <v>44</v>
      </c>
      <c r="T59" s="2340">
        <v>45</v>
      </c>
      <c r="U59" s="2340">
        <v>44</v>
      </c>
      <c r="V59" s="2340">
        <v>44</v>
      </c>
      <c r="W59" s="2340">
        <v>45</v>
      </c>
      <c r="X59" s="2340">
        <v>44</v>
      </c>
      <c r="Y59" s="2821">
        <v>45</v>
      </c>
      <c r="Z59" s="2021"/>
      <c r="AA59" s="439" t="s">
        <v>93</v>
      </c>
      <c r="AB59" s="439" t="s">
        <v>236</v>
      </c>
      <c r="AC59" s="2032" t="s">
        <v>500</v>
      </c>
      <c r="AD59" s="439" t="s">
        <v>427</v>
      </c>
      <c r="AE59" s="2022" t="s">
        <v>478</v>
      </c>
      <c r="AF59" s="2817" t="s">
        <v>503</v>
      </c>
      <c r="AG59" s="439" t="s">
        <v>1437</v>
      </c>
      <c r="AH59" s="439" t="s">
        <v>324</v>
      </c>
      <c r="AI59" s="2023"/>
      <c r="AJ59" s="2334">
        <v>3275.7699644883187</v>
      </c>
      <c r="AK59" s="2334">
        <v>2704.6525967262692</v>
      </c>
      <c r="AL59" s="2334">
        <v>2977.6307924968451</v>
      </c>
      <c r="AM59" s="2334">
        <v>3066.9089254435112</v>
      </c>
      <c r="AN59" s="2334">
        <v>2769.2776611198829</v>
      </c>
      <c r="AO59" s="2347">
        <v>2899.5232748445069</v>
      </c>
      <c r="AP59" s="2347">
        <v>2883.1272866297818</v>
      </c>
      <c r="AQ59" s="2347">
        <v>2861.1945148081636</v>
      </c>
      <c r="AR59" s="2347">
        <v>2936.8965439253898</v>
      </c>
      <c r="AS59" s="2347">
        <v>2856.921129001531</v>
      </c>
      <c r="AT59" s="2822">
        <v>2895.9006908977708</v>
      </c>
      <c r="AU59" s="752"/>
      <c r="AV59" s="441" t="s">
        <v>93</v>
      </c>
      <c r="AW59" s="441" t="s">
        <v>236</v>
      </c>
      <c r="AX59" s="767" t="s">
        <v>500</v>
      </c>
      <c r="AY59" s="441" t="s">
        <v>427</v>
      </c>
      <c r="AZ59" s="725" t="s">
        <v>479</v>
      </c>
      <c r="BA59" s="441" t="s">
        <v>503</v>
      </c>
      <c r="BB59" s="441" t="s">
        <v>480</v>
      </c>
      <c r="BC59" s="441" t="s">
        <v>373</v>
      </c>
      <c r="BD59" s="717"/>
      <c r="BE59" s="2334">
        <v>1636.0088505429985</v>
      </c>
      <c r="BF59" s="2334">
        <v>1666.6605897527372</v>
      </c>
      <c r="BG59" s="2334">
        <v>1579.5616155713883</v>
      </c>
      <c r="BH59" s="2334">
        <v>1693.115803339022</v>
      </c>
      <c r="BI59" s="2334">
        <v>1721.6306726006433</v>
      </c>
      <c r="BJ59" s="2347">
        <v>1721.6306726006433</v>
      </c>
      <c r="BK59" s="2347">
        <v>1721.6306726006433</v>
      </c>
      <c r="BL59" s="2347">
        <v>1721.6306726006433</v>
      </c>
      <c r="BM59" s="2347">
        <v>1721.6306726006433</v>
      </c>
      <c r="BN59" s="2347">
        <v>1721.6306726006433</v>
      </c>
      <c r="BO59" s="2822">
        <v>1721.6306726006433</v>
      </c>
      <c r="BP59" s="752"/>
      <c r="BQ59" s="441" t="s">
        <v>93</v>
      </c>
      <c r="BR59" s="441" t="s">
        <v>236</v>
      </c>
      <c r="BS59" s="767" t="s">
        <v>500</v>
      </c>
      <c r="BT59" s="441" t="s">
        <v>427</v>
      </c>
      <c r="BU59" s="725" t="s">
        <v>481</v>
      </c>
      <c r="BV59" s="441" t="s">
        <v>503</v>
      </c>
      <c r="BW59" s="441" t="s">
        <v>267</v>
      </c>
      <c r="BX59" s="441" t="s">
        <v>373</v>
      </c>
      <c r="BY59" s="426"/>
      <c r="BZ59" s="2841">
        <v>0</v>
      </c>
      <c r="CA59" s="2841">
        <v>0.17450095578645083</v>
      </c>
      <c r="CB59" s="2841">
        <v>0.24390243902439024</v>
      </c>
      <c r="CC59" s="2841">
        <v>0.10516033820427083</v>
      </c>
      <c r="CD59" s="2841">
        <v>4.5777065690089262E-2</v>
      </c>
      <c r="CE59" s="2336">
        <v>0</v>
      </c>
      <c r="CF59" s="2336">
        <v>0</v>
      </c>
      <c r="CG59" s="2336">
        <v>0</v>
      </c>
      <c r="CH59" s="2336">
        <v>0</v>
      </c>
      <c r="CI59" s="2336">
        <v>0</v>
      </c>
      <c r="CJ59" s="2337">
        <v>0</v>
      </c>
      <c r="CK59" s="722"/>
      <c r="CL59" s="774"/>
      <c r="CM59" s="775"/>
      <c r="CN59" s="2813" t="s">
        <v>503</v>
      </c>
      <c r="CO59" s="752"/>
      <c r="CP59" s="441" t="s">
        <v>93</v>
      </c>
      <c r="CQ59" s="441" t="s">
        <v>236</v>
      </c>
      <c r="CR59" s="767" t="s">
        <v>500</v>
      </c>
      <c r="CS59" s="441" t="s">
        <v>482</v>
      </c>
      <c r="CT59" s="725" t="s">
        <v>483</v>
      </c>
      <c r="CU59" s="441" t="s">
        <v>503</v>
      </c>
      <c r="CV59" s="441" t="s">
        <v>480</v>
      </c>
      <c r="CW59" s="441" t="s">
        <v>373</v>
      </c>
      <c r="CX59" s="753"/>
      <c r="CY59" s="2835">
        <v>1652.6912067865976</v>
      </c>
      <c r="CZ59" s="752"/>
      <c r="DA59" s="441" t="s">
        <v>93</v>
      </c>
      <c r="DB59" s="441" t="s">
        <v>236</v>
      </c>
      <c r="DC59" s="767" t="s">
        <v>500</v>
      </c>
      <c r="DD59" s="441" t="s">
        <v>482</v>
      </c>
      <c r="DE59" s="725" t="s">
        <v>484</v>
      </c>
      <c r="DF59" s="441" t="s">
        <v>503</v>
      </c>
      <c r="DG59" s="441" t="s">
        <v>480</v>
      </c>
      <c r="DH59" s="441" t="s">
        <v>373</v>
      </c>
      <c r="DI59" s="753"/>
      <c r="DJ59" s="2835">
        <v>26.610535276091483</v>
      </c>
      <c r="DK59" s="752"/>
      <c r="DL59" s="441" t="s">
        <v>93</v>
      </c>
      <c r="DM59" s="441" t="s">
        <v>236</v>
      </c>
      <c r="DN59" s="767" t="s">
        <v>500</v>
      </c>
      <c r="DO59" s="441" t="s">
        <v>482</v>
      </c>
      <c r="DP59" s="725" t="s">
        <v>485</v>
      </c>
      <c r="DQ59" s="441" t="s">
        <v>503</v>
      </c>
      <c r="DR59" s="441" t="s">
        <v>480</v>
      </c>
      <c r="DS59" s="441" t="s">
        <v>373</v>
      </c>
      <c r="DT59" s="753"/>
      <c r="DU59" s="2835">
        <v>71.645227740901831</v>
      </c>
      <c r="DV59" s="752"/>
      <c r="DW59" s="441" t="s">
        <v>93</v>
      </c>
      <c r="DX59" s="441" t="s">
        <v>236</v>
      </c>
      <c r="DY59" s="767" t="s">
        <v>500</v>
      </c>
      <c r="DZ59" s="441" t="s">
        <v>482</v>
      </c>
      <c r="EA59" s="725" t="s">
        <v>486</v>
      </c>
      <c r="EB59" s="441" t="s">
        <v>503</v>
      </c>
      <c r="EC59" s="441" t="s">
        <v>480</v>
      </c>
      <c r="ED59" s="441" t="s">
        <v>373</v>
      </c>
      <c r="EE59" s="753"/>
      <c r="EF59" s="2835">
        <v>28.486269160239981</v>
      </c>
      <c r="EG59" s="722"/>
      <c r="EH59" s="722"/>
      <c r="EI59" s="722"/>
      <c r="EJ59" s="722"/>
      <c r="EL59" s="722"/>
      <c r="EM59" s="722"/>
      <c r="EN59" s="722"/>
      <c r="EO59" s="722"/>
      <c r="EP59" s="722"/>
      <c r="EQ59" s="722"/>
      <c r="ER59" s="722"/>
      <c r="ES59" s="722"/>
      <c r="ET59" s="722"/>
      <c r="EV59" s="722"/>
      <c r="EW59" s="722"/>
      <c r="EX59" s="722"/>
      <c r="EY59" s="722"/>
      <c r="EZ59" s="722"/>
      <c r="FA59" s="722"/>
      <c r="FB59" s="722"/>
      <c r="FC59" s="722"/>
      <c r="FD59" s="722"/>
      <c r="FF59" s="722"/>
      <c r="FG59" s="722"/>
      <c r="FH59" s="722"/>
      <c r="FI59" s="722"/>
      <c r="FJ59" s="722"/>
      <c r="FK59" s="722"/>
      <c r="FL59" s="722"/>
      <c r="FM59" s="722"/>
      <c r="FN59" s="722"/>
      <c r="FP59" s="722"/>
      <c r="FQ59" s="722"/>
      <c r="FR59" s="722"/>
      <c r="FS59" s="722"/>
      <c r="FT59" s="722"/>
      <c r="FU59" s="722"/>
      <c r="FV59" s="722"/>
      <c r="FW59" s="722"/>
      <c r="FX59" s="722"/>
      <c r="FZ59" s="722"/>
      <c r="GA59" s="722"/>
      <c r="GB59" s="722"/>
      <c r="GC59" s="722"/>
      <c r="GD59" s="722"/>
      <c r="GE59" s="722"/>
      <c r="GF59" s="722"/>
      <c r="GG59" s="722"/>
      <c r="GH59" s="722"/>
      <c r="GJ59" s="722"/>
      <c r="GK59" s="722"/>
      <c r="GL59" s="722"/>
      <c r="GM59" s="722"/>
      <c r="GN59" s="722"/>
      <c r="GO59" s="722"/>
      <c r="GP59" s="722"/>
      <c r="GQ59" s="722"/>
      <c r="GR59" s="722"/>
    </row>
    <row r="60" spans="2:200" s="725" customFormat="1" ht="23.25">
      <c r="B60" s="774"/>
      <c r="C60" s="775"/>
      <c r="D60" s="2035" t="s">
        <v>487</v>
      </c>
      <c r="E60" s="752"/>
      <c r="F60" s="441" t="s">
        <v>93</v>
      </c>
      <c r="G60" s="441" t="s">
        <v>236</v>
      </c>
      <c r="H60" s="767" t="s">
        <v>500</v>
      </c>
      <c r="I60" s="441" t="s">
        <v>427</v>
      </c>
      <c r="J60" s="725" t="s">
        <v>477</v>
      </c>
      <c r="K60" s="441" t="s">
        <v>487</v>
      </c>
      <c r="L60" s="441" t="s">
        <v>309</v>
      </c>
      <c r="M60" s="441" t="s">
        <v>373</v>
      </c>
      <c r="N60" s="753"/>
      <c r="O60" s="2811">
        <v>0</v>
      </c>
      <c r="P60" s="2811">
        <v>0</v>
      </c>
      <c r="Q60" s="2811">
        <v>0</v>
      </c>
      <c r="R60" s="2811">
        <v>0</v>
      </c>
      <c r="S60" s="2811">
        <v>0</v>
      </c>
      <c r="T60" s="2811">
        <v>0</v>
      </c>
      <c r="U60" s="2811">
        <v>0</v>
      </c>
      <c r="V60" s="2811">
        <v>0</v>
      </c>
      <c r="W60" s="2811">
        <v>0</v>
      </c>
      <c r="X60" s="2811">
        <v>0</v>
      </c>
      <c r="Y60" s="2812">
        <v>0</v>
      </c>
      <c r="Z60" s="2021"/>
      <c r="AA60" s="439" t="s">
        <v>93</v>
      </c>
      <c r="AB60" s="439" t="s">
        <v>236</v>
      </c>
      <c r="AC60" s="2032" t="s">
        <v>500</v>
      </c>
      <c r="AD60" s="439" t="s">
        <v>427</v>
      </c>
      <c r="AE60" s="2022" t="s">
        <v>478</v>
      </c>
      <c r="AF60" s="2037" t="s">
        <v>487</v>
      </c>
      <c r="AG60" s="439" t="s">
        <v>1437</v>
      </c>
      <c r="AH60" s="439" t="s">
        <v>324</v>
      </c>
      <c r="AI60" s="2023"/>
      <c r="AJ60" s="2810">
        <v>0</v>
      </c>
      <c r="AK60" s="2811">
        <v>0</v>
      </c>
      <c r="AL60" s="2811">
        <v>0</v>
      </c>
      <c r="AM60" s="2811">
        <v>0</v>
      </c>
      <c r="AN60" s="2811">
        <v>0</v>
      </c>
      <c r="AO60" s="2811">
        <v>0</v>
      </c>
      <c r="AP60" s="2811">
        <v>0</v>
      </c>
      <c r="AQ60" s="2811">
        <v>0</v>
      </c>
      <c r="AR60" s="2811">
        <v>0</v>
      </c>
      <c r="AS60" s="2811">
        <v>0</v>
      </c>
      <c r="AT60" s="2812">
        <v>0</v>
      </c>
      <c r="AU60" s="752"/>
      <c r="AV60" s="441" t="s">
        <v>93</v>
      </c>
      <c r="AW60" s="441" t="s">
        <v>236</v>
      </c>
      <c r="AX60" s="767" t="s">
        <v>500</v>
      </c>
      <c r="AY60" s="441" t="s">
        <v>427</v>
      </c>
      <c r="AZ60" s="725" t="s">
        <v>479</v>
      </c>
      <c r="BA60" s="441" t="s">
        <v>487</v>
      </c>
      <c r="BB60" s="441" t="s">
        <v>480</v>
      </c>
      <c r="BC60" s="441" t="s">
        <v>373</v>
      </c>
      <c r="BD60" s="717"/>
      <c r="BE60" s="2810">
        <v>0</v>
      </c>
      <c r="BF60" s="2811">
        <v>0</v>
      </c>
      <c r="BG60" s="2811">
        <v>0</v>
      </c>
      <c r="BH60" s="2811">
        <v>0</v>
      </c>
      <c r="BI60" s="2811">
        <v>0</v>
      </c>
      <c r="BJ60" s="2811">
        <v>0</v>
      </c>
      <c r="BK60" s="2811">
        <v>0</v>
      </c>
      <c r="BL60" s="2811">
        <v>0</v>
      </c>
      <c r="BM60" s="2811">
        <v>0</v>
      </c>
      <c r="BN60" s="2811">
        <v>0</v>
      </c>
      <c r="BO60" s="2812">
        <v>0</v>
      </c>
      <c r="BP60" s="752"/>
      <c r="BQ60" s="441" t="s">
        <v>93</v>
      </c>
      <c r="BR60" s="441" t="s">
        <v>236</v>
      </c>
      <c r="BS60" s="767" t="s">
        <v>500</v>
      </c>
      <c r="BT60" s="441" t="s">
        <v>427</v>
      </c>
      <c r="BU60" s="725" t="s">
        <v>481</v>
      </c>
      <c r="BV60" s="441" t="s">
        <v>487</v>
      </c>
      <c r="BW60" s="441" t="s">
        <v>267</v>
      </c>
      <c r="BX60" s="441" t="s">
        <v>373</v>
      </c>
      <c r="BY60" s="426"/>
      <c r="BZ60" s="2842">
        <v>0</v>
      </c>
      <c r="CA60" s="2842">
        <v>0</v>
      </c>
      <c r="CB60" s="2842">
        <v>0</v>
      </c>
      <c r="CC60" s="2842">
        <v>0</v>
      </c>
      <c r="CD60" s="2842">
        <v>0</v>
      </c>
      <c r="CE60" s="2811">
        <v>0</v>
      </c>
      <c r="CF60" s="2811">
        <v>0</v>
      </c>
      <c r="CG60" s="2811">
        <v>0</v>
      </c>
      <c r="CH60" s="2811">
        <v>0</v>
      </c>
      <c r="CI60" s="2811">
        <v>0</v>
      </c>
      <c r="CJ60" s="2812">
        <v>0</v>
      </c>
      <c r="CK60" s="722"/>
      <c r="CL60" s="774"/>
      <c r="CM60" s="775"/>
      <c r="CN60" s="2035" t="s">
        <v>487</v>
      </c>
      <c r="CO60" s="752"/>
      <c r="CP60" s="441" t="s">
        <v>93</v>
      </c>
      <c r="CQ60" s="441" t="s">
        <v>236</v>
      </c>
      <c r="CR60" s="767" t="s">
        <v>500</v>
      </c>
      <c r="CS60" s="441" t="s">
        <v>482</v>
      </c>
      <c r="CT60" s="725" t="s">
        <v>483</v>
      </c>
      <c r="CU60" s="441" t="s">
        <v>487</v>
      </c>
      <c r="CV60" s="441" t="s">
        <v>480</v>
      </c>
      <c r="CW60" s="441" t="s">
        <v>373</v>
      </c>
      <c r="CX60" s="753"/>
      <c r="CY60" s="2837">
        <v>0</v>
      </c>
      <c r="CZ60" s="752"/>
      <c r="DA60" s="441" t="s">
        <v>93</v>
      </c>
      <c r="DB60" s="441" t="s">
        <v>236</v>
      </c>
      <c r="DC60" s="767" t="s">
        <v>500</v>
      </c>
      <c r="DD60" s="441" t="s">
        <v>482</v>
      </c>
      <c r="DE60" s="725" t="s">
        <v>484</v>
      </c>
      <c r="DF60" s="441" t="s">
        <v>487</v>
      </c>
      <c r="DG60" s="441" t="s">
        <v>480</v>
      </c>
      <c r="DH60" s="441" t="s">
        <v>373</v>
      </c>
      <c r="DI60" s="753"/>
      <c r="DJ60" s="2837">
        <v>0</v>
      </c>
      <c r="DK60" s="752"/>
      <c r="DL60" s="441" t="s">
        <v>93</v>
      </c>
      <c r="DM60" s="441" t="s">
        <v>236</v>
      </c>
      <c r="DN60" s="767" t="s">
        <v>500</v>
      </c>
      <c r="DO60" s="441" t="s">
        <v>482</v>
      </c>
      <c r="DP60" s="725" t="s">
        <v>485</v>
      </c>
      <c r="DQ60" s="441" t="s">
        <v>487</v>
      </c>
      <c r="DR60" s="441" t="s">
        <v>480</v>
      </c>
      <c r="DS60" s="441" t="s">
        <v>373</v>
      </c>
      <c r="DT60" s="753"/>
      <c r="DU60" s="2837">
        <v>0</v>
      </c>
      <c r="DV60" s="752"/>
      <c r="DW60" s="441" t="s">
        <v>93</v>
      </c>
      <c r="DX60" s="441" t="s">
        <v>236</v>
      </c>
      <c r="DY60" s="767" t="s">
        <v>500</v>
      </c>
      <c r="DZ60" s="441" t="s">
        <v>482</v>
      </c>
      <c r="EA60" s="725" t="s">
        <v>486</v>
      </c>
      <c r="EB60" s="441" t="s">
        <v>487</v>
      </c>
      <c r="EC60" s="441" t="s">
        <v>480</v>
      </c>
      <c r="ED60" s="441" t="s">
        <v>373</v>
      </c>
      <c r="EE60" s="753"/>
      <c r="EF60" s="2837">
        <v>0</v>
      </c>
      <c r="EG60" s="722"/>
      <c r="EH60" s="722"/>
      <c r="EI60" s="722"/>
      <c r="EJ60" s="722"/>
      <c r="EL60" s="722"/>
      <c r="EM60" s="722"/>
      <c r="EN60" s="722"/>
      <c r="EO60" s="722"/>
      <c r="EP60" s="722"/>
      <c r="EQ60" s="722"/>
      <c r="ER60" s="722"/>
      <c r="ES60" s="722"/>
      <c r="ET60" s="722"/>
      <c r="EV60" s="722"/>
      <c r="EW60" s="722"/>
      <c r="EX60" s="722"/>
      <c r="EY60" s="722"/>
      <c r="EZ60" s="722"/>
      <c r="FA60" s="722"/>
      <c r="FB60" s="722"/>
      <c r="FC60" s="722"/>
      <c r="FD60" s="722"/>
      <c r="FF60" s="722"/>
      <c r="FG60" s="722"/>
      <c r="FH60" s="722"/>
      <c r="FI60" s="722"/>
      <c r="FJ60" s="722"/>
      <c r="FK60" s="722"/>
      <c r="FL60" s="722"/>
      <c r="FM60" s="722"/>
      <c r="FN60" s="722"/>
      <c r="FP60" s="722"/>
      <c r="FQ60" s="722"/>
      <c r="FR60" s="722"/>
      <c r="FS60" s="722"/>
      <c r="FT60" s="722"/>
      <c r="FU60" s="722"/>
      <c r="FV60" s="722"/>
      <c r="FW60" s="722"/>
      <c r="FX60" s="722"/>
      <c r="FZ60" s="722"/>
      <c r="GA60" s="722"/>
      <c r="GB60" s="722"/>
      <c r="GC60" s="722"/>
      <c r="GD60" s="722"/>
      <c r="GE60" s="722"/>
      <c r="GF60" s="722"/>
      <c r="GG60" s="722"/>
      <c r="GH60" s="722"/>
      <c r="GJ60" s="722"/>
      <c r="GK60" s="722"/>
      <c r="GL60" s="722"/>
      <c r="GM60" s="722"/>
      <c r="GN60" s="722"/>
      <c r="GO60" s="722"/>
      <c r="GP60" s="722"/>
      <c r="GQ60" s="722"/>
      <c r="GR60" s="722"/>
    </row>
    <row r="61" spans="2:200" s="725" customFormat="1" ht="23.25">
      <c r="B61" s="774"/>
      <c r="C61" s="775"/>
      <c r="D61" s="2035" t="s">
        <v>488</v>
      </c>
      <c r="E61" s="752"/>
      <c r="F61" s="441" t="s">
        <v>93</v>
      </c>
      <c r="G61" s="441" t="s">
        <v>236</v>
      </c>
      <c r="H61" s="767" t="s">
        <v>500</v>
      </c>
      <c r="I61" s="441" t="s">
        <v>427</v>
      </c>
      <c r="J61" s="725" t="s">
        <v>477</v>
      </c>
      <c r="K61" s="441" t="s">
        <v>488</v>
      </c>
      <c r="L61" s="441" t="s">
        <v>309</v>
      </c>
      <c r="M61" s="441" t="s">
        <v>373</v>
      </c>
      <c r="N61" s="753"/>
      <c r="O61" s="2815">
        <v>0</v>
      </c>
      <c r="P61" s="2815">
        <v>0</v>
      </c>
      <c r="Q61" s="2815">
        <v>0</v>
      </c>
      <c r="R61" s="2815">
        <v>0</v>
      </c>
      <c r="S61" s="2815">
        <v>0</v>
      </c>
      <c r="T61" s="2815">
        <v>0</v>
      </c>
      <c r="U61" s="2815">
        <v>0</v>
      </c>
      <c r="V61" s="2815">
        <v>0</v>
      </c>
      <c r="W61" s="2815">
        <v>0</v>
      </c>
      <c r="X61" s="2815">
        <v>0</v>
      </c>
      <c r="Y61" s="2816">
        <v>0</v>
      </c>
      <c r="Z61" s="2021"/>
      <c r="AA61" s="439" t="s">
        <v>93</v>
      </c>
      <c r="AB61" s="439" t="s">
        <v>236</v>
      </c>
      <c r="AC61" s="2032" t="s">
        <v>500</v>
      </c>
      <c r="AD61" s="439" t="s">
        <v>427</v>
      </c>
      <c r="AE61" s="2022" t="s">
        <v>478</v>
      </c>
      <c r="AF61" s="2037" t="s">
        <v>488</v>
      </c>
      <c r="AG61" s="439" t="s">
        <v>1437</v>
      </c>
      <c r="AH61" s="439" t="s">
        <v>324</v>
      </c>
      <c r="AI61" s="2023"/>
      <c r="AJ61" s="2814">
        <v>0</v>
      </c>
      <c r="AK61" s="2815">
        <v>0</v>
      </c>
      <c r="AL61" s="2815">
        <v>0</v>
      </c>
      <c r="AM61" s="2815">
        <v>0</v>
      </c>
      <c r="AN61" s="2815">
        <v>0</v>
      </c>
      <c r="AO61" s="2815">
        <v>0</v>
      </c>
      <c r="AP61" s="2815">
        <v>0</v>
      </c>
      <c r="AQ61" s="2815">
        <v>0</v>
      </c>
      <c r="AR61" s="2815">
        <v>0</v>
      </c>
      <c r="AS61" s="2815">
        <v>0</v>
      </c>
      <c r="AT61" s="2816">
        <v>0</v>
      </c>
      <c r="AU61" s="752"/>
      <c r="AV61" s="441" t="s">
        <v>93</v>
      </c>
      <c r="AW61" s="441" t="s">
        <v>236</v>
      </c>
      <c r="AX61" s="767" t="s">
        <v>500</v>
      </c>
      <c r="AY61" s="441" t="s">
        <v>427</v>
      </c>
      <c r="AZ61" s="725" t="s">
        <v>479</v>
      </c>
      <c r="BA61" s="441" t="s">
        <v>488</v>
      </c>
      <c r="BB61" s="441" t="s">
        <v>480</v>
      </c>
      <c r="BC61" s="441" t="s">
        <v>373</v>
      </c>
      <c r="BD61" s="717"/>
      <c r="BE61" s="2814">
        <v>0</v>
      </c>
      <c r="BF61" s="2815">
        <v>0</v>
      </c>
      <c r="BG61" s="2815">
        <v>0</v>
      </c>
      <c r="BH61" s="2815">
        <v>0</v>
      </c>
      <c r="BI61" s="2815">
        <v>0</v>
      </c>
      <c r="BJ61" s="2815">
        <v>0</v>
      </c>
      <c r="BK61" s="2815">
        <v>0</v>
      </c>
      <c r="BL61" s="2815">
        <v>0</v>
      </c>
      <c r="BM61" s="2815">
        <v>0</v>
      </c>
      <c r="BN61" s="2815">
        <v>0</v>
      </c>
      <c r="BO61" s="2816">
        <v>0</v>
      </c>
      <c r="BP61" s="752"/>
      <c r="BQ61" s="441" t="s">
        <v>93</v>
      </c>
      <c r="BR61" s="441" t="s">
        <v>236</v>
      </c>
      <c r="BS61" s="767" t="s">
        <v>500</v>
      </c>
      <c r="BT61" s="441" t="s">
        <v>427</v>
      </c>
      <c r="BU61" s="725" t="s">
        <v>481</v>
      </c>
      <c r="BV61" s="441" t="s">
        <v>488</v>
      </c>
      <c r="BW61" s="441" t="s">
        <v>267</v>
      </c>
      <c r="BX61" s="441" t="s">
        <v>373</v>
      </c>
      <c r="BY61" s="426"/>
      <c r="BZ61" s="2843">
        <v>0</v>
      </c>
      <c r="CA61" s="2843">
        <v>0</v>
      </c>
      <c r="CB61" s="2843">
        <v>0</v>
      </c>
      <c r="CC61" s="2843">
        <v>0</v>
      </c>
      <c r="CD61" s="2843">
        <v>0</v>
      </c>
      <c r="CE61" s="2815">
        <v>0</v>
      </c>
      <c r="CF61" s="2815">
        <v>0</v>
      </c>
      <c r="CG61" s="2815">
        <v>0</v>
      </c>
      <c r="CH61" s="2815">
        <v>0</v>
      </c>
      <c r="CI61" s="2815">
        <v>0</v>
      </c>
      <c r="CJ61" s="2816">
        <v>0</v>
      </c>
      <c r="CK61" s="722"/>
      <c r="CL61" s="774"/>
      <c r="CM61" s="775"/>
      <c r="CN61" s="2035" t="s">
        <v>488</v>
      </c>
      <c r="CO61" s="752"/>
      <c r="CP61" s="441" t="s">
        <v>93</v>
      </c>
      <c r="CQ61" s="441" t="s">
        <v>236</v>
      </c>
      <c r="CR61" s="767" t="s">
        <v>500</v>
      </c>
      <c r="CS61" s="441" t="s">
        <v>482</v>
      </c>
      <c r="CT61" s="725" t="s">
        <v>483</v>
      </c>
      <c r="CU61" s="441" t="s">
        <v>488</v>
      </c>
      <c r="CV61" s="441" t="s">
        <v>480</v>
      </c>
      <c r="CW61" s="441" t="s">
        <v>373</v>
      </c>
      <c r="CX61" s="753"/>
      <c r="CY61" s="2837">
        <v>0</v>
      </c>
      <c r="CZ61" s="752"/>
      <c r="DA61" s="441" t="s">
        <v>93</v>
      </c>
      <c r="DB61" s="441" t="s">
        <v>236</v>
      </c>
      <c r="DC61" s="767" t="s">
        <v>500</v>
      </c>
      <c r="DD61" s="441" t="s">
        <v>482</v>
      </c>
      <c r="DE61" s="725" t="s">
        <v>484</v>
      </c>
      <c r="DF61" s="441" t="s">
        <v>488</v>
      </c>
      <c r="DG61" s="441" t="s">
        <v>480</v>
      </c>
      <c r="DH61" s="441" t="s">
        <v>373</v>
      </c>
      <c r="DI61" s="753"/>
      <c r="DJ61" s="2837">
        <v>0</v>
      </c>
      <c r="DK61" s="752"/>
      <c r="DL61" s="441" t="s">
        <v>93</v>
      </c>
      <c r="DM61" s="441" t="s">
        <v>236</v>
      </c>
      <c r="DN61" s="767" t="s">
        <v>500</v>
      </c>
      <c r="DO61" s="441" t="s">
        <v>482</v>
      </c>
      <c r="DP61" s="725" t="s">
        <v>485</v>
      </c>
      <c r="DQ61" s="441" t="s">
        <v>488</v>
      </c>
      <c r="DR61" s="441" t="s">
        <v>480</v>
      </c>
      <c r="DS61" s="441" t="s">
        <v>373</v>
      </c>
      <c r="DT61" s="753"/>
      <c r="DU61" s="2837">
        <v>0</v>
      </c>
      <c r="DV61" s="752"/>
      <c r="DW61" s="441" t="s">
        <v>93</v>
      </c>
      <c r="DX61" s="441" t="s">
        <v>236</v>
      </c>
      <c r="DY61" s="767" t="s">
        <v>500</v>
      </c>
      <c r="DZ61" s="441" t="s">
        <v>482</v>
      </c>
      <c r="EA61" s="725" t="s">
        <v>486</v>
      </c>
      <c r="EB61" s="441" t="s">
        <v>488</v>
      </c>
      <c r="EC61" s="441" t="s">
        <v>480</v>
      </c>
      <c r="ED61" s="441" t="s">
        <v>373</v>
      </c>
      <c r="EE61" s="753"/>
      <c r="EF61" s="2837">
        <v>0</v>
      </c>
      <c r="EG61" s="722"/>
      <c r="EH61" s="722"/>
      <c r="EI61" s="722"/>
      <c r="EJ61" s="722"/>
      <c r="EL61" s="722"/>
      <c r="EM61" s="722"/>
      <c r="EN61" s="722"/>
      <c r="EO61" s="722"/>
      <c r="EP61" s="722"/>
      <c r="EQ61" s="722"/>
      <c r="ER61" s="722"/>
      <c r="ES61" s="722"/>
      <c r="ET61" s="722"/>
      <c r="EV61" s="722"/>
      <c r="EW61" s="722"/>
      <c r="EX61" s="722"/>
      <c r="EY61" s="722"/>
      <c r="EZ61" s="722"/>
      <c r="FA61" s="722"/>
      <c r="FB61" s="722"/>
      <c r="FC61" s="722"/>
      <c r="FD61" s="722"/>
      <c r="FF61" s="722"/>
      <c r="FG61" s="722"/>
      <c r="FH61" s="722"/>
      <c r="FI61" s="722"/>
      <c r="FJ61" s="722"/>
      <c r="FK61" s="722"/>
      <c r="FL61" s="722"/>
      <c r="FM61" s="722"/>
      <c r="FN61" s="722"/>
      <c r="FP61" s="722"/>
      <c r="FQ61" s="722"/>
      <c r="FR61" s="722"/>
      <c r="FS61" s="722"/>
      <c r="FT61" s="722"/>
      <c r="FU61" s="722"/>
      <c r="FV61" s="722"/>
      <c r="FW61" s="722"/>
      <c r="FX61" s="722"/>
      <c r="FZ61" s="722"/>
      <c r="GA61" s="722"/>
      <c r="GB61" s="722"/>
      <c r="GC61" s="722"/>
      <c r="GD61" s="722"/>
      <c r="GE61" s="722"/>
      <c r="GF61" s="722"/>
      <c r="GG61" s="722"/>
      <c r="GH61" s="722"/>
      <c r="GJ61" s="722"/>
      <c r="GK61" s="722"/>
      <c r="GL61" s="722"/>
      <c r="GM61" s="722"/>
      <c r="GN61" s="722"/>
      <c r="GO61" s="722"/>
      <c r="GP61" s="722"/>
      <c r="GQ61" s="722"/>
      <c r="GR61" s="722"/>
    </row>
    <row r="62" spans="2:200" s="725" customFormat="1" ht="23.25">
      <c r="B62" s="774"/>
      <c r="C62" s="775"/>
      <c r="D62" s="2030" t="s">
        <v>504</v>
      </c>
      <c r="E62" s="752"/>
      <c r="F62" s="441" t="s">
        <v>93</v>
      </c>
      <c r="G62" s="441" t="s">
        <v>236</v>
      </c>
      <c r="H62" s="767" t="s">
        <v>500</v>
      </c>
      <c r="I62" s="441" t="s">
        <v>427</v>
      </c>
      <c r="J62" s="725" t="s">
        <v>477</v>
      </c>
      <c r="K62" s="441" t="s">
        <v>504</v>
      </c>
      <c r="L62" s="441" t="s">
        <v>309</v>
      </c>
      <c r="M62" s="441" t="s">
        <v>373</v>
      </c>
      <c r="N62" s="753"/>
      <c r="O62" s="2341">
        <v>37</v>
      </c>
      <c r="P62" s="2341">
        <v>35</v>
      </c>
      <c r="Q62" s="2341">
        <v>33</v>
      </c>
      <c r="R62" s="2341">
        <v>34</v>
      </c>
      <c r="S62" s="2341">
        <v>31</v>
      </c>
      <c r="T62" s="2341">
        <v>32</v>
      </c>
      <c r="U62" s="2341">
        <v>31</v>
      </c>
      <c r="V62" s="2341">
        <v>31</v>
      </c>
      <c r="W62" s="2341">
        <v>32</v>
      </c>
      <c r="X62" s="2341">
        <v>31</v>
      </c>
      <c r="Y62" s="2342">
        <v>32</v>
      </c>
      <c r="Z62" s="2021"/>
      <c r="AA62" s="439" t="s">
        <v>93</v>
      </c>
      <c r="AB62" s="439" t="s">
        <v>236</v>
      </c>
      <c r="AC62" s="2032" t="s">
        <v>500</v>
      </c>
      <c r="AD62" s="439" t="s">
        <v>427</v>
      </c>
      <c r="AE62" s="2022" t="s">
        <v>478</v>
      </c>
      <c r="AF62" s="2031" t="s">
        <v>504</v>
      </c>
      <c r="AG62" s="439" t="s">
        <v>1437</v>
      </c>
      <c r="AH62" s="439" t="s">
        <v>324</v>
      </c>
      <c r="AI62" s="2023"/>
      <c r="AJ62" s="2335">
        <v>3161.1999610569951</v>
      </c>
      <c r="AK62" s="2335">
        <v>3017.8334698515018</v>
      </c>
      <c r="AL62" s="2335">
        <v>3654.5049905347441</v>
      </c>
      <c r="AM62" s="2335">
        <v>3421.326025269098</v>
      </c>
      <c r="AN62" s="2335">
        <v>3397.0154419757127</v>
      </c>
      <c r="AO62" s="2348">
        <v>3556.7850336219435</v>
      </c>
      <c r="AP62" s="2348">
        <v>3536.6724151099556</v>
      </c>
      <c r="AQ62" s="2348">
        <v>3509.7679390404683</v>
      </c>
      <c r="AR62" s="2348">
        <v>3602.6300472756234</v>
      </c>
      <c r="AS62" s="2348">
        <v>3504.5258653479445</v>
      </c>
      <c r="AT62" s="2349">
        <v>3552.3412850662498</v>
      </c>
      <c r="AU62" s="752"/>
      <c r="AV62" s="441" t="s">
        <v>93</v>
      </c>
      <c r="AW62" s="441" t="s">
        <v>236</v>
      </c>
      <c r="AX62" s="767" t="s">
        <v>500</v>
      </c>
      <c r="AY62" s="441" t="s">
        <v>427</v>
      </c>
      <c r="AZ62" s="725" t="s">
        <v>479</v>
      </c>
      <c r="BA62" s="441" t="s">
        <v>504</v>
      </c>
      <c r="BB62" s="441" t="s">
        <v>480</v>
      </c>
      <c r="BC62" s="441" t="s">
        <v>373</v>
      </c>
      <c r="BD62" s="717"/>
      <c r="BE62" s="2335">
        <v>1593.2029873328461</v>
      </c>
      <c r="BF62" s="2335">
        <v>1462.3489161206367</v>
      </c>
      <c r="BG62" s="2335">
        <v>1490.1831567323729</v>
      </c>
      <c r="BH62" s="2335">
        <v>1566.2898883855139</v>
      </c>
      <c r="BI62" s="2335">
        <v>1577.4542682635638</v>
      </c>
      <c r="BJ62" s="2348">
        <v>1577.4542682635638</v>
      </c>
      <c r="BK62" s="2348">
        <v>1577.4542682635638</v>
      </c>
      <c r="BL62" s="2348">
        <v>1577.4542682635638</v>
      </c>
      <c r="BM62" s="2348">
        <v>1577.4542682635638</v>
      </c>
      <c r="BN62" s="2348">
        <v>1577.4542682635638</v>
      </c>
      <c r="BO62" s="2349">
        <v>1577.4542682635638</v>
      </c>
      <c r="BP62" s="752"/>
      <c r="BQ62" s="441" t="s">
        <v>93</v>
      </c>
      <c r="BR62" s="441" t="s">
        <v>236</v>
      </c>
      <c r="BS62" s="767" t="s">
        <v>500</v>
      </c>
      <c r="BT62" s="441" t="s">
        <v>427</v>
      </c>
      <c r="BU62" s="725" t="s">
        <v>481</v>
      </c>
      <c r="BV62" s="441" t="s">
        <v>504</v>
      </c>
      <c r="BW62" s="441" t="s">
        <v>267</v>
      </c>
      <c r="BX62" s="441" t="s">
        <v>373</v>
      </c>
      <c r="BY62" s="426"/>
      <c r="BZ62" s="2844">
        <v>0</v>
      </c>
      <c r="CA62" s="2844">
        <v>0.71433675466731661</v>
      </c>
      <c r="CB62" s="2844">
        <v>0.48484848484848486</v>
      </c>
      <c r="CC62" s="2844">
        <v>0.43943683193535343</v>
      </c>
      <c r="CD62" s="2844">
        <v>9.5268339155287401E-2</v>
      </c>
      <c r="CE62" s="2338">
        <v>0</v>
      </c>
      <c r="CF62" s="2338">
        <v>0</v>
      </c>
      <c r="CG62" s="2338">
        <v>0</v>
      </c>
      <c r="CH62" s="2338">
        <v>0</v>
      </c>
      <c r="CI62" s="2338">
        <v>0</v>
      </c>
      <c r="CJ62" s="2339">
        <v>0</v>
      </c>
      <c r="CK62" s="722"/>
      <c r="CL62" s="774"/>
      <c r="CM62" s="775"/>
      <c r="CN62" s="2030" t="s">
        <v>504</v>
      </c>
      <c r="CO62" s="752"/>
      <c r="CP62" s="441" t="s">
        <v>93</v>
      </c>
      <c r="CQ62" s="441" t="s">
        <v>236</v>
      </c>
      <c r="CR62" s="767" t="s">
        <v>500</v>
      </c>
      <c r="CS62" s="441" t="s">
        <v>482</v>
      </c>
      <c r="CT62" s="725" t="s">
        <v>483</v>
      </c>
      <c r="CU62" s="441" t="s">
        <v>504</v>
      </c>
      <c r="CV62" s="441" t="s">
        <v>480</v>
      </c>
      <c r="CW62" s="441" t="s">
        <v>373</v>
      </c>
      <c r="CX62" s="753"/>
      <c r="CY62" s="2838">
        <v>1509.1154949519068</v>
      </c>
      <c r="CZ62" s="752"/>
      <c r="DA62" s="441" t="s">
        <v>93</v>
      </c>
      <c r="DB62" s="441" t="s">
        <v>236</v>
      </c>
      <c r="DC62" s="767" t="s">
        <v>500</v>
      </c>
      <c r="DD62" s="441" t="s">
        <v>482</v>
      </c>
      <c r="DE62" s="725" t="s">
        <v>484</v>
      </c>
      <c r="DF62" s="441" t="s">
        <v>504</v>
      </c>
      <c r="DG62" s="441" t="s">
        <v>480</v>
      </c>
      <c r="DH62" s="441" t="s">
        <v>373</v>
      </c>
      <c r="DI62" s="753"/>
      <c r="DJ62" s="2838">
        <v>45.591059003812511</v>
      </c>
      <c r="DK62" s="752"/>
      <c r="DL62" s="441" t="s">
        <v>93</v>
      </c>
      <c r="DM62" s="441" t="s">
        <v>236</v>
      </c>
      <c r="DN62" s="767" t="s">
        <v>500</v>
      </c>
      <c r="DO62" s="441" t="s">
        <v>482</v>
      </c>
      <c r="DP62" s="725" t="s">
        <v>485</v>
      </c>
      <c r="DQ62" s="441" t="s">
        <v>504</v>
      </c>
      <c r="DR62" s="441" t="s">
        <v>480</v>
      </c>
      <c r="DS62" s="441" t="s">
        <v>373</v>
      </c>
      <c r="DT62" s="753"/>
      <c r="DU62" s="2838">
        <v>71.020959034614165</v>
      </c>
      <c r="DV62" s="752"/>
      <c r="DW62" s="441" t="s">
        <v>93</v>
      </c>
      <c r="DX62" s="441" t="s">
        <v>236</v>
      </c>
      <c r="DY62" s="767" t="s">
        <v>500</v>
      </c>
      <c r="DZ62" s="441" t="s">
        <v>482</v>
      </c>
      <c r="EA62" s="725" t="s">
        <v>486</v>
      </c>
      <c r="EB62" s="441" t="s">
        <v>504</v>
      </c>
      <c r="EC62" s="441" t="s">
        <v>480</v>
      </c>
      <c r="ED62" s="441" t="s">
        <v>373</v>
      </c>
      <c r="EE62" s="753"/>
      <c r="EF62" s="2838">
        <v>40.981823872655319</v>
      </c>
      <c r="EG62" s="722"/>
      <c r="EH62" s="722"/>
      <c r="EI62" s="722"/>
      <c r="EJ62" s="722"/>
      <c r="EL62" s="722"/>
      <c r="EM62" s="722"/>
      <c r="EN62" s="722"/>
      <c r="EO62" s="722"/>
      <c r="EP62" s="722"/>
      <c r="EQ62" s="722"/>
      <c r="ER62" s="722"/>
      <c r="ES62" s="722"/>
      <c r="ET62" s="722"/>
      <c r="EV62" s="722"/>
      <c r="EW62" s="722"/>
      <c r="EX62" s="722"/>
      <c r="EY62" s="722"/>
      <c r="EZ62" s="722"/>
      <c r="FA62" s="722"/>
      <c r="FB62" s="722"/>
      <c r="FC62" s="722"/>
      <c r="FD62" s="722"/>
      <c r="FF62" s="722"/>
      <c r="FG62" s="722"/>
      <c r="FH62" s="722"/>
      <c r="FI62" s="722"/>
      <c r="FJ62" s="722"/>
      <c r="FK62" s="722"/>
      <c r="FL62" s="722"/>
      <c r="FM62" s="722"/>
      <c r="FN62" s="722"/>
      <c r="FP62" s="722"/>
      <c r="FQ62" s="722"/>
      <c r="FR62" s="722"/>
      <c r="FS62" s="722"/>
      <c r="FT62" s="722"/>
      <c r="FU62" s="722"/>
      <c r="FV62" s="722"/>
      <c r="FW62" s="722"/>
      <c r="FX62" s="722"/>
      <c r="FZ62" s="722"/>
      <c r="GA62" s="722"/>
      <c r="GB62" s="722"/>
      <c r="GC62" s="722"/>
      <c r="GD62" s="722"/>
      <c r="GE62" s="722"/>
      <c r="GF62" s="722"/>
      <c r="GG62" s="722"/>
      <c r="GH62" s="722"/>
      <c r="GJ62" s="722"/>
      <c r="GK62" s="722"/>
      <c r="GL62" s="722"/>
      <c r="GM62" s="722"/>
      <c r="GN62" s="722"/>
      <c r="GO62" s="722"/>
      <c r="GP62" s="722"/>
      <c r="GQ62" s="722"/>
      <c r="GR62" s="722"/>
    </row>
    <row r="63" spans="2:200" s="725" customFormat="1" ht="23.25">
      <c r="B63" s="774"/>
      <c r="C63" s="775"/>
      <c r="D63" s="2823" t="s">
        <v>487</v>
      </c>
      <c r="E63" s="752"/>
      <c r="F63" s="441" t="s">
        <v>93</v>
      </c>
      <c r="G63" s="441" t="s">
        <v>236</v>
      </c>
      <c r="H63" s="767" t="s">
        <v>500</v>
      </c>
      <c r="I63" s="441" t="s">
        <v>427</v>
      </c>
      <c r="J63" s="725" t="s">
        <v>477</v>
      </c>
      <c r="K63" s="441" t="s">
        <v>487</v>
      </c>
      <c r="L63" s="441" t="s">
        <v>309</v>
      </c>
      <c r="M63" s="441" t="s">
        <v>373</v>
      </c>
      <c r="N63" s="753"/>
      <c r="O63" s="2818">
        <v>0</v>
      </c>
      <c r="P63" s="2819">
        <v>0</v>
      </c>
      <c r="Q63" s="2819">
        <v>0</v>
      </c>
      <c r="R63" s="2819">
        <v>0</v>
      </c>
      <c r="S63" s="2819">
        <v>0</v>
      </c>
      <c r="T63" s="2819">
        <v>0</v>
      </c>
      <c r="U63" s="2819">
        <v>0</v>
      </c>
      <c r="V63" s="2819">
        <v>0</v>
      </c>
      <c r="W63" s="2819">
        <v>0</v>
      </c>
      <c r="X63" s="2819">
        <v>0</v>
      </c>
      <c r="Y63" s="2820">
        <v>0</v>
      </c>
      <c r="Z63" s="2021"/>
      <c r="AA63" s="439" t="s">
        <v>93</v>
      </c>
      <c r="AB63" s="439" t="s">
        <v>236</v>
      </c>
      <c r="AC63" s="2032" t="s">
        <v>500</v>
      </c>
      <c r="AD63" s="439" t="s">
        <v>427</v>
      </c>
      <c r="AE63" s="2022" t="s">
        <v>478</v>
      </c>
      <c r="AF63" s="2824" t="s">
        <v>487</v>
      </c>
      <c r="AG63" s="439" t="s">
        <v>1437</v>
      </c>
      <c r="AH63" s="439" t="s">
        <v>324</v>
      </c>
      <c r="AI63" s="2023"/>
      <c r="AJ63" s="2818">
        <v>0</v>
      </c>
      <c r="AK63" s="2819">
        <v>0</v>
      </c>
      <c r="AL63" s="2819">
        <v>0</v>
      </c>
      <c r="AM63" s="2819">
        <v>0</v>
      </c>
      <c r="AN63" s="2819">
        <v>0</v>
      </c>
      <c r="AO63" s="2819">
        <v>0</v>
      </c>
      <c r="AP63" s="2819">
        <v>0</v>
      </c>
      <c r="AQ63" s="2819">
        <v>0</v>
      </c>
      <c r="AR63" s="2819">
        <v>0</v>
      </c>
      <c r="AS63" s="2819">
        <v>0</v>
      </c>
      <c r="AT63" s="2820">
        <v>0</v>
      </c>
      <c r="AU63" s="752"/>
      <c r="AV63" s="441" t="s">
        <v>93</v>
      </c>
      <c r="AW63" s="441" t="s">
        <v>236</v>
      </c>
      <c r="AX63" s="767" t="s">
        <v>500</v>
      </c>
      <c r="AY63" s="441" t="s">
        <v>427</v>
      </c>
      <c r="AZ63" s="725" t="s">
        <v>479</v>
      </c>
      <c r="BA63" s="441" t="s">
        <v>487</v>
      </c>
      <c r="BB63" s="441" t="s">
        <v>480</v>
      </c>
      <c r="BC63" s="441" t="s">
        <v>373</v>
      </c>
      <c r="BD63" s="717"/>
      <c r="BE63" s="2818">
        <v>0</v>
      </c>
      <c r="BF63" s="2819">
        <v>0</v>
      </c>
      <c r="BG63" s="2819">
        <v>0</v>
      </c>
      <c r="BH63" s="2819">
        <v>0</v>
      </c>
      <c r="BI63" s="2819">
        <v>0</v>
      </c>
      <c r="BJ63" s="2819">
        <v>0</v>
      </c>
      <c r="BK63" s="2819">
        <v>0</v>
      </c>
      <c r="BL63" s="2819">
        <v>0</v>
      </c>
      <c r="BM63" s="2819">
        <v>0</v>
      </c>
      <c r="BN63" s="2819">
        <v>0</v>
      </c>
      <c r="BO63" s="2820">
        <v>0</v>
      </c>
      <c r="BP63" s="752"/>
      <c r="BQ63" s="441" t="s">
        <v>93</v>
      </c>
      <c r="BR63" s="441" t="s">
        <v>236</v>
      </c>
      <c r="BS63" s="767" t="s">
        <v>500</v>
      </c>
      <c r="BT63" s="441" t="s">
        <v>427</v>
      </c>
      <c r="BU63" s="725" t="s">
        <v>481</v>
      </c>
      <c r="BV63" s="441" t="s">
        <v>487</v>
      </c>
      <c r="BW63" s="441" t="s">
        <v>267</v>
      </c>
      <c r="BX63" s="441" t="s">
        <v>373</v>
      </c>
      <c r="BY63" s="426"/>
      <c r="BZ63" s="2846">
        <v>0</v>
      </c>
      <c r="CA63" s="2845">
        <v>0</v>
      </c>
      <c r="CB63" s="2845">
        <v>0</v>
      </c>
      <c r="CC63" s="2845">
        <v>0</v>
      </c>
      <c r="CD63" s="2845">
        <v>0</v>
      </c>
      <c r="CE63" s="2819">
        <v>0</v>
      </c>
      <c r="CF63" s="2819">
        <v>0</v>
      </c>
      <c r="CG63" s="2819">
        <v>0</v>
      </c>
      <c r="CH63" s="2819">
        <v>0</v>
      </c>
      <c r="CI63" s="2819">
        <v>0</v>
      </c>
      <c r="CJ63" s="2820">
        <v>0</v>
      </c>
      <c r="CK63" s="722"/>
      <c r="CL63" s="774"/>
      <c r="CM63" s="775"/>
      <c r="CN63" s="2823" t="s">
        <v>487</v>
      </c>
      <c r="CO63" s="752"/>
      <c r="CP63" s="441" t="s">
        <v>93</v>
      </c>
      <c r="CQ63" s="441" t="s">
        <v>236</v>
      </c>
      <c r="CR63" s="767" t="s">
        <v>500</v>
      </c>
      <c r="CS63" s="441" t="s">
        <v>482</v>
      </c>
      <c r="CT63" s="725" t="s">
        <v>483</v>
      </c>
      <c r="CU63" s="441" t="s">
        <v>487</v>
      </c>
      <c r="CV63" s="441" t="s">
        <v>480</v>
      </c>
      <c r="CW63" s="441" t="s">
        <v>373</v>
      </c>
      <c r="CX63" s="753"/>
      <c r="CY63" s="2839"/>
      <c r="CZ63" s="752"/>
      <c r="DA63" s="441" t="s">
        <v>93</v>
      </c>
      <c r="DB63" s="441" t="s">
        <v>236</v>
      </c>
      <c r="DC63" s="767" t="s">
        <v>500</v>
      </c>
      <c r="DD63" s="441" t="s">
        <v>482</v>
      </c>
      <c r="DE63" s="725" t="s">
        <v>484</v>
      </c>
      <c r="DF63" s="441" t="s">
        <v>487</v>
      </c>
      <c r="DG63" s="441" t="s">
        <v>480</v>
      </c>
      <c r="DH63" s="441" t="s">
        <v>373</v>
      </c>
      <c r="DI63" s="753"/>
      <c r="DJ63" s="2839"/>
      <c r="DK63" s="752"/>
      <c r="DL63" s="441" t="s">
        <v>93</v>
      </c>
      <c r="DM63" s="441" t="s">
        <v>236</v>
      </c>
      <c r="DN63" s="767" t="s">
        <v>500</v>
      </c>
      <c r="DO63" s="441" t="s">
        <v>482</v>
      </c>
      <c r="DP63" s="725" t="s">
        <v>485</v>
      </c>
      <c r="DQ63" s="441" t="s">
        <v>487</v>
      </c>
      <c r="DR63" s="441" t="s">
        <v>480</v>
      </c>
      <c r="DS63" s="441" t="s">
        <v>373</v>
      </c>
      <c r="DT63" s="753"/>
      <c r="DU63" s="2839"/>
      <c r="DV63" s="752"/>
      <c r="DW63" s="441" t="s">
        <v>93</v>
      </c>
      <c r="DX63" s="441" t="s">
        <v>236</v>
      </c>
      <c r="DY63" s="767" t="s">
        <v>500</v>
      </c>
      <c r="DZ63" s="441" t="s">
        <v>482</v>
      </c>
      <c r="EA63" s="725" t="s">
        <v>486</v>
      </c>
      <c r="EB63" s="441" t="s">
        <v>487</v>
      </c>
      <c r="EC63" s="441" t="s">
        <v>480</v>
      </c>
      <c r="ED63" s="441" t="s">
        <v>373</v>
      </c>
      <c r="EE63" s="753"/>
      <c r="EF63" s="2839"/>
      <c r="EG63" s="722"/>
      <c r="EH63" s="722"/>
      <c r="EI63" s="722"/>
      <c r="EJ63" s="722"/>
      <c r="EL63" s="722"/>
      <c r="EM63" s="722"/>
      <c r="EN63" s="722"/>
      <c r="EO63" s="722"/>
      <c r="EP63" s="722"/>
      <c r="EQ63" s="722"/>
      <c r="ER63" s="722"/>
      <c r="ES63" s="722"/>
      <c r="ET63" s="722"/>
      <c r="EV63" s="722"/>
      <c r="EW63" s="722"/>
      <c r="EX63" s="722"/>
      <c r="EY63" s="722"/>
      <c r="EZ63" s="722"/>
      <c r="FA63" s="722"/>
      <c r="FB63" s="722"/>
      <c r="FC63" s="722"/>
      <c r="FD63" s="722"/>
      <c r="FF63" s="722"/>
      <c r="FG63" s="722"/>
      <c r="FH63" s="722"/>
      <c r="FI63" s="722"/>
      <c r="FJ63" s="722"/>
      <c r="FK63" s="722"/>
      <c r="FL63" s="722"/>
      <c r="FM63" s="722"/>
      <c r="FN63" s="722"/>
      <c r="FP63" s="722"/>
      <c r="FQ63" s="722"/>
      <c r="FR63" s="722"/>
      <c r="FS63" s="722"/>
      <c r="FT63" s="722"/>
      <c r="FU63" s="722"/>
      <c r="FV63" s="722"/>
      <c r="FW63" s="722"/>
      <c r="FX63" s="722"/>
      <c r="FZ63" s="722"/>
      <c r="GA63" s="722"/>
      <c r="GB63" s="722"/>
      <c r="GC63" s="722"/>
      <c r="GD63" s="722"/>
      <c r="GE63" s="722"/>
      <c r="GF63" s="722"/>
      <c r="GG63" s="722"/>
      <c r="GH63" s="722"/>
      <c r="GJ63" s="722"/>
      <c r="GK63" s="722"/>
      <c r="GL63" s="722"/>
      <c r="GM63" s="722"/>
      <c r="GN63" s="722"/>
      <c r="GO63" s="722"/>
      <c r="GP63" s="722"/>
      <c r="GQ63" s="722"/>
      <c r="GR63" s="722"/>
    </row>
    <row r="64" spans="2:200" s="725" customFormat="1" ht="24" thickBot="1">
      <c r="B64" s="2826"/>
      <c r="C64" s="776"/>
      <c r="D64" s="2038" t="s">
        <v>488</v>
      </c>
      <c r="E64" s="752"/>
      <c r="F64" s="441" t="s">
        <v>93</v>
      </c>
      <c r="G64" s="441" t="s">
        <v>236</v>
      </c>
      <c r="H64" s="767" t="s">
        <v>500</v>
      </c>
      <c r="I64" s="441" t="s">
        <v>427</v>
      </c>
      <c r="J64" s="725" t="s">
        <v>477</v>
      </c>
      <c r="K64" s="441" t="s">
        <v>488</v>
      </c>
      <c r="L64" s="441" t="s">
        <v>309</v>
      </c>
      <c r="M64" s="441" t="s">
        <v>373</v>
      </c>
      <c r="N64" s="753"/>
      <c r="O64" s="2818">
        <v>0</v>
      </c>
      <c r="P64" s="2819">
        <v>0</v>
      </c>
      <c r="Q64" s="2819">
        <v>0</v>
      </c>
      <c r="R64" s="2819">
        <v>0</v>
      </c>
      <c r="S64" s="2819">
        <v>0</v>
      </c>
      <c r="T64" s="2819">
        <v>0</v>
      </c>
      <c r="U64" s="2819">
        <v>0</v>
      </c>
      <c r="V64" s="2819">
        <v>0</v>
      </c>
      <c r="W64" s="2819">
        <v>0</v>
      </c>
      <c r="X64" s="2819">
        <v>0</v>
      </c>
      <c r="Y64" s="2820">
        <v>0</v>
      </c>
      <c r="Z64" s="2021"/>
      <c r="AA64" s="439" t="s">
        <v>93</v>
      </c>
      <c r="AB64" s="439" t="s">
        <v>236</v>
      </c>
      <c r="AC64" s="2032" t="s">
        <v>500</v>
      </c>
      <c r="AD64" s="439" t="s">
        <v>427</v>
      </c>
      <c r="AE64" s="2022" t="s">
        <v>478</v>
      </c>
      <c r="AF64" s="1901" t="s">
        <v>488</v>
      </c>
      <c r="AG64" s="439" t="s">
        <v>1437</v>
      </c>
      <c r="AH64" s="439" t="s">
        <v>324</v>
      </c>
      <c r="AI64" s="2023"/>
      <c r="AJ64" s="2818">
        <v>0</v>
      </c>
      <c r="AK64" s="2819">
        <v>0</v>
      </c>
      <c r="AL64" s="2819">
        <v>0</v>
      </c>
      <c r="AM64" s="2819">
        <v>0</v>
      </c>
      <c r="AN64" s="2819">
        <v>0</v>
      </c>
      <c r="AO64" s="2819">
        <v>0</v>
      </c>
      <c r="AP64" s="2819">
        <v>0</v>
      </c>
      <c r="AQ64" s="2819">
        <v>0</v>
      </c>
      <c r="AR64" s="2819">
        <v>0</v>
      </c>
      <c r="AS64" s="2819">
        <v>0</v>
      </c>
      <c r="AT64" s="2820">
        <v>0</v>
      </c>
      <c r="AU64" s="752"/>
      <c r="AV64" s="441" t="s">
        <v>93</v>
      </c>
      <c r="AW64" s="441" t="s">
        <v>236</v>
      </c>
      <c r="AX64" s="767" t="s">
        <v>500</v>
      </c>
      <c r="AY64" s="441" t="s">
        <v>427</v>
      </c>
      <c r="AZ64" s="725" t="s">
        <v>479</v>
      </c>
      <c r="BA64" s="441" t="s">
        <v>488</v>
      </c>
      <c r="BB64" s="441" t="s">
        <v>480</v>
      </c>
      <c r="BC64" s="441" t="s">
        <v>373</v>
      </c>
      <c r="BD64" s="717"/>
      <c r="BE64" s="2818">
        <v>0</v>
      </c>
      <c r="BF64" s="2819">
        <v>0</v>
      </c>
      <c r="BG64" s="2819">
        <v>0</v>
      </c>
      <c r="BH64" s="2819">
        <v>0</v>
      </c>
      <c r="BI64" s="2819">
        <v>0</v>
      </c>
      <c r="BJ64" s="2819">
        <v>0</v>
      </c>
      <c r="BK64" s="2819">
        <v>0</v>
      </c>
      <c r="BL64" s="2819">
        <v>0</v>
      </c>
      <c r="BM64" s="2819">
        <v>0</v>
      </c>
      <c r="BN64" s="2819">
        <v>0</v>
      </c>
      <c r="BO64" s="2820">
        <v>0</v>
      </c>
      <c r="BP64" s="752"/>
      <c r="BQ64" s="441" t="s">
        <v>93</v>
      </c>
      <c r="BR64" s="441" t="s">
        <v>236</v>
      </c>
      <c r="BS64" s="767" t="s">
        <v>500</v>
      </c>
      <c r="BT64" s="441" t="s">
        <v>427</v>
      </c>
      <c r="BU64" s="725" t="s">
        <v>481</v>
      </c>
      <c r="BV64" s="441" t="s">
        <v>488</v>
      </c>
      <c r="BW64" s="441" t="s">
        <v>267</v>
      </c>
      <c r="BX64" s="441" t="s">
        <v>373</v>
      </c>
      <c r="BY64" s="426"/>
      <c r="BZ64" s="2846">
        <v>0</v>
      </c>
      <c r="CA64" s="2845">
        <v>0</v>
      </c>
      <c r="CB64" s="2845">
        <v>0</v>
      </c>
      <c r="CC64" s="2845">
        <v>0</v>
      </c>
      <c r="CD64" s="2845">
        <v>0</v>
      </c>
      <c r="CE64" s="2819">
        <v>0</v>
      </c>
      <c r="CF64" s="2819">
        <v>0</v>
      </c>
      <c r="CG64" s="2819">
        <v>0</v>
      </c>
      <c r="CH64" s="2819">
        <v>0</v>
      </c>
      <c r="CI64" s="2819">
        <v>0</v>
      </c>
      <c r="CJ64" s="2820">
        <v>0</v>
      </c>
      <c r="CK64" s="722"/>
      <c r="CL64" s="2826"/>
      <c r="CM64" s="776"/>
      <c r="CN64" s="2038" t="s">
        <v>488</v>
      </c>
      <c r="CO64" s="752"/>
      <c r="CP64" s="441" t="s">
        <v>93</v>
      </c>
      <c r="CQ64" s="441" t="s">
        <v>236</v>
      </c>
      <c r="CR64" s="767" t="s">
        <v>500</v>
      </c>
      <c r="CS64" s="441" t="s">
        <v>482</v>
      </c>
      <c r="CT64" s="725" t="s">
        <v>483</v>
      </c>
      <c r="CU64" s="441" t="s">
        <v>488</v>
      </c>
      <c r="CV64" s="441" t="s">
        <v>480</v>
      </c>
      <c r="CW64" s="441" t="s">
        <v>373</v>
      </c>
      <c r="CX64" s="753"/>
      <c r="CY64" s="2840"/>
      <c r="CZ64" s="752"/>
      <c r="DA64" s="441" t="s">
        <v>93</v>
      </c>
      <c r="DB64" s="441" t="s">
        <v>236</v>
      </c>
      <c r="DC64" s="767" t="s">
        <v>500</v>
      </c>
      <c r="DD64" s="441" t="s">
        <v>482</v>
      </c>
      <c r="DE64" s="725" t="s">
        <v>484</v>
      </c>
      <c r="DF64" s="441" t="s">
        <v>488</v>
      </c>
      <c r="DG64" s="441" t="s">
        <v>480</v>
      </c>
      <c r="DH64" s="441" t="s">
        <v>373</v>
      </c>
      <c r="DI64" s="753"/>
      <c r="DJ64" s="2840"/>
      <c r="DK64" s="752"/>
      <c r="DL64" s="441" t="s">
        <v>93</v>
      </c>
      <c r="DM64" s="441" t="s">
        <v>236</v>
      </c>
      <c r="DN64" s="767" t="s">
        <v>500</v>
      </c>
      <c r="DO64" s="441" t="s">
        <v>482</v>
      </c>
      <c r="DP64" s="725" t="s">
        <v>485</v>
      </c>
      <c r="DQ64" s="441" t="s">
        <v>488</v>
      </c>
      <c r="DR64" s="441" t="s">
        <v>480</v>
      </c>
      <c r="DS64" s="441" t="s">
        <v>373</v>
      </c>
      <c r="DT64" s="753"/>
      <c r="DU64" s="2840"/>
      <c r="DV64" s="752"/>
      <c r="DW64" s="441" t="s">
        <v>93</v>
      </c>
      <c r="DX64" s="441" t="s">
        <v>236</v>
      </c>
      <c r="DY64" s="767" t="s">
        <v>500</v>
      </c>
      <c r="DZ64" s="441" t="s">
        <v>482</v>
      </c>
      <c r="EA64" s="725" t="s">
        <v>486</v>
      </c>
      <c r="EB64" s="441" t="s">
        <v>488</v>
      </c>
      <c r="EC64" s="441" t="s">
        <v>480</v>
      </c>
      <c r="ED64" s="441" t="s">
        <v>373</v>
      </c>
      <c r="EE64" s="753"/>
      <c r="EF64" s="2840"/>
      <c r="EG64" s="722"/>
      <c r="EH64" s="722"/>
      <c r="EI64" s="722"/>
      <c r="EJ64" s="722"/>
      <c r="EL64" s="722"/>
      <c r="EM64" s="722"/>
      <c r="EN64" s="722"/>
      <c r="EO64" s="722"/>
      <c r="EP64" s="722"/>
      <c r="EQ64" s="722"/>
      <c r="ER64" s="722"/>
      <c r="ES64" s="722"/>
      <c r="ET64" s="722"/>
      <c r="EV64" s="722"/>
      <c r="EW64" s="722"/>
      <c r="EX64" s="722"/>
      <c r="EY64" s="722"/>
      <c r="EZ64" s="722"/>
      <c r="FA64" s="722"/>
      <c r="FB64" s="722"/>
      <c r="FC64" s="722"/>
      <c r="FD64" s="722"/>
      <c r="FF64" s="722"/>
      <c r="FG64" s="722"/>
      <c r="FH64" s="722"/>
      <c r="FI64" s="722"/>
      <c r="FJ64" s="722"/>
      <c r="FK64" s="722"/>
      <c r="FL64" s="722"/>
      <c r="FM64" s="722"/>
      <c r="FN64" s="722"/>
      <c r="FP64" s="722"/>
      <c r="FQ64" s="722"/>
      <c r="FR64" s="722"/>
      <c r="FS64" s="722"/>
      <c r="FT64" s="722"/>
      <c r="FU64" s="722"/>
      <c r="FV64" s="722"/>
      <c r="FW64" s="722"/>
      <c r="FX64" s="722"/>
      <c r="FZ64" s="722"/>
      <c r="GA64" s="722"/>
      <c r="GB64" s="722"/>
      <c r="GC64" s="722"/>
      <c r="GD64" s="722"/>
      <c r="GE64" s="722"/>
      <c r="GF64" s="722"/>
      <c r="GG64" s="722"/>
      <c r="GH64" s="722"/>
      <c r="GJ64" s="722"/>
      <c r="GK64" s="722"/>
      <c r="GL64" s="722"/>
      <c r="GM64" s="722"/>
      <c r="GN64" s="722"/>
      <c r="GO64" s="722"/>
      <c r="GP64" s="722"/>
      <c r="GQ64" s="722"/>
      <c r="GR64" s="722"/>
    </row>
    <row r="65" spans="2:201" s="725" customFormat="1">
      <c r="B65" s="778"/>
      <c r="C65" s="722"/>
      <c r="D65" s="722"/>
      <c r="E65" s="722"/>
      <c r="F65" s="722"/>
      <c r="G65" s="722"/>
      <c r="H65" s="722"/>
      <c r="I65" s="722"/>
      <c r="J65" s="722"/>
      <c r="K65" s="722"/>
      <c r="L65" s="722"/>
      <c r="M65" s="722"/>
      <c r="N65" s="722"/>
      <c r="O65" s="722"/>
      <c r="P65" s="722"/>
      <c r="Q65" s="722"/>
      <c r="R65" s="722"/>
      <c r="S65" s="722"/>
      <c r="T65" s="722"/>
      <c r="U65" s="722"/>
      <c r="V65" s="722"/>
      <c r="W65" s="722"/>
      <c r="X65" s="722"/>
      <c r="Y65" s="722"/>
      <c r="Z65" s="722"/>
      <c r="AA65" s="722"/>
      <c r="AB65" s="722"/>
      <c r="AC65" s="722"/>
      <c r="AD65" s="722"/>
      <c r="AE65" s="722"/>
      <c r="AF65" s="722"/>
      <c r="AG65" s="722"/>
      <c r="AH65" s="722"/>
      <c r="AI65" s="722"/>
      <c r="AK65" s="722"/>
      <c r="AL65" s="722"/>
      <c r="AM65" s="722"/>
      <c r="AN65" s="722"/>
      <c r="AO65" s="722"/>
      <c r="AP65" s="722"/>
      <c r="AQ65" s="722"/>
      <c r="AR65" s="722"/>
      <c r="AS65" s="722"/>
      <c r="AT65" s="722"/>
      <c r="AU65" s="722"/>
      <c r="AV65" s="722"/>
      <c r="AW65" s="722"/>
      <c r="AX65" s="722"/>
      <c r="AY65" s="722"/>
      <c r="AZ65" s="722"/>
      <c r="BA65" s="722"/>
      <c r="BB65" s="722"/>
      <c r="BC65" s="722"/>
      <c r="BD65" s="722"/>
      <c r="BE65" s="722"/>
      <c r="BF65" s="722"/>
      <c r="BG65" s="722"/>
      <c r="BH65" s="722"/>
      <c r="BJ65" s="722"/>
      <c r="BK65" s="722"/>
      <c r="BL65" s="722"/>
      <c r="BM65" s="722"/>
      <c r="BN65" s="722"/>
      <c r="BO65" s="722"/>
      <c r="BP65" s="722"/>
      <c r="BQ65" s="722"/>
      <c r="BR65" s="722"/>
      <c r="BS65" s="722"/>
      <c r="BT65" s="722"/>
      <c r="BU65" s="722"/>
      <c r="BV65" s="722"/>
      <c r="BW65" s="722"/>
      <c r="BX65" s="722"/>
      <c r="BY65" s="722"/>
      <c r="BZ65" s="722"/>
      <c r="CA65" s="722"/>
      <c r="CB65" s="722"/>
      <c r="CC65" s="722"/>
      <c r="CD65" s="722"/>
      <c r="CE65" s="722"/>
      <c r="CF65" s="722"/>
      <c r="CG65" s="722"/>
      <c r="CH65" s="722"/>
      <c r="CI65" s="722"/>
      <c r="CJ65" s="722"/>
      <c r="CK65" s="722"/>
      <c r="CL65" s="722"/>
      <c r="CM65" s="722"/>
      <c r="CY65" s="722"/>
      <c r="CZ65" s="722"/>
      <c r="DA65" s="722"/>
      <c r="DB65" s="722"/>
      <c r="DC65" s="722"/>
      <c r="DD65" s="722"/>
      <c r="DE65" s="722"/>
      <c r="DF65" s="722"/>
      <c r="DG65" s="722"/>
      <c r="DH65" s="722"/>
      <c r="DI65" s="722"/>
      <c r="DJ65" s="722"/>
      <c r="DK65" s="722"/>
      <c r="DL65" s="722"/>
      <c r="DM65" s="722"/>
      <c r="DN65" s="722"/>
      <c r="DO65" s="722"/>
      <c r="DP65" s="722"/>
      <c r="DQ65" s="722"/>
      <c r="DR65" s="722"/>
      <c r="DS65" s="722"/>
      <c r="DT65" s="722"/>
      <c r="DU65" s="722"/>
      <c r="DV65" s="722"/>
      <c r="DW65" s="722"/>
      <c r="DX65" s="722"/>
      <c r="DY65" s="722"/>
      <c r="DZ65" s="722"/>
      <c r="EA65" s="722"/>
      <c r="EB65" s="722"/>
      <c r="EC65" s="722"/>
      <c r="ED65" s="722"/>
      <c r="EE65" s="722"/>
      <c r="EF65" s="722"/>
      <c r="EG65" s="722"/>
      <c r="EH65" s="722"/>
      <c r="EI65" s="722"/>
      <c r="EJ65" s="722"/>
      <c r="EK65" s="722"/>
      <c r="EM65" s="722"/>
      <c r="EN65" s="722"/>
      <c r="EO65" s="722"/>
      <c r="EP65" s="722"/>
      <c r="EQ65" s="722"/>
      <c r="ER65" s="722"/>
      <c r="ES65" s="722"/>
      <c r="ET65" s="722"/>
      <c r="EU65" s="722"/>
      <c r="EW65" s="722"/>
      <c r="EX65" s="722"/>
      <c r="EY65" s="722"/>
      <c r="EZ65" s="722"/>
      <c r="FA65" s="722"/>
      <c r="FB65" s="722"/>
      <c r="FC65" s="722"/>
      <c r="FD65" s="722"/>
      <c r="FE65" s="722"/>
      <c r="FG65" s="722"/>
      <c r="FH65" s="722"/>
      <c r="FI65" s="722"/>
      <c r="FJ65" s="722"/>
      <c r="FK65" s="722"/>
      <c r="FL65" s="722"/>
      <c r="FM65" s="722"/>
      <c r="FN65" s="722"/>
      <c r="FO65" s="722"/>
      <c r="FQ65" s="722"/>
      <c r="FR65" s="722"/>
      <c r="FS65" s="722"/>
      <c r="FT65" s="722"/>
      <c r="FU65" s="722"/>
      <c r="FV65" s="722"/>
      <c r="FW65" s="722"/>
      <c r="FX65" s="722"/>
      <c r="FY65" s="722"/>
      <c r="GA65" s="722"/>
      <c r="GB65" s="722"/>
      <c r="GC65" s="722"/>
      <c r="GD65" s="722"/>
      <c r="GE65" s="722"/>
      <c r="GF65" s="722"/>
      <c r="GG65" s="722"/>
      <c r="GH65" s="722"/>
      <c r="GI65" s="722"/>
      <c r="GK65" s="722"/>
      <c r="GL65" s="722"/>
      <c r="GM65" s="722"/>
      <c r="GN65" s="722"/>
      <c r="GO65" s="722"/>
      <c r="GP65" s="722"/>
      <c r="GQ65" s="722"/>
      <c r="GR65" s="722"/>
      <c r="GS65" s="722"/>
    </row>
    <row r="66" spans="2:201" s="725" customFormat="1">
      <c r="B66" s="778"/>
      <c r="C66" s="722"/>
      <c r="D66" s="722"/>
      <c r="E66" s="722"/>
      <c r="F66" s="722"/>
      <c r="G66" s="722"/>
      <c r="H66" s="722"/>
      <c r="I66" s="722"/>
      <c r="J66" s="722"/>
      <c r="K66" s="722"/>
      <c r="L66" s="722"/>
      <c r="M66" s="722"/>
      <c r="N66" s="722"/>
      <c r="O66" s="722"/>
      <c r="P66" s="722"/>
      <c r="Q66" s="722"/>
      <c r="R66" s="722"/>
      <c r="S66" s="722"/>
      <c r="T66" s="722"/>
      <c r="U66" s="722"/>
      <c r="V66" s="722"/>
      <c r="W66" s="722"/>
      <c r="X66" s="722"/>
      <c r="Y66" s="722"/>
      <c r="Z66" s="722"/>
      <c r="AA66" s="722"/>
      <c r="AB66" s="722"/>
      <c r="AC66" s="722"/>
      <c r="AD66" s="722"/>
      <c r="AE66" s="722"/>
      <c r="AF66" s="722"/>
      <c r="AG66" s="722"/>
      <c r="AH66" s="722"/>
      <c r="AI66" s="722"/>
      <c r="AK66" s="722"/>
      <c r="AL66" s="722"/>
      <c r="AM66" s="722"/>
      <c r="AN66" s="722"/>
      <c r="AO66" s="722"/>
      <c r="AP66" s="722"/>
      <c r="AQ66" s="722"/>
      <c r="AR66" s="722"/>
      <c r="AS66" s="722"/>
      <c r="AT66" s="722"/>
      <c r="AU66" s="722"/>
      <c r="AV66" s="722"/>
      <c r="AW66" s="722"/>
      <c r="AX66" s="722"/>
      <c r="AY66" s="722"/>
      <c r="AZ66" s="722"/>
      <c r="BA66" s="722"/>
      <c r="BB66" s="722"/>
      <c r="BC66" s="722"/>
      <c r="BD66" s="722"/>
      <c r="BE66" s="722"/>
      <c r="BF66" s="722"/>
      <c r="BG66" s="722"/>
      <c r="BH66" s="722"/>
      <c r="BJ66" s="722"/>
      <c r="BK66" s="722"/>
      <c r="BL66" s="722"/>
      <c r="BM66" s="722"/>
      <c r="BN66" s="722"/>
      <c r="BO66" s="722"/>
      <c r="BP66" s="722"/>
      <c r="BQ66" s="722"/>
      <c r="BR66" s="722"/>
      <c r="BS66" s="722"/>
      <c r="BT66" s="722"/>
      <c r="BU66" s="722"/>
      <c r="BV66" s="722"/>
      <c r="BW66" s="722"/>
      <c r="BX66" s="722"/>
      <c r="BY66" s="722"/>
      <c r="BZ66" s="722"/>
      <c r="CA66" s="722"/>
      <c r="CB66" s="722"/>
      <c r="CC66" s="722"/>
      <c r="CD66" s="722"/>
      <c r="CE66" s="722"/>
      <c r="CF66" s="722"/>
      <c r="CG66" s="722"/>
      <c r="CH66" s="722"/>
      <c r="CI66" s="722"/>
      <c r="CJ66" s="722"/>
      <c r="CK66" s="722"/>
      <c r="CL66" s="722"/>
      <c r="CM66" s="722"/>
      <c r="CY66" s="722"/>
      <c r="CZ66" s="722"/>
      <c r="DA66" s="722"/>
      <c r="DB66" s="722"/>
      <c r="DC66" s="722"/>
      <c r="DD66" s="722"/>
      <c r="DE66" s="722"/>
      <c r="DF66" s="722"/>
      <c r="DG66" s="722"/>
      <c r="DH66" s="722"/>
      <c r="DI66" s="722"/>
      <c r="DJ66" s="722"/>
      <c r="DK66" s="722"/>
      <c r="DL66" s="722"/>
      <c r="DM66" s="722"/>
      <c r="DN66" s="722"/>
      <c r="DO66" s="722"/>
      <c r="DP66" s="722"/>
      <c r="DQ66" s="722"/>
      <c r="DR66" s="722"/>
      <c r="DS66" s="722"/>
      <c r="DT66" s="722"/>
      <c r="DU66" s="722"/>
      <c r="DV66" s="722"/>
      <c r="DW66" s="722"/>
      <c r="DX66" s="722"/>
      <c r="DY66" s="722"/>
      <c r="DZ66" s="722"/>
      <c r="EA66" s="722"/>
      <c r="EB66" s="722"/>
      <c r="EC66" s="722"/>
      <c r="ED66" s="722"/>
      <c r="EE66" s="722"/>
      <c r="EF66" s="722"/>
      <c r="EG66" s="722"/>
      <c r="EH66" s="722"/>
      <c r="EI66" s="722"/>
      <c r="EJ66" s="722"/>
      <c r="EK66" s="722"/>
      <c r="EM66" s="722"/>
      <c r="EN66" s="722"/>
      <c r="EO66" s="722"/>
      <c r="EP66" s="722"/>
      <c r="EQ66" s="722"/>
      <c r="ER66" s="722"/>
      <c r="ES66" s="722"/>
      <c r="ET66" s="722"/>
      <c r="EU66" s="722"/>
      <c r="EW66" s="722"/>
      <c r="EX66" s="722"/>
      <c r="EY66" s="722"/>
      <c r="EZ66" s="722"/>
      <c r="FA66" s="722"/>
      <c r="FB66" s="722"/>
      <c r="FC66" s="722"/>
      <c r="FD66" s="722"/>
      <c r="FE66" s="722"/>
      <c r="FG66" s="722"/>
      <c r="FH66" s="722"/>
      <c r="FI66" s="722"/>
      <c r="FJ66" s="722"/>
      <c r="FK66" s="722"/>
      <c r="FL66" s="722"/>
      <c r="FM66" s="722"/>
      <c r="FN66" s="722"/>
      <c r="FO66" s="722"/>
      <c r="FQ66" s="722"/>
      <c r="FR66" s="722"/>
      <c r="FS66" s="722"/>
      <c r="FT66" s="722"/>
      <c r="FU66" s="722"/>
      <c r="FV66" s="722"/>
      <c r="FW66" s="722"/>
      <c r="FX66" s="722"/>
      <c r="FY66" s="722"/>
      <c r="GA66" s="722"/>
      <c r="GB66" s="722"/>
      <c r="GC66" s="722"/>
      <c r="GD66" s="722"/>
      <c r="GE66" s="722"/>
      <c r="GF66" s="722"/>
      <c r="GG66" s="722"/>
      <c r="GH66" s="722"/>
      <c r="GI66" s="722"/>
      <c r="GK66" s="722"/>
      <c r="GL66" s="722"/>
      <c r="GM66" s="722"/>
      <c r="GN66" s="722"/>
      <c r="GO66" s="722"/>
      <c r="GP66" s="722"/>
      <c r="GQ66" s="722"/>
      <c r="GR66" s="722"/>
      <c r="GS66" s="722"/>
    </row>
    <row r="67" spans="2:201" s="725" customFormat="1">
      <c r="B67" s="778"/>
      <c r="C67" s="722"/>
      <c r="D67" s="722"/>
      <c r="E67" s="722"/>
      <c r="F67" s="722"/>
      <c r="G67" s="722"/>
      <c r="H67" s="722"/>
      <c r="I67" s="722"/>
      <c r="J67" s="722"/>
      <c r="K67" s="722"/>
      <c r="L67" s="722"/>
      <c r="M67" s="722"/>
      <c r="N67" s="722"/>
      <c r="O67" s="722"/>
      <c r="P67" s="722"/>
      <c r="Q67" s="722"/>
      <c r="R67" s="722"/>
      <c r="S67" s="722"/>
      <c r="T67" s="722"/>
      <c r="U67" s="722"/>
      <c r="V67" s="722"/>
      <c r="W67" s="722"/>
      <c r="X67" s="722"/>
      <c r="Y67" s="722"/>
      <c r="Z67" s="722"/>
      <c r="AA67" s="722"/>
      <c r="AB67" s="722"/>
      <c r="AC67" s="722"/>
      <c r="AD67" s="722"/>
      <c r="AE67" s="722"/>
      <c r="AF67" s="722"/>
      <c r="AG67" s="722"/>
      <c r="AH67" s="722"/>
      <c r="AI67" s="722"/>
      <c r="AK67" s="722"/>
      <c r="AL67" s="722"/>
      <c r="AM67" s="722"/>
      <c r="AN67" s="722"/>
      <c r="AO67" s="722"/>
      <c r="AP67" s="722"/>
      <c r="AQ67" s="722"/>
      <c r="AR67" s="722"/>
      <c r="AS67" s="722"/>
      <c r="AT67" s="722"/>
      <c r="AU67" s="722"/>
      <c r="AV67" s="722"/>
      <c r="AW67" s="722"/>
      <c r="AX67" s="722"/>
      <c r="AY67" s="722"/>
      <c r="AZ67" s="722"/>
      <c r="BA67" s="722"/>
      <c r="BB67" s="722"/>
      <c r="BC67" s="722"/>
      <c r="BD67" s="722"/>
      <c r="BE67" s="722"/>
      <c r="BF67" s="722"/>
      <c r="BG67" s="722"/>
      <c r="BH67" s="722"/>
      <c r="BJ67" s="722"/>
      <c r="BK67" s="722"/>
      <c r="BL67" s="722"/>
      <c r="BM67" s="722"/>
      <c r="BN67" s="722"/>
      <c r="BO67" s="722"/>
      <c r="BP67" s="722"/>
      <c r="BQ67" s="722"/>
      <c r="BR67" s="722"/>
      <c r="BS67" s="722"/>
      <c r="BT67" s="722"/>
      <c r="BU67" s="722"/>
      <c r="BV67" s="722"/>
      <c r="BW67" s="722"/>
      <c r="BX67" s="722"/>
      <c r="BY67" s="722"/>
      <c r="BZ67" s="722"/>
      <c r="CA67" s="722"/>
      <c r="CB67" s="722"/>
      <c r="CC67" s="722"/>
      <c r="CD67" s="722"/>
      <c r="CE67" s="722"/>
      <c r="CF67" s="722"/>
      <c r="CG67" s="722"/>
      <c r="CH67" s="722"/>
      <c r="CI67" s="722"/>
      <c r="CJ67" s="722"/>
      <c r="CK67" s="722"/>
      <c r="CL67" s="722"/>
      <c r="CM67" s="722"/>
      <c r="CY67" s="722"/>
      <c r="CZ67" s="722"/>
      <c r="DA67" s="722"/>
      <c r="DB67" s="722"/>
      <c r="DC67" s="722"/>
      <c r="DD67" s="722"/>
      <c r="DE67" s="722"/>
      <c r="DF67" s="722"/>
      <c r="DG67" s="722"/>
      <c r="DH67" s="722"/>
      <c r="DI67" s="722"/>
      <c r="DJ67" s="722"/>
      <c r="DK67" s="722"/>
      <c r="DL67" s="722"/>
      <c r="DM67" s="722"/>
      <c r="DN67" s="722"/>
      <c r="DO67" s="722"/>
      <c r="DP67" s="722"/>
      <c r="DQ67" s="722"/>
      <c r="DR67" s="722"/>
      <c r="DS67" s="722"/>
      <c r="DT67" s="722"/>
      <c r="DU67" s="722"/>
      <c r="DV67" s="722"/>
      <c r="DW67" s="722"/>
      <c r="DX67" s="722"/>
      <c r="DY67" s="722"/>
      <c r="DZ67" s="722"/>
      <c r="EA67" s="722"/>
      <c r="EB67" s="722"/>
      <c r="EC67" s="722"/>
      <c r="ED67" s="722"/>
      <c r="EE67" s="722"/>
      <c r="EF67" s="722"/>
      <c r="EG67" s="722"/>
      <c r="EH67" s="722"/>
      <c r="EI67" s="722"/>
      <c r="EJ67" s="722"/>
      <c r="EK67" s="722"/>
      <c r="EM67" s="722"/>
      <c r="EN67" s="722"/>
      <c r="EO67" s="722"/>
      <c r="EP67" s="722"/>
      <c r="EQ67" s="722"/>
      <c r="ER67" s="722"/>
      <c r="ES67" s="722"/>
      <c r="ET67" s="722"/>
      <c r="EU67" s="722"/>
      <c r="EW67" s="722"/>
      <c r="EX67" s="722"/>
      <c r="EY67" s="722"/>
      <c r="EZ67" s="722"/>
      <c r="FA67" s="722"/>
      <c r="FB67" s="722"/>
      <c r="FC67" s="722"/>
      <c r="FD67" s="722"/>
      <c r="FE67" s="722"/>
      <c r="FG67" s="722"/>
      <c r="FH67" s="722"/>
      <c r="FI67" s="722"/>
      <c r="FJ67" s="722"/>
      <c r="FK67" s="722"/>
      <c r="FL67" s="722"/>
      <c r="FM67" s="722"/>
      <c r="FN67" s="722"/>
      <c r="FO67" s="722"/>
      <c r="FQ67" s="722"/>
      <c r="FR67" s="722"/>
      <c r="FS67" s="722"/>
      <c r="FT67" s="722"/>
      <c r="FU67" s="722"/>
      <c r="FV67" s="722"/>
      <c r="FW67" s="722"/>
      <c r="FX67" s="722"/>
      <c r="FY67" s="722"/>
      <c r="GA67" s="722"/>
      <c r="GB67" s="722"/>
      <c r="GC67" s="722"/>
      <c r="GD67" s="722"/>
      <c r="GE67" s="722"/>
      <c r="GF67" s="722"/>
      <c r="GG67" s="722"/>
      <c r="GH67" s="722"/>
      <c r="GI67" s="722"/>
      <c r="GK67" s="722"/>
      <c r="GL67" s="722"/>
      <c r="GM67" s="722"/>
      <c r="GN67" s="722"/>
      <c r="GO67" s="722"/>
      <c r="GP67" s="722"/>
      <c r="GQ67" s="722"/>
      <c r="GR67" s="722"/>
      <c r="GS67" s="722"/>
    </row>
    <row r="68" spans="2:201" s="725" customFormat="1">
      <c r="B68" s="778"/>
      <c r="C68" s="722"/>
      <c r="D68" s="722"/>
      <c r="E68" s="722"/>
      <c r="F68" s="722"/>
      <c r="G68" s="722"/>
      <c r="H68" s="722"/>
      <c r="I68" s="722"/>
      <c r="J68" s="722"/>
      <c r="K68" s="722"/>
      <c r="L68" s="722"/>
      <c r="M68" s="722"/>
      <c r="N68" s="722"/>
      <c r="O68" s="722"/>
      <c r="P68" s="722"/>
      <c r="Q68" s="722"/>
      <c r="R68" s="722"/>
      <c r="S68" s="722"/>
      <c r="T68" s="722"/>
      <c r="U68" s="722"/>
      <c r="V68" s="722"/>
      <c r="W68" s="722"/>
      <c r="X68" s="722"/>
      <c r="Y68" s="722"/>
      <c r="Z68" s="722"/>
      <c r="AA68" s="722"/>
      <c r="AB68" s="722"/>
      <c r="AC68" s="722"/>
      <c r="AD68" s="722"/>
      <c r="AE68" s="722"/>
      <c r="AF68" s="722"/>
      <c r="AG68" s="722"/>
      <c r="AH68" s="722"/>
      <c r="AI68" s="722"/>
      <c r="AK68" s="722"/>
      <c r="AL68" s="722"/>
      <c r="AM68" s="722"/>
      <c r="AN68" s="722"/>
      <c r="AO68" s="722"/>
      <c r="AP68" s="722"/>
      <c r="AQ68" s="722"/>
      <c r="AR68" s="722"/>
      <c r="AS68" s="722"/>
      <c r="AT68" s="722"/>
      <c r="AU68" s="722"/>
      <c r="AV68" s="722"/>
      <c r="AW68" s="722"/>
      <c r="AX68" s="722"/>
      <c r="AY68" s="722"/>
      <c r="AZ68" s="722"/>
      <c r="BA68" s="722"/>
      <c r="BB68" s="722"/>
      <c r="BC68" s="722"/>
      <c r="BD68" s="722"/>
      <c r="BE68" s="722"/>
      <c r="BF68" s="722"/>
      <c r="BG68" s="722"/>
      <c r="BH68" s="722"/>
      <c r="BJ68" s="722"/>
      <c r="BK68" s="722"/>
      <c r="BL68" s="722"/>
      <c r="BM68" s="722"/>
      <c r="BN68" s="722"/>
      <c r="BO68" s="722"/>
      <c r="BP68" s="722"/>
      <c r="BQ68" s="722"/>
      <c r="BR68" s="722"/>
      <c r="BS68" s="722"/>
      <c r="BT68" s="722"/>
      <c r="BU68" s="722"/>
      <c r="BV68" s="722"/>
      <c r="BW68" s="722"/>
      <c r="BX68" s="722"/>
      <c r="BY68" s="722"/>
      <c r="BZ68" s="722"/>
      <c r="CA68" s="722"/>
      <c r="CB68" s="722"/>
      <c r="CC68" s="722"/>
      <c r="CD68" s="722"/>
      <c r="CE68" s="722"/>
      <c r="CF68" s="722"/>
      <c r="CG68" s="722"/>
      <c r="CH68" s="722"/>
      <c r="CI68" s="722"/>
      <c r="CJ68" s="722"/>
      <c r="CK68" s="722"/>
      <c r="CL68" s="722"/>
      <c r="CM68" s="722"/>
      <c r="CY68" s="722"/>
      <c r="CZ68" s="722"/>
      <c r="DA68" s="722"/>
      <c r="DB68" s="722"/>
      <c r="DC68" s="722"/>
      <c r="DD68" s="722"/>
      <c r="DE68" s="722"/>
      <c r="DF68" s="722"/>
      <c r="DG68" s="722"/>
      <c r="DH68" s="722"/>
      <c r="DI68" s="722"/>
      <c r="DJ68" s="722"/>
      <c r="DK68" s="722"/>
      <c r="DL68" s="722"/>
      <c r="DM68" s="722"/>
      <c r="DN68" s="722"/>
      <c r="DO68" s="722"/>
      <c r="DP68" s="722"/>
      <c r="DQ68" s="722"/>
      <c r="DR68" s="722"/>
      <c r="DS68" s="722"/>
      <c r="DT68" s="722"/>
      <c r="DU68" s="722"/>
      <c r="DV68" s="722"/>
      <c r="DW68" s="722"/>
      <c r="DX68" s="722"/>
      <c r="DY68" s="722"/>
      <c r="DZ68" s="722"/>
      <c r="EA68" s="722"/>
      <c r="EB68" s="722"/>
      <c r="EC68" s="722"/>
      <c r="ED68" s="722"/>
      <c r="EE68" s="722"/>
      <c r="EF68" s="722"/>
      <c r="EG68" s="722"/>
      <c r="EH68" s="722"/>
      <c r="EI68" s="722"/>
      <c r="EJ68" s="722"/>
      <c r="EK68" s="722"/>
      <c r="EM68" s="722"/>
      <c r="EN68" s="722"/>
      <c r="EO68" s="722"/>
      <c r="EP68" s="722"/>
      <c r="EQ68" s="722"/>
      <c r="ER68" s="722"/>
      <c r="ES68" s="722"/>
      <c r="ET68" s="722"/>
      <c r="EU68" s="722"/>
      <c r="EW68" s="722"/>
      <c r="EX68" s="722"/>
      <c r="EY68" s="722"/>
      <c r="EZ68" s="722"/>
      <c r="FA68" s="722"/>
      <c r="FB68" s="722"/>
      <c r="FC68" s="722"/>
      <c r="FD68" s="722"/>
      <c r="FE68" s="722"/>
      <c r="FG68" s="722"/>
      <c r="FH68" s="722"/>
      <c r="FI68" s="722"/>
      <c r="FJ68" s="722"/>
      <c r="FK68" s="722"/>
      <c r="FL68" s="722"/>
      <c r="FM68" s="722"/>
      <c r="FN68" s="722"/>
      <c r="FO68" s="722"/>
      <c r="FQ68" s="722"/>
      <c r="FR68" s="722"/>
      <c r="FS68" s="722"/>
      <c r="FT68" s="722"/>
      <c r="FU68" s="722"/>
      <c r="FV68" s="722"/>
      <c r="FW68" s="722"/>
      <c r="FX68" s="722"/>
      <c r="FY68" s="722"/>
      <c r="GA68" s="722"/>
      <c r="GB68" s="722"/>
      <c r="GC68" s="722"/>
      <c r="GD68" s="722"/>
      <c r="GE68" s="722"/>
      <c r="GF68" s="722"/>
      <c r="GG68" s="722"/>
      <c r="GH68" s="722"/>
      <c r="GI68" s="722"/>
      <c r="GK68" s="722"/>
      <c r="GL68" s="722"/>
      <c r="GM68" s="722"/>
      <c r="GN68" s="722"/>
      <c r="GO68" s="722"/>
      <c r="GP68" s="722"/>
      <c r="GQ68" s="722"/>
      <c r="GR68" s="722"/>
      <c r="GS68" s="722"/>
    </row>
    <row r="69" spans="2:201" s="725" customFormat="1">
      <c r="B69" s="778"/>
      <c r="C69" s="722"/>
      <c r="D69" s="722"/>
      <c r="E69" s="722"/>
      <c r="F69" s="722"/>
      <c r="G69" s="722"/>
      <c r="H69" s="722"/>
      <c r="I69" s="722"/>
      <c r="J69" s="722"/>
      <c r="K69" s="722"/>
      <c r="L69" s="722"/>
      <c r="M69" s="722"/>
      <c r="N69" s="722"/>
      <c r="O69" s="722"/>
      <c r="P69" s="722"/>
      <c r="Q69" s="722"/>
      <c r="R69" s="722"/>
      <c r="S69" s="722"/>
      <c r="T69" s="722"/>
      <c r="U69" s="722"/>
      <c r="V69" s="722"/>
      <c r="W69" s="722"/>
      <c r="X69" s="722"/>
      <c r="Y69" s="722"/>
      <c r="Z69" s="722"/>
      <c r="AA69" s="722"/>
      <c r="AB69" s="722"/>
      <c r="AC69" s="722"/>
      <c r="AD69" s="722"/>
      <c r="AE69" s="722"/>
      <c r="AF69" s="722"/>
      <c r="AG69" s="722"/>
      <c r="AH69" s="722"/>
      <c r="AI69" s="722"/>
      <c r="AK69" s="722"/>
      <c r="AL69" s="722"/>
      <c r="AM69" s="722"/>
      <c r="AN69" s="722"/>
      <c r="AO69" s="722"/>
      <c r="AP69" s="722"/>
      <c r="AQ69" s="722"/>
      <c r="AR69" s="722"/>
      <c r="AS69" s="722"/>
      <c r="AT69" s="722"/>
      <c r="AU69" s="722"/>
      <c r="AV69" s="722"/>
      <c r="AW69" s="722"/>
      <c r="AX69" s="722"/>
      <c r="AY69" s="722"/>
      <c r="AZ69" s="722"/>
      <c r="BA69" s="722"/>
      <c r="BB69" s="722"/>
      <c r="BC69" s="722"/>
      <c r="BD69" s="722"/>
      <c r="BE69" s="722"/>
      <c r="BF69" s="722"/>
      <c r="BG69" s="722"/>
      <c r="BH69" s="722"/>
      <c r="BJ69" s="722"/>
      <c r="BK69" s="722"/>
      <c r="BL69" s="722"/>
      <c r="BM69" s="722"/>
      <c r="BN69" s="722"/>
      <c r="BO69" s="722"/>
      <c r="BP69" s="722"/>
      <c r="BQ69" s="722"/>
      <c r="BR69" s="722"/>
      <c r="BS69" s="722"/>
      <c r="BT69" s="722"/>
      <c r="BU69" s="722"/>
      <c r="BV69" s="722"/>
      <c r="BW69" s="722"/>
      <c r="BX69" s="722"/>
      <c r="BY69" s="722"/>
      <c r="BZ69" s="722"/>
      <c r="CA69" s="722"/>
      <c r="CB69" s="722"/>
      <c r="CC69" s="722"/>
      <c r="CD69" s="722"/>
      <c r="CE69" s="722"/>
      <c r="CF69" s="722"/>
      <c r="CG69" s="722"/>
      <c r="CH69" s="722"/>
      <c r="CI69" s="722"/>
      <c r="CJ69" s="722"/>
      <c r="CK69" s="722"/>
      <c r="CL69" s="722"/>
      <c r="CM69" s="722"/>
      <c r="CY69" s="722"/>
      <c r="CZ69" s="722"/>
      <c r="DA69" s="722"/>
      <c r="DB69" s="722"/>
      <c r="DC69" s="722"/>
      <c r="DD69" s="722"/>
      <c r="DE69" s="722"/>
      <c r="DF69" s="722"/>
      <c r="DG69" s="722"/>
      <c r="DH69" s="722"/>
      <c r="DI69" s="722"/>
      <c r="DJ69" s="722"/>
      <c r="DK69" s="722"/>
      <c r="DL69" s="722"/>
      <c r="DM69" s="722"/>
      <c r="DN69" s="722"/>
      <c r="DO69" s="722"/>
      <c r="DP69" s="722"/>
      <c r="DQ69" s="722"/>
      <c r="DR69" s="722"/>
      <c r="DS69" s="722"/>
      <c r="DT69" s="722"/>
      <c r="DU69" s="722"/>
      <c r="DV69" s="722"/>
      <c r="DW69" s="722"/>
      <c r="DX69" s="722"/>
      <c r="DY69" s="722"/>
      <c r="DZ69" s="722"/>
      <c r="EA69" s="722"/>
      <c r="EB69" s="722"/>
      <c r="EC69" s="722"/>
      <c r="ED69" s="722"/>
      <c r="EE69" s="722"/>
      <c r="EF69" s="722"/>
      <c r="EG69" s="722"/>
      <c r="EH69" s="722"/>
      <c r="EI69" s="722"/>
      <c r="EJ69" s="722"/>
      <c r="EK69" s="722"/>
      <c r="EM69" s="722"/>
      <c r="EN69" s="722"/>
      <c r="EO69" s="722"/>
      <c r="EP69" s="722"/>
      <c r="EQ69" s="722"/>
      <c r="ER69" s="722"/>
      <c r="ES69" s="722"/>
      <c r="ET69" s="722"/>
      <c r="EU69" s="722"/>
      <c r="EW69" s="722"/>
      <c r="EX69" s="722"/>
      <c r="EY69" s="722"/>
      <c r="EZ69" s="722"/>
      <c r="FA69" s="722"/>
      <c r="FB69" s="722"/>
      <c r="FC69" s="722"/>
      <c r="FD69" s="722"/>
      <c r="FE69" s="722"/>
      <c r="FG69" s="722"/>
      <c r="FH69" s="722"/>
      <c r="FI69" s="722"/>
      <c r="FJ69" s="722"/>
      <c r="FK69" s="722"/>
      <c r="FL69" s="722"/>
      <c r="FM69" s="722"/>
      <c r="FN69" s="722"/>
      <c r="FO69" s="722"/>
      <c r="FQ69" s="722"/>
      <c r="FR69" s="722"/>
      <c r="FS69" s="722"/>
      <c r="FT69" s="722"/>
      <c r="FU69" s="722"/>
      <c r="FV69" s="722"/>
      <c r="FW69" s="722"/>
      <c r="FX69" s="722"/>
      <c r="FY69" s="722"/>
      <c r="GA69" s="722"/>
      <c r="GB69" s="722"/>
      <c r="GC69" s="722"/>
      <c r="GD69" s="722"/>
      <c r="GE69" s="722"/>
      <c r="GF69" s="722"/>
      <c r="GG69" s="722"/>
      <c r="GH69" s="722"/>
      <c r="GI69" s="722"/>
      <c r="GK69" s="722"/>
      <c r="GL69" s="722"/>
      <c r="GM69" s="722"/>
      <c r="GN69" s="722"/>
      <c r="GO69" s="722"/>
      <c r="GP69" s="722"/>
      <c r="GQ69" s="722"/>
      <c r="GR69" s="722"/>
      <c r="GS69" s="722"/>
    </row>
    <row r="70" spans="2:201" s="725" customFormat="1">
      <c r="B70" s="778"/>
      <c r="C70" s="722"/>
      <c r="D70" s="722"/>
      <c r="E70" s="722"/>
      <c r="F70" s="722"/>
      <c r="G70" s="722"/>
      <c r="H70" s="722"/>
      <c r="I70" s="722"/>
      <c r="J70" s="722"/>
      <c r="K70" s="722"/>
      <c r="L70" s="722"/>
      <c r="M70" s="722"/>
      <c r="N70" s="722"/>
      <c r="O70" s="722"/>
      <c r="P70" s="722"/>
      <c r="Q70" s="722"/>
      <c r="R70" s="722"/>
      <c r="S70" s="722"/>
      <c r="T70" s="722"/>
      <c r="U70" s="722"/>
      <c r="V70" s="722"/>
      <c r="W70" s="722"/>
      <c r="X70" s="722"/>
      <c r="Y70" s="722"/>
      <c r="Z70" s="722"/>
      <c r="AA70" s="722"/>
      <c r="AB70" s="722"/>
      <c r="AC70" s="722"/>
      <c r="AD70" s="722"/>
      <c r="AE70" s="722"/>
      <c r="AF70" s="722"/>
      <c r="AG70" s="722"/>
      <c r="AH70" s="722"/>
      <c r="AI70" s="722"/>
      <c r="AK70" s="722"/>
      <c r="AL70" s="722"/>
      <c r="AM70" s="722"/>
      <c r="AN70" s="722"/>
      <c r="AO70" s="722"/>
      <c r="AP70" s="722"/>
      <c r="AQ70" s="722"/>
      <c r="AR70" s="722"/>
      <c r="AS70" s="722"/>
      <c r="AT70" s="722"/>
      <c r="AU70" s="722"/>
      <c r="AV70" s="722"/>
      <c r="AW70" s="722"/>
      <c r="AX70" s="722"/>
      <c r="AY70" s="722"/>
      <c r="AZ70" s="722"/>
      <c r="BA70" s="722"/>
      <c r="BB70" s="722"/>
      <c r="BC70" s="722"/>
      <c r="BD70" s="722"/>
      <c r="BE70" s="722"/>
      <c r="BF70" s="722"/>
      <c r="BG70" s="722"/>
      <c r="BH70" s="722"/>
      <c r="BJ70" s="722"/>
      <c r="BK70" s="722"/>
      <c r="BL70" s="722"/>
      <c r="BM70" s="722"/>
      <c r="BN70" s="722"/>
      <c r="BO70" s="722"/>
      <c r="BP70" s="722"/>
      <c r="BQ70" s="722"/>
      <c r="BR70" s="722"/>
      <c r="BS70" s="722"/>
      <c r="BT70" s="722"/>
      <c r="BU70" s="722"/>
      <c r="BV70" s="722"/>
      <c r="BW70" s="722"/>
      <c r="BX70" s="722"/>
      <c r="BY70" s="722"/>
      <c r="BZ70" s="722"/>
      <c r="CA70" s="722"/>
      <c r="CB70" s="722"/>
      <c r="CC70" s="722"/>
      <c r="CD70" s="722"/>
      <c r="CE70" s="722"/>
      <c r="CF70" s="722"/>
      <c r="CG70" s="722"/>
      <c r="CH70" s="722"/>
      <c r="CI70" s="722"/>
      <c r="CJ70" s="722"/>
      <c r="CK70" s="722"/>
      <c r="CL70" s="722"/>
      <c r="CM70" s="722"/>
      <c r="CY70" s="722"/>
      <c r="CZ70" s="722"/>
      <c r="DA70" s="722"/>
      <c r="DB70" s="722"/>
      <c r="DC70" s="722"/>
      <c r="DD70" s="722"/>
      <c r="DE70" s="722"/>
      <c r="DF70" s="722"/>
      <c r="DG70" s="722"/>
      <c r="DH70" s="722"/>
      <c r="DI70" s="722"/>
      <c r="DJ70" s="722"/>
      <c r="DK70" s="722"/>
      <c r="DL70" s="722"/>
      <c r="DM70" s="722"/>
      <c r="DN70" s="722"/>
      <c r="DO70" s="722"/>
      <c r="DP70" s="722"/>
      <c r="DQ70" s="722"/>
      <c r="DR70" s="722"/>
      <c r="DS70" s="722"/>
      <c r="DT70" s="722"/>
      <c r="DU70" s="722"/>
      <c r="DV70" s="722"/>
      <c r="DW70" s="722"/>
      <c r="DX70" s="722"/>
      <c r="DY70" s="722"/>
      <c r="DZ70" s="722"/>
      <c r="EA70" s="722"/>
      <c r="EB70" s="722"/>
      <c r="EC70" s="722"/>
      <c r="ED70" s="722"/>
      <c r="EE70" s="722"/>
      <c r="EF70" s="722"/>
      <c r="EG70" s="722"/>
      <c r="EH70" s="722"/>
      <c r="EI70" s="722"/>
      <c r="EJ70" s="722"/>
      <c r="EK70" s="722"/>
      <c r="EM70" s="722"/>
      <c r="EN70" s="722"/>
      <c r="EO70" s="722"/>
      <c r="EP70" s="722"/>
      <c r="EQ70" s="722"/>
      <c r="ER70" s="722"/>
      <c r="ES70" s="722"/>
      <c r="ET70" s="722"/>
      <c r="EU70" s="722"/>
      <c r="EW70" s="722"/>
      <c r="EX70" s="722"/>
      <c r="EY70" s="722"/>
      <c r="EZ70" s="722"/>
      <c r="FA70" s="722"/>
      <c r="FB70" s="722"/>
      <c r="FC70" s="722"/>
      <c r="FD70" s="722"/>
      <c r="FE70" s="722"/>
      <c r="FG70" s="722"/>
      <c r="FH70" s="722"/>
      <c r="FI70" s="722"/>
      <c r="FJ70" s="722"/>
      <c r="FK70" s="722"/>
      <c r="FL70" s="722"/>
      <c r="FM70" s="722"/>
      <c r="FN70" s="722"/>
      <c r="FO70" s="722"/>
      <c r="FQ70" s="722"/>
      <c r="FR70" s="722"/>
      <c r="FS70" s="722"/>
      <c r="FT70" s="722"/>
      <c r="FU70" s="722"/>
      <c r="FV70" s="722"/>
      <c r="FW70" s="722"/>
      <c r="FX70" s="722"/>
      <c r="FY70" s="722"/>
      <c r="GA70" s="722"/>
      <c r="GB70" s="722"/>
      <c r="GC70" s="722"/>
      <c r="GD70" s="722"/>
      <c r="GE70" s="722"/>
      <c r="GF70" s="722"/>
      <c r="GG70" s="722"/>
      <c r="GH70" s="722"/>
      <c r="GI70" s="722"/>
      <c r="GK70" s="722"/>
      <c r="GL70" s="722"/>
      <c r="GM70" s="722"/>
      <c r="GN70" s="722"/>
      <c r="GO70" s="722"/>
      <c r="GP70" s="722"/>
      <c r="GQ70" s="722"/>
      <c r="GR70" s="722"/>
      <c r="GS70" s="722"/>
    </row>
    <row r="71" spans="2:201" s="725" customFormat="1" ht="18">
      <c r="B71" s="778"/>
      <c r="C71" s="2019"/>
      <c r="D71" s="2019"/>
      <c r="E71" s="2019"/>
      <c r="F71" s="2019"/>
      <c r="G71" s="2019"/>
      <c r="H71" s="2019"/>
      <c r="I71" s="2019"/>
      <c r="J71" s="2019"/>
      <c r="K71" s="2019"/>
      <c r="L71" s="2019"/>
      <c r="M71" s="2019"/>
      <c r="N71" s="2019"/>
      <c r="O71" s="2019"/>
      <c r="P71" s="2019"/>
      <c r="Q71" s="2019"/>
      <c r="R71" s="2019"/>
      <c r="S71" s="2019"/>
      <c r="T71" s="2020"/>
      <c r="U71" s="2020"/>
      <c r="V71" s="2020"/>
      <c r="W71" s="2020"/>
      <c r="X71" s="2020"/>
      <c r="Y71" s="2020"/>
      <c r="Z71" s="2020"/>
      <c r="AA71" s="2020"/>
      <c r="AB71" s="2020"/>
      <c r="AC71" s="2020"/>
      <c r="AD71" s="2020"/>
      <c r="AE71" s="2020"/>
      <c r="AF71" s="2020"/>
      <c r="AG71" s="2020"/>
      <c r="AH71" s="2020"/>
      <c r="AI71" s="2020"/>
      <c r="AK71" s="2019"/>
      <c r="AL71" s="2019"/>
      <c r="AM71" s="2019"/>
      <c r="AN71" s="2019"/>
      <c r="AO71" s="2019"/>
      <c r="AP71" s="2019"/>
      <c r="AQ71" s="2019"/>
      <c r="AR71" s="2019"/>
      <c r="AS71" s="2019"/>
      <c r="AT71" s="2019"/>
      <c r="AU71" s="2019"/>
      <c r="AV71" s="2019"/>
      <c r="AW71" s="2019"/>
      <c r="AX71" s="2019"/>
      <c r="AY71" s="2019"/>
      <c r="AZ71" s="2019"/>
      <c r="BA71" s="2019"/>
      <c r="BB71" s="2019"/>
      <c r="BC71" s="2019"/>
      <c r="BD71" s="2019"/>
      <c r="BE71" s="2019"/>
      <c r="BF71" s="2019"/>
      <c r="BG71" s="2019"/>
      <c r="BH71" s="2020"/>
      <c r="BJ71" s="2019"/>
      <c r="BK71" s="2019"/>
      <c r="BL71" s="2019"/>
      <c r="BM71" s="2019"/>
      <c r="BN71" s="2019"/>
      <c r="BO71" s="2019"/>
      <c r="BP71" s="2019"/>
      <c r="BQ71" s="2019"/>
      <c r="BR71" s="2019"/>
      <c r="BS71" s="2019"/>
      <c r="BT71" s="2019"/>
      <c r="BU71" s="2019"/>
      <c r="BV71" s="2019"/>
      <c r="BW71" s="2019"/>
      <c r="BX71" s="2019"/>
      <c r="BY71" s="2019"/>
      <c r="BZ71" s="2019"/>
      <c r="CA71" s="2019"/>
      <c r="CB71" s="2019"/>
      <c r="CC71" s="2019"/>
      <c r="CD71" s="2019"/>
      <c r="CE71" s="2019"/>
      <c r="CF71" s="2019"/>
      <c r="CG71" s="2019"/>
      <c r="CH71" s="2019"/>
      <c r="CI71" s="2019"/>
      <c r="CJ71" s="2019"/>
      <c r="CK71" s="2019"/>
      <c r="CL71" s="2019"/>
      <c r="CM71" s="2020"/>
      <c r="CY71" s="2019"/>
      <c r="CZ71" s="2019"/>
      <c r="DA71" s="2019"/>
      <c r="DB71" s="2019"/>
      <c r="DC71" s="2019"/>
      <c r="DD71" s="2019"/>
      <c r="DE71" s="2019"/>
      <c r="DF71" s="2019"/>
      <c r="DG71" s="2019"/>
      <c r="DH71" s="2019"/>
      <c r="DI71" s="2019"/>
      <c r="DJ71" s="2019"/>
      <c r="DK71" s="2019"/>
      <c r="DL71" s="2019"/>
      <c r="DM71" s="2019"/>
      <c r="DN71" s="2019"/>
      <c r="DO71" s="2019"/>
      <c r="DP71" s="2019"/>
      <c r="DQ71" s="2019"/>
      <c r="DR71" s="2019"/>
      <c r="DS71" s="2019"/>
      <c r="DT71" s="2019"/>
      <c r="DU71" s="2019"/>
      <c r="DV71" s="2019"/>
      <c r="DW71" s="2019"/>
      <c r="DX71" s="2019"/>
      <c r="DY71" s="2019"/>
      <c r="DZ71" s="2019"/>
      <c r="EA71" s="2019"/>
      <c r="EB71" s="2019"/>
      <c r="EC71" s="2019"/>
      <c r="ED71" s="2019"/>
      <c r="EE71" s="2019"/>
      <c r="EF71" s="2019"/>
      <c r="EG71" s="2019"/>
      <c r="EH71" s="2019"/>
      <c r="EI71" s="2019"/>
      <c r="EJ71" s="2019"/>
      <c r="EK71" s="2020"/>
      <c r="EM71" s="2019"/>
      <c r="EN71" s="2019"/>
      <c r="EO71" s="2019"/>
      <c r="EP71" s="2019"/>
      <c r="EQ71" s="2019"/>
      <c r="ER71" s="2019"/>
      <c r="ES71" s="2019"/>
      <c r="ET71" s="2019"/>
      <c r="EU71" s="2020"/>
      <c r="EW71" s="2019"/>
      <c r="EX71" s="2019"/>
      <c r="EY71" s="2019"/>
      <c r="EZ71" s="2019"/>
      <c r="FA71" s="2019"/>
      <c r="FB71" s="2019"/>
      <c r="FC71" s="2019"/>
      <c r="FD71" s="2019"/>
      <c r="FE71" s="2020"/>
      <c r="FG71" s="2019"/>
      <c r="FH71" s="2019"/>
      <c r="FI71" s="2019"/>
      <c r="FJ71" s="2019"/>
      <c r="FK71" s="2019"/>
      <c r="FL71" s="2019"/>
      <c r="FM71" s="2019"/>
      <c r="FN71" s="2019"/>
      <c r="FO71" s="2020"/>
      <c r="FQ71" s="2019"/>
      <c r="FR71" s="2019"/>
      <c r="FS71" s="2019"/>
      <c r="FT71" s="2019"/>
      <c r="FU71" s="2019"/>
      <c r="FV71" s="2019"/>
      <c r="FW71" s="2019"/>
      <c r="FX71" s="2019"/>
      <c r="FY71" s="2020"/>
      <c r="GA71" s="2019"/>
      <c r="GB71" s="2019"/>
      <c r="GC71" s="2019"/>
      <c r="GD71" s="2019"/>
      <c r="GE71" s="2019"/>
      <c r="GF71" s="2019"/>
      <c r="GG71" s="2019"/>
      <c r="GH71" s="2019"/>
      <c r="GI71" s="2020"/>
      <c r="GK71" s="2019"/>
      <c r="GL71" s="2019"/>
      <c r="GM71" s="2019"/>
      <c r="GN71" s="2019"/>
      <c r="GO71" s="2019"/>
      <c r="GP71" s="2019"/>
      <c r="GQ71" s="2019"/>
      <c r="GR71" s="2019"/>
      <c r="GS71" s="2020"/>
    </row>
    <row r="72" spans="2:201" s="725" customFormat="1">
      <c r="B72" s="778"/>
      <c r="C72" s="2025"/>
      <c r="D72" s="2025"/>
      <c r="E72" s="2025"/>
      <c r="F72" s="2025"/>
      <c r="G72" s="2025"/>
      <c r="H72" s="2025"/>
      <c r="I72" s="2025"/>
      <c r="J72" s="2025"/>
      <c r="K72" s="2025"/>
      <c r="L72" s="2025"/>
      <c r="M72" s="2025"/>
      <c r="N72" s="2025"/>
      <c r="O72" s="757"/>
      <c r="P72" s="2024"/>
      <c r="Q72" s="2024"/>
      <c r="R72" s="2024"/>
      <c r="S72" s="2024"/>
      <c r="T72" s="2024"/>
      <c r="U72" s="2024"/>
      <c r="V72" s="2024"/>
      <c r="W72" s="2024"/>
      <c r="X72" s="2024"/>
      <c r="Y72" s="2024"/>
      <c r="Z72" s="2024"/>
      <c r="AA72" s="2024"/>
      <c r="AB72" s="2024"/>
      <c r="AC72" s="2024"/>
      <c r="AD72" s="2024"/>
      <c r="AE72" s="2024"/>
      <c r="AF72" s="2024"/>
      <c r="AG72" s="2024"/>
      <c r="AH72" s="2024"/>
      <c r="AI72" s="2024"/>
      <c r="AK72" s="2025"/>
      <c r="AL72" s="2025"/>
      <c r="AM72" s="2025"/>
      <c r="AN72" s="757"/>
      <c r="AO72" s="2024"/>
      <c r="AP72" s="2024"/>
      <c r="AQ72" s="2024"/>
      <c r="AR72" s="2024"/>
      <c r="AS72" s="2024"/>
      <c r="AT72" s="2024"/>
      <c r="AU72" s="2024"/>
      <c r="AV72" s="2024"/>
      <c r="AW72" s="2024"/>
      <c r="AX72" s="2024"/>
      <c r="AY72" s="2024"/>
      <c r="AZ72" s="2024"/>
      <c r="BA72" s="2024"/>
      <c r="BB72" s="2024"/>
      <c r="BC72" s="2024"/>
      <c r="BD72" s="2024"/>
      <c r="BE72" s="2024"/>
      <c r="BF72" s="2024"/>
      <c r="BG72" s="2024"/>
      <c r="BH72" s="2024"/>
      <c r="BJ72" s="2025"/>
      <c r="BK72" s="2025"/>
      <c r="BL72" s="2025"/>
      <c r="BM72" s="2025"/>
      <c r="BN72" s="2025"/>
      <c r="BO72" s="2025"/>
      <c r="BP72" s="2025"/>
      <c r="BQ72" s="2025"/>
      <c r="BR72" s="2025"/>
      <c r="BS72" s="2025"/>
      <c r="BT72" s="2025"/>
      <c r="BU72" s="2025"/>
      <c r="BV72" s="2025"/>
      <c r="BW72" s="2025"/>
      <c r="BX72" s="2025"/>
      <c r="BY72" s="2025"/>
      <c r="BZ72" s="2025"/>
      <c r="CA72" s="2025"/>
      <c r="CB72" s="757"/>
      <c r="CC72" s="2024"/>
      <c r="CD72" s="2024"/>
      <c r="CE72" s="2024"/>
      <c r="CF72" s="2024"/>
      <c r="CG72" s="2024"/>
      <c r="CH72" s="2024"/>
      <c r="CI72" s="2024"/>
      <c r="CJ72" s="2024"/>
      <c r="CK72" s="2024"/>
      <c r="CL72" s="2024"/>
      <c r="CM72" s="2024"/>
      <c r="CY72" s="2025"/>
      <c r="CZ72" s="2025"/>
      <c r="DA72" s="2025"/>
      <c r="DB72" s="2025"/>
      <c r="DC72" s="2025"/>
      <c r="DD72" s="2025"/>
      <c r="DE72" s="2025"/>
      <c r="DF72" s="2025"/>
      <c r="DG72" s="2025"/>
      <c r="DH72" s="2025"/>
      <c r="DI72" s="2025"/>
      <c r="DJ72" s="2025"/>
      <c r="DK72" s="2025"/>
      <c r="DL72" s="2025"/>
      <c r="DM72" s="2025"/>
      <c r="DN72" s="2025"/>
      <c r="DO72" s="2025"/>
      <c r="DP72" s="2025"/>
      <c r="DQ72" s="2025"/>
      <c r="DR72" s="2025"/>
      <c r="DS72" s="2025"/>
      <c r="DT72" s="2025"/>
      <c r="DU72" s="2025"/>
      <c r="DV72" s="2025"/>
      <c r="DW72" s="2025"/>
      <c r="DX72" s="2025"/>
      <c r="DY72" s="2025"/>
      <c r="DZ72" s="2025"/>
      <c r="EA72" s="2025"/>
      <c r="EB72" s="2025"/>
      <c r="EC72" s="2025"/>
      <c r="ED72" s="2025"/>
      <c r="EE72" s="2025"/>
      <c r="EF72" s="757"/>
      <c r="EG72" s="2024"/>
      <c r="EH72" s="2024"/>
      <c r="EI72" s="2024"/>
      <c r="EJ72" s="2024"/>
      <c r="EK72" s="2024"/>
      <c r="EM72" s="2025"/>
      <c r="EN72" s="2025"/>
      <c r="EO72" s="2025"/>
      <c r="EP72" s="757"/>
      <c r="EQ72" s="2024"/>
      <c r="ER72" s="2024"/>
      <c r="ES72" s="2024"/>
      <c r="ET72" s="2024"/>
      <c r="EU72" s="2024"/>
      <c r="EW72" s="2025"/>
      <c r="EX72" s="2025"/>
      <c r="EY72" s="2025"/>
      <c r="EZ72" s="757"/>
      <c r="FA72" s="2024"/>
      <c r="FB72" s="2024"/>
      <c r="FC72" s="2024"/>
      <c r="FD72" s="2024"/>
      <c r="FE72" s="2024"/>
      <c r="FG72" s="2025"/>
      <c r="FH72" s="2025"/>
      <c r="FI72" s="2025"/>
      <c r="FJ72" s="757"/>
      <c r="FK72" s="2024"/>
      <c r="FL72" s="2024"/>
      <c r="FM72" s="2024"/>
      <c r="FN72" s="2024"/>
      <c r="FO72" s="2024"/>
      <c r="FQ72" s="2025"/>
      <c r="FR72" s="2025"/>
      <c r="FS72" s="2025"/>
      <c r="FT72" s="757"/>
      <c r="FU72" s="2024"/>
      <c r="FV72" s="2024"/>
      <c r="FW72" s="2024"/>
      <c r="FX72" s="2024"/>
      <c r="FY72" s="2024"/>
      <c r="GA72" s="2025"/>
      <c r="GB72" s="2025"/>
      <c r="GC72" s="2025"/>
      <c r="GD72" s="757"/>
      <c r="GE72" s="2024"/>
      <c r="GF72" s="2024"/>
      <c r="GG72" s="2024"/>
      <c r="GH72" s="2024"/>
      <c r="GI72" s="2024"/>
      <c r="GK72" s="2025"/>
      <c r="GL72" s="2025"/>
      <c r="GM72" s="2025"/>
      <c r="GN72" s="757"/>
      <c r="GO72" s="2024"/>
      <c r="GP72" s="2024"/>
      <c r="GQ72" s="2024"/>
      <c r="GR72" s="2024"/>
      <c r="GS72" s="2024"/>
    </row>
    <row r="73" spans="2:201" s="725" customFormat="1">
      <c r="B73" s="778"/>
      <c r="C73" s="2025"/>
      <c r="D73" s="2025"/>
      <c r="E73" s="2025"/>
      <c r="F73" s="2025"/>
      <c r="G73" s="2025"/>
      <c r="H73" s="2025"/>
      <c r="I73" s="2025"/>
      <c r="J73" s="2025"/>
      <c r="K73" s="2025"/>
      <c r="L73" s="2025"/>
      <c r="M73" s="2025"/>
      <c r="N73" s="2025"/>
      <c r="O73" s="757"/>
      <c r="P73" s="2024"/>
      <c r="Q73" s="2024"/>
      <c r="R73" s="2024"/>
      <c r="S73" s="2024"/>
      <c r="T73" s="2024"/>
      <c r="U73" s="2024"/>
      <c r="V73" s="2024"/>
      <c r="W73" s="2024"/>
      <c r="X73" s="2024"/>
      <c r="Y73" s="2024"/>
      <c r="Z73" s="2024"/>
      <c r="AA73" s="2024"/>
      <c r="AB73" s="2024"/>
      <c r="AC73" s="2024"/>
      <c r="AD73" s="2024"/>
      <c r="AE73" s="2024"/>
      <c r="AF73" s="2024"/>
      <c r="AG73" s="2024"/>
      <c r="AH73" s="2024"/>
      <c r="AI73" s="2024"/>
      <c r="AK73" s="2025"/>
      <c r="AL73" s="2025"/>
      <c r="AM73" s="2025"/>
      <c r="AN73" s="757"/>
      <c r="AO73" s="2024"/>
      <c r="AP73" s="2024"/>
      <c r="AQ73" s="2024"/>
      <c r="AR73" s="2024"/>
      <c r="AS73" s="2024"/>
      <c r="AT73" s="2024"/>
      <c r="AU73" s="2024"/>
      <c r="AV73" s="2024"/>
      <c r="AW73" s="2024"/>
      <c r="AX73" s="2024"/>
      <c r="AY73" s="2024"/>
      <c r="AZ73" s="2024"/>
      <c r="BA73" s="2024"/>
      <c r="BB73" s="2024"/>
      <c r="BC73" s="2024"/>
      <c r="BD73" s="2024"/>
      <c r="BE73" s="2024"/>
      <c r="BF73" s="2024"/>
      <c r="BG73" s="2024"/>
      <c r="BH73" s="2024"/>
      <c r="BJ73" s="2025"/>
      <c r="BK73" s="2025"/>
      <c r="BL73" s="2025"/>
      <c r="BM73" s="2025"/>
      <c r="BN73" s="2025"/>
      <c r="BO73" s="2025"/>
      <c r="BP73" s="2025"/>
      <c r="BQ73" s="2025"/>
      <c r="BR73" s="2025"/>
      <c r="BS73" s="2025"/>
      <c r="BT73" s="2025"/>
      <c r="BU73" s="2025"/>
      <c r="BV73" s="2025"/>
      <c r="BW73" s="2025"/>
      <c r="BX73" s="2025"/>
      <c r="BY73" s="2025"/>
      <c r="BZ73" s="2025"/>
      <c r="CA73" s="2025"/>
      <c r="CB73" s="757"/>
      <c r="CC73" s="2024"/>
      <c r="CD73" s="2024"/>
      <c r="CE73" s="2024"/>
      <c r="CF73" s="2024"/>
      <c r="CG73" s="2024"/>
      <c r="CH73" s="2024"/>
      <c r="CI73" s="2024"/>
      <c r="CJ73" s="2024"/>
      <c r="CK73" s="2024"/>
      <c r="CL73" s="2024"/>
      <c r="CM73" s="2024"/>
      <c r="CY73" s="2025"/>
      <c r="CZ73" s="2025"/>
      <c r="DA73" s="2025"/>
      <c r="DB73" s="2025"/>
      <c r="DC73" s="2025"/>
      <c r="DD73" s="2025"/>
      <c r="DE73" s="2025"/>
      <c r="DF73" s="2025"/>
      <c r="DG73" s="2025"/>
      <c r="DH73" s="2025"/>
      <c r="DI73" s="2025"/>
      <c r="DJ73" s="2025"/>
      <c r="DK73" s="2025"/>
      <c r="DL73" s="2025"/>
      <c r="DM73" s="2025"/>
      <c r="DN73" s="2025"/>
      <c r="DO73" s="2025"/>
      <c r="DP73" s="2025"/>
      <c r="DQ73" s="2025"/>
      <c r="DR73" s="2025"/>
      <c r="DS73" s="2025"/>
      <c r="DT73" s="2025"/>
      <c r="DU73" s="2025"/>
      <c r="DV73" s="2025"/>
      <c r="DW73" s="2025"/>
      <c r="DX73" s="2025"/>
      <c r="DY73" s="2025"/>
      <c r="DZ73" s="2025"/>
      <c r="EA73" s="2025"/>
      <c r="EB73" s="2025"/>
      <c r="EC73" s="2025"/>
      <c r="ED73" s="2025"/>
      <c r="EE73" s="2025"/>
      <c r="EF73" s="757"/>
      <c r="EG73" s="2024"/>
      <c r="EH73" s="2024"/>
      <c r="EI73" s="2024"/>
      <c r="EJ73" s="2024"/>
      <c r="EK73" s="2024"/>
      <c r="EM73" s="2025"/>
      <c r="EN73" s="2025"/>
      <c r="EO73" s="2025"/>
      <c r="EP73" s="757"/>
      <c r="EQ73" s="2024"/>
      <c r="ER73" s="2024"/>
      <c r="ES73" s="2024"/>
      <c r="ET73" s="2024"/>
      <c r="EU73" s="2024"/>
      <c r="EW73" s="2025"/>
      <c r="EX73" s="2025"/>
      <c r="EY73" s="2025"/>
      <c r="EZ73" s="757"/>
      <c r="FA73" s="2024"/>
      <c r="FB73" s="2024"/>
      <c r="FC73" s="2024"/>
      <c r="FD73" s="2024"/>
      <c r="FE73" s="2024"/>
      <c r="FG73" s="2025"/>
      <c r="FH73" s="2025"/>
      <c r="FI73" s="2025"/>
      <c r="FJ73" s="757"/>
      <c r="FK73" s="2024"/>
      <c r="FL73" s="2024"/>
      <c r="FM73" s="2024"/>
      <c r="FN73" s="2024"/>
      <c r="FO73" s="2024"/>
      <c r="FQ73" s="2025"/>
      <c r="FR73" s="2025"/>
      <c r="FS73" s="2025"/>
      <c r="FT73" s="757"/>
      <c r="FU73" s="2024"/>
      <c r="FV73" s="2024"/>
      <c r="FW73" s="2024"/>
      <c r="FX73" s="2024"/>
      <c r="FY73" s="2024"/>
      <c r="GA73" s="2025"/>
      <c r="GB73" s="2025"/>
      <c r="GC73" s="2025"/>
      <c r="GD73" s="757"/>
      <c r="GE73" s="2024"/>
      <c r="GF73" s="2024"/>
      <c r="GG73" s="2024"/>
      <c r="GH73" s="2024"/>
      <c r="GI73" s="2024"/>
      <c r="GK73" s="2025"/>
      <c r="GL73" s="2025"/>
      <c r="GM73" s="2025"/>
      <c r="GN73" s="757"/>
      <c r="GO73" s="2024"/>
      <c r="GP73" s="2024"/>
      <c r="GQ73" s="2024"/>
      <c r="GR73" s="2024"/>
      <c r="GS73" s="2024"/>
    </row>
    <row r="74" spans="2:201" s="725" customFormat="1">
      <c r="B74" s="778"/>
      <c r="C74" s="2025"/>
      <c r="D74" s="2025"/>
      <c r="E74" s="2025"/>
      <c r="F74" s="2025"/>
      <c r="G74" s="2025"/>
      <c r="H74" s="2025"/>
      <c r="I74" s="2025"/>
      <c r="J74" s="2025"/>
      <c r="K74" s="2025"/>
      <c r="L74" s="2025"/>
      <c r="M74" s="2025"/>
      <c r="N74" s="2025"/>
      <c r="O74" s="757"/>
      <c r="P74" s="2024"/>
      <c r="Q74" s="2024"/>
      <c r="R74" s="2024"/>
      <c r="S74" s="2024"/>
      <c r="T74" s="2024"/>
      <c r="U74" s="2024"/>
      <c r="V74" s="2024"/>
      <c r="W74" s="2024"/>
      <c r="X74" s="2024"/>
      <c r="Y74" s="2024"/>
      <c r="Z74" s="2024"/>
      <c r="AA74" s="2024"/>
      <c r="AB74" s="2024"/>
      <c r="AC74" s="2024"/>
      <c r="AD74" s="2024"/>
      <c r="AE74" s="2024"/>
      <c r="AF74" s="2024"/>
      <c r="AG74" s="2024"/>
      <c r="AH74" s="2024"/>
      <c r="AI74" s="2024"/>
      <c r="AK74" s="2025"/>
      <c r="AL74" s="2025"/>
      <c r="AM74" s="2025"/>
      <c r="AN74" s="757"/>
      <c r="AO74" s="2024"/>
      <c r="AP74" s="2024"/>
      <c r="AQ74" s="2024"/>
      <c r="AR74" s="2024"/>
      <c r="AS74" s="2024"/>
      <c r="AT74" s="2024"/>
      <c r="AU74" s="2024"/>
      <c r="AV74" s="2024"/>
      <c r="AW74" s="2024"/>
      <c r="AX74" s="2024"/>
      <c r="AY74" s="2024"/>
      <c r="AZ74" s="2024"/>
      <c r="BA74" s="2024"/>
      <c r="BB74" s="2024"/>
      <c r="BC74" s="2024"/>
      <c r="BD74" s="2024"/>
      <c r="BE74" s="2024"/>
      <c r="BF74" s="2024"/>
      <c r="BG74" s="2024"/>
      <c r="BH74" s="2024"/>
      <c r="BJ74" s="2025"/>
      <c r="BK74" s="2025"/>
      <c r="BL74" s="2025"/>
      <c r="BM74" s="2025"/>
      <c r="BN74" s="2025"/>
      <c r="BO74" s="2025"/>
      <c r="BP74" s="2025"/>
      <c r="BQ74" s="2025"/>
      <c r="BR74" s="2025"/>
      <c r="BS74" s="2025"/>
      <c r="BT74" s="2025"/>
      <c r="BU74" s="2025"/>
      <c r="BV74" s="2025"/>
      <c r="BW74" s="2025"/>
      <c r="BX74" s="2025"/>
      <c r="BY74" s="2025"/>
      <c r="BZ74" s="2025"/>
      <c r="CA74" s="2025"/>
      <c r="CB74" s="757"/>
      <c r="CC74" s="2024"/>
      <c r="CD74" s="2024"/>
      <c r="CE74" s="2024"/>
      <c r="CF74" s="2024"/>
      <c r="CG74" s="2024"/>
      <c r="CH74" s="2024"/>
      <c r="CI74" s="2024"/>
      <c r="CJ74" s="2024"/>
      <c r="CK74" s="2024"/>
      <c r="CL74" s="2024"/>
      <c r="CM74" s="2024"/>
      <c r="CY74" s="2025"/>
      <c r="CZ74" s="2025"/>
      <c r="DA74" s="2025"/>
      <c r="DB74" s="2025"/>
      <c r="DC74" s="2025"/>
      <c r="DD74" s="2025"/>
      <c r="DE74" s="2025"/>
      <c r="DF74" s="2025"/>
      <c r="DG74" s="2025"/>
      <c r="DH74" s="2025"/>
      <c r="DI74" s="2025"/>
      <c r="DJ74" s="2025"/>
      <c r="DK74" s="2025"/>
      <c r="DL74" s="2025"/>
      <c r="DM74" s="2025"/>
      <c r="DN74" s="2025"/>
      <c r="DO74" s="2025"/>
      <c r="DP74" s="2025"/>
      <c r="DQ74" s="2025"/>
      <c r="DR74" s="2025"/>
      <c r="DS74" s="2025"/>
      <c r="DT74" s="2025"/>
      <c r="DU74" s="2025"/>
      <c r="DV74" s="2025"/>
      <c r="DW74" s="2025"/>
      <c r="DX74" s="2025"/>
      <c r="DY74" s="2025"/>
      <c r="DZ74" s="2025"/>
      <c r="EA74" s="2025"/>
      <c r="EB74" s="2025"/>
      <c r="EC74" s="2025"/>
      <c r="ED74" s="2025"/>
      <c r="EE74" s="2025"/>
      <c r="EF74" s="757"/>
      <c r="EG74" s="2024"/>
      <c r="EH74" s="2024"/>
      <c r="EI74" s="2024"/>
      <c r="EJ74" s="2024"/>
      <c r="EK74" s="2024"/>
      <c r="EM74" s="2025"/>
      <c r="EN74" s="2025"/>
      <c r="EO74" s="2025"/>
      <c r="EP74" s="757"/>
      <c r="EQ74" s="2024"/>
      <c r="ER74" s="2024"/>
      <c r="ES74" s="2024"/>
      <c r="ET74" s="2024"/>
      <c r="EU74" s="2024"/>
      <c r="EW74" s="2025"/>
      <c r="EX74" s="2025"/>
      <c r="EY74" s="2025"/>
      <c r="EZ74" s="757"/>
      <c r="FA74" s="2024"/>
      <c r="FB74" s="2024"/>
      <c r="FC74" s="2024"/>
      <c r="FD74" s="2024"/>
      <c r="FE74" s="2024"/>
      <c r="FG74" s="2025"/>
      <c r="FH74" s="2025"/>
      <c r="FI74" s="2025"/>
      <c r="FJ74" s="757"/>
      <c r="FK74" s="2024"/>
      <c r="FL74" s="2024"/>
      <c r="FM74" s="2024"/>
      <c r="FN74" s="2024"/>
      <c r="FO74" s="2024"/>
      <c r="FQ74" s="2025"/>
      <c r="FR74" s="2025"/>
      <c r="FS74" s="2025"/>
      <c r="FT74" s="757"/>
      <c r="FU74" s="2024"/>
      <c r="FV74" s="2024"/>
      <c r="FW74" s="2024"/>
      <c r="FX74" s="2024"/>
      <c r="FY74" s="2024"/>
      <c r="GA74" s="2025"/>
      <c r="GB74" s="2025"/>
      <c r="GC74" s="2025"/>
      <c r="GD74" s="757"/>
      <c r="GE74" s="2024"/>
      <c r="GF74" s="2024"/>
      <c r="GG74" s="2024"/>
      <c r="GH74" s="2024"/>
      <c r="GI74" s="2024"/>
      <c r="GK74" s="2025"/>
      <c r="GL74" s="2025"/>
      <c r="GM74" s="2025"/>
      <c r="GN74" s="757"/>
      <c r="GO74" s="2024"/>
      <c r="GP74" s="2024"/>
      <c r="GQ74" s="2024"/>
      <c r="GR74" s="2024"/>
      <c r="GS74" s="2024"/>
    </row>
    <row r="75" spans="2:201" s="725" customFormat="1">
      <c r="B75" s="778"/>
      <c r="C75" s="2025"/>
      <c r="D75" s="2025"/>
      <c r="E75" s="2025"/>
      <c r="F75" s="2025"/>
      <c r="G75" s="2025"/>
      <c r="H75" s="2025"/>
      <c r="I75" s="2025"/>
      <c r="J75" s="2025"/>
      <c r="K75" s="2025"/>
      <c r="L75" s="2025"/>
      <c r="M75" s="2025"/>
      <c r="N75" s="2025"/>
      <c r="O75" s="757"/>
      <c r="P75" s="2024"/>
      <c r="Q75" s="2024"/>
      <c r="R75" s="2024"/>
      <c r="S75" s="2024"/>
      <c r="T75" s="2024"/>
      <c r="U75" s="2024"/>
      <c r="V75" s="2024"/>
      <c r="W75" s="2024"/>
      <c r="X75" s="2024"/>
      <c r="Y75" s="2024"/>
      <c r="Z75" s="2024"/>
      <c r="AA75" s="2024"/>
      <c r="AB75" s="2024"/>
      <c r="AC75" s="2024"/>
      <c r="AD75" s="2024"/>
      <c r="AE75" s="2024"/>
      <c r="AF75" s="2024"/>
      <c r="AG75" s="2024"/>
      <c r="AH75" s="2024"/>
      <c r="AI75" s="2024"/>
      <c r="AK75" s="2025"/>
      <c r="AL75" s="2025"/>
      <c r="AM75" s="2025"/>
      <c r="AN75" s="757"/>
      <c r="AO75" s="2024"/>
      <c r="AP75" s="2024"/>
      <c r="AQ75" s="2024"/>
      <c r="AR75" s="2024"/>
      <c r="AS75" s="2024"/>
      <c r="AT75" s="2024"/>
      <c r="AU75" s="2024"/>
      <c r="AV75" s="2024"/>
      <c r="AW75" s="2024"/>
      <c r="AX75" s="2024"/>
      <c r="AY75" s="2024"/>
      <c r="AZ75" s="2024"/>
      <c r="BA75" s="2024"/>
      <c r="BB75" s="2024"/>
      <c r="BC75" s="2024"/>
      <c r="BD75" s="2024"/>
      <c r="BE75" s="2024"/>
      <c r="BF75" s="2024"/>
      <c r="BG75" s="2024"/>
      <c r="BH75" s="2024"/>
      <c r="BJ75" s="2025"/>
      <c r="BK75" s="2025"/>
      <c r="BL75" s="2025"/>
      <c r="BM75" s="2025"/>
      <c r="BN75" s="2025"/>
      <c r="BO75" s="2025"/>
      <c r="BP75" s="2025"/>
      <c r="BQ75" s="2025"/>
      <c r="BR75" s="2025"/>
      <c r="BS75" s="2025"/>
      <c r="BT75" s="2025"/>
      <c r="BU75" s="2025"/>
      <c r="BV75" s="2025"/>
      <c r="BW75" s="2025"/>
      <c r="BX75" s="2025"/>
      <c r="BY75" s="2025"/>
      <c r="BZ75" s="2025"/>
      <c r="CA75" s="2025"/>
      <c r="CB75" s="757"/>
      <c r="CC75" s="2024"/>
      <c r="CD75" s="2024"/>
      <c r="CE75" s="2024"/>
      <c r="CF75" s="2024"/>
      <c r="CG75" s="2024"/>
      <c r="CH75" s="2024"/>
      <c r="CI75" s="2024"/>
      <c r="CJ75" s="2024"/>
      <c r="CK75" s="2024"/>
      <c r="CL75" s="2024"/>
      <c r="CM75" s="2024"/>
      <c r="CY75" s="2025"/>
      <c r="CZ75" s="2025"/>
      <c r="DA75" s="2025"/>
      <c r="DB75" s="2025"/>
      <c r="DC75" s="2025"/>
      <c r="DD75" s="2025"/>
      <c r="DE75" s="2025"/>
      <c r="DF75" s="2025"/>
      <c r="DG75" s="2025"/>
      <c r="DH75" s="2025"/>
      <c r="DI75" s="2025"/>
      <c r="DJ75" s="2025"/>
      <c r="DK75" s="2025"/>
      <c r="DL75" s="2025"/>
      <c r="DM75" s="2025"/>
      <c r="DN75" s="2025"/>
      <c r="DO75" s="2025"/>
      <c r="DP75" s="2025"/>
      <c r="DQ75" s="2025"/>
      <c r="DR75" s="2025"/>
      <c r="DS75" s="2025"/>
      <c r="DT75" s="2025"/>
      <c r="DU75" s="2025"/>
      <c r="DV75" s="2025"/>
      <c r="DW75" s="2025"/>
      <c r="DX75" s="2025"/>
      <c r="DY75" s="2025"/>
      <c r="DZ75" s="2025"/>
      <c r="EA75" s="2025"/>
      <c r="EB75" s="2025"/>
      <c r="EC75" s="2025"/>
      <c r="ED75" s="2025"/>
      <c r="EE75" s="2025"/>
      <c r="EF75" s="757"/>
      <c r="EG75" s="2024"/>
      <c r="EH75" s="2024"/>
      <c r="EI75" s="2024"/>
      <c r="EJ75" s="2024"/>
      <c r="EK75" s="2024"/>
      <c r="EM75" s="2025"/>
      <c r="EN75" s="2025"/>
      <c r="EO75" s="2025"/>
      <c r="EP75" s="757"/>
      <c r="EQ75" s="2024"/>
      <c r="ER75" s="2024"/>
      <c r="ES75" s="2024"/>
      <c r="ET75" s="2024"/>
      <c r="EU75" s="2024"/>
      <c r="EW75" s="2025"/>
      <c r="EX75" s="2025"/>
      <c r="EY75" s="2025"/>
      <c r="EZ75" s="757"/>
      <c r="FA75" s="2024"/>
      <c r="FB75" s="2024"/>
      <c r="FC75" s="2024"/>
      <c r="FD75" s="2024"/>
      <c r="FE75" s="2024"/>
      <c r="FG75" s="2025"/>
      <c r="FH75" s="2025"/>
      <c r="FI75" s="2025"/>
      <c r="FJ75" s="757"/>
      <c r="FK75" s="2024"/>
      <c r="FL75" s="2024"/>
      <c r="FM75" s="2024"/>
      <c r="FN75" s="2024"/>
      <c r="FO75" s="2024"/>
      <c r="FQ75" s="2025"/>
      <c r="FR75" s="2025"/>
      <c r="FS75" s="2025"/>
      <c r="FT75" s="757"/>
      <c r="FU75" s="2024"/>
      <c r="FV75" s="2024"/>
      <c r="FW75" s="2024"/>
      <c r="FX75" s="2024"/>
      <c r="FY75" s="2024"/>
      <c r="GA75" s="2025"/>
      <c r="GB75" s="2025"/>
      <c r="GC75" s="2025"/>
      <c r="GD75" s="757"/>
      <c r="GE75" s="2024"/>
      <c r="GF75" s="2024"/>
      <c r="GG75" s="2024"/>
      <c r="GH75" s="2024"/>
      <c r="GI75" s="2024"/>
      <c r="GK75" s="2025"/>
      <c r="GL75" s="2025"/>
      <c r="GM75" s="2025"/>
      <c r="GN75" s="757"/>
      <c r="GO75" s="2024"/>
      <c r="GP75" s="2024"/>
      <c r="GQ75" s="2024"/>
      <c r="GR75" s="2024"/>
      <c r="GS75" s="2024"/>
    </row>
    <row r="76" spans="2:201" s="725" customFormat="1">
      <c r="B76" s="778"/>
      <c r="C76" s="2025"/>
      <c r="D76" s="2025"/>
      <c r="E76" s="2025"/>
      <c r="F76" s="2025"/>
      <c r="G76" s="2025"/>
      <c r="H76" s="2025"/>
      <c r="I76" s="2025"/>
      <c r="J76" s="2025"/>
      <c r="K76" s="2025"/>
      <c r="L76" s="2025"/>
      <c r="M76" s="2025"/>
      <c r="N76" s="2025"/>
      <c r="O76" s="757"/>
      <c r="P76" s="2024"/>
      <c r="Q76" s="2024"/>
      <c r="R76" s="2024"/>
      <c r="S76" s="2024"/>
      <c r="T76" s="2024"/>
      <c r="U76" s="2024"/>
      <c r="V76" s="2024"/>
      <c r="W76" s="2024"/>
      <c r="X76" s="2024"/>
      <c r="Y76" s="2024"/>
      <c r="Z76" s="2024"/>
      <c r="AA76" s="2024"/>
      <c r="AB76" s="2024"/>
      <c r="AC76" s="2024"/>
      <c r="AD76" s="2024"/>
      <c r="AE76" s="2024"/>
      <c r="AF76" s="2024"/>
      <c r="AG76" s="2024"/>
      <c r="AH76" s="2024"/>
      <c r="AI76" s="2024"/>
      <c r="AK76" s="2025"/>
      <c r="AL76" s="2025"/>
      <c r="AM76" s="2025"/>
      <c r="AN76" s="757"/>
      <c r="AO76" s="2024"/>
      <c r="AP76" s="2024"/>
      <c r="AQ76" s="2024"/>
      <c r="AR76" s="2024"/>
      <c r="AS76" s="2024"/>
      <c r="AT76" s="2024"/>
      <c r="AU76" s="2024"/>
      <c r="AV76" s="2024"/>
      <c r="AW76" s="2024"/>
      <c r="AX76" s="2024"/>
      <c r="AY76" s="2024"/>
      <c r="AZ76" s="2024"/>
      <c r="BA76" s="2024"/>
      <c r="BB76" s="2024"/>
      <c r="BC76" s="2024"/>
      <c r="BD76" s="2024"/>
      <c r="BE76" s="2024"/>
      <c r="BF76" s="2024"/>
      <c r="BG76" s="2024"/>
      <c r="BH76" s="2024"/>
      <c r="BJ76" s="2025"/>
      <c r="BK76" s="2025"/>
      <c r="BL76" s="2025"/>
      <c r="BM76" s="2025"/>
      <c r="BN76" s="2025"/>
      <c r="BO76" s="2025"/>
      <c r="BP76" s="2025"/>
      <c r="BQ76" s="2025"/>
      <c r="BR76" s="2025"/>
      <c r="BS76" s="2025"/>
      <c r="BT76" s="2025"/>
      <c r="BU76" s="2025"/>
      <c r="BV76" s="2025"/>
      <c r="BW76" s="2025"/>
      <c r="BX76" s="2025"/>
      <c r="BY76" s="2025"/>
      <c r="BZ76" s="2025"/>
      <c r="CA76" s="2025"/>
      <c r="CB76" s="757"/>
      <c r="CC76" s="2024"/>
      <c r="CD76" s="2024"/>
      <c r="CE76" s="2024"/>
      <c r="CF76" s="2024"/>
      <c r="CG76" s="2024"/>
      <c r="CH76" s="2024"/>
      <c r="CI76" s="2024"/>
      <c r="CJ76" s="2024"/>
      <c r="CK76" s="2024"/>
      <c r="CL76" s="2024"/>
      <c r="CM76" s="2024"/>
      <c r="CY76" s="2025"/>
      <c r="CZ76" s="2025"/>
      <c r="DA76" s="2025"/>
      <c r="DB76" s="2025"/>
      <c r="DC76" s="2025"/>
      <c r="DD76" s="2025"/>
      <c r="DE76" s="2025"/>
      <c r="DF76" s="2025"/>
      <c r="DG76" s="2025"/>
      <c r="DH76" s="2025"/>
      <c r="DI76" s="2025"/>
      <c r="DJ76" s="2025"/>
      <c r="DK76" s="2025"/>
      <c r="DL76" s="2025"/>
      <c r="DM76" s="2025"/>
      <c r="DN76" s="2025"/>
      <c r="DO76" s="2025"/>
      <c r="DP76" s="2025"/>
      <c r="DQ76" s="2025"/>
      <c r="DR76" s="2025"/>
      <c r="DS76" s="2025"/>
      <c r="DT76" s="2025"/>
      <c r="DU76" s="2025"/>
      <c r="DV76" s="2025"/>
      <c r="DW76" s="2025"/>
      <c r="DX76" s="2025"/>
      <c r="DY76" s="2025"/>
      <c r="DZ76" s="2025"/>
      <c r="EA76" s="2025"/>
      <c r="EB76" s="2025"/>
      <c r="EC76" s="2025"/>
      <c r="ED76" s="2025"/>
      <c r="EE76" s="2025"/>
      <c r="EF76" s="757"/>
      <c r="EG76" s="2024"/>
      <c r="EH76" s="2024"/>
      <c r="EI76" s="2024"/>
      <c r="EJ76" s="2024"/>
      <c r="EK76" s="2024"/>
      <c r="EM76" s="2025"/>
      <c r="EN76" s="2025"/>
      <c r="EO76" s="2025"/>
      <c r="EP76" s="757"/>
      <c r="EQ76" s="2024"/>
      <c r="ER76" s="2024"/>
      <c r="ES76" s="2024"/>
      <c r="ET76" s="2024"/>
      <c r="EU76" s="2024"/>
      <c r="EW76" s="2025"/>
      <c r="EX76" s="2025"/>
      <c r="EY76" s="2025"/>
      <c r="EZ76" s="757"/>
      <c r="FA76" s="2024"/>
      <c r="FB76" s="2024"/>
      <c r="FC76" s="2024"/>
      <c r="FD76" s="2024"/>
      <c r="FE76" s="2024"/>
      <c r="FG76" s="2025"/>
      <c r="FH76" s="2025"/>
      <c r="FI76" s="2025"/>
      <c r="FJ76" s="757"/>
      <c r="FK76" s="2024"/>
      <c r="FL76" s="2024"/>
      <c r="FM76" s="2024"/>
      <c r="FN76" s="2024"/>
      <c r="FO76" s="2024"/>
      <c r="FQ76" s="2025"/>
      <c r="FR76" s="2025"/>
      <c r="FS76" s="2025"/>
      <c r="FT76" s="757"/>
      <c r="FU76" s="2024"/>
      <c r="FV76" s="2024"/>
      <c r="FW76" s="2024"/>
      <c r="FX76" s="2024"/>
      <c r="FY76" s="2024"/>
      <c r="GA76" s="2025"/>
      <c r="GB76" s="2025"/>
      <c r="GC76" s="2025"/>
      <c r="GD76" s="757"/>
      <c r="GE76" s="2024"/>
      <c r="GF76" s="2024"/>
      <c r="GG76" s="2024"/>
      <c r="GH76" s="2024"/>
      <c r="GI76" s="2024"/>
      <c r="GK76" s="2025"/>
      <c r="GL76" s="2025"/>
      <c r="GM76" s="2025"/>
      <c r="GN76" s="757"/>
      <c r="GO76" s="2024"/>
      <c r="GP76" s="2024"/>
      <c r="GQ76" s="2024"/>
      <c r="GR76" s="2024"/>
      <c r="GS76" s="2024"/>
    </row>
    <row r="77" spans="2:201" s="725" customFormat="1">
      <c r="B77" s="778"/>
      <c r="C77" s="2025"/>
      <c r="D77" s="2025"/>
      <c r="E77" s="2025"/>
      <c r="F77" s="2025"/>
      <c r="G77" s="2025"/>
      <c r="H77" s="2025"/>
      <c r="I77" s="2025"/>
      <c r="J77" s="2025"/>
      <c r="K77" s="2025"/>
      <c r="L77" s="2025"/>
      <c r="M77" s="2025"/>
      <c r="N77" s="2025"/>
      <c r="O77" s="757"/>
      <c r="P77" s="2024"/>
      <c r="Q77" s="2024"/>
      <c r="R77" s="2024"/>
      <c r="S77" s="2024"/>
      <c r="T77" s="2024"/>
      <c r="U77" s="2024"/>
      <c r="V77" s="2024"/>
      <c r="W77" s="2024"/>
      <c r="X77" s="2024"/>
      <c r="Y77" s="2024"/>
      <c r="Z77" s="2024"/>
      <c r="AA77" s="2024"/>
      <c r="AB77" s="2024"/>
      <c r="AC77" s="2024"/>
      <c r="AD77" s="2024"/>
      <c r="AE77" s="2024"/>
      <c r="AF77" s="2024"/>
      <c r="AG77" s="2024"/>
      <c r="AH77" s="2024"/>
      <c r="AI77" s="2024"/>
      <c r="AK77" s="2025"/>
      <c r="AL77" s="2025"/>
      <c r="AM77" s="2025"/>
      <c r="AN77" s="757"/>
      <c r="AO77" s="2024"/>
      <c r="AP77" s="2024"/>
      <c r="AQ77" s="2024"/>
      <c r="AR77" s="2024"/>
      <c r="AS77" s="2024"/>
      <c r="AT77" s="2024"/>
      <c r="AU77" s="2024"/>
      <c r="AV77" s="2024"/>
      <c r="AW77" s="2024"/>
      <c r="AX77" s="2024"/>
      <c r="AY77" s="2024"/>
      <c r="AZ77" s="2024"/>
      <c r="BA77" s="2024"/>
      <c r="BB77" s="2024"/>
      <c r="BC77" s="2024"/>
      <c r="BD77" s="2024"/>
      <c r="BE77" s="2024"/>
      <c r="BF77" s="2024"/>
      <c r="BG77" s="2024"/>
      <c r="BH77" s="2024"/>
      <c r="BJ77" s="2025"/>
      <c r="BK77" s="2025"/>
      <c r="BL77" s="2025"/>
      <c r="BM77" s="2025"/>
      <c r="BN77" s="2025"/>
      <c r="BO77" s="2025"/>
      <c r="BP77" s="2025"/>
      <c r="BQ77" s="2025"/>
      <c r="BR77" s="2025"/>
      <c r="BS77" s="2025"/>
      <c r="BT77" s="2025"/>
      <c r="BU77" s="2025"/>
      <c r="BV77" s="2025"/>
      <c r="BW77" s="2025"/>
      <c r="BX77" s="2025"/>
      <c r="BY77" s="2025"/>
      <c r="BZ77" s="2025"/>
      <c r="CA77" s="2025"/>
      <c r="CB77" s="757"/>
      <c r="CC77" s="2024"/>
      <c r="CD77" s="2024"/>
      <c r="CE77" s="2024"/>
      <c r="CF77" s="2024"/>
      <c r="CG77" s="2024"/>
      <c r="CH77" s="2024"/>
      <c r="CI77" s="2024"/>
      <c r="CJ77" s="2024"/>
      <c r="CK77" s="2024"/>
      <c r="CL77" s="2024"/>
      <c r="CM77" s="2024"/>
      <c r="CY77" s="2025"/>
      <c r="CZ77" s="2025"/>
      <c r="DA77" s="2025"/>
      <c r="DB77" s="2025"/>
      <c r="DC77" s="2025"/>
      <c r="DD77" s="2025"/>
      <c r="DE77" s="2025"/>
      <c r="DF77" s="2025"/>
      <c r="DG77" s="2025"/>
      <c r="DH77" s="2025"/>
      <c r="DI77" s="2025"/>
      <c r="DJ77" s="2025"/>
      <c r="DK77" s="2025"/>
      <c r="DL77" s="2025"/>
      <c r="DM77" s="2025"/>
      <c r="DN77" s="2025"/>
      <c r="DO77" s="2025"/>
      <c r="DP77" s="2025"/>
      <c r="DQ77" s="2025"/>
      <c r="DR77" s="2025"/>
      <c r="DS77" s="2025"/>
      <c r="DT77" s="2025"/>
      <c r="DU77" s="2025"/>
      <c r="DV77" s="2025"/>
      <c r="DW77" s="2025"/>
      <c r="DX77" s="2025"/>
      <c r="DY77" s="2025"/>
      <c r="DZ77" s="2025"/>
      <c r="EA77" s="2025"/>
      <c r="EB77" s="2025"/>
      <c r="EC77" s="2025"/>
      <c r="ED77" s="2025"/>
      <c r="EE77" s="2025"/>
      <c r="EF77" s="757"/>
      <c r="EG77" s="2024"/>
      <c r="EH77" s="2024"/>
      <c r="EI77" s="2024"/>
      <c r="EJ77" s="2024"/>
      <c r="EK77" s="2024"/>
      <c r="EM77" s="2025"/>
      <c r="EN77" s="2025"/>
      <c r="EO77" s="2025"/>
      <c r="EP77" s="757"/>
      <c r="EQ77" s="2024"/>
      <c r="ER77" s="2024"/>
      <c r="ES77" s="2024"/>
      <c r="ET77" s="2024"/>
      <c r="EU77" s="2024"/>
      <c r="EW77" s="2025"/>
      <c r="EX77" s="2025"/>
      <c r="EY77" s="2025"/>
      <c r="EZ77" s="757"/>
      <c r="FA77" s="2024"/>
      <c r="FB77" s="2024"/>
      <c r="FC77" s="2024"/>
      <c r="FD77" s="2024"/>
      <c r="FE77" s="2024"/>
      <c r="FG77" s="2025"/>
      <c r="FH77" s="2025"/>
      <c r="FI77" s="2025"/>
      <c r="FJ77" s="757"/>
      <c r="FK77" s="2024"/>
      <c r="FL77" s="2024"/>
      <c r="FM77" s="2024"/>
      <c r="FN77" s="2024"/>
      <c r="FO77" s="2024"/>
      <c r="FQ77" s="2025"/>
      <c r="FR77" s="2025"/>
      <c r="FS77" s="2025"/>
      <c r="FT77" s="757"/>
      <c r="FU77" s="2024"/>
      <c r="FV77" s="2024"/>
      <c r="FW77" s="2024"/>
      <c r="FX77" s="2024"/>
      <c r="FY77" s="2024"/>
      <c r="GA77" s="2025"/>
      <c r="GB77" s="2025"/>
      <c r="GC77" s="2025"/>
      <c r="GD77" s="757"/>
      <c r="GE77" s="2024"/>
      <c r="GF77" s="2024"/>
      <c r="GG77" s="2024"/>
      <c r="GH77" s="2024"/>
      <c r="GI77" s="2024"/>
      <c r="GK77" s="2025"/>
      <c r="GL77" s="2025"/>
      <c r="GM77" s="2025"/>
      <c r="GN77" s="757"/>
      <c r="GO77" s="2024"/>
      <c r="GP77" s="2024"/>
      <c r="GQ77" s="2024"/>
      <c r="GR77" s="2024"/>
      <c r="GS77" s="2024"/>
    </row>
    <row r="78" spans="2:201" s="725" customFormat="1">
      <c r="B78" s="778"/>
      <c r="C78" s="2025"/>
      <c r="D78" s="2025"/>
      <c r="E78" s="2025"/>
      <c r="F78" s="2025"/>
      <c r="G78" s="2025"/>
      <c r="H78" s="2025"/>
      <c r="I78" s="2025"/>
      <c r="J78" s="2025"/>
      <c r="K78" s="2025"/>
      <c r="L78" s="2025"/>
      <c r="M78" s="2025"/>
      <c r="N78" s="2025"/>
      <c r="O78" s="757"/>
      <c r="P78" s="2024"/>
      <c r="Q78" s="2024"/>
      <c r="R78" s="2024"/>
      <c r="S78" s="2024"/>
      <c r="T78" s="2024"/>
      <c r="U78" s="2024"/>
      <c r="V78" s="2024"/>
      <c r="W78" s="2024"/>
      <c r="X78" s="2024"/>
      <c r="Y78" s="2024"/>
      <c r="Z78" s="2024"/>
      <c r="AA78" s="2024"/>
      <c r="AB78" s="2024"/>
      <c r="AC78" s="2024"/>
      <c r="AD78" s="2024"/>
      <c r="AE78" s="2024"/>
      <c r="AF78" s="2024"/>
      <c r="AG78" s="2024"/>
      <c r="AH78" s="2024"/>
      <c r="AI78" s="2024"/>
      <c r="AK78" s="2025"/>
      <c r="AL78" s="2025"/>
      <c r="AM78" s="2025"/>
      <c r="AN78" s="757"/>
      <c r="AO78" s="2024"/>
      <c r="AP78" s="2024"/>
      <c r="AQ78" s="2024"/>
      <c r="AR78" s="2024"/>
      <c r="AS78" s="2024"/>
      <c r="AT78" s="2024"/>
      <c r="AU78" s="2024"/>
      <c r="AV78" s="2024"/>
      <c r="AW78" s="2024"/>
      <c r="AX78" s="2024"/>
      <c r="AY78" s="2024"/>
      <c r="AZ78" s="2024"/>
      <c r="BA78" s="2024"/>
      <c r="BB78" s="2024"/>
      <c r="BC78" s="2024"/>
      <c r="BD78" s="2024"/>
      <c r="BE78" s="2024"/>
      <c r="BF78" s="2024"/>
      <c r="BG78" s="2024"/>
      <c r="BH78" s="2024"/>
      <c r="BJ78" s="2025"/>
      <c r="BK78" s="2025"/>
      <c r="BL78" s="2025"/>
      <c r="BM78" s="2025"/>
      <c r="BN78" s="2025"/>
      <c r="BO78" s="2025"/>
      <c r="BP78" s="2025"/>
      <c r="BQ78" s="2025"/>
      <c r="BR78" s="2025"/>
      <c r="BS78" s="2025"/>
      <c r="BT78" s="2025"/>
      <c r="BU78" s="2025"/>
      <c r="BV78" s="2025"/>
      <c r="BW78" s="2025"/>
      <c r="BX78" s="2025"/>
      <c r="BY78" s="2025"/>
      <c r="BZ78" s="2025"/>
      <c r="CA78" s="2025"/>
      <c r="CB78" s="757"/>
      <c r="CC78" s="2024"/>
      <c r="CD78" s="2024"/>
      <c r="CE78" s="2024"/>
      <c r="CF78" s="2024"/>
      <c r="CG78" s="2024"/>
      <c r="CH78" s="2024"/>
      <c r="CI78" s="2024"/>
      <c r="CJ78" s="2024"/>
      <c r="CK78" s="2024"/>
      <c r="CL78" s="2024"/>
      <c r="CM78" s="2024"/>
      <c r="CY78" s="2025"/>
      <c r="CZ78" s="2025"/>
      <c r="DA78" s="2025"/>
      <c r="DB78" s="2025"/>
      <c r="DC78" s="2025"/>
      <c r="DD78" s="2025"/>
      <c r="DE78" s="2025"/>
      <c r="DF78" s="2025"/>
      <c r="DG78" s="2025"/>
      <c r="DH78" s="2025"/>
      <c r="DI78" s="2025"/>
      <c r="DJ78" s="2025"/>
      <c r="DK78" s="2025"/>
      <c r="DL78" s="2025"/>
      <c r="DM78" s="2025"/>
      <c r="DN78" s="2025"/>
      <c r="DO78" s="2025"/>
      <c r="DP78" s="2025"/>
      <c r="DQ78" s="2025"/>
      <c r="DR78" s="2025"/>
      <c r="DS78" s="2025"/>
      <c r="DT78" s="2025"/>
      <c r="DU78" s="2025"/>
      <c r="DV78" s="2025"/>
      <c r="DW78" s="2025"/>
      <c r="DX78" s="2025"/>
      <c r="DY78" s="2025"/>
      <c r="DZ78" s="2025"/>
      <c r="EA78" s="2025"/>
      <c r="EB78" s="2025"/>
      <c r="EC78" s="2025"/>
      <c r="ED78" s="2025"/>
      <c r="EE78" s="2025"/>
      <c r="EF78" s="757"/>
      <c r="EG78" s="2024"/>
      <c r="EH78" s="2024"/>
      <c r="EI78" s="2024"/>
      <c r="EJ78" s="2024"/>
      <c r="EK78" s="2024"/>
      <c r="EM78" s="2025"/>
      <c r="EN78" s="2025"/>
      <c r="EO78" s="2025"/>
      <c r="EP78" s="757"/>
      <c r="EQ78" s="2024"/>
      <c r="ER78" s="2024"/>
      <c r="ES78" s="2024"/>
      <c r="ET78" s="2024"/>
      <c r="EU78" s="2024"/>
      <c r="EW78" s="2025"/>
      <c r="EX78" s="2025"/>
      <c r="EY78" s="2025"/>
      <c r="EZ78" s="757"/>
      <c r="FA78" s="2024"/>
      <c r="FB78" s="2024"/>
      <c r="FC78" s="2024"/>
      <c r="FD78" s="2024"/>
      <c r="FE78" s="2024"/>
      <c r="FG78" s="2025"/>
      <c r="FH78" s="2025"/>
      <c r="FI78" s="2025"/>
      <c r="FJ78" s="757"/>
      <c r="FK78" s="2024"/>
      <c r="FL78" s="2024"/>
      <c r="FM78" s="2024"/>
      <c r="FN78" s="2024"/>
      <c r="FO78" s="2024"/>
      <c r="FQ78" s="2025"/>
      <c r="FR78" s="2025"/>
      <c r="FS78" s="2025"/>
      <c r="FT78" s="757"/>
      <c r="FU78" s="2024"/>
      <c r="FV78" s="2024"/>
      <c r="FW78" s="2024"/>
      <c r="FX78" s="2024"/>
      <c r="FY78" s="2024"/>
      <c r="GA78" s="2025"/>
      <c r="GB78" s="2025"/>
      <c r="GC78" s="2025"/>
      <c r="GD78" s="757"/>
      <c r="GE78" s="2024"/>
      <c r="GF78" s="2024"/>
      <c r="GG78" s="2024"/>
      <c r="GH78" s="2024"/>
      <c r="GI78" s="2024"/>
      <c r="GK78" s="2025"/>
      <c r="GL78" s="2025"/>
      <c r="GM78" s="2025"/>
      <c r="GN78" s="757"/>
      <c r="GO78" s="2024"/>
      <c r="GP78" s="2024"/>
      <c r="GQ78" s="2024"/>
      <c r="GR78" s="2024"/>
      <c r="GS78" s="2024"/>
    </row>
    <row r="79" spans="2:201" s="725" customFormat="1">
      <c r="B79" s="778"/>
      <c r="C79" s="2025"/>
      <c r="D79" s="2025"/>
      <c r="E79" s="2025"/>
      <c r="F79" s="2025"/>
      <c r="G79" s="2025"/>
      <c r="H79" s="2025"/>
      <c r="I79" s="2025"/>
      <c r="J79" s="2025"/>
      <c r="K79" s="2025"/>
      <c r="L79" s="2025"/>
      <c r="M79" s="2025"/>
      <c r="N79" s="2025"/>
      <c r="O79" s="757"/>
      <c r="P79" s="2024"/>
      <c r="Q79" s="2024"/>
      <c r="R79" s="2024"/>
      <c r="S79" s="2024"/>
      <c r="T79" s="2024"/>
      <c r="U79" s="2024"/>
      <c r="V79" s="2024"/>
      <c r="W79" s="2024"/>
      <c r="X79" s="2024"/>
      <c r="Y79" s="2024"/>
      <c r="Z79" s="2024"/>
      <c r="AA79" s="2024"/>
      <c r="AB79" s="2024"/>
      <c r="AC79" s="2024"/>
      <c r="AD79" s="2024"/>
      <c r="AE79" s="2024"/>
      <c r="AF79" s="2024"/>
      <c r="AG79" s="2024"/>
      <c r="AH79" s="2024"/>
      <c r="AI79" s="2024"/>
      <c r="AK79" s="2025"/>
      <c r="AL79" s="2025"/>
      <c r="AM79" s="2025"/>
      <c r="AN79" s="757"/>
      <c r="AO79" s="2024"/>
      <c r="AP79" s="2024"/>
      <c r="AQ79" s="2024"/>
      <c r="AR79" s="2024"/>
      <c r="AS79" s="2024"/>
      <c r="AT79" s="2024"/>
      <c r="AU79" s="2024"/>
      <c r="AV79" s="2024"/>
      <c r="AW79" s="2024"/>
      <c r="AX79" s="2024"/>
      <c r="AY79" s="2024"/>
      <c r="AZ79" s="2024"/>
      <c r="BA79" s="2024"/>
      <c r="BB79" s="2024"/>
      <c r="BC79" s="2024"/>
      <c r="BD79" s="2024"/>
      <c r="BE79" s="2024"/>
      <c r="BF79" s="2024"/>
      <c r="BG79" s="2024"/>
      <c r="BH79" s="2024"/>
      <c r="BJ79" s="2025"/>
      <c r="BK79" s="2025"/>
      <c r="BL79" s="2025"/>
      <c r="BM79" s="2025"/>
      <c r="BN79" s="2025"/>
      <c r="BO79" s="2025"/>
      <c r="BP79" s="2025"/>
      <c r="BQ79" s="2025"/>
      <c r="BR79" s="2025"/>
      <c r="BS79" s="2025"/>
      <c r="BT79" s="2025"/>
      <c r="BU79" s="2025"/>
      <c r="BV79" s="2025"/>
      <c r="BW79" s="2025"/>
      <c r="BX79" s="2025"/>
      <c r="BY79" s="2025"/>
      <c r="BZ79" s="2025"/>
      <c r="CA79" s="2025"/>
      <c r="CB79" s="757"/>
      <c r="CC79" s="2024"/>
      <c r="CD79" s="2024"/>
      <c r="CE79" s="2024"/>
      <c r="CF79" s="2024"/>
      <c r="CG79" s="2024"/>
      <c r="CH79" s="2024"/>
      <c r="CI79" s="2024"/>
      <c r="CJ79" s="2024"/>
      <c r="CK79" s="2024"/>
      <c r="CL79" s="2024"/>
      <c r="CM79" s="2024"/>
      <c r="CY79" s="2025"/>
      <c r="CZ79" s="2025"/>
      <c r="DA79" s="2025"/>
      <c r="DB79" s="2025"/>
      <c r="DC79" s="2025"/>
      <c r="DD79" s="2025"/>
      <c r="DE79" s="2025"/>
      <c r="DF79" s="2025"/>
      <c r="DG79" s="2025"/>
      <c r="DH79" s="2025"/>
      <c r="DI79" s="2025"/>
      <c r="DJ79" s="2025"/>
      <c r="DK79" s="2025"/>
      <c r="DL79" s="2025"/>
      <c r="DM79" s="2025"/>
      <c r="DN79" s="2025"/>
      <c r="DO79" s="2025"/>
      <c r="DP79" s="2025"/>
      <c r="DQ79" s="2025"/>
      <c r="DR79" s="2025"/>
      <c r="DS79" s="2025"/>
      <c r="DT79" s="2025"/>
      <c r="DU79" s="2025"/>
      <c r="DV79" s="2025"/>
      <c r="DW79" s="2025"/>
      <c r="DX79" s="2025"/>
      <c r="DY79" s="2025"/>
      <c r="DZ79" s="2025"/>
      <c r="EA79" s="2025"/>
      <c r="EB79" s="2025"/>
      <c r="EC79" s="2025"/>
      <c r="ED79" s="2025"/>
      <c r="EE79" s="2025"/>
      <c r="EF79" s="757"/>
      <c r="EG79" s="2024"/>
      <c r="EH79" s="2024"/>
      <c r="EI79" s="2024"/>
      <c r="EJ79" s="2024"/>
      <c r="EK79" s="2024"/>
      <c r="EM79" s="2025"/>
      <c r="EN79" s="2025"/>
      <c r="EO79" s="2025"/>
      <c r="EP79" s="757"/>
      <c r="EQ79" s="2024"/>
      <c r="ER79" s="2024"/>
      <c r="ES79" s="2024"/>
      <c r="ET79" s="2024"/>
      <c r="EU79" s="2024"/>
      <c r="EW79" s="2025"/>
      <c r="EX79" s="2025"/>
      <c r="EY79" s="2025"/>
      <c r="EZ79" s="757"/>
      <c r="FA79" s="2024"/>
      <c r="FB79" s="2024"/>
      <c r="FC79" s="2024"/>
      <c r="FD79" s="2024"/>
      <c r="FE79" s="2024"/>
      <c r="FG79" s="2025"/>
      <c r="FH79" s="2025"/>
      <c r="FI79" s="2025"/>
      <c r="FJ79" s="757"/>
      <c r="FK79" s="2024"/>
      <c r="FL79" s="2024"/>
      <c r="FM79" s="2024"/>
      <c r="FN79" s="2024"/>
      <c r="FO79" s="2024"/>
      <c r="FQ79" s="2025"/>
      <c r="FR79" s="2025"/>
      <c r="FS79" s="2025"/>
      <c r="FT79" s="757"/>
      <c r="FU79" s="2024"/>
      <c r="FV79" s="2024"/>
      <c r="FW79" s="2024"/>
      <c r="FX79" s="2024"/>
      <c r="FY79" s="2024"/>
      <c r="GA79" s="2025"/>
      <c r="GB79" s="2025"/>
      <c r="GC79" s="2025"/>
      <c r="GD79" s="757"/>
      <c r="GE79" s="2024"/>
      <c r="GF79" s="2024"/>
      <c r="GG79" s="2024"/>
      <c r="GH79" s="2024"/>
      <c r="GI79" s="2024"/>
      <c r="GK79" s="2025"/>
      <c r="GL79" s="2025"/>
      <c r="GM79" s="2025"/>
      <c r="GN79" s="757"/>
      <c r="GO79" s="2024"/>
      <c r="GP79" s="2024"/>
      <c r="GQ79" s="2024"/>
      <c r="GR79" s="2024"/>
      <c r="GS79" s="2024"/>
    </row>
    <row r="80" spans="2:201" s="725" customFormat="1">
      <c r="B80" s="778"/>
      <c r="C80" s="2025"/>
      <c r="D80" s="2025"/>
      <c r="E80" s="2025"/>
      <c r="F80" s="2025"/>
      <c r="G80" s="2025"/>
      <c r="H80" s="2025"/>
      <c r="I80" s="2025"/>
      <c r="J80" s="2025"/>
      <c r="K80" s="2025"/>
      <c r="L80" s="2025"/>
      <c r="M80" s="2025"/>
      <c r="N80" s="2025"/>
      <c r="O80" s="757"/>
      <c r="P80" s="2024"/>
      <c r="Q80" s="2024"/>
      <c r="R80" s="2024"/>
      <c r="S80" s="2024"/>
      <c r="T80" s="2024"/>
      <c r="U80" s="2024"/>
      <c r="V80" s="2024"/>
      <c r="W80" s="2024"/>
      <c r="X80" s="2024"/>
      <c r="Y80" s="2024"/>
      <c r="Z80" s="2024"/>
      <c r="AA80" s="2024"/>
      <c r="AB80" s="2024"/>
      <c r="AC80" s="2024"/>
      <c r="AD80" s="2024"/>
      <c r="AE80" s="2024"/>
      <c r="AF80" s="2024"/>
      <c r="AG80" s="2024"/>
      <c r="AH80" s="2024"/>
      <c r="AI80" s="2024"/>
      <c r="AK80" s="2025"/>
      <c r="AL80" s="2025"/>
      <c r="AM80" s="2025"/>
      <c r="AN80" s="757"/>
      <c r="AO80" s="2024"/>
      <c r="AP80" s="2024"/>
      <c r="AQ80" s="2024"/>
      <c r="AR80" s="2024"/>
      <c r="AS80" s="2024"/>
      <c r="AT80" s="2024"/>
      <c r="AU80" s="2024"/>
      <c r="AV80" s="2024"/>
      <c r="AW80" s="2024"/>
      <c r="AX80" s="2024"/>
      <c r="AY80" s="2024"/>
      <c r="AZ80" s="2024"/>
      <c r="BA80" s="2024"/>
      <c r="BB80" s="2024"/>
      <c r="BC80" s="2024"/>
      <c r="BD80" s="2024"/>
      <c r="BE80" s="2024"/>
      <c r="BF80" s="2024"/>
      <c r="BG80" s="2024"/>
      <c r="BH80" s="2024"/>
      <c r="BJ80" s="2025"/>
      <c r="BK80" s="2025"/>
      <c r="BL80" s="2025"/>
      <c r="BM80" s="2025"/>
      <c r="BN80" s="2025"/>
      <c r="BO80" s="2025"/>
      <c r="BP80" s="2025"/>
      <c r="BQ80" s="2025"/>
      <c r="BR80" s="2025"/>
      <c r="BS80" s="2025"/>
      <c r="BT80" s="2025"/>
      <c r="BU80" s="2025"/>
      <c r="BV80" s="2025"/>
      <c r="BW80" s="2025"/>
      <c r="BX80" s="2025"/>
      <c r="BY80" s="2025"/>
      <c r="BZ80" s="2025"/>
      <c r="CA80" s="2025"/>
      <c r="CB80" s="757"/>
      <c r="CC80" s="2024"/>
      <c r="CD80" s="2024"/>
      <c r="CE80" s="2024"/>
      <c r="CF80" s="2024"/>
      <c r="CG80" s="2024"/>
      <c r="CH80" s="2024"/>
      <c r="CI80" s="2024"/>
      <c r="CJ80" s="2024"/>
      <c r="CK80" s="2024"/>
      <c r="CL80" s="2024"/>
      <c r="CM80" s="2024"/>
      <c r="CY80" s="2025"/>
      <c r="CZ80" s="2025"/>
      <c r="DA80" s="2025"/>
      <c r="DB80" s="2025"/>
      <c r="DC80" s="2025"/>
      <c r="DD80" s="2025"/>
      <c r="DE80" s="2025"/>
      <c r="DF80" s="2025"/>
      <c r="DG80" s="2025"/>
      <c r="DH80" s="2025"/>
      <c r="DI80" s="2025"/>
      <c r="DJ80" s="2025"/>
      <c r="DK80" s="2025"/>
      <c r="DL80" s="2025"/>
      <c r="DM80" s="2025"/>
      <c r="DN80" s="2025"/>
      <c r="DO80" s="2025"/>
      <c r="DP80" s="2025"/>
      <c r="DQ80" s="2025"/>
      <c r="DR80" s="2025"/>
      <c r="DS80" s="2025"/>
      <c r="DT80" s="2025"/>
      <c r="DU80" s="2025"/>
      <c r="DV80" s="2025"/>
      <c r="DW80" s="2025"/>
      <c r="DX80" s="2025"/>
      <c r="DY80" s="2025"/>
      <c r="DZ80" s="2025"/>
      <c r="EA80" s="2025"/>
      <c r="EB80" s="2025"/>
      <c r="EC80" s="2025"/>
      <c r="ED80" s="2025"/>
      <c r="EE80" s="2025"/>
      <c r="EF80" s="757"/>
      <c r="EG80" s="2024"/>
      <c r="EH80" s="2024"/>
      <c r="EI80" s="2024"/>
      <c r="EJ80" s="2024"/>
      <c r="EK80" s="2024"/>
      <c r="EM80" s="2025"/>
      <c r="EN80" s="2025"/>
      <c r="EO80" s="2025"/>
      <c r="EP80" s="757"/>
      <c r="EQ80" s="2024"/>
      <c r="ER80" s="2024"/>
      <c r="ES80" s="2024"/>
      <c r="ET80" s="2024"/>
      <c r="EU80" s="2024"/>
      <c r="EW80" s="2025"/>
      <c r="EX80" s="2025"/>
      <c r="EY80" s="2025"/>
      <c r="EZ80" s="757"/>
      <c r="FA80" s="2024"/>
      <c r="FB80" s="2024"/>
      <c r="FC80" s="2024"/>
      <c r="FD80" s="2024"/>
      <c r="FE80" s="2024"/>
      <c r="FG80" s="2025"/>
      <c r="FH80" s="2025"/>
      <c r="FI80" s="2025"/>
      <c r="FJ80" s="757"/>
      <c r="FK80" s="2024"/>
      <c r="FL80" s="2024"/>
      <c r="FM80" s="2024"/>
      <c r="FN80" s="2024"/>
      <c r="FO80" s="2024"/>
      <c r="FQ80" s="2025"/>
      <c r="FR80" s="2025"/>
      <c r="FS80" s="2025"/>
      <c r="FT80" s="757"/>
      <c r="FU80" s="2024"/>
      <c r="FV80" s="2024"/>
      <c r="FW80" s="2024"/>
      <c r="FX80" s="2024"/>
      <c r="FY80" s="2024"/>
      <c r="GA80" s="2025"/>
      <c r="GB80" s="2025"/>
      <c r="GC80" s="2025"/>
      <c r="GD80" s="757"/>
      <c r="GE80" s="2024"/>
      <c r="GF80" s="2024"/>
      <c r="GG80" s="2024"/>
      <c r="GH80" s="2024"/>
      <c r="GI80" s="2024"/>
      <c r="GK80" s="2025"/>
      <c r="GL80" s="2025"/>
      <c r="GM80" s="2025"/>
      <c r="GN80" s="757"/>
      <c r="GO80" s="2024"/>
      <c r="GP80" s="2024"/>
      <c r="GQ80" s="2024"/>
      <c r="GR80" s="2024"/>
      <c r="GS80" s="2024"/>
    </row>
    <row r="81" spans="2:267" s="725" customFormat="1">
      <c r="B81" s="778"/>
      <c r="C81" s="2025"/>
      <c r="D81" s="2025"/>
      <c r="E81" s="2025"/>
      <c r="F81" s="2025"/>
      <c r="G81" s="2025"/>
      <c r="H81" s="2025"/>
      <c r="I81" s="2025"/>
      <c r="J81" s="2025"/>
      <c r="K81" s="2025"/>
      <c r="L81" s="2025"/>
      <c r="M81" s="2025"/>
      <c r="N81" s="2025"/>
      <c r="O81" s="757"/>
      <c r="P81" s="2024"/>
      <c r="Q81" s="2024"/>
      <c r="R81" s="2024"/>
      <c r="S81" s="2024"/>
      <c r="T81" s="2024"/>
      <c r="U81" s="2024"/>
      <c r="V81" s="2024"/>
      <c r="W81" s="2024"/>
      <c r="X81" s="2024"/>
      <c r="Y81" s="2024"/>
      <c r="Z81" s="2024"/>
      <c r="AA81" s="2024"/>
      <c r="AB81" s="2024"/>
      <c r="AC81" s="2024"/>
      <c r="AD81" s="2024"/>
      <c r="AE81" s="2024"/>
      <c r="AF81" s="2024"/>
      <c r="AG81" s="2024"/>
      <c r="AH81" s="2024"/>
      <c r="AI81" s="2024"/>
      <c r="AK81" s="2025"/>
      <c r="AL81" s="2025"/>
      <c r="AM81" s="2025"/>
      <c r="AN81" s="757"/>
      <c r="AO81" s="2024"/>
      <c r="AP81" s="2024"/>
      <c r="AQ81" s="2024"/>
      <c r="AR81" s="2024"/>
      <c r="AS81" s="2024"/>
      <c r="AT81" s="2024"/>
      <c r="AU81" s="2024"/>
      <c r="AV81" s="2024"/>
      <c r="AW81" s="2024"/>
      <c r="AX81" s="2024"/>
      <c r="AY81" s="2024"/>
      <c r="AZ81" s="2024"/>
      <c r="BA81" s="2024"/>
      <c r="BB81" s="2024"/>
      <c r="BC81" s="2024"/>
      <c r="BD81" s="2024"/>
      <c r="BE81" s="2024"/>
      <c r="BF81" s="2024"/>
      <c r="BG81" s="2024"/>
      <c r="BH81" s="2024"/>
      <c r="BJ81" s="2025"/>
      <c r="BK81" s="2025"/>
      <c r="BL81" s="2025"/>
      <c r="BM81" s="2025"/>
      <c r="BN81" s="2025"/>
      <c r="BO81" s="2025"/>
      <c r="BP81" s="2025"/>
      <c r="BQ81" s="2025"/>
      <c r="BR81" s="2025"/>
      <c r="BS81" s="2025"/>
      <c r="BT81" s="2025"/>
      <c r="BU81" s="2025"/>
      <c r="BV81" s="2025"/>
      <c r="BW81" s="2025"/>
      <c r="BX81" s="2025"/>
      <c r="BY81" s="2025"/>
      <c r="BZ81" s="2025"/>
      <c r="CA81" s="2025"/>
      <c r="CB81" s="757"/>
      <c r="CC81" s="2024"/>
      <c r="CD81" s="2024"/>
      <c r="CE81" s="2024"/>
      <c r="CF81" s="2024"/>
      <c r="CG81" s="2024"/>
      <c r="CH81" s="2024"/>
      <c r="CI81" s="2024"/>
      <c r="CJ81" s="2024"/>
      <c r="CK81" s="2024"/>
      <c r="CL81" s="2024"/>
      <c r="CM81" s="2024"/>
      <c r="CY81" s="2025"/>
      <c r="CZ81" s="2025"/>
      <c r="DA81" s="2025"/>
      <c r="DB81" s="2025"/>
      <c r="DC81" s="2025"/>
      <c r="DD81" s="2025"/>
      <c r="DE81" s="2025"/>
      <c r="DF81" s="2025"/>
      <c r="DG81" s="2025"/>
      <c r="DH81" s="2025"/>
      <c r="DI81" s="2025"/>
      <c r="DJ81" s="2025"/>
      <c r="DK81" s="2025"/>
      <c r="DL81" s="2025"/>
      <c r="DM81" s="2025"/>
      <c r="DN81" s="2025"/>
      <c r="DO81" s="2025"/>
      <c r="DP81" s="2025"/>
      <c r="DQ81" s="2025"/>
      <c r="DR81" s="2025"/>
      <c r="DS81" s="2025"/>
      <c r="DT81" s="2025"/>
      <c r="DU81" s="2025"/>
      <c r="DV81" s="2025"/>
      <c r="DW81" s="2025"/>
      <c r="DX81" s="2025"/>
      <c r="DY81" s="2025"/>
      <c r="DZ81" s="2025"/>
      <c r="EA81" s="2025"/>
      <c r="EB81" s="2025"/>
      <c r="EC81" s="2025"/>
      <c r="ED81" s="2025"/>
      <c r="EE81" s="2025"/>
      <c r="EF81" s="757"/>
      <c r="EG81" s="2024"/>
      <c r="EH81" s="2024"/>
      <c r="EI81" s="2024"/>
      <c r="EJ81" s="2024"/>
      <c r="EK81" s="2024"/>
      <c r="EM81" s="2025"/>
      <c r="EN81" s="2025"/>
      <c r="EO81" s="2025"/>
      <c r="EP81" s="757"/>
      <c r="EQ81" s="2024"/>
      <c r="ER81" s="2024"/>
      <c r="ES81" s="2024"/>
      <c r="ET81" s="2024"/>
      <c r="EU81" s="2024"/>
      <c r="EW81" s="2025"/>
      <c r="EX81" s="2025"/>
      <c r="EY81" s="2025"/>
      <c r="EZ81" s="757"/>
      <c r="FA81" s="2024"/>
      <c r="FB81" s="2024"/>
      <c r="FC81" s="2024"/>
      <c r="FD81" s="2024"/>
      <c r="FE81" s="2024"/>
      <c r="FG81" s="2025"/>
      <c r="FH81" s="2025"/>
      <c r="FI81" s="2025"/>
      <c r="FJ81" s="757"/>
      <c r="FK81" s="2024"/>
      <c r="FL81" s="2024"/>
      <c r="FM81" s="2024"/>
      <c r="FN81" s="2024"/>
      <c r="FO81" s="2024"/>
      <c r="FQ81" s="2025"/>
      <c r="FR81" s="2025"/>
      <c r="FS81" s="2025"/>
      <c r="FT81" s="757"/>
      <c r="FU81" s="2024"/>
      <c r="FV81" s="2024"/>
      <c r="FW81" s="2024"/>
      <c r="FX81" s="2024"/>
      <c r="FY81" s="2024"/>
      <c r="GA81" s="2025"/>
      <c r="GB81" s="2025"/>
      <c r="GC81" s="2025"/>
      <c r="GD81" s="757"/>
      <c r="GE81" s="2024"/>
      <c r="GF81" s="2024"/>
      <c r="GG81" s="2024"/>
      <c r="GH81" s="2024"/>
      <c r="GI81" s="2024"/>
      <c r="GK81" s="2025"/>
      <c r="GL81" s="2025"/>
      <c r="GM81" s="2025"/>
      <c r="GN81" s="757"/>
      <c r="GO81" s="2024"/>
      <c r="GP81" s="2024"/>
      <c r="GQ81" s="2024"/>
      <c r="GR81" s="2024"/>
      <c r="GS81" s="2024"/>
    </row>
    <row r="82" spans="2:267" s="725" customFormat="1">
      <c r="B82" s="778"/>
      <c r="C82" s="2025"/>
      <c r="D82" s="2025"/>
      <c r="E82" s="2025"/>
      <c r="F82" s="2025"/>
      <c r="G82" s="2025"/>
      <c r="H82" s="2025"/>
      <c r="I82" s="2025"/>
      <c r="J82" s="2025"/>
      <c r="K82" s="2025"/>
      <c r="L82" s="2025"/>
      <c r="M82" s="2025"/>
      <c r="N82" s="2025"/>
      <c r="O82" s="757"/>
      <c r="P82" s="2024"/>
      <c r="Q82" s="2024"/>
      <c r="R82" s="2024"/>
      <c r="S82" s="2024"/>
      <c r="T82" s="2024"/>
      <c r="U82" s="2024"/>
      <c r="V82" s="2024"/>
      <c r="W82" s="2024"/>
      <c r="X82" s="2024"/>
      <c r="Y82" s="2024"/>
      <c r="Z82" s="2024"/>
      <c r="AA82" s="2024"/>
      <c r="AB82" s="2024"/>
      <c r="AC82" s="2024"/>
      <c r="AD82" s="2024"/>
      <c r="AE82" s="2024"/>
      <c r="AF82" s="2024"/>
      <c r="AG82" s="2024"/>
      <c r="AH82" s="2024"/>
      <c r="AI82" s="2024"/>
      <c r="AK82" s="2025"/>
      <c r="AL82" s="2025"/>
      <c r="AM82" s="2025"/>
      <c r="AN82" s="757"/>
      <c r="AO82" s="2024"/>
      <c r="AP82" s="2024"/>
      <c r="AQ82" s="2024"/>
      <c r="AR82" s="2024"/>
      <c r="AS82" s="2024"/>
      <c r="AT82" s="2024"/>
      <c r="AU82" s="2024"/>
      <c r="AV82" s="2024"/>
      <c r="AW82" s="2024"/>
      <c r="AX82" s="2024"/>
      <c r="AY82" s="2024"/>
      <c r="AZ82" s="2024"/>
      <c r="BA82" s="2024"/>
      <c r="BB82" s="2024"/>
      <c r="BC82" s="2024"/>
      <c r="BD82" s="2024"/>
      <c r="BE82" s="2024"/>
      <c r="BF82" s="2024"/>
      <c r="BG82" s="2024"/>
      <c r="BH82" s="2024"/>
      <c r="BJ82" s="2025"/>
      <c r="BK82" s="2025"/>
      <c r="BL82" s="2025"/>
      <c r="BM82" s="2025"/>
      <c r="BN82" s="2025"/>
      <c r="BO82" s="2025"/>
      <c r="BP82" s="2025"/>
      <c r="BQ82" s="2025"/>
      <c r="BR82" s="2025"/>
      <c r="BS82" s="2025"/>
      <c r="BT82" s="2025"/>
      <c r="BU82" s="2025"/>
      <c r="BV82" s="2025"/>
      <c r="BW82" s="2025"/>
      <c r="BX82" s="2025"/>
      <c r="BY82" s="2025"/>
      <c r="BZ82" s="2025"/>
      <c r="CA82" s="2025"/>
      <c r="CB82" s="757"/>
      <c r="CC82" s="2024"/>
      <c r="CD82" s="2024"/>
      <c r="CE82" s="2024"/>
      <c r="CF82" s="2024"/>
      <c r="CG82" s="2024"/>
      <c r="CH82" s="2024"/>
      <c r="CI82" s="2024"/>
      <c r="CJ82" s="2024"/>
      <c r="CK82" s="2024"/>
      <c r="CL82" s="2024"/>
      <c r="CM82" s="2024"/>
      <c r="CY82" s="2025"/>
      <c r="CZ82" s="2025"/>
      <c r="DA82" s="2025"/>
      <c r="DB82" s="2025"/>
      <c r="DC82" s="2025"/>
      <c r="DD82" s="2025"/>
      <c r="DE82" s="2025"/>
      <c r="DF82" s="2025"/>
      <c r="DG82" s="2025"/>
      <c r="DH82" s="2025"/>
      <c r="DI82" s="2025"/>
      <c r="DJ82" s="2025"/>
      <c r="DK82" s="2025"/>
      <c r="DL82" s="2025"/>
      <c r="DM82" s="2025"/>
      <c r="DN82" s="2025"/>
      <c r="DO82" s="2025"/>
      <c r="DP82" s="2025"/>
      <c r="DQ82" s="2025"/>
      <c r="DR82" s="2025"/>
      <c r="DS82" s="2025"/>
      <c r="DT82" s="2025"/>
      <c r="DU82" s="2025"/>
      <c r="DV82" s="2025"/>
      <c r="DW82" s="2025"/>
      <c r="DX82" s="2025"/>
      <c r="DY82" s="2025"/>
      <c r="DZ82" s="2025"/>
      <c r="EA82" s="2025"/>
      <c r="EB82" s="2025"/>
      <c r="EC82" s="2025"/>
      <c r="ED82" s="2025"/>
      <c r="EE82" s="2025"/>
      <c r="EF82" s="757"/>
      <c r="EG82" s="2024"/>
      <c r="EH82" s="2024"/>
      <c r="EI82" s="2024"/>
      <c r="EJ82" s="2024"/>
      <c r="EK82" s="2024"/>
      <c r="EM82" s="2025"/>
      <c r="EN82" s="2025"/>
      <c r="EO82" s="2025"/>
      <c r="EP82" s="757"/>
      <c r="EQ82" s="2024"/>
      <c r="ER82" s="2024"/>
      <c r="ES82" s="2024"/>
      <c r="ET82" s="2024"/>
      <c r="EU82" s="2024"/>
      <c r="EW82" s="2025"/>
      <c r="EX82" s="2025"/>
      <c r="EY82" s="2025"/>
      <c r="EZ82" s="757"/>
      <c r="FA82" s="2024"/>
      <c r="FB82" s="2024"/>
      <c r="FC82" s="2024"/>
      <c r="FD82" s="2024"/>
      <c r="FE82" s="2024"/>
      <c r="FG82" s="2025"/>
      <c r="FH82" s="2025"/>
      <c r="FI82" s="2025"/>
      <c r="FJ82" s="757"/>
      <c r="FK82" s="2024"/>
      <c r="FL82" s="2024"/>
      <c r="FM82" s="2024"/>
      <c r="FN82" s="2024"/>
      <c r="FO82" s="2024"/>
      <c r="FQ82" s="2025"/>
      <c r="FR82" s="2025"/>
      <c r="FS82" s="2025"/>
      <c r="FT82" s="757"/>
      <c r="FU82" s="2024"/>
      <c r="FV82" s="2024"/>
      <c r="FW82" s="2024"/>
      <c r="FX82" s="2024"/>
      <c r="FY82" s="2024"/>
      <c r="GA82" s="2025"/>
      <c r="GB82" s="2025"/>
      <c r="GC82" s="2025"/>
      <c r="GD82" s="757"/>
      <c r="GE82" s="2024"/>
      <c r="GF82" s="2024"/>
      <c r="GG82" s="2024"/>
      <c r="GH82" s="2024"/>
      <c r="GI82" s="2024"/>
      <c r="GK82" s="2025"/>
      <c r="GL82" s="2025"/>
      <c r="GM82" s="2025"/>
      <c r="GN82" s="757"/>
      <c r="GO82" s="2024"/>
      <c r="GP82" s="2024"/>
      <c r="GQ82" s="2024"/>
      <c r="GR82" s="2024"/>
      <c r="GS82" s="2024"/>
    </row>
    <row r="83" spans="2:267" s="725" customFormat="1">
      <c r="B83" s="778"/>
      <c r="C83" s="2025"/>
      <c r="D83" s="2025"/>
      <c r="E83" s="2025"/>
      <c r="F83" s="2025"/>
      <c r="G83" s="2025"/>
      <c r="H83" s="2025"/>
      <c r="I83" s="2025"/>
      <c r="J83" s="2025"/>
      <c r="K83" s="2025"/>
      <c r="L83" s="2025"/>
      <c r="M83" s="2025"/>
      <c r="N83" s="2025"/>
      <c r="O83" s="757"/>
      <c r="P83" s="2024"/>
      <c r="Q83" s="2024"/>
      <c r="R83" s="2024"/>
      <c r="S83" s="2024"/>
      <c r="T83" s="2024"/>
      <c r="U83" s="2024"/>
      <c r="V83" s="2024"/>
      <c r="W83" s="2024"/>
      <c r="X83" s="2024"/>
      <c r="Y83" s="2024"/>
      <c r="Z83" s="2024"/>
      <c r="AA83" s="2024"/>
      <c r="AB83" s="2024"/>
      <c r="AC83" s="2024"/>
      <c r="AD83" s="2024"/>
      <c r="AE83" s="2024"/>
      <c r="AF83" s="2024"/>
      <c r="AG83" s="2024"/>
      <c r="AH83" s="2024"/>
      <c r="AI83" s="2024"/>
      <c r="AK83" s="2025"/>
      <c r="AL83" s="2025"/>
      <c r="AM83" s="2025"/>
      <c r="AN83" s="757"/>
      <c r="AO83" s="2024"/>
      <c r="AP83" s="2024"/>
      <c r="AQ83" s="2024"/>
      <c r="AR83" s="2024"/>
      <c r="AS83" s="2024"/>
      <c r="AT83" s="2024"/>
      <c r="AU83" s="2024"/>
      <c r="AV83" s="2024"/>
      <c r="AW83" s="2024"/>
      <c r="AX83" s="2024"/>
      <c r="AY83" s="2024"/>
      <c r="AZ83" s="2024"/>
      <c r="BA83" s="2024"/>
      <c r="BB83" s="2024"/>
      <c r="BC83" s="2024"/>
      <c r="BD83" s="2024"/>
      <c r="BE83" s="2024"/>
      <c r="BF83" s="2024"/>
      <c r="BG83" s="2024"/>
      <c r="BH83" s="2024"/>
      <c r="BJ83" s="2025"/>
      <c r="BK83" s="2025"/>
      <c r="BL83" s="2025"/>
      <c r="BM83" s="2025"/>
      <c r="BN83" s="2025"/>
      <c r="BO83" s="2025"/>
      <c r="BP83" s="2025"/>
      <c r="BQ83" s="2025"/>
      <c r="BR83" s="2025"/>
      <c r="BS83" s="2025"/>
      <c r="BT83" s="2025"/>
      <c r="BU83" s="2025"/>
      <c r="BV83" s="2025"/>
      <c r="BW83" s="2025"/>
      <c r="BX83" s="2025"/>
      <c r="BY83" s="2025"/>
      <c r="BZ83" s="2025"/>
      <c r="CA83" s="2025"/>
      <c r="CB83" s="757"/>
      <c r="CC83" s="2024"/>
      <c r="CD83" s="2024"/>
      <c r="CE83" s="2024"/>
      <c r="CF83" s="2024"/>
      <c r="CG83" s="2024"/>
      <c r="CH83" s="2024"/>
      <c r="CI83" s="2024"/>
      <c r="CJ83" s="2024"/>
      <c r="CK83" s="2024"/>
      <c r="CL83" s="2024"/>
      <c r="CM83" s="2024"/>
      <c r="CY83" s="2025"/>
      <c r="CZ83" s="2025"/>
      <c r="DA83" s="2025"/>
      <c r="DB83" s="2025"/>
      <c r="DC83" s="2025"/>
      <c r="DD83" s="2025"/>
      <c r="DE83" s="2025"/>
      <c r="DF83" s="2025"/>
      <c r="DG83" s="2025"/>
      <c r="DH83" s="2025"/>
      <c r="DI83" s="2025"/>
      <c r="DJ83" s="2025"/>
      <c r="DK83" s="2025"/>
      <c r="DL83" s="2025"/>
      <c r="DM83" s="2025"/>
      <c r="DN83" s="2025"/>
      <c r="DO83" s="2025"/>
      <c r="DP83" s="2025"/>
      <c r="DQ83" s="2025"/>
      <c r="DR83" s="2025"/>
      <c r="DS83" s="2025"/>
      <c r="DT83" s="2025"/>
      <c r="DU83" s="2025"/>
      <c r="DV83" s="2025"/>
      <c r="DW83" s="2025"/>
      <c r="DX83" s="2025"/>
      <c r="DY83" s="2025"/>
      <c r="DZ83" s="2025"/>
      <c r="EA83" s="2025"/>
      <c r="EB83" s="2025"/>
      <c r="EC83" s="2025"/>
      <c r="ED83" s="2025"/>
      <c r="EE83" s="2025"/>
      <c r="EF83" s="757"/>
      <c r="EG83" s="2024"/>
      <c r="EH83" s="2024"/>
      <c r="EI83" s="2024"/>
      <c r="EJ83" s="2024"/>
      <c r="EK83" s="2024"/>
      <c r="EM83" s="2025"/>
      <c r="EN83" s="2025"/>
      <c r="EO83" s="2025"/>
      <c r="EP83" s="757"/>
      <c r="EQ83" s="2024"/>
      <c r="ER83" s="2024"/>
      <c r="ES83" s="2024"/>
      <c r="ET83" s="2024"/>
      <c r="EU83" s="2024"/>
      <c r="EW83" s="2025"/>
      <c r="EX83" s="2025"/>
      <c r="EY83" s="2025"/>
      <c r="EZ83" s="757"/>
      <c r="FA83" s="2024"/>
      <c r="FB83" s="2024"/>
      <c r="FC83" s="2024"/>
      <c r="FD83" s="2024"/>
      <c r="FE83" s="2024"/>
      <c r="FG83" s="2025"/>
      <c r="FH83" s="2025"/>
      <c r="FI83" s="2025"/>
      <c r="FJ83" s="757"/>
      <c r="FK83" s="2024"/>
      <c r="FL83" s="2024"/>
      <c r="FM83" s="2024"/>
      <c r="FN83" s="2024"/>
      <c r="FO83" s="2024"/>
      <c r="FQ83" s="2025"/>
      <c r="FR83" s="2025"/>
      <c r="FS83" s="2025"/>
      <c r="FT83" s="757"/>
      <c r="FU83" s="2024"/>
      <c r="FV83" s="2024"/>
      <c r="FW83" s="2024"/>
      <c r="FX83" s="2024"/>
      <c r="FY83" s="2024"/>
      <c r="GA83" s="2025"/>
      <c r="GB83" s="2025"/>
      <c r="GC83" s="2025"/>
      <c r="GD83" s="757"/>
      <c r="GE83" s="2024"/>
      <c r="GF83" s="2024"/>
      <c r="GG83" s="2024"/>
      <c r="GH83" s="2024"/>
      <c r="GI83" s="2024"/>
      <c r="GK83" s="2025"/>
      <c r="GL83" s="2025"/>
      <c r="GM83" s="2025"/>
      <c r="GN83" s="757"/>
      <c r="GO83" s="2024"/>
      <c r="GP83" s="2024"/>
      <c r="GQ83" s="2024"/>
      <c r="GR83" s="2024"/>
      <c r="GS83" s="2024"/>
    </row>
    <row r="84" spans="2:267" s="725" customFormat="1">
      <c r="B84" s="778"/>
      <c r="C84" s="2025"/>
      <c r="D84" s="2025"/>
      <c r="E84" s="2025"/>
      <c r="F84" s="2025"/>
      <c r="G84" s="2025"/>
      <c r="H84" s="2025"/>
      <c r="I84" s="2025"/>
      <c r="J84" s="2025"/>
      <c r="K84" s="2025"/>
      <c r="L84" s="2025"/>
      <c r="M84" s="2025"/>
      <c r="N84" s="2025"/>
      <c r="O84" s="757"/>
      <c r="P84" s="2024"/>
      <c r="Q84" s="2024"/>
      <c r="R84" s="2024"/>
      <c r="S84" s="2024"/>
      <c r="T84" s="2024"/>
      <c r="U84" s="2024"/>
      <c r="V84" s="2024"/>
      <c r="W84" s="2024"/>
      <c r="X84" s="2024"/>
      <c r="Y84" s="2024"/>
      <c r="Z84" s="2024"/>
      <c r="AA84" s="2024"/>
      <c r="AB84" s="2024"/>
      <c r="AC84" s="2024"/>
      <c r="AD84" s="2024"/>
      <c r="AE84" s="2024"/>
      <c r="AF84" s="2024"/>
      <c r="AG84" s="2024"/>
      <c r="AH84" s="2024"/>
      <c r="AI84" s="2024"/>
      <c r="AK84" s="2025"/>
      <c r="AL84" s="2025"/>
      <c r="AM84" s="2025"/>
      <c r="AN84" s="757"/>
      <c r="AO84" s="2024"/>
      <c r="AP84" s="2024"/>
      <c r="AQ84" s="2024"/>
      <c r="AR84" s="2024"/>
      <c r="AS84" s="2024"/>
      <c r="AT84" s="2024"/>
      <c r="AU84" s="2024"/>
      <c r="AV84" s="2024"/>
      <c r="AW84" s="2024"/>
      <c r="AX84" s="2024"/>
      <c r="AY84" s="2024"/>
      <c r="AZ84" s="2024"/>
      <c r="BA84" s="2024"/>
      <c r="BB84" s="2024"/>
      <c r="BC84" s="2024"/>
      <c r="BD84" s="2024"/>
      <c r="BE84" s="2024"/>
      <c r="BF84" s="2024"/>
      <c r="BG84" s="2024"/>
      <c r="BH84" s="2024"/>
      <c r="BJ84" s="2025"/>
      <c r="BK84" s="2025"/>
      <c r="BL84" s="2025"/>
      <c r="BM84" s="2025"/>
      <c r="BN84" s="2025"/>
      <c r="BO84" s="2025"/>
      <c r="BP84" s="2025"/>
      <c r="BQ84" s="2025"/>
      <c r="BR84" s="2025"/>
      <c r="BS84" s="2025"/>
      <c r="BT84" s="2025"/>
      <c r="BU84" s="2025"/>
      <c r="BV84" s="2025"/>
      <c r="BW84" s="2025"/>
      <c r="BX84" s="2025"/>
      <c r="BY84" s="2025"/>
      <c r="BZ84" s="2025"/>
      <c r="CA84" s="2025"/>
      <c r="CB84" s="757"/>
      <c r="CC84" s="2024"/>
      <c r="CD84" s="2024"/>
      <c r="CE84" s="2024"/>
      <c r="CF84" s="2024"/>
      <c r="CG84" s="2024"/>
      <c r="CH84" s="2024"/>
      <c r="CI84" s="2024"/>
      <c r="CJ84" s="2024"/>
      <c r="CK84" s="2024"/>
      <c r="CL84" s="2024"/>
      <c r="CM84" s="2024"/>
      <c r="CY84" s="2025"/>
      <c r="CZ84" s="2025"/>
      <c r="DA84" s="2025"/>
      <c r="DB84" s="2025"/>
      <c r="DC84" s="2025"/>
      <c r="DD84" s="2025"/>
      <c r="DE84" s="2025"/>
      <c r="DF84" s="2025"/>
      <c r="DG84" s="2025"/>
      <c r="DH84" s="2025"/>
      <c r="DI84" s="2025"/>
      <c r="DJ84" s="2025"/>
      <c r="DK84" s="2025"/>
      <c r="DL84" s="2025"/>
      <c r="DM84" s="2025"/>
      <c r="DN84" s="2025"/>
      <c r="DO84" s="2025"/>
      <c r="DP84" s="2025"/>
      <c r="DQ84" s="2025"/>
      <c r="DR84" s="2025"/>
      <c r="DS84" s="2025"/>
      <c r="DT84" s="2025"/>
      <c r="DU84" s="2025"/>
      <c r="DV84" s="2025"/>
      <c r="DW84" s="2025"/>
      <c r="DX84" s="2025"/>
      <c r="DY84" s="2025"/>
      <c r="DZ84" s="2025"/>
      <c r="EA84" s="2025"/>
      <c r="EB84" s="2025"/>
      <c r="EC84" s="2025"/>
      <c r="ED84" s="2025"/>
      <c r="EE84" s="2025"/>
      <c r="EF84" s="757"/>
      <c r="EG84" s="2024"/>
      <c r="EH84" s="2024"/>
      <c r="EI84" s="2024"/>
      <c r="EJ84" s="2024"/>
      <c r="EK84" s="2024"/>
      <c r="EM84" s="2025"/>
      <c r="EN84" s="2025"/>
      <c r="EO84" s="2025"/>
      <c r="EP84" s="757"/>
      <c r="EQ84" s="2024"/>
      <c r="ER84" s="2024"/>
      <c r="ES84" s="2024"/>
      <c r="ET84" s="2024"/>
      <c r="EU84" s="2024"/>
      <c r="EW84" s="2025"/>
      <c r="EX84" s="2025"/>
      <c r="EY84" s="2025"/>
      <c r="EZ84" s="757"/>
      <c r="FA84" s="2024"/>
      <c r="FB84" s="2024"/>
      <c r="FC84" s="2024"/>
      <c r="FD84" s="2024"/>
      <c r="FE84" s="2024"/>
      <c r="FG84" s="2025"/>
      <c r="FH84" s="2025"/>
      <c r="FI84" s="2025"/>
      <c r="FJ84" s="757"/>
      <c r="FK84" s="2024"/>
      <c r="FL84" s="2024"/>
      <c r="FM84" s="2024"/>
      <c r="FN84" s="2024"/>
      <c r="FO84" s="2024"/>
      <c r="FQ84" s="2025"/>
      <c r="FR84" s="2025"/>
      <c r="FS84" s="2025"/>
      <c r="FT84" s="757"/>
      <c r="FU84" s="2024"/>
      <c r="FV84" s="2024"/>
      <c r="FW84" s="2024"/>
      <c r="FX84" s="2024"/>
      <c r="FY84" s="2024"/>
      <c r="GA84" s="2025"/>
      <c r="GB84" s="2025"/>
      <c r="GC84" s="2025"/>
      <c r="GD84" s="757"/>
      <c r="GE84" s="2024"/>
      <c r="GF84" s="2024"/>
      <c r="GG84" s="2024"/>
      <c r="GH84" s="2024"/>
      <c r="GI84" s="2024"/>
      <c r="GK84" s="2025"/>
      <c r="GL84" s="2025"/>
      <c r="GM84" s="2025"/>
      <c r="GN84" s="757"/>
      <c r="GO84" s="2024"/>
      <c r="GP84" s="2024"/>
      <c r="GQ84" s="2024"/>
      <c r="GR84" s="2024"/>
      <c r="GS84" s="2024"/>
    </row>
    <row r="85" spans="2:267" s="725" customFormat="1">
      <c r="B85" s="778"/>
      <c r="C85" s="2025"/>
      <c r="D85" s="2025"/>
      <c r="E85" s="2025"/>
      <c r="F85" s="2025"/>
      <c r="G85" s="2025"/>
      <c r="H85" s="2025"/>
      <c r="I85" s="2025"/>
      <c r="J85" s="2025"/>
      <c r="K85" s="2025"/>
      <c r="L85" s="2025"/>
      <c r="M85" s="2025"/>
      <c r="N85" s="2025"/>
      <c r="O85" s="757"/>
      <c r="P85" s="2024"/>
      <c r="Q85" s="2024"/>
      <c r="R85" s="2024"/>
      <c r="S85" s="2024"/>
      <c r="T85" s="2024"/>
      <c r="U85" s="2024"/>
      <c r="V85" s="2024"/>
      <c r="W85" s="2024"/>
      <c r="X85" s="2024"/>
      <c r="Y85" s="2024"/>
      <c r="Z85" s="2024"/>
      <c r="AA85" s="2024"/>
      <c r="AB85" s="2024"/>
      <c r="AC85" s="2024"/>
      <c r="AD85" s="2024"/>
      <c r="AE85" s="2024"/>
      <c r="AF85" s="2024"/>
      <c r="AG85" s="2024"/>
      <c r="AH85" s="2024"/>
      <c r="AI85" s="2024"/>
      <c r="AK85" s="2025"/>
      <c r="AL85" s="2025"/>
      <c r="AM85" s="2025"/>
      <c r="AN85" s="757"/>
      <c r="AO85" s="2024"/>
      <c r="AP85" s="2024"/>
      <c r="AQ85" s="2024"/>
      <c r="AR85" s="2024"/>
      <c r="AS85" s="2024"/>
      <c r="AT85" s="2024"/>
      <c r="AU85" s="2024"/>
      <c r="AV85" s="2024"/>
      <c r="AW85" s="2024"/>
      <c r="AX85" s="2024"/>
      <c r="AY85" s="2024"/>
      <c r="AZ85" s="2024"/>
      <c r="BA85" s="2024"/>
      <c r="BB85" s="2024"/>
      <c r="BC85" s="2024"/>
      <c r="BD85" s="2024"/>
      <c r="BE85" s="2024"/>
      <c r="BF85" s="2024"/>
      <c r="BG85" s="2024"/>
      <c r="BH85" s="2024"/>
      <c r="BJ85" s="2025"/>
      <c r="BK85" s="2025"/>
      <c r="BL85" s="2025"/>
      <c r="BM85" s="2025"/>
      <c r="BN85" s="2025"/>
      <c r="BO85" s="2025"/>
      <c r="BP85" s="2025"/>
      <c r="BQ85" s="2025"/>
      <c r="BR85" s="2025"/>
      <c r="BS85" s="2025"/>
      <c r="BT85" s="2025"/>
      <c r="BU85" s="2025"/>
      <c r="BV85" s="2025"/>
      <c r="BW85" s="2025"/>
      <c r="BX85" s="2025"/>
      <c r="BY85" s="2025"/>
      <c r="BZ85" s="2025"/>
      <c r="CA85" s="2025"/>
      <c r="CB85" s="757"/>
      <c r="CC85" s="2024"/>
      <c r="CD85" s="2024"/>
      <c r="CE85" s="2024"/>
      <c r="CF85" s="2024"/>
      <c r="CG85" s="2024"/>
      <c r="CH85" s="2024"/>
      <c r="CI85" s="2024"/>
      <c r="CJ85" s="2024"/>
      <c r="CK85" s="2024"/>
      <c r="CL85" s="2024"/>
      <c r="CM85" s="2024"/>
      <c r="CY85" s="2025"/>
      <c r="CZ85" s="2025"/>
      <c r="DA85" s="2025"/>
      <c r="DB85" s="2025"/>
      <c r="DC85" s="2025"/>
      <c r="DD85" s="2025"/>
      <c r="DE85" s="2025"/>
      <c r="DF85" s="2025"/>
      <c r="DG85" s="2025"/>
      <c r="DH85" s="2025"/>
      <c r="DI85" s="2025"/>
      <c r="DJ85" s="2025"/>
      <c r="DK85" s="2025"/>
      <c r="DL85" s="2025"/>
      <c r="DM85" s="2025"/>
      <c r="DN85" s="2025"/>
      <c r="DO85" s="2025"/>
      <c r="DP85" s="2025"/>
      <c r="DQ85" s="2025"/>
      <c r="DR85" s="2025"/>
      <c r="DS85" s="2025"/>
      <c r="DT85" s="2025"/>
      <c r="DU85" s="2025"/>
      <c r="DV85" s="2025"/>
      <c r="DW85" s="2025"/>
      <c r="DX85" s="2025"/>
      <c r="DY85" s="2025"/>
      <c r="DZ85" s="2025"/>
      <c r="EA85" s="2025"/>
      <c r="EB85" s="2025"/>
      <c r="EC85" s="2025"/>
      <c r="ED85" s="2025"/>
      <c r="EE85" s="2025"/>
      <c r="EF85" s="757"/>
      <c r="EG85" s="2024"/>
      <c r="EH85" s="2024"/>
      <c r="EI85" s="2024"/>
      <c r="EJ85" s="2024"/>
      <c r="EK85" s="2024"/>
      <c r="EM85" s="2025"/>
      <c r="EN85" s="2025"/>
      <c r="EO85" s="2025"/>
      <c r="EP85" s="757"/>
      <c r="EQ85" s="2024"/>
      <c r="ER85" s="2024"/>
      <c r="ES85" s="2024"/>
      <c r="ET85" s="2024"/>
      <c r="EU85" s="2024"/>
      <c r="EW85" s="2025"/>
      <c r="EX85" s="2025"/>
      <c r="EY85" s="2025"/>
      <c r="EZ85" s="757"/>
      <c r="FA85" s="2024"/>
      <c r="FB85" s="2024"/>
      <c r="FC85" s="2024"/>
      <c r="FD85" s="2024"/>
      <c r="FE85" s="2024"/>
      <c r="FG85" s="2025"/>
      <c r="FH85" s="2025"/>
      <c r="FI85" s="2025"/>
      <c r="FJ85" s="757"/>
      <c r="FK85" s="2024"/>
      <c r="FL85" s="2024"/>
      <c r="FM85" s="2024"/>
      <c r="FN85" s="2024"/>
      <c r="FO85" s="2024"/>
      <c r="FQ85" s="2025"/>
      <c r="FR85" s="2025"/>
      <c r="FS85" s="2025"/>
      <c r="FT85" s="757"/>
      <c r="FU85" s="2024"/>
      <c r="FV85" s="2024"/>
      <c r="FW85" s="2024"/>
      <c r="FX85" s="2024"/>
      <c r="FY85" s="2024"/>
      <c r="GA85" s="2025"/>
      <c r="GB85" s="2025"/>
      <c r="GC85" s="2025"/>
      <c r="GD85" s="757"/>
      <c r="GE85" s="2024"/>
      <c r="GF85" s="2024"/>
      <c r="GG85" s="2024"/>
      <c r="GH85" s="2024"/>
      <c r="GI85" s="2024"/>
      <c r="GK85" s="2025"/>
      <c r="GL85" s="2025"/>
      <c r="GM85" s="2025"/>
      <c r="GN85" s="757"/>
      <c r="GO85" s="2024"/>
      <c r="GP85" s="2024"/>
      <c r="GQ85" s="2024"/>
      <c r="GR85" s="2024"/>
      <c r="GS85" s="2024"/>
    </row>
    <row r="86" spans="2:267" s="725" customFormat="1">
      <c r="B86" s="778"/>
      <c r="C86" s="2025"/>
      <c r="D86" s="2025"/>
      <c r="E86" s="2025"/>
      <c r="F86" s="2025"/>
      <c r="G86" s="2025"/>
      <c r="H86" s="2025"/>
      <c r="I86" s="2025"/>
      <c r="J86" s="2025"/>
      <c r="K86" s="2025"/>
      <c r="L86" s="2025"/>
      <c r="M86" s="2025"/>
      <c r="N86" s="2025"/>
      <c r="O86" s="757"/>
      <c r="P86" s="2024"/>
      <c r="Q86" s="2024"/>
      <c r="R86" s="2024"/>
      <c r="S86" s="2024"/>
      <c r="T86" s="2024"/>
      <c r="U86" s="2024"/>
      <c r="V86" s="2024"/>
      <c r="W86" s="2024"/>
      <c r="X86" s="2024"/>
      <c r="Y86" s="2024"/>
      <c r="Z86" s="2024"/>
      <c r="AA86" s="2024"/>
      <c r="AB86" s="2024"/>
      <c r="AC86" s="2024"/>
      <c r="AD86" s="2024"/>
      <c r="AE86" s="2024"/>
      <c r="AF86" s="2024"/>
      <c r="AG86" s="2024"/>
      <c r="AH86" s="2024"/>
      <c r="AI86" s="2024"/>
      <c r="AK86" s="2025"/>
      <c r="AL86" s="2025"/>
      <c r="AM86" s="2025"/>
      <c r="AN86" s="757"/>
      <c r="AO86" s="2024"/>
      <c r="AP86" s="2024"/>
      <c r="AQ86" s="2024"/>
      <c r="AR86" s="2024"/>
      <c r="AS86" s="2024"/>
      <c r="AT86" s="2024"/>
      <c r="AU86" s="2024"/>
      <c r="AV86" s="2024"/>
      <c r="AW86" s="2024"/>
      <c r="AX86" s="2024"/>
      <c r="AY86" s="2024"/>
      <c r="AZ86" s="2024"/>
      <c r="BA86" s="2024"/>
      <c r="BB86" s="2024"/>
      <c r="BC86" s="2024"/>
      <c r="BD86" s="2024"/>
      <c r="BE86" s="2024"/>
      <c r="BF86" s="2024"/>
      <c r="BG86" s="2024"/>
      <c r="BH86" s="2024"/>
      <c r="BJ86" s="2025"/>
      <c r="BK86" s="2025"/>
      <c r="BL86" s="2025"/>
      <c r="BM86" s="2025"/>
      <c r="BN86" s="2025"/>
      <c r="BO86" s="2025"/>
      <c r="BP86" s="2025"/>
      <c r="BQ86" s="2025"/>
      <c r="BR86" s="2025"/>
      <c r="BS86" s="2025"/>
      <c r="BT86" s="2025"/>
      <c r="BU86" s="2025"/>
      <c r="BV86" s="2025"/>
      <c r="BW86" s="2025"/>
      <c r="BX86" s="2025"/>
      <c r="BY86" s="2025"/>
      <c r="BZ86" s="2025"/>
      <c r="CA86" s="2025"/>
      <c r="CB86" s="757"/>
      <c r="CC86" s="2024"/>
      <c r="CD86" s="2024"/>
      <c r="CE86" s="2024"/>
      <c r="CF86" s="2024"/>
      <c r="CG86" s="2024"/>
      <c r="CH86" s="2024"/>
      <c r="CI86" s="2024"/>
      <c r="CJ86" s="2024"/>
      <c r="CK86" s="2024"/>
      <c r="CL86" s="2024"/>
      <c r="CM86" s="2024"/>
      <c r="CY86" s="2025"/>
      <c r="CZ86" s="2025"/>
      <c r="DA86" s="2025"/>
      <c r="DB86" s="2025"/>
      <c r="DC86" s="2025"/>
      <c r="DD86" s="2025"/>
      <c r="DE86" s="2025"/>
      <c r="DF86" s="2025"/>
      <c r="DG86" s="2025"/>
      <c r="DH86" s="2025"/>
      <c r="DI86" s="2025"/>
      <c r="DJ86" s="2025"/>
      <c r="DK86" s="2025"/>
      <c r="DL86" s="2025"/>
      <c r="DM86" s="2025"/>
      <c r="DN86" s="2025"/>
      <c r="DO86" s="2025"/>
      <c r="DP86" s="2025"/>
      <c r="DQ86" s="2025"/>
      <c r="DR86" s="2025"/>
      <c r="DS86" s="2025"/>
      <c r="DT86" s="2025"/>
      <c r="DU86" s="2025"/>
      <c r="DV86" s="2025"/>
      <c r="DW86" s="2025"/>
      <c r="DX86" s="2025"/>
      <c r="DY86" s="2025"/>
      <c r="DZ86" s="2025"/>
      <c r="EA86" s="2025"/>
      <c r="EB86" s="2025"/>
      <c r="EC86" s="2025"/>
      <c r="ED86" s="2025"/>
      <c r="EE86" s="2025"/>
      <c r="EF86" s="757"/>
      <c r="EG86" s="2024"/>
      <c r="EH86" s="2024"/>
      <c r="EI86" s="2024"/>
      <c r="EJ86" s="2024"/>
      <c r="EK86" s="2024"/>
      <c r="EM86" s="2025"/>
      <c r="EN86" s="2025"/>
      <c r="EO86" s="2025"/>
      <c r="EP86" s="757"/>
      <c r="EQ86" s="2024"/>
      <c r="ER86" s="2024"/>
      <c r="ES86" s="2024"/>
      <c r="ET86" s="2024"/>
      <c r="EU86" s="2024"/>
      <c r="EW86" s="2025"/>
      <c r="EX86" s="2025"/>
      <c r="EY86" s="2025"/>
      <c r="EZ86" s="757"/>
      <c r="FA86" s="2024"/>
      <c r="FB86" s="2024"/>
      <c r="FC86" s="2024"/>
      <c r="FD86" s="2024"/>
      <c r="FE86" s="2024"/>
      <c r="FG86" s="2025"/>
      <c r="FH86" s="2025"/>
      <c r="FI86" s="2025"/>
      <c r="FJ86" s="757"/>
      <c r="FK86" s="2024"/>
      <c r="FL86" s="2024"/>
      <c r="FM86" s="2024"/>
      <c r="FN86" s="2024"/>
      <c r="FO86" s="2024"/>
      <c r="FQ86" s="2025"/>
      <c r="FR86" s="2025"/>
      <c r="FS86" s="2025"/>
      <c r="FT86" s="757"/>
      <c r="FU86" s="2024"/>
      <c r="FV86" s="2024"/>
      <c r="FW86" s="2024"/>
      <c r="FX86" s="2024"/>
      <c r="FY86" s="2024"/>
      <c r="GA86" s="2025"/>
      <c r="GB86" s="2025"/>
      <c r="GC86" s="2025"/>
      <c r="GD86" s="757"/>
      <c r="GE86" s="2024"/>
      <c r="GF86" s="2024"/>
      <c r="GG86" s="2024"/>
      <c r="GH86" s="2024"/>
      <c r="GI86" s="2024"/>
      <c r="GK86" s="2025"/>
      <c r="GL86" s="2025"/>
      <c r="GM86" s="2025"/>
      <c r="GN86" s="757"/>
      <c r="GO86" s="2024"/>
      <c r="GP86" s="2024"/>
      <c r="GQ86" s="2024"/>
      <c r="GR86" s="2024"/>
      <c r="GS86" s="2024"/>
    </row>
    <row r="87" spans="2:267" s="725" customFormat="1">
      <c r="B87" s="778"/>
      <c r="C87" s="2025"/>
      <c r="D87" s="2025"/>
      <c r="E87" s="2025"/>
      <c r="F87" s="2025"/>
      <c r="G87" s="2025"/>
      <c r="H87" s="2025"/>
      <c r="I87" s="2025"/>
      <c r="J87" s="2025"/>
      <c r="K87" s="2025"/>
      <c r="L87" s="2025"/>
      <c r="M87" s="2025"/>
      <c r="N87" s="2025"/>
      <c r="O87" s="757"/>
      <c r="P87" s="2024"/>
      <c r="Q87" s="2024"/>
      <c r="R87" s="2024"/>
      <c r="S87" s="2024"/>
      <c r="T87" s="2024"/>
      <c r="U87" s="2024"/>
      <c r="V87" s="2024"/>
      <c r="W87" s="2024"/>
      <c r="X87" s="2024"/>
      <c r="Y87" s="2024"/>
      <c r="Z87" s="2024"/>
      <c r="AA87" s="2024"/>
      <c r="AB87" s="2024"/>
      <c r="AC87" s="2024"/>
      <c r="AD87" s="2024"/>
      <c r="AE87" s="2024"/>
      <c r="AF87" s="2024"/>
      <c r="AG87" s="2024"/>
      <c r="AH87" s="2024"/>
      <c r="AI87" s="2024"/>
      <c r="AK87" s="2025"/>
      <c r="AL87" s="2025"/>
      <c r="AM87" s="2025"/>
      <c r="AN87" s="757"/>
      <c r="AO87" s="2024"/>
      <c r="AP87" s="2024"/>
      <c r="AQ87" s="2024"/>
      <c r="AR87" s="2024"/>
      <c r="AS87" s="2024"/>
      <c r="AT87" s="2024"/>
      <c r="AU87" s="2024"/>
      <c r="AV87" s="2024"/>
      <c r="AW87" s="2024"/>
      <c r="AX87" s="2024"/>
      <c r="AY87" s="2024"/>
      <c r="AZ87" s="2024"/>
      <c r="BA87" s="2024"/>
      <c r="BB87" s="2024"/>
      <c r="BC87" s="2024"/>
      <c r="BD87" s="2024"/>
      <c r="BE87" s="2024"/>
      <c r="BF87" s="2024"/>
      <c r="BG87" s="2024"/>
      <c r="BH87" s="2024"/>
      <c r="BJ87" s="2025"/>
      <c r="BK87" s="2025"/>
      <c r="BL87" s="2025"/>
      <c r="BM87" s="2025"/>
      <c r="BN87" s="2025"/>
      <c r="BO87" s="2025"/>
      <c r="BP87" s="2025"/>
      <c r="BQ87" s="2025"/>
      <c r="BR87" s="2025"/>
      <c r="BS87" s="2025"/>
      <c r="BT87" s="2025"/>
      <c r="BU87" s="2025"/>
      <c r="BV87" s="2025"/>
      <c r="BW87" s="2025"/>
      <c r="BX87" s="2025"/>
      <c r="BY87" s="2025"/>
      <c r="BZ87" s="2025"/>
      <c r="CA87" s="2025"/>
      <c r="CB87" s="757"/>
      <c r="CC87" s="2024"/>
      <c r="CD87" s="2024"/>
      <c r="CE87" s="2024"/>
      <c r="CF87" s="2024"/>
      <c r="CG87" s="2024"/>
      <c r="CH87" s="2024"/>
      <c r="CI87" s="2024"/>
      <c r="CJ87" s="2024"/>
      <c r="CK87" s="2024"/>
      <c r="CL87" s="2024"/>
      <c r="CM87" s="2024"/>
      <c r="CY87" s="2025"/>
      <c r="CZ87" s="2025"/>
      <c r="DA87" s="2025"/>
      <c r="DB87" s="2025"/>
      <c r="DC87" s="2025"/>
      <c r="DD87" s="2025"/>
      <c r="DE87" s="2025"/>
      <c r="DF87" s="2025"/>
      <c r="DG87" s="2025"/>
      <c r="DH87" s="2025"/>
      <c r="DI87" s="2025"/>
      <c r="DJ87" s="2025"/>
      <c r="DK87" s="2025"/>
      <c r="DL87" s="2025"/>
      <c r="DM87" s="2025"/>
      <c r="DN87" s="2025"/>
      <c r="DO87" s="2025"/>
      <c r="DP87" s="2025"/>
      <c r="DQ87" s="2025"/>
      <c r="DR87" s="2025"/>
      <c r="DS87" s="2025"/>
      <c r="DT87" s="2025"/>
      <c r="DU87" s="2025"/>
      <c r="DV87" s="2025"/>
      <c r="DW87" s="2025"/>
      <c r="DX87" s="2025"/>
      <c r="DY87" s="2025"/>
      <c r="DZ87" s="2025"/>
      <c r="EA87" s="2025"/>
      <c r="EB87" s="2025"/>
      <c r="EC87" s="2025"/>
      <c r="ED87" s="2025"/>
      <c r="EE87" s="2025"/>
      <c r="EF87" s="757"/>
      <c r="EG87" s="2024"/>
      <c r="EH87" s="2024"/>
      <c r="EI87" s="2024"/>
      <c r="EJ87" s="2024"/>
      <c r="EK87" s="2024"/>
      <c r="EM87" s="2025"/>
      <c r="EN87" s="2025"/>
      <c r="EO87" s="2025"/>
      <c r="EP87" s="757"/>
      <c r="EQ87" s="2024"/>
      <c r="ER87" s="2024"/>
      <c r="ES87" s="2024"/>
      <c r="ET87" s="2024"/>
      <c r="EU87" s="2024"/>
      <c r="EW87" s="2025"/>
      <c r="EX87" s="2025"/>
      <c r="EY87" s="2025"/>
      <c r="EZ87" s="757"/>
      <c r="FA87" s="2024"/>
      <c r="FB87" s="2024"/>
      <c r="FC87" s="2024"/>
      <c r="FD87" s="2024"/>
      <c r="FE87" s="2024"/>
      <c r="FG87" s="2025"/>
      <c r="FH87" s="2025"/>
      <c r="FI87" s="2025"/>
      <c r="FJ87" s="757"/>
      <c r="FK87" s="2024"/>
      <c r="FL87" s="2024"/>
      <c r="FM87" s="2024"/>
      <c r="FN87" s="2024"/>
      <c r="FO87" s="2024"/>
      <c r="FQ87" s="2025"/>
      <c r="FR87" s="2025"/>
      <c r="FS87" s="2025"/>
      <c r="FT87" s="757"/>
      <c r="FU87" s="2024"/>
      <c r="FV87" s="2024"/>
      <c r="FW87" s="2024"/>
      <c r="FX87" s="2024"/>
      <c r="FY87" s="2024"/>
      <c r="GA87" s="2025"/>
      <c r="GB87" s="2025"/>
      <c r="GC87" s="2025"/>
      <c r="GD87" s="757"/>
      <c r="GE87" s="2024"/>
      <c r="GF87" s="2024"/>
      <c r="GG87" s="2024"/>
      <c r="GH87" s="2024"/>
      <c r="GI87" s="2024"/>
      <c r="GK87" s="2025"/>
      <c r="GL87" s="2025"/>
      <c r="GM87" s="2025"/>
      <c r="GN87" s="757"/>
      <c r="GO87" s="2024"/>
      <c r="GP87" s="2024"/>
      <c r="GQ87" s="2024"/>
      <c r="GR87" s="2024"/>
      <c r="GS87" s="2024"/>
    </row>
    <row r="88" spans="2:267" s="725" customFormat="1">
      <c r="B88" s="778"/>
      <c r="C88" s="2025"/>
      <c r="D88" s="2025"/>
      <c r="E88" s="2025"/>
      <c r="F88" s="2025"/>
      <c r="G88" s="2025"/>
      <c r="H88" s="2025"/>
      <c r="I88" s="2025"/>
      <c r="J88" s="2025"/>
      <c r="K88" s="2025"/>
      <c r="L88" s="2025"/>
      <c r="M88" s="2025"/>
      <c r="N88" s="2025"/>
      <c r="O88" s="757"/>
      <c r="P88" s="2024"/>
      <c r="Q88" s="2024"/>
      <c r="R88" s="2024"/>
      <c r="S88" s="2024"/>
      <c r="T88" s="2024"/>
      <c r="U88" s="2024"/>
      <c r="V88" s="2024"/>
      <c r="W88" s="2024"/>
      <c r="X88" s="2024"/>
      <c r="Y88" s="2024"/>
      <c r="Z88" s="2024"/>
      <c r="AA88" s="2024"/>
      <c r="AB88" s="2024"/>
      <c r="AC88" s="2024"/>
      <c r="AD88" s="2024"/>
      <c r="AE88" s="2024"/>
      <c r="AF88" s="2024"/>
      <c r="AG88" s="2024"/>
      <c r="AH88" s="2024"/>
      <c r="AI88" s="2024"/>
      <c r="AK88" s="2025"/>
      <c r="AL88" s="2025"/>
      <c r="AM88" s="2025"/>
      <c r="AN88" s="757"/>
      <c r="AO88" s="2024"/>
      <c r="AP88" s="2024"/>
      <c r="AQ88" s="2024"/>
      <c r="AR88" s="2024"/>
      <c r="AS88" s="2024"/>
      <c r="AT88" s="2024"/>
      <c r="AU88" s="2024"/>
      <c r="AV88" s="2024"/>
      <c r="AW88" s="2024"/>
      <c r="AX88" s="2024"/>
      <c r="AY88" s="2024"/>
      <c r="AZ88" s="2024"/>
      <c r="BA88" s="2024"/>
      <c r="BB88" s="2024"/>
      <c r="BC88" s="2024"/>
      <c r="BD88" s="2024"/>
      <c r="BE88" s="2024"/>
      <c r="BF88" s="2024"/>
      <c r="BG88" s="2024"/>
      <c r="BH88" s="2024"/>
      <c r="BJ88" s="2025"/>
      <c r="BK88" s="2025"/>
      <c r="BL88" s="2025"/>
      <c r="BM88" s="2025"/>
      <c r="BN88" s="2025"/>
      <c r="BO88" s="2025"/>
      <c r="BP88" s="2025"/>
      <c r="BQ88" s="2025"/>
      <c r="BR88" s="2025"/>
      <c r="BS88" s="2025"/>
      <c r="BT88" s="2025"/>
      <c r="BU88" s="2025"/>
      <c r="BV88" s="2025"/>
      <c r="BW88" s="2025"/>
      <c r="BX88" s="2025"/>
      <c r="BY88" s="2025"/>
      <c r="BZ88" s="2025"/>
      <c r="CA88" s="2025"/>
      <c r="CB88" s="757"/>
      <c r="CC88" s="2024"/>
      <c r="CD88" s="2024"/>
      <c r="CE88" s="2024"/>
      <c r="CF88" s="2024"/>
      <c r="CG88" s="2024"/>
      <c r="CH88" s="2024"/>
      <c r="CI88" s="2024"/>
      <c r="CJ88" s="2024"/>
      <c r="CK88" s="2024"/>
      <c r="CL88" s="2024"/>
      <c r="CM88" s="2024"/>
      <c r="CY88" s="2025"/>
      <c r="CZ88" s="2025"/>
      <c r="DA88" s="2025"/>
      <c r="DB88" s="2025"/>
      <c r="DC88" s="2025"/>
      <c r="DD88" s="2025"/>
      <c r="DE88" s="2025"/>
      <c r="DF88" s="2025"/>
      <c r="DG88" s="2025"/>
      <c r="DH88" s="2025"/>
      <c r="DI88" s="2025"/>
      <c r="DJ88" s="2025"/>
      <c r="DK88" s="2025"/>
      <c r="DL88" s="2025"/>
      <c r="DM88" s="2025"/>
      <c r="DN88" s="2025"/>
      <c r="DO88" s="2025"/>
      <c r="DP88" s="2025"/>
      <c r="DQ88" s="2025"/>
      <c r="DR88" s="2025"/>
      <c r="DS88" s="2025"/>
      <c r="DT88" s="2025"/>
      <c r="DU88" s="2025"/>
      <c r="DV88" s="2025"/>
      <c r="DW88" s="2025"/>
      <c r="DX88" s="2025"/>
      <c r="DY88" s="2025"/>
      <c r="DZ88" s="2025"/>
      <c r="EA88" s="2025"/>
      <c r="EB88" s="2025"/>
      <c r="EC88" s="2025"/>
      <c r="ED88" s="2025"/>
      <c r="EE88" s="2025"/>
      <c r="EF88" s="757"/>
      <c r="EG88" s="2024"/>
      <c r="EH88" s="2024"/>
      <c r="EI88" s="2024"/>
      <c r="EJ88" s="2024"/>
      <c r="EK88" s="2024"/>
      <c r="EM88" s="2025"/>
      <c r="EN88" s="2025"/>
      <c r="EO88" s="2025"/>
      <c r="EP88" s="757"/>
      <c r="EQ88" s="2024"/>
      <c r="ER88" s="2024"/>
      <c r="ES88" s="2024"/>
      <c r="ET88" s="2024"/>
      <c r="EU88" s="2024"/>
      <c r="EW88" s="2025"/>
      <c r="EX88" s="2025"/>
      <c r="EY88" s="2025"/>
      <c r="EZ88" s="757"/>
      <c r="FA88" s="2024"/>
      <c r="FB88" s="2024"/>
      <c r="FC88" s="2024"/>
      <c r="FD88" s="2024"/>
      <c r="FE88" s="2024"/>
      <c r="FG88" s="2025"/>
      <c r="FH88" s="2025"/>
      <c r="FI88" s="2025"/>
      <c r="FJ88" s="757"/>
      <c r="FK88" s="2024"/>
      <c r="FL88" s="2024"/>
      <c r="FM88" s="2024"/>
      <c r="FN88" s="2024"/>
      <c r="FO88" s="2024"/>
      <c r="FQ88" s="2025"/>
      <c r="FR88" s="2025"/>
      <c r="FS88" s="2025"/>
      <c r="FT88" s="757"/>
      <c r="FU88" s="2024"/>
      <c r="FV88" s="2024"/>
      <c r="FW88" s="2024"/>
      <c r="FX88" s="2024"/>
      <c r="FY88" s="2024"/>
      <c r="GA88" s="2025"/>
      <c r="GB88" s="2025"/>
      <c r="GC88" s="2025"/>
      <c r="GD88" s="757"/>
      <c r="GE88" s="2024"/>
      <c r="GF88" s="2024"/>
      <c r="GG88" s="2024"/>
      <c r="GH88" s="2024"/>
      <c r="GI88" s="2024"/>
      <c r="GK88" s="2025"/>
      <c r="GL88" s="2025"/>
      <c r="GM88" s="2025"/>
      <c r="GN88" s="757"/>
      <c r="GO88" s="2024"/>
      <c r="GP88" s="2024"/>
      <c r="GQ88" s="2024"/>
      <c r="GR88" s="2024"/>
      <c r="GS88" s="2024"/>
    </row>
    <row r="89" spans="2:267" s="725" customFormat="1">
      <c r="B89" s="778"/>
      <c r="C89" s="2025"/>
      <c r="D89" s="2025"/>
      <c r="E89" s="2025"/>
      <c r="F89" s="2025"/>
      <c r="G89" s="2025"/>
      <c r="H89" s="2025"/>
      <c r="I89" s="2025"/>
      <c r="J89" s="2025"/>
      <c r="K89" s="2025"/>
      <c r="L89" s="2025"/>
      <c r="M89" s="2025"/>
      <c r="N89" s="2025"/>
      <c r="O89" s="757"/>
      <c r="P89" s="2024"/>
      <c r="Q89" s="2024"/>
      <c r="R89" s="2024"/>
      <c r="S89" s="2024"/>
      <c r="T89" s="2024"/>
      <c r="U89" s="2024"/>
      <c r="V89" s="2024"/>
      <c r="W89" s="2024"/>
      <c r="X89" s="2024"/>
      <c r="Y89" s="2024"/>
      <c r="Z89" s="2024"/>
      <c r="AA89" s="2024"/>
      <c r="AB89" s="2024"/>
      <c r="AC89" s="2024"/>
      <c r="AD89" s="2024"/>
      <c r="AE89" s="2024"/>
      <c r="AF89" s="2024"/>
      <c r="AG89" s="2024"/>
      <c r="AH89" s="2024"/>
      <c r="AI89" s="2024"/>
      <c r="AK89" s="2025"/>
      <c r="AL89" s="2025"/>
      <c r="AM89" s="2025"/>
      <c r="AN89" s="757"/>
      <c r="AO89" s="2024"/>
      <c r="AP89" s="2024"/>
      <c r="AQ89" s="2024"/>
      <c r="AR89" s="2024"/>
      <c r="AS89" s="2024"/>
      <c r="AT89" s="2024"/>
      <c r="AU89" s="2024"/>
      <c r="AV89" s="2024"/>
      <c r="AW89" s="2024"/>
      <c r="AX89" s="2024"/>
      <c r="AY89" s="2024"/>
      <c r="AZ89" s="2024"/>
      <c r="BA89" s="2024"/>
      <c r="BB89" s="2024"/>
      <c r="BC89" s="2024"/>
      <c r="BD89" s="2024"/>
      <c r="BE89" s="2024"/>
      <c r="BF89" s="2024"/>
      <c r="BG89" s="2024"/>
      <c r="BH89" s="2024"/>
      <c r="BJ89" s="2025"/>
      <c r="BK89" s="2025"/>
      <c r="BL89" s="2025"/>
      <c r="BM89" s="2025"/>
      <c r="BN89" s="2025"/>
      <c r="BO89" s="2025"/>
      <c r="BP89" s="2025"/>
      <c r="BQ89" s="2025"/>
      <c r="BR89" s="2025"/>
      <c r="BS89" s="2025"/>
      <c r="BT89" s="2025"/>
      <c r="BU89" s="2025"/>
      <c r="BV89" s="2025"/>
      <c r="BW89" s="2025"/>
      <c r="BX89" s="2025"/>
      <c r="BY89" s="2025"/>
      <c r="BZ89" s="2025"/>
      <c r="CA89" s="2025"/>
      <c r="CB89" s="757"/>
      <c r="CC89" s="2024"/>
      <c r="CD89" s="2024"/>
      <c r="CE89" s="2024"/>
      <c r="CF89" s="2024"/>
      <c r="CG89" s="2024"/>
      <c r="CH89" s="2024"/>
      <c r="CI89" s="2024"/>
      <c r="CJ89" s="2024"/>
      <c r="CK89" s="2024"/>
      <c r="CL89" s="2024"/>
      <c r="CM89" s="2024"/>
      <c r="CY89" s="2025"/>
      <c r="CZ89" s="2025"/>
      <c r="DA89" s="2025"/>
      <c r="DB89" s="2025"/>
      <c r="DC89" s="2025"/>
      <c r="DD89" s="2025"/>
      <c r="DE89" s="2025"/>
      <c r="DF89" s="2025"/>
      <c r="DG89" s="2025"/>
      <c r="DH89" s="2025"/>
      <c r="DI89" s="2025"/>
      <c r="DJ89" s="2025"/>
      <c r="DK89" s="2025"/>
      <c r="DL89" s="2025"/>
      <c r="DM89" s="2025"/>
      <c r="DN89" s="2025"/>
      <c r="DO89" s="2025"/>
      <c r="DP89" s="2025"/>
      <c r="DQ89" s="2025"/>
      <c r="DR89" s="2025"/>
      <c r="DS89" s="2025"/>
      <c r="DT89" s="2025"/>
      <c r="DU89" s="2025"/>
      <c r="DV89" s="2025"/>
      <c r="DW89" s="2025"/>
      <c r="DX89" s="2025"/>
      <c r="DY89" s="2025"/>
      <c r="DZ89" s="2025"/>
      <c r="EA89" s="2025"/>
      <c r="EB89" s="2025"/>
      <c r="EC89" s="2025"/>
      <c r="ED89" s="2025"/>
      <c r="EE89" s="2025"/>
      <c r="EF89" s="757"/>
      <c r="EG89" s="2024"/>
      <c r="EH89" s="2024"/>
      <c r="EI89" s="2024"/>
      <c r="EJ89" s="2024"/>
      <c r="EK89" s="2024"/>
      <c r="EM89" s="2025"/>
      <c r="EN89" s="2025"/>
      <c r="EO89" s="2025"/>
      <c r="EP89" s="757"/>
      <c r="EQ89" s="2024"/>
      <c r="ER89" s="2024"/>
      <c r="ES89" s="2024"/>
      <c r="ET89" s="2024"/>
      <c r="EU89" s="2024"/>
      <c r="EW89" s="2025"/>
      <c r="EX89" s="2025"/>
      <c r="EY89" s="2025"/>
      <c r="EZ89" s="757"/>
      <c r="FA89" s="2024"/>
      <c r="FB89" s="2024"/>
      <c r="FC89" s="2024"/>
      <c r="FD89" s="2024"/>
      <c r="FE89" s="2024"/>
      <c r="FG89" s="2025"/>
      <c r="FH89" s="2025"/>
      <c r="FI89" s="2025"/>
      <c r="FJ89" s="757"/>
      <c r="FK89" s="2024"/>
      <c r="FL89" s="2024"/>
      <c r="FM89" s="2024"/>
      <c r="FN89" s="2024"/>
      <c r="FO89" s="2024"/>
      <c r="FQ89" s="2025"/>
      <c r="FR89" s="2025"/>
      <c r="FS89" s="2025"/>
      <c r="FT89" s="757"/>
      <c r="FU89" s="2024"/>
      <c r="FV89" s="2024"/>
      <c r="FW89" s="2024"/>
      <c r="FX89" s="2024"/>
      <c r="FY89" s="2024"/>
      <c r="GA89" s="2025"/>
      <c r="GB89" s="2025"/>
      <c r="GC89" s="2025"/>
      <c r="GD89" s="757"/>
      <c r="GE89" s="2024"/>
      <c r="GF89" s="2024"/>
      <c r="GG89" s="2024"/>
      <c r="GH89" s="2024"/>
      <c r="GI89" s="2024"/>
      <c r="GK89" s="2025"/>
      <c r="GL89" s="2025"/>
      <c r="GM89" s="2025"/>
      <c r="GN89" s="757"/>
      <c r="GO89" s="2024"/>
      <c r="GP89" s="2024"/>
      <c r="GQ89" s="2024"/>
      <c r="GR89" s="2024"/>
      <c r="GS89" s="2024"/>
    </row>
    <row r="90" spans="2:267" s="725" customFormat="1">
      <c r="B90" s="778"/>
      <c r="C90" s="2025"/>
      <c r="D90" s="2025"/>
      <c r="E90" s="2025"/>
      <c r="F90" s="2025"/>
      <c r="G90" s="2025"/>
      <c r="H90" s="2025"/>
      <c r="I90" s="2025"/>
      <c r="J90" s="2025"/>
      <c r="K90" s="2025"/>
      <c r="L90" s="2025"/>
      <c r="M90" s="2025"/>
      <c r="N90" s="2025"/>
      <c r="O90" s="757"/>
      <c r="P90" s="2024"/>
      <c r="Q90" s="2024"/>
      <c r="R90" s="2024"/>
      <c r="S90" s="2024"/>
      <c r="T90" s="2024"/>
      <c r="U90" s="2024"/>
      <c r="V90" s="2024"/>
      <c r="W90" s="2024"/>
      <c r="X90" s="2024"/>
      <c r="Y90" s="2024"/>
      <c r="Z90" s="2024"/>
      <c r="AA90" s="2024"/>
      <c r="AB90" s="2024"/>
      <c r="AC90" s="2024"/>
      <c r="AD90" s="2024"/>
      <c r="AE90" s="2024"/>
      <c r="AF90" s="2024"/>
      <c r="AG90" s="2024"/>
      <c r="AH90" s="2024"/>
      <c r="AI90" s="2024"/>
      <c r="AK90" s="2025"/>
      <c r="AL90" s="2025"/>
      <c r="AM90" s="2025"/>
      <c r="AN90" s="757"/>
      <c r="AO90" s="2024"/>
      <c r="AP90" s="2024"/>
      <c r="AQ90" s="2024"/>
      <c r="AR90" s="2024"/>
      <c r="AS90" s="2024"/>
      <c r="AT90" s="2024"/>
      <c r="AU90" s="2024"/>
      <c r="AV90" s="2024"/>
      <c r="AW90" s="2024"/>
      <c r="AX90" s="2024"/>
      <c r="AY90" s="2024"/>
      <c r="AZ90" s="2024"/>
      <c r="BA90" s="2024"/>
      <c r="BB90" s="2024"/>
      <c r="BC90" s="2024"/>
      <c r="BD90" s="2024"/>
      <c r="BE90" s="2024"/>
      <c r="BF90" s="2024"/>
      <c r="BG90" s="2024"/>
      <c r="BH90" s="2024"/>
      <c r="BJ90" s="2025"/>
      <c r="BK90" s="2025"/>
      <c r="BL90" s="2025"/>
      <c r="BM90" s="2025"/>
      <c r="BN90" s="2025"/>
      <c r="BO90" s="2025"/>
      <c r="BP90" s="2025"/>
      <c r="BQ90" s="2025"/>
      <c r="BR90" s="2025"/>
      <c r="BS90" s="2025"/>
      <c r="BT90" s="2025"/>
      <c r="BU90" s="2025"/>
      <c r="BV90" s="2025"/>
      <c r="BW90" s="2025"/>
      <c r="BX90" s="2025"/>
      <c r="BY90" s="2025"/>
      <c r="BZ90" s="2025"/>
      <c r="CA90" s="2025"/>
      <c r="CB90" s="757"/>
      <c r="CC90" s="2024"/>
      <c r="CD90" s="2024"/>
      <c r="CE90" s="2024"/>
      <c r="CF90" s="2024"/>
      <c r="CG90" s="2024"/>
      <c r="CH90" s="2024"/>
      <c r="CI90" s="2024"/>
      <c r="CJ90" s="2024"/>
      <c r="CK90" s="2024"/>
      <c r="CL90" s="2024"/>
      <c r="CM90" s="2024"/>
      <c r="CY90" s="2025"/>
      <c r="CZ90" s="2025"/>
      <c r="DA90" s="2025"/>
      <c r="DB90" s="2025"/>
      <c r="DC90" s="2025"/>
      <c r="DD90" s="2025"/>
      <c r="DE90" s="2025"/>
      <c r="DF90" s="2025"/>
      <c r="DG90" s="2025"/>
      <c r="DH90" s="2025"/>
      <c r="DI90" s="2025"/>
      <c r="DJ90" s="2025"/>
      <c r="DK90" s="2025"/>
      <c r="DL90" s="2025"/>
      <c r="DM90" s="2025"/>
      <c r="DN90" s="2025"/>
      <c r="DO90" s="2025"/>
      <c r="DP90" s="2025"/>
      <c r="DQ90" s="2025"/>
      <c r="DR90" s="2025"/>
      <c r="DS90" s="2025"/>
      <c r="DT90" s="2025"/>
      <c r="DU90" s="2025"/>
      <c r="DV90" s="2025"/>
      <c r="DW90" s="2025"/>
      <c r="DX90" s="2025"/>
      <c r="DY90" s="2025"/>
      <c r="DZ90" s="2025"/>
      <c r="EA90" s="2025"/>
      <c r="EB90" s="2025"/>
      <c r="EC90" s="2025"/>
      <c r="ED90" s="2025"/>
      <c r="EE90" s="2025"/>
      <c r="EF90" s="757"/>
      <c r="EG90" s="2024"/>
      <c r="EH90" s="2024"/>
      <c r="EI90" s="2024"/>
      <c r="EJ90" s="2024"/>
      <c r="EK90" s="2024"/>
      <c r="EM90" s="2025"/>
      <c r="EN90" s="2025"/>
      <c r="EO90" s="2025"/>
      <c r="EP90" s="757"/>
      <c r="EQ90" s="2024"/>
      <c r="ER90" s="2024"/>
      <c r="ES90" s="2024"/>
      <c r="ET90" s="2024"/>
      <c r="EU90" s="2024"/>
      <c r="EW90" s="2025"/>
      <c r="EX90" s="2025"/>
      <c r="EY90" s="2025"/>
      <c r="EZ90" s="757"/>
      <c r="FA90" s="2024"/>
      <c r="FB90" s="2024"/>
      <c r="FC90" s="2024"/>
      <c r="FD90" s="2024"/>
      <c r="FE90" s="2024"/>
      <c r="FG90" s="2025"/>
      <c r="FH90" s="2025"/>
      <c r="FI90" s="2025"/>
      <c r="FJ90" s="757"/>
      <c r="FK90" s="2024"/>
      <c r="FL90" s="2024"/>
      <c r="FM90" s="2024"/>
      <c r="FN90" s="2024"/>
      <c r="FO90" s="2024"/>
      <c r="FQ90" s="2025"/>
      <c r="FR90" s="2025"/>
      <c r="FS90" s="2025"/>
      <c r="FT90" s="757"/>
      <c r="FU90" s="2024"/>
      <c r="FV90" s="2024"/>
      <c r="FW90" s="2024"/>
      <c r="FX90" s="2024"/>
      <c r="FY90" s="2024"/>
      <c r="GA90" s="2025"/>
      <c r="GB90" s="2025"/>
      <c r="GC90" s="2025"/>
      <c r="GD90" s="757"/>
      <c r="GE90" s="2024"/>
      <c r="GF90" s="2024"/>
      <c r="GG90" s="2024"/>
      <c r="GH90" s="2024"/>
      <c r="GI90" s="2024"/>
      <c r="GK90" s="2025"/>
      <c r="GL90" s="2025"/>
      <c r="GM90" s="2025"/>
      <c r="GN90" s="757"/>
      <c r="GO90" s="2024"/>
      <c r="GP90" s="2024"/>
      <c r="GQ90" s="2024"/>
      <c r="GR90" s="2024"/>
      <c r="GS90" s="2024"/>
    </row>
    <row r="91" spans="2:267" s="725" customFormat="1">
      <c r="B91" s="778"/>
      <c r="C91" s="2025"/>
      <c r="D91" s="2025"/>
      <c r="E91" s="2025"/>
      <c r="F91" s="2025"/>
      <c r="G91" s="2025"/>
      <c r="H91" s="2025"/>
      <c r="I91" s="2025"/>
      <c r="J91" s="2025"/>
      <c r="K91" s="2025"/>
      <c r="L91" s="2025"/>
      <c r="M91" s="2025"/>
      <c r="N91" s="2025"/>
      <c r="O91" s="757"/>
      <c r="P91" s="2024"/>
      <c r="Q91" s="2024"/>
      <c r="R91" s="2024"/>
      <c r="S91" s="2024"/>
      <c r="T91" s="2024"/>
      <c r="U91" s="2024"/>
      <c r="V91" s="2024"/>
      <c r="W91" s="2024"/>
      <c r="X91" s="2024"/>
      <c r="Y91" s="2024"/>
      <c r="Z91" s="2024"/>
      <c r="AA91" s="2024"/>
      <c r="AB91" s="2024"/>
      <c r="AC91" s="2024"/>
      <c r="AD91" s="2024"/>
      <c r="AE91" s="2024"/>
      <c r="AF91" s="2024"/>
      <c r="AG91" s="2024"/>
      <c r="AH91" s="2024"/>
      <c r="AI91" s="2024"/>
      <c r="AK91" s="2025"/>
      <c r="AL91" s="2025"/>
      <c r="AM91" s="2025"/>
      <c r="AN91" s="757"/>
      <c r="AO91" s="2024"/>
      <c r="AP91" s="2024"/>
      <c r="AQ91" s="2024"/>
      <c r="AR91" s="2024"/>
      <c r="AS91" s="2024"/>
      <c r="AT91" s="2024"/>
      <c r="AU91" s="2024"/>
      <c r="AV91" s="2024"/>
      <c r="AW91" s="2024"/>
      <c r="AX91" s="2024"/>
      <c r="AY91" s="2024"/>
      <c r="AZ91" s="2024"/>
      <c r="BA91" s="2024"/>
      <c r="BB91" s="2024"/>
      <c r="BC91" s="2024"/>
      <c r="BD91" s="2024"/>
      <c r="BE91" s="2024"/>
      <c r="BF91" s="2024"/>
      <c r="BG91" s="2024"/>
      <c r="BH91" s="2024"/>
      <c r="BJ91" s="2025"/>
      <c r="BK91" s="2025"/>
      <c r="BL91" s="2025"/>
      <c r="BM91" s="2025"/>
      <c r="BN91" s="2025"/>
      <c r="BO91" s="2025"/>
      <c r="BP91" s="2025"/>
      <c r="BQ91" s="2025"/>
      <c r="BR91" s="2025"/>
      <c r="BS91" s="2025"/>
      <c r="BT91" s="2025"/>
      <c r="BU91" s="2025"/>
      <c r="BV91" s="2025"/>
      <c r="BW91" s="2025"/>
      <c r="BX91" s="2025"/>
      <c r="BY91" s="2025"/>
      <c r="BZ91" s="2025"/>
      <c r="CA91" s="2025"/>
      <c r="CB91" s="757"/>
      <c r="CC91" s="2024"/>
      <c r="CD91" s="2024"/>
      <c r="CE91" s="2024"/>
      <c r="CF91" s="2024"/>
      <c r="CG91" s="2024"/>
      <c r="CH91" s="2024"/>
      <c r="CI91" s="2024"/>
      <c r="CJ91" s="2024"/>
      <c r="CK91" s="2024"/>
      <c r="CL91" s="2024"/>
      <c r="CM91" s="2024"/>
      <c r="CY91" s="2025"/>
      <c r="CZ91" s="2025"/>
      <c r="DA91" s="2025"/>
      <c r="DB91" s="2025"/>
      <c r="DC91" s="2025"/>
      <c r="DD91" s="2025"/>
      <c r="DE91" s="2025"/>
      <c r="DF91" s="2025"/>
      <c r="DG91" s="2025"/>
      <c r="DH91" s="2025"/>
      <c r="DI91" s="2025"/>
      <c r="DJ91" s="2025"/>
      <c r="DK91" s="2025"/>
      <c r="DL91" s="2025"/>
      <c r="DM91" s="2025"/>
      <c r="DN91" s="2025"/>
      <c r="DO91" s="2025"/>
      <c r="DP91" s="2025"/>
      <c r="DQ91" s="2025"/>
      <c r="DR91" s="2025"/>
      <c r="DS91" s="2025"/>
      <c r="DT91" s="2025"/>
      <c r="DU91" s="2025"/>
      <c r="DV91" s="2025"/>
      <c r="DW91" s="2025"/>
      <c r="DX91" s="2025"/>
      <c r="DY91" s="2025"/>
      <c r="DZ91" s="2025"/>
      <c r="EA91" s="2025"/>
      <c r="EB91" s="2025"/>
      <c r="EC91" s="2025"/>
      <c r="ED91" s="2025"/>
      <c r="EE91" s="2025"/>
      <c r="EF91" s="757"/>
      <c r="EG91" s="2024"/>
      <c r="EH91" s="2024"/>
      <c r="EI91" s="2024"/>
      <c r="EJ91" s="2024"/>
      <c r="EK91" s="2024"/>
      <c r="EM91" s="2025"/>
      <c r="EN91" s="2025"/>
      <c r="EO91" s="2025"/>
      <c r="EP91" s="757"/>
      <c r="EQ91" s="2024"/>
      <c r="ER91" s="2024"/>
      <c r="ES91" s="2024"/>
      <c r="ET91" s="2024"/>
      <c r="EU91" s="2024"/>
      <c r="EW91" s="2025"/>
      <c r="EX91" s="2025"/>
      <c r="EY91" s="2025"/>
      <c r="EZ91" s="757"/>
      <c r="FA91" s="2024"/>
      <c r="FB91" s="2024"/>
      <c r="FC91" s="2024"/>
      <c r="FD91" s="2024"/>
      <c r="FE91" s="2024"/>
      <c r="FG91" s="2025"/>
      <c r="FH91" s="2025"/>
      <c r="FI91" s="2025"/>
      <c r="FJ91" s="757"/>
      <c r="FK91" s="2024"/>
      <c r="FL91" s="2024"/>
      <c r="FM91" s="2024"/>
      <c r="FN91" s="2024"/>
      <c r="FO91" s="2024"/>
      <c r="FQ91" s="2025"/>
      <c r="FR91" s="2025"/>
      <c r="FS91" s="2025"/>
      <c r="FT91" s="757"/>
      <c r="FU91" s="2024"/>
      <c r="FV91" s="2024"/>
      <c r="FW91" s="2024"/>
      <c r="FX91" s="2024"/>
      <c r="FY91" s="2024"/>
      <c r="GA91" s="2025"/>
      <c r="GB91" s="2025"/>
      <c r="GC91" s="2025"/>
      <c r="GD91" s="757"/>
      <c r="GE91" s="2024"/>
      <c r="GF91" s="2024"/>
      <c r="GG91" s="2024"/>
      <c r="GH91" s="2024"/>
      <c r="GI91" s="2024"/>
      <c r="GK91" s="2025"/>
      <c r="GL91" s="2025"/>
      <c r="GM91" s="2025"/>
      <c r="GN91" s="757"/>
      <c r="GO91" s="2024"/>
      <c r="GP91" s="2024"/>
      <c r="GQ91" s="2024"/>
      <c r="GR91" s="2024"/>
      <c r="GS91" s="2024"/>
    </row>
    <row r="92" spans="2:267" s="725" customFormat="1">
      <c r="B92" s="778"/>
      <c r="C92" s="722"/>
      <c r="D92" s="722"/>
      <c r="E92" s="722"/>
      <c r="F92" s="722"/>
      <c r="G92" s="722"/>
      <c r="H92" s="722"/>
      <c r="I92" s="722"/>
      <c r="J92" s="722"/>
      <c r="K92" s="722"/>
      <c r="L92" s="722"/>
      <c r="M92" s="722"/>
      <c r="N92" s="722"/>
      <c r="O92" s="722"/>
      <c r="P92" s="722"/>
      <c r="Q92" s="722"/>
      <c r="R92" s="722"/>
      <c r="S92" s="722"/>
      <c r="T92" s="722"/>
      <c r="U92" s="722"/>
      <c r="V92" s="722"/>
      <c r="W92" s="722"/>
      <c r="X92" s="722"/>
      <c r="Y92" s="722"/>
      <c r="Z92" s="722"/>
      <c r="AA92" s="722"/>
      <c r="AB92" s="722"/>
      <c r="AC92" s="722"/>
      <c r="AD92" s="722"/>
      <c r="AE92" s="722"/>
      <c r="AF92" s="722"/>
      <c r="AG92" s="722"/>
      <c r="AH92" s="722"/>
      <c r="AI92" s="722"/>
      <c r="AK92" s="722"/>
      <c r="AL92" s="722"/>
      <c r="AM92" s="722"/>
      <c r="AN92" s="722"/>
      <c r="AO92" s="722"/>
      <c r="AP92" s="722"/>
      <c r="AQ92" s="722"/>
      <c r="AR92" s="722"/>
      <c r="AS92" s="722"/>
      <c r="AT92" s="722"/>
      <c r="AU92" s="722"/>
      <c r="AV92" s="722"/>
      <c r="AW92" s="722"/>
      <c r="AX92" s="722"/>
      <c r="AY92" s="722"/>
      <c r="AZ92" s="722"/>
      <c r="BA92" s="722"/>
      <c r="BB92" s="722"/>
      <c r="BC92" s="722"/>
      <c r="BD92" s="722"/>
      <c r="BE92" s="722"/>
      <c r="BF92" s="722"/>
      <c r="BG92" s="722"/>
      <c r="BH92" s="722"/>
      <c r="BJ92" s="722"/>
      <c r="BK92" s="722"/>
      <c r="BL92" s="722"/>
      <c r="BM92" s="722"/>
      <c r="BN92" s="722"/>
      <c r="BO92" s="722"/>
      <c r="BP92" s="722"/>
      <c r="BQ92" s="722"/>
      <c r="BR92" s="722"/>
      <c r="BS92" s="722"/>
      <c r="BT92" s="722"/>
      <c r="BU92" s="722"/>
      <c r="BV92" s="722"/>
      <c r="BW92" s="722"/>
      <c r="BX92" s="722"/>
      <c r="BY92" s="722"/>
      <c r="BZ92" s="722"/>
      <c r="CA92" s="722"/>
      <c r="CB92" s="722"/>
      <c r="CC92" s="722"/>
      <c r="CD92" s="722"/>
      <c r="CE92" s="722"/>
      <c r="CF92" s="722"/>
      <c r="CG92" s="722"/>
      <c r="CH92" s="722"/>
      <c r="CI92" s="722"/>
      <c r="CJ92" s="722"/>
      <c r="CK92" s="722"/>
      <c r="CL92" s="722"/>
      <c r="CM92" s="722"/>
      <c r="CY92" s="722"/>
      <c r="CZ92" s="722"/>
      <c r="DA92" s="722"/>
      <c r="DB92" s="722"/>
      <c r="DC92" s="722"/>
      <c r="DD92" s="722"/>
      <c r="DE92" s="722"/>
      <c r="DF92" s="722"/>
      <c r="DG92" s="722"/>
      <c r="DH92" s="722"/>
      <c r="DI92" s="722"/>
      <c r="DJ92" s="722"/>
      <c r="DK92" s="722"/>
      <c r="DL92" s="722"/>
      <c r="DM92" s="722"/>
      <c r="DN92" s="722"/>
      <c r="DO92" s="722"/>
      <c r="DP92" s="722"/>
      <c r="DQ92" s="722"/>
      <c r="DR92" s="722"/>
      <c r="DS92" s="722"/>
      <c r="DT92" s="722"/>
      <c r="DU92" s="722"/>
      <c r="DV92" s="722"/>
      <c r="DW92" s="722"/>
      <c r="DX92" s="722"/>
      <c r="DY92" s="722"/>
      <c r="DZ92" s="722"/>
      <c r="EA92" s="722"/>
      <c r="EB92" s="722"/>
      <c r="EC92" s="722"/>
      <c r="ED92" s="722"/>
      <c r="EE92" s="722"/>
      <c r="EF92" s="722"/>
      <c r="EG92" s="722"/>
      <c r="EH92" s="722"/>
      <c r="EI92" s="722"/>
      <c r="EJ92" s="722"/>
      <c r="EK92" s="722"/>
      <c r="EM92" s="722"/>
      <c r="EN92" s="722"/>
      <c r="EO92" s="722"/>
      <c r="EP92" s="722"/>
      <c r="EQ92" s="722"/>
      <c r="ER92" s="722"/>
      <c r="ES92" s="722"/>
      <c r="ET92" s="722"/>
      <c r="EU92" s="722"/>
      <c r="EW92" s="722"/>
      <c r="EX92" s="722"/>
      <c r="EY92" s="722"/>
      <c r="EZ92" s="722"/>
      <c r="FA92" s="722"/>
      <c r="FB92" s="722"/>
      <c r="FC92" s="722"/>
      <c r="FD92" s="722"/>
      <c r="FE92" s="722"/>
      <c r="FG92" s="722"/>
      <c r="FH92" s="722"/>
      <c r="FI92" s="722"/>
      <c r="FJ92" s="722"/>
      <c r="FK92" s="722"/>
      <c r="FL92" s="722"/>
      <c r="FM92" s="722"/>
      <c r="FN92" s="722"/>
      <c r="FO92" s="722"/>
      <c r="FQ92" s="722"/>
      <c r="FR92" s="722"/>
      <c r="FS92" s="722"/>
      <c r="FT92" s="722"/>
      <c r="FU92" s="722"/>
      <c r="FV92" s="722"/>
      <c r="FW92" s="722"/>
      <c r="FX92" s="722"/>
      <c r="FY92" s="722"/>
      <c r="GA92" s="722"/>
      <c r="GB92" s="722"/>
      <c r="GC92" s="722"/>
      <c r="GD92" s="722"/>
      <c r="GE92" s="722"/>
      <c r="GF92" s="722"/>
      <c r="GG92" s="722"/>
      <c r="GH92" s="722"/>
      <c r="GI92" s="722"/>
      <c r="GK92" s="722"/>
      <c r="GL92" s="722"/>
      <c r="GM92" s="722"/>
      <c r="GN92" s="722"/>
      <c r="GO92" s="722"/>
      <c r="GP92" s="722"/>
      <c r="GQ92" s="722"/>
      <c r="GR92" s="722"/>
      <c r="GS92" s="722"/>
    </row>
    <row r="93" spans="2:267" s="725" customFormat="1">
      <c r="B93" s="778"/>
      <c r="C93" s="722"/>
      <c r="D93" s="722"/>
      <c r="E93" s="722"/>
      <c r="F93" s="722"/>
      <c r="G93" s="722"/>
      <c r="H93" s="722"/>
      <c r="I93" s="722"/>
      <c r="J93" s="722"/>
      <c r="K93" s="722"/>
      <c r="L93" s="722"/>
      <c r="M93" s="722"/>
      <c r="N93" s="722"/>
      <c r="O93" s="722"/>
      <c r="P93" s="722"/>
      <c r="Q93" s="722"/>
      <c r="R93" s="722"/>
      <c r="S93" s="722"/>
      <c r="T93" s="722"/>
      <c r="U93" s="722"/>
      <c r="V93" s="722"/>
      <c r="W93" s="722"/>
      <c r="X93" s="722"/>
      <c r="Y93" s="722"/>
      <c r="Z93" s="722"/>
      <c r="AA93" s="722"/>
      <c r="AB93" s="722"/>
      <c r="AC93" s="722"/>
      <c r="AD93" s="722"/>
      <c r="AE93" s="722"/>
      <c r="AF93" s="722"/>
      <c r="AG93" s="722"/>
      <c r="AH93" s="722"/>
      <c r="AI93" s="722"/>
      <c r="AK93" s="722"/>
      <c r="AL93" s="722"/>
      <c r="AM93" s="722"/>
      <c r="AN93" s="722"/>
      <c r="AO93" s="722"/>
      <c r="AP93" s="722"/>
      <c r="AQ93" s="722"/>
      <c r="AR93" s="722"/>
      <c r="AS93" s="722"/>
      <c r="AT93" s="722"/>
      <c r="AU93" s="722"/>
      <c r="AV93" s="722"/>
      <c r="AW93" s="722"/>
      <c r="AX93" s="722"/>
      <c r="AY93" s="722"/>
      <c r="AZ93" s="722"/>
      <c r="BA93" s="722"/>
      <c r="BB93" s="722"/>
      <c r="BC93" s="722"/>
      <c r="BD93" s="722"/>
      <c r="BE93" s="722"/>
      <c r="BF93" s="722"/>
      <c r="BG93" s="722"/>
      <c r="BH93" s="722"/>
      <c r="BJ93" s="722"/>
      <c r="BK93" s="722"/>
      <c r="BL93" s="722"/>
      <c r="BM93" s="722"/>
      <c r="BN93" s="722"/>
      <c r="BO93" s="722"/>
      <c r="BP93" s="722"/>
      <c r="BQ93" s="722"/>
      <c r="BR93" s="722"/>
      <c r="BS93" s="722"/>
      <c r="BT93" s="722"/>
      <c r="BU93" s="722"/>
      <c r="BV93" s="722"/>
      <c r="BW93" s="722"/>
      <c r="BX93" s="722"/>
      <c r="BY93" s="722"/>
      <c r="BZ93" s="722"/>
      <c r="CA93" s="722"/>
      <c r="CB93" s="722"/>
      <c r="CC93" s="722"/>
      <c r="CD93" s="722"/>
      <c r="CE93" s="722"/>
      <c r="CF93" s="722"/>
      <c r="CG93" s="722"/>
      <c r="CH93" s="722"/>
      <c r="CI93" s="722"/>
      <c r="CJ93" s="722"/>
      <c r="CK93" s="722"/>
      <c r="CL93" s="722"/>
      <c r="CM93" s="722"/>
      <c r="CY93" s="722"/>
      <c r="CZ93" s="722"/>
      <c r="DA93" s="722"/>
      <c r="DB93" s="722"/>
      <c r="DC93" s="722"/>
      <c r="DD93" s="722"/>
      <c r="DE93" s="722"/>
      <c r="DF93" s="722"/>
      <c r="DG93" s="722"/>
      <c r="DH93" s="722"/>
      <c r="DI93" s="722"/>
      <c r="DJ93" s="722"/>
      <c r="DK93" s="722"/>
      <c r="DL93" s="722"/>
      <c r="DM93" s="722"/>
      <c r="DN93" s="722"/>
      <c r="DO93" s="722"/>
      <c r="DP93" s="722"/>
      <c r="DQ93" s="722"/>
      <c r="DR93" s="722"/>
      <c r="DS93" s="722"/>
      <c r="DT93" s="722"/>
      <c r="DU93" s="722"/>
      <c r="DV93" s="722"/>
      <c r="DW93" s="722"/>
      <c r="DX93" s="722"/>
      <c r="DY93" s="722"/>
      <c r="DZ93" s="722"/>
      <c r="EA93" s="722"/>
      <c r="EB93" s="722"/>
      <c r="EC93" s="722"/>
      <c r="ED93" s="722"/>
      <c r="EE93" s="722"/>
      <c r="EF93" s="722"/>
      <c r="EG93" s="722"/>
      <c r="EH93" s="722"/>
      <c r="EI93" s="722"/>
      <c r="EJ93" s="722"/>
      <c r="EK93" s="722"/>
      <c r="EM93" s="722"/>
      <c r="EN93" s="722"/>
      <c r="EO93" s="722"/>
      <c r="EP93" s="722"/>
      <c r="EQ93" s="722"/>
      <c r="ER93" s="722"/>
      <c r="ES93" s="722"/>
      <c r="ET93" s="722"/>
      <c r="EU93" s="722"/>
      <c r="EW93" s="722"/>
      <c r="EX93" s="722"/>
      <c r="EY93" s="722"/>
      <c r="EZ93" s="722"/>
      <c r="FA93" s="722"/>
      <c r="FB93" s="722"/>
      <c r="FC93" s="722"/>
      <c r="FD93" s="722"/>
      <c r="FE93" s="722"/>
      <c r="FG93" s="722"/>
      <c r="FH93" s="722"/>
      <c r="FI93" s="722"/>
      <c r="FJ93" s="722"/>
      <c r="FK93" s="722"/>
      <c r="FL93" s="722"/>
      <c r="FM93" s="722"/>
      <c r="FN93" s="722"/>
      <c r="FO93" s="722"/>
      <c r="FQ93" s="722"/>
      <c r="FR93" s="722"/>
      <c r="FS93" s="722"/>
      <c r="FT93" s="722"/>
      <c r="FU93" s="722"/>
      <c r="FV93" s="722"/>
      <c r="FW93" s="722"/>
      <c r="FX93" s="722"/>
      <c r="FY93" s="722"/>
      <c r="GA93" s="722"/>
      <c r="GB93" s="722"/>
      <c r="GC93" s="722"/>
      <c r="GD93" s="722"/>
      <c r="GE93" s="722"/>
      <c r="GF93" s="722"/>
      <c r="GG93" s="722"/>
      <c r="GH93" s="722"/>
      <c r="GI93" s="722"/>
      <c r="GK93" s="722"/>
      <c r="GL93" s="722"/>
      <c r="GM93" s="722"/>
      <c r="GN93" s="722"/>
      <c r="GO93" s="722"/>
      <c r="GP93" s="722"/>
      <c r="GQ93" s="722"/>
      <c r="GR93" s="722"/>
      <c r="GS93" s="722"/>
    </row>
    <row r="94" spans="2:267" s="725" customFormat="1">
      <c r="B94" s="778"/>
      <c r="C94" s="2039"/>
      <c r="D94" s="2039"/>
      <c r="E94" s="2039"/>
      <c r="F94" s="2039"/>
      <c r="G94" s="2039"/>
      <c r="H94" s="2039"/>
      <c r="I94" s="2039"/>
      <c r="J94" s="2039"/>
      <c r="K94" s="2039"/>
      <c r="L94" s="2039"/>
      <c r="M94" s="2039"/>
      <c r="N94" s="2039"/>
      <c r="O94" s="2039"/>
      <c r="AK94" s="2039"/>
      <c r="AL94" s="2039"/>
      <c r="AM94" s="2039"/>
      <c r="AN94" s="2039"/>
      <c r="BJ94" s="2039"/>
      <c r="BK94" s="2039"/>
      <c r="BL94" s="2039"/>
      <c r="BM94" s="2039"/>
      <c r="BN94" s="2039"/>
      <c r="BO94" s="2039"/>
      <c r="BP94" s="2039"/>
      <c r="BQ94" s="2039"/>
      <c r="BR94" s="2039"/>
      <c r="BS94" s="2039"/>
      <c r="BT94" s="2039"/>
      <c r="BU94" s="2039"/>
      <c r="BV94" s="2039"/>
      <c r="BW94" s="2039"/>
      <c r="BX94" s="2039"/>
      <c r="BY94" s="2039"/>
      <c r="BZ94" s="2039"/>
      <c r="CA94" s="2039"/>
      <c r="CB94" s="2039"/>
      <c r="CY94" s="2039"/>
      <c r="CZ94" s="2039"/>
      <c r="DA94" s="2039"/>
      <c r="DB94" s="2039"/>
      <c r="DC94" s="2039"/>
      <c r="DD94" s="2039"/>
      <c r="DE94" s="2039"/>
      <c r="DF94" s="2039"/>
      <c r="DG94" s="2039"/>
      <c r="DH94" s="2039"/>
      <c r="DI94" s="2039"/>
      <c r="DJ94" s="2039"/>
      <c r="DK94" s="2039"/>
      <c r="DL94" s="2039"/>
      <c r="DM94" s="2039"/>
      <c r="DN94" s="2039"/>
      <c r="DO94" s="2039"/>
      <c r="DP94" s="2039"/>
      <c r="DQ94" s="2039"/>
      <c r="DR94" s="2039"/>
      <c r="DS94" s="2039"/>
      <c r="DT94" s="2039"/>
      <c r="DU94" s="2039"/>
      <c r="DV94" s="2039"/>
      <c r="DW94" s="2039"/>
      <c r="DX94" s="2039"/>
      <c r="DY94" s="2039"/>
      <c r="DZ94" s="2039"/>
      <c r="EA94" s="2039"/>
      <c r="EB94" s="2039"/>
      <c r="EC94" s="2039"/>
      <c r="ED94" s="2039"/>
      <c r="EE94" s="2039"/>
      <c r="EF94" s="2039"/>
      <c r="EM94" s="2039"/>
      <c r="EN94" s="2039"/>
      <c r="EO94" s="2039"/>
      <c r="EP94" s="2039"/>
      <c r="EW94" s="2039"/>
      <c r="EX94" s="2039"/>
      <c r="EY94" s="2039"/>
      <c r="EZ94" s="2039"/>
      <c r="FG94" s="2039"/>
      <c r="FH94" s="2039"/>
      <c r="FI94" s="2039"/>
      <c r="FJ94" s="2039"/>
      <c r="FQ94" s="2039"/>
      <c r="FR94" s="2039"/>
      <c r="FS94" s="2039"/>
      <c r="FT94" s="2039"/>
      <c r="GA94" s="2039"/>
      <c r="GB94" s="2039"/>
      <c r="GC94" s="2039"/>
      <c r="GD94" s="2039"/>
      <c r="GK94" s="2039"/>
      <c r="GL94" s="2039"/>
      <c r="GM94" s="2039"/>
      <c r="GN94" s="2039"/>
    </row>
    <row r="95" spans="2:267" s="725" customFormat="1">
      <c r="B95" s="778"/>
      <c r="C95" s="2025"/>
      <c r="D95" s="2025"/>
      <c r="E95" s="2025"/>
      <c r="F95" s="2025"/>
      <c r="G95" s="2025"/>
      <c r="H95" s="2025"/>
      <c r="I95" s="2025"/>
      <c r="J95" s="2025"/>
      <c r="K95" s="2025"/>
      <c r="L95" s="2025"/>
      <c r="M95" s="2025"/>
      <c r="N95" s="2025"/>
      <c r="O95" s="757"/>
      <c r="P95" s="2024"/>
      <c r="Q95" s="2024"/>
      <c r="R95" s="2024"/>
      <c r="S95" s="2024"/>
      <c r="T95" s="2024"/>
      <c r="U95" s="2024"/>
      <c r="V95" s="2024"/>
      <c r="W95" s="2024"/>
      <c r="X95" s="2024"/>
      <c r="Y95" s="2024"/>
      <c r="Z95" s="2024"/>
      <c r="AA95" s="2024"/>
      <c r="AB95" s="2024"/>
      <c r="AC95" s="2024"/>
      <c r="AD95" s="2024"/>
      <c r="AE95" s="2024"/>
      <c r="AF95" s="2024"/>
      <c r="AG95" s="2024"/>
      <c r="AH95" s="2024"/>
      <c r="AI95" s="2024"/>
      <c r="AK95" s="2025"/>
      <c r="AL95" s="2025"/>
      <c r="AM95" s="2025"/>
      <c r="AN95" s="757"/>
      <c r="AO95" s="2024"/>
      <c r="AP95" s="2024"/>
      <c r="AQ95" s="2024"/>
      <c r="AR95" s="2024"/>
      <c r="AS95" s="2024"/>
      <c r="AT95" s="2024"/>
      <c r="AU95" s="2024"/>
      <c r="AV95" s="2024"/>
      <c r="AW95" s="2024"/>
      <c r="AX95" s="2024"/>
      <c r="AY95" s="2024"/>
      <c r="AZ95" s="2024"/>
      <c r="BA95" s="2024"/>
      <c r="BB95" s="2024"/>
      <c r="BC95" s="2024"/>
      <c r="BD95" s="2024"/>
      <c r="BE95" s="2024"/>
      <c r="BF95" s="2024"/>
      <c r="BG95" s="2024"/>
      <c r="BH95" s="2024"/>
      <c r="BJ95" s="2025"/>
      <c r="BK95" s="2025"/>
      <c r="BL95" s="2025"/>
      <c r="BM95" s="2025"/>
      <c r="BN95" s="2025"/>
      <c r="BO95" s="2025"/>
      <c r="BP95" s="2025"/>
      <c r="BQ95" s="2025"/>
      <c r="BR95" s="2025"/>
      <c r="BS95" s="2025"/>
      <c r="BT95" s="2025"/>
      <c r="BU95" s="2025"/>
      <c r="BV95" s="2025"/>
      <c r="BW95" s="2025"/>
      <c r="BX95" s="2025"/>
      <c r="BY95" s="2025"/>
      <c r="BZ95" s="2025"/>
      <c r="CA95" s="2025"/>
      <c r="CB95" s="757"/>
      <c r="CC95" s="2024"/>
      <c r="CD95" s="2024"/>
      <c r="CE95" s="2024"/>
      <c r="CF95" s="2024"/>
      <c r="CG95" s="2024"/>
      <c r="CH95" s="2024"/>
      <c r="CI95" s="2024"/>
      <c r="CJ95" s="2024"/>
      <c r="CK95" s="2024"/>
      <c r="CL95" s="2024"/>
      <c r="CM95" s="2024"/>
      <c r="CY95" s="2025"/>
      <c r="CZ95" s="2025"/>
      <c r="DA95" s="2025"/>
      <c r="DB95" s="2025"/>
      <c r="DC95" s="2025"/>
      <c r="DD95" s="2025"/>
      <c r="DE95" s="2025"/>
      <c r="DF95" s="2025"/>
      <c r="DG95" s="2025"/>
      <c r="DH95" s="2025"/>
      <c r="DI95" s="2025"/>
      <c r="DJ95" s="2025"/>
      <c r="DK95" s="2025"/>
      <c r="DL95" s="2025"/>
      <c r="DM95" s="2025"/>
      <c r="DN95" s="2025"/>
      <c r="DO95" s="2025"/>
      <c r="DP95" s="2025"/>
      <c r="DQ95" s="2025"/>
      <c r="DR95" s="2025"/>
      <c r="DS95" s="2025"/>
      <c r="DT95" s="2025"/>
      <c r="DU95" s="2025"/>
      <c r="DV95" s="2025"/>
      <c r="DW95" s="2025"/>
      <c r="DX95" s="2025"/>
      <c r="DY95" s="2025"/>
      <c r="DZ95" s="2025"/>
      <c r="EA95" s="2025"/>
      <c r="EB95" s="2025"/>
      <c r="EC95" s="2025"/>
      <c r="ED95" s="2025"/>
      <c r="EE95" s="2025"/>
      <c r="EF95" s="757"/>
      <c r="EG95" s="2024"/>
      <c r="EH95" s="2024"/>
      <c r="EI95" s="2024"/>
      <c r="EJ95" s="2024"/>
      <c r="EK95" s="2024"/>
      <c r="EM95" s="2025"/>
      <c r="EN95" s="2025"/>
      <c r="EO95" s="2025"/>
      <c r="EP95" s="757"/>
      <c r="EQ95" s="2024"/>
      <c r="ER95" s="2024"/>
      <c r="ES95" s="2024"/>
      <c r="ET95" s="2024"/>
      <c r="EU95" s="2024"/>
      <c r="EW95" s="2025"/>
      <c r="EX95" s="2025"/>
      <c r="EY95" s="2025"/>
      <c r="EZ95" s="757"/>
      <c r="FA95" s="2024"/>
      <c r="FB95" s="2024"/>
      <c r="FC95" s="2024"/>
      <c r="FD95" s="2024"/>
      <c r="FE95" s="2024"/>
      <c r="FG95" s="2025"/>
      <c r="FH95" s="2025"/>
      <c r="FI95" s="2025"/>
      <c r="FJ95" s="757"/>
      <c r="FK95" s="2024"/>
      <c r="FL95" s="2024"/>
      <c r="FM95" s="2024"/>
      <c r="FN95" s="2024"/>
      <c r="FO95" s="2024"/>
      <c r="FQ95" s="2025"/>
      <c r="FR95" s="2025"/>
      <c r="FS95" s="2025"/>
      <c r="FT95" s="757"/>
      <c r="FU95" s="2024"/>
      <c r="FV95" s="2024"/>
      <c r="FW95" s="2024"/>
      <c r="FX95" s="2024"/>
      <c r="FY95" s="2024"/>
      <c r="GA95" s="2025"/>
      <c r="GB95" s="2025"/>
      <c r="GC95" s="2025"/>
      <c r="GD95" s="757"/>
      <c r="GE95" s="2024"/>
      <c r="GF95" s="2024"/>
      <c r="GG95" s="2024"/>
      <c r="GH95" s="2024"/>
      <c r="GI95" s="2024"/>
      <c r="GK95" s="2025"/>
      <c r="GL95" s="2025"/>
      <c r="GM95" s="2025"/>
      <c r="GN95" s="757"/>
      <c r="GO95" s="2024"/>
      <c r="GP95" s="2024"/>
      <c r="GQ95" s="2024"/>
      <c r="GR95" s="2024"/>
      <c r="GS95" s="2024"/>
    </row>
    <row r="96" spans="2:267" s="725" customFormat="1">
      <c r="B96" s="778"/>
      <c r="C96" s="2039"/>
      <c r="D96" s="2039"/>
      <c r="E96" s="2039"/>
      <c r="F96" s="2039"/>
      <c r="G96" s="2039"/>
      <c r="H96" s="2039"/>
      <c r="I96" s="2039"/>
      <c r="J96" s="2039"/>
      <c r="K96" s="2039"/>
      <c r="L96" s="2039"/>
      <c r="M96" s="2039"/>
      <c r="N96" s="2039"/>
      <c r="O96" s="2039"/>
      <c r="AJ96" s="2039"/>
      <c r="AK96" s="2039"/>
      <c r="AL96" s="2039"/>
      <c r="AM96" s="2039"/>
      <c r="AN96" s="2039"/>
      <c r="BJ96" s="2039"/>
      <c r="BK96" s="2039"/>
      <c r="BL96" s="2039"/>
      <c r="BM96" s="2039"/>
      <c r="BN96" s="2039"/>
      <c r="BO96" s="2039"/>
      <c r="BP96" s="2039"/>
      <c r="BQ96" s="2039"/>
      <c r="BR96" s="2039"/>
      <c r="BS96" s="2039"/>
      <c r="BT96" s="2039"/>
      <c r="BU96" s="2039"/>
      <c r="BV96" s="2039"/>
      <c r="BW96" s="2039"/>
      <c r="BX96" s="2039"/>
      <c r="BY96" s="2039"/>
      <c r="BZ96" s="2039"/>
      <c r="CA96" s="2039"/>
      <c r="CB96" s="2039"/>
      <c r="CN96" s="2039"/>
      <c r="CO96" s="2039"/>
      <c r="CP96" s="2039"/>
      <c r="CQ96" s="2039"/>
      <c r="CR96" s="2039"/>
      <c r="CS96" s="2039"/>
      <c r="CT96" s="2039"/>
      <c r="CU96" s="2039"/>
      <c r="CV96" s="2039"/>
      <c r="CW96" s="2039"/>
      <c r="CX96" s="2039"/>
      <c r="CY96" s="2039"/>
      <c r="CZ96" s="2039"/>
      <c r="DA96" s="2039"/>
      <c r="DB96" s="2039"/>
      <c r="DC96" s="2039"/>
      <c r="DD96" s="2039"/>
      <c r="DE96" s="2039"/>
      <c r="DF96" s="2039"/>
      <c r="DG96" s="2039"/>
      <c r="DH96" s="2039"/>
      <c r="DI96" s="2039"/>
      <c r="DJ96" s="2039"/>
      <c r="DK96" s="2039"/>
      <c r="DL96" s="2039"/>
      <c r="DM96" s="2039"/>
      <c r="DN96" s="2039"/>
      <c r="DO96" s="2039"/>
      <c r="DP96" s="2039"/>
      <c r="DQ96" s="2039"/>
      <c r="DR96" s="2039"/>
      <c r="DS96" s="2039"/>
      <c r="DT96" s="2039"/>
      <c r="DU96" s="2039"/>
      <c r="DV96" s="2039"/>
      <c r="DW96" s="2039"/>
      <c r="DX96" s="2039"/>
      <c r="DY96" s="2039"/>
      <c r="DZ96" s="2039"/>
      <c r="EA96" s="2039"/>
      <c r="EB96" s="2039"/>
      <c r="EC96" s="2039"/>
      <c r="ED96" s="2039"/>
      <c r="EE96" s="2039"/>
      <c r="EF96" s="2039"/>
      <c r="EM96" s="2039"/>
      <c r="EN96" s="2039"/>
      <c r="EO96" s="2039"/>
      <c r="EP96" s="2039"/>
      <c r="EV96" s="2039"/>
      <c r="EW96" s="2039"/>
      <c r="EX96" s="2039"/>
      <c r="EY96" s="2039"/>
      <c r="EZ96" s="2039"/>
      <c r="FG96" s="2039"/>
      <c r="FH96" s="2039"/>
      <c r="FI96" s="2039"/>
      <c r="FJ96" s="2039"/>
      <c r="FP96" s="2039"/>
      <c r="FQ96" s="2039"/>
      <c r="FR96" s="2039"/>
      <c r="FS96" s="2039"/>
      <c r="FT96" s="2039"/>
      <c r="GA96" s="2039"/>
      <c r="GB96" s="2039"/>
      <c r="GC96" s="2039"/>
      <c r="GD96" s="2039"/>
      <c r="GY96" s="2039"/>
      <c r="GZ96" s="2039"/>
      <c r="HA96" s="2039"/>
      <c r="HB96" s="2039"/>
      <c r="HR96" s="2039"/>
      <c r="HS96" s="2039"/>
      <c r="HT96" s="2039"/>
      <c r="HU96" s="2039"/>
      <c r="IK96" s="2039"/>
      <c r="IL96" s="2039"/>
      <c r="IM96" s="2039"/>
      <c r="IN96" s="2039"/>
      <c r="JD96" s="2039"/>
      <c r="JE96" s="2039"/>
      <c r="JF96" s="2039"/>
      <c r="JG96" s="2039"/>
    </row>
    <row r="97" spans="2:267" s="725" customFormat="1">
      <c r="B97" s="778"/>
      <c r="C97" s="2039"/>
      <c r="D97" s="2039"/>
      <c r="E97" s="2039"/>
      <c r="F97" s="2039"/>
      <c r="G97" s="2039"/>
      <c r="H97" s="2039"/>
      <c r="I97" s="2039"/>
      <c r="J97" s="2039"/>
      <c r="K97" s="2039"/>
      <c r="L97" s="2039"/>
      <c r="M97" s="2039"/>
      <c r="N97" s="2039"/>
      <c r="O97" s="2039"/>
      <c r="AJ97" s="2039"/>
      <c r="AK97" s="2039"/>
      <c r="AL97" s="2039"/>
      <c r="AM97" s="2039"/>
      <c r="AN97" s="2039"/>
      <c r="BJ97" s="2039"/>
      <c r="BK97" s="2039"/>
      <c r="BL97" s="2039"/>
      <c r="BM97" s="2039"/>
      <c r="BN97" s="2039"/>
      <c r="BO97" s="2039"/>
      <c r="BP97" s="2039"/>
      <c r="BQ97" s="2039"/>
      <c r="BR97" s="2039"/>
      <c r="BS97" s="2039"/>
      <c r="BT97" s="2039"/>
      <c r="BU97" s="2039"/>
      <c r="BV97" s="2039"/>
      <c r="BW97" s="2039"/>
      <c r="BX97" s="2039"/>
      <c r="BY97" s="2039"/>
      <c r="BZ97" s="2039"/>
      <c r="CA97" s="2039"/>
      <c r="CB97" s="2039"/>
      <c r="CN97" s="2039"/>
      <c r="CO97" s="2039"/>
      <c r="CP97" s="2039"/>
      <c r="CQ97" s="2039"/>
      <c r="CR97" s="2039"/>
      <c r="CS97" s="2039"/>
      <c r="CT97" s="2039"/>
      <c r="CU97" s="2039"/>
      <c r="CV97" s="2039"/>
      <c r="CW97" s="2039"/>
      <c r="CX97" s="2039"/>
      <c r="CY97" s="2039"/>
      <c r="CZ97" s="2039"/>
      <c r="DA97" s="2039"/>
      <c r="DB97" s="2039"/>
      <c r="DC97" s="2039"/>
      <c r="DD97" s="2039"/>
      <c r="DE97" s="2039"/>
      <c r="DF97" s="2039"/>
      <c r="DG97" s="2039"/>
      <c r="DH97" s="2039"/>
      <c r="DI97" s="2039"/>
      <c r="DJ97" s="2039"/>
      <c r="DK97" s="2039"/>
      <c r="DL97" s="2039"/>
      <c r="DM97" s="2039"/>
      <c r="DN97" s="2039"/>
      <c r="DO97" s="2039"/>
      <c r="DP97" s="2039"/>
      <c r="DQ97" s="2039"/>
      <c r="DR97" s="2039"/>
      <c r="DS97" s="2039"/>
      <c r="DT97" s="2039"/>
      <c r="DU97" s="2039"/>
      <c r="DV97" s="2039"/>
      <c r="DW97" s="2039"/>
      <c r="DX97" s="2039"/>
      <c r="DY97" s="2039"/>
      <c r="DZ97" s="2039"/>
      <c r="EA97" s="2039"/>
      <c r="EB97" s="2039"/>
      <c r="EC97" s="2039"/>
      <c r="ED97" s="2039"/>
      <c r="EE97" s="2039"/>
      <c r="EF97" s="2039"/>
      <c r="EM97" s="2039"/>
      <c r="EN97" s="2039"/>
      <c r="EO97" s="2039"/>
      <c r="EP97" s="2039"/>
      <c r="EV97" s="2039"/>
      <c r="EW97" s="2039"/>
      <c r="EX97" s="2039"/>
      <c r="EY97" s="2039"/>
      <c r="EZ97" s="2039"/>
      <c r="FG97" s="2039"/>
      <c r="FH97" s="2039"/>
      <c r="FI97" s="2039"/>
      <c r="FJ97" s="2039"/>
      <c r="FP97" s="2039"/>
      <c r="FQ97" s="2039"/>
      <c r="FR97" s="2039"/>
      <c r="FS97" s="2039"/>
      <c r="FT97" s="2039"/>
      <c r="GA97" s="2039"/>
      <c r="GB97" s="2039"/>
      <c r="GC97" s="2039"/>
      <c r="GD97" s="2039"/>
      <c r="GY97" s="2039"/>
      <c r="GZ97" s="2039"/>
      <c r="HA97" s="2039"/>
      <c r="HB97" s="2039"/>
      <c r="HR97" s="2039"/>
      <c r="HS97" s="2039"/>
      <c r="HT97" s="2039"/>
      <c r="HU97" s="2039"/>
      <c r="IK97" s="2039"/>
      <c r="IL97" s="2039"/>
      <c r="IM97" s="2039"/>
      <c r="IN97" s="2039"/>
      <c r="JD97" s="2039"/>
      <c r="JE97" s="2039"/>
      <c r="JF97" s="2039"/>
      <c r="JG97" s="2039"/>
    </row>
    <row r="98" spans="2:267" s="725" customFormat="1">
      <c r="B98" s="778"/>
      <c r="C98" s="2039"/>
      <c r="D98" s="2039"/>
      <c r="E98" s="2039"/>
      <c r="F98" s="2039"/>
      <c r="G98" s="2039"/>
      <c r="H98" s="2039"/>
      <c r="I98" s="2039"/>
      <c r="J98" s="2039"/>
      <c r="K98" s="2039"/>
      <c r="L98" s="2039"/>
      <c r="M98" s="2039"/>
      <c r="N98" s="2039"/>
      <c r="O98" s="2039"/>
      <c r="AJ98" s="2039"/>
      <c r="AK98" s="2039"/>
      <c r="AL98" s="2039"/>
      <c r="AM98" s="2039"/>
      <c r="AN98" s="2039"/>
      <c r="BJ98" s="2039"/>
      <c r="BK98" s="2039"/>
      <c r="BL98" s="2039"/>
      <c r="BM98" s="2039"/>
      <c r="BN98" s="2039"/>
      <c r="BO98" s="2039"/>
      <c r="BP98" s="2039"/>
      <c r="BQ98" s="2039"/>
      <c r="BR98" s="2039"/>
      <c r="BS98" s="2039"/>
      <c r="BT98" s="2039"/>
      <c r="BU98" s="2039"/>
      <c r="BV98" s="2039"/>
      <c r="BW98" s="2039"/>
      <c r="BX98" s="2039"/>
      <c r="BY98" s="2039"/>
      <c r="BZ98" s="2039"/>
      <c r="CA98" s="2039"/>
      <c r="CB98" s="2039"/>
      <c r="CN98" s="2039"/>
      <c r="CO98" s="2039"/>
      <c r="CP98" s="2039"/>
      <c r="CQ98" s="2039"/>
      <c r="CR98" s="2039"/>
      <c r="CS98" s="2039"/>
      <c r="CT98" s="2039"/>
      <c r="CU98" s="2039"/>
      <c r="CV98" s="2039"/>
      <c r="CW98" s="2039"/>
      <c r="CX98" s="2039"/>
      <c r="CY98" s="2039"/>
      <c r="CZ98" s="2039"/>
      <c r="DA98" s="2039"/>
      <c r="DB98" s="2039"/>
      <c r="DC98" s="2039"/>
      <c r="DD98" s="2039"/>
      <c r="DE98" s="2039"/>
      <c r="DF98" s="2039"/>
      <c r="DG98" s="2039"/>
      <c r="DH98" s="2039"/>
      <c r="DI98" s="2039"/>
      <c r="DJ98" s="2039"/>
      <c r="DK98" s="2039"/>
      <c r="DL98" s="2039"/>
      <c r="DM98" s="2039"/>
      <c r="DN98" s="2039"/>
      <c r="DO98" s="2039"/>
      <c r="DP98" s="2039"/>
      <c r="DQ98" s="2039"/>
      <c r="DR98" s="2039"/>
      <c r="DS98" s="2039"/>
      <c r="DT98" s="2039"/>
      <c r="DU98" s="2039"/>
      <c r="DV98" s="2039"/>
      <c r="DW98" s="2039"/>
      <c r="DX98" s="2039"/>
      <c r="DY98" s="2039"/>
      <c r="DZ98" s="2039"/>
      <c r="EA98" s="2039"/>
      <c r="EB98" s="2039"/>
      <c r="EC98" s="2039"/>
      <c r="ED98" s="2039"/>
      <c r="EE98" s="2039"/>
      <c r="EF98" s="2039"/>
      <c r="EM98" s="2039"/>
      <c r="EN98" s="2039"/>
      <c r="EO98" s="2039"/>
      <c r="EP98" s="2039"/>
      <c r="EV98" s="2039"/>
      <c r="EW98" s="2039"/>
      <c r="EX98" s="2039"/>
      <c r="EY98" s="2039"/>
      <c r="EZ98" s="2039"/>
      <c r="FG98" s="2039"/>
      <c r="FH98" s="2039"/>
      <c r="FI98" s="2039"/>
      <c r="FJ98" s="2039"/>
      <c r="FP98" s="2039"/>
      <c r="FQ98" s="2039"/>
      <c r="FR98" s="2039"/>
      <c r="FS98" s="2039"/>
      <c r="FT98" s="2039"/>
      <c r="GA98" s="2039"/>
      <c r="GB98" s="2039"/>
      <c r="GC98" s="2039"/>
      <c r="GD98" s="2039"/>
      <c r="GY98" s="2039"/>
      <c r="GZ98" s="2039"/>
      <c r="HA98" s="2039"/>
      <c r="HB98" s="2039"/>
      <c r="HR98" s="2039"/>
      <c r="HS98" s="2039"/>
      <c r="HT98" s="2039"/>
      <c r="HU98" s="2039"/>
      <c r="IK98" s="2039"/>
      <c r="IL98" s="2039"/>
      <c r="IM98" s="2039"/>
      <c r="IN98" s="2039"/>
      <c r="JD98" s="2039"/>
      <c r="JE98" s="2039"/>
      <c r="JF98" s="2039"/>
      <c r="JG98" s="2039"/>
    </row>
    <row r="99" spans="2:267" s="725" customFormat="1">
      <c r="B99" s="778"/>
      <c r="C99" s="2039"/>
      <c r="D99" s="2039"/>
      <c r="E99" s="2039"/>
      <c r="F99" s="2039"/>
      <c r="G99" s="2039"/>
      <c r="H99" s="2039"/>
      <c r="I99" s="2039"/>
      <c r="J99" s="2039"/>
      <c r="K99" s="2039"/>
      <c r="L99" s="2039"/>
      <c r="M99" s="2039"/>
      <c r="N99" s="2039"/>
      <c r="O99" s="2039"/>
      <c r="AJ99" s="2039"/>
      <c r="AK99" s="2039"/>
      <c r="AL99" s="2039"/>
      <c r="AM99" s="2039"/>
      <c r="AN99" s="2039"/>
      <c r="BJ99" s="2039"/>
      <c r="BK99" s="2039"/>
      <c r="BL99" s="2039"/>
      <c r="BM99" s="2039"/>
      <c r="BN99" s="2039"/>
      <c r="BO99" s="2039"/>
      <c r="BP99" s="2039"/>
      <c r="BQ99" s="2039"/>
      <c r="BR99" s="2039"/>
      <c r="BS99" s="2039"/>
      <c r="BT99" s="2039"/>
      <c r="BU99" s="2039"/>
      <c r="BV99" s="2039"/>
      <c r="BW99" s="2039"/>
      <c r="BX99" s="2039"/>
      <c r="BY99" s="2039"/>
      <c r="BZ99" s="2039"/>
      <c r="CA99" s="2039"/>
      <c r="CB99" s="2039"/>
      <c r="CN99" s="2039"/>
      <c r="CO99" s="2039"/>
      <c r="CP99" s="2039"/>
      <c r="CQ99" s="2039"/>
      <c r="CR99" s="2039"/>
      <c r="CS99" s="2039"/>
      <c r="CT99" s="2039"/>
      <c r="CU99" s="2039"/>
      <c r="CV99" s="2039"/>
      <c r="CW99" s="2039"/>
      <c r="CX99" s="2039"/>
      <c r="CY99" s="2039"/>
      <c r="CZ99" s="2039"/>
      <c r="DA99" s="2039"/>
      <c r="DB99" s="2039"/>
      <c r="DC99" s="2039"/>
      <c r="DD99" s="2039"/>
      <c r="DE99" s="2039"/>
      <c r="DF99" s="2039"/>
      <c r="DG99" s="2039"/>
      <c r="DH99" s="2039"/>
      <c r="DI99" s="2039"/>
      <c r="DJ99" s="2039"/>
      <c r="DK99" s="2039"/>
      <c r="DL99" s="2039"/>
      <c r="DM99" s="2039"/>
      <c r="DN99" s="2039"/>
      <c r="DO99" s="2039"/>
      <c r="DP99" s="2039"/>
      <c r="DQ99" s="2039"/>
      <c r="DR99" s="2039"/>
      <c r="DS99" s="2039"/>
      <c r="DT99" s="2039"/>
      <c r="DU99" s="2039"/>
      <c r="DV99" s="2039"/>
      <c r="DW99" s="2039"/>
      <c r="DX99" s="2039"/>
      <c r="DY99" s="2039"/>
      <c r="DZ99" s="2039"/>
      <c r="EA99" s="2039"/>
      <c r="EB99" s="2039"/>
      <c r="EC99" s="2039"/>
      <c r="ED99" s="2039"/>
      <c r="EE99" s="2039"/>
      <c r="EF99" s="2039"/>
      <c r="EM99" s="2039"/>
      <c r="EN99" s="2039"/>
      <c r="EO99" s="2039"/>
      <c r="EP99" s="2039"/>
      <c r="EV99" s="2039"/>
      <c r="EW99" s="2039"/>
      <c r="EX99" s="2039"/>
      <c r="EY99" s="2039"/>
      <c r="EZ99" s="2039"/>
      <c r="FG99" s="2039"/>
      <c r="FH99" s="2039"/>
      <c r="FI99" s="2039"/>
      <c r="FJ99" s="2039"/>
      <c r="FP99" s="2039"/>
      <c r="FQ99" s="2039"/>
      <c r="FR99" s="2039"/>
      <c r="FS99" s="2039"/>
      <c r="FT99" s="2039"/>
      <c r="GA99" s="2039"/>
      <c r="GB99" s="2039"/>
      <c r="GC99" s="2039"/>
      <c r="GD99" s="2039"/>
      <c r="GY99" s="2039"/>
      <c r="GZ99" s="2039"/>
      <c r="HA99" s="2039"/>
      <c r="HB99" s="2039"/>
      <c r="HR99" s="2039"/>
      <c r="HS99" s="2039"/>
      <c r="HT99" s="2039"/>
      <c r="HU99" s="2039"/>
      <c r="IK99" s="2039"/>
      <c r="IL99" s="2039"/>
      <c r="IM99" s="2039"/>
      <c r="IN99" s="2039"/>
      <c r="JD99" s="2039"/>
      <c r="JE99" s="2039"/>
      <c r="JF99" s="2039"/>
      <c r="JG99" s="2039"/>
    </row>
    <row r="100" spans="2:267" s="725" customFormat="1">
      <c r="B100" s="778"/>
      <c r="C100" s="2039"/>
      <c r="D100" s="2039"/>
      <c r="E100" s="2039"/>
      <c r="F100" s="2039"/>
      <c r="G100" s="2039"/>
      <c r="H100" s="2039"/>
      <c r="I100" s="2039"/>
      <c r="J100" s="2039"/>
      <c r="K100" s="2039"/>
      <c r="L100" s="2039"/>
      <c r="M100" s="2039"/>
      <c r="N100" s="2039"/>
      <c r="O100" s="2039"/>
      <c r="AJ100" s="2039"/>
      <c r="AK100" s="2039"/>
      <c r="AL100" s="2039"/>
      <c r="AM100" s="2039"/>
      <c r="AN100" s="2039"/>
      <c r="BJ100" s="2039"/>
      <c r="BK100" s="2039"/>
      <c r="BL100" s="2039"/>
      <c r="BM100" s="2039"/>
      <c r="BN100" s="2039"/>
      <c r="BO100" s="2039"/>
      <c r="BP100" s="2039"/>
      <c r="BQ100" s="2039"/>
      <c r="BR100" s="2039"/>
      <c r="BS100" s="2039"/>
      <c r="BT100" s="2039"/>
      <c r="BU100" s="2039"/>
      <c r="BV100" s="2039"/>
      <c r="BW100" s="2039"/>
      <c r="BX100" s="2039"/>
      <c r="BY100" s="2039"/>
      <c r="BZ100" s="2039"/>
      <c r="CA100" s="2039"/>
      <c r="CB100" s="2039"/>
      <c r="CN100" s="2039"/>
      <c r="CO100" s="2039"/>
      <c r="CP100" s="2039"/>
      <c r="CQ100" s="2039"/>
      <c r="CR100" s="2039"/>
      <c r="CS100" s="2039"/>
      <c r="CT100" s="2039"/>
      <c r="CU100" s="2039"/>
      <c r="CV100" s="2039"/>
      <c r="CW100" s="2039"/>
      <c r="CX100" s="2039"/>
      <c r="CY100" s="2039"/>
      <c r="CZ100" s="2039"/>
      <c r="DA100" s="2039"/>
      <c r="DB100" s="2039"/>
      <c r="DC100" s="2039"/>
      <c r="DD100" s="2039"/>
      <c r="DE100" s="2039"/>
      <c r="DF100" s="2039"/>
      <c r="DG100" s="2039"/>
      <c r="DH100" s="2039"/>
      <c r="DI100" s="2039"/>
      <c r="DJ100" s="2039"/>
      <c r="DK100" s="2039"/>
      <c r="DL100" s="2039"/>
      <c r="DM100" s="2039"/>
      <c r="DN100" s="2039"/>
      <c r="DO100" s="2039"/>
      <c r="DP100" s="2039"/>
      <c r="DQ100" s="2039"/>
      <c r="DR100" s="2039"/>
      <c r="DS100" s="2039"/>
      <c r="DT100" s="2039"/>
      <c r="DU100" s="2039"/>
      <c r="DV100" s="2039"/>
      <c r="DW100" s="2039"/>
      <c r="DX100" s="2039"/>
      <c r="DY100" s="2039"/>
      <c r="DZ100" s="2039"/>
      <c r="EA100" s="2039"/>
      <c r="EB100" s="2039"/>
      <c r="EC100" s="2039"/>
      <c r="ED100" s="2039"/>
      <c r="EE100" s="2039"/>
      <c r="EF100" s="2039"/>
      <c r="EM100" s="2039"/>
      <c r="EN100" s="2039"/>
      <c r="EO100" s="2039"/>
      <c r="EP100" s="2039"/>
      <c r="EV100" s="2039"/>
      <c r="EW100" s="2039"/>
      <c r="EX100" s="2039"/>
      <c r="EY100" s="2039"/>
      <c r="EZ100" s="2039"/>
      <c r="FG100" s="2039"/>
      <c r="FH100" s="2039"/>
      <c r="FI100" s="2039"/>
      <c r="FJ100" s="2039"/>
      <c r="FP100" s="2039"/>
      <c r="FQ100" s="2039"/>
      <c r="FR100" s="2039"/>
      <c r="FS100" s="2039"/>
      <c r="FT100" s="2039"/>
      <c r="GA100" s="2039"/>
      <c r="GB100" s="2039"/>
      <c r="GC100" s="2039"/>
      <c r="GD100" s="2039"/>
      <c r="GY100" s="2039"/>
      <c r="GZ100" s="2039"/>
      <c r="HA100" s="2039"/>
      <c r="HB100" s="2039"/>
      <c r="HR100" s="2039"/>
      <c r="HS100" s="2039"/>
      <c r="HT100" s="2039"/>
      <c r="HU100" s="2039"/>
      <c r="IK100" s="2039"/>
      <c r="IL100" s="2039"/>
      <c r="IM100" s="2039"/>
      <c r="IN100" s="2039"/>
      <c r="JD100" s="2039"/>
      <c r="JE100" s="2039"/>
      <c r="JF100" s="2039"/>
      <c r="JG100" s="2039"/>
    </row>
    <row r="101" spans="2:267" s="725" customFormat="1" ht="15" customHeight="1">
      <c r="B101" s="778"/>
      <c r="C101" s="2040"/>
      <c r="D101" s="2040"/>
      <c r="E101" s="2040"/>
      <c r="F101" s="2040"/>
      <c r="G101" s="2040"/>
      <c r="H101" s="2040"/>
      <c r="I101" s="2040"/>
      <c r="J101" s="2040"/>
      <c r="K101" s="2040"/>
      <c r="L101" s="2040"/>
      <c r="M101" s="2040"/>
      <c r="N101" s="2040"/>
      <c r="O101" s="2040"/>
      <c r="P101" s="2040"/>
      <c r="Q101" s="2040"/>
      <c r="R101" s="2040"/>
      <c r="S101" s="2040"/>
      <c r="AK101" s="2040"/>
      <c r="AL101" s="2040"/>
      <c r="AM101" s="2040"/>
      <c r="AN101" s="2040"/>
      <c r="AO101" s="2040"/>
      <c r="AP101" s="2040"/>
      <c r="AQ101" s="2040"/>
      <c r="AR101" s="2040"/>
      <c r="AS101" s="2040"/>
      <c r="AT101" s="2040"/>
      <c r="AU101" s="2040"/>
      <c r="AV101" s="2040"/>
      <c r="AW101" s="2040"/>
      <c r="AX101" s="2040"/>
      <c r="AY101" s="2040"/>
      <c r="AZ101" s="2040"/>
      <c r="BA101" s="2040"/>
      <c r="BB101" s="2040"/>
      <c r="BC101" s="2040"/>
      <c r="BD101" s="2040"/>
      <c r="BE101" s="2040"/>
      <c r="BF101" s="2040"/>
      <c r="BG101" s="2040"/>
      <c r="BJ101" s="2040"/>
      <c r="BK101" s="2040"/>
      <c r="BL101" s="2040"/>
      <c r="BM101" s="2040"/>
      <c r="BN101" s="2040"/>
      <c r="BO101" s="2040"/>
      <c r="BP101" s="2040"/>
      <c r="BQ101" s="2040"/>
      <c r="BR101" s="2040"/>
      <c r="BS101" s="2040"/>
      <c r="BT101" s="2040"/>
      <c r="BU101" s="2040"/>
      <c r="BV101" s="2040"/>
      <c r="BW101" s="2040"/>
      <c r="BX101" s="2040"/>
      <c r="BY101" s="2040"/>
      <c r="BZ101" s="2040"/>
      <c r="CA101" s="2040"/>
      <c r="CB101" s="2040"/>
      <c r="CC101" s="2040"/>
      <c r="CD101" s="2040"/>
      <c r="CE101" s="2040"/>
      <c r="CF101" s="2040"/>
      <c r="CG101" s="2040"/>
      <c r="CH101" s="2040"/>
      <c r="CI101" s="2040"/>
      <c r="CJ101" s="2040"/>
      <c r="CK101" s="2040"/>
      <c r="CL101" s="2040"/>
      <c r="CY101" s="2040"/>
      <c r="CZ101" s="2040"/>
      <c r="DA101" s="2040"/>
      <c r="DB101" s="2040"/>
      <c r="DC101" s="2040"/>
      <c r="DD101" s="2040"/>
      <c r="DE101" s="2040"/>
      <c r="DF101" s="2040"/>
      <c r="DG101" s="2040"/>
      <c r="DH101" s="2040"/>
      <c r="DI101" s="2040"/>
      <c r="DJ101" s="2040"/>
      <c r="DK101" s="2040"/>
      <c r="DL101" s="2040"/>
      <c r="DM101" s="2040"/>
      <c r="DN101" s="2040"/>
      <c r="DO101" s="2040"/>
      <c r="DP101" s="2040"/>
      <c r="DQ101" s="2040"/>
      <c r="DR101" s="2040"/>
      <c r="DS101" s="2040"/>
      <c r="DT101" s="2040"/>
      <c r="DU101" s="2040"/>
      <c r="DV101" s="2040"/>
      <c r="DW101" s="2040"/>
      <c r="DX101" s="2040"/>
      <c r="DY101" s="2040"/>
      <c r="DZ101" s="2040"/>
      <c r="EA101" s="2040"/>
      <c r="EB101" s="2040"/>
      <c r="EC101" s="2040"/>
      <c r="ED101" s="2040"/>
      <c r="EE101" s="2040"/>
      <c r="EF101" s="2040"/>
      <c r="EG101" s="2040"/>
      <c r="EH101" s="2040"/>
      <c r="EI101" s="2040"/>
      <c r="EJ101" s="2040"/>
      <c r="EM101" s="2040"/>
      <c r="EN101" s="2040"/>
      <c r="EO101" s="2040"/>
      <c r="EP101" s="2040"/>
      <c r="EQ101" s="2040"/>
      <c r="ER101" s="2040"/>
      <c r="ES101" s="2040"/>
      <c r="ET101" s="2040"/>
      <c r="EW101" s="2040"/>
      <c r="EX101" s="2040"/>
      <c r="EY101" s="2040"/>
      <c r="EZ101" s="2040"/>
      <c r="FA101" s="2040"/>
      <c r="FB101" s="2040"/>
      <c r="FC101" s="2040"/>
      <c r="FD101" s="2040"/>
      <c r="FG101" s="2040"/>
      <c r="FH101" s="2040"/>
      <c r="FI101" s="2040"/>
      <c r="FJ101" s="2040"/>
      <c r="FK101" s="2040"/>
      <c r="FL101" s="2040"/>
      <c r="FM101" s="2040"/>
      <c r="FN101" s="2040"/>
      <c r="FQ101" s="2040"/>
      <c r="FR101" s="2040"/>
      <c r="FS101" s="2040"/>
      <c r="FT101" s="2040"/>
      <c r="FU101" s="2040"/>
      <c r="FV101" s="2040"/>
      <c r="FW101" s="2040"/>
      <c r="FX101" s="2040"/>
      <c r="GA101" s="2040"/>
      <c r="GB101" s="2040"/>
      <c r="GC101" s="2040"/>
      <c r="GD101" s="2040"/>
      <c r="GE101" s="2040"/>
      <c r="GF101" s="2040"/>
      <c r="GG101" s="2040"/>
      <c r="GH101" s="2040"/>
      <c r="GK101" s="2040"/>
      <c r="GL101" s="2040"/>
      <c r="GM101" s="2040"/>
      <c r="GN101" s="2040"/>
      <c r="GO101" s="2040"/>
      <c r="GP101" s="2040"/>
      <c r="GQ101" s="2040"/>
      <c r="GR101" s="2040"/>
    </row>
    <row r="102" spans="2:267" s="725" customFormat="1">
      <c r="B102" s="778"/>
      <c r="C102" s="2039"/>
      <c r="D102" s="2039"/>
      <c r="E102" s="2039"/>
      <c r="F102" s="2039"/>
      <c r="G102" s="2039"/>
      <c r="H102" s="2039"/>
      <c r="I102" s="2039"/>
      <c r="J102" s="2039"/>
      <c r="K102" s="2039"/>
      <c r="L102" s="2039"/>
      <c r="M102" s="2039"/>
      <c r="N102" s="2039"/>
      <c r="O102" s="2039"/>
      <c r="AK102" s="2039"/>
      <c r="AL102" s="2039"/>
      <c r="AM102" s="2039"/>
      <c r="AN102" s="2039"/>
      <c r="BJ102" s="2039"/>
      <c r="BK102" s="2039"/>
      <c r="BL102" s="2039"/>
      <c r="BM102" s="2039"/>
      <c r="BN102" s="2039"/>
      <c r="BO102" s="2039"/>
      <c r="BP102" s="2039"/>
      <c r="BQ102" s="2039"/>
      <c r="BR102" s="2039"/>
      <c r="BS102" s="2039"/>
      <c r="BT102" s="2039"/>
      <c r="BU102" s="2039"/>
      <c r="BV102" s="2039"/>
      <c r="BW102" s="2039"/>
      <c r="BX102" s="2039"/>
      <c r="BY102" s="2039"/>
      <c r="BZ102" s="2039"/>
      <c r="CA102" s="2039"/>
      <c r="CB102" s="2039"/>
      <c r="CY102" s="2039"/>
      <c r="CZ102" s="2039"/>
      <c r="DA102" s="2039"/>
      <c r="DB102" s="2039"/>
      <c r="DC102" s="2039"/>
      <c r="DD102" s="2039"/>
      <c r="DE102" s="2039"/>
      <c r="DF102" s="2039"/>
      <c r="DG102" s="2039"/>
      <c r="DH102" s="2039"/>
      <c r="DI102" s="2039"/>
      <c r="DJ102" s="2039"/>
      <c r="DK102" s="2039"/>
      <c r="DL102" s="2039"/>
      <c r="DM102" s="2039"/>
      <c r="DN102" s="2039"/>
      <c r="DO102" s="2039"/>
      <c r="DP102" s="2039"/>
      <c r="DQ102" s="2039"/>
      <c r="DR102" s="2039"/>
      <c r="DS102" s="2039"/>
      <c r="DT102" s="2039"/>
      <c r="DU102" s="2039"/>
      <c r="DV102" s="2039"/>
      <c r="DW102" s="2039"/>
      <c r="DX102" s="2039"/>
      <c r="DY102" s="2039"/>
      <c r="DZ102" s="2039"/>
      <c r="EA102" s="2039"/>
      <c r="EB102" s="2039"/>
      <c r="EC102" s="2039"/>
      <c r="ED102" s="2039"/>
      <c r="EE102" s="2039"/>
      <c r="EF102" s="2039"/>
      <c r="EM102" s="2039"/>
      <c r="EN102" s="2039"/>
      <c r="EO102" s="2039"/>
      <c r="EP102" s="2039"/>
      <c r="EW102" s="2039"/>
      <c r="EX102" s="2039"/>
      <c r="EY102" s="2039"/>
      <c r="EZ102" s="2039"/>
      <c r="FG102" s="2039"/>
      <c r="FH102" s="2039"/>
      <c r="FI102" s="2039"/>
      <c r="FJ102" s="2039"/>
      <c r="FQ102" s="2039"/>
      <c r="FR102" s="2039"/>
      <c r="FS102" s="2039"/>
      <c r="FT102" s="2039"/>
      <c r="GA102" s="2039"/>
      <c r="GB102" s="2039"/>
      <c r="GC102" s="2039"/>
      <c r="GD102" s="2039"/>
      <c r="GK102" s="2039"/>
      <c r="GL102" s="2039"/>
      <c r="GM102" s="2039"/>
      <c r="GN102" s="2039"/>
    </row>
    <row r="103" spans="2:267" s="725" customFormat="1">
      <c r="B103" s="778"/>
      <c r="C103" s="2041"/>
      <c r="D103" s="2041"/>
      <c r="E103" s="2041"/>
      <c r="F103" s="2041"/>
      <c r="G103" s="2041"/>
      <c r="H103" s="2041"/>
      <c r="I103" s="2041"/>
      <c r="J103" s="2041"/>
      <c r="K103" s="2041"/>
      <c r="L103" s="2041"/>
      <c r="M103" s="2041"/>
      <c r="N103" s="2041"/>
      <c r="O103" s="2041"/>
      <c r="P103" s="2041"/>
      <c r="Q103" s="2041"/>
      <c r="R103" s="2041"/>
      <c r="S103" s="2042"/>
      <c r="AK103" s="2041"/>
      <c r="AL103" s="2041"/>
      <c r="AM103" s="2041"/>
      <c r="AN103" s="2041"/>
      <c r="AO103" s="2041"/>
      <c r="AP103" s="2041"/>
      <c r="AQ103" s="2041"/>
      <c r="AR103" s="2041"/>
      <c r="AS103" s="2041"/>
      <c r="AT103" s="2041"/>
      <c r="AU103" s="2041"/>
      <c r="AV103" s="2041"/>
      <c r="AW103" s="2041"/>
      <c r="AX103" s="2041"/>
      <c r="AY103" s="2041"/>
      <c r="AZ103" s="2041"/>
      <c r="BA103" s="2041"/>
      <c r="BB103" s="2041"/>
      <c r="BC103" s="2041"/>
      <c r="BD103" s="2041"/>
      <c r="BE103" s="2041"/>
      <c r="BF103" s="2041"/>
      <c r="BG103" s="2042"/>
      <c r="BJ103" s="2041"/>
      <c r="BK103" s="2041"/>
      <c r="BL103" s="2041"/>
      <c r="BM103" s="2041"/>
      <c r="BN103" s="2041"/>
      <c r="BO103" s="2041"/>
      <c r="BP103" s="2041"/>
      <c r="BQ103" s="2041"/>
      <c r="BR103" s="2041"/>
      <c r="BS103" s="2041"/>
      <c r="BT103" s="2041"/>
      <c r="BU103" s="2041"/>
      <c r="BV103" s="2041"/>
      <c r="BW103" s="2041"/>
      <c r="BX103" s="2041"/>
      <c r="BY103" s="2041"/>
      <c r="BZ103" s="2041"/>
      <c r="CA103" s="2041"/>
      <c r="CB103" s="2041"/>
      <c r="CC103" s="2041"/>
      <c r="CD103" s="2041"/>
      <c r="CE103" s="2041"/>
      <c r="CF103" s="2041"/>
      <c r="CG103" s="2041"/>
      <c r="CH103" s="2041"/>
      <c r="CI103" s="2041"/>
      <c r="CJ103" s="2041"/>
      <c r="CK103" s="2041"/>
      <c r="CL103" s="2042"/>
      <c r="CY103" s="2041"/>
      <c r="CZ103" s="2041"/>
      <c r="DA103" s="2041"/>
      <c r="DB103" s="2041"/>
      <c r="DC103" s="2041"/>
      <c r="DD103" s="2041"/>
      <c r="DE103" s="2041"/>
      <c r="DF103" s="2041"/>
      <c r="DG103" s="2041"/>
      <c r="DH103" s="2041"/>
      <c r="DI103" s="2041"/>
      <c r="DJ103" s="2041"/>
      <c r="DK103" s="2041"/>
      <c r="DL103" s="2041"/>
      <c r="DM103" s="2041"/>
      <c r="DN103" s="2041"/>
      <c r="DO103" s="2041"/>
      <c r="DP103" s="2041"/>
      <c r="DQ103" s="2041"/>
      <c r="DR103" s="2041"/>
      <c r="DS103" s="2041"/>
      <c r="DT103" s="2041"/>
      <c r="DU103" s="2041"/>
      <c r="DV103" s="2041"/>
      <c r="DW103" s="2041"/>
      <c r="DX103" s="2041"/>
      <c r="DY103" s="2041"/>
      <c r="DZ103" s="2041"/>
      <c r="EA103" s="2041"/>
      <c r="EB103" s="2041"/>
      <c r="EC103" s="2041"/>
      <c r="ED103" s="2041"/>
      <c r="EE103" s="2041"/>
      <c r="EF103" s="2041"/>
      <c r="EG103" s="2041"/>
      <c r="EH103" s="2041"/>
      <c r="EI103" s="2041"/>
      <c r="EJ103" s="2042"/>
      <c r="EM103" s="2041"/>
      <c r="EN103" s="2041"/>
      <c r="EO103" s="2041"/>
      <c r="EP103" s="2041"/>
      <c r="EQ103" s="2041"/>
      <c r="ER103" s="2041"/>
      <c r="ES103" s="2041"/>
      <c r="ET103" s="2042"/>
      <c r="EW103" s="2041"/>
      <c r="EX103" s="2041"/>
      <c r="EY103" s="2041"/>
      <c r="EZ103" s="2041"/>
      <c r="FA103" s="2041"/>
      <c r="FB103" s="2041"/>
      <c r="FC103" s="2041"/>
      <c r="FD103" s="2042"/>
      <c r="FG103" s="2041"/>
      <c r="FH103" s="2041"/>
      <c r="FI103" s="2041"/>
      <c r="FJ103" s="2041"/>
      <c r="FK103" s="2041"/>
      <c r="FL103" s="2041"/>
      <c r="FM103" s="2041"/>
      <c r="FN103" s="2042"/>
      <c r="FQ103" s="2041"/>
      <c r="FR103" s="2041"/>
      <c r="FS103" s="2041"/>
      <c r="FT103" s="2041"/>
      <c r="FU103" s="2041"/>
      <c r="FV103" s="2041"/>
      <c r="FW103" s="2041"/>
      <c r="FX103" s="2042"/>
      <c r="GA103" s="2041"/>
      <c r="GB103" s="2041"/>
      <c r="GC103" s="2041"/>
      <c r="GD103" s="2041"/>
      <c r="GE103" s="2041"/>
      <c r="GF103" s="2041"/>
      <c r="GG103" s="2041"/>
      <c r="GH103" s="2042"/>
      <c r="GK103" s="2041"/>
      <c r="GL103" s="2041"/>
      <c r="GM103" s="2041"/>
      <c r="GN103" s="2041"/>
      <c r="GO103" s="2041"/>
      <c r="GP103" s="2041"/>
      <c r="GQ103" s="2041"/>
      <c r="GR103" s="2042"/>
    </row>
    <row r="104" spans="2:267" s="725" customFormat="1" ht="15">
      <c r="B104" s="778"/>
      <c r="C104" s="2043"/>
      <c r="D104" s="2043"/>
      <c r="E104" s="2043"/>
      <c r="F104" s="2043"/>
      <c r="G104" s="2043"/>
      <c r="H104" s="2043"/>
      <c r="I104" s="2043"/>
      <c r="J104" s="2043"/>
      <c r="K104" s="2043"/>
      <c r="L104" s="2043"/>
      <c r="M104" s="2043"/>
      <c r="N104" s="2043"/>
      <c r="O104" s="2044"/>
      <c r="P104" s="2043"/>
      <c r="Q104" s="2043"/>
      <c r="R104" s="2043"/>
      <c r="S104" s="2043"/>
      <c r="AK104" s="2043"/>
      <c r="AL104" s="2043"/>
      <c r="AM104" s="2043"/>
      <c r="AN104" s="2044"/>
      <c r="AO104" s="2043"/>
      <c r="AP104" s="2043"/>
      <c r="AQ104" s="2043"/>
      <c r="AR104" s="2043"/>
      <c r="AS104" s="2043"/>
      <c r="AT104" s="2043"/>
      <c r="AU104" s="2043"/>
      <c r="AV104" s="2043"/>
      <c r="AW104" s="2043"/>
      <c r="AX104" s="2043"/>
      <c r="AY104" s="2043"/>
      <c r="AZ104" s="2043"/>
      <c r="BA104" s="2043"/>
      <c r="BB104" s="2043"/>
      <c r="BC104" s="2043"/>
      <c r="BD104" s="2043"/>
      <c r="BE104" s="2043"/>
      <c r="BF104" s="2043"/>
      <c r="BG104" s="2043"/>
      <c r="BJ104" s="2043"/>
      <c r="BK104" s="2043"/>
      <c r="BL104" s="2043"/>
      <c r="BM104" s="2043"/>
      <c r="BN104" s="2043"/>
      <c r="BO104" s="2043"/>
      <c r="BP104" s="2043"/>
      <c r="BQ104" s="2043"/>
      <c r="BR104" s="2043"/>
      <c r="BS104" s="2043"/>
      <c r="BT104" s="2043"/>
      <c r="BU104" s="2043"/>
      <c r="BV104" s="2043"/>
      <c r="BW104" s="2043"/>
      <c r="BX104" s="2043"/>
      <c r="BY104" s="2043"/>
      <c r="BZ104" s="2043"/>
      <c r="CA104" s="2043"/>
      <c r="CB104" s="2044"/>
      <c r="CC104" s="2043"/>
      <c r="CD104" s="2043"/>
      <c r="CE104" s="2043"/>
      <c r="CF104" s="2043"/>
      <c r="CG104" s="2043"/>
      <c r="CH104" s="2043"/>
      <c r="CI104" s="2043"/>
      <c r="CJ104" s="2043"/>
      <c r="CK104" s="2043"/>
      <c r="CL104" s="2043"/>
      <c r="CY104" s="2043"/>
      <c r="CZ104" s="2043"/>
      <c r="DA104" s="2043"/>
      <c r="DB104" s="2043"/>
      <c r="DC104" s="2043"/>
      <c r="DD104" s="2043"/>
      <c r="DE104" s="2043"/>
      <c r="DF104" s="2043"/>
      <c r="DG104" s="2043"/>
      <c r="DH104" s="2043"/>
      <c r="DI104" s="2043"/>
      <c r="DJ104" s="2043"/>
      <c r="DK104" s="2043"/>
      <c r="DL104" s="2043"/>
      <c r="DM104" s="2043"/>
      <c r="DN104" s="2043"/>
      <c r="DO104" s="2043"/>
      <c r="DP104" s="2043"/>
      <c r="DQ104" s="2043"/>
      <c r="DR104" s="2043"/>
      <c r="DS104" s="2043"/>
      <c r="DT104" s="2043"/>
      <c r="DU104" s="2043"/>
      <c r="DV104" s="2043"/>
      <c r="DW104" s="2043"/>
      <c r="DX104" s="2043"/>
      <c r="DY104" s="2043"/>
      <c r="DZ104" s="2043"/>
      <c r="EA104" s="2043"/>
      <c r="EB104" s="2043"/>
      <c r="EC104" s="2043"/>
      <c r="ED104" s="2043"/>
      <c r="EE104" s="2043"/>
      <c r="EF104" s="2044"/>
      <c r="EG104" s="2043"/>
      <c r="EH104" s="2043"/>
      <c r="EI104" s="2043"/>
      <c r="EJ104" s="2043"/>
      <c r="EM104" s="2043"/>
      <c r="EN104" s="2043"/>
      <c r="EO104" s="2043"/>
      <c r="EP104" s="2044"/>
      <c r="EQ104" s="2043"/>
      <c r="ER104" s="2043"/>
      <c r="ES104" s="2043"/>
      <c r="ET104" s="2043"/>
      <c r="EW104" s="2043"/>
      <c r="EX104" s="2043"/>
      <c r="EY104" s="2043"/>
      <c r="EZ104" s="2044"/>
      <c r="FA104" s="2043"/>
      <c r="FB104" s="2043"/>
      <c r="FC104" s="2043"/>
      <c r="FD104" s="2043"/>
      <c r="FG104" s="2043"/>
      <c r="FH104" s="2043"/>
      <c r="FI104" s="2043"/>
      <c r="FJ104" s="2044"/>
      <c r="FK104" s="2043"/>
      <c r="FL104" s="2043"/>
      <c r="FM104" s="2043"/>
      <c r="FN104" s="2043"/>
      <c r="FQ104" s="2043"/>
      <c r="FR104" s="2043"/>
      <c r="FS104" s="2043"/>
      <c r="FT104" s="2044"/>
      <c r="FU104" s="2043"/>
      <c r="FV104" s="2043"/>
      <c r="FW104" s="2043"/>
      <c r="FX104" s="2043"/>
      <c r="GA104" s="2043"/>
      <c r="GB104" s="2043"/>
      <c r="GC104" s="2043"/>
      <c r="GD104" s="2044"/>
      <c r="GE104" s="2043"/>
      <c r="GF104" s="2043"/>
      <c r="GG104" s="2043"/>
      <c r="GH104" s="2043"/>
      <c r="GK104" s="2043"/>
      <c r="GL104" s="2043"/>
      <c r="GM104" s="2043"/>
      <c r="GN104" s="2044"/>
      <c r="GO104" s="2043"/>
      <c r="GP104" s="2043"/>
      <c r="GQ104" s="2043"/>
      <c r="GR104" s="2043"/>
    </row>
    <row r="105" spans="2:267" s="725" customFormat="1">
      <c r="B105" s="778"/>
      <c r="C105" s="2041"/>
      <c r="D105" s="2041"/>
      <c r="E105" s="2041"/>
      <c r="F105" s="2041"/>
      <c r="G105" s="2041"/>
      <c r="H105" s="2041"/>
      <c r="I105" s="2041"/>
      <c r="J105" s="2041"/>
      <c r="K105" s="2041"/>
      <c r="L105" s="2041"/>
      <c r="M105" s="2041"/>
      <c r="N105" s="2041"/>
      <c r="O105" s="2041"/>
      <c r="P105" s="2041"/>
      <c r="Q105" s="2041"/>
      <c r="R105" s="2041"/>
      <c r="S105" s="2041"/>
      <c r="AK105" s="2041"/>
      <c r="AL105" s="2041"/>
      <c r="AM105" s="2041"/>
      <c r="AN105" s="2041"/>
      <c r="AO105" s="2041"/>
      <c r="AP105" s="2041"/>
      <c r="AQ105" s="2041"/>
      <c r="AR105" s="2041"/>
      <c r="AS105" s="2041"/>
      <c r="AT105" s="2041"/>
      <c r="AU105" s="2041"/>
      <c r="AV105" s="2041"/>
      <c r="AW105" s="2041"/>
      <c r="AX105" s="2041"/>
      <c r="AY105" s="2041"/>
      <c r="AZ105" s="2041"/>
      <c r="BA105" s="2041"/>
      <c r="BB105" s="2041"/>
      <c r="BC105" s="2041"/>
      <c r="BD105" s="2041"/>
      <c r="BE105" s="2041"/>
      <c r="BF105" s="2041"/>
      <c r="BG105" s="2041"/>
      <c r="BJ105" s="2041"/>
      <c r="BK105" s="2041"/>
      <c r="BL105" s="2041"/>
      <c r="BM105" s="2041"/>
      <c r="BN105" s="2041"/>
      <c r="BO105" s="2041"/>
      <c r="BP105" s="2041"/>
      <c r="BQ105" s="2041"/>
      <c r="BR105" s="2041"/>
      <c r="BS105" s="2041"/>
      <c r="BT105" s="2041"/>
      <c r="BU105" s="2041"/>
      <c r="BV105" s="2041"/>
      <c r="BW105" s="2041"/>
      <c r="BX105" s="2041"/>
      <c r="BY105" s="2041"/>
      <c r="BZ105" s="2041"/>
      <c r="CA105" s="2041"/>
      <c r="CB105" s="2041"/>
      <c r="CC105" s="2041"/>
      <c r="CD105" s="2041"/>
      <c r="CE105" s="2041"/>
      <c r="CF105" s="2041"/>
      <c r="CG105" s="2041"/>
      <c r="CH105" s="2041"/>
      <c r="CI105" s="2041"/>
      <c r="CJ105" s="2041"/>
      <c r="CK105" s="2041"/>
      <c r="CL105" s="2041"/>
      <c r="CY105" s="2041"/>
      <c r="CZ105" s="2041"/>
      <c r="DA105" s="2041"/>
      <c r="DB105" s="2041"/>
      <c r="DC105" s="2041"/>
      <c r="DD105" s="2041"/>
      <c r="DE105" s="2041"/>
      <c r="DF105" s="2041"/>
      <c r="DG105" s="2041"/>
      <c r="DH105" s="2041"/>
      <c r="DI105" s="2041"/>
      <c r="DJ105" s="2041"/>
      <c r="DK105" s="2041"/>
      <c r="DL105" s="2041"/>
      <c r="DM105" s="2041"/>
      <c r="DN105" s="2041"/>
      <c r="DO105" s="2041"/>
      <c r="DP105" s="2041"/>
      <c r="DQ105" s="2041"/>
      <c r="DR105" s="2041"/>
      <c r="DS105" s="2041"/>
      <c r="DT105" s="2041"/>
      <c r="DU105" s="2041"/>
      <c r="DV105" s="2041"/>
      <c r="DW105" s="2041"/>
      <c r="DX105" s="2041"/>
      <c r="DY105" s="2041"/>
      <c r="DZ105" s="2041"/>
      <c r="EA105" s="2041"/>
      <c r="EB105" s="2041"/>
      <c r="EC105" s="2041"/>
      <c r="ED105" s="2041"/>
      <c r="EE105" s="2041"/>
      <c r="EF105" s="2041"/>
      <c r="EG105" s="2041"/>
      <c r="EH105" s="2041"/>
      <c r="EI105" s="2041"/>
      <c r="EJ105" s="2041"/>
      <c r="EM105" s="2041"/>
      <c r="EN105" s="2041"/>
      <c r="EO105" s="2041"/>
      <c r="EP105" s="2041"/>
      <c r="EQ105" s="2041"/>
      <c r="ER105" s="2041"/>
      <c r="ES105" s="2041"/>
      <c r="ET105" s="2041"/>
      <c r="EW105" s="2041"/>
      <c r="EX105" s="2041"/>
      <c r="EY105" s="2041"/>
      <c r="EZ105" s="2041"/>
      <c r="FA105" s="2041"/>
      <c r="FB105" s="2041"/>
      <c r="FC105" s="2041"/>
      <c r="FD105" s="2041"/>
      <c r="FG105" s="2041"/>
      <c r="FH105" s="2041"/>
      <c r="FI105" s="2041"/>
      <c r="FJ105" s="2041"/>
      <c r="FK105" s="2041"/>
      <c r="FL105" s="2041"/>
      <c r="FM105" s="2041"/>
      <c r="FN105" s="2041"/>
      <c r="FQ105" s="2041"/>
      <c r="FR105" s="2041"/>
      <c r="FS105" s="2041"/>
      <c r="FT105" s="2041"/>
      <c r="FU105" s="2041"/>
      <c r="FV105" s="2041"/>
      <c r="FW105" s="2041"/>
      <c r="FX105" s="2041"/>
      <c r="GA105" s="2041"/>
      <c r="GB105" s="2041"/>
      <c r="GC105" s="2041"/>
      <c r="GD105" s="2041"/>
      <c r="GE105" s="2041"/>
      <c r="GF105" s="2041"/>
      <c r="GG105" s="2041"/>
      <c r="GH105" s="2041"/>
      <c r="GK105" s="2041"/>
      <c r="GL105" s="2041"/>
      <c r="GM105" s="2041"/>
      <c r="GN105" s="2041"/>
      <c r="GO105" s="2041"/>
      <c r="GP105" s="2041"/>
      <c r="GQ105" s="2041"/>
      <c r="GR105" s="2041"/>
    </row>
    <row r="106" spans="2:267" s="725" customFormat="1">
      <c r="B106" s="778"/>
      <c r="C106" s="2024"/>
      <c r="D106" s="2024"/>
      <c r="E106" s="2024"/>
      <c r="F106" s="2024"/>
      <c r="G106" s="2024"/>
      <c r="H106" s="2024"/>
      <c r="I106" s="2024"/>
      <c r="J106" s="2024"/>
      <c r="K106" s="2024"/>
      <c r="L106" s="2024"/>
      <c r="M106" s="2024"/>
      <c r="N106" s="2024"/>
      <c r="O106" s="2024"/>
      <c r="P106" s="757"/>
      <c r="Q106" s="2024"/>
      <c r="R106" s="2024"/>
      <c r="S106" s="2024"/>
      <c r="AK106" s="2024"/>
      <c r="AL106" s="2024"/>
      <c r="AM106" s="2024"/>
      <c r="AN106" s="2024"/>
      <c r="AO106" s="757"/>
      <c r="AP106" s="757"/>
      <c r="AQ106" s="757"/>
      <c r="AR106" s="757"/>
      <c r="AS106" s="757"/>
      <c r="AT106" s="757"/>
      <c r="AU106" s="757"/>
      <c r="AV106" s="757"/>
      <c r="AW106" s="757"/>
      <c r="AX106" s="757"/>
      <c r="AY106" s="757"/>
      <c r="AZ106" s="757"/>
      <c r="BA106" s="757"/>
      <c r="BB106" s="757"/>
      <c r="BC106" s="757"/>
      <c r="BD106" s="757"/>
      <c r="BE106" s="2024"/>
      <c r="BF106" s="2024"/>
      <c r="BG106" s="2024"/>
      <c r="BJ106" s="2024"/>
      <c r="BK106" s="2024"/>
      <c r="BL106" s="2024"/>
      <c r="BM106" s="2024"/>
      <c r="BN106" s="2024"/>
      <c r="BO106" s="2024"/>
      <c r="BP106" s="2024"/>
      <c r="BQ106" s="2024"/>
      <c r="BR106" s="2024"/>
      <c r="BS106" s="2024"/>
      <c r="BT106" s="2024"/>
      <c r="BU106" s="2024"/>
      <c r="BV106" s="2024"/>
      <c r="BW106" s="2024"/>
      <c r="BX106" s="2024"/>
      <c r="BY106" s="2024"/>
      <c r="BZ106" s="2024"/>
      <c r="CA106" s="2024"/>
      <c r="CB106" s="2024"/>
      <c r="CC106" s="757"/>
      <c r="CD106" s="2024"/>
      <c r="CE106" s="2024"/>
      <c r="CF106" s="2024"/>
      <c r="CG106" s="2024"/>
      <c r="CH106" s="2024"/>
      <c r="CI106" s="2024"/>
      <c r="CJ106" s="2024"/>
      <c r="CK106" s="2024"/>
      <c r="CL106" s="2024"/>
      <c r="CY106" s="2024"/>
      <c r="CZ106" s="2024"/>
      <c r="DA106" s="2024"/>
      <c r="DB106" s="2024"/>
      <c r="DC106" s="2024"/>
      <c r="DD106" s="2024"/>
      <c r="DE106" s="2024"/>
      <c r="DF106" s="2024"/>
      <c r="DG106" s="2024"/>
      <c r="DH106" s="2024"/>
      <c r="DI106" s="2024"/>
      <c r="DJ106" s="2024"/>
      <c r="DK106" s="2024"/>
      <c r="DL106" s="2024"/>
      <c r="DM106" s="2024"/>
      <c r="DN106" s="2024"/>
      <c r="DO106" s="2024"/>
      <c r="DP106" s="2024"/>
      <c r="DQ106" s="2024"/>
      <c r="DR106" s="2024"/>
      <c r="DS106" s="2024"/>
      <c r="DT106" s="2024"/>
      <c r="DU106" s="2024"/>
      <c r="DV106" s="2024"/>
      <c r="DW106" s="2024"/>
      <c r="DX106" s="2024"/>
      <c r="DY106" s="2024"/>
      <c r="DZ106" s="2024"/>
      <c r="EA106" s="2024"/>
      <c r="EB106" s="2024"/>
      <c r="EC106" s="2024"/>
      <c r="ED106" s="2024"/>
      <c r="EE106" s="2024"/>
      <c r="EF106" s="2024"/>
      <c r="EG106" s="757"/>
      <c r="EH106" s="2024"/>
      <c r="EI106" s="2024"/>
      <c r="EJ106" s="2024"/>
      <c r="EM106" s="2024"/>
      <c r="EN106" s="2024"/>
      <c r="EO106" s="2024"/>
      <c r="EP106" s="2024"/>
      <c r="EQ106" s="757"/>
      <c r="ER106" s="2024"/>
      <c r="ES106" s="2024"/>
      <c r="ET106" s="2024"/>
      <c r="EW106" s="2024"/>
      <c r="EX106" s="2024"/>
      <c r="EY106" s="2024"/>
      <c r="EZ106" s="2024"/>
      <c r="FA106" s="757"/>
      <c r="FB106" s="2024"/>
      <c r="FC106" s="2024"/>
      <c r="FD106" s="2024"/>
      <c r="FG106" s="2024"/>
      <c r="FH106" s="2024"/>
      <c r="FI106" s="2024"/>
      <c r="FJ106" s="2024"/>
      <c r="FK106" s="757"/>
      <c r="FL106" s="2024"/>
      <c r="FM106" s="2024"/>
      <c r="FN106" s="2024"/>
      <c r="FQ106" s="2024"/>
      <c r="FR106" s="2024"/>
      <c r="FS106" s="2024"/>
      <c r="FT106" s="2024"/>
      <c r="FU106" s="757"/>
      <c r="FV106" s="2024"/>
      <c r="FW106" s="2024"/>
      <c r="FX106" s="2024"/>
      <c r="GA106" s="2024"/>
      <c r="GB106" s="2024"/>
      <c r="GC106" s="2024"/>
      <c r="GD106" s="2024"/>
      <c r="GE106" s="757"/>
      <c r="GF106" s="2024"/>
      <c r="GG106" s="2024"/>
      <c r="GH106" s="2024"/>
      <c r="GK106" s="2024"/>
      <c r="GL106" s="2024"/>
      <c r="GM106" s="2024"/>
      <c r="GN106" s="2024"/>
      <c r="GO106" s="757"/>
      <c r="GP106" s="2024"/>
      <c r="GQ106" s="2024"/>
      <c r="GR106" s="2024"/>
    </row>
    <row r="107" spans="2:267" s="725" customFormat="1">
      <c r="B107" s="778"/>
      <c r="C107" s="2024"/>
      <c r="D107" s="2024"/>
      <c r="E107" s="2024"/>
      <c r="F107" s="2024"/>
      <c r="G107" s="2024"/>
      <c r="H107" s="2024"/>
      <c r="I107" s="2024"/>
      <c r="J107" s="2024"/>
      <c r="K107" s="2024"/>
      <c r="L107" s="2024"/>
      <c r="M107" s="2024"/>
      <c r="N107" s="2024"/>
      <c r="O107" s="2024"/>
      <c r="P107" s="757"/>
      <c r="Q107" s="2024"/>
      <c r="R107" s="2024"/>
      <c r="S107" s="2024"/>
      <c r="AK107" s="2024"/>
      <c r="AL107" s="2024"/>
      <c r="AM107" s="2024"/>
      <c r="AN107" s="2024"/>
      <c r="AO107" s="757"/>
      <c r="AP107" s="757"/>
      <c r="AQ107" s="757"/>
      <c r="AR107" s="757"/>
      <c r="AS107" s="757"/>
      <c r="AT107" s="757"/>
      <c r="AU107" s="757"/>
      <c r="AV107" s="757"/>
      <c r="AW107" s="757"/>
      <c r="AX107" s="757"/>
      <c r="AY107" s="757"/>
      <c r="AZ107" s="757"/>
      <c r="BA107" s="757"/>
      <c r="BB107" s="757"/>
      <c r="BC107" s="757"/>
      <c r="BD107" s="757"/>
      <c r="BE107" s="2024"/>
      <c r="BF107" s="2024"/>
      <c r="BG107" s="2024"/>
      <c r="BJ107" s="2024"/>
      <c r="BK107" s="2024"/>
      <c r="BL107" s="2024"/>
      <c r="BM107" s="2024"/>
      <c r="BN107" s="2024"/>
      <c r="BO107" s="2024"/>
      <c r="BP107" s="2024"/>
      <c r="BQ107" s="2024"/>
      <c r="BR107" s="2024"/>
      <c r="BS107" s="2024"/>
      <c r="BT107" s="2024"/>
      <c r="BU107" s="2024"/>
      <c r="BV107" s="2024"/>
      <c r="BW107" s="2024"/>
      <c r="BX107" s="2024"/>
      <c r="BY107" s="2024"/>
      <c r="BZ107" s="2024"/>
      <c r="CA107" s="2024"/>
      <c r="CB107" s="2024"/>
      <c r="CC107" s="757"/>
      <c r="CD107" s="2024"/>
      <c r="CE107" s="2024"/>
      <c r="CF107" s="2024"/>
      <c r="CG107" s="2024"/>
      <c r="CH107" s="2024"/>
      <c r="CI107" s="2024"/>
      <c r="CJ107" s="2024"/>
      <c r="CK107" s="2024"/>
      <c r="CL107" s="2024"/>
      <c r="CY107" s="2024"/>
      <c r="CZ107" s="2024"/>
      <c r="DA107" s="2024"/>
      <c r="DB107" s="2024"/>
      <c r="DC107" s="2024"/>
      <c r="DD107" s="2024"/>
      <c r="DE107" s="2024"/>
      <c r="DF107" s="2024"/>
      <c r="DG107" s="2024"/>
      <c r="DH107" s="2024"/>
      <c r="DI107" s="2024"/>
      <c r="DJ107" s="2024"/>
      <c r="DK107" s="2024"/>
      <c r="DL107" s="2024"/>
      <c r="DM107" s="2024"/>
      <c r="DN107" s="2024"/>
      <c r="DO107" s="2024"/>
      <c r="DP107" s="2024"/>
      <c r="DQ107" s="2024"/>
      <c r="DR107" s="2024"/>
      <c r="DS107" s="2024"/>
      <c r="DT107" s="2024"/>
      <c r="DU107" s="2024"/>
      <c r="DV107" s="2024"/>
      <c r="DW107" s="2024"/>
      <c r="DX107" s="2024"/>
      <c r="DY107" s="2024"/>
      <c r="DZ107" s="2024"/>
      <c r="EA107" s="2024"/>
      <c r="EB107" s="2024"/>
      <c r="EC107" s="2024"/>
      <c r="ED107" s="2024"/>
      <c r="EE107" s="2024"/>
      <c r="EF107" s="2024"/>
      <c r="EG107" s="757"/>
      <c r="EH107" s="2024"/>
      <c r="EI107" s="2024"/>
      <c r="EJ107" s="2024"/>
      <c r="EM107" s="2024"/>
      <c r="EN107" s="2024"/>
      <c r="EO107" s="2024"/>
      <c r="EP107" s="2024"/>
      <c r="EQ107" s="757"/>
      <c r="ER107" s="2024"/>
      <c r="ES107" s="2024"/>
      <c r="ET107" s="2024"/>
      <c r="EW107" s="2024"/>
      <c r="EX107" s="2024"/>
      <c r="EY107" s="2024"/>
      <c r="EZ107" s="2024"/>
      <c r="FA107" s="757"/>
      <c r="FB107" s="2024"/>
      <c r="FC107" s="2024"/>
      <c r="FD107" s="2024"/>
      <c r="FG107" s="2024"/>
      <c r="FH107" s="2024"/>
      <c r="FI107" s="2024"/>
      <c r="FJ107" s="2024"/>
      <c r="FK107" s="757"/>
      <c r="FL107" s="2024"/>
      <c r="FM107" s="2024"/>
      <c r="FN107" s="2024"/>
      <c r="FQ107" s="2024"/>
      <c r="FR107" s="2024"/>
      <c r="FS107" s="2024"/>
      <c r="FT107" s="2024"/>
      <c r="FU107" s="757"/>
      <c r="FV107" s="2024"/>
      <c r="FW107" s="2024"/>
      <c r="FX107" s="2024"/>
      <c r="GA107" s="2024"/>
      <c r="GB107" s="2024"/>
      <c r="GC107" s="2024"/>
      <c r="GD107" s="2024"/>
      <c r="GE107" s="757"/>
      <c r="GF107" s="2024"/>
      <c r="GG107" s="2024"/>
      <c r="GH107" s="2024"/>
      <c r="GK107" s="2024"/>
      <c r="GL107" s="2024"/>
      <c r="GM107" s="2024"/>
      <c r="GN107" s="2024"/>
      <c r="GO107" s="757"/>
      <c r="GP107" s="2024"/>
      <c r="GQ107" s="2024"/>
      <c r="GR107" s="2024"/>
    </row>
    <row r="108" spans="2:267" s="725" customFormat="1">
      <c r="B108" s="778"/>
      <c r="C108" s="2024"/>
      <c r="D108" s="2024"/>
      <c r="E108" s="2024"/>
      <c r="F108" s="2024"/>
      <c r="G108" s="2024"/>
      <c r="H108" s="2024"/>
      <c r="I108" s="2024"/>
      <c r="J108" s="2024"/>
      <c r="K108" s="2024"/>
      <c r="L108" s="2024"/>
      <c r="M108" s="2024"/>
      <c r="N108" s="2024"/>
      <c r="O108" s="2024"/>
      <c r="P108" s="757"/>
      <c r="Q108" s="2024"/>
      <c r="R108" s="2024"/>
      <c r="S108" s="2024"/>
      <c r="AK108" s="2024"/>
      <c r="AL108" s="2024"/>
      <c r="AM108" s="2024"/>
      <c r="AN108" s="2024"/>
      <c r="AO108" s="757"/>
      <c r="AP108" s="757"/>
      <c r="AQ108" s="757"/>
      <c r="AR108" s="757"/>
      <c r="AS108" s="757"/>
      <c r="AT108" s="757"/>
      <c r="AU108" s="757"/>
      <c r="AV108" s="757"/>
      <c r="AW108" s="757"/>
      <c r="AX108" s="757"/>
      <c r="AY108" s="757"/>
      <c r="AZ108" s="757"/>
      <c r="BA108" s="757"/>
      <c r="BB108" s="757"/>
      <c r="BC108" s="757"/>
      <c r="BD108" s="757"/>
      <c r="BE108" s="2024"/>
      <c r="BF108" s="2024"/>
      <c r="BG108" s="2024"/>
      <c r="BJ108" s="2024"/>
      <c r="BK108" s="2024"/>
      <c r="BL108" s="2024"/>
      <c r="BM108" s="2024"/>
      <c r="BN108" s="2024"/>
      <c r="BO108" s="2024"/>
      <c r="BP108" s="2024"/>
      <c r="BQ108" s="2024"/>
      <c r="BR108" s="2024"/>
      <c r="BS108" s="2024"/>
      <c r="BT108" s="2024"/>
      <c r="BU108" s="2024"/>
      <c r="BV108" s="2024"/>
      <c r="BW108" s="2024"/>
      <c r="BX108" s="2024"/>
      <c r="BY108" s="2024"/>
      <c r="BZ108" s="2024"/>
      <c r="CA108" s="2024"/>
      <c r="CB108" s="2024"/>
      <c r="CC108" s="757"/>
      <c r="CD108" s="2024"/>
      <c r="CE108" s="2024"/>
      <c r="CF108" s="2024"/>
      <c r="CG108" s="2024"/>
      <c r="CH108" s="2024"/>
      <c r="CI108" s="2024"/>
      <c r="CJ108" s="2024"/>
      <c r="CK108" s="2024"/>
      <c r="CL108" s="2024"/>
      <c r="CY108" s="2024"/>
      <c r="CZ108" s="2024"/>
      <c r="DA108" s="2024"/>
      <c r="DB108" s="2024"/>
      <c r="DC108" s="2024"/>
      <c r="DD108" s="2024"/>
      <c r="DE108" s="2024"/>
      <c r="DF108" s="2024"/>
      <c r="DG108" s="2024"/>
      <c r="DH108" s="2024"/>
      <c r="DI108" s="2024"/>
      <c r="DJ108" s="2024"/>
      <c r="DK108" s="2024"/>
      <c r="DL108" s="2024"/>
      <c r="DM108" s="2024"/>
      <c r="DN108" s="2024"/>
      <c r="DO108" s="2024"/>
      <c r="DP108" s="2024"/>
      <c r="DQ108" s="2024"/>
      <c r="DR108" s="2024"/>
      <c r="DS108" s="2024"/>
      <c r="DT108" s="2024"/>
      <c r="DU108" s="2024"/>
      <c r="DV108" s="2024"/>
      <c r="DW108" s="2024"/>
      <c r="DX108" s="2024"/>
      <c r="DY108" s="2024"/>
      <c r="DZ108" s="2024"/>
      <c r="EA108" s="2024"/>
      <c r="EB108" s="2024"/>
      <c r="EC108" s="2024"/>
      <c r="ED108" s="2024"/>
      <c r="EE108" s="2024"/>
      <c r="EF108" s="2024"/>
      <c r="EG108" s="757"/>
      <c r="EH108" s="2024"/>
      <c r="EI108" s="2024"/>
      <c r="EJ108" s="2024"/>
      <c r="EM108" s="2024"/>
      <c r="EN108" s="2024"/>
      <c r="EO108" s="2024"/>
      <c r="EP108" s="2024"/>
      <c r="EQ108" s="757"/>
      <c r="ER108" s="2024"/>
      <c r="ES108" s="2024"/>
      <c r="ET108" s="2024"/>
      <c r="EW108" s="2024"/>
      <c r="EX108" s="2024"/>
      <c r="EY108" s="2024"/>
      <c r="EZ108" s="2024"/>
      <c r="FA108" s="757"/>
      <c r="FB108" s="2024"/>
      <c r="FC108" s="2024"/>
      <c r="FD108" s="2024"/>
      <c r="FG108" s="2024"/>
      <c r="FH108" s="2024"/>
      <c r="FI108" s="2024"/>
      <c r="FJ108" s="2024"/>
      <c r="FK108" s="757"/>
      <c r="FL108" s="2024"/>
      <c r="FM108" s="2024"/>
      <c r="FN108" s="2024"/>
      <c r="FQ108" s="2024"/>
      <c r="FR108" s="2024"/>
      <c r="FS108" s="2024"/>
      <c r="FT108" s="2024"/>
      <c r="FU108" s="757"/>
      <c r="FV108" s="2024"/>
      <c r="FW108" s="2024"/>
      <c r="FX108" s="2024"/>
      <c r="GA108" s="2024"/>
      <c r="GB108" s="2024"/>
      <c r="GC108" s="2024"/>
      <c r="GD108" s="2024"/>
      <c r="GE108" s="757"/>
      <c r="GF108" s="2024"/>
      <c r="GG108" s="2024"/>
      <c r="GH108" s="2024"/>
      <c r="GK108" s="2024"/>
      <c r="GL108" s="2024"/>
      <c r="GM108" s="2024"/>
      <c r="GN108" s="2024"/>
      <c r="GO108" s="757"/>
      <c r="GP108" s="2024"/>
      <c r="GQ108" s="2024"/>
      <c r="GR108" s="2024"/>
    </row>
    <row r="109" spans="2:267" s="725" customFormat="1">
      <c r="B109" s="778"/>
      <c r="C109" s="2024"/>
      <c r="D109" s="2024"/>
      <c r="E109" s="2024"/>
      <c r="F109" s="2024"/>
      <c r="G109" s="2024"/>
      <c r="H109" s="2024"/>
      <c r="I109" s="2024"/>
      <c r="J109" s="2024"/>
      <c r="K109" s="2024"/>
      <c r="L109" s="2024"/>
      <c r="M109" s="2024"/>
      <c r="N109" s="2024"/>
      <c r="O109" s="2024"/>
      <c r="P109" s="757"/>
      <c r="Q109" s="2024"/>
      <c r="R109" s="2024"/>
      <c r="S109" s="2024"/>
      <c r="AK109" s="2024"/>
      <c r="AL109" s="2024"/>
      <c r="AM109" s="2024"/>
      <c r="AN109" s="2024"/>
      <c r="AO109" s="757"/>
      <c r="AP109" s="757"/>
      <c r="AQ109" s="757"/>
      <c r="AR109" s="757"/>
      <c r="AS109" s="757"/>
      <c r="AT109" s="757"/>
      <c r="AU109" s="757"/>
      <c r="AV109" s="757"/>
      <c r="AW109" s="757"/>
      <c r="AX109" s="757"/>
      <c r="AY109" s="757"/>
      <c r="AZ109" s="757"/>
      <c r="BA109" s="757"/>
      <c r="BB109" s="757"/>
      <c r="BC109" s="757"/>
      <c r="BD109" s="757"/>
      <c r="BE109" s="2024"/>
      <c r="BF109" s="2024"/>
      <c r="BG109" s="2024"/>
      <c r="BJ109" s="2024"/>
      <c r="BK109" s="2024"/>
      <c r="BL109" s="2024"/>
      <c r="BM109" s="2024"/>
      <c r="BN109" s="2024"/>
      <c r="BO109" s="2024"/>
      <c r="BP109" s="2024"/>
      <c r="BQ109" s="2024"/>
      <c r="BR109" s="2024"/>
      <c r="BS109" s="2024"/>
      <c r="BT109" s="2024"/>
      <c r="BU109" s="2024"/>
      <c r="BV109" s="2024"/>
      <c r="BW109" s="2024"/>
      <c r="BX109" s="2024"/>
      <c r="BY109" s="2024"/>
      <c r="BZ109" s="2024"/>
      <c r="CA109" s="2024"/>
      <c r="CB109" s="2024"/>
      <c r="CC109" s="757"/>
      <c r="CD109" s="2024"/>
      <c r="CE109" s="2024"/>
      <c r="CF109" s="2024"/>
      <c r="CG109" s="2024"/>
      <c r="CH109" s="2024"/>
      <c r="CI109" s="2024"/>
      <c r="CJ109" s="2024"/>
      <c r="CK109" s="2024"/>
      <c r="CL109" s="2024"/>
      <c r="CY109" s="2024"/>
      <c r="CZ109" s="2024"/>
      <c r="DA109" s="2024"/>
      <c r="DB109" s="2024"/>
      <c r="DC109" s="2024"/>
      <c r="DD109" s="2024"/>
      <c r="DE109" s="2024"/>
      <c r="DF109" s="2024"/>
      <c r="DG109" s="2024"/>
      <c r="DH109" s="2024"/>
      <c r="DI109" s="2024"/>
      <c r="DJ109" s="2024"/>
      <c r="DK109" s="2024"/>
      <c r="DL109" s="2024"/>
      <c r="DM109" s="2024"/>
      <c r="DN109" s="2024"/>
      <c r="DO109" s="2024"/>
      <c r="DP109" s="2024"/>
      <c r="DQ109" s="2024"/>
      <c r="DR109" s="2024"/>
      <c r="DS109" s="2024"/>
      <c r="DT109" s="2024"/>
      <c r="DU109" s="2024"/>
      <c r="DV109" s="2024"/>
      <c r="DW109" s="2024"/>
      <c r="DX109" s="2024"/>
      <c r="DY109" s="2024"/>
      <c r="DZ109" s="2024"/>
      <c r="EA109" s="2024"/>
      <c r="EB109" s="2024"/>
      <c r="EC109" s="2024"/>
      <c r="ED109" s="2024"/>
      <c r="EE109" s="2024"/>
      <c r="EF109" s="2024"/>
      <c r="EG109" s="757"/>
      <c r="EH109" s="2024"/>
      <c r="EI109" s="2024"/>
      <c r="EJ109" s="2024"/>
      <c r="EM109" s="2024"/>
      <c r="EN109" s="2024"/>
      <c r="EO109" s="2024"/>
      <c r="EP109" s="2024"/>
      <c r="EQ109" s="757"/>
      <c r="ER109" s="2024"/>
      <c r="ES109" s="2024"/>
      <c r="ET109" s="2024"/>
      <c r="EW109" s="2024"/>
      <c r="EX109" s="2024"/>
      <c r="EY109" s="2024"/>
      <c r="EZ109" s="2024"/>
      <c r="FA109" s="757"/>
      <c r="FB109" s="2024"/>
      <c r="FC109" s="2024"/>
      <c r="FD109" s="2024"/>
      <c r="FG109" s="2024"/>
      <c r="FH109" s="2024"/>
      <c r="FI109" s="2024"/>
      <c r="FJ109" s="2024"/>
      <c r="FK109" s="757"/>
      <c r="FL109" s="2024"/>
      <c r="FM109" s="2024"/>
      <c r="FN109" s="2024"/>
      <c r="FQ109" s="2024"/>
      <c r="FR109" s="2024"/>
      <c r="FS109" s="2024"/>
      <c r="FT109" s="2024"/>
      <c r="FU109" s="757"/>
      <c r="FV109" s="2024"/>
      <c r="FW109" s="2024"/>
      <c r="FX109" s="2024"/>
      <c r="GA109" s="2024"/>
      <c r="GB109" s="2024"/>
      <c r="GC109" s="2024"/>
      <c r="GD109" s="2024"/>
      <c r="GE109" s="757"/>
      <c r="GF109" s="2024"/>
      <c r="GG109" s="2024"/>
      <c r="GH109" s="2024"/>
      <c r="GK109" s="2024"/>
      <c r="GL109" s="2024"/>
      <c r="GM109" s="2024"/>
      <c r="GN109" s="2024"/>
      <c r="GO109" s="757"/>
      <c r="GP109" s="2024"/>
      <c r="GQ109" s="2024"/>
      <c r="GR109" s="2024"/>
    </row>
    <row r="110" spans="2:267" s="725" customFormat="1">
      <c r="B110" s="778"/>
      <c r="C110" s="2039"/>
      <c r="D110" s="2039"/>
      <c r="E110" s="2039"/>
      <c r="F110" s="2039"/>
      <c r="G110" s="2039"/>
      <c r="H110" s="2039"/>
      <c r="I110" s="2039"/>
      <c r="J110" s="2039"/>
      <c r="K110" s="2039"/>
      <c r="L110" s="2039"/>
      <c r="M110" s="2039"/>
      <c r="N110" s="2039"/>
      <c r="O110" s="2039"/>
      <c r="P110" s="2039"/>
      <c r="AK110" s="2039"/>
      <c r="AL110" s="2039"/>
      <c r="AM110" s="2039"/>
      <c r="AN110" s="2039"/>
      <c r="AO110" s="2039"/>
      <c r="AP110" s="2039"/>
      <c r="AQ110" s="2039"/>
      <c r="AR110" s="2039"/>
      <c r="AS110" s="2039"/>
      <c r="AT110" s="2039"/>
      <c r="AU110" s="2039"/>
      <c r="AV110" s="2039"/>
      <c r="AW110" s="2039"/>
      <c r="AX110" s="2039"/>
      <c r="AY110" s="2039"/>
      <c r="AZ110" s="2039"/>
      <c r="BA110" s="2039"/>
      <c r="BB110" s="2039"/>
      <c r="BC110" s="2039"/>
      <c r="BD110" s="2039"/>
      <c r="BJ110" s="2039"/>
      <c r="BK110" s="2039"/>
      <c r="BL110" s="2039"/>
      <c r="BM110" s="2039"/>
      <c r="BN110" s="2039"/>
      <c r="BO110" s="2039"/>
      <c r="BP110" s="2039"/>
      <c r="BQ110" s="2039"/>
      <c r="BR110" s="2039"/>
      <c r="BS110" s="2039"/>
      <c r="BT110" s="2039"/>
      <c r="BU110" s="2039"/>
      <c r="BV110" s="2039"/>
      <c r="BW110" s="2039"/>
      <c r="BX110" s="2039"/>
      <c r="BY110" s="2039"/>
      <c r="BZ110" s="2039"/>
      <c r="CA110" s="2039"/>
      <c r="CB110" s="2039"/>
      <c r="CC110" s="2039"/>
      <c r="CY110" s="2039"/>
      <c r="CZ110" s="2039"/>
      <c r="DA110" s="2039"/>
      <c r="DB110" s="2039"/>
      <c r="DC110" s="2039"/>
      <c r="DD110" s="2039"/>
      <c r="DE110" s="2039"/>
      <c r="DF110" s="2039"/>
      <c r="DG110" s="2039"/>
      <c r="DH110" s="2039"/>
      <c r="DI110" s="2039"/>
      <c r="DJ110" s="2039"/>
      <c r="DK110" s="2039"/>
      <c r="DL110" s="2039"/>
      <c r="DM110" s="2039"/>
      <c r="DN110" s="2039"/>
      <c r="DO110" s="2039"/>
      <c r="DP110" s="2039"/>
      <c r="DQ110" s="2039"/>
      <c r="DR110" s="2039"/>
      <c r="DS110" s="2039"/>
      <c r="DT110" s="2039"/>
      <c r="DU110" s="2039"/>
      <c r="DV110" s="2039"/>
      <c r="DW110" s="2039"/>
      <c r="DX110" s="2039"/>
      <c r="DY110" s="2039"/>
      <c r="DZ110" s="2039"/>
      <c r="EA110" s="2039"/>
      <c r="EB110" s="2039"/>
      <c r="EC110" s="2039"/>
      <c r="ED110" s="2039"/>
      <c r="EE110" s="2039"/>
      <c r="EF110" s="2039"/>
      <c r="EG110" s="2039"/>
      <c r="EM110" s="2039"/>
      <c r="EN110" s="2039"/>
      <c r="EO110" s="2039"/>
      <c r="EP110" s="2039"/>
      <c r="EQ110" s="2039"/>
      <c r="EW110" s="2039"/>
      <c r="EX110" s="2039"/>
      <c r="EY110" s="2039"/>
      <c r="EZ110" s="2039"/>
      <c r="FA110" s="2039"/>
      <c r="FG110" s="2039"/>
      <c r="FH110" s="2039"/>
      <c r="FI110" s="2039"/>
      <c r="FJ110" s="2039"/>
      <c r="FK110" s="2039"/>
      <c r="FQ110" s="2039"/>
      <c r="FR110" s="2039"/>
      <c r="FS110" s="2039"/>
      <c r="FT110" s="2039"/>
      <c r="FU110" s="2039"/>
      <c r="GA110" s="2039"/>
      <c r="GB110" s="2039"/>
      <c r="GC110" s="2039"/>
      <c r="GD110" s="2039"/>
      <c r="GE110" s="2039"/>
      <c r="GK110" s="2039"/>
      <c r="GL110" s="2039"/>
      <c r="GM110" s="2039"/>
      <c r="GN110" s="2039"/>
      <c r="GO110" s="2039"/>
    </row>
    <row r="111" spans="2:267" s="725" customFormat="1">
      <c r="B111" s="778"/>
      <c r="C111" s="2039"/>
      <c r="D111" s="2039"/>
      <c r="E111" s="2039"/>
      <c r="F111" s="2039"/>
      <c r="G111" s="2039"/>
      <c r="H111" s="2039"/>
      <c r="I111" s="2039"/>
      <c r="J111" s="2039"/>
      <c r="K111" s="2039"/>
      <c r="L111" s="2039"/>
      <c r="M111" s="2039"/>
      <c r="N111" s="2039"/>
      <c r="O111" s="2039"/>
      <c r="P111" s="2039"/>
      <c r="AK111" s="2039"/>
      <c r="AL111" s="2039"/>
      <c r="AM111" s="2039"/>
      <c r="AN111" s="2039"/>
      <c r="AO111" s="2039"/>
      <c r="AP111" s="2039"/>
      <c r="AQ111" s="2039"/>
      <c r="AR111" s="2039"/>
      <c r="AS111" s="2039"/>
      <c r="AT111" s="2039"/>
      <c r="AU111" s="2039"/>
      <c r="AV111" s="2039"/>
      <c r="AW111" s="2039"/>
      <c r="AX111" s="2039"/>
      <c r="AY111" s="2039"/>
      <c r="AZ111" s="2039"/>
      <c r="BA111" s="2039"/>
      <c r="BB111" s="2039"/>
      <c r="BC111" s="2039"/>
      <c r="BD111" s="2039"/>
      <c r="BJ111" s="2039"/>
      <c r="BK111" s="2039"/>
      <c r="BL111" s="2039"/>
      <c r="BM111" s="2039"/>
      <c r="BN111" s="2039"/>
      <c r="BO111" s="2039"/>
      <c r="BP111" s="2039"/>
      <c r="BQ111" s="2039"/>
      <c r="BR111" s="2039"/>
      <c r="BS111" s="2039"/>
      <c r="BT111" s="2039"/>
      <c r="BU111" s="2039"/>
      <c r="BV111" s="2039"/>
      <c r="BW111" s="2039"/>
      <c r="BX111" s="2039"/>
      <c r="BY111" s="2039"/>
      <c r="BZ111" s="2039"/>
      <c r="CA111" s="2039"/>
      <c r="CB111" s="2039"/>
      <c r="CC111" s="2039"/>
      <c r="CY111" s="2039"/>
      <c r="CZ111" s="2039"/>
      <c r="DA111" s="2039"/>
      <c r="DB111" s="2039"/>
      <c r="DC111" s="2039"/>
      <c r="DD111" s="2039"/>
      <c r="DE111" s="2039"/>
      <c r="DF111" s="2039"/>
      <c r="DG111" s="2039"/>
      <c r="DH111" s="2039"/>
      <c r="DI111" s="2039"/>
      <c r="DJ111" s="2039"/>
      <c r="DK111" s="2039"/>
      <c r="DL111" s="2039"/>
      <c r="DM111" s="2039"/>
      <c r="DN111" s="2039"/>
      <c r="DO111" s="2039"/>
      <c r="DP111" s="2039"/>
      <c r="DQ111" s="2039"/>
      <c r="DR111" s="2039"/>
      <c r="DS111" s="2039"/>
      <c r="DT111" s="2039"/>
      <c r="DU111" s="2039"/>
      <c r="DV111" s="2039"/>
      <c r="DW111" s="2039"/>
      <c r="DX111" s="2039"/>
      <c r="DY111" s="2039"/>
      <c r="DZ111" s="2039"/>
      <c r="EA111" s="2039"/>
      <c r="EB111" s="2039"/>
      <c r="EC111" s="2039"/>
      <c r="ED111" s="2039"/>
      <c r="EE111" s="2039"/>
      <c r="EF111" s="2039"/>
      <c r="EG111" s="2039"/>
      <c r="EM111" s="2039"/>
      <c r="EN111" s="2039"/>
      <c r="EO111" s="2039"/>
      <c r="EP111" s="2039"/>
      <c r="EQ111" s="2039"/>
      <c r="EW111" s="2039"/>
      <c r="EX111" s="2039"/>
      <c r="EY111" s="2039"/>
      <c r="EZ111" s="2039"/>
      <c r="FA111" s="2039"/>
      <c r="FG111" s="2039"/>
      <c r="FH111" s="2039"/>
      <c r="FI111" s="2039"/>
      <c r="FJ111" s="2039"/>
      <c r="FK111" s="2039"/>
      <c r="FQ111" s="2039"/>
      <c r="FR111" s="2039"/>
      <c r="FS111" s="2039"/>
      <c r="FT111" s="2039"/>
      <c r="FU111" s="2039"/>
      <c r="GA111" s="2039"/>
      <c r="GB111" s="2039"/>
      <c r="GC111" s="2039"/>
      <c r="GD111" s="2039"/>
      <c r="GE111" s="2039"/>
      <c r="GK111" s="2039"/>
      <c r="GL111" s="2039"/>
      <c r="GM111" s="2039"/>
      <c r="GN111" s="2039"/>
      <c r="GO111" s="2039"/>
    </row>
    <row r="112" spans="2:267" s="725" customFormat="1">
      <c r="B112" s="778"/>
      <c r="C112" s="2024"/>
      <c r="D112" s="2024"/>
      <c r="E112" s="2024"/>
      <c r="F112" s="2024"/>
      <c r="G112" s="2024"/>
      <c r="H112" s="2024"/>
      <c r="I112" s="2024"/>
      <c r="J112" s="2024"/>
      <c r="K112" s="2024"/>
      <c r="L112" s="2024"/>
      <c r="M112" s="2024"/>
      <c r="N112" s="2024"/>
      <c r="O112" s="2024"/>
      <c r="P112" s="757"/>
      <c r="Q112" s="2024"/>
      <c r="R112" s="2024"/>
      <c r="S112" s="2024"/>
      <c r="AK112" s="2024"/>
      <c r="AL112" s="2024"/>
      <c r="AM112" s="2024"/>
      <c r="AN112" s="2024"/>
      <c r="AO112" s="757"/>
      <c r="AP112" s="757"/>
      <c r="AQ112" s="757"/>
      <c r="AR112" s="757"/>
      <c r="AS112" s="757"/>
      <c r="AT112" s="757"/>
      <c r="AU112" s="757"/>
      <c r="AV112" s="757"/>
      <c r="AW112" s="757"/>
      <c r="AX112" s="757"/>
      <c r="AY112" s="757"/>
      <c r="AZ112" s="757"/>
      <c r="BA112" s="757"/>
      <c r="BB112" s="757"/>
      <c r="BC112" s="757"/>
      <c r="BD112" s="757"/>
      <c r="BE112" s="2024"/>
      <c r="BF112" s="2024"/>
      <c r="BG112" s="2024"/>
      <c r="BJ112" s="2024"/>
      <c r="BK112" s="2024"/>
      <c r="BL112" s="2024"/>
      <c r="BM112" s="2024"/>
      <c r="BN112" s="2024"/>
      <c r="BO112" s="2024"/>
      <c r="BP112" s="2024"/>
      <c r="BQ112" s="2024"/>
      <c r="BR112" s="2024"/>
      <c r="BS112" s="2024"/>
      <c r="BT112" s="2024"/>
      <c r="BU112" s="2024"/>
      <c r="BV112" s="2024"/>
      <c r="BW112" s="2024"/>
      <c r="BX112" s="2024"/>
      <c r="BY112" s="2024"/>
      <c r="BZ112" s="2024"/>
      <c r="CA112" s="2024"/>
      <c r="CB112" s="2024"/>
      <c r="CC112" s="757"/>
      <c r="CD112" s="2024"/>
      <c r="CE112" s="2024"/>
      <c r="CF112" s="2024"/>
      <c r="CG112" s="2024"/>
      <c r="CH112" s="2024"/>
      <c r="CI112" s="2024"/>
      <c r="CJ112" s="2024"/>
      <c r="CK112" s="2024"/>
      <c r="CL112" s="2024"/>
      <c r="CY112" s="2024"/>
      <c r="CZ112" s="2024"/>
      <c r="DA112" s="2024"/>
      <c r="DB112" s="2024"/>
      <c r="DC112" s="2024"/>
      <c r="DD112" s="2024"/>
      <c r="DE112" s="2024"/>
      <c r="DF112" s="2024"/>
      <c r="DG112" s="2024"/>
      <c r="DH112" s="2024"/>
      <c r="DI112" s="2024"/>
      <c r="DJ112" s="2024"/>
      <c r="DK112" s="2024"/>
      <c r="DL112" s="2024"/>
      <c r="DM112" s="2024"/>
      <c r="DN112" s="2024"/>
      <c r="DO112" s="2024"/>
      <c r="DP112" s="2024"/>
      <c r="DQ112" s="2024"/>
      <c r="DR112" s="2024"/>
      <c r="DS112" s="2024"/>
      <c r="DT112" s="2024"/>
      <c r="DU112" s="2024"/>
      <c r="DV112" s="2024"/>
      <c r="DW112" s="2024"/>
      <c r="DX112" s="2024"/>
      <c r="DY112" s="2024"/>
      <c r="DZ112" s="2024"/>
      <c r="EA112" s="2024"/>
      <c r="EB112" s="2024"/>
      <c r="EC112" s="2024"/>
      <c r="ED112" s="2024"/>
      <c r="EE112" s="2024"/>
      <c r="EF112" s="2024"/>
      <c r="EG112" s="757"/>
      <c r="EH112" s="2024"/>
      <c r="EI112" s="2024"/>
      <c r="EJ112" s="2024"/>
      <c r="EM112" s="2024"/>
      <c r="EN112" s="2024"/>
      <c r="EO112" s="2024"/>
      <c r="EP112" s="2024"/>
      <c r="EQ112" s="757"/>
      <c r="ER112" s="2024"/>
      <c r="ES112" s="2024"/>
      <c r="ET112" s="2024"/>
      <c r="EW112" s="2024"/>
      <c r="EX112" s="2024"/>
      <c r="EY112" s="2024"/>
      <c r="EZ112" s="2024"/>
      <c r="FA112" s="757"/>
      <c r="FB112" s="2024"/>
      <c r="FC112" s="2024"/>
      <c r="FD112" s="2024"/>
      <c r="FG112" s="2024"/>
      <c r="FH112" s="2024"/>
      <c r="FI112" s="2024"/>
      <c r="FJ112" s="2024"/>
      <c r="FK112" s="757"/>
      <c r="FL112" s="2024"/>
      <c r="FM112" s="2024"/>
      <c r="FN112" s="2024"/>
      <c r="FQ112" s="2024"/>
      <c r="FR112" s="2024"/>
      <c r="FS112" s="2024"/>
      <c r="FT112" s="2024"/>
      <c r="FU112" s="757"/>
      <c r="FV112" s="2024"/>
      <c r="FW112" s="2024"/>
      <c r="FX112" s="2024"/>
      <c r="GA112" s="2024"/>
      <c r="GB112" s="2024"/>
      <c r="GC112" s="2024"/>
      <c r="GD112" s="2024"/>
      <c r="GE112" s="757"/>
      <c r="GF112" s="2024"/>
      <c r="GG112" s="2024"/>
      <c r="GH112" s="2024"/>
      <c r="GK112" s="2024"/>
      <c r="GL112" s="2024"/>
      <c r="GM112" s="2024"/>
      <c r="GN112" s="2024"/>
      <c r="GO112" s="757"/>
      <c r="GP112" s="2024"/>
      <c r="GQ112" s="2024"/>
      <c r="GR112" s="2024"/>
    </row>
    <row r="113" spans="2:271" s="725" customFormat="1">
      <c r="B113" s="778"/>
    </row>
    <row r="114" spans="2:271" s="725" customFormat="1">
      <c r="B114" s="778"/>
      <c r="AJ114" s="2039"/>
      <c r="AK114" s="2039"/>
      <c r="AL114" s="2039"/>
      <c r="AM114" s="2039"/>
      <c r="AN114" s="2039"/>
      <c r="AO114" s="2039"/>
      <c r="AP114" s="2039"/>
      <c r="AQ114" s="2039"/>
      <c r="AR114" s="2039"/>
      <c r="AS114" s="2039"/>
      <c r="AT114" s="2039"/>
      <c r="AU114" s="2039"/>
      <c r="AV114" s="2039"/>
      <c r="AW114" s="2039"/>
      <c r="AX114" s="2039"/>
      <c r="AY114" s="2039"/>
      <c r="AZ114" s="2039"/>
      <c r="BA114" s="2039"/>
      <c r="BB114" s="2039"/>
      <c r="BC114" s="2039"/>
      <c r="BD114" s="2039"/>
      <c r="BE114" s="2039"/>
      <c r="BF114" s="2039"/>
      <c r="CM114" s="2039"/>
      <c r="CN114" s="2039"/>
      <c r="CO114" s="2039"/>
      <c r="CP114" s="2039"/>
      <c r="CQ114" s="2039"/>
      <c r="CR114" s="2039"/>
      <c r="CS114" s="2039"/>
      <c r="CT114" s="2039"/>
      <c r="CU114" s="2039"/>
      <c r="CV114" s="2039"/>
      <c r="CW114" s="2039"/>
      <c r="CX114" s="2039"/>
      <c r="CY114" s="2039"/>
      <c r="CZ114" s="2039"/>
      <c r="DA114" s="2039"/>
      <c r="DB114" s="2039"/>
      <c r="DC114" s="2039"/>
      <c r="DD114" s="2039"/>
      <c r="DE114" s="2039"/>
      <c r="DF114" s="2039"/>
      <c r="DG114" s="2039"/>
      <c r="DH114" s="2039"/>
      <c r="DI114" s="2039"/>
      <c r="DJ114" s="2039"/>
      <c r="DK114" s="2039"/>
      <c r="DL114" s="2039"/>
      <c r="DM114" s="2039"/>
      <c r="DN114" s="2039"/>
      <c r="DO114" s="2039"/>
      <c r="DP114" s="2039"/>
      <c r="DQ114" s="2039"/>
      <c r="DR114" s="2039"/>
      <c r="DS114" s="2039"/>
      <c r="DT114" s="2039"/>
      <c r="DU114" s="2039"/>
      <c r="DV114" s="2039"/>
      <c r="DW114" s="2039"/>
      <c r="DX114" s="2039"/>
      <c r="DY114" s="2039"/>
      <c r="DZ114" s="2039"/>
      <c r="EA114" s="2039"/>
      <c r="EB114" s="2039"/>
      <c r="EC114" s="2039"/>
      <c r="ED114" s="2039"/>
      <c r="EE114" s="2039"/>
      <c r="EF114" s="2039"/>
      <c r="EG114" s="2039"/>
      <c r="EH114" s="2039"/>
      <c r="ET114" s="2039"/>
      <c r="EU114" s="2039"/>
      <c r="EV114" s="2039"/>
      <c r="EW114" s="2039"/>
      <c r="EX114" s="2039"/>
      <c r="EY114" s="2039"/>
      <c r="EZ114" s="2039"/>
      <c r="FA114" s="2039"/>
      <c r="FM114" s="2039"/>
      <c r="FN114" s="2039"/>
      <c r="FO114" s="2039"/>
      <c r="FP114" s="2039"/>
      <c r="FQ114" s="2039"/>
      <c r="FR114" s="2039"/>
      <c r="FS114" s="2039"/>
      <c r="FT114" s="2039"/>
      <c r="GF114" s="2039"/>
      <c r="GG114" s="2039"/>
      <c r="GH114" s="2039"/>
      <c r="GI114" s="2039"/>
      <c r="GJ114" s="2039"/>
      <c r="GK114" s="2039"/>
      <c r="GL114" s="2039"/>
      <c r="GM114" s="2039"/>
      <c r="GY114" s="2039"/>
      <c r="GZ114" s="2039"/>
      <c r="HA114" s="2039"/>
      <c r="HB114" s="2039"/>
      <c r="HC114" s="2039"/>
      <c r="HD114" s="2039"/>
      <c r="HE114" s="2039"/>
      <c r="HF114" s="2039"/>
      <c r="HR114" s="2039"/>
      <c r="HS114" s="2039"/>
      <c r="HT114" s="2039"/>
      <c r="HU114" s="2039"/>
      <c r="HV114" s="2039"/>
      <c r="HW114" s="2039"/>
      <c r="HX114" s="2039"/>
      <c r="HY114" s="2039"/>
      <c r="IK114" s="2039"/>
      <c r="IL114" s="2039"/>
      <c r="IM114" s="2039"/>
      <c r="IN114" s="2039"/>
      <c r="IO114" s="2039"/>
      <c r="IP114" s="2039"/>
      <c r="IQ114" s="2039"/>
      <c r="IR114" s="2039"/>
      <c r="JD114" s="2039"/>
      <c r="JE114" s="2039"/>
      <c r="JF114" s="2039"/>
      <c r="JG114" s="2039"/>
      <c r="JH114" s="2039"/>
      <c r="JI114" s="2039"/>
      <c r="JJ114" s="2039"/>
      <c r="JK114" s="2039"/>
    </row>
    <row r="115" spans="2:271" s="725" customFormat="1">
      <c r="B115" s="778"/>
      <c r="AJ115" s="2039"/>
      <c r="AK115" s="2039"/>
      <c r="AL115" s="2039"/>
      <c r="AM115" s="2039"/>
      <c r="CM115" s="2039"/>
      <c r="CN115" s="2039"/>
      <c r="CO115" s="2039"/>
      <c r="CP115" s="2039"/>
      <c r="CQ115" s="2039"/>
      <c r="CR115" s="2039"/>
      <c r="CS115" s="2039"/>
      <c r="CT115" s="2039"/>
      <c r="CU115" s="2039"/>
      <c r="CV115" s="2039"/>
      <c r="CW115" s="2039"/>
      <c r="CX115" s="2039"/>
      <c r="CY115" s="2039"/>
      <c r="CZ115" s="2039"/>
      <c r="DA115" s="2039"/>
      <c r="DB115" s="2039"/>
      <c r="DC115" s="2039"/>
      <c r="DD115" s="2039"/>
      <c r="DE115" s="2039"/>
      <c r="DF115" s="2039"/>
      <c r="DG115" s="2039"/>
      <c r="DH115" s="2039"/>
      <c r="DI115" s="2039"/>
      <c r="DJ115" s="2039"/>
      <c r="DK115" s="2039"/>
      <c r="DL115" s="2039"/>
      <c r="DM115" s="2039"/>
      <c r="DN115" s="2039"/>
      <c r="DO115" s="2039"/>
      <c r="DP115" s="2039"/>
      <c r="DQ115" s="2039"/>
      <c r="DR115" s="2039"/>
      <c r="DS115" s="2039"/>
      <c r="DT115" s="2039"/>
      <c r="ET115" s="2039"/>
      <c r="EU115" s="2039"/>
      <c r="EV115" s="2039"/>
      <c r="EW115" s="2039"/>
      <c r="FM115" s="2039"/>
      <c r="FN115" s="2039"/>
      <c r="FO115" s="2039"/>
      <c r="FP115" s="2039"/>
      <c r="GF115" s="2039"/>
      <c r="GG115" s="2039"/>
      <c r="GH115" s="2039"/>
      <c r="GI115" s="2039"/>
      <c r="GY115" s="2039"/>
      <c r="GZ115" s="2039"/>
      <c r="HA115" s="2039"/>
      <c r="HB115" s="2039"/>
      <c r="HR115" s="2039"/>
      <c r="HS115" s="2039"/>
      <c r="HT115" s="2039"/>
      <c r="HU115" s="2039"/>
      <c r="IK115" s="2039"/>
      <c r="IL115" s="2039"/>
      <c r="IM115" s="2039"/>
      <c r="IN115" s="2039"/>
      <c r="JD115" s="2039"/>
      <c r="JE115" s="2039"/>
      <c r="JF115" s="2039"/>
      <c r="JG115" s="2039"/>
    </row>
    <row r="116" spans="2:271" s="725" customFormat="1">
      <c r="B116" s="778"/>
      <c r="AJ116" s="2039"/>
      <c r="AK116" s="2039"/>
      <c r="AL116" s="2039"/>
      <c r="AM116" s="2039"/>
      <c r="CM116" s="2039"/>
      <c r="CN116" s="2039"/>
      <c r="CO116" s="2039"/>
      <c r="CP116" s="2039"/>
      <c r="CQ116" s="2039"/>
      <c r="CR116" s="2039"/>
      <c r="CS116" s="2039"/>
      <c r="CT116" s="2039"/>
      <c r="CU116" s="2039"/>
      <c r="CV116" s="2039"/>
      <c r="CW116" s="2039"/>
      <c r="CX116" s="2039"/>
      <c r="CY116" s="2039"/>
      <c r="CZ116" s="2039"/>
      <c r="DA116" s="2039"/>
      <c r="DB116" s="2039"/>
      <c r="DC116" s="2039"/>
      <c r="DD116" s="2039"/>
      <c r="DE116" s="2039"/>
      <c r="DF116" s="2039"/>
      <c r="DG116" s="2039"/>
      <c r="DH116" s="2039"/>
      <c r="DI116" s="2039"/>
      <c r="DJ116" s="2039"/>
      <c r="DK116" s="2039"/>
      <c r="DL116" s="2039"/>
      <c r="DM116" s="2039"/>
      <c r="DN116" s="2039"/>
      <c r="DO116" s="2039"/>
      <c r="DP116" s="2039"/>
      <c r="DQ116" s="2039"/>
      <c r="DR116" s="2039"/>
      <c r="DS116" s="2039"/>
      <c r="DT116" s="2039"/>
      <c r="ET116" s="2039"/>
      <c r="EU116" s="2039"/>
      <c r="EV116" s="2039"/>
      <c r="EW116" s="2039"/>
      <c r="FM116" s="2039"/>
      <c r="FN116" s="2039"/>
      <c r="FO116" s="2039"/>
      <c r="FP116" s="2039"/>
      <c r="GF116" s="2039"/>
      <c r="GG116" s="2039"/>
      <c r="GH116" s="2039"/>
      <c r="GI116" s="2039"/>
      <c r="GY116" s="2039"/>
      <c r="GZ116" s="2039"/>
      <c r="HA116" s="2039"/>
      <c r="HB116" s="2039"/>
      <c r="HR116" s="2039"/>
      <c r="HS116" s="2039"/>
      <c r="HT116" s="2039"/>
      <c r="HU116" s="2039"/>
      <c r="IK116" s="2039"/>
      <c r="IL116" s="2039"/>
      <c r="IM116" s="2039"/>
      <c r="IN116" s="2039"/>
      <c r="JD116" s="2039"/>
      <c r="JE116" s="2039"/>
      <c r="JF116" s="2039"/>
      <c r="JG116" s="2039"/>
    </row>
    <row r="117" spans="2:271" s="725" customFormat="1">
      <c r="B117" s="778"/>
    </row>
    <row r="118" spans="2:271" s="725" customFormat="1">
      <c r="B118" s="778"/>
    </row>
    <row r="119" spans="2:271" s="725" customFormat="1">
      <c r="B119" s="778"/>
    </row>
    <row r="120" spans="2:271" s="725" customFormat="1">
      <c r="B120" s="778"/>
    </row>
    <row r="121" spans="2:271" s="725" customFormat="1">
      <c r="B121" s="778"/>
    </row>
    <row r="122" spans="2:271" s="725" customFormat="1">
      <c r="B122" s="778"/>
    </row>
    <row r="123" spans="2:271" s="725" customFormat="1">
      <c r="B123" s="778"/>
    </row>
    <row r="124" spans="2:271" s="725" customFormat="1">
      <c r="B124" s="778"/>
    </row>
    <row r="125" spans="2:271" s="725" customFormat="1">
      <c r="B125" s="778"/>
    </row>
    <row r="126" spans="2:271" s="725" customFormat="1">
      <c r="B126" s="778"/>
    </row>
    <row r="127" spans="2:271" s="725" customFormat="1">
      <c r="B127" s="778"/>
    </row>
    <row r="128" spans="2:271" s="725" customFormat="1">
      <c r="B128" s="778"/>
    </row>
    <row r="129" spans="2:2" s="725" customFormat="1">
      <c r="B129" s="778"/>
    </row>
    <row r="130" spans="2:2" s="725" customFormat="1">
      <c r="B130" s="778"/>
    </row>
    <row r="131" spans="2:2" s="725" customFormat="1">
      <c r="B131" s="778"/>
    </row>
    <row r="132" spans="2:2" s="725" customFormat="1">
      <c r="B132" s="778"/>
    </row>
    <row r="133" spans="2:2" s="725" customFormat="1">
      <c r="B133" s="778"/>
    </row>
  </sheetData>
  <sheetProtection password="D4BA" sheet="1" objects="1" scenarios="1"/>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sheetPr codeName="Sheet13">
    <tabColor theme="5"/>
  </sheetPr>
  <dimension ref="A1:HF54"/>
  <sheetViews>
    <sheetView showGridLines="0" topLeftCell="CU4" zoomScale="70" zoomScaleNormal="70" workbookViewId="0">
      <pane xSplit="28410" topLeftCell="AK1"/>
      <selection activeCell="DO35" sqref="DO35:DT54"/>
      <selection pane="topRight" activeCell="AK2" sqref="AK2"/>
    </sheetView>
  </sheetViews>
  <sheetFormatPr defaultRowHeight="12.75"/>
  <cols>
    <col min="1" max="1" width="12.7109375" style="564" customWidth="1"/>
    <col min="2" max="2" width="14.5703125" style="564" customWidth="1"/>
    <col min="3" max="3" width="53.28515625" style="2071" customWidth="1"/>
    <col min="4" max="4" width="78.85546875" style="2071" bestFit="1" customWidth="1"/>
    <col min="5" max="5" width="23.7109375" style="2071" hidden="1" customWidth="1"/>
    <col min="6" max="6" width="15.42578125" style="2071" hidden="1" customWidth="1"/>
    <col min="7" max="7" width="14.28515625" style="2071" hidden="1" customWidth="1"/>
    <col min="8" max="8" width="30.28515625" style="2071" hidden="1" customWidth="1"/>
    <col min="9" max="9" width="25.28515625" style="2071" hidden="1" customWidth="1"/>
    <col min="10" max="10" width="78.85546875" style="2071" hidden="1" customWidth="1"/>
    <col min="11" max="12" width="19.7109375" style="2071" hidden="1" customWidth="1"/>
    <col min="13" max="13" width="23.7109375" style="2071" hidden="1" customWidth="1"/>
    <col min="14" max="16" width="20.5703125" style="2071" bestFit="1" customWidth="1"/>
    <col min="17" max="24" width="20.5703125" style="378" bestFit="1" customWidth="1"/>
    <col min="25" max="25" width="15.7109375" style="378" hidden="1" customWidth="1"/>
    <col min="26" max="26" width="15.42578125" style="378" hidden="1" customWidth="1"/>
    <col min="27" max="27" width="14.28515625" style="378" hidden="1" customWidth="1"/>
    <col min="28" max="28" width="30.28515625" style="378" hidden="1" customWidth="1"/>
    <col min="29" max="29" width="25.28515625" style="378" hidden="1" customWidth="1"/>
    <col min="30" max="30" width="78.85546875" style="378" hidden="1" customWidth="1"/>
    <col min="31" max="32" width="19.7109375" style="378" hidden="1" customWidth="1"/>
    <col min="33" max="33" width="15.7109375" style="378" hidden="1" customWidth="1"/>
    <col min="34" max="44" width="20.28515625" style="378" bestFit="1" customWidth="1"/>
    <col min="45" max="45" width="16.28515625" style="378" hidden="1" customWidth="1"/>
    <col min="46" max="46" width="15.42578125" style="378" hidden="1" customWidth="1"/>
    <col min="47" max="47" width="14.28515625" style="378" hidden="1" customWidth="1"/>
    <col min="48" max="48" width="30.28515625" style="378" hidden="1" customWidth="1"/>
    <col min="49" max="49" width="21.5703125" style="378" hidden="1" customWidth="1"/>
    <col min="50" max="50" width="78.85546875" style="378" hidden="1" customWidth="1"/>
    <col min="51" max="52" width="19.7109375" style="378" hidden="1" customWidth="1"/>
    <col min="53" max="53" width="16.28515625" style="378" hidden="1" customWidth="1"/>
    <col min="54" max="57" width="21.5703125" style="378" bestFit="1" customWidth="1"/>
    <col min="58" max="64" width="21.5703125" style="380" bestFit="1" customWidth="1"/>
    <col min="65" max="65" width="20.7109375" style="380" hidden="1" customWidth="1"/>
    <col min="66" max="66" width="15.42578125" style="380" hidden="1" customWidth="1"/>
    <col min="67" max="67" width="14.28515625" style="380" hidden="1" customWidth="1"/>
    <col min="68" max="68" width="30.28515625" style="380" hidden="1" customWidth="1"/>
    <col min="69" max="69" width="21.5703125" style="380" hidden="1" customWidth="1"/>
    <col min="70" max="70" width="78.85546875" style="380" hidden="1" customWidth="1"/>
    <col min="71" max="72" width="19.7109375" style="380" hidden="1" customWidth="1"/>
    <col min="73" max="73" width="20.7109375" style="380" hidden="1" customWidth="1"/>
    <col min="74" max="74" width="16.42578125" style="380" bestFit="1" customWidth="1"/>
    <col min="75" max="84" width="16.42578125" style="378" bestFit="1" customWidth="1"/>
    <col min="85" max="85" width="15.7109375" style="378" hidden="1" customWidth="1"/>
    <col min="86" max="86" width="15.42578125" style="378" hidden="1" customWidth="1"/>
    <col min="87" max="87" width="14.28515625" style="378" hidden="1" customWidth="1"/>
    <col min="88" max="88" width="30.28515625" style="378" hidden="1" customWidth="1"/>
    <col min="89" max="89" width="35.85546875" style="378" hidden="1" customWidth="1"/>
    <col min="90" max="90" width="78.85546875" style="378" hidden="1" customWidth="1"/>
    <col min="91" max="92" width="19.7109375" style="378" hidden="1" customWidth="1"/>
    <col min="93" max="93" width="15.7109375" style="378" hidden="1" customWidth="1"/>
    <col min="94" max="104" width="21.5703125" style="378" bestFit="1" customWidth="1"/>
    <col min="105" max="105" width="16.28515625" style="378" hidden="1" customWidth="1"/>
    <col min="106" max="106" width="15.42578125" style="378" hidden="1" customWidth="1"/>
    <col min="107" max="107" width="14.28515625" style="378" hidden="1" customWidth="1"/>
    <col min="108" max="108" width="30.28515625" style="378" hidden="1" customWidth="1"/>
    <col min="109" max="109" width="38.5703125" style="378" hidden="1" customWidth="1"/>
    <col min="110" max="110" width="78.85546875" style="378" hidden="1" customWidth="1"/>
    <col min="111" max="112" width="19.7109375" style="378" hidden="1" customWidth="1"/>
    <col min="113" max="113" width="16.28515625" style="378" hidden="1" customWidth="1"/>
    <col min="114" max="124" width="21" style="378" bestFit="1" customWidth="1"/>
    <col min="125" max="125" width="20.7109375" style="378" customWidth="1"/>
    <col min="126" max="126" width="15.7109375" style="378" bestFit="1" customWidth="1"/>
    <col min="127" max="130" width="15.7109375" style="378" customWidth="1"/>
    <col min="131" max="135" width="16.28515625" style="378" customWidth="1"/>
    <col min="136" max="138" width="15.7109375" style="378" customWidth="1"/>
    <col min="139" max="139" width="20.7109375" style="378" customWidth="1"/>
    <col min="140" max="144" width="15.7109375" style="378" customWidth="1"/>
    <col min="145" max="145" width="15.7109375" style="378" bestFit="1" customWidth="1"/>
    <col min="146" max="149" width="15.7109375" style="378" customWidth="1"/>
    <col min="150" max="154" width="16.28515625" style="378" customWidth="1"/>
    <col min="155" max="157" width="15.7109375" style="378" customWidth="1"/>
    <col min="158" max="158" width="20.7109375" style="378" customWidth="1"/>
    <col min="159" max="163" width="15.7109375" style="378" customWidth="1"/>
    <col min="164" max="164" width="15.7109375" style="378" bestFit="1" customWidth="1"/>
    <col min="165" max="168" width="15.7109375" style="378" customWidth="1"/>
    <col min="169" max="173" width="16.28515625" style="378" customWidth="1"/>
    <col min="174" max="176" width="15.7109375" style="378" customWidth="1"/>
    <col min="177" max="177" width="20.7109375" style="378" customWidth="1"/>
    <col min="178" max="182" width="15.7109375" style="378" customWidth="1"/>
    <col min="183" max="183" width="15.7109375" style="378" bestFit="1" customWidth="1"/>
    <col min="184" max="187" width="15.7109375" style="378" customWidth="1"/>
    <col min="188" max="192" width="16.28515625" style="378" customWidth="1"/>
    <col min="193" max="195" width="15.7109375" style="378" customWidth="1"/>
    <col min="196" max="196" width="20.7109375" style="378" customWidth="1"/>
    <col min="197" max="197" width="9.140625" style="378"/>
    <col min="198" max="201" width="15.7109375" style="378" customWidth="1"/>
    <col min="202" max="202" width="15.7109375" style="378" bestFit="1" customWidth="1"/>
    <col min="203" max="206" width="15.7109375" style="378" customWidth="1"/>
    <col min="207" max="211" width="16.28515625" style="378" customWidth="1"/>
    <col min="212" max="214" width="15.7109375" style="378" customWidth="1"/>
    <col min="215" max="215" width="20.7109375" style="378" customWidth="1"/>
    <col min="216" max="216" width="9.140625" style="378"/>
    <col min="217" max="220" width="15.7109375" style="378" customWidth="1"/>
    <col min="221" max="221" width="15.7109375" style="378" bestFit="1" customWidth="1"/>
    <col min="222" max="225" width="15.7109375" style="378" customWidth="1"/>
    <col min="226" max="230" width="16.28515625" style="378" customWidth="1"/>
    <col min="231" max="233" width="15.7109375" style="378" customWidth="1"/>
    <col min="234" max="234" width="20.7109375" style="378" customWidth="1"/>
    <col min="235" max="235" width="9.140625" style="378"/>
    <col min="236" max="239" width="15.7109375" style="378" customWidth="1"/>
    <col min="240" max="240" width="15.7109375" style="378" bestFit="1" customWidth="1"/>
    <col min="241" max="244" width="15.7109375" style="378" customWidth="1"/>
    <col min="245" max="249" width="16.28515625" style="378" customWidth="1"/>
    <col min="250" max="252" width="15.7109375" style="378" customWidth="1"/>
    <col min="253" max="253" width="20.7109375" style="378" customWidth="1"/>
    <col min="254" max="254" width="9.140625" style="378"/>
    <col min="255" max="258" width="15.7109375" style="378" customWidth="1"/>
    <col min="259" max="259" width="15.7109375" style="378" bestFit="1" customWidth="1"/>
    <col min="260" max="263" width="15.7109375" style="378" customWidth="1"/>
    <col min="264" max="268" width="16.28515625" style="378" customWidth="1"/>
    <col min="269" max="271" width="15.7109375" style="378" customWidth="1"/>
    <col min="272" max="272" width="20.7109375" style="378" customWidth="1"/>
    <col min="273" max="16384" width="9.140625" style="378"/>
  </cols>
  <sheetData>
    <row r="1" spans="1:214" ht="23.25">
      <c r="A1" s="559"/>
      <c r="B1" s="559"/>
      <c r="C1" s="2045" t="s">
        <v>8</v>
      </c>
      <c r="D1" s="2046"/>
      <c r="E1" s="2046"/>
      <c r="F1" s="2046"/>
      <c r="G1" s="2046"/>
      <c r="H1" s="2046"/>
      <c r="I1" s="2046"/>
      <c r="J1" s="2046"/>
      <c r="K1" s="2046"/>
      <c r="L1" s="2046"/>
      <c r="M1" s="2046"/>
      <c r="N1" s="2046"/>
      <c r="O1" s="2046"/>
      <c r="P1" s="2046"/>
      <c r="Q1" s="2047"/>
      <c r="R1" s="2047"/>
      <c r="S1" s="2047"/>
      <c r="T1" s="2047"/>
      <c r="U1" s="2047"/>
      <c r="V1" s="2047"/>
      <c r="W1" s="2047"/>
      <c r="X1" s="2047"/>
      <c r="Y1" s="2047"/>
      <c r="Z1" s="2047"/>
      <c r="AA1" s="2047"/>
      <c r="AB1" s="2047"/>
      <c r="AC1" s="2047"/>
      <c r="AD1" s="2047"/>
      <c r="AE1" s="2047"/>
      <c r="AF1" s="2047"/>
      <c r="AG1" s="2047"/>
      <c r="AH1" s="2047"/>
      <c r="AI1" s="2047"/>
      <c r="AJ1" s="2047"/>
      <c r="AK1" s="2047"/>
      <c r="AL1" s="2047"/>
      <c r="AM1" s="2047"/>
      <c r="AN1" s="2047"/>
      <c r="AO1" s="2047"/>
      <c r="AP1" s="2047"/>
      <c r="AQ1" s="2047"/>
      <c r="AR1" s="2047"/>
      <c r="AS1" s="2047"/>
      <c r="AT1" s="2047"/>
      <c r="AU1" s="2047"/>
      <c r="AV1" s="2047"/>
      <c r="AW1" s="2047"/>
      <c r="AX1" s="2047"/>
      <c r="AY1" s="2047"/>
      <c r="AZ1" s="2047"/>
      <c r="BA1" s="2047"/>
      <c r="BB1" s="2047"/>
      <c r="BC1" s="2047"/>
      <c r="BD1" s="2047"/>
      <c r="BE1" s="2047"/>
      <c r="BF1" s="2047"/>
      <c r="BG1" s="2047"/>
      <c r="BH1" s="2047"/>
      <c r="BI1" s="2047"/>
      <c r="BJ1" s="2047"/>
      <c r="BK1" s="2047"/>
      <c r="BL1" s="2047"/>
      <c r="BM1" s="2047"/>
      <c r="BN1" s="2047"/>
      <c r="BO1" s="2047"/>
      <c r="BP1" s="2047"/>
      <c r="BQ1" s="2047"/>
      <c r="BR1" s="2047"/>
      <c r="BS1" s="2047"/>
      <c r="BT1" s="2047"/>
      <c r="BU1" s="2047"/>
      <c r="BV1" s="2047"/>
      <c r="BW1" s="2047"/>
      <c r="BX1" s="2047"/>
      <c r="BY1" s="2047"/>
      <c r="BZ1" s="2047"/>
      <c r="CA1" s="2047"/>
      <c r="CB1" s="2047"/>
      <c r="CC1" s="2047"/>
      <c r="CD1" s="2047"/>
      <c r="CE1" s="2047"/>
      <c r="CF1" s="2047"/>
      <c r="CG1" s="2047"/>
      <c r="CH1" s="2047"/>
      <c r="CI1" s="2047"/>
      <c r="CJ1" s="2047"/>
      <c r="CK1" s="2047"/>
      <c r="CL1" s="2047"/>
      <c r="CM1" s="2047"/>
      <c r="CN1" s="2047"/>
      <c r="CO1" s="2047"/>
      <c r="CP1" s="2047"/>
      <c r="CQ1" s="2047"/>
      <c r="CR1" s="2047"/>
      <c r="CS1" s="2047"/>
      <c r="CT1" s="2047"/>
      <c r="CU1" s="2047"/>
      <c r="CV1" s="2047"/>
      <c r="CW1" s="2047"/>
      <c r="CX1" s="2047"/>
      <c r="CY1" s="2047"/>
      <c r="CZ1" s="2047"/>
      <c r="DA1" s="2047"/>
      <c r="DB1" s="2047"/>
      <c r="DC1" s="2047"/>
      <c r="DD1" s="2047"/>
      <c r="DE1" s="2047"/>
      <c r="DF1" s="2047"/>
      <c r="DG1" s="2047"/>
      <c r="DH1" s="2047"/>
      <c r="DI1" s="2047"/>
      <c r="DJ1" s="2047"/>
      <c r="DK1" s="2047"/>
      <c r="DL1" s="2047"/>
      <c r="DM1" s="2047"/>
      <c r="DN1" s="2047"/>
      <c r="DO1" s="2047"/>
      <c r="DP1" s="2047"/>
      <c r="DQ1" s="2047"/>
      <c r="DR1" s="2047"/>
      <c r="DS1" s="2047"/>
      <c r="DT1" s="2047"/>
      <c r="DU1" s="2047"/>
      <c r="DV1" s="2047"/>
      <c r="DW1" s="2047"/>
      <c r="DX1" s="2047"/>
      <c r="DY1" s="2047"/>
      <c r="DZ1" s="2047"/>
      <c r="EA1" s="2047"/>
      <c r="EB1" s="2047"/>
      <c r="EC1" s="2047"/>
      <c r="ED1" s="2047"/>
      <c r="EE1" s="2047"/>
      <c r="EF1" s="2047"/>
      <c r="EG1" s="2047"/>
      <c r="EH1" s="2047"/>
      <c r="EI1" s="2047"/>
      <c r="EJ1" s="2047"/>
      <c r="EK1" s="2047"/>
      <c r="EL1" s="2047"/>
      <c r="EM1" s="2047"/>
      <c r="EN1" s="2047"/>
      <c r="EO1" s="2047"/>
      <c r="EP1" s="2047"/>
      <c r="EQ1" s="2047"/>
      <c r="ER1" s="2047"/>
      <c r="ES1" s="2047"/>
      <c r="ET1" s="2047"/>
      <c r="EU1" s="2047"/>
      <c r="EV1" s="2047"/>
      <c r="EW1" s="2047"/>
      <c r="EX1" s="2047"/>
      <c r="EY1" s="2047"/>
      <c r="EZ1" s="2047"/>
      <c r="FA1" s="2047"/>
      <c r="FB1" s="2047"/>
      <c r="FC1" s="2047"/>
      <c r="FD1" s="2047"/>
      <c r="FE1" s="2047"/>
      <c r="FF1" s="2047"/>
      <c r="FG1" s="2047"/>
      <c r="FH1" s="2047"/>
      <c r="FI1" s="2047"/>
      <c r="FJ1" s="2047"/>
      <c r="FK1" s="2047"/>
      <c r="FL1" s="2047"/>
      <c r="FM1" s="2047"/>
      <c r="FN1" s="2047"/>
      <c r="FO1" s="2047"/>
      <c r="FP1" s="2047"/>
      <c r="FQ1" s="2047"/>
      <c r="FR1" s="2047"/>
      <c r="FS1" s="2047"/>
      <c r="FT1" s="2047"/>
      <c r="FU1" s="2047"/>
      <c r="FV1" s="2047"/>
      <c r="FW1" s="2047"/>
      <c r="FX1" s="2047"/>
      <c r="FY1" s="2047"/>
      <c r="FZ1" s="2047"/>
      <c r="GA1" s="2047"/>
      <c r="GB1" s="2047"/>
      <c r="GC1" s="2047"/>
      <c r="GD1" s="2047"/>
      <c r="GE1" s="2047"/>
      <c r="GF1" s="2047"/>
      <c r="GG1" s="2047"/>
      <c r="GH1" s="2047"/>
      <c r="GI1" s="2047"/>
      <c r="GJ1" s="2047"/>
      <c r="GK1" s="2047"/>
      <c r="GL1" s="2047"/>
      <c r="GM1" s="2047"/>
      <c r="GN1" s="2047"/>
      <c r="GO1" s="2047"/>
      <c r="GP1" s="2047"/>
      <c r="GQ1" s="2047"/>
      <c r="GR1" s="2047"/>
      <c r="GS1" s="2047"/>
      <c r="GT1" s="2047"/>
      <c r="GU1" s="2047"/>
      <c r="GV1" s="2047"/>
      <c r="GW1" s="2047"/>
      <c r="GX1" s="2047"/>
      <c r="GY1" s="2047"/>
      <c r="GZ1" s="2047"/>
      <c r="HA1" s="2047"/>
      <c r="HB1" s="2047"/>
      <c r="HC1" s="2047"/>
      <c r="HD1" s="2047"/>
      <c r="HE1" s="2047"/>
      <c r="HF1" s="2047"/>
    </row>
    <row r="2" spans="1:214" ht="23.25">
      <c r="A2" s="559"/>
      <c r="B2" s="559"/>
      <c r="C2" s="781"/>
      <c r="D2" s="2046"/>
      <c r="E2" s="2046"/>
      <c r="F2" s="2046"/>
      <c r="G2" s="2046"/>
      <c r="H2" s="2046"/>
      <c r="I2" s="2046"/>
      <c r="J2" s="2046"/>
      <c r="K2" s="2046"/>
      <c r="L2" s="2046"/>
      <c r="M2" s="2046"/>
      <c r="N2" s="2046"/>
      <c r="O2" s="2046"/>
      <c r="P2" s="2046"/>
      <c r="Q2" s="2047"/>
      <c r="R2" s="2047"/>
      <c r="S2" s="2047"/>
      <c r="T2" s="2047"/>
      <c r="U2" s="2047"/>
      <c r="V2" s="2047"/>
      <c r="W2" s="2047"/>
      <c r="X2" s="2047"/>
      <c r="Y2" s="2047"/>
      <c r="Z2" s="2047"/>
      <c r="AA2" s="2047"/>
      <c r="AB2" s="2047"/>
      <c r="AC2" s="2047"/>
      <c r="AD2" s="2047"/>
      <c r="AE2" s="2047"/>
      <c r="AF2" s="2047"/>
      <c r="AG2" s="2047"/>
      <c r="AH2" s="2047"/>
      <c r="AI2" s="2047"/>
      <c r="AJ2" s="2047"/>
      <c r="AK2" s="2047"/>
      <c r="AL2" s="2047"/>
      <c r="AM2" s="2047"/>
      <c r="AN2" s="2047"/>
      <c r="AO2" s="2047"/>
      <c r="AP2" s="2047"/>
      <c r="AQ2" s="2047"/>
      <c r="AR2" s="2047"/>
      <c r="AS2" s="2047"/>
      <c r="AT2" s="2047"/>
      <c r="AU2" s="2047"/>
      <c r="AV2" s="2047"/>
      <c r="AW2" s="2047"/>
      <c r="AX2" s="2047"/>
      <c r="AY2" s="2047"/>
      <c r="AZ2" s="2047"/>
      <c r="BA2" s="2047"/>
      <c r="BB2" s="2047"/>
      <c r="BC2" s="2047"/>
      <c r="BD2" s="2047"/>
      <c r="BE2" s="2047"/>
      <c r="BF2" s="2047"/>
      <c r="BG2" s="2047"/>
      <c r="BH2" s="2047"/>
      <c r="BI2" s="2047"/>
      <c r="BJ2" s="2047"/>
      <c r="BK2" s="2047"/>
      <c r="BL2" s="2047"/>
      <c r="BM2" s="2047"/>
      <c r="BN2" s="2047"/>
      <c r="BO2" s="2047"/>
      <c r="BP2" s="2047"/>
      <c r="BQ2" s="2047"/>
      <c r="BR2" s="2047"/>
      <c r="BS2" s="2047"/>
      <c r="BT2" s="2047"/>
      <c r="BU2" s="2047"/>
      <c r="BV2" s="2047"/>
      <c r="BW2" s="2047"/>
      <c r="BX2" s="2047"/>
      <c r="BY2" s="2047"/>
      <c r="BZ2" s="2047"/>
      <c r="CA2" s="2047"/>
      <c r="CB2" s="2047"/>
      <c r="CC2" s="2047"/>
      <c r="CD2" s="2047"/>
      <c r="CE2" s="2047"/>
      <c r="CF2" s="2047"/>
      <c r="CG2" s="2047"/>
      <c r="CH2" s="2047"/>
      <c r="CI2" s="2047"/>
      <c r="CJ2" s="2047"/>
      <c r="CK2" s="2047"/>
      <c r="CL2" s="2047"/>
      <c r="CM2" s="2047"/>
      <c r="CN2" s="2047"/>
      <c r="CO2" s="2047"/>
      <c r="CP2" s="2047"/>
      <c r="CQ2" s="2047"/>
      <c r="CR2" s="2047"/>
      <c r="CS2" s="2047"/>
      <c r="CT2" s="2047"/>
      <c r="CU2" s="2047"/>
      <c r="CV2" s="2047"/>
      <c r="CW2" s="2047"/>
      <c r="CX2" s="2047"/>
      <c r="CY2" s="2047"/>
      <c r="CZ2" s="2047"/>
      <c r="DA2" s="2047"/>
      <c r="DB2" s="2047"/>
      <c r="DC2" s="2047"/>
      <c r="DD2" s="2047"/>
      <c r="DE2" s="2047"/>
      <c r="DF2" s="2047"/>
      <c r="DG2" s="2047"/>
      <c r="DH2" s="2047"/>
      <c r="DI2" s="2047"/>
      <c r="DJ2" s="2047"/>
      <c r="DK2" s="2047"/>
      <c r="DL2" s="2047"/>
      <c r="DM2" s="2047"/>
      <c r="DN2" s="2047"/>
      <c r="DO2" s="2047"/>
      <c r="DP2" s="2047"/>
      <c r="DQ2" s="2047"/>
      <c r="DR2" s="2047"/>
      <c r="DS2" s="2047"/>
      <c r="DT2" s="2047"/>
      <c r="DU2" s="2047"/>
      <c r="DV2" s="2047"/>
      <c r="DW2" s="2047"/>
      <c r="DX2" s="2047"/>
      <c r="DY2" s="2047"/>
      <c r="DZ2" s="2047"/>
      <c r="EA2" s="2047"/>
      <c r="EB2" s="2047"/>
      <c r="EC2" s="2047"/>
      <c r="ED2" s="2047"/>
      <c r="EE2" s="2047"/>
      <c r="EF2" s="2047"/>
      <c r="EG2" s="2047"/>
      <c r="EH2" s="2047"/>
      <c r="EI2" s="2047"/>
      <c r="EJ2" s="2047"/>
      <c r="EK2" s="2047"/>
      <c r="EL2" s="2047"/>
      <c r="EM2" s="2047"/>
      <c r="EN2" s="2047"/>
      <c r="EO2" s="2047"/>
      <c r="EP2" s="2047"/>
      <c r="EQ2" s="2047"/>
      <c r="ER2" s="2047"/>
      <c r="ES2" s="2047"/>
      <c r="ET2" s="2047"/>
      <c r="EU2" s="2047"/>
      <c r="EV2" s="2047"/>
      <c r="EW2" s="2047"/>
      <c r="EX2" s="2047"/>
      <c r="EY2" s="2047"/>
      <c r="EZ2" s="2047"/>
      <c r="FA2" s="2047"/>
      <c r="FB2" s="2047"/>
      <c r="FC2" s="2047"/>
      <c r="FD2" s="2047"/>
      <c r="FE2" s="2047"/>
      <c r="FF2" s="2047"/>
      <c r="FG2" s="2047"/>
      <c r="FH2" s="2047"/>
      <c r="FI2" s="2047"/>
      <c r="FJ2" s="2047"/>
      <c r="FK2" s="2047"/>
      <c r="FL2" s="2047"/>
      <c r="FM2" s="2047"/>
      <c r="FN2" s="2047"/>
      <c r="FO2" s="2047"/>
      <c r="FP2" s="2047"/>
      <c r="FQ2" s="2047"/>
      <c r="FR2" s="2047"/>
      <c r="FS2" s="2047"/>
      <c r="FT2" s="2047"/>
      <c r="FU2" s="2047"/>
      <c r="FV2" s="2047"/>
      <c r="FW2" s="2047"/>
      <c r="FX2" s="2047"/>
      <c r="FY2" s="2047"/>
      <c r="FZ2" s="2047"/>
      <c r="GA2" s="2047"/>
      <c r="GB2" s="2047"/>
      <c r="GC2" s="2047"/>
      <c r="GD2" s="2047"/>
      <c r="GE2" s="2047"/>
      <c r="GF2" s="2047"/>
      <c r="GG2" s="2047"/>
      <c r="GH2" s="2047"/>
      <c r="GI2" s="2047"/>
      <c r="GJ2" s="2047"/>
      <c r="GK2" s="2047"/>
      <c r="GL2" s="2047"/>
      <c r="GM2" s="2047"/>
      <c r="GN2" s="2047"/>
      <c r="GO2" s="2047"/>
      <c r="GP2" s="2047"/>
      <c r="GQ2" s="2047"/>
      <c r="GR2" s="2047"/>
      <c r="GS2" s="2047"/>
      <c r="GT2" s="2047"/>
      <c r="GU2" s="2047"/>
      <c r="GV2" s="2047"/>
      <c r="GW2" s="2047"/>
      <c r="GX2" s="2047"/>
      <c r="GY2" s="2047"/>
      <c r="GZ2" s="2047"/>
      <c r="HA2" s="2047"/>
      <c r="HB2" s="2047"/>
      <c r="HC2" s="2047"/>
      <c r="HD2" s="2047"/>
      <c r="HE2" s="2047"/>
      <c r="HF2" s="2047"/>
    </row>
    <row r="3" spans="1:214" ht="23.25">
      <c r="A3" s="559"/>
      <c r="B3" s="559"/>
      <c r="C3" s="781" t="s">
        <v>12</v>
      </c>
      <c r="D3" s="2048"/>
      <c r="E3" s="2048"/>
      <c r="F3" s="2048"/>
      <c r="G3" s="2048"/>
      <c r="H3" s="2048"/>
      <c r="I3" s="2048"/>
      <c r="J3" s="2048"/>
      <c r="K3" s="2048"/>
      <c r="L3" s="2048"/>
      <c r="M3" s="2048"/>
      <c r="N3" s="2048"/>
      <c r="O3" s="2048"/>
      <c r="P3" s="2046"/>
      <c r="Q3" s="2047"/>
      <c r="R3" s="2047"/>
      <c r="S3" s="2047"/>
      <c r="T3" s="2047"/>
      <c r="U3" s="2047"/>
      <c r="V3" s="2047"/>
      <c r="W3" s="2047"/>
      <c r="X3" s="2047"/>
      <c r="Y3" s="2047"/>
      <c r="Z3" s="2047"/>
      <c r="AA3" s="2047"/>
      <c r="AB3" s="2047"/>
      <c r="AC3" s="2047"/>
      <c r="AD3" s="2047"/>
      <c r="AE3" s="2047"/>
      <c r="AF3" s="2047"/>
      <c r="AG3" s="2047"/>
      <c r="AH3" s="2047"/>
      <c r="AI3" s="2047"/>
      <c r="AJ3" s="2047"/>
      <c r="AK3" s="2047"/>
      <c r="AL3" s="2047"/>
      <c r="AM3" s="2047"/>
      <c r="AN3" s="2047"/>
      <c r="AO3" s="2047"/>
      <c r="AP3" s="2047"/>
      <c r="AQ3" s="2047"/>
      <c r="AR3" s="2047"/>
      <c r="AS3" s="2047"/>
      <c r="AT3" s="2047"/>
      <c r="AU3" s="2047"/>
      <c r="AV3" s="2047"/>
      <c r="AW3" s="2047"/>
      <c r="AX3" s="2047"/>
      <c r="AY3" s="2047"/>
      <c r="AZ3" s="2047"/>
      <c r="BA3" s="2047"/>
      <c r="BB3" s="2047"/>
      <c r="BC3" s="2047"/>
      <c r="BD3" s="2047"/>
      <c r="BE3" s="2047"/>
      <c r="BF3" s="2047"/>
      <c r="BG3" s="2047"/>
      <c r="BH3" s="2047"/>
      <c r="BI3" s="2047"/>
      <c r="BJ3" s="2047"/>
      <c r="BK3" s="2047"/>
      <c r="BL3" s="2047"/>
      <c r="BM3" s="2047"/>
      <c r="BN3" s="2047"/>
      <c r="BO3" s="2047"/>
      <c r="BP3" s="2047"/>
      <c r="BQ3" s="2047"/>
      <c r="BR3" s="2047"/>
      <c r="BS3" s="2047"/>
      <c r="BT3" s="2047"/>
      <c r="BU3" s="2047"/>
      <c r="BV3" s="2047"/>
      <c r="BW3" s="2047"/>
      <c r="BX3" s="2047"/>
      <c r="BY3" s="2047"/>
      <c r="BZ3" s="2047"/>
      <c r="CA3" s="2047"/>
      <c r="CB3" s="2047"/>
      <c r="CC3" s="2047"/>
      <c r="CD3" s="2047"/>
      <c r="CE3" s="2047"/>
      <c r="CF3" s="2047"/>
      <c r="CG3" s="2047"/>
      <c r="CH3" s="2047"/>
      <c r="CI3" s="2047"/>
      <c r="CJ3" s="2047"/>
      <c r="CK3" s="2047"/>
      <c r="CL3" s="2047"/>
      <c r="CM3" s="2047"/>
      <c r="CN3" s="2047"/>
      <c r="CO3" s="2047"/>
      <c r="CP3" s="2047"/>
      <c r="CQ3" s="2047"/>
      <c r="CR3" s="2047"/>
      <c r="CS3" s="2047"/>
      <c r="CT3" s="2047"/>
      <c r="CU3" s="2047"/>
      <c r="CV3" s="2047"/>
      <c r="CW3" s="2047"/>
      <c r="CX3" s="2047"/>
      <c r="CY3" s="2047"/>
      <c r="CZ3" s="2047"/>
      <c r="DA3" s="2047"/>
      <c r="DB3" s="2047"/>
      <c r="DC3" s="2047"/>
      <c r="DD3" s="2047"/>
      <c r="DE3" s="2047"/>
      <c r="DF3" s="2047"/>
      <c r="DG3" s="2047"/>
      <c r="DH3" s="2047"/>
      <c r="DI3" s="2047"/>
      <c r="DJ3" s="2047"/>
      <c r="DK3" s="2047"/>
      <c r="DL3" s="2047"/>
      <c r="DM3" s="2047"/>
      <c r="DN3" s="2047"/>
      <c r="DO3" s="2047"/>
      <c r="DP3" s="2047"/>
      <c r="DQ3" s="2047"/>
      <c r="DR3" s="2047"/>
      <c r="DS3" s="2047"/>
      <c r="DT3" s="2047"/>
      <c r="DU3" s="2047"/>
      <c r="DV3" s="2047"/>
      <c r="DW3" s="2047"/>
      <c r="DX3" s="2047"/>
      <c r="DY3" s="2047"/>
      <c r="DZ3" s="2047"/>
      <c r="EA3" s="2047"/>
      <c r="EB3" s="2047"/>
      <c r="EC3" s="2047"/>
      <c r="ED3" s="2047"/>
      <c r="EE3" s="2047"/>
      <c r="EF3" s="2047"/>
      <c r="EG3" s="2047"/>
      <c r="EH3" s="2047"/>
      <c r="EI3" s="2047"/>
      <c r="EJ3" s="2047"/>
      <c r="EK3" s="2047"/>
      <c r="EL3" s="2047"/>
      <c r="EM3" s="2047"/>
      <c r="EN3" s="2047"/>
      <c r="EO3" s="2047"/>
      <c r="EP3" s="2047"/>
      <c r="EQ3" s="2047"/>
      <c r="ER3" s="2047"/>
      <c r="ES3" s="2047"/>
      <c r="ET3" s="2047"/>
      <c r="EU3" s="2047"/>
      <c r="EV3" s="2047"/>
      <c r="EW3" s="2047"/>
      <c r="EX3" s="2047"/>
      <c r="EY3" s="2047"/>
      <c r="EZ3" s="2047"/>
      <c r="FA3" s="2047"/>
      <c r="FB3" s="2047"/>
      <c r="FC3" s="2047"/>
      <c r="FD3" s="2047"/>
      <c r="FE3" s="2047"/>
      <c r="FF3" s="2047"/>
      <c r="FG3" s="2047"/>
      <c r="FH3" s="2047"/>
      <c r="FI3" s="2047"/>
      <c r="FJ3" s="2047"/>
      <c r="FK3" s="2047"/>
      <c r="FL3" s="2047"/>
      <c r="FM3" s="2047"/>
      <c r="FN3" s="2047"/>
      <c r="FO3" s="2047"/>
      <c r="FP3" s="2047"/>
      <c r="FQ3" s="2047"/>
      <c r="FR3" s="2047"/>
      <c r="FS3" s="2047"/>
      <c r="FT3" s="2047"/>
      <c r="FU3" s="2047"/>
      <c r="FV3" s="2047"/>
      <c r="FW3" s="2047"/>
      <c r="FX3" s="2047"/>
      <c r="FY3" s="2047"/>
      <c r="FZ3" s="2047"/>
      <c r="GA3" s="2047"/>
      <c r="GB3" s="2047"/>
      <c r="GC3" s="2047"/>
      <c r="GD3" s="2047"/>
      <c r="GE3" s="2047"/>
      <c r="GF3" s="2047"/>
      <c r="GG3" s="2047"/>
      <c r="GH3" s="2047"/>
      <c r="GI3" s="2047"/>
      <c r="GJ3" s="2047"/>
      <c r="GK3" s="2047"/>
      <c r="GL3" s="2047"/>
      <c r="GM3" s="2047"/>
      <c r="GN3" s="2047"/>
      <c r="GO3" s="2047"/>
      <c r="GP3" s="2047"/>
      <c r="GQ3" s="2047"/>
      <c r="GR3" s="2047"/>
      <c r="GS3" s="2047"/>
      <c r="GT3" s="2047"/>
      <c r="GU3" s="2047"/>
      <c r="GV3" s="2047"/>
      <c r="GW3" s="2047"/>
      <c r="GX3" s="2047"/>
      <c r="GY3" s="2047"/>
      <c r="GZ3" s="2047"/>
      <c r="HA3" s="2047"/>
      <c r="HB3" s="2047"/>
      <c r="HC3" s="2047"/>
      <c r="HD3" s="2047"/>
      <c r="HE3" s="2047"/>
      <c r="HF3" s="2047"/>
    </row>
    <row r="4" spans="1:214" ht="24" thickBot="1">
      <c r="A4" s="559"/>
      <c r="B4" s="559"/>
      <c r="C4" s="782" t="s">
        <v>505</v>
      </c>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row>
    <row r="5" spans="1:214" ht="18.75" hidden="1" thickBot="1">
      <c r="A5" s="559"/>
      <c r="B5" s="559"/>
      <c r="C5" s="141" t="s">
        <v>86</v>
      </c>
      <c r="D5" s="559"/>
      <c r="E5" s="559"/>
      <c r="F5" s="559"/>
      <c r="G5" s="559"/>
      <c r="H5" s="559"/>
      <c r="I5" s="559"/>
      <c r="J5" s="559"/>
      <c r="K5" s="559"/>
      <c r="L5" s="559"/>
      <c r="M5" s="559"/>
      <c r="N5" s="559"/>
      <c r="O5" s="559"/>
      <c r="P5" s="559"/>
      <c r="Q5" s="559"/>
      <c r="R5" s="559"/>
      <c r="S5" s="559"/>
      <c r="T5" s="559"/>
      <c r="U5" s="559"/>
      <c r="V5" s="559"/>
      <c r="W5" s="559"/>
      <c r="X5" s="559"/>
      <c r="Y5" s="559"/>
      <c r="Z5" s="559"/>
      <c r="AA5" s="559"/>
      <c r="AB5" s="559"/>
      <c r="AC5" s="559"/>
      <c r="AD5" s="559"/>
      <c r="AE5" s="559"/>
      <c r="AF5" s="559"/>
      <c r="AG5" s="559"/>
      <c r="AH5" s="559"/>
      <c r="AI5" s="559"/>
      <c r="AJ5" s="559"/>
      <c r="AK5" s="559"/>
      <c r="AL5" s="559"/>
      <c r="AM5" s="559"/>
      <c r="AN5" s="559"/>
      <c r="AO5" s="559"/>
      <c r="AP5" s="559"/>
      <c r="AQ5" s="559"/>
      <c r="AR5" s="559"/>
      <c r="AS5" s="559"/>
      <c r="AT5" s="559"/>
      <c r="AU5" s="559"/>
      <c r="AV5" s="559"/>
      <c r="AW5" s="559"/>
      <c r="AX5" s="559"/>
      <c r="AY5" s="559"/>
      <c r="AZ5" s="559"/>
      <c r="BA5" s="559"/>
      <c r="BB5" s="559"/>
      <c r="BC5" s="559"/>
      <c r="BD5" s="559"/>
      <c r="BE5" s="559"/>
      <c r="BF5" s="559"/>
      <c r="BG5" s="559"/>
      <c r="BH5" s="559"/>
      <c r="BI5" s="559"/>
      <c r="BJ5" s="559"/>
      <c r="BK5" s="559"/>
      <c r="BL5" s="559"/>
      <c r="BM5" s="559"/>
      <c r="BN5" s="559"/>
      <c r="BO5" s="559"/>
      <c r="BP5" s="559"/>
      <c r="BQ5" s="559"/>
      <c r="BR5" s="559"/>
      <c r="BS5" s="559"/>
      <c r="BT5" s="559"/>
      <c r="BU5" s="559"/>
      <c r="BV5" s="559"/>
      <c r="BW5" s="559"/>
      <c r="BX5" s="559"/>
      <c r="BY5" s="559"/>
      <c r="BZ5" s="559"/>
      <c r="CA5" s="559"/>
      <c r="CB5" s="559"/>
      <c r="CC5" s="559"/>
      <c r="CD5" s="559"/>
      <c r="CE5" s="559"/>
      <c r="CF5" s="559"/>
      <c r="CG5" s="559"/>
      <c r="CH5" s="559"/>
      <c r="CI5" s="559"/>
      <c r="CJ5" s="559"/>
      <c r="CK5" s="559"/>
      <c r="CL5" s="559"/>
      <c r="CM5" s="559"/>
      <c r="CN5" s="559"/>
      <c r="CO5" s="559"/>
      <c r="CP5" s="559"/>
      <c r="CQ5" s="559"/>
      <c r="CR5" s="559"/>
      <c r="CS5" s="559"/>
      <c r="CT5" s="559"/>
      <c r="CU5" s="559"/>
      <c r="CV5" s="559"/>
      <c r="CW5" s="559"/>
      <c r="CX5" s="559"/>
      <c r="CY5" s="559"/>
      <c r="CZ5" s="559"/>
      <c r="DA5" s="559"/>
      <c r="DB5" s="559"/>
      <c r="DC5" s="559"/>
      <c r="DD5" s="559"/>
      <c r="DE5" s="559"/>
      <c r="DF5" s="559"/>
      <c r="DG5" s="559"/>
      <c r="DH5" s="559"/>
      <c r="DI5" s="559"/>
      <c r="DJ5" s="559"/>
      <c r="DK5" s="559"/>
      <c r="DL5" s="559"/>
      <c r="DM5" s="559"/>
      <c r="DN5" s="559"/>
      <c r="DO5" s="559"/>
      <c r="DP5" s="559"/>
      <c r="DQ5" s="559"/>
      <c r="DR5" s="559"/>
      <c r="DS5" s="559"/>
      <c r="DT5" s="559"/>
      <c r="DU5" s="559"/>
      <c r="DV5" s="559"/>
      <c r="DW5" s="559"/>
      <c r="DX5" s="559"/>
      <c r="DY5" s="559"/>
      <c r="DZ5" s="559"/>
      <c r="EA5" s="559"/>
      <c r="EB5" s="559"/>
      <c r="EC5" s="559"/>
      <c r="ED5" s="559"/>
      <c r="EE5" s="559"/>
      <c r="EF5" s="559"/>
      <c r="EG5" s="559"/>
      <c r="EH5" s="559"/>
      <c r="EI5" s="559"/>
      <c r="EJ5" s="559"/>
      <c r="EK5" s="559"/>
      <c r="EL5" s="559"/>
      <c r="EM5" s="559"/>
      <c r="EN5" s="559"/>
      <c r="EO5" s="559"/>
      <c r="EP5" s="559"/>
      <c r="EQ5" s="559"/>
      <c r="ER5" s="559"/>
      <c r="ES5" s="559"/>
      <c r="ET5" s="559"/>
      <c r="EU5" s="559"/>
      <c r="EV5" s="559"/>
      <c r="EW5" s="559"/>
      <c r="EX5" s="559"/>
      <c r="EY5" s="559"/>
      <c r="EZ5" s="559"/>
      <c r="FA5" s="559"/>
      <c r="FB5" s="559"/>
      <c r="FC5" s="559"/>
      <c r="FD5" s="559"/>
      <c r="FE5" s="559"/>
      <c r="FF5" s="559"/>
      <c r="FG5" s="559"/>
      <c r="FH5" s="559"/>
      <c r="FI5" s="559"/>
      <c r="FJ5" s="559"/>
      <c r="FK5" s="559"/>
      <c r="FL5" s="559"/>
      <c r="FM5" s="559"/>
      <c r="FN5" s="559"/>
      <c r="FO5" s="559"/>
      <c r="FP5" s="559"/>
      <c r="FQ5" s="559"/>
      <c r="FR5" s="559"/>
      <c r="FS5" s="559"/>
      <c r="FT5" s="559"/>
      <c r="FU5" s="559"/>
      <c r="FV5" s="559"/>
      <c r="FW5" s="559"/>
      <c r="FX5" s="559"/>
      <c r="FY5" s="559"/>
      <c r="FZ5" s="559"/>
      <c r="GA5" s="559"/>
      <c r="GB5" s="559"/>
      <c r="GC5" s="559"/>
      <c r="GD5" s="559"/>
      <c r="GE5" s="559"/>
      <c r="GF5" s="559"/>
      <c r="GG5" s="559"/>
      <c r="GH5" s="559"/>
      <c r="GI5" s="559"/>
      <c r="GJ5" s="559"/>
    </row>
    <row r="6" spans="1:214" ht="18.75" hidden="1" thickBot="1">
      <c r="A6" s="559"/>
      <c r="B6" s="559"/>
      <c r="C6" s="141"/>
      <c r="D6" s="559"/>
      <c r="E6" s="559"/>
      <c r="F6" s="559"/>
      <c r="G6" s="559"/>
      <c r="H6" s="559"/>
      <c r="I6" s="559"/>
      <c r="J6" s="559"/>
      <c r="K6" s="559"/>
      <c r="L6" s="559"/>
      <c r="M6" s="559"/>
      <c r="N6" s="559"/>
      <c r="O6" s="559"/>
      <c r="P6" s="559"/>
      <c r="Q6" s="559"/>
      <c r="R6" s="559"/>
      <c r="S6" s="559"/>
      <c r="T6" s="559"/>
      <c r="U6" s="559"/>
      <c r="V6" s="559"/>
      <c r="W6" s="559"/>
      <c r="X6" s="559"/>
      <c r="Y6" s="559"/>
      <c r="Z6" s="559"/>
      <c r="AA6" s="559"/>
      <c r="AB6" s="559"/>
      <c r="AC6" s="559"/>
      <c r="AD6" s="559"/>
      <c r="AE6" s="559"/>
      <c r="AF6" s="559"/>
      <c r="AG6" s="559"/>
      <c r="AH6" s="559"/>
      <c r="AI6" s="559"/>
      <c r="AJ6" s="559"/>
      <c r="AK6" s="559"/>
      <c r="AL6" s="559"/>
      <c r="AM6" s="559"/>
      <c r="AN6" s="559"/>
      <c r="AO6" s="559"/>
      <c r="AP6" s="559"/>
      <c r="AQ6" s="559"/>
      <c r="AR6" s="559"/>
      <c r="AS6" s="559"/>
      <c r="AT6" s="559"/>
      <c r="AU6" s="559"/>
      <c r="AV6" s="559"/>
      <c r="AW6" s="559"/>
      <c r="AX6" s="559"/>
      <c r="AY6" s="559"/>
      <c r="AZ6" s="559"/>
      <c r="BA6" s="559"/>
      <c r="BB6" s="559"/>
      <c r="BC6" s="559"/>
      <c r="BD6" s="559"/>
      <c r="BE6" s="559"/>
      <c r="BF6" s="559"/>
      <c r="BG6" s="559"/>
      <c r="BH6" s="559"/>
      <c r="BI6" s="559"/>
      <c r="BJ6" s="559"/>
      <c r="BK6" s="559"/>
      <c r="BL6" s="559"/>
      <c r="BM6" s="559"/>
      <c r="BN6" s="559"/>
      <c r="BO6" s="559"/>
      <c r="BP6" s="559"/>
      <c r="BQ6" s="559"/>
      <c r="BR6" s="559"/>
      <c r="BS6" s="559"/>
      <c r="BT6" s="559"/>
      <c r="BU6" s="559"/>
      <c r="BV6" s="559"/>
      <c r="BW6" s="559"/>
      <c r="BX6" s="559"/>
      <c r="BY6" s="559"/>
      <c r="BZ6" s="559"/>
      <c r="CA6" s="559"/>
      <c r="CB6" s="559"/>
      <c r="CC6" s="559"/>
      <c r="CD6" s="559"/>
      <c r="CE6" s="559"/>
      <c r="CF6" s="559"/>
      <c r="CG6" s="559"/>
      <c r="CH6" s="559"/>
      <c r="CI6" s="559"/>
      <c r="CJ6" s="559"/>
      <c r="CK6" s="559"/>
      <c r="CL6" s="559"/>
      <c r="CM6" s="559"/>
      <c r="CN6" s="559"/>
      <c r="CO6" s="559"/>
      <c r="CP6" s="559"/>
      <c r="CQ6" s="559"/>
      <c r="CR6" s="559"/>
      <c r="CS6" s="559"/>
      <c r="CT6" s="559"/>
      <c r="CU6" s="559"/>
      <c r="CV6" s="559"/>
      <c r="CW6" s="559"/>
      <c r="CX6" s="559"/>
      <c r="CY6" s="559"/>
      <c r="CZ6" s="559"/>
      <c r="DA6" s="559"/>
      <c r="DB6" s="559"/>
      <c r="DC6" s="559"/>
      <c r="DD6" s="559"/>
      <c r="DE6" s="559"/>
      <c r="DF6" s="559"/>
      <c r="DG6" s="559"/>
      <c r="DH6" s="559"/>
      <c r="DI6" s="559"/>
      <c r="DJ6" s="559"/>
      <c r="DK6" s="559"/>
      <c r="DL6" s="559"/>
      <c r="DM6" s="559"/>
      <c r="DN6" s="559"/>
      <c r="DO6" s="559"/>
      <c r="DP6" s="559"/>
      <c r="DQ6" s="559"/>
      <c r="DR6" s="559"/>
      <c r="DS6" s="559"/>
      <c r="DT6" s="559"/>
      <c r="DU6" s="559"/>
      <c r="DV6" s="559"/>
      <c r="DW6" s="559"/>
      <c r="DX6" s="559"/>
      <c r="DY6" s="559"/>
      <c r="DZ6" s="559"/>
      <c r="EA6" s="559"/>
      <c r="EB6" s="559"/>
      <c r="EC6" s="559"/>
      <c r="ED6" s="559"/>
      <c r="EE6" s="559"/>
      <c r="EF6" s="559"/>
      <c r="EG6" s="559"/>
      <c r="EH6" s="559"/>
      <c r="EI6" s="559"/>
      <c r="EJ6" s="559"/>
      <c r="EK6" s="559"/>
      <c r="EL6" s="559"/>
      <c r="EM6" s="559"/>
      <c r="EN6" s="559"/>
      <c r="EO6" s="559"/>
      <c r="EP6" s="559"/>
      <c r="EQ6" s="559"/>
      <c r="ER6" s="559"/>
      <c r="ES6" s="559"/>
      <c r="ET6" s="559"/>
      <c r="EU6" s="559"/>
      <c r="EV6" s="559"/>
      <c r="EW6" s="559"/>
      <c r="EX6" s="559"/>
      <c r="EY6" s="559"/>
      <c r="EZ6" s="559"/>
      <c r="FA6" s="559"/>
      <c r="FB6" s="559"/>
      <c r="FC6" s="559"/>
      <c r="FD6" s="559"/>
      <c r="FE6" s="559"/>
      <c r="FF6" s="559"/>
      <c r="FG6" s="559"/>
      <c r="FH6" s="559"/>
      <c r="FI6" s="559"/>
      <c r="FJ6" s="559"/>
      <c r="FK6" s="559"/>
      <c r="FL6" s="559"/>
      <c r="FM6" s="559"/>
      <c r="FN6" s="559"/>
      <c r="FO6" s="559"/>
      <c r="FP6" s="559"/>
      <c r="FQ6" s="559"/>
      <c r="FR6" s="559"/>
      <c r="FS6" s="559"/>
      <c r="FT6" s="559"/>
      <c r="FU6" s="559"/>
      <c r="FV6" s="559"/>
      <c r="FW6" s="559"/>
      <c r="FX6" s="559"/>
      <c r="FY6" s="559"/>
      <c r="FZ6" s="559"/>
      <c r="GA6" s="559"/>
      <c r="GB6" s="559"/>
      <c r="GC6" s="559"/>
      <c r="GD6" s="559"/>
      <c r="GE6" s="559"/>
      <c r="GF6" s="559"/>
      <c r="GG6" s="559"/>
      <c r="GH6" s="559"/>
      <c r="GI6" s="559"/>
      <c r="GJ6" s="559"/>
    </row>
    <row r="7" spans="1:214" ht="39" thickBot="1">
      <c r="A7" s="559"/>
      <c r="B7" s="559"/>
      <c r="C7"/>
      <c r="D7" s="2049"/>
      <c r="E7" s="2049"/>
      <c r="F7" s="2049"/>
      <c r="G7" s="2049"/>
      <c r="H7" s="2049"/>
      <c r="I7" s="2049"/>
      <c r="J7" s="2049"/>
      <c r="K7" s="2049"/>
      <c r="L7" s="2049"/>
      <c r="M7" s="2049"/>
      <c r="N7" s="783" t="s">
        <v>506</v>
      </c>
      <c r="O7" s="783" t="s">
        <v>506</v>
      </c>
      <c r="P7" s="783" t="s">
        <v>506</v>
      </c>
      <c r="Q7" s="783" t="s">
        <v>506</v>
      </c>
      <c r="R7" s="783" t="s">
        <v>506</v>
      </c>
      <c r="S7" s="783" t="s">
        <v>506</v>
      </c>
      <c r="T7" s="783" t="s">
        <v>506</v>
      </c>
      <c r="U7" s="783" t="s">
        <v>506</v>
      </c>
      <c r="V7" s="783" t="s">
        <v>506</v>
      </c>
      <c r="W7" s="783" t="s">
        <v>506</v>
      </c>
      <c r="X7" s="783" t="s">
        <v>506</v>
      </c>
      <c r="Y7" s="784"/>
      <c r="Z7" s="784"/>
      <c r="AA7" s="784"/>
      <c r="AB7" s="784"/>
      <c r="AC7" s="784"/>
      <c r="AD7" s="784"/>
      <c r="AE7" s="784"/>
      <c r="AF7" s="784"/>
      <c r="AG7" s="785"/>
      <c r="AH7" s="783" t="s">
        <v>507</v>
      </c>
      <c r="AI7" s="783" t="s">
        <v>507</v>
      </c>
      <c r="AJ7" s="783" t="s">
        <v>507</v>
      </c>
      <c r="AK7" s="783" t="s">
        <v>507</v>
      </c>
      <c r="AL7" s="783" t="s">
        <v>507</v>
      </c>
      <c r="AM7" s="783" t="s">
        <v>507</v>
      </c>
      <c r="AN7" s="783" t="s">
        <v>507</v>
      </c>
      <c r="AO7" s="783" t="s">
        <v>507</v>
      </c>
      <c r="AP7" s="783" t="s">
        <v>507</v>
      </c>
      <c r="AQ7" s="783" t="s">
        <v>507</v>
      </c>
      <c r="AR7" s="783" t="s">
        <v>507</v>
      </c>
      <c r="AS7" s="784"/>
      <c r="AT7" s="784"/>
      <c r="AU7" s="784"/>
      <c r="AV7" s="784"/>
      <c r="AW7" s="784"/>
      <c r="AX7" s="784"/>
      <c r="AY7" s="784"/>
      <c r="AZ7" s="784"/>
      <c r="BA7" s="785"/>
      <c r="BB7" s="783" t="s">
        <v>508</v>
      </c>
      <c r="BC7" s="783" t="s">
        <v>508</v>
      </c>
      <c r="BD7" s="783" t="s">
        <v>508</v>
      </c>
      <c r="BE7" s="783" t="s">
        <v>508</v>
      </c>
      <c r="BF7" s="783" t="s">
        <v>508</v>
      </c>
      <c r="BG7" s="783" t="s">
        <v>508</v>
      </c>
      <c r="BH7" s="783" t="s">
        <v>508</v>
      </c>
      <c r="BI7" s="783" t="s">
        <v>508</v>
      </c>
      <c r="BJ7" s="783" t="s">
        <v>508</v>
      </c>
      <c r="BK7" s="783" t="s">
        <v>508</v>
      </c>
      <c r="BL7" s="783" t="s">
        <v>508</v>
      </c>
      <c r="BM7" s="784"/>
      <c r="BN7" s="784"/>
      <c r="BO7" s="784"/>
      <c r="BP7" s="784"/>
      <c r="BQ7" s="784"/>
      <c r="BR7" s="784"/>
      <c r="BS7" s="784"/>
      <c r="BT7" s="784"/>
      <c r="BU7" s="785"/>
      <c r="BV7" s="783" t="s">
        <v>509</v>
      </c>
      <c r="BW7" s="783" t="s">
        <v>509</v>
      </c>
      <c r="BX7" s="783" t="s">
        <v>509</v>
      </c>
      <c r="BY7" s="783" t="s">
        <v>509</v>
      </c>
      <c r="BZ7" s="783" t="s">
        <v>509</v>
      </c>
      <c r="CA7" s="783" t="s">
        <v>509</v>
      </c>
      <c r="CB7" s="783" t="s">
        <v>509</v>
      </c>
      <c r="CC7" s="783" t="s">
        <v>509</v>
      </c>
      <c r="CD7" s="783" t="s">
        <v>509</v>
      </c>
      <c r="CE7" s="783" t="s">
        <v>509</v>
      </c>
      <c r="CF7" s="783" t="s">
        <v>509</v>
      </c>
      <c r="CG7" s="784"/>
      <c r="CH7" s="784"/>
      <c r="CI7" s="784"/>
      <c r="CJ7" s="784"/>
      <c r="CK7" s="784"/>
      <c r="CL7" s="784"/>
      <c r="CM7" s="784"/>
      <c r="CN7" s="784"/>
      <c r="CO7" s="559"/>
      <c r="CP7" s="783" t="s">
        <v>510</v>
      </c>
      <c r="CQ7" s="783" t="s">
        <v>510</v>
      </c>
      <c r="CR7" s="783" t="s">
        <v>510</v>
      </c>
      <c r="CS7" s="783" t="s">
        <v>510</v>
      </c>
      <c r="CT7" s="783" t="s">
        <v>510</v>
      </c>
      <c r="CU7" s="783" t="s">
        <v>510</v>
      </c>
      <c r="CV7" s="783" t="s">
        <v>510</v>
      </c>
      <c r="CW7" s="783" t="s">
        <v>510</v>
      </c>
      <c r="CX7" s="783" t="s">
        <v>510</v>
      </c>
      <c r="CY7" s="783" t="s">
        <v>510</v>
      </c>
      <c r="CZ7" s="783" t="s">
        <v>510</v>
      </c>
      <c r="DA7" s="784"/>
      <c r="DB7" s="784"/>
      <c r="DC7" s="784"/>
      <c r="DD7" s="784"/>
      <c r="DE7" s="784"/>
      <c r="DF7" s="784"/>
      <c r="DG7" s="784"/>
      <c r="DH7" s="784"/>
      <c r="DI7" s="559"/>
      <c r="DJ7" s="783" t="s">
        <v>511</v>
      </c>
      <c r="DK7" s="783" t="s">
        <v>511</v>
      </c>
      <c r="DL7" s="783" t="s">
        <v>511</v>
      </c>
      <c r="DM7" s="783" t="s">
        <v>511</v>
      </c>
      <c r="DN7" s="783" t="s">
        <v>511</v>
      </c>
      <c r="DO7" s="783" t="s">
        <v>511</v>
      </c>
      <c r="DP7" s="783" t="s">
        <v>511</v>
      </c>
      <c r="DQ7" s="783" t="s">
        <v>511</v>
      </c>
      <c r="DR7" s="783" t="s">
        <v>511</v>
      </c>
      <c r="DS7" s="783" t="s">
        <v>511</v>
      </c>
      <c r="DT7" s="2050" t="s">
        <v>511</v>
      </c>
      <c r="DU7" s="559"/>
      <c r="DV7" s="559"/>
      <c r="DW7" s="559"/>
      <c r="DX7" s="559"/>
      <c r="DY7" s="559"/>
      <c r="DZ7" s="559"/>
      <c r="EA7" s="559"/>
      <c r="EB7" s="559"/>
      <c r="EC7" s="559"/>
      <c r="ED7" s="559"/>
      <c r="EE7" s="559"/>
      <c r="EF7" s="559"/>
      <c r="EG7" s="559"/>
      <c r="EH7" s="559"/>
      <c r="EI7" s="559"/>
      <c r="EJ7" s="559"/>
      <c r="EK7" s="559"/>
      <c r="EL7" s="559"/>
      <c r="EM7" s="559"/>
      <c r="EN7" s="559"/>
      <c r="EO7" s="559"/>
      <c r="EP7" s="559"/>
      <c r="EQ7" s="559"/>
      <c r="ER7" s="559"/>
      <c r="ES7" s="559"/>
      <c r="ET7" s="559"/>
      <c r="EU7" s="559"/>
      <c r="EV7" s="559"/>
      <c r="EW7" s="559"/>
      <c r="EX7" s="559"/>
      <c r="EY7" s="559"/>
      <c r="EZ7" s="559"/>
      <c r="FA7" s="559"/>
      <c r="FB7" s="559"/>
      <c r="FC7" s="559"/>
      <c r="FD7" s="559"/>
      <c r="FE7" s="559"/>
      <c r="FF7" s="559"/>
      <c r="FG7" s="559"/>
      <c r="FH7" s="559"/>
      <c r="FI7" s="559"/>
      <c r="FJ7" s="559"/>
      <c r="FK7" s="559"/>
      <c r="FL7" s="559"/>
      <c r="FM7" s="559"/>
      <c r="FN7" s="559"/>
      <c r="FO7" s="559"/>
      <c r="FP7" s="559"/>
      <c r="FQ7" s="559"/>
      <c r="FR7" s="559"/>
      <c r="FS7" s="559"/>
      <c r="FT7" s="559"/>
      <c r="FU7" s="559"/>
      <c r="FV7" s="559"/>
      <c r="FW7" s="559"/>
      <c r="FX7" s="559"/>
      <c r="FY7" s="559"/>
      <c r="FZ7" s="559"/>
      <c r="GA7" s="559"/>
      <c r="GB7" s="559"/>
      <c r="GC7" s="559"/>
      <c r="GD7" s="559"/>
      <c r="GE7" s="559"/>
      <c r="GF7" s="559"/>
      <c r="GG7" s="559"/>
      <c r="GH7" s="559"/>
      <c r="GI7" s="559"/>
      <c r="GJ7" s="559"/>
    </row>
    <row r="8" spans="1:214" ht="15.75" thickBot="1">
      <c r="A8" s="559"/>
      <c r="B8" s="559"/>
      <c r="C8"/>
      <c r="D8"/>
      <c r="E8" s="745"/>
      <c r="F8" s="429" t="s">
        <v>93</v>
      </c>
      <c r="G8" s="429" t="s">
        <v>94</v>
      </c>
      <c r="H8" s="429" t="s">
        <v>311</v>
      </c>
      <c r="I8" s="429" t="s">
        <v>444</v>
      </c>
      <c r="J8" s="429" t="s">
        <v>445</v>
      </c>
      <c r="K8" s="429" t="s">
        <v>96</v>
      </c>
      <c r="L8" s="429" t="s">
        <v>97</v>
      </c>
      <c r="M8" s="745"/>
      <c r="N8" s="786" t="s">
        <v>57</v>
      </c>
      <c r="O8" s="787" t="s">
        <v>58</v>
      </c>
      <c r="P8" s="787" t="s">
        <v>59</v>
      </c>
      <c r="Q8" s="787" t="s">
        <v>60</v>
      </c>
      <c r="R8" s="788" t="s">
        <v>61</v>
      </c>
      <c r="S8" s="786" t="s">
        <v>62</v>
      </c>
      <c r="T8" s="787" t="s">
        <v>63</v>
      </c>
      <c r="U8" s="787" t="s">
        <v>64</v>
      </c>
      <c r="V8" s="787" t="s">
        <v>65</v>
      </c>
      <c r="W8" s="787" t="s">
        <v>66</v>
      </c>
      <c r="X8" s="788" t="s">
        <v>67</v>
      </c>
      <c r="Y8" s="745"/>
      <c r="Z8" s="429" t="s">
        <v>93</v>
      </c>
      <c r="AA8" s="429" t="s">
        <v>94</v>
      </c>
      <c r="AB8" s="429" t="s">
        <v>311</v>
      </c>
      <c r="AC8" s="429" t="s">
        <v>444</v>
      </c>
      <c r="AD8" s="429" t="s">
        <v>445</v>
      </c>
      <c r="AE8" s="429" t="s">
        <v>96</v>
      </c>
      <c r="AF8" s="429" t="s">
        <v>97</v>
      </c>
      <c r="AG8" s="745"/>
      <c r="AH8" s="786" t="s">
        <v>57</v>
      </c>
      <c r="AI8" s="787" t="s">
        <v>58</v>
      </c>
      <c r="AJ8" s="787" t="s">
        <v>59</v>
      </c>
      <c r="AK8" s="787" t="s">
        <v>60</v>
      </c>
      <c r="AL8" s="788" t="s">
        <v>61</v>
      </c>
      <c r="AM8" s="786" t="s">
        <v>62</v>
      </c>
      <c r="AN8" s="787" t="s">
        <v>63</v>
      </c>
      <c r="AO8" s="787" t="s">
        <v>64</v>
      </c>
      <c r="AP8" s="787" t="s">
        <v>65</v>
      </c>
      <c r="AQ8" s="787" t="s">
        <v>66</v>
      </c>
      <c r="AR8" s="788" t="s">
        <v>67</v>
      </c>
      <c r="AS8" s="745"/>
      <c r="AT8" s="429" t="s">
        <v>93</v>
      </c>
      <c r="AU8" s="429" t="s">
        <v>94</v>
      </c>
      <c r="AV8" s="429" t="s">
        <v>311</v>
      </c>
      <c r="AW8" s="429" t="s">
        <v>444</v>
      </c>
      <c r="AX8" s="429" t="s">
        <v>445</v>
      </c>
      <c r="AY8" s="429" t="s">
        <v>96</v>
      </c>
      <c r="AZ8" s="429" t="s">
        <v>97</v>
      </c>
      <c r="BA8" s="745"/>
      <c r="BB8" s="786" t="s">
        <v>57</v>
      </c>
      <c r="BC8" s="787" t="s">
        <v>58</v>
      </c>
      <c r="BD8" s="787" t="s">
        <v>59</v>
      </c>
      <c r="BE8" s="787" t="s">
        <v>60</v>
      </c>
      <c r="BF8" s="788" t="s">
        <v>61</v>
      </c>
      <c r="BG8" s="786" t="s">
        <v>62</v>
      </c>
      <c r="BH8" s="787" t="s">
        <v>63</v>
      </c>
      <c r="BI8" s="787" t="s">
        <v>64</v>
      </c>
      <c r="BJ8" s="787" t="s">
        <v>65</v>
      </c>
      <c r="BK8" s="787" t="s">
        <v>66</v>
      </c>
      <c r="BL8" s="788" t="s">
        <v>67</v>
      </c>
      <c r="BM8" s="745"/>
      <c r="BN8" s="429" t="s">
        <v>93</v>
      </c>
      <c r="BO8" s="429" t="s">
        <v>94</v>
      </c>
      <c r="BP8" s="429" t="s">
        <v>311</v>
      </c>
      <c r="BQ8" s="429" t="s">
        <v>444</v>
      </c>
      <c r="BR8" s="429" t="s">
        <v>445</v>
      </c>
      <c r="BS8" s="429" t="s">
        <v>96</v>
      </c>
      <c r="BT8" s="429" t="s">
        <v>97</v>
      </c>
      <c r="BU8" s="745"/>
      <c r="BV8" s="786" t="s">
        <v>57</v>
      </c>
      <c r="BW8" s="787" t="s">
        <v>58</v>
      </c>
      <c r="BX8" s="787" t="s">
        <v>59</v>
      </c>
      <c r="BY8" s="787" t="s">
        <v>60</v>
      </c>
      <c r="BZ8" s="788" t="s">
        <v>61</v>
      </c>
      <c r="CA8" s="786" t="s">
        <v>62</v>
      </c>
      <c r="CB8" s="787" t="s">
        <v>63</v>
      </c>
      <c r="CC8" s="787" t="s">
        <v>64</v>
      </c>
      <c r="CD8" s="787" t="s">
        <v>65</v>
      </c>
      <c r="CE8" s="787" t="s">
        <v>66</v>
      </c>
      <c r="CF8" s="788" t="s">
        <v>67</v>
      </c>
      <c r="CG8" s="745"/>
      <c r="CH8" s="429" t="s">
        <v>93</v>
      </c>
      <c r="CI8" s="429" t="s">
        <v>94</v>
      </c>
      <c r="CJ8" s="429" t="s">
        <v>311</v>
      </c>
      <c r="CK8" s="429" t="s">
        <v>444</v>
      </c>
      <c r="CL8" s="429" t="s">
        <v>445</v>
      </c>
      <c r="CM8" s="429" t="s">
        <v>96</v>
      </c>
      <c r="CN8" s="429" t="s">
        <v>97</v>
      </c>
      <c r="CO8" s="745"/>
      <c r="CP8" s="786" t="s">
        <v>57</v>
      </c>
      <c r="CQ8" s="787" t="s">
        <v>58</v>
      </c>
      <c r="CR8" s="787" t="s">
        <v>59</v>
      </c>
      <c r="CS8" s="787" t="s">
        <v>60</v>
      </c>
      <c r="CT8" s="788" t="s">
        <v>61</v>
      </c>
      <c r="CU8" s="786" t="s">
        <v>62</v>
      </c>
      <c r="CV8" s="787" t="s">
        <v>63</v>
      </c>
      <c r="CW8" s="787" t="s">
        <v>64</v>
      </c>
      <c r="CX8" s="787" t="s">
        <v>65</v>
      </c>
      <c r="CY8" s="787" t="s">
        <v>66</v>
      </c>
      <c r="CZ8" s="788" t="s">
        <v>67</v>
      </c>
      <c r="DA8" s="745"/>
      <c r="DB8" s="429" t="s">
        <v>93</v>
      </c>
      <c r="DC8" s="429" t="s">
        <v>94</v>
      </c>
      <c r="DD8" s="429" t="s">
        <v>311</v>
      </c>
      <c r="DE8" s="429" t="s">
        <v>444</v>
      </c>
      <c r="DF8" s="429" t="s">
        <v>445</v>
      </c>
      <c r="DG8" s="429" t="s">
        <v>96</v>
      </c>
      <c r="DH8" s="429" t="s">
        <v>97</v>
      </c>
      <c r="DI8" s="745"/>
      <c r="DJ8" s="786" t="s">
        <v>57</v>
      </c>
      <c r="DK8" s="787" t="s">
        <v>58</v>
      </c>
      <c r="DL8" s="787" t="s">
        <v>59</v>
      </c>
      <c r="DM8" s="787" t="s">
        <v>60</v>
      </c>
      <c r="DN8" s="788" t="s">
        <v>61</v>
      </c>
      <c r="DO8" s="786" t="s">
        <v>62</v>
      </c>
      <c r="DP8" s="787" t="s">
        <v>63</v>
      </c>
      <c r="DQ8" s="787" t="s">
        <v>64</v>
      </c>
      <c r="DR8" s="787" t="s">
        <v>65</v>
      </c>
      <c r="DS8" s="787" t="s">
        <v>66</v>
      </c>
      <c r="DT8" s="788" t="s">
        <v>67</v>
      </c>
      <c r="DU8" s="559"/>
      <c r="DV8" s="559"/>
      <c r="DW8" s="559"/>
      <c r="DX8" s="559"/>
      <c r="DY8" s="559"/>
      <c r="DZ8" s="559"/>
      <c r="EA8" s="559"/>
      <c r="EB8" s="559"/>
      <c r="EC8" s="559"/>
      <c r="ED8" s="559"/>
      <c r="EE8" s="559"/>
      <c r="EF8" s="559"/>
      <c r="EG8" s="559"/>
      <c r="EH8" s="559"/>
      <c r="EI8" s="559"/>
      <c r="EJ8" s="559"/>
      <c r="EK8" s="559"/>
      <c r="EL8" s="559"/>
      <c r="EM8" s="559"/>
      <c r="EN8" s="559"/>
      <c r="EO8" s="559"/>
      <c r="EP8" s="559"/>
      <c r="EQ8" s="559"/>
      <c r="ER8" s="559"/>
      <c r="ES8" s="559"/>
      <c r="ET8" s="559"/>
      <c r="EU8" s="559"/>
      <c r="EV8" s="559"/>
      <c r="EW8" s="559"/>
      <c r="EX8" s="559"/>
      <c r="EY8" s="559"/>
      <c r="EZ8" s="559"/>
      <c r="FA8" s="559"/>
      <c r="FB8" s="559"/>
      <c r="FC8" s="559"/>
      <c r="FD8" s="559"/>
      <c r="FE8" s="559"/>
      <c r="FF8" s="559"/>
      <c r="FG8" s="559"/>
      <c r="FH8" s="559"/>
      <c r="FI8" s="559"/>
      <c r="FJ8" s="559"/>
      <c r="FK8" s="559"/>
      <c r="FL8" s="559"/>
      <c r="FM8" s="559"/>
      <c r="FN8" s="559"/>
      <c r="FO8" s="559"/>
      <c r="FP8" s="559"/>
      <c r="FQ8" s="559"/>
      <c r="FR8" s="559"/>
      <c r="FS8" s="559"/>
      <c r="FT8" s="559"/>
      <c r="FU8" s="559"/>
      <c r="FV8" s="559"/>
      <c r="FW8" s="559"/>
      <c r="FX8" s="559"/>
      <c r="FY8" s="559"/>
      <c r="FZ8" s="559"/>
      <c r="GA8" s="559"/>
      <c r="GB8" s="559"/>
      <c r="GC8" s="559"/>
      <c r="GD8" s="559"/>
      <c r="GE8" s="559"/>
      <c r="GF8" s="559"/>
      <c r="GG8" s="559"/>
      <c r="GH8" s="559"/>
      <c r="GI8" s="559"/>
      <c r="GJ8" s="559"/>
    </row>
    <row r="9" spans="1:214" ht="15.75" thickBot="1">
      <c r="A9" s="559"/>
      <c r="B9" s="559"/>
      <c r="C9" s="789" t="s">
        <v>368</v>
      </c>
      <c r="D9" s="790" t="s">
        <v>366</v>
      </c>
      <c r="E9" s="791"/>
      <c r="F9" s="792" t="s">
        <v>93</v>
      </c>
      <c r="G9" s="792" t="s">
        <v>512</v>
      </c>
      <c r="H9" s="792" t="s">
        <v>368</v>
      </c>
      <c r="I9" s="793" t="s">
        <v>513</v>
      </c>
      <c r="J9" s="793" t="str">
        <f>D9</f>
        <v>ZONE 1 (TNSP TO NOMINATE)</v>
      </c>
      <c r="K9" s="792" t="s">
        <v>104</v>
      </c>
      <c r="L9" s="794" t="s">
        <v>324</v>
      </c>
      <c r="M9" s="753"/>
      <c r="N9" s="2329">
        <v>241.72932293602284</v>
      </c>
      <c r="O9" s="2330">
        <v>234.07630333631369</v>
      </c>
      <c r="P9" s="2330">
        <v>338.97407150352393</v>
      </c>
      <c r="Q9" s="2330">
        <v>210.15430012273006</v>
      </c>
      <c r="R9" s="2350">
        <v>183.56745031093939</v>
      </c>
      <c r="S9" s="795"/>
      <c r="T9" s="796"/>
      <c r="U9" s="796"/>
      <c r="V9" s="796"/>
      <c r="W9" s="796"/>
      <c r="X9" s="797"/>
      <c r="Y9" s="791"/>
      <c r="Z9" s="792" t="s">
        <v>93</v>
      </c>
      <c r="AA9" s="792" t="s">
        <v>512</v>
      </c>
      <c r="AB9" s="792" t="s">
        <v>368</v>
      </c>
      <c r="AC9" s="793" t="s">
        <v>514</v>
      </c>
      <c r="AD9" s="793" t="str">
        <f>D9</f>
        <v>ZONE 1 (TNSP TO NOMINATE)</v>
      </c>
      <c r="AE9" s="792" t="s">
        <v>104</v>
      </c>
      <c r="AF9" s="794" t="s">
        <v>324</v>
      </c>
      <c r="AG9" s="753"/>
      <c r="AH9" s="2329">
        <v>2859.4515672463385</v>
      </c>
      <c r="AI9" s="2330">
        <v>2907.1622687321533</v>
      </c>
      <c r="AJ9" s="2330">
        <v>3517.2265903237367</v>
      </c>
      <c r="AK9" s="2330">
        <v>3851.6661561912811</v>
      </c>
      <c r="AL9" s="2350">
        <v>4043.8829494968713</v>
      </c>
      <c r="AM9" s="795"/>
      <c r="AN9" s="796"/>
      <c r="AO9" s="796"/>
      <c r="AP9" s="796"/>
      <c r="AQ9" s="796"/>
      <c r="AR9" s="797"/>
      <c r="AS9" s="791"/>
      <c r="AT9" s="792" t="s">
        <v>93</v>
      </c>
      <c r="AU9" s="792" t="s">
        <v>512</v>
      </c>
      <c r="AV9" s="792" t="s">
        <v>368</v>
      </c>
      <c r="AW9" s="793" t="s">
        <v>515</v>
      </c>
      <c r="AX9" s="793" t="str">
        <f>D9</f>
        <v>ZONE 1 (TNSP TO NOMINATE)</v>
      </c>
      <c r="AY9" s="792" t="s">
        <v>104</v>
      </c>
      <c r="AZ9" s="794" t="s">
        <v>324</v>
      </c>
      <c r="BA9" s="753"/>
      <c r="BB9" s="2329">
        <v>10128.706313519346</v>
      </c>
      <c r="BC9" s="2330">
        <v>11047.702355065787</v>
      </c>
      <c r="BD9" s="2330">
        <v>10193.928710084108</v>
      </c>
      <c r="BE9" s="2330">
        <v>9617.3932616331531</v>
      </c>
      <c r="BF9" s="2350">
        <v>8461.1996827145249</v>
      </c>
      <c r="BG9" s="795"/>
      <c r="BH9" s="796"/>
      <c r="BI9" s="796"/>
      <c r="BJ9" s="796"/>
      <c r="BK9" s="796"/>
      <c r="BL9" s="797"/>
      <c r="BM9" s="791"/>
      <c r="BN9" s="792" t="s">
        <v>93</v>
      </c>
      <c r="BO9" s="792" t="s">
        <v>512</v>
      </c>
      <c r="BP9" s="792" t="s">
        <v>368</v>
      </c>
      <c r="BQ9" s="793" t="s">
        <v>516</v>
      </c>
      <c r="BR9" s="793" t="str">
        <f>D9</f>
        <v>ZONE 1 (TNSP TO NOMINATE)</v>
      </c>
      <c r="BS9" s="792" t="s">
        <v>104</v>
      </c>
      <c r="BT9" s="794" t="s">
        <v>324</v>
      </c>
      <c r="BU9" s="753"/>
      <c r="BV9" s="2329">
        <v>433.21686502651937</v>
      </c>
      <c r="BW9" s="2330">
        <v>55.197032227777029</v>
      </c>
      <c r="BX9" s="2330">
        <v>162.07506625824468</v>
      </c>
      <c r="BY9" s="2330">
        <v>183.99401380039853</v>
      </c>
      <c r="BZ9" s="2350">
        <v>206.96330182115719</v>
      </c>
      <c r="CA9" s="795"/>
      <c r="CB9" s="796"/>
      <c r="CC9" s="796"/>
      <c r="CD9" s="796"/>
      <c r="CE9" s="796"/>
      <c r="CF9" s="797"/>
      <c r="CG9" s="791"/>
      <c r="CH9" s="792" t="s">
        <v>93</v>
      </c>
      <c r="CI9" s="792" t="s">
        <v>512</v>
      </c>
      <c r="CJ9" s="792" t="s">
        <v>368</v>
      </c>
      <c r="CK9" s="793" t="s">
        <v>517</v>
      </c>
      <c r="CL9" s="793" t="str">
        <f>D9</f>
        <v>ZONE 1 (TNSP TO NOMINATE)</v>
      </c>
      <c r="CM9" s="792" t="s">
        <v>104</v>
      </c>
      <c r="CN9" s="794" t="s">
        <v>324</v>
      </c>
      <c r="CO9" s="753"/>
      <c r="CP9" s="2373"/>
      <c r="CQ9" s="2374"/>
      <c r="CR9" s="2374"/>
      <c r="CS9" s="2374"/>
      <c r="CT9" s="2375"/>
      <c r="CU9" s="795"/>
      <c r="CV9" s="796"/>
      <c r="CW9" s="796"/>
      <c r="CX9" s="796"/>
      <c r="CY9" s="796"/>
      <c r="CZ9" s="797"/>
      <c r="DA9" s="791"/>
      <c r="DB9" s="792" t="s">
        <v>93</v>
      </c>
      <c r="DC9" s="792" t="s">
        <v>512</v>
      </c>
      <c r="DD9" s="792" t="s">
        <v>368</v>
      </c>
      <c r="DE9" s="793" t="s">
        <v>518</v>
      </c>
      <c r="DF9" s="793" t="str">
        <f>D9</f>
        <v>ZONE 1 (TNSP TO NOMINATE)</v>
      </c>
      <c r="DG9" s="792" t="s">
        <v>104</v>
      </c>
      <c r="DH9" s="794" t="s">
        <v>324</v>
      </c>
      <c r="DI9" s="753"/>
      <c r="DJ9" s="2373"/>
      <c r="DK9" s="2374"/>
      <c r="DL9" s="2374"/>
      <c r="DM9" s="2374"/>
      <c r="DN9" s="2375"/>
      <c r="DO9" s="795"/>
      <c r="DP9" s="796"/>
      <c r="DQ9" s="796"/>
      <c r="DR9" s="796"/>
      <c r="DS9" s="796"/>
      <c r="DT9" s="797"/>
      <c r="DU9" s="559"/>
      <c r="DV9" s="559"/>
      <c r="DW9" s="559"/>
      <c r="DX9" s="559"/>
      <c r="DY9" s="559"/>
      <c r="DZ9" s="559"/>
      <c r="EA9" s="559"/>
      <c r="EB9" s="559"/>
      <c r="EC9" s="559"/>
      <c r="ED9" s="559"/>
      <c r="EE9" s="559"/>
      <c r="EF9" s="559"/>
      <c r="EG9" s="559"/>
      <c r="EH9" s="559"/>
      <c r="EI9" s="559"/>
      <c r="EJ9" s="559"/>
      <c r="EK9" s="559"/>
      <c r="EL9" s="559"/>
      <c r="EM9" s="559"/>
      <c r="EN9" s="559"/>
      <c r="EO9" s="559"/>
      <c r="EP9" s="559"/>
      <c r="EQ9" s="559"/>
      <c r="ER9" s="559"/>
      <c r="ES9" s="559"/>
      <c r="ET9" s="559"/>
      <c r="EU9" s="559"/>
      <c r="EV9" s="559"/>
      <c r="EW9" s="559"/>
      <c r="EX9" s="559"/>
      <c r="EY9" s="559"/>
      <c r="EZ9" s="559"/>
      <c r="FA9" s="559"/>
      <c r="FB9" s="559"/>
      <c r="FC9" s="559"/>
      <c r="FD9" s="559"/>
      <c r="FE9" s="559"/>
      <c r="FF9" s="559"/>
      <c r="FG9" s="559"/>
      <c r="FH9" s="559"/>
      <c r="FI9" s="559"/>
      <c r="FJ9" s="559"/>
      <c r="FK9" s="559"/>
      <c r="FL9" s="559"/>
      <c r="FM9" s="559"/>
      <c r="FN9" s="559"/>
      <c r="FO9" s="559"/>
      <c r="FP9" s="559"/>
      <c r="FQ9" s="559"/>
      <c r="FR9" s="559"/>
      <c r="FS9" s="559"/>
      <c r="FT9" s="559"/>
      <c r="FU9" s="559"/>
      <c r="FV9" s="559"/>
      <c r="FW9" s="559"/>
      <c r="FX9" s="559"/>
      <c r="FY9" s="559"/>
      <c r="FZ9" s="559"/>
      <c r="GA9" s="559"/>
      <c r="GB9" s="559"/>
      <c r="GC9" s="559"/>
      <c r="GD9" s="559"/>
      <c r="GE9" s="559"/>
      <c r="GF9" s="559"/>
      <c r="GG9" s="559"/>
      <c r="GH9" s="559"/>
      <c r="GI9" s="559"/>
      <c r="GJ9" s="559"/>
    </row>
    <row r="10" spans="1:214" ht="15.75" thickBot="1">
      <c r="A10" s="559"/>
      <c r="B10" s="559"/>
      <c r="C10" s="798"/>
      <c r="D10" s="799" t="s">
        <v>392</v>
      </c>
      <c r="E10" s="752"/>
      <c r="F10" s="441" t="s">
        <v>93</v>
      </c>
      <c r="G10" s="441" t="s">
        <v>512</v>
      </c>
      <c r="H10" s="441" t="s">
        <v>368</v>
      </c>
      <c r="I10" s="725" t="s">
        <v>513</v>
      </c>
      <c r="J10" s="793" t="str">
        <f t="shared" ref="J10:J54" si="0">D10</f>
        <v>ZONE 2 (TNSP TO NOMINATE)</v>
      </c>
      <c r="K10" s="441" t="s">
        <v>104</v>
      </c>
      <c r="L10" s="753" t="s">
        <v>324</v>
      </c>
      <c r="M10" s="753"/>
      <c r="N10" s="2351">
        <v>0</v>
      </c>
      <c r="O10" s="2334">
        <v>0</v>
      </c>
      <c r="P10" s="2334">
        <v>0</v>
      </c>
      <c r="Q10" s="2334">
        <v>0</v>
      </c>
      <c r="R10" s="2352">
        <v>0</v>
      </c>
      <c r="S10" s="2051"/>
      <c r="T10" s="2052"/>
      <c r="U10" s="2052"/>
      <c r="V10" s="2052"/>
      <c r="W10" s="2052"/>
      <c r="X10" s="2053"/>
      <c r="Y10" s="752"/>
      <c r="Z10" s="441" t="s">
        <v>93</v>
      </c>
      <c r="AA10" s="441" t="s">
        <v>512</v>
      </c>
      <c r="AB10" s="441" t="s">
        <v>368</v>
      </c>
      <c r="AC10" s="725" t="s">
        <v>513</v>
      </c>
      <c r="AD10" s="793" t="str">
        <f t="shared" ref="AD10:AD54" si="1">D10</f>
        <v>ZONE 2 (TNSP TO NOMINATE)</v>
      </c>
      <c r="AE10" s="441" t="s">
        <v>104</v>
      </c>
      <c r="AF10" s="753" t="s">
        <v>324</v>
      </c>
      <c r="AG10" s="753"/>
      <c r="AH10" s="2351">
        <v>0</v>
      </c>
      <c r="AI10" s="2334">
        <v>0</v>
      </c>
      <c r="AJ10" s="2334">
        <v>0</v>
      </c>
      <c r="AK10" s="2334">
        <v>0</v>
      </c>
      <c r="AL10" s="2352">
        <v>0</v>
      </c>
      <c r="AM10" s="2051"/>
      <c r="AN10" s="2052"/>
      <c r="AO10" s="2052"/>
      <c r="AP10" s="2052"/>
      <c r="AQ10" s="2052"/>
      <c r="AR10" s="2053"/>
      <c r="AS10" s="752"/>
      <c r="AT10" s="441" t="s">
        <v>93</v>
      </c>
      <c r="AU10" s="441" t="s">
        <v>512</v>
      </c>
      <c r="AV10" s="441" t="s">
        <v>368</v>
      </c>
      <c r="AW10" s="725" t="s">
        <v>515</v>
      </c>
      <c r="AX10" s="793" t="str">
        <f t="shared" ref="AX10:AX54" si="2">D10</f>
        <v>ZONE 2 (TNSP TO NOMINATE)</v>
      </c>
      <c r="AY10" s="441" t="s">
        <v>104</v>
      </c>
      <c r="AZ10" s="753" t="s">
        <v>324</v>
      </c>
      <c r="BA10" s="753"/>
      <c r="BB10" s="2351">
        <v>0</v>
      </c>
      <c r="BC10" s="2334">
        <v>0</v>
      </c>
      <c r="BD10" s="2334">
        <v>0</v>
      </c>
      <c r="BE10" s="2334">
        <v>0</v>
      </c>
      <c r="BF10" s="2352">
        <v>0</v>
      </c>
      <c r="BG10" s="2051"/>
      <c r="BH10" s="2052"/>
      <c r="BI10" s="2052"/>
      <c r="BJ10" s="2052"/>
      <c r="BK10" s="2052"/>
      <c r="BL10" s="2053"/>
      <c r="BM10" s="752"/>
      <c r="BN10" s="441" t="s">
        <v>93</v>
      </c>
      <c r="BO10" s="441" t="s">
        <v>512</v>
      </c>
      <c r="BP10" s="441" t="s">
        <v>368</v>
      </c>
      <c r="BQ10" s="725" t="s">
        <v>516</v>
      </c>
      <c r="BR10" s="793" t="str">
        <f t="shared" ref="BR10:BR54" si="3">D10</f>
        <v>ZONE 2 (TNSP TO NOMINATE)</v>
      </c>
      <c r="BS10" s="441" t="s">
        <v>104</v>
      </c>
      <c r="BT10" s="753" t="s">
        <v>324</v>
      </c>
      <c r="BU10" s="753"/>
      <c r="BV10" s="2351">
        <v>0</v>
      </c>
      <c r="BW10" s="2334">
        <v>0</v>
      </c>
      <c r="BX10" s="2334">
        <v>0</v>
      </c>
      <c r="BY10" s="2334">
        <v>0</v>
      </c>
      <c r="BZ10" s="2352">
        <v>0</v>
      </c>
      <c r="CA10" s="2051"/>
      <c r="CB10" s="2052"/>
      <c r="CC10" s="2052"/>
      <c r="CD10" s="2052"/>
      <c r="CE10" s="2052"/>
      <c r="CF10" s="2053"/>
      <c r="CG10" s="752"/>
      <c r="CH10" s="441" t="s">
        <v>93</v>
      </c>
      <c r="CI10" s="441" t="s">
        <v>512</v>
      </c>
      <c r="CJ10" s="441" t="s">
        <v>368</v>
      </c>
      <c r="CK10" s="725" t="s">
        <v>517</v>
      </c>
      <c r="CL10" s="793" t="str">
        <f t="shared" ref="CL10:CL54" si="4">D10</f>
        <v>ZONE 2 (TNSP TO NOMINATE)</v>
      </c>
      <c r="CM10" s="441" t="s">
        <v>104</v>
      </c>
      <c r="CN10" s="753" t="s">
        <v>324</v>
      </c>
      <c r="CO10" s="753"/>
      <c r="CP10" s="2376"/>
      <c r="CQ10" s="2377"/>
      <c r="CR10" s="2377"/>
      <c r="CS10" s="2377"/>
      <c r="CT10" s="2378"/>
      <c r="CU10" s="2051"/>
      <c r="CV10" s="2052"/>
      <c r="CW10" s="2052"/>
      <c r="CX10" s="2052"/>
      <c r="CY10" s="2052"/>
      <c r="CZ10" s="2053"/>
      <c r="DA10" s="752"/>
      <c r="DB10" s="441" t="s">
        <v>93</v>
      </c>
      <c r="DC10" s="441" t="s">
        <v>512</v>
      </c>
      <c r="DD10" s="441" t="s">
        <v>368</v>
      </c>
      <c r="DE10" s="725" t="s">
        <v>518</v>
      </c>
      <c r="DF10" s="793" t="str">
        <f t="shared" ref="DF10:DF54" si="5">D10</f>
        <v>ZONE 2 (TNSP TO NOMINATE)</v>
      </c>
      <c r="DG10" s="441" t="s">
        <v>104</v>
      </c>
      <c r="DH10" s="753" t="s">
        <v>324</v>
      </c>
      <c r="DI10" s="753"/>
      <c r="DJ10" s="2376"/>
      <c r="DK10" s="2377"/>
      <c r="DL10" s="2377"/>
      <c r="DM10" s="2377"/>
      <c r="DN10" s="2378"/>
      <c r="DO10" s="2051"/>
      <c r="DP10" s="2052"/>
      <c r="DQ10" s="2052"/>
      <c r="DR10" s="2052"/>
      <c r="DS10" s="2052"/>
      <c r="DT10" s="2053"/>
      <c r="DU10" s="559"/>
      <c r="DV10" s="559"/>
      <c r="DW10" s="559"/>
      <c r="DX10" s="559"/>
      <c r="DY10" s="559"/>
      <c r="DZ10" s="559"/>
      <c r="EA10" s="559"/>
      <c r="EB10" s="559"/>
      <c r="EC10" s="559"/>
      <c r="ED10" s="559"/>
      <c r="EE10" s="559"/>
      <c r="EF10" s="559"/>
      <c r="EG10" s="559"/>
      <c r="EH10" s="559"/>
      <c r="EI10" s="559"/>
      <c r="EJ10" s="559"/>
      <c r="EK10" s="559"/>
      <c r="EL10" s="559"/>
      <c r="EM10" s="559"/>
      <c r="EN10" s="559"/>
      <c r="EO10" s="559"/>
      <c r="EP10" s="559"/>
      <c r="EQ10" s="559"/>
      <c r="ER10" s="559"/>
      <c r="ES10" s="559"/>
      <c r="ET10" s="559"/>
      <c r="EU10" s="559"/>
      <c r="EV10" s="559"/>
      <c r="EW10" s="559"/>
      <c r="EX10" s="559"/>
      <c r="EY10" s="559"/>
      <c r="EZ10" s="559"/>
      <c r="FA10" s="559"/>
      <c r="FB10" s="559"/>
      <c r="FC10" s="559"/>
      <c r="FD10" s="559"/>
      <c r="FE10" s="559"/>
      <c r="FF10" s="559"/>
      <c r="FG10" s="559"/>
      <c r="FH10" s="559"/>
      <c r="FI10" s="559"/>
      <c r="FJ10" s="559"/>
      <c r="FK10" s="559"/>
      <c r="FL10" s="559"/>
      <c r="FM10" s="559"/>
      <c r="FN10" s="559"/>
      <c r="FO10" s="559"/>
      <c r="FP10" s="559"/>
      <c r="FQ10" s="559"/>
      <c r="FR10" s="559"/>
      <c r="FS10" s="559"/>
      <c r="FT10" s="559"/>
      <c r="FU10" s="559"/>
      <c r="FV10" s="559"/>
      <c r="FW10" s="559"/>
      <c r="FX10" s="559"/>
      <c r="FY10" s="559"/>
      <c r="FZ10" s="559"/>
      <c r="GA10" s="559"/>
      <c r="GB10" s="559"/>
      <c r="GC10" s="559"/>
      <c r="GD10" s="559"/>
      <c r="GE10" s="559"/>
      <c r="GF10" s="559"/>
      <c r="GG10" s="559"/>
      <c r="GH10" s="559"/>
      <c r="GI10" s="559"/>
      <c r="GJ10" s="559"/>
    </row>
    <row r="11" spans="1:214" ht="15.75" thickBot="1">
      <c r="A11" s="559"/>
      <c r="B11" s="559"/>
      <c r="C11" s="798"/>
      <c r="D11" s="2054" t="s">
        <v>395</v>
      </c>
      <c r="E11" s="800"/>
      <c r="F11" s="441" t="s">
        <v>93</v>
      </c>
      <c r="G11" s="441" t="s">
        <v>512</v>
      </c>
      <c r="H11" s="441" t="s">
        <v>368</v>
      </c>
      <c r="I11" s="725" t="s">
        <v>513</v>
      </c>
      <c r="J11" s="793" t="str">
        <f t="shared" si="0"/>
        <v>ZONE 3 (TNSP TO NOMINATE)</v>
      </c>
      <c r="K11" s="441" t="s">
        <v>104</v>
      </c>
      <c r="L11" s="441" t="s">
        <v>324</v>
      </c>
      <c r="M11" s="801"/>
      <c r="N11" s="2351">
        <v>0</v>
      </c>
      <c r="O11" s="2334">
        <v>0</v>
      </c>
      <c r="P11" s="2334">
        <v>0</v>
      </c>
      <c r="Q11" s="2334">
        <v>0</v>
      </c>
      <c r="R11" s="2352">
        <v>0</v>
      </c>
      <c r="S11" s="2055"/>
      <c r="T11" s="2056"/>
      <c r="U11" s="2056"/>
      <c r="V11" s="2056"/>
      <c r="W11" s="2056"/>
      <c r="X11" s="2057"/>
      <c r="Y11" s="800"/>
      <c r="Z11" s="441" t="s">
        <v>93</v>
      </c>
      <c r="AA11" s="441" t="s">
        <v>512</v>
      </c>
      <c r="AB11" s="441" t="s">
        <v>368</v>
      </c>
      <c r="AC11" s="725" t="s">
        <v>513</v>
      </c>
      <c r="AD11" s="793" t="str">
        <f t="shared" si="1"/>
        <v>ZONE 3 (TNSP TO NOMINATE)</v>
      </c>
      <c r="AE11" s="441" t="s">
        <v>104</v>
      </c>
      <c r="AF11" s="441" t="s">
        <v>324</v>
      </c>
      <c r="AG11" s="801"/>
      <c r="AH11" s="2351">
        <v>0</v>
      </c>
      <c r="AI11" s="2334">
        <v>0</v>
      </c>
      <c r="AJ11" s="2334">
        <v>0</v>
      </c>
      <c r="AK11" s="2334">
        <v>0</v>
      </c>
      <c r="AL11" s="2352">
        <v>0</v>
      </c>
      <c r="AM11" s="2055"/>
      <c r="AN11" s="2056"/>
      <c r="AO11" s="2056"/>
      <c r="AP11" s="2056"/>
      <c r="AQ11" s="2056"/>
      <c r="AR11" s="2057"/>
      <c r="AS11" s="800"/>
      <c r="AT11" s="441" t="s">
        <v>93</v>
      </c>
      <c r="AU11" s="441" t="s">
        <v>512</v>
      </c>
      <c r="AV11" s="441" t="s">
        <v>368</v>
      </c>
      <c r="AW11" s="725" t="s">
        <v>515</v>
      </c>
      <c r="AX11" s="793" t="str">
        <f t="shared" si="2"/>
        <v>ZONE 3 (TNSP TO NOMINATE)</v>
      </c>
      <c r="AY11" s="441" t="s">
        <v>104</v>
      </c>
      <c r="AZ11" s="441" t="s">
        <v>324</v>
      </c>
      <c r="BA11" s="801"/>
      <c r="BB11" s="2351">
        <v>0</v>
      </c>
      <c r="BC11" s="2334">
        <v>0</v>
      </c>
      <c r="BD11" s="2334">
        <v>0</v>
      </c>
      <c r="BE11" s="2334">
        <v>0</v>
      </c>
      <c r="BF11" s="2352">
        <v>0</v>
      </c>
      <c r="BG11" s="2055"/>
      <c r="BH11" s="2056"/>
      <c r="BI11" s="2056"/>
      <c r="BJ11" s="2056"/>
      <c r="BK11" s="2056"/>
      <c r="BL11" s="2057"/>
      <c r="BM11" s="800"/>
      <c r="BN11" s="441" t="s">
        <v>93</v>
      </c>
      <c r="BO11" s="441" t="s">
        <v>512</v>
      </c>
      <c r="BP11" s="441" t="s">
        <v>368</v>
      </c>
      <c r="BQ11" s="725" t="s">
        <v>516</v>
      </c>
      <c r="BR11" s="793" t="str">
        <f t="shared" si="3"/>
        <v>ZONE 3 (TNSP TO NOMINATE)</v>
      </c>
      <c r="BS11" s="441" t="s">
        <v>104</v>
      </c>
      <c r="BT11" s="441" t="s">
        <v>324</v>
      </c>
      <c r="BU11" s="801"/>
      <c r="BV11" s="2351">
        <v>0</v>
      </c>
      <c r="BW11" s="2334">
        <v>0</v>
      </c>
      <c r="BX11" s="2334">
        <v>0</v>
      </c>
      <c r="BY11" s="2334">
        <v>0</v>
      </c>
      <c r="BZ11" s="2352">
        <v>0</v>
      </c>
      <c r="CA11" s="2055"/>
      <c r="CB11" s="2056"/>
      <c r="CC11" s="2056"/>
      <c r="CD11" s="2056"/>
      <c r="CE11" s="2056"/>
      <c r="CF11" s="2057"/>
      <c r="CG11" s="800"/>
      <c r="CH11" s="441" t="s">
        <v>93</v>
      </c>
      <c r="CI11" s="441" t="s">
        <v>512</v>
      </c>
      <c r="CJ11" s="441" t="s">
        <v>368</v>
      </c>
      <c r="CK11" s="725" t="s">
        <v>517</v>
      </c>
      <c r="CL11" s="793" t="str">
        <f t="shared" si="4"/>
        <v>ZONE 3 (TNSP TO NOMINATE)</v>
      </c>
      <c r="CM11" s="441" t="s">
        <v>104</v>
      </c>
      <c r="CN11" s="441" t="s">
        <v>324</v>
      </c>
      <c r="CO11" s="801"/>
      <c r="CP11" s="2379"/>
      <c r="CQ11" s="2380"/>
      <c r="CR11" s="2380"/>
      <c r="CS11" s="2380"/>
      <c r="CT11" s="2381"/>
      <c r="CU11" s="2055"/>
      <c r="CV11" s="2056"/>
      <c r="CW11" s="2056"/>
      <c r="CX11" s="2056"/>
      <c r="CY11" s="2056"/>
      <c r="CZ11" s="2057"/>
      <c r="DA11" s="800"/>
      <c r="DB11" s="441" t="s">
        <v>93</v>
      </c>
      <c r="DC11" s="441" t="s">
        <v>512</v>
      </c>
      <c r="DD11" s="441" t="s">
        <v>368</v>
      </c>
      <c r="DE11" s="725" t="s">
        <v>518</v>
      </c>
      <c r="DF11" s="793" t="str">
        <f t="shared" si="5"/>
        <v>ZONE 3 (TNSP TO NOMINATE)</v>
      </c>
      <c r="DG11" s="441" t="s">
        <v>104</v>
      </c>
      <c r="DH11" s="441" t="s">
        <v>324</v>
      </c>
      <c r="DI11" s="801"/>
      <c r="DJ11" s="2379"/>
      <c r="DK11" s="2380"/>
      <c r="DL11" s="2380"/>
      <c r="DM11" s="2380"/>
      <c r="DN11" s="2381"/>
      <c r="DO11" s="2055"/>
      <c r="DP11" s="2056"/>
      <c r="DQ11" s="2056"/>
      <c r="DR11" s="2056"/>
      <c r="DS11" s="2056"/>
      <c r="DT11" s="2057"/>
      <c r="DU11" s="559"/>
      <c r="DV11" s="559"/>
      <c r="DW11" s="559"/>
      <c r="DX11" s="559"/>
      <c r="DY11" s="559"/>
      <c r="DZ11" s="559"/>
      <c r="EA11" s="559"/>
      <c r="EB11" s="559"/>
      <c r="EC11" s="559"/>
      <c r="ED11" s="559"/>
      <c r="EE11" s="559"/>
      <c r="EF11" s="559"/>
      <c r="EG11" s="559"/>
      <c r="EH11" s="559"/>
      <c r="EI11" s="559"/>
      <c r="EJ11" s="559"/>
      <c r="EK11" s="559"/>
      <c r="EL11" s="559"/>
      <c r="EM11" s="559"/>
      <c r="EN11" s="559"/>
      <c r="EO11" s="559"/>
      <c r="EP11" s="559"/>
      <c r="EQ11" s="559"/>
      <c r="ER11" s="559"/>
      <c r="ES11" s="559"/>
      <c r="ET11" s="559"/>
      <c r="EU11" s="559"/>
      <c r="EV11" s="559"/>
      <c r="EW11" s="559"/>
      <c r="EX11" s="559"/>
      <c r="EY11" s="559"/>
      <c r="EZ11" s="559"/>
      <c r="FA11" s="559"/>
      <c r="FB11" s="559"/>
      <c r="FC11" s="559"/>
      <c r="FD11" s="559"/>
      <c r="FE11" s="559"/>
      <c r="FF11" s="559"/>
      <c r="FG11" s="559"/>
      <c r="FH11" s="559"/>
      <c r="FI11" s="559"/>
      <c r="FJ11" s="559"/>
      <c r="FK11" s="559"/>
      <c r="FL11" s="559"/>
      <c r="FM11" s="559"/>
      <c r="FN11" s="559"/>
      <c r="FO11" s="559"/>
      <c r="FP11" s="559"/>
      <c r="FQ11" s="559"/>
      <c r="FR11" s="559"/>
      <c r="FS11" s="559"/>
      <c r="FT11" s="559"/>
      <c r="FU11" s="559"/>
      <c r="FV11" s="559"/>
      <c r="FW11" s="559"/>
      <c r="FX11" s="559"/>
      <c r="FY11" s="559"/>
      <c r="FZ11" s="559"/>
      <c r="GA11" s="559"/>
      <c r="GB11" s="559"/>
      <c r="GC11" s="559"/>
      <c r="GD11" s="559"/>
      <c r="GE11" s="559"/>
      <c r="GF11" s="559"/>
      <c r="GG11" s="559"/>
      <c r="GH11" s="559"/>
      <c r="GI11" s="559"/>
      <c r="GJ11" s="559"/>
    </row>
    <row r="12" spans="1:214" ht="15.75" thickBot="1">
      <c r="A12" s="559"/>
      <c r="B12" s="559"/>
      <c r="C12" s="798"/>
      <c r="D12" s="799" t="s">
        <v>396</v>
      </c>
      <c r="E12" s="752"/>
      <c r="F12" s="441" t="s">
        <v>93</v>
      </c>
      <c r="G12" s="441" t="s">
        <v>512</v>
      </c>
      <c r="H12" s="441" t="s">
        <v>368</v>
      </c>
      <c r="I12" s="725" t="s">
        <v>513</v>
      </c>
      <c r="J12" s="793" t="str">
        <f t="shared" si="0"/>
        <v>ZONE 4 (TNSP TO NOMINATE)</v>
      </c>
      <c r="K12" s="441" t="s">
        <v>104</v>
      </c>
      <c r="L12" s="753" t="s">
        <v>324</v>
      </c>
      <c r="M12" s="753"/>
      <c r="N12" s="2351">
        <v>0</v>
      </c>
      <c r="O12" s="2334">
        <v>0</v>
      </c>
      <c r="P12" s="2334">
        <v>0</v>
      </c>
      <c r="Q12" s="2334">
        <v>0</v>
      </c>
      <c r="R12" s="2352">
        <v>0</v>
      </c>
      <c r="S12" s="2051"/>
      <c r="T12" s="2052"/>
      <c r="U12" s="2052"/>
      <c r="V12" s="2052"/>
      <c r="W12" s="2052"/>
      <c r="X12" s="2053"/>
      <c r="Y12" s="752"/>
      <c r="Z12" s="441" t="s">
        <v>93</v>
      </c>
      <c r="AA12" s="441" t="s">
        <v>512</v>
      </c>
      <c r="AB12" s="441" t="s">
        <v>368</v>
      </c>
      <c r="AC12" s="725" t="s">
        <v>513</v>
      </c>
      <c r="AD12" s="793" t="str">
        <f t="shared" si="1"/>
        <v>ZONE 4 (TNSP TO NOMINATE)</v>
      </c>
      <c r="AE12" s="441" t="s">
        <v>104</v>
      </c>
      <c r="AF12" s="753" t="s">
        <v>324</v>
      </c>
      <c r="AG12" s="753"/>
      <c r="AH12" s="2351">
        <v>0</v>
      </c>
      <c r="AI12" s="2334">
        <v>0</v>
      </c>
      <c r="AJ12" s="2334">
        <v>0</v>
      </c>
      <c r="AK12" s="2334">
        <v>0</v>
      </c>
      <c r="AL12" s="2352">
        <v>0</v>
      </c>
      <c r="AM12" s="2051"/>
      <c r="AN12" s="2052"/>
      <c r="AO12" s="2052"/>
      <c r="AP12" s="2052"/>
      <c r="AQ12" s="2052"/>
      <c r="AR12" s="2053"/>
      <c r="AS12" s="752"/>
      <c r="AT12" s="441" t="s">
        <v>93</v>
      </c>
      <c r="AU12" s="441" t="s">
        <v>512</v>
      </c>
      <c r="AV12" s="441" t="s">
        <v>368</v>
      </c>
      <c r="AW12" s="725" t="s">
        <v>515</v>
      </c>
      <c r="AX12" s="793" t="str">
        <f t="shared" si="2"/>
        <v>ZONE 4 (TNSP TO NOMINATE)</v>
      </c>
      <c r="AY12" s="441" t="s">
        <v>104</v>
      </c>
      <c r="AZ12" s="753" t="s">
        <v>324</v>
      </c>
      <c r="BA12" s="753"/>
      <c r="BB12" s="2351">
        <v>0</v>
      </c>
      <c r="BC12" s="2334">
        <v>0</v>
      </c>
      <c r="BD12" s="2334">
        <v>0</v>
      </c>
      <c r="BE12" s="2334">
        <v>0</v>
      </c>
      <c r="BF12" s="2352">
        <v>0</v>
      </c>
      <c r="BG12" s="2051"/>
      <c r="BH12" s="2052"/>
      <c r="BI12" s="2052"/>
      <c r="BJ12" s="2052"/>
      <c r="BK12" s="2052"/>
      <c r="BL12" s="2053"/>
      <c r="BM12" s="752"/>
      <c r="BN12" s="441" t="s">
        <v>93</v>
      </c>
      <c r="BO12" s="441" t="s">
        <v>512</v>
      </c>
      <c r="BP12" s="441" t="s">
        <v>368</v>
      </c>
      <c r="BQ12" s="725" t="s">
        <v>516</v>
      </c>
      <c r="BR12" s="793" t="str">
        <f t="shared" si="3"/>
        <v>ZONE 4 (TNSP TO NOMINATE)</v>
      </c>
      <c r="BS12" s="441" t="s">
        <v>104</v>
      </c>
      <c r="BT12" s="753" t="s">
        <v>324</v>
      </c>
      <c r="BU12" s="753"/>
      <c r="BV12" s="2351">
        <v>0</v>
      </c>
      <c r="BW12" s="2334">
        <v>0</v>
      </c>
      <c r="BX12" s="2334">
        <v>0</v>
      </c>
      <c r="BY12" s="2334">
        <v>0</v>
      </c>
      <c r="BZ12" s="2352">
        <v>0</v>
      </c>
      <c r="CA12" s="2051"/>
      <c r="CB12" s="2052"/>
      <c r="CC12" s="2052"/>
      <c r="CD12" s="2052"/>
      <c r="CE12" s="2052"/>
      <c r="CF12" s="2053"/>
      <c r="CG12" s="752"/>
      <c r="CH12" s="441" t="s">
        <v>93</v>
      </c>
      <c r="CI12" s="441" t="s">
        <v>512</v>
      </c>
      <c r="CJ12" s="441" t="s">
        <v>368</v>
      </c>
      <c r="CK12" s="725" t="s">
        <v>517</v>
      </c>
      <c r="CL12" s="793" t="str">
        <f t="shared" si="4"/>
        <v>ZONE 4 (TNSP TO NOMINATE)</v>
      </c>
      <c r="CM12" s="441" t="s">
        <v>104</v>
      </c>
      <c r="CN12" s="753" t="s">
        <v>324</v>
      </c>
      <c r="CO12" s="753"/>
      <c r="CP12" s="2376"/>
      <c r="CQ12" s="2377"/>
      <c r="CR12" s="2377"/>
      <c r="CS12" s="2377"/>
      <c r="CT12" s="2378"/>
      <c r="CU12" s="2051"/>
      <c r="CV12" s="2052"/>
      <c r="CW12" s="2052"/>
      <c r="CX12" s="2052"/>
      <c r="CY12" s="2052"/>
      <c r="CZ12" s="2053"/>
      <c r="DA12" s="752"/>
      <c r="DB12" s="441" t="s">
        <v>93</v>
      </c>
      <c r="DC12" s="441" t="s">
        <v>512</v>
      </c>
      <c r="DD12" s="441" t="s">
        <v>368</v>
      </c>
      <c r="DE12" s="725" t="s">
        <v>518</v>
      </c>
      <c r="DF12" s="793" t="str">
        <f t="shared" si="5"/>
        <v>ZONE 4 (TNSP TO NOMINATE)</v>
      </c>
      <c r="DG12" s="441" t="s">
        <v>104</v>
      </c>
      <c r="DH12" s="753" t="s">
        <v>324</v>
      </c>
      <c r="DI12" s="753"/>
      <c r="DJ12" s="2376"/>
      <c r="DK12" s="2377"/>
      <c r="DL12" s="2377"/>
      <c r="DM12" s="2377"/>
      <c r="DN12" s="2378"/>
      <c r="DO12" s="2051"/>
      <c r="DP12" s="2052"/>
      <c r="DQ12" s="2052"/>
      <c r="DR12" s="2052"/>
      <c r="DS12" s="2052"/>
      <c r="DT12" s="2053"/>
      <c r="DU12" s="559"/>
      <c r="DV12" s="559"/>
      <c r="DW12" s="559"/>
      <c r="DX12" s="559"/>
      <c r="DY12" s="559"/>
      <c r="DZ12" s="559"/>
      <c r="EA12" s="559"/>
      <c r="EB12" s="559"/>
      <c r="EC12" s="559"/>
      <c r="ED12" s="559"/>
      <c r="EE12" s="559"/>
      <c r="EF12" s="559"/>
      <c r="EG12" s="559"/>
      <c r="EH12" s="559"/>
      <c r="EI12" s="559"/>
      <c r="EJ12" s="559"/>
      <c r="EK12" s="559"/>
      <c r="EL12" s="559"/>
      <c r="EM12" s="559"/>
      <c r="EN12" s="559"/>
      <c r="EO12" s="559"/>
      <c r="EP12" s="559"/>
      <c r="EQ12" s="559"/>
      <c r="ER12" s="559"/>
      <c r="ES12" s="559"/>
      <c r="ET12" s="559"/>
      <c r="EU12" s="559"/>
      <c r="EV12" s="559"/>
      <c r="EW12" s="559"/>
      <c r="EX12" s="559"/>
      <c r="EY12" s="559"/>
      <c r="EZ12" s="559"/>
      <c r="FA12" s="559"/>
      <c r="FB12" s="559"/>
      <c r="FC12" s="559"/>
      <c r="FD12" s="559"/>
      <c r="FE12" s="559"/>
      <c r="FF12" s="559"/>
      <c r="FG12" s="559"/>
      <c r="FH12" s="559"/>
      <c r="FI12" s="559"/>
      <c r="FJ12" s="559"/>
      <c r="FK12" s="559"/>
      <c r="FL12" s="559"/>
      <c r="FM12" s="559"/>
      <c r="FN12" s="559"/>
      <c r="FO12" s="559"/>
      <c r="FP12" s="559"/>
      <c r="FQ12" s="559"/>
      <c r="FR12" s="559"/>
      <c r="FS12" s="559"/>
      <c r="FT12" s="559"/>
      <c r="FU12" s="559"/>
      <c r="FV12" s="559"/>
      <c r="FW12" s="559"/>
      <c r="FX12" s="559"/>
      <c r="FY12" s="559"/>
      <c r="FZ12" s="559"/>
      <c r="GA12" s="559"/>
      <c r="GB12" s="559"/>
      <c r="GC12" s="559"/>
      <c r="GD12" s="559"/>
      <c r="GE12" s="559"/>
      <c r="GF12" s="559"/>
      <c r="GG12" s="559"/>
      <c r="GH12" s="559"/>
      <c r="GI12" s="559"/>
      <c r="GJ12" s="559"/>
    </row>
    <row r="13" spans="1:214" ht="15.75" thickBot="1">
      <c r="A13" s="559"/>
      <c r="B13" s="559"/>
      <c r="C13" s="798"/>
      <c r="D13" s="2054" t="s">
        <v>397</v>
      </c>
      <c r="E13" s="800"/>
      <c r="F13" s="441" t="s">
        <v>93</v>
      </c>
      <c r="G13" s="441" t="s">
        <v>512</v>
      </c>
      <c r="H13" s="441" t="s">
        <v>368</v>
      </c>
      <c r="I13" s="725" t="s">
        <v>513</v>
      </c>
      <c r="J13" s="793" t="str">
        <f t="shared" si="0"/>
        <v>ZONE 5 (TNSP TO NOMINATE)</v>
      </c>
      <c r="K13" s="441" t="s">
        <v>104</v>
      </c>
      <c r="L13" s="441" t="s">
        <v>324</v>
      </c>
      <c r="M13" s="801"/>
      <c r="N13" s="2351">
        <v>0</v>
      </c>
      <c r="O13" s="2334">
        <v>0</v>
      </c>
      <c r="P13" s="2334">
        <v>0</v>
      </c>
      <c r="Q13" s="2334">
        <v>0</v>
      </c>
      <c r="R13" s="2352">
        <v>0</v>
      </c>
      <c r="S13" s="2055"/>
      <c r="T13" s="2056"/>
      <c r="U13" s="2056"/>
      <c r="V13" s="2056"/>
      <c r="W13" s="2056"/>
      <c r="X13" s="2057"/>
      <c r="Y13" s="800"/>
      <c r="Z13" s="441" t="s">
        <v>93</v>
      </c>
      <c r="AA13" s="441" t="s">
        <v>512</v>
      </c>
      <c r="AB13" s="441" t="s">
        <v>368</v>
      </c>
      <c r="AC13" s="725" t="s">
        <v>513</v>
      </c>
      <c r="AD13" s="793" t="str">
        <f t="shared" si="1"/>
        <v>ZONE 5 (TNSP TO NOMINATE)</v>
      </c>
      <c r="AE13" s="441" t="s">
        <v>104</v>
      </c>
      <c r="AF13" s="441" t="s">
        <v>324</v>
      </c>
      <c r="AG13" s="801"/>
      <c r="AH13" s="2351">
        <v>0</v>
      </c>
      <c r="AI13" s="2334">
        <v>0</v>
      </c>
      <c r="AJ13" s="2334">
        <v>0</v>
      </c>
      <c r="AK13" s="2334">
        <v>0</v>
      </c>
      <c r="AL13" s="2352">
        <v>0</v>
      </c>
      <c r="AM13" s="2055"/>
      <c r="AN13" s="2056"/>
      <c r="AO13" s="2056"/>
      <c r="AP13" s="2056"/>
      <c r="AQ13" s="2056"/>
      <c r="AR13" s="2057"/>
      <c r="AS13" s="800"/>
      <c r="AT13" s="441" t="s">
        <v>93</v>
      </c>
      <c r="AU13" s="441" t="s">
        <v>512</v>
      </c>
      <c r="AV13" s="441" t="s">
        <v>368</v>
      </c>
      <c r="AW13" s="725" t="s">
        <v>515</v>
      </c>
      <c r="AX13" s="793" t="str">
        <f t="shared" si="2"/>
        <v>ZONE 5 (TNSP TO NOMINATE)</v>
      </c>
      <c r="AY13" s="441" t="s">
        <v>104</v>
      </c>
      <c r="AZ13" s="441" t="s">
        <v>324</v>
      </c>
      <c r="BA13" s="801"/>
      <c r="BB13" s="2351">
        <v>0</v>
      </c>
      <c r="BC13" s="2334">
        <v>0</v>
      </c>
      <c r="BD13" s="2334">
        <v>0</v>
      </c>
      <c r="BE13" s="2334">
        <v>0</v>
      </c>
      <c r="BF13" s="2352">
        <v>0</v>
      </c>
      <c r="BG13" s="2055"/>
      <c r="BH13" s="2056"/>
      <c r="BI13" s="2056"/>
      <c r="BJ13" s="2056"/>
      <c r="BK13" s="2056"/>
      <c r="BL13" s="2057"/>
      <c r="BM13" s="800"/>
      <c r="BN13" s="441" t="s">
        <v>93</v>
      </c>
      <c r="BO13" s="441" t="s">
        <v>512</v>
      </c>
      <c r="BP13" s="441" t="s">
        <v>368</v>
      </c>
      <c r="BQ13" s="725" t="s">
        <v>516</v>
      </c>
      <c r="BR13" s="793" t="str">
        <f t="shared" si="3"/>
        <v>ZONE 5 (TNSP TO NOMINATE)</v>
      </c>
      <c r="BS13" s="441" t="s">
        <v>104</v>
      </c>
      <c r="BT13" s="441" t="s">
        <v>324</v>
      </c>
      <c r="BU13" s="801"/>
      <c r="BV13" s="2351">
        <v>0</v>
      </c>
      <c r="BW13" s="2334">
        <v>0</v>
      </c>
      <c r="BX13" s="2334">
        <v>0</v>
      </c>
      <c r="BY13" s="2334">
        <v>0</v>
      </c>
      <c r="BZ13" s="2352">
        <v>0</v>
      </c>
      <c r="CA13" s="2055"/>
      <c r="CB13" s="2056"/>
      <c r="CC13" s="2056"/>
      <c r="CD13" s="2056"/>
      <c r="CE13" s="2056"/>
      <c r="CF13" s="2057"/>
      <c r="CG13" s="800"/>
      <c r="CH13" s="441" t="s">
        <v>93</v>
      </c>
      <c r="CI13" s="441" t="s">
        <v>512</v>
      </c>
      <c r="CJ13" s="441" t="s">
        <v>368</v>
      </c>
      <c r="CK13" s="725" t="s">
        <v>517</v>
      </c>
      <c r="CL13" s="793" t="str">
        <f t="shared" si="4"/>
        <v>ZONE 5 (TNSP TO NOMINATE)</v>
      </c>
      <c r="CM13" s="441" t="s">
        <v>104</v>
      </c>
      <c r="CN13" s="441" t="s">
        <v>324</v>
      </c>
      <c r="CO13" s="801"/>
      <c r="CP13" s="2379"/>
      <c r="CQ13" s="2380"/>
      <c r="CR13" s="2380"/>
      <c r="CS13" s="2380"/>
      <c r="CT13" s="2381"/>
      <c r="CU13" s="2055"/>
      <c r="CV13" s="2056"/>
      <c r="CW13" s="2056"/>
      <c r="CX13" s="2056"/>
      <c r="CY13" s="2056"/>
      <c r="CZ13" s="2057"/>
      <c r="DA13" s="800"/>
      <c r="DB13" s="441" t="s">
        <v>93</v>
      </c>
      <c r="DC13" s="441" t="s">
        <v>512</v>
      </c>
      <c r="DD13" s="441" t="s">
        <v>368</v>
      </c>
      <c r="DE13" s="725" t="s">
        <v>518</v>
      </c>
      <c r="DF13" s="793" t="str">
        <f t="shared" si="5"/>
        <v>ZONE 5 (TNSP TO NOMINATE)</v>
      </c>
      <c r="DG13" s="441" t="s">
        <v>104</v>
      </c>
      <c r="DH13" s="441" t="s">
        <v>324</v>
      </c>
      <c r="DI13" s="801"/>
      <c r="DJ13" s="2379"/>
      <c r="DK13" s="2380"/>
      <c r="DL13" s="2380"/>
      <c r="DM13" s="2380"/>
      <c r="DN13" s="2381"/>
      <c r="DO13" s="2055"/>
      <c r="DP13" s="2056"/>
      <c r="DQ13" s="2056"/>
      <c r="DR13" s="2056"/>
      <c r="DS13" s="2056"/>
      <c r="DT13" s="2057"/>
      <c r="DU13" s="559"/>
      <c r="DV13" s="559"/>
      <c r="DW13" s="559"/>
      <c r="DX13" s="559"/>
      <c r="DY13" s="559"/>
      <c r="DZ13" s="559"/>
      <c r="EA13" s="559"/>
      <c r="EB13" s="559"/>
      <c r="EC13" s="559"/>
      <c r="ED13" s="559"/>
      <c r="EE13" s="559"/>
      <c r="EF13" s="559"/>
      <c r="EG13" s="559"/>
      <c r="EH13" s="559"/>
      <c r="EI13" s="559"/>
      <c r="EJ13" s="559"/>
      <c r="EK13" s="559"/>
      <c r="EL13" s="559"/>
      <c r="EM13" s="559"/>
      <c r="EN13" s="559"/>
      <c r="EO13" s="559"/>
      <c r="EP13" s="559"/>
      <c r="EQ13" s="559"/>
      <c r="ER13" s="559"/>
      <c r="ES13" s="559"/>
      <c r="ET13" s="559"/>
      <c r="EU13" s="559"/>
      <c r="EV13" s="559"/>
      <c r="EW13" s="559"/>
      <c r="EX13" s="559"/>
      <c r="EY13" s="559"/>
      <c r="EZ13" s="559"/>
      <c r="FA13" s="559"/>
      <c r="FB13" s="559"/>
      <c r="FC13" s="559"/>
      <c r="FD13" s="559"/>
      <c r="FE13" s="559"/>
      <c r="FF13" s="559"/>
      <c r="FG13" s="559"/>
      <c r="FH13" s="559"/>
      <c r="FI13" s="559"/>
      <c r="FJ13" s="559"/>
      <c r="FK13" s="559"/>
      <c r="FL13" s="559"/>
      <c r="FM13" s="559"/>
      <c r="FN13" s="559"/>
      <c r="FO13" s="559"/>
      <c r="FP13" s="559"/>
      <c r="FQ13" s="559"/>
      <c r="FR13" s="559"/>
      <c r="FS13" s="559"/>
      <c r="FT13" s="559"/>
      <c r="FU13" s="559"/>
      <c r="FV13" s="559"/>
      <c r="FW13" s="559"/>
      <c r="FX13" s="559"/>
      <c r="FY13" s="559"/>
      <c r="FZ13" s="559"/>
      <c r="GA13" s="559"/>
      <c r="GB13" s="559"/>
      <c r="GC13" s="559"/>
      <c r="GD13" s="559"/>
      <c r="GE13" s="559"/>
      <c r="GF13" s="559"/>
      <c r="GG13" s="559"/>
      <c r="GH13" s="559"/>
      <c r="GI13" s="559"/>
      <c r="GJ13" s="559"/>
    </row>
    <row r="14" spans="1:214" ht="15.75" thickBot="1">
      <c r="A14" s="559"/>
      <c r="B14" s="559"/>
      <c r="C14" s="798"/>
      <c r="D14" s="799" t="s">
        <v>398</v>
      </c>
      <c r="E14" s="752"/>
      <c r="F14" s="441" t="s">
        <v>93</v>
      </c>
      <c r="G14" s="441" t="s">
        <v>512</v>
      </c>
      <c r="H14" s="441" t="s">
        <v>368</v>
      </c>
      <c r="I14" s="725" t="s">
        <v>513</v>
      </c>
      <c r="J14" s="793" t="str">
        <f t="shared" si="0"/>
        <v>ZONE 6 (TNSP TO NOMINATE)</v>
      </c>
      <c r="K14" s="441" t="s">
        <v>104</v>
      </c>
      <c r="L14" s="753" t="s">
        <v>324</v>
      </c>
      <c r="M14" s="753"/>
      <c r="N14" s="2351">
        <v>0</v>
      </c>
      <c r="O14" s="2334">
        <v>0</v>
      </c>
      <c r="P14" s="2334">
        <v>0</v>
      </c>
      <c r="Q14" s="2334">
        <v>0</v>
      </c>
      <c r="R14" s="2352">
        <v>0</v>
      </c>
      <c r="S14" s="2051"/>
      <c r="T14" s="2052"/>
      <c r="U14" s="2052"/>
      <c r="V14" s="2052"/>
      <c r="W14" s="2052"/>
      <c r="X14" s="2053"/>
      <c r="Y14" s="752"/>
      <c r="Z14" s="441" t="s">
        <v>93</v>
      </c>
      <c r="AA14" s="441" t="s">
        <v>512</v>
      </c>
      <c r="AB14" s="441" t="s">
        <v>368</v>
      </c>
      <c r="AC14" s="725" t="s">
        <v>513</v>
      </c>
      <c r="AD14" s="793" t="str">
        <f t="shared" si="1"/>
        <v>ZONE 6 (TNSP TO NOMINATE)</v>
      </c>
      <c r="AE14" s="441" t="s">
        <v>104</v>
      </c>
      <c r="AF14" s="753" t="s">
        <v>324</v>
      </c>
      <c r="AG14" s="753"/>
      <c r="AH14" s="2351">
        <v>0</v>
      </c>
      <c r="AI14" s="2334">
        <v>0</v>
      </c>
      <c r="AJ14" s="2334">
        <v>0</v>
      </c>
      <c r="AK14" s="2334">
        <v>0</v>
      </c>
      <c r="AL14" s="2352">
        <v>0</v>
      </c>
      <c r="AM14" s="2051"/>
      <c r="AN14" s="2052"/>
      <c r="AO14" s="2052"/>
      <c r="AP14" s="2052"/>
      <c r="AQ14" s="2052"/>
      <c r="AR14" s="2053"/>
      <c r="AS14" s="752"/>
      <c r="AT14" s="441" t="s">
        <v>93</v>
      </c>
      <c r="AU14" s="441" t="s">
        <v>512</v>
      </c>
      <c r="AV14" s="441" t="s">
        <v>368</v>
      </c>
      <c r="AW14" s="725" t="s">
        <v>515</v>
      </c>
      <c r="AX14" s="793" t="str">
        <f t="shared" si="2"/>
        <v>ZONE 6 (TNSP TO NOMINATE)</v>
      </c>
      <c r="AY14" s="441" t="s">
        <v>104</v>
      </c>
      <c r="AZ14" s="753" t="s">
        <v>324</v>
      </c>
      <c r="BA14" s="753"/>
      <c r="BB14" s="2351">
        <v>0</v>
      </c>
      <c r="BC14" s="2334">
        <v>0</v>
      </c>
      <c r="BD14" s="2334">
        <v>0</v>
      </c>
      <c r="BE14" s="2334">
        <v>0</v>
      </c>
      <c r="BF14" s="2352">
        <v>0</v>
      </c>
      <c r="BG14" s="2051"/>
      <c r="BH14" s="2052"/>
      <c r="BI14" s="2052"/>
      <c r="BJ14" s="2052"/>
      <c r="BK14" s="2052"/>
      <c r="BL14" s="2053"/>
      <c r="BM14" s="752"/>
      <c r="BN14" s="441" t="s">
        <v>93</v>
      </c>
      <c r="BO14" s="441" t="s">
        <v>512</v>
      </c>
      <c r="BP14" s="441" t="s">
        <v>368</v>
      </c>
      <c r="BQ14" s="725" t="s">
        <v>516</v>
      </c>
      <c r="BR14" s="793" t="str">
        <f t="shared" si="3"/>
        <v>ZONE 6 (TNSP TO NOMINATE)</v>
      </c>
      <c r="BS14" s="441" t="s">
        <v>104</v>
      </c>
      <c r="BT14" s="753" t="s">
        <v>324</v>
      </c>
      <c r="BU14" s="753"/>
      <c r="BV14" s="2351">
        <v>0</v>
      </c>
      <c r="BW14" s="2334">
        <v>0</v>
      </c>
      <c r="BX14" s="2334">
        <v>0</v>
      </c>
      <c r="BY14" s="2334">
        <v>0</v>
      </c>
      <c r="BZ14" s="2352">
        <v>0</v>
      </c>
      <c r="CA14" s="2051"/>
      <c r="CB14" s="2052"/>
      <c r="CC14" s="2052"/>
      <c r="CD14" s="2052"/>
      <c r="CE14" s="2052"/>
      <c r="CF14" s="2053"/>
      <c r="CG14" s="752"/>
      <c r="CH14" s="441" t="s">
        <v>93</v>
      </c>
      <c r="CI14" s="441" t="s">
        <v>512</v>
      </c>
      <c r="CJ14" s="441" t="s">
        <v>368</v>
      </c>
      <c r="CK14" s="725" t="s">
        <v>517</v>
      </c>
      <c r="CL14" s="793" t="str">
        <f t="shared" si="4"/>
        <v>ZONE 6 (TNSP TO NOMINATE)</v>
      </c>
      <c r="CM14" s="441" t="s">
        <v>104</v>
      </c>
      <c r="CN14" s="753" t="s">
        <v>324</v>
      </c>
      <c r="CO14" s="753"/>
      <c r="CP14" s="2376"/>
      <c r="CQ14" s="2377"/>
      <c r="CR14" s="2377"/>
      <c r="CS14" s="2377"/>
      <c r="CT14" s="2378"/>
      <c r="CU14" s="2051"/>
      <c r="CV14" s="2052"/>
      <c r="CW14" s="2052"/>
      <c r="CX14" s="2052"/>
      <c r="CY14" s="2052"/>
      <c r="CZ14" s="2053"/>
      <c r="DA14" s="752"/>
      <c r="DB14" s="441" t="s">
        <v>93</v>
      </c>
      <c r="DC14" s="441" t="s">
        <v>512</v>
      </c>
      <c r="DD14" s="441" t="s">
        <v>368</v>
      </c>
      <c r="DE14" s="725" t="s">
        <v>518</v>
      </c>
      <c r="DF14" s="793" t="str">
        <f t="shared" si="5"/>
        <v>ZONE 6 (TNSP TO NOMINATE)</v>
      </c>
      <c r="DG14" s="441" t="s">
        <v>104</v>
      </c>
      <c r="DH14" s="753" t="s">
        <v>324</v>
      </c>
      <c r="DI14" s="753"/>
      <c r="DJ14" s="2376"/>
      <c r="DK14" s="2377"/>
      <c r="DL14" s="2377"/>
      <c r="DM14" s="2377"/>
      <c r="DN14" s="2378"/>
      <c r="DO14" s="2051"/>
      <c r="DP14" s="2052"/>
      <c r="DQ14" s="2052"/>
      <c r="DR14" s="2052"/>
      <c r="DS14" s="2052"/>
      <c r="DT14" s="2053"/>
      <c r="DU14" s="559"/>
      <c r="DV14" s="559"/>
      <c r="DW14" s="559"/>
      <c r="DX14" s="559"/>
      <c r="DY14" s="559"/>
      <c r="DZ14" s="559"/>
      <c r="EA14" s="559"/>
      <c r="EB14" s="559"/>
      <c r="EC14" s="559"/>
      <c r="ED14" s="559"/>
      <c r="EE14" s="559"/>
      <c r="EF14" s="559"/>
      <c r="EG14" s="559"/>
      <c r="EH14" s="559"/>
      <c r="EI14" s="559"/>
      <c r="EJ14" s="559"/>
      <c r="EK14" s="559"/>
      <c r="EL14" s="559"/>
      <c r="EM14" s="559"/>
      <c r="EN14" s="559"/>
      <c r="EO14" s="559"/>
      <c r="EP14" s="559"/>
      <c r="EQ14" s="559"/>
      <c r="ER14" s="559"/>
      <c r="ES14" s="559"/>
      <c r="ET14" s="559"/>
      <c r="EU14" s="559"/>
      <c r="EV14" s="559"/>
      <c r="EW14" s="559"/>
      <c r="EX14" s="559"/>
      <c r="EY14" s="559"/>
      <c r="EZ14" s="559"/>
      <c r="FA14" s="559"/>
      <c r="FB14" s="559"/>
      <c r="FC14" s="559"/>
      <c r="FD14" s="559"/>
      <c r="FE14" s="559"/>
      <c r="FF14" s="559"/>
      <c r="FG14" s="559"/>
      <c r="FH14" s="559"/>
      <c r="FI14" s="559"/>
      <c r="FJ14" s="559"/>
      <c r="FK14" s="559"/>
      <c r="FL14" s="559"/>
      <c r="FM14" s="559"/>
      <c r="FN14" s="559"/>
      <c r="FO14" s="559"/>
      <c r="FP14" s="559"/>
      <c r="FQ14" s="559"/>
      <c r="FR14" s="559"/>
      <c r="FS14" s="559"/>
      <c r="FT14" s="559"/>
      <c r="FU14" s="559"/>
      <c r="FV14" s="559"/>
      <c r="FW14" s="559"/>
      <c r="FX14" s="559"/>
      <c r="FY14" s="559"/>
      <c r="FZ14" s="559"/>
      <c r="GA14" s="559"/>
      <c r="GB14" s="559"/>
      <c r="GC14" s="559"/>
      <c r="GD14" s="559"/>
      <c r="GE14" s="559"/>
      <c r="GF14" s="559"/>
      <c r="GG14" s="559"/>
      <c r="GH14" s="559"/>
      <c r="GI14" s="559"/>
      <c r="GJ14" s="559"/>
    </row>
    <row r="15" spans="1:214" ht="15.75" thickBot="1">
      <c r="A15" s="559"/>
      <c r="B15" s="559"/>
      <c r="C15" s="798"/>
      <c r="D15" s="2054" t="s">
        <v>399</v>
      </c>
      <c r="E15" s="800"/>
      <c r="F15" s="441" t="s">
        <v>93</v>
      </c>
      <c r="G15" s="441" t="s">
        <v>512</v>
      </c>
      <c r="H15" s="441" t="s">
        <v>368</v>
      </c>
      <c r="I15" s="725" t="s">
        <v>513</v>
      </c>
      <c r="J15" s="793" t="str">
        <f t="shared" si="0"/>
        <v>ZONE 7 (TNSP TO NOMINATE)</v>
      </c>
      <c r="K15" s="441" t="s">
        <v>104</v>
      </c>
      <c r="L15" s="441" t="s">
        <v>324</v>
      </c>
      <c r="M15" s="801"/>
      <c r="N15" s="2351">
        <v>0</v>
      </c>
      <c r="O15" s="2334">
        <v>0</v>
      </c>
      <c r="P15" s="2334">
        <v>0</v>
      </c>
      <c r="Q15" s="2334">
        <v>0</v>
      </c>
      <c r="R15" s="2352">
        <v>0</v>
      </c>
      <c r="S15" s="2055"/>
      <c r="T15" s="2056"/>
      <c r="U15" s="2056"/>
      <c r="V15" s="2056"/>
      <c r="W15" s="2056"/>
      <c r="X15" s="2057"/>
      <c r="Y15" s="800"/>
      <c r="Z15" s="441" t="s">
        <v>93</v>
      </c>
      <c r="AA15" s="441" t="s">
        <v>512</v>
      </c>
      <c r="AB15" s="441" t="s">
        <v>368</v>
      </c>
      <c r="AC15" s="725" t="s">
        <v>513</v>
      </c>
      <c r="AD15" s="793" t="str">
        <f t="shared" si="1"/>
        <v>ZONE 7 (TNSP TO NOMINATE)</v>
      </c>
      <c r="AE15" s="441" t="s">
        <v>104</v>
      </c>
      <c r="AF15" s="441" t="s">
        <v>324</v>
      </c>
      <c r="AG15" s="801"/>
      <c r="AH15" s="2351">
        <v>0</v>
      </c>
      <c r="AI15" s="2334">
        <v>0</v>
      </c>
      <c r="AJ15" s="2334">
        <v>0</v>
      </c>
      <c r="AK15" s="2334">
        <v>0</v>
      </c>
      <c r="AL15" s="2352">
        <v>0</v>
      </c>
      <c r="AM15" s="2055"/>
      <c r="AN15" s="2056"/>
      <c r="AO15" s="2056"/>
      <c r="AP15" s="2056"/>
      <c r="AQ15" s="2056"/>
      <c r="AR15" s="2057"/>
      <c r="AS15" s="800"/>
      <c r="AT15" s="441" t="s">
        <v>93</v>
      </c>
      <c r="AU15" s="441" t="s">
        <v>512</v>
      </c>
      <c r="AV15" s="441" t="s">
        <v>368</v>
      </c>
      <c r="AW15" s="725" t="s">
        <v>515</v>
      </c>
      <c r="AX15" s="793" t="str">
        <f t="shared" si="2"/>
        <v>ZONE 7 (TNSP TO NOMINATE)</v>
      </c>
      <c r="AY15" s="441" t="s">
        <v>104</v>
      </c>
      <c r="AZ15" s="441" t="s">
        <v>324</v>
      </c>
      <c r="BA15" s="801"/>
      <c r="BB15" s="2351">
        <v>0</v>
      </c>
      <c r="BC15" s="2334">
        <v>0</v>
      </c>
      <c r="BD15" s="2334">
        <v>0</v>
      </c>
      <c r="BE15" s="2334">
        <v>0</v>
      </c>
      <c r="BF15" s="2352">
        <v>0</v>
      </c>
      <c r="BG15" s="2055"/>
      <c r="BH15" s="2056"/>
      <c r="BI15" s="2056"/>
      <c r="BJ15" s="2056"/>
      <c r="BK15" s="2056"/>
      <c r="BL15" s="2057"/>
      <c r="BM15" s="800"/>
      <c r="BN15" s="441" t="s">
        <v>93</v>
      </c>
      <c r="BO15" s="441" t="s">
        <v>512</v>
      </c>
      <c r="BP15" s="441" t="s">
        <v>368</v>
      </c>
      <c r="BQ15" s="725" t="s">
        <v>516</v>
      </c>
      <c r="BR15" s="793" t="str">
        <f t="shared" si="3"/>
        <v>ZONE 7 (TNSP TO NOMINATE)</v>
      </c>
      <c r="BS15" s="441" t="s">
        <v>104</v>
      </c>
      <c r="BT15" s="441" t="s">
        <v>324</v>
      </c>
      <c r="BU15" s="801"/>
      <c r="BV15" s="2351">
        <v>0</v>
      </c>
      <c r="BW15" s="2334">
        <v>0</v>
      </c>
      <c r="BX15" s="2334">
        <v>0</v>
      </c>
      <c r="BY15" s="2334">
        <v>0</v>
      </c>
      <c r="BZ15" s="2352">
        <v>0</v>
      </c>
      <c r="CA15" s="2055"/>
      <c r="CB15" s="2056"/>
      <c r="CC15" s="2056"/>
      <c r="CD15" s="2056"/>
      <c r="CE15" s="2056"/>
      <c r="CF15" s="2057"/>
      <c r="CG15" s="800"/>
      <c r="CH15" s="441" t="s">
        <v>93</v>
      </c>
      <c r="CI15" s="441" t="s">
        <v>512</v>
      </c>
      <c r="CJ15" s="441" t="s">
        <v>368</v>
      </c>
      <c r="CK15" s="725" t="s">
        <v>517</v>
      </c>
      <c r="CL15" s="793" t="str">
        <f t="shared" si="4"/>
        <v>ZONE 7 (TNSP TO NOMINATE)</v>
      </c>
      <c r="CM15" s="441" t="s">
        <v>104</v>
      </c>
      <c r="CN15" s="441" t="s">
        <v>324</v>
      </c>
      <c r="CO15" s="801"/>
      <c r="CP15" s="2379"/>
      <c r="CQ15" s="2380"/>
      <c r="CR15" s="2380"/>
      <c r="CS15" s="2380"/>
      <c r="CT15" s="2381"/>
      <c r="CU15" s="2055"/>
      <c r="CV15" s="2056"/>
      <c r="CW15" s="2056"/>
      <c r="CX15" s="2056"/>
      <c r="CY15" s="2056"/>
      <c r="CZ15" s="2057"/>
      <c r="DA15" s="800"/>
      <c r="DB15" s="441" t="s">
        <v>93</v>
      </c>
      <c r="DC15" s="441" t="s">
        <v>512</v>
      </c>
      <c r="DD15" s="441" t="s">
        <v>368</v>
      </c>
      <c r="DE15" s="725" t="s">
        <v>518</v>
      </c>
      <c r="DF15" s="793" t="str">
        <f t="shared" si="5"/>
        <v>ZONE 7 (TNSP TO NOMINATE)</v>
      </c>
      <c r="DG15" s="441" t="s">
        <v>104</v>
      </c>
      <c r="DH15" s="441" t="s">
        <v>324</v>
      </c>
      <c r="DI15" s="801"/>
      <c r="DJ15" s="2379"/>
      <c r="DK15" s="2380"/>
      <c r="DL15" s="2380"/>
      <c r="DM15" s="2380"/>
      <c r="DN15" s="2381"/>
      <c r="DO15" s="2055"/>
      <c r="DP15" s="2056"/>
      <c r="DQ15" s="2056"/>
      <c r="DR15" s="2056"/>
      <c r="DS15" s="2056"/>
      <c r="DT15" s="2057"/>
      <c r="DU15" s="559"/>
      <c r="DV15" s="559"/>
      <c r="DW15" s="559"/>
      <c r="DX15" s="559"/>
      <c r="DY15" s="559"/>
      <c r="DZ15" s="559"/>
      <c r="EA15" s="559"/>
      <c r="EB15" s="559"/>
      <c r="EC15" s="559"/>
      <c r="ED15" s="559"/>
      <c r="EE15" s="559"/>
      <c r="EF15" s="559"/>
      <c r="EG15" s="559"/>
      <c r="EH15" s="559"/>
      <c r="EI15" s="559"/>
      <c r="EJ15" s="559"/>
      <c r="EK15" s="559"/>
      <c r="EL15" s="559"/>
      <c r="EM15" s="559"/>
      <c r="EN15" s="559"/>
      <c r="EO15" s="559"/>
      <c r="EP15" s="559"/>
      <c r="EQ15" s="559"/>
      <c r="ER15" s="559"/>
      <c r="ES15" s="559"/>
      <c r="ET15" s="559"/>
      <c r="EU15" s="559"/>
      <c r="EV15" s="559"/>
      <c r="EW15" s="559"/>
      <c r="EX15" s="559"/>
      <c r="EY15" s="559"/>
      <c r="EZ15" s="559"/>
      <c r="FA15" s="559"/>
      <c r="FB15" s="559"/>
      <c r="FC15" s="559"/>
      <c r="FD15" s="559"/>
      <c r="FE15" s="559"/>
      <c r="FF15" s="559"/>
      <c r="FG15" s="559"/>
      <c r="FH15" s="559"/>
      <c r="FI15" s="559"/>
      <c r="FJ15" s="559"/>
      <c r="FK15" s="559"/>
      <c r="FL15" s="559"/>
      <c r="FM15" s="559"/>
      <c r="FN15" s="559"/>
      <c r="FO15" s="559"/>
      <c r="FP15" s="559"/>
      <c r="FQ15" s="559"/>
      <c r="FR15" s="559"/>
      <c r="FS15" s="559"/>
      <c r="FT15" s="559"/>
      <c r="FU15" s="559"/>
      <c r="FV15" s="559"/>
      <c r="FW15" s="559"/>
      <c r="FX15" s="559"/>
      <c r="FY15" s="559"/>
      <c r="FZ15" s="559"/>
      <c r="GA15" s="559"/>
      <c r="GB15" s="559"/>
      <c r="GC15" s="559"/>
      <c r="GD15" s="559"/>
      <c r="GE15" s="559"/>
      <c r="GF15" s="559"/>
      <c r="GG15" s="559"/>
      <c r="GH15" s="559"/>
      <c r="GI15" s="559"/>
      <c r="GJ15" s="559"/>
    </row>
    <row r="16" spans="1:214" ht="15.75" thickBot="1">
      <c r="A16" s="559"/>
      <c r="B16" s="559"/>
      <c r="C16" s="798"/>
      <c r="D16" s="799" t="s">
        <v>400</v>
      </c>
      <c r="E16" s="752"/>
      <c r="F16" s="441" t="s">
        <v>93</v>
      </c>
      <c r="G16" s="441" t="s">
        <v>512</v>
      </c>
      <c r="H16" s="441" t="s">
        <v>368</v>
      </c>
      <c r="I16" s="725" t="s">
        <v>513</v>
      </c>
      <c r="J16" s="793" t="str">
        <f t="shared" si="0"/>
        <v>ZONE 8 (TNSP TO NOMINATE)</v>
      </c>
      <c r="K16" s="441" t="s">
        <v>104</v>
      </c>
      <c r="L16" s="753" t="s">
        <v>324</v>
      </c>
      <c r="M16" s="753"/>
      <c r="N16" s="2351">
        <v>0</v>
      </c>
      <c r="O16" s="2334">
        <v>0</v>
      </c>
      <c r="P16" s="2334">
        <v>0</v>
      </c>
      <c r="Q16" s="2334">
        <v>0</v>
      </c>
      <c r="R16" s="2352">
        <v>0</v>
      </c>
      <c r="S16" s="2051"/>
      <c r="T16" s="2052"/>
      <c r="U16" s="2052"/>
      <c r="V16" s="2052"/>
      <c r="W16" s="2052"/>
      <c r="X16" s="2053"/>
      <c r="Y16" s="752"/>
      <c r="Z16" s="441" t="s">
        <v>93</v>
      </c>
      <c r="AA16" s="441" t="s">
        <v>512</v>
      </c>
      <c r="AB16" s="441" t="s">
        <v>368</v>
      </c>
      <c r="AC16" s="725" t="s">
        <v>513</v>
      </c>
      <c r="AD16" s="793" t="str">
        <f t="shared" si="1"/>
        <v>ZONE 8 (TNSP TO NOMINATE)</v>
      </c>
      <c r="AE16" s="441" t="s">
        <v>104</v>
      </c>
      <c r="AF16" s="753" t="s">
        <v>324</v>
      </c>
      <c r="AG16" s="753"/>
      <c r="AH16" s="2351">
        <v>0</v>
      </c>
      <c r="AI16" s="2334">
        <v>0</v>
      </c>
      <c r="AJ16" s="2334">
        <v>0</v>
      </c>
      <c r="AK16" s="2334">
        <v>0</v>
      </c>
      <c r="AL16" s="2352">
        <v>0</v>
      </c>
      <c r="AM16" s="2051"/>
      <c r="AN16" s="2052"/>
      <c r="AO16" s="2052"/>
      <c r="AP16" s="2052"/>
      <c r="AQ16" s="2052"/>
      <c r="AR16" s="2053"/>
      <c r="AS16" s="752"/>
      <c r="AT16" s="441" t="s">
        <v>93</v>
      </c>
      <c r="AU16" s="441" t="s">
        <v>512</v>
      </c>
      <c r="AV16" s="441" t="s">
        <v>368</v>
      </c>
      <c r="AW16" s="725" t="s">
        <v>515</v>
      </c>
      <c r="AX16" s="793" t="str">
        <f t="shared" si="2"/>
        <v>ZONE 8 (TNSP TO NOMINATE)</v>
      </c>
      <c r="AY16" s="441" t="s">
        <v>104</v>
      </c>
      <c r="AZ16" s="753" t="s">
        <v>324</v>
      </c>
      <c r="BA16" s="753"/>
      <c r="BB16" s="2351">
        <v>0</v>
      </c>
      <c r="BC16" s="2334">
        <v>0</v>
      </c>
      <c r="BD16" s="2334">
        <v>0</v>
      </c>
      <c r="BE16" s="2334">
        <v>0</v>
      </c>
      <c r="BF16" s="2352">
        <v>0</v>
      </c>
      <c r="BG16" s="2051"/>
      <c r="BH16" s="2052"/>
      <c r="BI16" s="2052"/>
      <c r="BJ16" s="2052"/>
      <c r="BK16" s="2052"/>
      <c r="BL16" s="2053"/>
      <c r="BM16" s="752"/>
      <c r="BN16" s="441" t="s">
        <v>93</v>
      </c>
      <c r="BO16" s="441" t="s">
        <v>512</v>
      </c>
      <c r="BP16" s="441" t="s">
        <v>368</v>
      </c>
      <c r="BQ16" s="725" t="s">
        <v>516</v>
      </c>
      <c r="BR16" s="793" t="str">
        <f t="shared" si="3"/>
        <v>ZONE 8 (TNSP TO NOMINATE)</v>
      </c>
      <c r="BS16" s="441" t="s">
        <v>104</v>
      </c>
      <c r="BT16" s="753" t="s">
        <v>324</v>
      </c>
      <c r="BU16" s="753"/>
      <c r="BV16" s="2351">
        <v>0</v>
      </c>
      <c r="BW16" s="2334">
        <v>0</v>
      </c>
      <c r="BX16" s="2334">
        <v>0</v>
      </c>
      <c r="BY16" s="2334">
        <v>0</v>
      </c>
      <c r="BZ16" s="2352">
        <v>0</v>
      </c>
      <c r="CA16" s="2051"/>
      <c r="CB16" s="2052"/>
      <c r="CC16" s="2052"/>
      <c r="CD16" s="2052"/>
      <c r="CE16" s="2052"/>
      <c r="CF16" s="2053"/>
      <c r="CG16" s="752"/>
      <c r="CH16" s="441" t="s">
        <v>93</v>
      </c>
      <c r="CI16" s="441" t="s">
        <v>512</v>
      </c>
      <c r="CJ16" s="441" t="s">
        <v>368</v>
      </c>
      <c r="CK16" s="725" t="s">
        <v>517</v>
      </c>
      <c r="CL16" s="793" t="str">
        <f t="shared" si="4"/>
        <v>ZONE 8 (TNSP TO NOMINATE)</v>
      </c>
      <c r="CM16" s="441" t="s">
        <v>104</v>
      </c>
      <c r="CN16" s="753" t="s">
        <v>324</v>
      </c>
      <c r="CO16" s="753"/>
      <c r="CP16" s="2376"/>
      <c r="CQ16" s="2377"/>
      <c r="CR16" s="2377"/>
      <c r="CS16" s="2377"/>
      <c r="CT16" s="2378"/>
      <c r="CU16" s="2051"/>
      <c r="CV16" s="2052"/>
      <c r="CW16" s="2052"/>
      <c r="CX16" s="2052"/>
      <c r="CY16" s="2052"/>
      <c r="CZ16" s="2053"/>
      <c r="DA16" s="752"/>
      <c r="DB16" s="441" t="s">
        <v>93</v>
      </c>
      <c r="DC16" s="441" t="s">
        <v>512</v>
      </c>
      <c r="DD16" s="441" t="s">
        <v>368</v>
      </c>
      <c r="DE16" s="725" t="s">
        <v>518</v>
      </c>
      <c r="DF16" s="793" t="str">
        <f t="shared" si="5"/>
        <v>ZONE 8 (TNSP TO NOMINATE)</v>
      </c>
      <c r="DG16" s="441" t="s">
        <v>104</v>
      </c>
      <c r="DH16" s="753" t="s">
        <v>324</v>
      </c>
      <c r="DI16" s="753"/>
      <c r="DJ16" s="2376"/>
      <c r="DK16" s="2377"/>
      <c r="DL16" s="2377"/>
      <c r="DM16" s="2377"/>
      <c r="DN16" s="2378"/>
      <c r="DO16" s="2051"/>
      <c r="DP16" s="2052"/>
      <c r="DQ16" s="2052"/>
      <c r="DR16" s="2052"/>
      <c r="DS16" s="2052"/>
      <c r="DT16" s="2053"/>
      <c r="DU16" s="559"/>
      <c r="DV16" s="559"/>
      <c r="DW16" s="559"/>
      <c r="DX16" s="559"/>
      <c r="DY16" s="559"/>
      <c r="DZ16" s="559"/>
      <c r="EA16" s="559"/>
      <c r="EB16" s="559"/>
      <c r="EC16" s="559"/>
      <c r="ED16" s="559"/>
      <c r="EE16" s="559"/>
      <c r="EF16" s="559"/>
      <c r="EG16" s="559"/>
      <c r="EH16" s="559"/>
      <c r="EI16" s="559"/>
      <c r="EJ16" s="559"/>
      <c r="EK16" s="559"/>
      <c r="EL16" s="559"/>
      <c r="EM16" s="559"/>
      <c r="EN16" s="559"/>
      <c r="EO16" s="559"/>
      <c r="EP16" s="559"/>
      <c r="EQ16" s="559"/>
      <c r="ER16" s="559"/>
      <c r="ES16" s="559"/>
      <c r="ET16" s="559"/>
      <c r="EU16" s="559"/>
      <c r="EV16" s="559"/>
      <c r="EW16" s="559"/>
      <c r="EX16" s="559"/>
      <c r="EY16" s="559"/>
      <c r="EZ16" s="559"/>
      <c r="FA16" s="559"/>
      <c r="FB16" s="559"/>
      <c r="FC16" s="559"/>
      <c r="FD16" s="559"/>
      <c r="FE16" s="559"/>
      <c r="FF16" s="559"/>
      <c r="FG16" s="559"/>
      <c r="FH16" s="559"/>
      <c r="FI16" s="559"/>
      <c r="FJ16" s="559"/>
      <c r="FK16" s="559"/>
      <c r="FL16" s="559"/>
      <c r="FM16" s="559"/>
      <c r="FN16" s="559"/>
      <c r="FO16" s="559"/>
      <c r="FP16" s="559"/>
      <c r="FQ16" s="559"/>
      <c r="FR16" s="559"/>
      <c r="FS16" s="559"/>
      <c r="FT16" s="559"/>
      <c r="FU16" s="559"/>
      <c r="FV16" s="559"/>
      <c r="FW16" s="559"/>
      <c r="FX16" s="559"/>
      <c r="FY16" s="559"/>
      <c r="FZ16" s="559"/>
      <c r="GA16" s="559"/>
      <c r="GB16" s="559"/>
      <c r="GC16" s="559"/>
      <c r="GD16" s="559"/>
      <c r="GE16" s="559"/>
      <c r="GF16" s="559"/>
      <c r="GG16" s="559"/>
      <c r="GH16" s="559"/>
      <c r="GI16" s="559"/>
      <c r="GJ16" s="559"/>
    </row>
    <row r="17" spans="1:192" ht="15.75" thickBot="1">
      <c r="A17" s="559"/>
      <c r="B17" s="559"/>
      <c r="C17" s="798"/>
      <c r="D17" s="2054" t="s">
        <v>401</v>
      </c>
      <c r="E17" s="800"/>
      <c r="F17" s="441" t="s">
        <v>93</v>
      </c>
      <c r="G17" s="441" t="s">
        <v>512</v>
      </c>
      <c r="H17" s="441" t="s">
        <v>368</v>
      </c>
      <c r="I17" s="725" t="s">
        <v>513</v>
      </c>
      <c r="J17" s="793" t="str">
        <f t="shared" si="0"/>
        <v>ZONE 9 (TNSP TO NOMINATE)</v>
      </c>
      <c r="K17" s="441" t="s">
        <v>104</v>
      </c>
      <c r="L17" s="441" t="s">
        <v>324</v>
      </c>
      <c r="M17" s="801"/>
      <c r="N17" s="2351">
        <v>0</v>
      </c>
      <c r="O17" s="2334">
        <v>0</v>
      </c>
      <c r="P17" s="2334">
        <v>0</v>
      </c>
      <c r="Q17" s="2334">
        <v>0</v>
      </c>
      <c r="R17" s="2352">
        <v>0</v>
      </c>
      <c r="S17" s="2055"/>
      <c r="T17" s="2056"/>
      <c r="U17" s="2056"/>
      <c r="V17" s="2056"/>
      <c r="W17" s="2056"/>
      <c r="X17" s="2057"/>
      <c r="Y17" s="800"/>
      <c r="Z17" s="441" t="s">
        <v>93</v>
      </c>
      <c r="AA17" s="441" t="s">
        <v>512</v>
      </c>
      <c r="AB17" s="441" t="s">
        <v>368</v>
      </c>
      <c r="AC17" s="725" t="s">
        <v>513</v>
      </c>
      <c r="AD17" s="793" t="str">
        <f t="shared" si="1"/>
        <v>ZONE 9 (TNSP TO NOMINATE)</v>
      </c>
      <c r="AE17" s="441" t="s">
        <v>104</v>
      </c>
      <c r="AF17" s="441" t="s">
        <v>324</v>
      </c>
      <c r="AG17" s="801"/>
      <c r="AH17" s="2351">
        <v>0</v>
      </c>
      <c r="AI17" s="2334">
        <v>0</v>
      </c>
      <c r="AJ17" s="2334">
        <v>0</v>
      </c>
      <c r="AK17" s="2334">
        <v>0</v>
      </c>
      <c r="AL17" s="2352">
        <v>0</v>
      </c>
      <c r="AM17" s="2055"/>
      <c r="AN17" s="2056"/>
      <c r="AO17" s="2056"/>
      <c r="AP17" s="2056"/>
      <c r="AQ17" s="2056"/>
      <c r="AR17" s="2057"/>
      <c r="AS17" s="800"/>
      <c r="AT17" s="441" t="s">
        <v>93</v>
      </c>
      <c r="AU17" s="441" t="s">
        <v>512</v>
      </c>
      <c r="AV17" s="441" t="s">
        <v>368</v>
      </c>
      <c r="AW17" s="725" t="s">
        <v>515</v>
      </c>
      <c r="AX17" s="793" t="str">
        <f t="shared" si="2"/>
        <v>ZONE 9 (TNSP TO NOMINATE)</v>
      </c>
      <c r="AY17" s="441" t="s">
        <v>104</v>
      </c>
      <c r="AZ17" s="441" t="s">
        <v>324</v>
      </c>
      <c r="BA17" s="801"/>
      <c r="BB17" s="2351">
        <v>0</v>
      </c>
      <c r="BC17" s="2334">
        <v>0</v>
      </c>
      <c r="BD17" s="2334">
        <v>0</v>
      </c>
      <c r="BE17" s="2334">
        <v>0</v>
      </c>
      <c r="BF17" s="2352">
        <v>0</v>
      </c>
      <c r="BG17" s="2055"/>
      <c r="BH17" s="2056"/>
      <c r="BI17" s="2056"/>
      <c r="BJ17" s="2056"/>
      <c r="BK17" s="2056"/>
      <c r="BL17" s="2057"/>
      <c r="BM17" s="800"/>
      <c r="BN17" s="441" t="s">
        <v>93</v>
      </c>
      <c r="BO17" s="441" t="s">
        <v>512</v>
      </c>
      <c r="BP17" s="441" t="s">
        <v>368</v>
      </c>
      <c r="BQ17" s="725" t="s">
        <v>516</v>
      </c>
      <c r="BR17" s="793" t="str">
        <f t="shared" si="3"/>
        <v>ZONE 9 (TNSP TO NOMINATE)</v>
      </c>
      <c r="BS17" s="441" t="s">
        <v>104</v>
      </c>
      <c r="BT17" s="441" t="s">
        <v>324</v>
      </c>
      <c r="BU17" s="801"/>
      <c r="BV17" s="2351">
        <v>0</v>
      </c>
      <c r="BW17" s="2334">
        <v>0</v>
      </c>
      <c r="BX17" s="2334">
        <v>0</v>
      </c>
      <c r="BY17" s="2334">
        <v>0</v>
      </c>
      <c r="BZ17" s="2352">
        <v>0</v>
      </c>
      <c r="CA17" s="2055"/>
      <c r="CB17" s="2056"/>
      <c r="CC17" s="2056"/>
      <c r="CD17" s="2056"/>
      <c r="CE17" s="2056"/>
      <c r="CF17" s="2057"/>
      <c r="CG17" s="800"/>
      <c r="CH17" s="441" t="s">
        <v>93</v>
      </c>
      <c r="CI17" s="441" t="s">
        <v>512</v>
      </c>
      <c r="CJ17" s="441" t="s">
        <v>368</v>
      </c>
      <c r="CK17" s="725" t="s">
        <v>517</v>
      </c>
      <c r="CL17" s="793" t="str">
        <f t="shared" si="4"/>
        <v>ZONE 9 (TNSP TO NOMINATE)</v>
      </c>
      <c r="CM17" s="441" t="s">
        <v>104</v>
      </c>
      <c r="CN17" s="441" t="s">
        <v>324</v>
      </c>
      <c r="CO17" s="801"/>
      <c r="CP17" s="2379"/>
      <c r="CQ17" s="2380"/>
      <c r="CR17" s="2380"/>
      <c r="CS17" s="2380"/>
      <c r="CT17" s="2381"/>
      <c r="CU17" s="2055"/>
      <c r="CV17" s="2056"/>
      <c r="CW17" s="2056"/>
      <c r="CX17" s="2056"/>
      <c r="CY17" s="2056"/>
      <c r="CZ17" s="2057"/>
      <c r="DA17" s="800"/>
      <c r="DB17" s="441" t="s">
        <v>93</v>
      </c>
      <c r="DC17" s="441" t="s">
        <v>512</v>
      </c>
      <c r="DD17" s="441" t="s">
        <v>368</v>
      </c>
      <c r="DE17" s="725" t="s">
        <v>518</v>
      </c>
      <c r="DF17" s="793" t="str">
        <f t="shared" si="5"/>
        <v>ZONE 9 (TNSP TO NOMINATE)</v>
      </c>
      <c r="DG17" s="441" t="s">
        <v>104</v>
      </c>
      <c r="DH17" s="441" t="s">
        <v>324</v>
      </c>
      <c r="DI17" s="801"/>
      <c r="DJ17" s="2379"/>
      <c r="DK17" s="2380"/>
      <c r="DL17" s="2380"/>
      <c r="DM17" s="2380"/>
      <c r="DN17" s="2381"/>
      <c r="DO17" s="2055"/>
      <c r="DP17" s="2056"/>
      <c r="DQ17" s="2056"/>
      <c r="DR17" s="2056"/>
      <c r="DS17" s="2056"/>
      <c r="DT17" s="2057"/>
      <c r="DU17" s="559"/>
      <c r="DV17" s="559"/>
      <c r="DW17" s="559"/>
      <c r="DX17" s="559"/>
      <c r="DY17" s="559"/>
      <c r="DZ17" s="559"/>
      <c r="EA17" s="559"/>
      <c r="EB17" s="559"/>
      <c r="EC17" s="559"/>
      <c r="ED17" s="559"/>
      <c r="EE17" s="559"/>
      <c r="EF17" s="559"/>
      <c r="EG17" s="559"/>
      <c r="EH17" s="559"/>
      <c r="EI17" s="559"/>
      <c r="EJ17" s="559"/>
      <c r="EK17" s="559"/>
      <c r="EL17" s="559"/>
      <c r="EM17" s="559"/>
      <c r="EN17" s="559"/>
      <c r="EO17" s="559"/>
      <c r="EP17" s="559"/>
      <c r="EQ17" s="559"/>
      <c r="ER17" s="559"/>
      <c r="ES17" s="559"/>
      <c r="ET17" s="559"/>
      <c r="EU17" s="559"/>
      <c r="EV17" s="559"/>
      <c r="EW17" s="559"/>
      <c r="EX17" s="559"/>
      <c r="EY17" s="559"/>
      <c r="EZ17" s="559"/>
      <c r="FA17" s="559"/>
      <c r="FB17" s="559"/>
      <c r="FC17" s="559"/>
      <c r="FD17" s="559"/>
      <c r="FE17" s="559"/>
      <c r="FF17" s="559"/>
      <c r="FG17" s="559"/>
      <c r="FH17" s="559"/>
      <c r="FI17" s="559"/>
      <c r="FJ17" s="559"/>
      <c r="FK17" s="559"/>
      <c r="FL17" s="559"/>
      <c r="FM17" s="559"/>
      <c r="FN17" s="559"/>
      <c r="FO17" s="559"/>
      <c r="FP17" s="559"/>
      <c r="FQ17" s="559"/>
      <c r="FR17" s="559"/>
      <c r="FS17" s="559"/>
      <c r="FT17" s="559"/>
      <c r="FU17" s="559"/>
      <c r="FV17" s="559"/>
      <c r="FW17" s="559"/>
      <c r="FX17" s="559"/>
      <c r="FY17" s="559"/>
      <c r="FZ17" s="559"/>
      <c r="GA17" s="559"/>
      <c r="GB17" s="559"/>
      <c r="GC17" s="559"/>
      <c r="GD17" s="559"/>
      <c r="GE17" s="559"/>
      <c r="GF17" s="559"/>
      <c r="GG17" s="559"/>
      <c r="GH17" s="559"/>
      <c r="GI17" s="559"/>
      <c r="GJ17" s="559"/>
    </row>
    <row r="18" spans="1:192" ht="15.75" thickBot="1">
      <c r="A18" s="559"/>
      <c r="B18" s="559"/>
      <c r="C18" s="798"/>
      <c r="D18" s="2058" t="s">
        <v>402</v>
      </c>
      <c r="E18" s="2059"/>
      <c r="F18" s="822" t="s">
        <v>93</v>
      </c>
      <c r="G18" s="822" t="s">
        <v>512</v>
      </c>
      <c r="H18" s="822" t="s">
        <v>368</v>
      </c>
      <c r="I18" s="823" t="s">
        <v>513</v>
      </c>
      <c r="J18" s="793" t="str">
        <f t="shared" si="0"/>
        <v>ZONE 10 (TNSP TO NOMINATE)</v>
      </c>
      <c r="K18" s="822" t="s">
        <v>104</v>
      </c>
      <c r="L18" s="2060" t="s">
        <v>324</v>
      </c>
      <c r="M18" s="2060"/>
      <c r="N18" s="2351">
        <v>0</v>
      </c>
      <c r="O18" s="2334">
        <v>0</v>
      </c>
      <c r="P18" s="2334">
        <v>0</v>
      </c>
      <c r="Q18" s="2334">
        <v>0</v>
      </c>
      <c r="R18" s="2352">
        <v>0</v>
      </c>
      <c r="S18" s="802"/>
      <c r="T18" s="803"/>
      <c r="U18" s="803"/>
      <c r="V18" s="803"/>
      <c r="W18" s="803"/>
      <c r="X18" s="804"/>
      <c r="Y18" s="2059"/>
      <c r="Z18" s="822" t="s">
        <v>93</v>
      </c>
      <c r="AA18" s="822" t="s">
        <v>512</v>
      </c>
      <c r="AB18" s="822" t="s">
        <v>368</v>
      </c>
      <c r="AC18" s="823" t="s">
        <v>513</v>
      </c>
      <c r="AD18" s="793" t="str">
        <f t="shared" si="1"/>
        <v>ZONE 10 (TNSP TO NOMINATE)</v>
      </c>
      <c r="AE18" s="822" t="s">
        <v>104</v>
      </c>
      <c r="AF18" s="2060" t="s">
        <v>324</v>
      </c>
      <c r="AG18" s="2060"/>
      <c r="AH18" s="2351">
        <v>0</v>
      </c>
      <c r="AI18" s="2334">
        <v>0</v>
      </c>
      <c r="AJ18" s="2334">
        <v>0</v>
      </c>
      <c r="AK18" s="2334">
        <v>0</v>
      </c>
      <c r="AL18" s="2352">
        <v>0</v>
      </c>
      <c r="AM18" s="802"/>
      <c r="AN18" s="803"/>
      <c r="AO18" s="803"/>
      <c r="AP18" s="803"/>
      <c r="AQ18" s="803"/>
      <c r="AR18" s="804"/>
      <c r="AS18" s="2059"/>
      <c r="AT18" s="822" t="s">
        <v>93</v>
      </c>
      <c r="AU18" s="822" t="s">
        <v>512</v>
      </c>
      <c r="AV18" s="822" t="s">
        <v>368</v>
      </c>
      <c r="AW18" s="823" t="s">
        <v>515</v>
      </c>
      <c r="AX18" s="793" t="str">
        <f t="shared" si="2"/>
        <v>ZONE 10 (TNSP TO NOMINATE)</v>
      </c>
      <c r="AY18" s="822" t="s">
        <v>104</v>
      </c>
      <c r="AZ18" s="2060" t="s">
        <v>324</v>
      </c>
      <c r="BA18" s="2060"/>
      <c r="BB18" s="2351">
        <v>0</v>
      </c>
      <c r="BC18" s="2334">
        <v>0</v>
      </c>
      <c r="BD18" s="2334">
        <v>0</v>
      </c>
      <c r="BE18" s="2334">
        <v>0</v>
      </c>
      <c r="BF18" s="2352">
        <v>0</v>
      </c>
      <c r="BG18" s="802"/>
      <c r="BH18" s="803"/>
      <c r="BI18" s="803"/>
      <c r="BJ18" s="803"/>
      <c r="BK18" s="803"/>
      <c r="BL18" s="804"/>
      <c r="BM18" s="2059"/>
      <c r="BN18" s="822" t="s">
        <v>93</v>
      </c>
      <c r="BO18" s="822" t="s">
        <v>512</v>
      </c>
      <c r="BP18" s="822" t="s">
        <v>368</v>
      </c>
      <c r="BQ18" s="823" t="s">
        <v>516</v>
      </c>
      <c r="BR18" s="793" t="str">
        <f t="shared" si="3"/>
        <v>ZONE 10 (TNSP TO NOMINATE)</v>
      </c>
      <c r="BS18" s="822" t="s">
        <v>104</v>
      </c>
      <c r="BT18" s="2060" t="s">
        <v>324</v>
      </c>
      <c r="BU18" s="2060"/>
      <c r="BV18" s="2351">
        <v>0</v>
      </c>
      <c r="BW18" s="2334">
        <v>0</v>
      </c>
      <c r="BX18" s="2334">
        <v>0</v>
      </c>
      <c r="BY18" s="2334">
        <v>0</v>
      </c>
      <c r="BZ18" s="2352">
        <v>0</v>
      </c>
      <c r="CA18" s="802"/>
      <c r="CB18" s="803"/>
      <c r="CC18" s="803"/>
      <c r="CD18" s="803"/>
      <c r="CE18" s="803"/>
      <c r="CF18" s="804"/>
      <c r="CG18" s="2059"/>
      <c r="CH18" s="822" t="s">
        <v>93</v>
      </c>
      <c r="CI18" s="822" t="s">
        <v>512</v>
      </c>
      <c r="CJ18" s="822" t="s">
        <v>368</v>
      </c>
      <c r="CK18" s="823" t="s">
        <v>517</v>
      </c>
      <c r="CL18" s="793" t="str">
        <f t="shared" si="4"/>
        <v>ZONE 10 (TNSP TO NOMINATE)</v>
      </c>
      <c r="CM18" s="822" t="s">
        <v>104</v>
      </c>
      <c r="CN18" s="2060" t="s">
        <v>324</v>
      </c>
      <c r="CO18" s="2060"/>
      <c r="CP18" s="2382"/>
      <c r="CQ18" s="2383"/>
      <c r="CR18" s="2383"/>
      <c r="CS18" s="2383"/>
      <c r="CT18" s="2384"/>
      <c r="CU18" s="802"/>
      <c r="CV18" s="803"/>
      <c r="CW18" s="803"/>
      <c r="CX18" s="803"/>
      <c r="CY18" s="803"/>
      <c r="CZ18" s="804"/>
      <c r="DA18" s="2059"/>
      <c r="DB18" s="822" t="s">
        <v>93</v>
      </c>
      <c r="DC18" s="822" t="s">
        <v>512</v>
      </c>
      <c r="DD18" s="822" t="s">
        <v>368</v>
      </c>
      <c r="DE18" s="823" t="s">
        <v>518</v>
      </c>
      <c r="DF18" s="793" t="str">
        <f t="shared" si="5"/>
        <v>ZONE 10 (TNSP TO NOMINATE)</v>
      </c>
      <c r="DG18" s="822" t="s">
        <v>104</v>
      </c>
      <c r="DH18" s="2060" t="s">
        <v>324</v>
      </c>
      <c r="DI18" s="2060"/>
      <c r="DJ18" s="2382"/>
      <c r="DK18" s="2383"/>
      <c r="DL18" s="2383"/>
      <c r="DM18" s="2383"/>
      <c r="DN18" s="2384"/>
      <c r="DO18" s="802"/>
      <c r="DP18" s="803"/>
      <c r="DQ18" s="803"/>
      <c r="DR18" s="803"/>
      <c r="DS18" s="803"/>
      <c r="DT18" s="804"/>
      <c r="DU18" s="559"/>
      <c r="DV18" s="559"/>
      <c r="DW18" s="559"/>
      <c r="DX18" s="559"/>
      <c r="DY18" s="559"/>
      <c r="DZ18" s="559"/>
      <c r="EA18" s="559"/>
      <c r="EB18" s="559"/>
      <c r="EC18" s="559"/>
      <c r="ED18" s="559"/>
      <c r="EE18" s="559"/>
      <c r="EF18" s="559"/>
      <c r="EG18" s="559"/>
      <c r="EH18" s="559"/>
      <c r="EI18" s="559"/>
      <c r="EJ18" s="559"/>
      <c r="EK18" s="559"/>
      <c r="EL18" s="559"/>
      <c r="EM18" s="559"/>
      <c r="EN18" s="559"/>
      <c r="EO18" s="559"/>
      <c r="EP18" s="559"/>
      <c r="EQ18" s="559"/>
      <c r="ER18" s="559"/>
      <c r="ES18" s="559"/>
      <c r="ET18" s="559"/>
      <c r="EU18" s="559"/>
      <c r="EV18" s="559"/>
      <c r="EW18" s="559"/>
      <c r="EX18" s="559"/>
      <c r="EY18" s="559"/>
      <c r="EZ18" s="559"/>
      <c r="FA18" s="559"/>
      <c r="FB18" s="559"/>
      <c r="FC18" s="559"/>
      <c r="FD18" s="559"/>
      <c r="FE18" s="559"/>
      <c r="FF18" s="559"/>
      <c r="FG18" s="559"/>
      <c r="FH18" s="559"/>
      <c r="FI18" s="559"/>
      <c r="FJ18" s="559"/>
      <c r="FK18" s="559"/>
      <c r="FL18" s="559"/>
      <c r="FM18" s="559"/>
      <c r="FN18" s="559"/>
      <c r="FO18" s="559"/>
      <c r="FP18" s="559"/>
      <c r="FQ18" s="559"/>
      <c r="FR18" s="559"/>
      <c r="FS18" s="559"/>
      <c r="FT18" s="559"/>
      <c r="FU18" s="559"/>
      <c r="FV18" s="559"/>
      <c r="FW18" s="559"/>
      <c r="FX18" s="559"/>
      <c r="FY18" s="559"/>
      <c r="FZ18" s="559"/>
      <c r="GA18" s="559"/>
      <c r="GB18" s="559"/>
      <c r="GC18" s="559"/>
      <c r="GD18" s="559"/>
      <c r="GE18" s="559"/>
      <c r="GF18" s="559"/>
      <c r="GG18" s="559"/>
      <c r="GH18" s="559"/>
      <c r="GI18" s="559"/>
      <c r="GJ18" s="559"/>
    </row>
    <row r="19" spans="1:192" ht="15.75" thickBot="1">
      <c r="A19" s="559"/>
      <c r="B19" s="559"/>
      <c r="C19" s="805" t="s">
        <v>519</v>
      </c>
      <c r="D19" s="806" t="s">
        <v>419</v>
      </c>
      <c r="E19" s="807"/>
      <c r="F19" s="441" t="s">
        <v>93</v>
      </c>
      <c r="G19" s="441" t="s">
        <v>512</v>
      </c>
      <c r="H19" s="808" t="s">
        <v>519</v>
      </c>
      <c r="I19" s="725" t="s">
        <v>513</v>
      </c>
      <c r="J19" s="793" t="str">
        <f t="shared" si="0"/>
        <v>TRANSMISSION LINES MAINTENANCE</v>
      </c>
      <c r="K19" s="441" t="s">
        <v>104</v>
      </c>
      <c r="L19" s="441" t="s">
        <v>324</v>
      </c>
      <c r="M19" s="809"/>
      <c r="N19" s="2353">
        <v>245.41313307290343</v>
      </c>
      <c r="O19" s="2332">
        <v>895.94933070156753</v>
      </c>
      <c r="P19" s="2332">
        <v>813.32480626105382</v>
      </c>
      <c r="Q19" s="2332">
        <v>208.43047698661383</v>
      </c>
      <c r="R19" s="2354">
        <v>153.7211069259715</v>
      </c>
      <c r="S19" s="807"/>
      <c r="T19" s="810"/>
      <c r="U19" s="810"/>
      <c r="V19" s="810"/>
      <c r="W19" s="810"/>
      <c r="X19" s="811"/>
      <c r="Y19" s="807"/>
      <c r="Z19" s="441" t="s">
        <v>93</v>
      </c>
      <c r="AA19" s="441" t="s">
        <v>512</v>
      </c>
      <c r="AB19" s="808" t="s">
        <v>519</v>
      </c>
      <c r="AC19" s="725" t="s">
        <v>513</v>
      </c>
      <c r="AD19" s="793" t="str">
        <f t="shared" si="1"/>
        <v>TRANSMISSION LINES MAINTENANCE</v>
      </c>
      <c r="AE19" s="441" t="s">
        <v>104</v>
      </c>
      <c r="AF19" s="441" t="s">
        <v>324</v>
      </c>
      <c r="AG19" s="809"/>
      <c r="AH19" s="2353">
        <v>2743.7374882006629</v>
      </c>
      <c r="AI19" s="2332">
        <v>4017.1815014758977</v>
      </c>
      <c r="AJ19" s="2332">
        <v>5004.4015557657522</v>
      </c>
      <c r="AK19" s="2332">
        <v>4810.8841947428791</v>
      </c>
      <c r="AL19" s="2354">
        <v>3535.5854592973442</v>
      </c>
      <c r="AM19" s="807"/>
      <c r="AN19" s="810"/>
      <c r="AO19" s="810"/>
      <c r="AP19" s="810"/>
      <c r="AQ19" s="810"/>
      <c r="AR19" s="811"/>
      <c r="AS19" s="807"/>
      <c r="AT19" s="441" t="s">
        <v>93</v>
      </c>
      <c r="AU19" s="441" t="s">
        <v>512</v>
      </c>
      <c r="AV19" s="808" t="s">
        <v>519</v>
      </c>
      <c r="AW19" s="725" t="s">
        <v>515</v>
      </c>
      <c r="AX19" s="793" t="str">
        <f t="shared" si="2"/>
        <v>TRANSMISSION LINES MAINTENANCE</v>
      </c>
      <c r="AY19" s="441" t="s">
        <v>104</v>
      </c>
      <c r="AZ19" s="441" t="s">
        <v>324</v>
      </c>
      <c r="BA19" s="809"/>
      <c r="BB19" s="2353">
        <v>93.0052781205695</v>
      </c>
      <c r="BC19" s="2332">
        <v>475.20478129947173</v>
      </c>
      <c r="BD19" s="2332">
        <v>148.99269080213273</v>
      </c>
      <c r="BE19" s="2332">
        <v>1519.2265878135408</v>
      </c>
      <c r="BF19" s="2354">
        <v>1047.3684374881491</v>
      </c>
      <c r="BG19" s="807"/>
      <c r="BH19" s="810"/>
      <c r="BI19" s="810"/>
      <c r="BJ19" s="810"/>
      <c r="BK19" s="810"/>
      <c r="BL19" s="811"/>
      <c r="BM19" s="807"/>
      <c r="BN19" s="441" t="s">
        <v>93</v>
      </c>
      <c r="BO19" s="441" t="s">
        <v>512</v>
      </c>
      <c r="BP19" s="808" t="s">
        <v>519</v>
      </c>
      <c r="BQ19" s="725" t="s">
        <v>516</v>
      </c>
      <c r="BR19" s="793" t="str">
        <f t="shared" si="3"/>
        <v>TRANSMISSION LINES MAINTENANCE</v>
      </c>
      <c r="BS19" s="441" t="s">
        <v>104</v>
      </c>
      <c r="BT19" s="441" t="s">
        <v>324</v>
      </c>
      <c r="BU19" s="809"/>
      <c r="BV19" s="2353">
        <v>504.39749931112868</v>
      </c>
      <c r="BW19" s="2332">
        <v>228.0014425799688</v>
      </c>
      <c r="BX19" s="2332">
        <v>594.21790802262342</v>
      </c>
      <c r="BY19" s="2332">
        <v>775.05258849837151</v>
      </c>
      <c r="BZ19" s="2354">
        <v>721.57146460026922</v>
      </c>
      <c r="CA19" s="807"/>
      <c r="CB19" s="810"/>
      <c r="CC19" s="810"/>
      <c r="CD19" s="810"/>
      <c r="CE19" s="810"/>
      <c r="CF19" s="811"/>
      <c r="CG19" s="807"/>
      <c r="CH19" s="441" t="s">
        <v>93</v>
      </c>
      <c r="CI19" s="441" t="s">
        <v>512</v>
      </c>
      <c r="CJ19" s="808" t="s">
        <v>519</v>
      </c>
      <c r="CK19" s="725" t="s">
        <v>517</v>
      </c>
      <c r="CL19" s="793" t="str">
        <f t="shared" si="4"/>
        <v>TRANSMISSION LINES MAINTENANCE</v>
      </c>
      <c r="CM19" s="441" t="s">
        <v>104</v>
      </c>
      <c r="CN19" s="441" t="s">
        <v>324</v>
      </c>
      <c r="CO19" s="809"/>
      <c r="CP19" s="2385"/>
      <c r="CQ19" s="2386"/>
      <c r="CR19" s="2386"/>
      <c r="CS19" s="2386"/>
      <c r="CT19" s="2387"/>
      <c r="CU19" s="807"/>
      <c r="CV19" s="810"/>
      <c r="CW19" s="810"/>
      <c r="CX19" s="810"/>
      <c r="CY19" s="810"/>
      <c r="CZ19" s="811"/>
      <c r="DA19" s="807"/>
      <c r="DB19" s="441" t="s">
        <v>93</v>
      </c>
      <c r="DC19" s="441" t="s">
        <v>512</v>
      </c>
      <c r="DD19" s="808" t="s">
        <v>519</v>
      </c>
      <c r="DE19" s="725" t="s">
        <v>518</v>
      </c>
      <c r="DF19" s="793" t="str">
        <f t="shared" si="5"/>
        <v>TRANSMISSION LINES MAINTENANCE</v>
      </c>
      <c r="DG19" s="441" t="s">
        <v>104</v>
      </c>
      <c r="DH19" s="441" t="s">
        <v>324</v>
      </c>
      <c r="DI19" s="809"/>
      <c r="DJ19" s="2385"/>
      <c r="DK19" s="2386"/>
      <c r="DL19" s="2386"/>
      <c r="DM19" s="2386"/>
      <c r="DN19" s="2387"/>
      <c r="DO19" s="807"/>
      <c r="DP19" s="810"/>
      <c r="DQ19" s="810"/>
      <c r="DR19" s="810"/>
      <c r="DS19" s="810"/>
      <c r="DT19" s="811"/>
      <c r="DU19" s="559"/>
      <c r="DV19" s="559"/>
      <c r="DW19" s="559"/>
      <c r="DX19" s="559"/>
      <c r="DY19" s="559"/>
      <c r="DZ19" s="559"/>
      <c r="EA19" s="559"/>
      <c r="EB19" s="559"/>
      <c r="EC19" s="559"/>
      <c r="ED19" s="559"/>
      <c r="EE19" s="559"/>
      <c r="EF19" s="559"/>
      <c r="EG19" s="559"/>
      <c r="EH19" s="559"/>
      <c r="EI19" s="559"/>
      <c r="EJ19" s="559"/>
      <c r="EK19" s="559"/>
      <c r="EL19" s="559"/>
      <c r="EM19" s="559"/>
      <c r="EN19" s="559"/>
      <c r="EO19" s="559"/>
      <c r="EP19" s="559"/>
      <c r="EQ19" s="559"/>
      <c r="ER19" s="559"/>
      <c r="ES19" s="559"/>
      <c r="ET19" s="559"/>
      <c r="EU19" s="559"/>
      <c r="EV19" s="559"/>
      <c r="EW19" s="559"/>
      <c r="EX19" s="559"/>
      <c r="EY19" s="559"/>
      <c r="EZ19" s="559"/>
      <c r="FA19" s="559"/>
      <c r="FB19" s="559"/>
      <c r="FC19" s="559"/>
      <c r="FD19" s="559"/>
      <c r="FE19" s="559"/>
      <c r="FF19" s="559"/>
      <c r="FG19" s="559"/>
      <c r="FH19" s="559"/>
      <c r="FI19" s="559"/>
      <c r="FJ19" s="559"/>
      <c r="FK19" s="559"/>
      <c r="FL19" s="559"/>
      <c r="FM19" s="559"/>
      <c r="FN19" s="559"/>
      <c r="FO19" s="559"/>
      <c r="FP19" s="559"/>
      <c r="FQ19" s="559"/>
      <c r="FR19" s="559"/>
      <c r="FS19" s="559"/>
      <c r="FT19" s="559"/>
      <c r="FU19" s="559"/>
      <c r="FV19" s="559"/>
      <c r="FW19" s="559"/>
      <c r="FX19" s="559"/>
      <c r="FY19" s="559"/>
      <c r="FZ19" s="559"/>
      <c r="GA19" s="559"/>
      <c r="GB19" s="559"/>
      <c r="GC19" s="559"/>
      <c r="GD19" s="559"/>
      <c r="GE19" s="559"/>
      <c r="GF19" s="559"/>
      <c r="GG19" s="559"/>
      <c r="GH19" s="559"/>
      <c r="GI19" s="559"/>
      <c r="GJ19" s="559"/>
    </row>
    <row r="20" spans="1:192" ht="15.75" thickBot="1">
      <c r="A20" s="559"/>
      <c r="B20" s="559"/>
      <c r="C20" s="812"/>
      <c r="D20" s="2061" t="s">
        <v>520</v>
      </c>
      <c r="E20" s="807"/>
      <c r="F20" s="441" t="s">
        <v>93</v>
      </c>
      <c r="G20" s="441" t="s">
        <v>512</v>
      </c>
      <c r="H20" s="808" t="s">
        <v>519</v>
      </c>
      <c r="I20" s="725" t="s">
        <v>513</v>
      </c>
      <c r="J20" s="793" t="str">
        <f t="shared" si="0"/>
        <v>SUBSTATIONS EQUIPMENT &amp; PROPOERTY MAINTENANCE</v>
      </c>
      <c r="K20" s="441" t="s">
        <v>104</v>
      </c>
      <c r="L20" s="441" t="s">
        <v>324</v>
      </c>
      <c r="M20" s="809"/>
      <c r="N20" s="2351">
        <v>270.10348152890555</v>
      </c>
      <c r="O20" s="2334">
        <v>1962.6132060226366</v>
      </c>
      <c r="P20" s="2334">
        <v>1540.7278768554299</v>
      </c>
      <c r="Q20" s="2334">
        <v>680.64860353549773</v>
      </c>
      <c r="R20" s="2352">
        <v>676.55606843472162</v>
      </c>
      <c r="S20" s="2055"/>
      <c r="T20" s="2056"/>
      <c r="U20" s="2056"/>
      <c r="V20" s="2056"/>
      <c r="W20" s="2056"/>
      <c r="X20" s="2057"/>
      <c r="Y20" s="807"/>
      <c r="Z20" s="441" t="s">
        <v>93</v>
      </c>
      <c r="AA20" s="441" t="s">
        <v>512</v>
      </c>
      <c r="AB20" s="808" t="s">
        <v>519</v>
      </c>
      <c r="AC20" s="725" t="s">
        <v>513</v>
      </c>
      <c r="AD20" s="793" t="str">
        <f t="shared" si="1"/>
        <v>SUBSTATIONS EQUIPMENT &amp; PROPOERTY MAINTENANCE</v>
      </c>
      <c r="AE20" s="441" t="s">
        <v>104</v>
      </c>
      <c r="AF20" s="441" t="s">
        <v>324</v>
      </c>
      <c r="AG20" s="809"/>
      <c r="AH20" s="2351">
        <v>7168.0930360853235</v>
      </c>
      <c r="AI20" s="2334">
        <v>9249.8140692398592</v>
      </c>
      <c r="AJ20" s="2334">
        <v>7998.0157428751054</v>
      </c>
      <c r="AK20" s="2334">
        <v>9313.458921077694</v>
      </c>
      <c r="AL20" s="2352">
        <v>10696.411669496132</v>
      </c>
      <c r="AM20" s="2055"/>
      <c r="AN20" s="2056"/>
      <c r="AO20" s="2056"/>
      <c r="AP20" s="2056"/>
      <c r="AQ20" s="2056"/>
      <c r="AR20" s="2057"/>
      <c r="AS20" s="807"/>
      <c r="AT20" s="441" t="s">
        <v>93</v>
      </c>
      <c r="AU20" s="441" t="s">
        <v>512</v>
      </c>
      <c r="AV20" s="808" t="s">
        <v>519</v>
      </c>
      <c r="AW20" s="725" t="s">
        <v>515</v>
      </c>
      <c r="AX20" s="793" t="str">
        <f t="shared" si="2"/>
        <v>SUBSTATIONS EQUIPMENT &amp; PROPOERTY MAINTENANCE</v>
      </c>
      <c r="AY20" s="441" t="s">
        <v>104</v>
      </c>
      <c r="AZ20" s="441" t="s">
        <v>324</v>
      </c>
      <c r="BA20" s="809"/>
      <c r="BB20" s="2351">
        <v>668.9337406144648</v>
      </c>
      <c r="BC20" s="2334">
        <v>415.47903425607558</v>
      </c>
      <c r="BD20" s="2334">
        <v>671.84281841307654</v>
      </c>
      <c r="BE20" s="2334">
        <v>300.08157411346036</v>
      </c>
      <c r="BF20" s="2352">
        <v>449.69898910794547</v>
      </c>
      <c r="BG20" s="2055"/>
      <c r="BH20" s="2056"/>
      <c r="BI20" s="2056"/>
      <c r="BJ20" s="2056"/>
      <c r="BK20" s="2056"/>
      <c r="BL20" s="2057"/>
      <c r="BM20" s="807"/>
      <c r="BN20" s="441" t="s">
        <v>93</v>
      </c>
      <c r="BO20" s="441" t="s">
        <v>512</v>
      </c>
      <c r="BP20" s="808" t="s">
        <v>519</v>
      </c>
      <c r="BQ20" s="725" t="s">
        <v>516</v>
      </c>
      <c r="BR20" s="793" t="str">
        <f t="shared" si="3"/>
        <v>SUBSTATIONS EQUIPMENT &amp; PROPOERTY MAINTENANCE</v>
      </c>
      <c r="BS20" s="441" t="s">
        <v>104</v>
      </c>
      <c r="BT20" s="441" t="s">
        <v>324</v>
      </c>
      <c r="BU20" s="809"/>
      <c r="BV20" s="2351">
        <v>133.05097423460904</v>
      </c>
      <c r="BW20" s="2334">
        <v>266.57541577866516</v>
      </c>
      <c r="BX20" s="2334">
        <v>1254.6605283791905</v>
      </c>
      <c r="BY20" s="2334">
        <v>240.46271832932914</v>
      </c>
      <c r="BZ20" s="2352">
        <v>151.57265034665127</v>
      </c>
      <c r="CA20" s="2055"/>
      <c r="CB20" s="2056"/>
      <c r="CC20" s="2056"/>
      <c r="CD20" s="2056"/>
      <c r="CE20" s="2056"/>
      <c r="CF20" s="2057"/>
      <c r="CG20" s="807"/>
      <c r="CH20" s="441" t="s">
        <v>93</v>
      </c>
      <c r="CI20" s="441" t="s">
        <v>512</v>
      </c>
      <c r="CJ20" s="808" t="s">
        <v>519</v>
      </c>
      <c r="CK20" s="725" t="s">
        <v>517</v>
      </c>
      <c r="CL20" s="793" t="str">
        <f t="shared" si="4"/>
        <v>SUBSTATIONS EQUIPMENT &amp; PROPOERTY MAINTENANCE</v>
      </c>
      <c r="CM20" s="441" t="s">
        <v>104</v>
      </c>
      <c r="CN20" s="441" t="s">
        <v>324</v>
      </c>
      <c r="CO20" s="809"/>
      <c r="CP20" s="2379"/>
      <c r="CQ20" s="2380"/>
      <c r="CR20" s="2380"/>
      <c r="CS20" s="2380"/>
      <c r="CT20" s="2381"/>
      <c r="CU20" s="2055"/>
      <c r="CV20" s="2056"/>
      <c r="CW20" s="2056"/>
      <c r="CX20" s="2056"/>
      <c r="CY20" s="2056"/>
      <c r="CZ20" s="2057"/>
      <c r="DA20" s="807"/>
      <c r="DB20" s="441" t="s">
        <v>93</v>
      </c>
      <c r="DC20" s="441" t="s">
        <v>512</v>
      </c>
      <c r="DD20" s="808" t="s">
        <v>519</v>
      </c>
      <c r="DE20" s="725" t="s">
        <v>518</v>
      </c>
      <c r="DF20" s="793" t="str">
        <f t="shared" si="5"/>
        <v>SUBSTATIONS EQUIPMENT &amp; PROPOERTY MAINTENANCE</v>
      </c>
      <c r="DG20" s="441" t="s">
        <v>104</v>
      </c>
      <c r="DH20" s="441" t="s">
        <v>324</v>
      </c>
      <c r="DI20" s="809"/>
      <c r="DJ20" s="2379"/>
      <c r="DK20" s="2380"/>
      <c r="DL20" s="2380"/>
      <c r="DM20" s="2380"/>
      <c r="DN20" s="2381"/>
      <c r="DO20" s="2055"/>
      <c r="DP20" s="2056"/>
      <c r="DQ20" s="2056"/>
      <c r="DR20" s="2056"/>
      <c r="DS20" s="2056"/>
      <c r="DT20" s="2057"/>
      <c r="DU20" s="559"/>
      <c r="DV20" s="559"/>
      <c r="DW20" s="559"/>
      <c r="DX20" s="559"/>
      <c r="DY20" s="559"/>
      <c r="DZ20" s="559"/>
      <c r="EA20" s="559"/>
      <c r="EB20" s="559"/>
      <c r="EC20" s="559"/>
      <c r="ED20" s="559"/>
      <c r="EE20" s="559"/>
      <c r="EF20" s="559"/>
      <c r="EG20" s="559"/>
      <c r="EH20" s="559"/>
      <c r="EI20" s="559"/>
      <c r="EJ20" s="559"/>
      <c r="EK20" s="559"/>
      <c r="EL20" s="559"/>
      <c r="EM20" s="559"/>
      <c r="EN20" s="559"/>
      <c r="EO20" s="559"/>
      <c r="EP20" s="559"/>
      <c r="EQ20" s="559"/>
      <c r="ER20" s="559"/>
      <c r="ES20" s="559"/>
      <c r="ET20" s="559"/>
      <c r="EU20" s="559"/>
      <c r="EV20" s="559"/>
      <c r="EW20" s="559"/>
      <c r="EX20" s="559"/>
      <c r="EY20" s="559"/>
      <c r="EZ20" s="559"/>
      <c r="FA20" s="559"/>
      <c r="FB20" s="559"/>
      <c r="FC20" s="559"/>
      <c r="FD20" s="559"/>
      <c r="FE20" s="559"/>
      <c r="FF20" s="559"/>
      <c r="FG20" s="559"/>
      <c r="FH20" s="559"/>
      <c r="FI20" s="559"/>
      <c r="FJ20" s="559"/>
      <c r="FK20" s="559"/>
      <c r="FL20" s="559"/>
      <c r="FM20" s="559"/>
      <c r="FN20" s="559"/>
      <c r="FO20" s="559"/>
      <c r="FP20" s="559"/>
      <c r="FQ20" s="559"/>
      <c r="FR20" s="559"/>
      <c r="FS20" s="559"/>
      <c r="FT20" s="559"/>
      <c r="FU20" s="559"/>
      <c r="FV20" s="559"/>
      <c r="FW20" s="559"/>
      <c r="FX20" s="559"/>
      <c r="FY20" s="559"/>
      <c r="FZ20" s="559"/>
      <c r="GA20" s="559"/>
      <c r="GB20" s="559"/>
      <c r="GC20" s="559"/>
      <c r="GD20" s="559"/>
      <c r="GE20" s="559"/>
      <c r="GF20" s="559"/>
      <c r="GG20" s="559"/>
      <c r="GH20" s="559"/>
      <c r="GI20" s="559"/>
      <c r="GJ20" s="559"/>
    </row>
    <row r="21" spans="1:192" ht="15.75" thickBot="1">
      <c r="A21" s="559"/>
      <c r="B21" s="559"/>
      <c r="C21" s="812"/>
      <c r="D21" s="2062" t="s">
        <v>437</v>
      </c>
      <c r="E21" s="807"/>
      <c r="F21" s="441" t="s">
        <v>93</v>
      </c>
      <c r="G21" s="441" t="s">
        <v>512</v>
      </c>
      <c r="H21" s="808" t="s">
        <v>519</v>
      </c>
      <c r="I21" s="725" t="s">
        <v>513</v>
      </c>
      <c r="J21" s="793" t="str">
        <f t="shared" si="0"/>
        <v>SCADA &amp; NETWORK CONTROL MAINTENANCE</v>
      </c>
      <c r="K21" s="441" t="s">
        <v>104</v>
      </c>
      <c r="L21" s="441" t="s">
        <v>324</v>
      </c>
      <c r="M21" s="809"/>
      <c r="N21" s="2351">
        <v>53.113164750510364</v>
      </c>
      <c r="O21" s="2334">
        <v>61.131269438047873</v>
      </c>
      <c r="P21" s="2334">
        <v>61.417008278974109</v>
      </c>
      <c r="Q21" s="2334">
        <v>24.073721471666971</v>
      </c>
      <c r="R21" s="2352">
        <v>8.2947378339329649</v>
      </c>
      <c r="S21" s="2055"/>
      <c r="T21" s="2056"/>
      <c r="U21" s="2056"/>
      <c r="V21" s="2056"/>
      <c r="W21" s="2056"/>
      <c r="X21" s="2057"/>
      <c r="Y21" s="807"/>
      <c r="Z21" s="441" t="s">
        <v>93</v>
      </c>
      <c r="AA21" s="441" t="s">
        <v>512</v>
      </c>
      <c r="AB21" s="808" t="s">
        <v>519</v>
      </c>
      <c r="AC21" s="725" t="s">
        <v>513</v>
      </c>
      <c r="AD21" s="793" t="str">
        <f t="shared" si="1"/>
        <v>SCADA &amp; NETWORK CONTROL MAINTENANCE</v>
      </c>
      <c r="AE21" s="441" t="s">
        <v>104</v>
      </c>
      <c r="AF21" s="441" t="s">
        <v>324</v>
      </c>
      <c r="AG21" s="809"/>
      <c r="AH21" s="2351">
        <v>288.36440545795608</v>
      </c>
      <c r="AI21" s="2334">
        <v>441.53723816887054</v>
      </c>
      <c r="AJ21" s="2334">
        <v>571.58762371631917</v>
      </c>
      <c r="AK21" s="2334">
        <v>296.26726557798156</v>
      </c>
      <c r="AL21" s="2352">
        <v>556.31948575860758</v>
      </c>
      <c r="AM21" s="2055"/>
      <c r="AN21" s="2056"/>
      <c r="AO21" s="2056"/>
      <c r="AP21" s="2056"/>
      <c r="AQ21" s="2056"/>
      <c r="AR21" s="2057"/>
      <c r="AS21" s="807"/>
      <c r="AT21" s="441" t="s">
        <v>93</v>
      </c>
      <c r="AU21" s="441" t="s">
        <v>512</v>
      </c>
      <c r="AV21" s="808" t="s">
        <v>519</v>
      </c>
      <c r="AW21" s="725" t="s">
        <v>515</v>
      </c>
      <c r="AX21" s="793" t="str">
        <f t="shared" si="2"/>
        <v>SCADA &amp; NETWORK CONTROL MAINTENANCE</v>
      </c>
      <c r="AY21" s="441" t="s">
        <v>104</v>
      </c>
      <c r="AZ21" s="441" t="s">
        <v>324</v>
      </c>
      <c r="BA21" s="809"/>
      <c r="BB21" s="2351">
        <v>0.15707863440439707</v>
      </c>
      <c r="BC21" s="2334">
        <v>7.2631211213522233</v>
      </c>
      <c r="BD21" s="2334">
        <v>10.099685805875744</v>
      </c>
      <c r="BE21" s="2334">
        <v>16.691113553689103</v>
      </c>
      <c r="BF21" s="2352">
        <v>0</v>
      </c>
      <c r="BG21" s="2055"/>
      <c r="BH21" s="2056"/>
      <c r="BI21" s="2056"/>
      <c r="BJ21" s="2056"/>
      <c r="BK21" s="2056"/>
      <c r="BL21" s="2057"/>
      <c r="BM21" s="807"/>
      <c r="BN21" s="441" t="s">
        <v>93</v>
      </c>
      <c r="BO21" s="441" t="s">
        <v>512</v>
      </c>
      <c r="BP21" s="808" t="s">
        <v>519</v>
      </c>
      <c r="BQ21" s="725" t="s">
        <v>516</v>
      </c>
      <c r="BR21" s="793" t="str">
        <f t="shared" si="3"/>
        <v>SCADA &amp; NETWORK CONTROL MAINTENANCE</v>
      </c>
      <c r="BS21" s="441" t="s">
        <v>104</v>
      </c>
      <c r="BT21" s="441" t="s">
        <v>324</v>
      </c>
      <c r="BU21" s="809"/>
      <c r="BV21" s="2351">
        <v>2.8402761898668645E-2</v>
      </c>
      <c r="BW21" s="2334">
        <v>4.5394507008451388</v>
      </c>
      <c r="BX21" s="2334">
        <v>232.29277353514209</v>
      </c>
      <c r="BY21" s="2334">
        <v>7.3826079179778722E-2</v>
      </c>
      <c r="BZ21" s="2352">
        <v>0</v>
      </c>
      <c r="CA21" s="2055"/>
      <c r="CB21" s="2056"/>
      <c r="CC21" s="2056"/>
      <c r="CD21" s="2056"/>
      <c r="CE21" s="2056"/>
      <c r="CF21" s="2057"/>
      <c r="CG21" s="807"/>
      <c r="CH21" s="441" t="s">
        <v>93</v>
      </c>
      <c r="CI21" s="441" t="s">
        <v>512</v>
      </c>
      <c r="CJ21" s="808" t="s">
        <v>519</v>
      </c>
      <c r="CK21" s="725" t="s">
        <v>517</v>
      </c>
      <c r="CL21" s="793" t="str">
        <f t="shared" si="4"/>
        <v>SCADA &amp; NETWORK CONTROL MAINTENANCE</v>
      </c>
      <c r="CM21" s="441" t="s">
        <v>104</v>
      </c>
      <c r="CN21" s="441" t="s">
        <v>324</v>
      </c>
      <c r="CO21" s="809"/>
      <c r="CP21" s="2379"/>
      <c r="CQ21" s="2380"/>
      <c r="CR21" s="2380"/>
      <c r="CS21" s="2380"/>
      <c r="CT21" s="2381"/>
      <c r="CU21" s="2055"/>
      <c r="CV21" s="2056"/>
      <c r="CW21" s="2056"/>
      <c r="CX21" s="2056"/>
      <c r="CY21" s="2056"/>
      <c r="CZ21" s="2057"/>
      <c r="DA21" s="807"/>
      <c r="DB21" s="441" t="s">
        <v>93</v>
      </c>
      <c r="DC21" s="441" t="s">
        <v>512</v>
      </c>
      <c r="DD21" s="808" t="s">
        <v>519</v>
      </c>
      <c r="DE21" s="725" t="s">
        <v>518</v>
      </c>
      <c r="DF21" s="793" t="str">
        <f t="shared" si="5"/>
        <v>SCADA &amp; NETWORK CONTROL MAINTENANCE</v>
      </c>
      <c r="DG21" s="441" t="s">
        <v>104</v>
      </c>
      <c r="DH21" s="441" t="s">
        <v>324</v>
      </c>
      <c r="DI21" s="809"/>
      <c r="DJ21" s="2379"/>
      <c r="DK21" s="2380"/>
      <c r="DL21" s="2380"/>
      <c r="DM21" s="2380"/>
      <c r="DN21" s="2381"/>
      <c r="DO21" s="2055"/>
      <c r="DP21" s="2056"/>
      <c r="DQ21" s="2056"/>
      <c r="DR21" s="2056"/>
      <c r="DS21" s="2056"/>
      <c r="DT21" s="2057"/>
      <c r="DU21" s="559"/>
      <c r="DV21" s="559"/>
      <c r="DW21" s="559"/>
      <c r="DX21" s="559"/>
      <c r="DY21" s="559"/>
      <c r="DZ21" s="559"/>
      <c r="EA21" s="559"/>
      <c r="EB21" s="559"/>
      <c r="EC21" s="559"/>
      <c r="ED21" s="559"/>
      <c r="EE21" s="559"/>
      <c r="EF21" s="559"/>
      <c r="EG21" s="559"/>
      <c r="EH21" s="559"/>
      <c r="EI21" s="559"/>
      <c r="EJ21" s="559"/>
      <c r="EK21" s="559"/>
      <c r="EL21" s="559"/>
      <c r="EM21" s="559"/>
      <c r="EN21" s="559"/>
      <c r="EO21" s="559"/>
      <c r="EP21" s="559"/>
      <c r="EQ21" s="559"/>
      <c r="ER21" s="559"/>
      <c r="ES21" s="559"/>
      <c r="ET21" s="559"/>
      <c r="EU21" s="559"/>
      <c r="EV21" s="559"/>
      <c r="EW21" s="559"/>
      <c r="EX21" s="559"/>
      <c r="EY21" s="559"/>
      <c r="EZ21" s="559"/>
      <c r="FA21" s="559"/>
      <c r="FB21" s="559"/>
      <c r="FC21" s="559"/>
      <c r="FD21" s="559"/>
      <c r="FE21" s="559"/>
      <c r="FF21" s="559"/>
      <c r="FG21" s="559"/>
      <c r="FH21" s="559"/>
      <c r="FI21" s="559"/>
      <c r="FJ21" s="559"/>
      <c r="FK21" s="559"/>
      <c r="FL21" s="559"/>
      <c r="FM21" s="559"/>
      <c r="FN21" s="559"/>
      <c r="FO21" s="559"/>
      <c r="FP21" s="559"/>
      <c r="FQ21" s="559"/>
      <c r="FR21" s="559"/>
      <c r="FS21" s="559"/>
      <c r="FT21" s="559"/>
      <c r="FU21" s="559"/>
      <c r="FV21" s="559"/>
      <c r="FW21" s="559"/>
      <c r="FX21" s="559"/>
      <c r="FY21" s="559"/>
      <c r="FZ21" s="559"/>
      <c r="GA21" s="559"/>
      <c r="GB21" s="559"/>
      <c r="GC21" s="559"/>
      <c r="GD21" s="559"/>
      <c r="GE21" s="559"/>
      <c r="GF21" s="559"/>
      <c r="GG21" s="559"/>
      <c r="GH21" s="559"/>
      <c r="GI21" s="559"/>
      <c r="GJ21" s="559"/>
    </row>
    <row r="22" spans="1:192" ht="15.75" thickBot="1">
      <c r="A22" s="559"/>
      <c r="B22" s="559"/>
      <c r="C22" s="812"/>
      <c r="D22" s="2061" t="s">
        <v>438</v>
      </c>
      <c r="E22" s="807"/>
      <c r="F22" s="441" t="s">
        <v>93</v>
      </c>
      <c r="G22" s="441" t="s">
        <v>512</v>
      </c>
      <c r="H22" s="808" t="s">
        <v>519</v>
      </c>
      <c r="I22" s="725" t="s">
        <v>513</v>
      </c>
      <c r="J22" s="793" t="str">
        <f t="shared" si="0"/>
        <v>PROTECTION SYSTEMS MAINTENANCE</v>
      </c>
      <c r="K22" s="441" t="s">
        <v>104</v>
      </c>
      <c r="L22" s="441" t="s">
        <v>324</v>
      </c>
      <c r="M22" s="809"/>
      <c r="N22" s="2351">
        <v>14.174166330626974</v>
      </c>
      <c r="O22" s="2334">
        <v>68.31775037217929</v>
      </c>
      <c r="P22" s="2334">
        <v>43.481056076036509</v>
      </c>
      <c r="Q22" s="2334">
        <v>23.335170820211353</v>
      </c>
      <c r="R22" s="2352">
        <v>44.762164351098058</v>
      </c>
      <c r="S22" s="2055"/>
      <c r="T22" s="2056"/>
      <c r="U22" s="2056"/>
      <c r="V22" s="2056"/>
      <c r="W22" s="2056"/>
      <c r="X22" s="2057"/>
      <c r="Y22" s="807"/>
      <c r="Z22" s="441" t="s">
        <v>93</v>
      </c>
      <c r="AA22" s="441" t="s">
        <v>512</v>
      </c>
      <c r="AB22" s="808" t="s">
        <v>519</v>
      </c>
      <c r="AC22" s="725" t="s">
        <v>513</v>
      </c>
      <c r="AD22" s="793" t="str">
        <f t="shared" si="1"/>
        <v>PROTECTION SYSTEMS MAINTENANCE</v>
      </c>
      <c r="AE22" s="441" t="s">
        <v>104</v>
      </c>
      <c r="AF22" s="441" t="s">
        <v>324</v>
      </c>
      <c r="AG22" s="809"/>
      <c r="AH22" s="2351">
        <v>1837.6636274395566</v>
      </c>
      <c r="AI22" s="2334">
        <v>1287.5268339372249</v>
      </c>
      <c r="AJ22" s="2334">
        <v>1778.2057867979086</v>
      </c>
      <c r="AK22" s="2334">
        <v>1643.0353608282146</v>
      </c>
      <c r="AL22" s="2352">
        <v>2930.8559991790394</v>
      </c>
      <c r="AM22" s="2055"/>
      <c r="AN22" s="2056"/>
      <c r="AO22" s="2056"/>
      <c r="AP22" s="2056"/>
      <c r="AQ22" s="2056"/>
      <c r="AR22" s="2057"/>
      <c r="AS22" s="807"/>
      <c r="AT22" s="441" t="s">
        <v>93</v>
      </c>
      <c r="AU22" s="441" t="s">
        <v>512</v>
      </c>
      <c r="AV22" s="808" t="s">
        <v>519</v>
      </c>
      <c r="AW22" s="725" t="s">
        <v>515</v>
      </c>
      <c r="AX22" s="793" t="str">
        <f t="shared" si="2"/>
        <v>PROTECTION SYSTEMS MAINTENANCE</v>
      </c>
      <c r="AY22" s="441" t="s">
        <v>104</v>
      </c>
      <c r="AZ22" s="441" t="s">
        <v>324</v>
      </c>
      <c r="BA22" s="809"/>
      <c r="BB22" s="2351">
        <v>308.63673704280376</v>
      </c>
      <c r="BC22" s="2334">
        <v>138.13698976352734</v>
      </c>
      <c r="BD22" s="2334">
        <v>163.19513254512407</v>
      </c>
      <c r="BE22" s="2334">
        <v>40.08862679369642</v>
      </c>
      <c r="BF22" s="2352">
        <v>29.841442900732037</v>
      </c>
      <c r="BG22" s="2055"/>
      <c r="BH22" s="2056"/>
      <c r="BI22" s="2056"/>
      <c r="BJ22" s="2056"/>
      <c r="BK22" s="2056"/>
      <c r="BL22" s="2057"/>
      <c r="BM22" s="807"/>
      <c r="BN22" s="441" t="s">
        <v>93</v>
      </c>
      <c r="BO22" s="441" t="s">
        <v>512</v>
      </c>
      <c r="BP22" s="808" t="s">
        <v>519</v>
      </c>
      <c r="BQ22" s="725" t="s">
        <v>516</v>
      </c>
      <c r="BR22" s="793" t="str">
        <f t="shared" si="3"/>
        <v>PROTECTION SYSTEMS MAINTENANCE</v>
      </c>
      <c r="BS22" s="441" t="s">
        <v>104</v>
      </c>
      <c r="BT22" s="441" t="s">
        <v>324</v>
      </c>
      <c r="BU22" s="809"/>
      <c r="BV22" s="2351">
        <v>10.6266844485455</v>
      </c>
      <c r="BW22" s="2334">
        <v>52.552115670907142</v>
      </c>
      <c r="BX22" s="2334">
        <v>33.881342396911563</v>
      </c>
      <c r="BY22" s="2334">
        <v>1.7950131400162581</v>
      </c>
      <c r="BZ22" s="2352">
        <v>47.604206532120159</v>
      </c>
      <c r="CA22" s="2055"/>
      <c r="CB22" s="2056"/>
      <c r="CC22" s="2056"/>
      <c r="CD22" s="2056"/>
      <c r="CE22" s="2056"/>
      <c r="CF22" s="2057"/>
      <c r="CG22" s="807"/>
      <c r="CH22" s="441" t="s">
        <v>93</v>
      </c>
      <c r="CI22" s="441" t="s">
        <v>512</v>
      </c>
      <c r="CJ22" s="808" t="s">
        <v>519</v>
      </c>
      <c r="CK22" s="725" t="s">
        <v>517</v>
      </c>
      <c r="CL22" s="793" t="str">
        <f t="shared" si="4"/>
        <v>PROTECTION SYSTEMS MAINTENANCE</v>
      </c>
      <c r="CM22" s="441" t="s">
        <v>104</v>
      </c>
      <c r="CN22" s="441" t="s">
        <v>324</v>
      </c>
      <c r="CO22" s="809"/>
      <c r="CP22" s="2379"/>
      <c r="CQ22" s="2380"/>
      <c r="CR22" s="2380"/>
      <c r="CS22" s="2380"/>
      <c r="CT22" s="2381"/>
      <c r="CU22" s="2055"/>
      <c r="CV22" s="2056"/>
      <c r="CW22" s="2056"/>
      <c r="CX22" s="2056"/>
      <c r="CY22" s="2056"/>
      <c r="CZ22" s="2057"/>
      <c r="DA22" s="807"/>
      <c r="DB22" s="441" t="s">
        <v>93</v>
      </c>
      <c r="DC22" s="441" t="s">
        <v>512</v>
      </c>
      <c r="DD22" s="808" t="s">
        <v>519</v>
      </c>
      <c r="DE22" s="725" t="s">
        <v>518</v>
      </c>
      <c r="DF22" s="793" t="str">
        <f t="shared" si="5"/>
        <v>PROTECTION SYSTEMS MAINTENANCE</v>
      </c>
      <c r="DG22" s="441" t="s">
        <v>104</v>
      </c>
      <c r="DH22" s="441" t="s">
        <v>324</v>
      </c>
      <c r="DI22" s="809"/>
      <c r="DJ22" s="2379"/>
      <c r="DK22" s="2380"/>
      <c r="DL22" s="2380"/>
      <c r="DM22" s="2380"/>
      <c r="DN22" s="2381"/>
      <c r="DO22" s="2055"/>
      <c r="DP22" s="2056"/>
      <c r="DQ22" s="2056"/>
      <c r="DR22" s="2056"/>
      <c r="DS22" s="2056"/>
      <c r="DT22" s="2057"/>
      <c r="DU22" s="559"/>
      <c r="DV22" s="559"/>
      <c r="DW22" s="559"/>
      <c r="DX22" s="559"/>
      <c r="DY22" s="559"/>
      <c r="DZ22" s="559"/>
      <c r="EA22" s="559"/>
      <c r="EB22" s="559"/>
      <c r="EC22" s="559"/>
      <c r="ED22" s="559"/>
      <c r="EE22" s="559"/>
      <c r="EF22" s="559"/>
      <c r="EG22" s="559"/>
      <c r="EH22" s="559"/>
      <c r="EI22" s="559"/>
      <c r="EJ22" s="559"/>
      <c r="EK22" s="559"/>
      <c r="EL22" s="559"/>
      <c r="EM22" s="559"/>
      <c r="EN22" s="559"/>
      <c r="EO22" s="559"/>
      <c r="EP22" s="559"/>
      <c r="EQ22" s="559"/>
      <c r="ER22" s="559"/>
      <c r="ES22" s="559"/>
      <c r="ET22" s="559"/>
      <c r="EU22" s="559"/>
      <c r="EV22" s="559"/>
      <c r="EW22" s="559"/>
      <c r="EX22" s="559"/>
      <c r="EY22" s="559"/>
      <c r="EZ22" s="559"/>
      <c r="FA22" s="559"/>
      <c r="FB22" s="559"/>
      <c r="FC22" s="559"/>
      <c r="FD22" s="559"/>
      <c r="FE22" s="559"/>
      <c r="FF22" s="559"/>
      <c r="FG22" s="559"/>
      <c r="FH22" s="559"/>
      <c r="FI22" s="559"/>
      <c r="FJ22" s="559"/>
      <c r="FK22" s="559"/>
      <c r="FL22" s="559"/>
      <c r="FM22" s="559"/>
      <c r="FN22" s="559"/>
      <c r="FO22" s="559"/>
      <c r="FP22" s="559"/>
      <c r="FQ22" s="559"/>
      <c r="FR22" s="559"/>
      <c r="FS22" s="559"/>
      <c r="FT22" s="559"/>
      <c r="FU22" s="559"/>
      <c r="FV22" s="559"/>
      <c r="FW22" s="559"/>
      <c r="FX22" s="559"/>
      <c r="FY22" s="559"/>
      <c r="FZ22" s="559"/>
      <c r="GA22" s="559"/>
      <c r="GB22" s="559"/>
      <c r="GC22" s="559"/>
      <c r="GD22" s="559"/>
      <c r="GE22" s="559"/>
      <c r="GF22" s="559"/>
      <c r="GG22" s="559"/>
      <c r="GH22" s="559"/>
      <c r="GI22" s="559"/>
      <c r="GJ22" s="559"/>
    </row>
    <row r="23" spans="1:192" ht="16.5" customHeight="1" thickBot="1">
      <c r="A23" s="559"/>
      <c r="B23" s="559"/>
      <c r="C23" s="812"/>
      <c r="D23" s="2028" t="s">
        <v>521</v>
      </c>
      <c r="E23" s="807"/>
      <c r="F23" s="441" t="s">
        <v>93</v>
      </c>
      <c r="G23" s="441" t="s">
        <v>512</v>
      </c>
      <c r="H23" s="808" t="s">
        <v>519</v>
      </c>
      <c r="I23" s="725" t="s">
        <v>513</v>
      </c>
      <c r="J23" s="793" t="str">
        <f t="shared" si="0"/>
        <v>[OTHER MAINTENANCE ACTIVITY 1]</v>
      </c>
      <c r="K23" s="441" t="s">
        <v>104</v>
      </c>
      <c r="L23" s="441" t="s">
        <v>324</v>
      </c>
      <c r="M23" s="809"/>
      <c r="N23" s="2351">
        <v>142.58580312564555</v>
      </c>
      <c r="O23" s="2334">
        <v>169.35540729800749</v>
      </c>
      <c r="P23" s="2334">
        <v>220.05695720765382</v>
      </c>
      <c r="Q23" s="2334">
        <v>52.201402373452183</v>
      </c>
      <c r="R23" s="2352">
        <v>21.035373211550159</v>
      </c>
      <c r="S23" s="2055"/>
      <c r="T23" s="2056"/>
      <c r="U23" s="2056"/>
      <c r="V23" s="2056"/>
      <c r="W23" s="2056"/>
      <c r="X23" s="2057"/>
      <c r="Y23" s="807"/>
      <c r="Z23" s="441" t="s">
        <v>93</v>
      </c>
      <c r="AA23" s="441" t="s">
        <v>512</v>
      </c>
      <c r="AB23" s="808" t="s">
        <v>519</v>
      </c>
      <c r="AC23" s="725" t="s">
        <v>513</v>
      </c>
      <c r="AD23" s="793" t="str">
        <f t="shared" si="1"/>
        <v>[OTHER MAINTENANCE ACTIVITY 1]</v>
      </c>
      <c r="AE23" s="441" t="s">
        <v>104</v>
      </c>
      <c r="AF23" s="441" t="s">
        <v>324</v>
      </c>
      <c r="AG23" s="809"/>
      <c r="AH23" s="2351">
        <v>774.13331587771495</v>
      </c>
      <c r="AI23" s="2334">
        <v>1223.2155408306583</v>
      </c>
      <c r="AJ23" s="2334">
        <v>2047.9967484125652</v>
      </c>
      <c r="AK23" s="2334">
        <v>642.42525854261828</v>
      </c>
      <c r="AL23" s="2352">
        <v>1410.8207205677606</v>
      </c>
      <c r="AM23" s="2055"/>
      <c r="AN23" s="2056"/>
      <c r="AO23" s="2056"/>
      <c r="AP23" s="2056"/>
      <c r="AQ23" s="2056"/>
      <c r="AR23" s="2057"/>
      <c r="AS23" s="807"/>
      <c r="AT23" s="441" t="s">
        <v>93</v>
      </c>
      <c r="AU23" s="441" t="s">
        <v>512</v>
      </c>
      <c r="AV23" s="808" t="s">
        <v>519</v>
      </c>
      <c r="AW23" s="725" t="s">
        <v>515</v>
      </c>
      <c r="AX23" s="793" t="str">
        <f t="shared" si="2"/>
        <v>[OTHER MAINTENANCE ACTIVITY 1]</v>
      </c>
      <c r="AY23" s="441" t="s">
        <v>104</v>
      </c>
      <c r="AZ23" s="441" t="s">
        <v>324</v>
      </c>
      <c r="BA23" s="809"/>
      <c r="BB23" s="2351">
        <v>0.42168798160752413</v>
      </c>
      <c r="BC23" s="2334">
        <v>20.121434530456337</v>
      </c>
      <c r="BD23" s="2334">
        <v>36.187144074147525</v>
      </c>
      <c r="BE23" s="2334">
        <v>36.192972312260181</v>
      </c>
      <c r="BF23" s="2352">
        <v>0</v>
      </c>
      <c r="BG23" s="2055"/>
      <c r="BH23" s="2056"/>
      <c r="BI23" s="2056"/>
      <c r="BJ23" s="2056"/>
      <c r="BK23" s="2056"/>
      <c r="BL23" s="2057"/>
      <c r="BM23" s="807"/>
      <c r="BN23" s="441" t="s">
        <v>93</v>
      </c>
      <c r="BO23" s="441" t="s">
        <v>512</v>
      </c>
      <c r="BP23" s="808" t="s">
        <v>519</v>
      </c>
      <c r="BQ23" s="725" t="s">
        <v>516</v>
      </c>
      <c r="BR23" s="793" t="str">
        <f t="shared" si="3"/>
        <v>[OTHER MAINTENANCE ACTIVITY 1]</v>
      </c>
      <c r="BS23" s="441" t="s">
        <v>104</v>
      </c>
      <c r="BT23" s="441" t="s">
        <v>324</v>
      </c>
      <c r="BU23" s="809"/>
      <c r="BV23" s="2351">
        <v>7.6249092580559119E-2</v>
      </c>
      <c r="BW23" s="2334">
        <v>12.57589658153521</v>
      </c>
      <c r="BX23" s="2334">
        <v>832.30431370539304</v>
      </c>
      <c r="BY23" s="2334">
        <v>0.16008430061192003</v>
      </c>
      <c r="BZ23" s="2352">
        <v>0</v>
      </c>
      <c r="CA23" s="2055"/>
      <c r="CB23" s="2056"/>
      <c r="CC23" s="2056"/>
      <c r="CD23" s="2056"/>
      <c r="CE23" s="2056"/>
      <c r="CF23" s="2057"/>
      <c r="CG23" s="807"/>
      <c r="CH23" s="441" t="s">
        <v>93</v>
      </c>
      <c r="CI23" s="441" t="s">
        <v>512</v>
      </c>
      <c r="CJ23" s="808" t="s">
        <v>519</v>
      </c>
      <c r="CK23" s="725" t="s">
        <v>517</v>
      </c>
      <c r="CL23" s="793" t="str">
        <f t="shared" si="4"/>
        <v>[OTHER MAINTENANCE ACTIVITY 1]</v>
      </c>
      <c r="CM23" s="441" t="s">
        <v>104</v>
      </c>
      <c r="CN23" s="441" t="s">
        <v>324</v>
      </c>
      <c r="CO23" s="809"/>
      <c r="CP23" s="2379"/>
      <c r="CQ23" s="2380"/>
      <c r="CR23" s="2380"/>
      <c r="CS23" s="2380"/>
      <c r="CT23" s="2381"/>
      <c r="CU23" s="2055"/>
      <c r="CV23" s="2056"/>
      <c r="CW23" s="2056"/>
      <c r="CX23" s="2056"/>
      <c r="CY23" s="2056"/>
      <c r="CZ23" s="2057"/>
      <c r="DA23" s="807"/>
      <c r="DB23" s="441" t="s">
        <v>93</v>
      </c>
      <c r="DC23" s="441" t="s">
        <v>512</v>
      </c>
      <c r="DD23" s="808" t="s">
        <v>519</v>
      </c>
      <c r="DE23" s="725" t="s">
        <v>518</v>
      </c>
      <c r="DF23" s="793" t="str">
        <f t="shared" si="5"/>
        <v>[OTHER MAINTENANCE ACTIVITY 1]</v>
      </c>
      <c r="DG23" s="441" t="s">
        <v>104</v>
      </c>
      <c r="DH23" s="441" t="s">
        <v>324</v>
      </c>
      <c r="DI23" s="809"/>
      <c r="DJ23" s="2379"/>
      <c r="DK23" s="2380"/>
      <c r="DL23" s="2380"/>
      <c r="DM23" s="2380"/>
      <c r="DN23" s="2381"/>
      <c r="DO23" s="2055"/>
      <c r="DP23" s="2056"/>
      <c r="DQ23" s="2056"/>
      <c r="DR23" s="2056"/>
      <c r="DS23" s="2056"/>
      <c r="DT23" s="2057"/>
      <c r="DU23" s="559"/>
      <c r="DV23" s="559"/>
      <c r="DW23" s="559"/>
      <c r="DX23" s="559"/>
      <c r="DY23" s="559"/>
      <c r="DZ23" s="559"/>
      <c r="EA23" s="559"/>
      <c r="EB23" s="559"/>
      <c r="EC23" s="559"/>
      <c r="ED23" s="559"/>
      <c r="EE23" s="559"/>
      <c r="EF23" s="559"/>
      <c r="EG23" s="559"/>
      <c r="EH23" s="559"/>
      <c r="EI23" s="559"/>
      <c r="EJ23" s="559"/>
      <c r="EK23" s="559"/>
      <c r="EL23" s="559"/>
      <c r="EM23" s="559"/>
      <c r="EN23" s="559"/>
      <c r="EO23" s="559"/>
      <c r="EP23" s="559"/>
      <c r="EQ23" s="559"/>
      <c r="ER23" s="559"/>
      <c r="ES23" s="559"/>
      <c r="ET23" s="559"/>
      <c r="EU23" s="559"/>
      <c r="EV23" s="559"/>
      <c r="EW23" s="559"/>
      <c r="EX23" s="559"/>
      <c r="EY23" s="559"/>
      <c r="EZ23" s="559"/>
      <c r="FA23" s="559"/>
      <c r="FB23" s="559"/>
      <c r="FC23" s="559"/>
      <c r="FD23" s="559"/>
      <c r="FE23" s="559"/>
      <c r="FF23" s="559"/>
      <c r="FG23" s="559"/>
      <c r="FH23" s="559"/>
      <c r="FI23" s="559"/>
      <c r="FJ23" s="559"/>
      <c r="FK23" s="559"/>
      <c r="FL23" s="559"/>
      <c r="FM23" s="559"/>
      <c r="FN23" s="559"/>
      <c r="FO23" s="559"/>
      <c r="FP23" s="559"/>
      <c r="FQ23" s="559"/>
      <c r="FR23" s="559"/>
      <c r="FS23" s="559"/>
      <c r="FT23" s="559"/>
      <c r="FU23" s="559"/>
      <c r="FV23" s="559"/>
      <c r="FW23" s="559"/>
      <c r="FX23" s="559"/>
      <c r="FY23" s="559"/>
      <c r="FZ23" s="559"/>
      <c r="GA23" s="559"/>
      <c r="GB23" s="559"/>
      <c r="GC23" s="559"/>
      <c r="GD23" s="559"/>
      <c r="GE23" s="559"/>
      <c r="GF23" s="559"/>
      <c r="GG23" s="559"/>
      <c r="GH23" s="559"/>
      <c r="GI23" s="559"/>
      <c r="GJ23" s="559"/>
    </row>
    <row r="24" spans="1:192" ht="15.75" thickBot="1">
      <c r="A24" s="559"/>
      <c r="B24" s="559"/>
      <c r="C24" s="812"/>
      <c r="D24" s="773" t="s">
        <v>522</v>
      </c>
      <c r="E24" s="807"/>
      <c r="F24" s="441" t="s">
        <v>93</v>
      </c>
      <c r="G24" s="441" t="s">
        <v>512</v>
      </c>
      <c r="H24" s="808" t="s">
        <v>519</v>
      </c>
      <c r="I24" s="725" t="s">
        <v>513</v>
      </c>
      <c r="J24" s="793" t="str">
        <f t="shared" si="0"/>
        <v>[OTHER MAINTENANCE ACTIVITY 2]</v>
      </c>
      <c r="K24" s="441" t="s">
        <v>104</v>
      </c>
      <c r="L24" s="441" t="s">
        <v>324</v>
      </c>
      <c r="M24" s="809"/>
      <c r="N24" s="2353">
        <v>8.3627431216524624</v>
      </c>
      <c r="O24" s="2332">
        <v>64.880790518898621</v>
      </c>
      <c r="P24" s="2332">
        <v>64.6443699864667</v>
      </c>
      <c r="Q24" s="2332">
        <v>14.474474594739947</v>
      </c>
      <c r="R24" s="2354">
        <v>18.759493656100574</v>
      </c>
      <c r="S24" s="807"/>
      <c r="T24" s="810"/>
      <c r="U24" s="810"/>
      <c r="V24" s="810"/>
      <c r="W24" s="810"/>
      <c r="X24" s="811"/>
      <c r="Y24" s="807"/>
      <c r="Z24" s="441" t="s">
        <v>93</v>
      </c>
      <c r="AA24" s="441" t="s">
        <v>512</v>
      </c>
      <c r="AB24" s="808" t="s">
        <v>519</v>
      </c>
      <c r="AC24" s="725" t="s">
        <v>513</v>
      </c>
      <c r="AD24" s="793" t="str">
        <f t="shared" si="1"/>
        <v>[OTHER MAINTENANCE ACTIVITY 2]</v>
      </c>
      <c r="AE24" s="441" t="s">
        <v>104</v>
      </c>
      <c r="AF24" s="441" t="s">
        <v>324</v>
      </c>
      <c r="AG24" s="809"/>
      <c r="AH24" s="2353">
        <v>1084.2195937178117</v>
      </c>
      <c r="AI24" s="2332">
        <v>1222.7533597792431</v>
      </c>
      <c r="AJ24" s="2332">
        <v>2643.7028712647225</v>
      </c>
      <c r="AK24" s="2332">
        <v>1019.1514676193818</v>
      </c>
      <c r="AL24" s="2354">
        <v>1228.3001798637281</v>
      </c>
      <c r="AM24" s="807"/>
      <c r="AN24" s="810"/>
      <c r="AO24" s="810"/>
      <c r="AP24" s="810"/>
      <c r="AQ24" s="810"/>
      <c r="AR24" s="811"/>
      <c r="AS24" s="807"/>
      <c r="AT24" s="441" t="s">
        <v>93</v>
      </c>
      <c r="AU24" s="441" t="s">
        <v>512</v>
      </c>
      <c r="AV24" s="808" t="s">
        <v>519</v>
      </c>
      <c r="AW24" s="725" t="s">
        <v>515</v>
      </c>
      <c r="AX24" s="793" t="str">
        <f t="shared" si="2"/>
        <v>[OTHER MAINTENANCE ACTIVITY 2]</v>
      </c>
      <c r="AY24" s="441" t="s">
        <v>104</v>
      </c>
      <c r="AZ24" s="441" t="s">
        <v>324</v>
      </c>
      <c r="BA24" s="809"/>
      <c r="BB24" s="2353">
        <v>182.09534794416354</v>
      </c>
      <c r="BC24" s="2332">
        <v>131.187532477773</v>
      </c>
      <c r="BD24" s="2332">
        <v>242.62627176738803</v>
      </c>
      <c r="BE24" s="2332">
        <v>24.866405073014779</v>
      </c>
      <c r="BF24" s="2354">
        <v>12.506329104067049</v>
      </c>
      <c r="BG24" s="807"/>
      <c r="BH24" s="810"/>
      <c r="BI24" s="810"/>
      <c r="BJ24" s="810"/>
      <c r="BK24" s="810"/>
      <c r="BL24" s="811"/>
      <c r="BM24" s="807"/>
      <c r="BN24" s="441" t="s">
        <v>93</v>
      </c>
      <c r="BO24" s="441" t="s">
        <v>512</v>
      </c>
      <c r="BP24" s="808" t="s">
        <v>519</v>
      </c>
      <c r="BQ24" s="725" t="s">
        <v>516</v>
      </c>
      <c r="BR24" s="793" t="str">
        <f t="shared" si="3"/>
        <v>[OTHER MAINTENANCE ACTIVITY 2]</v>
      </c>
      <c r="BS24" s="441" t="s">
        <v>104</v>
      </c>
      <c r="BT24" s="441" t="s">
        <v>324</v>
      </c>
      <c r="BU24" s="809"/>
      <c r="BV24" s="2353">
        <v>6.2697325687523593</v>
      </c>
      <c r="BW24" s="2332">
        <v>49.908300399152779</v>
      </c>
      <c r="BX24" s="2332">
        <v>50.372236353090933</v>
      </c>
      <c r="BY24" s="2332">
        <v>1.1134211226723036</v>
      </c>
      <c r="BZ24" s="2354">
        <v>19.950572618392673</v>
      </c>
      <c r="CA24" s="807"/>
      <c r="CB24" s="810"/>
      <c r="CC24" s="810"/>
      <c r="CD24" s="810"/>
      <c r="CE24" s="810"/>
      <c r="CF24" s="811"/>
      <c r="CG24" s="807"/>
      <c r="CH24" s="441" t="s">
        <v>93</v>
      </c>
      <c r="CI24" s="441" t="s">
        <v>512</v>
      </c>
      <c r="CJ24" s="808" t="s">
        <v>519</v>
      </c>
      <c r="CK24" s="725" t="s">
        <v>517</v>
      </c>
      <c r="CL24" s="793" t="str">
        <f t="shared" si="4"/>
        <v>[OTHER MAINTENANCE ACTIVITY 2]</v>
      </c>
      <c r="CM24" s="441" t="s">
        <v>104</v>
      </c>
      <c r="CN24" s="441" t="s">
        <v>324</v>
      </c>
      <c r="CO24" s="809"/>
      <c r="CP24" s="2385"/>
      <c r="CQ24" s="2386"/>
      <c r="CR24" s="2386"/>
      <c r="CS24" s="2386"/>
      <c r="CT24" s="2387"/>
      <c r="CU24" s="807"/>
      <c r="CV24" s="810"/>
      <c r="CW24" s="810"/>
      <c r="CX24" s="810"/>
      <c r="CY24" s="810"/>
      <c r="CZ24" s="811"/>
      <c r="DA24" s="807"/>
      <c r="DB24" s="441" t="s">
        <v>93</v>
      </c>
      <c r="DC24" s="441" t="s">
        <v>512</v>
      </c>
      <c r="DD24" s="808" t="s">
        <v>519</v>
      </c>
      <c r="DE24" s="725" t="s">
        <v>518</v>
      </c>
      <c r="DF24" s="793" t="str">
        <f t="shared" si="5"/>
        <v>[OTHER MAINTENANCE ACTIVITY 2]</v>
      </c>
      <c r="DG24" s="441" t="s">
        <v>104</v>
      </c>
      <c r="DH24" s="441" t="s">
        <v>324</v>
      </c>
      <c r="DI24" s="809"/>
      <c r="DJ24" s="2385"/>
      <c r="DK24" s="2386"/>
      <c r="DL24" s="2386"/>
      <c r="DM24" s="2386"/>
      <c r="DN24" s="2387"/>
      <c r="DO24" s="807"/>
      <c r="DP24" s="810"/>
      <c r="DQ24" s="810"/>
      <c r="DR24" s="810"/>
      <c r="DS24" s="810"/>
      <c r="DT24" s="811"/>
      <c r="DU24" s="559"/>
      <c r="DV24" s="559"/>
      <c r="DW24" s="559"/>
      <c r="DX24" s="559"/>
      <c r="DY24" s="559"/>
      <c r="DZ24" s="559"/>
      <c r="EA24" s="559"/>
      <c r="EB24" s="559"/>
      <c r="EC24" s="559"/>
      <c r="ED24" s="559"/>
      <c r="EE24" s="559"/>
      <c r="EF24" s="559"/>
      <c r="EG24" s="559"/>
      <c r="EH24" s="559"/>
      <c r="EI24" s="559"/>
      <c r="EJ24" s="559"/>
      <c r="EK24" s="559"/>
      <c r="EL24" s="559"/>
      <c r="EM24" s="559"/>
      <c r="EN24" s="559"/>
      <c r="EO24" s="559"/>
      <c r="EP24" s="559"/>
      <c r="EQ24" s="559"/>
      <c r="ER24" s="559"/>
      <c r="ES24" s="559"/>
      <c r="ET24" s="559"/>
      <c r="EU24" s="559"/>
      <c r="EV24" s="559"/>
      <c r="EW24" s="559"/>
      <c r="EX24" s="559"/>
      <c r="EY24" s="559"/>
      <c r="EZ24" s="559"/>
      <c r="FA24" s="559"/>
      <c r="FB24" s="559"/>
      <c r="FC24" s="559"/>
      <c r="FD24" s="559"/>
      <c r="FE24" s="559"/>
      <c r="FF24" s="559"/>
      <c r="FG24" s="559"/>
      <c r="FH24" s="559"/>
      <c r="FI24" s="559"/>
      <c r="FJ24" s="559"/>
      <c r="FK24" s="559"/>
      <c r="FL24" s="559"/>
      <c r="FM24" s="559"/>
      <c r="FN24" s="559"/>
      <c r="FO24" s="559"/>
      <c r="FP24" s="559"/>
      <c r="FQ24" s="559"/>
      <c r="FR24" s="559"/>
      <c r="FS24" s="559"/>
      <c r="FT24" s="559"/>
      <c r="FU24" s="559"/>
      <c r="FV24" s="559"/>
      <c r="FW24" s="559"/>
      <c r="FX24" s="559"/>
      <c r="FY24" s="559"/>
      <c r="FZ24" s="559"/>
      <c r="GA24" s="559"/>
      <c r="GB24" s="559"/>
      <c r="GC24" s="559"/>
      <c r="GD24" s="559"/>
      <c r="GE24" s="559"/>
      <c r="GF24" s="559"/>
      <c r="GG24" s="559"/>
      <c r="GH24" s="559"/>
      <c r="GI24" s="559"/>
      <c r="GJ24" s="559"/>
    </row>
    <row r="25" spans="1:192" ht="15.75" thickBot="1">
      <c r="A25" s="559"/>
      <c r="B25" s="559"/>
      <c r="C25" s="812"/>
      <c r="D25" s="2028" t="s">
        <v>521</v>
      </c>
      <c r="E25" s="807"/>
      <c r="F25" s="441" t="s">
        <v>93</v>
      </c>
      <c r="G25" s="441" t="s">
        <v>512</v>
      </c>
      <c r="H25" s="808" t="s">
        <v>519</v>
      </c>
      <c r="I25" s="725" t="s">
        <v>513</v>
      </c>
      <c r="J25" s="793" t="str">
        <f t="shared" si="0"/>
        <v>[OTHER MAINTENANCE ACTIVITY 1]</v>
      </c>
      <c r="K25" s="441" t="s">
        <v>104</v>
      </c>
      <c r="L25" s="441" t="s">
        <v>324</v>
      </c>
      <c r="M25" s="809"/>
      <c r="N25" s="2351">
        <v>4.7570310994094784</v>
      </c>
      <c r="O25" s="2334">
        <v>11.687362534997671</v>
      </c>
      <c r="P25" s="2334">
        <v>19.00919541503627</v>
      </c>
      <c r="Q25" s="2334">
        <v>14.255235882195079</v>
      </c>
      <c r="R25" s="2352">
        <v>4.0034546465616243</v>
      </c>
      <c r="S25" s="2055"/>
      <c r="T25" s="2056"/>
      <c r="U25" s="2056"/>
      <c r="V25" s="2056"/>
      <c r="W25" s="2056"/>
      <c r="X25" s="2057"/>
      <c r="Y25" s="807"/>
      <c r="Z25" s="441" t="s">
        <v>93</v>
      </c>
      <c r="AA25" s="441" t="s">
        <v>512</v>
      </c>
      <c r="AB25" s="808" t="s">
        <v>519</v>
      </c>
      <c r="AC25" s="725" t="s">
        <v>513</v>
      </c>
      <c r="AD25" s="793" t="str">
        <f t="shared" si="1"/>
        <v>[OTHER MAINTENANCE ACTIVITY 1]</v>
      </c>
      <c r="AE25" s="441" t="s">
        <v>104</v>
      </c>
      <c r="AF25" s="441" t="s">
        <v>324</v>
      </c>
      <c r="AG25" s="809"/>
      <c r="AH25" s="2351">
        <v>56.271617640058103</v>
      </c>
      <c r="AI25" s="2334">
        <v>145.15377634754338</v>
      </c>
      <c r="AJ25" s="2334">
        <v>197.24118507904984</v>
      </c>
      <c r="AK25" s="2334">
        <v>261.26712403176623</v>
      </c>
      <c r="AL25" s="2352">
        <v>88.19375089043109</v>
      </c>
      <c r="AM25" s="2055"/>
      <c r="AN25" s="2056"/>
      <c r="AO25" s="2056"/>
      <c r="AP25" s="2056"/>
      <c r="AQ25" s="2056"/>
      <c r="AR25" s="2057"/>
      <c r="AS25" s="807"/>
      <c r="AT25" s="441" t="s">
        <v>93</v>
      </c>
      <c r="AU25" s="441" t="s">
        <v>512</v>
      </c>
      <c r="AV25" s="808" t="s">
        <v>519</v>
      </c>
      <c r="AW25" s="725" t="s">
        <v>515</v>
      </c>
      <c r="AX25" s="793" t="str">
        <f t="shared" si="2"/>
        <v>[OTHER MAINTENANCE ACTIVITY 1]</v>
      </c>
      <c r="AY25" s="441" t="s">
        <v>104</v>
      </c>
      <c r="AZ25" s="441" t="s">
        <v>324</v>
      </c>
      <c r="BA25" s="809"/>
      <c r="BB25" s="2351">
        <v>199.32447724990678</v>
      </c>
      <c r="BC25" s="2334">
        <v>551.60860267383794</v>
      </c>
      <c r="BD25" s="2334">
        <v>571.66137232098879</v>
      </c>
      <c r="BE25" s="2334">
        <v>652.3692802685872</v>
      </c>
      <c r="BF25" s="2352">
        <v>184.53178451773999</v>
      </c>
      <c r="BG25" s="2055"/>
      <c r="BH25" s="2056"/>
      <c r="BI25" s="2056"/>
      <c r="BJ25" s="2056"/>
      <c r="BK25" s="2056"/>
      <c r="BL25" s="2057"/>
      <c r="BM25" s="807"/>
      <c r="BN25" s="441" t="s">
        <v>93</v>
      </c>
      <c r="BO25" s="441" t="s">
        <v>512</v>
      </c>
      <c r="BP25" s="808" t="s">
        <v>519</v>
      </c>
      <c r="BQ25" s="725" t="s">
        <v>516</v>
      </c>
      <c r="BR25" s="793" t="str">
        <f t="shared" si="3"/>
        <v>[OTHER MAINTENANCE ACTIVITY 1]</v>
      </c>
      <c r="BS25" s="441" t="s">
        <v>104</v>
      </c>
      <c r="BT25" s="441" t="s">
        <v>324</v>
      </c>
      <c r="BU25" s="809"/>
      <c r="BV25" s="2351">
        <v>8.5253459310985562</v>
      </c>
      <c r="BW25" s="2334">
        <v>2.7559719514841672</v>
      </c>
      <c r="BX25" s="2334">
        <v>9.0889447465479556</v>
      </c>
      <c r="BY25" s="2334">
        <v>12.480725191465401</v>
      </c>
      <c r="BZ25" s="2352">
        <v>4.5136988662214401</v>
      </c>
      <c r="CA25" s="2055"/>
      <c r="CB25" s="2056"/>
      <c r="CC25" s="2056"/>
      <c r="CD25" s="2056"/>
      <c r="CE25" s="2056"/>
      <c r="CF25" s="2057"/>
      <c r="CG25" s="807"/>
      <c r="CH25" s="441" t="s">
        <v>93</v>
      </c>
      <c r="CI25" s="441" t="s">
        <v>512</v>
      </c>
      <c r="CJ25" s="808" t="s">
        <v>519</v>
      </c>
      <c r="CK25" s="725" t="s">
        <v>517</v>
      </c>
      <c r="CL25" s="793" t="str">
        <f t="shared" si="4"/>
        <v>[OTHER MAINTENANCE ACTIVITY 1]</v>
      </c>
      <c r="CM25" s="441" t="s">
        <v>104</v>
      </c>
      <c r="CN25" s="441" t="s">
        <v>324</v>
      </c>
      <c r="CO25" s="809"/>
      <c r="CP25" s="2379"/>
      <c r="CQ25" s="2380"/>
      <c r="CR25" s="2380"/>
      <c r="CS25" s="2380"/>
      <c r="CT25" s="2381"/>
      <c r="CU25" s="2055"/>
      <c r="CV25" s="2056"/>
      <c r="CW25" s="2056"/>
      <c r="CX25" s="2056"/>
      <c r="CY25" s="2056"/>
      <c r="CZ25" s="2057"/>
      <c r="DA25" s="807"/>
      <c r="DB25" s="441" t="s">
        <v>93</v>
      </c>
      <c r="DC25" s="441" t="s">
        <v>512</v>
      </c>
      <c r="DD25" s="808" t="s">
        <v>519</v>
      </c>
      <c r="DE25" s="725" t="s">
        <v>518</v>
      </c>
      <c r="DF25" s="793" t="str">
        <f t="shared" si="5"/>
        <v>[OTHER MAINTENANCE ACTIVITY 1]</v>
      </c>
      <c r="DG25" s="441" t="s">
        <v>104</v>
      </c>
      <c r="DH25" s="441" t="s">
        <v>324</v>
      </c>
      <c r="DI25" s="809"/>
      <c r="DJ25" s="2379"/>
      <c r="DK25" s="2380"/>
      <c r="DL25" s="2380"/>
      <c r="DM25" s="2380"/>
      <c r="DN25" s="2381"/>
      <c r="DO25" s="2055"/>
      <c r="DP25" s="2056"/>
      <c r="DQ25" s="2056"/>
      <c r="DR25" s="2056"/>
      <c r="DS25" s="2056"/>
      <c r="DT25" s="2057"/>
      <c r="DU25" s="559"/>
      <c r="DV25" s="559"/>
      <c r="DW25" s="559"/>
      <c r="DX25" s="559"/>
      <c r="DY25" s="559"/>
      <c r="DZ25" s="559"/>
      <c r="EA25" s="559"/>
      <c r="EB25" s="559"/>
      <c r="EC25" s="559"/>
      <c r="ED25" s="559"/>
      <c r="EE25" s="559"/>
      <c r="EF25" s="559"/>
      <c r="EG25" s="559"/>
      <c r="EH25" s="559"/>
      <c r="EI25" s="559"/>
      <c r="EJ25" s="559"/>
      <c r="EK25" s="559"/>
      <c r="EL25" s="559"/>
      <c r="EM25" s="559"/>
      <c r="EN25" s="559"/>
      <c r="EO25" s="559"/>
      <c r="EP25" s="559"/>
      <c r="EQ25" s="559"/>
      <c r="ER25" s="559"/>
      <c r="ES25" s="559"/>
      <c r="ET25" s="559"/>
      <c r="EU25" s="559"/>
      <c r="EV25" s="559"/>
      <c r="EW25" s="559"/>
      <c r="EX25" s="559"/>
      <c r="EY25" s="559"/>
      <c r="EZ25" s="559"/>
      <c r="FA25" s="559"/>
      <c r="FB25" s="559"/>
      <c r="FC25" s="559"/>
      <c r="FD25" s="559"/>
      <c r="FE25" s="559"/>
      <c r="FF25" s="559"/>
      <c r="FG25" s="559"/>
      <c r="FH25" s="559"/>
      <c r="FI25" s="559"/>
      <c r="FJ25" s="559"/>
      <c r="FK25" s="559"/>
      <c r="FL25" s="559"/>
      <c r="FM25" s="559"/>
      <c r="FN25" s="559"/>
      <c r="FO25" s="559"/>
      <c r="FP25" s="559"/>
      <c r="FQ25" s="559"/>
      <c r="FR25" s="559"/>
      <c r="FS25" s="559"/>
      <c r="FT25" s="559"/>
      <c r="FU25" s="559"/>
      <c r="FV25" s="559"/>
      <c r="FW25" s="559"/>
      <c r="FX25" s="559"/>
      <c r="FY25" s="559"/>
      <c r="FZ25" s="559"/>
      <c r="GA25" s="559"/>
      <c r="GB25" s="559"/>
      <c r="GC25" s="559"/>
      <c r="GD25" s="559"/>
      <c r="GE25" s="559"/>
      <c r="GF25" s="559"/>
      <c r="GG25" s="559"/>
      <c r="GH25" s="559"/>
      <c r="GI25" s="559"/>
      <c r="GJ25" s="559"/>
    </row>
    <row r="26" spans="1:192" ht="15.75" thickBot="1">
      <c r="A26" s="559"/>
      <c r="B26" s="559"/>
      <c r="C26" s="812"/>
      <c r="D26" s="2026" t="s">
        <v>522</v>
      </c>
      <c r="E26" s="807"/>
      <c r="F26" s="441" t="s">
        <v>93</v>
      </c>
      <c r="G26" s="441" t="s">
        <v>512</v>
      </c>
      <c r="H26" s="808" t="s">
        <v>519</v>
      </c>
      <c r="I26" s="725" t="s">
        <v>513</v>
      </c>
      <c r="J26" s="793" t="str">
        <f t="shared" si="0"/>
        <v>[OTHER MAINTENANCE ACTIVITY 2]</v>
      </c>
      <c r="K26" s="441" t="s">
        <v>104</v>
      </c>
      <c r="L26" s="441" t="s">
        <v>324</v>
      </c>
      <c r="M26" s="809"/>
      <c r="N26" s="2355"/>
      <c r="O26" s="2356"/>
      <c r="P26" s="2356"/>
      <c r="Q26" s="2356"/>
      <c r="R26" s="2357"/>
      <c r="S26" s="2055"/>
      <c r="T26" s="2056"/>
      <c r="U26" s="2056"/>
      <c r="V26" s="2056"/>
      <c r="W26" s="2056"/>
      <c r="X26" s="2057"/>
      <c r="Y26" s="807"/>
      <c r="Z26" s="441" t="s">
        <v>93</v>
      </c>
      <c r="AA26" s="441" t="s">
        <v>512</v>
      </c>
      <c r="AB26" s="808" t="s">
        <v>519</v>
      </c>
      <c r="AC26" s="725" t="s">
        <v>513</v>
      </c>
      <c r="AD26" s="793" t="str">
        <f t="shared" si="1"/>
        <v>[OTHER MAINTENANCE ACTIVITY 2]</v>
      </c>
      <c r="AE26" s="441" t="s">
        <v>104</v>
      </c>
      <c r="AF26" s="441" t="s">
        <v>324</v>
      </c>
      <c r="AG26" s="809"/>
      <c r="AH26" s="2355">
        <v>0</v>
      </c>
      <c r="AI26" s="2356">
        <v>0</v>
      </c>
      <c r="AJ26" s="2356">
        <v>0</v>
      </c>
      <c r="AK26" s="2356">
        <v>0</v>
      </c>
      <c r="AL26" s="2357">
        <v>0</v>
      </c>
      <c r="AM26" s="2055"/>
      <c r="AN26" s="2056"/>
      <c r="AO26" s="2056"/>
      <c r="AP26" s="2056"/>
      <c r="AQ26" s="2056"/>
      <c r="AR26" s="2057"/>
      <c r="AS26" s="807"/>
      <c r="AT26" s="441" t="s">
        <v>93</v>
      </c>
      <c r="AU26" s="441" t="s">
        <v>512</v>
      </c>
      <c r="AV26" s="808" t="s">
        <v>519</v>
      </c>
      <c r="AW26" s="725" t="s">
        <v>515</v>
      </c>
      <c r="AX26" s="793" t="str">
        <f t="shared" si="2"/>
        <v>[OTHER MAINTENANCE ACTIVITY 2]</v>
      </c>
      <c r="AY26" s="441" t="s">
        <v>104</v>
      </c>
      <c r="AZ26" s="441" t="s">
        <v>324</v>
      </c>
      <c r="BA26" s="809"/>
      <c r="BB26" s="2355">
        <v>0</v>
      </c>
      <c r="BC26" s="2356">
        <v>0</v>
      </c>
      <c r="BD26" s="2356">
        <v>0</v>
      </c>
      <c r="BE26" s="2356">
        <v>0</v>
      </c>
      <c r="BF26" s="2357">
        <v>0</v>
      </c>
      <c r="BG26" s="2055"/>
      <c r="BH26" s="2056"/>
      <c r="BI26" s="2056"/>
      <c r="BJ26" s="2056"/>
      <c r="BK26" s="2056"/>
      <c r="BL26" s="2057"/>
      <c r="BM26" s="807"/>
      <c r="BN26" s="441" t="s">
        <v>93</v>
      </c>
      <c r="BO26" s="441" t="s">
        <v>512</v>
      </c>
      <c r="BP26" s="808" t="s">
        <v>519</v>
      </c>
      <c r="BQ26" s="725" t="s">
        <v>516</v>
      </c>
      <c r="BR26" s="793" t="str">
        <f t="shared" si="3"/>
        <v>[OTHER MAINTENANCE ACTIVITY 2]</v>
      </c>
      <c r="BS26" s="441" t="s">
        <v>104</v>
      </c>
      <c r="BT26" s="441" t="s">
        <v>324</v>
      </c>
      <c r="BU26" s="809"/>
      <c r="BV26" s="2355">
        <v>0</v>
      </c>
      <c r="BW26" s="2356">
        <v>0</v>
      </c>
      <c r="BX26" s="2356">
        <v>0</v>
      </c>
      <c r="BY26" s="2356">
        <v>0</v>
      </c>
      <c r="BZ26" s="2357">
        <v>0</v>
      </c>
      <c r="CA26" s="2055"/>
      <c r="CB26" s="2056"/>
      <c r="CC26" s="2056"/>
      <c r="CD26" s="2056"/>
      <c r="CE26" s="2056"/>
      <c r="CF26" s="2057"/>
      <c r="CG26" s="807"/>
      <c r="CH26" s="441" t="s">
        <v>93</v>
      </c>
      <c r="CI26" s="441" t="s">
        <v>512</v>
      </c>
      <c r="CJ26" s="808" t="s">
        <v>519</v>
      </c>
      <c r="CK26" s="725" t="s">
        <v>517</v>
      </c>
      <c r="CL26" s="793" t="str">
        <f t="shared" si="4"/>
        <v>[OTHER MAINTENANCE ACTIVITY 2]</v>
      </c>
      <c r="CM26" s="441" t="s">
        <v>104</v>
      </c>
      <c r="CN26" s="441" t="s">
        <v>324</v>
      </c>
      <c r="CO26" s="809"/>
      <c r="CP26" s="2379"/>
      <c r="CQ26" s="2380"/>
      <c r="CR26" s="2380"/>
      <c r="CS26" s="2380"/>
      <c r="CT26" s="2381"/>
      <c r="CU26" s="2055"/>
      <c r="CV26" s="2056"/>
      <c r="CW26" s="2056"/>
      <c r="CX26" s="2056"/>
      <c r="CY26" s="2056"/>
      <c r="CZ26" s="2057"/>
      <c r="DA26" s="807"/>
      <c r="DB26" s="441" t="s">
        <v>93</v>
      </c>
      <c r="DC26" s="441" t="s">
        <v>512</v>
      </c>
      <c r="DD26" s="808" t="s">
        <v>519</v>
      </c>
      <c r="DE26" s="725" t="s">
        <v>518</v>
      </c>
      <c r="DF26" s="793" t="str">
        <f t="shared" si="5"/>
        <v>[OTHER MAINTENANCE ACTIVITY 2]</v>
      </c>
      <c r="DG26" s="441" t="s">
        <v>104</v>
      </c>
      <c r="DH26" s="441" t="s">
        <v>324</v>
      </c>
      <c r="DI26" s="809"/>
      <c r="DJ26" s="2379"/>
      <c r="DK26" s="2380"/>
      <c r="DL26" s="2380"/>
      <c r="DM26" s="2380"/>
      <c r="DN26" s="2381"/>
      <c r="DO26" s="2055"/>
      <c r="DP26" s="2056"/>
      <c r="DQ26" s="2056"/>
      <c r="DR26" s="2056"/>
      <c r="DS26" s="2056"/>
      <c r="DT26" s="2057"/>
      <c r="DU26" s="559"/>
      <c r="DV26" s="559"/>
      <c r="DW26" s="559"/>
      <c r="DX26" s="559"/>
      <c r="DY26" s="559"/>
      <c r="DZ26" s="559"/>
      <c r="EA26" s="559"/>
      <c r="EB26" s="559"/>
      <c r="EC26" s="559"/>
      <c r="ED26" s="559"/>
      <c r="EE26" s="559"/>
      <c r="EF26" s="559"/>
      <c r="EG26" s="559"/>
      <c r="EH26" s="559"/>
      <c r="EI26" s="559"/>
      <c r="EJ26" s="559"/>
      <c r="EK26" s="559"/>
      <c r="EL26" s="559"/>
      <c r="EM26" s="559"/>
      <c r="EN26" s="559"/>
      <c r="EO26" s="559"/>
      <c r="EP26" s="559"/>
      <c r="EQ26" s="559"/>
      <c r="ER26" s="559"/>
      <c r="ES26" s="559"/>
      <c r="ET26" s="559"/>
      <c r="EU26" s="559"/>
      <c r="EV26" s="559"/>
      <c r="EW26" s="559"/>
      <c r="EX26" s="559"/>
      <c r="EY26" s="559"/>
      <c r="EZ26" s="559"/>
      <c r="FA26" s="559"/>
      <c r="FB26" s="559"/>
      <c r="FC26" s="559"/>
      <c r="FD26" s="559"/>
      <c r="FE26" s="559"/>
      <c r="FF26" s="559"/>
      <c r="FG26" s="559"/>
      <c r="FH26" s="559"/>
      <c r="FI26" s="559"/>
      <c r="FJ26" s="559"/>
      <c r="FK26" s="559"/>
      <c r="FL26" s="559"/>
      <c r="FM26" s="559"/>
      <c r="FN26" s="559"/>
      <c r="FO26" s="559"/>
      <c r="FP26" s="559"/>
      <c r="FQ26" s="559"/>
      <c r="FR26" s="559"/>
      <c r="FS26" s="559"/>
      <c r="FT26" s="559"/>
      <c r="FU26" s="559"/>
      <c r="FV26" s="559"/>
      <c r="FW26" s="559"/>
      <c r="FX26" s="559"/>
      <c r="FY26" s="559"/>
      <c r="FZ26" s="559"/>
      <c r="GA26" s="559"/>
      <c r="GB26" s="559"/>
      <c r="GC26" s="559"/>
      <c r="GD26" s="559"/>
      <c r="GE26" s="559"/>
      <c r="GF26" s="559"/>
      <c r="GG26" s="559"/>
      <c r="GH26" s="559"/>
      <c r="GI26" s="559"/>
      <c r="GJ26" s="559"/>
    </row>
    <row r="27" spans="1:192" ht="15.75" thickBot="1">
      <c r="A27" s="559"/>
      <c r="B27" s="559"/>
      <c r="C27" s="789" t="s">
        <v>523</v>
      </c>
      <c r="D27" s="813" t="s">
        <v>419</v>
      </c>
      <c r="E27" s="807"/>
      <c r="F27" s="441" t="s">
        <v>93</v>
      </c>
      <c r="G27" s="441" t="s">
        <v>512</v>
      </c>
      <c r="H27" s="808" t="s">
        <v>523</v>
      </c>
      <c r="I27" s="725" t="s">
        <v>513</v>
      </c>
      <c r="J27" s="793" t="str">
        <f t="shared" si="0"/>
        <v>TRANSMISSION LINES MAINTENANCE</v>
      </c>
      <c r="K27" s="441" t="s">
        <v>104</v>
      </c>
      <c r="L27" s="441" t="s">
        <v>324</v>
      </c>
      <c r="M27" s="809"/>
      <c r="N27" s="2358">
        <v>464.41981232104001</v>
      </c>
      <c r="O27" s="2330">
        <v>361.8482081474869</v>
      </c>
      <c r="P27" s="2330">
        <v>609.69838728329512</v>
      </c>
      <c r="Q27" s="2330">
        <v>554.01128792886198</v>
      </c>
      <c r="R27" s="2350">
        <v>824.2876075113885</v>
      </c>
      <c r="S27" s="795"/>
      <c r="T27" s="796"/>
      <c r="U27" s="796"/>
      <c r="V27" s="796"/>
      <c r="W27" s="796"/>
      <c r="X27" s="797"/>
      <c r="Y27" s="807"/>
      <c r="Z27" s="441" t="s">
        <v>93</v>
      </c>
      <c r="AA27" s="441" t="s">
        <v>512</v>
      </c>
      <c r="AB27" s="808" t="s">
        <v>523</v>
      </c>
      <c r="AC27" s="725" t="s">
        <v>513</v>
      </c>
      <c r="AD27" s="793" t="str">
        <f t="shared" si="1"/>
        <v>TRANSMISSION LINES MAINTENANCE</v>
      </c>
      <c r="AE27" s="441" t="s">
        <v>104</v>
      </c>
      <c r="AF27" s="441" t="s">
        <v>324</v>
      </c>
      <c r="AG27" s="809"/>
      <c r="AH27" s="2358">
        <v>1810.6208150438447</v>
      </c>
      <c r="AI27" s="2330">
        <v>1267.905447360353</v>
      </c>
      <c r="AJ27" s="2330">
        <v>1866.1248661622888</v>
      </c>
      <c r="AK27" s="2330">
        <v>2903.3899156323369</v>
      </c>
      <c r="AL27" s="2350">
        <v>3144.4070395162871</v>
      </c>
      <c r="AM27" s="795"/>
      <c r="AN27" s="796"/>
      <c r="AO27" s="796"/>
      <c r="AP27" s="796"/>
      <c r="AQ27" s="796"/>
      <c r="AR27" s="797"/>
      <c r="AS27" s="807"/>
      <c r="AT27" s="441" t="s">
        <v>93</v>
      </c>
      <c r="AU27" s="441" t="s">
        <v>512</v>
      </c>
      <c r="AV27" s="808" t="s">
        <v>523</v>
      </c>
      <c r="AW27" s="725" t="s">
        <v>515</v>
      </c>
      <c r="AX27" s="793" t="str">
        <f t="shared" si="2"/>
        <v>TRANSMISSION LINES MAINTENANCE</v>
      </c>
      <c r="AY27" s="441" t="s">
        <v>104</v>
      </c>
      <c r="AZ27" s="441" t="s">
        <v>324</v>
      </c>
      <c r="BA27" s="809"/>
      <c r="BB27" s="2358">
        <v>119.28806680792285</v>
      </c>
      <c r="BC27" s="2330">
        <v>183.13148488332754</v>
      </c>
      <c r="BD27" s="2330">
        <v>1860.9579306768371</v>
      </c>
      <c r="BE27" s="2330">
        <v>2300.8937273441925</v>
      </c>
      <c r="BF27" s="2350">
        <v>326.55483492463958</v>
      </c>
      <c r="BG27" s="795"/>
      <c r="BH27" s="796"/>
      <c r="BI27" s="796"/>
      <c r="BJ27" s="796"/>
      <c r="BK27" s="796"/>
      <c r="BL27" s="797"/>
      <c r="BM27" s="807"/>
      <c r="BN27" s="441" t="s">
        <v>93</v>
      </c>
      <c r="BO27" s="441" t="s">
        <v>512</v>
      </c>
      <c r="BP27" s="808" t="s">
        <v>523</v>
      </c>
      <c r="BQ27" s="725" t="s">
        <v>516</v>
      </c>
      <c r="BR27" s="793" t="str">
        <f t="shared" si="3"/>
        <v>TRANSMISSION LINES MAINTENANCE</v>
      </c>
      <c r="BS27" s="441" t="s">
        <v>104</v>
      </c>
      <c r="BT27" s="441" t="s">
        <v>324</v>
      </c>
      <c r="BU27" s="809"/>
      <c r="BV27" s="2358">
        <v>702.97653712192766</v>
      </c>
      <c r="BW27" s="2330">
        <v>550.77780355192704</v>
      </c>
      <c r="BX27" s="2330">
        <v>612.28185502602093</v>
      </c>
      <c r="BY27" s="2330">
        <v>658.11122105320408</v>
      </c>
      <c r="BZ27" s="2350">
        <v>736.50404973594777</v>
      </c>
      <c r="CA27" s="795"/>
      <c r="CB27" s="796"/>
      <c r="CC27" s="796"/>
      <c r="CD27" s="796"/>
      <c r="CE27" s="796"/>
      <c r="CF27" s="797"/>
      <c r="CG27" s="807"/>
      <c r="CH27" s="441" t="s">
        <v>93</v>
      </c>
      <c r="CI27" s="441" t="s">
        <v>512</v>
      </c>
      <c r="CJ27" s="808" t="s">
        <v>523</v>
      </c>
      <c r="CK27" s="725" t="s">
        <v>517</v>
      </c>
      <c r="CL27" s="793" t="str">
        <f t="shared" si="4"/>
        <v>TRANSMISSION LINES MAINTENANCE</v>
      </c>
      <c r="CM27" s="441" t="s">
        <v>104</v>
      </c>
      <c r="CN27" s="441" t="s">
        <v>324</v>
      </c>
      <c r="CO27" s="809"/>
      <c r="CP27" s="2373"/>
      <c r="CQ27" s="2374"/>
      <c r="CR27" s="2374"/>
      <c r="CS27" s="2374"/>
      <c r="CT27" s="2375"/>
      <c r="CU27" s="795"/>
      <c r="CV27" s="796"/>
      <c r="CW27" s="796"/>
      <c r="CX27" s="796"/>
      <c r="CY27" s="796"/>
      <c r="CZ27" s="797"/>
      <c r="DA27" s="807"/>
      <c r="DB27" s="441" t="s">
        <v>93</v>
      </c>
      <c r="DC27" s="441" t="s">
        <v>512</v>
      </c>
      <c r="DD27" s="808" t="s">
        <v>523</v>
      </c>
      <c r="DE27" s="725" t="s">
        <v>518</v>
      </c>
      <c r="DF27" s="793" t="str">
        <f t="shared" si="5"/>
        <v>TRANSMISSION LINES MAINTENANCE</v>
      </c>
      <c r="DG27" s="441" t="s">
        <v>104</v>
      </c>
      <c r="DH27" s="441" t="s">
        <v>324</v>
      </c>
      <c r="DI27" s="809"/>
      <c r="DJ27" s="2373"/>
      <c r="DK27" s="2374"/>
      <c r="DL27" s="2374"/>
      <c r="DM27" s="2374"/>
      <c r="DN27" s="2375"/>
      <c r="DO27" s="795"/>
      <c r="DP27" s="796"/>
      <c r="DQ27" s="796"/>
      <c r="DR27" s="796"/>
      <c r="DS27" s="796"/>
      <c r="DT27" s="797"/>
      <c r="DU27" s="559"/>
      <c r="DV27" s="559"/>
      <c r="DW27" s="559"/>
      <c r="DX27" s="559"/>
      <c r="DY27" s="559"/>
      <c r="DZ27" s="559"/>
      <c r="EA27" s="559"/>
      <c r="EB27" s="559"/>
      <c r="EC27" s="559"/>
      <c r="ED27" s="559"/>
      <c r="EE27" s="559"/>
      <c r="EF27" s="559"/>
      <c r="EG27" s="559"/>
      <c r="EH27" s="559"/>
      <c r="EI27" s="559"/>
      <c r="EJ27" s="559"/>
      <c r="EK27" s="559"/>
      <c r="EL27" s="559"/>
      <c r="EM27" s="559"/>
      <c r="EN27" s="559"/>
      <c r="EO27" s="559"/>
      <c r="EP27" s="559"/>
      <c r="EQ27" s="559"/>
      <c r="ER27" s="559"/>
      <c r="ES27" s="559"/>
      <c r="ET27" s="559"/>
      <c r="EU27" s="559"/>
      <c r="EV27" s="559"/>
      <c r="EW27" s="559"/>
      <c r="EX27" s="559"/>
      <c r="EY27" s="559"/>
      <c r="EZ27" s="559"/>
      <c r="FA27" s="559"/>
      <c r="FB27" s="559"/>
      <c r="FC27" s="559"/>
      <c r="FD27" s="559"/>
      <c r="FE27" s="559"/>
      <c r="FF27" s="559"/>
      <c r="FG27" s="559"/>
      <c r="FH27" s="559"/>
      <c r="FI27" s="559"/>
      <c r="FJ27" s="559"/>
      <c r="FK27" s="559"/>
      <c r="FL27" s="559"/>
      <c r="FM27" s="559"/>
      <c r="FN27" s="559"/>
      <c r="FO27" s="559"/>
      <c r="FP27" s="559"/>
      <c r="FQ27" s="559"/>
      <c r="FR27" s="559"/>
      <c r="FS27" s="559"/>
      <c r="FT27" s="559"/>
      <c r="FU27" s="559"/>
      <c r="FV27" s="559"/>
      <c r="FW27" s="559"/>
      <c r="FX27" s="559"/>
      <c r="FY27" s="559"/>
      <c r="FZ27" s="559"/>
      <c r="GA27" s="559"/>
      <c r="GB27" s="559"/>
      <c r="GC27" s="559"/>
      <c r="GD27" s="559"/>
      <c r="GE27" s="559"/>
      <c r="GF27" s="559"/>
      <c r="GG27" s="559"/>
      <c r="GH27" s="559"/>
      <c r="GI27" s="559"/>
      <c r="GJ27" s="559"/>
    </row>
    <row r="28" spans="1:192" ht="15.75" thickBot="1">
      <c r="A28" s="559"/>
      <c r="B28" s="559"/>
      <c r="C28" s="814"/>
      <c r="D28" s="2063" t="s">
        <v>520</v>
      </c>
      <c r="E28" s="807"/>
      <c r="F28" s="441" t="s">
        <v>93</v>
      </c>
      <c r="G28" s="441" t="s">
        <v>512</v>
      </c>
      <c r="H28" s="808" t="s">
        <v>523</v>
      </c>
      <c r="I28" s="725" t="s">
        <v>513</v>
      </c>
      <c r="J28" s="793" t="str">
        <f t="shared" si="0"/>
        <v>SUBSTATIONS EQUIPMENT &amp; PROPOERTY MAINTENANCE</v>
      </c>
      <c r="K28" s="441" t="s">
        <v>104</v>
      </c>
      <c r="L28" s="441" t="s">
        <v>324</v>
      </c>
      <c r="M28" s="809"/>
      <c r="N28" s="2359">
        <v>1584.4023152180391</v>
      </c>
      <c r="O28" s="2335">
        <v>1515.7883892089449</v>
      </c>
      <c r="P28" s="2335">
        <v>2204.6830806712906</v>
      </c>
      <c r="Q28" s="2335">
        <v>2426.6130051596419</v>
      </c>
      <c r="R28" s="2360">
        <v>1941.6241294437523</v>
      </c>
      <c r="S28" s="2051"/>
      <c r="T28" s="2052"/>
      <c r="U28" s="2052"/>
      <c r="V28" s="2052"/>
      <c r="W28" s="2052"/>
      <c r="X28" s="2053"/>
      <c r="Y28" s="807"/>
      <c r="Z28" s="441" t="s">
        <v>93</v>
      </c>
      <c r="AA28" s="441" t="s">
        <v>512</v>
      </c>
      <c r="AB28" s="808" t="s">
        <v>523</v>
      </c>
      <c r="AC28" s="725" t="s">
        <v>513</v>
      </c>
      <c r="AD28" s="793" t="str">
        <f t="shared" si="1"/>
        <v>SUBSTATIONS EQUIPMENT &amp; PROPOERTY MAINTENANCE</v>
      </c>
      <c r="AE28" s="441" t="s">
        <v>104</v>
      </c>
      <c r="AF28" s="441" t="s">
        <v>324</v>
      </c>
      <c r="AG28" s="809"/>
      <c r="AH28" s="2359">
        <v>6808.6609346170972</v>
      </c>
      <c r="AI28" s="2335">
        <v>4673.5411764250439</v>
      </c>
      <c r="AJ28" s="2335">
        <v>6326.2156175928976</v>
      </c>
      <c r="AK28" s="2335">
        <v>9779.3502714108527</v>
      </c>
      <c r="AL28" s="2360">
        <v>10224.690395062555</v>
      </c>
      <c r="AM28" s="2051"/>
      <c r="AN28" s="2052"/>
      <c r="AO28" s="2052"/>
      <c r="AP28" s="2052"/>
      <c r="AQ28" s="2052"/>
      <c r="AR28" s="2053"/>
      <c r="AS28" s="807"/>
      <c r="AT28" s="441" t="s">
        <v>93</v>
      </c>
      <c r="AU28" s="441" t="s">
        <v>512</v>
      </c>
      <c r="AV28" s="808" t="s">
        <v>523</v>
      </c>
      <c r="AW28" s="725" t="s">
        <v>515</v>
      </c>
      <c r="AX28" s="793" t="str">
        <f t="shared" si="2"/>
        <v>SUBSTATIONS EQUIPMENT &amp; PROPOERTY MAINTENANCE</v>
      </c>
      <c r="AY28" s="441" t="s">
        <v>104</v>
      </c>
      <c r="AZ28" s="441" t="s">
        <v>324</v>
      </c>
      <c r="BA28" s="809"/>
      <c r="BB28" s="2359">
        <v>3656.7057502223233</v>
      </c>
      <c r="BC28" s="2335">
        <v>4591.1867373360401</v>
      </c>
      <c r="BD28" s="2335">
        <v>7279.1286380163774</v>
      </c>
      <c r="BE28" s="2335">
        <v>4364.9075907624665</v>
      </c>
      <c r="BF28" s="2360">
        <v>2858.0866743635306</v>
      </c>
      <c r="BG28" s="2051"/>
      <c r="BH28" s="2052"/>
      <c r="BI28" s="2052"/>
      <c r="BJ28" s="2052"/>
      <c r="BK28" s="2052"/>
      <c r="BL28" s="2053"/>
      <c r="BM28" s="807"/>
      <c r="BN28" s="441" t="s">
        <v>93</v>
      </c>
      <c r="BO28" s="441" t="s">
        <v>512</v>
      </c>
      <c r="BP28" s="808" t="s">
        <v>523</v>
      </c>
      <c r="BQ28" s="725" t="s">
        <v>516</v>
      </c>
      <c r="BR28" s="793" t="str">
        <f t="shared" si="3"/>
        <v>SUBSTATIONS EQUIPMENT &amp; PROPOERTY MAINTENANCE</v>
      </c>
      <c r="BS28" s="441" t="s">
        <v>104</v>
      </c>
      <c r="BT28" s="441" t="s">
        <v>324</v>
      </c>
      <c r="BU28" s="809"/>
      <c r="BV28" s="2359">
        <v>1612.1661174792412</v>
      </c>
      <c r="BW28" s="2335">
        <v>335.00197173273313</v>
      </c>
      <c r="BX28" s="2335">
        <v>864.7256971966284</v>
      </c>
      <c r="BY28" s="2335">
        <v>374.47731561105581</v>
      </c>
      <c r="BZ28" s="2360">
        <v>231.35942374471009</v>
      </c>
      <c r="CA28" s="2051"/>
      <c r="CB28" s="2052"/>
      <c r="CC28" s="2052"/>
      <c r="CD28" s="2052"/>
      <c r="CE28" s="2052"/>
      <c r="CF28" s="2053"/>
      <c r="CG28" s="807"/>
      <c r="CH28" s="441" t="s">
        <v>93</v>
      </c>
      <c r="CI28" s="441" t="s">
        <v>512</v>
      </c>
      <c r="CJ28" s="808" t="s">
        <v>523</v>
      </c>
      <c r="CK28" s="725" t="s">
        <v>517</v>
      </c>
      <c r="CL28" s="793" t="str">
        <f t="shared" si="4"/>
        <v>SUBSTATIONS EQUIPMENT &amp; PROPOERTY MAINTENANCE</v>
      </c>
      <c r="CM28" s="441" t="s">
        <v>104</v>
      </c>
      <c r="CN28" s="441" t="s">
        <v>324</v>
      </c>
      <c r="CO28" s="809"/>
      <c r="CP28" s="2376"/>
      <c r="CQ28" s="2377"/>
      <c r="CR28" s="2377"/>
      <c r="CS28" s="2377"/>
      <c r="CT28" s="2378"/>
      <c r="CU28" s="2051"/>
      <c r="CV28" s="2052"/>
      <c r="CW28" s="2052"/>
      <c r="CX28" s="2052"/>
      <c r="CY28" s="2052"/>
      <c r="CZ28" s="2053"/>
      <c r="DA28" s="807"/>
      <c r="DB28" s="441" t="s">
        <v>93</v>
      </c>
      <c r="DC28" s="441" t="s">
        <v>512</v>
      </c>
      <c r="DD28" s="808" t="s">
        <v>523</v>
      </c>
      <c r="DE28" s="725" t="s">
        <v>518</v>
      </c>
      <c r="DF28" s="793" t="str">
        <f t="shared" si="5"/>
        <v>SUBSTATIONS EQUIPMENT &amp; PROPOERTY MAINTENANCE</v>
      </c>
      <c r="DG28" s="441" t="s">
        <v>104</v>
      </c>
      <c r="DH28" s="441" t="s">
        <v>324</v>
      </c>
      <c r="DI28" s="809"/>
      <c r="DJ28" s="2376"/>
      <c r="DK28" s="2377"/>
      <c r="DL28" s="2377"/>
      <c r="DM28" s="2377"/>
      <c r="DN28" s="2378"/>
      <c r="DO28" s="2051"/>
      <c r="DP28" s="2052"/>
      <c r="DQ28" s="2052"/>
      <c r="DR28" s="2052"/>
      <c r="DS28" s="2052"/>
      <c r="DT28" s="2053"/>
      <c r="DU28" s="559"/>
      <c r="DV28" s="559"/>
      <c r="DW28" s="559"/>
      <c r="DX28" s="559"/>
      <c r="DY28" s="559"/>
      <c r="DZ28" s="559"/>
      <c r="EA28" s="559"/>
      <c r="EB28" s="559"/>
      <c r="EC28" s="559"/>
      <c r="ED28" s="559"/>
      <c r="EE28" s="559"/>
      <c r="EF28" s="559"/>
      <c r="EG28" s="559"/>
      <c r="EH28" s="559"/>
      <c r="EI28" s="559"/>
      <c r="EJ28" s="559"/>
      <c r="EK28" s="559"/>
      <c r="EL28" s="559"/>
      <c r="EM28" s="559"/>
      <c r="EN28" s="559"/>
      <c r="EO28" s="559"/>
      <c r="EP28" s="559"/>
      <c r="EQ28" s="559"/>
      <c r="ER28" s="559"/>
      <c r="ES28" s="559"/>
      <c r="ET28" s="559"/>
      <c r="EU28" s="559"/>
      <c r="EV28" s="559"/>
      <c r="EW28" s="559"/>
      <c r="EX28" s="559"/>
      <c r="EY28" s="559"/>
      <c r="EZ28" s="559"/>
      <c r="FA28" s="559"/>
      <c r="FB28" s="559"/>
      <c r="FC28" s="559"/>
      <c r="FD28" s="559"/>
      <c r="FE28" s="559"/>
      <c r="FF28" s="559"/>
      <c r="FG28" s="559"/>
      <c r="FH28" s="559"/>
      <c r="FI28" s="559"/>
      <c r="FJ28" s="559"/>
      <c r="FK28" s="559"/>
      <c r="FL28" s="559"/>
      <c r="FM28" s="559"/>
      <c r="FN28" s="559"/>
      <c r="FO28" s="559"/>
      <c r="FP28" s="559"/>
      <c r="FQ28" s="559"/>
      <c r="FR28" s="559"/>
      <c r="FS28" s="559"/>
      <c r="FT28" s="559"/>
      <c r="FU28" s="559"/>
      <c r="FV28" s="559"/>
      <c r="FW28" s="559"/>
      <c r="FX28" s="559"/>
      <c r="FY28" s="559"/>
      <c r="FZ28" s="559"/>
      <c r="GA28" s="559"/>
      <c r="GB28" s="559"/>
      <c r="GC28" s="559"/>
      <c r="GD28" s="559"/>
      <c r="GE28" s="559"/>
      <c r="GF28" s="559"/>
      <c r="GG28" s="559"/>
      <c r="GH28" s="559"/>
      <c r="GI28" s="559"/>
      <c r="GJ28" s="559"/>
    </row>
    <row r="29" spans="1:192" ht="15.75" thickBot="1">
      <c r="A29" s="559"/>
      <c r="B29" s="559"/>
      <c r="C29" s="814"/>
      <c r="D29" s="2061" t="s">
        <v>437</v>
      </c>
      <c r="E29" s="807"/>
      <c r="F29" s="441" t="s">
        <v>93</v>
      </c>
      <c r="G29" s="441" t="s">
        <v>512</v>
      </c>
      <c r="H29" s="808" t="s">
        <v>523</v>
      </c>
      <c r="I29" s="725" t="s">
        <v>513</v>
      </c>
      <c r="J29" s="793" t="str">
        <f t="shared" si="0"/>
        <v>SCADA &amp; NETWORK CONTROL MAINTENANCE</v>
      </c>
      <c r="K29" s="441" t="s">
        <v>104</v>
      </c>
      <c r="L29" s="441" t="s">
        <v>324</v>
      </c>
      <c r="M29" s="809"/>
      <c r="N29" s="2351">
        <v>65.300127728186595</v>
      </c>
      <c r="O29" s="2334">
        <v>51.610594265836824</v>
      </c>
      <c r="P29" s="2334">
        <v>39.785552826781661</v>
      </c>
      <c r="Q29" s="2334">
        <v>16.951017299538183</v>
      </c>
      <c r="R29" s="2352">
        <v>28.591732759990556</v>
      </c>
      <c r="S29" s="2055"/>
      <c r="T29" s="2056"/>
      <c r="U29" s="2056"/>
      <c r="V29" s="2056"/>
      <c r="W29" s="2056"/>
      <c r="X29" s="2057"/>
      <c r="Y29" s="807"/>
      <c r="Z29" s="441" t="s">
        <v>93</v>
      </c>
      <c r="AA29" s="441" t="s">
        <v>512</v>
      </c>
      <c r="AB29" s="808" t="s">
        <v>523</v>
      </c>
      <c r="AC29" s="725" t="s">
        <v>513</v>
      </c>
      <c r="AD29" s="793" t="str">
        <f t="shared" si="1"/>
        <v>SCADA &amp; NETWORK CONTROL MAINTENANCE</v>
      </c>
      <c r="AE29" s="441" t="s">
        <v>104</v>
      </c>
      <c r="AF29" s="441" t="s">
        <v>324</v>
      </c>
      <c r="AG29" s="809"/>
      <c r="AH29" s="2351">
        <v>150.47484010629466</v>
      </c>
      <c r="AI29" s="2334">
        <v>305.12282106219698</v>
      </c>
      <c r="AJ29" s="2334">
        <v>258.07420095661047</v>
      </c>
      <c r="AK29" s="2334">
        <v>237.40586931407259</v>
      </c>
      <c r="AL29" s="2352">
        <v>632.52938614645768</v>
      </c>
      <c r="AM29" s="2055"/>
      <c r="AN29" s="2056"/>
      <c r="AO29" s="2056"/>
      <c r="AP29" s="2056"/>
      <c r="AQ29" s="2056"/>
      <c r="AR29" s="2057"/>
      <c r="AS29" s="807"/>
      <c r="AT29" s="441" t="s">
        <v>93</v>
      </c>
      <c r="AU29" s="441" t="s">
        <v>512</v>
      </c>
      <c r="AV29" s="808" t="s">
        <v>523</v>
      </c>
      <c r="AW29" s="725" t="s">
        <v>515</v>
      </c>
      <c r="AX29" s="793" t="str">
        <f t="shared" si="2"/>
        <v>SCADA &amp; NETWORK CONTROL MAINTENANCE</v>
      </c>
      <c r="AY29" s="441" t="s">
        <v>104</v>
      </c>
      <c r="AZ29" s="441" t="s">
        <v>324</v>
      </c>
      <c r="BA29" s="809"/>
      <c r="BB29" s="2351">
        <v>52.364124401820511</v>
      </c>
      <c r="BC29" s="2334">
        <v>23.976454735153872</v>
      </c>
      <c r="BD29" s="2334">
        <v>18.297099160979801</v>
      </c>
      <c r="BE29" s="2334">
        <v>9.8957290181087778</v>
      </c>
      <c r="BF29" s="2352">
        <v>21.318397233326291</v>
      </c>
      <c r="BG29" s="2055"/>
      <c r="BH29" s="2056"/>
      <c r="BI29" s="2056"/>
      <c r="BJ29" s="2056"/>
      <c r="BK29" s="2056"/>
      <c r="BL29" s="2057"/>
      <c r="BM29" s="807"/>
      <c r="BN29" s="441" t="s">
        <v>93</v>
      </c>
      <c r="BO29" s="441" t="s">
        <v>512</v>
      </c>
      <c r="BP29" s="808" t="s">
        <v>523</v>
      </c>
      <c r="BQ29" s="725" t="s">
        <v>516</v>
      </c>
      <c r="BR29" s="793" t="str">
        <f t="shared" si="3"/>
        <v>SCADA &amp; NETWORK CONTROL MAINTENANCE</v>
      </c>
      <c r="BS29" s="441" t="s">
        <v>104</v>
      </c>
      <c r="BT29" s="441" t="s">
        <v>324</v>
      </c>
      <c r="BU29" s="809"/>
      <c r="BV29" s="2351">
        <v>67.141592501424199</v>
      </c>
      <c r="BW29" s="2334">
        <v>3.7041096363040777</v>
      </c>
      <c r="BX29" s="2334">
        <v>0.63827090096441164</v>
      </c>
      <c r="BY29" s="2334">
        <v>7.6966781251957155</v>
      </c>
      <c r="BZ29" s="2352">
        <v>379.71827542654125</v>
      </c>
      <c r="CA29" s="2055"/>
      <c r="CB29" s="2056"/>
      <c r="CC29" s="2056"/>
      <c r="CD29" s="2056"/>
      <c r="CE29" s="2056"/>
      <c r="CF29" s="2057"/>
      <c r="CG29" s="807"/>
      <c r="CH29" s="441" t="s">
        <v>93</v>
      </c>
      <c r="CI29" s="441" t="s">
        <v>512</v>
      </c>
      <c r="CJ29" s="808" t="s">
        <v>523</v>
      </c>
      <c r="CK29" s="725" t="s">
        <v>517</v>
      </c>
      <c r="CL29" s="793" t="str">
        <f t="shared" si="4"/>
        <v>SCADA &amp; NETWORK CONTROL MAINTENANCE</v>
      </c>
      <c r="CM29" s="441" t="s">
        <v>104</v>
      </c>
      <c r="CN29" s="441" t="s">
        <v>324</v>
      </c>
      <c r="CO29" s="809"/>
      <c r="CP29" s="2379"/>
      <c r="CQ29" s="2380"/>
      <c r="CR29" s="2380"/>
      <c r="CS29" s="2380"/>
      <c r="CT29" s="2381"/>
      <c r="CU29" s="2055"/>
      <c r="CV29" s="2056"/>
      <c r="CW29" s="2056"/>
      <c r="CX29" s="2056"/>
      <c r="CY29" s="2056"/>
      <c r="CZ29" s="2057"/>
      <c r="DA29" s="807"/>
      <c r="DB29" s="441" t="s">
        <v>93</v>
      </c>
      <c r="DC29" s="441" t="s">
        <v>512</v>
      </c>
      <c r="DD29" s="808" t="s">
        <v>523</v>
      </c>
      <c r="DE29" s="725" t="s">
        <v>518</v>
      </c>
      <c r="DF29" s="793" t="str">
        <f t="shared" si="5"/>
        <v>SCADA &amp; NETWORK CONTROL MAINTENANCE</v>
      </c>
      <c r="DG29" s="441" t="s">
        <v>104</v>
      </c>
      <c r="DH29" s="441" t="s">
        <v>324</v>
      </c>
      <c r="DI29" s="809"/>
      <c r="DJ29" s="2379"/>
      <c r="DK29" s="2380"/>
      <c r="DL29" s="2380"/>
      <c r="DM29" s="2380"/>
      <c r="DN29" s="2381"/>
      <c r="DO29" s="2055"/>
      <c r="DP29" s="2056"/>
      <c r="DQ29" s="2056"/>
      <c r="DR29" s="2056"/>
      <c r="DS29" s="2056"/>
      <c r="DT29" s="2057"/>
      <c r="DU29" s="559"/>
      <c r="DV29" s="559"/>
      <c r="DW29" s="559"/>
      <c r="DX29" s="559"/>
      <c r="DY29" s="559"/>
      <c r="DZ29" s="559"/>
      <c r="EA29" s="559"/>
      <c r="EB29" s="559"/>
      <c r="EC29" s="559"/>
      <c r="ED29" s="559"/>
      <c r="EE29" s="559"/>
      <c r="EF29" s="559"/>
      <c r="EG29" s="559"/>
      <c r="EH29" s="559"/>
      <c r="EI29" s="559"/>
      <c r="EJ29" s="559"/>
      <c r="EK29" s="559"/>
      <c r="EL29" s="559"/>
      <c r="EM29" s="559"/>
      <c r="EN29" s="559"/>
      <c r="EO29" s="559"/>
      <c r="EP29" s="559"/>
      <c r="EQ29" s="559"/>
      <c r="ER29" s="559"/>
      <c r="ES29" s="559"/>
      <c r="ET29" s="559"/>
      <c r="EU29" s="559"/>
      <c r="EV29" s="559"/>
      <c r="EW29" s="559"/>
      <c r="EX29" s="559"/>
      <c r="EY29" s="559"/>
      <c r="EZ29" s="559"/>
      <c r="FA29" s="559"/>
      <c r="FB29" s="559"/>
      <c r="FC29" s="559"/>
      <c r="FD29" s="559"/>
      <c r="FE29" s="559"/>
      <c r="FF29" s="559"/>
      <c r="FG29" s="559"/>
      <c r="FH29" s="559"/>
      <c r="FI29" s="559"/>
      <c r="FJ29" s="559"/>
      <c r="FK29" s="559"/>
      <c r="FL29" s="559"/>
      <c r="FM29" s="559"/>
      <c r="FN29" s="559"/>
      <c r="FO29" s="559"/>
      <c r="FP29" s="559"/>
      <c r="FQ29" s="559"/>
      <c r="FR29" s="559"/>
      <c r="FS29" s="559"/>
      <c r="FT29" s="559"/>
      <c r="FU29" s="559"/>
      <c r="FV29" s="559"/>
      <c r="FW29" s="559"/>
      <c r="FX29" s="559"/>
      <c r="FY29" s="559"/>
      <c r="FZ29" s="559"/>
      <c r="GA29" s="559"/>
      <c r="GB29" s="559"/>
      <c r="GC29" s="559"/>
      <c r="GD29" s="559"/>
      <c r="GE29" s="559"/>
      <c r="GF29" s="559"/>
      <c r="GG29" s="559"/>
      <c r="GH29" s="559"/>
      <c r="GI29" s="559"/>
      <c r="GJ29" s="559"/>
    </row>
    <row r="30" spans="1:192" ht="15.75" thickBot="1">
      <c r="A30" s="559"/>
      <c r="B30" s="559"/>
      <c r="C30" s="814"/>
      <c r="D30" s="2063" t="s">
        <v>438</v>
      </c>
      <c r="E30" s="807"/>
      <c r="F30" s="441" t="s">
        <v>93</v>
      </c>
      <c r="G30" s="441" t="s">
        <v>512</v>
      </c>
      <c r="H30" s="808" t="s">
        <v>523</v>
      </c>
      <c r="I30" s="725" t="s">
        <v>513</v>
      </c>
      <c r="J30" s="793" t="str">
        <f t="shared" si="0"/>
        <v>PROTECTION SYSTEMS MAINTENANCE</v>
      </c>
      <c r="K30" s="441" t="s">
        <v>104</v>
      </c>
      <c r="L30" s="441" t="s">
        <v>324</v>
      </c>
      <c r="M30" s="809"/>
      <c r="N30" s="2359">
        <v>143.40165918390989</v>
      </c>
      <c r="O30" s="2335">
        <v>64.067445668263758</v>
      </c>
      <c r="P30" s="2335">
        <v>120.5183520115109</v>
      </c>
      <c r="Q30" s="2335">
        <v>232.49002511717708</v>
      </c>
      <c r="R30" s="2360">
        <v>153.51728630547237</v>
      </c>
      <c r="S30" s="2051"/>
      <c r="T30" s="2052"/>
      <c r="U30" s="2052"/>
      <c r="V30" s="2052"/>
      <c r="W30" s="2052"/>
      <c r="X30" s="2053"/>
      <c r="Y30" s="807"/>
      <c r="Z30" s="441" t="s">
        <v>93</v>
      </c>
      <c r="AA30" s="441" t="s">
        <v>512</v>
      </c>
      <c r="AB30" s="808" t="s">
        <v>523</v>
      </c>
      <c r="AC30" s="725" t="s">
        <v>513</v>
      </c>
      <c r="AD30" s="793" t="str">
        <f t="shared" si="1"/>
        <v>PROTECTION SYSTEMS MAINTENANCE</v>
      </c>
      <c r="AE30" s="441" t="s">
        <v>104</v>
      </c>
      <c r="AF30" s="441" t="s">
        <v>324</v>
      </c>
      <c r="AG30" s="809"/>
      <c r="AH30" s="2359">
        <v>369.44015749552381</v>
      </c>
      <c r="AI30" s="2335">
        <v>555.632930988726</v>
      </c>
      <c r="AJ30" s="2335">
        <v>525.41772762913081</v>
      </c>
      <c r="AK30" s="2335">
        <v>551.35655262163868</v>
      </c>
      <c r="AL30" s="2360">
        <v>471.47149852810344</v>
      </c>
      <c r="AM30" s="2051"/>
      <c r="AN30" s="2052"/>
      <c r="AO30" s="2052"/>
      <c r="AP30" s="2052"/>
      <c r="AQ30" s="2052"/>
      <c r="AR30" s="2053"/>
      <c r="AS30" s="807"/>
      <c r="AT30" s="441" t="s">
        <v>93</v>
      </c>
      <c r="AU30" s="441" t="s">
        <v>512</v>
      </c>
      <c r="AV30" s="808" t="s">
        <v>523</v>
      </c>
      <c r="AW30" s="725" t="s">
        <v>515</v>
      </c>
      <c r="AX30" s="793" t="str">
        <f t="shared" si="2"/>
        <v>PROTECTION SYSTEMS MAINTENANCE</v>
      </c>
      <c r="AY30" s="441" t="s">
        <v>104</v>
      </c>
      <c r="AZ30" s="441" t="s">
        <v>324</v>
      </c>
      <c r="BA30" s="809"/>
      <c r="BB30" s="2359">
        <v>0</v>
      </c>
      <c r="BC30" s="2335">
        <v>0</v>
      </c>
      <c r="BD30" s="2335">
        <v>20.086392001918483</v>
      </c>
      <c r="BE30" s="2335">
        <v>0.57429879746132695</v>
      </c>
      <c r="BF30" s="2360">
        <v>0</v>
      </c>
      <c r="BG30" s="2051"/>
      <c r="BH30" s="2052"/>
      <c r="BI30" s="2052"/>
      <c r="BJ30" s="2052"/>
      <c r="BK30" s="2052"/>
      <c r="BL30" s="2053"/>
      <c r="BM30" s="807"/>
      <c r="BN30" s="441" t="s">
        <v>93</v>
      </c>
      <c r="BO30" s="441" t="s">
        <v>512</v>
      </c>
      <c r="BP30" s="808" t="s">
        <v>523</v>
      </c>
      <c r="BQ30" s="725" t="s">
        <v>516</v>
      </c>
      <c r="BR30" s="793" t="str">
        <f t="shared" si="3"/>
        <v>PROTECTION SYSTEMS MAINTENANCE</v>
      </c>
      <c r="BS30" s="441" t="s">
        <v>104</v>
      </c>
      <c r="BT30" s="441" t="s">
        <v>324</v>
      </c>
      <c r="BU30" s="809"/>
      <c r="BV30" s="2359">
        <v>130.02049917772246</v>
      </c>
      <c r="BW30" s="2335">
        <v>5.7203076489521214</v>
      </c>
      <c r="BX30" s="2335">
        <v>2.1143570528335247</v>
      </c>
      <c r="BY30" s="2335">
        <v>0.80725703165686502</v>
      </c>
      <c r="BZ30" s="2360">
        <v>-0.50101875865384293</v>
      </c>
      <c r="CA30" s="2051"/>
      <c r="CB30" s="2052"/>
      <c r="CC30" s="2052"/>
      <c r="CD30" s="2052"/>
      <c r="CE30" s="2052"/>
      <c r="CF30" s="2053"/>
      <c r="CG30" s="807"/>
      <c r="CH30" s="441" t="s">
        <v>93</v>
      </c>
      <c r="CI30" s="441" t="s">
        <v>512</v>
      </c>
      <c r="CJ30" s="808" t="s">
        <v>523</v>
      </c>
      <c r="CK30" s="725" t="s">
        <v>517</v>
      </c>
      <c r="CL30" s="793" t="str">
        <f t="shared" si="4"/>
        <v>PROTECTION SYSTEMS MAINTENANCE</v>
      </c>
      <c r="CM30" s="441" t="s">
        <v>104</v>
      </c>
      <c r="CN30" s="441" t="s">
        <v>324</v>
      </c>
      <c r="CO30" s="809"/>
      <c r="CP30" s="2376"/>
      <c r="CQ30" s="2377"/>
      <c r="CR30" s="2377"/>
      <c r="CS30" s="2377"/>
      <c r="CT30" s="2378"/>
      <c r="CU30" s="2051"/>
      <c r="CV30" s="2052"/>
      <c r="CW30" s="2052"/>
      <c r="CX30" s="2052"/>
      <c r="CY30" s="2052"/>
      <c r="CZ30" s="2053"/>
      <c r="DA30" s="807"/>
      <c r="DB30" s="441" t="s">
        <v>93</v>
      </c>
      <c r="DC30" s="441" t="s">
        <v>512</v>
      </c>
      <c r="DD30" s="808" t="s">
        <v>523</v>
      </c>
      <c r="DE30" s="725" t="s">
        <v>518</v>
      </c>
      <c r="DF30" s="793" t="str">
        <f t="shared" si="5"/>
        <v>PROTECTION SYSTEMS MAINTENANCE</v>
      </c>
      <c r="DG30" s="441" t="s">
        <v>104</v>
      </c>
      <c r="DH30" s="441" t="s">
        <v>324</v>
      </c>
      <c r="DI30" s="809"/>
      <c r="DJ30" s="2376"/>
      <c r="DK30" s="2377"/>
      <c r="DL30" s="2377"/>
      <c r="DM30" s="2377"/>
      <c r="DN30" s="2378"/>
      <c r="DO30" s="2051"/>
      <c r="DP30" s="2052"/>
      <c r="DQ30" s="2052"/>
      <c r="DR30" s="2052"/>
      <c r="DS30" s="2052"/>
      <c r="DT30" s="2053"/>
      <c r="DU30" s="559"/>
      <c r="DV30" s="559"/>
      <c r="DW30" s="559"/>
      <c r="DX30" s="559"/>
      <c r="DY30" s="559"/>
      <c r="DZ30" s="559"/>
      <c r="EA30" s="559"/>
      <c r="EB30" s="559"/>
      <c r="EC30" s="559"/>
      <c r="ED30" s="559"/>
      <c r="EE30" s="559"/>
      <c r="EF30" s="559"/>
      <c r="EG30" s="559"/>
      <c r="EH30" s="559"/>
      <c r="EI30" s="559"/>
      <c r="EJ30" s="559"/>
      <c r="EK30" s="559"/>
      <c r="EL30" s="559"/>
      <c r="EM30" s="559"/>
      <c r="EN30" s="559"/>
      <c r="EO30" s="559"/>
      <c r="EP30" s="559"/>
      <c r="EQ30" s="559"/>
      <c r="ER30" s="559"/>
      <c r="ES30" s="559"/>
      <c r="ET30" s="559"/>
      <c r="EU30" s="559"/>
      <c r="EV30" s="559"/>
      <c r="EW30" s="559"/>
      <c r="EX30" s="559"/>
      <c r="EY30" s="559"/>
      <c r="EZ30" s="559"/>
      <c r="FA30" s="559"/>
      <c r="FB30" s="559"/>
      <c r="FC30" s="559"/>
      <c r="FD30" s="559"/>
      <c r="FE30" s="559"/>
      <c r="FF30" s="559"/>
      <c r="FG30" s="559"/>
      <c r="FH30" s="559"/>
      <c r="FI30" s="559"/>
      <c r="FJ30" s="559"/>
      <c r="FK30" s="559"/>
      <c r="FL30" s="559"/>
      <c r="FM30" s="559"/>
      <c r="FN30" s="559"/>
      <c r="FO30" s="559"/>
      <c r="FP30" s="559"/>
      <c r="FQ30" s="559"/>
      <c r="FR30" s="559"/>
      <c r="FS30" s="559"/>
      <c r="FT30" s="559"/>
      <c r="FU30" s="559"/>
      <c r="FV30" s="559"/>
      <c r="FW30" s="559"/>
      <c r="FX30" s="559"/>
      <c r="FY30" s="559"/>
      <c r="FZ30" s="559"/>
      <c r="GA30" s="559"/>
      <c r="GB30" s="559"/>
      <c r="GC30" s="559"/>
      <c r="GD30" s="559"/>
      <c r="GE30" s="559"/>
      <c r="GF30" s="559"/>
      <c r="GG30" s="559"/>
      <c r="GH30" s="559"/>
      <c r="GI30" s="559"/>
      <c r="GJ30" s="559"/>
    </row>
    <row r="31" spans="1:192" ht="15.75" thickBot="1">
      <c r="A31" s="559"/>
      <c r="B31" s="559"/>
      <c r="C31" s="814"/>
      <c r="D31" s="2026" t="s">
        <v>521</v>
      </c>
      <c r="E31" s="807"/>
      <c r="F31" s="441" t="s">
        <v>93</v>
      </c>
      <c r="G31" s="441" t="s">
        <v>512</v>
      </c>
      <c r="H31" s="808" t="s">
        <v>523</v>
      </c>
      <c r="I31" s="725" t="s">
        <v>513</v>
      </c>
      <c r="J31" s="793" t="str">
        <f t="shared" si="0"/>
        <v>[OTHER MAINTENANCE ACTIVITY 1]</v>
      </c>
      <c r="K31" s="441" t="s">
        <v>104</v>
      </c>
      <c r="L31" s="441" t="s">
        <v>324</v>
      </c>
      <c r="M31" s="809"/>
      <c r="N31" s="2351">
        <v>831.13750593262159</v>
      </c>
      <c r="O31" s="2334">
        <v>312.2631712608698</v>
      </c>
      <c r="P31" s="2334">
        <v>251.33385507406109</v>
      </c>
      <c r="Q31" s="2334">
        <v>167.04633978296846</v>
      </c>
      <c r="R31" s="2352">
        <v>84.830317728701047</v>
      </c>
      <c r="S31" s="2055"/>
      <c r="T31" s="2056"/>
      <c r="U31" s="2056"/>
      <c r="V31" s="2056"/>
      <c r="W31" s="2056"/>
      <c r="X31" s="2057"/>
      <c r="Y31" s="807"/>
      <c r="Z31" s="441" t="s">
        <v>93</v>
      </c>
      <c r="AA31" s="441" t="s">
        <v>512</v>
      </c>
      <c r="AB31" s="808" t="s">
        <v>523</v>
      </c>
      <c r="AC31" s="725" t="s">
        <v>513</v>
      </c>
      <c r="AD31" s="793" t="str">
        <f t="shared" si="1"/>
        <v>[OTHER MAINTENANCE ACTIVITY 1]</v>
      </c>
      <c r="AE31" s="441" t="s">
        <v>104</v>
      </c>
      <c r="AF31" s="441" t="s">
        <v>324</v>
      </c>
      <c r="AG31" s="809"/>
      <c r="AH31" s="2351">
        <v>1915.23795837189</v>
      </c>
      <c r="AI31" s="2334">
        <v>1846.1058448228987</v>
      </c>
      <c r="AJ31" s="2334">
        <v>1630.3099797050058</v>
      </c>
      <c r="AK31" s="2334">
        <v>2339.5517101495743</v>
      </c>
      <c r="AL31" s="2352">
        <v>1876.6847483489828</v>
      </c>
      <c r="AM31" s="2055"/>
      <c r="AN31" s="2056"/>
      <c r="AO31" s="2056"/>
      <c r="AP31" s="2056"/>
      <c r="AQ31" s="2056"/>
      <c r="AR31" s="2057"/>
      <c r="AS31" s="807"/>
      <c r="AT31" s="441" t="s">
        <v>93</v>
      </c>
      <c r="AU31" s="441" t="s">
        <v>512</v>
      </c>
      <c r="AV31" s="808" t="s">
        <v>523</v>
      </c>
      <c r="AW31" s="725" t="s">
        <v>515</v>
      </c>
      <c r="AX31" s="793" t="str">
        <f t="shared" si="2"/>
        <v>[OTHER MAINTENANCE ACTIVITY 1]</v>
      </c>
      <c r="AY31" s="441" t="s">
        <v>104</v>
      </c>
      <c r="AZ31" s="441" t="s">
        <v>324</v>
      </c>
      <c r="BA31" s="809"/>
      <c r="BB31" s="2351">
        <v>666.48855476723031</v>
      </c>
      <c r="BC31" s="2334">
        <v>145.06641315982242</v>
      </c>
      <c r="BD31" s="2334">
        <v>115.58669270785695</v>
      </c>
      <c r="BE31" s="2334">
        <v>97.518944305732944</v>
      </c>
      <c r="BF31" s="2352">
        <v>63.250675499470077</v>
      </c>
      <c r="BG31" s="2055"/>
      <c r="BH31" s="2056"/>
      <c r="BI31" s="2056"/>
      <c r="BJ31" s="2056"/>
      <c r="BK31" s="2056"/>
      <c r="BL31" s="2057"/>
      <c r="BM31" s="807"/>
      <c r="BN31" s="441" t="s">
        <v>93</v>
      </c>
      <c r="BO31" s="441" t="s">
        <v>512</v>
      </c>
      <c r="BP31" s="808" t="s">
        <v>523</v>
      </c>
      <c r="BQ31" s="725" t="s">
        <v>516</v>
      </c>
      <c r="BR31" s="793" t="str">
        <f t="shared" si="3"/>
        <v>[OTHER MAINTENANCE ACTIVITY 1]</v>
      </c>
      <c r="BS31" s="441" t="s">
        <v>104</v>
      </c>
      <c r="BT31" s="441" t="s">
        <v>324</v>
      </c>
      <c r="BU31" s="809"/>
      <c r="BV31" s="2351">
        <v>854.57559850821747</v>
      </c>
      <c r="BW31" s="2334">
        <v>22.411232387143762</v>
      </c>
      <c r="BX31" s="2334">
        <v>4.0320939316694284</v>
      </c>
      <c r="BY31" s="2334">
        <v>75.848067793347852</v>
      </c>
      <c r="BZ31" s="2352">
        <v>1126.6061494846788</v>
      </c>
      <c r="CA31" s="2055"/>
      <c r="CB31" s="2056"/>
      <c r="CC31" s="2056"/>
      <c r="CD31" s="2056"/>
      <c r="CE31" s="2056"/>
      <c r="CF31" s="2057"/>
      <c r="CG31" s="807"/>
      <c r="CH31" s="441" t="s">
        <v>93</v>
      </c>
      <c r="CI31" s="441" t="s">
        <v>512</v>
      </c>
      <c r="CJ31" s="808" t="s">
        <v>523</v>
      </c>
      <c r="CK31" s="725" t="s">
        <v>517</v>
      </c>
      <c r="CL31" s="793" t="str">
        <f t="shared" si="4"/>
        <v>[OTHER MAINTENANCE ACTIVITY 1]</v>
      </c>
      <c r="CM31" s="441" t="s">
        <v>104</v>
      </c>
      <c r="CN31" s="441" t="s">
        <v>324</v>
      </c>
      <c r="CO31" s="809"/>
      <c r="CP31" s="2379"/>
      <c r="CQ31" s="2380"/>
      <c r="CR31" s="2380"/>
      <c r="CS31" s="2380"/>
      <c r="CT31" s="2381"/>
      <c r="CU31" s="2055"/>
      <c r="CV31" s="2056"/>
      <c r="CW31" s="2056"/>
      <c r="CX31" s="2056"/>
      <c r="CY31" s="2056"/>
      <c r="CZ31" s="2057"/>
      <c r="DA31" s="807"/>
      <c r="DB31" s="441" t="s">
        <v>93</v>
      </c>
      <c r="DC31" s="441" t="s">
        <v>512</v>
      </c>
      <c r="DD31" s="808" t="s">
        <v>523</v>
      </c>
      <c r="DE31" s="725" t="s">
        <v>518</v>
      </c>
      <c r="DF31" s="793" t="str">
        <f t="shared" si="5"/>
        <v>[OTHER MAINTENANCE ACTIVITY 1]</v>
      </c>
      <c r="DG31" s="441" t="s">
        <v>104</v>
      </c>
      <c r="DH31" s="441" t="s">
        <v>324</v>
      </c>
      <c r="DI31" s="809"/>
      <c r="DJ31" s="2379"/>
      <c r="DK31" s="2380"/>
      <c r="DL31" s="2380"/>
      <c r="DM31" s="2380"/>
      <c r="DN31" s="2381"/>
      <c r="DO31" s="2055"/>
      <c r="DP31" s="2056"/>
      <c r="DQ31" s="2056"/>
      <c r="DR31" s="2056"/>
      <c r="DS31" s="2056"/>
      <c r="DT31" s="2057"/>
      <c r="DU31" s="559"/>
      <c r="DV31" s="559"/>
      <c r="DW31" s="559"/>
      <c r="DX31" s="559"/>
      <c r="DY31" s="559"/>
      <c r="DZ31" s="559"/>
      <c r="EA31" s="559"/>
      <c r="EB31" s="559"/>
      <c r="EC31" s="559"/>
      <c r="ED31" s="559"/>
      <c r="EE31" s="559"/>
      <c r="EF31" s="559"/>
      <c r="EG31" s="559"/>
      <c r="EH31" s="559"/>
      <c r="EI31" s="559"/>
      <c r="EJ31" s="559"/>
      <c r="EK31" s="559"/>
      <c r="EL31" s="559"/>
      <c r="EM31" s="559"/>
      <c r="EN31" s="559"/>
      <c r="EO31" s="559"/>
      <c r="EP31" s="559"/>
      <c r="EQ31" s="559"/>
      <c r="ER31" s="559"/>
      <c r="ES31" s="559"/>
      <c r="ET31" s="559"/>
      <c r="EU31" s="559"/>
      <c r="EV31" s="559"/>
      <c r="EW31" s="559"/>
      <c r="EX31" s="559"/>
      <c r="EY31" s="559"/>
      <c r="EZ31" s="559"/>
      <c r="FA31" s="559"/>
      <c r="FB31" s="559"/>
      <c r="FC31" s="559"/>
      <c r="FD31" s="559"/>
      <c r="FE31" s="559"/>
      <c r="FF31" s="559"/>
      <c r="FG31" s="559"/>
      <c r="FH31" s="559"/>
      <c r="FI31" s="559"/>
      <c r="FJ31" s="559"/>
      <c r="FK31" s="559"/>
      <c r="FL31" s="559"/>
      <c r="FM31" s="559"/>
      <c r="FN31" s="559"/>
      <c r="FO31" s="559"/>
      <c r="FP31" s="559"/>
      <c r="FQ31" s="559"/>
      <c r="FR31" s="559"/>
      <c r="FS31" s="559"/>
      <c r="FT31" s="559"/>
      <c r="FU31" s="559"/>
      <c r="FV31" s="559"/>
      <c r="FW31" s="559"/>
      <c r="FX31" s="559"/>
      <c r="FY31" s="559"/>
      <c r="FZ31" s="559"/>
      <c r="GA31" s="559"/>
      <c r="GB31" s="559"/>
      <c r="GC31" s="559"/>
      <c r="GD31" s="559"/>
      <c r="GE31" s="559"/>
      <c r="GF31" s="559"/>
      <c r="GG31" s="559"/>
      <c r="GH31" s="559"/>
      <c r="GI31" s="559"/>
      <c r="GJ31" s="559"/>
    </row>
    <row r="32" spans="1:192" ht="15.75" thickBot="1">
      <c r="A32" s="559"/>
      <c r="B32" s="559"/>
      <c r="C32" s="814"/>
      <c r="D32" s="2028" t="s">
        <v>522</v>
      </c>
      <c r="E32" s="807"/>
      <c r="F32" s="441" t="s">
        <v>93</v>
      </c>
      <c r="G32" s="441" t="s">
        <v>512</v>
      </c>
      <c r="H32" s="808" t="s">
        <v>523</v>
      </c>
      <c r="I32" s="725" t="s">
        <v>513</v>
      </c>
      <c r="J32" s="793" t="str">
        <f t="shared" si="0"/>
        <v>[OTHER MAINTENANCE ACTIVITY 2]</v>
      </c>
      <c r="K32" s="441" t="s">
        <v>104</v>
      </c>
      <c r="L32" s="441" t="s">
        <v>324</v>
      </c>
      <c r="M32" s="809"/>
      <c r="N32" s="2351">
        <v>61.466364059055785</v>
      </c>
      <c r="O32" s="2334">
        <v>36.807921450185454</v>
      </c>
      <c r="P32" s="2334">
        <v>59.841721312235975</v>
      </c>
      <c r="Q32" s="2334">
        <v>81.987970095749517</v>
      </c>
      <c r="R32" s="2352">
        <v>76.927764422694565</v>
      </c>
      <c r="S32" s="2055"/>
      <c r="T32" s="2056"/>
      <c r="U32" s="2056"/>
      <c r="V32" s="2056"/>
      <c r="W32" s="2056"/>
      <c r="X32" s="2057"/>
      <c r="Y32" s="807"/>
      <c r="Z32" s="441" t="s">
        <v>93</v>
      </c>
      <c r="AA32" s="441" t="s">
        <v>512</v>
      </c>
      <c r="AB32" s="808" t="s">
        <v>523</v>
      </c>
      <c r="AC32" s="725" t="s">
        <v>513</v>
      </c>
      <c r="AD32" s="793" t="str">
        <f t="shared" si="1"/>
        <v>[OTHER MAINTENANCE ACTIVITY 2]</v>
      </c>
      <c r="AE32" s="441" t="s">
        <v>104</v>
      </c>
      <c r="AF32" s="441" t="s">
        <v>324</v>
      </c>
      <c r="AG32" s="809"/>
      <c r="AH32" s="2351">
        <v>158.35342037104337</v>
      </c>
      <c r="AI32" s="2334">
        <v>319.22129976691457</v>
      </c>
      <c r="AJ32" s="2334">
        <v>260.88890782615158</v>
      </c>
      <c r="AK32" s="2334">
        <v>194.43674852568375</v>
      </c>
      <c r="AL32" s="2352">
        <v>236.25514262032559</v>
      </c>
      <c r="AM32" s="2055"/>
      <c r="AN32" s="2056"/>
      <c r="AO32" s="2056"/>
      <c r="AP32" s="2056"/>
      <c r="AQ32" s="2056"/>
      <c r="AR32" s="2057"/>
      <c r="AS32" s="807"/>
      <c r="AT32" s="441" t="s">
        <v>93</v>
      </c>
      <c r="AU32" s="441" t="s">
        <v>512</v>
      </c>
      <c r="AV32" s="808" t="s">
        <v>523</v>
      </c>
      <c r="AW32" s="725" t="s">
        <v>515</v>
      </c>
      <c r="AX32" s="793" t="str">
        <f t="shared" si="2"/>
        <v>[OTHER MAINTENANCE ACTIVITY 2]</v>
      </c>
      <c r="AY32" s="441" t="s">
        <v>104</v>
      </c>
      <c r="AZ32" s="441" t="s">
        <v>324</v>
      </c>
      <c r="BA32" s="809"/>
      <c r="BB32" s="2351">
        <v>0</v>
      </c>
      <c r="BC32" s="2334">
        <v>0</v>
      </c>
      <c r="BD32" s="2334">
        <v>9.9736202187059977</v>
      </c>
      <c r="BE32" s="2334">
        <v>0.20252736696360463</v>
      </c>
      <c r="BF32" s="2352">
        <v>0</v>
      </c>
      <c r="BG32" s="2055"/>
      <c r="BH32" s="2056"/>
      <c r="BI32" s="2056"/>
      <c r="BJ32" s="2056"/>
      <c r="BK32" s="2056"/>
      <c r="BL32" s="2057"/>
      <c r="BM32" s="807"/>
      <c r="BN32" s="441" t="s">
        <v>93</v>
      </c>
      <c r="BO32" s="441" t="s">
        <v>512</v>
      </c>
      <c r="BP32" s="808" t="s">
        <v>523</v>
      </c>
      <c r="BQ32" s="725" t="s">
        <v>516</v>
      </c>
      <c r="BR32" s="793" t="str">
        <f t="shared" si="3"/>
        <v>[OTHER MAINTENANCE ACTIVITY 2]</v>
      </c>
      <c r="BS32" s="441" t="s">
        <v>104</v>
      </c>
      <c r="BT32" s="441" t="s">
        <v>324</v>
      </c>
      <c r="BU32" s="809"/>
      <c r="BV32" s="2351">
        <v>55.730787098834121</v>
      </c>
      <c r="BW32" s="2334">
        <v>3.2864215580522727</v>
      </c>
      <c r="BX32" s="2334">
        <v>1.0498547598637891</v>
      </c>
      <c r="BY32" s="2334">
        <v>0.28468045172135253</v>
      </c>
      <c r="BZ32" s="2352">
        <v>-0.25106132322050945</v>
      </c>
      <c r="CA32" s="2055"/>
      <c r="CB32" s="2056"/>
      <c r="CC32" s="2056"/>
      <c r="CD32" s="2056"/>
      <c r="CE32" s="2056"/>
      <c r="CF32" s="2057"/>
      <c r="CG32" s="807"/>
      <c r="CH32" s="441" t="s">
        <v>93</v>
      </c>
      <c r="CI32" s="441" t="s">
        <v>512</v>
      </c>
      <c r="CJ32" s="808" t="s">
        <v>523</v>
      </c>
      <c r="CK32" s="725" t="s">
        <v>517</v>
      </c>
      <c r="CL32" s="793" t="str">
        <f t="shared" si="4"/>
        <v>[OTHER MAINTENANCE ACTIVITY 2]</v>
      </c>
      <c r="CM32" s="441" t="s">
        <v>104</v>
      </c>
      <c r="CN32" s="441" t="s">
        <v>324</v>
      </c>
      <c r="CO32" s="809"/>
      <c r="CP32" s="2379"/>
      <c r="CQ32" s="2380"/>
      <c r="CR32" s="2380"/>
      <c r="CS32" s="2380"/>
      <c r="CT32" s="2381"/>
      <c r="CU32" s="2055"/>
      <c r="CV32" s="2056"/>
      <c r="CW32" s="2056"/>
      <c r="CX32" s="2056"/>
      <c r="CY32" s="2056"/>
      <c r="CZ32" s="2057"/>
      <c r="DA32" s="807"/>
      <c r="DB32" s="441" t="s">
        <v>93</v>
      </c>
      <c r="DC32" s="441" t="s">
        <v>512</v>
      </c>
      <c r="DD32" s="808" t="s">
        <v>523</v>
      </c>
      <c r="DE32" s="725" t="s">
        <v>518</v>
      </c>
      <c r="DF32" s="793" t="str">
        <f t="shared" si="5"/>
        <v>[OTHER MAINTENANCE ACTIVITY 2]</v>
      </c>
      <c r="DG32" s="441" t="s">
        <v>104</v>
      </c>
      <c r="DH32" s="441" t="s">
        <v>324</v>
      </c>
      <c r="DI32" s="809"/>
      <c r="DJ32" s="2379"/>
      <c r="DK32" s="2380"/>
      <c r="DL32" s="2380"/>
      <c r="DM32" s="2380"/>
      <c r="DN32" s="2381"/>
      <c r="DO32" s="2055"/>
      <c r="DP32" s="2056"/>
      <c r="DQ32" s="2056"/>
      <c r="DR32" s="2056"/>
      <c r="DS32" s="2056"/>
      <c r="DT32" s="2057"/>
      <c r="DU32" s="559"/>
      <c r="DV32" s="559"/>
      <c r="DW32" s="559"/>
      <c r="DX32" s="559"/>
      <c r="DY32" s="559"/>
      <c r="DZ32" s="559"/>
      <c r="EA32" s="559"/>
      <c r="EB32" s="559"/>
      <c r="EC32" s="559"/>
      <c r="ED32" s="559"/>
      <c r="EE32" s="559"/>
      <c r="EF32" s="559"/>
      <c r="EG32" s="559"/>
      <c r="EH32" s="559"/>
      <c r="EI32" s="559"/>
      <c r="EJ32" s="559"/>
      <c r="EK32" s="559"/>
      <c r="EL32" s="559"/>
      <c r="EM32" s="559"/>
      <c r="EN32" s="559"/>
      <c r="EO32" s="559"/>
      <c r="EP32" s="559"/>
      <c r="EQ32" s="559"/>
      <c r="ER32" s="559"/>
      <c r="ES32" s="559"/>
      <c r="ET32" s="559"/>
      <c r="EU32" s="559"/>
      <c r="EV32" s="559"/>
      <c r="EW32" s="559"/>
      <c r="EX32" s="559"/>
      <c r="EY32" s="559"/>
      <c r="EZ32" s="559"/>
      <c r="FA32" s="559"/>
      <c r="FB32" s="559"/>
      <c r="FC32" s="559"/>
      <c r="FD32" s="559"/>
      <c r="FE32" s="559"/>
      <c r="FF32" s="559"/>
      <c r="FG32" s="559"/>
      <c r="FH32" s="559"/>
      <c r="FI32" s="559"/>
      <c r="FJ32" s="559"/>
      <c r="FK32" s="559"/>
      <c r="FL32" s="559"/>
      <c r="FM32" s="559"/>
      <c r="FN32" s="559"/>
      <c r="FO32" s="559"/>
      <c r="FP32" s="559"/>
      <c r="FQ32" s="559"/>
      <c r="FR32" s="559"/>
      <c r="FS32" s="559"/>
      <c r="FT32" s="559"/>
      <c r="FU32" s="559"/>
      <c r="FV32" s="559"/>
      <c r="FW32" s="559"/>
      <c r="FX32" s="559"/>
      <c r="FY32" s="559"/>
      <c r="FZ32" s="559"/>
      <c r="GA32" s="559"/>
      <c r="GB32" s="559"/>
      <c r="GC32" s="559"/>
      <c r="GD32" s="559"/>
      <c r="GE32" s="559"/>
      <c r="GF32" s="559"/>
      <c r="GG32" s="559"/>
      <c r="GH32" s="559"/>
      <c r="GI32" s="559"/>
      <c r="GJ32" s="559"/>
    </row>
    <row r="33" spans="1:192" ht="15.75" thickBot="1">
      <c r="A33" s="559"/>
      <c r="B33" s="559"/>
      <c r="C33" s="814"/>
      <c r="D33" s="2026" t="s">
        <v>521</v>
      </c>
      <c r="E33" s="807"/>
      <c r="F33" s="441" t="s">
        <v>93</v>
      </c>
      <c r="G33" s="441" t="s">
        <v>512</v>
      </c>
      <c r="H33" s="808" t="s">
        <v>523</v>
      </c>
      <c r="I33" s="725" t="s">
        <v>513</v>
      </c>
      <c r="J33" s="793" t="str">
        <f t="shared" si="0"/>
        <v>[OTHER MAINTENANCE ACTIVITY 1]</v>
      </c>
      <c r="K33" s="441" t="s">
        <v>104</v>
      </c>
      <c r="L33" s="441" t="s">
        <v>324</v>
      </c>
      <c r="M33" s="809"/>
      <c r="N33" s="2351">
        <v>8.4571438685779778</v>
      </c>
      <c r="O33" s="2334">
        <v>6.1567901354490466</v>
      </c>
      <c r="P33" s="2334">
        <v>9.7978331440223485</v>
      </c>
      <c r="Q33" s="2334">
        <v>12.527814605214479</v>
      </c>
      <c r="R33" s="2352">
        <v>16.41486016705413</v>
      </c>
      <c r="S33" s="2055"/>
      <c r="T33" s="2056"/>
      <c r="U33" s="2056"/>
      <c r="V33" s="2056"/>
      <c r="W33" s="2056"/>
      <c r="X33" s="2057"/>
      <c r="Y33" s="807"/>
      <c r="Z33" s="441" t="s">
        <v>93</v>
      </c>
      <c r="AA33" s="441" t="s">
        <v>512</v>
      </c>
      <c r="AB33" s="808" t="s">
        <v>523</v>
      </c>
      <c r="AC33" s="725" t="s">
        <v>513</v>
      </c>
      <c r="AD33" s="793" t="str">
        <f t="shared" si="1"/>
        <v>[OTHER MAINTENANCE ACTIVITY 1]</v>
      </c>
      <c r="AE33" s="441" t="s">
        <v>104</v>
      </c>
      <c r="AF33" s="441" t="s">
        <v>324</v>
      </c>
      <c r="AG33" s="809"/>
      <c r="AH33" s="2351">
        <v>100.04079354424611</v>
      </c>
      <c r="AI33" s="2334">
        <v>76.465612807304808</v>
      </c>
      <c r="AJ33" s="2334">
        <v>101.66323078593453</v>
      </c>
      <c r="AK33" s="2334">
        <v>229.60729091797657</v>
      </c>
      <c r="AL33" s="2352">
        <v>361.60971368010428</v>
      </c>
      <c r="AM33" s="2055"/>
      <c r="AN33" s="2056"/>
      <c r="AO33" s="2056"/>
      <c r="AP33" s="2056"/>
      <c r="AQ33" s="2056"/>
      <c r="AR33" s="2057"/>
      <c r="AS33" s="807"/>
      <c r="AT33" s="441" t="s">
        <v>93</v>
      </c>
      <c r="AU33" s="441" t="s">
        <v>512</v>
      </c>
      <c r="AV33" s="808" t="s">
        <v>523</v>
      </c>
      <c r="AW33" s="725" t="s">
        <v>515</v>
      </c>
      <c r="AX33" s="793" t="str">
        <f t="shared" si="2"/>
        <v>[OTHER MAINTENANCE ACTIVITY 1]</v>
      </c>
      <c r="AY33" s="441" t="s">
        <v>104</v>
      </c>
      <c r="AZ33" s="441" t="s">
        <v>324</v>
      </c>
      <c r="BA33" s="809"/>
      <c r="BB33" s="2351">
        <v>354.36299351518193</v>
      </c>
      <c r="BC33" s="2334">
        <v>290.58210467942797</v>
      </c>
      <c r="BD33" s="2334">
        <v>294.64912210084708</v>
      </c>
      <c r="BE33" s="2334">
        <v>573.31646174651655</v>
      </c>
      <c r="BF33" s="2352">
        <v>756.61240270004896</v>
      </c>
      <c r="BG33" s="2055"/>
      <c r="BH33" s="2056"/>
      <c r="BI33" s="2056"/>
      <c r="BJ33" s="2056"/>
      <c r="BK33" s="2056"/>
      <c r="BL33" s="2057"/>
      <c r="BM33" s="807"/>
      <c r="BN33" s="441" t="s">
        <v>93</v>
      </c>
      <c r="BO33" s="441" t="s">
        <v>512</v>
      </c>
      <c r="BP33" s="808" t="s">
        <v>523</v>
      </c>
      <c r="BQ33" s="725" t="s">
        <v>516</v>
      </c>
      <c r="BR33" s="793" t="str">
        <f t="shared" si="3"/>
        <v>[OTHER MAINTENANCE ACTIVITY 1]</v>
      </c>
      <c r="BS33" s="441" t="s">
        <v>104</v>
      </c>
      <c r="BT33" s="441" t="s">
        <v>324</v>
      </c>
      <c r="BU33" s="809"/>
      <c r="BV33" s="2351">
        <v>15.156528423294651</v>
      </c>
      <c r="BW33" s="2334">
        <v>1.4518195079224827</v>
      </c>
      <c r="BX33" s="2334">
        <v>4.6846782379582086</v>
      </c>
      <c r="BY33" s="2334">
        <v>10.968335608714751</v>
      </c>
      <c r="BZ33" s="2352">
        <v>18.506950188345343</v>
      </c>
      <c r="CA33" s="2055"/>
      <c r="CB33" s="2056"/>
      <c r="CC33" s="2056"/>
      <c r="CD33" s="2056"/>
      <c r="CE33" s="2056"/>
      <c r="CF33" s="2057"/>
      <c r="CG33" s="807"/>
      <c r="CH33" s="441" t="s">
        <v>93</v>
      </c>
      <c r="CI33" s="441" t="s">
        <v>512</v>
      </c>
      <c r="CJ33" s="808" t="s">
        <v>523</v>
      </c>
      <c r="CK33" s="725" t="s">
        <v>517</v>
      </c>
      <c r="CL33" s="793" t="str">
        <f t="shared" si="4"/>
        <v>[OTHER MAINTENANCE ACTIVITY 1]</v>
      </c>
      <c r="CM33" s="441" t="s">
        <v>104</v>
      </c>
      <c r="CN33" s="441" t="s">
        <v>324</v>
      </c>
      <c r="CO33" s="809"/>
      <c r="CP33" s="2379"/>
      <c r="CQ33" s="2380"/>
      <c r="CR33" s="2380"/>
      <c r="CS33" s="2380"/>
      <c r="CT33" s="2381"/>
      <c r="CU33" s="2055"/>
      <c r="CV33" s="2056"/>
      <c r="CW33" s="2056"/>
      <c r="CX33" s="2056"/>
      <c r="CY33" s="2056"/>
      <c r="CZ33" s="2057"/>
      <c r="DA33" s="807"/>
      <c r="DB33" s="441" t="s">
        <v>93</v>
      </c>
      <c r="DC33" s="441" t="s">
        <v>512</v>
      </c>
      <c r="DD33" s="808" t="s">
        <v>523</v>
      </c>
      <c r="DE33" s="725" t="s">
        <v>518</v>
      </c>
      <c r="DF33" s="793" t="str">
        <f t="shared" si="5"/>
        <v>[OTHER MAINTENANCE ACTIVITY 1]</v>
      </c>
      <c r="DG33" s="441" t="s">
        <v>104</v>
      </c>
      <c r="DH33" s="441" t="s">
        <v>324</v>
      </c>
      <c r="DI33" s="809"/>
      <c r="DJ33" s="2379"/>
      <c r="DK33" s="2380"/>
      <c r="DL33" s="2380"/>
      <c r="DM33" s="2380"/>
      <c r="DN33" s="2381"/>
      <c r="DO33" s="2055"/>
      <c r="DP33" s="2056"/>
      <c r="DQ33" s="2056"/>
      <c r="DR33" s="2056"/>
      <c r="DS33" s="2056"/>
      <c r="DT33" s="2057"/>
      <c r="DU33" s="559"/>
      <c r="DV33" s="559"/>
      <c r="DW33" s="559"/>
      <c r="DX33" s="559"/>
      <c r="DY33" s="559"/>
      <c r="DZ33" s="559"/>
      <c r="EA33" s="559"/>
      <c r="EB33" s="559"/>
      <c r="EC33" s="559"/>
      <c r="ED33" s="559"/>
      <c r="EE33" s="559"/>
      <c r="EF33" s="559"/>
      <c r="EG33" s="559"/>
      <c r="EH33" s="559"/>
      <c r="EI33" s="559"/>
      <c r="EJ33" s="559"/>
      <c r="EK33" s="559"/>
      <c r="EL33" s="559"/>
      <c r="EM33" s="559"/>
      <c r="EN33" s="559"/>
      <c r="EO33" s="559"/>
      <c r="EP33" s="559"/>
      <c r="EQ33" s="559"/>
      <c r="ER33" s="559"/>
      <c r="ES33" s="559"/>
      <c r="ET33" s="559"/>
      <c r="EU33" s="559"/>
      <c r="EV33" s="559"/>
      <c r="EW33" s="559"/>
      <c r="EX33" s="559"/>
      <c r="EY33" s="559"/>
      <c r="EZ33" s="559"/>
      <c r="FA33" s="559"/>
      <c r="FB33" s="559"/>
      <c r="FC33" s="559"/>
      <c r="FD33" s="559"/>
      <c r="FE33" s="559"/>
      <c r="FF33" s="559"/>
      <c r="FG33" s="559"/>
      <c r="FH33" s="559"/>
      <c r="FI33" s="559"/>
      <c r="FJ33" s="559"/>
      <c r="FK33" s="559"/>
      <c r="FL33" s="559"/>
      <c r="FM33" s="559"/>
      <c r="FN33" s="559"/>
      <c r="FO33" s="559"/>
      <c r="FP33" s="559"/>
      <c r="FQ33" s="559"/>
      <c r="FR33" s="559"/>
      <c r="FS33" s="559"/>
      <c r="FT33" s="559"/>
      <c r="FU33" s="559"/>
      <c r="FV33" s="559"/>
      <c r="FW33" s="559"/>
      <c r="FX33" s="559"/>
      <c r="FY33" s="559"/>
      <c r="FZ33" s="559"/>
      <c r="GA33" s="559"/>
      <c r="GB33" s="559"/>
      <c r="GC33" s="559"/>
      <c r="GD33" s="559"/>
      <c r="GE33" s="559"/>
      <c r="GF33" s="559"/>
      <c r="GG33" s="559"/>
      <c r="GH33" s="559"/>
      <c r="GI33" s="559"/>
      <c r="GJ33" s="559"/>
    </row>
    <row r="34" spans="1:192" ht="15.75" thickBot="1">
      <c r="A34" s="559"/>
      <c r="B34" s="559"/>
      <c r="C34" s="814"/>
      <c r="D34" s="2028" t="s">
        <v>522</v>
      </c>
      <c r="E34" s="807"/>
      <c r="F34" s="441" t="s">
        <v>93</v>
      </c>
      <c r="G34" s="441" t="s">
        <v>512</v>
      </c>
      <c r="H34" s="808" t="s">
        <v>523</v>
      </c>
      <c r="I34" s="725" t="s">
        <v>513</v>
      </c>
      <c r="J34" s="793" t="str">
        <f t="shared" si="0"/>
        <v>[OTHER MAINTENANCE ACTIVITY 2]</v>
      </c>
      <c r="K34" s="441" t="s">
        <v>104</v>
      </c>
      <c r="L34" s="441" t="s">
        <v>324</v>
      </c>
      <c r="M34" s="809"/>
      <c r="N34" s="2361"/>
      <c r="O34" s="2362"/>
      <c r="P34" s="2362"/>
      <c r="Q34" s="2362"/>
      <c r="R34" s="2363"/>
      <c r="S34" s="2055"/>
      <c r="T34" s="2056"/>
      <c r="U34" s="2056"/>
      <c r="V34" s="2056"/>
      <c r="W34" s="2056"/>
      <c r="X34" s="2057"/>
      <c r="Y34" s="807"/>
      <c r="Z34" s="441" t="s">
        <v>93</v>
      </c>
      <c r="AA34" s="441" t="s">
        <v>512</v>
      </c>
      <c r="AB34" s="808" t="s">
        <v>523</v>
      </c>
      <c r="AC34" s="725" t="s">
        <v>513</v>
      </c>
      <c r="AD34" s="793" t="str">
        <f t="shared" si="1"/>
        <v>[OTHER MAINTENANCE ACTIVITY 2]</v>
      </c>
      <c r="AE34" s="441" t="s">
        <v>104</v>
      </c>
      <c r="AF34" s="441" t="s">
        <v>324</v>
      </c>
      <c r="AG34" s="809"/>
      <c r="AH34" s="2361">
        <v>0</v>
      </c>
      <c r="AI34" s="2362">
        <v>0</v>
      </c>
      <c r="AJ34" s="2362">
        <v>0</v>
      </c>
      <c r="AK34" s="2362">
        <v>0</v>
      </c>
      <c r="AL34" s="2363">
        <v>0</v>
      </c>
      <c r="AM34" s="2055"/>
      <c r="AN34" s="2056"/>
      <c r="AO34" s="2056"/>
      <c r="AP34" s="2056"/>
      <c r="AQ34" s="2056"/>
      <c r="AR34" s="2057"/>
      <c r="AS34" s="807"/>
      <c r="AT34" s="441" t="s">
        <v>93</v>
      </c>
      <c r="AU34" s="441" t="s">
        <v>512</v>
      </c>
      <c r="AV34" s="808" t="s">
        <v>523</v>
      </c>
      <c r="AW34" s="725" t="s">
        <v>515</v>
      </c>
      <c r="AX34" s="793" t="str">
        <f t="shared" si="2"/>
        <v>[OTHER MAINTENANCE ACTIVITY 2]</v>
      </c>
      <c r="AY34" s="441" t="s">
        <v>104</v>
      </c>
      <c r="AZ34" s="441" t="s">
        <v>324</v>
      </c>
      <c r="BA34" s="809"/>
      <c r="BB34" s="2361">
        <v>0</v>
      </c>
      <c r="BC34" s="2362">
        <v>0</v>
      </c>
      <c r="BD34" s="2362">
        <v>0</v>
      </c>
      <c r="BE34" s="2362">
        <v>0</v>
      </c>
      <c r="BF34" s="2363">
        <v>0</v>
      </c>
      <c r="BG34" s="2055"/>
      <c r="BH34" s="2056"/>
      <c r="BI34" s="2056"/>
      <c r="BJ34" s="2056"/>
      <c r="BK34" s="2056"/>
      <c r="BL34" s="2057"/>
      <c r="BM34" s="807"/>
      <c r="BN34" s="441" t="s">
        <v>93</v>
      </c>
      <c r="BO34" s="441" t="s">
        <v>512</v>
      </c>
      <c r="BP34" s="808" t="s">
        <v>523</v>
      </c>
      <c r="BQ34" s="725" t="s">
        <v>516</v>
      </c>
      <c r="BR34" s="793" t="str">
        <f t="shared" si="3"/>
        <v>[OTHER MAINTENANCE ACTIVITY 2]</v>
      </c>
      <c r="BS34" s="441" t="s">
        <v>104</v>
      </c>
      <c r="BT34" s="441" t="s">
        <v>324</v>
      </c>
      <c r="BU34" s="809"/>
      <c r="BV34" s="2361">
        <v>0</v>
      </c>
      <c r="BW34" s="2362">
        <v>0</v>
      </c>
      <c r="BX34" s="2362">
        <v>0</v>
      </c>
      <c r="BY34" s="2362">
        <v>0</v>
      </c>
      <c r="BZ34" s="2363">
        <v>0</v>
      </c>
      <c r="CA34" s="2055"/>
      <c r="CB34" s="2056"/>
      <c r="CC34" s="2056"/>
      <c r="CD34" s="2056"/>
      <c r="CE34" s="2056"/>
      <c r="CF34" s="2057"/>
      <c r="CG34" s="807"/>
      <c r="CH34" s="441" t="s">
        <v>93</v>
      </c>
      <c r="CI34" s="441" t="s">
        <v>512</v>
      </c>
      <c r="CJ34" s="808" t="s">
        <v>523</v>
      </c>
      <c r="CK34" s="725" t="s">
        <v>517</v>
      </c>
      <c r="CL34" s="793" t="str">
        <f t="shared" si="4"/>
        <v>[OTHER MAINTENANCE ACTIVITY 2]</v>
      </c>
      <c r="CM34" s="441" t="s">
        <v>104</v>
      </c>
      <c r="CN34" s="441" t="s">
        <v>324</v>
      </c>
      <c r="CO34" s="809"/>
      <c r="CP34" s="2379"/>
      <c r="CQ34" s="2380"/>
      <c r="CR34" s="2380"/>
      <c r="CS34" s="2380"/>
      <c r="CT34" s="2381"/>
      <c r="CU34" s="2055"/>
      <c r="CV34" s="2056"/>
      <c r="CW34" s="2056"/>
      <c r="CX34" s="2056"/>
      <c r="CY34" s="2056"/>
      <c r="CZ34" s="2057"/>
      <c r="DA34" s="807"/>
      <c r="DB34" s="441" t="s">
        <v>93</v>
      </c>
      <c r="DC34" s="441" t="s">
        <v>512</v>
      </c>
      <c r="DD34" s="808" t="s">
        <v>523</v>
      </c>
      <c r="DE34" s="725" t="s">
        <v>518</v>
      </c>
      <c r="DF34" s="793" t="str">
        <f t="shared" si="5"/>
        <v>[OTHER MAINTENANCE ACTIVITY 2]</v>
      </c>
      <c r="DG34" s="441" t="s">
        <v>104</v>
      </c>
      <c r="DH34" s="441" t="s">
        <v>324</v>
      </c>
      <c r="DI34" s="809"/>
      <c r="DJ34" s="2379"/>
      <c r="DK34" s="2380"/>
      <c r="DL34" s="2380"/>
      <c r="DM34" s="2380"/>
      <c r="DN34" s="2381"/>
      <c r="DO34" s="2055"/>
      <c r="DP34" s="2056"/>
      <c r="DQ34" s="2056"/>
      <c r="DR34" s="2056"/>
      <c r="DS34" s="2056"/>
      <c r="DT34" s="2057"/>
      <c r="DU34" s="559"/>
      <c r="DV34" s="559"/>
      <c r="DW34" s="559"/>
      <c r="DX34" s="559"/>
      <c r="DY34" s="559"/>
      <c r="DZ34" s="559"/>
      <c r="EA34" s="559"/>
      <c r="EB34" s="559"/>
      <c r="EC34" s="559"/>
      <c r="ED34" s="559"/>
      <c r="EE34" s="559"/>
      <c r="EF34" s="559"/>
      <c r="EG34" s="559"/>
      <c r="EH34" s="559"/>
      <c r="EI34" s="559"/>
      <c r="EJ34" s="559"/>
      <c r="EK34" s="559"/>
      <c r="EL34" s="559"/>
      <c r="EM34" s="559"/>
      <c r="EN34" s="559"/>
      <c r="EO34" s="559"/>
      <c r="EP34" s="559"/>
      <c r="EQ34" s="559"/>
      <c r="ER34" s="559"/>
      <c r="ES34" s="559"/>
      <c r="ET34" s="559"/>
      <c r="EU34" s="559"/>
      <c r="EV34" s="559"/>
      <c r="EW34" s="559"/>
      <c r="EX34" s="559"/>
      <c r="EY34" s="559"/>
      <c r="EZ34" s="559"/>
      <c r="FA34" s="559"/>
      <c r="FB34" s="559"/>
      <c r="FC34" s="559"/>
      <c r="FD34" s="559"/>
      <c r="FE34" s="559"/>
      <c r="FF34" s="559"/>
      <c r="FG34" s="559"/>
      <c r="FH34" s="559"/>
      <c r="FI34" s="559"/>
      <c r="FJ34" s="559"/>
      <c r="FK34" s="559"/>
      <c r="FL34" s="559"/>
      <c r="FM34" s="559"/>
      <c r="FN34" s="559"/>
      <c r="FO34" s="559"/>
      <c r="FP34" s="559"/>
      <c r="FQ34" s="559"/>
      <c r="FR34" s="559"/>
      <c r="FS34" s="559"/>
      <c r="FT34" s="559"/>
      <c r="FU34" s="559"/>
      <c r="FV34" s="559"/>
      <c r="FW34" s="559"/>
      <c r="FX34" s="559"/>
      <c r="FY34" s="559"/>
      <c r="FZ34" s="559"/>
      <c r="GA34" s="559"/>
      <c r="GB34" s="559"/>
      <c r="GC34" s="559"/>
      <c r="GD34" s="559"/>
      <c r="GE34" s="559"/>
      <c r="GF34" s="559"/>
      <c r="GG34" s="559"/>
      <c r="GH34" s="559"/>
      <c r="GI34" s="559"/>
      <c r="GJ34" s="559"/>
    </row>
    <row r="35" spans="1:192" ht="15.75" thickBot="1">
      <c r="A35" s="559"/>
      <c r="B35" s="559"/>
      <c r="C35" s="815" t="s">
        <v>524</v>
      </c>
      <c r="D35" s="816" t="s">
        <v>446</v>
      </c>
      <c r="E35" s="807"/>
      <c r="F35" s="441" t="s">
        <v>93</v>
      </c>
      <c r="G35" s="441" t="s">
        <v>512</v>
      </c>
      <c r="H35" s="808" t="s">
        <v>524</v>
      </c>
      <c r="I35" s="725" t="s">
        <v>513</v>
      </c>
      <c r="J35" s="793" t="str">
        <f t="shared" si="0"/>
        <v>NETWORK OVERHEADS</v>
      </c>
      <c r="K35" s="441" t="s">
        <v>104</v>
      </c>
      <c r="L35" s="441" t="s">
        <v>324</v>
      </c>
      <c r="M35" s="809"/>
      <c r="N35" s="2364">
        <v>3002.0024207537681</v>
      </c>
      <c r="O35" s="2365">
        <v>4472.0573566443454</v>
      </c>
      <c r="P35" s="2365">
        <v>3534.7154593941277</v>
      </c>
      <c r="Q35" s="2365">
        <v>3839.0670655336585</v>
      </c>
      <c r="R35" s="2366">
        <v>3687.171143221894</v>
      </c>
      <c r="S35" s="2364">
        <v>4096.4994796320752</v>
      </c>
      <c r="T35" s="2364">
        <v>4500.6070396390451</v>
      </c>
      <c r="U35" s="2364">
        <v>4626.2541633404871</v>
      </c>
      <c r="V35" s="2364">
        <v>4754.5258898943266</v>
      </c>
      <c r="W35" s="2364">
        <v>4879.3685672733627</v>
      </c>
      <c r="X35" s="2364">
        <v>5003.8852732070709</v>
      </c>
      <c r="Y35" s="807"/>
      <c r="Z35" s="441" t="s">
        <v>93</v>
      </c>
      <c r="AA35" s="441" t="s">
        <v>512</v>
      </c>
      <c r="AB35" s="808" t="s">
        <v>524</v>
      </c>
      <c r="AC35" s="725" t="s">
        <v>513</v>
      </c>
      <c r="AD35" s="793" t="str">
        <f t="shared" si="1"/>
        <v>NETWORK OVERHEADS</v>
      </c>
      <c r="AE35" s="441" t="s">
        <v>104</v>
      </c>
      <c r="AF35" s="441" t="s">
        <v>324</v>
      </c>
      <c r="AG35" s="809"/>
      <c r="AH35" s="2364">
        <v>34992.124216938115</v>
      </c>
      <c r="AI35" s="2365">
        <v>46318.771064222929</v>
      </c>
      <c r="AJ35" s="2365">
        <v>41123.683418514869</v>
      </c>
      <c r="AK35" s="2365">
        <v>45357.792365566595</v>
      </c>
      <c r="AL35" s="2366">
        <v>46388.153146051198</v>
      </c>
      <c r="AM35" s="2364">
        <v>47348.283182599982</v>
      </c>
      <c r="AN35" s="2364">
        <v>52019.051306109672</v>
      </c>
      <c r="AO35" s="2364">
        <v>53471.309660754785</v>
      </c>
      <c r="AP35" s="2364">
        <v>54953.903778827938</v>
      </c>
      <c r="AQ35" s="2364">
        <v>56396.864157855605</v>
      </c>
      <c r="AR35" s="2364">
        <v>57836.056883944577</v>
      </c>
      <c r="AS35" s="807"/>
      <c r="AT35" s="441" t="s">
        <v>93</v>
      </c>
      <c r="AU35" s="441" t="s">
        <v>512</v>
      </c>
      <c r="AV35" s="808" t="s">
        <v>524</v>
      </c>
      <c r="AW35" s="725" t="s">
        <v>515</v>
      </c>
      <c r="AX35" s="793" t="str">
        <f t="shared" si="2"/>
        <v>NETWORK OVERHEADS</v>
      </c>
      <c r="AY35" s="441" t="s">
        <v>104</v>
      </c>
      <c r="AZ35" s="441" t="s">
        <v>324</v>
      </c>
      <c r="BA35" s="809"/>
      <c r="BB35" s="2364">
        <v>3989.5072470575992</v>
      </c>
      <c r="BC35" s="2365">
        <v>4414.586619549902</v>
      </c>
      <c r="BD35" s="2365">
        <v>3616.0986541629932</v>
      </c>
      <c r="BE35" s="2365">
        <v>6501.1135694280574</v>
      </c>
      <c r="BF35" s="2366">
        <v>9067.4208721434534</v>
      </c>
      <c r="BG35" s="2364">
        <v>6030.1534214766889</v>
      </c>
      <c r="BH35" s="2364">
        <v>6625.0102248857038</v>
      </c>
      <c r="BI35" s="2364">
        <v>6809.9660479375843</v>
      </c>
      <c r="BJ35" s="2364">
        <v>6998.7853544218688</v>
      </c>
      <c r="BK35" s="2364">
        <v>7182.5570116347035</v>
      </c>
      <c r="BL35" s="2364">
        <v>7365.8488304303437</v>
      </c>
      <c r="BM35" s="807"/>
      <c r="BN35" s="441" t="s">
        <v>93</v>
      </c>
      <c r="BO35" s="441" t="s">
        <v>512</v>
      </c>
      <c r="BP35" s="808" t="s">
        <v>524</v>
      </c>
      <c r="BQ35" s="725" t="s">
        <v>516</v>
      </c>
      <c r="BR35" s="793" t="str">
        <f t="shared" si="3"/>
        <v>NETWORK OVERHEADS</v>
      </c>
      <c r="BS35" s="441" t="s">
        <v>104</v>
      </c>
      <c r="BT35" s="441" t="s">
        <v>324</v>
      </c>
      <c r="BU35" s="809"/>
      <c r="BV35" s="2364">
        <v>1011.0008152505195</v>
      </c>
      <c r="BW35" s="2365">
        <v>22203.284769582824</v>
      </c>
      <c r="BX35" s="2365">
        <v>4014.6246079280563</v>
      </c>
      <c r="BY35" s="2365">
        <v>2561.0447394716589</v>
      </c>
      <c r="BZ35" s="2366">
        <v>6427.2983285834325</v>
      </c>
      <c r="CA35" s="2364">
        <v>7886.1825978843262</v>
      </c>
      <c r="CB35" s="2364">
        <v>8664.1311911273278</v>
      </c>
      <c r="CC35" s="2364">
        <v>8906.0148201464926</v>
      </c>
      <c r="CD35" s="2364">
        <v>9152.9510794525304</v>
      </c>
      <c r="CE35" s="2364">
        <v>9393.2860666080178</v>
      </c>
      <c r="CF35" s="2364">
        <v>9632.9935252230207</v>
      </c>
      <c r="CG35" s="807"/>
      <c r="CH35" s="441" t="s">
        <v>93</v>
      </c>
      <c r="CI35" s="441" t="s">
        <v>512</v>
      </c>
      <c r="CJ35" s="808" t="s">
        <v>524</v>
      </c>
      <c r="CK35" s="725" t="s">
        <v>517</v>
      </c>
      <c r="CL35" s="793" t="str">
        <f t="shared" si="4"/>
        <v>NETWORK OVERHEADS</v>
      </c>
      <c r="CM35" s="441" t="s">
        <v>104</v>
      </c>
      <c r="CN35" s="441" t="s">
        <v>324</v>
      </c>
      <c r="CO35" s="809"/>
      <c r="CP35" s="2379"/>
      <c r="CQ35" s="2380"/>
      <c r="CR35" s="2380"/>
      <c r="CS35" s="2380"/>
      <c r="CT35" s="2381"/>
      <c r="CU35" s="2379"/>
      <c r="CV35" s="2380"/>
      <c r="CW35" s="2380"/>
      <c r="CX35" s="2380"/>
      <c r="CY35" s="2380"/>
      <c r="CZ35" s="2381"/>
      <c r="DA35" s="807"/>
      <c r="DB35" s="441" t="s">
        <v>93</v>
      </c>
      <c r="DC35" s="441" t="s">
        <v>512</v>
      </c>
      <c r="DD35" s="808" t="s">
        <v>524</v>
      </c>
      <c r="DE35" s="725" t="s">
        <v>518</v>
      </c>
      <c r="DF35" s="793" t="str">
        <f t="shared" si="5"/>
        <v>NETWORK OVERHEADS</v>
      </c>
      <c r="DG35" s="441" t="s">
        <v>104</v>
      </c>
      <c r="DH35" s="441" t="s">
        <v>324</v>
      </c>
      <c r="DI35" s="809"/>
      <c r="DJ35" s="2396"/>
      <c r="DK35" s="2397"/>
      <c r="DL35" s="2397"/>
      <c r="DM35" s="2397"/>
      <c r="DN35" s="2398"/>
      <c r="DO35" s="2396"/>
      <c r="DP35" s="2397"/>
      <c r="DQ35" s="2397"/>
      <c r="DR35" s="2397"/>
      <c r="DS35" s="2397"/>
      <c r="DT35" s="2398"/>
    </row>
    <row r="36" spans="1:192" ht="15.75" thickBot="1">
      <c r="A36" s="559"/>
      <c r="B36" s="559"/>
      <c r="C36" s="817"/>
      <c r="D36" s="818" t="s">
        <v>454</v>
      </c>
      <c r="E36" s="807"/>
      <c r="F36" s="441" t="s">
        <v>93</v>
      </c>
      <c r="G36" s="441" t="s">
        <v>512</v>
      </c>
      <c r="H36" s="808" t="s">
        <v>524</v>
      </c>
      <c r="I36" s="725" t="s">
        <v>513</v>
      </c>
      <c r="J36" s="793" t="str">
        <f t="shared" si="0"/>
        <v>CORPORATE OVERHEADS</v>
      </c>
      <c r="K36" s="441" t="s">
        <v>104</v>
      </c>
      <c r="L36" s="441" t="s">
        <v>324</v>
      </c>
      <c r="M36" s="809"/>
      <c r="N36" s="2367">
        <v>676.00694799012138</v>
      </c>
      <c r="O36" s="2368">
        <v>626.01174106703922</v>
      </c>
      <c r="P36" s="2368">
        <v>476.043888452011</v>
      </c>
      <c r="Q36" s="2368">
        <v>595.99925819214809</v>
      </c>
      <c r="R36" s="2369">
        <v>514.01376936534609</v>
      </c>
      <c r="S36" s="2367">
        <v>827.27094701142789</v>
      </c>
      <c r="T36" s="2367">
        <v>792.68304979438585</v>
      </c>
      <c r="U36" s="2367">
        <v>796.11569783199297</v>
      </c>
      <c r="V36" s="2367">
        <v>816.73217636796142</v>
      </c>
      <c r="W36" s="2367">
        <v>843.02797896236621</v>
      </c>
      <c r="X36" s="2367">
        <v>838.04548743196858</v>
      </c>
      <c r="Y36" s="807"/>
      <c r="Z36" s="441" t="s">
        <v>93</v>
      </c>
      <c r="AA36" s="441" t="s">
        <v>512</v>
      </c>
      <c r="AB36" s="808" t="s">
        <v>524</v>
      </c>
      <c r="AC36" s="725" t="s">
        <v>513</v>
      </c>
      <c r="AD36" s="793" t="str">
        <f t="shared" si="1"/>
        <v>CORPORATE OVERHEADS</v>
      </c>
      <c r="AE36" s="441" t="s">
        <v>104</v>
      </c>
      <c r="AF36" s="441" t="s">
        <v>324</v>
      </c>
      <c r="AG36" s="809"/>
      <c r="AH36" s="2367">
        <v>21424.920055033894</v>
      </c>
      <c r="AI36" s="2368">
        <v>16313.041956752348</v>
      </c>
      <c r="AJ36" s="2368">
        <v>17396.321460798328</v>
      </c>
      <c r="AK36" s="2368">
        <v>31340.960991610929</v>
      </c>
      <c r="AL36" s="2369">
        <v>23947.641507766424</v>
      </c>
      <c r="AM36" s="2367">
        <v>31632.406504245937</v>
      </c>
      <c r="AN36" s="2367">
        <v>30309.867100621217</v>
      </c>
      <c r="AO36" s="2367">
        <v>30441.121459914084</v>
      </c>
      <c r="AP36" s="2367">
        <v>31229.434928544582</v>
      </c>
      <c r="AQ36" s="2367">
        <v>32234.909035941379</v>
      </c>
      <c r="AR36" s="2367">
        <v>32044.393222394596</v>
      </c>
      <c r="AS36" s="807"/>
      <c r="AT36" s="441" t="s">
        <v>93</v>
      </c>
      <c r="AU36" s="441" t="s">
        <v>512</v>
      </c>
      <c r="AV36" s="808" t="s">
        <v>524</v>
      </c>
      <c r="AW36" s="725" t="s">
        <v>515</v>
      </c>
      <c r="AX36" s="793" t="str">
        <f t="shared" si="2"/>
        <v>CORPORATE OVERHEADS</v>
      </c>
      <c r="AY36" s="441" t="s">
        <v>104</v>
      </c>
      <c r="AZ36" s="441" t="s">
        <v>324</v>
      </c>
      <c r="BA36" s="809"/>
      <c r="BB36" s="2367">
        <v>11761.748937093938</v>
      </c>
      <c r="BC36" s="2368">
        <v>9391.4531399566149</v>
      </c>
      <c r="BD36" s="2368">
        <v>9022.5982849492611</v>
      </c>
      <c r="BE36" s="2368">
        <v>9501.9881733922684</v>
      </c>
      <c r="BF36" s="2369">
        <v>11164.299068472224</v>
      </c>
      <c r="BG36" s="2367">
        <v>14561.43355104596</v>
      </c>
      <c r="BH36" s="2367">
        <v>13952.62531377396</v>
      </c>
      <c r="BI36" s="2367">
        <v>14013.045997570865</v>
      </c>
      <c r="BJ36" s="2367">
        <v>14375.932526274166</v>
      </c>
      <c r="BK36" s="2367">
        <v>14838.785215025193</v>
      </c>
      <c r="BL36" s="2367">
        <v>14751.084541381771</v>
      </c>
      <c r="BM36" s="807"/>
      <c r="BN36" s="441" t="s">
        <v>93</v>
      </c>
      <c r="BO36" s="441" t="s">
        <v>512</v>
      </c>
      <c r="BP36" s="808" t="s">
        <v>524</v>
      </c>
      <c r="BQ36" s="725" t="s">
        <v>516</v>
      </c>
      <c r="BR36" s="793" t="str">
        <f t="shared" si="3"/>
        <v>CORPORATE OVERHEADS</v>
      </c>
      <c r="BS36" s="441" t="s">
        <v>104</v>
      </c>
      <c r="BT36" s="441" t="s">
        <v>324</v>
      </c>
      <c r="BU36" s="809"/>
      <c r="BV36" s="2367">
        <v>18195.18700988204</v>
      </c>
      <c r="BW36" s="2368">
        <v>22766.426992223987</v>
      </c>
      <c r="BX36" s="2368">
        <v>19618.870315800392</v>
      </c>
      <c r="BY36" s="2368">
        <v>21574.973146804688</v>
      </c>
      <c r="BZ36" s="2369">
        <v>16104.431404395978</v>
      </c>
      <c r="CA36" s="2367">
        <v>28135.533689010583</v>
      </c>
      <c r="CB36" s="2367">
        <v>26959.197265136776</v>
      </c>
      <c r="CC36" s="2367">
        <v>27075.941827306535</v>
      </c>
      <c r="CD36" s="2367">
        <v>27777.109477993403</v>
      </c>
      <c r="CE36" s="2367">
        <v>28671.431274796727</v>
      </c>
      <c r="CF36" s="2367">
        <v>28501.976444048541</v>
      </c>
      <c r="CG36" s="807"/>
      <c r="CH36" s="441" t="s">
        <v>93</v>
      </c>
      <c r="CI36" s="441" t="s">
        <v>512</v>
      </c>
      <c r="CJ36" s="808" t="s">
        <v>524</v>
      </c>
      <c r="CK36" s="725" t="s">
        <v>517</v>
      </c>
      <c r="CL36" s="793" t="str">
        <f t="shared" si="4"/>
        <v>CORPORATE OVERHEADS</v>
      </c>
      <c r="CM36" s="441" t="s">
        <v>104</v>
      </c>
      <c r="CN36" s="441" t="s">
        <v>324</v>
      </c>
      <c r="CO36" s="809"/>
      <c r="CP36" s="2379"/>
      <c r="CQ36" s="2380"/>
      <c r="CR36" s="2380"/>
      <c r="CS36" s="2380"/>
      <c r="CT36" s="2381"/>
      <c r="CU36" s="2382"/>
      <c r="CV36" s="2383"/>
      <c r="CW36" s="2383"/>
      <c r="CX36" s="2383"/>
      <c r="CY36" s="2383"/>
      <c r="CZ36" s="2384"/>
      <c r="DA36" s="807"/>
      <c r="DB36" s="441" t="s">
        <v>93</v>
      </c>
      <c r="DC36" s="441" t="s">
        <v>512</v>
      </c>
      <c r="DD36" s="808" t="s">
        <v>524</v>
      </c>
      <c r="DE36" s="725" t="s">
        <v>518</v>
      </c>
      <c r="DF36" s="793" t="str">
        <f t="shared" si="5"/>
        <v>CORPORATE OVERHEADS</v>
      </c>
      <c r="DG36" s="441" t="s">
        <v>104</v>
      </c>
      <c r="DH36" s="441" t="s">
        <v>324</v>
      </c>
      <c r="DI36" s="809"/>
      <c r="DJ36" s="2382"/>
      <c r="DK36" s="2383"/>
      <c r="DL36" s="2383"/>
      <c r="DM36" s="2383"/>
      <c r="DN36" s="2384"/>
      <c r="DO36" s="2382"/>
      <c r="DP36" s="2383"/>
      <c r="DQ36" s="2383"/>
      <c r="DR36" s="2383"/>
      <c r="DS36" s="2383"/>
      <c r="DT36" s="2384"/>
    </row>
    <row r="37" spans="1:192" ht="15.75" thickBot="1">
      <c r="A37" s="559"/>
      <c r="B37" s="559"/>
      <c r="C37" s="819" t="s">
        <v>525</v>
      </c>
      <c r="D37" s="820" t="s">
        <v>526</v>
      </c>
      <c r="E37" s="807"/>
      <c r="F37" s="441" t="s">
        <v>93</v>
      </c>
      <c r="G37" s="441" t="s">
        <v>512</v>
      </c>
      <c r="H37" s="808" t="s">
        <v>527</v>
      </c>
      <c r="I37" s="725" t="s">
        <v>513</v>
      </c>
      <c r="J37" s="793" t="str">
        <f t="shared" si="0"/>
        <v>SUBTRANSMISSION SUBSTATIONS, SWITCHING STATIONS , ZONE SUBSTATIONS</v>
      </c>
      <c r="K37" s="441" t="s">
        <v>104</v>
      </c>
      <c r="L37" s="441" t="s">
        <v>324</v>
      </c>
      <c r="M37" s="809"/>
      <c r="N37" s="2370">
        <v>42551.404197601543</v>
      </c>
      <c r="O37" s="2370">
        <v>49725.341545662435</v>
      </c>
      <c r="P37" s="2370">
        <v>14449.155323184716</v>
      </c>
      <c r="Q37" s="2370">
        <v>10380.407553634392</v>
      </c>
      <c r="R37" s="2370">
        <v>9053.6196995373975</v>
      </c>
      <c r="S37" s="2370">
        <v>10416.252543838264</v>
      </c>
      <c r="T37" s="2370">
        <v>1986.7707439379253</v>
      </c>
      <c r="U37" s="2370">
        <v>565.33876127426106</v>
      </c>
      <c r="V37" s="2370">
        <v>2484.8255379062011</v>
      </c>
      <c r="W37" s="2370">
        <v>2722.4958766612754</v>
      </c>
      <c r="X37" s="2370">
        <v>0</v>
      </c>
      <c r="Y37" s="807"/>
      <c r="Z37" s="441" t="s">
        <v>93</v>
      </c>
      <c r="AA37" s="441" t="s">
        <v>512</v>
      </c>
      <c r="AB37" s="808" t="s">
        <v>527</v>
      </c>
      <c r="AC37" s="725" t="s">
        <v>513</v>
      </c>
      <c r="AD37" s="793" t="str">
        <f t="shared" si="1"/>
        <v>SUBTRANSMISSION SUBSTATIONS, SWITCHING STATIONS , ZONE SUBSTATIONS</v>
      </c>
      <c r="AE37" s="441" t="s">
        <v>104</v>
      </c>
      <c r="AF37" s="441" t="s">
        <v>324</v>
      </c>
      <c r="AG37" s="809"/>
      <c r="AH37" s="2370">
        <v>19852.27435119501</v>
      </c>
      <c r="AI37" s="2370">
        <v>15415.943765653714</v>
      </c>
      <c r="AJ37" s="2370">
        <v>7491.9781295879529</v>
      </c>
      <c r="AK37" s="2370">
        <v>7653.2934671738349</v>
      </c>
      <c r="AL37" s="2370">
        <v>5320.8083564933004</v>
      </c>
      <c r="AM37" s="2370">
        <v>4944.6967379848338</v>
      </c>
      <c r="AN37" s="2370">
        <v>943.13946165648008</v>
      </c>
      <c r="AO37" s="2370">
        <v>268.37182729242312</v>
      </c>
      <c r="AP37" s="2370">
        <v>1179.5709330237398</v>
      </c>
      <c r="AQ37" s="2370">
        <v>1292.3953623289951</v>
      </c>
      <c r="AR37" s="2370">
        <v>0</v>
      </c>
      <c r="AS37" s="807"/>
      <c r="AT37" s="441" t="s">
        <v>93</v>
      </c>
      <c r="AU37" s="441" t="s">
        <v>512</v>
      </c>
      <c r="AV37" s="808" t="s">
        <v>527</v>
      </c>
      <c r="AW37" s="725" t="s">
        <v>515</v>
      </c>
      <c r="AX37" s="793" t="str">
        <f t="shared" si="2"/>
        <v>SUBTRANSMISSION SUBSTATIONS, SWITCHING STATIONS , ZONE SUBSTATIONS</v>
      </c>
      <c r="AY37" s="441" t="s">
        <v>104</v>
      </c>
      <c r="AZ37" s="441" t="s">
        <v>324</v>
      </c>
      <c r="BA37" s="809"/>
      <c r="BB37" s="2370">
        <v>155194.16935136478</v>
      </c>
      <c r="BC37" s="2370">
        <v>79940.830734046918</v>
      </c>
      <c r="BD37" s="2370">
        <v>55670.803513319697</v>
      </c>
      <c r="BE37" s="2370">
        <v>55872.817624733209</v>
      </c>
      <c r="BF37" s="2370">
        <v>69970.601955005943</v>
      </c>
      <c r="BG37" s="2370">
        <v>38174.246613568772</v>
      </c>
      <c r="BH37" s="2370">
        <v>7281.2632013780312</v>
      </c>
      <c r="BI37" s="2370">
        <v>2071.89497396159</v>
      </c>
      <c r="BJ37" s="2370">
        <v>9106.5709550060092</v>
      </c>
      <c r="BK37" s="2370">
        <v>9977.6026514997466</v>
      </c>
      <c r="BL37" s="2370">
        <v>0</v>
      </c>
      <c r="BM37" s="807"/>
      <c r="BN37" s="441" t="s">
        <v>93</v>
      </c>
      <c r="BO37" s="441" t="s">
        <v>512</v>
      </c>
      <c r="BP37" s="808" t="s">
        <v>527</v>
      </c>
      <c r="BQ37" s="725" t="s">
        <v>516</v>
      </c>
      <c r="BR37" s="793" t="str">
        <f t="shared" si="3"/>
        <v>SUBTRANSMISSION SUBSTATIONS, SWITCHING STATIONS , ZONE SUBSTATIONS</v>
      </c>
      <c r="BS37" s="441" t="s">
        <v>104</v>
      </c>
      <c r="BT37" s="441" t="s">
        <v>324</v>
      </c>
      <c r="BU37" s="809"/>
      <c r="BV37" s="2370">
        <v>27096.576822360414</v>
      </c>
      <c r="BW37" s="2370">
        <v>18120.170570485119</v>
      </c>
      <c r="BX37" s="2370">
        <v>9117.2679220288446</v>
      </c>
      <c r="BY37" s="2370">
        <v>6716.5108736986276</v>
      </c>
      <c r="BZ37" s="2370">
        <v>13137.411880767819</v>
      </c>
      <c r="CA37" s="2370">
        <v>6548.7031482924558</v>
      </c>
      <c r="CB37" s="2370">
        <v>1249.0837535864239</v>
      </c>
      <c r="CC37" s="2370">
        <v>355.42876002930331</v>
      </c>
      <c r="CD37" s="2370">
        <v>1562.2110499490304</v>
      </c>
      <c r="CE37" s="2370">
        <v>1711.6345099804212</v>
      </c>
      <c r="CF37" s="2370">
        <v>0</v>
      </c>
      <c r="CG37" s="807"/>
      <c r="CH37" s="441" t="s">
        <v>93</v>
      </c>
      <c r="CI37" s="441" t="s">
        <v>512</v>
      </c>
      <c r="CJ37" s="808" t="s">
        <v>527</v>
      </c>
      <c r="CK37" s="725" t="s">
        <v>517</v>
      </c>
      <c r="CL37" s="793" t="str">
        <f t="shared" si="4"/>
        <v>SUBTRANSMISSION SUBSTATIONS, SWITCHING STATIONS , ZONE SUBSTATIONS</v>
      </c>
      <c r="CM37" s="441" t="s">
        <v>104</v>
      </c>
      <c r="CN37" s="441" t="s">
        <v>324</v>
      </c>
      <c r="CO37" s="809"/>
      <c r="CP37" s="2388"/>
      <c r="CQ37" s="2389"/>
      <c r="CR37" s="2389"/>
      <c r="CS37" s="2389"/>
      <c r="CT37" s="2390"/>
      <c r="CU37" s="2388"/>
      <c r="CV37" s="2389"/>
      <c r="CW37" s="2389"/>
      <c r="CX37" s="2389"/>
      <c r="CY37" s="2389"/>
      <c r="CZ37" s="2390"/>
      <c r="DA37" s="807"/>
      <c r="DB37" s="441" t="s">
        <v>93</v>
      </c>
      <c r="DC37" s="441" t="s">
        <v>512</v>
      </c>
      <c r="DD37" s="808" t="s">
        <v>527</v>
      </c>
      <c r="DE37" s="725" t="s">
        <v>518</v>
      </c>
      <c r="DF37" s="793" t="str">
        <f t="shared" si="5"/>
        <v>SUBTRANSMISSION SUBSTATIONS, SWITCHING STATIONS , ZONE SUBSTATIONS</v>
      </c>
      <c r="DG37" s="441" t="s">
        <v>104</v>
      </c>
      <c r="DH37" s="441" t="s">
        <v>324</v>
      </c>
      <c r="DI37" s="809"/>
      <c r="DJ37" s="2388"/>
      <c r="DK37" s="2389"/>
      <c r="DL37" s="2389"/>
      <c r="DM37" s="2389"/>
      <c r="DN37" s="2390"/>
      <c r="DO37" s="2388"/>
      <c r="DP37" s="2389"/>
      <c r="DQ37" s="2389"/>
      <c r="DR37" s="2389"/>
      <c r="DS37" s="2389"/>
      <c r="DT37" s="2390"/>
    </row>
    <row r="38" spans="1:192" ht="15.75" thickBot="1">
      <c r="A38" s="559"/>
      <c r="B38" s="559"/>
      <c r="C38" s="821"/>
      <c r="D38" s="2062" t="s">
        <v>528</v>
      </c>
      <c r="E38" s="807"/>
      <c r="F38" s="441" t="s">
        <v>93</v>
      </c>
      <c r="G38" s="441" t="s">
        <v>512</v>
      </c>
      <c r="H38" s="808" t="s">
        <v>527</v>
      </c>
      <c r="I38" s="725" t="s">
        <v>513</v>
      </c>
      <c r="J38" s="793" t="str">
        <f t="shared" si="0"/>
        <v>SUBTRANSMISSION LINES</v>
      </c>
      <c r="K38" s="441" t="s">
        <v>104</v>
      </c>
      <c r="L38" s="441" t="s">
        <v>324</v>
      </c>
      <c r="M38" s="809"/>
      <c r="N38" s="2370">
        <v>20547.305424180886</v>
      </c>
      <c r="O38" s="2370">
        <v>15932.930491410934</v>
      </c>
      <c r="P38" s="2370">
        <v>11290.409220661237</v>
      </c>
      <c r="Q38" s="2370">
        <v>7264.2909594092898</v>
      </c>
      <c r="R38" s="2370">
        <v>10856.670475477973</v>
      </c>
      <c r="S38" s="2370">
        <v>21736.283951607395</v>
      </c>
      <c r="T38" s="2370">
        <v>511.66256741200908</v>
      </c>
      <c r="U38" s="2370">
        <v>713.79955286185441</v>
      </c>
      <c r="V38" s="2370">
        <v>778.3787236464691</v>
      </c>
      <c r="W38" s="2370">
        <v>311.62049115399174</v>
      </c>
      <c r="X38" s="2370">
        <v>0</v>
      </c>
      <c r="Y38" s="807"/>
      <c r="Z38" s="441" t="s">
        <v>93</v>
      </c>
      <c r="AA38" s="441" t="s">
        <v>512</v>
      </c>
      <c r="AB38" s="808" t="s">
        <v>527</v>
      </c>
      <c r="AC38" s="725" t="s">
        <v>513</v>
      </c>
      <c r="AD38" s="793" t="str">
        <f t="shared" si="1"/>
        <v>SUBTRANSMISSION LINES</v>
      </c>
      <c r="AE38" s="441" t="s">
        <v>104</v>
      </c>
      <c r="AF38" s="441" t="s">
        <v>324</v>
      </c>
      <c r="AG38" s="809"/>
      <c r="AH38" s="2370">
        <v>9586.3051325960387</v>
      </c>
      <c r="AI38" s="2370">
        <v>4939.5570315411142</v>
      </c>
      <c r="AJ38" s="2370">
        <v>5854.1483611547437</v>
      </c>
      <c r="AK38" s="2370">
        <v>5355.8350436666487</v>
      </c>
      <c r="AL38" s="2370">
        <v>6380.4605126686411</v>
      </c>
      <c r="AM38" s="2370">
        <v>10318.426122934645</v>
      </c>
      <c r="AN38" s="2370">
        <v>242.89121422346258</v>
      </c>
      <c r="AO38" s="2370">
        <v>338.84761393375913</v>
      </c>
      <c r="AP38" s="2370">
        <v>369.50397655328362</v>
      </c>
      <c r="AQ38" s="2370">
        <v>147.92928835139236</v>
      </c>
      <c r="AR38" s="2370">
        <v>0</v>
      </c>
      <c r="AS38" s="807"/>
      <c r="AT38" s="441" t="s">
        <v>93</v>
      </c>
      <c r="AU38" s="441" t="s">
        <v>512</v>
      </c>
      <c r="AV38" s="808" t="s">
        <v>527</v>
      </c>
      <c r="AW38" s="725" t="s">
        <v>515</v>
      </c>
      <c r="AX38" s="793" t="str">
        <f t="shared" si="2"/>
        <v>SUBTRANSMISSION LINES</v>
      </c>
      <c r="AY38" s="441" t="s">
        <v>104</v>
      </c>
      <c r="AZ38" s="441" t="s">
        <v>324</v>
      </c>
      <c r="BA38" s="809"/>
      <c r="BB38" s="2370">
        <v>74940.464547449315</v>
      </c>
      <c r="BC38" s="2370">
        <v>25614.538983942311</v>
      </c>
      <c r="BD38" s="2370">
        <v>43500.546519827141</v>
      </c>
      <c r="BE38" s="2370">
        <v>39100.237813492</v>
      </c>
      <c r="BF38" s="2370">
        <v>83905.420550760406</v>
      </c>
      <c r="BG38" s="2370">
        <v>79660.72832230496</v>
      </c>
      <c r="BH38" s="2370">
        <v>1875.1785202128328</v>
      </c>
      <c r="BI38" s="2370">
        <v>2615.9849762592935</v>
      </c>
      <c r="BJ38" s="2370">
        <v>2852.6594598373617</v>
      </c>
      <c r="BK38" s="2370">
        <v>1142.0496410862193</v>
      </c>
      <c r="BL38" s="2370">
        <v>0</v>
      </c>
      <c r="BM38" s="807"/>
      <c r="BN38" s="441" t="s">
        <v>93</v>
      </c>
      <c r="BO38" s="441" t="s">
        <v>512</v>
      </c>
      <c r="BP38" s="808" t="s">
        <v>527</v>
      </c>
      <c r="BQ38" s="725" t="s">
        <v>516</v>
      </c>
      <c r="BR38" s="793" t="str">
        <f t="shared" si="3"/>
        <v>SUBTRANSMISSION LINES</v>
      </c>
      <c r="BS38" s="441" t="s">
        <v>104</v>
      </c>
      <c r="BT38" s="441" t="s">
        <v>324</v>
      </c>
      <c r="BU38" s="809"/>
      <c r="BV38" s="2370">
        <v>13084.448102659857</v>
      </c>
      <c r="BW38" s="2370">
        <v>5806.0419339087184</v>
      </c>
      <c r="BX38" s="2370">
        <v>7124.131723391637</v>
      </c>
      <c r="BY38" s="2370">
        <v>4700.2672068979136</v>
      </c>
      <c r="BZ38" s="2370">
        <v>15753.759979272518</v>
      </c>
      <c r="CA38" s="2370">
        <v>13665.612517265052</v>
      </c>
      <c r="CB38" s="2370">
        <v>321.68251028596148</v>
      </c>
      <c r="CC38" s="2370">
        <v>448.76613344415802</v>
      </c>
      <c r="CD38" s="2370">
        <v>489.36709019433732</v>
      </c>
      <c r="CE38" s="2370">
        <v>195.91595757725455</v>
      </c>
      <c r="CF38" s="2370">
        <v>0</v>
      </c>
      <c r="CG38" s="807"/>
      <c r="CH38" s="441" t="s">
        <v>93</v>
      </c>
      <c r="CI38" s="441" t="s">
        <v>512</v>
      </c>
      <c r="CJ38" s="808" t="s">
        <v>527</v>
      </c>
      <c r="CK38" s="725" t="s">
        <v>517</v>
      </c>
      <c r="CL38" s="793" t="str">
        <f t="shared" si="4"/>
        <v>SUBTRANSMISSION LINES</v>
      </c>
      <c r="CM38" s="441" t="s">
        <v>104</v>
      </c>
      <c r="CN38" s="441" t="s">
        <v>324</v>
      </c>
      <c r="CO38" s="809"/>
      <c r="CP38" s="2379"/>
      <c r="CQ38" s="2380"/>
      <c r="CR38" s="2380"/>
      <c r="CS38" s="2380"/>
      <c r="CT38" s="2381"/>
      <c r="CU38" s="2379"/>
      <c r="CV38" s="2380"/>
      <c r="CW38" s="2380"/>
      <c r="CX38" s="2380"/>
      <c r="CY38" s="2380"/>
      <c r="CZ38" s="2381"/>
      <c r="DA38" s="807"/>
      <c r="DB38" s="441" t="s">
        <v>93</v>
      </c>
      <c r="DC38" s="441" t="s">
        <v>512</v>
      </c>
      <c r="DD38" s="808" t="s">
        <v>527</v>
      </c>
      <c r="DE38" s="725" t="s">
        <v>518</v>
      </c>
      <c r="DF38" s="793" t="str">
        <f t="shared" si="5"/>
        <v>SUBTRANSMISSION LINES</v>
      </c>
      <c r="DG38" s="441" t="s">
        <v>104</v>
      </c>
      <c r="DH38" s="441" t="s">
        <v>324</v>
      </c>
      <c r="DI38" s="809"/>
      <c r="DJ38" s="2379"/>
      <c r="DK38" s="2380"/>
      <c r="DL38" s="2380"/>
      <c r="DM38" s="2380"/>
      <c r="DN38" s="2381"/>
      <c r="DO38" s="2379"/>
      <c r="DP38" s="2380"/>
      <c r="DQ38" s="2380"/>
      <c r="DR38" s="2380"/>
      <c r="DS38" s="2380"/>
      <c r="DT38" s="2381"/>
    </row>
    <row r="39" spans="1:192" ht="15.75" thickBot="1">
      <c r="A39" s="559"/>
      <c r="B39" s="559"/>
      <c r="C39" s="821"/>
      <c r="D39" s="2061" t="s">
        <v>529</v>
      </c>
      <c r="E39" s="807"/>
      <c r="F39" s="441" t="s">
        <v>93</v>
      </c>
      <c r="G39" s="441" t="s">
        <v>512</v>
      </c>
      <c r="H39" s="808" t="s">
        <v>527</v>
      </c>
      <c r="I39" s="725" t="s">
        <v>513</v>
      </c>
      <c r="J39" s="793" t="str">
        <f t="shared" si="0"/>
        <v>HV FEEDERS</v>
      </c>
      <c r="K39" s="441" t="s">
        <v>104</v>
      </c>
      <c r="L39" s="441" t="s">
        <v>324</v>
      </c>
      <c r="M39" s="809"/>
      <c r="N39" s="2351">
        <v>0</v>
      </c>
      <c r="O39" s="2334">
        <v>0</v>
      </c>
      <c r="P39" s="2334">
        <v>0</v>
      </c>
      <c r="Q39" s="2334">
        <v>0</v>
      </c>
      <c r="R39" s="2352">
        <v>0</v>
      </c>
      <c r="S39" s="2351">
        <v>0</v>
      </c>
      <c r="T39" s="2351">
        <v>0</v>
      </c>
      <c r="U39" s="2351">
        <v>0</v>
      </c>
      <c r="V39" s="2351">
        <v>0</v>
      </c>
      <c r="W39" s="2351">
        <v>0</v>
      </c>
      <c r="X39" s="2351">
        <v>0</v>
      </c>
      <c r="Y39" s="807"/>
      <c r="Z39" s="441" t="s">
        <v>93</v>
      </c>
      <c r="AA39" s="441" t="s">
        <v>512</v>
      </c>
      <c r="AB39" s="808" t="s">
        <v>527</v>
      </c>
      <c r="AC39" s="725" t="s">
        <v>513</v>
      </c>
      <c r="AD39" s="793" t="str">
        <f t="shared" si="1"/>
        <v>HV FEEDERS</v>
      </c>
      <c r="AE39" s="441" t="s">
        <v>104</v>
      </c>
      <c r="AF39" s="441" t="s">
        <v>324</v>
      </c>
      <c r="AG39" s="809"/>
      <c r="AH39" s="2351">
        <v>0</v>
      </c>
      <c r="AI39" s="2334">
        <v>0</v>
      </c>
      <c r="AJ39" s="2334">
        <v>0</v>
      </c>
      <c r="AK39" s="2334">
        <v>0</v>
      </c>
      <c r="AL39" s="2352">
        <v>0</v>
      </c>
      <c r="AM39" s="2351">
        <v>0</v>
      </c>
      <c r="AN39" s="2351">
        <v>0</v>
      </c>
      <c r="AO39" s="2351">
        <v>0</v>
      </c>
      <c r="AP39" s="2351">
        <v>0</v>
      </c>
      <c r="AQ39" s="2351">
        <v>0</v>
      </c>
      <c r="AR39" s="2351">
        <v>0</v>
      </c>
      <c r="AS39" s="807"/>
      <c r="AT39" s="441" t="s">
        <v>93</v>
      </c>
      <c r="AU39" s="441" t="s">
        <v>512</v>
      </c>
      <c r="AV39" s="808" t="s">
        <v>527</v>
      </c>
      <c r="AW39" s="725" t="s">
        <v>515</v>
      </c>
      <c r="AX39" s="793" t="str">
        <f t="shared" si="2"/>
        <v>HV FEEDERS</v>
      </c>
      <c r="AY39" s="441" t="s">
        <v>104</v>
      </c>
      <c r="AZ39" s="441" t="s">
        <v>324</v>
      </c>
      <c r="BA39" s="809"/>
      <c r="BB39" s="2351">
        <v>0</v>
      </c>
      <c r="BC39" s="2334">
        <v>0</v>
      </c>
      <c r="BD39" s="2334">
        <v>0</v>
      </c>
      <c r="BE39" s="2334">
        <v>0</v>
      </c>
      <c r="BF39" s="2352">
        <v>0</v>
      </c>
      <c r="BG39" s="2351">
        <v>0</v>
      </c>
      <c r="BH39" s="2351">
        <v>0</v>
      </c>
      <c r="BI39" s="2351">
        <v>0</v>
      </c>
      <c r="BJ39" s="2351">
        <v>0</v>
      </c>
      <c r="BK39" s="2351">
        <v>0</v>
      </c>
      <c r="BL39" s="2351">
        <v>0</v>
      </c>
      <c r="BM39" s="807"/>
      <c r="BN39" s="441" t="s">
        <v>93</v>
      </c>
      <c r="BO39" s="441" t="s">
        <v>512</v>
      </c>
      <c r="BP39" s="808" t="s">
        <v>527</v>
      </c>
      <c r="BQ39" s="725" t="s">
        <v>516</v>
      </c>
      <c r="BR39" s="793" t="str">
        <f t="shared" si="3"/>
        <v>HV FEEDERS</v>
      </c>
      <c r="BS39" s="441" t="s">
        <v>104</v>
      </c>
      <c r="BT39" s="441" t="s">
        <v>324</v>
      </c>
      <c r="BU39" s="809"/>
      <c r="BV39" s="2351">
        <v>0</v>
      </c>
      <c r="BW39" s="2334">
        <v>0</v>
      </c>
      <c r="BX39" s="2334">
        <v>0</v>
      </c>
      <c r="BY39" s="2334">
        <v>0</v>
      </c>
      <c r="BZ39" s="2352">
        <v>0</v>
      </c>
      <c r="CA39" s="2351">
        <v>0</v>
      </c>
      <c r="CB39" s="2351">
        <v>0</v>
      </c>
      <c r="CC39" s="2351">
        <v>0</v>
      </c>
      <c r="CD39" s="2351">
        <v>0</v>
      </c>
      <c r="CE39" s="2351">
        <v>0</v>
      </c>
      <c r="CF39" s="2351">
        <v>0</v>
      </c>
      <c r="CG39" s="807"/>
      <c r="CH39" s="441" t="s">
        <v>93</v>
      </c>
      <c r="CI39" s="441" t="s">
        <v>512</v>
      </c>
      <c r="CJ39" s="808" t="s">
        <v>527</v>
      </c>
      <c r="CK39" s="725" t="s">
        <v>517</v>
      </c>
      <c r="CL39" s="793" t="str">
        <f t="shared" si="4"/>
        <v>HV FEEDERS</v>
      </c>
      <c r="CM39" s="441" t="s">
        <v>104</v>
      </c>
      <c r="CN39" s="441" t="s">
        <v>324</v>
      </c>
      <c r="CO39" s="809"/>
      <c r="CP39" s="2379"/>
      <c r="CQ39" s="2380"/>
      <c r="CR39" s="2380"/>
      <c r="CS39" s="2380"/>
      <c r="CT39" s="2381"/>
      <c r="CU39" s="2379"/>
      <c r="CV39" s="2380"/>
      <c r="CW39" s="2380"/>
      <c r="CX39" s="2380"/>
      <c r="CY39" s="2380"/>
      <c r="CZ39" s="2381"/>
      <c r="DA39" s="807"/>
      <c r="DB39" s="441" t="s">
        <v>93</v>
      </c>
      <c r="DC39" s="441" t="s">
        <v>512</v>
      </c>
      <c r="DD39" s="808" t="s">
        <v>527</v>
      </c>
      <c r="DE39" s="725" t="s">
        <v>518</v>
      </c>
      <c r="DF39" s="793" t="str">
        <f t="shared" si="5"/>
        <v>HV FEEDERS</v>
      </c>
      <c r="DG39" s="441" t="s">
        <v>104</v>
      </c>
      <c r="DH39" s="441" t="s">
        <v>324</v>
      </c>
      <c r="DI39" s="809"/>
      <c r="DJ39" s="2379"/>
      <c r="DK39" s="2380"/>
      <c r="DL39" s="2380"/>
      <c r="DM39" s="2380"/>
      <c r="DN39" s="2381"/>
      <c r="DO39" s="2379"/>
      <c r="DP39" s="2380"/>
      <c r="DQ39" s="2380"/>
      <c r="DR39" s="2380"/>
      <c r="DS39" s="2380"/>
      <c r="DT39" s="2381"/>
    </row>
    <row r="40" spans="1:192" ht="15.75" thickBot="1">
      <c r="A40" s="559"/>
      <c r="B40" s="559"/>
      <c r="C40" s="821"/>
      <c r="D40" s="2063" t="s">
        <v>293</v>
      </c>
      <c r="E40" s="807"/>
      <c r="F40" s="441" t="s">
        <v>93</v>
      </c>
      <c r="G40" s="441" t="s">
        <v>512</v>
      </c>
      <c r="H40" s="808" t="s">
        <v>527</v>
      </c>
      <c r="I40" s="725" t="s">
        <v>513</v>
      </c>
      <c r="J40" s="793" t="str">
        <f t="shared" si="0"/>
        <v>OTHER ASSETS</v>
      </c>
      <c r="K40" s="441" t="s">
        <v>104</v>
      </c>
      <c r="L40" s="441" t="s">
        <v>324</v>
      </c>
      <c r="M40" s="809"/>
      <c r="N40" s="2370">
        <v>0.30856574541177556</v>
      </c>
      <c r="O40" s="2370">
        <v>0.13995920649308088</v>
      </c>
      <c r="P40" s="2370">
        <v>0.15737451907090919</v>
      </c>
      <c r="Q40" s="2370">
        <v>0.13184672796135866</v>
      </c>
      <c r="R40" s="2370">
        <v>0.22185940241325</v>
      </c>
      <c r="S40" s="2370">
        <v>0.14208165038415996</v>
      </c>
      <c r="T40" s="2370">
        <v>0.1410365569144125</v>
      </c>
      <c r="U40" s="2370">
        <v>0.29370225440936226</v>
      </c>
      <c r="V40" s="2370">
        <v>4.5816854414069998E-2</v>
      </c>
      <c r="W40" s="2370">
        <v>4.8077140514559422E-3</v>
      </c>
      <c r="X40" s="2370">
        <v>0</v>
      </c>
      <c r="Y40" s="807"/>
      <c r="Z40" s="441" t="s">
        <v>93</v>
      </c>
      <c r="AA40" s="441" t="s">
        <v>512</v>
      </c>
      <c r="AB40" s="808" t="s">
        <v>527</v>
      </c>
      <c r="AC40" s="725" t="s">
        <v>513</v>
      </c>
      <c r="AD40" s="793" t="str">
        <f t="shared" si="1"/>
        <v>OTHER ASSETS</v>
      </c>
      <c r="AE40" s="441" t="s">
        <v>104</v>
      </c>
      <c r="AF40" s="441" t="s">
        <v>324</v>
      </c>
      <c r="AG40" s="809"/>
      <c r="AH40" s="2370">
        <v>683.84254122394418</v>
      </c>
      <c r="AI40" s="2370">
        <v>310.1772016469028</v>
      </c>
      <c r="AJ40" s="2370">
        <v>348.77296863179168</v>
      </c>
      <c r="AK40" s="2370">
        <v>292.19834943388622</v>
      </c>
      <c r="AL40" s="2370">
        <v>491.68418658473905</v>
      </c>
      <c r="AM40" s="2370">
        <v>314.880955857027</v>
      </c>
      <c r="AN40" s="2370">
        <v>312.56482263486743</v>
      </c>
      <c r="AO40" s="2370">
        <v>650.90211407126242</v>
      </c>
      <c r="AP40" s="2370">
        <v>101.53918449889424</v>
      </c>
      <c r="AQ40" s="2370">
        <v>10.654842422765663</v>
      </c>
      <c r="AR40" s="2370">
        <v>0</v>
      </c>
      <c r="AS40" s="807"/>
      <c r="AT40" s="441" t="s">
        <v>93</v>
      </c>
      <c r="AU40" s="441" t="s">
        <v>512</v>
      </c>
      <c r="AV40" s="808" t="s">
        <v>527</v>
      </c>
      <c r="AW40" s="725" t="s">
        <v>515</v>
      </c>
      <c r="AX40" s="793" t="str">
        <f t="shared" si="2"/>
        <v>OTHER ASSETS</v>
      </c>
      <c r="AY40" s="441" t="s">
        <v>104</v>
      </c>
      <c r="AZ40" s="441" t="s">
        <v>324</v>
      </c>
      <c r="BA40" s="809"/>
      <c r="BB40" s="2370">
        <v>411.34358325375962</v>
      </c>
      <c r="BC40" s="2370">
        <v>186.57716342230026</v>
      </c>
      <c r="BD40" s="2370">
        <v>209.79321117150317</v>
      </c>
      <c r="BE40" s="2370">
        <v>175.76256057694999</v>
      </c>
      <c r="BF40" s="2370">
        <v>295.75687815061457</v>
      </c>
      <c r="BG40" s="2370">
        <v>189.40655614781633</v>
      </c>
      <c r="BH40" s="2370">
        <v>188.01336037325834</v>
      </c>
      <c r="BI40" s="2370">
        <v>391.52932409017791</v>
      </c>
      <c r="BJ40" s="2370">
        <v>61.077645034607137</v>
      </c>
      <c r="BK40" s="2370">
        <v>6.4090792791864661</v>
      </c>
      <c r="BL40" s="2370">
        <v>0</v>
      </c>
      <c r="BM40" s="807"/>
      <c r="BN40" s="441" t="s">
        <v>93</v>
      </c>
      <c r="BO40" s="441" t="s">
        <v>512</v>
      </c>
      <c r="BP40" s="808" t="s">
        <v>527</v>
      </c>
      <c r="BQ40" s="725" t="s">
        <v>516</v>
      </c>
      <c r="BR40" s="793" t="str">
        <f t="shared" si="3"/>
        <v>OTHER ASSETS</v>
      </c>
      <c r="BS40" s="441" t="s">
        <v>104</v>
      </c>
      <c r="BT40" s="441" t="s">
        <v>324</v>
      </c>
      <c r="BU40" s="809"/>
      <c r="BV40" s="2370">
        <v>65713.456466102944</v>
      </c>
      <c r="BW40" s="2370">
        <v>29806.30014728264</v>
      </c>
      <c r="BX40" s="2370">
        <v>33515.138221319299</v>
      </c>
      <c r="BY40" s="2370">
        <v>28078.632663923101</v>
      </c>
      <c r="BZ40" s="2370">
        <v>47248.109677965396</v>
      </c>
      <c r="CA40" s="2370">
        <v>30258.304708100128</v>
      </c>
      <c r="CB40" s="2370">
        <v>30035.737215601534</v>
      </c>
      <c r="CC40" s="2370">
        <v>62548.065027017677</v>
      </c>
      <c r="CD40" s="2370">
        <v>9757.3496498612531</v>
      </c>
      <c r="CE40" s="2370">
        <v>1023.8709666240379</v>
      </c>
      <c r="CF40" s="2370">
        <v>0</v>
      </c>
      <c r="CG40" s="807"/>
      <c r="CH40" s="441" t="s">
        <v>93</v>
      </c>
      <c r="CI40" s="441" t="s">
        <v>512</v>
      </c>
      <c r="CJ40" s="808" t="s">
        <v>527</v>
      </c>
      <c r="CK40" s="725" t="s">
        <v>517</v>
      </c>
      <c r="CL40" s="793" t="str">
        <f t="shared" si="4"/>
        <v>OTHER ASSETS</v>
      </c>
      <c r="CM40" s="441" t="s">
        <v>104</v>
      </c>
      <c r="CN40" s="441" t="s">
        <v>324</v>
      </c>
      <c r="CO40" s="809"/>
      <c r="CP40" s="2376"/>
      <c r="CQ40" s="2377"/>
      <c r="CR40" s="2377"/>
      <c r="CS40" s="2377"/>
      <c r="CT40" s="2378"/>
      <c r="CU40" s="2376"/>
      <c r="CV40" s="2377"/>
      <c r="CW40" s="2377"/>
      <c r="CX40" s="2377"/>
      <c r="CY40" s="2377"/>
      <c r="CZ40" s="2378"/>
      <c r="DA40" s="807"/>
      <c r="DB40" s="441" t="s">
        <v>93</v>
      </c>
      <c r="DC40" s="441" t="s">
        <v>512</v>
      </c>
      <c r="DD40" s="808" t="s">
        <v>527</v>
      </c>
      <c r="DE40" s="725" t="s">
        <v>518</v>
      </c>
      <c r="DF40" s="793" t="str">
        <f t="shared" si="5"/>
        <v>OTHER ASSETS</v>
      </c>
      <c r="DG40" s="441" t="s">
        <v>104</v>
      </c>
      <c r="DH40" s="441" t="s">
        <v>324</v>
      </c>
      <c r="DI40" s="809"/>
      <c r="DJ40" s="2376"/>
      <c r="DK40" s="2377"/>
      <c r="DL40" s="2377"/>
      <c r="DM40" s="2377"/>
      <c r="DN40" s="2378"/>
      <c r="DO40" s="2376"/>
      <c r="DP40" s="2377"/>
      <c r="DQ40" s="2377"/>
      <c r="DR40" s="2377"/>
      <c r="DS40" s="2377"/>
      <c r="DT40" s="2378"/>
    </row>
    <row r="41" spans="1:192" ht="15.75" thickBot="1">
      <c r="A41" s="559"/>
      <c r="B41" s="559"/>
      <c r="C41" s="824" t="s">
        <v>530</v>
      </c>
      <c r="D41" s="2064" t="s">
        <v>531</v>
      </c>
      <c r="E41" s="2065"/>
      <c r="F41" s="2066" t="s">
        <v>93</v>
      </c>
      <c r="G41" s="2066" t="s">
        <v>512</v>
      </c>
      <c r="H41" s="2067" t="s">
        <v>530</v>
      </c>
      <c r="I41" s="2068" t="s">
        <v>513</v>
      </c>
      <c r="J41" s="793" t="str">
        <f t="shared" si="0"/>
        <v>ALL NEW CUSTOMER CONNECTIONS</v>
      </c>
      <c r="K41" s="2066" t="s">
        <v>104</v>
      </c>
      <c r="L41" s="2066" t="s">
        <v>324</v>
      </c>
      <c r="M41" s="2069"/>
      <c r="N41" s="2370">
        <v>0</v>
      </c>
      <c r="O41" s="2370">
        <v>0</v>
      </c>
      <c r="P41" s="2370">
        <v>0</v>
      </c>
      <c r="Q41" s="2370">
        <v>0</v>
      </c>
      <c r="R41" s="2370">
        <v>0</v>
      </c>
      <c r="S41" s="2370">
        <v>911.24548508435169</v>
      </c>
      <c r="T41" s="2370">
        <v>739.739408587149</v>
      </c>
      <c r="U41" s="2370">
        <v>150.88259616964916</v>
      </c>
      <c r="V41" s="2370">
        <v>173.5704251902873</v>
      </c>
      <c r="W41" s="2370">
        <v>29.766446891147325</v>
      </c>
      <c r="X41" s="2370">
        <v>0</v>
      </c>
      <c r="Y41" s="2065"/>
      <c r="Z41" s="2066" t="s">
        <v>93</v>
      </c>
      <c r="AA41" s="2066" t="s">
        <v>512</v>
      </c>
      <c r="AB41" s="2067" t="s">
        <v>530</v>
      </c>
      <c r="AC41" s="2068" t="s">
        <v>513</v>
      </c>
      <c r="AD41" s="793" t="str">
        <f t="shared" si="1"/>
        <v>ALL NEW CUSTOMER CONNECTIONS</v>
      </c>
      <c r="AE41" s="2066" t="s">
        <v>104</v>
      </c>
      <c r="AF41" s="2066" t="s">
        <v>324</v>
      </c>
      <c r="AG41" s="2069"/>
      <c r="AH41" s="2370">
        <v>0</v>
      </c>
      <c r="AI41" s="2370">
        <v>0</v>
      </c>
      <c r="AJ41" s="2370">
        <v>0</v>
      </c>
      <c r="AK41" s="2370">
        <v>0</v>
      </c>
      <c r="AL41" s="2370">
        <v>0</v>
      </c>
      <c r="AM41" s="2370">
        <v>432.57712489559668</v>
      </c>
      <c r="AN41" s="2370">
        <v>351.16151660161796</v>
      </c>
      <c r="AO41" s="2370">
        <v>71.625440911576618</v>
      </c>
      <c r="AP41" s="2370">
        <v>82.395574765202298</v>
      </c>
      <c r="AQ41" s="2370">
        <v>14.130422839173857</v>
      </c>
      <c r="AR41" s="2370">
        <v>0</v>
      </c>
      <c r="AS41" s="2065"/>
      <c r="AT41" s="2066" t="s">
        <v>93</v>
      </c>
      <c r="AU41" s="2066" t="s">
        <v>512</v>
      </c>
      <c r="AV41" s="2067" t="s">
        <v>530</v>
      </c>
      <c r="AW41" s="2068" t="s">
        <v>515</v>
      </c>
      <c r="AX41" s="793" t="str">
        <f t="shared" si="2"/>
        <v>ALL NEW CUSTOMER CONNECTIONS</v>
      </c>
      <c r="AY41" s="2066" t="s">
        <v>104</v>
      </c>
      <c r="AZ41" s="2066" t="s">
        <v>324</v>
      </c>
      <c r="BA41" s="2069"/>
      <c r="BB41" s="2370">
        <v>0</v>
      </c>
      <c r="BC41" s="2370">
        <v>0</v>
      </c>
      <c r="BD41" s="2370">
        <v>0</v>
      </c>
      <c r="BE41" s="2370">
        <v>0</v>
      </c>
      <c r="BF41" s="2370">
        <v>0</v>
      </c>
      <c r="BG41" s="2370">
        <v>3339.5993162328687</v>
      </c>
      <c r="BH41" s="2370">
        <v>2711.0512628542328</v>
      </c>
      <c r="BI41" s="2370">
        <v>552.96560942955648</v>
      </c>
      <c r="BJ41" s="2370">
        <v>636.11362994031674</v>
      </c>
      <c r="BK41" s="2370">
        <v>109.0902586750876</v>
      </c>
      <c r="BL41" s="2370">
        <v>0</v>
      </c>
      <c r="BM41" s="2065"/>
      <c r="BN41" s="2066" t="s">
        <v>93</v>
      </c>
      <c r="BO41" s="2066" t="s">
        <v>512</v>
      </c>
      <c r="BP41" s="2067" t="s">
        <v>530</v>
      </c>
      <c r="BQ41" s="2068" t="s">
        <v>516</v>
      </c>
      <c r="BR41" s="793" t="str">
        <f t="shared" si="3"/>
        <v>ALL NEW CUSTOMER CONNECTIONS</v>
      </c>
      <c r="BS41" s="2066" t="s">
        <v>104</v>
      </c>
      <c r="BT41" s="2066" t="s">
        <v>324</v>
      </c>
      <c r="BU41" s="2069"/>
      <c r="BV41" s="2370">
        <v>0</v>
      </c>
      <c r="BW41" s="2370">
        <v>0</v>
      </c>
      <c r="BX41" s="2370">
        <v>0</v>
      </c>
      <c r="BY41" s="2370">
        <v>0</v>
      </c>
      <c r="BZ41" s="2370">
        <v>0</v>
      </c>
      <c r="CA41" s="2370">
        <v>572.90048910817177</v>
      </c>
      <c r="CB41" s="2370">
        <v>465.07453362354664</v>
      </c>
      <c r="CC41" s="2370">
        <v>94.859963158556738</v>
      </c>
      <c r="CD41" s="2370">
        <v>109.12381253337475</v>
      </c>
      <c r="CE41" s="2370">
        <v>18.714179946112047</v>
      </c>
      <c r="CF41" s="2370">
        <v>0</v>
      </c>
      <c r="CG41" s="2065"/>
      <c r="CH41" s="2066" t="s">
        <v>93</v>
      </c>
      <c r="CI41" s="2066" t="s">
        <v>512</v>
      </c>
      <c r="CJ41" s="2067" t="s">
        <v>530</v>
      </c>
      <c r="CK41" s="2068" t="s">
        <v>517</v>
      </c>
      <c r="CL41" s="793" t="str">
        <f t="shared" si="4"/>
        <v>ALL NEW CUSTOMER CONNECTIONS</v>
      </c>
      <c r="CM41" s="2066" t="s">
        <v>104</v>
      </c>
      <c r="CN41" s="2066" t="s">
        <v>324</v>
      </c>
      <c r="CO41" s="2069"/>
      <c r="CP41" s="2391"/>
      <c r="CQ41" s="2392"/>
      <c r="CR41" s="2392"/>
      <c r="CS41" s="2392"/>
      <c r="CT41" s="2393"/>
      <c r="CU41" s="2391"/>
      <c r="CV41" s="2392"/>
      <c r="CW41" s="2392"/>
      <c r="CX41" s="2392"/>
      <c r="CY41" s="2392"/>
      <c r="CZ41" s="2393"/>
      <c r="DA41" s="2065"/>
      <c r="DB41" s="2066" t="s">
        <v>93</v>
      </c>
      <c r="DC41" s="2066" t="s">
        <v>512</v>
      </c>
      <c r="DD41" s="2067" t="s">
        <v>530</v>
      </c>
      <c r="DE41" s="2068" t="s">
        <v>518</v>
      </c>
      <c r="DF41" s="793" t="str">
        <f t="shared" si="5"/>
        <v>ALL NEW CUSTOMER CONNECTIONS</v>
      </c>
      <c r="DG41" s="2066" t="s">
        <v>104</v>
      </c>
      <c r="DH41" s="2066" t="s">
        <v>324</v>
      </c>
      <c r="DI41" s="2069"/>
      <c r="DJ41" s="2391"/>
      <c r="DK41" s="2392"/>
      <c r="DL41" s="2392"/>
      <c r="DM41" s="2392"/>
      <c r="DN41" s="2393"/>
      <c r="DO41" s="2391"/>
      <c r="DP41" s="2392"/>
      <c r="DQ41" s="2392"/>
      <c r="DR41" s="2392"/>
      <c r="DS41" s="2392"/>
      <c r="DT41" s="2393"/>
    </row>
    <row r="42" spans="1:192" ht="15.75" thickBot="1">
      <c r="C42" s="825" t="s">
        <v>532</v>
      </c>
      <c r="D42" s="826" t="s">
        <v>102</v>
      </c>
      <c r="E42" s="807"/>
      <c r="F42" s="441" t="s">
        <v>93</v>
      </c>
      <c r="G42" s="441" t="s">
        <v>512</v>
      </c>
      <c r="H42" s="808" t="s">
        <v>532</v>
      </c>
      <c r="I42" s="725" t="s">
        <v>513</v>
      </c>
      <c r="J42" s="793" t="str">
        <f t="shared" si="0"/>
        <v>TRANSMISSION TOWERS</v>
      </c>
      <c r="K42" s="441" t="s">
        <v>104</v>
      </c>
      <c r="L42" s="441" t="s">
        <v>324</v>
      </c>
      <c r="M42" s="809"/>
      <c r="N42" s="2353">
        <v>5692.0582232417992</v>
      </c>
      <c r="O42" s="2332">
        <v>7346.2738563937664</v>
      </c>
      <c r="P42" s="2332">
        <v>1312.1006087450164</v>
      </c>
      <c r="Q42" s="2332">
        <v>2013.1584455806783</v>
      </c>
      <c r="R42" s="2354">
        <v>768.23390066696163</v>
      </c>
      <c r="S42" s="2353">
        <v>3129.7916937731407</v>
      </c>
      <c r="T42" s="2353">
        <v>3034.2162737219187</v>
      </c>
      <c r="U42" s="2353">
        <v>7825.6348318880327</v>
      </c>
      <c r="V42" s="2353">
        <v>6694.3779342433018</v>
      </c>
      <c r="W42" s="2353">
        <v>2759.2296352192543</v>
      </c>
      <c r="X42" s="2353">
        <v>0</v>
      </c>
      <c r="Y42" s="807"/>
      <c r="Z42" s="441" t="s">
        <v>93</v>
      </c>
      <c r="AA42" s="441" t="s">
        <v>512</v>
      </c>
      <c r="AB42" s="808" t="s">
        <v>532</v>
      </c>
      <c r="AC42" s="725" t="s">
        <v>513</v>
      </c>
      <c r="AD42" s="793" t="str">
        <f t="shared" si="1"/>
        <v>TRANSMISSION TOWERS</v>
      </c>
      <c r="AE42" s="441" t="s">
        <v>104</v>
      </c>
      <c r="AF42" s="441" t="s">
        <v>324</v>
      </c>
      <c r="AG42" s="809"/>
      <c r="AH42" s="2353">
        <v>3215.5695350116507</v>
      </c>
      <c r="AI42" s="2332">
        <v>3417.8844814126878</v>
      </c>
      <c r="AJ42" s="2332">
        <v>878.36661039330249</v>
      </c>
      <c r="AK42" s="2332">
        <v>1003.0159977558641</v>
      </c>
      <c r="AL42" s="2354">
        <v>510.73964141605802</v>
      </c>
      <c r="AM42" s="2353">
        <v>1773.8397736457548</v>
      </c>
      <c r="AN42" s="2353">
        <v>1719.6714780984646</v>
      </c>
      <c r="AO42" s="2353">
        <v>4435.254380171149</v>
      </c>
      <c r="AP42" s="2353">
        <v>3794.1035702799718</v>
      </c>
      <c r="AQ42" s="2353">
        <v>1563.8201357974299</v>
      </c>
      <c r="AR42" s="2353">
        <v>0</v>
      </c>
      <c r="AS42" s="807"/>
      <c r="AT42" s="441" t="s">
        <v>93</v>
      </c>
      <c r="AU42" s="441" t="s">
        <v>512</v>
      </c>
      <c r="AV42" s="808" t="s">
        <v>532</v>
      </c>
      <c r="AW42" s="725" t="s">
        <v>515</v>
      </c>
      <c r="AX42" s="793" t="str">
        <f t="shared" si="2"/>
        <v>TRANSMISSION TOWERS</v>
      </c>
      <c r="AY42" s="441" t="s">
        <v>104</v>
      </c>
      <c r="AZ42" s="441" t="s">
        <v>324</v>
      </c>
      <c r="BA42" s="809"/>
      <c r="BB42" s="2353">
        <v>8167.6813628122618</v>
      </c>
      <c r="BC42" s="2332">
        <v>12808.31333670491</v>
      </c>
      <c r="BD42" s="2332">
        <v>1587.4608440975671</v>
      </c>
      <c r="BE42" s="2332">
        <v>1606.2254966631072</v>
      </c>
      <c r="BF42" s="2354">
        <v>1568.4636093669426</v>
      </c>
      <c r="BG42" s="2353">
        <v>4320.333643340542</v>
      </c>
      <c r="BH42" s="2353">
        <v>4188.402274379082</v>
      </c>
      <c r="BI42" s="2353">
        <v>10802.42928370239</v>
      </c>
      <c r="BJ42" s="2353">
        <v>9240.853398674868</v>
      </c>
      <c r="BK42" s="2353">
        <v>3808.8134256528774</v>
      </c>
      <c r="BL42" s="2353">
        <v>0</v>
      </c>
      <c r="BM42" s="807"/>
      <c r="BN42" s="441" t="s">
        <v>93</v>
      </c>
      <c r="BO42" s="441" t="s">
        <v>512</v>
      </c>
      <c r="BP42" s="808" t="s">
        <v>532</v>
      </c>
      <c r="BQ42" s="725" t="s">
        <v>516</v>
      </c>
      <c r="BR42" s="793" t="str">
        <f t="shared" si="3"/>
        <v>TRANSMISSION TOWERS</v>
      </c>
      <c r="BS42" s="441" t="s">
        <v>104</v>
      </c>
      <c r="BT42" s="441" t="s">
        <v>324</v>
      </c>
      <c r="BU42" s="809"/>
      <c r="BV42" s="2353">
        <v>838.37582790814599</v>
      </c>
      <c r="BW42" s="2332">
        <v>1001.6514412053856</v>
      </c>
      <c r="BX42" s="2332">
        <v>197.11635577578886</v>
      </c>
      <c r="BY42" s="2332">
        <v>264.15183805993274</v>
      </c>
      <c r="BZ42" s="2354">
        <v>133.85630199281391</v>
      </c>
      <c r="CA42" s="2353">
        <v>457.1527890515585</v>
      </c>
      <c r="CB42" s="2353">
        <v>443.19257248886561</v>
      </c>
      <c r="CC42" s="2353">
        <v>1143.0507648845305</v>
      </c>
      <c r="CD42" s="2353">
        <v>977.8138109616832</v>
      </c>
      <c r="CE42" s="2353">
        <v>403.02666975690011</v>
      </c>
      <c r="CF42" s="2353">
        <v>0</v>
      </c>
      <c r="CG42" s="807"/>
      <c r="CH42" s="441" t="s">
        <v>93</v>
      </c>
      <c r="CI42" s="441" t="s">
        <v>512</v>
      </c>
      <c r="CJ42" s="808" t="s">
        <v>532</v>
      </c>
      <c r="CK42" s="725" t="s">
        <v>517</v>
      </c>
      <c r="CL42" s="793" t="str">
        <f t="shared" si="4"/>
        <v>TRANSMISSION TOWERS</v>
      </c>
      <c r="CM42" s="441" t="s">
        <v>104</v>
      </c>
      <c r="CN42" s="441" t="s">
        <v>324</v>
      </c>
      <c r="CO42" s="809"/>
      <c r="CP42" s="2385"/>
      <c r="CQ42" s="2386"/>
      <c r="CR42" s="2386"/>
      <c r="CS42" s="2386"/>
      <c r="CT42" s="2387"/>
      <c r="CU42" s="2385"/>
      <c r="CV42" s="2386"/>
      <c r="CW42" s="2386"/>
      <c r="CX42" s="2386"/>
      <c r="CY42" s="2386"/>
      <c r="CZ42" s="2387"/>
      <c r="DA42" s="807"/>
      <c r="DB42" s="441" t="s">
        <v>93</v>
      </c>
      <c r="DC42" s="441" t="s">
        <v>512</v>
      </c>
      <c r="DD42" s="808" t="s">
        <v>532</v>
      </c>
      <c r="DE42" s="725" t="s">
        <v>518</v>
      </c>
      <c r="DF42" s="793" t="str">
        <f t="shared" si="5"/>
        <v>TRANSMISSION TOWERS</v>
      </c>
      <c r="DG42" s="441" t="s">
        <v>104</v>
      </c>
      <c r="DH42" s="441" t="s">
        <v>324</v>
      </c>
      <c r="DI42" s="809"/>
      <c r="DJ42" s="2385"/>
      <c r="DK42" s="2386"/>
      <c r="DL42" s="2386"/>
      <c r="DM42" s="2386"/>
      <c r="DN42" s="2387"/>
      <c r="DO42" s="2385"/>
      <c r="DP42" s="2386"/>
      <c r="DQ42" s="2386"/>
      <c r="DR42" s="2386"/>
      <c r="DS42" s="2386"/>
      <c r="DT42" s="2387"/>
    </row>
    <row r="43" spans="1:192" ht="15.75" thickBot="1">
      <c r="C43" s="825"/>
      <c r="D43" s="2061" t="s">
        <v>135</v>
      </c>
      <c r="E43" s="807"/>
      <c r="F43" s="441" t="s">
        <v>93</v>
      </c>
      <c r="G43" s="441" t="s">
        <v>512</v>
      </c>
      <c r="H43" s="808" t="s">
        <v>532</v>
      </c>
      <c r="I43" s="725" t="s">
        <v>513</v>
      </c>
      <c r="J43" s="793" t="str">
        <f t="shared" si="0"/>
        <v>TRANSMISSION TOWER SUPPORT STRUCTURES</v>
      </c>
      <c r="K43" s="441" t="s">
        <v>104</v>
      </c>
      <c r="L43" s="441" t="s">
        <v>324</v>
      </c>
      <c r="M43" s="809"/>
      <c r="N43" s="2351">
        <v>57.867711710126223</v>
      </c>
      <c r="O43" s="2334">
        <v>147.56596793858503</v>
      </c>
      <c r="P43" s="2334">
        <v>24.848438938616397</v>
      </c>
      <c r="Q43" s="2334">
        <v>159.64663429603701</v>
      </c>
      <c r="R43" s="2352">
        <v>14.907809489269351</v>
      </c>
      <c r="S43" s="2351">
        <v>59.183637461017689</v>
      </c>
      <c r="T43" s="2351">
        <v>307.04733920227289</v>
      </c>
      <c r="U43" s="2351">
        <v>0</v>
      </c>
      <c r="V43" s="2351">
        <v>0</v>
      </c>
      <c r="W43" s="2351">
        <v>0</v>
      </c>
      <c r="X43" s="2351">
        <v>0</v>
      </c>
      <c r="Y43" s="807"/>
      <c r="Z43" s="441" t="s">
        <v>93</v>
      </c>
      <c r="AA43" s="441" t="s">
        <v>512</v>
      </c>
      <c r="AB43" s="808" t="s">
        <v>532</v>
      </c>
      <c r="AC43" s="725" t="s">
        <v>513</v>
      </c>
      <c r="AD43" s="793" t="str">
        <f t="shared" si="1"/>
        <v>TRANSMISSION TOWER SUPPORT STRUCTURES</v>
      </c>
      <c r="AE43" s="441" t="s">
        <v>104</v>
      </c>
      <c r="AF43" s="441" t="s">
        <v>324</v>
      </c>
      <c r="AG43" s="809"/>
      <c r="AH43" s="2351">
        <v>32.690749731990969</v>
      </c>
      <c r="AI43" s="2334">
        <v>68.65568064318262</v>
      </c>
      <c r="AJ43" s="2334">
        <v>16.634424935564478</v>
      </c>
      <c r="AK43" s="2334">
        <v>79.540747792763781</v>
      </c>
      <c r="AL43" s="2352">
        <v>9.9110560810165254</v>
      </c>
      <c r="AM43" s="2351">
        <v>33.542900087009293</v>
      </c>
      <c r="AN43" s="2351">
        <v>174.02205512676832</v>
      </c>
      <c r="AO43" s="2351">
        <v>0</v>
      </c>
      <c r="AP43" s="2351">
        <v>0</v>
      </c>
      <c r="AQ43" s="2351">
        <v>0</v>
      </c>
      <c r="AR43" s="2351">
        <v>0</v>
      </c>
      <c r="AS43" s="807"/>
      <c r="AT43" s="441" t="s">
        <v>93</v>
      </c>
      <c r="AU43" s="441" t="s">
        <v>512</v>
      </c>
      <c r="AV43" s="808" t="s">
        <v>532</v>
      </c>
      <c r="AW43" s="725" t="s">
        <v>515</v>
      </c>
      <c r="AX43" s="793" t="str">
        <f t="shared" si="2"/>
        <v>TRANSMISSION TOWER SUPPORT STRUCTURES</v>
      </c>
      <c r="AY43" s="441" t="s">
        <v>104</v>
      </c>
      <c r="AZ43" s="441" t="s">
        <v>324</v>
      </c>
      <c r="BA43" s="809"/>
      <c r="BB43" s="2351">
        <v>83.035874178779082</v>
      </c>
      <c r="BC43" s="2334">
        <v>257.2829698618628</v>
      </c>
      <c r="BD43" s="2334">
        <v>30.063185390738933</v>
      </c>
      <c r="BE43" s="2334">
        <v>127.37621076257653</v>
      </c>
      <c r="BF43" s="2352">
        <v>30.436507239519344</v>
      </c>
      <c r="BG43" s="2351">
        <v>81.696510527143715</v>
      </c>
      <c r="BH43" s="2351">
        <v>423.84512435540012</v>
      </c>
      <c r="BI43" s="2351">
        <v>0</v>
      </c>
      <c r="BJ43" s="2351">
        <v>0</v>
      </c>
      <c r="BK43" s="2351">
        <v>0</v>
      </c>
      <c r="BL43" s="2351">
        <v>0</v>
      </c>
      <c r="BM43" s="807"/>
      <c r="BN43" s="441" t="s">
        <v>93</v>
      </c>
      <c r="BO43" s="441" t="s">
        <v>512</v>
      </c>
      <c r="BP43" s="808" t="s">
        <v>532</v>
      </c>
      <c r="BQ43" s="725" t="s">
        <v>516</v>
      </c>
      <c r="BR43" s="793" t="str">
        <f t="shared" si="3"/>
        <v>TRANSMISSION TOWER SUPPORT STRUCTURES</v>
      </c>
      <c r="BS43" s="441" t="s">
        <v>104</v>
      </c>
      <c r="BT43" s="441" t="s">
        <v>324</v>
      </c>
      <c r="BU43" s="809"/>
      <c r="BV43" s="2351">
        <v>8.5232597439061841</v>
      </c>
      <c r="BW43" s="2334">
        <v>20.120358612809749</v>
      </c>
      <c r="BX43" s="2334">
        <v>3.7329711591111088</v>
      </c>
      <c r="BY43" s="2334">
        <v>20.947656644689097</v>
      </c>
      <c r="BZ43" s="2352">
        <v>2.5975217278416478</v>
      </c>
      <c r="CA43" s="2351">
        <v>8.6446535676318579</v>
      </c>
      <c r="CB43" s="2351">
        <v>44.848846575459469</v>
      </c>
      <c r="CC43" s="2351">
        <v>0</v>
      </c>
      <c r="CD43" s="2351">
        <v>0</v>
      </c>
      <c r="CE43" s="2351">
        <v>0</v>
      </c>
      <c r="CF43" s="2351">
        <v>0</v>
      </c>
      <c r="CG43" s="807"/>
      <c r="CH43" s="441" t="s">
        <v>93</v>
      </c>
      <c r="CI43" s="441" t="s">
        <v>512</v>
      </c>
      <c r="CJ43" s="808" t="s">
        <v>532</v>
      </c>
      <c r="CK43" s="725" t="s">
        <v>517</v>
      </c>
      <c r="CL43" s="793" t="str">
        <f t="shared" si="4"/>
        <v>TRANSMISSION TOWER SUPPORT STRUCTURES</v>
      </c>
      <c r="CM43" s="441" t="s">
        <v>104</v>
      </c>
      <c r="CN43" s="441" t="s">
        <v>324</v>
      </c>
      <c r="CO43" s="809"/>
      <c r="CP43" s="2379"/>
      <c r="CQ43" s="2380"/>
      <c r="CR43" s="2380"/>
      <c r="CS43" s="2380"/>
      <c r="CT43" s="2381"/>
      <c r="CU43" s="2379"/>
      <c r="CV43" s="2380"/>
      <c r="CW43" s="2380"/>
      <c r="CX43" s="2380"/>
      <c r="CY43" s="2380"/>
      <c r="CZ43" s="2381"/>
      <c r="DA43" s="807"/>
      <c r="DB43" s="441" t="s">
        <v>93</v>
      </c>
      <c r="DC43" s="441" t="s">
        <v>512</v>
      </c>
      <c r="DD43" s="808" t="s">
        <v>532</v>
      </c>
      <c r="DE43" s="725" t="s">
        <v>518</v>
      </c>
      <c r="DF43" s="793" t="str">
        <f t="shared" si="5"/>
        <v>TRANSMISSION TOWER SUPPORT STRUCTURES</v>
      </c>
      <c r="DG43" s="441" t="s">
        <v>104</v>
      </c>
      <c r="DH43" s="441" t="s">
        <v>324</v>
      </c>
      <c r="DI43" s="809"/>
      <c r="DJ43" s="2379"/>
      <c r="DK43" s="2380"/>
      <c r="DL43" s="2380"/>
      <c r="DM43" s="2380"/>
      <c r="DN43" s="2381"/>
      <c r="DO43" s="2379"/>
      <c r="DP43" s="2380"/>
      <c r="DQ43" s="2380"/>
      <c r="DR43" s="2380"/>
      <c r="DS43" s="2380"/>
      <c r="DT43" s="2381"/>
    </row>
    <row r="44" spans="1:192" ht="15.75" thickBot="1">
      <c r="C44" s="825"/>
      <c r="D44" s="2062" t="s">
        <v>111</v>
      </c>
      <c r="E44" s="807"/>
      <c r="F44" s="441" t="s">
        <v>93</v>
      </c>
      <c r="G44" s="441" t="s">
        <v>512</v>
      </c>
      <c r="H44" s="808" t="s">
        <v>532</v>
      </c>
      <c r="I44" s="725" t="s">
        <v>513</v>
      </c>
      <c r="J44" s="793" t="str">
        <f t="shared" si="0"/>
        <v>CONDUCTORS</v>
      </c>
      <c r="K44" s="441" t="s">
        <v>104</v>
      </c>
      <c r="L44" s="441" t="s">
        <v>324</v>
      </c>
      <c r="M44" s="809"/>
      <c r="N44" s="2359">
        <v>1449.3142035960229</v>
      </c>
      <c r="O44" s="2335">
        <v>932.75124523185411</v>
      </c>
      <c r="P44" s="2335">
        <v>56.481696449356086</v>
      </c>
      <c r="Q44" s="2335">
        <v>41.257701287712997</v>
      </c>
      <c r="R44" s="2360">
        <v>0</v>
      </c>
      <c r="S44" s="2359">
        <v>0</v>
      </c>
      <c r="T44" s="2359">
        <v>0</v>
      </c>
      <c r="U44" s="2359">
        <v>0</v>
      </c>
      <c r="V44" s="2359">
        <v>0</v>
      </c>
      <c r="W44" s="2359">
        <v>0</v>
      </c>
      <c r="X44" s="2359">
        <v>0</v>
      </c>
      <c r="Y44" s="807"/>
      <c r="Z44" s="441" t="s">
        <v>93</v>
      </c>
      <c r="AA44" s="441" t="s">
        <v>512</v>
      </c>
      <c r="AB44" s="808" t="s">
        <v>532</v>
      </c>
      <c r="AC44" s="725" t="s">
        <v>513</v>
      </c>
      <c r="AD44" s="793" t="str">
        <f t="shared" si="1"/>
        <v>CONDUCTORS</v>
      </c>
      <c r="AE44" s="441" t="s">
        <v>104</v>
      </c>
      <c r="AF44" s="441" t="s">
        <v>324</v>
      </c>
      <c r="AG44" s="809"/>
      <c r="AH44" s="2359">
        <v>818.74963624121585</v>
      </c>
      <c r="AI44" s="2335">
        <v>433.96639826075022</v>
      </c>
      <c r="AJ44" s="2335">
        <v>37.810847681060316</v>
      </c>
      <c r="AK44" s="2335">
        <v>20.555825853176959</v>
      </c>
      <c r="AL44" s="2360">
        <v>0</v>
      </c>
      <c r="AM44" s="2359">
        <v>0</v>
      </c>
      <c r="AN44" s="2359">
        <v>0</v>
      </c>
      <c r="AO44" s="2359">
        <v>0</v>
      </c>
      <c r="AP44" s="2359">
        <v>0</v>
      </c>
      <c r="AQ44" s="2359">
        <v>0</v>
      </c>
      <c r="AR44" s="2359">
        <v>0</v>
      </c>
      <c r="AS44" s="807"/>
      <c r="AT44" s="441" t="s">
        <v>93</v>
      </c>
      <c r="AU44" s="441" t="s">
        <v>512</v>
      </c>
      <c r="AV44" s="808" t="s">
        <v>532</v>
      </c>
      <c r="AW44" s="725" t="s">
        <v>515</v>
      </c>
      <c r="AX44" s="793" t="str">
        <f t="shared" si="2"/>
        <v>CONDUCTORS</v>
      </c>
      <c r="AY44" s="441" t="s">
        <v>104</v>
      </c>
      <c r="AZ44" s="441" t="s">
        <v>324</v>
      </c>
      <c r="BA44" s="809"/>
      <c r="BB44" s="2359">
        <v>2079.6583845954578</v>
      </c>
      <c r="BC44" s="2335">
        <v>1626.2625717027042</v>
      </c>
      <c r="BD44" s="2335">
        <v>68.335065866112785</v>
      </c>
      <c r="BE44" s="2335">
        <v>32.918010943207278</v>
      </c>
      <c r="BF44" s="2360">
        <v>0</v>
      </c>
      <c r="BG44" s="2359">
        <v>0</v>
      </c>
      <c r="BH44" s="2359">
        <v>0</v>
      </c>
      <c r="BI44" s="2359">
        <v>0</v>
      </c>
      <c r="BJ44" s="2359">
        <v>0</v>
      </c>
      <c r="BK44" s="2359">
        <v>0</v>
      </c>
      <c r="BL44" s="2359">
        <v>0</v>
      </c>
      <c r="BM44" s="807"/>
      <c r="BN44" s="441" t="s">
        <v>93</v>
      </c>
      <c r="BO44" s="441" t="s">
        <v>512</v>
      </c>
      <c r="BP44" s="808" t="s">
        <v>532</v>
      </c>
      <c r="BQ44" s="725" t="s">
        <v>516</v>
      </c>
      <c r="BR44" s="793" t="str">
        <f t="shared" si="3"/>
        <v>CONDUCTORS</v>
      </c>
      <c r="BS44" s="441" t="s">
        <v>104</v>
      </c>
      <c r="BT44" s="441" t="s">
        <v>324</v>
      </c>
      <c r="BU44" s="809"/>
      <c r="BV44" s="2359">
        <v>213.4675977799173</v>
      </c>
      <c r="BW44" s="2335">
        <v>127.17898179897718</v>
      </c>
      <c r="BX44" s="2335">
        <v>8.4852229302600524</v>
      </c>
      <c r="BY44" s="2335">
        <v>5.413531981648628</v>
      </c>
      <c r="BZ44" s="2360">
        <v>0</v>
      </c>
      <c r="CA44" s="2359">
        <v>0</v>
      </c>
      <c r="CB44" s="2359">
        <v>0</v>
      </c>
      <c r="CC44" s="2359">
        <v>0</v>
      </c>
      <c r="CD44" s="2359">
        <v>0</v>
      </c>
      <c r="CE44" s="2359">
        <v>0</v>
      </c>
      <c r="CF44" s="2359">
        <v>0</v>
      </c>
      <c r="CG44" s="807"/>
      <c r="CH44" s="441" t="s">
        <v>93</v>
      </c>
      <c r="CI44" s="441" t="s">
        <v>512</v>
      </c>
      <c r="CJ44" s="808" t="s">
        <v>532</v>
      </c>
      <c r="CK44" s="725" t="s">
        <v>517</v>
      </c>
      <c r="CL44" s="793" t="str">
        <f t="shared" si="4"/>
        <v>CONDUCTORS</v>
      </c>
      <c r="CM44" s="441" t="s">
        <v>104</v>
      </c>
      <c r="CN44" s="441" t="s">
        <v>324</v>
      </c>
      <c r="CO44" s="809"/>
      <c r="CP44" s="2376"/>
      <c r="CQ44" s="2377"/>
      <c r="CR44" s="2377"/>
      <c r="CS44" s="2377"/>
      <c r="CT44" s="2378"/>
      <c r="CU44" s="2376"/>
      <c r="CV44" s="2377"/>
      <c r="CW44" s="2377"/>
      <c r="CX44" s="2377"/>
      <c r="CY44" s="2377"/>
      <c r="CZ44" s="2378"/>
      <c r="DA44" s="807"/>
      <c r="DB44" s="441" t="s">
        <v>93</v>
      </c>
      <c r="DC44" s="441" t="s">
        <v>512</v>
      </c>
      <c r="DD44" s="808" t="s">
        <v>532</v>
      </c>
      <c r="DE44" s="725" t="s">
        <v>518</v>
      </c>
      <c r="DF44" s="793" t="str">
        <f t="shared" si="5"/>
        <v>CONDUCTORS</v>
      </c>
      <c r="DG44" s="441" t="s">
        <v>104</v>
      </c>
      <c r="DH44" s="441" t="s">
        <v>324</v>
      </c>
      <c r="DI44" s="809"/>
      <c r="DJ44" s="2376"/>
      <c r="DK44" s="2377"/>
      <c r="DL44" s="2377"/>
      <c r="DM44" s="2377"/>
      <c r="DN44" s="2378"/>
      <c r="DO44" s="2376"/>
      <c r="DP44" s="2377"/>
      <c r="DQ44" s="2377"/>
      <c r="DR44" s="2377"/>
      <c r="DS44" s="2377"/>
      <c r="DT44" s="2378"/>
    </row>
    <row r="45" spans="1:192" ht="15.75" thickBot="1">
      <c r="C45" s="825"/>
      <c r="D45" s="2061" t="s">
        <v>139</v>
      </c>
      <c r="E45" s="807"/>
      <c r="F45" s="441" t="s">
        <v>93</v>
      </c>
      <c r="G45" s="441" t="s">
        <v>512</v>
      </c>
      <c r="H45" s="808" t="s">
        <v>532</v>
      </c>
      <c r="I45" s="725" t="s">
        <v>513</v>
      </c>
      <c r="J45" s="793" t="str">
        <f t="shared" si="0"/>
        <v>TRANSMISSION CABLES</v>
      </c>
      <c r="K45" s="441" t="s">
        <v>104</v>
      </c>
      <c r="L45" s="441" t="s">
        <v>324</v>
      </c>
      <c r="M45" s="809"/>
      <c r="N45" s="2351">
        <v>0</v>
      </c>
      <c r="O45" s="2334">
        <v>0</v>
      </c>
      <c r="P45" s="2334">
        <v>0</v>
      </c>
      <c r="Q45" s="2334">
        <v>0</v>
      </c>
      <c r="R45" s="2352">
        <v>0</v>
      </c>
      <c r="S45" s="2351">
        <v>0</v>
      </c>
      <c r="T45" s="2351">
        <v>0</v>
      </c>
      <c r="U45" s="2351">
        <v>0</v>
      </c>
      <c r="V45" s="2351">
        <v>0</v>
      </c>
      <c r="W45" s="2351">
        <v>0</v>
      </c>
      <c r="X45" s="2351">
        <v>0</v>
      </c>
      <c r="Y45" s="807"/>
      <c r="Z45" s="441" t="s">
        <v>93</v>
      </c>
      <c r="AA45" s="441" t="s">
        <v>512</v>
      </c>
      <c r="AB45" s="808" t="s">
        <v>532</v>
      </c>
      <c r="AC45" s="725" t="s">
        <v>513</v>
      </c>
      <c r="AD45" s="793" t="str">
        <f t="shared" si="1"/>
        <v>TRANSMISSION CABLES</v>
      </c>
      <c r="AE45" s="441" t="s">
        <v>104</v>
      </c>
      <c r="AF45" s="441" t="s">
        <v>324</v>
      </c>
      <c r="AG45" s="809"/>
      <c r="AH45" s="2351">
        <v>0</v>
      </c>
      <c r="AI45" s="2334">
        <v>0</v>
      </c>
      <c r="AJ45" s="2334">
        <v>0</v>
      </c>
      <c r="AK45" s="2334">
        <v>0</v>
      </c>
      <c r="AL45" s="2352">
        <v>0</v>
      </c>
      <c r="AM45" s="2351">
        <v>0</v>
      </c>
      <c r="AN45" s="2351">
        <v>0</v>
      </c>
      <c r="AO45" s="2351">
        <v>0</v>
      </c>
      <c r="AP45" s="2351">
        <v>0</v>
      </c>
      <c r="AQ45" s="2351">
        <v>0</v>
      </c>
      <c r="AR45" s="2351">
        <v>0</v>
      </c>
      <c r="AS45" s="807"/>
      <c r="AT45" s="441" t="s">
        <v>93</v>
      </c>
      <c r="AU45" s="441" t="s">
        <v>512</v>
      </c>
      <c r="AV45" s="808" t="s">
        <v>532</v>
      </c>
      <c r="AW45" s="725" t="s">
        <v>515</v>
      </c>
      <c r="AX45" s="793" t="str">
        <f t="shared" si="2"/>
        <v>TRANSMISSION CABLES</v>
      </c>
      <c r="AY45" s="441" t="s">
        <v>104</v>
      </c>
      <c r="AZ45" s="441" t="s">
        <v>324</v>
      </c>
      <c r="BA45" s="809"/>
      <c r="BB45" s="2351">
        <v>0</v>
      </c>
      <c r="BC45" s="2334">
        <v>0</v>
      </c>
      <c r="BD45" s="2334">
        <v>0</v>
      </c>
      <c r="BE45" s="2334">
        <v>0</v>
      </c>
      <c r="BF45" s="2352">
        <v>0</v>
      </c>
      <c r="BG45" s="2351">
        <v>0</v>
      </c>
      <c r="BH45" s="2351">
        <v>0</v>
      </c>
      <c r="BI45" s="2351">
        <v>0</v>
      </c>
      <c r="BJ45" s="2351">
        <v>0</v>
      </c>
      <c r="BK45" s="2351">
        <v>0</v>
      </c>
      <c r="BL45" s="2351">
        <v>0</v>
      </c>
      <c r="BM45" s="807"/>
      <c r="BN45" s="441" t="s">
        <v>93</v>
      </c>
      <c r="BO45" s="441" t="s">
        <v>512</v>
      </c>
      <c r="BP45" s="808" t="s">
        <v>532</v>
      </c>
      <c r="BQ45" s="725" t="s">
        <v>516</v>
      </c>
      <c r="BR45" s="793" t="str">
        <f t="shared" si="3"/>
        <v>TRANSMISSION CABLES</v>
      </c>
      <c r="BS45" s="441" t="s">
        <v>104</v>
      </c>
      <c r="BT45" s="441" t="s">
        <v>324</v>
      </c>
      <c r="BU45" s="809"/>
      <c r="BV45" s="2351">
        <v>0</v>
      </c>
      <c r="BW45" s="2334">
        <v>0</v>
      </c>
      <c r="BX45" s="2334">
        <v>0</v>
      </c>
      <c r="BY45" s="2334">
        <v>0</v>
      </c>
      <c r="BZ45" s="2352">
        <v>0</v>
      </c>
      <c r="CA45" s="2351">
        <v>0</v>
      </c>
      <c r="CB45" s="2351">
        <v>0</v>
      </c>
      <c r="CC45" s="2351">
        <v>0</v>
      </c>
      <c r="CD45" s="2351">
        <v>0</v>
      </c>
      <c r="CE45" s="2351">
        <v>0</v>
      </c>
      <c r="CF45" s="2351">
        <v>0</v>
      </c>
      <c r="CG45" s="807"/>
      <c r="CH45" s="441" t="s">
        <v>93</v>
      </c>
      <c r="CI45" s="441" t="s">
        <v>512</v>
      </c>
      <c r="CJ45" s="808" t="s">
        <v>532</v>
      </c>
      <c r="CK45" s="725" t="s">
        <v>517</v>
      </c>
      <c r="CL45" s="793" t="str">
        <f t="shared" si="4"/>
        <v>TRANSMISSION CABLES</v>
      </c>
      <c r="CM45" s="441" t="s">
        <v>104</v>
      </c>
      <c r="CN45" s="441" t="s">
        <v>324</v>
      </c>
      <c r="CO45" s="809"/>
      <c r="CP45" s="2379"/>
      <c r="CQ45" s="2380"/>
      <c r="CR45" s="2380"/>
      <c r="CS45" s="2380"/>
      <c r="CT45" s="2381"/>
      <c r="CU45" s="2379"/>
      <c r="CV45" s="2380"/>
      <c r="CW45" s="2380"/>
      <c r="CX45" s="2380"/>
      <c r="CY45" s="2380"/>
      <c r="CZ45" s="2381"/>
      <c r="DA45" s="807"/>
      <c r="DB45" s="441" t="s">
        <v>93</v>
      </c>
      <c r="DC45" s="441" t="s">
        <v>512</v>
      </c>
      <c r="DD45" s="808" t="s">
        <v>532</v>
      </c>
      <c r="DE45" s="725" t="s">
        <v>518</v>
      </c>
      <c r="DF45" s="793" t="str">
        <f t="shared" si="5"/>
        <v>TRANSMISSION CABLES</v>
      </c>
      <c r="DG45" s="441" t="s">
        <v>104</v>
      </c>
      <c r="DH45" s="441" t="s">
        <v>324</v>
      </c>
      <c r="DI45" s="809"/>
      <c r="DJ45" s="2379"/>
      <c r="DK45" s="2380"/>
      <c r="DL45" s="2380"/>
      <c r="DM45" s="2380"/>
      <c r="DN45" s="2381"/>
      <c r="DO45" s="2379"/>
      <c r="DP45" s="2380"/>
      <c r="DQ45" s="2380"/>
      <c r="DR45" s="2380"/>
      <c r="DS45" s="2380"/>
      <c r="DT45" s="2381"/>
    </row>
    <row r="46" spans="1:192" ht="15.75" thickBot="1">
      <c r="C46" s="825"/>
      <c r="D46" s="2062" t="s">
        <v>162</v>
      </c>
      <c r="E46" s="807"/>
      <c r="F46" s="441" t="s">
        <v>93</v>
      </c>
      <c r="G46" s="441" t="s">
        <v>512</v>
      </c>
      <c r="H46" s="808" t="s">
        <v>532</v>
      </c>
      <c r="I46" s="725" t="s">
        <v>513</v>
      </c>
      <c r="J46" s="793" t="str">
        <f t="shared" si="0"/>
        <v>SUBSTATION SWITCHBAYS</v>
      </c>
      <c r="K46" s="441" t="s">
        <v>104</v>
      </c>
      <c r="L46" s="441" t="s">
        <v>324</v>
      </c>
      <c r="M46" s="809"/>
      <c r="N46" s="2351">
        <v>4368.5896767539098</v>
      </c>
      <c r="O46" s="2334">
        <v>5349.5048173919504</v>
      </c>
      <c r="P46" s="2334">
        <v>4056.0561147372255</v>
      </c>
      <c r="Q46" s="2334">
        <v>11370.629786302776</v>
      </c>
      <c r="R46" s="2352">
        <v>9670.4507415731696</v>
      </c>
      <c r="S46" s="2351">
        <v>10881.403366386779</v>
      </c>
      <c r="T46" s="2351">
        <v>15820.983704977703</v>
      </c>
      <c r="U46" s="2351">
        <v>8618.5510730289388</v>
      </c>
      <c r="V46" s="2351">
        <v>15854.683717981721</v>
      </c>
      <c r="W46" s="2351">
        <v>5933.2191354455726</v>
      </c>
      <c r="X46" s="2351">
        <v>3204.8885761345314</v>
      </c>
      <c r="Y46" s="807"/>
      <c r="Z46" s="441" t="s">
        <v>93</v>
      </c>
      <c r="AA46" s="441" t="s">
        <v>512</v>
      </c>
      <c r="AB46" s="808" t="s">
        <v>532</v>
      </c>
      <c r="AC46" s="725" t="s">
        <v>513</v>
      </c>
      <c r="AD46" s="793" t="str">
        <f t="shared" si="1"/>
        <v>SUBSTATION SWITCHBAYS</v>
      </c>
      <c r="AE46" s="441" t="s">
        <v>104</v>
      </c>
      <c r="AF46" s="441" t="s">
        <v>324</v>
      </c>
      <c r="AG46" s="809"/>
      <c r="AH46" s="2351">
        <v>2467.9128927700585</v>
      </c>
      <c r="AI46" s="2334">
        <v>2488.8793769501322</v>
      </c>
      <c r="AJ46" s="2334">
        <v>2715.2675925319331</v>
      </c>
      <c r="AK46" s="2334">
        <v>5665.1892478991504</v>
      </c>
      <c r="AL46" s="2352">
        <v>6429.1390158579879</v>
      </c>
      <c r="AM46" s="2351">
        <v>6167.1408109305157</v>
      </c>
      <c r="AN46" s="2351">
        <v>8966.6958379131684</v>
      </c>
      <c r="AO46" s="2351">
        <v>4884.6473440874806</v>
      </c>
      <c r="AP46" s="2351">
        <v>8985.795646874205</v>
      </c>
      <c r="AQ46" s="2351">
        <v>3362.7094445769521</v>
      </c>
      <c r="AR46" s="2351">
        <v>1816.4016594972825</v>
      </c>
      <c r="AS46" s="807"/>
      <c r="AT46" s="441" t="s">
        <v>93</v>
      </c>
      <c r="AU46" s="441" t="s">
        <v>512</v>
      </c>
      <c r="AV46" s="808" t="s">
        <v>532</v>
      </c>
      <c r="AW46" s="725" t="s">
        <v>515</v>
      </c>
      <c r="AX46" s="793" t="str">
        <f t="shared" si="2"/>
        <v>SUBSTATION SWITCHBAYS</v>
      </c>
      <c r="AY46" s="441" t="s">
        <v>104</v>
      </c>
      <c r="AZ46" s="441" t="s">
        <v>324</v>
      </c>
      <c r="BA46" s="809"/>
      <c r="BB46" s="2351">
        <v>6268.6021620269721</v>
      </c>
      <c r="BC46" s="2334">
        <v>9326.9234494619759</v>
      </c>
      <c r="BD46" s="2334">
        <v>4907.2687114796754</v>
      </c>
      <c r="BE46" s="2334">
        <v>9072.2096494538255</v>
      </c>
      <c r="BF46" s="2352">
        <v>19743.661482739586</v>
      </c>
      <c r="BG46" s="2351">
        <v>15020.582086689952</v>
      </c>
      <c r="BH46" s="2351">
        <v>21839.130159156237</v>
      </c>
      <c r="BI46" s="2351">
        <v>11896.963057233608</v>
      </c>
      <c r="BJ46" s="2351">
        <v>21885.649325352486</v>
      </c>
      <c r="BK46" s="2351">
        <v>8190.1572859230064</v>
      </c>
      <c r="BL46" s="2351">
        <v>4423.9966404727156</v>
      </c>
      <c r="BM46" s="807"/>
      <c r="BN46" s="441" t="s">
        <v>93</v>
      </c>
      <c r="BO46" s="441" t="s">
        <v>512</v>
      </c>
      <c r="BP46" s="808" t="s">
        <v>532</v>
      </c>
      <c r="BQ46" s="725" t="s">
        <v>516</v>
      </c>
      <c r="BR46" s="793" t="str">
        <f t="shared" si="3"/>
        <v>SUBSTATION SWITCHBAYS</v>
      </c>
      <c r="BS46" s="441" t="s">
        <v>104</v>
      </c>
      <c r="BT46" s="441" t="s">
        <v>324</v>
      </c>
      <c r="BU46" s="809"/>
      <c r="BV46" s="2351">
        <v>643.44387274268308</v>
      </c>
      <c r="BW46" s="2334">
        <v>729.39551598831497</v>
      </c>
      <c r="BX46" s="2334">
        <v>609.33970674994066</v>
      </c>
      <c r="BY46" s="2334">
        <v>1491.970373491662</v>
      </c>
      <c r="BZ46" s="2352">
        <v>1684.9696085356807</v>
      </c>
      <c r="CA46" s="2351">
        <v>1589.3913667275847</v>
      </c>
      <c r="CB46" s="2351">
        <v>2310.8907984705211</v>
      </c>
      <c r="CC46" s="2351">
        <v>1258.8680161869161</v>
      </c>
      <c r="CD46" s="2351">
        <v>2315.8131883428282</v>
      </c>
      <c r="CE46" s="2351">
        <v>866.63520809370027</v>
      </c>
      <c r="CF46" s="2351">
        <v>468.12180954224777</v>
      </c>
      <c r="CG46" s="807"/>
      <c r="CH46" s="441" t="s">
        <v>93</v>
      </c>
      <c r="CI46" s="441" t="s">
        <v>512</v>
      </c>
      <c r="CJ46" s="808" t="s">
        <v>532</v>
      </c>
      <c r="CK46" s="725" t="s">
        <v>517</v>
      </c>
      <c r="CL46" s="793" t="str">
        <f t="shared" si="4"/>
        <v>SUBSTATION SWITCHBAYS</v>
      </c>
      <c r="CM46" s="441" t="s">
        <v>104</v>
      </c>
      <c r="CN46" s="441" t="s">
        <v>324</v>
      </c>
      <c r="CO46" s="809"/>
      <c r="CP46" s="2379"/>
      <c r="CQ46" s="2380"/>
      <c r="CR46" s="2380"/>
      <c r="CS46" s="2380"/>
      <c r="CT46" s="2381"/>
      <c r="CU46" s="2379"/>
      <c r="CV46" s="2380"/>
      <c r="CW46" s="2380"/>
      <c r="CX46" s="2380"/>
      <c r="CY46" s="2380"/>
      <c r="CZ46" s="2381"/>
      <c r="DA46" s="807"/>
      <c r="DB46" s="441" t="s">
        <v>93</v>
      </c>
      <c r="DC46" s="441" t="s">
        <v>512</v>
      </c>
      <c r="DD46" s="808" t="s">
        <v>532</v>
      </c>
      <c r="DE46" s="725" t="s">
        <v>518</v>
      </c>
      <c r="DF46" s="793" t="str">
        <f t="shared" si="5"/>
        <v>SUBSTATION SWITCHBAYS</v>
      </c>
      <c r="DG46" s="441" t="s">
        <v>104</v>
      </c>
      <c r="DH46" s="441" t="s">
        <v>324</v>
      </c>
      <c r="DI46" s="809"/>
      <c r="DJ46" s="2379"/>
      <c r="DK46" s="2380"/>
      <c r="DL46" s="2380"/>
      <c r="DM46" s="2380"/>
      <c r="DN46" s="2381"/>
      <c r="DO46" s="2379"/>
      <c r="DP46" s="2380"/>
      <c r="DQ46" s="2380"/>
      <c r="DR46" s="2380"/>
      <c r="DS46" s="2380"/>
      <c r="DT46" s="2381"/>
    </row>
    <row r="47" spans="1:192" ht="15.75" thickBot="1">
      <c r="C47" s="825"/>
      <c r="D47" s="2061" t="s">
        <v>198</v>
      </c>
      <c r="E47" s="807"/>
      <c r="F47" s="441" t="s">
        <v>93</v>
      </c>
      <c r="G47" s="441" t="s">
        <v>512</v>
      </c>
      <c r="H47" s="808" t="s">
        <v>532</v>
      </c>
      <c r="I47" s="725" t="s">
        <v>513</v>
      </c>
      <c r="J47" s="793" t="str">
        <f t="shared" si="0"/>
        <v>SUBSTATION POWER TRANSFORMERS</v>
      </c>
      <c r="K47" s="441" t="s">
        <v>104</v>
      </c>
      <c r="L47" s="441" t="s">
        <v>324</v>
      </c>
      <c r="M47" s="809"/>
      <c r="N47" s="2351">
        <v>6388.0334747280867</v>
      </c>
      <c r="O47" s="2334">
        <v>-1.5935424059914351E-4</v>
      </c>
      <c r="P47" s="2334">
        <v>5370.8579973189371</v>
      </c>
      <c r="Q47" s="2334">
        <v>9993.9554991495243</v>
      </c>
      <c r="R47" s="2352">
        <v>4156.0108013924055</v>
      </c>
      <c r="S47" s="2351">
        <v>5208.1232249007071</v>
      </c>
      <c r="T47" s="2351">
        <v>8982.981978444308</v>
      </c>
      <c r="U47" s="2351">
        <v>3005.39897353169</v>
      </c>
      <c r="V47" s="2351">
        <v>3652.976593627006</v>
      </c>
      <c r="W47" s="2351">
        <v>2864.7592535265981</v>
      </c>
      <c r="X47" s="2351">
        <v>1039.6274861665211</v>
      </c>
      <c r="Y47" s="807"/>
      <c r="Z47" s="441" t="s">
        <v>93</v>
      </c>
      <c r="AA47" s="441" t="s">
        <v>512</v>
      </c>
      <c r="AB47" s="808" t="s">
        <v>532</v>
      </c>
      <c r="AC47" s="725" t="s">
        <v>513</v>
      </c>
      <c r="AD47" s="793" t="str">
        <f t="shared" si="1"/>
        <v>SUBSTATION POWER TRANSFORMERS</v>
      </c>
      <c r="AE47" s="441" t="s">
        <v>104</v>
      </c>
      <c r="AF47" s="441" t="s">
        <v>324</v>
      </c>
      <c r="AG47" s="809"/>
      <c r="AH47" s="2351">
        <v>3608.7413417692414</v>
      </c>
      <c r="AI47" s="2334">
        <v>-7.4140223552526701E-5</v>
      </c>
      <c r="AJ47" s="2334">
        <v>3595.4425312865428</v>
      </c>
      <c r="AK47" s="2334">
        <v>4979.2887730780667</v>
      </c>
      <c r="AL47" s="2352">
        <v>2763.0119740636255</v>
      </c>
      <c r="AM47" s="2351">
        <v>2951.7543102811692</v>
      </c>
      <c r="AN47" s="2351">
        <v>5091.1920914767861</v>
      </c>
      <c r="AO47" s="2351">
        <v>1703.338993943619</v>
      </c>
      <c r="AP47" s="2351">
        <v>2070.359885887744</v>
      </c>
      <c r="AQ47" s="2351">
        <v>1623.630069673748</v>
      </c>
      <c r="AR47" s="2351">
        <v>589.21895294390049</v>
      </c>
      <c r="AS47" s="807"/>
      <c r="AT47" s="441" t="s">
        <v>93</v>
      </c>
      <c r="AU47" s="441" t="s">
        <v>512</v>
      </c>
      <c r="AV47" s="808" t="s">
        <v>532</v>
      </c>
      <c r="AW47" s="725" t="s">
        <v>515</v>
      </c>
      <c r="AX47" s="793" t="str">
        <f t="shared" si="2"/>
        <v>SUBSTATION POWER TRANSFORMERS</v>
      </c>
      <c r="AY47" s="441" t="s">
        <v>104</v>
      </c>
      <c r="AZ47" s="441" t="s">
        <v>324</v>
      </c>
      <c r="BA47" s="809"/>
      <c r="BB47" s="2351">
        <v>9166.3542272837058</v>
      </c>
      <c r="BC47" s="2334">
        <v>-2.7783595942997339E-4</v>
      </c>
      <c r="BD47" s="2334">
        <v>6497.9977245090749</v>
      </c>
      <c r="BE47" s="2334">
        <v>7973.8115847211493</v>
      </c>
      <c r="BF47" s="2352">
        <v>8485.113318301479</v>
      </c>
      <c r="BG47" s="2351">
        <v>7189.2420290999453</v>
      </c>
      <c r="BH47" s="2351">
        <v>12400.019891486041</v>
      </c>
      <c r="BI47" s="2351">
        <v>4148.6231568838866</v>
      </c>
      <c r="BJ47" s="2351">
        <v>5042.5329286870528</v>
      </c>
      <c r="BK47" s="2351">
        <v>3954.4854718945435</v>
      </c>
      <c r="BL47" s="2351">
        <v>1435.0915474543845</v>
      </c>
      <c r="BM47" s="807"/>
      <c r="BN47" s="441" t="s">
        <v>93</v>
      </c>
      <c r="BO47" s="441" t="s">
        <v>512</v>
      </c>
      <c r="BP47" s="808" t="s">
        <v>532</v>
      </c>
      <c r="BQ47" s="725" t="s">
        <v>516</v>
      </c>
      <c r="BR47" s="793" t="str">
        <f t="shared" si="3"/>
        <v>SUBSTATION POWER TRANSFORMERS</v>
      </c>
      <c r="BS47" s="441" t="s">
        <v>104</v>
      </c>
      <c r="BT47" s="441" t="s">
        <v>324</v>
      </c>
      <c r="BU47" s="809"/>
      <c r="BV47" s="2351">
        <v>940.88511449377802</v>
      </c>
      <c r="BW47" s="2334">
        <v>-2.1727668730917267E-5</v>
      </c>
      <c r="BX47" s="2334">
        <v>806.8618738263973</v>
      </c>
      <c r="BY47" s="2334">
        <v>1311.3333033396964</v>
      </c>
      <c r="BZ47" s="2352">
        <v>724.13914100068394</v>
      </c>
      <c r="CA47" s="2351">
        <v>760.724128294058</v>
      </c>
      <c r="CB47" s="2351">
        <v>1312.0985890581653</v>
      </c>
      <c r="CC47" s="2351">
        <v>438.98337569755552</v>
      </c>
      <c r="CD47" s="2351">
        <v>533.57175221569025</v>
      </c>
      <c r="CE47" s="2351">
        <v>418.44084554141972</v>
      </c>
      <c r="CF47" s="2351">
        <v>151.85311080646474</v>
      </c>
      <c r="CG47" s="807"/>
      <c r="CH47" s="441" t="s">
        <v>93</v>
      </c>
      <c r="CI47" s="441" t="s">
        <v>512</v>
      </c>
      <c r="CJ47" s="808" t="s">
        <v>532</v>
      </c>
      <c r="CK47" s="725" t="s">
        <v>517</v>
      </c>
      <c r="CL47" s="793" t="str">
        <f t="shared" si="4"/>
        <v>SUBSTATION POWER TRANSFORMERS</v>
      </c>
      <c r="CM47" s="441" t="s">
        <v>104</v>
      </c>
      <c r="CN47" s="441" t="s">
        <v>324</v>
      </c>
      <c r="CO47" s="809"/>
      <c r="CP47" s="2379"/>
      <c r="CQ47" s="2380"/>
      <c r="CR47" s="2380"/>
      <c r="CS47" s="2380"/>
      <c r="CT47" s="2381"/>
      <c r="CU47" s="2379"/>
      <c r="CV47" s="2380"/>
      <c r="CW47" s="2380"/>
      <c r="CX47" s="2380"/>
      <c r="CY47" s="2380"/>
      <c r="CZ47" s="2381"/>
      <c r="DA47" s="807"/>
      <c r="DB47" s="441" t="s">
        <v>93</v>
      </c>
      <c r="DC47" s="441" t="s">
        <v>512</v>
      </c>
      <c r="DD47" s="808" t="s">
        <v>532</v>
      </c>
      <c r="DE47" s="725" t="s">
        <v>518</v>
      </c>
      <c r="DF47" s="793" t="str">
        <f t="shared" si="5"/>
        <v>SUBSTATION POWER TRANSFORMERS</v>
      </c>
      <c r="DG47" s="441" t="s">
        <v>104</v>
      </c>
      <c r="DH47" s="441" t="s">
        <v>324</v>
      </c>
      <c r="DI47" s="809"/>
      <c r="DJ47" s="2379"/>
      <c r="DK47" s="2380"/>
      <c r="DL47" s="2380"/>
      <c r="DM47" s="2380"/>
      <c r="DN47" s="2381"/>
      <c r="DO47" s="2379"/>
      <c r="DP47" s="2380"/>
      <c r="DQ47" s="2380"/>
      <c r="DR47" s="2380"/>
      <c r="DS47" s="2380"/>
      <c r="DT47" s="2381"/>
    </row>
    <row r="48" spans="1:192" ht="15.75" thickBot="1">
      <c r="C48" s="825"/>
      <c r="D48" s="2062" t="s">
        <v>124</v>
      </c>
      <c r="E48" s="807"/>
      <c r="F48" s="441" t="s">
        <v>93</v>
      </c>
      <c r="G48" s="441" t="s">
        <v>512</v>
      </c>
      <c r="H48" s="808" t="s">
        <v>532</v>
      </c>
      <c r="I48" s="725" t="s">
        <v>513</v>
      </c>
      <c r="J48" s="793" t="str">
        <f t="shared" si="0"/>
        <v>SUBSTATION REACTIVE PLANT</v>
      </c>
      <c r="K48" s="441" t="s">
        <v>104</v>
      </c>
      <c r="L48" s="441" t="s">
        <v>324</v>
      </c>
      <c r="M48" s="809"/>
      <c r="N48" s="2351">
        <v>3017.4513299195196</v>
      </c>
      <c r="O48" s="2334">
        <v>0</v>
      </c>
      <c r="P48" s="2334">
        <v>876.87477507247957</v>
      </c>
      <c r="Q48" s="2334">
        <v>0</v>
      </c>
      <c r="R48" s="2352">
        <v>278.74833683336402</v>
      </c>
      <c r="S48" s="2351">
        <v>3318.4501963969105</v>
      </c>
      <c r="T48" s="2351">
        <v>515.15308836956615</v>
      </c>
      <c r="U48" s="2351">
        <v>3205.7589051004688</v>
      </c>
      <c r="V48" s="2351">
        <v>730.59531872540128</v>
      </c>
      <c r="W48" s="2351">
        <v>1419.7037008627387</v>
      </c>
      <c r="X48" s="2351">
        <v>549.23716250306779</v>
      </c>
      <c r="Y48" s="807"/>
      <c r="Z48" s="441" t="s">
        <v>93</v>
      </c>
      <c r="AA48" s="441" t="s">
        <v>512</v>
      </c>
      <c r="AB48" s="808" t="s">
        <v>532</v>
      </c>
      <c r="AC48" s="725" t="s">
        <v>513</v>
      </c>
      <c r="AD48" s="793" t="str">
        <f t="shared" si="1"/>
        <v>SUBSTATION REACTIVE PLANT</v>
      </c>
      <c r="AE48" s="441" t="s">
        <v>104</v>
      </c>
      <c r="AF48" s="441" t="s">
        <v>324</v>
      </c>
      <c r="AG48" s="809"/>
      <c r="AH48" s="2351">
        <v>1704.6249685660357</v>
      </c>
      <c r="AI48" s="2334">
        <v>0</v>
      </c>
      <c r="AJ48" s="2334">
        <v>587.01102551617032</v>
      </c>
      <c r="AK48" s="2334">
        <v>0</v>
      </c>
      <c r="AL48" s="2352">
        <v>185.31833270569638</v>
      </c>
      <c r="AM48" s="2351">
        <v>1880.7638083207451</v>
      </c>
      <c r="AN48" s="2351">
        <v>291.96800524598058</v>
      </c>
      <c r="AO48" s="2351">
        <v>1816.8949268731935</v>
      </c>
      <c r="AP48" s="2351">
        <v>414.07197717754883</v>
      </c>
      <c r="AQ48" s="2351">
        <v>804.63083098876007</v>
      </c>
      <c r="AR48" s="2351">
        <v>311.28548457413615</v>
      </c>
      <c r="AS48" s="807"/>
      <c r="AT48" s="441" t="s">
        <v>93</v>
      </c>
      <c r="AU48" s="441" t="s">
        <v>512</v>
      </c>
      <c r="AV48" s="808" t="s">
        <v>532</v>
      </c>
      <c r="AW48" s="725" t="s">
        <v>515</v>
      </c>
      <c r="AX48" s="793" t="str">
        <f t="shared" si="2"/>
        <v>SUBSTATION REACTIVE PLANT</v>
      </c>
      <c r="AY48" s="441" t="s">
        <v>104</v>
      </c>
      <c r="AZ48" s="441" t="s">
        <v>324</v>
      </c>
      <c r="BA48" s="809"/>
      <c r="BB48" s="2351">
        <v>4329.8188500504002</v>
      </c>
      <c r="BC48" s="2334">
        <v>0</v>
      </c>
      <c r="BD48" s="2334">
        <v>1060.897587674951</v>
      </c>
      <c r="BE48" s="2334">
        <v>0</v>
      </c>
      <c r="BF48" s="2352">
        <v>569.10613045729747</v>
      </c>
      <c r="BG48" s="2351">
        <v>4580.7559831433282</v>
      </c>
      <c r="BH48" s="2351">
        <v>711.1122518414935</v>
      </c>
      <c r="BI48" s="2351">
        <v>4425.1980340094788</v>
      </c>
      <c r="BJ48" s="2351">
        <v>1008.5065857374107</v>
      </c>
      <c r="BK48" s="2351">
        <v>1959.7450126203046</v>
      </c>
      <c r="BL48" s="2351">
        <v>758.16157224005224</v>
      </c>
      <c r="BM48" s="807"/>
      <c r="BN48" s="441" t="s">
        <v>93</v>
      </c>
      <c r="BO48" s="441" t="s">
        <v>512</v>
      </c>
      <c r="BP48" s="808" t="s">
        <v>532</v>
      </c>
      <c r="BQ48" s="725" t="s">
        <v>516</v>
      </c>
      <c r="BR48" s="793" t="str">
        <f t="shared" si="3"/>
        <v>SUBSTATION REACTIVE PLANT</v>
      </c>
      <c r="BS48" s="441" t="s">
        <v>104</v>
      </c>
      <c r="BT48" s="441" t="s">
        <v>324</v>
      </c>
      <c r="BU48" s="809"/>
      <c r="BV48" s="2351">
        <v>444.43646879160696</v>
      </c>
      <c r="BW48" s="2334">
        <v>0</v>
      </c>
      <c r="BX48" s="2334">
        <v>131.73255082879956</v>
      </c>
      <c r="BY48" s="2334">
        <v>0</v>
      </c>
      <c r="BZ48" s="2352">
        <v>48.568829783179112</v>
      </c>
      <c r="CA48" s="2351">
        <v>484.70917909001923</v>
      </c>
      <c r="CB48" s="2351">
        <v>75.245797221973632</v>
      </c>
      <c r="CC48" s="2351">
        <v>468.24893407739251</v>
      </c>
      <c r="CD48" s="2351">
        <v>106.71435044313804</v>
      </c>
      <c r="CE48" s="2351">
        <v>207.36891460459736</v>
      </c>
      <c r="CF48" s="2351">
        <v>80.224284954358737</v>
      </c>
      <c r="CG48" s="807"/>
      <c r="CH48" s="441" t="s">
        <v>93</v>
      </c>
      <c r="CI48" s="441" t="s">
        <v>512</v>
      </c>
      <c r="CJ48" s="808" t="s">
        <v>532</v>
      </c>
      <c r="CK48" s="725" t="s">
        <v>517</v>
      </c>
      <c r="CL48" s="793" t="str">
        <f t="shared" si="4"/>
        <v>SUBSTATION REACTIVE PLANT</v>
      </c>
      <c r="CM48" s="441" t="s">
        <v>104</v>
      </c>
      <c r="CN48" s="441" t="s">
        <v>324</v>
      </c>
      <c r="CO48" s="809"/>
      <c r="CP48" s="2379"/>
      <c r="CQ48" s="2380"/>
      <c r="CR48" s="2380"/>
      <c r="CS48" s="2380"/>
      <c r="CT48" s="2381"/>
      <c r="CU48" s="2379"/>
      <c r="CV48" s="2380"/>
      <c r="CW48" s="2380"/>
      <c r="CX48" s="2380"/>
      <c r="CY48" s="2380"/>
      <c r="CZ48" s="2381"/>
      <c r="DA48" s="807"/>
      <c r="DB48" s="441" t="s">
        <v>93</v>
      </c>
      <c r="DC48" s="441" t="s">
        <v>512</v>
      </c>
      <c r="DD48" s="808" t="s">
        <v>532</v>
      </c>
      <c r="DE48" s="725" t="s">
        <v>518</v>
      </c>
      <c r="DF48" s="793" t="str">
        <f t="shared" si="5"/>
        <v>SUBSTATION REACTIVE PLANT</v>
      </c>
      <c r="DG48" s="441" t="s">
        <v>104</v>
      </c>
      <c r="DH48" s="441" t="s">
        <v>324</v>
      </c>
      <c r="DI48" s="809"/>
      <c r="DJ48" s="2379"/>
      <c r="DK48" s="2380"/>
      <c r="DL48" s="2380"/>
      <c r="DM48" s="2380"/>
      <c r="DN48" s="2381"/>
      <c r="DO48" s="2379"/>
      <c r="DP48" s="2380"/>
      <c r="DQ48" s="2380"/>
      <c r="DR48" s="2380"/>
      <c r="DS48" s="2380"/>
      <c r="DT48" s="2381"/>
    </row>
    <row r="49" spans="3:124" ht="15.75" thickBot="1">
      <c r="C49" s="827"/>
      <c r="D49" s="2070" t="s">
        <v>533</v>
      </c>
      <c r="E49" s="807"/>
      <c r="F49" s="441" t="s">
        <v>93</v>
      </c>
      <c r="G49" s="441" t="s">
        <v>512</v>
      </c>
      <c r="H49" s="808" t="s">
        <v>532</v>
      </c>
      <c r="I49" s="725" t="s">
        <v>513</v>
      </c>
      <c r="J49" s="793" t="str">
        <f t="shared" si="0"/>
        <v>SCADA NETWORK CONTROL AND PROTECTION SYSTEMS</v>
      </c>
      <c r="K49" s="441" t="s">
        <v>104</v>
      </c>
      <c r="L49" s="441" t="s">
        <v>324</v>
      </c>
      <c r="M49" s="809"/>
      <c r="N49" s="2359">
        <v>1911.1472857994606</v>
      </c>
      <c r="O49" s="2335">
        <v>2518.6704106767465</v>
      </c>
      <c r="P49" s="2335">
        <v>3675.5991751946267</v>
      </c>
      <c r="Q49" s="2335">
        <v>6164.9976539703966</v>
      </c>
      <c r="R49" s="2360">
        <v>4248.2449881315288</v>
      </c>
      <c r="S49" s="2359">
        <v>12592.006832490393</v>
      </c>
      <c r="T49" s="2359">
        <v>7103.8546026093018</v>
      </c>
      <c r="U49" s="2359">
        <v>12313.670388018412</v>
      </c>
      <c r="V49" s="2359">
        <v>6397.0828487884946</v>
      </c>
      <c r="W49" s="2359">
        <v>8682.716115660598</v>
      </c>
      <c r="X49" s="2359">
        <v>6973.5433597096135</v>
      </c>
      <c r="Y49" s="807"/>
      <c r="Z49" s="441" t="s">
        <v>93</v>
      </c>
      <c r="AA49" s="441" t="s">
        <v>512</v>
      </c>
      <c r="AB49" s="808" t="s">
        <v>532</v>
      </c>
      <c r="AC49" s="725" t="s">
        <v>513</v>
      </c>
      <c r="AD49" s="793" t="str">
        <f t="shared" si="1"/>
        <v>SCADA NETWORK CONTROL AND PROTECTION SYSTEMS</v>
      </c>
      <c r="AE49" s="441" t="s">
        <v>104</v>
      </c>
      <c r="AF49" s="441" t="s">
        <v>324</v>
      </c>
      <c r="AG49" s="809"/>
      <c r="AH49" s="2359">
        <v>1079.6493549633692</v>
      </c>
      <c r="AI49" s="2335">
        <v>1171.8218893994836</v>
      </c>
      <c r="AJ49" s="2335">
        <v>2460.5762448110636</v>
      </c>
      <c r="AK49" s="2335">
        <v>3071.5869814589159</v>
      </c>
      <c r="AL49" s="2360">
        <v>2824.3313917833384</v>
      </c>
      <c r="AM49" s="2359">
        <v>7136.6419030152783</v>
      </c>
      <c r="AN49" s="2359">
        <v>4026.178440365627</v>
      </c>
      <c r="AO49" s="2359">
        <v>6978.8920257177479</v>
      </c>
      <c r="AP49" s="2359">
        <v>3625.6086994748821</v>
      </c>
      <c r="AQ49" s="2359">
        <v>4921.013503830367</v>
      </c>
      <c r="AR49" s="2359">
        <v>3952.3232805897974</v>
      </c>
      <c r="AS49" s="807"/>
      <c r="AT49" s="441" t="s">
        <v>93</v>
      </c>
      <c r="AU49" s="441" t="s">
        <v>512</v>
      </c>
      <c r="AV49" s="808" t="s">
        <v>532</v>
      </c>
      <c r="AW49" s="725" t="s">
        <v>515</v>
      </c>
      <c r="AX49" s="793" t="str">
        <f t="shared" si="2"/>
        <v>SCADA NETWORK CONTROL AND PROTECTION SYSTEMS</v>
      </c>
      <c r="AY49" s="441" t="s">
        <v>104</v>
      </c>
      <c r="AZ49" s="441" t="s">
        <v>324</v>
      </c>
      <c r="BA49" s="809"/>
      <c r="BB49" s="2359">
        <v>2742.3546027825646</v>
      </c>
      <c r="BC49" s="2335">
        <v>4391.3309580417917</v>
      </c>
      <c r="BD49" s="2335">
        <v>4446.9682662518208</v>
      </c>
      <c r="BE49" s="2335">
        <v>4918.8261561892286</v>
      </c>
      <c r="BF49" s="2360">
        <v>8673.4231095177674</v>
      </c>
      <c r="BG49" s="2359">
        <v>17381.882271531602</v>
      </c>
      <c r="BH49" s="2359">
        <v>9806.0909606583973</v>
      </c>
      <c r="BI49" s="2359">
        <v>16997.669383621997</v>
      </c>
      <c r="BJ49" s="2359">
        <v>8830.4701893879374</v>
      </c>
      <c r="BK49" s="2359">
        <v>11985.535850419643</v>
      </c>
      <c r="BL49" s="2359">
        <v>9626.2106037882786</v>
      </c>
      <c r="BM49" s="807"/>
      <c r="BN49" s="441" t="s">
        <v>93</v>
      </c>
      <c r="BO49" s="441" t="s">
        <v>512</v>
      </c>
      <c r="BP49" s="808" t="s">
        <v>532</v>
      </c>
      <c r="BQ49" s="725" t="s">
        <v>516</v>
      </c>
      <c r="BR49" s="793" t="str">
        <f t="shared" si="3"/>
        <v>SCADA NETWORK CONTROL AND PROTECTION SYSTEMS</v>
      </c>
      <c r="BS49" s="441" t="s">
        <v>104</v>
      </c>
      <c r="BT49" s="441" t="s">
        <v>324</v>
      </c>
      <c r="BU49" s="809"/>
      <c r="BV49" s="2359">
        <v>281.49038979330641</v>
      </c>
      <c r="BW49" s="2335">
        <v>343.4162537488308</v>
      </c>
      <c r="BX49" s="2335">
        <v>552.18381111783935</v>
      </c>
      <c r="BY49" s="2335">
        <v>808.92562903151315</v>
      </c>
      <c r="BZ49" s="2360">
        <v>740.20993290858473</v>
      </c>
      <c r="CA49" s="2359">
        <v>1839.2505337278576</v>
      </c>
      <c r="CB49" s="2359">
        <v>1037.6239898203871</v>
      </c>
      <c r="CC49" s="2359">
        <v>1798.5953418381819</v>
      </c>
      <c r="CD49" s="2359">
        <v>934.3894265985374</v>
      </c>
      <c r="CE49" s="2359">
        <v>1268.240278327248</v>
      </c>
      <c r="CF49" s="2359">
        <v>1018.5900878981317</v>
      </c>
      <c r="CG49" s="807"/>
      <c r="CH49" s="441" t="s">
        <v>93</v>
      </c>
      <c r="CI49" s="441" t="s">
        <v>512</v>
      </c>
      <c r="CJ49" s="808" t="s">
        <v>532</v>
      </c>
      <c r="CK49" s="725" t="s">
        <v>517</v>
      </c>
      <c r="CL49" s="793" t="str">
        <f t="shared" si="4"/>
        <v>SCADA NETWORK CONTROL AND PROTECTION SYSTEMS</v>
      </c>
      <c r="CM49" s="441" t="s">
        <v>104</v>
      </c>
      <c r="CN49" s="441" t="s">
        <v>324</v>
      </c>
      <c r="CO49" s="809"/>
      <c r="CP49" s="2376"/>
      <c r="CQ49" s="2377"/>
      <c r="CR49" s="2377"/>
      <c r="CS49" s="2377"/>
      <c r="CT49" s="2378"/>
      <c r="CU49" s="2376"/>
      <c r="CV49" s="2377"/>
      <c r="CW49" s="2377"/>
      <c r="CX49" s="2377"/>
      <c r="CY49" s="2377"/>
      <c r="CZ49" s="2378"/>
      <c r="DA49" s="807"/>
      <c r="DB49" s="441" t="s">
        <v>93</v>
      </c>
      <c r="DC49" s="441" t="s">
        <v>512</v>
      </c>
      <c r="DD49" s="808" t="s">
        <v>532</v>
      </c>
      <c r="DE49" s="725" t="s">
        <v>518</v>
      </c>
      <c r="DF49" s="793" t="str">
        <f t="shared" si="5"/>
        <v>SCADA NETWORK CONTROL AND PROTECTION SYSTEMS</v>
      </c>
      <c r="DG49" s="441" t="s">
        <v>104</v>
      </c>
      <c r="DH49" s="441" t="s">
        <v>324</v>
      </c>
      <c r="DI49" s="809"/>
      <c r="DJ49" s="2376"/>
      <c r="DK49" s="2377"/>
      <c r="DL49" s="2377"/>
      <c r="DM49" s="2377"/>
      <c r="DN49" s="2378"/>
      <c r="DO49" s="2376"/>
      <c r="DP49" s="2377"/>
      <c r="DQ49" s="2377"/>
      <c r="DR49" s="2377"/>
      <c r="DS49" s="2377"/>
      <c r="DT49" s="2378"/>
    </row>
    <row r="50" spans="3:124" ht="15.75" thickBot="1">
      <c r="C50" s="828"/>
      <c r="D50" s="829" t="s">
        <v>226</v>
      </c>
      <c r="E50" s="830"/>
      <c r="F50" s="441" t="s">
        <v>93</v>
      </c>
      <c r="G50" s="441" t="s">
        <v>512</v>
      </c>
      <c r="H50" s="808" t="s">
        <v>532</v>
      </c>
      <c r="I50" s="725" t="s">
        <v>513</v>
      </c>
      <c r="J50" s="793" t="str">
        <f t="shared" si="0"/>
        <v>OTHER</v>
      </c>
      <c r="K50" s="441" t="s">
        <v>104</v>
      </c>
      <c r="L50" s="441" t="s">
        <v>324</v>
      </c>
      <c r="M50" s="831"/>
      <c r="N50" s="2367">
        <v>993.97663879952586</v>
      </c>
      <c r="O50" s="2368">
        <v>9669.2046020213311</v>
      </c>
      <c r="P50" s="2368">
        <v>13573.714108570768</v>
      </c>
      <c r="Q50" s="2371">
        <v>4412.2242422491818</v>
      </c>
      <c r="R50" s="2367">
        <v>2622.7936642939721</v>
      </c>
      <c r="S50" s="2367">
        <v>14841.351603181954</v>
      </c>
      <c r="T50" s="2367">
        <v>16719.535274940652</v>
      </c>
      <c r="U50" s="2367">
        <v>20013.202694345408</v>
      </c>
      <c r="V50" s="2367">
        <v>15194.292650607973</v>
      </c>
      <c r="W50" s="2367">
        <v>22832.062464178245</v>
      </c>
      <c r="X50" s="2367">
        <v>16335.689776324052</v>
      </c>
      <c r="Y50" s="830"/>
      <c r="Z50" s="441" t="s">
        <v>93</v>
      </c>
      <c r="AA50" s="441" t="s">
        <v>512</v>
      </c>
      <c r="AB50" s="808" t="s">
        <v>532</v>
      </c>
      <c r="AC50" s="725" t="s">
        <v>513</v>
      </c>
      <c r="AD50" s="793" t="str">
        <f t="shared" si="1"/>
        <v>OTHER</v>
      </c>
      <c r="AE50" s="441" t="s">
        <v>104</v>
      </c>
      <c r="AF50" s="441" t="s">
        <v>324</v>
      </c>
      <c r="AG50" s="831"/>
      <c r="AH50" s="2367">
        <v>1143.890905091291</v>
      </c>
      <c r="AI50" s="2368">
        <v>4419.1560669898336</v>
      </c>
      <c r="AJ50" s="2368">
        <v>41508.391219642523</v>
      </c>
      <c r="AK50" s="2371">
        <v>4114.7520096244825</v>
      </c>
      <c r="AL50" s="2367">
        <v>6573.1791455283264</v>
      </c>
      <c r="AM50" s="2367">
        <v>22453.528574390173</v>
      </c>
      <c r="AN50" s="2367">
        <v>25295.038692157708</v>
      </c>
      <c r="AO50" s="2367">
        <v>30278.03872433045</v>
      </c>
      <c r="AP50" s="2367">
        <v>22987.494220198081</v>
      </c>
      <c r="AQ50" s="2367">
        <v>34542.700736351682</v>
      </c>
      <c r="AR50" s="2367">
        <v>24714.317602746214</v>
      </c>
      <c r="AS50" s="830"/>
      <c r="AT50" s="441" t="s">
        <v>93</v>
      </c>
      <c r="AU50" s="441" t="s">
        <v>512</v>
      </c>
      <c r="AV50" s="808" t="s">
        <v>532</v>
      </c>
      <c r="AW50" s="725" t="s">
        <v>515</v>
      </c>
      <c r="AX50" s="793" t="str">
        <f t="shared" si="2"/>
        <v>OTHER</v>
      </c>
      <c r="AY50" s="441" t="s">
        <v>104</v>
      </c>
      <c r="AZ50" s="441" t="s">
        <v>324</v>
      </c>
      <c r="BA50" s="831"/>
      <c r="BB50" s="2367">
        <v>6360.5603350930205</v>
      </c>
      <c r="BC50" s="2368">
        <v>30781.351359353739</v>
      </c>
      <c r="BD50" s="2368">
        <v>18841.776221136271</v>
      </c>
      <c r="BE50" s="2371">
        <v>35936.534327754191</v>
      </c>
      <c r="BF50" s="2367">
        <v>50156.158612088366</v>
      </c>
      <c r="BG50" s="2367">
        <v>75058.613338214142</v>
      </c>
      <c r="BH50" s="2367">
        <v>84557.334597971843</v>
      </c>
      <c r="BI50" s="2367">
        <v>101214.71971408029</v>
      </c>
      <c r="BJ50" s="2367">
        <v>76843.576481615062</v>
      </c>
      <c r="BK50" s="2367">
        <v>115470.81384725666</v>
      </c>
      <c r="BL50" s="2367">
        <v>82616.075362788688</v>
      </c>
      <c r="BM50" s="830"/>
      <c r="BN50" s="441" t="s">
        <v>93</v>
      </c>
      <c r="BO50" s="441" t="s">
        <v>512</v>
      </c>
      <c r="BP50" s="808" t="s">
        <v>532</v>
      </c>
      <c r="BQ50" s="725" t="s">
        <v>516</v>
      </c>
      <c r="BR50" s="793" t="str">
        <f t="shared" si="3"/>
        <v>OTHER</v>
      </c>
      <c r="BS50" s="441" t="s">
        <v>104</v>
      </c>
      <c r="BT50" s="441" t="s">
        <v>324</v>
      </c>
      <c r="BU50" s="831"/>
      <c r="BV50" s="2367">
        <v>52.394307764213799</v>
      </c>
      <c r="BW50" s="2368">
        <v>64.887836550916504</v>
      </c>
      <c r="BX50" s="2368">
        <v>149.46689887999494</v>
      </c>
      <c r="BY50" s="2371">
        <v>248.17890579667142</v>
      </c>
      <c r="BZ50" s="2367">
        <v>634.29261862714452</v>
      </c>
      <c r="CA50" s="2367">
        <v>580.79527387480005</v>
      </c>
      <c r="CB50" s="2367">
        <v>654.29533163183055</v>
      </c>
      <c r="CC50" s="2367">
        <v>783.18834097846991</v>
      </c>
      <c r="CD50" s="2367">
        <v>594.6071218642719</v>
      </c>
      <c r="CE50" s="2367">
        <v>893.50042547107842</v>
      </c>
      <c r="CF50" s="2367">
        <v>639.27408171771629</v>
      </c>
      <c r="CG50" s="830"/>
      <c r="CH50" s="441" t="s">
        <v>93</v>
      </c>
      <c r="CI50" s="441" t="s">
        <v>512</v>
      </c>
      <c r="CJ50" s="808" t="s">
        <v>532</v>
      </c>
      <c r="CK50" s="725" t="s">
        <v>517</v>
      </c>
      <c r="CL50" s="793" t="str">
        <f t="shared" si="4"/>
        <v>OTHER</v>
      </c>
      <c r="CM50" s="441" t="s">
        <v>104</v>
      </c>
      <c r="CN50" s="441" t="s">
        <v>324</v>
      </c>
      <c r="CO50" s="831"/>
      <c r="CP50" s="2394"/>
      <c r="CQ50" s="2383"/>
      <c r="CR50" s="2383"/>
      <c r="CS50" s="2395"/>
      <c r="CT50" s="2394"/>
      <c r="CU50" s="2394"/>
      <c r="CV50" s="2383"/>
      <c r="CW50" s="2383"/>
      <c r="CX50" s="2383"/>
      <c r="CY50" s="2395"/>
      <c r="CZ50" s="2394"/>
      <c r="DA50" s="830"/>
      <c r="DB50" s="441" t="s">
        <v>93</v>
      </c>
      <c r="DC50" s="441" t="s">
        <v>512</v>
      </c>
      <c r="DD50" s="808" t="s">
        <v>532</v>
      </c>
      <c r="DE50" s="725" t="s">
        <v>518</v>
      </c>
      <c r="DF50" s="793" t="str">
        <f t="shared" si="5"/>
        <v>OTHER</v>
      </c>
      <c r="DG50" s="441" t="s">
        <v>104</v>
      </c>
      <c r="DH50" s="441" t="s">
        <v>324</v>
      </c>
      <c r="DI50" s="831"/>
      <c r="DJ50" s="2394"/>
      <c r="DK50" s="2383"/>
      <c r="DL50" s="2383"/>
      <c r="DM50" s="2395"/>
      <c r="DN50" s="2394"/>
      <c r="DO50" s="2394"/>
      <c r="DP50" s="2383"/>
      <c r="DQ50" s="2383"/>
      <c r="DR50" s="2383"/>
      <c r="DS50" s="2395"/>
      <c r="DT50" s="2399"/>
    </row>
    <row r="51" spans="3:124" ht="15.75" thickBot="1">
      <c r="C51" s="819" t="s">
        <v>1446</v>
      </c>
      <c r="D51" s="2061" t="s">
        <v>317</v>
      </c>
      <c r="E51" s="378"/>
      <c r="F51" s="441" t="s">
        <v>93</v>
      </c>
      <c r="G51" s="441" t="s">
        <v>512</v>
      </c>
      <c r="H51" s="808" t="s">
        <v>320</v>
      </c>
      <c r="I51" s="725" t="s">
        <v>513</v>
      </c>
      <c r="J51" s="793" t="str">
        <f t="shared" si="0"/>
        <v>IT AND COMMUNICATIONS</v>
      </c>
      <c r="K51" s="441" t="s">
        <v>104</v>
      </c>
      <c r="L51" s="441" t="s">
        <v>324</v>
      </c>
      <c r="M51" s="378"/>
      <c r="N51" s="2353">
        <v>2423.681811769382</v>
      </c>
      <c r="O51" s="2334">
        <v>2694.0421449606547</v>
      </c>
      <c r="P51" s="2334">
        <v>1920.4709133953768</v>
      </c>
      <c r="Q51" s="2334">
        <v>1540.2231426466126</v>
      </c>
      <c r="R51" s="2352">
        <v>1745.7834597720741</v>
      </c>
      <c r="S51" s="2353">
        <v>3008.7752741880431</v>
      </c>
      <c r="T51" s="2353">
        <v>2608.8369457920317</v>
      </c>
      <c r="U51" s="2353">
        <v>2730.7453294481729</v>
      </c>
      <c r="V51" s="2353">
        <v>2437.9485722843178</v>
      </c>
      <c r="W51" s="2353">
        <v>2866.1612330335461</v>
      </c>
      <c r="X51" s="2353">
        <v>2457.7431155103632</v>
      </c>
      <c r="Z51" s="441" t="s">
        <v>93</v>
      </c>
      <c r="AA51" s="441" t="s">
        <v>512</v>
      </c>
      <c r="AB51" s="808" t="s">
        <v>320</v>
      </c>
      <c r="AC51" s="725" t="s">
        <v>513</v>
      </c>
      <c r="AD51" s="793" t="str">
        <f t="shared" si="1"/>
        <v>IT AND COMMUNICATIONS</v>
      </c>
      <c r="AE51" s="441" t="s">
        <v>104</v>
      </c>
      <c r="AF51" s="441" t="s">
        <v>324</v>
      </c>
      <c r="AG51" s="807"/>
      <c r="AH51" s="2353">
        <v>2292.9474174531997</v>
      </c>
      <c r="AI51" s="2353">
        <v>639.46779257218384</v>
      </c>
      <c r="AJ51" s="2353">
        <v>1679.2359079451321</v>
      </c>
      <c r="AK51" s="2353">
        <v>2961.1274383463951</v>
      </c>
      <c r="AL51" s="2353">
        <v>3695.9461802417513</v>
      </c>
      <c r="AM51" s="2353">
        <v>2588.5792884128109</v>
      </c>
      <c r="AN51" s="2353">
        <v>2244.4950750088242</v>
      </c>
      <c r="AO51" s="2353">
        <v>2349.3781215172849</v>
      </c>
      <c r="AP51" s="2353">
        <v>2097.4724282569841</v>
      </c>
      <c r="AQ51" s="2353">
        <v>2465.8822706805681</v>
      </c>
      <c r="AR51" s="2353">
        <v>2114.5025285300462</v>
      </c>
      <c r="AS51" s="2027"/>
      <c r="AT51" s="441" t="s">
        <v>93</v>
      </c>
      <c r="AU51" s="441" t="s">
        <v>512</v>
      </c>
      <c r="AV51" s="808" t="s">
        <v>320</v>
      </c>
      <c r="AW51" s="725" t="s">
        <v>515</v>
      </c>
      <c r="AX51" s="793" t="str">
        <f t="shared" si="2"/>
        <v>IT AND COMMUNICATIONS</v>
      </c>
      <c r="AY51" s="441" t="s">
        <v>104</v>
      </c>
      <c r="AZ51" s="441" t="s">
        <v>324</v>
      </c>
      <c r="BB51" s="2353">
        <v>9726.4985560405821</v>
      </c>
      <c r="BC51" s="2334">
        <v>4285.2852750333923</v>
      </c>
      <c r="BD51" s="2334">
        <v>7401.3610839244575</v>
      </c>
      <c r="BE51" s="2334">
        <v>10712.332065002245</v>
      </c>
      <c r="BF51" s="2352">
        <v>14468.066284063249</v>
      </c>
      <c r="BG51" s="2353">
        <v>11185.534452442291</v>
      </c>
      <c r="BH51" s="2353">
        <v>9698.7089026899903</v>
      </c>
      <c r="BI51" s="2353">
        <v>10151.920027204869</v>
      </c>
      <c r="BJ51" s="2353">
        <v>9063.4079529013125</v>
      </c>
      <c r="BK51" s="2353">
        <v>10655.347208343064</v>
      </c>
      <c r="BL51" s="2353">
        <v>9136.996880304685</v>
      </c>
      <c r="BM51" s="378"/>
      <c r="BN51" s="441" t="s">
        <v>93</v>
      </c>
      <c r="BO51" s="441" t="s">
        <v>512</v>
      </c>
      <c r="BP51" s="808" t="s">
        <v>320</v>
      </c>
      <c r="BQ51" s="725" t="s">
        <v>516</v>
      </c>
      <c r="BR51" s="793" t="str">
        <f t="shared" si="3"/>
        <v>IT AND COMMUNICATIONS</v>
      </c>
      <c r="BS51" s="441" t="s">
        <v>104</v>
      </c>
      <c r="BT51" s="441" t="s">
        <v>324</v>
      </c>
      <c r="BU51" s="2027"/>
      <c r="BV51" s="2353">
        <v>1875.8797297978356</v>
      </c>
      <c r="BW51" s="2334">
        <v>441.65832759981572</v>
      </c>
      <c r="BX51" s="2334">
        <v>2455.2156545417074</v>
      </c>
      <c r="BY51" s="2334">
        <v>1978.7617982888457</v>
      </c>
      <c r="BZ51" s="2352">
        <v>2403.7372083632231</v>
      </c>
      <c r="CA51" s="2353">
        <v>2180.9254878518132</v>
      </c>
      <c r="CB51" s="2353">
        <v>1891.0282324966108</v>
      </c>
      <c r="CC51" s="2353">
        <v>1979.3941212286118</v>
      </c>
      <c r="CD51" s="2353">
        <v>1767.1589583245509</v>
      </c>
      <c r="CE51" s="2353">
        <v>2077.5510019114081</v>
      </c>
      <c r="CF51" s="2353">
        <v>1781.5071298920393</v>
      </c>
      <c r="CG51" s="2027"/>
      <c r="CH51" s="441" t="s">
        <v>93</v>
      </c>
      <c r="CI51" s="441" t="s">
        <v>512</v>
      </c>
      <c r="CJ51" s="808" t="s">
        <v>320</v>
      </c>
      <c r="CK51" s="725" t="s">
        <v>517</v>
      </c>
      <c r="CL51" s="793" t="str">
        <f t="shared" si="4"/>
        <v>IT AND COMMUNICATIONS</v>
      </c>
      <c r="CM51" s="441" t="s">
        <v>104</v>
      </c>
      <c r="CN51" s="441" t="s">
        <v>324</v>
      </c>
      <c r="CP51" s="2379"/>
      <c r="CQ51" s="2380"/>
      <c r="CR51" s="2380"/>
      <c r="CS51" s="2380"/>
      <c r="CT51" s="2381"/>
      <c r="CU51" s="2379"/>
      <c r="CV51" s="2380"/>
      <c r="CW51" s="2380"/>
      <c r="CX51" s="2380"/>
      <c r="CY51" s="2380"/>
      <c r="CZ51" s="2381"/>
      <c r="DB51" s="441" t="s">
        <v>93</v>
      </c>
      <c r="DC51" s="441" t="s">
        <v>512</v>
      </c>
      <c r="DD51" s="808" t="s">
        <v>320</v>
      </c>
      <c r="DE51" s="725" t="s">
        <v>518</v>
      </c>
      <c r="DF51" s="793" t="str">
        <f t="shared" si="5"/>
        <v>IT AND COMMUNICATIONS</v>
      </c>
      <c r="DG51" s="441" t="s">
        <v>104</v>
      </c>
      <c r="DH51" s="441" t="s">
        <v>324</v>
      </c>
      <c r="DJ51" s="2379"/>
      <c r="DK51" s="2380"/>
      <c r="DL51" s="2380"/>
      <c r="DM51" s="2380"/>
      <c r="DN51" s="2381"/>
      <c r="DO51" s="2379"/>
      <c r="DP51" s="2380"/>
      <c r="DQ51" s="2380"/>
      <c r="DR51" s="2380"/>
      <c r="DS51" s="2380"/>
      <c r="DT51" s="2381"/>
    </row>
    <row r="52" spans="3:124" ht="15.75" thickBot="1">
      <c r="C52" s="821"/>
      <c r="D52" s="2062" t="s">
        <v>327</v>
      </c>
      <c r="E52" s="378"/>
      <c r="F52" s="441" t="s">
        <v>93</v>
      </c>
      <c r="G52" s="441" t="s">
        <v>512</v>
      </c>
      <c r="H52" s="808" t="s">
        <v>320</v>
      </c>
      <c r="I52" s="725" t="s">
        <v>513</v>
      </c>
      <c r="J52" s="793" t="str">
        <f t="shared" si="0"/>
        <v>MOTOR VEHICLES</v>
      </c>
      <c r="K52" s="441" t="s">
        <v>104</v>
      </c>
      <c r="L52" s="441" t="s">
        <v>324</v>
      </c>
      <c r="M52" s="378"/>
      <c r="N52" s="2333">
        <v>5825.4871949224807</v>
      </c>
      <c r="O52" s="2334">
        <v>9963.5807364554585</v>
      </c>
      <c r="P52" s="2334">
        <v>6644.3309191227499</v>
      </c>
      <c r="Q52" s="2334">
        <v>8399.2343056486607</v>
      </c>
      <c r="R52" s="2352">
        <v>7483.879468119474</v>
      </c>
      <c r="S52" s="2333">
        <v>11822.661195308179</v>
      </c>
      <c r="T52" s="2333">
        <v>7348.9295340978415</v>
      </c>
      <c r="U52" s="2333">
        <v>6526.2399575603922</v>
      </c>
      <c r="V52" s="2333">
        <v>7572.8536222174525</v>
      </c>
      <c r="W52" s="2333">
        <v>8875.0799810778826</v>
      </c>
      <c r="X52" s="2333">
        <v>8445.7408929511712</v>
      </c>
      <c r="Z52" s="441" t="s">
        <v>93</v>
      </c>
      <c r="AA52" s="441" t="s">
        <v>512</v>
      </c>
      <c r="AB52" s="808" t="s">
        <v>320</v>
      </c>
      <c r="AC52" s="725" t="s">
        <v>513</v>
      </c>
      <c r="AD52" s="793" t="str">
        <f t="shared" si="1"/>
        <v>MOTOR VEHICLES</v>
      </c>
      <c r="AE52" s="441" t="s">
        <v>104</v>
      </c>
      <c r="AF52" s="441" t="s">
        <v>324</v>
      </c>
      <c r="AG52" s="807"/>
      <c r="AH52" s="2333">
        <v>42.031143828932109</v>
      </c>
      <c r="AI52" s="2334">
        <v>60.765801257191193</v>
      </c>
      <c r="AJ52" s="2334">
        <v>24.569511169763881</v>
      </c>
      <c r="AK52" s="2334">
        <v>69.867788456345835</v>
      </c>
      <c r="AL52" s="2352">
        <v>79.462209141311192</v>
      </c>
      <c r="AM52" s="2333">
        <v>84.924981553790985</v>
      </c>
      <c r="AN52" s="2333">
        <v>52.789105161116005</v>
      </c>
      <c r="AO52" s="2333">
        <v>46.879530661961311</v>
      </c>
      <c r="AP52" s="2333">
        <v>54.397605035962641</v>
      </c>
      <c r="AQ52" s="2333">
        <v>63.751806063813355</v>
      </c>
      <c r="AR52" s="2333">
        <v>60.667761487288381</v>
      </c>
      <c r="AS52" s="2029"/>
      <c r="AT52" s="441" t="s">
        <v>93</v>
      </c>
      <c r="AU52" s="441" t="s">
        <v>512</v>
      </c>
      <c r="AV52" s="808" t="s">
        <v>320</v>
      </c>
      <c r="AW52" s="725" t="s">
        <v>515</v>
      </c>
      <c r="AX52" s="793" t="str">
        <f t="shared" si="2"/>
        <v>MOTOR VEHICLES</v>
      </c>
      <c r="AY52" s="441" t="s">
        <v>104</v>
      </c>
      <c r="AZ52" s="441" t="s">
        <v>324</v>
      </c>
      <c r="BB52" s="2333">
        <v>8.653580987827727</v>
      </c>
      <c r="BC52" s="2334">
        <v>0</v>
      </c>
      <c r="BD52" s="2334">
        <v>2.0599201963071554</v>
      </c>
      <c r="BE52" s="2334">
        <v>42.945780651765006</v>
      </c>
      <c r="BF52" s="2352">
        <v>3.0317898015146296</v>
      </c>
      <c r="BG52" s="2333">
        <v>17.237080616976023</v>
      </c>
      <c r="BH52" s="2333">
        <v>10.714515855194355</v>
      </c>
      <c r="BI52" s="2333">
        <v>9.5150594621489795</v>
      </c>
      <c r="BJ52" s="2333">
        <v>11.040990368439505</v>
      </c>
      <c r="BK52" s="2333">
        <v>12.939596812320035</v>
      </c>
      <c r="BL52" s="2333">
        <v>12.313633473626373</v>
      </c>
      <c r="BM52" s="378"/>
      <c r="BN52" s="441" t="s">
        <v>93</v>
      </c>
      <c r="BO52" s="441" t="s">
        <v>512</v>
      </c>
      <c r="BP52" s="808" t="s">
        <v>320</v>
      </c>
      <c r="BQ52" s="725" t="s">
        <v>516</v>
      </c>
      <c r="BR52" s="793" t="str">
        <f t="shared" si="3"/>
        <v>MOTOR VEHICLES</v>
      </c>
      <c r="BS52" s="441" t="s">
        <v>104</v>
      </c>
      <c r="BT52" s="441" t="s">
        <v>324</v>
      </c>
      <c r="BU52" s="2029"/>
      <c r="BV52" s="2333">
        <v>1.0016648362298162</v>
      </c>
      <c r="BW52" s="2334">
        <v>0</v>
      </c>
      <c r="BX52" s="2334">
        <v>2.7805137050503004</v>
      </c>
      <c r="BY52" s="2334">
        <v>1.5983580702574205</v>
      </c>
      <c r="BZ52" s="2352">
        <v>1.2308211572951175</v>
      </c>
      <c r="CA52" s="2333">
        <v>2.2362096124102258</v>
      </c>
      <c r="CB52" s="2333">
        <v>1.3900209600522702</v>
      </c>
      <c r="CC52" s="2333">
        <v>1.2344124799739586</v>
      </c>
      <c r="CD52" s="2333">
        <v>1.4323753158128825</v>
      </c>
      <c r="CE52" s="2333">
        <v>1.6786862819406534</v>
      </c>
      <c r="CF52" s="2333">
        <v>1.5974784912417701</v>
      </c>
      <c r="CG52" s="2029"/>
      <c r="CH52" s="441" t="s">
        <v>93</v>
      </c>
      <c r="CI52" s="441" t="s">
        <v>512</v>
      </c>
      <c r="CJ52" s="808" t="s">
        <v>320</v>
      </c>
      <c r="CK52" s="725" t="s">
        <v>517</v>
      </c>
      <c r="CL52" s="793" t="str">
        <f t="shared" si="4"/>
        <v>MOTOR VEHICLES</v>
      </c>
      <c r="CM52" s="441" t="s">
        <v>104</v>
      </c>
      <c r="CN52" s="441" t="s">
        <v>324</v>
      </c>
      <c r="CP52" s="2379"/>
      <c r="CQ52" s="2380"/>
      <c r="CR52" s="2380"/>
      <c r="CS52" s="2380"/>
      <c r="CT52" s="2381"/>
      <c r="CU52" s="2379"/>
      <c r="CV52" s="2380"/>
      <c r="CW52" s="2380"/>
      <c r="CX52" s="2380"/>
      <c r="CY52" s="2380"/>
      <c r="CZ52" s="2381"/>
      <c r="DB52" s="441" t="s">
        <v>93</v>
      </c>
      <c r="DC52" s="441" t="s">
        <v>512</v>
      </c>
      <c r="DD52" s="808" t="s">
        <v>320</v>
      </c>
      <c r="DE52" s="725" t="s">
        <v>518</v>
      </c>
      <c r="DF52" s="793" t="str">
        <f t="shared" si="5"/>
        <v>MOTOR VEHICLES</v>
      </c>
      <c r="DG52" s="441" t="s">
        <v>104</v>
      </c>
      <c r="DH52" s="441" t="s">
        <v>324</v>
      </c>
      <c r="DJ52" s="2379"/>
      <c r="DK52" s="2380"/>
      <c r="DL52" s="2380"/>
      <c r="DM52" s="2380"/>
      <c r="DN52" s="2381"/>
      <c r="DO52" s="2379"/>
      <c r="DP52" s="2380"/>
      <c r="DQ52" s="2380"/>
      <c r="DR52" s="2380"/>
      <c r="DS52" s="2380"/>
      <c r="DT52" s="2381"/>
    </row>
    <row r="53" spans="3:124" ht="15.75" thickBot="1">
      <c r="C53" s="821"/>
      <c r="D53" s="2070" t="s">
        <v>351</v>
      </c>
      <c r="E53" s="378"/>
      <c r="F53" s="441" t="s">
        <v>93</v>
      </c>
      <c r="G53" s="441" t="s">
        <v>512</v>
      </c>
      <c r="H53" s="808" t="s">
        <v>320</v>
      </c>
      <c r="I53" s="725" t="s">
        <v>513</v>
      </c>
      <c r="J53" s="793" t="str">
        <f t="shared" si="0"/>
        <v>BUILDINGS AND PROPERTY</v>
      </c>
      <c r="K53" s="441" t="s">
        <v>104</v>
      </c>
      <c r="L53" s="441" t="s">
        <v>324</v>
      </c>
      <c r="M53" s="378"/>
      <c r="N53" s="2372">
        <v>337.74647364274864</v>
      </c>
      <c r="O53" s="2335">
        <v>272.5414564744263</v>
      </c>
      <c r="P53" s="2335">
        <v>560.61057698667332</v>
      </c>
      <c r="Q53" s="2335">
        <v>412.39517296630504</v>
      </c>
      <c r="R53" s="2360">
        <v>261.24829791675739</v>
      </c>
      <c r="S53" s="2372">
        <v>2342.2717665037358</v>
      </c>
      <c r="T53" s="2372">
        <v>514.77345392404482</v>
      </c>
      <c r="U53" s="2372">
        <v>692.67773569933809</v>
      </c>
      <c r="V53" s="2372">
        <v>302.95053071954811</v>
      </c>
      <c r="W53" s="2372">
        <v>0</v>
      </c>
      <c r="X53" s="2372">
        <v>0</v>
      </c>
      <c r="Z53" s="441" t="s">
        <v>93</v>
      </c>
      <c r="AA53" s="441" t="s">
        <v>512</v>
      </c>
      <c r="AB53" s="808" t="s">
        <v>320</v>
      </c>
      <c r="AC53" s="725" t="s">
        <v>513</v>
      </c>
      <c r="AD53" s="793" t="str">
        <f t="shared" si="1"/>
        <v>BUILDINGS AND PROPERTY</v>
      </c>
      <c r="AE53" s="441" t="s">
        <v>104</v>
      </c>
      <c r="AF53" s="441" t="s">
        <v>324</v>
      </c>
      <c r="AG53" s="807"/>
      <c r="AH53" s="2372">
        <v>801.3152855323184</v>
      </c>
      <c r="AI53" s="2335">
        <v>588.57399149883202</v>
      </c>
      <c r="AJ53" s="2335">
        <v>781.02847800792745</v>
      </c>
      <c r="AK53" s="2335">
        <v>936.93836979750722</v>
      </c>
      <c r="AL53" s="2360">
        <v>1186.8810638902912</v>
      </c>
      <c r="AM53" s="2372">
        <v>4591.096716663822</v>
      </c>
      <c r="AN53" s="2372">
        <v>1009.0096067990186</v>
      </c>
      <c r="AO53" s="2372">
        <v>1357.7205359147165</v>
      </c>
      <c r="AP53" s="2372">
        <v>593.8146063102713</v>
      </c>
      <c r="AQ53" s="2372">
        <v>0</v>
      </c>
      <c r="AR53" s="2372">
        <v>0</v>
      </c>
      <c r="AS53" s="2036"/>
      <c r="AT53" s="441" t="s">
        <v>93</v>
      </c>
      <c r="AU53" s="441" t="s">
        <v>512</v>
      </c>
      <c r="AV53" s="808" t="s">
        <v>320</v>
      </c>
      <c r="AW53" s="725" t="s">
        <v>515</v>
      </c>
      <c r="AX53" s="793" t="str">
        <f t="shared" si="2"/>
        <v>BUILDINGS AND PROPERTY</v>
      </c>
      <c r="AY53" s="441" t="s">
        <v>104</v>
      </c>
      <c r="AZ53" s="441" t="s">
        <v>324</v>
      </c>
      <c r="BB53" s="2372">
        <v>7166.0981700412603</v>
      </c>
      <c r="BC53" s="2335">
        <v>1768.3233723424755</v>
      </c>
      <c r="BD53" s="2335">
        <v>2397.6827468782903</v>
      </c>
      <c r="BE53" s="2335">
        <v>8784.7630932079355</v>
      </c>
      <c r="BF53" s="2360">
        <v>16101.355110955954</v>
      </c>
      <c r="BG53" s="2372">
        <v>25951.624724336834</v>
      </c>
      <c r="BH53" s="2372">
        <v>5703.5258185383591</v>
      </c>
      <c r="BI53" s="2372">
        <v>7674.6485650575023</v>
      </c>
      <c r="BJ53" s="2372">
        <v>3356.595334369732</v>
      </c>
      <c r="BK53" s="2372">
        <v>0</v>
      </c>
      <c r="BL53" s="2372">
        <v>0</v>
      </c>
      <c r="BM53" s="378"/>
      <c r="BN53" s="441" t="s">
        <v>93</v>
      </c>
      <c r="BO53" s="441" t="s">
        <v>512</v>
      </c>
      <c r="BP53" s="808" t="s">
        <v>320</v>
      </c>
      <c r="BQ53" s="725" t="s">
        <v>516</v>
      </c>
      <c r="BR53" s="793" t="str">
        <f t="shared" si="3"/>
        <v>BUILDINGS AND PROPERTY</v>
      </c>
      <c r="BS53" s="441" t="s">
        <v>104</v>
      </c>
      <c r="BT53" s="441" t="s">
        <v>324</v>
      </c>
      <c r="BU53" s="2036"/>
      <c r="BV53" s="2372">
        <v>485.02285121814828</v>
      </c>
      <c r="BW53" s="2335">
        <v>16.095777358441175</v>
      </c>
      <c r="BX53" s="2335">
        <v>30.54931894524217</v>
      </c>
      <c r="BY53" s="2335">
        <v>655.43186054680234</v>
      </c>
      <c r="BZ53" s="2360">
        <v>1199.514362982186</v>
      </c>
      <c r="CA53" s="2372">
        <v>1328.0833003273001</v>
      </c>
      <c r="CB53" s="2372">
        <v>291.87989087569372</v>
      </c>
      <c r="CC53" s="2372">
        <v>392.75277380130223</v>
      </c>
      <c r="CD53" s="2372">
        <v>171.77491802093274</v>
      </c>
      <c r="CE53" s="2372">
        <v>0</v>
      </c>
      <c r="CF53" s="2372">
        <v>0</v>
      </c>
      <c r="CG53" s="2036"/>
      <c r="CH53" s="441" t="s">
        <v>93</v>
      </c>
      <c r="CI53" s="441" t="s">
        <v>512</v>
      </c>
      <c r="CJ53" s="808" t="s">
        <v>320</v>
      </c>
      <c r="CK53" s="725" t="s">
        <v>517</v>
      </c>
      <c r="CL53" s="793" t="str">
        <f t="shared" si="4"/>
        <v>BUILDINGS AND PROPERTY</v>
      </c>
      <c r="CM53" s="441" t="s">
        <v>104</v>
      </c>
      <c r="CN53" s="441" t="s">
        <v>324</v>
      </c>
      <c r="CP53" s="2376"/>
      <c r="CQ53" s="2377"/>
      <c r="CR53" s="2377"/>
      <c r="CS53" s="2377"/>
      <c r="CT53" s="2378"/>
      <c r="CU53" s="2376"/>
      <c r="CV53" s="2377"/>
      <c r="CW53" s="2377"/>
      <c r="CX53" s="2377"/>
      <c r="CY53" s="2377"/>
      <c r="CZ53" s="2378"/>
      <c r="DB53" s="441" t="s">
        <v>93</v>
      </c>
      <c r="DC53" s="441" t="s">
        <v>512</v>
      </c>
      <c r="DD53" s="808" t="s">
        <v>320</v>
      </c>
      <c r="DE53" s="725" t="s">
        <v>518</v>
      </c>
      <c r="DF53" s="793" t="str">
        <f t="shared" si="5"/>
        <v>BUILDINGS AND PROPERTY</v>
      </c>
      <c r="DG53" s="441" t="s">
        <v>104</v>
      </c>
      <c r="DH53" s="441" t="s">
        <v>324</v>
      </c>
      <c r="DJ53" s="2376"/>
      <c r="DK53" s="2377"/>
      <c r="DL53" s="2377"/>
      <c r="DM53" s="2377"/>
      <c r="DN53" s="2378"/>
      <c r="DO53" s="2376"/>
      <c r="DP53" s="2377"/>
      <c r="DQ53" s="2377"/>
      <c r="DR53" s="2377"/>
      <c r="DS53" s="2377"/>
      <c r="DT53" s="2378"/>
    </row>
    <row r="54" spans="3:124" ht="15.75" thickBot="1">
      <c r="C54" s="1902"/>
      <c r="D54" s="829" t="s">
        <v>226</v>
      </c>
      <c r="E54" s="378"/>
      <c r="F54" s="441" t="s">
        <v>93</v>
      </c>
      <c r="G54" s="441" t="s">
        <v>512</v>
      </c>
      <c r="H54" s="808" t="s">
        <v>320</v>
      </c>
      <c r="I54" s="725" t="s">
        <v>513</v>
      </c>
      <c r="J54" s="793" t="str">
        <f t="shared" si="0"/>
        <v>OTHER</v>
      </c>
      <c r="K54" s="441" t="s">
        <v>104</v>
      </c>
      <c r="L54" s="441" t="s">
        <v>324</v>
      </c>
      <c r="M54" s="378"/>
      <c r="N54" s="2367">
        <v>1268.6659030963206</v>
      </c>
      <c r="O54" s="2368">
        <v>824.71584893722434</v>
      </c>
      <c r="P54" s="2368">
        <v>2311.0165001875362</v>
      </c>
      <c r="Q54" s="2371">
        <v>1538.643347658123</v>
      </c>
      <c r="R54" s="2367">
        <v>1524.8909674041988</v>
      </c>
      <c r="S54" s="2367">
        <v>1563.6477387994421</v>
      </c>
      <c r="T54" s="2367">
        <v>1771.7206387577444</v>
      </c>
      <c r="U54" s="2367">
        <v>1053.9200426693887</v>
      </c>
      <c r="V54" s="2367">
        <v>1067.7469041918771</v>
      </c>
      <c r="W54" s="2367">
        <v>843.2709854976074</v>
      </c>
      <c r="X54" s="2367">
        <v>818.87789719456032</v>
      </c>
      <c r="Z54" s="441" t="s">
        <v>93</v>
      </c>
      <c r="AA54" s="441" t="s">
        <v>512</v>
      </c>
      <c r="AB54" s="808" t="s">
        <v>320</v>
      </c>
      <c r="AC54" s="725" t="s">
        <v>513</v>
      </c>
      <c r="AD54" s="793" t="str">
        <f t="shared" si="1"/>
        <v>OTHER</v>
      </c>
      <c r="AE54" s="441" t="s">
        <v>104</v>
      </c>
      <c r="AF54" s="441" t="s">
        <v>324</v>
      </c>
      <c r="AG54" s="830"/>
      <c r="AH54" s="2367">
        <v>0.1845013803122709</v>
      </c>
      <c r="AI54" s="2368">
        <v>0</v>
      </c>
      <c r="AJ54" s="2368">
        <v>0.56309688870275931</v>
      </c>
      <c r="AK54" s="2371">
        <v>18.830285095544472</v>
      </c>
      <c r="AL54" s="2367">
        <v>0</v>
      </c>
      <c r="AM54" s="2367">
        <v>2.3064594698628755</v>
      </c>
      <c r="AN54" s="2367">
        <v>2.6133775170818292</v>
      </c>
      <c r="AO54" s="2367">
        <v>1.5545853471827786</v>
      </c>
      <c r="AP54" s="2367">
        <v>1.5749806669889597</v>
      </c>
      <c r="AQ54" s="2367">
        <v>1.2438673378282061</v>
      </c>
      <c r="AR54" s="2367">
        <v>1.2078862993118447</v>
      </c>
      <c r="AS54" s="832"/>
      <c r="AT54" s="441" t="s">
        <v>93</v>
      </c>
      <c r="AU54" s="441" t="s">
        <v>512</v>
      </c>
      <c r="AV54" s="808" t="s">
        <v>320</v>
      </c>
      <c r="AW54" s="725" t="s">
        <v>515</v>
      </c>
      <c r="AX54" s="793" t="str">
        <f t="shared" si="2"/>
        <v>OTHER</v>
      </c>
      <c r="AY54" s="441" t="s">
        <v>104</v>
      </c>
      <c r="AZ54" s="441" t="s">
        <v>324</v>
      </c>
      <c r="BB54" s="2367">
        <v>362.65207457864909</v>
      </c>
      <c r="BC54" s="2368">
        <v>68.317014015915177</v>
      </c>
      <c r="BD54" s="2368">
        <v>13.062215045579046</v>
      </c>
      <c r="BE54" s="2371">
        <v>1689.519909448024</v>
      </c>
      <c r="BF54" s="2367">
        <v>0</v>
      </c>
      <c r="BG54" s="2367">
        <v>309.16096120267008</v>
      </c>
      <c r="BH54" s="2367">
        <v>350.30067327153182</v>
      </c>
      <c r="BI54" s="2367">
        <v>208.37873220255989</v>
      </c>
      <c r="BJ54" s="2367">
        <v>211.11254858117141</v>
      </c>
      <c r="BK54" s="2367">
        <v>166.72966804590641</v>
      </c>
      <c r="BL54" s="2367">
        <v>161.9067207545543</v>
      </c>
      <c r="BM54" s="378"/>
      <c r="BN54" s="441" t="s">
        <v>93</v>
      </c>
      <c r="BO54" s="441" t="s">
        <v>512</v>
      </c>
      <c r="BP54" s="808" t="s">
        <v>320</v>
      </c>
      <c r="BQ54" s="725" t="s">
        <v>516</v>
      </c>
      <c r="BR54" s="793" t="str">
        <f t="shared" si="3"/>
        <v>OTHER</v>
      </c>
      <c r="BS54" s="441" t="s">
        <v>104</v>
      </c>
      <c r="BT54" s="441" t="s">
        <v>324</v>
      </c>
      <c r="BU54" s="832"/>
      <c r="BV54" s="2367">
        <v>1.9107486058077381</v>
      </c>
      <c r="BW54" s="2368">
        <v>0</v>
      </c>
      <c r="BX54" s="2368">
        <v>4.483654762248845</v>
      </c>
      <c r="BY54" s="2371">
        <v>5.4397896690263607</v>
      </c>
      <c r="BZ54" s="2367">
        <v>0</v>
      </c>
      <c r="CA54" s="2367">
        <v>1.7895745845407947</v>
      </c>
      <c r="CB54" s="2367">
        <v>2.0277113235629574</v>
      </c>
      <c r="CC54" s="2367">
        <v>1.2061978383618539</v>
      </c>
      <c r="CD54" s="2367">
        <v>1.2220225022875082</v>
      </c>
      <c r="CE54" s="2367">
        <v>0.96511272077549959</v>
      </c>
      <c r="CF54" s="2367">
        <v>0.93719514715427654</v>
      </c>
      <c r="CG54" s="777"/>
      <c r="CH54" s="441" t="s">
        <v>93</v>
      </c>
      <c r="CI54" s="441" t="s">
        <v>512</v>
      </c>
      <c r="CJ54" s="808" t="s">
        <v>320</v>
      </c>
      <c r="CK54" s="725" t="s">
        <v>517</v>
      </c>
      <c r="CL54" s="793" t="str">
        <f t="shared" si="4"/>
        <v>OTHER</v>
      </c>
      <c r="CM54" s="441" t="s">
        <v>104</v>
      </c>
      <c r="CN54" s="441" t="s">
        <v>324</v>
      </c>
      <c r="CP54" s="2394"/>
      <c r="CQ54" s="2383"/>
      <c r="CR54" s="2383"/>
      <c r="CS54" s="2395"/>
      <c r="CT54" s="2394"/>
      <c r="CU54" s="2394"/>
      <c r="CV54" s="2383"/>
      <c r="CW54" s="2383"/>
      <c r="CX54" s="2383"/>
      <c r="CY54" s="2395"/>
      <c r="CZ54" s="2394"/>
      <c r="DB54" s="441" t="s">
        <v>93</v>
      </c>
      <c r="DC54" s="441" t="s">
        <v>512</v>
      </c>
      <c r="DD54" s="808" t="s">
        <v>320</v>
      </c>
      <c r="DE54" s="725" t="s">
        <v>518</v>
      </c>
      <c r="DF54" s="793" t="str">
        <f t="shared" si="5"/>
        <v>OTHER</v>
      </c>
      <c r="DG54" s="441" t="s">
        <v>104</v>
      </c>
      <c r="DH54" s="441" t="s">
        <v>324</v>
      </c>
      <c r="DJ54" s="2394"/>
      <c r="DK54" s="2383"/>
      <c r="DL54" s="2383"/>
      <c r="DM54" s="2395"/>
      <c r="DN54" s="2394"/>
      <c r="DO54" s="2394"/>
      <c r="DP54" s="2383"/>
      <c r="DQ54" s="2383"/>
      <c r="DR54" s="2383"/>
      <c r="DS54" s="2395"/>
      <c r="DT54" s="2394"/>
    </row>
  </sheetData>
  <sheetProtection password="D4BA" sheet="1" objects="1" scenarios="1" insertRows="0"/>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sheetPr codeName="Sheet14">
    <tabColor theme="5"/>
    <pageSetUpPr fitToPage="1"/>
  </sheetPr>
  <dimension ref="B1:J131"/>
  <sheetViews>
    <sheetView topLeftCell="A67" zoomScale="80" zoomScaleNormal="80" workbookViewId="0">
      <selection activeCell="R45" sqref="R45"/>
    </sheetView>
  </sheetViews>
  <sheetFormatPr defaultRowHeight="15"/>
  <cols>
    <col min="1" max="1" width="18" style="4" customWidth="1"/>
    <col min="2" max="2" width="57" style="287" customWidth="1"/>
    <col min="3" max="9" width="12.5703125" style="287" customWidth="1"/>
    <col min="10" max="10" width="11.28515625" style="287" customWidth="1"/>
    <col min="11" max="16384" width="9.140625" style="4"/>
  </cols>
  <sheetData>
    <row r="1" spans="2:10" ht="24" customHeight="1">
      <c r="B1" s="6" t="s">
        <v>8</v>
      </c>
      <c r="C1" s="833"/>
      <c r="D1" s="833"/>
      <c r="E1" s="833"/>
      <c r="F1" s="833"/>
      <c r="G1" s="833"/>
      <c r="H1" s="833"/>
      <c r="I1" s="833"/>
      <c r="J1" s="834"/>
    </row>
    <row r="2" spans="2:10" ht="24" customHeight="1">
      <c r="B2" s="472">
        <f>+'[12]1.2 Business &amp; other details  '!$D$13</f>
        <v>0</v>
      </c>
      <c r="C2" s="833"/>
      <c r="D2" s="833"/>
      <c r="E2" s="833"/>
      <c r="F2" s="833"/>
      <c r="G2" s="833"/>
      <c r="H2" s="833"/>
      <c r="I2" s="833"/>
      <c r="J2" s="834"/>
    </row>
    <row r="3" spans="2:10" ht="24" customHeight="1">
      <c r="B3" s="6" t="s">
        <v>12</v>
      </c>
      <c r="C3" s="833"/>
      <c r="D3" s="833"/>
      <c r="E3" s="833"/>
      <c r="F3" s="833"/>
      <c r="G3" s="833"/>
      <c r="H3" s="833"/>
      <c r="I3" s="833"/>
      <c r="J3" s="834"/>
    </row>
    <row r="4" spans="2:10" ht="24" customHeight="1">
      <c r="B4" s="473" t="s">
        <v>534</v>
      </c>
      <c r="C4" s="32"/>
      <c r="D4" s="32"/>
      <c r="E4" s="32"/>
      <c r="F4" s="32"/>
      <c r="G4" s="32"/>
      <c r="H4" s="32"/>
      <c r="I4" s="32"/>
      <c r="J4" s="835"/>
    </row>
    <row r="5" spans="2:10">
      <c r="B5" s="4"/>
      <c r="C5" s="4"/>
      <c r="D5" s="4"/>
      <c r="E5" s="4"/>
      <c r="F5" s="4"/>
      <c r="G5" s="4"/>
      <c r="H5" s="4"/>
      <c r="I5" s="4"/>
      <c r="J5" s="4"/>
    </row>
    <row r="6" spans="2:10">
      <c r="B6" s="836" t="s">
        <v>14</v>
      </c>
      <c r="C6" s="837"/>
      <c r="D6" s="837"/>
      <c r="E6" s="837"/>
      <c r="F6" s="837"/>
      <c r="G6" s="837"/>
      <c r="H6" s="837"/>
      <c r="I6" s="837"/>
      <c r="J6" s="838"/>
    </row>
    <row r="7" spans="2:10" ht="15" customHeight="1">
      <c r="B7" s="2967" t="s">
        <v>535</v>
      </c>
      <c r="C7" s="2967"/>
      <c r="D7" s="2967"/>
      <c r="E7" s="2967"/>
      <c r="F7" s="2967"/>
      <c r="G7" s="2967"/>
      <c r="H7" s="2967"/>
      <c r="I7" s="2967"/>
    </row>
    <row r="8" spans="2:10">
      <c r="B8" s="2967"/>
      <c r="C8" s="2967"/>
      <c r="D8" s="2967"/>
      <c r="E8" s="2967"/>
      <c r="F8" s="2967"/>
      <c r="G8" s="2967"/>
      <c r="H8" s="2967"/>
      <c r="I8" s="2967"/>
    </row>
    <row r="9" spans="2:10">
      <c r="B9" s="2967"/>
      <c r="C9" s="2967"/>
      <c r="D9" s="2967"/>
      <c r="E9" s="2967"/>
      <c r="F9" s="2967"/>
      <c r="G9" s="2967"/>
      <c r="H9" s="2967"/>
      <c r="I9" s="2967"/>
    </row>
    <row r="10" spans="2:10" ht="118.5" customHeight="1">
      <c r="B10" s="2967"/>
      <c r="C10" s="2967"/>
      <c r="D10" s="2967"/>
      <c r="E10" s="2967"/>
      <c r="F10" s="2967"/>
      <c r="G10" s="2967"/>
      <c r="H10" s="2967"/>
      <c r="I10" s="2967"/>
    </row>
    <row r="12" spans="2:10" ht="15.75">
      <c r="B12" s="42" t="s">
        <v>536</v>
      </c>
      <c r="C12" s="839"/>
      <c r="D12" s="839"/>
      <c r="E12" s="839"/>
      <c r="F12" s="839"/>
      <c r="G12" s="839"/>
      <c r="H12" s="839"/>
      <c r="I12" s="839"/>
      <c r="J12" s="840"/>
    </row>
    <row r="13" spans="2:10" ht="18.75" customHeight="1">
      <c r="B13" s="2968" t="s">
        <v>537</v>
      </c>
      <c r="C13" s="841"/>
      <c r="D13" s="841"/>
      <c r="E13" s="841"/>
      <c r="F13" s="841"/>
      <c r="G13" s="841"/>
      <c r="H13" s="841"/>
      <c r="I13" s="842"/>
      <c r="J13" s="843"/>
    </row>
    <row r="14" spans="2:10" ht="15" customHeight="1">
      <c r="B14" s="2969"/>
      <c r="C14" s="2971" t="s">
        <v>52</v>
      </c>
      <c r="D14" s="2972"/>
      <c r="E14" s="2971" t="s">
        <v>37</v>
      </c>
      <c r="F14" s="2973"/>
      <c r="G14" s="2973"/>
      <c r="H14" s="2973"/>
      <c r="I14" s="2972"/>
      <c r="J14" s="844"/>
    </row>
    <row r="15" spans="2:10" ht="15" customHeight="1">
      <c r="B15" s="2969"/>
      <c r="C15" s="845" t="s">
        <v>538</v>
      </c>
      <c r="D15" s="845" t="s">
        <v>57</v>
      </c>
      <c r="E15" s="845" t="s">
        <v>58</v>
      </c>
      <c r="F15" s="845" t="s">
        <v>59</v>
      </c>
      <c r="G15" s="845" t="s">
        <v>60</v>
      </c>
      <c r="H15" s="845" t="s">
        <v>61</v>
      </c>
      <c r="I15" s="845" t="s">
        <v>62</v>
      </c>
      <c r="J15" s="846"/>
    </row>
    <row r="16" spans="2:10" ht="30">
      <c r="B16" s="2970"/>
      <c r="C16" s="845" t="s">
        <v>539</v>
      </c>
      <c r="D16" s="845" t="s">
        <v>539</v>
      </c>
      <c r="E16" s="845" t="s">
        <v>539</v>
      </c>
      <c r="F16" s="845" t="s">
        <v>539</v>
      </c>
      <c r="G16" s="845" t="s">
        <v>539</v>
      </c>
      <c r="H16" s="845" t="s">
        <v>539</v>
      </c>
      <c r="I16" s="845" t="s">
        <v>540</v>
      </c>
      <c r="J16" s="847"/>
    </row>
    <row r="17" spans="2:10">
      <c r="B17" s="848"/>
      <c r="C17" s="845" t="s">
        <v>541</v>
      </c>
      <c r="D17" s="845" t="s">
        <v>541</v>
      </c>
      <c r="E17" s="845" t="s">
        <v>541</v>
      </c>
      <c r="F17" s="845" t="s">
        <v>541</v>
      </c>
      <c r="G17" s="845" t="s">
        <v>541</v>
      </c>
      <c r="H17" s="845" t="s">
        <v>541</v>
      </c>
      <c r="I17" s="845" t="s">
        <v>541</v>
      </c>
      <c r="J17" s="849"/>
    </row>
    <row r="18" spans="2:10">
      <c r="B18" s="850" t="s">
        <v>542</v>
      </c>
      <c r="C18" s="851" t="s">
        <v>543</v>
      </c>
      <c r="D18" s="851" t="s">
        <v>543</v>
      </c>
      <c r="E18" s="851" t="s">
        <v>543</v>
      </c>
      <c r="F18" s="851" t="s">
        <v>543</v>
      </c>
      <c r="G18" s="851" t="s">
        <v>543</v>
      </c>
      <c r="H18" s="851" t="s">
        <v>543</v>
      </c>
      <c r="I18" s="851" t="s">
        <v>543</v>
      </c>
      <c r="J18" s="849"/>
    </row>
    <row r="19" spans="2:10">
      <c r="B19" s="852" t="s">
        <v>1517</v>
      </c>
      <c r="C19" s="853" t="s">
        <v>1541</v>
      </c>
      <c r="D19" s="854"/>
      <c r="E19" s="854"/>
      <c r="F19" s="854"/>
      <c r="G19" s="854"/>
      <c r="H19" s="854"/>
      <c r="I19" s="855"/>
      <c r="J19" s="849"/>
    </row>
    <row r="20" spans="2:10">
      <c r="B20" s="856" t="s">
        <v>544</v>
      </c>
      <c r="C20" s="2403">
        <v>47608.324070413182</v>
      </c>
      <c r="D20" s="2404">
        <v>47751.818295184581</v>
      </c>
      <c r="E20" s="2404">
        <v>54625.234362591698</v>
      </c>
      <c r="F20" s="2404">
        <v>53229.31274617571</v>
      </c>
      <c r="G20" s="2404">
        <v>51207.47140607133</v>
      </c>
      <c r="H20" s="2404">
        <v>63463.321894484834</v>
      </c>
      <c r="I20" s="2404">
        <v>61397.49670601479</v>
      </c>
      <c r="J20" s="849"/>
    </row>
    <row r="21" spans="2:10">
      <c r="B21" s="858" t="s">
        <v>545</v>
      </c>
      <c r="C21" s="2403">
        <v>4473.3279547714001</v>
      </c>
      <c r="D21" s="2403">
        <v>11487.491156000549</v>
      </c>
      <c r="E21" s="2403">
        <v>1978.8391500873604</v>
      </c>
      <c r="F21" s="2403">
        <v>1643.0276563708665</v>
      </c>
      <c r="G21" s="2403">
        <v>16526.200203339977</v>
      </c>
      <c r="H21" s="2403">
        <v>3699.5657991256185</v>
      </c>
      <c r="I21" s="2403">
        <v>6706.9982271218978</v>
      </c>
      <c r="J21" s="849"/>
    </row>
    <row r="22" spans="2:10" ht="25.5">
      <c r="B22" s="858" t="s">
        <v>546</v>
      </c>
      <c r="C22" s="2403">
        <v>-4329.8337300000003</v>
      </c>
      <c r="D22" s="2403">
        <v>-4614.0750885934285</v>
      </c>
      <c r="E22" s="2403">
        <v>-3374.760766503352</v>
      </c>
      <c r="F22" s="2403">
        <v>-3664.8689964752475</v>
      </c>
      <c r="G22" s="2403">
        <v>-4270.3497149264731</v>
      </c>
      <c r="H22" s="2403">
        <v>-5765.3909875956642</v>
      </c>
      <c r="I22" s="2403">
        <v>-5708.4567283115148</v>
      </c>
      <c r="J22" s="849"/>
    </row>
    <row r="23" spans="2:10">
      <c r="B23" s="858" t="s">
        <v>547</v>
      </c>
      <c r="C23" s="2403"/>
      <c r="D23" s="2403"/>
      <c r="E23" s="2403"/>
      <c r="F23" s="2403"/>
      <c r="G23" s="2403"/>
      <c r="H23" s="2403"/>
      <c r="I23" s="2403"/>
      <c r="J23" s="849"/>
    </row>
    <row r="24" spans="2:10" ht="38.25">
      <c r="B24" s="858" t="s">
        <v>548</v>
      </c>
      <c r="C24" s="2403"/>
      <c r="D24" s="2403"/>
      <c r="E24" s="2403"/>
      <c r="F24" s="2403"/>
      <c r="G24" s="2403"/>
      <c r="H24" s="2403"/>
      <c r="I24" s="2403"/>
      <c r="J24" s="849"/>
    </row>
    <row r="25" spans="2:10">
      <c r="B25" s="856" t="s">
        <v>549</v>
      </c>
      <c r="C25" s="2404">
        <v>47751.818295184581</v>
      </c>
      <c r="D25" s="2404">
        <v>54625.234362591698</v>
      </c>
      <c r="E25" s="2404">
        <v>53229.31274617571</v>
      </c>
      <c r="F25" s="2404">
        <v>51207.47140607133</v>
      </c>
      <c r="G25" s="2404">
        <v>63463.321894484834</v>
      </c>
      <c r="H25" s="2404">
        <v>61397.49670601479</v>
      </c>
      <c r="I25" s="2404">
        <v>62396.03820482517</v>
      </c>
      <c r="J25" s="849"/>
    </row>
    <row r="26" spans="2:10">
      <c r="B26" s="852" t="s">
        <v>1518</v>
      </c>
      <c r="C26" s="853" t="s">
        <v>1542</v>
      </c>
      <c r="D26" s="854"/>
      <c r="E26" s="854"/>
      <c r="F26" s="854"/>
      <c r="G26" s="854"/>
      <c r="H26" s="854"/>
      <c r="I26" s="855"/>
      <c r="J26" s="849"/>
    </row>
    <row r="27" spans="2:10">
      <c r="B27" s="856" t="s">
        <v>544</v>
      </c>
      <c r="C27" s="2403">
        <v>16244.433950141283</v>
      </c>
      <c r="D27" s="2404">
        <v>16848.933695549415</v>
      </c>
      <c r="E27" s="2404">
        <v>16862.405187333228</v>
      </c>
      <c r="F27" s="2404">
        <v>16466.972148509842</v>
      </c>
      <c r="G27" s="2404">
        <v>16908.55213743951</v>
      </c>
      <c r="H27" s="2404">
        <v>17605.185522551634</v>
      </c>
      <c r="I27" s="2404">
        <v>17747.302520634948</v>
      </c>
      <c r="J27" s="849"/>
    </row>
    <row r="28" spans="2:10">
      <c r="B28" s="858" t="s">
        <v>545</v>
      </c>
      <c r="C28" s="2403">
        <v>6937.3549154081302</v>
      </c>
      <c r="D28" s="2403">
        <v>6668.5419465273944</v>
      </c>
      <c r="E28" s="2403">
        <v>7183.1182985777359</v>
      </c>
      <c r="F28" s="2403">
        <v>8204.5887461188995</v>
      </c>
      <c r="G28" s="2403">
        <v>8489.6731579951884</v>
      </c>
      <c r="H28" s="2403">
        <v>8528.0327120359761</v>
      </c>
      <c r="I28" s="2403">
        <v>8863.9258478026914</v>
      </c>
      <c r="J28" s="849"/>
    </row>
    <row r="29" spans="2:10" ht="25.5">
      <c r="B29" s="858" t="s">
        <v>546</v>
      </c>
      <c r="C29" s="2403">
        <v>-6332.8551700000007</v>
      </c>
      <c r="D29" s="2403">
        <v>-6655.0704547435789</v>
      </c>
      <c r="E29" s="2403">
        <v>-7578.5513374011243</v>
      </c>
      <c r="F29" s="2403">
        <v>-7763.0087571892318</v>
      </c>
      <c r="G29" s="2403">
        <v>-7793.0397728830667</v>
      </c>
      <c r="H29" s="2403">
        <v>-8385.9157139526596</v>
      </c>
      <c r="I29" s="2403">
        <v>-9758.2318902471889</v>
      </c>
      <c r="J29" s="849"/>
    </row>
    <row r="30" spans="2:10">
      <c r="B30" s="858" t="s">
        <v>547</v>
      </c>
      <c r="C30" s="2405"/>
      <c r="D30" s="2405"/>
      <c r="E30" s="2405"/>
      <c r="F30" s="2405"/>
      <c r="G30" s="2405"/>
      <c r="H30" s="2405"/>
      <c r="I30" s="2405"/>
      <c r="J30" s="859"/>
    </row>
    <row r="31" spans="2:10" ht="38.25">
      <c r="B31" s="858" t="s">
        <v>548</v>
      </c>
      <c r="C31" s="2405"/>
      <c r="D31" s="2405"/>
      <c r="E31" s="2405"/>
      <c r="F31" s="2405"/>
      <c r="G31" s="2405"/>
      <c r="H31" s="2405"/>
      <c r="I31" s="2405"/>
      <c r="J31" s="847"/>
    </row>
    <row r="32" spans="2:10">
      <c r="B32" s="856" t="s">
        <v>549</v>
      </c>
      <c r="C32" s="2404">
        <v>16848.933695549415</v>
      </c>
      <c r="D32" s="2404">
        <v>16862.405187333228</v>
      </c>
      <c r="E32" s="2404">
        <v>16466.972148509842</v>
      </c>
      <c r="F32" s="2404">
        <v>16908.55213743951</v>
      </c>
      <c r="G32" s="2404">
        <v>17605.185522551634</v>
      </c>
      <c r="H32" s="2404">
        <v>17747.302520634948</v>
      </c>
      <c r="I32" s="2404">
        <v>16852.996478190449</v>
      </c>
      <c r="J32" s="849"/>
    </row>
    <row r="33" spans="2:10">
      <c r="B33" s="852" t="s">
        <v>1519</v>
      </c>
      <c r="C33" s="853" t="s">
        <v>1543</v>
      </c>
      <c r="D33" s="854"/>
      <c r="E33" s="854"/>
      <c r="F33" s="854"/>
      <c r="G33" s="854"/>
      <c r="H33" s="854"/>
      <c r="I33" s="855"/>
      <c r="J33" s="849"/>
    </row>
    <row r="34" spans="2:10">
      <c r="B34" s="856" t="s">
        <v>544</v>
      </c>
      <c r="C34" s="2403">
        <v>4241.4622972942352</v>
      </c>
      <c r="D34" s="2404">
        <v>4908.4622972942352</v>
      </c>
      <c r="E34" s="2404">
        <v>4682.284163950847</v>
      </c>
      <c r="F34" s="2404">
        <v>4293.9278424103741</v>
      </c>
      <c r="G34" s="2404">
        <v>4506.8613166566747</v>
      </c>
      <c r="H34" s="2404">
        <v>4849.5509526092992</v>
      </c>
      <c r="I34" s="2404">
        <v>3283.2775963660683</v>
      </c>
      <c r="J34" s="849"/>
    </row>
    <row r="35" spans="2:10">
      <c r="B35" s="858" t="s">
        <v>545</v>
      </c>
      <c r="C35" s="2403">
        <v>1304.4778799999999</v>
      </c>
      <c r="D35" s="2403">
        <v>262.7677437416466</v>
      </c>
      <c r="E35" s="2403">
        <v>10.683023674602264</v>
      </c>
      <c r="F35" s="2403">
        <v>777.74361489197895</v>
      </c>
      <c r="G35" s="2403">
        <v>1079.1486975763069</v>
      </c>
      <c r="H35" s="2403">
        <v>-1184.9430399815251</v>
      </c>
      <c r="I35" s="2403">
        <v>-78.189152470541444</v>
      </c>
      <c r="J35" s="849"/>
    </row>
    <row r="36" spans="2:10" ht="25.5">
      <c r="B36" s="858" t="s">
        <v>546</v>
      </c>
      <c r="C36" s="2403">
        <v>-637.47788000000003</v>
      </c>
      <c r="D36" s="2403">
        <v>-488.94587708503502</v>
      </c>
      <c r="E36" s="2403">
        <v>-399.0393452150754</v>
      </c>
      <c r="F36" s="2403">
        <v>-564.81014064567796</v>
      </c>
      <c r="G36" s="2403">
        <v>-736.4590616236826</v>
      </c>
      <c r="H36" s="2403">
        <v>-381.33031626170566</v>
      </c>
      <c r="I36" s="2403">
        <v>-168.81031541360602</v>
      </c>
      <c r="J36" s="849"/>
    </row>
    <row r="37" spans="2:10">
      <c r="B37" s="858" t="s">
        <v>547</v>
      </c>
      <c r="C37" s="2405"/>
      <c r="D37" s="2405"/>
      <c r="E37" s="2405"/>
      <c r="F37" s="2405"/>
      <c r="G37" s="2405"/>
      <c r="H37" s="2405"/>
      <c r="I37" s="2405"/>
      <c r="J37" s="849"/>
    </row>
    <row r="38" spans="2:10" ht="38.25">
      <c r="B38" s="858" t="s">
        <v>548</v>
      </c>
      <c r="C38" s="2405"/>
      <c r="D38" s="2405"/>
      <c r="E38" s="2405"/>
      <c r="F38" s="2405"/>
      <c r="G38" s="2405"/>
      <c r="H38" s="2405"/>
      <c r="I38" s="2405"/>
      <c r="J38" s="849"/>
    </row>
    <row r="39" spans="2:10">
      <c r="B39" s="856" t="s">
        <v>549</v>
      </c>
      <c r="C39" s="2404">
        <v>4908.4622972942352</v>
      </c>
      <c r="D39" s="2404">
        <v>4682.284163950847</v>
      </c>
      <c r="E39" s="2404">
        <v>4293.9278424103741</v>
      </c>
      <c r="F39" s="2404">
        <v>4506.8613166566747</v>
      </c>
      <c r="G39" s="2404">
        <v>4849.5509526092992</v>
      </c>
      <c r="H39" s="2404">
        <v>3283.2775963660683</v>
      </c>
      <c r="I39" s="2404">
        <v>3036.2781284819207</v>
      </c>
      <c r="J39" s="859"/>
    </row>
    <row r="40" spans="2:10">
      <c r="B40" s="852" t="s">
        <v>1520</v>
      </c>
      <c r="C40" s="853" t="s">
        <v>1544</v>
      </c>
      <c r="D40" s="854"/>
      <c r="E40" s="854"/>
      <c r="F40" s="854"/>
      <c r="G40" s="854"/>
      <c r="H40" s="854"/>
      <c r="I40" s="855"/>
      <c r="J40" s="849"/>
    </row>
    <row r="41" spans="2:10">
      <c r="B41" s="856" t="s">
        <v>544</v>
      </c>
      <c r="C41" s="2403">
        <v>-21352.124941002661</v>
      </c>
      <c r="D41" s="2404">
        <v>27305.875058997339</v>
      </c>
      <c r="E41" s="2404">
        <v>161655.28528698982</v>
      </c>
      <c r="F41" s="2404">
        <v>200075.40788135154</v>
      </c>
      <c r="G41" s="2404">
        <v>173850.0061823391</v>
      </c>
      <c r="H41" s="2404">
        <v>361108.22513635794</v>
      </c>
      <c r="I41" s="2404">
        <v>266252.41056915559</v>
      </c>
      <c r="J41" s="849"/>
    </row>
    <row r="42" spans="2:10">
      <c r="B42" s="858" t="s">
        <v>545</v>
      </c>
      <c r="C42" s="2403">
        <v>48677</v>
      </c>
      <c r="D42" s="2403">
        <v>138607.11438724608</v>
      </c>
      <c r="E42" s="2403">
        <v>53733.159829786688</v>
      </c>
      <c r="F42" s="2403">
        <v>-3076.0666895564191</v>
      </c>
      <c r="G42" s="2403">
        <v>209589.83385918298</v>
      </c>
      <c r="H42" s="2403">
        <v>-73035.505416867571</v>
      </c>
      <c r="I42" s="2403">
        <v>-15141.246347383578</v>
      </c>
      <c r="J42" s="849"/>
    </row>
    <row r="43" spans="2:10" ht="25.5">
      <c r="B43" s="858" t="s">
        <v>546</v>
      </c>
      <c r="C43" s="2403">
        <v>-19</v>
      </c>
      <c r="D43" s="2403">
        <v>-4257.7041592536098</v>
      </c>
      <c r="E43" s="2403">
        <v>-15313.03723542497</v>
      </c>
      <c r="F43" s="2403">
        <v>-23149.335009456001</v>
      </c>
      <c r="G43" s="2403">
        <v>-22331.614905164126</v>
      </c>
      <c r="H43" s="2403">
        <v>-21820.309150334746</v>
      </c>
      <c r="I43" s="2403">
        <v>-17445.011221979345</v>
      </c>
      <c r="J43" s="849"/>
    </row>
    <row r="44" spans="2:10">
      <c r="B44" s="858" t="s">
        <v>547</v>
      </c>
      <c r="C44" s="2405"/>
      <c r="D44" s="2405"/>
      <c r="E44" s="2405"/>
      <c r="F44" s="2405"/>
      <c r="G44" s="2405"/>
      <c r="H44" s="2405"/>
      <c r="I44" s="2405"/>
      <c r="J44" s="849"/>
    </row>
    <row r="45" spans="2:10" ht="38.25">
      <c r="B45" s="858" t="s">
        <v>548</v>
      </c>
      <c r="C45" s="2405"/>
      <c r="D45" s="2405"/>
      <c r="E45" s="2405"/>
      <c r="F45" s="2405"/>
      <c r="G45" s="2405"/>
      <c r="H45" s="2405"/>
      <c r="I45" s="2405"/>
      <c r="J45" s="849"/>
    </row>
    <row r="46" spans="2:10">
      <c r="B46" s="856" t="s">
        <v>549</v>
      </c>
      <c r="C46" s="2404">
        <v>27305.875058997339</v>
      </c>
      <c r="D46" s="2404">
        <v>161655.28528698982</v>
      </c>
      <c r="E46" s="2404">
        <v>200075.40788135154</v>
      </c>
      <c r="F46" s="2404">
        <v>173850.0061823391</v>
      </c>
      <c r="G46" s="2404">
        <v>361108.22513635794</v>
      </c>
      <c r="H46" s="2404">
        <v>266252.41056915559</v>
      </c>
      <c r="I46" s="2404">
        <v>233666.15299979266</v>
      </c>
      <c r="J46" s="859"/>
    </row>
    <row r="47" spans="2:10">
      <c r="B47" s="850" t="s">
        <v>550</v>
      </c>
      <c r="C47" s="845"/>
      <c r="D47" s="845"/>
      <c r="E47" s="845"/>
      <c r="F47" s="845"/>
      <c r="G47" s="845"/>
      <c r="H47" s="845"/>
      <c r="I47" s="845"/>
      <c r="J47" s="840"/>
    </row>
    <row r="48" spans="2:10">
      <c r="B48" s="856" t="s">
        <v>544</v>
      </c>
      <c r="C48" s="2404">
        <v>46742.095376846031</v>
      </c>
      <c r="D48" s="2404">
        <v>96815.089347025569</v>
      </c>
      <c r="E48" s="2404">
        <v>237825.20900086558</v>
      </c>
      <c r="F48" s="2404">
        <v>274065.62061844743</v>
      </c>
      <c r="G48" s="2404">
        <v>246472.89104250661</v>
      </c>
      <c r="H48" s="2404">
        <v>447026.28350600367</v>
      </c>
      <c r="I48" s="2404">
        <v>348680.4873921714</v>
      </c>
      <c r="J48" s="840"/>
    </row>
    <row r="49" spans="2:10">
      <c r="B49" s="858" t="s">
        <v>545</v>
      </c>
      <c r="C49" s="2404">
        <v>61392.16075017953</v>
      </c>
      <c r="D49" s="2404">
        <v>157025.91523351567</v>
      </c>
      <c r="E49" s="2404">
        <v>62905.800302126387</v>
      </c>
      <c r="F49" s="2404">
        <v>7549.2933278253258</v>
      </c>
      <c r="G49" s="2404">
        <v>235684.85591809446</v>
      </c>
      <c r="H49" s="2404">
        <v>-61992.8499456875</v>
      </c>
      <c r="I49" s="2404">
        <v>351.48857507047069</v>
      </c>
      <c r="J49" s="840"/>
    </row>
    <row r="50" spans="2:10" ht="25.5">
      <c r="B50" s="858" t="s">
        <v>546</v>
      </c>
      <c r="C50" s="2404">
        <v>-11319.166780000001</v>
      </c>
      <c r="D50" s="2404">
        <v>-16015.795579675651</v>
      </c>
      <c r="E50" s="2404">
        <v>-26665.388684544523</v>
      </c>
      <c r="F50" s="2404">
        <v>-35142.022903766156</v>
      </c>
      <c r="G50" s="2404">
        <v>-35131.463454597346</v>
      </c>
      <c r="H50" s="2404">
        <v>-36352.946168144772</v>
      </c>
      <c r="I50" s="2404">
        <v>-33080.510155951655</v>
      </c>
      <c r="J50" s="843"/>
    </row>
    <row r="51" spans="2:10">
      <c r="B51" s="858" t="s">
        <v>547</v>
      </c>
      <c r="C51" s="2404">
        <v>0</v>
      </c>
      <c r="D51" s="2404">
        <v>0</v>
      </c>
      <c r="E51" s="2404">
        <v>0</v>
      </c>
      <c r="F51" s="2404">
        <v>0</v>
      </c>
      <c r="G51" s="2404">
        <v>0</v>
      </c>
      <c r="H51" s="2404">
        <v>0</v>
      </c>
      <c r="I51" s="2404">
        <v>0</v>
      </c>
      <c r="J51" s="844"/>
    </row>
    <row r="52" spans="2:10" ht="38.25">
      <c r="B52" s="858" t="s">
        <v>548</v>
      </c>
      <c r="C52" s="2404">
        <v>0</v>
      </c>
      <c r="D52" s="2404">
        <v>0</v>
      </c>
      <c r="E52" s="2404">
        <v>0</v>
      </c>
      <c r="F52" s="2404">
        <v>0</v>
      </c>
      <c r="G52" s="2404">
        <v>0</v>
      </c>
      <c r="H52" s="2404">
        <v>0</v>
      </c>
      <c r="I52" s="2404">
        <v>0</v>
      </c>
      <c r="J52" s="846"/>
    </row>
    <row r="53" spans="2:10">
      <c r="B53" s="856" t="s">
        <v>549</v>
      </c>
      <c r="C53" s="2404">
        <v>96815.089347025554</v>
      </c>
      <c r="D53" s="2404">
        <v>237825.20900086558</v>
      </c>
      <c r="E53" s="2404">
        <v>274065.62061844743</v>
      </c>
      <c r="F53" s="2404">
        <v>246472.89104250658</v>
      </c>
      <c r="G53" s="2404">
        <v>447026.28350600373</v>
      </c>
      <c r="H53" s="2404">
        <v>348680.4873921714</v>
      </c>
      <c r="I53" s="2404">
        <v>315951.4658112902</v>
      </c>
      <c r="J53" s="849"/>
    </row>
    <row r="54" spans="2:10">
      <c r="B54" s="860"/>
      <c r="C54" s="861"/>
      <c r="D54" s="861"/>
      <c r="E54" s="861"/>
      <c r="F54" s="861"/>
      <c r="G54" s="861"/>
      <c r="H54" s="861"/>
      <c r="I54" s="862"/>
      <c r="J54" s="849"/>
    </row>
    <row r="55" spans="2:10">
      <c r="B55" s="856" t="s">
        <v>551</v>
      </c>
      <c r="C55" s="863">
        <f t="shared" ref="C55:I55" si="0">C53-C48</f>
        <v>50072.993970179523</v>
      </c>
      <c r="D55" s="863">
        <f t="shared" si="0"/>
        <v>141010.11965384003</v>
      </c>
      <c r="E55" s="863">
        <f t="shared" si="0"/>
        <v>36240.411617581849</v>
      </c>
      <c r="F55" s="863">
        <f t="shared" si="0"/>
        <v>-27592.729575940844</v>
      </c>
      <c r="G55" s="863">
        <f t="shared" si="0"/>
        <v>200553.39246349712</v>
      </c>
      <c r="H55" s="863">
        <f t="shared" si="0"/>
        <v>-98345.796113832272</v>
      </c>
      <c r="I55" s="864">
        <f t="shared" si="0"/>
        <v>-32729.021580881206</v>
      </c>
      <c r="J55" s="849"/>
    </row>
    <row r="56" spans="2:10">
      <c r="B56" s="860"/>
      <c r="C56" s="861"/>
      <c r="D56" s="861"/>
      <c r="E56" s="861"/>
      <c r="F56" s="861"/>
      <c r="G56" s="861"/>
      <c r="H56" s="861"/>
      <c r="I56" s="862"/>
      <c r="J56" s="849"/>
    </row>
    <row r="57" spans="2:10">
      <c r="B57" s="840"/>
      <c r="C57" s="840"/>
      <c r="D57" s="840"/>
      <c r="E57" s="840"/>
      <c r="F57" s="843"/>
      <c r="G57" s="840"/>
      <c r="H57" s="840"/>
      <c r="I57" s="843"/>
      <c r="J57" s="849"/>
    </row>
    <row r="58" spans="2:10">
      <c r="B58" s="840"/>
      <c r="C58" s="840"/>
      <c r="D58" s="840"/>
      <c r="E58" s="840"/>
      <c r="F58" s="865"/>
      <c r="G58" s="840"/>
      <c r="H58" s="840"/>
      <c r="I58" s="866"/>
      <c r="J58" s="849"/>
    </row>
    <row r="59" spans="2:10" ht="15.75">
      <c r="B59" s="42" t="s">
        <v>552</v>
      </c>
      <c r="C59" s="840"/>
      <c r="D59" s="840"/>
      <c r="E59" s="840"/>
      <c r="F59" s="846"/>
      <c r="G59" s="840"/>
      <c r="H59" s="867"/>
      <c r="I59" s="868"/>
      <c r="J59" s="849"/>
    </row>
    <row r="60" spans="2:10" ht="15" customHeight="1">
      <c r="B60" s="2968" t="s">
        <v>553</v>
      </c>
      <c r="C60" s="841"/>
      <c r="D60" s="841"/>
      <c r="E60" s="841"/>
      <c r="F60" s="841"/>
      <c r="G60" s="841"/>
      <c r="H60" s="841"/>
      <c r="I60" s="842"/>
      <c r="J60" s="849"/>
    </row>
    <row r="61" spans="2:10" ht="15" customHeight="1">
      <c r="B61" s="2969"/>
      <c r="C61" s="2971" t="s">
        <v>52</v>
      </c>
      <c r="D61" s="2972"/>
      <c r="E61" s="2971" t="s">
        <v>37</v>
      </c>
      <c r="F61" s="2973"/>
      <c r="G61" s="2973"/>
      <c r="H61" s="2973"/>
      <c r="I61" s="2972"/>
      <c r="J61" s="849"/>
    </row>
    <row r="62" spans="2:10" ht="15" customHeight="1">
      <c r="B62" s="2969"/>
      <c r="C62" s="845" t="s">
        <v>538</v>
      </c>
      <c r="D62" s="845" t="s">
        <v>57</v>
      </c>
      <c r="E62" s="845" t="s">
        <v>58</v>
      </c>
      <c r="F62" s="845" t="s">
        <v>59</v>
      </c>
      <c r="G62" s="845" t="s">
        <v>60</v>
      </c>
      <c r="H62" s="845" t="s">
        <v>61</v>
      </c>
      <c r="I62" s="845" t="s">
        <v>62</v>
      </c>
      <c r="J62" s="849"/>
    </row>
    <row r="63" spans="2:10" ht="30">
      <c r="B63" s="2970"/>
      <c r="C63" s="845" t="s">
        <v>539</v>
      </c>
      <c r="D63" s="869" t="s">
        <v>539</v>
      </c>
      <c r="E63" s="870" t="s">
        <v>539</v>
      </c>
      <c r="F63" s="845" t="s">
        <v>539</v>
      </c>
      <c r="G63" s="845" t="s">
        <v>539</v>
      </c>
      <c r="H63" s="845" t="s">
        <v>539</v>
      </c>
      <c r="I63" s="845" t="s">
        <v>540</v>
      </c>
      <c r="J63" s="849"/>
    </row>
    <row r="64" spans="2:10">
      <c r="B64" s="848"/>
      <c r="C64" s="845" t="s">
        <v>541</v>
      </c>
      <c r="D64" s="869" t="s">
        <v>541</v>
      </c>
      <c r="E64" s="871" t="s">
        <v>541</v>
      </c>
      <c r="F64" s="845" t="s">
        <v>541</v>
      </c>
      <c r="G64" s="845" t="s">
        <v>541</v>
      </c>
      <c r="H64" s="845" t="s">
        <v>541</v>
      </c>
      <c r="I64" s="845" t="s">
        <v>541</v>
      </c>
      <c r="J64" s="849"/>
    </row>
    <row r="65" spans="2:10">
      <c r="B65" s="850" t="s">
        <v>554</v>
      </c>
      <c r="C65" s="851" t="s">
        <v>543</v>
      </c>
      <c r="D65" s="851" t="s">
        <v>543</v>
      </c>
      <c r="E65" s="851" t="s">
        <v>543</v>
      </c>
      <c r="F65" s="851" t="s">
        <v>543</v>
      </c>
      <c r="G65" s="851" t="s">
        <v>543</v>
      </c>
      <c r="H65" s="851" t="s">
        <v>543</v>
      </c>
      <c r="I65" s="851" t="s">
        <v>543</v>
      </c>
      <c r="J65" s="859"/>
    </row>
    <row r="66" spans="2:10" ht="15" customHeight="1">
      <c r="B66" s="872" t="s">
        <v>1517</v>
      </c>
      <c r="C66" s="2400">
        <v>103.50686425824142</v>
      </c>
      <c r="D66" s="2400">
        <v>4898.6218903267672</v>
      </c>
      <c r="E66" s="2400">
        <v>-942.17111038892767</v>
      </c>
      <c r="F66" s="2400">
        <v>-1422.5518147671269</v>
      </c>
      <c r="G66" s="2400">
        <v>8938.5752870736869</v>
      </c>
      <c r="H66" s="2400">
        <v>-1494.8628210104957</v>
      </c>
      <c r="I66" s="2400">
        <v>722.55995818950214</v>
      </c>
      <c r="J66" s="847"/>
    </row>
    <row r="67" spans="2:10" ht="15" customHeight="1">
      <c r="B67" s="873" t="s">
        <v>1518</v>
      </c>
      <c r="C67" s="2400">
        <v>436.04453901737634</v>
      </c>
      <c r="D67" s="2400">
        <v>9.6010111857594893</v>
      </c>
      <c r="E67" s="2400">
        <v>-266.89577759334134</v>
      </c>
      <c r="F67" s="2400">
        <v>310.6922398689876</v>
      </c>
      <c r="G67" s="2400">
        <v>508.07652771225639</v>
      </c>
      <c r="H67" s="2400">
        <v>102.8380415991096</v>
      </c>
      <c r="I67" s="2400">
        <v>-647.1335817361196</v>
      </c>
      <c r="J67" s="849"/>
    </row>
    <row r="68" spans="2:10" ht="15" customHeight="1">
      <c r="B68" s="872" t="s">
        <v>1519</v>
      </c>
      <c r="C68" s="2400">
        <v>481.12792393026939</v>
      </c>
      <c r="D68" s="2400">
        <v>-161.19512397379552</v>
      </c>
      <c r="E68" s="2400">
        <v>-262.11937861653371</v>
      </c>
      <c r="F68" s="2400">
        <v>149.81833351874513</v>
      </c>
      <c r="G68" s="2400">
        <v>249.9342753861323</v>
      </c>
      <c r="H68" s="2400">
        <v>-1133.3794460708227</v>
      </c>
      <c r="I68" s="2400">
        <v>-178.73260690699621</v>
      </c>
      <c r="J68" s="849"/>
    </row>
    <row r="69" spans="2:10">
      <c r="B69" s="872" t="s">
        <v>1520</v>
      </c>
      <c r="C69" s="2400">
        <v>7439.7069024390703</v>
      </c>
      <c r="D69" s="2400">
        <v>1291.0525955249855</v>
      </c>
      <c r="E69" s="2400">
        <v>-1700.4041150209086</v>
      </c>
      <c r="F69" s="2400">
        <v>-9632.4461324337208</v>
      </c>
      <c r="G69" s="2400">
        <v>-11471.719420819849</v>
      </c>
      <c r="H69" s="2400">
        <v>-13865.084292431307</v>
      </c>
      <c r="I69" s="2400">
        <v>1831.3196561922359</v>
      </c>
      <c r="J69" s="849"/>
    </row>
    <row r="70" spans="2:10">
      <c r="B70" s="874" t="s">
        <v>555</v>
      </c>
      <c r="C70" s="875">
        <f t="shared" ref="C70:I70" si="1">+SUM(C66:C69)</f>
        <v>8460.386229644957</v>
      </c>
      <c r="D70" s="875">
        <f t="shared" si="1"/>
        <v>6038.0803730637163</v>
      </c>
      <c r="E70" s="875">
        <f t="shared" si="1"/>
        <v>-3171.5903816197115</v>
      </c>
      <c r="F70" s="875">
        <f t="shared" si="1"/>
        <v>-10594.487373813115</v>
      </c>
      <c r="G70" s="875">
        <f t="shared" si="1"/>
        <v>-1775.1333306477736</v>
      </c>
      <c r="H70" s="875">
        <f t="shared" si="1"/>
        <v>-16390.488517913516</v>
      </c>
      <c r="I70" s="875">
        <f t="shared" si="1"/>
        <v>1728.0134257386223</v>
      </c>
      <c r="J70" s="849"/>
    </row>
    <row r="71" spans="2:10">
      <c r="B71" s="876"/>
      <c r="C71" s="877"/>
      <c r="D71" s="877"/>
      <c r="E71" s="877"/>
      <c r="F71" s="877"/>
      <c r="G71" s="877"/>
      <c r="H71" s="877"/>
      <c r="I71" s="878"/>
      <c r="J71" s="849"/>
    </row>
    <row r="72" spans="2:10">
      <c r="B72" s="879" t="s">
        <v>556</v>
      </c>
      <c r="C72" s="880"/>
      <c r="D72" s="850"/>
      <c r="E72" s="850"/>
      <c r="F72" s="850"/>
      <c r="G72" s="850"/>
      <c r="H72" s="850"/>
      <c r="I72" s="850"/>
      <c r="J72" s="849"/>
    </row>
    <row r="73" spans="2:10">
      <c r="B73" s="881" t="s">
        <v>1521</v>
      </c>
      <c r="C73" s="2401"/>
      <c r="D73" s="2402">
        <v>302.2816239816982</v>
      </c>
      <c r="E73" s="2402">
        <v>0</v>
      </c>
      <c r="F73" s="2402">
        <v>0</v>
      </c>
      <c r="G73" s="2402">
        <v>0</v>
      </c>
      <c r="H73" s="2402">
        <v>0</v>
      </c>
      <c r="I73" s="2402">
        <v>0</v>
      </c>
      <c r="J73" s="849"/>
    </row>
    <row r="74" spans="2:10">
      <c r="B74" s="881" t="s">
        <v>1522</v>
      </c>
      <c r="C74" s="884"/>
      <c r="D74" s="2402">
        <v>0</v>
      </c>
      <c r="E74" s="2402">
        <v>0</v>
      </c>
      <c r="F74" s="2402">
        <v>0</v>
      </c>
      <c r="G74" s="2402">
        <v>0</v>
      </c>
      <c r="H74" s="2402">
        <v>0</v>
      </c>
      <c r="I74" s="2402">
        <v>0</v>
      </c>
      <c r="J74" s="849"/>
    </row>
    <row r="75" spans="2:10">
      <c r="B75" s="881" t="s">
        <v>1523</v>
      </c>
      <c r="C75" s="884"/>
      <c r="D75" s="2402">
        <v>1200.568435252578</v>
      </c>
      <c r="E75" s="2402">
        <v>0</v>
      </c>
      <c r="F75" s="2402">
        <v>0</v>
      </c>
      <c r="G75" s="2402">
        <v>0</v>
      </c>
      <c r="H75" s="2402">
        <v>0</v>
      </c>
      <c r="I75" s="2402">
        <v>0</v>
      </c>
      <c r="J75" s="859"/>
    </row>
    <row r="76" spans="2:10">
      <c r="B76" s="881" t="s">
        <v>1524</v>
      </c>
      <c r="C76" s="884"/>
      <c r="D76" s="2402">
        <v>104.49411993980165</v>
      </c>
      <c r="E76" s="2402">
        <v>0</v>
      </c>
      <c r="F76" s="2402">
        <v>0</v>
      </c>
      <c r="G76" s="2402">
        <v>0</v>
      </c>
      <c r="H76" s="2402">
        <v>0</v>
      </c>
      <c r="I76" s="2402">
        <v>0</v>
      </c>
      <c r="J76" s="859"/>
    </row>
    <row r="77" spans="2:10">
      <c r="B77" s="881" t="s">
        <v>1525</v>
      </c>
      <c r="C77" s="884"/>
      <c r="D77" s="2402">
        <v>52.668808005807449</v>
      </c>
      <c r="E77" s="2402">
        <v>0</v>
      </c>
      <c r="F77" s="2402">
        <v>0</v>
      </c>
      <c r="G77" s="2402">
        <v>0</v>
      </c>
      <c r="H77" s="2402">
        <v>0</v>
      </c>
      <c r="I77" s="2402">
        <v>0</v>
      </c>
      <c r="J77" s="840"/>
    </row>
    <row r="78" spans="2:10">
      <c r="B78" s="881" t="s">
        <v>1526</v>
      </c>
      <c r="C78" s="884"/>
      <c r="D78" s="2402">
        <v>25.026293596420029</v>
      </c>
      <c r="E78" s="2402">
        <v>0</v>
      </c>
      <c r="F78" s="2402">
        <v>0</v>
      </c>
      <c r="G78" s="2402">
        <v>0</v>
      </c>
      <c r="H78" s="2402">
        <v>0</v>
      </c>
      <c r="I78" s="2402">
        <v>0</v>
      </c>
      <c r="J78" s="840"/>
    </row>
    <row r="79" spans="2:10">
      <c r="B79" s="881" t="s">
        <v>1527</v>
      </c>
      <c r="C79" s="884"/>
      <c r="D79" s="2402">
        <v>0</v>
      </c>
      <c r="E79" s="2402">
        <v>-574.87010535292131</v>
      </c>
      <c r="F79" s="2402">
        <v>-1102.4763161701424</v>
      </c>
      <c r="G79" s="2402">
        <v>-279.04859343943929</v>
      </c>
      <c r="H79" s="2402">
        <v>-1900.5412078249662</v>
      </c>
      <c r="I79" s="2402">
        <v>-649.43808659973467</v>
      </c>
      <c r="J79" s="840"/>
    </row>
    <row r="80" spans="2:10">
      <c r="B80" s="881" t="s">
        <v>1528</v>
      </c>
      <c r="C80" s="884"/>
      <c r="D80" s="2402">
        <v>0</v>
      </c>
      <c r="E80" s="2402">
        <v>-1757.4402168070608</v>
      </c>
      <c r="F80" s="2402">
        <v>-2892.9017667715821</v>
      </c>
      <c r="G80" s="2402">
        <v>-858.9049697085868</v>
      </c>
      <c r="H80" s="2402">
        <v>-2888.101270724273</v>
      </c>
      <c r="I80" s="2402">
        <v>-1220.8520319023075</v>
      </c>
      <c r="J80" s="843"/>
    </row>
    <row r="81" spans="2:10">
      <c r="B81" s="881" t="s">
        <v>1529</v>
      </c>
      <c r="C81" s="884"/>
      <c r="D81" s="2402">
        <v>0</v>
      </c>
      <c r="E81" s="2402">
        <v>-79.166423956605797</v>
      </c>
      <c r="F81" s="2402">
        <v>-81.112704948308235</v>
      </c>
      <c r="G81" s="2402">
        <v>-9.4077214527323925</v>
      </c>
      <c r="H81" s="2402">
        <v>-120.22071441373689</v>
      </c>
      <c r="I81" s="2402">
        <v>-141.41190127167354</v>
      </c>
      <c r="J81" s="844"/>
    </row>
    <row r="82" spans="2:10">
      <c r="B82" s="881" t="s">
        <v>1530</v>
      </c>
      <c r="C82" s="884"/>
      <c r="D82" s="2402">
        <v>0</v>
      </c>
      <c r="E82" s="2402">
        <v>-231.3887936395264</v>
      </c>
      <c r="F82" s="2402">
        <v>-113.28307259359447</v>
      </c>
      <c r="G82" s="2402">
        <v>-49.503154021800285</v>
      </c>
      <c r="H82" s="2402">
        <v>-107.14801537108153</v>
      </c>
      <c r="I82" s="2402">
        <v>-210.34389624551318</v>
      </c>
      <c r="J82" s="846"/>
    </row>
    <row r="83" spans="2:10">
      <c r="B83" s="881" t="s">
        <v>1531</v>
      </c>
      <c r="C83" s="884"/>
      <c r="D83" s="2402">
        <v>0</v>
      </c>
      <c r="E83" s="2402">
        <v>-67.846949548620302</v>
      </c>
      <c r="F83" s="2402">
        <v>-92.55442685956632</v>
      </c>
      <c r="G83" s="2402">
        <v>-27.141197515702466</v>
      </c>
      <c r="H83" s="2402">
        <v>-53.604989192444229</v>
      </c>
      <c r="I83" s="2402">
        <v>0</v>
      </c>
      <c r="J83" s="847"/>
    </row>
    <row r="84" spans="2:10">
      <c r="B84" s="881" t="s">
        <v>1532</v>
      </c>
      <c r="C84" s="884"/>
      <c r="D84" s="2402">
        <v>0</v>
      </c>
      <c r="E84" s="2402">
        <v>-203.61581721283358</v>
      </c>
      <c r="F84" s="2402">
        <v>-477.1386957386822</v>
      </c>
      <c r="G84" s="2402">
        <v>-141.68506266271345</v>
      </c>
      <c r="H84" s="2402">
        <v>-342.03474104612417</v>
      </c>
      <c r="I84" s="2402">
        <v>0</v>
      </c>
      <c r="J84" s="849"/>
    </row>
    <row r="85" spans="2:10">
      <c r="B85" s="881" t="s">
        <v>1533</v>
      </c>
      <c r="C85" s="884"/>
      <c r="D85" s="2402">
        <v>0</v>
      </c>
      <c r="E85" s="2402">
        <v>-89.806178563974001</v>
      </c>
      <c r="F85" s="2402">
        <v>-52.118581957363446</v>
      </c>
      <c r="G85" s="2402">
        <v>-7.3088133717008574</v>
      </c>
      <c r="H85" s="2402">
        <v>-228.00591483884426</v>
      </c>
      <c r="I85" s="2402">
        <v>0</v>
      </c>
      <c r="J85" s="849"/>
    </row>
    <row r="86" spans="2:10">
      <c r="B86" s="881" t="s">
        <v>1534</v>
      </c>
      <c r="C86" s="884"/>
      <c r="D86" s="2402">
        <v>0</v>
      </c>
      <c r="E86" s="2402">
        <v>-24.633596784290354</v>
      </c>
      <c r="F86" s="2402">
        <v>-264.58235493223043</v>
      </c>
      <c r="G86" s="2402">
        <v>-22.955190669914977</v>
      </c>
      <c r="H86" s="2402">
        <v>-103.98230566376431</v>
      </c>
      <c r="I86" s="2402">
        <v>0</v>
      </c>
      <c r="J86" s="849"/>
    </row>
    <row r="87" spans="2:10">
      <c r="B87" s="881" t="s">
        <v>1535</v>
      </c>
      <c r="C87" s="884"/>
      <c r="D87" s="2402">
        <v>0</v>
      </c>
      <c r="E87" s="2402">
        <v>-332.88315029966748</v>
      </c>
      <c r="F87" s="2402">
        <v>-446.23298870695913</v>
      </c>
      <c r="G87" s="2402">
        <v>-47.064161566304698</v>
      </c>
      <c r="H87" s="2402">
        <v>-479.01844972440477</v>
      </c>
      <c r="I87" s="2402">
        <v>-112.62501857827091</v>
      </c>
      <c r="J87" s="849"/>
    </row>
    <row r="88" spans="2:10">
      <c r="B88" s="881" t="s">
        <v>1536</v>
      </c>
      <c r="C88" s="884"/>
      <c r="D88" s="2402">
        <v>0</v>
      </c>
      <c r="E88" s="2402">
        <v>-78.849366599404135</v>
      </c>
      <c r="F88" s="2402">
        <v>-236.82591693106755</v>
      </c>
      <c r="G88" s="2402">
        <v>-86.506486877997801</v>
      </c>
      <c r="H88" s="2402">
        <v>-335.4240663511581</v>
      </c>
      <c r="I88" s="2402">
        <v>-127.77043618102289</v>
      </c>
      <c r="J88" s="849"/>
    </row>
    <row r="89" spans="2:10">
      <c r="B89" s="881" t="s">
        <v>1537</v>
      </c>
      <c r="C89" s="884"/>
      <c r="D89" s="2402">
        <v>0</v>
      </c>
      <c r="E89" s="2402">
        <v>-8.4750785171671428</v>
      </c>
      <c r="F89" s="2402">
        <v>-40.647918822100685</v>
      </c>
      <c r="G89" s="2402">
        <v>-16.272949748684983</v>
      </c>
      <c r="H89" s="2402">
        <v>-21.600940547742283</v>
      </c>
      <c r="I89" s="2402">
        <v>0</v>
      </c>
      <c r="J89" s="849"/>
    </row>
    <row r="90" spans="2:10">
      <c r="B90" s="881" t="s">
        <v>1538</v>
      </c>
      <c r="C90" s="884"/>
      <c r="D90" s="2402">
        <v>0</v>
      </c>
      <c r="E90" s="2402">
        <v>-75.278572608344604</v>
      </c>
      <c r="F90" s="2402">
        <v>-53.100190523436346</v>
      </c>
      <c r="G90" s="2402">
        <v>-29.116647990254751</v>
      </c>
      <c r="H90" s="2402">
        <v>-77.003112938921177</v>
      </c>
      <c r="I90" s="2402">
        <v>-62.866409428249568</v>
      </c>
      <c r="J90" s="849"/>
    </row>
    <row r="91" spans="2:10">
      <c r="B91" s="881" t="s">
        <v>1539</v>
      </c>
      <c r="C91" s="884"/>
      <c r="D91" s="2402">
        <v>0</v>
      </c>
      <c r="E91" s="2402">
        <v>-11.539636146393192</v>
      </c>
      <c r="F91" s="2402">
        <v>0</v>
      </c>
      <c r="G91" s="2402">
        <v>0</v>
      </c>
      <c r="H91" s="2402">
        <v>0</v>
      </c>
      <c r="I91" s="2402">
        <v>0</v>
      </c>
      <c r="J91" s="849"/>
    </row>
    <row r="92" spans="2:10">
      <c r="B92" s="881"/>
      <c r="C92" s="884"/>
      <c r="D92" s="882"/>
      <c r="E92" s="883"/>
      <c r="F92" s="883"/>
      <c r="G92" s="883"/>
      <c r="H92" s="883"/>
      <c r="I92" s="883"/>
      <c r="J92" s="886"/>
    </row>
    <row r="93" spans="2:10">
      <c r="B93" s="881"/>
      <c r="C93" s="884"/>
      <c r="D93" s="882"/>
      <c r="E93" s="883"/>
      <c r="F93" s="883"/>
      <c r="G93" s="883"/>
      <c r="H93" s="883"/>
      <c r="I93" s="883"/>
      <c r="J93" s="886"/>
    </row>
    <row r="94" spans="2:10">
      <c r="B94" s="881"/>
      <c r="C94" s="884"/>
      <c r="D94" s="882"/>
      <c r="E94" s="883"/>
      <c r="F94" s="883"/>
      <c r="G94" s="883"/>
      <c r="H94" s="883"/>
      <c r="I94" s="883"/>
      <c r="J94" s="886"/>
    </row>
    <row r="95" spans="2:10">
      <c r="B95" s="881"/>
      <c r="C95" s="887"/>
      <c r="D95" s="885"/>
      <c r="E95" s="857"/>
      <c r="F95" s="857"/>
      <c r="G95" s="857"/>
      <c r="H95" s="857"/>
      <c r="I95" s="857"/>
      <c r="J95" s="886"/>
    </row>
    <row r="96" spans="2:10" ht="15" customHeight="1">
      <c r="B96" s="874" t="s">
        <v>557</v>
      </c>
      <c r="C96" s="888"/>
      <c r="D96" s="875">
        <f t="shared" ref="D96:I96" si="2">+SUM(D73:D95)</f>
        <v>1685.0392807763053</v>
      </c>
      <c r="E96" s="875">
        <f t="shared" si="2"/>
        <v>-3535.7938860368085</v>
      </c>
      <c r="F96" s="875">
        <f t="shared" si="2"/>
        <v>-5852.9749349550348</v>
      </c>
      <c r="G96" s="875">
        <f t="shared" si="2"/>
        <v>-1574.914949025833</v>
      </c>
      <c r="H96" s="875">
        <f t="shared" si="2"/>
        <v>-6656.6857286374607</v>
      </c>
      <c r="I96" s="875">
        <f t="shared" si="2"/>
        <v>-2525.3077802067723</v>
      </c>
      <c r="J96" s="886"/>
    </row>
    <row r="97" spans="2:10">
      <c r="B97" s="876"/>
      <c r="C97" s="877"/>
      <c r="D97" s="877"/>
      <c r="E97" s="877"/>
      <c r="F97" s="877"/>
      <c r="G97" s="877"/>
      <c r="H97" s="877"/>
      <c r="I97" s="878"/>
    </row>
    <row r="98" spans="2:10">
      <c r="B98" s="879" t="s">
        <v>558</v>
      </c>
      <c r="C98" s="880"/>
      <c r="D98" s="850"/>
      <c r="E98" s="850"/>
      <c r="F98" s="850"/>
      <c r="G98" s="850"/>
      <c r="H98" s="850"/>
      <c r="I98" s="850"/>
      <c r="J98" s="886"/>
    </row>
    <row r="99" spans="2:10">
      <c r="B99" s="881" t="s">
        <v>1521</v>
      </c>
      <c r="C99" s="2401"/>
      <c r="D99" s="2402">
        <v>302.2816239816982</v>
      </c>
      <c r="E99" s="2402">
        <v>0</v>
      </c>
      <c r="F99" s="2402">
        <v>0</v>
      </c>
      <c r="G99" s="2402">
        <v>0</v>
      </c>
      <c r="H99" s="2402">
        <v>0</v>
      </c>
      <c r="I99" s="2402">
        <v>0</v>
      </c>
      <c r="J99" s="886"/>
    </row>
    <row r="100" spans="2:10">
      <c r="B100" s="881" t="s">
        <v>1522</v>
      </c>
      <c r="C100" s="884"/>
      <c r="D100" s="2402">
        <v>0</v>
      </c>
      <c r="E100" s="2402">
        <v>0</v>
      </c>
      <c r="F100" s="2402">
        <v>0</v>
      </c>
      <c r="G100" s="2402">
        <v>0</v>
      </c>
      <c r="H100" s="2402">
        <v>0</v>
      </c>
      <c r="I100" s="2402">
        <v>0</v>
      </c>
      <c r="J100" s="886"/>
    </row>
    <row r="101" spans="2:10">
      <c r="B101" s="881" t="s">
        <v>1523</v>
      </c>
      <c r="C101" s="884"/>
      <c r="D101" s="2402">
        <v>1200.568435252578</v>
      </c>
      <c r="E101" s="2402">
        <v>0</v>
      </c>
      <c r="F101" s="2402">
        <v>0</v>
      </c>
      <c r="G101" s="2402">
        <v>0</v>
      </c>
      <c r="H101" s="2402">
        <v>0</v>
      </c>
      <c r="I101" s="2402">
        <v>0</v>
      </c>
      <c r="J101" s="886"/>
    </row>
    <row r="102" spans="2:10">
      <c r="B102" s="881" t="s">
        <v>1524</v>
      </c>
      <c r="C102" s="884"/>
      <c r="D102" s="2402">
        <v>104.49411993980165</v>
      </c>
      <c r="E102" s="2402">
        <v>0</v>
      </c>
      <c r="F102" s="2402">
        <v>0</v>
      </c>
      <c r="G102" s="2402">
        <v>0</v>
      </c>
      <c r="H102" s="2402">
        <v>0</v>
      </c>
      <c r="I102" s="2402">
        <v>0</v>
      </c>
    </row>
    <row r="103" spans="2:10">
      <c r="B103" s="881" t="s">
        <v>1525</v>
      </c>
      <c r="C103" s="884"/>
      <c r="D103" s="2402">
        <v>52.668808005807449</v>
      </c>
      <c r="E103" s="2402">
        <v>0</v>
      </c>
      <c r="F103" s="2402">
        <v>0</v>
      </c>
      <c r="G103" s="2402">
        <v>0</v>
      </c>
      <c r="H103" s="2402">
        <v>0</v>
      </c>
      <c r="I103" s="2402">
        <v>0</v>
      </c>
    </row>
    <row r="104" spans="2:10">
      <c r="B104" s="881" t="s">
        <v>1526</v>
      </c>
      <c r="C104" s="884"/>
      <c r="D104" s="2402">
        <v>25.026293596420029</v>
      </c>
      <c r="E104" s="2402">
        <v>0</v>
      </c>
      <c r="F104" s="2402">
        <v>0</v>
      </c>
      <c r="G104" s="2402">
        <v>0</v>
      </c>
      <c r="H104" s="2402">
        <v>0</v>
      </c>
      <c r="I104" s="2402">
        <v>0</v>
      </c>
    </row>
    <row r="105" spans="2:10">
      <c r="B105" s="881" t="s">
        <v>1527</v>
      </c>
      <c r="C105" s="884"/>
      <c r="D105" s="2402">
        <v>0</v>
      </c>
      <c r="E105" s="2402">
        <v>-988.90833488578494</v>
      </c>
      <c r="F105" s="2402">
        <v>-617.63525992346194</v>
      </c>
      <c r="G105" s="2402">
        <v>-329.10589778828569</v>
      </c>
      <c r="H105" s="2402">
        <v>-1186.854920289215</v>
      </c>
      <c r="I105" s="2402">
        <v>-825.73101393347542</v>
      </c>
    </row>
    <row r="106" spans="2:10">
      <c r="B106" s="881" t="s">
        <v>1528</v>
      </c>
      <c r="C106" s="884"/>
      <c r="D106" s="2402">
        <v>0</v>
      </c>
      <c r="E106" s="2402">
        <v>-1674.3460924160761</v>
      </c>
      <c r="F106" s="2402">
        <v>-3452.2348243585161</v>
      </c>
      <c r="G106" s="2402">
        <v>-923.49783407148641</v>
      </c>
      <c r="H106" s="2402">
        <v>-3194.243127323507</v>
      </c>
      <c r="I106" s="2402">
        <v>-1109.0205497763768</v>
      </c>
    </row>
    <row r="107" spans="2:10">
      <c r="B107" s="881" t="s">
        <v>1529</v>
      </c>
      <c r="C107" s="884"/>
      <c r="D107" s="2402">
        <v>0</v>
      </c>
      <c r="E107" s="2402">
        <v>-72.924633867476942</v>
      </c>
      <c r="F107" s="2402">
        <v>-141.39522782625403</v>
      </c>
      <c r="G107" s="2402">
        <v>-25.717736263589941</v>
      </c>
      <c r="H107" s="2402">
        <v>-31.10503636808777</v>
      </c>
      <c r="I107" s="2402">
        <v>-104.8615794807929</v>
      </c>
    </row>
    <row r="108" spans="2:10">
      <c r="B108" s="881" t="s">
        <v>1530</v>
      </c>
      <c r="C108" s="884"/>
      <c r="D108" s="2402">
        <v>0</v>
      </c>
      <c r="E108" s="2402">
        <v>-21.895492215208932</v>
      </c>
      <c r="F108" s="2402">
        <v>-21.87529453610998</v>
      </c>
      <c r="G108" s="2402">
        <v>-4.0389925719764834</v>
      </c>
      <c r="H108" s="2402">
        <v>-313.21567545284444</v>
      </c>
      <c r="I108" s="2402">
        <v>-142.75753297152323</v>
      </c>
    </row>
    <row r="109" spans="2:10">
      <c r="B109" s="881" t="s">
        <v>1531</v>
      </c>
      <c r="C109" s="884"/>
      <c r="D109" s="2402">
        <v>0</v>
      </c>
      <c r="E109" s="2402">
        <v>-121.80087729650451</v>
      </c>
      <c r="F109" s="2402">
        <v>-66.250827200494271</v>
      </c>
      <c r="G109" s="2402">
        <v>-13.875993471823797</v>
      </c>
      <c r="H109" s="2402">
        <v>-135.80029295704733</v>
      </c>
      <c r="I109" s="2402">
        <v>0</v>
      </c>
    </row>
    <row r="110" spans="2:10">
      <c r="B110" s="881" t="s">
        <v>1532</v>
      </c>
      <c r="C110" s="884"/>
      <c r="D110" s="2402">
        <v>0</v>
      </c>
      <c r="E110" s="2402">
        <v>-365.16575703583504</v>
      </c>
      <c r="F110" s="2402">
        <v>-477.65867835674231</v>
      </c>
      <c r="G110" s="2402">
        <v>-82.943219219368203</v>
      </c>
      <c r="H110" s="2402">
        <v>-450.48699547337316</v>
      </c>
      <c r="I110" s="2402">
        <v>0</v>
      </c>
    </row>
    <row r="111" spans="2:10">
      <c r="B111" s="881" t="s">
        <v>1533</v>
      </c>
      <c r="C111" s="884"/>
      <c r="D111" s="2402">
        <v>0</v>
      </c>
      <c r="E111" s="2402">
        <v>-74.642819402090623</v>
      </c>
      <c r="F111" s="2402">
        <v>-0.526804369564007</v>
      </c>
      <c r="G111" s="2402">
        <v>-59.327114878700989</v>
      </c>
      <c r="H111" s="2402">
        <v>-228.88797792619553</v>
      </c>
      <c r="I111" s="2402">
        <v>0</v>
      </c>
    </row>
    <row r="112" spans="2:10">
      <c r="B112" s="881" t="s">
        <v>1534</v>
      </c>
      <c r="C112" s="884"/>
      <c r="D112" s="2402">
        <v>0</v>
      </c>
      <c r="E112" s="2402">
        <v>-43.875981219855284</v>
      </c>
      <c r="F112" s="2402">
        <v>-665.1259632951685</v>
      </c>
      <c r="G112" s="2402">
        <v>-27.69244458765138</v>
      </c>
      <c r="H112" s="2402">
        <v>-129.35805218676427</v>
      </c>
      <c r="I112" s="2402">
        <v>0</v>
      </c>
    </row>
    <row r="113" spans="2:9">
      <c r="B113" s="881" t="s">
        <v>1535</v>
      </c>
      <c r="C113" s="884"/>
      <c r="D113" s="2402">
        <v>0</v>
      </c>
      <c r="E113" s="2402">
        <v>-1.2159247252700942</v>
      </c>
      <c r="F113" s="2402">
        <v>-4.4129548395350726</v>
      </c>
      <c r="G113" s="2402">
        <v>-22.250267485722404</v>
      </c>
      <c r="H113" s="2402">
        <v>-226.56049989360014</v>
      </c>
      <c r="I113" s="2402">
        <v>-182.29828032956817</v>
      </c>
    </row>
    <row r="114" spans="2:9">
      <c r="B114" s="881" t="s">
        <v>1536</v>
      </c>
      <c r="C114" s="884"/>
      <c r="D114" s="2402">
        <v>0</v>
      </c>
      <c r="E114" s="2402">
        <v>6.1234561463603128E-2</v>
      </c>
      <c r="F114" s="2402">
        <v>-308.86705457942224</v>
      </c>
      <c r="G114" s="2402">
        <v>-41.830185422340293</v>
      </c>
      <c r="H114" s="2402">
        <v>-630.0734239268246</v>
      </c>
      <c r="I114" s="2402">
        <v>-107.6648772071277</v>
      </c>
    </row>
    <row r="115" spans="2:9">
      <c r="B115" s="881" t="s">
        <v>1537</v>
      </c>
      <c r="C115" s="884"/>
      <c r="D115" s="2402">
        <v>0</v>
      </c>
      <c r="E115" s="2402">
        <v>-15.215234546057076</v>
      </c>
      <c r="F115" s="2402">
        <v>-42.054445964799918</v>
      </c>
      <c r="G115" s="2402">
        <v>-16.002507894131437</v>
      </c>
      <c r="H115" s="2402">
        <v>-28.500618031169505</v>
      </c>
      <c r="I115" s="2402">
        <v>0</v>
      </c>
    </row>
    <row r="116" spans="2:9">
      <c r="B116" s="881" t="s">
        <v>1538</v>
      </c>
      <c r="C116" s="884"/>
      <c r="D116" s="2402">
        <v>0</v>
      </c>
      <c r="E116" s="2402">
        <v>-135.14696485799672</v>
      </c>
      <c r="F116" s="2402">
        <v>-54.93759970496388</v>
      </c>
      <c r="G116" s="2402">
        <v>-28.632755370755721</v>
      </c>
      <c r="H116" s="2402">
        <v>-101.59910880883292</v>
      </c>
      <c r="I116" s="2402">
        <v>-52.973946507907421</v>
      </c>
    </row>
    <row r="117" spans="2:9">
      <c r="B117" s="881" t="s">
        <v>1539</v>
      </c>
      <c r="C117" s="884"/>
      <c r="D117" s="2402">
        <v>0</v>
      </c>
      <c r="E117" s="2402">
        <v>-20.717008130116884</v>
      </c>
      <c r="F117" s="2402">
        <v>0</v>
      </c>
      <c r="G117" s="2402">
        <v>0</v>
      </c>
      <c r="H117" s="2402">
        <v>0</v>
      </c>
      <c r="I117" s="2402">
        <v>0</v>
      </c>
    </row>
    <row r="118" spans="2:9">
      <c r="B118" s="881"/>
      <c r="C118" s="884"/>
      <c r="D118" s="882"/>
      <c r="E118" s="883"/>
      <c r="F118" s="883"/>
      <c r="G118" s="883"/>
      <c r="H118" s="883"/>
      <c r="I118" s="883"/>
    </row>
    <row r="119" spans="2:9">
      <c r="B119" s="881"/>
      <c r="C119" s="884"/>
      <c r="D119" s="882"/>
      <c r="E119" s="883"/>
      <c r="F119" s="883"/>
      <c r="G119" s="883"/>
      <c r="H119" s="883"/>
      <c r="I119" s="883"/>
    </row>
    <row r="120" spans="2:9">
      <c r="B120" s="881"/>
      <c r="C120" s="884"/>
      <c r="D120" s="882"/>
      <c r="E120" s="883"/>
      <c r="F120" s="883"/>
      <c r="G120" s="883"/>
      <c r="H120" s="883"/>
      <c r="I120" s="883"/>
    </row>
    <row r="121" spans="2:9">
      <c r="B121" s="881"/>
      <c r="C121" s="887"/>
      <c r="D121" s="885"/>
      <c r="E121" s="857"/>
      <c r="F121" s="857"/>
      <c r="G121" s="857"/>
      <c r="H121" s="857"/>
      <c r="I121" s="857"/>
    </row>
    <row r="122" spans="2:9" ht="26.25">
      <c r="B122" s="874" t="s">
        <v>559</v>
      </c>
      <c r="C122" s="888"/>
      <c r="D122" s="875">
        <f t="shared" ref="D122:I122" si="3">+SUM(D99:D121)</f>
        <v>1685.0392807763053</v>
      </c>
      <c r="E122" s="875">
        <f t="shared" si="3"/>
        <v>-3535.7938860368104</v>
      </c>
      <c r="F122" s="875">
        <f t="shared" si="3"/>
        <v>-5852.9749349550329</v>
      </c>
      <c r="G122" s="875">
        <f t="shared" si="3"/>
        <v>-1574.914949025833</v>
      </c>
      <c r="H122" s="875">
        <f t="shared" si="3"/>
        <v>-6656.6857286374625</v>
      </c>
      <c r="I122" s="875">
        <f t="shared" si="3"/>
        <v>-2525.3077802067714</v>
      </c>
    </row>
    <row r="123" spans="2:9">
      <c r="B123" s="876"/>
      <c r="C123" s="877"/>
      <c r="D123" s="877"/>
      <c r="E123" s="877"/>
      <c r="F123" s="877"/>
      <c r="G123" s="877"/>
      <c r="H123" s="877"/>
      <c r="I123" s="878"/>
    </row>
    <row r="124" spans="2:9">
      <c r="B124" s="879" t="s">
        <v>560</v>
      </c>
      <c r="C124" s="880"/>
      <c r="D124" s="850"/>
      <c r="E124" s="850"/>
      <c r="F124" s="850"/>
      <c r="G124" s="850"/>
      <c r="H124" s="850"/>
      <c r="I124" s="850"/>
    </row>
    <row r="125" spans="2:9">
      <c r="B125" s="852" t="s">
        <v>1520</v>
      </c>
      <c r="C125" s="2401"/>
      <c r="D125" s="2402">
        <v>133287</v>
      </c>
      <c r="E125" s="2402">
        <v>42947.795885238382</v>
      </c>
      <c r="F125" s="2402">
        <v>-11145.267267172687</v>
      </c>
      <c r="G125" s="2402">
        <v>203903.44074317071</v>
      </c>
      <c r="H125" s="2402">
        <v>-75298.621867281297</v>
      </c>
      <c r="I125" s="2402">
        <v>-31931.727226413037</v>
      </c>
    </row>
    <row r="126" spans="2:9">
      <c r="B126" s="889" t="s">
        <v>1540</v>
      </c>
      <c r="C126" s="884"/>
      <c r="D126" s="885"/>
      <c r="E126" s="857"/>
      <c r="F126" s="857"/>
      <c r="G126" s="857"/>
      <c r="H126" s="857"/>
      <c r="I126" s="857"/>
    </row>
    <row r="127" spans="2:9">
      <c r="B127" s="881"/>
      <c r="C127" s="884"/>
      <c r="D127" s="885"/>
      <c r="E127" s="857"/>
      <c r="F127" s="857"/>
      <c r="G127" s="857"/>
      <c r="H127" s="857"/>
      <c r="I127" s="857"/>
    </row>
    <row r="128" spans="2:9">
      <c r="B128" s="881"/>
      <c r="C128" s="887"/>
      <c r="D128" s="885"/>
      <c r="E128" s="857"/>
      <c r="F128" s="857"/>
      <c r="G128" s="857"/>
      <c r="H128" s="857"/>
      <c r="I128" s="857"/>
    </row>
    <row r="129" spans="2:9">
      <c r="B129" s="874" t="s">
        <v>561</v>
      </c>
      <c r="C129" s="888"/>
      <c r="D129" s="875">
        <f t="shared" ref="D129:I129" si="4">+SUM(D125:D128)</f>
        <v>133287</v>
      </c>
      <c r="E129" s="875">
        <f t="shared" si="4"/>
        <v>42947.795885238382</v>
      </c>
      <c r="F129" s="875">
        <f t="shared" si="4"/>
        <v>-11145.267267172687</v>
      </c>
      <c r="G129" s="875">
        <f t="shared" si="4"/>
        <v>203903.44074317071</v>
      </c>
      <c r="H129" s="875">
        <f t="shared" si="4"/>
        <v>-75298.621867281297</v>
      </c>
      <c r="I129" s="875">
        <f t="shared" si="4"/>
        <v>-31931.727226413037</v>
      </c>
    </row>
    <row r="130" spans="2:9">
      <c r="B130" s="860"/>
      <c r="C130" s="861"/>
      <c r="D130" s="861"/>
      <c r="E130" s="861"/>
      <c r="F130" s="861"/>
      <c r="G130" s="861"/>
      <c r="H130" s="861"/>
      <c r="I130" s="862"/>
    </row>
    <row r="131" spans="2:9">
      <c r="B131" s="890"/>
      <c r="C131" s="886"/>
      <c r="D131" s="886"/>
      <c r="E131" s="886"/>
      <c r="F131" s="840"/>
      <c r="G131" s="890"/>
      <c r="H131" s="886"/>
      <c r="I131" s="886"/>
    </row>
  </sheetData>
  <mergeCells count="7">
    <mergeCell ref="B7:I10"/>
    <mergeCell ref="B13:B16"/>
    <mergeCell ref="C14:D14"/>
    <mergeCell ref="E14:I14"/>
    <mergeCell ref="B60:B63"/>
    <mergeCell ref="C61:D61"/>
    <mergeCell ref="E61:I61"/>
  </mergeCells>
  <pageMargins left="0.7" right="0.7" top="0.75" bottom="0.75" header="0.3" footer="0.3"/>
  <pageSetup paperSize="8" scale="99" fitToHeight="0" orientation="landscape" r:id="rId1"/>
  <rowBreaks count="2" manualBreakCount="2">
    <brk id="34" max="11" man="1"/>
    <brk id="57" max="11" man="1"/>
  </rowBreaks>
  <drawing r:id="rId2"/>
</worksheet>
</file>

<file path=xl/worksheets/sheet15.xml><?xml version="1.0" encoding="utf-8"?>
<worksheet xmlns="http://schemas.openxmlformats.org/spreadsheetml/2006/main" xmlns:r="http://schemas.openxmlformats.org/officeDocument/2006/relationships">
  <sheetPr codeName="Sheet15">
    <tabColor theme="5"/>
    <pageSetUpPr fitToPage="1"/>
  </sheetPr>
  <dimension ref="B1:M29"/>
  <sheetViews>
    <sheetView zoomScale="90" zoomScaleNormal="90" workbookViewId="0">
      <selection activeCell="J38" sqref="J38"/>
    </sheetView>
  </sheetViews>
  <sheetFormatPr defaultRowHeight="15"/>
  <cols>
    <col min="1" max="1" width="18" style="4" customWidth="1"/>
    <col min="2" max="2" width="38" style="4" customWidth="1"/>
    <col min="3" max="3" width="11.42578125" style="4" customWidth="1"/>
    <col min="4" max="4" width="12" style="4" customWidth="1"/>
    <col min="5" max="6" width="9.140625" style="4"/>
    <col min="7" max="7" width="11.85546875" style="4" customWidth="1"/>
    <col min="8" max="8" width="11" style="4" customWidth="1"/>
    <col min="9" max="9" width="11.85546875" style="4" customWidth="1"/>
    <col min="10" max="12" width="9.140625" style="4"/>
    <col min="13" max="13" width="11.28515625" style="4" customWidth="1"/>
    <col min="14" max="16384" width="9.140625" style="4"/>
  </cols>
  <sheetData>
    <row r="1" spans="2:13" ht="24" customHeight="1">
      <c r="B1" s="6" t="s">
        <v>8</v>
      </c>
      <c r="C1" s="891"/>
      <c r="D1" s="891"/>
      <c r="E1" s="891"/>
      <c r="F1" s="891"/>
      <c r="G1" s="891"/>
      <c r="H1" s="891"/>
      <c r="I1" s="891"/>
      <c r="J1" s="891"/>
      <c r="K1" s="891"/>
      <c r="L1" s="891"/>
      <c r="M1" s="892"/>
    </row>
    <row r="2" spans="2:13" ht="24" customHeight="1">
      <c r="B2" s="472">
        <f>'[12]1.2 Business &amp; other details  '!$D$13</f>
        <v>0</v>
      </c>
      <c r="C2" s="891"/>
      <c r="D2" s="891"/>
      <c r="E2" s="891"/>
      <c r="F2" s="891"/>
      <c r="G2" s="891"/>
      <c r="H2" s="891"/>
      <c r="I2" s="891"/>
      <c r="J2" s="891"/>
      <c r="K2" s="891"/>
      <c r="L2" s="891"/>
      <c r="M2" s="892"/>
    </row>
    <row r="3" spans="2:13" ht="24" customHeight="1">
      <c r="B3" s="6" t="s">
        <v>12</v>
      </c>
      <c r="C3" s="891"/>
      <c r="D3" s="891"/>
      <c r="E3" s="891"/>
      <c r="F3" s="891"/>
      <c r="G3" s="891"/>
      <c r="H3" s="891"/>
      <c r="I3" s="891"/>
      <c r="J3" s="891"/>
      <c r="K3" s="891"/>
      <c r="L3" s="891"/>
      <c r="M3" s="892"/>
    </row>
    <row r="4" spans="2:13" ht="24" customHeight="1">
      <c r="B4" s="473" t="s">
        <v>562</v>
      </c>
      <c r="C4" s="32"/>
      <c r="D4" s="32"/>
      <c r="E4" s="32"/>
      <c r="F4" s="32"/>
      <c r="G4" s="32"/>
      <c r="H4" s="32"/>
      <c r="I4" s="32"/>
      <c r="J4" s="32"/>
      <c r="K4" s="32"/>
      <c r="L4" s="32"/>
      <c r="M4" s="835"/>
    </row>
    <row r="6" spans="2:13">
      <c r="B6" s="893" t="s">
        <v>14</v>
      </c>
      <c r="C6" s="837"/>
      <c r="D6" s="837"/>
      <c r="E6" s="837"/>
      <c r="F6" s="837"/>
      <c r="G6" s="837"/>
      <c r="H6" s="837"/>
      <c r="I6" s="837"/>
      <c r="J6" s="837"/>
      <c r="K6" s="837"/>
      <c r="L6" s="837"/>
      <c r="M6" s="838"/>
    </row>
    <row r="7" spans="2:13" ht="48.75" customHeight="1">
      <c r="B7" s="2974" t="s">
        <v>563</v>
      </c>
      <c r="C7" s="2974"/>
      <c r="D7" s="2974"/>
      <c r="E7" s="2974"/>
      <c r="F7" s="2974"/>
      <c r="G7" s="2974"/>
      <c r="H7" s="2974"/>
      <c r="I7" s="2974"/>
      <c r="J7" s="2974"/>
      <c r="K7" s="2974"/>
      <c r="L7" s="2974"/>
      <c r="M7" s="894"/>
    </row>
    <row r="8" spans="2:13">
      <c r="B8" s="895"/>
      <c r="C8" s="896"/>
      <c r="D8" s="896"/>
      <c r="E8" s="896"/>
      <c r="F8" s="896"/>
      <c r="G8" s="896"/>
      <c r="H8" s="896"/>
      <c r="I8" s="896"/>
      <c r="J8" s="896"/>
      <c r="K8" s="896"/>
      <c r="L8" s="896"/>
    </row>
    <row r="9" spans="2:13" ht="15.75">
      <c r="B9" s="42" t="s">
        <v>564</v>
      </c>
      <c r="C9" s="896"/>
      <c r="D9" s="42"/>
      <c r="E9" s="896"/>
      <c r="F9" s="896"/>
      <c r="G9" s="896"/>
      <c r="H9" s="896"/>
      <c r="I9" s="896"/>
      <c r="J9" s="896"/>
      <c r="K9" s="896"/>
      <c r="L9" s="896"/>
    </row>
    <row r="10" spans="2:13">
      <c r="B10" s="897"/>
      <c r="C10" s="896"/>
      <c r="D10" s="898"/>
      <c r="E10" s="898"/>
      <c r="F10" s="898"/>
      <c r="G10" s="898"/>
      <c r="H10" s="898"/>
      <c r="I10" s="899"/>
      <c r="J10" s="899"/>
      <c r="K10" s="899"/>
      <c r="L10" s="899"/>
    </row>
    <row r="11" spans="2:13" ht="15" customHeight="1">
      <c r="B11" s="2941" t="s">
        <v>565</v>
      </c>
      <c r="C11" s="2935" t="s">
        <v>566</v>
      </c>
      <c r="D11" s="2936"/>
      <c r="E11" s="2936"/>
      <c r="F11" s="2936"/>
      <c r="G11" s="2937"/>
      <c r="H11" s="2935" t="s">
        <v>567</v>
      </c>
      <c r="I11" s="2936"/>
      <c r="J11" s="2936"/>
      <c r="K11" s="2936"/>
      <c r="L11" s="2937"/>
    </row>
    <row r="12" spans="2:13" ht="15" customHeight="1">
      <c r="B12" s="2942"/>
      <c r="C12" s="2975" t="s">
        <v>539</v>
      </c>
      <c r="D12" s="2976"/>
      <c r="E12" s="2976"/>
      <c r="F12" s="2976"/>
      <c r="G12" s="900" t="s">
        <v>568</v>
      </c>
      <c r="H12" s="2938" t="s">
        <v>569</v>
      </c>
      <c r="I12" s="2939"/>
      <c r="J12" s="2939"/>
      <c r="K12" s="2939"/>
      <c r="L12" s="2940"/>
    </row>
    <row r="13" spans="2:13" ht="15" customHeight="1">
      <c r="B13" s="2943"/>
      <c r="C13" s="93" t="s">
        <v>570</v>
      </c>
      <c r="D13" s="93" t="s">
        <v>571</v>
      </c>
      <c r="E13" s="93" t="s">
        <v>572</v>
      </c>
      <c r="F13" s="93" t="s">
        <v>573</v>
      </c>
      <c r="G13" s="93" t="s">
        <v>574</v>
      </c>
      <c r="H13" s="93" t="s">
        <v>575</v>
      </c>
      <c r="I13" s="93" t="s">
        <v>576</v>
      </c>
      <c r="J13" s="93" t="s">
        <v>577</v>
      </c>
      <c r="K13" s="93" t="s">
        <v>578</v>
      </c>
      <c r="L13" s="93" t="s">
        <v>579</v>
      </c>
    </row>
    <row r="14" spans="2:13">
      <c r="B14" s="96" t="s">
        <v>580</v>
      </c>
      <c r="C14" s="901"/>
      <c r="D14" s="902"/>
      <c r="E14" s="902"/>
      <c r="F14" s="902"/>
      <c r="G14" s="902"/>
      <c r="H14" s="903"/>
      <c r="I14" s="902"/>
      <c r="J14" s="902"/>
      <c r="K14" s="902"/>
      <c r="L14" s="904"/>
    </row>
    <row r="15" spans="2:13">
      <c r="B15" s="905" t="s">
        <v>1545</v>
      </c>
      <c r="C15" s="2406">
        <v>0</v>
      </c>
      <c r="D15" s="2406">
        <v>0</v>
      </c>
      <c r="E15" s="2406">
        <v>0</v>
      </c>
      <c r="F15" s="2406">
        <v>0</v>
      </c>
      <c r="G15" s="2407">
        <v>1.1999999999999999E-3</v>
      </c>
      <c r="H15" s="2407">
        <v>-1.6000000000000001E-3</v>
      </c>
      <c r="I15" s="2407">
        <v>1.8E-3</v>
      </c>
      <c r="J15" s="2407">
        <v>-1.14E-2</v>
      </c>
      <c r="K15" s="2407">
        <v>-1.5E-3</v>
      </c>
      <c r="L15" s="2407">
        <v>-1.44E-2</v>
      </c>
    </row>
    <row r="16" spans="2:13">
      <c r="B16" s="905" t="s">
        <v>1546</v>
      </c>
      <c r="C16" s="2406">
        <v>0</v>
      </c>
      <c r="D16" s="2406">
        <v>0</v>
      </c>
      <c r="E16" s="2406">
        <v>0</v>
      </c>
      <c r="F16" s="2406">
        <v>0</v>
      </c>
      <c r="G16" s="2407">
        <v>7.1999999999999998E-3</v>
      </c>
      <c r="H16" s="2407">
        <v>4.8899999999999999E-2</v>
      </c>
      <c r="I16" s="2407">
        <v>5.1200000000000002E-2</v>
      </c>
      <c r="J16" s="2407">
        <v>3.3599999999999998E-2</v>
      </c>
      <c r="K16" s="2407">
        <v>4.7100000000000003E-2</v>
      </c>
      <c r="L16" s="2407">
        <v>3.27E-2</v>
      </c>
    </row>
    <row r="17" spans="2:12">
      <c r="B17" s="905" t="s">
        <v>1547</v>
      </c>
      <c r="C17" s="2406">
        <v>0</v>
      </c>
      <c r="D17" s="2406">
        <v>0</v>
      </c>
      <c r="E17" s="2406">
        <v>0</v>
      </c>
      <c r="F17" s="2406">
        <v>0</v>
      </c>
      <c r="G17" s="2407">
        <v>7.7399999999999997E-2</v>
      </c>
      <c r="H17" s="2407">
        <v>2.92E-2</v>
      </c>
      <c r="I17" s="2407">
        <v>2.5499999999999998E-2</v>
      </c>
      <c r="J17" s="2407">
        <v>-2.3E-3</v>
      </c>
      <c r="K17" s="2407">
        <v>5.1000000000000004E-3</v>
      </c>
      <c r="L17" s="2407">
        <v>-9.5999999999999992E-3</v>
      </c>
    </row>
    <row r="18" spans="2:12">
      <c r="B18" s="905" t="s">
        <v>1548</v>
      </c>
      <c r="C18" s="2406">
        <v>0</v>
      </c>
      <c r="D18" s="2406">
        <v>0</v>
      </c>
      <c r="E18" s="2406">
        <v>0</v>
      </c>
      <c r="F18" s="2406">
        <v>0</v>
      </c>
      <c r="G18" s="2407">
        <v>0.18609999999999999</v>
      </c>
      <c r="H18" s="2407">
        <v>-5.11E-2</v>
      </c>
      <c r="I18" s="2407">
        <v>-7.9000000000000008E-3</v>
      </c>
      <c r="J18" s="2407">
        <v>7.4000000000000003E-3</v>
      </c>
      <c r="K18" s="2407">
        <v>1.8499999999999999E-2</v>
      </c>
      <c r="L18" s="2407">
        <v>5.1000000000000004E-3</v>
      </c>
    </row>
    <row r="19" spans="2:12">
      <c r="B19" s="905" t="s">
        <v>1549</v>
      </c>
      <c r="C19" s="2406">
        <v>0</v>
      </c>
      <c r="D19" s="2406">
        <v>0</v>
      </c>
      <c r="E19" s="2406">
        <v>0</v>
      </c>
      <c r="F19" s="2406">
        <v>0</v>
      </c>
      <c r="G19" s="2408">
        <v>1.2999999999999999E-2</v>
      </c>
      <c r="H19" s="2408">
        <v>2.1700000000000001E-2</v>
      </c>
      <c r="I19" s="2408">
        <v>2.2499999999999999E-2</v>
      </c>
      <c r="J19" s="2408">
        <v>2.1999999999999999E-2</v>
      </c>
      <c r="K19" s="2408">
        <v>2.12E-2</v>
      </c>
      <c r="L19" s="2408">
        <v>2.1000000000000001E-2</v>
      </c>
    </row>
    <row r="20" spans="2:12">
      <c r="B20" s="905" t="s">
        <v>581</v>
      </c>
      <c r="C20" s="907"/>
      <c r="D20" s="907"/>
      <c r="E20" s="907"/>
      <c r="F20" s="907"/>
      <c r="G20" s="907"/>
      <c r="H20" s="907"/>
      <c r="I20" s="907"/>
      <c r="J20" s="907"/>
      <c r="K20" s="907"/>
      <c r="L20" s="907"/>
    </row>
    <row r="21" spans="2:12">
      <c r="B21" s="96" t="s">
        <v>582</v>
      </c>
      <c r="C21" s="901"/>
      <c r="D21" s="902"/>
      <c r="E21" s="902"/>
      <c r="F21" s="902"/>
      <c r="G21" s="902"/>
      <c r="H21" s="903"/>
      <c r="I21" s="902"/>
      <c r="J21" s="902"/>
      <c r="K21" s="902"/>
      <c r="L21" s="904"/>
    </row>
    <row r="22" spans="2:12">
      <c r="B22" s="905" t="s">
        <v>1550</v>
      </c>
      <c r="C22" s="2406">
        <v>0</v>
      </c>
      <c r="D22" s="2406">
        <v>0</v>
      </c>
      <c r="E22" s="2406">
        <v>0</v>
      </c>
      <c r="F22" s="2406">
        <v>0</v>
      </c>
      <c r="G22" s="2409">
        <v>-2.4672991777358044E-3</v>
      </c>
      <c r="H22" s="2409">
        <v>1.1759935117598985E-3</v>
      </c>
      <c r="I22" s="2409">
        <v>9.1869918699187814E-3</v>
      </c>
      <c r="J22" s="2409">
        <v>1.6E-2</v>
      </c>
      <c r="K22" s="2409">
        <v>0.02</v>
      </c>
      <c r="L22" s="2409">
        <v>2.1000000000000001E-2</v>
      </c>
    </row>
    <row r="23" spans="2:12">
      <c r="B23" s="905" t="s">
        <v>1551</v>
      </c>
      <c r="C23" s="2406">
        <v>0</v>
      </c>
      <c r="D23" s="2406">
        <v>0</v>
      </c>
      <c r="E23" s="2406">
        <v>0</v>
      </c>
      <c r="F23" s="2406">
        <v>0</v>
      </c>
      <c r="G23" s="2410">
        <v>1.0999999999999999E-2</v>
      </c>
      <c r="H23" s="2410">
        <v>1.0999999999999999E-2</v>
      </c>
      <c r="I23" s="2410">
        <v>1.4E-2</v>
      </c>
      <c r="J23" s="2410">
        <v>1.6E-2</v>
      </c>
      <c r="K23" s="2410">
        <v>0.02</v>
      </c>
      <c r="L23" s="2410">
        <v>2.1000000000000001E-2</v>
      </c>
    </row>
    <row r="24" spans="2:12">
      <c r="B24" s="905" t="s">
        <v>1552</v>
      </c>
      <c r="C24" s="2406">
        <v>0</v>
      </c>
      <c r="D24" s="2406">
        <v>0</v>
      </c>
      <c r="E24" s="2406">
        <v>0</v>
      </c>
      <c r="F24" s="2406">
        <v>0</v>
      </c>
      <c r="G24" s="2410">
        <v>5.5999999999999994E-2</v>
      </c>
      <c r="H24" s="2410">
        <v>6.2E-2</v>
      </c>
      <c r="I24" s="2410">
        <v>5.0999999999999997E-2</v>
      </c>
      <c r="J24" s="2410">
        <v>1.3000000000000001E-2</v>
      </c>
      <c r="K24" s="2410">
        <v>-6.0000000000000001E-3</v>
      </c>
      <c r="L24" s="2410">
        <v>1.3000000000000001E-2</v>
      </c>
    </row>
    <row r="25" spans="2:12">
      <c r="B25" s="905" t="s">
        <v>1553</v>
      </c>
      <c r="C25" s="2406">
        <v>0</v>
      </c>
      <c r="D25" s="2406">
        <v>0</v>
      </c>
      <c r="E25" s="2406">
        <v>0</v>
      </c>
      <c r="F25" s="2406">
        <v>0</v>
      </c>
      <c r="G25" s="2410">
        <v>-2.6000000000000002E-2</v>
      </c>
      <c r="H25" s="2410">
        <v>-8.0000000000000002E-3</v>
      </c>
      <c r="I25" s="2410">
        <v>-1E-3</v>
      </c>
      <c r="J25" s="2410">
        <v>0.01</v>
      </c>
      <c r="K25" s="2410">
        <v>2.3E-2</v>
      </c>
      <c r="L25" s="2410">
        <v>2.7000000000000003E-2</v>
      </c>
    </row>
    <row r="26" spans="2:12">
      <c r="B26" s="905" t="s">
        <v>1554</v>
      </c>
      <c r="C26" s="2406">
        <v>0</v>
      </c>
      <c r="D26" s="2406">
        <v>0</v>
      </c>
      <c r="E26" s="2406">
        <v>0</v>
      </c>
      <c r="F26" s="2406">
        <v>0</v>
      </c>
      <c r="G26" s="2410">
        <v>4.5999999999999999E-2</v>
      </c>
      <c r="H26" s="2410">
        <v>4.4000000000000004E-2</v>
      </c>
      <c r="I26" s="2410">
        <v>3.9E-2</v>
      </c>
      <c r="J26" s="2410">
        <v>1.7000000000000001E-2</v>
      </c>
      <c r="K26" s="2410">
        <v>1.1000000000000001E-2</v>
      </c>
      <c r="L26" s="2410">
        <v>2.6000000000000002E-2</v>
      </c>
    </row>
    <row r="27" spans="2:12">
      <c r="B27" s="905" t="s">
        <v>1555</v>
      </c>
      <c r="C27" s="2406">
        <v>0</v>
      </c>
      <c r="D27" s="2406">
        <v>0</v>
      </c>
      <c r="E27" s="2406">
        <v>0</v>
      </c>
      <c r="F27" s="2406">
        <v>0</v>
      </c>
      <c r="G27" s="2410">
        <v>-1.1000000000000001E-2</v>
      </c>
      <c r="H27" s="2410">
        <v>-1.2E-2</v>
      </c>
      <c r="I27" s="2410">
        <v>-2E-3</v>
      </c>
      <c r="J27" s="2410">
        <v>-6.9999999999999993E-3</v>
      </c>
      <c r="K27" s="2410">
        <v>0.02</v>
      </c>
      <c r="L27" s="2410">
        <v>1.4999999999999999E-2</v>
      </c>
    </row>
    <row r="28" spans="2:12">
      <c r="B28" s="96" t="s">
        <v>583</v>
      </c>
      <c r="C28" s="2406">
        <v>0</v>
      </c>
      <c r="D28" s="2406">
        <v>0</v>
      </c>
      <c r="E28" s="2406">
        <v>0</v>
      </c>
      <c r="F28" s="2411">
        <v>2.5025025025025016E-2</v>
      </c>
      <c r="G28" s="2411">
        <v>2.9296875E-2</v>
      </c>
      <c r="H28" s="2411">
        <v>2.75E-2</v>
      </c>
      <c r="I28" s="2411">
        <v>2.5000000000000001E-2</v>
      </c>
      <c r="J28" s="2411">
        <v>2.5000000000000001E-2</v>
      </c>
      <c r="K28" s="2411">
        <v>2.5000000000000001E-2</v>
      </c>
      <c r="L28" s="2411">
        <v>2.5000000000000001E-2</v>
      </c>
    </row>
    <row r="29" spans="2:12">
      <c r="B29" s="897"/>
      <c r="C29" s="896"/>
      <c r="D29" s="898"/>
      <c r="E29" s="898"/>
      <c r="F29" s="898"/>
      <c r="G29" s="898"/>
      <c r="H29" s="898"/>
      <c r="I29" s="899"/>
      <c r="J29" s="899"/>
      <c r="K29" s="899"/>
      <c r="L29" s="899"/>
    </row>
  </sheetData>
  <mergeCells count="6">
    <mergeCell ref="B7:L7"/>
    <mergeCell ref="B11:B13"/>
    <mergeCell ref="C11:G11"/>
    <mergeCell ref="H11:L11"/>
    <mergeCell ref="C12:F12"/>
    <mergeCell ref="H12:L12"/>
  </mergeCells>
  <pageMargins left="0.7" right="0.7" top="0.75" bottom="0.75" header="0.3" footer="0.3"/>
  <pageSetup paperSize="8" fitToHeight="0" orientation="landscape" r:id="rId1"/>
  <drawing r:id="rId2"/>
</worksheet>
</file>

<file path=xl/worksheets/sheet16.xml><?xml version="1.0" encoding="utf-8"?>
<worksheet xmlns="http://schemas.openxmlformats.org/spreadsheetml/2006/main" xmlns:r="http://schemas.openxmlformats.org/officeDocument/2006/relationships">
  <sheetPr codeName="Sheet16">
    <tabColor rgb="FFFFFF00"/>
    <pageSetUpPr fitToPage="1"/>
  </sheetPr>
  <dimension ref="B1:R72"/>
  <sheetViews>
    <sheetView showGridLines="0" topLeftCell="A10" zoomScale="70" zoomScaleNormal="70" workbookViewId="0">
      <selection activeCell="G57" sqref="D57:G57"/>
    </sheetView>
  </sheetViews>
  <sheetFormatPr defaultRowHeight="15"/>
  <cols>
    <col min="1" max="1" width="14.42578125" customWidth="1"/>
    <col min="2" max="2" width="15.140625" customWidth="1"/>
    <col min="3" max="3" width="42" customWidth="1"/>
    <col min="4" max="18" width="17.28515625" customWidth="1"/>
  </cols>
  <sheetData>
    <row r="1" spans="3:15" ht="24" customHeight="1">
      <c r="C1" s="780" t="s">
        <v>8</v>
      </c>
      <c r="D1" s="6"/>
      <c r="E1" s="6"/>
      <c r="F1" s="6"/>
      <c r="G1" s="6"/>
      <c r="H1" s="6"/>
      <c r="I1" s="6"/>
      <c r="J1" s="6"/>
      <c r="K1" s="6"/>
      <c r="L1" s="6"/>
      <c r="M1" s="6"/>
      <c r="N1" s="6"/>
    </row>
    <row r="2" spans="3:15" ht="24" customHeight="1">
      <c r="C2" s="781">
        <f>+'[12]1.2 Business &amp; other details  '!$C$2</f>
        <v>0</v>
      </c>
      <c r="D2" s="6"/>
      <c r="E2" s="6"/>
      <c r="F2" s="6"/>
      <c r="G2" s="6"/>
      <c r="H2" s="6"/>
      <c r="I2" s="6"/>
      <c r="J2" s="6"/>
      <c r="K2" s="6"/>
      <c r="L2" s="6"/>
      <c r="M2" s="6"/>
      <c r="N2" s="6"/>
    </row>
    <row r="3" spans="3:15" ht="25.5" customHeight="1">
      <c r="C3" s="781" t="str">
        <f>+'[12]1.2 Business &amp; other details  '!$C$3</f>
        <v>2014-15 to 2018-19</v>
      </c>
      <c r="D3" s="6"/>
      <c r="E3" s="6"/>
      <c r="F3" s="6"/>
      <c r="G3" s="6"/>
      <c r="H3" s="6"/>
      <c r="I3" s="6"/>
      <c r="J3" s="6"/>
      <c r="K3" s="6"/>
      <c r="L3" s="6"/>
      <c r="M3" s="6"/>
      <c r="N3" s="6"/>
    </row>
    <row r="4" spans="3:15" ht="23.25">
      <c r="C4" s="782" t="s">
        <v>584</v>
      </c>
      <c r="D4" s="32"/>
      <c r="E4" s="32"/>
      <c r="F4" s="32"/>
      <c r="G4" s="32"/>
      <c r="H4" s="32"/>
      <c r="I4" s="32"/>
      <c r="J4" s="32"/>
      <c r="K4" s="32"/>
      <c r="L4" s="32"/>
      <c r="M4" s="32"/>
      <c r="N4" s="32"/>
    </row>
    <row r="7" spans="3:15">
      <c r="C7" s="98" t="s">
        <v>585</v>
      </c>
    </row>
    <row r="8" spans="3:15" ht="17.25" customHeight="1">
      <c r="C8" s="2994" t="s">
        <v>586</v>
      </c>
      <c r="D8" s="2994"/>
      <c r="E8" s="2994"/>
      <c r="F8" s="2994"/>
      <c r="G8" s="2994"/>
      <c r="H8" s="2994"/>
      <c r="I8" s="2994"/>
      <c r="J8" s="2994"/>
      <c r="K8" s="2994"/>
      <c r="L8" s="2994"/>
      <c r="M8" s="2994"/>
      <c r="N8" s="2994"/>
    </row>
    <row r="9" spans="3:15" ht="18.75" customHeight="1">
      <c r="C9" s="2967" t="s">
        <v>587</v>
      </c>
      <c r="D9" s="2967"/>
      <c r="E9" s="2967"/>
      <c r="F9" s="2967"/>
      <c r="G9" s="2967"/>
      <c r="H9" s="2967"/>
      <c r="I9" s="2967"/>
      <c r="J9" s="2967"/>
      <c r="K9" s="2967"/>
      <c r="L9" s="2967"/>
      <c r="M9" s="2967"/>
      <c r="N9" s="2967"/>
    </row>
    <row r="10" spans="3:15" ht="15.75" thickBot="1"/>
    <row r="11" spans="3:15" ht="15" customHeight="1">
      <c r="C11" s="2980" t="s">
        <v>588</v>
      </c>
      <c r="D11" s="2982" t="s">
        <v>589</v>
      </c>
      <c r="E11" s="3000"/>
      <c r="F11" s="3002" t="s">
        <v>590</v>
      </c>
      <c r="G11" s="3002" t="s">
        <v>591</v>
      </c>
      <c r="H11" s="2977" t="s">
        <v>592</v>
      </c>
      <c r="I11" s="2978"/>
      <c r="J11" s="2977" t="s">
        <v>593</v>
      </c>
      <c r="K11" s="2978"/>
      <c r="L11" s="2978"/>
      <c r="M11" s="2978"/>
      <c r="N11" s="2978"/>
      <c r="O11" s="2979"/>
    </row>
    <row r="12" spans="3:15" ht="15" customHeight="1" thickBot="1">
      <c r="C12" s="2981"/>
      <c r="D12" s="2984"/>
      <c r="E12" s="3001"/>
      <c r="F12" s="3003"/>
      <c r="G12" s="3003"/>
      <c r="H12" s="2421" t="s">
        <v>41</v>
      </c>
      <c r="I12" s="2421" t="s">
        <v>42</v>
      </c>
      <c r="J12" s="908" t="s">
        <v>32</v>
      </c>
      <c r="K12" s="909" t="s">
        <v>33</v>
      </c>
      <c r="L12" s="909" t="s">
        <v>34</v>
      </c>
      <c r="M12" s="909" t="s">
        <v>35</v>
      </c>
      <c r="N12" s="909" t="s">
        <v>36</v>
      </c>
      <c r="O12" s="910" t="s">
        <v>594</v>
      </c>
    </row>
    <row r="13" spans="3:15" ht="51.75" customHeight="1">
      <c r="C13" s="911" t="s">
        <v>1556</v>
      </c>
      <c r="D13" s="2990" t="s">
        <v>1559</v>
      </c>
      <c r="E13" s="2991"/>
      <c r="F13" s="2416"/>
      <c r="G13" s="2417"/>
      <c r="H13" s="2424"/>
      <c r="I13" s="2425"/>
      <c r="J13" s="2420">
        <v>3302.6102383386574</v>
      </c>
      <c r="K13" s="2420">
        <v>3615.5758737271422</v>
      </c>
      <c r="L13" s="2420">
        <v>3963.0240759378603</v>
      </c>
      <c r="M13" s="2420">
        <v>4343.8608619737315</v>
      </c>
      <c r="N13" s="2420">
        <v>4761.2951439528688</v>
      </c>
      <c r="O13" s="913">
        <f>+SUM(J13:N13)</f>
        <v>19986.366193930262</v>
      </c>
    </row>
    <row r="14" spans="3:15" ht="51.75" customHeight="1">
      <c r="C14" s="911" t="s">
        <v>1557</v>
      </c>
      <c r="D14" s="2990" t="s">
        <v>1560</v>
      </c>
      <c r="E14" s="2991"/>
      <c r="F14" s="2416"/>
      <c r="G14" s="2417"/>
      <c r="H14" s="912"/>
      <c r="I14" s="2426"/>
      <c r="J14" s="2420">
        <v>432.39668601301923</v>
      </c>
      <c r="K14" s="2420">
        <v>473.3720998562535</v>
      </c>
      <c r="L14" s="2420">
        <v>518.86204808172124</v>
      </c>
      <c r="M14" s="2420">
        <v>568.72346243392428</v>
      </c>
      <c r="N14" s="2420">
        <v>623.37623871280505</v>
      </c>
      <c r="O14" s="913">
        <f t="shared" ref="O14:O19" si="0">+SUM(J14:N14)</f>
        <v>2616.7305350977231</v>
      </c>
    </row>
    <row r="15" spans="3:15" ht="51.75" customHeight="1">
      <c r="C15" s="911" t="s">
        <v>1558</v>
      </c>
      <c r="D15" s="2990" t="s">
        <v>1561</v>
      </c>
      <c r="E15" s="2991"/>
      <c r="F15" s="2416"/>
      <c r="G15" s="2417"/>
      <c r="H15" s="2427"/>
      <c r="I15" s="2426"/>
      <c r="J15" s="2420">
        <v>577.06185367130411</v>
      </c>
      <c r="K15" s="2420">
        <v>631.74571542321473</v>
      </c>
      <c r="L15" s="2420">
        <v>692.4548461365456</v>
      </c>
      <c r="M15" s="2420">
        <v>758.99856267223356</v>
      </c>
      <c r="N15" s="2420">
        <v>831.93618152336592</v>
      </c>
      <c r="O15" s="913">
        <f t="shared" si="0"/>
        <v>3492.1971594266643</v>
      </c>
    </row>
    <row r="16" spans="3:15" ht="51.75" customHeight="1">
      <c r="C16" s="911" t="s">
        <v>1558</v>
      </c>
      <c r="D16" s="2990" t="s">
        <v>1519</v>
      </c>
      <c r="E16" s="2991"/>
      <c r="F16" s="2416"/>
      <c r="G16" s="2417"/>
      <c r="H16" s="912"/>
      <c r="I16" s="2426"/>
      <c r="J16" s="2420">
        <v>1160.2929389101535</v>
      </c>
      <c r="K16" s="2420">
        <v>1270.2462266116536</v>
      </c>
      <c r="L16" s="2420">
        <v>1392.3138829862467</v>
      </c>
      <c r="M16" s="2420">
        <v>1526.1117030587448</v>
      </c>
      <c r="N16" s="2420">
        <v>1672.7675870281607</v>
      </c>
      <c r="O16" s="913">
        <f t="shared" si="0"/>
        <v>7021.7323385949594</v>
      </c>
    </row>
    <row r="17" spans="2:18" ht="51.75" customHeight="1">
      <c r="C17" s="911" t="s">
        <v>1558</v>
      </c>
      <c r="D17" s="2990" t="s">
        <v>1562</v>
      </c>
      <c r="E17" s="2991"/>
      <c r="F17" s="2416"/>
      <c r="G17" s="2417"/>
      <c r="H17" s="912"/>
      <c r="I17" s="2426"/>
      <c r="J17" s="2420">
        <v>3.2073768667654923</v>
      </c>
      <c r="K17" s="2420">
        <v>3.5107849247784877</v>
      </c>
      <c r="L17" s="2420">
        <v>3.8484378800550374</v>
      </c>
      <c r="M17" s="2420">
        <v>4.2181346069318577</v>
      </c>
      <c r="N17" s="2420">
        <v>4.6239296117536304</v>
      </c>
      <c r="O17" s="913">
        <f t="shared" si="0"/>
        <v>19.408663890284508</v>
      </c>
    </row>
    <row r="18" spans="2:18" ht="51.75" customHeight="1">
      <c r="C18" s="2412" t="s">
        <v>1558</v>
      </c>
      <c r="D18" s="2990" t="s">
        <v>1563</v>
      </c>
      <c r="E18" s="2991"/>
      <c r="F18" s="2417"/>
      <c r="G18" s="2417"/>
      <c r="H18" s="912"/>
      <c r="I18" s="2426"/>
      <c r="J18" s="2420">
        <v>338.40649951075875</v>
      </c>
      <c r="K18" s="2420">
        <v>346.5441291702856</v>
      </c>
      <c r="L18" s="2420">
        <v>372.67807710461022</v>
      </c>
      <c r="M18" s="2420">
        <v>383.25933809057153</v>
      </c>
      <c r="N18" s="2420">
        <v>394.73823600575952</v>
      </c>
      <c r="O18" s="913">
        <f t="shared" si="0"/>
        <v>1835.6262798819857</v>
      </c>
    </row>
    <row r="19" spans="2:18" ht="51.75" customHeight="1" thickBot="1">
      <c r="C19" s="2413" t="s">
        <v>1558</v>
      </c>
      <c r="D19" s="2414" t="s">
        <v>1564</v>
      </c>
      <c r="E19" s="2415"/>
      <c r="F19" s="2418"/>
      <c r="G19" s="2419"/>
      <c r="H19" s="2428"/>
      <c r="I19" s="2429"/>
      <c r="J19" s="2420">
        <v>1486.6678924612791</v>
      </c>
      <c r="K19" s="2420">
        <v>1484.5892349464327</v>
      </c>
      <c r="L19" s="2420">
        <v>1581.8428704</v>
      </c>
      <c r="M19" s="2420">
        <v>1620.25656</v>
      </c>
      <c r="N19" s="2420">
        <v>1659.6311844000002</v>
      </c>
      <c r="O19" s="913">
        <f t="shared" si="0"/>
        <v>7832.9877422077116</v>
      </c>
    </row>
    <row r="20" spans="2:18" ht="15" customHeight="1" thickBot="1">
      <c r="C20" s="915" t="s">
        <v>596</v>
      </c>
      <c r="D20" s="2992"/>
      <c r="E20" s="2993"/>
      <c r="F20" s="916"/>
      <c r="G20" s="916"/>
      <c r="H20" s="2422"/>
      <c r="I20" s="2423"/>
      <c r="J20" s="917">
        <f t="shared" ref="J20:O20" si="1">+SUM(J13:J19)</f>
        <v>7300.643485771936</v>
      </c>
      <c r="K20" s="918">
        <f t="shared" si="1"/>
        <v>7825.5840646597608</v>
      </c>
      <c r="L20" s="918">
        <f t="shared" si="1"/>
        <v>8525.0242385270394</v>
      </c>
      <c r="M20" s="918">
        <f t="shared" si="1"/>
        <v>9205.4286228361379</v>
      </c>
      <c r="N20" s="918">
        <f t="shared" si="1"/>
        <v>9948.3685012347159</v>
      </c>
      <c r="O20" s="919">
        <f t="shared" si="1"/>
        <v>42805.04891302959</v>
      </c>
    </row>
    <row r="23" spans="2:18">
      <c r="C23" s="98" t="s">
        <v>597</v>
      </c>
    </row>
    <row r="24" spans="2:18">
      <c r="C24" s="2994" t="s">
        <v>586</v>
      </c>
      <c r="D24" s="2994"/>
      <c r="E24" s="2994"/>
      <c r="F24" s="2994"/>
      <c r="G24" s="2994"/>
      <c r="H24" s="2994"/>
      <c r="I24" s="2994"/>
      <c r="J24" s="2994"/>
      <c r="K24" s="2994"/>
      <c r="L24" s="2994"/>
      <c r="M24" s="2994"/>
      <c r="N24" s="2994"/>
    </row>
    <row r="25" spans="2:18" ht="15" customHeight="1">
      <c r="C25" s="2967" t="s">
        <v>598</v>
      </c>
      <c r="D25" s="2967"/>
      <c r="E25" s="2967"/>
      <c r="F25" s="2967"/>
      <c r="G25" s="2967"/>
      <c r="H25" s="2967"/>
      <c r="I25" s="2967"/>
      <c r="J25" s="2967"/>
      <c r="K25" s="2967"/>
      <c r="L25" s="2967"/>
      <c r="M25" s="2967"/>
      <c r="N25" s="2967"/>
    </row>
    <row r="26" spans="2:18" ht="15" customHeight="1"/>
    <row r="27" spans="2:18" ht="15.75" thickBot="1">
      <c r="C27" s="920"/>
      <c r="D27" s="921"/>
      <c r="E27" s="921"/>
      <c r="F27" s="921"/>
      <c r="G27" s="921"/>
      <c r="H27" s="921"/>
      <c r="I27" s="921"/>
      <c r="J27" s="921"/>
      <c r="K27" s="921"/>
      <c r="L27" s="921"/>
      <c r="M27" s="921"/>
      <c r="N27" s="921"/>
    </row>
    <row r="28" spans="2:18">
      <c r="B28" s="922"/>
      <c r="C28" s="2995" t="s">
        <v>599</v>
      </c>
      <c r="D28" s="923" t="s">
        <v>600</v>
      </c>
      <c r="E28" s="2997" t="s">
        <v>601</v>
      </c>
      <c r="F28" s="2998"/>
      <c r="G28" s="2998"/>
      <c r="H28" s="2998"/>
      <c r="I28" s="2998"/>
      <c r="J28" s="2997" t="s">
        <v>602</v>
      </c>
      <c r="K28" s="2998"/>
      <c r="L28" s="2998"/>
      <c r="M28" s="2998"/>
      <c r="N28" s="2999"/>
      <c r="O28" s="924"/>
    </row>
    <row r="29" spans="2:18">
      <c r="C29" s="2996"/>
      <c r="D29" s="925" t="s">
        <v>48</v>
      </c>
      <c r="E29" s="908" t="s">
        <v>38</v>
      </c>
      <c r="F29" s="926" t="s">
        <v>39</v>
      </c>
      <c r="G29" s="926" t="s">
        <v>40</v>
      </c>
      <c r="H29" s="909" t="s">
        <v>41</v>
      </c>
      <c r="I29" s="910" t="s">
        <v>42</v>
      </c>
      <c r="J29" s="908" t="s">
        <v>32</v>
      </c>
      <c r="K29" s="909" t="s">
        <v>33</v>
      </c>
      <c r="L29" s="926" t="s">
        <v>34</v>
      </c>
      <c r="M29" s="927" t="s">
        <v>35</v>
      </c>
      <c r="N29" s="928" t="s">
        <v>36</v>
      </c>
    </row>
    <row r="30" spans="2:18">
      <c r="C30" s="929" t="s">
        <v>603</v>
      </c>
      <c r="D30" s="922"/>
      <c r="E30" s="924"/>
      <c r="F30" s="930"/>
      <c r="G30" s="930"/>
      <c r="H30" s="920"/>
      <c r="I30" s="931"/>
      <c r="J30" s="932"/>
      <c r="K30" s="920"/>
      <c r="L30" s="930"/>
      <c r="M30" s="930"/>
      <c r="N30" s="933"/>
      <c r="P30" s="920"/>
    </row>
    <row r="31" spans="2:18">
      <c r="C31" s="934" t="s">
        <v>604</v>
      </c>
      <c r="D31" s="2430">
        <v>2826271.7</v>
      </c>
      <c r="E31" s="2431">
        <v>3134811.7</v>
      </c>
      <c r="F31" s="2430">
        <v>3540417.4</v>
      </c>
      <c r="G31" s="2430">
        <v>3764479.3</v>
      </c>
      <c r="H31" s="2430">
        <v>15135616.6</v>
      </c>
      <c r="I31" s="2432">
        <v>13910011.1</v>
      </c>
      <c r="J31" s="2430">
        <v>13170364.1</v>
      </c>
      <c r="K31" s="2433">
        <v>13835599.285984624</v>
      </c>
      <c r="L31" s="2433">
        <v>13919174.398722425</v>
      </c>
      <c r="M31" s="2433">
        <v>14812890.861325018</v>
      </c>
      <c r="N31" s="2434">
        <v>15087448.829852656</v>
      </c>
      <c r="O31" s="924"/>
      <c r="P31" s="920"/>
      <c r="R31" s="920"/>
    </row>
    <row r="32" spans="2:18">
      <c r="C32" s="934" t="s">
        <v>605</v>
      </c>
      <c r="D32" s="935"/>
      <c r="E32" s="936"/>
      <c r="F32" s="937"/>
      <c r="G32" s="938"/>
      <c r="H32" s="939">
        <f>H33/H31</f>
        <v>0</v>
      </c>
      <c r="I32" s="939">
        <f>I33/I31</f>
        <v>0</v>
      </c>
      <c r="J32" s="939">
        <f t="shared" ref="J32:N32" si="2">J33/J31</f>
        <v>2.5076073928272471E-4</v>
      </c>
      <c r="K32" s="939">
        <f t="shared" si="2"/>
        <v>2.6132412474461428E-4</v>
      </c>
      <c r="L32" s="939">
        <f t="shared" si="2"/>
        <v>2.8471689213848826E-4</v>
      </c>
      <c r="M32" s="939">
        <f t="shared" si="2"/>
        <v>2.9324869147015183E-4</v>
      </c>
      <c r="N32" s="939">
        <f t="shared" si="2"/>
        <v>3.1557987023836474E-4</v>
      </c>
      <c r="R32" s="920"/>
    </row>
    <row r="33" spans="3:15">
      <c r="C33" s="934" t="s">
        <v>606</v>
      </c>
      <c r="D33" s="940"/>
      <c r="E33" s="941"/>
      <c r="F33" s="942"/>
      <c r="G33" s="943"/>
      <c r="H33" s="2435"/>
      <c r="I33" s="2436"/>
      <c r="J33" s="2436">
        <v>3302.6102383386574</v>
      </c>
      <c r="K33" s="2436">
        <v>3615.5758737271422</v>
      </c>
      <c r="L33" s="2436">
        <v>3963.0240759378603</v>
      </c>
      <c r="M33" s="2436">
        <v>4343.8608619737315</v>
      </c>
      <c r="N33" s="2436">
        <v>4761.2951439528688</v>
      </c>
      <c r="O33" s="924"/>
    </row>
    <row r="34" spans="3:15">
      <c r="C34" s="944" t="s">
        <v>607</v>
      </c>
      <c r="D34" s="922"/>
      <c r="E34" s="924"/>
      <c r="F34" s="920"/>
      <c r="G34" s="920"/>
      <c r="H34" s="920"/>
      <c r="I34" s="922"/>
      <c r="J34" s="920"/>
      <c r="K34" s="920"/>
      <c r="L34" s="920"/>
      <c r="M34" s="920"/>
      <c r="N34" s="922"/>
    </row>
    <row r="35" spans="3:15">
      <c r="C35" s="934" t="s">
        <v>608</v>
      </c>
      <c r="D35" s="945"/>
      <c r="E35" s="946"/>
      <c r="F35" s="947"/>
      <c r="G35" s="947"/>
      <c r="H35" s="2437"/>
      <c r="I35" s="2438"/>
      <c r="J35" s="2438">
        <v>0</v>
      </c>
      <c r="K35" s="2438">
        <v>0</v>
      </c>
      <c r="L35" s="2438">
        <v>0</v>
      </c>
      <c r="M35" s="2438">
        <v>0</v>
      </c>
      <c r="N35" s="2438">
        <v>0</v>
      </c>
    </row>
    <row r="36" spans="3:15">
      <c r="C36" s="934" t="s">
        <v>595</v>
      </c>
      <c r="D36" s="945"/>
      <c r="E36" s="946"/>
      <c r="F36" s="947"/>
      <c r="G36" s="947"/>
      <c r="H36" s="949"/>
      <c r="I36" s="950"/>
      <c r="J36" s="951"/>
      <c r="K36" s="949"/>
      <c r="L36" s="949"/>
      <c r="M36" s="949"/>
      <c r="N36" s="952"/>
    </row>
    <row r="37" spans="3:15" ht="15.75" thickBot="1">
      <c r="C37" s="953" t="s">
        <v>609</v>
      </c>
      <c r="D37" s="2439"/>
      <c r="E37" s="2440"/>
      <c r="F37" s="2441"/>
      <c r="G37" s="2441"/>
      <c r="H37" s="954">
        <f t="shared" ref="H37:N37" si="3">SUM(H33+H35+H36)</f>
        <v>0</v>
      </c>
      <c r="I37" s="955">
        <f t="shared" si="3"/>
        <v>0</v>
      </c>
      <c r="J37" s="956">
        <f t="shared" si="3"/>
        <v>3302.6102383386574</v>
      </c>
      <c r="K37" s="956">
        <f t="shared" si="3"/>
        <v>3615.5758737271422</v>
      </c>
      <c r="L37" s="956">
        <f t="shared" si="3"/>
        <v>3963.0240759378603</v>
      </c>
      <c r="M37" s="956">
        <f t="shared" si="3"/>
        <v>4343.8608619737315</v>
      </c>
      <c r="N37" s="956">
        <f t="shared" si="3"/>
        <v>4761.2951439528688</v>
      </c>
      <c r="O37" s="924"/>
    </row>
    <row r="38" spans="3:15">
      <c r="C38" s="957"/>
      <c r="D38" s="957"/>
      <c r="E38" s="957"/>
      <c r="F38" s="957"/>
      <c r="G38" s="957"/>
      <c r="H38" s="957"/>
      <c r="I38" s="957"/>
      <c r="J38" s="957"/>
      <c r="K38" s="957"/>
      <c r="L38" s="957"/>
      <c r="M38" s="957"/>
      <c r="N38" s="957"/>
      <c r="O38" s="920"/>
    </row>
    <row r="39" spans="3:15">
      <c r="C39" s="958" t="s">
        <v>610</v>
      </c>
      <c r="D39" s="935"/>
      <c r="E39" s="959"/>
      <c r="F39" s="937"/>
      <c r="G39" s="938"/>
      <c r="H39" s="960"/>
      <c r="I39" s="937">
        <f>(I31-H31)/H31</f>
        <v>-8.0974930350706686E-2</v>
      </c>
      <c r="J39" s="937">
        <f>(J31-I31)/I31</f>
        <v>-5.3173717453036395E-2</v>
      </c>
      <c r="K39" s="937">
        <f t="shared" ref="K39:N40" si="4">(K31-J31)/J31</f>
        <v>5.0510007235458627E-2</v>
      </c>
      <c r="L39" s="937">
        <f t="shared" si="4"/>
        <v>6.0405849439757906E-3</v>
      </c>
      <c r="M39" s="937">
        <f t="shared" si="4"/>
        <v>6.4207577044556818E-2</v>
      </c>
      <c r="N39" s="937">
        <f t="shared" si="4"/>
        <v>1.8535069966962418E-2</v>
      </c>
      <c r="O39" s="920"/>
    </row>
    <row r="40" spans="3:15">
      <c r="C40" s="958" t="s">
        <v>611</v>
      </c>
      <c r="D40" s="940"/>
      <c r="E40" s="941"/>
      <c r="F40" s="942"/>
      <c r="G40" s="943"/>
      <c r="H40" s="960"/>
      <c r="I40" s="937" t="e">
        <f>(I32-H32)/H32</f>
        <v>#DIV/0!</v>
      </c>
      <c r="J40" s="937" t="e">
        <f>(J32-I32)/I32</f>
        <v>#DIV/0!</v>
      </c>
      <c r="K40" s="937">
        <f t="shared" si="4"/>
        <v>4.2125356194534454E-2</v>
      </c>
      <c r="L40" s="937">
        <f t="shared" si="4"/>
        <v>8.9516294818686074E-2</v>
      </c>
      <c r="M40" s="937">
        <f t="shared" si="4"/>
        <v>2.9965904964689063E-2</v>
      </c>
      <c r="N40" s="937">
        <f t="shared" si="4"/>
        <v>7.6150992034301618E-2</v>
      </c>
      <c r="O40" s="920"/>
    </row>
    <row r="43" spans="3:15">
      <c r="C43" s="98" t="s">
        <v>612</v>
      </c>
    </row>
    <row r="44" spans="3:15">
      <c r="C44" s="2994" t="s">
        <v>586</v>
      </c>
      <c r="D44" s="2994"/>
      <c r="E44" s="2994"/>
      <c r="F44" s="2994"/>
      <c r="G44" s="2994"/>
      <c r="H44" s="2994"/>
      <c r="I44" s="2994"/>
      <c r="J44" s="2994"/>
      <c r="K44" s="2994"/>
      <c r="L44" s="2994"/>
      <c r="M44" s="2994"/>
      <c r="N44" s="2994"/>
    </row>
    <row r="45" spans="3:15" ht="15" customHeight="1">
      <c r="C45" s="2967" t="s">
        <v>613</v>
      </c>
      <c r="D45" s="2967"/>
      <c r="E45" s="2967"/>
      <c r="F45" s="2967"/>
      <c r="G45" s="2967"/>
      <c r="H45" s="2967"/>
      <c r="I45" s="2967"/>
      <c r="J45" s="2967"/>
      <c r="K45" s="2967"/>
      <c r="L45" s="2967"/>
      <c r="M45" s="2967"/>
      <c r="N45" s="2967"/>
    </row>
    <row r="47" spans="3:15" ht="15.75" thickBot="1">
      <c r="C47" s="920"/>
      <c r="D47" s="920"/>
    </row>
    <row r="48" spans="3:15">
      <c r="C48" s="961" t="s">
        <v>614</v>
      </c>
      <c r="D48" s="923" t="s">
        <v>600</v>
      </c>
      <c r="E48" s="2997" t="s">
        <v>601</v>
      </c>
      <c r="F48" s="2998"/>
      <c r="G48" s="2998"/>
      <c r="H48" s="2998"/>
      <c r="I48" s="2998"/>
      <c r="J48" s="2997" t="s">
        <v>602</v>
      </c>
      <c r="K48" s="2998"/>
      <c r="L48" s="2998"/>
      <c r="M48" s="2998"/>
      <c r="N48" s="2999"/>
    </row>
    <row r="49" spans="3:15">
      <c r="C49" s="962"/>
      <c r="D49" s="963" t="s">
        <v>48</v>
      </c>
      <c r="E49" s="908" t="s">
        <v>38</v>
      </c>
      <c r="F49" s="909" t="s">
        <v>39</v>
      </c>
      <c r="G49" s="926" t="s">
        <v>40</v>
      </c>
      <c r="H49" s="909" t="s">
        <v>41</v>
      </c>
      <c r="I49" s="928" t="s">
        <v>42</v>
      </c>
      <c r="J49" s="964" t="s">
        <v>32</v>
      </c>
      <c r="K49" s="927" t="s">
        <v>33</v>
      </c>
      <c r="L49" s="909" t="s">
        <v>34</v>
      </c>
      <c r="M49" s="927" t="s">
        <v>35</v>
      </c>
      <c r="N49" s="965" t="s">
        <v>36</v>
      </c>
    </row>
    <row r="50" spans="3:15">
      <c r="C50" s="966" t="s">
        <v>611</v>
      </c>
      <c r="D50" s="967"/>
      <c r="E50" s="968"/>
      <c r="F50" s="969"/>
      <c r="G50" s="947"/>
      <c r="H50" s="969"/>
      <c r="I50" s="945"/>
      <c r="J50" s="959" t="e">
        <f>(J53-I53)/I53</f>
        <v>#DIV/0!</v>
      </c>
      <c r="K50" s="937">
        <f t="shared" ref="K50:N50" si="5">(K53-J53)/J53</f>
        <v>9.476347800223546E-2</v>
      </c>
      <c r="L50" s="937">
        <f t="shared" si="5"/>
        <v>9.6097653915981615E-2</v>
      </c>
      <c r="M50" s="937">
        <f t="shared" si="5"/>
        <v>9.609763237944477E-2</v>
      </c>
      <c r="N50" s="935">
        <f t="shared" si="5"/>
        <v>9.609727730413524E-2</v>
      </c>
      <c r="O50" s="924"/>
    </row>
    <row r="51" spans="3:15">
      <c r="C51" s="372" t="s">
        <v>603</v>
      </c>
      <c r="D51" s="970"/>
      <c r="E51" s="924"/>
      <c r="F51" s="920"/>
      <c r="G51" s="920"/>
      <c r="H51" s="920"/>
      <c r="I51" s="922"/>
      <c r="J51" s="924"/>
      <c r="K51" s="920"/>
      <c r="L51" s="920"/>
      <c r="M51" s="920"/>
      <c r="N51" s="922"/>
    </row>
    <row r="52" spans="3:15">
      <c r="C52" s="971" t="s">
        <v>615</v>
      </c>
      <c r="D52" s="2442"/>
      <c r="E52" s="2442"/>
      <c r="F52" s="2442"/>
      <c r="G52" s="2442"/>
      <c r="H52" s="2443"/>
      <c r="I52" s="2443"/>
      <c r="J52" s="2444" t="s">
        <v>1566</v>
      </c>
      <c r="K52" s="2443" t="s">
        <v>1566</v>
      </c>
      <c r="L52" s="2443" t="s">
        <v>1566</v>
      </c>
      <c r="M52" s="2443" t="s">
        <v>1566</v>
      </c>
      <c r="N52" s="2442" t="s">
        <v>1566</v>
      </c>
      <c r="O52" s="924"/>
    </row>
    <row r="53" spans="3:15">
      <c r="C53" s="934" t="s">
        <v>616</v>
      </c>
      <c r="D53" s="972"/>
      <c r="E53" s="946"/>
      <c r="F53" s="947"/>
      <c r="G53" s="947"/>
      <c r="H53" s="2443"/>
      <c r="I53" s="2442"/>
      <c r="J53" s="2444">
        <v>432.39668601301923</v>
      </c>
      <c r="K53" s="2445">
        <v>473.3720998562535</v>
      </c>
      <c r="L53" s="2445">
        <v>518.86204808172124</v>
      </c>
      <c r="M53" s="2445">
        <v>568.72346243392428</v>
      </c>
      <c r="N53" s="2446">
        <v>623.37623871280505</v>
      </c>
      <c r="O53" s="924"/>
    </row>
    <row r="54" spans="3:15">
      <c r="C54" s="944" t="s">
        <v>607</v>
      </c>
      <c r="D54" s="922"/>
      <c r="E54" s="924"/>
      <c r="F54" s="920"/>
      <c r="G54" s="920"/>
      <c r="H54" s="920"/>
      <c r="I54" s="922"/>
      <c r="J54" s="924"/>
      <c r="K54" s="920"/>
      <c r="L54" s="920"/>
      <c r="M54" s="920"/>
      <c r="N54" s="922"/>
    </row>
    <row r="55" spans="3:15">
      <c r="C55" s="934" t="s">
        <v>617</v>
      </c>
      <c r="D55" s="972"/>
      <c r="E55" s="946"/>
      <c r="F55" s="947"/>
      <c r="G55" s="947"/>
      <c r="H55" s="2447"/>
      <c r="I55" s="2437"/>
      <c r="J55" s="2448">
        <v>0</v>
      </c>
      <c r="K55" s="2447">
        <v>0</v>
      </c>
      <c r="L55" s="2447">
        <v>0</v>
      </c>
      <c r="M55" s="2447">
        <v>0</v>
      </c>
      <c r="N55" s="2437">
        <v>0</v>
      </c>
      <c r="O55" s="924"/>
    </row>
    <row r="56" spans="3:15">
      <c r="C56" s="934" t="s">
        <v>595</v>
      </c>
      <c r="D56" s="972"/>
      <c r="E56" s="946"/>
      <c r="F56" s="947"/>
      <c r="G56" s="947"/>
      <c r="H56" s="973"/>
      <c r="I56" s="948"/>
      <c r="J56" s="974"/>
      <c r="K56" s="973"/>
      <c r="L56" s="973"/>
      <c r="M56" s="973"/>
      <c r="N56" s="948"/>
    </row>
    <row r="57" spans="3:15" ht="15.75" thickBot="1">
      <c r="C57" s="953" t="s">
        <v>609</v>
      </c>
      <c r="D57" s="2439"/>
      <c r="E57" s="2440"/>
      <c r="F57" s="2441"/>
      <c r="G57" s="2441"/>
      <c r="H57" s="975">
        <f>H53+H55+H56</f>
        <v>0</v>
      </c>
      <c r="I57" s="975">
        <f>I53+I55+I56</f>
        <v>0</v>
      </c>
      <c r="J57" s="956">
        <f>SUM(J53+J55+J56)</f>
        <v>432.39668601301923</v>
      </c>
      <c r="K57" s="956">
        <f>SUM(K53+K55+K56)</f>
        <v>473.3720998562535</v>
      </c>
      <c r="L57" s="956">
        <f>SUM(L53+L55+L56)</f>
        <v>518.86204808172124</v>
      </c>
      <c r="M57" s="956">
        <f>SUM(M53+M55+M56)</f>
        <v>568.72346243392428</v>
      </c>
      <c r="N57" s="956">
        <f>SUM(N53+N55+N56)</f>
        <v>623.37623871280505</v>
      </c>
    </row>
    <row r="60" spans="3:15">
      <c r="C60" s="98" t="s">
        <v>618</v>
      </c>
    </row>
    <row r="61" spans="3:15">
      <c r="C61" s="2994" t="s">
        <v>586</v>
      </c>
      <c r="D61" s="2994"/>
      <c r="E61" s="2994"/>
      <c r="F61" s="2994"/>
      <c r="G61" s="2994"/>
      <c r="H61" s="2994"/>
      <c r="I61" s="2994"/>
      <c r="J61" s="2994"/>
      <c r="K61" s="2994"/>
      <c r="L61" s="2994"/>
      <c r="M61" s="2994"/>
      <c r="N61" s="2994"/>
    </row>
    <row r="62" spans="3:15" ht="15" customHeight="1">
      <c r="C62" s="2967" t="s">
        <v>619</v>
      </c>
      <c r="D62" s="2967"/>
      <c r="E62" s="2967"/>
      <c r="F62" s="2967"/>
      <c r="G62" s="2967"/>
      <c r="H62" s="2967"/>
      <c r="I62" s="2967"/>
      <c r="J62" s="2967"/>
      <c r="K62" s="2967"/>
      <c r="L62" s="2967"/>
      <c r="M62" s="2967"/>
      <c r="N62" s="2967"/>
    </row>
    <row r="63" spans="3:15" ht="15.75" thickBot="1"/>
    <row r="64" spans="3:15" ht="43.5" customHeight="1">
      <c r="C64" s="2980" t="s">
        <v>588</v>
      </c>
      <c r="D64" s="2982" t="s">
        <v>589</v>
      </c>
      <c r="E64" s="2983"/>
      <c r="F64" s="2986" t="s">
        <v>620</v>
      </c>
      <c r="G64" s="2986" t="s">
        <v>621</v>
      </c>
      <c r="H64" s="2986" t="s">
        <v>622</v>
      </c>
      <c r="I64" s="2988" t="s">
        <v>623</v>
      </c>
      <c r="J64" s="2977" t="s">
        <v>624</v>
      </c>
      <c r="K64" s="2978"/>
      <c r="L64" s="2978"/>
      <c r="M64" s="2978"/>
      <c r="N64" s="2978"/>
      <c r="O64" s="2979"/>
    </row>
    <row r="65" spans="3:15" ht="15" customHeight="1">
      <c r="C65" s="2981"/>
      <c r="D65" s="2984"/>
      <c r="E65" s="2985"/>
      <c r="F65" s="2987"/>
      <c r="G65" s="2987"/>
      <c r="H65" s="2987"/>
      <c r="I65" s="2989"/>
      <c r="J65" s="908" t="s">
        <v>32</v>
      </c>
      <c r="K65" s="909" t="s">
        <v>33</v>
      </c>
      <c r="L65" s="909" t="s">
        <v>34</v>
      </c>
      <c r="M65" s="909" t="s">
        <v>35</v>
      </c>
      <c r="N65" s="909" t="s">
        <v>36</v>
      </c>
      <c r="O65" s="910" t="s">
        <v>594</v>
      </c>
    </row>
    <row r="66" spans="3:15" ht="15" customHeight="1">
      <c r="C66" s="976"/>
      <c r="D66" s="977"/>
      <c r="E66" s="978"/>
      <c r="F66" s="2449" t="s">
        <v>1567</v>
      </c>
      <c r="G66" s="2450" t="s">
        <v>1454</v>
      </c>
      <c r="H66" s="2450" t="s">
        <v>1454</v>
      </c>
      <c r="I66" s="2451" t="s">
        <v>1565</v>
      </c>
      <c r="J66" s="2452">
        <v>0</v>
      </c>
      <c r="K66" s="2453">
        <v>0</v>
      </c>
      <c r="L66" s="2453">
        <v>0</v>
      </c>
      <c r="M66" s="2453">
        <v>0</v>
      </c>
      <c r="N66" s="2453">
        <v>0</v>
      </c>
      <c r="O66" s="984">
        <f>+SUM(J66:N66)</f>
        <v>0</v>
      </c>
    </row>
    <row r="67" spans="3:15">
      <c r="C67" s="976"/>
      <c r="D67" s="977"/>
      <c r="E67" s="978"/>
      <c r="F67" s="979"/>
      <c r="G67" s="980"/>
      <c r="H67" s="980"/>
      <c r="I67" s="981"/>
      <c r="J67" s="982"/>
      <c r="K67" s="983"/>
      <c r="L67" s="983"/>
      <c r="M67" s="983"/>
      <c r="N67" s="983"/>
      <c r="O67" s="984">
        <f t="shared" ref="O67:O71" si="6">+SUM(J67:N67)</f>
        <v>0</v>
      </c>
    </row>
    <row r="68" spans="3:15">
      <c r="C68" s="976"/>
      <c r="D68" s="977"/>
      <c r="E68" s="978"/>
      <c r="F68" s="979"/>
      <c r="G68" s="980"/>
      <c r="H68" s="980"/>
      <c r="I68" s="981"/>
      <c r="J68" s="982"/>
      <c r="K68" s="983"/>
      <c r="L68" s="983"/>
      <c r="M68" s="983"/>
      <c r="N68" s="983"/>
      <c r="O68" s="984">
        <f t="shared" si="6"/>
        <v>0</v>
      </c>
    </row>
    <row r="69" spans="3:15">
      <c r="C69" s="976"/>
      <c r="D69" s="977"/>
      <c r="E69" s="978"/>
      <c r="F69" s="979"/>
      <c r="G69" s="980"/>
      <c r="H69" s="980"/>
      <c r="I69" s="981"/>
      <c r="J69" s="982"/>
      <c r="K69" s="983"/>
      <c r="L69" s="983"/>
      <c r="M69" s="983"/>
      <c r="N69" s="983"/>
      <c r="O69" s="984">
        <f t="shared" si="6"/>
        <v>0</v>
      </c>
    </row>
    <row r="70" spans="3:15" ht="15" customHeight="1">
      <c r="C70" s="976"/>
      <c r="D70" s="977"/>
      <c r="E70" s="978"/>
      <c r="F70" s="979"/>
      <c r="G70" s="980"/>
      <c r="H70" s="980"/>
      <c r="I70" s="981"/>
      <c r="J70" s="982"/>
      <c r="K70" s="983"/>
      <c r="L70" s="983"/>
      <c r="M70" s="983"/>
      <c r="N70" s="983"/>
      <c r="O70" s="984">
        <f t="shared" si="6"/>
        <v>0</v>
      </c>
    </row>
    <row r="71" spans="3:15">
      <c r="C71" s="914"/>
      <c r="D71" s="977"/>
      <c r="E71" s="978"/>
      <c r="F71" s="979"/>
      <c r="G71" s="980"/>
      <c r="H71" s="980"/>
      <c r="I71" s="981"/>
      <c r="J71" s="982"/>
      <c r="K71" s="983"/>
      <c r="L71" s="983"/>
      <c r="M71" s="983"/>
      <c r="N71" s="983"/>
      <c r="O71" s="984">
        <f t="shared" si="6"/>
        <v>0</v>
      </c>
    </row>
    <row r="72" spans="3:15" ht="18" customHeight="1" thickBot="1">
      <c r="C72" s="915" t="s">
        <v>594</v>
      </c>
      <c r="D72" s="985"/>
      <c r="E72" s="986"/>
      <c r="F72" s="987"/>
      <c r="G72" s="987"/>
      <c r="H72" s="987"/>
      <c r="I72" s="988"/>
      <c r="J72" s="989">
        <f t="shared" ref="J72:O72" si="7">+SUM(J66:J71)</f>
        <v>0</v>
      </c>
      <c r="K72" s="990">
        <f t="shared" si="7"/>
        <v>0</v>
      </c>
      <c r="L72" s="990">
        <f t="shared" si="7"/>
        <v>0</v>
      </c>
      <c r="M72" s="990">
        <f t="shared" si="7"/>
        <v>0</v>
      </c>
      <c r="N72" s="990">
        <f t="shared" si="7"/>
        <v>0</v>
      </c>
      <c r="O72" s="991">
        <f t="shared" si="7"/>
        <v>0</v>
      </c>
    </row>
  </sheetData>
  <mergeCells count="33">
    <mergeCell ref="C8:N8"/>
    <mergeCell ref="C9:N9"/>
    <mergeCell ref="C11:C12"/>
    <mergeCell ref="D11:E12"/>
    <mergeCell ref="F11:F12"/>
    <mergeCell ref="G11:G12"/>
    <mergeCell ref="H11:I11"/>
    <mergeCell ref="J11:O11"/>
    <mergeCell ref="D13:E13"/>
    <mergeCell ref="D14:E14"/>
    <mergeCell ref="D15:E15"/>
    <mergeCell ref="D16:E16"/>
    <mergeCell ref="D17:E17"/>
    <mergeCell ref="D18:E18"/>
    <mergeCell ref="C62:N62"/>
    <mergeCell ref="D20:E20"/>
    <mergeCell ref="C24:N24"/>
    <mergeCell ref="C25:N25"/>
    <mergeCell ref="C28:C29"/>
    <mergeCell ref="E28:I28"/>
    <mergeCell ref="J28:N28"/>
    <mergeCell ref="C44:N44"/>
    <mergeCell ref="C45:N45"/>
    <mergeCell ref="E48:I48"/>
    <mergeCell ref="J48:N48"/>
    <mergeCell ref="C61:N61"/>
    <mergeCell ref="J64:O64"/>
    <mergeCell ref="C64:C65"/>
    <mergeCell ref="D64:E65"/>
    <mergeCell ref="F64:F65"/>
    <mergeCell ref="G64:G65"/>
    <mergeCell ref="H64:H65"/>
    <mergeCell ref="I64:I65"/>
  </mergeCells>
  <dataValidations count="2">
    <dataValidation type="list" allowBlank="1" showInputMessage="1" showErrorMessage="1" sqref="C13:C18 C66:C70">
      <formula1>"Property, Liability, Other insurance"</formula1>
    </dataValidation>
    <dataValidation type="list" allowBlank="1" showInputMessage="1" showErrorMessage="1" sqref="F66:F71">
      <formula1>"Yes, No"</formula1>
    </dataValidation>
  </dataValidations>
  <pageMargins left="0.25" right="0.25" top="0.75" bottom="0.75" header="0.3" footer="0.3"/>
  <pageSetup paperSize="8" scale="66" fitToWidth="0" orientation="landscape" r:id="rId1"/>
  <drawing r:id="rId2"/>
</worksheet>
</file>

<file path=xl/worksheets/sheet17.xml><?xml version="1.0" encoding="utf-8"?>
<worksheet xmlns="http://schemas.openxmlformats.org/spreadsheetml/2006/main" xmlns:r="http://schemas.openxmlformats.org/officeDocument/2006/relationships">
  <sheetPr codeName="Sheet17">
    <tabColor theme="5"/>
  </sheetPr>
  <dimension ref="A1:N24"/>
  <sheetViews>
    <sheetView showGridLines="0" workbookViewId="0">
      <selection activeCell="L28" sqref="L28"/>
    </sheetView>
  </sheetViews>
  <sheetFormatPr defaultRowHeight="15"/>
  <cols>
    <col min="1" max="1" width="12.28515625" customWidth="1"/>
    <col min="2" max="2" width="44.85546875" customWidth="1"/>
    <col min="3" max="7" width="11.7109375" customWidth="1"/>
    <col min="9" max="9" width="48.140625" customWidth="1"/>
    <col min="10" max="14" width="13.28515625" customWidth="1"/>
  </cols>
  <sheetData>
    <row r="1" spans="1:14" ht="21">
      <c r="A1" s="77"/>
      <c r="B1" s="6" t="s">
        <v>8</v>
      </c>
      <c r="C1" s="992"/>
      <c r="D1" s="992"/>
      <c r="E1" s="992"/>
      <c r="F1" s="992"/>
      <c r="G1" s="992"/>
      <c r="H1" s="992"/>
      <c r="I1" s="992"/>
      <c r="J1" s="992"/>
      <c r="K1" s="992"/>
      <c r="L1" s="992"/>
    </row>
    <row r="2" spans="1:14" ht="21">
      <c r="A2" s="77"/>
      <c r="B2" s="472">
        <f>'[13]1.2 Business &amp; other details  '!C13</f>
        <v>0</v>
      </c>
      <c r="C2" s="992"/>
      <c r="D2" s="992"/>
      <c r="E2" s="992"/>
      <c r="F2" s="992"/>
      <c r="G2" s="992"/>
      <c r="H2" s="992"/>
      <c r="I2" s="992"/>
      <c r="J2" s="992"/>
      <c r="K2" s="992"/>
      <c r="L2" s="992"/>
    </row>
    <row r="3" spans="1:14" ht="21">
      <c r="A3" s="77"/>
      <c r="B3" s="6" t="s">
        <v>12</v>
      </c>
      <c r="C3" s="993"/>
      <c r="D3" s="993"/>
      <c r="E3" s="993"/>
      <c r="F3" s="993"/>
      <c r="G3" s="993"/>
      <c r="H3" s="993"/>
      <c r="I3" s="993"/>
      <c r="J3" s="993"/>
      <c r="K3" s="993"/>
      <c r="L3" s="993"/>
    </row>
    <row r="4" spans="1:14" ht="20.25">
      <c r="A4" s="77"/>
      <c r="B4" s="473" t="s">
        <v>625</v>
      </c>
      <c r="C4" s="83"/>
      <c r="D4" s="83"/>
      <c r="E4" s="83"/>
      <c r="F4" s="83"/>
      <c r="G4" s="83"/>
      <c r="H4" s="83"/>
      <c r="I4" s="83"/>
      <c r="J4" s="83"/>
      <c r="K4" s="83"/>
      <c r="L4" s="83"/>
    </row>
    <row r="5" spans="1:14">
      <c r="A5" s="77"/>
      <c r="B5" s="994"/>
      <c r="C5" s="994"/>
      <c r="D5" s="994"/>
      <c r="E5" s="994"/>
      <c r="F5" s="994"/>
      <c r="G5" s="994"/>
      <c r="H5" s="994"/>
      <c r="I5" s="994"/>
      <c r="J5" s="994"/>
      <c r="K5" s="994"/>
      <c r="L5" s="994"/>
    </row>
    <row r="6" spans="1:14">
      <c r="A6" s="77"/>
      <c r="B6" s="995" t="s">
        <v>14</v>
      </c>
      <c r="C6" s="995"/>
      <c r="D6" s="995"/>
      <c r="E6" s="995"/>
      <c r="F6" s="995"/>
      <c r="G6" s="995"/>
      <c r="H6" s="995"/>
      <c r="I6" s="995"/>
      <c r="J6" s="995"/>
      <c r="K6" s="995"/>
      <c r="L6" s="995"/>
    </row>
    <row r="7" spans="1:14">
      <c r="A7" s="77"/>
      <c r="B7" s="3004" t="s">
        <v>626</v>
      </c>
      <c r="C7" s="3005"/>
      <c r="D7" s="3005"/>
      <c r="E7" s="3005"/>
      <c r="F7" s="3005"/>
      <c r="G7" s="3005"/>
      <c r="H7" s="3005"/>
      <c r="I7" s="3005"/>
      <c r="J7" s="3005"/>
      <c r="K7" s="3005"/>
      <c r="L7" s="3005"/>
    </row>
    <row r="8" spans="1:14" ht="76.5" customHeight="1">
      <c r="A8" s="77"/>
      <c r="B8" s="3005"/>
      <c r="C8" s="3005"/>
      <c r="D8" s="3005"/>
      <c r="E8" s="3005"/>
      <c r="F8" s="3005"/>
      <c r="G8" s="3005"/>
      <c r="H8" s="3005"/>
      <c r="I8" s="3005"/>
      <c r="J8" s="3005"/>
      <c r="K8" s="3005"/>
      <c r="L8" s="3005"/>
    </row>
    <row r="10" spans="1:14">
      <c r="B10" s="98" t="s">
        <v>627</v>
      </c>
      <c r="E10" s="81"/>
      <c r="F10" s="81"/>
      <c r="G10" s="81"/>
      <c r="I10" s="98" t="s">
        <v>628</v>
      </c>
      <c r="J10" s="81"/>
      <c r="K10" s="81"/>
      <c r="L10" s="81"/>
      <c r="M10" s="81"/>
      <c r="N10" s="81"/>
    </row>
    <row r="11" spans="1:14">
      <c r="B11" s="2941" t="s">
        <v>629</v>
      </c>
      <c r="C11" s="2935" t="s">
        <v>54</v>
      </c>
      <c r="D11" s="2936"/>
      <c r="E11" s="2936"/>
      <c r="F11" s="2936"/>
      <c r="G11" s="2937"/>
      <c r="I11" s="2941" t="s">
        <v>77</v>
      </c>
      <c r="J11" s="2935" t="s">
        <v>54</v>
      </c>
      <c r="K11" s="2936"/>
      <c r="L11" s="2936"/>
      <c r="M11" s="2936"/>
      <c r="N11" s="2937"/>
    </row>
    <row r="12" spans="1:14" ht="15" customHeight="1">
      <c r="B12" s="2942"/>
      <c r="C12" s="2938" t="s">
        <v>56</v>
      </c>
      <c r="D12" s="2939"/>
      <c r="E12" s="2939"/>
      <c r="F12" s="2939"/>
      <c r="G12" s="2940"/>
      <c r="I12" s="2942"/>
      <c r="J12" s="2938" t="s">
        <v>56</v>
      </c>
      <c r="K12" s="2939"/>
      <c r="L12" s="2939"/>
      <c r="M12" s="2939"/>
      <c r="N12" s="2940"/>
    </row>
    <row r="13" spans="1:14">
      <c r="B13" s="2943"/>
      <c r="C13" s="93" t="s">
        <v>63</v>
      </c>
      <c r="D13" s="93" t="s">
        <v>64</v>
      </c>
      <c r="E13" s="93" t="s">
        <v>65</v>
      </c>
      <c r="F13" s="93" t="s">
        <v>66</v>
      </c>
      <c r="G13" s="93" t="s">
        <v>67</v>
      </c>
      <c r="I13" s="2943"/>
      <c r="J13" s="93" t="s">
        <v>63</v>
      </c>
      <c r="K13" s="93" t="s">
        <v>64</v>
      </c>
      <c r="L13" s="93" t="s">
        <v>65</v>
      </c>
      <c r="M13" s="93" t="s">
        <v>66</v>
      </c>
      <c r="N13" s="93" t="s">
        <v>67</v>
      </c>
    </row>
    <row r="14" spans="1:14">
      <c r="B14" s="96" t="s">
        <v>630</v>
      </c>
      <c r="C14" s="903"/>
      <c r="D14" s="902"/>
      <c r="E14" s="902"/>
      <c r="F14" s="902"/>
      <c r="G14" s="904"/>
      <c r="I14" s="94" t="s">
        <v>78</v>
      </c>
      <c r="J14" s="2456">
        <v>17856.581823629287</v>
      </c>
      <c r="K14" s="2456">
        <v>16482.564989552473</v>
      </c>
      <c r="L14" s="2456">
        <v>16541.372511546528</v>
      </c>
      <c r="M14" s="2456">
        <v>15603.02890512386</v>
      </c>
      <c r="N14" s="2456">
        <v>16380.081651631255</v>
      </c>
    </row>
    <row r="15" spans="1:14">
      <c r="B15" s="94" t="s">
        <v>631</v>
      </c>
      <c r="C15" s="2454">
        <v>164919.02324270224</v>
      </c>
      <c r="D15" s="2455">
        <v>169764.75795337925</v>
      </c>
      <c r="E15" s="2455">
        <v>171375.02360519036</v>
      </c>
      <c r="F15" s="2455">
        <v>162361.18135170723</v>
      </c>
      <c r="G15" s="2455">
        <v>161684.79216863131</v>
      </c>
      <c r="I15" s="94" t="s">
        <v>79</v>
      </c>
      <c r="J15" s="2456">
        <v>58698.434769035157</v>
      </c>
      <c r="K15" s="2456">
        <v>67020.546915524508</v>
      </c>
      <c r="L15" s="2456">
        <v>70196.116072322868</v>
      </c>
      <c r="M15" s="2456">
        <v>62293.50193758509</v>
      </c>
      <c r="N15" s="2456">
        <v>63051.835630086774</v>
      </c>
    </row>
    <row r="16" spans="1:14">
      <c r="B16" s="94" t="s">
        <v>632</v>
      </c>
      <c r="C16" s="2454">
        <v>-163.87904687154034</v>
      </c>
      <c r="D16" s="2455">
        <v>1806.4183166403941</v>
      </c>
      <c r="E16" s="2455">
        <v>4653.3452981919727</v>
      </c>
      <c r="F16" s="2455">
        <v>7717.1751177221622</v>
      </c>
      <c r="G16" s="2455">
        <v>11107.648087303323</v>
      </c>
      <c r="I16" s="94" t="s">
        <v>71</v>
      </c>
      <c r="J16" s="2456">
        <v>20783.377665894586</v>
      </c>
      <c r="K16" s="2456">
        <v>21099.255470068754</v>
      </c>
      <c r="L16" s="2456">
        <v>21326.033825328574</v>
      </c>
      <c r="M16" s="2456">
        <v>21547.977666916264</v>
      </c>
      <c r="N16" s="2456">
        <v>21797.410633312549</v>
      </c>
    </row>
    <row r="17" spans="2:14">
      <c r="B17" s="94" t="s">
        <v>633</v>
      </c>
      <c r="C17" s="2454">
        <v>3228.5562570882453</v>
      </c>
      <c r="D17" s="2455">
        <v>5163.6775557169967</v>
      </c>
      <c r="E17" s="2455">
        <v>6549.1479928010276</v>
      </c>
      <c r="F17" s="2455">
        <v>6926.4783992546563</v>
      </c>
      <c r="G17" s="2455">
        <v>7541.7016449601506</v>
      </c>
      <c r="I17" s="94" t="s">
        <v>80</v>
      </c>
      <c r="J17" s="2456">
        <v>30023.213181618885</v>
      </c>
      <c r="K17" s="2456">
        <v>30496.363526388079</v>
      </c>
      <c r="L17" s="2456">
        <v>31023.482942089751</v>
      </c>
      <c r="M17" s="2456">
        <v>31630.560098218568</v>
      </c>
      <c r="N17" s="2456">
        <v>32293.51298332039</v>
      </c>
    </row>
    <row r="18" spans="2:14">
      <c r="B18" s="94" t="s">
        <v>634</v>
      </c>
      <c r="C18" s="2454">
        <v>-1053.6956129574764</v>
      </c>
      <c r="D18" s="2455">
        <v>-3060.8746701316832</v>
      </c>
      <c r="E18" s="2455">
        <v>-3127.8703968681352</v>
      </c>
      <c r="F18" s="2455">
        <v>-3145.7339988902604</v>
      </c>
      <c r="G18" s="2455">
        <v>-3175.1296288461976</v>
      </c>
      <c r="I18" s="94" t="s">
        <v>81</v>
      </c>
      <c r="J18" s="2456">
        <v>47510.571974768041</v>
      </c>
      <c r="K18" s="2456">
        <v>47465.486340806237</v>
      </c>
      <c r="L18" s="2456">
        <v>49066.541264342493</v>
      </c>
      <c r="M18" s="2456">
        <v>51180.981229013043</v>
      </c>
      <c r="N18" s="2456">
        <v>50421.671405380337</v>
      </c>
    </row>
    <row r="19" spans="2:14" ht="15.75" thickBot="1">
      <c r="B19" s="94" t="s">
        <v>635</v>
      </c>
      <c r="C19" s="2454">
        <f>+'2.15 Step Changes'!I25</f>
        <v>7942.174574984454</v>
      </c>
      <c r="D19" s="2454">
        <f>+'2.15 Step Changes'!J25</f>
        <v>8890.2380867350948</v>
      </c>
      <c r="E19" s="2454">
        <f>+'2.15 Step Changes'!K25</f>
        <v>8703.9001163149569</v>
      </c>
      <c r="F19" s="2454">
        <f>+'2.15 Step Changes'!L25</f>
        <v>8396.9489670630301</v>
      </c>
      <c r="G19" s="2454">
        <f>+'2.15 Step Changes'!M25</f>
        <v>6785.5000316827281</v>
      </c>
      <c r="I19" s="96" t="s">
        <v>82</v>
      </c>
      <c r="J19" s="2460">
        <f>SUM(J14:J18)</f>
        <v>174872.17941494595</v>
      </c>
      <c r="K19" s="2460">
        <f t="shared" ref="K19:N19" si="0">SUM(K14:K18)</f>
        <v>182564.21724234003</v>
      </c>
      <c r="L19" s="2460">
        <f t="shared" si="0"/>
        <v>188153.54661563021</v>
      </c>
      <c r="M19" s="2460">
        <f t="shared" si="0"/>
        <v>182256.04983685681</v>
      </c>
      <c r="N19" s="2460">
        <f t="shared" si="0"/>
        <v>183944.51230373129</v>
      </c>
    </row>
    <row r="20" spans="2:14" ht="15.75" thickTop="1">
      <c r="B20" s="96" t="s">
        <v>636</v>
      </c>
      <c r="C20" s="2458">
        <f>SUM(C15:C19)</f>
        <v>174872.17941494592</v>
      </c>
      <c r="D20" s="2459">
        <f>SUM(D15:D19)</f>
        <v>182564.21724234006</v>
      </c>
      <c r="E20" s="2459">
        <f>SUM(E15:E19)</f>
        <v>188153.54661563021</v>
      </c>
      <c r="F20" s="2459">
        <f>SUM(F15:F19)</f>
        <v>182256.04983685681</v>
      </c>
      <c r="G20" s="2459">
        <f>SUM(G15:G19)</f>
        <v>183944.51230373132</v>
      </c>
    </row>
    <row r="22" spans="2:14">
      <c r="B22" s="2457" t="s">
        <v>1568</v>
      </c>
      <c r="C22" s="2457"/>
      <c r="D22" s="2457"/>
      <c r="E22" s="2457"/>
      <c r="F22" s="2457"/>
      <c r="G22" s="2457"/>
    </row>
    <row r="24" spans="2:14" ht="15" customHeight="1"/>
  </sheetData>
  <mergeCells count="7">
    <mergeCell ref="B7:L8"/>
    <mergeCell ref="B11:B13"/>
    <mergeCell ref="C11:G11"/>
    <mergeCell ref="I11:I13"/>
    <mergeCell ref="J11:N11"/>
    <mergeCell ref="C12:G12"/>
    <mergeCell ref="J12:N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codeName="Sheet18">
    <tabColor theme="5"/>
  </sheetPr>
  <dimension ref="A1:M37"/>
  <sheetViews>
    <sheetView showGridLines="0" zoomScale="80" zoomScaleNormal="80" workbookViewId="0">
      <selection activeCell="S39" sqref="S39"/>
    </sheetView>
  </sheetViews>
  <sheetFormatPr defaultRowHeight="15"/>
  <cols>
    <col min="2" max="2" width="32.28515625" customWidth="1"/>
    <col min="3" max="3" width="35.85546875" customWidth="1"/>
    <col min="8" max="13" width="11.140625" customWidth="1"/>
  </cols>
  <sheetData>
    <row r="1" spans="1:13" ht="21">
      <c r="A1" s="77"/>
      <c r="B1" s="6" t="s">
        <v>8</v>
      </c>
      <c r="C1" s="992"/>
      <c r="D1" s="992"/>
      <c r="E1" s="992"/>
      <c r="F1" s="992"/>
      <c r="G1" s="992"/>
      <c r="H1" s="992"/>
      <c r="I1" s="992"/>
      <c r="J1" s="992"/>
      <c r="K1" s="992"/>
      <c r="L1" s="992"/>
      <c r="M1" s="998"/>
    </row>
    <row r="2" spans="1:13" ht="21">
      <c r="A2" s="77"/>
      <c r="B2" s="472">
        <f>'[13]1.2 Business &amp; other details  '!C14</f>
        <v>0</v>
      </c>
      <c r="C2" s="992"/>
      <c r="D2" s="992"/>
      <c r="E2" s="992"/>
      <c r="F2" s="992"/>
      <c r="G2" s="992"/>
      <c r="H2" s="992"/>
      <c r="I2" s="992"/>
      <c r="J2" s="992"/>
      <c r="K2" s="992"/>
      <c r="L2" s="992"/>
      <c r="M2" s="998"/>
    </row>
    <row r="3" spans="1:13" ht="21">
      <c r="A3" s="77"/>
      <c r="B3" s="6" t="s">
        <v>12</v>
      </c>
      <c r="C3" s="993"/>
      <c r="D3" s="993"/>
      <c r="E3" s="993"/>
      <c r="F3" s="993"/>
      <c r="G3" s="993"/>
      <c r="H3" s="993"/>
      <c r="I3" s="993"/>
      <c r="J3" s="993"/>
      <c r="K3" s="993"/>
      <c r="L3" s="993"/>
      <c r="M3" s="998"/>
    </row>
    <row r="4" spans="1:13" ht="20.25">
      <c r="A4" s="77"/>
      <c r="B4" s="473" t="s">
        <v>637</v>
      </c>
      <c r="C4" s="83"/>
      <c r="D4" s="83"/>
      <c r="E4" s="83"/>
      <c r="F4" s="83"/>
      <c r="G4" s="83"/>
      <c r="H4" s="83"/>
      <c r="I4" s="83"/>
      <c r="J4" s="83"/>
      <c r="K4" s="83"/>
      <c r="L4" s="83"/>
      <c r="M4" s="999"/>
    </row>
    <row r="5" spans="1:13">
      <c r="A5" s="77"/>
      <c r="B5" s="994"/>
      <c r="C5" s="994"/>
      <c r="D5" s="994"/>
      <c r="E5" s="994"/>
      <c r="F5" s="994"/>
      <c r="G5" s="994"/>
      <c r="H5" s="994"/>
      <c r="I5" s="994"/>
      <c r="J5" s="994"/>
      <c r="K5" s="994"/>
      <c r="L5" s="994"/>
      <c r="M5" s="994"/>
    </row>
    <row r="6" spans="1:13" ht="15" customHeight="1">
      <c r="A6" s="77"/>
      <c r="B6" s="995" t="s">
        <v>14</v>
      </c>
      <c r="C6" s="995"/>
      <c r="D6" s="995"/>
      <c r="E6" s="995"/>
      <c r="F6" s="995"/>
      <c r="G6" s="995"/>
      <c r="H6" s="995"/>
      <c r="I6" s="995"/>
      <c r="J6" s="995"/>
      <c r="K6" s="995"/>
      <c r="L6" s="995"/>
      <c r="M6" s="1000"/>
    </row>
    <row r="7" spans="1:13">
      <c r="A7" s="77"/>
      <c r="B7" s="3004" t="s">
        <v>638</v>
      </c>
      <c r="C7" s="3004"/>
      <c r="D7" s="3004"/>
      <c r="E7" s="3004"/>
      <c r="F7" s="3004"/>
      <c r="G7" s="3004"/>
      <c r="H7" s="3004"/>
      <c r="I7" s="3004"/>
      <c r="J7" s="3004"/>
      <c r="K7" s="3004"/>
      <c r="L7" s="3004"/>
      <c r="M7" s="77"/>
    </row>
    <row r="8" spans="1:13" ht="24.75" customHeight="1">
      <c r="A8" s="77"/>
      <c r="B8" s="3004"/>
      <c r="C8" s="3004"/>
      <c r="D8" s="3004"/>
      <c r="E8" s="3004"/>
      <c r="F8" s="3004"/>
      <c r="G8" s="3004"/>
      <c r="H8" s="3004"/>
      <c r="I8" s="3004"/>
      <c r="J8" s="3004"/>
      <c r="K8" s="3004"/>
      <c r="L8" s="3004"/>
      <c r="M8" s="77"/>
    </row>
    <row r="9" spans="1:13" ht="7.5" customHeight="1">
      <c r="A9" s="77"/>
      <c r="B9" s="3004"/>
      <c r="C9" s="3004"/>
      <c r="D9" s="3004"/>
      <c r="E9" s="3004"/>
      <c r="F9" s="3004"/>
      <c r="G9" s="3004"/>
      <c r="H9" s="3004"/>
      <c r="I9" s="3004"/>
      <c r="J9" s="3004"/>
      <c r="K9" s="3004"/>
      <c r="L9" s="3004"/>
      <c r="M9" s="77"/>
    </row>
    <row r="11" spans="1:13">
      <c r="B11" s="18" t="s">
        <v>639</v>
      </c>
      <c r="C11" s="4"/>
      <c r="D11" s="287"/>
      <c r="E11" s="287"/>
      <c r="F11" s="287"/>
      <c r="G11" s="287"/>
      <c r="H11" s="287"/>
      <c r="I11" s="4"/>
      <c r="J11" s="4"/>
      <c r="K11" s="77"/>
      <c r="L11" s="77"/>
      <c r="M11" s="77"/>
    </row>
    <row r="12" spans="1:13">
      <c r="B12" s="3008" t="s">
        <v>640</v>
      </c>
      <c r="C12" s="3009"/>
      <c r="D12" s="2935" t="s">
        <v>53</v>
      </c>
      <c r="E12" s="2936"/>
      <c r="F12" s="2936"/>
      <c r="G12" s="2936"/>
      <c r="H12" s="2937"/>
      <c r="I12" s="2935" t="s">
        <v>54</v>
      </c>
      <c r="J12" s="2936"/>
      <c r="K12" s="2936"/>
      <c r="L12" s="2936"/>
      <c r="M12" s="2937"/>
    </row>
    <row r="13" spans="1:13">
      <c r="B13" s="3010"/>
      <c r="C13" s="3011"/>
      <c r="D13" s="2938" t="s">
        <v>55</v>
      </c>
      <c r="E13" s="2939"/>
      <c r="F13" s="2939"/>
      <c r="G13" s="2939"/>
      <c r="H13" s="2940"/>
      <c r="I13" s="2938" t="s">
        <v>56</v>
      </c>
      <c r="J13" s="2939"/>
      <c r="K13" s="2939"/>
      <c r="L13" s="2939"/>
      <c r="M13" s="2940"/>
    </row>
    <row r="14" spans="1:13">
      <c r="B14" s="1001" t="s">
        <v>641</v>
      </c>
      <c r="C14" s="1002" t="s">
        <v>642</v>
      </c>
      <c r="D14" s="93" t="s">
        <v>58</v>
      </c>
      <c r="E14" s="93" t="s">
        <v>59</v>
      </c>
      <c r="F14" s="93" t="s">
        <v>60</v>
      </c>
      <c r="G14" s="93" t="s">
        <v>61</v>
      </c>
      <c r="H14" s="93" t="s">
        <v>62</v>
      </c>
      <c r="I14" s="93" t="s">
        <v>63</v>
      </c>
      <c r="J14" s="93" t="s">
        <v>64</v>
      </c>
      <c r="K14" s="93" t="s">
        <v>65</v>
      </c>
      <c r="L14" s="93" t="s">
        <v>66</v>
      </c>
      <c r="M14" s="93" t="s">
        <v>67</v>
      </c>
    </row>
    <row r="15" spans="1:13">
      <c r="B15" s="1003" t="s">
        <v>1569</v>
      </c>
      <c r="C15" s="1003" t="s">
        <v>1570</v>
      </c>
      <c r="D15" s="2461">
        <v>0</v>
      </c>
      <c r="E15" s="2461">
        <v>0</v>
      </c>
      <c r="F15" s="2461">
        <v>0</v>
      </c>
      <c r="G15" s="2461">
        <v>0</v>
      </c>
      <c r="H15" s="2455">
        <v>740.29484119882568</v>
      </c>
      <c r="I15" s="2455">
        <v>-69.648408351034533</v>
      </c>
      <c r="J15" s="2455">
        <v>510.32806524394562</v>
      </c>
      <c r="K15" s="2455">
        <v>915.29969001883251</v>
      </c>
      <c r="L15" s="2455">
        <v>105.35644046900104</v>
      </c>
      <c r="M15" s="2455">
        <v>-97.129371918471222</v>
      </c>
    </row>
    <row r="16" spans="1:13">
      <c r="B16" s="1003" t="s">
        <v>1571</v>
      </c>
      <c r="C16" s="1003" t="s">
        <v>1572</v>
      </c>
      <c r="D16" s="2461">
        <v>0</v>
      </c>
      <c r="E16" s="2461">
        <v>0</v>
      </c>
      <c r="F16" s="2461">
        <v>0</v>
      </c>
      <c r="G16" s="2461">
        <v>0</v>
      </c>
      <c r="H16" s="2455">
        <v>98.572192413008224</v>
      </c>
      <c r="I16" s="2455">
        <v>123.19155666894515</v>
      </c>
      <c r="J16" s="2455">
        <v>127.58048977192682</v>
      </c>
      <c r="K16" s="2455">
        <v>132.00867752663183</v>
      </c>
      <c r="L16" s="2455">
        <v>161.90487267015916</v>
      </c>
      <c r="M16" s="2455">
        <v>176.30768913852677</v>
      </c>
    </row>
    <row r="17" spans="2:13">
      <c r="B17" s="1003" t="s">
        <v>1573</v>
      </c>
      <c r="C17" s="1003" t="s">
        <v>1574</v>
      </c>
      <c r="D17" s="2461">
        <v>0</v>
      </c>
      <c r="E17" s="2461">
        <v>0</v>
      </c>
      <c r="F17" s="2461">
        <v>0</v>
      </c>
      <c r="G17" s="2461">
        <v>0</v>
      </c>
      <c r="H17" s="2455">
        <v>711.24616915259526</v>
      </c>
      <c r="I17" s="2455">
        <v>609.79189989792644</v>
      </c>
      <c r="J17" s="2455">
        <v>609.79189989795532</v>
      </c>
      <c r="K17" s="2455">
        <v>609.79189989792644</v>
      </c>
      <c r="L17" s="2455">
        <v>609.79189989792644</v>
      </c>
      <c r="M17" s="2455">
        <v>609.79189989792644</v>
      </c>
    </row>
    <row r="18" spans="2:13">
      <c r="B18" s="1003" t="s">
        <v>1575</v>
      </c>
      <c r="C18" s="1003" t="s">
        <v>1574</v>
      </c>
      <c r="D18" s="2461">
        <v>0</v>
      </c>
      <c r="E18" s="2461">
        <v>0</v>
      </c>
      <c r="F18" s="2461">
        <v>0</v>
      </c>
      <c r="G18" s="2461">
        <v>0</v>
      </c>
      <c r="H18" s="2455">
        <v>462.21831928657667</v>
      </c>
      <c r="I18" s="2455">
        <v>924.43663857315335</v>
      </c>
      <c r="J18" s="2455">
        <v>924.43663857315335</v>
      </c>
      <c r="K18" s="2455">
        <v>924.43663857315335</v>
      </c>
      <c r="L18" s="2455">
        <v>924.43663857318211</v>
      </c>
      <c r="M18" s="2455">
        <v>924.43663857318211</v>
      </c>
    </row>
    <row r="19" spans="2:13">
      <c r="B19" s="1003" t="s">
        <v>1576</v>
      </c>
      <c r="C19" s="1003" t="s">
        <v>1577</v>
      </c>
      <c r="D19" s="2461">
        <v>0</v>
      </c>
      <c r="E19" s="2461">
        <v>0</v>
      </c>
      <c r="F19" s="2461">
        <v>0</v>
      </c>
      <c r="G19" s="2461">
        <v>0</v>
      </c>
      <c r="H19" s="2455">
        <v>1196.9436109180465</v>
      </c>
      <c r="I19" s="2455">
        <v>2334.0259529069776</v>
      </c>
      <c r="J19" s="2455">
        <v>2216.3235503461915</v>
      </c>
      <c r="K19" s="2455">
        <v>2159.3079371388476</v>
      </c>
      <c r="L19" s="2455">
        <v>2267.6757443226147</v>
      </c>
      <c r="M19" s="2455">
        <v>2278.8731721225035</v>
      </c>
    </row>
    <row r="20" spans="2:13">
      <c r="B20" s="1003" t="s">
        <v>1578</v>
      </c>
      <c r="C20" s="1003" t="s">
        <v>1579</v>
      </c>
      <c r="D20" s="2461">
        <v>0</v>
      </c>
      <c r="E20" s="2461">
        <v>0</v>
      </c>
      <c r="F20" s="2461">
        <v>0</v>
      </c>
      <c r="G20" s="2461">
        <v>0</v>
      </c>
      <c r="H20" s="2455">
        <v>-318.80697247559016</v>
      </c>
      <c r="I20" s="2455">
        <v>1091.4251753886506</v>
      </c>
      <c r="J20" s="2455">
        <v>2346.9217574152594</v>
      </c>
      <c r="K20" s="2455">
        <v>3315.8100287973848</v>
      </c>
      <c r="L20" s="2455">
        <v>3612.5637663673265</v>
      </c>
      <c r="M20" s="2455">
        <v>2598.021073820581</v>
      </c>
    </row>
    <row r="21" spans="2:13">
      <c r="B21" s="1003" t="s">
        <v>1580</v>
      </c>
      <c r="C21" s="1003" t="s">
        <v>1581</v>
      </c>
      <c r="D21" s="2461">
        <v>0</v>
      </c>
      <c r="E21" s="2461">
        <v>0</v>
      </c>
      <c r="F21" s="2461">
        <v>0</v>
      </c>
      <c r="G21" s="2461">
        <v>0</v>
      </c>
      <c r="H21" s="2455">
        <v>2316.1679736015872</v>
      </c>
      <c r="I21" s="2455">
        <v>2928.951759899835</v>
      </c>
      <c r="J21" s="2455">
        <v>2154.8556854866629</v>
      </c>
      <c r="K21" s="2455">
        <v>647.24524436218076</v>
      </c>
      <c r="L21" s="2455">
        <v>715.21960476282004</v>
      </c>
      <c r="M21" s="2455">
        <v>295.19893004848041</v>
      </c>
    </row>
    <row r="22" spans="2:13">
      <c r="B22" s="1003"/>
      <c r="C22" s="1003"/>
      <c r="D22" s="906"/>
      <c r="E22" s="906"/>
      <c r="F22" s="906"/>
      <c r="G22" s="906"/>
      <c r="H22" s="906"/>
      <c r="I22" s="906"/>
      <c r="J22" s="906"/>
      <c r="K22" s="906"/>
      <c r="L22" s="906"/>
      <c r="M22" s="906"/>
    </row>
    <row r="23" spans="2:13">
      <c r="B23" s="1003"/>
      <c r="C23" s="1003"/>
      <c r="D23" s="906"/>
      <c r="E23" s="906"/>
      <c r="F23" s="906"/>
      <c r="G23" s="906"/>
      <c r="H23" s="906"/>
      <c r="I23" s="906"/>
      <c r="J23" s="906"/>
      <c r="K23" s="906"/>
      <c r="L23" s="906"/>
      <c r="M23" s="906"/>
    </row>
    <row r="24" spans="2:13">
      <c r="B24" s="1004" t="s">
        <v>643</v>
      </c>
      <c r="C24" s="1005"/>
      <c r="D24" s="907"/>
      <c r="E24" s="907"/>
      <c r="F24" s="907"/>
      <c r="G24" s="907"/>
      <c r="H24" s="907"/>
      <c r="I24" s="907"/>
      <c r="J24" s="907"/>
      <c r="K24" s="907"/>
      <c r="L24" s="907"/>
      <c r="M24" s="907"/>
    </row>
    <row r="25" spans="2:13">
      <c r="B25" s="2944"/>
      <c r="C25" s="2945"/>
      <c r="D25" s="996">
        <f t="shared" ref="D25:M25" si="0">SUM(D15:D24)</f>
        <v>0</v>
      </c>
      <c r="E25" s="997">
        <f t="shared" si="0"/>
        <v>0</v>
      </c>
      <c r="F25" s="997">
        <f t="shared" si="0"/>
        <v>0</v>
      </c>
      <c r="G25" s="997">
        <f t="shared" si="0"/>
        <v>0</v>
      </c>
      <c r="H25" s="997">
        <f t="shared" si="0"/>
        <v>5206.6361340950498</v>
      </c>
      <c r="I25" s="997">
        <f t="shared" si="0"/>
        <v>7942.174574984454</v>
      </c>
      <c r="J25" s="997">
        <f t="shared" si="0"/>
        <v>8890.2380867350948</v>
      </c>
      <c r="K25" s="997">
        <f t="shared" si="0"/>
        <v>8703.9001163149569</v>
      </c>
      <c r="L25" s="997">
        <f t="shared" si="0"/>
        <v>8396.9489670630301</v>
      </c>
      <c r="M25" s="997">
        <f t="shared" si="0"/>
        <v>6785.5000316827281</v>
      </c>
    </row>
    <row r="26" spans="2:13">
      <c r="B26" s="3006" t="s">
        <v>644</v>
      </c>
      <c r="C26" s="3007"/>
      <c r="D26" s="1006"/>
      <c r="E26" s="1006"/>
      <c r="F26" s="1006"/>
      <c r="G26" s="1006"/>
      <c r="H26" s="1006"/>
      <c r="I26" s="1007" t="str">
        <f>IF(I$27-'2.14 Opex Summary'!C$19=0,"OK","Error")</f>
        <v>Error</v>
      </c>
      <c r="J26" s="1007" t="str">
        <f>IF(J$27-'2.14 Opex Summary'!D$19=0,"OK","Error")</f>
        <v>Error</v>
      </c>
      <c r="K26" s="1007" t="str">
        <f>IF(K$27-'2.14 Opex Summary'!E$19=0,"OK","Error")</f>
        <v>Error</v>
      </c>
      <c r="L26" s="1007" t="str">
        <f>IF(L$27-'2.14 Opex Summary'!F$19=0,"OK","Error")</f>
        <v>Error</v>
      </c>
      <c r="M26" s="1007" t="str">
        <f>IF(M$27-'2.14 Opex Summary'!G$19=0,"OK","Error")</f>
        <v>Error</v>
      </c>
    </row>
    <row r="27" spans="2:13">
      <c r="B27" s="4"/>
      <c r="C27" s="4"/>
      <c r="D27" s="287"/>
      <c r="E27" s="287"/>
      <c r="F27" s="287"/>
      <c r="G27" s="287"/>
      <c r="H27" s="287"/>
      <c r="I27" s="4"/>
      <c r="J27" s="4"/>
      <c r="K27" s="77"/>
      <c r="L27" s="77"/>
      <c r="M27" s="77"/>
    </row>
    <row r="28" spans="2:13">
      <c r="B28" s="18" t="s">
        <v>645</v>
      </c>
      <c r="C28" s="4"/>
      <c r="D28" s="287"/>
      <c r="E28" s="287"/>
      <c r="F28" s="287"/>
      <c r="G28" s="287"/>
      <c r="H28" s="287"/>
      <c r="I28" s="4"/>
      <c r="J28" s="4"/>
      <c r="K28" s="77"/>
      <c r="L28" s="77"/>
      <c r="M28" s="77"/>
    </row>
    <row r="29" spans="2:13">
      <c r="B29" s="3008" t="s">
        <v>646</v>
      </c>
      <c r="C29" s="3009"/>
      <c r="D29" s="2935" t="s">
        <v>53</v>
      </c>
      <c r="E29" s="2936"/>
      <c r="F29" s="2936"/>
      <c r="G29" s="2936"/>
      <c r="H29" s="2937"/>
      <c r="I29" s="2935" t="s">
        <v>54</v>
      </c>
      <c r="J29" s="2936"/>
      <c r="K29" s="2936"/>
      <c r="L29" s="2936"/>
      <c r="M29" s="2937"/>
    </row>
    <row r="30" spans="2:13">
      <c r="B30" s="3010"/>
      <c r="C30" s="3011"/>
      <c r="D30" s="2938" t="s">
        <v>55</v>
      </c>
      <c r="E30" s="2939"/>
      <c r="F30" s="2939"/>
      <c r="G30" s="2939"/>
      <c r="H30" s="2940"/>
      <c r="I30" s="2938" t="s">
        <v>56</v>
      </c>
      <c r="J30" s="2939"/>
      <c r="K30" s="2939"/>
      <c r="L30" s="2939"/>
      <c r="M30" s="2940"/>
    </row>
    <row r="31" spans="2:13">
      <c r="B31" s="1001" t="s">
        <v>641</v>
      </c>
      <c r="C31" s="1002" t="s">
        <v>642</v>
      </c>
      <c r="D31" s="93" t="s">
        <v>58</v>
      </c>
      <c r="E31" s="93" t="s">
        <v>59</v>
      </c>
      <c r="F31" s="93" t="s">
        <v>60</v>
      </c>
      <c r="G31" s="93" t="s">
        <v>61</v>
      </c>
      <c r="H31" s="93" t="s">
        <v>62</v>
      </c>
      <c r="I31" s="93" t="s">
        <v>63</v>
      </c>
      <c r="J31" s="93" t="s">
        <v>64</v>
      </c>
      <c r="K31" s="93" t="s">
        <v>65</v>
      </c>
      <c r="L31" s="93" t="s">
        <v>66</v>
      </c>
      <c r="M31" s="93" t="s">
        <v>67</v>
      </c>
    </row>
    <row r="32" spans="2:13">
      <c r="B32" s="1003"/>
      <c r="C32" s="1003"/>
      <c r="D32" s="906"/>
      <c r="E32" s="906"/>
      <c r="F32" s="906"/>
      <c r="G32" s="906"/>
      <c r="H32" s="906"/>
      <c r="I32" s="906"/>
      <c r="J32" s="906"/>
      <c r="K32" s="906"/>
      <c r="L32" s="906"/>
      <c r="M32" s="906"/>
    </row>
    <row r="33" spans="2:13">
      <c r="B33" s="1003"/>
      <c r="C33" s="1003"/>
      <c r="D33" s="906"/>
      <c r="E33" s="906"/>
      <c r="F33" s="906"/>
      <c r="G33" s="906"/>
      <c r="H33" s="906"/>
      <c r="I33" s="906"/>
      <c r="J33" s="906"/>
      <c r="K33" s="906"/>
      <c r="L33" s="906"/>
      <c r="M33" s="906"/>
    </row>
    <row r="34" spans="2:13">
      <c r="B34" s="1003"/>
      <c r="C34" s="1003"/>
      <c r="D34" s="906"/>
      <c r="E34" s="906"/>
      <c r="F34" s="906"/>
      <c r="G34" s="906"/>
      <c r="H34" s="906"/>
      <c r="I34" s="906"/>
      <c r="J34" s="906"/>
      <c r="K34" s="906"/>
      <c r="L34" s="906"/>
      <c r="M34" s="906"/>
    </row>
    <row r="35" spans="2:13">
      <c r="B35" s="1004" t="s">
        <v>643</v>
      </c>
      <c r="C35" s="1005"/>
      <c r="D35" s="907"/>
      <c r="E35" s="907"/>
      <c r="F35" s="907"/>
      <c r="G35" s="907"/>
      <c r="H35" s="907"/>
      <c r="I35" s="907"/>
      <c r="J35" s="907"/>
      <c r="K35" s="907"/>
      <c r="L35" s="907"/>
      <c r="M35" s="907"/>
    </row>
    <row r="36" spans="2:13">
      <c r="B36" s="2944"/>
      <c r="C36" s="2945"/>
      <c r="D36" s="996">
        <f t="shared" ref="D36:M36" si="1">SUM(D32:D35)</f>
        <v>0</v>
      </c>
      <c r="E36" s="997">
        <f t="shared" si="1"/>
        <v>0</v>
      </c>
      <c r="F36" s="997">
        <f t="shared" si="1"/>
        <v>0</v>
      </c>
      <c r="G36" s="997">
        <f t="shared" si="1"/>
        <v>0</v>
      </c>
      <c r="H36" s="997">
        <f t="shared" si="1"/>
        <v>0</v>
      </c>
      <c r="I36" s="997">
        <f t="shared" si="1"/>
        <v>0</v>
      </c>
      <c r="J36" s="997">
        <f t="shared" si="1"/>
        <v>0</v>
      </c>
      <c r="K36" s="997">
        <f t="shared" si="1"/>
        <v>0</v>
      </c>
      <c r="L36" s="997">
        <f t="shared" si="1"/>
        <v>0</v>
      </c>
      <c r="M36" s="997">
        <f t="shared" si="1"/>
        <v>0</v>
      </c>
    </row>
    <row r="37" spans="2:13">
      <c r="B37" s="81"/>
      <c r="C37" s="81"/>
      <c r="D37" s="81"/>
      <c r="E37" s="81"/>
      <c r="F37" s="81"/>
      <c r="G37" s="81"/>
      <c r="H37" s="81"/>
      <c r="I37" s="81"/>
      <c r="J37" s="81"/>
      <c r="K37" s="81"/>
      <c r="L37" s="81"/>
      <c r="M37" s="81"/>
    </row>
  </sheetData>
  <mergeCells count="14">
    <mergeCell ref="I29:M29"/>
    <mergeCell ref="D30:H30"/>
    <mergeCell ref="I30:M30"/>
    <mergeCell ref="B7:L9"/>
    <mergeCell ref="B12:C13"/>
    <mergeCell ref="D12:H12"/>
    <mergeCell ref="I12:M12"/>
    <mergeCell ref="D13:H13"/>
    <mergeCell ref="I13:M13"/>
    <mergeCell ref="B36:C36"/>
    <mergeCell ref="B25:C25"/>
    <mergeCell ref="B26:C26"/>
    <mergeCell ref="B29:C30"/>
    <mergeCell ref="D29:H29"/>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codeName="Sheet19">
    <tabColor theme="6"/>
  </sheetPr>
  <dimension ref="C1:J36"/>
  <sheetViews>
    <sheetView workbookViewId="0">
      <pane xSplit="5" ySplit="10" topLeftCell="F11" activePane="bottomRight" state="frozen"/>
      <selection activeCell="Q46" activeCellId="1" sqref="AC35 Q46"/>
      <selection pane="topRight" activeCell="Q46" activeCellId="1" sqref="AC35 Q46"/>
      <selection pane="bottomLeft" activeCell="Q46" activeCellId="1" sqref="AC35 Q46"/>
      <selection pane="bottomRight" activeCell="F9" sqref="F9:J9"/>
    </sheetView>
  </sheetViews>
  <sheetFormatPr defaultRowHeight="15"/>
  <cols>
    <col min="1" max="1" width="14" customWidth="1"/>
    <col min="2" max="2" width="13" customWidth="1"/>
    <col min="3" max="3" width="16.7109375" customWidth="1"/>
    <col min="4" max="4" width="79.140625" bestFit="1" customWidth="1"/>
    <col min="5" max="5" width="9.85546875" customWidth="1"/>
    <col min="6" max="8" width="9.7109375" customWidth="1"/>
    <col min="9" max="10" width="11.28515625" customWidth="1"/>
  </cols>
  <sheetData>
    <row r="1" spans="3:10" ht="23.25">
      <c r="C1" s="780" t="s">
        <v>8</v>
      </c>
      <c r="D1" s="30"/>
      <c r="E1" s="30"/>
      <c r="F1" s="30"/>
      <c r="G1" s="30"/>
      <c r="H1" s="30"/>
      <c r="I1" s="30"/>
      <c r="J1" s="30"/>
    </row>
    <row r="2" spans="3:10" ht="23.25">
      <c r="C2" s="781" t="str">
        <f>+'1.2 Business &amp; other details  '!$C$2</f>
        <v>TransGrid</v>
      </c>
      <c r="D2" s="30"/>
      <c r="E2" s="30"/>
      <c r="F2" s="30"/>
      <c r="G2" s="30"/>
      <c r="H2" s="30"/>
      <c r="I2" s="30"/>
      <c r="J2" s="30"/>
    </row>
    <row r="3" spans="3:10" ht="23.25">
      <c r="C3" s="781" t="str">
        <f>+'1.2 Business &amp; other details  '!$C$3</f>
        <v>2014-15 to 2018-19</v>
      </c>
      <c r="D3" s="30"/>
      <c r="E3" s="30"/>
      <c r="F3" s="30"/>
      <c r="G3" s="30"/>
      <c r="H3" s="30"/>
      <c r="I3" s="30"/>
      <c r="J3" s="30"/>
    </row>
    <row r="4" spans="3:10" ht="23.25">
      <c r="C4" s="32" t="s">
        <v>647</v>
      </c>
      <c r="D4" s="32"/>
      <c r="E4" s="32"/>
      <c r="F4" s="32"/>
      <c r="G4" s="32"/>
      <c r="H4" s="32"/>
      <c r="I4" s="32"/>
      <c r="J4" s="32"/>
    </row>
    <row r="5" spans="3:10" ht="15.75">
      <c r="D5" s="1008"/>
    </row>
    <row r="7" spans="3:10">
      <c r="D7" s="1009" t="s">
        <v>648</v>
      </c>
    </row>
    <row r="8" spans="3:10">
      <c r="F8" s="3012" t="s">
        <v>649</v>
      </c>
      <c r="G8" s="3012"/>
      <c r="H8" s="3012"/>
      <c r="I8" s="3012"/>
      <c r="J8" s="3012"/>
    </row>
    <row r="9" spans="3:10" s="484" customFormat="1">
      <c r="D9" s="484" t="s">
        <v>650</v>
      </c>
      <c r="F9" s="958">
        <v>2015</v>
      </c>
      <c r="G9" s="958">
        <v>2016</v>
      </c>
      <c r="H9" s="958">
        <v>2017</v>
      </c>
      <c r="I9" s="958">
        <v>2018</v>
      </c>
      <c r="J9" s="958">
        <v>2019</v>
      </c>
    </row>
    <row r="10" spans="3:10" s="1009" customFormat="1">
      <c r="C10" s="1009" t="s">
        <v>651</v>
      </c>
      <c r="D10" s="1009" t="s">
        <v>652</v>
      </c>
      <c r="E10" s="1009" t="s">
        <v>653</v>
      </c>
      <c r="F10" s="1010"/>
      <c r="G10" s="1010"/>
      <c r="H10" s="1010"/>
      <c r="I10" s="1010"/>
      <c r="J10" s="1010"/>
    </row>
    <row r="11" spans="3:10" ht="15.75">
      <c r="D11" s="1011" t="s">
        <v>654</v>
      </c>
      <c r="E11" s="95"/>
    </row>
    <row r="12" spans="3:10">
      <c r="C12" t="s">
        <v>655</v>
      </c>
      <c r="D12" s="1012" t="s">
        <v>656</v>
      </c>
      <c r="E12" s="95" t="s">
        <v>543</v>
      </c>
      <c r="F12" s="2462">
        <v>53871.765602461077</v>
      </c>
      <c r="G12" s="2462">
        <v>55232.012924829825</v>
      </c>
      <c r="H12" s="2462">
        <v>56626.606119425312</v>
      </c>
      <c r="I12" s="2462">
        <v>58853.545904150713</v>
      </c>
      <c r="J12" s="2462">
        <v>60339.581814293029</v>
      </c>
    </row>
    <row r="13" spans="3:10">
      <c r="C13" t="s">
        <v>657</v>
      </c>
      <c r="D13" s="1012" t="s">
        <v>658</v>
      </c>
      <c r="E13" s="95" t="s">
        <v>543</v>
      </c>
      <c r="F13" s="2463">
        <v>0</v>
      </c>
      <c r="G13" s="2463">
        <v>0</v>
      </c>
      <c r="H13" s="2463">
        <v>0</v>
      </c>
      <c r="I13" s="2463">
        <v>0</v>
      </c>
      <c r="J13" s="2463">
        <v>0</v>
      </c>
    </row>
    <row r="14" spans="3:10">
      <c r="C14" t="s">
        <v>659</v>
      </c>
      <c r="D14" s="1012" t="s">
        <v>660</v>
      </c>
      <c r="E14" s="95" t="s">
        <v>543</v>
      </c>
      <c r="F14" s="2462">
        <v>7336.9491074077914</v>
      </c>
      <c r="G14" s="2462">
        <v>7522.2050622868956</v>
      </c>
      <c r="H14" s="2462">
        <v>7712.1386792726526</v>
      </c>
      <c r="I14" s="2462">
        <v>8015.426716729592</v>
      </c>
      <c r="J14" s="2462">
        <v>8217.8140453635024</v>
      </c>
    </row>
    <row r="15" spans="3:10">
      <c r="C15" t="s">
        <v>661</v>
      </c>
      <c r="D15" s="1012" t="s">
        <v>662</v>
      </c>
      <c r="E15" s="95" t="s">
        <v>543</v>
      </c>
      <c r="F15" s="2463">
        <v>0</v>
      </c>
      <c r="G15" s="2463">
        <v>0</v>
      </c>
      <c r="H15" s="2463">
        <v>0</v>
      </c>
      <c r="I15" s="2463">
        <v>0</v>
      </c>
      <c r="J15" s="2463">
        <v>0</v>
      </c>
    </row>
    <row r="16" spans="3:10">
      <c r="C16" t="s">
        <v>663</v>
      </c>
      <c r="D16" s="1012" t="s">
        <v>664</v>
      </c>
      <c r="E16" s="95" t="s">
        <v>543</v>
      </c>
      <c r="F16" s="2462">
        <v>12695.090275031756</v>
      </c>
      <c r="G16" s="2462">
        <v>13015.637826438769</v>
      </c>
      <c r="H16" s="2462">
        <v>13344.279115699313</v>
      </c>
      <c r="I16" s="2463">
        <v>0</v>
      </c>
      <c r="J16" s="2463">
        <v>0</v>
      </c>
    </row>
    <row r="17" spans="3:10">
      <c r="C17" t="s">
        <v>665</v>
      </c>
      <c r="D17" s="1012" t="s">
        <v>666</v>
      </c>
      <c r="E17" s="95" t="s">
        <v>543</v>
      </c>
      <c r="F17" s="2462">
        <v>4519.2744661264551</v>
      </c>
      <c r="G17" s="2462">
        <v>4633.3849082634606</v>
      </c>
      <c r="H17" s="2462">
        <v>4750.3766078019135</v>
      </c>
      <c r="I17" s="2462">
        <v>4937.2013596004881</v>
      </c>
      <c r="J17" s="2462">
        <v>5061.864341299477</v>
      </c>
    </row>
    <row r="18" spans="3:10">
      <c r="C18" t="s">
        <v>667</v>
      </c>
      <c r="D18" s="1012" t="s">
        <v>668</v>
      </c>
      <c r="E18" s="95" t="s">
        <v>543</v>
      </c>
      <c r="F18" s="2462">
        <v>474688.23358109518</v>
      </c>
      <c r="G18" s="2462">
        <v>486673.98143004143</v>
      </c>
      <c r="H18" s="2462">
        <v>498962.36612847249</v>
      </c>
      <c r="I18" s="2462">
        <v>518592.29598976806</v>
      </c>
      <c r="J18" s="2462">
        <v>531686.60938626295</v>
      </c>
    </row>
    <row r="19" spans="3:10">
      <c r="C19" t="s">
        <v>669</v>
      </c>
      <c r="D19" s="1012" t="s">
        <v>670</v>
      </c>
      <c r="E19" s="95" t="s">
        <v>543</v>
      </c>
      <c r="F19" s="2462">
        <v>5294.6609001113284</v>
      </c>
      <c r="G19" s="2462">
        <v>5428.3496372760501</v>
      </c>
      <c r="H19" s="2462">
        <v>5565.4139784278605</v>
      </c>
      <c r="I19" s="2462">
        <v>5784.2794983108042</v>
      </c>
      <c r="J19" s="2462">
        <v>5930.3309709406567</v>
      </c>
    </row>
    <row r="20" spans="3:10">
      <c r="C20" t="s">
        <v>671</v>
      </c>
      <c r="D20" s="1012" t="s">
        <v>672</v>
      </c>
      <c r="E20" s="95" t="s">
        <v>543</v>
      </c>
      <c r="F20" s="2462">
        <v>221284.1803162416</v>
      </c>
      <c r="G20" s="2462">
        <v>226871.54524463334</v>
      </c>
      <c r="H20" s="2462">
        <v>232599.98960671254</v>
      </c>
      <c r="I20" s="2462">
        <v>241744.2907204222</v>
      </c>
      <c r="J20" s="2462">
        <v>247848.26783112157</v>
      </c>
    </row>
    <row r="21" spans="3:10">
      <c r="C21" t="s">
        <v>673</v>
      </c>
      <c r="D21" s="1012" t="s">
        <v>674</v>
      </c>
      <c r="E21" s="95" t="s">
        <v>543</v>
      </c>
      <c r="F21" s="2462">
        <v>157902.01899746148</v>
      </c>
      <c r="G21" s="2462">
        <v>161889.0017171833</v>
      </c>
      <c r="H21" s="2462">
        <v>165976.6546582758</v>
      </c>
      <c r="I21" s="2462">
        <v>172495.34477870545</v>
      </c>
      <c r="J21" s="2462">
        <v>176850.80497631195</v>
      </c>
    </row>
    <row r="22" spans="3:10">
      <c r="C22" t="s">
        <v>675</v>
      </c>
      <c r="D22" s="1013" t="s">
        <v>676</v>
      </c>
      <c r="E22" s="95" t="s">
        <v>543</v>
      </c>
      <c r="F22" s="2464">
        <f>SUM(F12:F21)</f>
        <v>937592.17324593663</v>
      </c>
      <c r="G22" s="2464">
        <f t="shared" ref="G22:J22" si="0">SUM(G12:G21)</f>
        <v>961266.118750953</v>
      </c>
      <c r="H22" s="2464">
        <f t="shared" si="0"/>
        <v>985537.82489408797</v>
      </c>
      <c r="I22" s="2464">
        <f t="shared" si="0"/>
        <v>1010422.3849676873</v>
      </c>
      <c r="J22" s="2464">
        <f t="shared" si="0"/>
        <v>1035935.2733655932</v>
      </c>
    </row>
    <row r="23" spans="3:10">
      <c r="D23" s="1013"/>
      <c r="E23" s="95"/>
      <c r="F23" s="1014"/>
      <c r="G23" s="1014"/>
      <c r="H23" s="1014"/>
      <c r="I23" s="1014"/>
      <c r="J23" s="1014"/>
    </row>
    <row r="24" spans="3:10" ht="15.75">
      <c r="D24" s="1011" t="s">
        <v>677</v>
      </c>
      <c r="E24" s="95"/>
      <c r="F24" s="1014"/>
      <c r="G24" s="1014"/>
      <c r="H24" s="1014"/>
      <c r="I24" s="1014"/>
      <c r="J24" s="1014"/>
    </row>
    <row r="25" spans="3:10">
      <c r="C25" t="s">
        <v>678</v>
      </c>
      <c r="D25" s="1012" t="s">
        <v>679</v>
      </c>
      <c r="E25" s="95" t="s">
        <v>543</v>
      </c>
      <c r="F25" s="2462">
        <v>100880.74794935017</v>
      </c>
      <c r="G25" s="2462">
        <v>103427.95919706156</v>
      </c>
      <c r="H25" s="2462">
        <v>106039.48683092547</v>
      </c>
      <c r="I25" s="2462">
        <v>108716.9548220717</v>
      </c>
      <c r="J25" s="2462">
        <v>111462.02814645611</v>
      </c>
    </row>
    <row r="26" spans="3:10">
      <c r="C26" t="s">
        <v>680</v>
      </c>
      <c r="D26" s="1012" t="s">
        <v>681</v>
      </c>
      <c r="E26" s="95" t="s">
        <v>543</v>
      </c>
      <c r="F26" s="2462">
        <v>742548.85381049162</v>
      </c>
      <c r="G26" s="2462">
        <v>761298.00893522287</v>
      </c>
      <c r="H26" s="2462">
        <v>780520.57509020111</v>
      </c>
      <c r="I26" s="2462">
        <v>811136.86149835598</v>
      </c>
      <c r="J26" s="2462">
        <v>831516.94572872797</v>
      </c>
    </row>
    <row r="27" spans="3:10">
      <c r="C27" t="s">
        <v>682</v>
      </c>
      <c r="D27" s="1012" t="s">
        <v>683</v>
      </c>
      <c r="E27" s="95" t="s">
        <v>543</v>
      </c>
      <c r="F27" s="2462">
        <v>29804.392067561228</v>
      </c>
      <c r="G27" s="2462">
        <v>30556.944801843179</v>
      </c>
      <c r="H27" s="2462">
        <v>31328.499286491027</v>
      </c>
      <c r="I27" s="2462">
        <v>21211.179586380858</v>
      </c>
      <c r="J27" s="2462">
        <v>21847.655357388554</v>
      </c>
    </row>
    <row r="28" spans="3:10">
      <c r="C28" t="s">
        <v>684</v>
      </c>
      <c r="D28" s="1012" t="s">
        <v>685</v>
      </c>
      <c r="E28" s="95" t="s">
        <v>543</v>
      </c>
      <c r="F28" s="2462">
        <v>7336.9491074077914</v>
      </c>
      <c r="G28" s="2462">
        <v>7522.2050622868956</v>
      </c>
      <c r="H28" s="2462">
        <v>7712.1386792726526</v>
      </c>
      <c r="I28" s="2462">
        <v>7906.8680680517318</v>
      </c>
      <c r="J28" s="2462">
        <v>8106.5143205480281</v>
      </c>
    </row>
    <row r="29" spans="3:10">
      <c r="C29" t="s">
        <v>686</v>
      </c>
      <c r="D29" s="1012" t="s">
        <v>687</v>
      </c>
      <c r="E29" s="95" t="s">
        <v>543</v>
      </c>
      <c r="F29" s="2462">
        <v>57021.271048111281</v>
      </c>
      <c r="G29" s="2462">
        <v>58461.042520121708</v>
      </c>
      <c r="H29" s="2462">
        <v>59937.16782735032</v>
      </c>
      <c r="I29" s="2462">
        <v>61450.564894176627</v>
      </c>
      <c r="J29" s="2462">
        <v>63002.174822319241</v>
      </c>
    </row>
    <row r="30" spans="3:10">
      <c r="C30" t="s">
        <v>688</v>
      </c>
      <c r="D30" s="1013" t="s">
        <v>689</v>
      </c>
      <c r="E30" s="95" t="s">
        <v>543</v>
      </c>
      <c r="F30" s="2464">
        <f>SUM(F25:F29)</f>
        <v>937592.21398292214</v>
      </c>
      <c r="G30" s="2464">
        <f t="shared" ref="G30:J30" si="1">SUM(G25:G29)</f>
        <v>961266.16051653621</v>
      </c>
      <c r="H30" s="2464">
        <f t="shared" si="1"/>
        <v>985537.86771424056</v>
      </c>
      <c r="I30" s="2464">
        <f t="shared" si="1"/>
        <v>1010422.428869037</v>
      </c>
      <c r="J30" s="2464">
        <f t="shared" si="1"/>
        <v>1035935.3183754398</v>
      </c>
    </row>
    <row r="31" spans="3:10">
      <c r="D31" s="1013"/>
      <c r="E31" s="95"/>
      <c r="F31" s="1014"/>
      <c r="G31" s="1014"/>
      <c r="H31" s="1014"/>
      <c r="I31" s="1014"/>
      <c r="J31" s="1014"/>
    </row>
    <row r="32" spans="3:10" ht="31.5">
      <c r="D32" s="1011" t="s">
        <v>690</v>
      </c>
      <c r="E32" s="95"/>
      <c r="F32" s="1014"/>
      <c r="G32" s="1014"/>
      <c r="H32" s="1014"/>
      <c r="I32" s="1014"/>
      <c r="J32" s="1014"/>
    </row>
    <row r="33" spans="3:10">
      <c r="C33" t="s">
        <v>691</v>
      </c>
      <c r="D33" s="1012" t="s">
        <v>692</v>
      </c>
      <c r="E33" s="95" t="s">
        <v>543</v>
      </c>
      <c r="F33" s="2462">
        <v>20970</v>
      </c>
      <c r="G33" s="2462">
        <v>12100</v>
      </c>
      <c r="H33" s="2462">
        <v>14470</v>
      </c>
      <c r="I33" s="2462">
        <v>23490</v>
      </c>
      <c r="J33" s="2463">
        <v>0</v>
      </c>
    </row>
    <row r="34" spans="3:10">
      <c r="C34" t="s">
        <v>693</v>
      </c>
      <c r="D34" s="1012" t="s">
        <v>694</v>
      </c>
      <c r="E34" s="95" t="s">
        <v>543</v>
      </c>
      <c r="F34" s="2462">
        <v>8832</v>
      </c>
      <c r="G34" s="2462">
        <v>8832</v>
      </c>
      <c r="H34" s="2462">
        <v>8832</v>
      </c>
      <c r="I34" s="2462">
        <v>8832</v>
      </c>
      <c r="J34" s="2462">
        <v>8832</v>
      </c>
    </row>
    <row r="35" spans="3:10">
      <c r="C35" t="s">
        <v>695</v>
      </c>
      <c r="D35" s="1012" t="s">
        <v>696</v>
      </c>
      <c r="E35" s="95" t="s">
        <v>543</v>
      </c>
      <c r="F35" s="2463">
        <v>0</v>
      </c>
      <c r="G35" s="2463">
        <v>0</v>
      </c>
      <c r="H35" s="2463">
        <v>0</v>
      </c>
      <c r="I35" s="2463">
        <v>0</v>
      </c>
      <c r="J35" s="2463">
        <v>0</v>
      </c>
    </row>
    <row r="36" spans="3:10">
      <c r="C36" t="s">
        <v>697</v>
      </c>
      <c r="D36" s="1013" t="s">
        <v>698</v>
      </c>
      <c r="E36" s="95" t="s">
        <v>543</v>
      </c>
      <c r="F36" s="2465">
        <v>29802</v>
      </c>
      <c r="G36" s="2465">
        <v>20932</v>
      </c>
      <c r="H36" s="2465">
        <v>23302</v>
      </c>
      <c r="I36" s="2465">
        <v>32322</v>
      </c>
      <c r="J36" s="2465">
        <v>8832</v>
      </c>
    </row>
  </sheetData>
  <mergeCells count="1">
    <mergeCell ref="F8:J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codeName="Sheet2">
    <tabColor theme="3"/>
  </sheetPr>
  <dimension ref="C1:AB14"/>
  <sheetViews>
    <sheetView zoomScale="85" zoomScaleNormal="85" workbookViewId="0">
      <selection activeCell="C12" sqref="C12"/>
    </sheetView>
  </sheetViews>
  <sheetFormatPr defaultRowHeight="15"/>
  <cols>
    <col min="1" max="1" width="13.85546875" style="4" customWidth="1"/>
    <col min="2" max="2" width="15.7109375" style="4" customWidth="1"/>
    <col min="3" max="3" width="64.42578125" style="4" customWidth="1"/>
    <col min="4" max="16384" width="9.140625" style="4"/>
  </cols>
  <sheetData>
    <row r="1" spans="3:28" ht="23.25">
      <c r="C1" s="29" t="s">
        <v>8</v>
      </c>
      <c r="D1" s="30"/>
      <c r="E1" s="30"/>
      <c r="F1" s="30"/>
      <c r="G1" s="30"/>
      <c r="H1" s="30"/>
      <c r="I1" s="30"/>
      <c r="J1" s="30"/>
      <c r="K1" s="30"/>
      <c r="L1" s="30"/>
      <c r="M1" s="30"/>
      <c r="N1" s="30"/>
      <c r="O1" s="30"/>
      <c r="P1" s="30"/>
      <c r="Q1" s="30"/>
      <c r="R1" s="30"/>
      <c r="S1" s="30"/>
      <c r="T1" s="30"/>
      <c r="U1" s="30"/>
      <c r="V1" s="30"/>
      <c r="W1" s="30"/>
      <c r="X1" s="30"/>
      <c r="Y1" s="30"/>
      <c r="Z1" s="30"/>
      <c r="AA1" s="30"/>
      <c r="AB1" s="30"/>
    </row>
    <row r="2" spans="3:28" ht="23.25">
      <c r="C2" s="31" t="str">
        <f>+'1.2 Business &amp; other details  '!$C$2</f>
        <v>TransGrid</v>
      </c>
      <c r="D2" s="30"/>
      <c r="E2" s="30"/>
      <c r="F2" s="30"/>
      <c r="G2" s="30"/>
      <c r="H2" s="30"/>
      <c r="I2" s="30"/>
      <c r="J2" s="30"/>
      <c r="K2" s="30"/>
      <c r="L2" s="30"/>
      <c r="M2" s="30"/>
      <c r="N2" s="30"/>
      <c r="O2" s="30"/>
      <c r="P2" s="30"/>
      <c r="Q2" s="30"/>
      <c r="R2" s="30"/>
      <c r="S2" s="30"/>
      <c r="T2" s="30"/>
      <c r="U2" s="30"/>
      <c r="V2" s="30"/>
      <c r="W2" s="30"/>
      <c r="X2" s="30"/>
      <c r="Y2" s="30"/>
      <c r="Z2" s="30"/>
      <c r="AA2" s="30"/>
      <c r="AB2" s="30"/>
    </row>
    <row r="3" spans="3:28" ht="23.25">
      <c r="C3" s="31" t="str">
        <f>+'1.2 Business &amp; other details  '!$C$3</f>
        <v>2014-15 to 2018-19</v>
      </c>
      <c r="D3" s="30"/>
      <c r="E3" s="30"/>
      <c r="F3" s="30"/>
      <c r="G3" s="30"/>
      <c r="H3" s="30"/>
      <c r="I3" s="30"/>
      <c r="J3" s="30"/>
      <c r="K3" s="30"/>
      <c r="L3" s="30"/>
      <c r="M3" s="30"/>
      <c r="N3" s="30"/>
      <c r="O3" s="30"/>
      <c r="P3" s="30"/>
      <c r="Q3" s="30"/>
      <c r="R3" s="30"/>
      <c r="S3" s="30"/>
      <c r="T3" s="30"/>
      <c r="U3" s="30"/>
      <c r="V3" s="30"/>
      <c r="W3" s="30"/>
      <c r="X3" s="30"/>
      <c r="Y3" s="30"/>
      <c r="Z3" s="30"/>
      <c r="AA3" s="30"/>
      <c r="AB3" s="30"/>
    </row>
    <row r="4" spans="3:28" ht="23.25">
      <c r="C4" s="32" t="s">
        <v>9</v>
      </c>
      <c r="D4" s="32"/>
      <c r="E4" s="32"/>
      <c r="F4" s="32"/>
      <c r="G4" s="32"/>
      <c r="H4" s="32"/>
      <c r="I4" s="32"/>
      <c r="J4" s="32"/>
      <c r="K4" s="32"/>
      <c r="L4" s="32"/>
      <c r="M4" s="32"/>
      <c r="N4" s="32"/>
      <c r="O4" s="32"/>
      <c r="P4" s="32"/>
      <c r="Q4" s="32"/>
      <c r="R4" s="32"/>
      <c r="S4" s="32"/>
      <c r="T4" s="32"/>
      <c r="U4" s="32"/>
      <c r="V4" s="32"/>
      <c r="W4" s="32"/>
      <c r="X4" s="32"/>
      <c r="Y4" s="32"/>
      <c r="Z4" s="32"/>
      <c r="AA4" s="32"/>
      <c r="AB4" s="32"/>
    </row>
    <row r="6" spans="3:28" s="33" customFormat="1" ht="15.75">
      <c r="C6" s="2915" t="s">
        <v>10</v>
      </c>
      <c r="D6" s="2915"/>
      <c r="E6" s="2915"/>
      <c r="F6" s="2915"/>
      <c r="G6" s="2915"/>
      <c r="H6" s="2915"/>
      <c r="I6" s="2915"/>
      <c r="J6" s="2915"/>
      <c r="K6" s="2915"/>
      <c r="L6" s="2915"/>
      <c r="M6" s="2915"/>
      <c r="N6" s="2915"/>
      <c r="O6" s="2915"/>
      <c r="P6" s="2915"/>
      <c r="Q6" s="2915"/>
      <c r="R6" s="2915"/>
      <c r="S6" s="2915"/>
      <c r="T6" s="2915"/>
      <c r="U6" s="2915"/>
      <c r="V6" s="2915"/>
      <c r="W6" s="2915"/>
      <c r="X6" s="2915"/>
      <c r="Y6" s="2915"/>
      <c r="Z6" s="2915"/>
      <c r="AA6" s="2915"/>
      <c r="AB6" s="2915"/>
    </row>
    <row r="7" spans="3:28" s="33" customFormat="1">
      <c r="C7" s="2916" t="s">
        <v>11</v>
      </c>
      <c r="D7" s="2916"/>
      <c r="E7" s="2916"/>
      <c r="F7" s="2916"/>
      <c r="G7" s="2916"/>
      <c r="H7" s="2916"/>
      <c r="I7" s="2916"/>
      <c r="J7" s="2916"/>
      <c r="K7" s="2916"/>
      <c r="L7" s="2916"/>
      <c r="M7" s="2916"/>
      <c r="N7" s="2916"/>
      <c r="O7" s="2916"/>
      <c r="P7" s="2916"/>
      <c r="Q7" s="2916"/>
      <c r="R7" s="2916"/>
      <c r="S7" s="2916"/>
      <c r="T7" s="2916"/>
      <c r="U7" s="2916"/>
      <c r="V7" s="2916"/>
      <c r="W7" s="2916"/>
      <c r="X7" s="2916"/>
      <c r="Y7" s="2916"/>
      <c r="Z7" s="2916"/>
      <c r="AA7" s="2916"/>
      <c r="AB7" s="2916"/>
    </row>
    <row r="8" spans="3:28" s="33" customFormat="1" ht="50.25" customHeight="1">
      <c r="C8" s="2917"/>
      <c r="D8" s="2917"/>
      <c r="E8" s="2917"/>
      <c r="F8" s="2917"/>
      <c r="G8" s="2917"/>
      <c r="H8" s="2917"/>
      <c r="I8" s="2917"/>
      <c r="J8" s="2917"/>
      <c r="K8" s="2917"/>
      <c r="L8" s="2917"/>
      <c r="M8" s="2917"/>
      <c r="N8" s="2917"/>
      <c r="O8" s="2917"/>
      <c r="P8" s="2917"/>
      <c r="Q8" s="2917"/>
      <c r="R8" s="2917"/>
      <c r="S8" s="2917"/>
      <c r="T8" s="2917"/>
      <c r="U8" s="2917"/>
      <c r="V8" s="2917"/>
      <c r="W8" s="2917"/>
      <c r="X8" s="2917"/>
      <c r="Y8" s="2917"/>
      <c r="Z8" s="2917"/>
      <c r="AA8" s="2917"/>
      <c r="AB8" s="2917"/>
    </row>
    <row r="9" spans="3:28" s="33" customFormat="1" ht="50.25" customHeight="1">
      <c r="C9" s="34"/>
      <c r="D9" s="34"/>
      <c r="E9" s="34"/>
      <c r="F9" s="34"/>
      <c r="G9" s="34"/>
      <c r="H9" s="34"/>
      <c r="I9" s="34"/>
    </row>
    <row r="10" spans="3:28" s="33" customFormat="1" ht="50.25" customHeight="1">
      <c r="C10" s="35"/>
      <c r="D10" s="35"/>
      <c r="E10" s="35"/>
      <c r="F10" s="35"/>
      <c r="G10" s="35"/>
      <c r="H10" s="35"/>
      <c r="I10" s="35"/>
      <c r="J10" s="4"/>
      <c r="K10" s="4"/>
      <c r="L10" s="4"/>
      <c r="M10" s="4"/>
      <c r="N10" s="4"/>
      <c r="O10" s="4"/>
      <c r="P10" s="4"/>
      <c r="Q10" s="4"/>
      <c r="R10" s="4"/>
      <c r="S10" s="4"/>
      <c r="T10" s="4"/>
      <c r="U10" s="4"/>
      <c r="V10" s="4"/>
      <c r="W10" s="4"/>
      <c r="X10" s="4"/>
      <c r="Y10" s="4"/>
      <c r="Z10" s="4"/>
      <c r="AA10" s="4"/>
      <c r="AB10" s="4"/>
    </row>
    <row r="11" spans="3:28" s="33" customFormat="1" ht="50.25" customHeight="1">
      <c r="C11" s="4"/>
      <c r="D11" s="4"/>
      <c r="E11" s="4"/>
      <c r="F11" s="4"/>
      <c r="G11" s="4"/>
      <c r="H11" s="4"/>
      <c r="I11" s="4"/>
      <c r="J11" s="4"/>
      <c r="K11" s="4"/>
      <c r="L11" s="4"/>
      <c r="M11" s="4"/>
      <c r="N11" s="4"/>
      <c r="O11" s="4"/>
      <c r="P11" s="4"/>
      <c r="Q11" s="4"/>
      <c r="R11" s="4"/>
      <c r="S11" s="4"/>
      <c r="T11" s="4"/>
      <c r="U11" s="4"/>
      <c r="V11" s="4"/>
      <c r="W11" s="4"/>
      <c r="X11" s="4"/>
      <c r="Y11" s="4"/>
      <c r="Z11" s="4"/>
      <c r="AA11" s="4"/>
      <c r="AB11" s="4"/>
    </row>
    <row r="12" spans="3:28" s="33" customFormat="1" ht="50.25" customHeight="1">
      <c r="C12" s="4"/>
      <c r="D12" s="4"/>
      <c r="E12" s="4"/>
      <c r="F12" s="4"/>
      <c r="G12" s="4"/>
      <c r="H12" s="4"/>
      <c r="I12" s="4"/>
      <c r="J12" s="4"/>
      <c r="K12" s="4"/>
      <c r="L12" s="4"/>
      <c r="M12" s="4"/>
      <c r="N12" s="4"/>
      <c r="O12" s="4"/>
      <c r="P12" s="4"/>
      <c r="Q12" s="4"/>
      <c r="R12" s="4"/>
      <c r="S12" s="4"/>
      <c r="T12" s="4"/>
      <c r="U12" s="4"/>
      <c r="V12" s="4"/>
      <c r="W12" s="4"/>
      <c r="X12" s="4"/>
      <c r="Y12" s="4"/>
      <c r="Z12" s="4"/>
      <c r="AA12" s="4"/>
      <c r="AB12" s="4"/>
    </row>
    <row r="13" spans="3:28" s="33" customFormat="1" ht="50.25" customHeight="1">
      <c r="C13" s="4"/>
      <c r="D13" s="4"/>
      <c r="E13" s="4"/>
      <c r="F13" s="4"/>
      <c r="G13" s="4"/>
      <c r="H13" s="4"/>
      <c r="I13" s="4"/>
      <c r="J13" s="4"/>
      <c r="K13" s="4"/>
      <c r="L13" s="4"/>
      <c r="M13" s="4"/>
      <c r="N13" s="4"/>
      <c r="O13" s="4"/>
      <c r="P13" s="4"/>
      <c r="Q13" s="4"/>
      <c r="R13" s="4"/>
      <c r="S13" s="4"/>
      <c r="T13" s="4"/>
      <c r="U13" s="4"/>
      <c r="V13" s="4"/>
      <c r="W13" s="4"/>
      <c r="X13" s="4"/>
      <c r="Y13" s="4"/>
      <c r="Z13" s="4"/>
      <c r="AA13" s="4"/>
      <c r="AB13" s="4"/>
    </row>
    <row r="14" spans="3:28" s="33" customFormat="1" ht="50.25" customHeight="1">
      <c r="C14" s="4"/>
      <c r="D14" s="4"/>
      <c r="E14" s="4"/>
      <c r="F14" s="4"/>
      <c r="G14" s="4"/>
      <c r="H14" s="4"/>
      <c r="I14" s="4"/>
      <c r="J14" s="4"/>
      <c r="K14" s="4"/>
      <c r="L14" s="4"/>
      <c r="M14" s="4"/>
      <c r="N14" s="4"/>
      <c r="O14" s="4"/>
      <c r="P14" s="4"/>
      <c r="Q14" s="4"/>
      <c r="R14" s="4"/>
      <c r="S14" s="4"/>
      <c r="T14" s="4"/>
      <c r="U14" s="4"/>
      <c r="V14" s="4"/>
      <c r="W14" s="4"/>
      <c r="X14" s="4"/>
      <c r="Y14" s="4"/>
      <c r="Z14" s="4"/>
      <c r="AA14" s="4"/>
      <c r="AB14" s="4"/>
    </row>
  </sheetData>
  <mergeCells count="3">
    <mergeCell ref="C6:AB6"/>
    <mergeCell ref="C7:AB7"/>
    <mergeCell ref="C8:AB8"/>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sheetPr codeName="Sheet20">
    <tabColor theme="6"/>
  </sheetPr>
  <dimension ref="C1:J36"/>
  <sheetViews>
    <sheetView workbookViewId="0">
      <selection activeCell="F8" sqref="F8:J8"/>
    </sheetView>
  </sheetViews>
  <sheetFormatPr defaultRowHeight="15"/>
  <cols>
    <col min="1" max="2" width="15" customWidth="1"/>
    <col min="3" max="3" width="15.42578125" customWidth="1"/>
    <col min="4" max="4" width="68.140625" bestFit="1" customWidth="1"/>
    <col min="6" max="10" width="11.42578125" customWidth="1"/>
  </cols>
  <sheetData>
    <row r="1" spans="3:10" ht="23.25">
      <c r="C1" s="780" t="s">
        <v>8</v>
      </c>
      <c r="D1" s="780"/>
      <c r="E1" s="780"/>
      <c r="F1" s="780"/>
      <c r="G1" s="780"/>
      <c r="H1" s="780"/>
      <c r="I1" s="780"/>
      <c r="J1" s="780"/>
    </row>
    <row r="2" spans="3:10" ht="23.25">
      <c r="C2" s="781" t="str">
        <f>+'1.2 Business &amp; other details  '!$C$2</f>
        <v>TransGrid</v>
      </c>
      <c r="D2" s="781"/>
      <c r="E2" s="781"/>
      <c r="F2" s="781"/>
      <c r="G2" s="781"/>
      <c r="H2" s="781"/>
      <c r="I2" s="781"/>
      <c r="J2" s="781"/>
    </row>
    <row r="3" spans="3:10" ht="23.25">
      <c r="C3" s="781" t="str">
        <f>+'1.2 Business &amp; other details  '!$C$3</f>
        <v>2014-15 to 2018-19</v>
      </c>
      <c r="D3" s="781"/>
      <c r="E3" s="781"/>
      <c r="F3" s="781"/>
      <c r="G3" s="781"/>
      <c r="H3" s="781"/>
      <c r="I3" s="781"/>
      <c r="J3" s="781"/>
    </row>
    <row r="4" spans="3:10" ht="23.25">
      <c r="C4" s="32" t="s">
        <v>699</v>
      </c>
      <c r="D4" s="32"/>
      <c r="E4" s="32"/>
      <c r="F4" s="32"/>
      <c r="G4" s="32"/>
      <c r="H4" s="32"/>
      <c r="I4" s="32"/>
      <c r="J4" s="32"/>
    </row>
    <row r="6" spans="3:10">
      <c r="D6" s="1009" t="s">
        <v>648</v>
      </c>
    </row>
    <row r="7" spans="3:10">
      <c r="F7" s="3013" t="s">
        <v>649</v>
      </c>
      <c r="G7" s="3014"/>
      <c r="H7" s="3014"/>
      <c r="I7" s="3014"/>
      <c r="J7" s="3015"/>
    </row>
    <row r="8" spans="3:10" s="484" customFormat="1">
      <c r="D8" s="484" t="s">
        <v>650</v>
      </c>
      <c r="F8" s="958">
        <v>2015</v>
      </c>
      <c r="G8" s="958">
        <v>2016</v>
      </c>
      <c r="H8" s="958">
        <v>2017</v>
      </c>
      <c r="I8" s="958">
        <v>2018</v>
      </c>
      <c r="J8" s="958">
        <v>2019</v>
      </c>
    </row>
    <row r="9" spans="3:10" s="1009" customFormat="1">
      <c r="C9" s="98" t="s">
        <v>651</v>
      </c>
      <c r="D9" s="1009" t="s">
        <v>652</v>
      </c>
      <c r="E9" s="1009" t="s">
        <v>653</v>
      </c>
      <c r="F9" s="1010"/>
      <c r="G9" s="1010"/>
      <c r="H9" s="1010"/>
      <c r="I9" s="1010"/>
      <c r="J9" s="1010"/>
    </row>
    <row r="10" spans="3:10" ht="15.75">
      <c r="C10" s="98"/>
      <c r="D10" s="1015" t="s">
        <v>700</v>
      </c>
      <c r="E10" s="1016"/>
    </row>
    <row r="11" spans="3:10">
      <c r="D11" s="1017" t="s">
        <v>701</v>
      </c>
      <c r="E11" s="1016"/>
    </row>
    <row r="12" spans="3:10">
      <c r="C12" t="s">
        <v>702</v>
      </c>
      <c r="D12" s="1018" t="s">
        <v>1582</v>
      </c>
      <c r="E12" s="95" t="s">
        <v>543</v>
      </c>
      <c r="F12" s="2466">
        <v>10402.490318969983</v>
      </c>
      <c r="G12" s="2466">
        <v>19139.441026016266</v>
      </c>
      <c r="H12" s="2466">
        <v>9014.011929874554</v>
      </c>
      <c r="I12" s="2466">
        <v>9339.6154054532835</v>
      </c>
      <c r="J12" s="2466">
        <v>9120.9078336887142</v>
      </c>
    </row>
    <row r="13" spans="3:10">
      <c r="C13" t="s">
        <v>703</v>
      </c>
      <c r="D13" s="1018" t="s">
        <v>1583</v>
      </c>
      <c r="E13" s="95" t="s">
        <v>543</v>
      </c>
      <c r="F13" s="2466">
        <v>31688.261813575191</v>
      </c>
      <c r="G13" s="2466">
        <v>34748.301768607416</v>
      </c>
      <c r="H13" s="2466">
        <v>34480.769519372647</v>
      </c>
      <c r="I13" s="2466">
        <v>34460.978755879842</v>
      </c>
      <c r="J13" s="2466">
        <v>34389.270027303806</v>
      </c>
    </row>
    <row r="14" spans="3:10">
      <c r="C14" t="s">
        <v>704</v>
      </c>
      <c r="D14" s="1018" t="s">
        <v>1584</v>
      </c>
      <c r="E14" s="95" t="s">
        <v>543</v>
      </c>
      <c r="F14" s="2466">
        <v>6738.9355000971627</v>
      </c>
      <c r="G14" s="2466">
        <v>7411.0792451403277</v>
      </c>
      <c r="H14" s="2466">
        <v>7702.8327101217246</v>
      </c>
      <c r="I14" s="2466">
        <v>7638.2489782459616</v>
      </c>
      <c r="J14" s="2466">
        <v>8091.6117005787173</v>
      </c>
    </row>
    <row r="15" spans="3:10">
      <c r="C15" t="s">
        <v>705</v>
      </c>
      <c r="D15" s="1018" t="s">
        <v>1585</v>
      </c>
      <c r="E15" s="95" t="s">
        <v>543</v>
      </c>
      <c r="F15" s="2466">
        <v>7331.333342326152</v>
      </c>
      <c r="G15" s="2466">
        <v>9123.5048329281035</v>
      </c>
      <c r="H15" s="2466">
        <v>10384.243827012817</v>
      </c>
      <c r="I15" s="2466">
        <v>8546.0447189031147</v>
      </c>
      <c r="J15" s="2466">
        <v>8396.2051716621681</v>
      </c>
    </row>
    <row r="16" spans="3:10">
      <c r="C16" t="s">
        <v>706</v>
      </c>
      <c r="D16" s="1018" t="s">
        <v>1586</v>
      </c>
      <c r="E16" s="95" t="s">
        <v>543</v>
      </c>
      <c r="F16" s="2466">
        <v>20505.826474500071</v>
      </c>
      <c r="G16" s="2466">
        <v>18675.992431642742</v>
      </c>
      <c r="H16" s="2466">
        <v>19750.118481886526</v>
      </c>
      <c r="I16" s="2466">
        <v>18036.959545841957</v>
      </c>
      <c r="J16" s="2466">
        <v>19563.398211810108</v>
      </c>
    </row>
    <row r="17" spans="3:10">
      <c r="C17" t="s">
        <v>1587</v>
      </c>
      <c r="D17" s="1018" t="s">
        <v>1588</v>
      </c>
      <c r="E17" s="95" t="s">
        <v>543</v>
      </c>
      <c r="F17" s="2466">
        <v>11098.44168416729</v>
      </c>
      <c r="G17" s="2466">
        <v>11268.195640146618</v>
      </c>
      <c r="H17" s="2466">
        <v>11451.634234764837</v>
      </c>
      <c r="I17" s="2466">
        <v>11661.534450965668</v>
      </c>
      <c r="J17" s="2466">
        <v>11891.013186952438</v>
      </c>
    </row>
    <row r="18" spans="3:10">
      <c r="C18" t="s">
        <v>1589</v>
      </c>
      <c r="D18" s="1018" t="s">
        <v>1590</v>
      </c>
      <c r="E18" s="95" t="s">
        <v>543</v>
      </c>
      <c r="F18" s="2466">
        <v>9123.2639265864218</v>
      </c>
      <c r="G18" s="2466">
        <v>9265.5056813940391</v>
      </c>
      <c r="H18" s="2466">
        <v>9431.7067137799695</v>
      </c>
      <c r="I18" s="2466">
        <v>9623.8468112597784</v>
      </c>
      <c r="J18" s="2466">
        <v>9833.5331774086717</v>
      </c>
    </row>
    <row r="19" spans="3:10">
      <c r="C19" t="s">
        <v>1591</v>
      </c>
      <c r="D19" s="1018" t="s">
        <v>1592</v>
      </c>
      <c r="E19" s="95" t="s">
        <v>543</v>
      </c>
      <c r="F19" s="2466">
        <v>9862.7185757113421</v>
      </c>
      <c r="G19" s="2466">
        <v>10024.838541766114</v>
      </c>
      <c r="H19" s="2466">
        <v>10203.394728958827</v>
      </c>
      <c r="I19" s="2466">
        <v>10409.671451568223</v>
      </c>
      <c r="J19" s="2466">
        <v>10634.813195049679</v>
      </c>
    </row>
    <row r="20" spans="3:10">
      <c r="C20" t="s">
        <v>1593</v>
      </c>
      <c r="D20" s="1018" t="s">
        <v>1512</v>
      </c>
      <c r="E20" s="95" t="s">
        <v>543</v>
      </c>
      <c r="F20" s="2466">
        <v>11436.764550177373</v>
      </c>
      <c r="G20" s="2466">
        <v>12108.339542500271</v>
      </c>
      <c r="H20" s="2466">
        <v>12749.137856142246</v>
      </c>
      <c r="I20" s="2466">
        <v>13445.955515157862</v>
      </c>
      <c r="J20" s="2466">
        <v>14196.870491475873</v>
      </c>
    </row>
    <row r="21" spans="3:10">
      <c r="C21" t="s">
        <v>1594</v>
      </c>
      <c r="D21" s="1018" t="s">
        <v>1513</v>
      </c>
      <c r="E21" s="95" t="s">
        <v>543</v>
      </c>
      <c r="F21" s="2466">
        <v>6993.5517228652479</v>
      </c>
      <c r="G21" s="2466">
        <v>5121.972216324948</v>
      </c>
      <c r="H21" s="2466">
        <v>5199.7684255119711</v>
      </c>
      <c r="I21" s="2466">
        <v>5288.0729585526242</v>
      </c>
      <c r="J21" s="2466">
        <v>5384.7507071906421</v>
      </c>
    </row>
    <row r="22" spans="3:10">
      <c r="C22" t="s">
        <v>1595</v>
      </c>
      <c r="D22" s="1018" t="s">
        <v>1514</v>
      </c>
      <c r="E22" s="95" t="s">
        <v>543</v>
      </c>
      <c r="F22" s="2466">
        <v>24407.119781772715</v>
      </c>
      <c r="G22" s="2466">
        <v>25594.553270096039</v>
      </c>
      <c r="H22" s="2466">
        <v>26345.965778045327</v>
      </c>
      <c r="I22" s="2466">
        <v>27465.842266255182</v>
      </c>
      <c r="J22" s="2466">
        <v>25639.048470813999</v>
      </c>
    </row>
    <row r="23" spans="3:10">
      <c r="C23" t="s">
        <v>1596</v>
      </c>
      <c r="D23" s="1018" t="s">
        <v>1515</v>
      </c>
      <c r="E23" s="95" t="s">
        <v>543</v>
      </c>
      <c r="F23" s="2466">
        <v>25577.999705207982</v>
      </c>
      <c r="G23" s="2466">
        <v>25870.765420731939</v>
      </c>
      <c r="H23" s="2466">
        <v>26230.209900600959</v>
      </c>
      <c r="I23" s="2466">
        <v>26665.29444077173</v>
      </c>
      <c r="J23" s="2466">
        <v>27135.566448413574</v>
      </c>
    </row>
    <row r="24" spans="3:10">
      <c r="C24" t="s">
        <v>1597</v>
      </c>
      <c r="D24" s="1018" t="s">
        <v>1598</v>
      </c>
      <c r="E24" s="95" t="s">
        <v>543</v>
      </c>
      <c r="F24" s="2466">
        <v>5327.4346965514378</v>
      </c>
      <c r="G24" s="2466">
        <v>6299.3148543338984</v>
      </c>
      <c r="H24" s="2466">
        <v>7211.2791643226283</v>
      </c>
      <c r="I24" s="2466">
        <v>7900.3068485084432</v>
      </c>
      <c r="J24" s="2466">
        <v>8463.4764535130635</v>
      </c>
    </row>
    <row r="25" spans="3:10">
      <c r="C25" s="81" t="s">
        <v>707</v>
      </c>
      <c r="D25" s="1013" t="s">
        <v>708</v>
      </c>
      <c r="E25" s="95" t="s">
        <v>543</v>
      </c>
      <c r="F25" s="2467">
        <v>180494.14209250838</v>
      </c>
      <c r="G25" s="2467">
        <v>194651.80447162874</v>
      </c>
      <c r="H25" s="2467">
        <v>190155.07327039502</v>
      </c>
      <c r="I25" s="2467">
        <v>190482.3721473637</v>
      </c>
      <c r="J25" s="2467">
        <v>192740.46507586143</v>
      </c>
    </row>
    <row r="26" spans="3:10">
      <c r="D26" s="1019"/>
    </row>
    <row r="27" spans="3:10">
      <c r="D27" s="1019"/>
    </row>
    <row r="28" spans="3:10">
      <c r="D28" s="1019"/>
    </row>
    <row r="29" spans="3:10">
      <c r="D29" s="1019"/>
    </row>
    <row r="30" spans="3:10">
      <c r="D30" s="1019"/>
    </row>
    <row r="31" spans="3:10">
      <c r="D31" s="1019"/>
    </row>
    <row r="32" spans="3:10">
      <c r="D32" s="1019"/>
    </row>
    <row r="33" spans="4:4">
      <c r="D33" s="1019"/>
    </row>
    <row r="34" spans="4:4">
      <c r="D34" s="1019"/>
    </row>
    <row r="35" spans="4:4">
      <c r="D35" s="1019"/>
    </row>
    <row r="36" spans="4:4">
      <c r="D36" s="1019"/>
    </row>
  </sheetData>
  <mergeCells count="1">
    <mergeCell ref="F7:J7"/>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sheetPr codeName="Sheet21">
    <tabColor theme="6"/>
  </sheetPr>
  <dimension ref="C1:J179"/>
  <sheetViews>
    <sheetView workbookViewId="0">
      <pane xSplit="4" ySplit="9" topLeftCell="E63" activePane="bottomRight" state="frozen"/>
      <selection activeCell="Q46" activeCellId="1" sqref="AC35 Q46"/>
      <selection pane="topRight" activeCell="Q46" activeCellId="1" sqref="AC35 Q46"/>
      <selection pane="bottomLeft" activeCell="Q46" activeCellId="1" sqref="AC35 Q46"/>
      <selection pane="bottomRight" activeCell="F8" sqref="F8:J8"/>
    </sheetView>
  </sheetViews>
  <sheetFormatPr defaultRowHeight="15"/>
  <cols>
    <col min="1" max="1" width="15.5703125" customWidth="1"/>
    <col min="2" max="2" width="12.5703125" customWidth="1"/>
    <col min="3" max="3" width="22.28515625" customWidth="1"/>
    <col min="4" max="4" width="68.140625" bestFit="1" customWidth="1"/>
    <col min="6" max="10" width="14.5703125" customWidth="1"/>
  </cols>
  <sheetData>
    <row r="1" spans="3:10" ht="23.25">
      <c r="C1" s="780" t="s">
        <v>8</v>
      </c>
      <c r="D1" s="1020"/>
      <c r="E1" s="30"/>
      <c r="F1" s="30"/>
      <c r="G1" s="30"/>
      <c r="H1" s="30"/>
      <c r="I1" s="30"/>
      <c r="J1" s="30"/>
    </row>
    <row r="2" spans="3:10" ht="23.25">
      <c r="C2" s="781" t="str">
        <f>+'1.2 Business &amp; other details  '!$C$2</f>
        <v>TransGrid</v>
      </c>
      <c r="D2" s="1020"/>
      <c r="E2" s="30"/>
      <c r="F2" s="30"/>
      <c r="G2" s="30"/>
      <c r="H2" s="30"/>
      <c r="I2" s="30"/>
      <c r="J2" s="30"/>
    </row>
    <row r="3" spans="3:10" ht="23.25">
      <c r="C3" s="781" t="str">
        <f>+'1.2 Business &amp; other details  '!$C$3</f>
        <v>2014-15 to 2018-19</v>
      </c>
      <c r="D3" s="1020"/>
      <c r="E3" s="30"/>
      <c r="F3" s="30"/>
      <c r="G3" s="30"/>
      <c r="H3" s="30"/>
      <c r="I3" s="30"/>
      <c r="J3" s="30"/>
    </row>
    <row r="4" spans="3:10" ht="23.25">
      <c r="C4" s="32" t="s">
        <v>709</v>
      </c>
      <c r="D4" s="32"/>
      <c r="E4" s="32"/>
      <c r="F4" s="32"/>
      <c r="G4" s="32"/>
      <c r="H4" s="32"/>
      <c r="I4" s="32"/>
      <c r="J4" s="32"/>
    </row>
    <row r="6" spans="3:10">
      <c r="D6" s="1009" t="s">
        <v>648</v>
      </c>
    </row>
    <row r="7" spans="3:10">
      <c r="F7" s="3012" t="s">
        <v>649</v>
      </c>
      <c r="G7" s="3012"/>
      <c r="H7" s="3012"/>
      <c r="I7" s="3012"/>
      <c r="J7" s="3012"/>
    </row>
    <row r="8" spans="3:10" s="484" customFormat="1">
      <c r="D8" s="484" t="s">
        <v>650</v>
      </c>
      <c r="F8" s="958">
        <v>2015</v>
      </c>
      <c r="G8" s="958">
        <v>2016</v>
      </c>
      <c r="H8" s="958">
        <v>2017</v>
      </c>
      <c r="I8" s="958">
        <v>2018</v>
      </c>
      <c r="J8" s="958">
        <v>2019</v>
      </c>
    </row>
    <row r="9" spans="3:10" s="1009" customFormat="1">
      <c r="C9" s="98" t="s">
        <v>651</v>
      </c>
      <c r="D9" s="1009" t="s">
        <v>652</v>
      </c>
      <c r="E9" s="1009" t="s">
        <v>653</v>
      </c>
      <c r="F9" s="1010"/>
      <c r="G9" s="1010"/>
      <c r="H9" s="1010"/>
      <c r="I9" s="1010"/>
      <c r="J9" s="1010"/>
    </row>
    <row r="10" spans="3:10" ht="15.75">
      <c r="D10" s="1011" t="s">
        <v>710</v>
      </c>
      <c r="E10" s="95"/>
    </row>
    <row r="11" spans="3:10">
      <c r="D11" s="1021" t="s">
        <v>711</v>
      </c>
      <c r="E11" s="95"/>
    </row>
    <row r="12" spans="3:10" ht="15.75">
      <c r="C12" t="s">
        <v>712</v>
      </c>
      <c r="D12" s="1022" t="s">
        <v>713</v>
      </c>
      <c r="E12" s="95" t="s">
        <v>543</v>
      </c>
      <c r="F12" s="2469">
        <f t="shared" ref="F12:H13" si="0">+F22+F30+F38+F46+F52+F60</f>
        <v>6146698.1663347771</v>
      </c>
      <c r="G12" s="2469">
        <f>+G22+G30+G38+G46+G52+G60</f>
        <v>6425301.0713669257</v>
      </c>
      <c r="H12" s="2469">
        <f t="shared" si="0"/>
        <v>6749843.4080236834</v>
      </c>
      <c r="I12" s="2469">
        <f>+I22+I30+I38+I46+I52+I60</f>
        <v>6970616.7318378724</v>
      </c>
      <c r="J12" s="2469">
        <f>+J22+J30+J38+J46+J52+J60</f>
        <v>7226625.2215951281</v>
      </c>
    </row>
    <row r="13" spans="3:10" ht="15.75">
      <c r="C13" t="s">
        <v>714</v>
      </c>
      <c r="D13" s="1022" t="s">
        <v>715</v>
      </c>
      <c r="E13" s="95" t="s">
        <v>543</v>
      </c>
      <c r="F13" s="2469">
        <f t="shared" si="0"/>
        <v>155204.12869995314</v>
      </c>
      <c r="G13" s="2469">
        <f t="shared" si="0"/>
        <v>162238.85205201487</v>
      </c>
      <c r="H13" s="2469">
        <f t="shared" si="0"/>
        <v>170433.54605259802</v>
      </c>
      <c r="I13" s="2469">
        <f>+I23+I31+I39+I47+I53+I61</f>
        <v>176008.07247890628</v>
      </c>
      <c r="J13" s="2469">
        <f>+J23+J31+J39+J47+J53+J61</f>
        <v>182472.28684527703</v>
      </c>
    </row>
    <row r="14" spans="3:10" ht="15.75">
      <c r="C14" t="s">
        <v>716</v>
      </c>
      <c r="D14" s="1022" t="s">
        <v>717</v>
      </c>
      <c r="E14" s="95" t="s">
        <v>543</v>
      </c>
      <c r="F14" s="2469">
        <f>+F24+F32+F40+F54+F62</f>
        <v>-246926.77144599502</v>
      </c>
      <c r="G14" s="2469">
        <f t="shared" ref="G14:I14" si="1">+G24+G32+G40+G54+G62</f>
        <v>-268935.2420098522</v>
      </c>
      <c r="H14" s="2469">
        <f t="shared" si="1"/>
        <v>-292046.40525946452</v>
      </c>
      <c r="I14" s="2469">
        <f t="shared" si="1"/>
        <v>-283555.53786597756</v>
      </c>
      <c r="J14" s="2469">
        <f>+J24+J32+J40+J54+J62</f>
        <v>-303323.83029682282</v>
      </c>
    </row>
    <row r="15" spans="3:10" ht="15.75">
      <c r="C15" t="s">
        <v>718</v>
      </c>
      <c r="D15" s="1022" t="s">
        <v>719</v>
      </c>
      <c r="E15" s="95" t="s">
        <v>543</v>
      </c>
      <c r="F15" s="2469">
        <f t="shared" ref="F15:J15" si="2">SUM(F13:F14)</f>
        <v>-91722.642746041878</v>
      </c>
      <c r="G15" s="2469">
        <f t="shared" si="2"/>
        <v>-106696.38995783732</v>
      </c>
      <c r="H15" s="2469">
        <f t="shared" si="2"/>
        <v>-121612.8592068665</v>
      </c>
      <c r="I15" s="2469">
        <f t="shared" si="2"/>
        <v>-107547.46538707128</v>
      </c>
      <c r="J15" s="2469">
        <f t="shared" si="2"/>
        <v>-120851.54345154579</v>
      </c>
    </row>
    <row r="16" spans="3:10" ht="15.75">
      <c r="C16" t="s">
        <v>720</v>
      </c>
      <c r="D16" s="1022" t="s">
        <v>721</v>
      </c>
      <c r="E16" s="95" t="s">
        <v>543</v>
      </c>
      <c r="F16" s="2469">
        <f>F26+F34+F42+F48+F56+F64</f>
        <v>373359.38200496207</v>
      </c>
      <c r="G16" s="2469">
        <f t="shared" ref="G16:I17" si="3">G26+G34+G42+G48+G56+G64</f>
        <v>434011.67293440446</v>
      </c>
      <c r="H16" s="2469">
        <f t="shared" si="3"/>
        <v>345159.12934086379</v>
      </c>
      <c r="I16" s="2469">
        <f t="shared" si="3"/>
        <v>366328.90146413655</v>
      </c>
      <c r="J16" s="2469">
        <f>J26+J34+J42+J48+J56+J64</f>
        <v>257570.8543286887</v>
      </c>
    </row>
    <row r="17" spans="3:10" ht="15.75">
      <c r="C17" t="s">
        <v>722</v>
      </c>
      <c r="D17" s="1022" t="s">
        <v>723</v>
      </c>
      <c r="E17" s="95" t="s">
        <v>543</v>
      </c>
      <c r="F17" s="2469">
        <f>F27+F35+F43+F49+F57+F65</f>
        <v>-3033.8342267725548</v>
      </c>
      <c r="G17" s="2469">
        <f t="shared" si="3"/>
        <v>-2772.9463198086632</v>
      </c>
      <c r="H17" s="2469">
        <f t="shared" si="3"/>
        <v>-2772.9463198086632</v>
      </c>
      <c r="I17" s="2469">
        <f t="shared" si="3"/>
        <v>-2772.9463198086632</v>
      </c>
      <c r="J17" s="2469">
        <f>J27+J35+J43+J49+J57+J65</f>
        <v>-2772.9463198086632</v>
      </c>
    </row>
    <row r="18" spans="3:10" ht="15.75">
      <c r="C18" t="s">
        <v>724</v>
      </c>
      <c r="D18" s="1022" t="s">
        <v>725</v>
      </c>
      <c r="E18" s="95" t="s">
        <v>543</v>
      </c>
      <c r="F18" s="2469">
        <f>SUM(F12:F17)-F15</f>
        <v>6425301.0713669248</v>
      </c>
      <c r="G18" s="2469">
        <f t="shared" ref="G18:I18" si="4">SUM(G12:G17)-G15</f>
        <v>6749843.4080236852</v>
      </c>
      <c r="H18" s="2469">
        <f t="shared" si="4"/>
        <v>6970616.7318378724</v>
      </c>
      <c r="I18" s="2469">
        <f t="shared" si="4"/>
        <v>7226625.221595129</v>
      </c>
      <c r="J18" s="2469">
        <f>SUM(J12:J17)-J15</f>
        <v>7360571.5861524632</v>
      </c>
    </row>
    <row r="19" spans="3:10">
      <c r="D19" s="1013"/>
      <c r="E19" s="95"/>
      <c r="F19" s="920"/>
      <c r="G19" s="920"/>
      <c r="H19" s="920"/>
      <c r="I19" s="920"/>
      <c r="J19" s="920"/>
    </row>
    <row r="20" spans="3:10" ht="15.75">
      <c r="D20" s="1024" t="s">
        <v>726</v>
      </c>
      <c r="E20" s="95"/>
      <c r="F20" s="920"/>
      <c r="G20" s="920"/>
      <c r="H20" s="920"/>
      <c r="I20" s="920"/>
      <c r="J20" s="920"/>
    </row>
    <row r="21" spans="3:10">
      <c r="D21" s="1025" t="s">
        <v>727</v>
      </c>
      <c r="E21" s="95"/>
      <c r="F21" s="920"/>
      <c r="G21" s="920"/>
      <c r="H21" s="920"/>
      <c r="I21" s="920"/>
      <c r="J21" s="920"/>
    </row>
    <row r="22" spans="3:10" ht="15.75">
      <c r="C22" t="s">
        <v>728</v>
      </c>
      <c r="D22" s="1012" t="s">
        <v>713</v>
      </c>
      <c r="E22" s="95" t="s">
        <v>543</v>
      </c>
      <c r="F22" s="2469">
        <v>1812319.9690795762</v>
      </c>
      <c r="G22" s="2469">
        <v>1808769.4545829915</v>
      </c>
      <c r="H22" s="2469">
        <v>1849374.2547309841</v>
      </c>
      <c r="I22" s="2469">
        <v>1867254.799409305</v>
      </c>
      <c r="J22" s="2469">
        <v>1926774.4517434726</v>
      </c>
    </row>
    <row r="23" spans="3:10" ht="15.75">
      <c r="C23" t="s">
        <v>729</v>
      </c>
      <c r="D23" s="1012" t="s">
        <v>715</v>
      </c>
      <c r="E23" s="95" t="s">
        <v>543</v>
      </c>
      <c r="F23" s="2469">
        <v>45761.0792192593</v>
      </c>
      <c r="G23" s="2469">
        <v>45671.428728220533</v>
      </c>
      <c r="H23" s="2469">
        <v>46696.699931957337</v>
      </c>
      <c r="I23" s="2469">
        <v>47148.183685084943</v>
      </c>
      <c r="J23" s="2469">
        <v>48651.054906522681</v>
      </c>
    </row>
    <row r="24" spans="3:10" ht="15.75">
      <c r="C24" t="s">
        <v>730</v>
      </c>
      <c r="D24" s="1012" t="s">
        <v>717</v>
      </c>
      <c r="E24" s="95" t="s">
        <v>543</v>
      </c>
      <c r="F24" s="2469">
        <v>-76037.88210815427</v>
      </c>
      <c r="G24" s="2469">
        <v>-78220.597983612388</v>
      </c>
      <c r="H24" s="2469">
        <v>-81519.975184995463</v>
      </c>
      <c r="I24" s="2469">
        <v>-84351.237272227227</v>
      </c>
      <c r="J24" s="2469">
        <v>-88613.26258335165</v>
      </c>
    </row>
    <row r="25" spans="3:10" ht="15.75">
      <c r="C25" t="s">
        <v>731</v>
      </c>
      <c r="D25" s="1012" t="s">
        <v>719</v>
      </c>
      <c r="E25" s="95" t="s">
        <v>543</v>
      </c>
      <c r="F25" s="2469">
        <v>-30276.80288889497</v>
      </c>
      <c r="G25" s="2469">
        <v>-32549.169255391855</v>
      </c>
      <c r="H25" s="2469">
        <v>-34823.275253038126</v>
      </c>
      <c r="I25" s="2469">
        <v>-37203.053587142284</v>
      </c>
      <c r="J25" s="2469">
        <v>-39962.20767682897</v>
      </c>
    </row>
    <row r="26" spans="3:10" ht="15.75">
      <c r="C26" t="s">
        <v>732</v>
      </c>
      <c r="D26" s="1012" t="s">
        <v>721</v>
      </c>
      <c r="E26" s="95" t="s">
        <v>543</v>
      </c>
      <c r="F26" s="2469">
        <v>26726.28839231026</v>
      </c>
      <c r="G26" s="2469">
        <v>73153.969403384428</v>
      </c>
      <c r="H26" s="2469">
        <v>52703.819931359052</v>
      </c>
      <c r="I26" s="2469">
        <v>96722.70592130984</v>
      </c>
      <c r="J26" s="2469">
        <v>54792.964401410376</v>
      </c>
    </row>
    <row r="27" spans="3:10" ht="15.75">
      <c r="C27" t="s">
        <v>733</v>
      </c>
      <c r="D27" s="1012" t="s">
        <v>723</v>
      </c>
      <c r="E27" s="95" t="s">
        <v>543</v>
      </c>
      <c r="F27" s="2469">
        <v>0</v>
      </c>
      <c r="G27" s="2469">
        <v>0</v>
      </c>
      <c r="H27" s="2469">
        <v>0</v>
      </c>
      <c r="I27" s="2469">
        <v>0</v>
      </c>
      <c r="J27" s="2469">
        <v>0</v>
      </c>
    </row>
    <row r="28" spans="3:10" ht="15.75">
      <c r="C28" t="s">
        <v>734</v>
      </c>
      <c r="D28" s="1012" t="s">
        <v>735</v>
      </c>
      <c r="E28" s="95" t="s">
        <v>543</v>
      </c>
      <c r="F28" s="2469">
        <f>SUM(F22:F27)-F25</f>
        <v>1808769.4545829915</v>
      </c>
      <c r="G28" s="2469">
        <f t="shared" ref="G28:I28" si="5">SUM(G22:G27)-G25</f>
        <v>1849374.2547309841</v>
      </c>
      <c r="H28" s="2469">
        <f t="shared" si="5"/>
        <v>1867254.799409305</v>
      </c>
      <c r="I28" s="2469">
        <f t="shared" si="5"/>
        <v>1926774.4517434726</v>
      </c>
      <c r="J28" s="2469">
        <f>SUM(J22:J27)-J25</f>
        <v>1941605.208468054</v>
      </c>
    </row>
    <row r="29" spans="3:10">
      <c r="D29" s="1025" t="s">
        <v>736</v>
      </c>
      <c r="E29" s="95"/>
      <c r="F29" s="920"/>
      <c r="G29" s="920"/>
      <c r="H29" s="920"/>
      <c r="I29" s="920"/>
      <c r="J29" s="920"/>
    </row>
    <row r="30" spans="3:10" ht="15.75">
      <c r="C30" t="s">
        <v>737</v>
      </c>
      <c r="D30" s="1012" t="s">
        <v>713</v>
      </c>
      <c r="E30" s="95" t="s">
        <v>543</v>
      </c>
      <c r="F30" s="2469">
        <v>213047.44528950829</v>
      </c>
      <c r="G30" s="2469">
        <v>213968.52810969154</v>
      </c>
      <c r="H30" s="2469">
        <v>221401.69157082745</v>
      </c>
      <c r="I30" s="2469">
        <v>222003.7412191543</v>
      </c>
      <c r="J30" s="2469">
        <v>219992.11539592702</v>
      </c>
    </row>
    <row r="31" spans="3:10" ht="15.75">
      <c r="C31" t="s">
        <v>738</v>
      </c>
      <c r="D31" s="1012" t="s">
        <v>715</v>
      </c>
      <c r="E31" s="95" t="s">
        <v>543</v>
      </c>
      <c r="F31" s="2469">
        <v>5379.4479935600839</v>
      </c>
      <c r="G31" s="2469">
        <v>5402.7053347697129</v>
      </c>
      <c r="H31" s="2469">
        <v>5590.3927121633933</v>
      </c>
      <c r="I31" s="2469">
        <v>5605.5944657836453</v>
      </c>
      <c r="J31" s="2469">
        <v>5554.8009137471563</v>
      </c>
    </row>
    <row r="32" spans="3:10" ht="15.75">
      <c r="C32" t="s">
        <v>739</v>
      </c>
      <c r="D32" s="1012" t="s">
        <v>717</v>
      </c>
      <c r="E32" s="95" t="s">
        <v>543</v>
      </c>
      <c r="F32" s="2469">
        <v>-7157.4400415557302</v>
      </c>
      <c r="G32" s="2469">
        <v>-7367.6123553426123</v>
      </c>
      <c r="H32" s="2469">
        <v>-7553.6445673150138</v>
      </c>
      <c r="I32" s="2469">
        <v>-8056.6128526541052</v>
      </c>
      <c r="J32" s="2469">
        <v>-8280.0640030677096</v>
      </c>
    </row>
    <row r="33" spans="3:10" ht="15.75">
      <c r="C33" t="s">
        <v>740</v>
      </c>
      <c r="D33" s="1012" t="s">
        <v>719</v>
      </c>
      <c r="E33" s="95" t="s">
        <v>543</v>
      </c>
      <c r="F33" s="2469">
        <v>-1777.9920479956463</v>
      </c>
      <c r="G33" s="2469">
        <v>-1964.9070205728995</v>
      </c>
      <c r="H33" s="2469">
        <v>-1963.2518551516205</v>
      </c>
      <c r="I33" s="2469">
        <v>-2451.0183868704598</v>
      </c>
      <c r="J33" s="2469">
        <v>-2725.2630893205533</v>
      </c>
    </row>
    <row r="34" spans="3:10" ht="15.75">
      <c r="C34" t="s">
        <v>741</v>
      </c>
      <c r="D34" s="1012" t="s">
        <v>721</v>
      </c>
      <c r="E34" s="95" t="s">
        <v>543</v>
      </c>
      <c r="F34" s="2469">
        <v>2699.0748681789091</v>
      </c>
      <c r="G34" s="2469">
        <v>9398.0704817087844</v>
      </c>
      <c r="H34" s="2469">
        <v>2565.3015034784576</v>
      </c>
      <c r="I34" s="2469">
        <v>439.39256364315889</v>
      </c>
      <c r="J34" s="2469">
        <v>0</v>
      </c>
    </row>
    <row r="35" spans="3:10" ht="15.75">
      <c r="C35" t="s">
        <v>742</v>
      </c>
      <c r="D35" s="1012" t="s">
        <v>723</v>
      </c>
      <c r="E35" s="95" t="s">
        <v>543</v>
      </c>
      <c r="F35" s="2469">
        <v>0</v>
      </c>
      <c r="G35" s="2469">
        <v>0</v>
      </c>
      <c r="H35" s="2469">
        <v>0</v>
      </c>
      <c r="I35" s="2469">
        <v>0</v>
      </c>
      <c r="J35" s="2469">
        <v>0</v>
      </c>
    </row>
    <row r="36" spans="3:10" ht="15.75">
      <c r="C36" t="s">
        <v>743</v>
      </c>
      <c r="D36" s="1012" t="s">
        <v>744</v>
      </c>
      <c r="E36" s="95" t="s">
        <v>543</v>
      </c>
      <c r="F36" s="2469">
        <f>SUM(F30:F35)-F33</f>
        <v>213968.52810969154</v>
      </c>
      <c r="G36" s="2469">
        <f t="shared" ref="G36:I36" si="6">SUM(G30:G35)-G33</f>
        <v>221401.69157082745</v>
      </c>
      <c r="H36" s="2469">
        <f t="shared" si="6"/>
        <v>222003.7412191543</v>
      </c>
      <c r="I36" s="2469">
        <f t="shared" si="6"/>
        <v>219992.11539592702</v>
      </c>
      <c r="J36" s="2469">
        <f>SUM(J30:J35)-J33</f>
        <v>217266.85230660648</v>
      </c>
    </row>
    <row r="37" spans="3:10">
      <c r="D37" s="1025" t="s">
        <v>745</v>
      </c>
      <c r="E37" s="95"/>
      <c r="F37" s="1014"/>
      <c r="G37" s="1014"/>
      <c r="H37" s="1014"/>
      <c r="I37" s="1014"/>
      <c r="J37" s="1014"/>
    </row>
    <row r="38" spans="3:10" ht="15.75">
      <c r="C38" t="s">
        <v>746</v>
      </c>
      <c r="D38" s="1012" t="s">
        <v>713</v>
      </c>
      <c r="E38" s="95" t="s">
        <v>543</v>
      </c>
      <c r="F38" s="2469">
        <v>2841470.4219853398</v>
      </c>
      <c r="G38" s="2469">
        <v>2998309.2112178258</v>
      </c>
      <c r="H38" s="2469">
        <v>3128493.0286091994</v>
      </c>
      <c r="I38" s="2469">
        <v>3279319.2808116535</v>
      </c>
      <c r="J38" s="2469">
        <v>3398395.990088976</v>
      </c>
    </row>
    <row r="39" spans="3:10" ht="15.75">
      <c r="C39" t="s">
        <v>747</v>
      </c>
      <c r="D39" s="1012" t="s">
        <v>715</v>
      </c>
      <c r="E39" s="95" t="s">
        <v>543</v>
      </c>
      <c r="F39" s="2469">
        <v>71747.128155129845</v>
      </c>
      <c r="G39" s="2469">
        <v>75707.307583250105</v>
      </c>
      <c r="H39" s="2469">
        <v>78994.448972382292</v>
      </c>
      <c r="I39" s="2469">
        <v>82802.811840494251</v>
      </c>
      <c r="J39" s="2469">
        <v>85809.49874974665</v>
      </c>
    </row>
    <row r="40" spans="3:10" ht="15.75">
      <c r="C40" t="s">
        <v>748</v>
      </c>
      <c r="D40" s="1012" t="s">
        <v>717</v>
      </c>
      <c r="E40" s="95" t="s">
        <v>543</v>
      </c>
      <c r="F40" s="2469">
        <v>-101357.26386529391</v>
      </c>
      <c r="G40" s="2469">
        <v>-108642.22792354182</v>
      </c>
      <c r="H40" s="2469">
        <v>-114892.07151652353</v>
      </c>
      <c r="I40" s="2469">
        <v>-122186.10297939501</v>
      </c>
      <c r="J40" s="2469">
        <v>-131599.7281322903</v>
      </c>
    </row>
    <row r="41" spans="3:10" ht="15.75">
      <c r="C41" t="s">
        <v>749</v>
      </c>
      <c r="D41" s="1012" t="s">
        <v>719</v>
      </c>
      <c r="E41" s="95" t="s">
        <v>543</v>
      </c>
      <c r="F41" s="2469">
        <v>-29610.135710164061</v>
      </c>
      <c r="G41" s="2469">
        <v>-32934.920340291719</v>
      </c>
      <c r="H41" s="2469">
        <v>-35897.622544141239</v>
      </c>
      <c r="I41" s="2469">
        <v>-39383.291138900764</v>
      </c>
      <c r="J41" s="2469">
        <v>-45790.22938254365</v>
      </c>
    </row>
    <row r="42" spans="3:10" ht="15.75">
      <c r="C42" t="s">
        <v>750</v>
      </c>
      <c r="D42" s="1012" t="s">
        <v>721</v>
      </c>
      <c r="E42" s="95" t="s">
        <v>543</v>
      </c>
      <c r="F42" s="2469">
        <v>186448.92494264996</v>
      </c>
      <c r="G42" s="2469">
        <v>163118.73773166555</v>
      </c>
      <c r="H42" s="2469">
        <v>186723.87474659554</v>
      </c>
      <c r="I42" s="2469">
        <v>158460.00041622325</v>
      </c>
      <c r="J42" s="2469">
        <v>94991.169673747587</v>
      </c>
    </row>
    <row r="43" spans="3:10" ht="15.75">
      <c r="C43" t="s">
        <v>751</v>
      </c>
      <c r="D43" s="1012" t="s">
        <v>723</v>
      </c>
      <c r="E43" s="95" t="s">
        <v>543</v>
      </c>
      <c r="F43" s="2469">
        <v>0</v>
      </c>
      <c r="G43" s="2469">
        <v>0</v>
      </c>
      <c r="H43" s="2469">
        <v>0</v>
      </c>
      <c r="I43" s="2469">
        <v>0</v>
      </c>
      <c r="J43" s="2469">
        <v>0</v>
      </c>
    </row>
    <row r="44" spans="3:10" ht="15.75">
      <c r="C44" t="s">
        <v>752</v>
      </c>
      <c r="D44" s="1012" t="s">
        <v>753</v>
      </c>
      <c r="E44" s="95" t="s">
        <v>543</v>
      </c>
      <c r="F44" s="2469">
        <f>SUM(F38:F43)-F41</f>
        <v>2998309.2112178258</v>
      </c>
      <c r="G44" s="2469">
        <f t="shared" ref="G44:I44" si="7">SUM(G38:G43)-G41</f>
        <v>3128493.0286091994</v>
      </c>
      <c r="H44" s="2469">
        <f t="shared" si="7"/>
        <v>3279319.2808116535</v>
      </c>
      <c r="I44" s="2469">
        <f t="shared" si="7"/>
        <v>3398395.990088976</v>
      </c>
      <c r="J44" s="2469">
        <f>SUM(J38:J43)-J41</f>
        <v>3447596.9303801795</v>
      </c>
    </row>
    <row r="45" spans="3:10">
      <c r="D45" s="1025" t="s">
        <v>754</v>
      </c>
      <c r="E45" s="95"/>
      <c r="F45" s="1014"/>
      <c r="G45" s="1014"/>
      <c r="H45" s="1014"/>
      <c r="I45" s="1014"/>
      <c r="J45" s="1014"/>
    </row>
    <row r="46" spans="3:10" ht="15.75">
      <c r="C46" t="s">
        <v>755</v>
      </c>
      <c r="D46" s="1012" t="s">
        <v>713</v>
      </c>
      <c r="E46" s="95" t="s">
        <v>543</v>
      </c>
      <c r="F46" s="2469">
        <v>816032.98343963525</v>
      </c>
      <c r="G46" s="2469">
        <v>875858.73307138227</v>
      </c>
      <c r="H46" s="2469">
        <v>976672.39736435295</v>
      </c>
      <c r="I46" s="2469">
        <v>1013792.6098447057</v>
      </c>
      <c r="J46" s="2469">
        <v>1041179.0643309338</v>
      </c>
    </row>
    <row r="47" spans="3:10" ht="15.75">
      <c r="C47" t="s">
        <v>756</v>
      </c>
      <c r="D47" s="1012" t="s">
        <v>715</v>
      </c>
      <c r="E47" s="95" t="s">
        <v>543</v>
      </c>
      <c r="F47" s="2469">
        <v>20604.832831850792</v>
      </c>
      <c r="G47" s="2469">
        <v>22115.433010052402</v>
      </c>
      <c r="H47" s="2469">
        <v>24660.978033449912</v>
      </c>
      <c r="I47" s="2469">
        <v>25598.263398578816</v>
      </c>
      <c r="J47" s="2469">
        <v>26289.771374356078</v>
      </c>
    </row>
    <row r="48" spans="3:10" ht="15.75">
      <c r="C48" t="s">
        <v>757</v>
      </c>
      <c r="D48" s="1012" t="s">
        <v>721</v>
      </c>
      <c r="E48" s="95" t="s">
        <v>543</v>
      </c>
      <c r="F48" s="2469">
        <v>39481.804706860166</v>
      </c>
      <c r="G48" s="2469">
        <v>78698.231282918205</v>
      </c>
      <c r="H48" s="2469">
        <v>12459.234446902765</v>
      </c>
      <c r="I48" s="2469">
        <v>1788.1910876493666</v>
      </c>
      <c r="J48" s="2469">
        <v>472.21178439660321</v>
      </c>
    </row>
    <row r="49" spans="3:10" ht="15.75">
      <c r="C49" t="s">
        <v>758</v>
      </c>
      <c r="D49" s="1012" t="s">
        <v>723</v>
      </c>
      <c r="E49" s="95" t="s">
        <v>543</v>
      </c>
      <c r="F49" s="2469">
        <v>-260.88790696389128</v>
      </c>
      <c r="G49" s="2469">
        <v>0</v>
      </c>
      <c r="H49" s="2469">
        <v>0</v>
      </c>
      <c r="I49" s="2469">
        <v>0</v>
      </c>
      <c r="J49" s="2469">
        <v>0</v>
      </c>
    </row>
    <row r="50" spans="3:10" ht="15.75">
      <c r="C50" t="s">
        <v>759</v>
      </c>
      <c r="D50" s="1012" t="s">
        <v>760</v>
      </c>
      <c r="E50" s="95" t="s">
        <v>543</v>
      </c>
      <c r="F50" s="2469">
        <f>SUM(F46:F49)</f>
        <v>875858.73307138227</v>
      </c>
      <c r="G50" s="2469">
        <f t="shared" ref="G50:I50" si="8">SUM(G46:G49)</f>
        <v>976672.39736435295</v>
      </c>
      <c r="H50" s="2469">
        <f t="shared" si="8"/>
        <v>1013792.6098447057</v>
      </c>
      <c r="I50" s="2469">
        <f t="shared" si="8"/>
        <v>1041179.0643309338</v>
      </c>
      <c r="J50" s="2469">
        <f>SUM(J46:J49)</f>
        <v>1067941.0474896864</v>
      </c>
    </row>
    <row r="51" spans="3:10">
      <c r="D51" s="1025" t="s">
        <v>761</v>
      </c>
      <c r="E51" s="95"/>
      <c r="F51" s="1014"/>
      <c r="G51" s="1014"/>
      <c r="H51" s="1014"/>
      <c r="I51" s="1014"/>
      <c r="J51" s="1014"/>
    </row>
    <row r="52" spans="3:10" ht="15.75">
      <c r="C52" t="s">
        <v>762</v>
      </c>
      <c r="D52" s="1012" t="s">
        <v>713</v>
      </c>
      <c r="E52" s="95" t="s">
        <v>543</v>
      </c>
      <c r="F52" s="2469">
        <v>320083.98337908759</v>
      </c>
      <c r="G52" s="2469">
        <v>352729.33173003409</v>
      </c>
      <c r="H52" s="2469">
        <v>394780.27248349297</v>
      </c>
      <c r="I52" s="2469">
        <v>426805.61616108258</v>
      </c>
      <c r="J52" s="2469">
        <v>475582.71957956161</v>
      </c>
    </row>
    <row r="53" spans="3:10" ht="15.75">
      <c r="C53" t="s">
        <v>763</v>
      </c>
      <c r="D53" s="1012" t="s">
        <v>715</v>
      </c>
      <c r="E53" s="95" t="s">
        <v>543</v>
      </c>
      <c r="F53" s="2469">
        <v>8082.1205803219646</v>
      </c>
      <c r="G53" s="2469">
        <v>8906.4156261833614</v>
      </c>
      <c r="H53" s="2469">
        <v>9968.2018802082002</v>
      </c>
      <c r="I53" s="2469">
        <v>10776.841808067336</v>
      </c>
      <c r="J53" s="2469">
        <v>12008.463669383931</v>
      </c>
    </row>
    <row r="54" spans="3:10" ht="15.75">
      <c r="C54" t="s">
        <v>764</v>
      </c>
      <c r="D54" s="1012" t="s">
        <v>717</v>
      </c>
      <c r="E54" s="95" t="s">
        <v>543</v>
      </c>
      <c r="F54" s="2469">
        <v>-24478.563325060739</v>
      </c>
      <c r="G54" s="2469">
        <v>-25588.071813804308</v>
      </c>
      <c r="H54" s="2469">
        <v>-25935.828567944041</v>
      </c>
      <c r="I54" s="2469">
        <v>-22753.347539534348</v>
      </c>
      <c r="J54" s="2469">
        <v>-27411.783635835778</v>
      </c>
    </row>
    <row r="55" spans="3:10" ht="15.75">
      <c r="C55" t="s">
        <v>765</v>
      </c>
      <c r="D55" s="1012" t="s">
        <v>719</v>
      </c>
      <c r="E55" s="95" t="s">
        <v>543</v>
      </c>
      <c r="F55" s="2469">
        <v>-16396.442744738775</v>
      </c>
      <c r="G55" s="2469">
        <v>-16681.656187620945</v>
      </c>
      <c r="H55" s="2469">
        <v>-15967.626687735841</v>
      </c>
      <c r="I55" s="2469">
        <v>-11976.505731467012</v>
      </c>
      <c r="J55" s="2469">
        <v>-15403.319966451847</v>
      </c>
    </row>
    <row r="56" spans="3:10" ht="15.75">
      <c r="C56" t="s">
        <v>766</v>
      </c>
      <c r="D56" s="1012" t="s">
        <v>721</v>
      </c>
      <c r="E56" s="95" t="s">
        <v>543</v>
      </c>
      <c r="F56" s="2469">
        <v>49041.791095685272</v>
      </c>
      <c r="G56" s="2469">
        <v>58732.596941079835</v>
      </c>
      <c r="H56" s="2469">
        <v>47992.970365325426</v>
      </c>
      <c r="I56" s="2469">
        <v>60753.609149945994</v>
      </c>
      <c r="J56" s="2469">
        <v>53606.731276384664</v>
      </c>
    </row>
    <row r="57" spans="3:10" ht="15.75">
      <c r="C57" t="s">
        <v>767</v>
      </c>
      <c r="D57" s="1012" t="s">
        <v>723</v>
      </c>
      <c r="E57" s="95" t="s">
        <v>543</v>
      </c>
      <c r="F57" s="2469">
        <v>0</v>
      </c>
      <c r="G57" s="2469">
        <v>0</v>
      </c>
      <c r="H57" s="2469">
        <v>0</v>
      </c>
      <c r="I57" s="2469">
        <v>0</v>
      </c>
      <c r="J57" s="2469">
        <v>0</v>
      </c>
    </row>
    <row r="58" spans="3:10" ht="15.75">
      <c r="C58" t="s">
        <v>768</v>
      </c>
      <c r="D58" s="1012" t="s">
        <v>769</v>
      </c>
      <c r="E58" s="95" t="s">
        <v>543</v>
      </c>
      <c r="F58" s="2469">
        <f>SUM(F52:F57)-F55</f>
        <v>352729.33173003409</v>
      </c>
      <c r="G58" s="2469">
        <f t="shared" ref="G58:I58" si="9">SUM(G52:G57)-G55</f>
        <v>394780.27248349297</v>
      </c>
      <c r="H58" s="2469">
        <f t="shared" si="9"/>
        <v>426805.61616108258</v>
      </c>
      <c r="I58" s="2469">
        <f t="shared" si="9"/>
        <v>475582.71957956161</v>
      </c>
      <c r="J58" s="2469">
        <f>SUM(J52:J57)-J55</f>
        <v>513786.13088949444</v>
      </c>
    </row>
    <row r="59" spans="3:10">
      <c r="D59" s="1025" t="s">
        <v>770</v>
      </c>
      <c r="E59" s="95"/>
      <c r="F59" s="1014"/>
      <c r="G59" s="1014"/>
      <c r="H59" s="1014"/>
      <c r="I59" s="1014"/>
      <c r="J59" s="1014"/>
    </row>
    <row r="60" spans="3:10" ht="15.75">
      <c r="C60" t="s">
        <v>771</v>
      </c>
      <c r="D60" s="1012" t="s">
        <v>713</v>
      </c>
      <c r="E60" s="95" t="s">
        <v>543</v>
      </c>
      <c r="F60" s="2469">
        <v>143743.3631616304</v>
      </c>
      <c r="G60" s="2469">
        <v>175665.81265500002</v>
      </c>
      <c r="H60" s="2469">
        <v>179121.76326482673</v>
      </c>
      <c r="I60" s="2469">
        <v>161440.6843919711</v>
      </c>
      <c r="J60" s="2469">
        <v>164700.88045625779</v>
      </c>
    </row>
    <row r="61" spans="3:10" ht="15.75">
      <c r="C61" t="s">
        <v>772</v>
      </c>
      <c r="D61" s="1012" t="s">
        <v>715</v>
      </c>
      <c r="E61" s="95" t="s">
        <v>543</v>
      </c>
      <c r="F61" s="2469">
        <v>3629.5199198311684</v>
      </c>
      <c r="G61" s="2469">
        <v>4435.5617695387527</v>
      </c>
      <c r="H61" s="2469">
        <v>4522.8245224368766</v>
      </c>
      <c r="I61" s="2469">
        <v>4076.3772808972726</v>
      </c>
      <c r="J61" s="2469">
        <v>4158.6972315205103</v>
      </c>
    </row>
    <row r="62" spans="3:10" ht="15.75">
      <c r="C62" t="s">
        <v>773</v>
      </c>
      <c r="D62" s="1012" t="s">
        <v>717</v>
      </c>
      <c r="E62" s="95" t="s">
        <v>543</v>
      </c>
      <c r="F62" s="2469">
        <v>-37895.622105930393</v>
      </c>
      <c r="G62" s="2469">
        <v>-49116.731933551055</v>
      </c>
      <c r="H62" s="2469">
        <v>-62144.885422686464</v>
      </c>
      <c r="I62" s="2469">
        <v>-46208.237222166863</v>
      </c>
      <c r="J62" s="2469">
        <v>-47418.991942277375</v>
      </c>
    </row>
    <row r="63" spans="3:10" ht="15.75">
      <c r="C63" t="s">
        <v>774</v>
      </c>
      <c r="D63" s="1012" t="s">
        <v>719</v>
      </c>
      <c r="E63" s="95" t="s">
        <v>543</v>
      </c>
      <c r="F63" s="2469">
        <v>-34266.102186099226</v>
      </c>
      <c r="G63" s="2469">
        <v>-44681.170164012299</v>
      </c>
      <c r="H63" s="2469">
        <v>-57622.060900249591</v>
      </c>
      <c r="I63" s="2469">
        <v>-42131.859941269591</v>
      </c>
      <c r="J63" s="2469">
        <v>-43260.294710756862</v>
      </c>
    </row>
    <row r="64" spans="3:10" ht="15.75">
      <c r="C64" t="s">
        <v>775</v>
      </c>
      <c r="D64" s="1012" t="s">
        <v>721</v>
      </c>
      <c r="E64" s="95" t="s">
        <v>543</v>
      </c>
      <c r="F64" s="2469">
        <v>68961.497999277533</v>
      </c>
      <c r="G64" s="2469">
        <v>50910.067093647667</v>
      </c>
      <c r="H64" s="2469">
        <v>42713.928347202622</v>
      </c>
      <c r="I64" s="2469">
        <v>48165.002325364912</v>
      </c>
      <c r="J64" s="2469">
        <v>53707.777192749447</v>
      </c>
    </row>
    <row r="65" spans="3:10" ht="15.75">
      <c r="C65" t="s">
        <v>776</v>
      </c>
      <c r="D65" s="1012" t="s">
        <v>723</v>
      </c>
      <c r="E65" s="95" t="s">
        <v>543</v>
      </c>
      <c r="F65" s="2469">
        <v>-2772.9463198086632</v>
      </c>
      <c r="G65" s="2469">
        <v>-2772.9463198086632</v>
      </c>
      <c r="H65" s="2469">
        <v>-2772.9463198086632</v>
      </c>
      <c r="I65" s="2469">
        <v>-2772.9463198086632</v>
      </c>
      <c r="J65" s="2469">
        <v>-2772.9463198086632</v>
      </c>
    </row>
    <row r="66" spans="3:10" ht="15.75">
      <c r="C66" t="s">
        <v>777</v>
      </c>
      <c r="D66" s="1012" t="s">
        <v>778</v>
      </c>
      <c r="E66" s="95" t="s">
        <v>543</v>
      </c>
      <c r="F66" s="2469">
        <f>SUM(F60:F65)-F63</f>
        <v>175665.81265500002</v>
      </c>
      <c r="G66" s="2469">
        <f t="shared" ref="G66:I66" si="10">SUM(G60:G65)-G63</f>
        <v>179121.76326482673</v>
      </c>
      <c r="H66" s="2469">
        <f t="shared" si="10"/>
        <v>161440.6843919711</v>
      </c>
      <c r="I66" s="2469">
        <f t="shared" si="10"/>
        <v>164700.88045625779</v>
      </c>
      <c r="J66" s="2469">
        <f>SUM(J60:J65)-J63</f>
        <v>172375.4166184417</v>
      </c>
    </row>
    <row r="67" spans="3:10">
      <c r="D67" s="1014"/>
      <c r="E67" s="1014"/>
      <c r="F67" s="1014"/>
      <c r="G67" s="1014"/>
      <c r="H67" s="1014"/>
      <c r="I67" s="1014"/>
      <c r="J67" s="1014"/>
    </row>
    <row r="68" spans="3:10" ht="15.75">
      <c r="D68" s="1015" t="s">
        <v>779</v>
      </c>
      <c r="E68" s="95"/>
      <c r="F68" s="95"/>
      <c r="G68" s="95"/>
      <c r="H68" s="95"/>
      <c r="I68" s="95"/>
      <c r="J68" s="95"/>
    </row>
    <row r="69" spans="3:10" ht="15.75">
      <c r="C69" t="s">
        <v>780</v>
      </c>
      <c r="D69" s="1012" t="s">
        <v>781</v>
      </c>
      <c r="E69" s="95" t="s">
        <v>543</v>
      </c>
      <c r="F69" s="2469">
        <v>1808769.4545829915</v>
      </c>
      <c r="G69" s="2469">
        <v>1849374.2547309841</v>
      </c>
      <c r="H69" s="2469">
        <v>1867254.799409305</v>
      </c>
      <c r="I69" s="2469">
        <v>1926774.4517434726</v>
      </c>
      <c r="J69" s="2469">
        <v>1941605.208468054</v>
      </c>
    </row>
    <row r="70" spans="3:10" ht="15.75">
      <c r="C70" t="s">
        <v>782</v>
      </c>
      <c r="D70" s="1012" t="s">
        <v>783</v>
      </c>
      <c r="E70" s="95" t="s">
        <v>543</v>
      </c>
      <c r="F70" s="2469">
        <v>213968.52810969154</v>
      </c>
      <c r="G70" s="2469">
        <v>221401.69157082745</v>
      </c>
      <c r="H70" s="2469">
        <v>222003.7412191543</v>
      </c>
      <c r="I70" s="2469">
        <v>219992.11539592702</v>
      </c>
      <c r="J70" s="2469">
        <v>217266.85230660648</v>
      </c>
    </row>
    <row r="71" spans="3:10" ht="15.75">
      <c r="C71" t="s">
        <v>784</v>
      </c>
      <c r="D71" s="1026" t="s">
        <v>785</v>
      </c>
      <c r="E71" s="95" t="s">
        <v>543</v>
      </c>
      <c r="F71" s="2469">
        <v>2998309.2112178258</v>
      </c>
      <c r="G71" s="2469">
        <v>3128493.0286091994</v>
      </c>
      <c r="H71" s="2469">
        <v>3279319.2808116535</v>
      </c>
      <c r="I71" s="2469">
        <v>3398395.990088976</v>
      </c>
      <c r="J71" s="2469">
        <v>3447596.9303801795</v>
      </c>
    </row>
    <row r="72" spans="3:10" ht="15.75">
      <c r="C72" t="s">
        <v>786</v>
      </c>
      <c r="D72" s="1012" t="s">
        <v>787</v>
      </c>
      <c r="E72" s="95" t="s">
        <v>543</v>
      </c>
      <c r="F72" s="2469">
        <v>875858.73307138227</v>
      </c>
      <c r="G72" s="2469">
        <v>976672.39736435295</v>
      </c>
      <c r="H72" s="2469">
        <v>1013792.6098447057</v>
      </c>
      <c r="I72" s="2469">
        <v>1041179.0643309338</v>
      </c>
      <c r="J72" s="2469">
        <v>1067941.0474896864</v>
      </c>
    </row>
    <row r="73" spans="3:10" ht="15.75">
      <c r="C73" t="s">
        <v>788</v>
      </c>
      <c r="D73" s="1012" t="s">
        <v>789</v>
      </c>
      <c r="E73" s="95" t="s">
        <v>543</v>
      </c>
      <c r="F73" s="2469">
        <v>352729.33173003409</v>
      </c>
      <c r="G73" s="2469">
        <v>394780.27248349297</v>
      </c>
      <c r="H73" s="2469">
        <v>426805.61616108258</v>
      </c>
      <c r="I73" s="2469">
        <v>475582.71957956161</v>
      </c>
      <c r="J73" s="2469">
        <v>513786.13088949444</v>
      </c>
    </row>
    <row r="74" spans="3:10" ht="15.75">
      <c r="C74" t="s">
        <v>790</v>
      </c>
      <c r="D74" s="1012" t="s">
        <v>791</v>
      </c>
      <c r="E74" s="95" t="s">
        <v>543</v>
      </c>
      <c r="F74" s="2469">
        <v>175665.81265500002</v>
      </c>
      <c r="G74" s="2469">
        <v>179121.76326482673</v>
      </c>
      <c r="H74" s="2469">
        <v>161440.6843919711</v>
      </c>
      <c r="I74" s="2469">
        <v>164700.88045625779</v>
      </c>
      <c r="J74" s="2469">
        <v>172375.4166184417</v>
      </c>
    </row>
    <row r="75" spans="3:10">
      <c r="D75" s="1012"/>
      <c r="E75" s="95"/>
      <c r="F75" s="1014"/>
      <c r="G75" s="1014"/>
      <c r="H75" s="1014"/>
      <c r="I75" s="1014"/>
      <c r="J75" s="1014"/>
    </row>
    <row r="76" spans="3:10" ht="15.75">
      <c r="D76" s="1024" t="s">
        <v>792</v>
      </c>
      <c r="E76" s="95"/>
      <c r="F76" s="1014"/>
      <c r="G76" s="1014"/>
      <c r="H76" s="1014"/>
      <c r="I76" s="1014"/>
      <c r="J76" s="1014"/>
    </row>
    <row r="77" spans="3:10" ht="15.75">
      <c r="D77" s="1025" t="s">
        <v>793</v>
      </c>
      <c r="E77" s="95" t="s">
        <v>794</v>
      </c>
      <c r="F77" s="1023"/>
      <c r="G77" s="1023"/>
      <c r="H77" s="1023"/>
      <c r="I77" s="1023"/>
      <c r="J77" s="1023"/>
    </row>
    <row r="78" spans="3:10" ht="15.75">
      <c r="C78" t="s">
        <v>780</v>
      </c>
      <c r="D78" s="1012" t="s">
        <v>795</v>
      </c>
      <c r="E78" s="95" t="s">
        <v>794</v>
      </c>
      <c r="F78" s="2468">
        <v>50</v>
      </c>
      <c r="G78" s="2468">
        <v>50</v>
      </c>
      <c r="H78" s="2468">
        <v>50</v>
      </c>
      <c r="I78" s="2468">
        <v>50</v>
      </c>
      <c r="J78" s="2468">
        <v>50</v>
      </c>
    </row>
    <row r="79" spans="3:10" ht="19.5" customHeight="1">
      <c r="C79" t="s">
        <v>782</v>
      </c>
      <c r="D79" s="1012" t="s">
        <v>796</v>
      </c>
      <c r="E79" s="95" t="s">
        <v>794</v>
      </c>
      <c r="F79" s="2468">
        <v>45</v>
      </c>
      <c r="G79" s="2468">
        <v>45</v>
      </c>
      <c r="H79" s="2468">
        <v>45</v>
      </c>
      <c r="I79" s="2468">
        <v>45</v>
      </c>
      <c r="J79" s="2468">
        <v>45</v>
      </c>
    </row>
    <row r="80" spans="3:10" ht="15.75">
      <c r="C80" t="s">
        <v>784</v>
      </c>
      <c r="D80" s="1012" t="s">
        <v>797</v>
      </c>
      <c r="E80" s="95" t="s">
        <v>794</v>
      </c>
      <c r="F80" s="2468">
        <v>40</v>
      </c>
      <c r="G80" s="2468">
        <v>40</v>
      </c>
      <c r="H80" s="2468">
        <v>40</v>
      </c>
      <c r="I80" s="2468">
        <v>40</v>
      </c>
      <c r="J80" s="2468">
        <v>40</v>
      </c>
    </row>
    <row r="81" spans="3:10" ht="15.75">
      <c r="C81" t="s">
        <v>786</v>
      </c>
      <c r="D81" s="1012" t="s">
        <v>798</v>
      </c>
      <c r="E81" s="95" t="s">
        <v>794</v>
      </c>
      <c r="F81" s="2470">
        <v>16.693789688659962</v>
      </c>
      <c r="G81" s="2470">
        <v>16.625207623590406</v>
      </c>
      <c r="H81" s="2470">
        <v>16.517364468275296</v>
      </c>
      <c r="I81" s="2470">
        <v>16.924003210667109</v>
      </c>
      <c r="J81" s="2470">
        <v>16.473647374850923</v>
      </c>
    </row>
    <row r="82" spans="3:10" ht="15.75">
      <c r="C82" t="s">
        <v>788</v>
      </c>
      <c r="D82" s="1012" t="s">
        <v>799</v>
      </c>
      <c r="E82" s="95" t="s">
        <v>794</v>
      </c>
      <c r="F82" s="2470">
        <v>7.6391767725170601</v>
      </c>
      <c r="G82" s="2470">
        <v>7.1040674157280526</v>
      </c>
      <c r="H82" s="2470">
        <v>6.6223392194126687</v>
      </c>
      <c r="I82" s="2470">
        <v>6.5055728703547029</v>
      </c>
      <c r="J82" s="2470">
        <v>6.8861424834348526</v>
      </c>
    </row>
    <row r="83" spans="3:10">
      <c r="D83" s="1025" t="s">
        <v>800</v>
      </c>
      <c r="E83" s="95"/>
      <c r="F83" s="1014"/>
      <c r="G83" s="1014"/>
      <c r="H83" s="1014"/>
      <c r="I83" s="1014"/>
      <c r="J83" s="1014"/>
    </row>
    <row r="84" spans="3:10" ht="15.75">
      <c r="C84" t="s">
        <v>801</v>
      </c>
      <c r="D84" s="1012" t="s">
        <v>795</v>
      </c>
      <c r="E84" s="95" t="s">
        <v>794</v>
      </c>
      <c r="F84" s="2470">
        <v>23.834435137235676</v>
      </c>
      <c r="G84" s="2470">
        <v>23.123953296316373</v>
      </c>
      <c r="H84" s="2470">
        <v>22.686148401470309</v>
      </c>
      <c r="I84" s="2470">
        <v>22.136661651839237</v>
      </c>
      <c r="J84" s="2470">
        <v>21.74363515767298</v>
      </c>
    </row>
    <row r="85" spans="3:10" ht="15.75">
      <c r="C85" t="s">
        <v>802</v>
      </c>
      <c r="D85" s="1012" t="s">
        <v>796</v>
      </c>
      <c r="E85" s="95" t="s">
        <v>794</v>
      </c>
      <c r="F85" s="2470">
        <v>29.76587216275173</v>
      </c>
      <c r="G85" s="2470">
        <v>29.041773343915494</v>
      </c>
      <c r="H85" s="2470">
        <v>29.31057843638067</v>
      </c>
      <c r="I85" s="2470">
        <v>27.555468443046657</v>
      </c>
      <c r="J85" s="2470">
        <v>26.568890689060058</v>
      </c>
    </row>
    <row r="86" spans="3:10" ht="15.75">
      <c r="C86" t="s">
        <v>803</v>
      </c>
      <c r="D86" s="1012" t="s">
        <v>797</v>
      </c>
      <c r="E86" s="95" t="s">
        <v>794</v>
      </c>
      <c r="F86" s="2470">
        <v>28.034206070930626</v>
      </c>
      <c r="G86" s="2470">
        <v>27.59800925039865</v>
      </c>
      <c r="H86" s="2470">
        <v>27.229842645488958</v>
      </c>
      <c r="I86" s="2470">
        <v>26.838725524822287</v>
      </c>
      <c r="J86" s="2470">
        <v>25.823731084556243</v>
      </c>
    </row>
    <row r="87" spans="3:10" ht="15.75">
      <c r="C87" t="s">
        <v>804</v>
      </c>
      <c r="D87" s="1012" t="s">
        <v>805</v>
      </c>
      <c r="E87" s="95" t="s">
        <v>794</v>
      </c>
      <c r="F87" s="2470">
        <v>13.076093524303815</v>
      </c>
      <c r="G87" s="2470">
        <v>13.784912528647153</v>
      </c>
      <c r="H87" s="2470">
        <v>15.221425120438617</v>
      </c>
      <c r="I87" s="2470">
        <v>18.757926297196498</v>
      </c>
      <c r="J87" s="2470">
        <v>17.349572209443028</v>
      </c>
    </row>
    <row r="88" spans="3:10" ht="15.75">
      <c r="C88" t="s">
        <v>806</v>
      </c>
      <c r="D88" s="1027" t="s">
        <v>807</v>
      </c>
      <c r="E88" s="1028" t="s">
        <v>794</v>
      </c>
      <c r="F88" s="2470">
        <v>3.793139026978412</v>
      </c>
      <c r="G88" s="2470">
        <v>3.5764963534759282</v>
      </c>
      <c r="H88" s="2470">
        <v>2.8823251028062393</v>
      </c>
      <c r="I88" s="2470">
        <v>3.4937641878821837</v>
      </c>
      <c r="J88" s="2470">
        <v>3.4733104545272995</v>
      </c>
    </row>
    <row r="89" spans="3:10">
      <c r="D89" s="1019"/>
      <c r="F89" s="920"/>
      <c r="G89" s="920"/>
      <c r="H89" s="920"/>
      <c r="I89" s="920"/>
      <c r="J89" s="920"/>
    </row>
    <row r="90" spans="3:10">
      <c r="D90" s="1019"/>
      <c r="F90" s="920"/>
      <c r="G90" s="920"/>
      <c r="H90" s="920"/>
      <c r="I90" s="920"/>
      <c r="J90" s="920"/>
    </row>
    <row r="91" spans="3:10">
      <c r="D91" s="1019"/>
      <c r="F91" s="920"/>
      <c r="G91" s="920"/>
      <c r="H91" s="920"/>
      <c r="I91" s="920"/>
      <c r="J91" s="920"/>
    </row>
    <row r="92" spans="3:10">
      <c r="D92" s="1019"/>
      <c r="F92" s="920"/>
      <c r="G92" s="920"/>
      <c r="H92" s="920"/>
      <c r="I92" s="920"/>
      <c r="J92" s="920"/>
    </row>
    <row r="93" spans="3:10">
      <c r="D93" s="1019"/>
      <c r="F93" s="920"/>
      <c r="G93" s="920"/>
      <c r="H93" s="920"/>
      <c r="I93" s="920"/>
      <c r="J93" s="920"/>
    </row>
    <row r="94" spans="3:10">
      <c r="D94" s="1019"/>
      <c r="F94" s="920"/>
      <c r="G94" s="920"/>
      <c r="H94" s="920"/>
      <c r="I94" s="920"/>
      <c r="J94" s="920"/>
    </row>
    <row r="95" spans="3:10">
      <c r="D95" s="1019"/>
      <c r="F95" s="920"/>
      <c r="G95" s="920"/>
      <c r="H95" s="920"/>
      <c r="I95" s="920"/>
      <c r="J95" s="920"/>
    </row>
    <row r="96" spans="3:10">
      <c r="D96" s="1019"/>
      <c r="F96" s="920"/>
      <c r="G96" s="920"/>
      <c r="H96" s="920"/>
      <c r="I96" s="920"/>
      <c r="J96" s="920"/>
    </row>
    <row r="97" spans="4:10">
      <c r="D97" s="1019"/>
      <c r="F97" s="920"/>
      <c r="G97" s="920"/>
      <c r="H97" s="920"/>
      <c r="I97" s="920"/>
      <c r="J97" s="920"/>
    </row>
    <row r="98" spans="4:10">
      <c r="D98" s="1019"/>
      <c r="F98" s="920"/>
      <c r="G98" s="920"/>
      <c r="H98" s="920"/>
      <c r="I98" s="920"/>
      <c r="J98" s="920"/>
    </row>
    <row r="99" spans="4:10">
      <c r="D99" s="1019"/>
      <c r="F99" s="920"/>
      <c r="G99" s="920"/>
      <c r="H99" s="920"/>
      <c r="I99" s="920"/>
      <c r="J99" s="920"/>
    </row>
    <row r="100" spans="4:10">
      <c r="D100" s="1019"/>
      <c r="F100" s="920"/>
      <c r="G100" s="920"/>
      <c r="H100" s="920"/>
      <c r="I100" s="920"/>
      <c r="J100" s="920"/>
    </row>
    <row r="101" spans="4:10">
      <c r="D101" s="1019"/>
      <c r="F101" s="920"/>
      <c r="G101" s="920"/>
      <c r="H101" s="920"/>
      <c r="I101" s="920"/>
      <c r="J101" s="920"/>
    </row>
    <row r="102" spans="4:10">
      <c r="D102" s="1019"/>
    </row>
    <row r="103" spans="4:10">
      <c r="D103" s="1019"/>
    </row>
    <row r="104" spans="4:10">
      <c r="D104" s="1019"/>
    </row>
    <row r="105" spans="4:10">
      <c r="D105" s="1019"/>
    </row>
    <row r="106" spans="4:10">
      <c r="D106" s="1019"/>
    </row>
    <row r="107" spans="4:10">
      <c r="D107" s="1019"/>
    </row>
    <row r="108" spans="4:10">
      <c r="D108" s="1019"/>
    </row>
    <row r="109" spans="4:10">
      <c r="D109" s="1019"/>
    </row>
    <row r="110" spans="4:10">
      <c r="D110" s="1019"/>
    </row>
    <row r="111" spans="4:10">
      <c r="D111" s="1019"/>
    </row>
    <row r="112" spans="4:10">
      <c r="D112" s="1019"/>
    </row>
    <row r="113" spans="4:4">
      <c r="D113" s="1019"/>
    </row>
    <row r="114" spans="4:4">
      <c r="D114" s="1019"/>
    </row>
    <row r="115" spans="4:4">
      <c r="D115" s="1019"/>
    </row>
    <row r="116" spans="4:4">
      <c r="D116" s="1019"/>
    </row>
    <row r="117" spans="4:4">
      <c r="D117" s="1019"/>
    </row>
    <row r="118" spans="4:4">
      <c r="D118" s="1019"/>
    </row>
    <row r="119" spans="4:4">
      <c r="D119" s="1019"/>
    </row>
    <row r="120" spans="4:4">
      <c r="D120" s="1019"/>
    </row>
    <row r="121" spans="4:4">
      <c r="D121" s="1019"/>
    </row>
    <row r="122" spans="4:4">
      <c r="D122" s="1019"/>
    </row>
    <row r="123" spans="4:4">
      <c r="D123" s="1019"/>
    </row>
    <row r="124" spans="4:4">
      <c r="D124" s="1019"/>
    </row>
    <row r="125" spans="4:4">
      <c r="D125" s="1019"/>
    </row>
    <row r="126" spans="4:4">
      <c r="D126" s="1019"/>
    </row>
    <row r="127" spans="4:4">
      <c r="D127" s="1019"/>
    </row>
    <row r="128" spans="4:4">
      <c r="D128" s="1019"/>
    </row>
    <row r="129" spans="4:4">
      <c r="D129" s="1019"/>
    </row>
    <row r="130" spans="4:4">
      <c r="D130" s="1019"/>
    </row>
    <row r="131" spans="4:4">
      <c r="D131" s="1019"/>
    </row>
    <row r="132" spans="4:4">
      <c r="D132" s="1019"/>
    </row>
    <row r="133" spans="4:4">
      <c r="D133" s="1019"/>
    </row>
    <row r="134" spans="4:4">
      <c r="D134" s="1019"/>
    </row>
    <row r="135" spans="4:4">
      <c r="D135" s="1019"/>
    </row>
    <row r="136" spans="4:4">
      <c r="D136" s="1019"/>
    </row>
    <row r="137" spans="4:4">
      <c r="D137" s="1019"/>
    </row>
    <row r="138" spans="4:4">
      <c r="D138" s="1019"/>
    </row>
    <row r="139" spans="4:4">
      <c r="D139" s="1019"/>
    </row>
    <row r="140" spans="4:4">
      <c r="D140" s="1019"/>
    </row>
    <row r="141" spans="4:4">
      <c r="D141" s="1019"/>
    </row>
    <row r="142" spans="4:4">
      <c r="D142" s="1019"/>
    </row>
    <row r="143" spans="4:4">
      <c r="D143" s="1019"/>
    </row>
    <row r="144" spans="4:4">
      <c r="D144" s="1019"/>
    </row>
    <row r="145" spans="4:4">
      <c r="D145" s="1019"/>
    </row>
    <row r="146" spans="4:4">
      <c r="D146" s="1019"/>
    </row>
    <row r="147" spans="4:4">
      <c r="D147" s="1019"/>
    </row>
    <row r="148" spans="4:4">
      <c r="D148" s="1019"/>
    </row>
    <row r="149" spans="4:4">
      <c r="D149" s="1019"/>
    </row>
    <row r="150" spans="4:4">
      <c r="D150" s="1019"/>
    </row>
    <row r="151" spans="4:4">
      <c r="D151" s="1019"/>
    </row>
    <row r="152" spans="4:4">
      <c r="D152" s="1019"/>
    </row>
    <row r="153" spans="4:4">
      <c r="D153" s="1019"/>
    </row>
    <row r="154" spans="4:4">
      <c r="D154" s="1019"/>
    </row>
    <row r="155" spans="4:4">
      <c r="D155" s="1019"/>
    </row>
    <row r="156" spans="4:4">
      <c r="D156" s="1019"/>
    </row>
    <row r="157" spans="4:4">
      <c r="D157" s="1019"/>
    </row>
    <row r="158" spans="4:4">
      <c r="D158" s="1019"/>
    </row>
    <row r="159" spans="4:4">
      <c r="D159" s="1019"/>
    </row>
    <row r="160" spans="4:4">
      <c r="D160" s="1019"/>
    </row>
    <row r="161" spans="4:4">
      <c r="D161" s="1019"/>
    </row>
    <row r="162" spans="4:4">
      <c r="D162" s="1019"/>
    </row>
    <row r="163" spans="4:4">
      <c r="D163" s="1019"/>
    </row>
    <row r="164" spans="4:4">
      <c r="D164" s="1019"/>
    </row>
    <row r="165" spans="4:4">
      <c r="D165" s="1019"/>
    </row>
    <row r="166" spans="4:4">
      <c r="D166" s="1019"/>
    </row>
    <row r="167" spans="4:4">
      <c r="D167" s="1019"/>
    </row>
    <row r="168" spans="4:4">
      <c r="D168" s="1019"/>
    </row>
    <row r="169" spans="4:4">
      <c r="D169" s="1019"/>
    </row>
    <row r="170" spans="4:4">
      <c r="D170" s="1019"/>
    </row>
    <row r="171" spans="4:4">
      <c r="D171" s="1019"/>
    </row>
    <row r="172" spans="4:4">
      <c r="D172" s="1019"/>
    </row>
    <row r="173" spans="4:4">
      <c r="D173" s="1019"/>
    </row>
    <row r="174" spans="4:4">
      <c r="D174" s="1019"/>
    </row>
    <row r="175" spans="4:4">
      <c r="D175" s="1019"/>
    </row>
    <row r="176" spans="4:4">
      <c r="D176" s="1019"/>
    </row>
    <row r="177" spans="4:4">
      <c r="D177" s="1019"/>
    </row>
    <row r="178" spans="4:4">
      <c r="D178" s="1019"/>
    </row>
    <row r="179" spans="4:4">
      <c r="D179" s="1019"/>
    </row>
  </sheetData>
  <mergeCells count="1">
    <mergeCell ref="F7:J7"/>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sheetPr codeName="Sheet22">
    <tabColor theme="6"/>
  </sheetPr>
  <dimension ref="C1:L61"/>
  <sheetViews>
    <sheetView workbookViewId="0">
      <selection activeCell="M29" sqref="M29"/>
    </sheetView>
  </sheetViews>
  <sheetFormatPr defaultRowHeight="15"/>
  <cols>
    <col min="1" max="1" width="13.28515625" customWidth="1"/>
    <col min="2" max="2" width="14.5703125" customWidth="1"/>
    <col min="3" max="3" width="15.28515625" customWidth="1"/>
    <col min="4" max="4" width="76.140625" bestFit="1" customWidth="1"/>
    <col min="5" max="5" width="14.42578125" bestFit="1" customWidth="1"/>
    <col min="6" max="10" width="12.7109375" customWidth="1"/>
  </cols>
  <sheetData>
    <row r="1" spans="3:10" ht="23.25">
      <c r="C1" s="780" t="s">
        <v>8</v>
      </c>
      <c r="D1" s="30"/>
      <c r="E1" s="30"/>
      <c r="F1" s="30"/>
      <c r="G1" s="30"/>
      <c r="H1" s="30"/>
      <c r="I1" s="30"/>
      <c r="J1" s="30"/>
    </row>
    <row r="2" spans="3:10" ht="23.25">
      <c r="C2" s="781" t="str">
        <f>+'1.2 Business &amp; other details  '!$C$2</f>
        <v>TransGrid</v>
      </c>
      <c r="D2" s="30"/>
      <c r="E2" s="30"/>
      <c r="F2" s="30"/>
      <c r="G2" s="30"/>
      <c r="H2" s="30"/>
      <c r="I2" s="30"/>
      <c r="J2" s="30"/>
    </row>
    <row r="3" spans="3:10" ht="23.25">
      <c r="C3" s="781" t="str">
        <f>+'1.2 Business &amp; other details  '!$C$3</f>
        <v>2014-15 to 2018-19</v>
      </c>
      <c r="D3" s="30"/>
      <c r="E3" s="30"/>
      <c r="F3" s="30"/>
      <c r="G3" s="30"/>
      <c r="H3" s="30"/>
      <c r="I3" s="30"/>
      <c r="J3" s="30"/>
    </row>
    <row r="4" spans="3:10" ht="23.25">
      <c r="C4" s="32" t="s">
        <v>808</v>
      </c>
      <c r="D4" s="32"/>
      <c r="E4" s="32"/>
      <c r="F4" s="32"/>
      <c r="G4" s="32"/>
      <c r="H4" s="32"/>
      <c r="I4" s="32"/>
      <c r="J4" s="32"/>
    </row>
    <row r="6" spans="3:10">
      <c r="D6" s="1009" t="s">
        <v>648</v>
      </c>
    </row>
    <row r="7" spans="3:10">
      <c r="F7" s="3012" t="s">
        <v>649</v>
      </c>
      <c r="G7" s="3012"/>
      <c r="H7" s="3012"/>
      <c r="I7" s="3012"/>
      <c r="J7" s="3012"/>
    </row>
    <row r="8" spans="3:10" s="484" customFormat="1">
      <c r="D8" s="484" t="s">
        <v>650</v>
      </c>
      <c r="F8" s="958">
        <v>2015</v>
      </c>
      <c r="G8" s="958">
        <v>2016</v>
      </c>
      <c r="H8" s="958">
        <v>2017</v>
      </c>
      <c r="I8" s="958">
        <v>2018</v>
      </c>
      <c r="J8" s="958">
        <v>2019</v>
      </c>
    </row>
    <row r="9" spans="3:10" s="1009" customFormat="1">
      <c r="C9" s="98" t="s">
        <v>651</v>
      </c>
      <c r="D9" s="1009" t="s">
        <v>652</v>
      </c>
      <c r="E9" s="1009" t="s">
        <v>653</v>
      </c>
      <c r="F9" s="1010"/>
      <c r="G9" s="1010"/>
      <c r="H9" s="1010"/>
      <c r="I9" s="1010"/>
      <c r="J9" s="1010"/>
    </row>
    <row r="10" spans="3:10" ht="15.75">
      <c r="D10" s="1011" t="s">
        <v>809</v>
      </c>
      <c r="E10" s="1029"/>
    </row>
    <row r="11" spans="3:10">
      <c r="D11" s="1030" t="s">
        <v>810</v>
      </c>
      <c r="E11" s="95"/>
    </row>
    <row r="12" spans="3:10">
      <c r="C12" t="s">
        <v>811</v>
      </c>
      <c r="D12" s="1012" t="s">
        <v>812</v>
      </c>
      <c r="E12" s="95" t="s">
        <v>813</v>
      </c>
      <c r="F12" s="2473">
        <v>2200</v>
      </c>
      <c r="G12" s="2473">
        <v>2200</v>
      </c>
      <c r="H12" s="2473">
        <v>2300</v>
      </c>
      <c r="I12" s="2473">
        <v>2400</v>
      </c>
      <c r="J12" s="2473">
        <v>2500</v>
      </c>
    </row>
    <row r="13" spans="3:10">
      <c r="C13" t="s">
        <v>814</v>
      </c>
      <c r="D13" s="1012" t="s">
        <v>815</v>
      </c>
      <c r="E13" s="95" t="s">
        <v>813</v>
      </c>
      <c r="F13" s="2473">
        <v>61147</v>
      </c>
      <c r="G13" s="2473">
        <v>61247</v>
      </c>
      <c r="H13" s="2473">
        <v>61747</v>
      </c>
      <c r="I13" s="2473">
        <v>62347</v>
      </c>
      <c r="J13" s="2473">
        <v>63347</v>
      </c>
    </row>
    <row r="14" spans="3:10">
      <c r="C14" s="484" t="s">
        <v>816</v>
      </c>
      <c r="D14" s="2471" t="s">
        <v>1602</v>
      </c>
      <c r="E14" s="1035" t="s">
        <v>813</v>
      </c>
      <c r="F14" s="2895"/>
      <c r="G14" s="2895"/>
      <c r="H14" s="2895"/>
      <c r="I14" s="2895"/>
      <c r="J14" s="2895"/>
    </row>
    <row r="15" spans="3:10">
      <c r="C15" s="484" t="s">
        <v>1599</v>
      </c>
      <c r="D15" s="2471" t="s">
        <v>1603</v>
      </c>
      <c r="E15" s="1035" t="s">
        <v>813</v>
      </c>
      <c r="F15" s="2895"/>
      <c r="G15" s="2895"/>
      <c r="H15" s="2895"/>
      <c r="I15" s="2895"/>
      <c r="J15" s="2895"/>
    </row>
    <row r="16" spans="3:10">
      <c r="C16" t="s">
        <v>1600</v>
      </c>
      <c r="D16" s="2471" t="s">
        <v>1604</v>
      </c>
      <c r="E16" s="95" t="s">
        <v>813</v>
      </c>
      <c r="F16" s="2473">
        <v>2000</v>
      </c>
      <c r="G16" s="2473">
        <v>2000</v>
      </c>
      <c r="H16" s="2473">
        <v>2000</v>
      </c>
      <c r="I16" s="2473">
        <v>2000</v>
      </c>
      <c r="J16" s="2473">
        <v>2000</v>
      </c>
    </row>
    <row r="17" spans="3:12">
      <c r="C17" t="s">
        <v>1601</v>
      </c>
      <c r="D17" s="2472" t="s">
        <v>1605</v>
      </c>
      <c r="E17" s="95" t="s">
        <v>813</v>
      </c>
      <c r="F17" s="2473">
        <v>1300</v>
      </c>
      <c r="G17" s="2473">
        <v>1300</v>
      </c>
      <c r="H17" s="2473">
        <v>1300</v>
      </c>
      <c r="I17" s="2473">
        <v>1300</v>
      </c>
      <c r="J17" s="2473">
        <v>1300</v>
      </c>
    </row>
    <row r="18" spans="3:12">
      <c r="C18" t="s">
        <v>817</v>
      </c>
      <c r="D18" s="1013" t="s">
        <v>818</v>
      </c>
      <c r="E18" s="95" t="s">
        <v>813</v>
      </c>
      <c r="F18" s="2473">
        <v>66600</v>
      </c>
      <c r="G18" s="2473">
        <v>66700</v>
      </c>
      <c r="H18" s="2473">
        <v>67300</v>
      </c>
      <c r="I18" s="2473">
        <v>68000</v>
      </c>
      <c r="J18" s="2473">
        <v>69100</v>
      </c>
    </row>
    <row r="19" spans="3:12">
      <c r="D19" s="1013"/>
      <c r="E19" s="95"/>
      <c r="F19" s="95"/>
      <c r="G19" s="95"/>
      <c r="H19" s="95"/>
      <c r="I19" s="95"/>
      <c r="J19" s="95"/>
      <c r="K19" s="95"/>
      <c r="L19" s="95"/>
    </row>
    <row r="20" spans="3:12">
      <c r="C20" t="s">
        <v>1606</v>
      </c>
      <c r="D20" s="2472" t="s">
        <v>1607</v>
      </c>
      <c r="E20" s="95" t="s">
        <v>813</v>
      </c>
      <c r="F20" s="2473">
        <v>9100</v>
      </c>
      <c r="G20" s="2473">
        <v>8900</v>
      </c>
      <c r="H20" s="2473">
        <v>8700</v>
      </c>
      <c r="I20" s="2473">
        <v>8400</v>
      </c>
      <c r="J20" s="2473">
        <v>8200</v>
      </c>
    </row>
    <row r="21" spans="3:12">
      <c r="D21" s="1031"/>
      <c r="E21" s="95"/>
    </row>
    <row r="22" spans="3:12" ht="15.75">
      <c r="D22" s="1032" t="s">
        <v>819</v>
      </c>
      <c r="E22" s="95"/>
    </row>
    <row r="23" spans="3:12">
      <c r="D23" s="1030" t="s">
        <v>820</v>
      </c>
    </row>
    <row r="24" spans="3:12">
      <c r="C24" t="s">
        <v>821</v>
      </c>
      <c r="D24" s="2474" t="s">
        <v>855</v>
      </c>
      <c r="E24" s="95" t="s">
        <v>822</v>
      </c>
      <c r="F24" s="2475">
        <v>4</v>
      </c>
      <c r="G24" s="2475">
        <v>4</v>
      </c>
      <c r="H24" s="2475">
        <v>4</v>
      </c>
      <c r="I24" s="2475">
        <v>4</v>
      </c>
      <c r="J24" s="2475">
        <v>4</v>
      </c>
    </row>
    <row r="25" spans="3:12">
      <c r="C25" t="s">
        <v>823</v>
      </c>
      <c r="D25" s="2474" t="s">
        <v>858</v>
      </c>
      <c r="E25" s="95" t="s">
        <v>822</v>
      </c>
      <c r="F25" s="2475">
        <v>39</v>
      </c>
      <c r="G25" s="2475">
        <v>39</v>
      </c>
      <c r="H25" s="2475">
        <v>39</v>
      </c>
      <c r="I25" s="2475">
        <v>39</v>
      </c>
      <c r="J25" s="2475">
        <v>39</v>
      </c>
    </row>
    <row r="26" spans="3:12">
      <c r="C26" t="s">
        <v>824</v>
      </c>
      <c r="D26" s="2474" t="s">
        <v>862</v>
      </c>
      <c r="E26" s="95" t="s">
        <v>822</v>
      </c>
      <c r="F26" s="2475">
        <v>1</v>
      </c>
      <c r="G26" s="2475">
        <v>1</v>
      </c>
      <c r="H26" s="2475">
        <v>1</v>
      </c>
      <c r="I26" s="2475">
        <v>1</v>
      </c>
      <c r="J26" s="2475">
        <v>1</v>
      </c>
    </row>
    <row r="27" spans="3:12">
      <c r="C27" t="s">
        <v>1608</v>
      </c>
      <c r="D27" s="2474" t="s">
        <v>864</v>
      </c>
      <c r="E27" s="95" t="s">
        <v>822</v>
      </c>
      <c r="F27" s="2475">
        <v>13</v>
      </c>
      <c r="G27" s="2475">
        <v>13</v>
      </c>
      <c r="H27" s="2475">
        <v>13</v>
      </c>
      <c r="I27" s="2475">
        <v>13</v>
      </c>
      <c r="J27" s="2475">
        <v>13</v>
      </c>
    </row>
    <row r="28" spans="3:12">
      <c r="C28" t="s">
        <v>1609</v>
      </c>
      <c r="D28" s="2474" t="s">
        <v>866</v>
      </c>
      <c r="E28" s="95" t="s">
        <v>822</v>
      </c>
      <c r="F28" s="2475">
        <v>1</v>
      </c>
      <c r="G28" s="2475">
        <v>1</v>
      </c>
      <c r="H28" s="2475">
        <v>1</v>
      </c>
      <c r="I28" s="2475">
        <v>1</v>
      </c>
      <c r="J28" s="2475">
        <v>1</v>
      </c>
    </row>
    <row r="29" spans="3:12">
      <c r="C29" t="s">
        <v>1610</v>
      </c>
      <c r="D29" s="2474" t="s">
        <v>868</v>
      </c>
      <c r="E29" s="95" t="s">
        <v>822</v>
      </c>
      <c r="F29" s="2475">
        <v>0</v>
      </c>
      <c r="G29" s="2475">
        <v>0</v>
      </c>
      <c r="H29" s="2475">
        <v>0</v>
      </c>
      <c r="I29" s="2475">
        <v>0</v>
      </c>
      <c r="J29" s="2475">
        <v>0</v>
      </c>
    </row>
    <row r="30" spans="3:12">
      <c r="C30" t="s">
        <v>1611</v>
      </c>
      <c r="D30" s="2474" t="s">
        <v>1613</v>
      </c>
      <c r="E30" s="95" t="s">
        <v>822</v>
      </c>
      <c r="F30" s="2475">
        <v>4</v>
      </c>
      <c r="G30" s="2475">
        <v>4</v>
      </c>
      <c r="H30" s="2475">
        <v>4</v>
      </c>
      <c r="I30" s="2475">
        <v>4</v>
      </c>
      <c r="J30" s="2475">
        <v>4</v>
      </c>
    </row>
    <row r="31" spans="3:12">
      <c r="C31" t="s">
        <v>1612</v>
      </c>
      <c r="D31" s="2474" t="s">
        <v>1614</v>
      </c>
      <c r="E31" s="95" t="s">
        <v>822</v>
      </c>
      <c r="F31" s="2475">
        <v>0</v>
      </c>
      <c r="G31" s="2475">
        <v>0</v>
      </c>
      <c r="H31" s="2475">
        <v>0</v>
      </c>
      <c r="I31" s="2475">
        <v>0</v>
      </c>
      <c r="J31" s="2475">
        <v>0</v>
      </c>
    </row>
    <row r="32" spans="3:12">
      <c r="D32" s="1030"/>
      <c r="E32" s="95"/>
    </row>
    <row r="33" spans="3:10">
      <c r="D33" s="1030" t="s">
        <v>825</v>
      </c>
      <c r="E33" s="95"/>
    </row>
    <row r="34" spans="3:10">
      <c r="C34" t="s">
        <v>826</v>
      </c>
      <c r="D34" s="2474" t="s">
        <v>855</v>
      </c>
      <c r="E34" s="95" t="s">
        <v>822</v>
      </c>
      <c r="F34" s="2475">
        <v>0</v>
      </c>
      <c r="G34" s="2475">
        <v>0</v>
      </c>
      <c r="H34" s="2475">
        <v>0</v>
      </c>
      <c r="I34" s="2475">
        <v>0</v>
      </c>
      <c r="J34" s="2475">
        <v>0</v>
      </c>
    </row>
    <row r="35" spans="3:10">
      <c r="C35" t="s">
        <v>827</v>
      </c>
      <c r="D35" s="2474" t="s">
        <v>858</v>
      </c>
      <c r="E35" s="95" t="s">
        <v>822</v>
      </c>
      <c r="F35" s="2475">
        <v>8</v>
      </c>
      <c r="G35" s="2475">
        <v>8</v>
      </c>
      <c r="H35" s="2475">
        <v>8</v>
      </c>
      <c r="I35" s="2475">
        <v>8</v>
      </c>
      <c r="J35" s="2475">
        <v>8</v>
      </c>
    </row>
    <row r="36" spans="3:10">
      <c r="C36" t="s">
        <v>828</v>
      </c>
      <c r="D36" s="2474" t="s">
        <v>862</v>
      </c>
      <c r="E36" s="95" t="s">
        <v>822</v>
      </c>
      <c r="F36" s="2475">
        <v>1</v>
      </c>
      <c r="G36" s="2475">
        <v>1</v>
      </c>
      <c r="H36" s="2475">
        <v>1</v>
      </c>
      <c r="I36" s="2475">
        <v>1</v>
      </c>
      <c r="J36" s="2475">
        <v>1</v>
      </c>
    </row>
    <row r="37" spans="3:10">
      <c r="C37" t="s">
        <v>1615</v>
      </c>
      <c r="D37" s="2474" t="s">
        <v>864</v>
      </c>
      <c r="E37" s="95" t="s">
        <v>822</v>
      </c>
      <c r="F37" s="2475">
        <v>206</v>
      </c>
      <c r="G37" s="2475">
        <v>206</v>
      </c>
      <c r="H37" s="2475">
        <v>206</v>
      </c>
      <c r="I37" s="2475">
        <v>206</v>
      </c>
      <c r="J37" s="2475">
        <v>206</v>
      </c>
    </row>
    <row r="38" spans="3:10">
      <c r="C38" t="s">
        <v>1616</v>
      </c>
      <c r="D38" s="2474" t="s">
        <v>866</v>
      </c>
      <c r="E38" s="95" t="s">
        <v>822</v>
      </c>
      <c r="F38" s="2475">
        <v>148</v>
      </c>
      <c r="G38" s="2475">
        <v>148</v>
      </c>
      <c r="H38" s="2475">
        <v>148</v>
      </c>
      <c r="I38" s="2475">
        <v>148</v>
      </c>
      <c r="J38" s="2475">
        <v>148</v>
      </c>
    </row>
    <row r="39" spans="3:10">
      <c r="C39" t="s">
        <v>1617</v>
      </c>
      <c r="D39" s="2474" t="s">
        <v>868</v>
      </c>
      <c r="E39" s="95" t="s">
        <v>822</v>
      </c>
      <c r="F39" s="2475">
        <v>31</v>
      </c>
      <c r="G39" s="2475">
        <v>31</v>
      </c>
      <c r="H39" s="2475">
        <v>31</v>
      </c>
      <c r="I39" s="2475">
        <v>31</v>
      </c>
      <c r="J39" s="2475">
        <v>31</v>
      </c>
    </row>
    <row r="40" spans="3:10">
      <c r="C40" t="s">
        <v>1618</v>
      </c>
      <c r="D40" s="2474" t="s">
        <v>1613</v>
      </c>
      <c r="E40" s="95" t="s">
        <v>822</v>
      </c>
      <c r="F40" s="2475">
        <v>11</v>
      </c>
      <c r="G40" s="2475">
        <v>11</v>
      </c>
      <c r="H40" s="2475">
        <v>11</v>
      </c>
      <c r="I40" s="2475">
        <v>11</v>
      </c>
      <c r="J40" s="2475">
        <v>11</v>
      </c>
    </row>
    <row r="41" spans="3:10">
      <c r="C41" t="s">
        <v>1619</v>
      </c>
      <c r="D41" s="2474" t="s">
        <v>1614</v>
      </c>
      <c r="E41" s="95" t="s">
        <v>822</v>
      </c>
      <c r="F41" s="2475">
        <v>8</v>
      </c>
      <c r="G41" s="2475">
        <v>8</v>
      </c>
      <c r="H41" s="2475">
        <v>8</v>
      </c>
      <c r="I41" s="2475">
        <v>8</v>
      </c>
      <c r="J41" s="2475">
        <v>8</v>
      </c>
    </row>
    <row r="42" spans="3:10">
      <c r="D42" s="1030"/>
    </row>
    <row r="43" spans="3:10" ht="15.75">
      <c r="D43" s="1032" t="s">
        <v>829</v>
      </c>
      <c r="E43" s="95"/>
    </row>
    <row r="44" spans="3:10">
      <c r="D44" s="1025" t="s">
        <v>830</v>
      </c>
      <c r="E44" s="95"/>
    </row>
    <row r="45" spans="3:10">
      <c r="C45" t="s">
        <v>831</v>
      </c>
      <c r="D45" s="1012" t="s">
        <v>832</v>
      </c>
      <c r="E45" s="95" t="s">
        <v>833</v>
      </c>
      <c r="F45" s="2476">
        <v>13200</v>
      </c>
      <c r="G45" s="2476">
        <v>13200</v>
      </c>
      <c r="H45" s="2476">
        <v>13500</v>
      </c>
      <c r="I45" s="2476">
        <v>13700</v>
      </c>
      <c r="J45" s="2476">
        <v>14000</v>
      </c>
    </row>
    <row r="46" spans="3:10">
      <c r="C46" t="s">
        <v>834</v>
      </c>
      <c r="D46" s="1012" t="s">
        <v>835</v>
      </c>
      <c r="E46" s="95" t="s">
        <v>833</v>
      </c>
      <c r="F46" s="2476">
        <v>12100</v>
      </c>
      <c r="G46" s="2476">
        <v>12200</v>
      </c>
      <c r="H46" s="2476">
        <v>12300</v>
      </c>
      <c r="I46" s="2476">
        <v>12500</v>
      </c>
      <c r="J46" s="2476">
        <v>12800</v>
      </c>
    </row>
    <row r="47" spans="3:10" ht="30">
      <c r="C47" t="s">
        <v>836</v>
      </c>
      <c r="D47" s="1012" t="s">
        <v>837</v>
      </c>
      <c r="E47" s="95" t="s">
        <v>833</v>
      </c>
      <c r="F47" s="2477">
        <v>18200</v>
      </c>
      <c r="G47" s="2477">
        <v>18300</v>
      </c>
      <c r="H47" s="2477">
        <v>18600</v>
      </c>
      <c r="I47" s="2477">
        <v>19000</v>
      </c>
      <c r="J47" s="2477">
        <v>19300</v>
      </c>
    </row>
    <row r="48" spans="3:10" ht="30">
      <c r="C48" t="s">
        <v>838</v>
      </c>
      <c r="D48" s="1012" t="s">
        <v>839</v>
      </c>
      <c r="E48" s="95" t="s">
        <v>833</v>
      </c>
      <c r="F48" s="2477">
        <v>16700</v>
      </c>
      <c r="G48" s="2477">
        <v>16800</v>
      </c>
      <c r="H48" s="2477">
        <v>17000</v>
      </c>
      <c r="I48" s="2477">
        <v>17400</v>
      </c>
      <c r="J48" s="2477">
        <v>17700</v>
      </c>
    </row>
    <row r="49" spans="3:10">
      <c r="D49" s="1025" t="s">
        <v>840</v>
      </c>
      <c r="E49" s="95"/>
    </row>
    <row r="50" spans="3:10">
      <c r="C50" t="s">
        <v>841</v>
      </c>
      <c r="D50" s="1012" t="s">
        <v>832</v>
      </c>
      <c r="E50" s="95" t="s">
        <v>842</v>
      </c>
      <c r="F50" s="2478">
        <v>13500</v>
      </c>
      <c r="G50" s="2478">
        <v>13500</v>
      </c>
      <c r="H50" s="2478">
        <v>13800</v>
      </c>
      <c r="I50" s="2478">
        <v>14000</v>
      </c>
      <c r="J50" s="2478">
        <v>14300</v>
      </c>
    </row>
    <row r="51" spans="3:10">
      <c r="C51" t="s">
        <v>843</v>
      </c>
      <c r="D51" s="1012" t="s">
        <v>835</v>
      </c>
      <c r="E51" s="95" t="s">
        <v>842</v>
      </c>
      <c r="F51" s="2478">
        <v>12400</v>
      </c>
      <c r="G51" s="2478">
        <v>12500</v>
      </c>
      <c r="H51" s="2478">
        <v>12600</v>
      </c>
      <c r="I51" s="2478">
        <v>12800</v>
      </c>
      <c r="J51" s="2478">
        <v>13100</v>
      </c>
    </row>
    <row r="52" spans="3:10" ht="30">
      <c r="C52" t="s">
        <v>844</v>
      </c>
      <c r="D52" s="1012" t="s">
        <v>837</v>
      </c>
      <c r="E52" s="95" t="s">
        <v>842</v>
      </c>
      <c r="F52" s="2479">
        <v>18600</v>
      </c>
      <c r="G52" s="2479">
        <v>18700</v>
      </c>
      <c r="H52" s="2479">
        <v>19100</v>
      </c>
      <c r="I52" s="2479">
        <v>19500</v>
      </c>
      <c r="J52" s="2479">
        <v>19800</v>
      </c>
    </row>
    <row r="53" spans="3:10" ht="30">
      <c r="C53" t="s">
        <v>845</v>
      </c>
      <c r="D53" s="1012" t="s">
        <v>839</v>
      </c>
      <c r="E53" s="95" t="s">
        <v>842</v>
      </c>
      <c r="F53" s="2479">
        <v>17100</v>
      </c>
      <c r="G53" s="2479">
        <v>17200</v>
      </c>
      <c r="H53" s="2479">
        <v>17400</v>
      </c>
      <c r="I53" s="2479">
        <v>17800</v>
      </c>
      <c r="J53" s="2479">
        <v>18100</v>
      </c>
    </row>
    <row r="54" spans="3:10">
      <c r="D54" s="1012"/>
    </row>
    <row r="55" spans="3:10">
      <c r="D55" s="1025" t="s">
        <v>846</v>
      </c>
      <c r="E55" s="95"/>
    </row>
    <row r="56" spans="3:10">
      <c r="D56" s="1030" t="s">
        <v>847</v>
      </c>
      <c r="E56" s="95"/>
    </row>
    <row r="57" spans="3:10">
      <c r="C57" t="s">
        <v>848</v>
      </c>
      <c r="D57" s="1029" t="s">
        <v>849</v>
      </c>
      <c r="E57" s="95" t="s">
        <v>850</v>
      </c>
      <c r="F57" s="2480">
        <v>0.97625000000000006</v>
      </c>
      <c r="G57" s="2480">
        <v>0.97625000000000006</v>
      </c>
      <c r="H57" s="2480">
        <v>0.97625000000000006</v>
      </c>
      <c r="I57" s="2480">
        <v>0.97625000000000006</v>
      </c>
      <c r="J57" s="2480">
        <v>0.97625000000000006</v>
      </c>
    </row>
    <row r="59" spans="3:10">
      <c r="D59" s="1012"/>
      <c r="E59" s="1033"/>
    </row>
    <row r="60" spans="3:10">
      <c r="D60" s="1012"/>
      <c r="E60" s="1033"/>
    </row>
    <row r="61" spans="3:10">
      <c r="D61" s="1012"/>
      <c r="E61" s="1033"/>
    </row>
  </sheetData>
  <mergeCells count="1">
    <mergeCell ref="F7:J7"/>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sheetPr codeName="Sheet23">
    <tabColor theme="6"/>
  </sheetPr>
  <dimension ref="C1:J56"/>
  <sheetViews>
    <sheetView zoomScaleNormal="100" workbookViewId="0">
      <selection activeCell="F8" sqref="F8:J8"/>
    </sheetView>
  </sheetViews>
  <sheetFormatPr defaultRowHeight="15"/>
  <cols>
    <col min="1" max="1" width="12.28515625" customWidth="1"/>
    <col min="2" max="2" width="13.28515625" customWidth="1"/>
    <col min="3" max="3" width="14.140625" bestFit="1" customWidth="1"/>
    <col min="4" max="4" width="81.140625" bestFit="1" customWidth="1"/>
  </cols>
  <sheetData>
    <row r="1" spans="3:10" ht="23.25">
      <c r="C1" s="780" t="s">
        <v>8</v>
      </c>
      <c r="D1" s="780"/>
      <c r="E1" s="30"/>
      <c r="F1" s="30"/>
      <c r="G1" s="30"/>
      <c r="H1" s="30"/>
      <c r="I1" s="30"/>
      <c r="J1" s="30"/>
    </row>
    <row r="2" spans="3:10" ht="23.25">
      <c r="C2" s="781" t="str">
        <f>+'1.2 Business &amp; other details  '!$C$2</f>
        <v>TransGrid</v>
      </c>
      <c r="D2" s="781"/>
      <c r="E2" s="30"/>
      <c r="F2" s="30"/>
      <c r="G2" s="30"/>
      <c r="H2" s="30"/>
      <c r="I2" s="30"/>
      <c r="J2" s="30"/>
    </row>
    <row r="3" spans="3:10" ht="23.25">
      <c r="C3" s="781" t="str">
        <f>+'1.2 Business &amp; other details  '!$C$3</f>
        <v>2014-15 to 2018-19</v>
      </c>
      <c r="D3" s="781"/>
      <c r="E3" s="30"/>
      <c r="F3" s="30"/>
      <c r="G3" s="30"/>
      <c r="H3" s="30"/>
      <c r="I3" s="30"/>
      <c r="J3" s="30"/>
    </row>
    <row r="4" spans="3:10" ht="23.25">
      <c r="C4" s="32" t="s">
        <v>851</v>
      </c>
      <c r="D4" s="32"/>
      <c r="E4" s="32"/>
      <c r="F4" s="32"/>
      <c r="G4" s="32"/>
      <c r="H4" s="32"/>
      <c r="I4" s="32"/>
      <c r="J4" s="32"/>
    </row>
    <row r="5" spans="3:10" ht="15.75">
      <c r="D5" s="1008"/>
    </row>
    <row r="6" spans="3:10">
      <c r="D6" s="1009" t="s">
        <v>648</v>
      </c>
    </row>
    <row r="7" spans="3:10">
      <c r="F7" s="3012" t="s">
        <v>649</v>
      </c>
      <c r="G7" s="3012"/>
      <c r="H7" s="3012"/>
      <c r="I7" s="3012"/>
      <c r="J7" s="3012"/>
    </row>
    <row r="8" spans="3:10" s="484" customFormat="1">
      <c r="D8" s="484" t="s">
        <v>650</v>
      </c>
      <c r="F8" s="958">
        <v>2015</v>
      </c>
      <c r="G8" s="958">
        <v>2016</v>
      </c>
      <c r="H8" s="958">
        <v>2017</v>
      </c>
      <c r="I8" s="958">
        <v>2018</v>
      </c>
      <c r="J8" s="958">
        <v>2019</v>
      </c>
    </row>
    <row r="9" spans="3:10" s="1009" customFormat="1">
      <c r="C9" s="98" t="s">
        <v>651</v>
      </c>
      <c r="D9" s="1009" t="s">
        <v>652</v>
      </c>
      <c r="E9" s="1009" t="s">
        <v>653</v>
      </c>
      <c r="F9" s="1010"/>
      <c r="G9" s="1010"/>
      <c r="H9" s="1010"/>
      <c r="I9" s="1010"/>
      <c r="J9" s="1010"/>
    </row>
    <row r="10" spans="3:10" ht="15.75">
      <c r="D10" s="1011" t="s">
        <v>852</v>
      </c>
      <c r="E10" s="95"/>
    </row>
    <row r="11" spans="3:10">
      <c r="D11" s="1025" t="s">
        <v>853</v>
      </c>
      <c r="E11" s="95"/>
    </row>
    <row r="12" spans="3:10">
      <c r="C12" t="s">
        <v>854</v>
      </c>
      <c r="D12" s="1012" t="s">
        <v>855</v>
      </c>
      <c r="E12" s="95" t="s">
        <v>856</v>
      </c>
      <c r="F12" s="2462">
        <v>1029.9939999999999</v>
      </c>
      <c r="G12" s="2462">
        <v>1029.9939999999999</v>
      </c>
      <c r="H12" s="2462">
        <v>1029.9939999999999</v>
      </c>
      <c r="I12" s="2462">
        <v>1029.9939999999999</v>
      </c>
      <c r="J12" s="2462">
        <v>1029.9939999999999</v>
      </c>
    </row>
    <row r="13" spans="3:10">
      <c r="C13" t="s">
        <v>857</v>
      </c>
      <c r="D13" s="1012" t="s">
        <v>858</v>
      </c>
      <c r="E13" s="95" t="s">
        <v>856</v>
      </c>
      <c r="F13" s="2462">
        <v>5717.9400000000014</v>
      </c>
      <c r="G13" s="2462">
        <v>5717.9400000000014</v>
      </c>
      <c r="H13" s="2462">
        <v>5717.9400000000014</v>
      </c>
      <c r="I13" s="2462">
        <v>5717.9400000000014</v>
      </c>
      <c r="J13" s="2462">
        <v>5719.4400000000014</v>
      </c>
    </row>
    <row r="14" spans="3:10">
      <c r="C14" t="s">
        <v>859</v>
      </c>
      <c r="D14" s="1012" t="s">
        <v>860</v>
      </c>
      <c r="E14" s="95" t="s">
        <v>856</v>
      </c>
      <c r="F14" s="2462">
        <v>0</v>
      </c>
      <c r="G14" s="2462">
        <v>0</v>
      </c>
      <c r="H14" s="2462">
        <v>0</v>
      </c>
      <c r="I14" s="2462">
        <v>0</v>
      </c>
      <c r="J14" s="2462">
        <v>0</v>
      </c>
    </row>
    <row r="15" spans="3:10">
      <c r="C15" t="s">
        <v>861</v>
      </c>
      <c r="D15" s="1012" t="s">
        <v>862</v>
      </c>
      <c r="E15" s="95" t="s">
        <v>856</v>
      </c>
      <c r="F15" s="2462">
        <v>681.17200000000003</v>
      </c>
      <c r="G15" s="2462">
        <v>681.17200000000003</v>
      </c>
      <c r="H15" s="2462">
        <v>681.17200000000003</v>
      </c>
      <c r="I15" s="2462">
        <v>681.17200000000003</v>
      </c>
      <c r="J15" s="2462">
        <v>681.17200000000003</v>
      </c>
    </row>
    <row r="16" spans="3:10">
      <c r="C16" t="s">
        <v>863</v>
      </c>
      <c r="D16" s="1012" t="s">
        <v>864</v>
      </c>
      <c r="E16" s="95" t="s">
        <v>856</v>
      </c>
      <c r="F16" s="2462">
        <v>5772.2829999999994</v>
      </c>
      <c r="G16" s="2462">
        <v>5772.2829999999994</v>
      </c>
      <c r="H16" s="2462">
        <v>5772.2829999999994</v>
      </c>
      <c r="I16" s="2462">
        <v>5675.0559999999987</v>
      </c>
      <c r="J16" s="2462">
        <v>5675.0559999999987</v>
      </c>
    </row>
    <row r="17" spans="3:10">
      <c r="C17" t="s">
        <v>865</v>
      </c>
      <c r="D17" s="1012" t="s">
        <v>866</v>
      </c>
      <c r="E17" s="95" t="s">
        <v>856</v>
      </c>
      <c r="F17" s="2462">
        <v>0</v>
      </c>
      <c r="G17" s="2462">
        <v>0</v>
      </c>
      <c r="H17" s="2462">
        <v>0</v>
      </c>
      <c r="I17" s="2462">
        <v>0</v>
      </c>
      <c r="J17" s="2462">
        <v>0</v>
      </c>
    </row>
    <row r="18" spans="3:10">
      <c r="C18" t="s">
        <v>867</v>
      </c>
      <c r="D18" s="1012" t="s">
        <v>868</v>
      </c>
      <c r="E18" s="95" t="s">
        <v>856</v>
      </c>
      <c r="F18" s="2462">
        <v>0</v>
      </c>
      <c r="G18" s="2462">
        <v>0</v>
      </c>
      <c r="H18" s="2462">
        <v>0</v>
      </c>
      <c r="I18" s="2462">
        <v>0</v>
      </c>
      <c r="J18" s="2462">
        <v>0</v>
      </c>
    </row>
    <row r="19" spans="3:10">
      <c r="C19" t="s">
        <v>869</v>
      </c>
      <c r="D19" s="1013" t="s">
        <v>870</v>
      </c>
      <c r="E19" s="95" t="s">
        <v>856</v>
      </c>
      <c r="F19" s="2462">
        <f>+SUM(F12:F18)</f>
        <v>13201.389000000001</v>
      </c>
      <c r="G19" s="2462">
        <f t="shared" ref="G19:J19" si="0">+SUM(G12:G18)</f>
        <v>13201.389000000001</v>
      </c>
      <c r="H19" s="2462">
        <f t="shared" si="0"/>
        <v>13201.389000000001</v>
      </c>
      <c r="I19" s="2462">
        <f t="shared" si="0"/>
        <v>13104.162</v>
      </c>
      <c r="J19" s="2462">
        <f t="shared" si="0"/>
        <v>13105.662</v>
      </c>
    </row>
    <row r="20" spans="3:10">
      <c r="D20" s="1025" t="s">
        <v>871</v>
      </c>
      <c r="E20" s="95"/>
    </row>
    <row r="21" spans="3:10">
      <c r="C21" t="s">
        <v>872</v>
      </c>
      <c r="D21" s="1012" t="s">
        <v>855</v>
      </c>
      <c r="E21" s="95" t="s">
        <v>856</v>
      </c>
      <c r="F21" s="2463">
        <v>0</v>
      </c>
      <c r="G21" s="2463">
        <v>0</v>
      </c>
      <c r="H21" s="2463">
        <v>0</v>
      </c>
      <c r="I21" s="2463">
        <v>0</v>
      </c>
      <c r="J21" s="2463">
        <v>0</v>
      </c>
    </row>
    <row r="22" spans="3:10">
      <c r="C22" t="s">
        <v>873</v>
      </c>
      <c r="D22" s="1012" t="s">
        <v>858</v>
      </c>
      <c r="E22" s="95" t="s">
        <v>856</v>
      </c>
      <c r="F22" s="2463">
        <v>78.2</v>
      </c>
      <c r="G22" s="2463">
        <v>78.2</v>
      </c>
      <c r="H22" s="2463">
        <v>78.2</v>
      </c>
      <c r="I22" s="2463">
        <v>78.2</v>
      </c>
      <c r="J22" s="2463">
        <v>78.2</v>
      </c>
    </row>
    <row r="23" spans="3:10">
      <c r="C23" t="s">
        <v>874</v>
      </c>
      <c r="D23" s="1012" t="s">
        <v>860</v>
      </c>
      <c r="E23" s="95" t="s">
        <v>856</v>
      </c>
      <c r="F23" s="2463">
        <v>0</v>
      </c>
      <c r="G23" s="2463">
        <v>0</v>
      </c>
      <c r="H23" s="2463">
        <v>0</v>
      </c>
      <c r="I23" s="2463">
        <v>0</v>
      </c>
      <c r="J23" s="2463">
        <v>0</v>
      </c>
    </row>
    <row r="24" spans="3:10">
      <c r="C24" t="s">
        <v>875</v>
      </c>
      <c r="D24" s="1012" t="s">
        <v>862</v>
      </c>
      <c r="E24" s="95" t="s">
        <v>856</v>
      </c>
      <c r="F24" s="2463">
        <v>0</v>
      </c>
      <c r="G24" s="2463">
        <v>0</v>
      </c>
      <c r="H24" s="2463">
        <v>0</v>
      </c>
      <c r="I24" s="2463">
        <v>0</v>
      </c>
      <c r="J24" s="2463">
        <v>0</v>
      </c>
    </row>
    <row r="25" spans="3:10">
      <c r="C25" t="s">
        <v>876</v>
      </c>
      <c r="D25" s="1012" t="s">
        <v>864</v>
      </c>
      <c r="E25" s="95" t="s">
        <v>856</v>
      </c>
      <c r="F25" s="2463">
        <v>0</v>
      </c>
      <c r="G25" s="2463">
        <v>0</v>
      </c>
      <c r="H25" s="2463">
        <v>0</v>
      </c>
      <c r="I25" s="2463">
        <v>0</v>
      </c>
      <c r="J25" s="2463">
        <v>0</v>
      </c>
    </row>
    <row r="26" spans="3:10">
      <c r="C26" t="s">
        <v>877</v>
      </c>
      <c r="D26" s="1012" t="s">
        <v>866</v>
      </c>
      <c r="E26" s="95" t="s">
        <v>856</v>
      </c>
      <c r="F26" s="2463">
        <v>0</v>
      </c>
      <c r="G26" s="2463">
        <v>0</v>
      </c>
      <c r="H26" s="2463">
        <v>0</v>
      </c>
      <c r="I26" s="2463">
        <v>0</v>
      </c>
      <c r="J26" s="2463">
        <v>0</v>
      </c>
    </row>
    <row r="27" spans="3:10">
      <c r="C27" t="s">
        <v>878</v>
      </c>
      <c r="D27" s="1012" t="s">
        <v>868</v>
      </c>
      <c r="E27" s="95" t="s">
        <v>856</v>
      </c>
      <c r="F27" s="2463">
        <v>0</v>
      </c>
      <c r="G27" s="2463">
        <v>0</v>
      </c>
      <c r="H27" s="2463">
        <v>0</v>
      </c>
      <c r="I27" s="2463">
        <v>0</v>
      </c>
      <c r="J27" s="2463">
        <v>0</v>
      </c>
    </row>
    <row r="28" spans="3:10">
      <c r="C28" t="s">
        <v>879</v>
      </c>
      <c r="D28" s="1013" t="s">
        <v>880</v>
      </c>
      <c r="E28" s="95" t="s">
        <v>856</v>
      </c>
      <c r="F28" s="2463">
        <f>+SUM(F21:F27)</f>
        <v>78.2</v>
      </c>
      <c r="G28" s="2463">
        <f t="shared" ref="G28:J28" si="1">+SUM(G21:G27)</f>
        <v>78.2</v>
      </c>
      <c r="H28" s="2463">
        <f t="shared" si="1"/>
        <v>78.2</v>
      </c>
      <c r="I28" s="2463">
        <f t="shared" si="1"/>
        <v>78.2</v>
      </c>
      <c r="J28" s="2463">
        <f t="shared" si="1"/>
        <v>78.2</v>
      </c>
    </row>
    <row r="29" spans="3:10" ht="30">
      <c r="D29" s="1034" t="s">
        <v>881</v>
      </c>
      <c r="E29" s="95"/>
    </row>
    <row r="30" spans="3:10">
      <c r="C30" t="s">
        <v>882</v>
      </c>
      <c r="D30" s="1012" t="s">
        <v>855</v>
      </c>
      <c r="E30" s="95" t="s">
        <v>842</v>
      </c>
      <c r="F30" s="2462">
        <v>2633.9054907115969</v>
      </c>
      <c r="G30" s="2462">
        <v>2633.9054907115969</v>
      </c>
      <c r="H30" s="2462">
        <v>2633.9054907115969</v>
      </c>
      <c r="I30" s="2462">
        <v>2633.9054907115969</v>
      </c>
      <c r="J30" s="2462">
        <v>2633.9054907115969</v>
      </c>
    </row>
    <row r="31" spans="3:10">
      <c r="C31" t="s">
        <v>883</v>
      </c>
      <c r="D31" s="1012" t="s">
        <v>858</v>
      </c>
      <c r="E31" s="95" t="s">
        <v>842</v>
      </c>
      <c r="F31" s="2462">
        <v>1005.5310207872063</v>
      </c>
      <c r="G31" s="2462">
        <v>1005.5310207872063</v>
      </c>
      <c r="H31" s="2462">
        <v>1005.5310207872063</v>
      </c>
      <c r="I31" s="2462">
        <v>1005.5310207872063</v>
      </c>
      <c r="J31" s="2462">
        <v>1005.5851700516132</v>
      </c>
    </row>
    <row r="32" spans="3:10">
      <c r="C32" t="s">
        <v>884</v>
      </c>
      <c r="D32" s="1012" t="s">
        <v>860</v>
      </c>
      <c r="E32" s="95" t="s">
        <v>842</v>
      </c>
      <c r="F32" s="2462">
        <v>0</v>
      </c>
      <c r="G32" s="2462">
        <v>0</v>
      </c>
      <c r="H32" s="2462">
        <v>0</v>
      </c>
      <c r="I32" s="2462">
        <v>0</v>
      </c>
      <c r="J32" s="2462">
        <v>0</v>
      </c>
    </row>
    <row r="33" spans="3:10">
      <c r="C33" t="s">
        <v>885</v>
      </c>
      <c r="D33" s="1012" t="s">
        <v>862</v>
      </c>
      <c r="E33" s="95" t="s">
        <v>842</v>
      </c>
      <c r="F33" s="2462">
        <v>205.19158156823829</v>
      </c>
      <c r="G33" s="2462">
        <v>205.19158156823829</v>
      </c>
      <c r="H33" s="2462">
        <v>205.19158156823829</v>
      </c>
      <c r="I33" s="2462">
        <v>205.19158156823829</v>
      </c>
      <c r="J33" s="2462">
        <v>205.19158156823829</v>
      </c>
    </row>
    <row r="34" spans="3:10">
      <c r="C34" t="s">
        <v>886</v>
      </c>
      <c r="D34" s="1012" t="s">
        <v>864</v>
      </c>
      <c r="E34" s="95" t="s">
        <v>842</v>
      </c>
      <c r="F34" s="2462">
        <v>120.61861433335821</v>
      </c>
      <c r="G34" s="2462">
        <v>120.68688194948169</v>
      </c>
      <c r="H34" s="2462">
        <v>120.68688194948169</v>
      </c>
      <c r="I34" s="2462">
        <v>121.09269371086383</v>
      </c>
      <c r="J34" s="2462">
        <v>121.09269371086383</v>
      </c>
    </row>
    <row r="35" spans="3:10">
      <c r="C35" t="s">
        <v>887</v>
      </c>
      <c r="D35" s="1012" t="s">
        <v>866</v>
      </c>
      <c r="E35" s="95" t="s">
        <v>842</v>
      </c>
      <c r="F35" s="2462">
        <v>0</v>
      </c>
      <c r="G35" s="2462">
        <v>0</v>
      </c>
      <c r="H35" s="2462">
        <v>0</v>
      </c>
      <c r="I35" s="2462">
        <v>0</v>
      </c>
      <c r="J35" s="2462">
        <v>0</v>
      </c>
    </row>
    <row r="36" spans="3:10">
      <c r="C36" t="s">
        <v>888</v>
      </c>
      <c r="D36" s="1012" t="s">
        <v>868</v>
      </c>
      <c r="E36" s="95" t="s">
        <v>842</v>
      </c>
      <c r="F36" s="2462">
        <v>0</v>
      </c>
      <c r="G36" s="2462">
        <v>0</v>
      </c>
      <c r="H36" s="2462">
        <v>0</v>
      </c>
      <c r="I36" s="2462">
        <v>0</v>
      </c>
      <c r="J36" s="2462">
        <v>0</v>
      </c>
    </row>
    <row r="37" spans="3:10">
      <c r="D37" s="1012"/>
      <c r="E37" s="95"/>
    </row>
    <row r="38" spans="3:10" ht="30">
      <c r="D38" s="1017" t="s">
        <v>889</v>
      </c>
      <c r="E38" s="95"/>
    </row>
    <row r="39" spans="3:10">
      <c r="C39" t="s">
        <v>890</v>
      </c>
      <c r="D39" s="1012" t="s">
        <v>855</v>
      </c>
      <c r="E39" s="95" t="s">
        <v>842</v>
      </c>
      <c r="F39" s="2462">
        <v>0</v>
      </c>
      <c r="G39" s="2462">
        <v>0</v>
      </c>
      <c r="H39" s="2462">
        <v>0</v>
      </c>
      <c r="I39" s="2462">
        <v>0</v>
      </c>
      <c r="J39" s="2462">
        <v>0</v>
      </c>
    </row>
    <row r="40" spans="3:10">
      <c r="C40" t="s">
        <v>891</v>
      </c>
      <c r="D40" s="1012" t="s">
        <v>858</v>
      </c>
      <c r="E40" s="95" t="s">
        <v>842</v>
      </c>
      <c r="F40" s="2462">
        <v>705.91432225063932</v>
      </c>
      <c r="G40" s="2462">
        <v>705.91432225063932</v>
      </c>
      <c r="H40" s="2462">
        <v>705.91432225063932</v>
      </c>
      <c r="I40" s="2462">
        <v>705.91432225063932</v>
      </c>
      <c r="J40" s="2462">
        <v>705.91432225063932</v>
      </c>
    </row>
    <row r="41" spans="3:10">
      <c r="C41" t="s">
        <v>892</v>
      </c>
      <c r="D41" s="1012" t="s">
        <v>860</v>
      </c>
      <c r="E41" s="95" t="s">
        <v>842</v>
      </c>
      <c r="F41" s="2462">
        <v>0</v>
      </c>
      <c r="G41" s="2462">
        <v>0</v>
      </c>
      <c r="H41" s="2462">
        <v>0</v>
      </c>
      <c r="I41" s="2462">
        <v>0</v>
      </c>
      <c r="J41" s="2462">
        <v>0</v>
      </c>
    </row>
    <row r="42" spans="3:10">
      <c r="C42" t="s">
        <v>893</v>
      </c>
      <c r="D42" s="1012" t="s">
        <v>862</v>
      </c>
      <c r="E42" s="95" t="s">
        <v>842</v>
      </c>
      <c r="F42" s="2462">
        <v>0</v>
      </c>
      <c r="G42" s="2462">
        <v>0</v>
      </c>
      <c r="H42" s="2462">
        <v>0</v>
      </c>
      <c r="I42" s="2462">
        <v>0</v>
      </c>
      <c r="J42" s="2462">
        <v>0</v>
      </c>
    </row>
    <row r="43" spans="3:10">
      <c r="C43" t="s">
        <v>894</v>
      </c>
      <c r="D43" s="1012" t="s">
        <v>864</v>
      </c>
      <c r="E43" s="95" t="s">
        <v>842</v>
      </c>
      <c r="F43" s="2462">
        <v>0</v>
      </c>
      <c r="G43" s="2462">
        <v>0</v>
      </c>
      <c r="H43" s="2462">
        <v>0</v>
      </c>
      <c r="I43" s="2462">
        <v>0</v>
      </c>
      <c r="J43" s="2462">
        <v>0</v>
      </c>
    </row>
    <row r="44" spans="3:10">
      <c r="C44" t="s">
        <v>895</v>
      </c>
      <c r="D44" s="1012" t="s">
        <v>866</v>
      </c>
      <c r="E44" s="95" t="s">
        <v>842</v>
      </c>
      <c r="F44" s="2462">
        <v>0</v>
      </c>
      <c r="G44" s="2462">
        <v>0</v>
      </c>
      <c r="H44" s="2462">
        <v>0</v>
      </c>
      <c r="I44" s="2462">
        <v>0</v>
      </c>
      <c r="J44" s="2462">
        <v>0</v>
      </c>
    </row>
    <row r="45" spans="3:10">
      <c r="C45" t="s">
        <v>896</v>
      </c>
      <c r="D45" s="1012" t="s">
        <v>868</v>
      </c>
      <c r="E45" s="95" t="s">
        <v>842</v>
      </c>
      <c r="F45" s="2462">
        <v>0</v>
      </c>
      <c r="G45" s="2462">
        <v>0</v>
      </c>
      <c r="H45" s="2462">
        <v>0</v>
      </c>
      <c r="I45" s="2462">
        <v>0</v>
      </c>
      <c r="J45" s="2462">
        <v>0</v>
      </c>
    </row>
    <row r="46" spans="3:10">
      <c r="D46" s="1012"/>
      <c r="E46" s="95"/>
    </row>
    <row r="47" spans="3:10">
      <c r="D47" s="1025" t="s">
        <v>897</v>
      </c>
      <c r="E47" s="95"/>
    </row>
    <row r="48" spans="3:10">
      <c r="C48" t="s">
        <v>898</v>
      </c>
      <c r="D48" s="1012" t="s">
        <v>899</v>
      </c>
      <c r="E48" s="95" t="s">
        <v>842</v>
      </c>
      <c r="F48" s="2462">
        <v>48688.3</v>
      </c>
      <c r="G48" s="2462">
        <v>48688.3</v>
      </c>
      <c r="H48" s="2462">
        <v>48688.3</v>
      </c>
      <c r="I48" s="2462">
        <v>48688.3</v>
      </c>
      <c r="J48" s="2462">
        <v>48688.3</v>
      </c>
    </row>
    <row r="49" spans="3:10">
      <c r="C49" t="s">
        <v>900</v>
      </c>
      <c r="D49" s="1012" t="s">
        <v>901</v>
      </c>
      <c r="E49" s="95" t="s">
        <v>842</v>
      </c>
      <c r="F49" s="2462">
        <v>5506</v>
      </c>
      <c r="G49" s="2462">
        <v>5540</v>
      </c>
      <c r="H49" s="2462">
        <v>5600</v>
      </c>
      <c r="I49" s="2462">
        <v>5600</v>
      </c>
      <c r="J49" s="2462">
        <v>5600</v>
      </c>
    </row>
    <row r="50" spans="3:10">
      <c r="C50" t="s">
        <v>902</v>
      </c>
      <c r="D50" s="1012" t="s">
        <v>903</v>
      </c>
      <c r="E50" s="95" t="s">
        <v>842</v>
      </c>
      <c r="F50" s="2462">
        <v>35</v>
      </c>
      <c r="G50" s="2462">
        <v>35</v>
      </c>
      <c r="H50" s="2462">
        <v>35</v>
      </c>
      <c r="I50" s="2462">
        <v>35</v>
      </c>
      <c r="J50" s="2462">
        <v>35</v>
      </c>
    </row>
    <row r="51" spans="3:10">
      <c r="C51" t="s">
        <v>904</v>
      </c>
      <c r="D51" s="1012" t="s">
        <v>905</v>
      </c>
      <c r="E51" s="95" t="s">
        <v>842</v>
      </c>
      <c r="F51" s="2462">
        <v>2336</v>
      </c>
      <c r="G51" s="2462">
        <v>2336</v>
      </c>
      <c r="H51" s="2462">
        <v>2336</v>
      </c>
      <c r="I51" s="2462">
        <v>2336</v>
      </c>
      <c r="J51" s="2462">
        <v>2336</v>
      </c>
    </row>
    <row r="52" spans="3:10">
      <c r="C52" t="s">
        <v>906</v>
      </c>
      <c r="D52" s="1033" t="s">
        <v>907</v>
      </c>
      <c r="E52" s="95" t="s">
        <v>842</v>
      </c>
      <c r="F52" s="2462">
        <v>0</v>
      </c>
      <c r="G52" s="2462">
        <v>0</v>
      </c>
      <c r="H52" s="2462">
        <v>0</v>
      </c>
      <c r="I52" s="2462">
        <v>0</v>
      </c>
      <c r="J52" s="2462">
        <v>0</v>
      </c>
    </row>
    <row r="53" spans="3:10">
      <c r="C53" t="s">
        <v>908</v>
      </c>
      <c r="D53" s="1029" t="s">
        <v>1620</v>
      </c>
      <c r="E53" s="1035" t="s">
        <v>842</v>
      </c>
      <c r="F53" s="2462">
        <v>776</v>
      </c>
      <c r="G53" s="2462">
        <v>776</v>
      </c>
      <c r="H53" s="2462">
        <v>776</v>
      </c>
      <c r="I53" s="2462">
        <v>776</v>
      </c>
      <c r="J53" s="2462">
        <v>776</v>
      </c>
    </row>
    <row r="54" spans="3:10">
      <c r="D54" s="1029"/>
      <c r="E54" s="1029"/>
    </row>
    <row r="55" spans="3:10">
      <c r="D55" s="1025" t="s">
        <v>909</v>
      </c>
      <c r="E55" s="1033"/>
    </row>
    <row r="56" spans="3:10">
      <c r="C56" t="s">
        <v>910</v>
      </c>
      <c r="D56" s="1026" t="s">
        <v>911</v>
      </c>
      <c r="E56" s="1035" t="s">
        <v>842</v>
      </c>
      <c r="F56" s="2462">
        <v>2356.3000000000002</v>
      </c>
      <c r="G56" s="2462">
        <v>2356.3000000000002</v>
      </c>
      <c r="H56" s="2462">
        <v>2356.3000000000002</v>
      </c>
      <c r="I56" s="2462">
        <v>2356.3000000000002</v>
      </c>
      <c r="J56" s="2462">
        <v>2356.3000000000002</v>
      </c>
    </row>
  </sheetData>
  <mergeCells count="1">
    <mergeCell ref="F7:J7"/>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sheetPr codeName="Sheet24">
    <tabColor theme="6"/>
  </sheetPr>
  <dimension ref="C1:J24"/>
  <sheetViews>
    <sheetView workbookViewId="0">
      <selection activeCell="M13" sqref="M13"/>
    </sheetView>
  </sheetViews>
  <sheetFormatPr defaultRowHeight="15"/>
  <cols>
    <col min="1" max="1" width="12" customWidth="1"/>
    <col min="2" max="2" width="13.28515625" customWidth="1"/>
    <col min="3" max="3" width="14.140625" bestFit="1" customWidth="1"/>
    <col min="4" max="4" width="46.85546875" customWidth="1"/>
    <col min="5" max="5" width="16.140625" customWidth="1"/>
  </cols>
  <sheetData>
    <row r="1" spans="3:10" ht="23.25">
      <c r="C1" s="780" t="s">
        <v>8</v>
      </c>
      <c r="D1" s="1036"/>
      <c r="E1" s="30"/>
      <c r="F1" s="30"/>
      <c r="G1" s="30"/>
      <c r="H1" s="30"/>
      <c r="I1" s="30"/>
      <c r="J1" s="30"/>
    </row>
    <row r="2" spans="3:10" ht="23.25">
      <c r="C2" s="781" t="str">
        <f>+'1.2 Business &amp; other details  '!$C$2</f>
        <v>TransGrid</v>
      </c>
      <c r="D2" s="1036"/>
      <c r="E2" s="30"/>
      <c r="F2" s="30"/>
      <c r="G2" s="30"/>
      <c r="H2" s="30"/>
      <c r="I2" s="30"/>
      <c r="J2" s="30"/>
    </row>
    <row r="3" spans="3:10" ht="23.25">
      <c r="C3" s="781" t="str">
        <f>+'1.2 Business &amp; other details  '!$C$3</f>
        <v>2014-15 to 2018-19</v>
      </c>
      <c r="D3" s="1036"/>
      <c r="E3" s="30"/>
      <c r="F3" s="30"/>
      <c r="G3" s="30"/>
      <c r="H3" s="30"/>
      <c r="I3" s="30"/>
      <c r="J3" s="30"/>
    </row>
    <row r="4" spans="3:10" ht="23.25">
      <c r="C4" s="32" t="s">
        <v>912</v>
      </c>
      <c r="D4" s="32"/>
      <c r="E4" s="32"/>
      <c r="F4" s="32"/>
      <c r="G4" s="32"/>
      <c r="H4" s="32"/>
      <c r="I4" s="32"/>
      <c r="J4" s="32"/>
    </row>
    <row r="7" spans="3:10">
      <c r="F7" s="3012" t="s">
        <v>649</v>
      </c>
      <c r="G7" s="3012"/>
      <c r="H7" s="3012"/>
      <c r="I7" s="3012"/>
      <c r="J7" s="3012"/>
    </row>
    <row r="8" spans="3:10">
      <c r="D8" t="s">
        <v>913</v>
      </c>
      <c r="F8" s="958">
        <v>2015</v>
      </c>
      <c r="G8" s="958">
        <v>2016</v>
      </c>
      <c r="H8" s="958">
        <v>2017</v>
      </c>
      <c r="I8" s="958">
        <v>2018</v>
      </c>
      <c r="J8" s="958">
        <v>2019</v>
      </c>
    </row>
    <row r="9" spans="3:10">
      <c r="C9" s="98" t="s">
        <v>651</v>
      </c>
      <c r="D9" s="1009" t="s">
        <v>652</v>
      </c>
      <c r="E9" s="1009" t="s">
        <v>653</v>
      </c>
    </row>
    <row r="10" spans="3:10" ht="15.75">
      <c r="C10" t="s">
        <v>914</v>
      </c>
      <c r="D10" s="1011" t="s">
        <v>915</v>
      </c>
      <c r="E10" s="1029"/>
    </row>
    <row r="11" spans="3:10">
      <c r="C11" t="s">
        <v>916</v>
      </c>
      <c r="D11" s="1029" t="s">
        <v>917</v>
      </c>
      <c r="E11" s="1037" t="s">
        <v>918</v>
      </c>
      <c r="F11" s="2481">
        <v>2800</v>
      </c>
      <c r="G11" s="2481">
        <v>2800</v>
      </c>
      <c r="H11" s="2481">
        <v>2800</v>
      </c>
      <c r="I11" s="2481">
        <v>2800</v>
      </c>
      <c r="J11" s="2481">
        <v>2800</v>
      </c>
    </row>
    <row r="12" spans="3:10">
      <c r="C12" t="s">
        <v>919</v>
      </c>
      <c r="D12" s="1029" t="s">
        <v>920</v>
      </c>
      <c r="E12" s="1037" t="s">
        <v>921</v>
      </c>
      <c r="F12" s="2463">
        <v>4</v>
      </c>
      <c r="G12" s="2463">
        <v>4</v>
      </c>
      <c r="H12" s="2463">
        <v>4</v>
      </c>
      <c r="I12" s="2463">
        <v>4</v>
      </c>
      <c r="J12" s="2463">
        <v>4</v>
      </c>
    </row>
    <row r="13" spans="3:10" ht="30">
      <c r="C13" t="s">
        <v>922</v>
      </c>
      <c r="D13" s="1029" t="s">
        <v>923</v>
      </c>
      <c r="E13" s="1037" t="s">
        <v>924</v>
      </c>
      <c r="F13" s="2482">
        <v>2330</v>
      </c>
      <c r="G13" s="2482">
        <v>2330</v>
      </c>
      <c r="H13" s="2482">
        <v>2330</v>
      </c>
      <c r="I13" s="2482">
        <v>2330</v>
      </c>
      <c r="J13" s="2482">
        <v>2330</v>
      </c>
    </row>
    <row r="14" spans="3:10" ht="30">
      <c r="C14" t="s">
        <v>925</v>
      </c>
      <c r="D14" s="1029" t="s">
        <v>926</v>
      </c>
      <c r="E14" s="1037" t="s">
        <v>927</v>
      </c>
      <c r="F14" s="2481">
        <v>0.3</v>
      </c>
      <c r="G14" s="2481">
        <v>0.27500000000000002</v>
      </c>
      <c r="H14" s="2481">
        <v>0.25</v>
      </c>
      <c r="I14" s="2481">
        <v>0.22500000000000001</v>
      </c>
      <c r="J14" s="2481">
        <v>0.2</v>
      </c>
    </row>
    <row r="15" spans="3:10">
      <c r="C15" t="s">
        <v>928</v>
      </c>
      <c r="D15" s="1029" t="s">
        <v>929</v>
      </c>
      <c r="E15" s="1037" t="s">
        <v>918</v>
      </c>
      <c r="F15" s="2481">
        <v>2617</v>
      </c>
      <c r="G15" s="2481">
        <v>2617</v>
      </c>
      <c r="H15" s="2481">
        <v>2617</v>
      </c>
      <c r="I15" s="2481">
        <v>2617</v>
      </c>
      <c r="J15" s="2481">
        <v>2617</v>
      </c>
    </row>
    <row r="16" spans="3:10">
      <c r="C16" t="s">
        <v>930</v>
      </c>
      <c r="D16" s="1029" t="s">
        <v>931</v>
      </c>
      <c r="E16" s="1037" t="s">
        <v>856</v>
      </c>
      <c r="F16" s="2483">
        <v>9328.8096899999946</v>
      </c>
      <c r="G16" s="2483">
        <v>9328.8096899999946</v>
      </c>
      <c r="H16" s="2483">
        <v>9328.8096899999946</v>
      </c>
      <c r="I16" s="2483">
        <v>9251.2675799999943</v>
      </c>
      <c r="J16" s="2483">
        <v>9251.2675799999943</v>
      </c>
    </row>
    <row r="17" spans="3:10">
      <c r="C17" t="s">
        <v>932</v>
      </c>
      <c r="D17" s="1029" t="s">
        <v>933</v>
      </c>
      <c r="E17" s="1037" t="s">
        <v>856</v>
      </c>
      <c r="F17" s="2475">
        <v>3772.40824579441</v>
      </c>
      <c r="G17" s="2475">
        <v>3772.40824579441</v>
      </c>
      <c r="H17" s="2475">
        <v>3772.40824579441</v>
      </c>
      <c r="I17" s="2475">
        <v>3673.88124579441</v>
      </c>
      <c r="J17" s="2475">
        <v>3673.88124579441</v>
      </c>
    </row>
    <row r="18" spans="3:10">
      <c r="C18" t="s">
        <v>934</v>
      </c>
      <c r="D18" s="1029" t="s">
        <v>935</v>
      </c>
      <c r="E18" s="1037" t="s">
        <v>918</v>
      </c>
      <c r="F18" s="2484">
        <v>16441</v>
      </c>
      <c r="G18" s="2484">
        <v>16441</v>
      </c>
      <c r="H18" s="2484">
        <v>16441</v>
      </c>
      <c r="I18" s="2484">
        <v>16310</v>
      </c>
      <c r="J18" s="2484">
        <v>16310</v>
      </c>
    </row>
    <row r="19" spans="3:10">
      <c r="D19" s="1029"/>
      <c r="E19" s="1037"/>
    </row>
    <row r="20" spans="3:10" ht="15.75">
      <c r="C20" t="s">
        <v>936</v>
      </c>
      <c r="D20" s="1011" t="s">
        <v>937</v>
      </c>
      <c r="E20" s="1037"/>
    </row>
    <row r="21" spans="3:10">
      <c r="C21" t="s">
        <v>938</v>
      </c>
      <c r="D21" s="1029" t="s">
        <v>939</v>
      </c>
      <c r="E21" s="1037" t="s">
        <v>856</v>
      </c>
      <c r="F21" s="2473">
        <v>11517.048999999992</v>
      </c>
      <c r="G21" s="2473">
        <v>11517.048999999992</v>
      </c>
      <c r="H21" s="2473">
        <v>11517.048999999992</v>
      </c>
      <c r="I21" s="2473">
        <v>11421.317999999992</v>
      </c>
      <c r="J21" s="2473">
        <v>11421.317999999992</v>
      </c>
    </row>
    <row r="22" spans="3:10">
      <c r="C22" t="s">
        <v>940</v>
      </c>
      <c r="D22" s="1029" t="s">
        <v>941</v>
      </c>
      <c r="E22" s="1037" t="s">
        <v>942</v>
      </c>
      <c r="F22" s="2485">
        <v>6.4286999999999992</v>
      </c>
      <c r="G22" s="2485">
        <v>6.843</v>
      </c>
      <c r="H22" s="2485">
        <v>7.2573000000000008</v>
      </c>
      <c r="I22" s="2485">
        <v>7.6715999999999998</v>
      </c>
      <c r="J22" s="2485">
        <v>8.0859000000000005</v>
      </c>
    </row>
    <row r="23" spans="3:10">
      <c r="C23" t="s">
        <v>943</v>
      </c>
      <c r="D23" s="1029" t="s">
        <v>944</v>
      </c>
      <c r="E23" s="1037" t="s">
        <v>856</v>
      </c>
      <c r="F23" s="2482">
        <v>430</v>
      </c>
      <c r="G23" s="2482">
        <v>430</v>
      </c>
      <c r="H23" s="2482">
        <v>430</v>
      </c>
      <c r="I23" s="2482">
        <v>430</v>
      </c>
      <c r="J23" s="2482">
        <v>430</v>
      </c>
    </row>
    <row r="24" spans="3:10">
      <c r="C24" t="s">
        <v>945</v>
      </c>
      <c r="D24" s="1029" t="s">
        <v>946</v>
      </c>
      <c r="E24" s="1037" t="s">
        <v>822</v>
      </c>
      <c r="F24" s="2473">
        <v>37675</v>
      </c>
      <c r="G24" s="2473">
        <v>37675</v>
      </c>
      <c r="H24" s="2473">
        <v>37675</v>
      </c>
      <c r="I24" s="2473">
        <v>37273</v>
      </c>
      <c r="J24" s="2473">
        <v>37273</v>
      </c>
    </row>
  </sheetData>
  <mergeCells count="1">
    <mergeCell ref="F7:J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sheetPr codeName="Sheet25">
    <tabColor theme="8"/>
    <pageSetUpPr fitToPage="1"/>
  </sheetPr>
  <dimension ref="B1:EF161"/>
  <sheetViews>
    <sheetView showGridLines="0" topLeftCell="A143" zoomScale="40" zoomScaleNormal="40" workbookViewId="0">
      <selection activeCell="AI160" sqref="AI160"/>
    </sheetView>
  </sheetViews>
  <sheetFormatPr defaultColWidth="9.140625" defaultRowHeight="18.75" customHeight="1"/>
  <cols>
    <col min="1" max="1" width="16.5703125" style="77" customWidth="1"/>
    <col min="2" max="2" width="96" style="77" customWidth="1"/>
    <col min="3" max="3" width="118" style="77" customWidth="1"/>
    <col min="4" max="4" width="5.7109375" style="77" hidden="1" customWidth="1"/>
    <col min="5" max="5" width="20.85546875" style="77" hidden="1" customWidth="1"/>
    <col min="6" max="6" width="27.28515625" style="77" hidden="1" customWidth="1"/>
    <col min="7" max="7" width="45.85546875" style="77" hidden="1" customWidth="1"/>
    <col min="8" max="8" width="94.28515625" style="77" hidden="1" customWidth="1"/>
    <col min="9" max="9" width="30.85546875" style="77" hidden="1" customWidth="1"/>
    <col min="10" max="10" width="36.85546875" style="77" hidden="1" customWidth="1"/>
    <col min="11" max="12" width="27.28515625" style="77" hidden="1" customWidth="1"/>
    <col min="13" max="13" width="5.7109375" style="77" hidden="1" customWidth="1"/>
    <col min="14" max="14" width="28.42578125" style="77" customWidth="1"/>
    <col min="15" max="15" width="5.7109375" style="77" hidden="1" customWidth="1"/>
    <col min="16" max="16" width="20.85546875" style="77" hidden="1" customWidth="1"/>
    <col min="17" max="17" width="27.28515625" style="77" hidden="1" customWidth="1"/>
    <col min="18" max="18" width="45.85546875" style="77" hidden="1" customWidth="1"/>
    <col min="19" max="19" width="94.28515625" style="77" hidden="1" customWidth="1"/>
    <col min="20" max="20" width="30.85546875" style="77" hidden="1" customWidth="1"/>
    <col min="21" max="21" width="51" style="77" hidden="1" customWidth="1"/>
    <col min="22" max="23" width="27.28515625" style="77" hidden="1" customWidth="1"/>
    <col min="24" max="24" width="5.7109375" style="77" hidden="1" customWidth="1"/>
    <col min="25" max="25" width="28.28515625" style="77" customWidth="1"/>
    <col min="26" max="26" width="5.7109375" style="77" hidden="1" customWidth="1"/>
    <col min="27" max="27" width="72.42578125" style="1094" hidden="1" customWidth="1"/>
    <col min="28" max="28" width="94.28515625" style="1094" hidden="1" customWidth="1"/>
    <col min="29" max="29" width="72.42578125" style="1094" hidden="1" customWidth="1"/>
    <col min="30" max="30" width="43.5703125" style="1094" hidden="1" customWidth="1"/>
    <col min="31" max="31" width="33" style="1094" hidden="1" customWidth="1"/>
    <col min="32" max="32" width="24.28515625" style="1094" hidden="1" customWidth="1"/>
    <col min="33" max="33" width="5.7109375" style="1094" hidden="1" customWidth="1"/>
    <col min="34" max="136" width="25.7109375" style="77" customWidth="1"/>
    <col min="137" max="139" width="9.140625" style="77" customWidth="1"/>
    <col min="140" max="16384" width="9.140625" style="77"/>
  </cols>
  <sheetData>
    <row r="1" spans="2:136" ht="24" customHeight="1">
      <c r="B1" s="1038" t="s">
        <v>8</v>
      </c>
      <c r="C1" s="6"/>
      <c r="D1" s="6"/>
      <c r="E1" s="6"/>
      <c r="F1" s="6"/>
      <c r="G1" s="6"/>
      <c r="H1" s="6"/>
      <c r="I1" s="6"/>
      <c r="J1" s="6"/>
      <c r="K1" s="6"/>
      <c r="L1" s="6"/>
      <c r="M1" s="6"/>
      <c r="N1" s="1039"/>
      <c r="O1" s="6"/>
      <c r="P1" s="6"/>
      <c r="Q1" s="6"/>
      <c r="R1" s="6"/>
      <c r="S1" s="6"/>
      <c r="T1" s="6"/>
      <c r="U1" s="6"/>
      <c r="V1" s="6"/>
      <c r="W1" s="6"/>
      <c r="X1" s="6"/>
      <c r="Y1" s="1039"/>
      <c r="Z1" s="6"/>
      <c r="AA1" s="1040"/>
      <c r="AB1" s="1040"/>
      <c r="AC1" s="1040"/>
      <c r="AD1" s="1040"/>
      <c r="AE1" s="1040"/>
      <c r="AF1" s="1040"/>
      <c r="AG1" s="1040"/>
      <c r="AH1" s="1039"/>
      <c r="AI1" s="1039"/>
      <c r="AJ1" s="1039"/>
      <c r="AK1" s="1039"/>
      <c r="AL1" s="1039"/>
      <c r="AM1" s="1039"/>
      <c r="AN1" s="1039"/>
      <c r="AO1" s="1039"/>
      <c r="AP1" s="1039"/>
      <c r="AQ1" s="1039"/>
      <c r="AR1" s="1039"/>
      <c r="AS1" s="1039"/>
      <c r="AT1" s="1039"/>
      <c r="AU1" s="1039"/>
      <c r="AV1" s="1039"/>
      <c r="AW1" s="1039"/>
      <c r="AX1" s="1039"/>
      <c r="AY1" s="1039"/>
      <c r="AZ1" s="1039"/>
      <c r="BA1" s="1039"/>
      <c r="BB1" s="1039"/>
      <c r="BC1" s="1039"/>
      <c r="BD1" s="1039"/>
      <c r="BE1" s="1039"/>
      <c r="BF1" s="1039"/>
      <c r="BG1" s="1039"/>
      <c r="BH1" s="1039"/>
      <c r="BI1" s="1039"/>
      <c r="BJ1" s="1039"/>
      <c r="BK1" s="1039"/>
      <c r="BL1" s="1039"/>
      <c r="BM1" s="1039"/>
      <c r="BN1" s="1039"/>
      <c r="BO1" s="1039"/>
      <c r="BP1" s="1039"/>
      <c r="BQ1" s="1039"/>
      <c r="BR1" s="1039"/>
      <c r="BS1" s="1039"/>
      <c r="BT1" s="1039"/>
      <c r="BU1" s="1039"/>
      <c r="BV1" s="1039"/>
      <c r="BW1" s="1039"/>
      <c r="BX1" s="1039"/>
      <c r="BY1" s="1039"/>
      <c r="BZ1" s="1039"/>
      <c r="CA1" s="1039"/>
      <c r="CB1" s="1039"/>
      <c r="CC1" s="1039"/>
      <c r="CD1" s="1039"/>
      <c r="CE1" s="1039"/>
      <c r="CF1" s="1039"/>
      <c r="CG1" s="1039"/>
      <c r="CH1" s="1039"/>
      <c r="CI1" s="1039"/>
      <c r="CJ1" s="1039"/>
      <c r="CK1" s="1039"/>
      <c r="CL1" s="1039"/>
      <c r="CM1" s="1039"/>
      <c r="CN1" s="1039"/>
      <c r="CO1" s="1039"/>
      <c r="CP1" s="1039"/>
      <c r="CQ1" s="1039"/>
      <c r="CR1" s="1039"/>
      <c r="CS1" s="1039"/>
      <c r="CT1" s="1039"/>
      <c r="CU1" s="1039"/>
      <c r="CV1" s="1039"/>
      <c r="CW1" s="1039"/>
      <c r="CX1" s="1039"/>
      <c r="CY1" s="1039"/>
      <c r="CZ1" s="1039"/>
      <c r="DA1" s="1039"/>
      <c r="DB1" s="1039"/>
      <c r="DC1" s="1039"/>
      <c r="DD1" s="1039"/>
      <c r="DE1" s="1039"/>
      <c r="DF1" s="1039"/>
      <c r="DG1" s="1039"/>
      <c r="DH1" s="1039"/>
      <c r="DI1" s="1039"/>
      <c r="DJ1" s="1039"/>
      <c r="DK1" s="1039"/>
      <c r="DL1" s="1039"/>
      <c r="DM1" s="1039"/>
      <c r="DN1" s="1039"/>
      <c r="DO1" s="1039"/>
      <c r="DP1" s="1039"/>
      <c r="DQ1" s="1039"/>
      <c r="DR1" s="1039"/>
      <c r="DS1" s="1039"/>
      <c r="DT1" s="1039"/>
      <c r="DU1" s="1039"/>
      <c r="DV1" s="1039"/>
      <c r="DW1" s="1039"/>
      <c r="DX1" s="1039"/>
      <c r="DY1" s="1039"/>
      <c r="DZ1" s="1039"/>
      <c r="EA1" s="1039"/>
      <c r="EB1" s="1039"/>
      <c r="EC1" s="1039"/>
      <c r="ED1" s="1039"/>
      <c r="EE1" s="1039"/>
      <c r="EF1" s="1039"/>
    </row>
    <row r="2" spans="2:136" ht="24" customHeight="1">
      <c r="B2" s="1041"/>
      <c r="C2" s="472"/>
      <c r="D2" s="472"/>
      <c r="E2" s="472"/>
      <c r="F2" s="472"/>
      <c r="G2" s="472"/>
      <c r="H2" s="472"/>
      <c r="I2" s="472"/>
      <c r="J2" s="472"/>
      <c r="K2" s="472"/>
      <c r="L2" s="472"/>
      <c r="M2" s="472"/>
      <c r="N2" s="1039"/>
      <c r="O2" s="472"/>
      <c r="P2" s="472"/>
      <c r="Q2" s="472"/>
      <c r="R2" s="472"/>
      <c r="S2" s="472"/>
      <c r="T2" s="472"/>
      <c r="U2" s="472"/>
      <c r="V2" s="472"/>
      <c r="W2" s="472"/>
      <c r="X2" s="472"/>
      <c r="Y2" s="1039"/>
      <c r="Z2" s="472"/>
      <c r="AA2" s="1040"/>
      <c r="AB2" s="1040"/>
      <c r="AC2" s="1040"/>
      <c r="AD2" s="1040"/>
      <c r="AE2" s="1040"/>
      <c r="AF2" s="1040"/>
      <c r="AG2" s="1040"/>
      <c r="AH2" s="1039"/>
      <c r="AI2" s="1039"/>
      <c r="AJ2" s="1039"/>
      <c r="AK2" s="1039"/>
      <c r="AL2" s="1039"/>
      <c r="AM2" s="1039"/>
      <c r="AN2" s="1039"/>
      <c r="AO2" s="1039"/>
      <c r="AP2" s="1039"/>
      <c r="AQ2" s="1039"/>
      <c r="AR2" s="1039"/>
      <c r="AS2" s="1039"/>
      <c r="AT2" s="1039"/>
      <c r="AU2" s="1039"/>
      <c r="AV2" s="1039"/>
      <c r="AW2" s="1039"/>
      <c r="AX2" s="1039"/>
      <c r="AY2" s="1039"/>
      <c r="AZ2" s="1039"/>
      <c r="BA2" s="1039"/>
      <c r="BB2" s="1039"/>
      <c r="BC2" s="1039"/>
      <c r="BD2" s="1039"/>
      <c r="BE2" s="1039"/>
      <c r="BF2" s="1039"/>
      <c r="BG2" s="1039"/>
      <c r="BH2" s="1039"/>
      <c r="BI2" s="1039"/>
      <c r="BJ2" s="1039"/>
      <c r="BK2" s="1039"/>
      <c r="BL2" s="1039"/>
      <c r="BM2" s="1039"/>
      <c r="BN2" s="1039"/>
      <c r="BO2" s="1039"/>
      <c r="BP2" s="1039"/>
      <c r="BQ2" s="1039"/>
      <c r="BR2" s="1039"/>
      <c r="BS2" s="1039"/>
      <c r="BT2" s="1039"/>
      <c r="BU2" s="1039"/>
      <c r="BV2" s="1039"/>
      <c r="BW2" s="1039"/>
      <c r="BX2" s="1039"/>
      <c r="BY2" s="1039"/>
      <c r="BZ2" s="1039"/>
      <c r="CA2" s="1039"/>
      <c r="CB2" s="1039"/>
      <c r="CC2" s="1039"/>
      <c r="CD2" s="1039"/>
      <c r="CE2" s="1039"/>
      <c r="CF2" s="1039"/>
      <c r="CG2" s="1039"/>
      <c r="CH2" s="1039"/>
      <c r="CI2" s="1039"/>
      <c r="CJ2" s="1039"/>
      <c r="CK2" s="1039"/>
      <c r="CL2" s="1039"/>
      <c r="CM2" s="1039"/>
      <c r="CN2" s="1039"/>
      <c r="CO2" s="1039"/>
      <c r="CP2" s="1039"/>
      <c r="CQ2" s="1039"/>
      <c r="CR2" s="1039"/>
      <c r="CS2" s="1039"/>
      <c r="CT2" s="1039"/>
      <c r="CU2" s="1039"/>
      <c r="CV2" s="1039"/>
      <c r="CW2" s="1039"/>
      <c r="CX2" s="1039"/>
      <c r="CY2" s="1039"/>
      <c r="CZ2" s="1039"/>
      <c r="DA2" s="1039"/>
      <c r="DB2" s="1039"/>
      <c r="DC2" s="1039"/>
      <c r="DD2" s="1039"/>
      <c r="DE2" s="1039"/>
      <c r="DF2" s="1039"/>
      <c r="DG2" s="1039"/>
      <c r="DH2" s="1039"/>
      <c r="DI2" s="1039"/>
      <c r="DJ2" s="1039"/>
      <c r="DK2" s="1039"/>
      <c r="DL2" s="1039"/>
      <c r="DM2" s="1039"/>
      <c r="DN2" s="1039"/>
      <c r="DO2" s="1039"/>
      <c r="DP2" s="1039"/>
      <c r="DQ2" s="1039"/>
      <c r="DR2" s="1039"/>
      <c r="DS2" s="1039"/>
      <c r="DT2" s="1039"/>
      <c r="DU2" s="1039"/>
      <c r="DV2" s="1039"/>
      <c r="DW2" s="1039"/>
      <c r="DX2" s="1039"/>
      <c r="DY2" s="1039"/>
      <c r="DZ2" s="1039"/>
      <c r="EA2" s="1039"/>
      <c r="EB2" s="1039"/>
      <c r="EC2" s="1039"/>
      <c r="ED2" s="1039"/>
      <c r="EE2" s="1039"/>
      <c r="EF2" s="1039"/>
    </row>
    <row r="3" spans="2:136" ht="24" customHeight="1">
      <c r="B3" s="1042" t="s">
        <v>12</v>
      </c>
      <c r="C3" s="6"/>
      <c r="D3" s="6"/>
      <c r="E3" s="6"/>
      <c r="F3" s="6"/>
      <c r="G3" s="6"/>
      <c r="H3" s="6"/>
      <c r="I3" s="6"/>
      <c r="J3" s="6"/>
      <c r="K3" s="6"/>
      <c r="L3" s="6"/>
      <c r="M3" s="6"/>
      <c r="N3" s="1043"/>
      <c r="O3" s="6"/>
      <c r="P3" s="6"/>
      <c r="Q3" s="6"/>
      <c r="R3" s="6"/>
      <c r="S3" s="6"/>
      <c r="T3" s="6"/>
      <c r="U3" s="6"/>
      <c r="V3" s="6"/>
      <c r="W3" s="6"/>
      <c r="X3" s="6"/>
      <c r="Y3" s="1043"/>
      <c r="Z3" s="6"/>
      <c r="AA3" s="1044"/>
      <c r="AB3" s="1044"/>
      <c r="AC3" s="1044"/>
      <c r="AD3" s="1044"/>
      <c r="AE3" s="1044"/>
      <c r="AF3" s="1044"/>
      <c r="AG3" s="1044"/>
      <c r="AH3" s="1043"/>
      <c r="AI3" s="1043"/>
      <c r="AJ3" s="1043"/>
      <c r="AK3" s="1043"/>
      <c r="AL3" s="1043"/>
      <c r="AM3" s="1043"/>
      <c r="AN3" s="1045"/>
      <c r="AO3" s="1045"/>
      <c r="AP3" s="1045"/>
      <c r="AQ3" s="1045"/>
      <c r="AR3" s="1045"/>
      <c r="AS3" s="1045"/>
      <c r="AT3" s="1045"/>
      <c r="AU3" s="1045"/>
      <c r="AV3" s="1046"/>
      <c r="AW3" s="1046"/>
      <c r="AX3" s="1046"/>
      <c r="AY3" s="1046"/>
      <c r="AZ3" s="1046"/>
      <c r="BA3" s="1046"/>
      <c r="BB3" s="1046"/>
      <c r="BC3" s="1046"/>
      <c r="BD3" s="1046"/>
      <c r="BE3" s="1046"/>
      <c r="BF3" s="1046"/>
      <c r="BG3" s="1046"/>
      <c r="BH3" s="1046"/>
      <c r="BI3" s="1046"/>
      <c r="BJ3" s="1046"/>
      <c r="BK3" s="1046"/>
      <c r="BL3" s="1046"/>
      <c r="BM3" s="1046"/>
      <c r="BN3" s="1046"/>
      <c r="BO3" s="1046"/>
      <c r="BP3" s="1046"/>
      <c r="BQ3" s="1046"/>
      <c r="BR3" s="1046"/>
      <c r="BS3" s="1046"/>
      <c r="BT3" s="1046"/>
      <c r="BU3" s="1046"/>
      <c r="BV3" s="1046"/>
      <c r="BW3" s="1046"/>
      <c r="BX3" s="1046"/>
      <c r="BY3" s="1046"/>
      <c r="BZ3" s="1046"/>
      <c r="CA3" s="1046"/>
      <c r="CB3" s="1046"/>
      <c r="CC3" s="1046"/>
      <c r="CD3" s="1043"/>
      <c r="CE3" s="1043"/>
      <c r="CF3" s="1043"/>
      <c r="CG3" s="1043"/>
      <c r="CH3" s="1043"/>
      <c r="CI3" s="1043"/>
      <c r="CJ3" s="1043"/>
      <c r="CK3" s="1043"/>
      <c r="CL3" s="1043"/>
      <c r="CM3" s="1043"/>
      <c r="CN3" s="1043"/>
      <c r="CO3" s="1043"/>
      <c r="CP3" s="1043"/>
      <c r="CQ3" s="1043"/>
      <c r="CR3" s="1043"/>
      <c r="CS3" s="1043"/>
      <c r="CT3" s="1043"/>
      <c r="CU3" s="1043"/>
      <c r="CV3" s="1043"/>
      <c r="CW3" s="1043"/>
      <c r="CX3" s="1043"/>
      <c r="CY3" s="1043"/>
      <c r="CZ3" s="1043"/>
      <c r="DA3" s="1043"/>
      <c r="DB3" s="1043"/>
      <c r="DC3" s="1043"/>
      <c r="DD3" s="1043"/>
      <c r="DE3" s="1043"/>
      <c r="DF3" s="1043"/>
      <c r="DG3" s="1043"/>
      <c r="DH3" s="1043"/>
      <c r="DI3" s="1043"/>
      <c r="DJ3" s="1043"/>
      <c r="DK3" s="1043"/>
      <c r="DL3" s="1043"/>
      <c r="DM3" s="1043"/>
      <c r="DN3" s="1043"/>
      <c r="DO3" s="1043"/>
      <c r="DP3" s="1043"/>
      <c r="DQ3" s="1043"/>
      <c r="DR3" s="1043"/>
      <c r="DS3" s="1043"/>
      <c r="DT3" s="1043"/>
      <c r="DU3" s="1043"/>
      <c r="DV3" s="1043"/>
      <c r="DW3" s="1043"/>
      <c r="DX3" s="1043"/>
      <c r="DY3" s="1043"/>
      <c r="DZ3" s="1043"/>
      <c r="EA3" s="1043"/>
      <c r="EB3" s="1043"/>
      <c r="EC3" s="1043"/>
      <c r="ED3" s="1043"/>
      <c r="EE3" s="1043"/>
      <c r="EF3" s="1043"/>
    </row>
    <row r="4" spans="2:136" ht="24" customHeight="1">
      <c r="B4" s="473" t="s">
        <v>947</v>
      </c>
      <c r="C4" s="473"/>
      <c r="D4" s="473"/>
      <c r="E4" s="473"/>
      <c r="F4" s="473"/>
      <c r="G4" s="473"/>
      <c r="H4" s="473"/>
      <c r="I4" s="473"/>
      <c r="J4" s="473"/>
      <c r="K4" s="473"/>
      <c r="L4" s="473"/>
      <c r="M4" s="473"/>
      <c r="N4" s="1047"/>
      <c r="O4" s="473"/>
      <c r="P4" s="473"/>
      <c r="Q4" s="473"/>
      <c r="R4" s="473"/>
      <c r="S4" s="473"/>
      <c r="T4" s="473"/>
      <c r="U4" s="473"/>
      <c r="V4" s="473"/>
      <c r="W4" s="473"/>
      <c r="X4" s="473"/>
      <c r="Y4" s="1047"/>
      <c r="Z4" s="473"/>
      <c r="AA4" s="1048"/>
      <c r="AB4" s="1048"/>
      <c r="AC4" s="1048"/>
      <c r="AD4" s="1048"/>
      <c r="AE4" s="1048"/>
      <c r="AF4" s="1048"/>
      <c r="AG4" s="1048"/>
      <c r="AH4" s="1047"/>
      <c r="AI4" s="1047"/>
      <c r="AJ4" s="1047"/>
      <c r="AK4" s="1047"/>
      <c r="AL4" s="1047"/>
      <c r="AM4" s="1047"/>
      <c r="AN4" s="1049"/>
      <c r="AO4" s="1049"/>
      <c r="AP4" s="1049"/>
      <c r="AQ4" s="1049"/>
      <c r="AR4" s="1049"/>
      <c r="AS4" s="1049"/>
      <c r="AT4" s="1049"/>
      <c r="AU4" s="1049"/>
      <c r="AV4" s="1050"/>
      <c r="AW4" s="1050"/>
      <c r="AX4" s="1050"/>
      <c r="AY4" s="1050"/>
      <c r="AZ4" s="1050"/>
      <c r="BA4" s="1050"/>
      <c r="BB4" s="1050"/>
      <c r="BC4" s="1050"/>
      <c r="BD4" s="1050"/>
      <c r="BE4" s="1050"/>
      <c r="BF4" s="1050"/>
      <c r="BG4" s="1050"/>
      <c r="BH4" s="1050"/>
      <c r="BI4" s="1050"/>
      <c r="BJ4" s="1050"/>
      <c r="BK4" s="1050"/>
      <c r="BL4" s="1050"/>
      <c r="BM4" s="1050"/>
      <c r="BN4" s="1050"/>
      <c r="BO4" s="1050"/>
      <c r="BP4" s="1050"/>
      <c r="BQ4" s="1050"/>
      <c r="BR4" s="1050"/>
      <c r="BS4" s="1050"/>
      <c r="BT4" s="1050"/>
      <c r="BU4" s="1050"/>
      <c r="BV4" s="1050"/>
      <c r="BW4" s="1051"/>
      <c r="BX4" s="1051"/>
      <c r="BY4" s="1051"/>
      <c r="BZ4" s="1051"/>
      <c r="CA4" s="1051"/>
      <c r="CB4" s="1051"/>
      <c r="CC4" s="1052"/>
      <c r="CD4" s="84"/>
      <c r="CE4" s="85"/>
      <c r="CF4" s="85"/>
      <c r="CG4" s="85"/>
      <c r="CH4" s="85"/>
      <c r="CI4" s="1053"/>
      <c r="CJ4" s="1053"/>
      <c r="CK4" s="1053"/>
      <c r="CL4" s="1053"/>
      <c r="CM4" s="1053"/>
      <c r="CN4" s="1053"/>
      <c r="CO4" s="1053"/>
      <c r="CP4" s="1053"/>
      <c r="CQ4" s="1053"/>
      <c r="CR4" s="1053"/>
      <c r="CS4" s="1053"/>
      <c r="CT4" s="1053"/>
      <c r="CU4" s="1053"/>
      <c r="CV4" s="1053"/>
      <c r="CW4" s="1053"/>
      <c r="CX4" s="1053"/>
      <c r="CY4" s="1053"/>
      <c r="CZ4" s="1053"/>
      <c r="DA4" s="1053"/>
      <c r="DB4" s="1053"/>
      <c r="DC4" s="1053"/>
      <c r="DD4" s="1053"/>
      <c r="DE4" s="1053"/>
      <c r="DF4" s="1053"/>
      <c r="DG4" s="1053"/>
      <c r="DH4" s="1053"/>
      <c r="DI4" s="1053"/>
      <c r="DJ4" s="1053"/>
      <c r="DK4" s="1053"/>
      <c r="DL4" s="1053"/>
      <c r="DM4" s="1053"/>
      <c r="DN4" s="1053"/>
      <c r="DO4" s="1053"/>
      <c r="DP4" s="1053"/>
      <c r="DQ4" s="1053"/>
      <c r="DR4" s="1053"/>
      <c r="DS4" s="1053"/>
      <c r="DT4" s="1053"/>
      <c r="DU4" s="1053"/>
      <c r="DV4" s="1053"/>
      <c r="DW4" s="1053"/>
      <c r="DX4" s="1053"/>
      <c r="DY4" s="1053"/>
      <c r="DZ4" s="1053"/>
      <c r="EA4" s="1053"/>
      <c r="EB4" s="1053"/>
      <c r="EC4" s="1053"/>
      <c r="ED4" s="1053"/>
      <c r="EE4" s="1053"/>
      <c r="EF4" s="1053"/>
    </row>
    <row r="5" spans="2:136" ht="26.25">
      <c r="B5" s="77" t="s">
        <v>948</v>
      </c>
      <c r="C5" s="1054"/>
      <c r="D5" s="1054"/>
      <c r="E5" s="1054"/>
      <c r="F5" s="1054"/>
      <c r="G5" s="1054"/>
      <c r="H5" s="1054"/>
      <c r="I5" s="1054"/>
      <c r="J5" s="1054"/>
      <c r="K5" s="1054"/>
      <c r="L5" s="1054"/>
      <c r="M5" s="1054"/>
      <c r="N5" s="1055"/>
      <c r="O5" s="1054"/>
      <c r="P5" s="1054"/>
      <c r="Q5" s="1054"/>
      <c r="R5" s="1054"/>
      <c r="S5" s="1054"/>
      <c r="T5" s="1054"/>
      <c r="U5" s="1054"/>
      <c r="V5" s="1054"/>
      <c r="W5" s="1054"/>
      <c r="X5" s="1054"/>
      <c r="Y5" s="1055"/>
      <c r="Z5" s="1054"/>
      <c r="AA5" s="1056"/>
      <c r="AB5" s="1056"/>
      <c r="AC5" s="1056"/>
      <c r="AD5" s="1056"/>
      <c r="AE5" s="1056"/>
      <c r="AF5" s="1056"/>
      <c r="AG5" s="1056"/>
      <c r="AH5" s="1055"/>
      <c r="AI5" s="1055"/>
      <c r="AJ5" s="1055"/>
      <c r="AK5" s="1055"/>
      <c r="AL5" s="1055"/>
      <c r="AM5" s="1055"/>
      <c r="AN5" s="1057"/>
      <c r="AO5" s="1057"/>
      <c r="AP5" s="1057"/>
      <c r="AQ5" s="1057"/>
      <c r="AR5" s="1057"/>
      <c r="AS5" s="1057"/>
      <c r="AT5" s="1057"/>
      <c r="AU5" s="1057"/>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9"/>
      <c r="BX5" s="1059"/>
      <c r="BY5" s="1059"/>
      <c r="BZ5" s="1059"/>
      <c r="CA5" s="1059"/>
      <c r="CB5" s="1059"/>
      <c r="CC5" s="1060"/>
      <c r="CD5" s="1061"/>
      <c r="CE5" s="1062"/>
      <c r="CF5" s="1062"/>
      <c r="CG5" s="1062"/>
      <c r="CH5" s="1062"/>
      <c r="CI5" s="1063"/>
      <c r="CJ5" s="1063"/>
      <c r="CK5" s="1063"/>
      <c r="CL5" s="1063"/>
      <c r="CM5" s="1063"/>
      <c r="CN5" s="1063"/>
      <c r="CO5" s="1063"/>
      <c r="CP5" s="1063"/>
      <c r="CQ5" s="1063"/>
      <c r="CR5" s="1063"/>
      <c r="CS5" s="1063"/>
      <c r="CT5" s="1063"/>
      <c r="CU5" s="1063"/>
      <c r="CV5" s="1063"/>
      <c r="CW5" s="1063"/>
      <c r="CX5" s="1063"/>
      <c r="CY5" s="1063"/>
      <c r="CZ5" s="1063"/>
      <c r="DA5" s="1063"/>
      <c r="DB5" s="1063"/>
      <c r="DC5" s="1063"/>
      <c r="DD5" s="1063"/>
      <c r="DE5" s="1063"/>
      <c r="DF5" s="1063"/>
      <c r="DG5" s="1063"/>
      <c r="DH5" s="1063"/>
      <c r="DI5" s="1063"/>
      <c r="DJ5" s="1063"/>
      <c r="DK5" s="1063"/>
      <c r="DL5" s="1063"/>
      <c r="DM5" s="1063"/>
      <c r="DN5" s="1063"/>
      <c r="DO5" s="1063"/>
      <c r="DP5" s="1063"/>
      <c r="DQ5" s="1063"/>
      <c r="DR5" s="1063"/>
      <c r="DS5" s="1063"/>
      <c r="DT5" s="1063"/>
      <c r="DU5" s="1063"/>
      <c r="DV5" s="1063"/>
      <c r="DW5" s="1063"/>
      <c r="DX5" s="1063"/>
      <c r="DY5" s="1063"/>
      <c r="DZ5" s="1063"/>
      <c r="EA5" s="1063"/>
      <c r="EB5" s="1063"/>
      <c r="EC5" s="1063"/>
      <c r="ED5" s="1063"/>
      <c r="EE5" s="1063"/>
      <c r="EF5" s="1063"/>
    </row>
    <row r="6" spans="2:136" ht="20.25" customHeight="1" thickBot="1">
      <c r="B6" s="133" t="s">
        <v>949</v>
      </c>
      <c r="C6" s="1064"/>
      <c r="D6" s="1064"/>
      <c r="E6" s="1064"/>
      <c r="F6" s="1064"/>
      <c r="G6" s="1064"/>
      <c r="H6" s="1064"/>
      <c r="I6" s="1064"/>
      <c r="J6" s="1064"/>
      <c r="K6" s="1064"/>
      <c r="L6" s="1064"/>
      <c r="M6" s="1064"/>
      <c r="N6" s="1064"/>
      <c r="O6" s="1064"/>
      <c r="P6" s="1064"/>
      <c r="Q6" s="1064"/>
      <c r="R6" s="1064"/>
      <c r="S6" s="1064"/>
      <c r="T6" s="1064"/>
      <c r="U6" s="1064"/>
      <c r="V6" s="1064"/>
      <c r="W6" s="1064"/>
      <c r="X6" s="1064"/>
      <c r="Y6" s="1064"/>
      <c r="Z6" s="1064"/>
      <c r="AA6" s="1065"/>
      <c r="AB6" s="1065"/>
      <c r="AC6" s="1065"/>
      <c r="AD6" s="1065"/>
      <c r="AE6" s="1065"/>
      <c r="AF6" s="1065"/>
      <c r="AG6" s="1065"/>
      <c r="AH6" s="1064"/>
      <c r="AI6" s="1064"/>
      <c r="AJ6" s="1064"/>
      <c r="AK6" s="1064"/>
      <c r="AL6" s="1064"/>
      <c r="AM6" s="1064"/>
      <c r="AN6" s="1064"/>
      <c r="AO6" s="1064"/>
      <c r="AP6" s="1064"/>
      <c r="AQ6" s="1064"/>
      <c r="AR6" s="1064"/>
      <c r="AS6" s="1064"/>
      <c r="AT6" s="1064"/>
      <c r="AU6" s="1064"/>
      <c r="AV6" s="1064"/>
      <c r="AW6" s="1064"/>
      <c r="AX6" s="1064"/>
      <c r="AY6" s="1064"/>
      <c r="AZ6" s="1064"/>
      <c r="BA6" s="1064"/>
      <c r="BB6" s="1064"/>
      <c r="BC6" s="1064"/>
      <c r="BD6" s="1064"/>
      <c r="BE6" s="1064"/>
      <c r="BF6" s="1064"/>
      <c r="BG6" s="1064"/>
      <c r="BH6" s="1064"/>
      <c r="BI6" s="1064"/>
      <c r="BJ6" s="1064"/>
      <c r="BK6" s="1064"/>
      <c r="BL6" s="1064"/>
      <c r="BM6" s="1064"/>
      <c r="BN6" s="1064"/>
      <c r="BO6" s="1064"/>
      <c r="BP6" s="1064"/>
      <c r="BQ6" s="1064"/>
      <c r="BR6" s="1064"/>
      <c r="BS6" s="1064"/>
      <c r="BT6" s="1064"/>
      <c r="BU6" s="1064"/>
      <c r="BV6" s="1064"/>
      <c r="BW6" s="1064"/>
      <c r="BX6" s="1064"/>
      <c r="BY6" s="1064"/>
      <c r="BZ6" s="1064"/>
      <c r="CA6" s="1064"/>
      <c r="CB6" s="1064"/>
      <c r="CC6" s="1064"/>
      <c r="CD6" s="1064"/>
      <c r="CE6" s="1064"/>
      <c r="CF6" s="1064"/>
      <c r="CG6" s="1064"/>
      <c r="CH6" s="1064"/>
      <c r="CI6" s="1064"/>
      <c r="CJ6" s="1064"/>
      <c r="CK6" s="1064"/>
      <c r="CL6" s="1064"/>
      <c r="CM6" s="1064"/>
      <c r="CN6" s="1064"/>
      <c r="CO6" s="1064"/>
      <c r="CP6" s="1064"/>
      <c r="CQ6" s="1064"/>
      <c r="CR6" s="1064"/>
      <c r="CS6" s="1064"/>
      <c r="CT6" s="1064"/>
      <c r="CU6" s="1064"/>
      <c r="CV6" s="1064"/>
      <c r="CW6" s="1064"/>
      <c r="CX6" s="1064"/>
      <c r="CY6" s="1064"/>
      <c r="CZ6" s="1064"/>
      <c r="DA6" s="1064"/>
      <c r="DB6" s="1064"/>
      <c r="DC6" s="1064"/>
      <c r="DD6" s="1064"/>
      <c r="DE6" s="1064"/>
      <c r="DF6" s="1064"/>
      <c r="DG6" s="1064"/>
      <c r="DH6" s="1064"/>
      <c r="DI6" s="1064"/>
      <c r="DJ6" s="1064"/>
      <c r="DK6" s="1064"/>
      <c r="DL6" s="1064"/>
      <c r="DM6" s="1064"/>
      <c r="DN6" s="1064"/>
      <c r="DO6" s="1064"/>
      <c r="DP6" s="1064"/>
      <c r="DQ6" s="1064"/>
      <c r="DR6" s="1064"/>
      <c r="DS6" s="1064"/>
      <c r="DT6" s="1064"/>
      <c r="DU6" s="1064"/>
      <c r="DV6" s="1064"/>
      <c r="DW6" s="1064"/>
      <c r="DX6" s="1064"/>
      <c r="DY6" s="1064"/>
      <c r="DZ6" s="1064"/>
      <c r="EA6" s="1064"/>
      <c r="EB6" s="1064"/>
      <c r="EC6" s="1064"/>
      <c r="ED6" s="1064"/>
      <c r="EE6" s="1064"/>
      <c r="EF6" s="1064"/>
    </row>
    <row r="7" spans="2:136" ht="45.75" customHeight="1" thickBot="1">
      <c r="B7" s="1067"/>
      <c r="C7" s="1067"/>
      <c r="D7" s="1067"/>
      <c r="E7" s="1067"/>
      <c r="F7" s="1067"/>
      <c r="G7" s="1067"/>
      <c r="H7" s="1067"/>
      <c r="I7" s="1067"/>
      <c r="J7" s="1067"/>
      <c r="K7" s="1067"/>
      <c r="L7" s="1067"/>
      <c r="M7" s="1067"/>
      <c r="N7" s="1068" t="s">
        <v>950</v>
      </c>
      <c r="O7" s="1067"/>
      <c r="P7" s="1067"/>
      <c r="Q7" s="1067"/>
      <c r="R7" s="1067"/>
      <c r="S7" s="1067"/>
      <c r="T7" s="1067"/>
      <c r="U7" s="1067"/>
      <c r="V7" s="1067"/>
      <c r="W7" s="1067"/>
      <c r="X7" s="1067"/>
      <c r="Y7" s="1069"/>
      <c r="Z7" s="1070"/>
      <c r="AA7" s="1071"/>
      <c r="AB7" s="1071"/>
      <c r="AC7" s="1071"/>
      <c r="AD7" s="1071"/>
      <c r="AE7" s="1071"/>
      <c r="AF7" s="1071"/>
      <c r="AG7" s="1071"/>
      <c r="AH7" s="1072" t="s">
        <v>951</v>
      </c>
      <c r="AI7" s="1069"/>
      <c r="AJ7" s="1069"/>
      <c r="AK7" s="1069"/>
      <c r="AL7" s="1073"/>
      <c r="AM7" s="1074"/>
      <c r="AN7" s="1074"/>
      <c r="AO7" s="1074"/>
      <c r="AP7" s="1074"/>
      <c r="AQ7" s="1074"/>
      <c r="AR7" s="1074"/>
      <c r="AS7" s="1074"/>
      <c r="AT7" s="1074"/>
      <c r="AU7" s="1074"/>
      <c r="AV7" s="1074"/>
      <c r="AW7" s="1074"/>
      <c r="AX7" s="1074"/>
      <c r="AY7" s="1074"/>
      <c r="AZ7" s="1074"/>
      <c r="BA7" s="1074"/>
      <c r="BB7" s="1074"/>
      <c r="BC7" s="1074"/>
      <c r="BD7" s="1074"/>
      <c r="BE7" s="1074"/>
      <c r="BF7" s="1074"/>
      <c r="BG7" s="1074"/>
      <c r="BH7" s="1074"/>
      <c r="BI7" s="1074"/>
      <c r="BJ7" s="1074"/>
      <c r="BK7" s="1074"/>
      <c r="BL7" s="1074"/>
      <c r="BM7" s="1074"/>
      <c r="BN7" s="1074"/>
      <c r="BO7" s="1074"/>
      <c r="BP7" s="1074"/>
      <c r="BQ7" s="1074"/>
      <c r="BR7" s="1074"/>
      <c r="BS7" s="1074"/>
      <c r="BT7" s="1074"/>
      <c r="BU7" s="1074"/>
      <c r="BV7" s="1074"/>
      <c r="BW7" s="1074"/>
      <c r="BX7" s="1074"/>
      <c r="BY7" s="1074"/>
      <c r="BZ7" s="1074"/>
      <c r="CA7" s="1074"/>
      <c r="CB7" s="1074"/>
      <c r="CC7" s="1074"/>
      <c r="CD7" s="1074"/>
      <c r="CE7" s="1074"/>
      <c r="CF7" s="1074"/>
      <c r="CG7" s="1074"/>
      <c r="CH7" s="1074"/>
      <c r="CI7" s="1074"/>
      <c r="CJ7" s="1074"/>
      <c r="CK7" s="1074"/>
      <c r="CL7" s="1074"/>
      <c r="CM7" s="1074"/>
      <c r="CN7" s="1074"/>
      <c r="CO7" s="1074"/>
      <c r="CP7" s="1074"/>
      <c r="CQ7" s="1074"/>
      <c r="CR7" s="1074"/>
      <c r="CS7" s="1074"/>
      <c r="CT7" s="1074"/>
      <c r="CU7" s="1074"/>
      <c r="CV7" s="1074"/>
      <c r="CW7" s="1074"/>
      <c r="CX7" s="1074"/>
      <c r="CY7" s="1074"/>
      <c r="CZ7" s="1074"/>
      <c r="DA7" s="1074"/>
      <c r="DB7" s="1074"/>
      <c r="DC7" s="1074"/>
      <c r="DD7" s="1074"/>
      <c r="DE7" s="1074"/>
      <c r="DF7" s="1074"/>
      <c r="DG7" s="1074"/>
      <c r="DH7" s="1074"/>
      <c r="DI7" s="1074"/>
      <c r="DJ7" s="1074"/>
      <c r="DK7" s="1074"/>
      <c r="DL7" s="1074"/>
      <c r="DM7" s="1074"/>
      <c r="DN7" s="1074"/>
      <c r="DO7" s="1074"/>
      <c r="DP7" s="1074"/>
      <c r="DQ7" s="1074"/>
      <c r="DR7" s="1074"/>
      <c r="DS7" s="1074"/>
      <c r="DT7" s="1074"/>
      <c r="DU7" s="1074"/>
      <c r="DV7" s="1074"/>
      <c r="DW7" s="1074"/>
      <c r="DX7" s="1074"/>
      <c r="DY7" s="1074"/>
      <c r="DZ7" s="1074"/>
      <c r="EA7" s="1074"/>
      <c r="EB7" s="1074"/>
      <c r="EC7" s="1074"/>
      <c r="ED7" s="1074"/>
      <c r="EE7" s="1074"/>
      <c r="EF7" s="1075"/>
    </row>
    <row r="8" spans="2:136" ht="45.75" hidden="1" customHeight="1" thickBot="1">
      <c r="B8" s="141" t="s">
        <v>86</v>
      </c>
      <c r="C8" s="1067"/>
      <c r="D8" s="1067"/>
      <c r="E8" s="1067"/>
      <c r="F8" s="1067"/>
      <c r="G8" s="1067"/>
      <c r="H8" s="1067"/>
      <c r="I8" s="1067"/>
      <c r="J8" s="1067"/>
      <c r="K8" s="1067"/>
      <c r="L8" s="1067"/>
      <c r="M8" s="1067"/>
      <c r="N8" s="1068"/>
      <c r="O8" s="1067"/>
      <c r="P8" s="1067"/>
      <c r="Q8" s="1067"/>
      <c r="R8" s="1067"/>
      <c r="S8" s="1067"/>
      <c r="T8" s="1067"/>
      <c r="U8" s="1067"/>
      <c r="V8" s="1067"/>
      <c r="W8" s="1067"/>
      <c r="X8" s="1067"/>
      <c r="Y8" s="2072"/>
      <c r="Z8" s="1070"/>
      <c r="AA8" s="1071"/>
      <c r="AB8" s="1071"/>
      <c r="AC8" s="1071"/>
      <c r="AD8" s="1071"/>
      <c r="AE8" s="1071"/>
      <c r="AF8" s="1071"/>
      <c r="AG8" s="1071"/>
      <c r="AH8" s="2073"/>
      <c r="AI8" s="1069"/>
      <c r="AJ8" s="1069"/>
      <c r="AK8" s="1069"/>
      <c r="AL8" s="1073"/>
      <c r="AM8" s="1074"/>
      <c r="AN8" s="1074"/>
      <c r="AO8" s="1074"/>
      <c r="AP8" s="1074"/>
      <c r="AQ8" s="1074"/>
      <c r="AR8" s="1074"/>
      <c r="AS8" s="1074"/>
      <c r="AT8" s="1074"/>
      <c r="AU8" s="1074"/>
      <c r="AV8" s="1074"/>
      <c r="AW8" s="1074"/>
      <c r="AX8" s="1074"/>
      <c r="AY8" s="1074"/>
      <c r="AZ8" s="1074"/>
      <c r="BA8" s="1074"/>
      <c r="BB8" s="1074"/>
      <c r="BC8" s="1074"/>
      <c r="BD8" s="1074"/>
      <c r="BE8" s="1074"/>
      <c r="BF8" s="1074"/>
      <c r="BG8" s="1074"/>
      <c r="BH8" s="1074"/>
      <c r="BI8" s="1074"/>
      <c r="BJ8" s="1074"/>
      <c r="BK8" s="1074"/>
      <c r="BL8" s="1074"/>
      <c r="BM8" s="1074"/>
      <c r="BN8" s="1074"/>
      <c r="BO8" s="1074"/>
      <c r="BP8" s="1074"/>
      <c r="BQ8" s="1074"/>
      <c r="BR8" s="1074"/>
      <c r="BS8" s="1074"/>
      <c r="BT8" s="1074"/>
      <c r="BU8" s="1074"/>
      <c r="BV8" s="1074"/>
      <c r="BW8" s="1074"/>
      <c r="BX8" s="1074"/>
      <c r="BY8" s="1074"/>
      <c r="BZ8" s="1074"/>
      <c r="CA8" s="1074"/>
      <c r="CB8" s="1074"/>
      <c r="CC8" s="1074"/>
      <c r="CD8" s="1074"/>
      <c r="CE8" s="1074"/>
      <c r="CF8" s="1074"/>
      <c r="CG8" s="1074"/>
      <c r="CH8" s="1074"/>
      <c r="CI8" s="1074"/>
      <c r="CJ8" s="1074"/>
      <c r="CK8" s="1074"/>
      <c r="CL8" s="1074"/>
      <c r="CM8" s="1074"/>
      <c r="CN8" s="1074"/>
      <c r="CO8" s="1074"/>
      <c r="CP8" s="1074"/>
      <c r="CQ8" s="1074"/>
      <c r="CR8" s="1074"/>
      <c r="CS8" s="1074"/>
      <c r="CT8" s="1074"/>
      <c r="CU8" s="1074"/>
      <c r="CV8" s="1074"/>
      <c r="CW8" s="1074"/>
      <c r="CX8" s="1074"/>
      <c r="CY8" s="1074"/>
      <c r="CZ8" s="1074"/>
      <c r="DA8" s="1074"/>
      <c r="DB8" s="1074"/>
      <c r="DC8" s="1074"/>
      <c r="DD8" s="1074"/>
      <c r="DE8" s="1074"/>
      <c r="DF8" s="1074"/>
      <c r="DG8" s="1074"/>
      <c r="DH8" s="1074"/>
      <c r="DI8" s="1074"/>
      <c r="DJ8" s="1074"/>
      <c r="DK8" s="1074"/>
      <c r="DL8" s="1074"/>
      <c r="DM8" s="1074"/>
      <c r="DN8" s="1074"/>
      <c r="DO8" s="1074"/>
      <c r="DP8" s="1074"/>
      <c r="DQ8" s="1074"/>
      <c r="DR8" s="1074"/>
      <c r="DS8" s="1074"/>
      <c r="DT8" s="1074"/>
      <c r="DU8" s="1074"/>
      <c r="DV8" s="1074"/>
      <c r="DW8" s="1074"/>
      <c r="DX8" s="1074"/>
      <c r="DY8" s="1074"/>
      <c r="DZ8" s="1074"/>
      <c r="EA8" s="1074"/>
      <c r="EB8" s="1074"/>
      <c r="EC8" s="1074"/>
      <c r="ED8" s="1074"/>
      <c r="EE8" s="1074"/>
      <c r="EF8" s="1075"/>
    </row>
    <row r="9" spans="2:136" ht="45.75" hidden="1" customHeight="1" thickBot="1">
      <c r="B9" s="141"/>
      <c r="C9" s="1067"/>
      <c r="D9" s="1067"/>
      <c r="E9" s="1067"/>
      <c r="F9" s="1067"/>
      <c r="G9" s="1067"/>
      <c r="H9" s="1067"/>
      <c r="I9" s="1067"/>
      <c r="J9" s="1067"/>
      <c r="K9" s="1067"/>
      <c r="L9" s="1067"/>
      <c r="M9" s="1067"/>
      <c r="N9" s="1068"/>
      <c r="O9" s="1067"/>
      <c r="P9" s="1067"/>
      <c r="Q9" s="1067"/>
      <c r="R9" s="1067"/>
      <c r="S9" s="1067"/>
      <c r="T9" s="1067"/>
      <c r="U9" s="1067"/>
      <c r="V9" s="1067"/>
      <c r="W9" s="1067"/>
      <c r="X9" s="1067"/>
      <c r="Y9" s="2072"/>
      <c r="Z9" s="1070"/>
      <c r="AA9" s="1071"/>
      <c r="AB9" s="1071"/>
      <c r="AC9" s="1071"/>
      <c r="AD9" s="1071"/>
      <c r="AE9" s="1071"/>
      <c r="AF9" s="1071"/>
      <c r="AG9" s="1071"/>
      <c r="AH9" s="2073"/>
      <c r="AI9" s="1069"/>
      <c r="AJ9" s="1069"/>
      <c r="AK9" s="1069"/>
      <c r="AL9" s="1073"/>
      <c r="AM9" s="1074"/>
      <c r="AN9" s="1074"/>
      <c r="AO9" s="1074"/>
      <c r="AP9" s="1074"/>
      <c r="AQ9" s="1074"/>
      <c r="AR9" s="1074"/>
      <c r="AS9" s="1074"/>
      <c r="AT9" s="1074"/>
      <c r="AU9" s="1074"/>
      <c r="AV9" s="1074"/>
      <c r="AW9" s="1074"/>
      <c r="AX9" s="1074"/>
      <c r="AY9" s="1074"/>
      <c r="AZ9" s="1074"/>
      <c r="BA9" s="1074"/>
      <c r="BB9" s="1074"/>
      <c r="BC9" s="1074"/>
      <c r="BD9" s="1074"/>
      <c r="BE9" s="1074"/>
      <c r="BF9" s="1074"/>
      <c r="BG9" s="1074"/>
      <c r="BH9" s="1074"/>
      <c r="BI9" s="1074"/>
      <c r="BJ9" s="1074"/>
      <c r="BK9" s="1074"/>
      <c r="BL9" s="1074"/>
      <c r="BM9" s="1074"/>
      <c r="BN9" s="1074"/>
      <c r="BO9" s="1074"/>
      <c r="BP9" s="1074"/>
      <c r="BQ9" s="1074"/>
      <c r="BR9" s="1074"/>
      <c r="BS9" s="1074"/>
      <c r="BT9" s="1074"/>
      <c r="BU9" s="1074"/>
      <c r="BV9" s="1074"/>
      <c r="BW9" s="1074"/>
      <c r="BX9" s="1074"/>
      <c r="BY9" s="1074"/>
      <c r="BZ9" s="1074"/>
      <c r="CA9" s="1074"/>
      <c r="CB9" s="1074"/>
      <c r="CC9" s="1074"/>
      <c r="CD9" s="1074"/>
      <c r="CE9" s="1074"/>
      <c r="CF9" s="1074"/>
      <c r="CG9" s="1074"/>
      <c r="CH9" s="1074"/>
      <c r="CI9" s="1074"/>
      <c r="CJ9" s="1074"/>
      <c r="CK9" s="1074"/>
      <c r="CL9" s="1074"/>
      <c r="CM9" s="1074"/>
      <c r="CN9" s="1074"/>
      <c r="CO9" s="1074"/>
      <c r="CP9" s="1074"/>
      <c r="CQ9" s="1074"/>
      <c r="CR9" s="1074"/>
      <c r="CS9" s="1074"/>
      <c r="CT9" s="1074"/>
      <c r="CU9" s="1074"/>
      <c r="CV9" s="1074"/>
      <c r="CW9" s="1074"/>
      <c r="CX9" s="1074"/>
      <c r="CY9" s="1074"/>
      <c r="CZ9" s="1074"/>
      <c r="DA9" s="1074"/>
      <c r="DB9" s="1074"/>
      <c r="DC9" s="1074"/>
      <c r="DD9" s="1074"/>
      <c r="DE9" s="1074"/>
      <c r="DF9" s="1074"/>
      <c r="DG9" s="1074"/>
      <c r="DH9" s="1074"/>
      <c r="DI9" s="1074"/>
      <c r="DJ9" s="1074"/>
      <c r="DK9" s="1074"/>
      <c r="DL9" s="1074"/>
      <c r="DM9" s="1074"/>
      <c r="DN9" s="1074"/>
      <c r="DO9" s="1074"/>
      <c r="DP9" s="1074"/>
      <c r="DQ9" s="1074"/>
      <c r="DR9" s="1074"/>
      <c r="DS9" s="1074"/>
      <c r="DT9" s="1074"/>
      <c r="DU9" s="1074"/>
      <c r="DV9" s="1074"/>
      <c r="DW9" s="1074"/>
      <c r="DX9" s="1074"/>
      <c r="DY9" s="1074"/>
      <c r="DZ9" s="1074"/>
      <c r="EA9" s="1074"/>
      <c r="EB9" s="1074"/>
      <c r="EC9" s="1074"/>
      <c r="ED9" s="1074"/>
      <c r="EE9" s="1074"/>
      <c r="EF9" s="1075"/>
    </row>
    <row r="10" spans="2:136" s="1076" customFormat="1" ht="29.25" customHeight="1" thickBot="1">
      <c r="B10" s="164" t="s">
        <v>91</v>
      </c>
      <c r="C10" s="164" t="s">
        <v>92</v>
      </c>
      <c r="D10" s="2074"/>
      <c r="E10" s="2075" t="s">
        <v>93</v>
      </c>
      <c r="F10" s="2075" t="s">
        <v>94</v>
      </c>
      <c r="G10" s="2075" t="s">
        <v>91</v>
      </c>
      <c r="H10" s="2075" t="s">
        <v>92</v>
      </c>
      <c r="I10" s="2075" t="s">
        <v>314</v>
      </c>
      <c r="J10" s="2075" t="s">
        <v>315</v>
      </c>
      <c r="K10" s="2075" t="s">
        <v>96</v>
      </c>
      <c r="L10" s="2075" t="s">
        <v>97</v>
      </c>
      <c r="M10" s="2075"/>
      <c r="N10" s="1077" t="s">
        <v>952</v>
      </c>
      <c r="O10" s="2074"/>
      <c r="P10" s="2075" t="s">
        <v>93</v>
      </c>
      <c r="Q10" s="2075" t="s">
        <v>94</v>
      </c>
      <c r="R10" s="2075" t="s">
        <v>91</v>
      </c>
      <c r="S10" s="2075" t="s">
        <v>92</v>
      </c>
      <c r="T10" s="2075" t="s">
        <v>314</v>
      </c>
      <c r="U10" s="2075" t="s">
        <v>315</v>
      </c>
      <c r="V10" s="2075" t="s">
        <v>96</v>
      </c>
      <c r="W10" s="2075" t="s">
        <v>97</v>
      </c>
      <c r="X10" s="2075"/>
      <c r="Y10" s="1078" t="s">
        <v>953</v>
      </c>
      <c r="Z10" s="2076"/>
      <c r="AA10" s="2077" t="s">
        <v>91</v>
      </c>
      <c r="AB10" s="2077" t="s">
        <v>92</v>
      </c>
      <c r="AC10" s="2077" t="s">
        <v>314</v>
      </c>
      <c r="AD10" s="2077" t="s">
        <v>315</v>
      </c>
      <c r="AE10" s="2077" t="s">
        <v>96</v>
      </c>
      <c r="AF10" s="2077" t="s">
        <v>97</v>
      </c>
      <c r="AG10" s="2077"/>
      <c r="AH10" s="1079" t="s">
        <v>61</v>
      </c>
      <c r="AI10" s="1079" t="s">
        <v>60</v>
      </c>
      <c r="AJ10" s="1079" t="s">
        <v>59</v>
      </c>
      <c r="AK10" s="1079" t="s">
        <v>58</v>
      </c>
      <c r="AL10" s="1079" t="s">
        <v>57</v>
      </c>
      <c r="AM10" s="1079" t="s">
        <v>538</v>
      </c>
      <c r="AN10" s="1079" t="s">
        <v>954</v>
      </c>
      <c r="AO10" s="1079" t="s">
        <v>955</v>
      </c>
      <c r="AP10" s="1079" t="s">
        <v>956</v>
      </c>
      <c r="AQ10" s="1079" t="s">
        <v>957</v>
      </c>
      <c r="AR10" s="1079" t="s">
        <v>958</v>
      </c>
      <c r="AS10" s="1079" t="s">
        <v>959</v>
      </c>
      <c r="AT10" s="1079" t="s">
        <v>960</v>
      </c>
      <c r="AU10" s="1079" t="s">
        <v>961</v>
      </c>
      <c r="AV10" s="1079" t="s">
        <v>962</v>
      </c>
      <c r="AW10" s="1079" t="s">
        <v>963</v>
      </c>
      <c r="AX10" s="1079" t="s">
        <v>964</v>
      </c>
      <c r="AY10" s="1079" t="s">
        <v>965</v>
      </c>
      <c r="AZ10" s="1079" t="s">
        <v>966</v>
      </c>
      <c r="BA10" s="1079" t="s">
        <v>967</v>
      </c>
      <c r="BB10" s="1079" t="s">
        <v>968</v>
      </c>
      <c r="BC10" s="1079" t="s">
        <v>969</v>
      </c>
      <c r="BD10" s="1079" t="s">
        <v>970</v>
      </c>
      <c r="BE10" s="1079" t="s">
        <v>971</v>
      </c>
      <c r="BF10" s="1079" t="s">
        <v>972</v>
      </c>
      <c r="BG10" s="1079" t="s">
        <v>973</v>
      </c>
      <c r="BH10" s="1079" t="s">
        <v>974</v>
      </c>
      <c r="BI10" s="1079" t="s">
        <v>975</v>
      </c>
      <c r="BJ10" s="1079" t="s">
        <v>976</v>
      </c>
      <c r="BK10" s="1079" t="s">
        <v>977</v>
      </c>
      <c r="BL10" s="1079" t="s">
        <v>978</v>
      </c>
      <c r="BM10" s="1079" t="s">
        <v>979</v>
      </c>
      <c r="BN10" s="1079" t="s">
        <v>980</v>
      </c>
      <c r="BO10" s="1079" t="s">
        <v>981</v>
      </c>
      <c r="BP10" s="1079" t="s">
        <v>982</v>
      </c>
      <c r="BQ10" s="1079" t="s">
        <v>983</v>
      </c>
      <c r="BR10" s="1079" t="s">
        <v>984</v>
      </c>
      <c r="BS10" s="1079" t="s">
        <v>985</v>
      </c>
      <c r="BT10" s="1079" t="s">
        <v>986</v>
      </c>
      <c r="BU10" s="1079" t="s">
        <v>987</v>
      </c>
      <c r="BV10" s="1079" t="s">
        <v>988</v>
      </c>
      <c r="BW10" s="1079" t="s">
        <v>989</v>
      </c>
      <c r="BX10" s="1079" t="s">
        <v>990</v>
      </c>
      <c r="BY10" s="1079" t="s">
        <v>991</v>
      </c>
      <c r="BZ10" s="1079" t="s">
        <v>992</v>
      </c>
      <c r="CA10" s="1079" t="s">
        <v>993</v>
      </c>
      <c r="CB10" s="1079" t="s">
        <v>994</v>
      </c>
      <c r="CC10" s="1079" t="s">
        <v>995</v>
      </c>
      <c r="CD10" s="1079" t="s">
        <v>996</v>
      </c>
      <c r="CE10" s="1079" t="s">
        <v>997</v>
      </c>
      <c r="CF10" s="1079" t="s">
        <v>998</v>
      </c>
      <c r="CG10" s="1079" t="s">
        <v>999</v>
      </c>
      <c r="CH10" s="1079" t="s">
        <v>1000</v>
      </c>
      <c r="CI10" s="1079" t="s">
        <v>1001</v>
      </c>
      <c r="CJ10" s="1079" t="s">
        <v>1002</v>
      </c>
      <c r="CK10" s="1079" t="s">
        <v>1003</v>
      </c>
      <c r="CL10" s="1079" t="s">
        <v>1004</v>
      </c>
      <c r="CM10" s="1079" t="s">
        <v>1005</v>
      </c>
      <c r="CN10" s="1079" t="s">
        <v>1006</v>
      </c>
      <c r="CO10" s="1079" t="s">
        <v>1007</v>
      </c>
      <c r="CP10" s="1079" t="s">
        <v>1008</v>
      </c>
      <c r="CQ10" s="1079" t="s">
        <v>1009</v>
      </c>
      <c r="CR10" s="1079" t="s">
        <v>1010</v>
      </c>
      <c r="CS10" s="1079" t="s">
        <v>1011</v>
      </c>
      <c r="CT10" s="1079" t="s">
        <v>1012</v>
      </c>
      <c r="CU10" s="1079" t="s">
        <v>1013</v>
      </c>
      <c r="CV10" s="1079" t="s">
        <v>1014</v>
      </c>
      <c r="CW10" s="1079" t="s">
        <v>1015</v>
      </c>
      <c r="CX10" s="1079" t="s">
        <v>1016</v>
      </c>
      <c r="CY10" s="1079" t="s">
        <v>1017</v>
      </c>
      <c r="CZ10" s="1079" t="s">
        <v>1018</v>
      </c>
      <c r="DA10" s="1079" t="s">
        <v>1019</v>
      </c>
      <c r="DB10" s="1079" t="s">
        <v>1020</v>
      </c>
      <c r="DC10" s="1079" t="s">
        <v>1021</v>
      </c>
      <c r="DD10" s="1079" t="s">
        <v>1022</v>
      </c>
      <c r="DE10" s="1079" t="s">
        <v>1023</v>
      </c>
      <c r="DF10" s="1079" t="s">
        <v>1024</v>
      </c>
      <c r="DG10" s="1079" t="s">
        <v>1025</v>
      </c>
      <c r="DH10" s="1079" t="s">
        <v>1026</v>
      </c>
      <c r="DI10" s="1079" t="s">
        <v>1027</v>
      </c>
      <c r="DJ10" s="1079" t="s">
        <v>1028</v>
      </c>
      <c r="DK10" s="1079" t="s">
        <v>1029</v>
      </c>
      <c r="DL10" s="1079" t="s">
        <v>1030</v>
      </c>
      <c r="DM10" s="1079" t="s">
        <v>1031</v>
      </c>
      <c r="DN10" s="1079" t="s">
        <v>1032</v>
      </c>
      <c r="DO10" s="1079" t="s">
        <v>1033</v>
      </c>
      <c r="DP10" s="1079" t="s">
        <v>1034</v>
      </c>
      <c r="DQ10" s="1079" t="s">
        <v>1035</v>
      </c>
      <c r="DR10" s="1079" t="s">
        <v>1036</v>
      </c>
      <c r="DS10" s="1079" t="s">
        <v>1037</v>
      </c>
      <c r="DT10" s="1079" t="s">
        <v>1038</v>
      </c>
      <c r="DU10" s="1079" t="s">
        <v>1039</v>
      </c>
      <c r="DV10" s="1079" t="s">
        <v>1040</v>
      </c>
      <c r="DW10" s="1079" t="s">
        <v>1041</v>
      </c>
      <c r="DX10" s="1079" t="s">
        <v>1042</v>
      </c>
      <c r="DY10" s="1079" t="s">
        <v>1043</v>
      </c>
      <c r="DZ10" s="1079" t="s">
        <v>1044</v>
      </c>
      <c r="EA10" s="1079" t="s">
        <v>1045</v>
      </c>
      <c r="EB10" s="1079" t="s">
        <v>1046</v>
      </c>
      <c r="EC10" s="1079" t="s">
        <v>1047</v>
      </c>
      <c r="ED10" s="1079" t="s">
        <v>1048</v>
      </c>
      <c r="EE10" s="1079" t="s">
        <v>1049</v>
      </c>
      <c r="EF10" s="1080" t="s">
        <v>1050</v>
      </c>
    </row>
    <row r="11" spans="2:136" ht="41.25" customHeight="1" thickBot="1">
      <c r="B11" s="178" t="s">
        <v>99</v>
      </c>
      <c r="C11" s="179" t="s">
        <v>100</v>
      </c>
      <c r="D11" s="2078"/>
      <c r="E11" s="2079" t="s">
        <v>93</v>
      </c>
      <c r="F11" s="2079" t="s">
        <v>101</v>
      </c>
      <c r="G11" s="2079" t="s">
        <v>102</v>
      </c>
      <c r="H11" s="2079" t="str">
        <f>C11</f>
        <v>&lt; = 33 kV; SINGLE CIRCUIT</v>
      </c>
      <c r="I11" s="2079" t="s">
        <v>112</v>
      </c>
      <c r="J11" s="2079" t="s">
        <v>1051</v>
      </c>
      <c r="K11" s="2079" t="s">
        <v>391</v>
      </c>
      <c r="L11" s="2079" t="s">
        <v>107</v>
      </c>
      <c r="M11" s="2079"/>
      <c r="N11" s="1081"/>
      <c r="O11" s="2078"/>
      <c r="P11" s="2079" t="s">
        <v>93</v>
      </c>
      <c r="Q11" s="2079" t="s">
        <v>101</v>
      </c>
      <c r="R11" s="2079" t="s">
        <v>102</v>
      </c>
      <c r="S11" s="2079" t="str">
        <f>C11</f>
        <v>&lt; = 33 kV; SINGLE CIRCUIT</v>
      </c>
      <c r="T11" s="2079" t="s">
        <v>112</v>
      </c>
      <c r="U11" s="2080" t="s">
        <v>1052</v>
      </c>
      <c r="V11" s="2079" t="s">
        <v>391</v>
      </c>
      <c r="W11" s="2079" t="s">
        <v>107</v>
      </c>
      <c r="X11" s="2079"/>
      <c r="Y11" s="1082"/>
      <c r="Z11" s="2079"/>
      <c r="AA11" s="2080" t="s">
        <v>102</v>
      </c>
      <c r="AB11" s="2080" t="str">
        <f>C11</f>
        <v>&lt; = 33 kV; SINGLE CIRCUIT</v>
      </c>
      <c r="AC11" s="2080" t="s">
        <v>112</v>
      </c>
      <c r="AD11" s="2080" t="s">
        <v>1053</v>
      </c>
      <c r="AE11" s="2080" t="s">
        <v>1054</v>
      </c>
      <c r="AF11" s="2080" t="s">
        <v>107</v>
      </c>
      <c r="AG11" s="2080"/>
      <c r="AH11" s="1083"/>
      <c r="AI11" s="1083"/>
      <c r="AJ11" s="1083"/>
      <c r="AK11" s="1083"/>
      <c r="AL11" s="1083"/>
      <c r="AM11" s="1083"/>
      <c r="AN11" s="1083"/>
      <c r="AO11" s="1083"/>
      <c r="AP11" s="1083"/>
      <c r="AQ11" s="1083"/>
      <c r="AR11" s="1083"/>
      <c r="AS11" s="1083"/>
      <c r="AT11" s="1083"/>
      <c r="AU11" s="1083"/>
      <c r="AV11" s="1083"/>
      <c r="AW11" s="1083"/>
      <c r="AX11" s="1083"/>
      <c r="AY11" s="1083"/>
      <c r="AZ11" s="1083"/>
      <c r="BA11" s="1083"/>
      <c r="BB11" s="1083"/>
      <c r="BC11" s="1083"/>
      <c r="BD11" s="1083"/>
      <c r="BE11" s="1083"/>
      <c r="BF11" s="1083"/>
      <c r="BG11" s="1083"/>
      <c r="BH11" s="1083"/>
      <c r="BI11" s="1083"/>
      <c r="BJ11" s="1083"/>
      <c r="BK11" s="1083"/>
      <c r="BL11" s="1083"/>
      <c r="BM11" s="1083"/>
      <c r="BN11" s="1083"/>
      <c r="BO11" s="1083"/>
      <c r="BP11" s="1083"/>
      <c r="BQ11" s="1083"/>
      <c r="BR11" s="1083"/>
      <c r="BS11" s="1083"/>
      <c r="BT11" s="1083"/>
      <c r="BU11" s="1083"/>
      <c r="BV11" s="1083"/>
      <c r="BW11" s="1083"/>
      <c r="BX11" s="1083"/>
      <c r="BY11" s="1083"/>
      <c r="BZ11" s="1083"/>
      <c r="CA11" s="1083"/>
      <c r="CB11" s="1083"/>
      <c r="CC11" s="1083"/>
      <c r="CD11" s="1083"/>
      <c r="CE11" s="1083"/>
      <c r="CF11" s="1083"/>
      <c r="CG11" s="1083"/>
      <c r="CH11" s="1083"/>
      <c r="CI11" s="1083"/>
      <c r="CJ11" s="1083"/>
      <c r="CK11" s="1083"/>
      <c r="CL11" s="1083"/>
      <c r="CM11" s="1083"/>
      <c r="CN11" s="1083"/>
      <c r="CO11" s="1083"/>
      <c r="CP11" s="1083"/>
      <c r="CQ11" s="1083"/>
      <c r="CR11" s="1083"/>
      <c r="CS11" s="1083"/>
      <c r="CT11" s="1083"/>
      <c r="CU11" s="1083"/>
      <c r="CV11" s="1083"/>
      <c r="CW11" s="1083"/>
      <c r="CX11" s="1083"/>
      <c r="CY11" s="1083"/>
      <c r="CZ11" s="1083"/>
      <c r="DA11" s="1083"/>
      <c r="DB11" s="1083"/>
      <c r="DC11" s="1083"/>
      <c r="DD11" s="1083"/>
      <c r="DE11" s="1083"/>
      <c r="DF11" s="1083"/>
      <c r="DG11" s="1083"/>
      <c r="DH11" s="1083"/>
      <c r="DI11" s="1083"/>
      <c r="DJ11" s="1083"/>
      <c r="DK11" s="1083"/>
      <c r="DL11" s="1083"/>
      <c r="DM11" s="1083"/>
      <c r="DN11" s="1083"/>
      <c r="DO11" s="1083"/>
      <c r="DP11" s="1083"/>
      <c r="DQ11" s="1083"/>
      <c r="DR11" s="1083"/>
      <c r="DS11" s="1083"/>
      <c r="DT11" s="1083"/>
      <c r="DU11" s="1083"/>
      <c r="DV11" s="1083"/>
      <c r="DW11" s="1083"/>
      <c r="DX11" s="1083"/>
      <c r="DY11" s="1083"/>
      <c r="DZ11" s="1083"/>
      <c r="EA11" s="1083"/>
      <c r="EB11" s="1083"/>
      <c r="EC11" s="1083"/>
      <c r="ED11" s="1083"/>
      <c r="EE11" s="1083"/>
      <c r="EF11" s="1084"/>
    </row>
    <row r="12" spans="2:136" ht="41.25" customHeight="1" thickBot="1">
      <c r="B12" s="194"/>
      <c r="C12" s="195" t="s">
        <v>115</v>
      </c>
      <c r="D12" s="2081"/>
      <c r="E12" s="2080" t="s">
        <v>93</v>
      </c>
      <c r="F12" s="2080" t="s">
        <v>101</v>
      </c>
      <c r="G12" s="2080" t="s">
        <v>102</v>
      </c>
      <c r="H12" s="2079" t="str">
        <f t="shared" ref="H12:H75" si="0">C12</f>
        <v>&gt; 33 kV &amp; &lt; = 66 kV ; SINGLE CIRCUIT</v>
      </c>
      <c r="I12" s="2080" t="s">
        <v>112</v>
      </c>
      <c r="J12" s="2080" t="s">
        <v>1051</v>
      </c>
      <c r="K12" s="2080" t="s">
        <v>391</v>
      </c>
      <c r="L12" s="2080" t="s">
        <v>107</v>
      </c>
      <c r="M12" s="2080"/>
      <c r="N12" s="1085"/>
      <c r="O12" s="2081"/>
      <c r="P12" s="2080" t="s">
        <v>93</v>
      </c>
      <c r="Q12" s="2080" t="s">
        <v>101</v>
      </c>
      <c r="R12" s="2080" t="s">
        <v>102</v>
      </c>
      <c r="S12" s="2079" t="str">
        <f t="shared" ref="S12:S75" si="1">C12</f>
        <v>&gt; 33 kV &amp; &lt; = 66 kV ; SINGLE CIRCUIT</v>
      </c>
      <c r="T12" s="2080" t="s">
        <v>112</v>
      </c>
      <c r="U12" s="2080" t="s">
        <v>1052</v>
      </c>
      <c r="V12" s="2080" t="s">
        <v>391</v>
      </c>
      <c r="W12" s="2080" t="s">
        <v>107</v>
      </c>
      <c r="X12" s="2080"/>
      <c r="Y12" s="2492"/>
      <c r="Z12" s="2080"/>
      <c r="AA12" s="2080" t="s">
        <v>102</v>
      </c>
      <c r="AB12" s="2080" t="str">
        <f t="shared" ref="AB12:AB75" si="2">C12</f>
        <v>&gt; 33 kV &amp; &lt; = 66 kV ; SINGLE CIRCUIT</v>
      </c>
      <c r="AC12" s="2080" t="s">
        <v>112</v>
      </c>
      <c r="AD12" s="2080" t="s">
        <v>1053</v>
      </c>
      <c r="AE12" s="2080" t="s">
        <v>1054</v>
      </c>
      <c r="AF12" s="2080" t="s">
        <v>107</v>
      </c>
      <c r="AG12" s="2080"/>
      <c r="AH12" s="2495"/>
      <c r="AI12" s="2495"/>
      <c r="AJ12" s="2495"/>
      <c r="AK12" s="2495"/>
      <c r="AL12" s="2495"/>
      <c r="AM12" s="2495"/>
      <c r="AN12" s="2495"/>
      <c r="AO12" s="2495"/>
      <c r="AP12" s="2495"/>
      <c r="AQ12" s="2495"/>
      <c r="AR12" s="2495"/>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c r="BP12" s="2495"/>
      <c r="BQ12" s="2495"/>
      <c r="BR12" s="2495"/>
      <c r="BS12" s="2495"/>
      <c r="BT12" s="2495"/>
      <c r="BU12" s="2495"/>
      <c r="BV12" s="2495"/>
      <c r="BW12" s="2495"/>
      <c r="BX12" s="2495"/>
      <c r="BY12" s="2495"/>
      <c r="BZ12" s="2495"/>
      <c r="CA12" s="2495"/>
      <c r="CB12" s="2495"/>
      <c r="CC12" s="2495"/>
      <c r="CD12" s="2495"/>
      <c r="CE12" s="2495"/>
      <c r="CF12" s="2495"/>
      <c r="CG12" s="2495"/>
      <c r="CH12" s="2495"/>
      <c r="CI12" s="2495"/>
      <c r="CJ12" s="2495"/>
      <c r="CK12" s="2495"/>
      <c r="CL12" s="2495"/>
      <c r="CM12" s="2495"/>
      <c r="CN12" s="2495"/>
      <c r="CO12" s="2495"/>
      <c r="CP12" s="2495"/>
      <c r="CQ12" s="2495"/>
      <c r="CR12" s="2495"/>
      <c r="CS12" s="2495"/>
      <c r="CT12" s="2495"/>
      <c r="CU12" s="2495"/>
      <c r="CV12" s="2495"/>
      <c r="CW12" s="2495"/>
      <c r="CX12" s="2495"/>
      <c r="CY12" s="2495"/>
      <c r="CZ12" s="2495"/>
      <c r="DA12" s="2495"/>
      <c r="DB12" s="2495"/>
      <c r="DC12" s="2495"/>
      <c r="DD12" s="2495"/>
      <c r="DE12" s="2495"/>
      <c r="DF12" s="2495"/>
      <c r="DG12" s="2495"/>
      <c r="DH12" s="2495"/>
      <c r="DI12" s="2495"/>
      <c r="DJ12" s="2495"/>
      <c r="DK12" s="2495"/>
      <c r="DL12" s="2495"/>
      <c r="DM12" s="2495"/>
      <c r="DN12" s="2495"/>
      <c r="DO12" s="2495"/>
      <c r="DP12" s="2495"/>
      <c r="DQ12" s="2495"/>
      <c r="DR12" s="2495"/>
      <c r="DS12" s="2495"/>
      <c r="DT12" s="2495"/>
      <c r="DU12" s="2495"/>
      <c r="DV12" s="2495"/>
      <c r="DW12" s="2495"/>
      <c r="DX12" s="2495"/>
      <c r="DY12" s="2495"/>
      <c r="DZ12" s="2495"/>
      <c r="EA12" s="2495"/>
      <c r="EB12" s="2495"/>
      <c r="EC12" s="2495"/>
      <c r="ED12" s="2495"/>
      <c r="EE12" s="2495"/>
      <c r="EF12" s="2496"/>
    </row>
    <row r="13" spans="2:136" ht="41.25" customHeight="1" thickBot="1">
      <c r="B13" s="194"/>
      <c r="C13" s="195" t="s">
        <v>116</v>
      </c>
      <c r="D13" s="2081"/>
      <c r="E13" s="2080" t="s">
        <v>93</v>
      </c>
      <c r="F13" s="2080" t="s">
        <v>101</v>
      </c>
      <c r="G13" s="2080" t="s">
        <v>102</v>
      </c>
      <c r="H13" s="2079" t="str">
        <f t="shared" si="0"/>
        <v>&gt; 66 kV &amp; &lt; = 132 kV ; SINGLE CIRCUIT</v>
      </c>
      <c r="I13" s="2080" t="s">
        <v>112</v>
      </c>
      <c r="J13" s="2080" t="s">
        <v>1051</v>
      </c>
      <c r="K13" s="2080" t="s">
        <v>391</v>
      </c>
      <c r="L13" s="2080" t="s">
        <v>107</v>
      </c>
      <c r="M13" s="2080"/>
      <c r="N13" s="2487">
        <v>66.599999999999994</v>
      </c>
      <c r="O13" s="2081"/>
      <c r="P13" s="2080" t="s">
        <v>93</v>
      </c>
      <c r="Q13" s="2080" t="s">
        <v>101</v>
      </c>
      <c r="R13" s="2080" t="s">
        <v>102</v>
      </c>
      <c r="S13" s="2079" t="str">
        <f t="shared" si="1"/>
        <v>&gt; 66 kV &amp; &lt; = 132 kV ; SINGLE CIRCUIT</v>
      </c>
      <c r="T13" s="2080" t="s">
        <v>112</v>
      </c>
      <c r="U13" s="2080" t="s">
        <v>1052</v>
      </c>
      <c r="V13" s="2080" t="s">
        <v>391</v>
      </c>
      <c r="W13" s="2080" t="s">
        <v>107</v>
      </c>
      <c r="X13" s="2080"/>
      <c r="Y13" s="2493">
        <v>2.8</v>
      </c>
      <c r="Z13" s="2080"/>
      <c r="AA13" s="2080" t="s">
        <v>102</v>
      </c>
      <c r="AB13" s="2080" t="str">
        <f t="shared" si="2"/>
        <v>&gt; 66 kV &amp; &lt; = 132 kV ; SINGLE CIRCUIT</v>
      </c>
      <c r="AC13" s="2080" t="s">
        <v>112</v>
      </c>
      <c r="AD13" s="2080" t="s">
        <v>1053</v>
      </c>
      <c r="AE13" s="2080" t="s">
        <v>1054</v>
      </c>
      <c r="AF13" s="2080" t="s">
        <v>107</v>
      </c>
      <c r="AG13" s="2080"/>
      <c r="AH13" s="2497">
        <v>93</v>
      </c>
      <c r="AI13" s="2497">
        <v>358</v>
      </c>
      <c r="AJ13" s="2497">
        <v>428</v>
      </c>
      <c r="AK13" s="2497">
        <v>167</v>
      </c>
      <c r="AL13" s="2497">
        <v>623</v>
      </c>
      <c r="AM13" s="2497">
        <v>653</v>
      </c>
      <c r="AN13" s="2497">
        <v>208</v>
      </c>
      <c r="AO13" s="2497">
        <v>619</v>
      </c>
      <c r="AP13" s="2497">
        <v>172</v>
      </c>
      <c r="AQ13" s="2497">
        <v>59</v>
      </c>
      <c r="AR13" s="2497">
        <v>42</v>
      </c>
      <c r="AS13" s="2497">
        <v>773</v>
      </c>
      <c r="AT13" s="2497">
        <v>100</v>
      </c>
      <c r="AU13" s="2497">
        <v>110</v>
      </c>
      <c r="AV13" s="2497">
        <v>9</v>
      </c>
      <c r="AW13" s="2497">
        <v>655</v>
      </c>
      <c r="AX13" s="2497">
        <v>0</v>
      </c>
      <c r="AY13" s="2497">
        <v>1</v>
      </c>
      <c r="AZ13" s="2497">
        <v>1</v>
      </c>
      <c r="BA13" s="2497">
        <v>2</v>
      </c>
      <c r="BB13" s="2497">
        <v>1</v>
      </c>
      <c r="BC13" s="2497">
        <v>328</v>
      </c>
      <c r="BD13" s="2497">
        <v>5</v>
      </c>
      <c r="BE13" s="2497">
        <v>681</v>
      </c>
      <c r="BF13" s="2497">
        <v>293</v>
      </c>
      <c r="BG13" s="2497">
        <v>0</v>
      </c>
      <c r="BH13" s="2497">
        <v>0</v>
      </c>
      <c r="BI13" s="2497">
        <v>661</v>
      </c>
      <c r="BJ13" s="2497">
        <v>372</v>
      </c>
      <c r="BK13" s="2497">
        <v>92</v>
      </c>
      <c r="BL13" s="2497">
        <v>1201</v>
      </c>
      <c r="BM13" s="2497">
        <v>7</v>
      </c>
      <c r="BN13" s="2497">
        <v>0</v>
      </c>
      <c r="BO13" s="2497">
        <v>122</v>
      </c>
      <c r="BP13" s="2497">
        <v>673</v>
      </c>
      <c r="BQ13" s="2497">
        <v>252</v>
      </c>
      <c r="BR13" s="2497">
        <v>9</v>
      </c>
      <c r="BS13" s="2497">
        <v>596</v>
      </c>
      <c r="BT13" s="2497">
        <v>755</v>
      </c>
      <c r="BU13" s="2497">
        <v>386</v>
      </c>
      <c r="BV13" s="2497">
        <v>0</v>
      </c>
      <c r="BW13" s="2497">
        <v>533</v>
      </c>
      <c r="BX13" s="2497">
        <v>1585</v>
      </c>
      <c r="BY13" s="2497">
        <v>1136</v>
      </c>
      <c r="BZ13" s="2497">
        <v>138</v>
      </c>
      <c r="CA13" s="2497">
        <v>1509</v>
      </c>
      <c r="CB13" s="2497">
        <v>2</v>
      </c>
      <c r="CC13" s="2497">
        <v>723</v>
      </c>
      <c r="CD13" s="2497">
        <v>7</v>
      </c>
      <c r="CE13" s="2497">
        <v>756</v>
      </c>
      <c r="CF13" s="2497">
        <v>1787</v>
      </c>
      <c r="CG13" s="2497">
        <v>22</v>
      </c>
      <c r="CH13" s="2497">
        <v>0</v>
      </c>
      <c r="CI13" s="2497">
        <v>643</v>
      </c>
      <c r="CJ13" s="2497">
        <v>1</v>
      </c>
      <c r="CK13" s="2497">
        <v>0</v>
      </c>
      <c r="CL13" s="2497">
        <v>478</v>
      </c>
      <c r="CM13" s="2497">
        <v>117</v>
      </c>
      <c r="CN13" s="2497">
        <v>0</v>
      </c>
      <c r="CO13" s="2497">
        <v>384</v>
      </c>
      <c r="CP13" s="2497">
        <v>203</v>
      </c>
      <c r="CQ13" s="2497">
        <v>0</v>
      </c>
      <c r="CR13" s="2497">
        <v>126</v>
      </c>
      <c r="CS13" s="2497">
        <v>0</v>
      </c>
      <c r="CT13" s="2497">
        <v>0</v>
      </c>
      <c r="CU13" s="2497">
        <v>0</v>
      </c>
      <c r="CV13" s="2497">
        <v>0</v>
      </c>
      <c r="CW13" s="2497">
        <v>0</v>
      </c>
      <c r="CX13" s="2497">
        <v>0</v>
      </c>
      <c r="CY13" s="2497">
        <v>0</v>
      </c>
      <c r="CZ13" s="2497">
        <v>0</v>
      </c>
      <c r="DA13" s="2497">
        <v>0</v>
      </c>
      <c r="DB13" s="2497">
        <v>0</v>
      </c>
      <c r="DC13" s="2497">
        <v>105</v>
      </c>
      <c r="DD13" s="2497">
        <v>0</v>
      </c>
      <c r="DE13" s="2497">
        <v>0</v>
      </c>
      <c r="DF13" s="2497">
        <v>0</v>
      </c>
      <c r="DG13" s="2497">
        <v>0</v>
      </c>
      <c r="DH13" s="2497">
        <v>0</v>
      </c>
      <c r="DI13" s="2497">
        <v>0</v>
      </c>
      <c r="DJ13" s="2497">
        <v>0</v>
      </c>
      <c r="DK13" s="2497">
        <v>0</v>
      </c>
      <c r="DL13" s="2497">
        <v>0</v>
      </c>
      <c r="DM13" s="2497">
        <v>0</v>
      </c>
      <c r="DN13" s="2497">
        <v>0</v>
      </c>
      <c r="DO13" s="2497">
        <v>0</v>
      </c>
      <c r="DP13" s="2497">
        <v>0</v>
      </c>
      <c r="DQ13" s="2497">
        <v>0</v>
      </c>
      <c r="DR13" s="2497">
        <v>0</v>
      </c>
      <c r="DS13" s="2497">
        <v>0</v>
      </c>
      <c r="DT13" s="2497">
        <v>0</v>
      </c>
      <c r="DU13" s="2497">
        <v>0</v>
      </c>
      <c r="DV13" s="2497">
        <v>0</v>
      </c>
      <c r="DW13" s="2497">
        <v>0</v>
      </c>
      <c r="DX13" s="2497">
        <v>0</v>
      </c>
      <c r="DY13" s="2497">
        <v>0</v>
      </c>
      <c r="DZ13" s="2497">
        <v>0</v>
      </c>
      <c r="EA13" s="2497">
        <v>0</v>
      </c>
      <c r="EB13" s="2497">
        <v>0</v>
      </c>
      <c r="EC13" s="2497">
        <v>0</v>
      </c>
      <c r="ED13" s="2497">
        <v>0</v>
      </c>
      <c r="EE13" s="2497">
        <v>0</v>
      </c>
      <c r="EF13" s="2497">
        <v>0</v>
      </c>
    </row>
    <row r="14" spans="2:136" ht="41.25" customHeight="1" thickBot="1">
      <c r="B14" s="194"/>
      <c r="C14" s="195" t="s">
        <v>117</v>
      </c>
      <c r="D14" s="2081"/>
      <c r="E14" s="2080" t="s">
        <v>93</v>
      </c>
      <c r="F14" s="2080" t="s">
        <v>101</v>
      </c>
      <c r="G14" s="2080" t="s">
        <v>102</v>
      </c>
      <c r="H14" s="2079" t="str">
        <f t="shared" si="0"/>
        <v>&gt; 132 kV &amp; &lt; = 275 kV ; SINGLE CIRCUIT</v>
      </c>
      <c r="I14" s="2080" t="s">
        <v>112</v>
      </c>
      <c r="J14" s="2080" t="s">
        <v>1051</v>
      </c>
      <c r="K14" s="2080" t="s">
        <v>391</v>
      </c>
      <c r="L14" s="2080" t="s">
        <v>107</v>
      </c>
      <c r="M14" s="2080"/>
      <c r="N14" s="2487">
        <v>75</v>
      </c>
      <c r="O14" s="2081"/>
      <c r="P14" s="2080" t="s">
        <v>93</v>
      </c>
      <c r="Q14" s="2080" t="s">
        <v>101</v>
      </c>
      <c r="R14" s="2080" t="s">
        <v>102</v>
      </c>
      <c r="S14" s="2079" t="str">
        <f t="shared" si="1"/>
        <v>&gt; 132 kV &amp; &lt; = 275 kV ; SINGLE CIRCUIT</v>
      </c>
      <c r="T14" s="2080" t="s">
        <v>112</v>
      </c>
      <c r="U14" s="2080" t="s">
        <v>1052</v>
      </c>
      <c r="V14" s="2080" t="s">
        <v>391</v>
      </c>
      <c r="W14" s="2080" t="s">
        <v>107</v>
      </c>
      <c r="X14" s="2080"/>
      <c r="Y14" s="2494">
        <v>9.9999999999999992E-25</v>
      </c>
      <c r="Z14" s="2080"/>
      <c r="AA14" s="2080" t="s">
        <v>102</v>
      </c>
      <c r="AB14" s="2080" t="str">
        <f t="shared" si="2"/>
        <v>&gt; 132 kV &amp; &lt; = 275 kV ; SINGLE CIRCUIT</v>
      </c>
      <c r="AC14" s="2080" t="s">
        <v>112</v>
      </c>
      <c r="AD14" s="2080" t="s">
        <v>1053</v>
      </c>
      <c r="AE14" s="2080" t="s">
        <v>1054</v>
      </c>
      <c r="AF14" s="2080" t="s">
        <v>107</v>
      </c>
      <c r="AG14" s="2080"/>
      <c r="AH14" s="2497">
        <v>0</v>
      </c>
      <c r="AI14" s="2497">
        <v>0</v>
      </c>
      <c r="AJ14" s="2497">
        <v>0</v>
      </c>
      <c r="AK14" s="2497">
        <v>0</v>
      </c>
      <c r="AL14" s="2497">
        <v>0</v>
      </c>
      <c r="AM14" s="2497">
        <v>0</v>
      </c>
      <c r="AN14" s="2497">
        <v>0</v>
      </c>
      <c r="AO14" s="2497">
        <v>0</v>
      </c>
      <c r="AP14" s="2497">
        <v>0</v>
      </c>
      <c r="AQ14" s="2497">
        <v>0</v>
      </c>
      <c r="AR14" s="2497">
        <v>0</v>
      </c>
      <c r="AS14" s="2497">
        <v>0</v>
      </c>
      <c r="AT14" s="2497">
        <v>0</v>
      </c>
      <c r="AU14" s="2497">
        <v>0</v>
      </c>
      <c r="AV14" s="2497">
        <v>0</v>
      </c>
      <c r="AW14" s="2497">
        <v>0</v>
      </c>
      <c r="AX14" s="2497">
        <v>0</v>
      </c>
      <c r="AY14" s="2497">
        <v>0</v>
      </c>
      <c r="AZ14" s="2497">
        <v>0</v>
      </c>
      <c r="BA14" s="2497">
        <v>0</v>
      </c>
      <c r="BB14" s="2497">
        <v>0</v>
      </c>
      <c r="BC14" s="2497">
        <v>0</v>
      </c>
      <c r="BD14" s="2497">
        <v>0</v>
      </c>
      <c r="BE14" s="2497">
        <v>0</v>
      </c>
      <c r="BF14" s="2497">
        <v>0</v>
      </c>
      <c r="BG14" s="2497">
        <v>0</v>
      </c>
      <c r="BH14" s="2497">
        <v>1009</v>
      </c>
      <c r="BI14" s="2497">
        <v>0</v>
      </c>
      <c r="BJ14" s="2497">
        <v>0</v>
      </c>
      <c r="BK14" s="2497">
        <v>0</v>
      </c>
      <c r="BL14" s="2497">
        <v>0</v>
      </c>
      <c r="BM14" s="2497">
        <v>0</v>
      </c>
      <c r="BN14" s="2497">
        <v>0</v>
      </c>
      <c r="BO14" s="2497">
        <v>0</v>
      </c>
      <c r="BP14" s="2497">
        <v>713</v>
      </c>
      <c r="BQ14" s="2497">
        <v>0</v>
      </c>
      <c r="BR14" s="2497">
        <v>0</v>
      </c>
      <c r="BS14" s="2497">
        <v>0</v>
      </c>
      <c r="BT14" s="2497">
        <v>0</v>
      </c>
      <c r="BU14" s="2497">
        <v>0</v>
      </c>
      <c r="BV14" s="2497">
        <v>0</v>
      </c>
      <c r="BW14" s="2497">
        <v>0</v>
      </c>
      <c r="BX14" s="2497">
        <v>0</v>
      </c>
      <c r="BY14" s="2497">
        <v>0</v>
      </c>
      <c r="BZ14" s="2497">
        <v>0</v>
      </c>
      <c r="CA14" s="2497">
        <v>0</v>
      </c>
      <c r="CB14" s="2497">
        <v>0</v>
      </c>
      <c r="CC14" s="2497">
        <v>0</v>
      </c>
      <c r="CD14" s="2497">
        <v>0</v>
      </c>
      <c r="CE14" s="2497">
        <v>0</v>
      </c>
      <c r="CF14" s="2497">
        <v>0</v>
      </c>
      <c r="CG14" s="2497">
        <v>0</v>
      </c>
      <c r="CH14" s="2497">
        <v>0</v>
      </c>
      <c r="CI14" s="2497">
        <v>0</v>
      </c>
      <c r="CJ14" s="2497">
        <v>0</v>
      </c>
      <c r="CK14" s="2497">
        <v>0</v>
      </c>
      <c r="CL14" s="2497">
        <v>0</v>
      </c>
      <c r="CM14" s="2497">
        <v>0</v>
      </c>
      <c r="CN14" s="2497">
        <v>0</v>
      </c>
      <c r="CO14" s="2497">
        <v>0</v>
      </c>
      <c r="CP14" s="2497">
        <v>0</v>
      </c>
      <c r="CQ14" s="2497">
        <v>0</v>
      </c>
      <c r="CR14" s="2497">
        <v>0</v>
      </c>
      <c r="CS14" s="2497">
        <v>0</v>
      </c>
      <c r="CT14" s="2497">
        <v>0</v>
      </c>
      <c r="CU14" s="2497">
        <v>0</v>
      </c>
      <c r="CV14" s="2497">
        <v>0</v>
      </c>
      <c r="CW14" s="2497">
        <v>0</v>
      </c>
      <c r="CX14" s="2497">
        <v>0</v>
      </c>
      <c r="CY14" s="2497">
        <v>0</v>
      </c>
      <c r="CZ14" s="2497">
        <v>0</v>
      </c>
      <c r="DA14" s="2497">
        <v>0</v>
      </c>
      <c r="DB14" s="2497">
        <v>0</v>
      </c>
      <c r="DC14" s="2497">
        <v>0</v>
      </c>
      <c r="DD14" s="2497">
        <v>0</v>
      </c>
      <c r="DE14" s="2497">
        <v>0</v>
      </c>
      <c r="DF14" s="2497">
        <v>0</v>
      </c>
      <c r="DG14" s="2497">
        <v>0</v>
      </c>
      <c r="DH14" s="2497">
        <v>0</v>
      </c>
      <c r="DI14" s="2497">
        <v>0</v>
      </c>
      <c r="DJ14" s="2497">
        <v>0</v>
      </c>
      <c r="DK14" s="2497">
        <v>0</v>
      </c>
      <c r="DL14" s="2497">
        <v>0</v>
      </c>
      <c r="DM14" s="2497">
        <v>0</v>
      </c>
      <c r="DN14" s="2497">
        <v>0</v>
      </c>
      <c r="DO14" s="2497">
        <v>0</v>
      </c>
      <c r="DP14" s="2497">
        <v>0</v>
      </c>
      <c r="DQ14" s="2497">
        <v>0</v>
      </c>
      <c r="DR14" s="2497">
        <v>0</v>
      </c>
      <c r="DS14" s="2497">
        <v>0</v>
      </c>
      <c r="DT14" s="2497">
        <v>0</v>
      </c>
      <c r="DU14" s="2497">
        <v>0</v>
      </c>
      <c r="DV14" s="2497">
        <v>0</v>
      </c>
      <c r="DW14" s="2497">
        <v>0</v>
      </c>
      <c r="DX14" s="2497">
        <v>0</v>
      </c>
      <c r="DY14" s="2497">
        <v>0</v>
      </c>
      <c r="DZ14" s="2497">
        <v>0</v>
      </c>
      <c r="EA14" s="2497">
        <v>0</v>
      </c>
      <c r="EB14" s="2497">
        <v>0</v>
      </c>
      <c r="EC14" s="2497">
        <v>0</v>
      </c>
      <c r="ED14" s="2497">
        <v>0</v>
      </c>
      <c r="EE14" s="2497">
        <v>0</v>
      </c>
      <c r="EF14" s="2497">
        <v>0</v>
      </c>
    </row>
    <row r="15" spans="2:136" ht="41.25" customHeight="1" thickBot="1">
      <c r="B15" s="194"/>
      <c r="C15" s="195" t="s">
        <v>118</v>
      </c>
      <c r="D15" s="2081"/>
      <c r="E15" s="2080" t="s">
        <v>93</v>
      </c>
      <c r="F15" s="2080" t="s">
        <v>101</v>
      </c>
      <c r="G15" s="2080" t="s">
        <v>102</v>
      </c>
      <c r="H15" s="2079" t="str">
        <f t="shared" si="0"/>
        <v>&gt; 275 kV &amp; &lt; = 330 kV ; SINGLE CIRCUIT</v>
      </c>
      <c r="I15" s="2080" t="s">
        <v>112</v>
      </c>
      <c r="J15" s="2080" t="s">
        <v>1051</v>
      </c>
      <c r="K15" s="2080" t="s">
        <v>391</v>
      </c>
      <c r="L15" s="2080" t="s">
        <v>107</v>
      </c>
      <c r="M15" s="2080"/>
      <c r="N15" s="2487">
        <v>71.099999999999994</v>
      </c>
      <c r="O15" s="2081"/>
      <c r="P15" s="2080" t="s">
        <v>93</v>
      </c>
      <c r="Q15" s="2080" t="s">
        <v>101</v>
      </c>
      <c r="R15" s="2080" t="s">
        <v>102</v>
      </c>
      <c r="S15" s="2079" t="str">
        <f t="shared" si="1"/>
        <v>&gt; 275 kV &amp; &lt; = 330 kV ; SINGLE CIRCUIT</v>
      </c>
      <c r="T15" s="2080" t="s">
        <v>112</v>
      </c>
      <c r="U15" s="2080" t="s">
        <v>1052</v>
      </c>
      <c r="V15" s="2080" t="s">
        <v>391</v>
      </c>
      <c r="W15" s="2080" t="s">
        <v>107</v>
      </c>
      <c r="X15" s="2080"/>
      <c r="Y15" s="2493">
        <v>10.4</v>
      </c>
      <c r="Z15" s="2080"/>
      <c r="AA15" s="2080" t="s">
        <v>102</v>
      </c>
      <c r="AB15" s="2080" t="str">
        <f t="shared" si="2"/>
        <v>&gt; 275 kV &amp; &lt; = 330 kV ; SINGLE CIRCUIT</v>
      </c>
      <c r="AC15" s="2080" t="s">
        <v>112</v>
      </c>
      <c r="AD15" s="2080" t="s">
        <v>1053</v>
      </c>
      <c r="AE15" s="2080" t="s">
        <v>1054</v>
      </c>
      <c r="AF15" s="2080" t="s">
        <v>107</v>
      </c>
      <c r="AG15" s="2080"/>
      <c r="AH15" s="2497">
        <v>0</v>
      </c>
      <c r="AI15" s="2497">
        <v>48</v>
      </c>
      <c r="AJ15" s="2497">
        <v>2</v>
      </c>
      <c r="AK15" s="2497">
        <v>4</v>
      </c>
      <c r="AL15" s="2497">
        <v>279</v>
      </c>
      <c r="AM15" s="2497">
        <v>0</v>
      </c>
      <c r="AN15" s="2497">
        <v>0</v>
      </c>
      <c r="AO15" s="2497">
        <v>11</v>
      </c>
      <c r="AP15" s="2497">
        <v>0</v>
      </c>
      <c r="AQ15" s="2497">
        <v>0</v>
      </c>
      <c r="AR15" s="2497">
        <v>0</v>
      </c>
      <c r="AS15" s="2497">
        <v>0</v>
      </c>
      <c r="AT15" s="2497">
        <v>0</v>
      </c>
      <c r="AU15" s="2497">
        <v>6</v>
      </c>
      <c r="AV15" s="2497">
        <v>0</v>
      </c>
      <c r="AW15" s="2497">
        <v>0</v>
      </c>
      <c r="AX15" s="2497">
        <v>7</v>
      </c>
      <c r="AY15" s="2497">
        <v>0</v>
      </c>
      <c r="AZ15" s="2497">
        <v>24</v>
      </c>
      <c r="BA15" s="2497">
        <v>1</v>
      </c>
      <c r="BB15" s="2497">
        <v>1</v>
      </c>
      <c r="BC15" s="2497">
        <v>19</v>
      </c>
      <c r="BD15" s="2497">
        <v>231</v>
      </c>
      <c r="BE15" s="2497">
        <v>1</v>
      </c>
      <c r="BF15" s="2497">
        <v>0</v>
      </c>
      <c r="BG15" s="2497">
        <v>0</v>
      </c>
      <c r="BH15" s="2497">
        <v>393</v>
      </c>
      <c r="BI15" s="2497">
        <v>33</v>
      </c>
      <c r="BJ15" s="2497">
        <v>2</v>
      </c>
      <c r="BK15" s="2497">
        <v>346</v>
      </c>
      <c r="BL15" s="2497">
        <v>527</v>
      </c>
      <c r="BM15" s="2497">
        <v>544</v>
      </c>
      <c r="BN15" s="2497">
        <v>1</v>
      </c>
      <c r="BO15" s="2497">
        <v>60</v>
      </c>
      <c r="BP15" s="2497">
        <v>272</v>
      </c>
      <c r="BQ15" s="2497">
        <v>0</v>
      </c>
      <c r="BR15" s="2497">
        <v>0</v>
      </c>
      <c r="BS15" s="2497">
        <v>299</v>
      </c>
      <c r="BT15" s="2497">
        <v>18</v>
      </c>
      <c r="BU15" s="2497">
        <v>250</v>
      </c>
      <c r="BV15" s="2497">
        <v>512</v>
      </c>
      <c r="BW15" s="2497">
        <v>234</v>
      </c>
      <c r="BX15" s="2497">
        <v>424</v>
      </c>
      <c r="BY15" s="2497">
        <v>0</v>
      </c>
      <c r="BZ15" s="2497">
        <v>280</v>
      </c>
      <c r="CA15" s="2497">
        <v>0</v>
      </c>
      <c r="CB15" s="2497">
        <v>278</v>
      </c>
      <c r="CC15" s="2497">
        <v>289</v>
      </c>
      <c r="CD15" s="2497">
        <v>0</v>
      </c>
      <c r="CE15" s="2497">
        <v>551</v>
      </c>
      <c r="CF15" s="2497">
        <v>569</v>
      </c>
      <c r="CG15" s="2497">
        <v>781</v>
      </c>
      <c r="CH15" s="2497">
        <v>852</v>
      </c>
      <c r="CI15" s="2497">
        <v>1</v>
      </c>
      <c r="CJ15" s="2497">
        <v>476</v>
      </c>
      <c r="CK15" s="2497">
        <v>115</v>
      </c>
      <c r="CL15" s="2497">
        <v>753</v>
      </c>
      <c r="CM15" s="2497">
        <v>0</v>
      </c>
      <c r="CN15" s="2497">
        <v>0</v>
      </c>
      <c r="CO15" s="2497">
        <v>0</v>
      </c>
      <c r="CP15" s="2497">
        <v>0</v>
      </c>
      <c r="CQ15" s="2497">
        <v>0</v>
      </c>
      <c r="CR15" s="2497">
        <v>0</v>
      </c>
      <c r="CS15" s="2497">
        <v>0</v>
      </c>
      <c r="CT15" s="2497">
        <v>0</v>
      </c>
      <c r="CU15" s="2497">
        <v>0</v>
      </c>
      <c r="CV15" s="2497">
        <v>0</v>
      </c>
      <c r="CW15" s="2497">
        <v>0</v>
      </c>
      <c r="CX15" s="2497">
        <v>0</v>
      </c>
      <c r="CY15" s="2497">
        <v>0</v>
      </c>
      <c r="CZ15" s="2497">
        <v>0</v>
      </c>
      <c r="DA15" s="2497">
        <v>0</v>
      </c>
      <c r="DB15" s="2497">
        <v>0</v>
      </c>
      <c r="DC15" s="2497">
        <v>0</v>
      </c>
      <c r="DD15" s="2497">
        <v>0</v>
      </c>
      <c r="DE15" s="2497">
        <v>0</v>
      </c>
      <c r="DF15" s="2497">
        <v>0</v>
      </c>
      <c r="DG15" s="2497">
        <v>0</v>
      </c>
      <c r="DH15" s="2497">
        <v>0</v>
      </c>
      <c r="DI15" s="2497">
        <v>0</v>
      </c>
      <c r="DJ15" s="2497">
        <v>0</v>
      </c>
      <c r="DK15" s="2497">
        <v>0</v>
      </c>
      <c r="DL15" s="2497">
        <v>0</v>
      </c>
      <c r="DM15" s="2497">
        <v>0</v>
      </c>
      <c r="DN15" s="2497">
        <v>0</v>
      </c>
      <c r="DO15" s="2497">
        <v>0</v>
      </c>
      <c r="DP15" s="2497">
        <v>0</v>
      </c>
      <c r="DQ15" s="2497">
        <v>0</v>
      </c>
      <c r="DR15" s="2497">
        <v>0</v>
      </c>
      <c r="DS15" s="2497">
        <v>0</v>
      </c>
      <c r="DT15" s="2497">
        <v>0</v>
      </c>
      <c r="DU15" s="2497">
        <v>0</v>
      </c>
      <c r="DV15" s="2497">
        <v>0</v>
      </c>
      <c r="DW15" s="2497">
        <v>0</v>
      </c>
      <c r="DX15" s="2497">
        <v>0</v>
      </c>
      <c r="DY15" s="2497">
        <v>0</v>
      </c>
      <c r="DZ15" s="2497">
        <v>0</v>
      </c>
      <c r="EA15" s="2497">
        <v>0</v>
      </c>
      <c r="EB15" s="2497">
        <v>0</v>
      </c>
      <c r="EC15" s="2497">
        <v>0</v>
      </c>
      <c r="ED15" s="2497">
        <v>0</v>
      </c>
      <c r="EE15" s="2497">
        <v>0</v>
      </c>
      <c r="EF15" s="2497">
        <v>0</v>
      </c>
    </row>
    <row r="16" spans="2:136" ht="41.25" customHeight="1" thickBot="1">
      <c r="B16" s="194"/>
      <c r="C16" s="195" t="s">
        <v>119</v>
      </c>
      <c r="D16" s="2081"/>
      <c r="E16" s="2080" t="s">
        <v>93</v>
      </c>
      <c r="F16" s="2080" t="s">
        <v>101</v>
      </c>
      <c r="G16" s="2080" t="s">
        <v>102</v>
      </c>
      <c r="H16" s="2079" t="str">
        <f t="shared" si="0"/>
        <v>&gt; 330 kV &amp; &lt; = 500 kV  ; SINGLE CIRCUIT</v>
      </c>
      <c r="I16" s="2080" t="s">
        <v>112</v>
      </c>
      <c r="J16" s="2080" t="s">
        <v>1051</v>
      </c>
      <c r="K16" s="2080" t="s">
        <v>391</v>
      </c>
      <c r="L16" s="2080" t="s">
        <v>107</v>
      </c>
      <c r="M16" s="2080"/>
      <c r="N16" s="2487">
        <v>51.7</v>
      </c>
      <c r="O16" s="2081"/>
      <c r="P16" s="2080" t="s">
        <v>93</v>
      </c>
      <c r="Q16" s="2080" t="s">
        <v>101</v>
      </c>
      <c r="R16" s="2080" t="s">
        <v>102</v>
      </c>
      <c r="S16" s="2079" t="str">
        <f t="shared" si="1"/>
        <v>&gt; 330 kV &amp; &lt; = 500 kV  ; SINGLE CIRCUIT</v>
      </c>
      <c r="T16" s="2080" t="s">
        <v>112</v>
      </c>
      <c r="U16" s="2080" t="s">
        <v>1052</v>
      </c>
      <c r="V16" s="2080" t="s">
        <v>391</v>
      </c>
      <c r="W16" s="2080" t="s">
        <v>107</v>
      </c>
      <c r="X16" s="2080"/>
      <c r="Y16" s="2493">
        <v>20.2</v>
      </c>
      <c r="Z16" s="2080"/>
      <c r="AA16" s="2080" t="s">
        <v>102</v>
      </c>
      <c r="AB16" s="2080" t="str">
        <f t="shared" si="2"/>
        <v>&gt; 330 kV &amp; &lt; = 500 kV  ; SINGLE CIRCUIT</v>
      </c>
      <c r="AC16" s="2080" t="s">
        <v>112</v>
      </c>
      <c r="AD16" s="2080" t="s">
        <v>1053</v>
      </c>
      <c r="AE16" s="2080" t="s">
        <v>1054</v>
      </c>
      <c r="AF16" s="2080" t="s">
        <v>107</v>
      </c>
      <c r="AG16" s="2080"/>
      <c r="AH16" s="2497">
        <v>0</v>
      </c>
      <c r="AI16" s="2497">
        <v>0</v>
      </c>
      <c r="AJ16" s="2497">
        <v>0</v>
      </c>
      <c r="AK16" s="2497">
        <v>0</v>
      </c>
      <c r="AL16" s="2497">
        <v>0</v>
      </c>
      <c r="AM16" s="2497">
        <v>0</v>
      </c>
      <c r="AN16" s="2497">
        <v>0</v>
      </c>
      <c r="AO16" s="2497">
        <v>0</v>
      </c>
      <c r="AP16" s="2497">
        <v>0</v>
      </c>
      <c r="AQ16" s="2497">
        <v>0</v>
      </c>
      <c r="AR16" s="2497">
        <v>0</v>
      </c>
      <c r="AS16" s="2497">
        <v>0</v>
      </c>
      <c r="AT16" s="2497">
        <v>0</v>
      </c>
      <c r="AU16" s="2497">
        <v>0</v>
      </c>
      <c r="AV16" s="2497">
        <v>0</v>
      </c>
      <c r="AW16" s="2497">
        <v>0</v>
      </c>
      <c r="AX16" s="2497">
        <v>0</v>
      </c>
      <c r="AY16" s="2497">
        <v>0</v>
      </c>
      <c r="AZ16" s="2497">
        <v>0</v>
      </c>
      <c r="BA16" s="2497">
        <v>0</v>
      </c>
      <c r="BB16" s="2497">
        <v>0</v>
      </c>
      <c r="BC16" s="2497">
        <v>0</v>
      </c>
      <c r="BD16" s="2497">
        <v>0</v>
      </c>
      <c r="BE16" s="2497">
        <v>0</v>
      </c>
      <c r="BF16" s="2497">
        <v>0</v>
      </c>
      <c r="BG16" s="2497">
        <v>0</v>
      </c>
      <c r="BH16" s="2497">
        <v>0</v>
      </c>
      <c r="BI16" s="2497">
        <v>0</v>
      </c>
      <c r="BJ16" s="2497">
        <v>0</v>
      </c>
      <c r="BK16" s="2497">
        <v>0</v>
      </c>
      <c r="BL16" s="2497">
        <v>0</v>
      </c>
      <c r="BM16" s="2497">
        <v>3</v>
      </c>
      <c r="BN16" s="2497">
        <v>0</v>
      </c>
      <c r="BO16" s="2497">
        <v>0</v>
      </c>
      <c r="BP16" s="2497">
        <v>0</v>
      </c>
      <c r="BQ16" s="2497">
        <v>0</v>
      </c>
      <c r="BR16" s="2497">
        <v>0</v>
      </c>
      <c r="BS16" s="2497">
        <v>0</v>
      </c>
      <c r="BT16" s="2497">
        <v>0</v>
      </c>
      <c r="BU16" s="2497">
        <v>0</v>
      </c>
      <c r="BV16" s="2497">
        <v>0</v>
      </c>
      <c r="BW16" s="2497">
        <v>0</v>
      </c>
      <c r="BX16" s="2497">
        <v>0</v>
      </c>
      <c r="BY16" s="2497">
        <v>0</v>
      </c>
      <c r="BZ16" s="2497">
        <v>0</v>
      </c>
      <c r="CA16" s="2497">
        <v>0</v>
      </c>
      <c r="CB16" s="2497">
        <v>0</v>
      </c>
      <c r="CC16" s="2497">
        <v>0</v>
      </c>
      <c r="CD16" s="2497">
        <v>0</v>
      </c>
      <c r="CE16" s="2497">
        <v>0</v>
      </c>
      <c r="CF16" s="2497">
        <v>0</v>
      </c>
      <c r="CG16" s="2497">
        <v>0</v>
      </c>
      <c r="CH16" s="2497">
        <v>0</v>
      </c>
      <c r="CI16" s="2497">
        <v>0</v>
      </c>
      <c r="CJ16" s="2497">
        <v>0</v>
      </c>
      <c r="CK16" s="2497">
        <v>0</v>
      </c>
      <c r="CL16" s="2497">
        <v>0</v>
      </c>
      <c r="CM16" s="2497">
        <v>0</v>
      </c>
      <c r="CN16" s="2497">
        <v>0</v>
      </c>
      <c r="CO16" s="2497">
        <v>0</v>
      </c>
      <c r="CP16" s="2497">
        <v>0</v>
      </c>
      <c r="CQ16" s="2497">
        <v>0</v>
      </c>
      <c r="CR16" s="2497">
        <v>0</v>
      </c>
      <c r="CS16" s="2497">
        <v>0</v>
      </c>
      <c r="CT16" s="2497">
        <v>0</v>
      </c>
      <c r="CU16" s="2497">
        <v>0</v>
      </c>
      <c r="CV16" s="2497">
        <v>0</v>
      </c>
      <c r="CW16" s="2497">
        <v>0</v>
      </c>
      <c r="CX16" s="2497">
        <v>0</v>
      </c>
      <c r="CY16" s="2497">
        <v>0</v>
      </c>
      <c r="CZ16" s="2497">
        <v>0</v>
      </c>
      <c r="DA16" s="2497">
        <v>0</v>
      </c>
      <c r="DB16" s="2497">
        <v>0</v>
      </c>
      <c r="DC16" s="2497">
        <v>0</v>
      </c>
      <c r="DD16" s="2497">
        <v>0</v>
      </c>
      <c r="DE16" s="2497">
        <v>0</v>
      </c>
      <c r="DF16" s="2497">
        <v>0</v>
      </c>
      <c r="DG16" s="2497">
        <v>0</v>
      </c>
      <c r="DH16" s="2497">
        <v>0</v>
      </c>
      <c r="DI16" s="2497">
        <v>0</v>
      </c>
      <c r="DJ16" s="2497">
        <v>0</v>
      </c>
      <c r="DK16" s="2497">
        <v>0</v>
      </c>
      <c r="DL16" s="2497">
        <v>0</v>
      </c>
      <c r="DM16" s="2497">
        <v>0</v>
      </c>
      <c r="DN16" s="2497">
        <v>0</v>
      </c>
      <c r="DO16" s="2497">
        <v>0</v>
      </c>
      <c r="DP16" s="2497">
        <v>0</v>
      </c>
      <c r="DQ16" s="2497">
        <v>0</v>
      </c>
      <c r="DR16" s="2497">
        <v>0</v>
      </c>
      <c r="DS16" s="2497">
        <v>0</v>
      </c>
      <c r="DT16" s="2497">
        <v>0</v>
      </c>
      <c r="DU16" s="2497">
        <v>0</v>
      </c>
      <c r="DV16" s="2497">
        <v>0</v>
      </c>
      <c r="DW16" s="2497">
        <v>0</v>
      </c>
      <c r="DX16" s="2497">
        <v>0</v>
      </c>
      <c r="DY16" s="2497">
        <v>0</v>
      </c>
      <c r="DZ16" s="2497">
        <v>0</v>
      </c>
      <c r="EA16" s="2497">
        <v>0</v>
      </c>
      <c r="EB16" s="2497">
        <v>0</v>
      </c>
      <c r="EC16" s="2497">
        <v>0</v>
      </c>
      <c r="ED16" s="2497">
        <v>0</v>
      </c>
      <c r="EE16" s="2497">
        <v>0</v>
      </c>
      <c r="EF16" s="2497">
        <v>0</v>
      </c>
    </row>
    <row r="17" spans="2:136" ht="41.25" customHeight="1" thickBot="1">
      <c r="B17" s="194"/>
      <c r="C17" s="195" t="s">
        <v>120</v>
      </c>
      <c r="D17" s="2081"/>
      <c r="E17" s="2080" t="s">
        <v>93</v>
      </c>
      <c r="F17" s="2080" t="s">
        <v>101</v>
      </c>
      <c r="G17" s="2080" t="s">
        <v>102</v>
      </c>
      <c r="H17" s="2079" t="str">
        <f t="shared" si="0"/>
        <v>&gt; 500 kV  ; SINGLE CIRCUIT</v>
      </c>
      <c r="I17" s="2080" t="s">
        <v>112</v>
      </c>
      <c r="J17" s="2080" t="s">
        <v>1051</v>
      </c>
      <c r="K17" s="2080" t="s">
        <v>391</v>
      </c>
      <c r="L17" s="2080" t="s">
        <v>107</v>
      </c>
      <c r="M17" s="2080"/>
      <c r="N17" s="1085"/>
      <c r="O17" s="2081"/>
      <c r="P17" s="2080" t="s">
        <v>93</v>
      </c>
      <c r="Q17" s="2080" t="s">
        <v>101</v>
      </c>
      <c r="R17" s="2080" t="s">
        <v>102</v>
      </c>
      <c r="S17" s="2079" t="str">
        <f t="shared" si="1"/>
        <v>&gt; 500 kV  ; SINGLE CIRCUIT</v>
      </c>
      <c r="T17" s="2080" t="s">
        <v>112</v>
      </c>
      <c r="U17" s="2080" t="s">
        <v>1052</v>
      </c>
      <c r="V17" s="2080" t="s">
        <v>391</v>
      </c>
      <c r="W17" s="2080" t="s">
        <v>107</v>
      </c>
      <c r="X17" s="2080"/>
      <c r="Y17" s="2492"/>
      <c r="Z17" s="2080"/>
      <c r="AA17" s="2080" t="s">
        <v>102</v>
      </c>
      <c r="AB17" s="2080" t="str">
        <f t="shared" si="2"/>
        <v>&gt; 500 kV  ; SINGLE CIRCUIT</v>
      </c>
      <c r="AC17" s="2080" t="s">
        <v>112</v>
      </c>
      <c r="AD17" s="2080" t="s">
        <v>1053</v>
      </c>
      <c r="AE17" s="2080" t="s">
        <v>1054</v>
      </c>
      <c r="AF17" s="2080" t="s">
        <v>107</v>
      </c>
      <c r="AG17" s="2080"/>
      <c r="AH17" s="2495"/>
      <c r="AI17" s="2495"/>
      <c r="AJ17" s="2495"/>
      <c r="AK17" s="2495"/>
      <c r="AL17" s="2495"/>
      <c r="AM17" s="2495"/>
      <c r="AN17" s="2495"/>
      <c r="AO17" s="2495"/>
      <c r="AP17" s="2495"/>
      <c r="AQ17" s="2495"/>
      <c r="AR17" s="2495"/>
      <c r="AS17" s="2495"/>
      <c r="AT17" s="2495"/>
      <c r="AU17" s="2495"/>
      <c r="AV17" s="2495"/>
      <c r="AW17" s="2495"/>
      <c r="AX17" s="2495"/>
      <c r="AY17" s="2495"/>
      <c r="AZ17" s="2495"/>
      <c r="BA17" s="2495"/>
      <c r="BB17" s="2495"/>
      <c r="BC17" s="2495"/>
      <c r="BD17" s="2495"/>
      <c r="BE17" s="2495"/>
      <c r="BF17" s="2495"/>
      <c r="BG17" s="2495"/>
      <c r="BH17" s="2495"/>
      <c r="BI17" s="2495"/>
      <c r="BJ17" s="2495"/>
      <c r="BK17" s="2495"/>
      <c r="BL17" s="2495"/>
      <c r="BM17" s="2495"/>
      <c r="BN17" s="2495"/>
      <c r="BO17" s="2495"/>
      <c r="BP17" s="2495"/>
      <c r="BQ17" s="2495"/>
      <c r="BR17" s="2495"/>
      <c r="BS17" s="2495"/>
      <c r="BT17" s="2495"/>
      <c r="BU17" s="2495"/>
      <c r="BV17" s="2495"/>
      <c r="BW17" s="2495"/>
      <c r="BX17" s="2495"/>
      <c r="BY17" s="2495"/>
      <c r="BZ17" s="2495"/>
      <c r="CA17" s="2495"/>
      <c r="CB17" s="2495"/>
      <c r="CC17" s="2495"/>
      <c r="CD17" s="2495"/>
      <c r="CE17" s="2495"/>
      <c r="CF17" s="2495"/>
      <c r="CG17" s="2495"/>
      <c r="CH17" s="2495"/>
      <c r="CI17" s="2495"/>
      <c r="CJ17" s="2495"/>
      <c r="CK17" s="2495"/>
      <c r="CL17" s="2495"/>
      <c r="CM17" s="2495"/>
      <c r="CN17" s="2495"/>
      <c r="CO17" s="2495"/>
      <c r="CP17" s="2495"/>
      <c r="CQ17" s="2495"/>
      <c r="CR17" s="2495"/>
      <c r="CS17" s="2495"/>
      <c r="CT17" s="2495"/>
      <c r="CU17" s="2495"/>
      <c r="CV17" s="2495"/>
      <c r="CW17" s="2495"/>
      <c r="CX17" s="2495"/>
      <c r="CY17" s="2495"/>
      <c r="CZ17" s="2495"/>
      <c r="DA17" s="2495"/>
      <c r="DB17" s="2495"/>
      <c r="DC17" s="2495"/>
      <c r="DD17" s="2495"/>
      <c r="DE17" s="2495"/>
      <c r="DF17" s="2495"/>
      <c r="DG17" s="2495"/>
      <c r="DH17" s="2495"/>
      <c r="DI17" s="2495"/>
      <c r="DJ17" s="2495"/>
      <c r="DK17" s="2495"/>
      <c r="DL17" s="2495"/>
      <c r="DM17" s="2495"/>
      <c r="DN17" s="2495"/>
      <c r="DO17" s="2495"/>
      <c r="DP17" s="2495"/>
      <c r="DQ17" s="2495"/>
      <c r="DR17" s="2495"/>
      <c r="DS17" s="2495"/>
      <c r="DT17" s="2495"/>
      <c r="DU17" s="2495"/>
      <c r="DV17" s="2495"/>
      <c r="DW17" s="2495"/>
      <c r="DX17" s="2495"/>
      <c r="DY17" s="2495"/>
      <c r="DZ17" s="2495"/>
      <c r="EA17" s="2495"/>
      <c r="EB17" s="2495"/>
      <c r="EC17" s="2495"/>
      <c r="ED17" s="2495"/>
      <c r="EE17" s="2495"/>
      <c r="EF17" s="2496"/>
    </row>
    <row r="18" spans="2:136" ht="41.25" customHeight="1" thickBot="1">
      <c r="B18" s="194"/>
      <c r="C18" s="195" t="s">
        <v>121</v>
      </c>
      <c r="D18" s="2081"/>
      <c r="E18" s="2080" t="s">
        <v>93</v>
      </c>
      <c r="F18" s="2080" t="s">
        <v>101</v>
      </c>
      <c r="G18" s="2080" t="s">
        <v>102</v>
      </c>
      <c r="H18" s="2079" t="str">
        <f t="shared" si="0"/>
        <v>&lt; = 33 kV; MULTIPLE CIRCUIT</v>
      </c>
      <c r="I18" s="2080" t="s">
        <v>112</v>
      </c>
      <c r="J18" s="2080" t="s">
        <v>1051</v>
      </c>
      <c r="K18" s="2080" t="s">
        <v>391</v>
      </c>
      <c r="L18" s="2080" t="s">
        <v>107</v>
      </c>
      <c r="M18" s="2080"/>
      <c r="N18" s="1085"/>
      <c r="O18" s="2081"/>
      <c r="P18" s="2080" t="s">
        <v>93</v>
      </c>
      <c r="Q18" s="2080" t="s">
        <v>101</v>
      </c>
      <c r="R18" s="2080" t="s">
        <v>102</v>
      </c>
      <c r="S18" s="2079" t="str">
        <f t="shared" si="1"/>
        <v>&lt; = 33 kV; MULTIPLE CIRCUIT</v>
      </c>
      <c r="T18" s="2080" t="s">
        <v>112</v>
      </c>
      <c r="U18" s="2080" t="s">
        <v>1052</v>
      </c>
      <c r="V18" s="2080" t="s">
        <v>391</v>
      </c>
      <c r="W18" s="2080" t="s">
        <v>107</v>
      </c>
      <c r="X18" s="2080"/>
      <c r="Y18" s="2492"/>
      <c r="Z18" s="2080"/>
      <c r="AA18" s="2080" t="s">
        <v>102</v>
      </c>
      <c r="AB18" s="2080" t="str">
        <f t="shared" si="2"/>
        <v>&lt; = 33 kV; MULTIPLE CIRCUIT</v>
      </c>
      <c r="AC18" s="2080" t="s">
        <v>112</v>
      </c>
      <c r="AD18" s="2080" t="s">
        <v>1053</v>
      </c>
      <c r="AE18" s="2080" t="s">
        <v>1054</v>
      </c>
      <c r="AF18" s="2080" t="s">
        <v>107</v>
      </c>
      <c r="AG18" s="2080"/>
      <c r="AH18" s="2495"/>
      <c r="AI18" s="2495"/>
      <c r="AJ18" s="2495"/>
      <c r="AK18" s="2495"/>
      <c r="AL18" s="2495"/>
      <c r="AM18" s="2495"/>
      <c r="AN18" s="2495"/>
      <c r="AO18" s="2495"/>
      <c r="AP18" s="2495"/>
      <c r="AQ18" s="2495"/>
      <c r="AR18" s="2495"/>
      <c r="AS18" s="2495"/>
      <c r="AT18" s="2495"/>
      <c r="AU18" s="2495"/>
      <c r="AV18" s="2495"/>
      <c r="AW18" s="2495"/>
      <c r="AX18" s="2495"/>
      <c r="AY18" s="2495"/>
      <c r="AZ18" s="2495"/>
      <c r="BA18" s="2495"/>
      <c r="BB18" s="2495"/>
      <c r="BC18" s="2495"/>
      <c r="BD18" s="2495"/>
      <c r="BE18" s="2495"/>
      <c r="BF18" s="2495"/>
      <c r="BG18" s="2495"/>
      <c r="BH18" s="2495"/>
      <c r="BI18" s="2495"/>
      <c r="BJ18" s="2495"/>
      <c r="BK18" s="2495"/>
      <c r="BL18" s="2495"/>
      <c r="BM18" s="2495"/>
      <c r="BN18" s="2495"/>
      <c r="BO18" s="2495"/>
      <c r="BP18" s="2495"/>
      <c r="BQ18" s="2495"/>
      <c r="BR18" s="2495"/>
      <c r="BS18" s="2495"/>
      <c r="BT18" s="2495"/>
      <c r="BU18" s="2495"/>
      <c r="BV18" s="2495"/>
      <c r="BW18" s="2495"/>
      <c r="BX18" s="2495"/>
      <c r="BY18" s="2495"/>
      <c r="BZ18" s="2495"/>
      <c r="CA18" s="2495"/>
      <c r="CB18" s="2495"/>
      <c r="CC18" s="2495"/>
      <c r="CD18" s="2495"/>
      <c r="CE18" s="2495"/>
      <c r="CF18" s="2495"/>
      <c r="CG18" s="2495"/>
      <c r="CH18" s="2495"/>
      <c r="CI18" s="2495"/>
      <c r="CJ18" s="2495"/>
      <c r="CK18" s="2495"/>
      <c r="CL18" s="2495"/>
      <c r="CM18" s="2495"/>
      <c r="CN18" s="2495"/>
      <c r="CO18" s="2495"/>
      <c r="CP18" s="2495"/>
      <c r="CQ18" s="2495"/>
      <c r="CR18" s="2495"/>
      <c r="CS18" s="2495"/>
      <c r="CT18" s="2495"/>
      <c r="CU18" s="2495"/>
      <c r="CV18" s="2495"/>
      <c r="CW18" s="2495"/>
      <c r="CX18" s="2495"/>
      <c r="CY18" s="2495"/>
      <c r="CZ18" s="2495"/>
      <c r="DA18" s="2495"/>
      <c r="DB18" s="2495"/>
      <c r="DC18" s="2495"/>
      <c r="DD18" s="2495"/>
      <c r="DE18" s="2495"/>
      <c r="DF18" s="2495"/>
      <c r="DG18" s="2495"/>
      <c r="DH18" s="2495"/>
      <c r="DI18" s="2495"/>
      <c r="DJ18" s="2495"/>
      <c r="DK18" s="2495"/>
      <c r="DL18" s="2495"/>
      <c r="DM18" s="2495"/>
      <c r="DN18" s="2495"/>
      <c r="DO18" s="2495"/>
      <c r="DP18" s="2495"/>
      <c r="DQ18" s="2495"/>
      <c r="DR18" s="2495"/>
      <c r="DS18" s="2495"/>
      <c r="DT18" s="2495"/>
      <c r="DU18" s="2495"/>
      <c r="DV18" s="2495"/>
      <c r="DW18" s="2495"/>
      <c r="DX18" s="2495"/>
      <c r="DY18" s="2495"/>
      <c r="DZ18" s="2495"/>
      <c r="EA18" s="2495"/>
      <c r="EB18" s="2495"/>
      <c r="EC18" s="2495"/>
      <c r="ED18" s="2495"/>
      <c r="EE18" s="2495"/>
      <c r="EF18" s="2496"/>
    </row>
    <row r="19" spans="2:136" ht="41.25" customHeight="1" thickBot="1">
      <c r="B19" s="194"/>
      <c r="C19" s="195" t="s">
        <v>125</v>
      </c>
      <c r="D19" s="2081"/>
      <c r="E19" s="2080" t="s">
        <v>93</v>
      </c>
      <c r="F19" s="2080" t="s">
        <v>101</v>
      </c>
      <c r="G19" s="2080" t="s">
        <v>102</v>
      </c>
      <c r="H19" s="2079" t="str">
        <f t="shared" si="0"/>
        <v>&gt; 33 kV &amp; &lt; = 66 kV ; MULTIPLE CIRCUIT</v>
      </c>
      <c r="I19" s="2080" t="s">
        <v>112</v>
      </c>
      <c r="J19" s="2080" t="s">
        <v>1051</v>
      </c>
      <c r="K19" s="2080" t="s">
        <v>391</v>
      </c>
      <c r="L19" s="2080" t="s">
        <v>107</v>
      </c>
      <c r="M19" s="2080"/>
      <c r="N19" s="1085"/>
      <c r="O19" s="2081"/>
      <c r="P19" s="2080" t="s">
        <v>93</v>
      </c>
      <c r="Q19" s="2080" t="s">
        <v>101</v>
      </c>
      <c r="R19" s="2080" t="s">
        <v>102</v>
      </c>
      <c r="S19" s="2079" t="str">
        <f t="shared" si="1"/>
        <v>&gt; 33 kV &amp; &lt; = 66 kV ; MULTIPLE CIRCUIT</v>
      </c>
      <c r="T19" s="2080" t="s">
        <v>112</v>
      </c>
      <c r="U19" s="2080" t="s">
        <v>1052</v>
      </c>
      <c r="V19" s="2080" t="s">
        <v>391</v>
      </c>
      <c r="W19" s="2080" t="s">
        <v>107</v>
      </c>
      <c r="X19" s="2080"/>
      <c r="Y19" s="2492"/>
      <c r="Z19" s="2080"/>
      <c r="AA19" s="2080" t="s">
        <v>102</v>
      </c>
      <c r="AB19" s="2080" t="str">
        <f t="shared" si="2"/>
        <v>&gt; 33 kV &amp; &lt; = 66 kV ; MULTIPLE CIRCUIT</v>
      </c>
      <c r="AC19" s="2080" t="s">
        <v>112</v>
      </c>
      <c r="AD19" s="2080" t="s">
        <v>1053</v>
      </c>
      <c r="AE19" s="2080" t="s">
        <v>1054</v>
      </c>
      <c r="AF19" s="2080" t="s">
        <v>107</v>
      </c>
      <c r="AG19" s="2080"/>
      <c r="AH19" s="2495"/>
      <c r="AI19" s="2495"/>
      <c r="AJ19" s="2495"/>
      <c r="AK19" s="2495"/>
      <c r="AL19" s="2495"/>
      <c r="AM19" s="2495"/>
      <c r="AN19" s="2495"/>
      <c r="AO19" s="2495"/>
      <c r="AP19" s="2495"/>
      <c r="AQ19" s="2495"/>
      <c r="AR19" s="2495"/>
      <c r="AS19" s="2495"/>
      <c r="AT19" s="2495"/>
      <c r="AU19" s="2495"/>
      <c r="AV19" s="2495"/>
      <c r="AW19" s="2495"/>
      <c r="AX19" s="2495"/>
      <c r="AY19" s="2495"/>
      <c r="AZ19" s="2495"/>
      <c r="BA19" s="2495"/>
      <c r="BB19" s="2495"/>
      <c r="BC19" s="2495"/>
      <c r="BD19" s="2495"/>
      <c r="BE19" s="2495"/>
      <c r="BF19" s="2495"/>
      <c r="BG19" s="2495"/>
      <c r="BH19" s="2495"/>
      <c r="BI19" s="2495"/>
      <c r="BJ19" s="2495"/>
      <c r="BK19" s="2495"/>
      <c r="BL19" s="2495"/>
      <c r="BM19" s="2495"/>
      <c r="BN19" s="2495"/>
      <c r="BO19" s="2495"/>
      <c r="BP19" s="2495"/>
      <c r="BQ19" s="2495"/>
      <c r="BR19" s="2495"/>
      <c r="BS19" s="2495"/>
      <c r="BT19" s="2495"/>
      <c r="BU19" s="2495"/>
      <c r="BV19" s="2495"/>
      <c r="BW19" s="2495"/>
      <c r="BX19" s="2495"/>
      <c r="BY19" s="2495"/>
      <c r="BZ19" s="2495"/>
      <c r="CA19" s="2495"/>
      <c r="CB19" s="2495"/>
      <c r="CC19" s="2495"/>
      <c r="CD19" s="2495"/>
      <c r="CE19" s="2495"/>
      <c r="CF19" s="2495"/>
      <c r="CG19" s="2495"/>
      <c r="CH19" s="2495"/>
      <c r="CI19" s="2495"/>
      <c r="CJ19" s="2495"/>
      <c r="CK19" s="2495"/>
      <c r="CL19" s="2495"/>
      <c r="CM19" s="2495"/>
      <c r="CN19" s="2495"/>
      <c r="CO19" s="2495"/>
      <c r="CP19" s="2495"/>
      <c r="CQ19" s="2495"/>
      <c r="CR19" s="2495"/>
      <c r="CS19" s="2495"/>
      <c r="CT19" s="2495"/>
      <c r="CU19" s="2495"/>
      <c r="CV19" s="2495"/>
      <c r="CW19" s="2495"/>
      <c r="CX19" s="2495"/>
      <c r="CY19" s="2495"/>
      <c r="CZ19" s="2495"/>
      <c r="DA19" s="2495"/>
      <c r="DB19" s="2495"/>
      <c r="DC19" s="2495"/>
      <c r="DD19" s="2495"/>
      <c r="DE19" s="2495"/>
      <c r="DF19" s="2495"/>
      <c r="DG19" s="2495"/>
      <c r="DH19" s="2495"/>
      <c r="DI19" s="2495"/>
      <c r="DJ19" s="2495"/>
      <c r="DK19" s="2495"/>
      <c r="DL19" s="2495"/>
      <c r="DM19" s="2495"/>
      <c r="DN19" s="2495"/>
      <c r="DO19" s="2495"/>
      <c r="DP19" s="2495"/>
      <c r="DQ19" s="2495"/>
      <c r="DR19" s="2495"/>
      <c r="DS19" s="2495"/>
      <c r="DT19" s="2495"/>
      <c r="DU19" s="2495"/>
      <c r="DV19" s="2495"/>
      <c r="DW19" s="2495"/>
      <c r="DX19" s="2495"/>
      <c r="DY19" s="2495"/>
      <c r="DZ19" s="2495"/>
      <c r="EA19" s="2495"/>
      <c r="EB19" s="2495"/>
      <c r="EC19" s="2495"/>
      <c r="ED19" s="2495"/>
      <c r="EE19" s="2495"/>
      <c r="EF19" s="2496"/>
    </row>
    <row r="20" spans="2:136" ht="41.25" customHeight="1" thickBot="1">
      <c r="B20" s="194"/>
      <c r="C20" s="195" t="s">
        <v>127</v>
      </c>
      <c r="D20" s="2081"/>
      <c r="E20" s="2080" t="s">
        <v>93</v>
      </c>
      <c r="F20" s="2080" t="s">
        <v>101</v>
      </c>
      <c r="G20" s="2080" t="s">
        <v>102</v>
      </c>
      <c r="H20" s="2079" t="str">
        <f t="shared" si="0"/>
        <v>&gt; 66 kV &amp; &lt; = 132 kV ; MULTIPLE CIRCUIT</v>
      </c>
      <c r="I20" s="2080" t="s">
        <v>112</v>
      </c>
      <c r="J20" s="2080" t="s">
        <v>1051</v>
      </c>
      <c r="K20" s="2080" t="s">
        <v>391</v>
      </c>
      <c r="L20" s="2080" t="s">
        <v>107</v>
      </c>
      <c r="M20" s="2080"/>
      <c r="N20" s="2487">
        <v>72.3</v>
      </c>
      <c r="O20" s="2081"/>
      <c r="P20" s="2080" t="s">
        <v>93</v>
      </c>
      <c r="Q20" s="2080" t="s">
        <v>101</v>
      </c>
      <c r="R20" s="2080" t="s">
        <v>102</v>
      </c>
      <c r="S20" s="2079" t="str">
        <f t="shared" si="1"/>
        <v>&gt; 66 kV &amp; &lt; = 132 kV ; MULTIPLE CIRCUIT</v>
      </c>
      <c r="T20" s="2080" t="s">
        <v>112</v>
      </c>
      <c r="U20" s="2080" t="s">
        <v>1052</v>
      </c>
      <c r="V20" s="2080" t="s">
        <v>391</v>
      </c>
      <c r="W20" s="2080" t="s">
        <v>107</v>
      </c>
      <c r="X20" s="2080"/>
      <c r="Y20" s="2493">
        <v>3.6</v>
      </c>
      <c r="Z20" s="2080"/>
      <c r="AA20" s="2080" t="s">
        <v>102</v>
      </c>
      <c r="AB20" s="2080" t="str">
        <f t="shared" si="2"/>
        <v>&gt; 66 kV &amp; &lt; = 132 kV ; MULTIPLE CIRCUIT</v>
      </c>
      <c r="AC20" s="2080" t="s">
        <v>112</v>
      </c>
      <c r="AD20" s="2080" t="s">
        <v>1053</v>
      </c>
      <c r="AE20" s="2080" t="s">
        <v>1054</v>
      </c>
      <c r="AF20" s="2080" t="s">
        <v>107</v>
      </c>
      <c r="AG20" s="2080"/>
      <c r="AH20" s="2497">
        <v>0</v>
      </c>
      <c r="AI20" s="2497">
        <v>213</v>
      </c>
      <c r="AJ20" s="2497">
        <v>0</v>
      </c>
      <c r="AK20" s="2497">
        <v>97</v>
      </c>
      <c r="AL20" s="2497">
        <v>0</v>
      </c>
      <c r="AM20" s="2497">
        <v>15</v>
      </c>
      <c r="AN20" s="2497">
        <v>0</v>
      </c>
      <c r="AO20" s="2497">
        <v>2</v>
      </c>
      <c r="AP20" s="2497">
        <v>2</v>
      </c>
      <c r="AQ20" s="2497">
        <v>0</v>
      </c>
      <c r="AR20" s="2497">
        <v>0</v>
      </c>
      <c r="AS20" s="2497">
        <v>1</v>
      </c>
      <c r="AT20" s="2497">
        <v>0</v>
      </c>
      <c r="AU20" s="2497">
        <v>0</v>
      </c>
      <c r="AV20" s="2497">
        <v>0</v>
      </c>
      <c r="AW20" s="2497">
        <v>0</v>
      </c>
      <c r="AX20" s="2497">
        <v>0</v>
      </c>
      <c r="AY20" s="2497">
        <v>0</v>
      </c>
      <c r="AZ20" s="2497">
        <v>0</v>
      </c>
      <c r="BA20" s="2497">
        <v>0</v>
      </c>
      <c r="BB20" s="2497">
        <v>0</v>
      </c>
      <c r="BC20" s="2497">
        <v>0</v>
      </c>
      <c r="BD20" s="2497">
        <v>0</v>
      </c>
      <c r="BE20" s="2497">
        <v>0</v>
      </c>
      <c r="BF20" s="2497">
        <v>0</v>
      </c>
      <c r="BG20" s="2497">
        <v>0</v>
      </c>
      <c r="BH20" s="2497">
        <v>0</v>
      </c>
      <c r="BI20" s="2497">
        <v>0</v>
      </c>
      <c r="BJ20" s="2497">
        <v>0</v>
      </c>
      <c r="BK20" s="2497">
        <v>0</v>
      </c>
      <c r="BL20" s="2497">
        <v>0</v>
      </c>
      <c r="BM20" s="2497">
        <v>4</v>
      </c>
      <c r="BN20" s="2497">
        <v>0</v>
      </c>
      <c r="BO20" s="2497">
        <v>0</v>
      </c>
      <c r="BP20" s="2497">
        <v>0</v>
      </c>
      <c r="BQ20" s="2497">
        <v>0</v>
      </c>
      <c r="BR20" s="2497">
        <v>0</v>
      </c>
      <c r="BS20" s="2497">
        <v>0</v>
      </c>
      <c r="BT20" s="2497">
        <v>0</v>
      </c>
      <c r="BU20" s="2497">
        <v>0</v>
      </c>
      <c r="BV20" s="2497">
        <v>0</v>
      </c>
      <c r="BW20" s="2497">
        <v>0</v>
      </c>
      <c r="BX20" s="2497">
        <v>1</v>
      </c>
      <c r="BY20" s="2497">
        <v>66</v>
      </c>
      <c r="BZ20" s="2497">
        <v>0</v>
      </c>
      <c r="CA20" s="2497">
        <v>70</v>
      </c>
      <c r="CB20" s="2497">
        <v>0</v>
      </c>
      <c r="CC20" s="2497">
        <v>0</v>
      </c>
      <c r="CD20" s="2497">
        <v>0</v>
      </c>
      <c r="CE20" s="2497">
        <v>56</v>
      </c>
      <c r="CF20" s="2497">
        <v>6</v>
      </c>
      <c r="CG20" s="2497">
        <v>0</v>
      </c>
      <c r="CH20" s="2497">
        <v>4</v>
      </c>
      <c r="CI20" s="2497">
        <v>0</v>
      </c>
      <c r="CJ20" s="2497">
        <v>0</v>
      </c>
      <c r="CK20" s="2497">
        <v>0</v>
      </c>
      <c r="CL20" s="2497">
        <v>39</v>
      </c>
      <c r="CM20" s="2497">
        <v>0</v>
      </c>
      <c r="CN20" s="2497">
        <v>0</v>
      </c>
      <c r="CO20" s="2497">
        <v>0</v>
      </c>
      <c r="CP20" s="2497">
        <v>60</v>
      </c>
      <c r="CQ20" s="2497">
        <v>0</v>
      </c>
      <c r="CR20" s="2497">
        <v>0</v>
      </c>
      <c r="CS20" s="2497">
        <v>0</v>
      </c>
      <c r="CT20" s="2497">
        <v>0</v>
      </c>
      <c r="CU20" s="2497">
        <v>0</v>
      </c>
      <c r="CV20" s="2497">
        <v>0</v>
      </c>
      <c r="CW20" s="2497">
        <v>0</v>
      </c>
      <c r="CX20" s="2497">
        <v>0</v>
      </c>
      <c r="CY20" s="2497">
        <v>0</v>
      </c>
      <c r="CZ20" s="2497">
        <v>0</v>
      </c>
      <c r="DA20" s="2497">
        <v>0</v>
      </c>
      <c r="DB20" s="2497">
        <v>0</v>
      </c>
      <c r="DC20" s="2497">
        <v>0</v>
      </c>
      <c r="DD20" s="2497">
        <v>0</v>
      </c>
      <c r="DE20" s="2497">
        <v>0</v>
      </c>
      <c r="DF20" s="2497">
        <v>0</v>
      </c>
      <c r="DG20" s="2497">
        <v>0</v>
      </c>
      <c r="DH20" s="2497">
        <v>0</v>
      </c>
      <c r="DI20" s="2497">
        <v>0</v>
      </c>
      <c r="DJ20" s="2497">
        <v>0</v>
      </c>
      <c r="DK20" s="2497">
        <v>0</v>
      </c>
      <c r="DL20" s="2497">
        <v>0</v>
      </c>
      <c r="DM20" s="2497">
        <v>0</v>
      </c>
      <c r="DN20" s="2497">
        <v>0</v>
      </c>
      <c r="DO20" s="2497">
        <v>0</v>
      </c>
      <c r="DP20" s="2497">
        <v>0</v>
      </c>
      <c r="DQ20" s="2497">
        <v>0</v>
      </c>
      <c r="DR20" s="2497">
        <v>0</v>
      </c>
      <c r="DS20" s="2497">
        <v>0</v>
      </c>
      <c r="DT20" s="2497">
        <v>0</v>
      </c>
      <c r="DU20" s="2497">
        <v>0</v>
      </c>
      <c r="DV20" s="2497">
        <v>0</v>
      </c>
      <c r="DW20" s="2497">
        <v>0</v>
      </c>
      <c r="DX20" s="2497">
        <v>0</v>
      </c>
      <c r="DY20" s="2497">
        <v>0</v>
      </c>
      <c r="DZ20" s="2497">
        <v>0</v>
      </c>
      <c r="EA20" s="2497">
        <v>0</v>
      </c>
      <c r="EB20" s="2497">
        <v>0</v>
      </c>
      <c r="EC20" s="2497">
        <v>0</v>
      </c>
      <c r="ED20" s="2497">
        <v>0</v>
      </c>
      <c r="EE20" s="2497">
        <v>0</v>
      </c>
      <c r="EF20" s="2498">
        <v>0</v>
      </c>
    </row>
    <row r="21" spans="2:136" ht="41.25" customHeight="1" thickBot="1">
      <c r="B21" s="194"/>
      <c r="C21" s="195" t="s">
        <v>129</v>
      </c>
      <c r="D21" s="2081"/>
      <c r="E21" s="2080" t="s">
        <v>93</v>
      </c>
      <c r="F21" s="2080" t="s">
        <v>101</v>
      </c>
      <c r="G21" s="2080" t="s">
        <v>102</v>
      </c>
      <c r="H21" s="2079" t="str">
        <f t="shared" si="0"/>
        <v>&gt; 132 kV &amp; &lt; = 275 kV ; MULTIPLE CIRCUIT</v>
      </c>
      <c r="I21" s="2080" t="s">
        <v>112</v>
      </c>
      <c r="J21" s="2080" t="s">
        <v>1051</v>
      </c>
      <c r="K21" s="2080" t="s">
        <v>391</v>
      </c>
      <c r="L21" s="2080" t="s">
        <v>107</v>
      </c>
      <c r="M21" s="2080"/>
      <c r="N21" s="1085"/>
      <c r="O21" s="2081"/>
      <c r="P21" s="2080" t="s">
        <v>93</v>
      </c>
      <c r="Q21" s="2080" t="s">
        <v>101</v>
      </c>
      <c r="R21" s="2080" t="s">
        <v>102</v>
      </c>
      <c r="S21" s="2079" t="str">
        <f t="shared" si="1"/>
        <v>&gt; 132 kV &amp; &lt; = 275 kV ; MULTIPLE CIRCUIT</v>
      </c>
      <c r="T21" s="2080" t="s">
        <v>112</v>
      </c>
      <c r="U21" s="2080" t="s">
        <v>1052</v>
      </c>
      <c r="V21" s="2080" t="s">
        <v>391</v>
      </c>
      <c r="W21" s="2080" t="s">
        <v>107</v>
      </c>
      <c r="X21" s="2080"/>
      <c r="Y21" s="2492"/>
      <c r="Z21" s="2080"/>
      <c r="AA21" s="2080" t="s">
        <v>102</v>
      </c>
      <c r="AB21" s="2080" t="str">
        <f t="shared" si="2"/>
        <v>&gt; 132 kV &amp; &lt; = 275 kV ; MULTIPLE CIRCUIT</v>
      </c>
      <c r="AC21" s="2080" t="s">
        <v>112</v>
      </c>
      <c r="AD21" s="2080" t="s">
        <v>1053</v>
      </c>
      <c r="AE21" s="2080" t="s">
        <v>1054</v>
      </c>
      <c r="AF21" s="2080" t="s">
        <v>107</v>
      </c>
      <c r="AG21" s="2080"/>
      <c r="AH21" s="2495"/>
      <c r="AI21" s="2495"/>
      <c r="AJ21" s="2495"/>
      <c r="AK21" s="2495"/>
      <c r="AL21" s="2495"/>
      <c r="AM21" s="2495"/>
      <c r="AN21" s="2495"/>
      <c r="AO21" s="2495"/>
      <c r="AP21" s="2495"/>
      <c r="AQ21" s="2495"/>
      <c r="AR21" s="2495"/>
      <c r="AS21" s="2495"/>
      <c r="AT21" s="2495"/>
      <c r="AU21" s="2495"/>
      <c r="AV21" s="2495"/>
      <c r="AW21" s="2495"/>
      <c r="AX21" s="2495"/>
      <c r="AY21" s="2495"/>
      <c r="AZ21" s="2495"/>
      <c r="BA21" s="2495"/>
      <c r="BB21" s="2495"/>
      <c r="BC21" s="2495"/>
      <c r="BD21" s="2495"/>
      <c r="BE21" s="2495"/>
      <c r="BF21" s="2495"/>
      <c r="BG21" s="2495"/>
      <c r="BH21" s="2495"/>
      <c r="BI21" s="2495"/>
      <c r="BJ21" s="2495"/>
      <c r="BK21" s="2495"/>
      <c r="BL21" s="2495"/>
      <c r="BM21" s="2495"/>
      <c r="BN21" s="2495"/>
      <c r="BO21" s="2495"/>
      <c r="BP21" s="2495"/>
      <c r="BQ21" s="2495"/>
      <c r="BR21" s="2495"/>
      <c r="BS21" s="2495"/>
      <c r="BT21" s="2495"/>
      <c r="BU21" s="2495"/>
      <c r="BV21" s="2495"/>
      <c r="BW21" s="2495"/>
      <c r="BX21" s="2495"/>
      <c r="BY21" s="2495"/>
      <c r="BZ21" s="2495"/>
      <c r="CA21" s="2495"/>
      <c r="CB21" s="2495"/>
      <c r="CC21" s="2495"/>
      <c r="CD21" s="2495"/>
      <c r="CE21" s="2495"/>
      <c r="CF21" s="2495"/>
      <c r="CG21" s="2495"/>
      <c r="CH21" s="2495"/>
      <c r="CI21" s="2495"/>
      <c r="CJ21" s="2495"/>
      <c r="CK21" s="2495"/>
      <c r="CL21" s="2495"/>
      <c r="CM21" s="2495"/>
      <c r="CN21" s="2495"/>
      <c r="CO21" s="2495"/>
      <c r="CP21" s="2495"/>
      <c r="CQ21" s="2495"/>
      <c r="CR21" s="2495"/>
      <c r="CS21" s="2495"/>
      <c r="CT21" s="2495"/>
      <c r="CU21" s="2495"/>
      <c r="CV21" s="2495"/>
      <c r="CW21" s="2495"/>
      <c r="CX21" s="2495"/>
      <c r="CY21" s="2495"/>
      <c r="CZ21" s="2495"/>
      <c r="DA21" s="2495"/>
      <c r="DB21" s="2495"/>
      <c r="DC21" s="2495"/>
      <c r="DD21" s="2495"/>
      <c r="DE21" s="2495"/>
      <c r="DF21" s="2495"/>
      <c r="DG21" s="2495"/>
      <c r="DH21" s="2495"/>
      <c r="DI21" s="2495"/>
      <c r="DJ21" s="2495"/>
      <c r="DK21" s="2495"/>
      <c r="DL21" s="2495"/>
      <c r="DM21" s="2495"/>
      <c r="DN21" s="2495"/>
      <c r="DO21" s="2495"/>
      <c r="DP21" s="2495"/>
      <c r="DQ21" s="2495"/>
      <c r="DR21" s="2495"/>
      <c r="DS21" s="2495"/>
      <c r="DT21" s="2495"/>
      <c r="DU21" s="2495"/>
      <c r="DV21" s="2495"/>
      <c r="DW21" s="2495"/>
      <c r="DX21" s="2495"/>
      <c r="DY21" s="2495"/>
      <c r="DZ21" s="2495"/>
      <c r="EA21" s="2495"/>
      <c r="EB21" s="2495"/>
      <c r="EC21" s="2495"/>
      <c r="ED21" s="2495"/>
      <c r="EE21" s="2495"/>
      <c r="EF21" s="2496"/>
    </row>
    <row r="22" spans="2:136" ht="41.25" customHeight="1" thickBot="1">
      <c r="B22" s="194"/>
      <c r="C22" s="195" t="s">
        <v>130</v>
      </c>
      <c r="D22" s="2081"/>
      <c r="E22" s="2080" t="s">
        <v>93</v>
      </c>
      <c r="F22" s="2080" t="s">
        <v>101</v>
      </c>
      <c r="G22" s="2080" t="s">
        <v>102</v>
      </c>
      <c r="H22" s="2079" t="str">
        <f t="shared" si="0"/>
        <v>&gt; 275 kV &amp; &lt; = 330 kV ; MULTIPLE CIRCUIT</v>
      </c>
      <c r="I22" s="2080" t="s">
        <v>112</v>
      </c>
      <c r="J22" s="2080" t="s">
        <v>1051</v>
      </c>
      <c r="K22" s="2080" t="s">
        <v>391</v>
      </c>
      <c r="L22" s="2080" t="s">
        <v>107</v>
      </c>
      <c r="M22" s="2080"/>
      <c r="N22" s="2487">
        <v>68.5</v>
      </c>
      <c r="O22" s="2081"/>
      <c r="P22" s="2080" t="s">
        <v>93</v>
      </c>
      <c r="Q22" s="2080" t="s">
        <v>101</v>
      </c>
      <c r="R22" s="2080" t="s">
        <v>102</v>
      </c>
      <c r="S22" s="2079" t="str">
        <f t="shared" si="1"/>
        <v>&gt; 275 kV &amp; &lt; = 330 kV ; MULTIPLE CIRCUIT</v>
      </c>
      <c r="T22" s="2080" t="s">
        <v>112</v>
      </c>
      <c r="U22" s="2080" t="s">
        <v>1052</v>
      </c>
      <c r="V22" s="2080" t="s">
        <v>391</v>
      </c>
      <c r="W22" s="2080" t="s">
        <v>107</v>
      </c>
      <c r="X22" s="2080"/>
      <c r="Y22" s="2493">
        <v>13.6</v>
      </c>
      <c r="Z22" s="2080"/>
      <c r="AA22" s="2080" t="s">
        <v>102</v>
      </c>
      <c r="AB22" s="2080" t="str">
        <f t="shared" si="2"/>
        <v>&gt; 275 kV &amp; &lt; = 330 kV ; MULTIPLE CIRCUIT</v>
      </c>
      <c r="AC22" s="2080" t="s">
        <v>112</v>
      </c>
      <c r="AD22" s="2080" t="s">
        <v>1053</v>
      </c>
      <c r="AE22" s="2080" t="s">
        <v>1054</v>
      </c>
      <c r="AF22" s="2080" t="s">
        <v>107</v>
      </c>
      <c r="AG22" s="2080"/>
      <c r="AH22" s="2497">
        <v>0</v>
      </c>
      <c r="AI22" s="2497">
        <v>0</v>
      </c>
      <c r="AJ22" s="2497">
        <v>0</v>
      </c>
      <c r="AK22" s="2497">
        <v>0</v>
      </c>
      <c r="AL22" s="2497">
        <v>7</v>
      </c>
      <c r="AM22" s="2497">
        <v>0</v>
      </c>
      <c r="AN22" s="2497">
        <v>0</v>
      </c>
      <c r="AO22" s="2497">
        <v>5</v>
      </c>
      <c r="AP22" s="2497">
        <v>0</v>
      </c>
      <c r="AQ22" s="2497">
        <v>0</v>
      </c>
      <c r="AR22" s="2497">
        <v>35</v>
      </c>
      <c r="AS22" s="2497">
        <v>0</v>
      </c>
      <c r="AT22" s="2497">
        <v>0</v>
      </c>
      <c r="AU22" s="2497">
        <v>542</v>
      </c>
      <c r="AV22" s="2497">
        <v>0</v>
      </c>
      <c r="AW22" s="2497">
        <v>2</v>
      </c>
      <c r="AX22" s="2497">
        <v>0</v>
      </c>
      <c r="AY22" s="2497">
        <v>0</v>
      </c>
      <c r="AZ22" s="2497">
        <v>4</v>
      </c>
      <c r="BA22" s="2497">
        <v>5</v>
      </c>
      <c r="BB22" s="2497">
        <v>0</v>
      </c>
      <c r="BC22" s="2497">
        <v>47</v>
      </c>
      <c r="BD22" s="2497">
        <v>0</v>
      </c>
      <c r="BE22" s="2497">
        <v>0</v>
      </c>
      <c r="BF22" s="2497">
        <v>0</v>
      </c>
      <c r="BG22" s="2497">
        <v>1</v>
      </c>
      <c r="BH22" s="2497">
        <v>0</v>
      </c>
      <c r="BI22" s="2497">
        <v>2</v>
      </c>
      <c r="BJ22" s="2497">
        <v>2</v>
      </c>
      <c r="BK22" s="2497">
        <v>158</v>
      </c>
      <c r="BL22" s="2497">
        <v>137</v>
      </c>
      <c r="BM22" s="2497">
        <v>15</v>
      </c>
      <c r="BN22" s="2497">
        <v>61</v>
      </c>
      <c r="BO22" s="2497">
        <v>14</v>
      </c>
      <c r="BP22" s="2497">
        <v>0</v>
      </c>
      <c r="BQ22" s="2497">
        <v>0</v>
      </c>
      <c r="BR22" s="2497">
        <v>186</v>
      </c>
      <c r="BS22" s="2497">
        <v>20</v>
      </c>
      <c r="BT22" s="2497">
        <v>249</v>
      </c>
      <c r="BU22" s="2497">
        <v>0</v>
      </c>
      <c r="BV22" s="2497">
        <v>32</v>
      </c>
      <c r="BW22" s="2497">
        <v>0</v>
      </c>
      <c r="BX22" s="2497">
        <v>1</v>
      </c>
      <c r="BY22" s="2497">
        <v>523</v>
      </c>
      <c r="BZ22" s="2497">
        <v>0</v>
      </c>
      <c r="CA22" s="2497">
        <v>0</v>
      </c>
      <c r="CB22" s="2497">
        <v>0</v>
      </c>
      <c r="CC22" s="2497">
        <v>1</v>
      </c>
      <c r="CD22" s="2497">
        <v>0</v>
      </c>
      <c r="CE22" s="2497">
        <v>0</v>
      </c>
      <c r="CF22" s="2497">
        <v>342</v>
      </c>
      <c r="CG22" s="2497">
        <v>0</v>
      </c>
      <c r="CH22" s="2497">
        <v>0</v>
      </c>
      <c r="CI22" s="2497">
        <v>0</v>
      </c>
      <c r="CJ22" s="2497">
        <v>0</v>
      </c>
      <c r="CK22" s="2497">
        <v>0</v>
      </c>
      <c r="CL22" s="2497">
        <v>0</v>
      </c>
      <c r="CM22" s="2497">
        <v>0</v>
      </c>
      <c r="CN22" s="2497">
        <v>0</v>
      </c>
      <c r="CO22" s="2497">
        <v>0</v>
      </c>
      <c r="CP22" s="2497">
        <v>0</v>
      </c>
      <c r="CQ22" s="2497">
        <v>0</v>
      </c>
      <c r="CR22" s="2497">
        <v>0</v>
      </c>
      <c r="CS22" s="2497">
        <v>0</v>
      </c>
      <c r="CT22" s="2497">
        <v>0</v>
      </c>
      <c r="CU22" s="2497">
        <v>0</v>
      </c>
      <c r="CV22" s="2497">
        <v>0</v>
      </c>
      <c r="CW22" s="2497">
        <v>0</v>
      </c>
      <c r="CX22" s="2497">
        <v>0</v>
      </c>
      <c r="CY22" s="2497">
        <v>0</v>
      </c>
      <c r="CZ22" s="2497">
        <v>0</v>
      </c>
      <c r="DA22" s="2497">
        <v>0</v>
      </c>
      <c r="DB22" s="2497">
        <v>0</v>
      </c>
      <c r="DC22" s="2497">
        <v>0</v>
      </c>
      <c r="DD22" s="2497">
        <v>0</v>
      </c>
      <c r="DE22" s="2497">
        <v>0</v>
      </c>
      <c r="DF22" s="2497">
        <v>0</v>
      </c>
      <c r="DG22" s="2497">
        <v>0</v>
      </c>
      <c r="DH22" s="2497">
        <v>0</v>
      </c>
      <c r="DI22" s="2497">
        <v>0</v>
      </c>
      <c r="DJ22" s="2497">
        <v>0</v>
      </c>
      <c r="DK22" s="2497">
        <v>0</v>
      </c>
      <c r="DL22" s="2497">
        <v>0</v>
      </c>
      <c r="DM22" s="2497">
        <v>0</v>
      </c>
      <c r="DN22" s="2497">
        <v>0</v>
      </c>
      <c r="DO22" s="2497">
        <v>0</v>
      </c>
      <c r="DP22" s="2497">
        <v>0</v>
      </c>
      <c r="DQ22" s="2497">
        <v>0</v>
      </c>
      <c r="DR22" s="2497">
        <v>0</v>
      </c>
      <c r="DS22" s="2497">
        <v>0</v>
      </c>
      <c r="DT22" s="2497">
        <v>0</v>
      </c>
      <c r="DU22" s="2497">
        <v>0</v>
      </c>
      <c r="DV22" s="2497">
        <v>0</v>
      </c>
      <c r="DW22" s="2497">
        <v>0</v>
      </c>
      <c r="DX22" s="2497">
        <v>0</v>
      </c>
      <c r="DY22" s="2497">
        <v>0</v>
      </c>
      <c r="DZ22" s="2497">
        <v>0</v>
      </c>
      <c r="EA22" s="2497">
        <v>0</v>
      </c>
      <c r="EB22" s="2497">
        <v>0</v>
      </c>
      <c r="EC22" s="2497">
        <v>0</v>
      </c>
      <c r="ED22" s="2497">
        <v>0</v>
      </c>
      <c r="EE22" s="2497">
        <v>0</v>
      </c>
      <c r="EF22" s="2498">
        <v>0</v>
      </c>
    </row>
    <row r="23" spans="2:136" ht="41.25" customHeight="1" thickBot="1">
      <c r="B23" s="194"/>
      <c r="C23" s="195" t="s">
        <v>131</v>
      </c>
      <c r="D23" s="2081"/>
      <c r="E23" s="2080" t="s">
        <v>93</v>
      </c>
      <c r="F23" s="2080" t="s">
        <v>101</v>
      </c>
      <c r="G23" s="2080" t="s">
        <v>102</v>
      </c>
      <c r="H23" s="2079" t="str">
        <f t="shared" si="0"/>
        <v>&gt; 330 kV &amp; &lt; = 500 kV  ; MULTIPLE CIRCUIT</v>
      </c>
      <c r="I23" s="2080" t="s">
        <v>112</v>
      </c>
      <c r="J23" s="2080" t="s">
        <v>1051</v>
      </c>
      <c r="K23" s="2080" t="s">
        <v>391</v>
      </c>
      <c r="L23" s="2080" t="s">
        <v>107</v>
      </c>
      <c r="M23" s="2080"/>
      <c r="N23" s="2487">
        <v>73.599999999999994</v>
      </c>
      <c r="O23" s="2081"/>
      <c r="P23" s="2080" t="s">
        <v>93</v>
      </c>
      <c r="Q23" s="2080" t="s">
        <v>101</v>
      </c>
      <c r="R23" s="2080" t="s">
        <v>102</v>
      </c>
      <c r="S23" s="2079" t="str">
        <f t="shared" si="1"/>
        <v>&gt; 330 kV &amp; &lt; = 500 kV  ; MULTIPLE CIRCUIT</v>
      </c>
      <c r="T23" s="2080" t="s">
        <v>112</v>
      </c>
      <c r="U23" s="2080" t="s">
        <v>1052</v>
      </c>
      <c r="V23" s="2080" t="s">
        <v>391</v>
      </c>
      <c r="W23" s="2080" t="s">
        <v>107</v>
      </c>
      <c r="X23" s="2080"/>
      <c r="Y23" s="2493">
        <v>6.7</v>
      </c>
      <c r="Z23" s="2080"/>
      <c r="AA23" s="2080" t="s">
        <v>102</v>
      </c>
      <c r="AB23" s="2080" t="str">
        <f t="shared" si="2"/>
        <v>&gt; 330 kV &amp; &lt; = 500 kV  ; MULTIPLE CIRCUIT</v>
      </c>
      <c r="AC23" s="2080" t="s">
        <v>112</v>
      </c>
      <c r="AD23" s="2080" t="s">
        <v>1053</v>
      </c>
      <c r="AE23" s="2080" t="s">
        <v>1054</v>
      </c>
      <c r="AF23" s="2080" t="s">
        <v>107</v>
      </c>
      <c r="AG23" s="2080"/>
      <c r="AH23" s="2497">
        <v>0</v>
      </c>
      <c r="AI23" s="2497">
        <v>0</v>
      </c>
      <c r="AJ23" s="2497">
        <v>0</v>
      </c>
      <c r="AK23" s="2497">
        <v>0</v>
      </c>
      <c r="AL23" s="2497">
        <v>0</v>
      </c>
      <c r="AM23" s="2497">
        <v>0</v>
      </c>
      <c r="AN23" s="2497">
        <v>0</v>
      </c>
      <c r="AO23" s="2497">
        <v>0</v>
      </c>
      <c r="AP23" s="2497">
        <v>0</v>
      </c>
      <c r="AQ23" s="2497">
        <v>0</v>
      </c>
      <c r="AR23" s="2497">
        <v>0</v>
      </c>
      <c r="AS23" s="2497">
        <v>0</v>
      </c>
      <c r="AT23" s="2497">
        <v>0</v>
      </c>
      <c r="AU23" s="2497">
        <v>0</v>
      </c>
      <c r="AV23" s="2497">
        <v>0</v>
      </c>
      <c r="AW23" s="2497">
        <v>0</v>
      </c>
      <c r="AX23" s="2497">
        <v>0</v>
      </c>
      <c r="AY23" s="2497">
        <v>0</v>
      </c>
      <c r="AZ23" s="2497">
        <v>0</v>
      </c>
      <c r="BA23" s="2497">
        <v>0</v>
      </c>
      <c r="BB23" s="2497">
        <v>0</v>
      </c>
      <c r="BC23" s="2497">
        <v>329</v>
      </c>
      <c r="BD23" s="2497">
        <v>0</v>
      </c>
      <c r="BE23" s="2497">
        <v>0</v>
      </c>
      <c r="BF23" s="2497">
        <v>0</v>
      </c>
      <c r="BG23" s="2497">
        <v>0</v>
      </c>
      <c r="BH23" s="2497">
        <v>0</v>
      </c>
      <c r="BI23" s="2497">
        <v>525</v>
      </c>
      <c r="BJ23" s="2497">
        <v>0</v>
      </c>
      <c r="BK23" s="2497">
        <v>0</v>
      </c>
      <c r="BL23" s="2497">
        <v>0</v>
      </c>
      <c r="BM23" s="2497">
        <v>321</v>
      </c>
      <c r="BN23" s="2497">
        <v>0</v>
      </c>
      <c r="BO23" s="2497">
        <v>0</v>
      </c>
      <c r="BP23" s="2497">
        <v>0</v>
      </c>
      <c r="BQ23" s="2497">
        <v>0</v>
      </c>
      <c r="BR23" s="2497">
        <v>0</v>
      </c>
      <c r="BS23" s="2497">
        <v>0</v>
      </c>
      <c r="BT23" s="2497">
        <v>0</v>
      </c>
      <c r="BU23" s="2497">
        <v>0</v>
      </c>
      <c r="BV23" s="2497">
        <v>0</v>
      </c>
      <c r="BW23" s="2497">
        <v>0</v>
      </c>
      <c r="BX23" s="2497">
        <v>0</v>
      </c>
      <c r="BY23" s="2497">
        <v>0</v>
      </c>
      <c r="BZ23" s="2497">
        <v>0</v>
      </c>
      <c r="CA23" s="2497">
        <v>0</v>
      </c>
      <c r="CB23" s="2497">
        <v>0</v>
      </c>
      <c r="CC23" s="2497">
        <v>0</v>
      </c>
      <c r="CD23" s="2497">
        <v>0</v>
      </c>
      <c r="CE23" s="2497">
        <v>0</v>
      </c>
      <c r="CF23" s="2497">
        <v>0</v>
      </c>
      <c r="CG23" s="2497">
        <v>0</v>
      </c>
      <c r="CH23" s="2497">
        <v>0</v>
      </c>
      <c r="CI23" s="2497">
        <v>0</v>
      </c>
      <c r="CJ23" s="2497">
        <v>0</v>
      </c>
      <c r="CK23" s="2497">
        <v>0</v>
      </c>
      <c r="CL23" s="2497">
        <v>0</v>
      </c>
      <c r="CM23" s="2497">
        <v>0</v>
      </c>
      <c r="CN23" s="2497">
        <v>0</v>
      </c>
      <c r="CO23" s="2497">
        <v>0</v>
      </c>
      <c r="CP23" s="2497">
        <v>0</v>
      </c>
      <c r="CQ23" s="2497">
        <v>0</v>
      </c>
      <c r="CR23" s="2497">
        <v>0</v>
      </c>
      <c r="CS23" s="2497">
        <v>0</v>
      </c>
      <c r="CT23" s="2497">
        <v>0</v>
      </c>
      <c r="CU23" s="2497">
        <v>0</v>
      </c>
      <c r="CV23" s="2497">
        <v>0</v>
      </c>
      <c r="CW23" s="2497">
        <v>0</v>
      </c>
      <c r="CX23" s="2497">
        <v>0</v>
      </c>
      <c r="CY23" s="2497">
        <v>0</v>
      </c>
      <c r="CZ23" s="2497">
        <v>0</v>
      </c>
      <c r="DA23" s="2497">
        <v>0</v>
      </c>
      <c r="DB23" s="2497">
        <v>0</v>
      </c>
      <c r="DC23" s="2497">
        <v>0</v>
      </c>
      <c r="DD23" s="2497">
        <v>0</v>
      </c>
      <c r="DE23" s="2497">
        <v>0</v>
      </c>
      <c r="DF23" s="2497">
        <v>0</v>
      </c>
      <c r="DG23" s="2497">
        <v>0</v>
      </c>
      <c r="DH23" s="2497">
        <v>0</v>
      </c>
      <c r="DI23" s="2497">
        <v>0</v>
      </c>
      <c r="DJ23" s="2497">
        <v>0</v>
      </c>
      <c r="DK23" s="2497">
        <v>0</v>
      </c>
      <c r="DL23" s="2497">
        <v>0</v>
      </c>
      <c r="DM23" s="2497">
        <v>0</v>
      </c>
      <c r="DN23" s="2497">
        <v>0</v>
      </c>
      <c r="DO23" s="2497">
        <v>0</v>
      </c>
      <c r="DP23" s="2497">
        <v>0</v>
      </c>
      <c r="DQ23" s="2497">
        <v>0</v>
      </c>
      <c r="DR23" s="2497">
        <v>0</v>
      </c>
      <c r="DS23" s="2497">
        <v>0</v>
      </c>
      <c r="DT23" s="2497">
        <v>0</v>
      </c>
      <c r="DU23" s="2497">
        <v>0</v>
      </c>
      <c r="DV23" s="2497">
        <v>0</v>
      </c>
      <c r="DW23" s="2497">
        <v>0</v>
      </c>
      <c r="DX23" s="2497">
        <v>0</v>
      </c>
      <c r="DY23" s="2497">
        <v>0</v>
      </c>
      <c r="DZ23" s="2497">
        <v>0</v>
      </c>
      <c r="EA23" s="2497">
        <v>0</v>
      </c>
      <c r="EB23" s="2497">
        <v>0</v>
      </c>
      <c r="EC23" s="2497">
        <v>0</v>
      </c>
      <c r="ED23" s="2497">
        <v>0</v>
      </c>
      <c r="EE23" s="2497">
        <v>0</v>
      </c>
      <c r="EF23" s="2498">
        <v>0</v>
      </c>
    </row>
    <row r="24" spans="2:136" ht="41.25" customHeight="1" thickBot="1">
      <c r="B24" s="194"/>
      <c r="C24" s="195" t="s">
        <v>132</v>
      </c>
      <c r="D24" s="2081"/>
      <c r="E24" s="2080" t="s">
        <v>93</v>
      </c>
      <c r="F24" s="2080" t="s">
        <v>101</v>
      </c>
      <c r="G24" s="2080" t="s">
        <v>102</v>
      </c>
      <c r="H24" s="2079" t="str">
        <f t="shared" si="0"/>
        <v>&gt; 500 kV  ; MULTIPLE CIRCUIT</v>
      </c>
      <c r="I24" s="2080" t="s">
        <v>112</v>
      </c>
      <c r="J24" s="2080" t="s">
        <v>1051</v>
      </c>
      <c r="K24" s="2080" t="s">
        <v>391</v>
      </c>
      <c r="L24" s="2080" t="s">
        <v>107</v>
      </c>
      <c r="M24" s="2080"/>
      <c r="N24" s="1085"/>
      <c r="O24" s="2081"/>
      <c r="P24" s="2080" t="s">
        <v>93</v>
      </c>
      <c r="Q24" s="2080" t="s">
        <v>101</v>
      </c>
      <c r="R24" s="2080" t="s">
        <v>102</v>
      </c>
      <c r="S24" s="2079" t="str">
        <f t="shared" si="1"/>
        <v>&gt; 500 kV  ; MULTIPLE CIRCUIT</v>
      </c>
      <c r="T24" s="2080" t="s">
        <v>112</v>
      </c>
      <c r="U24" s="2080" t="s">
        <v>1052</v>
      </c>
      <c r="V24" s="2080" t="s">
        <v>391</v>
      </c>
      <c r="W24" s="2080" t="s">
        <v>107</v>
      </c>
      <c r="X24" s="2080"/>
      <c r="Y24" s="2492"/>
      <c r="Z24" s="2080"/>
      <c r="AA24" s="2080" t="s">
        <v>102</v>
      </c>
      <c r="AB24" s="2080" t="str">
        <f t="shared" si="2"/>
        <v>&gt; 500 kV  ; MULTIPLE CIRCUIT</v>
      </c>
      <c r="AC24" s="2080" t="s">
        <v>112</v>
      </c>
      <c r="AD24" s="2080" t="s">
        <v>1053</v>
      </c>
      <c r="AE24" s="2080" t="s">
        <v>1054</v>
      </c>
      <c r="AF24" s="2080" t="s">
        <v>107</v>
      </c>
      <c r="AG24" s="2080"/>
      <c r="AH24" s="2495"/>
      <c r="AI24" s="2495"/>
      <c r="AJ24" s="2495"/>
      <c r="AK24" s="2495"/>
      <c r="AL24" s="2495"/>
      <c r="AM24" s="2495"/>
      <c r="AN24" s="2495"/>
      <c r="AO24" s="2495"/>
      <c r="AP24" s="2495"/>
      <c r="AQ24" s="2495"/>
      <c r="AR24" s="2495"/>
      <c r="AS24" s="2495"/>
      <c r="AT24" s="2495"/>
      <c r="AU24" s="2495"/>
      <c r="AV24" s="2495"/>
      <c r="AW24" s="2495"/>
      <c r="AX24" s="2495"/>
      <c r="AY24" s="2495"/>
      <c r="AZ24" s="2495"/>
      <c r="BA24" s="2495"/>
      <c r="BB24" s="2495"/>
      <c r="BC24" s="2495"/>
      <c r="BD24" s="2495"/>
      <c r="BE24" s="2495"/>
      <c r="BF24" s="2495"/>
      <c r="BG24" s="2495"/>
      <c r="BH24" s="2495"/>
      <c r="BI24" s="2495"/>
      <c r="BJ24" s="2495"/>
      <c r="BK24" s="2495"/>
      <c r="BL24" s="2495"/>
      <c r="BM24" s="2495"/>
      <c r="BN24" s="2495"/>
      <c r="BO24" s="2495"/>
      <c r="BP24" s="2495"/>
      <c r="BQ24" s="2495"/>
      <c r="BR24" s="2495"/>
      <c r="BS24" s="2495"/>
      <c r="BT24" s="2495"/>
      <c r="BU24" s="2495"/>
      <c r="BV24" s="2495"/>
      <c r="BW24" s="2495"/>
      <c r="BX24" s="2495"/>
      <c r="BY24" s="2495"/>
      <c r="BZ24" s="2495"/>
      <c r="CA24" s="2495"/>
      <c r="CB24" s="2495"/>
      <c r="CC24" s="2495"/>
      <c r="CD24" s="2495"/>
      <c r="CE24" s="2495"/>
      <c r="CF24" s="2495"/>
      <c r="CG24" s="2495"/>
      <c r="CH24" s="2495"/>
      <c r="CI24" s="2495"/>
      <c r="CJ24" s="2495"/>
      <c r="CK24" s="2495"/>
      <c r="CL24" s="2495"/>
      <c r="CM24" s="2495"/>
      <c r="CN24" s="2495"/>
      <c r="CO24" s="2495"/>
      <c r="CP24" s="2495"/>
      <c r="CQ24" s="2495"/>
      <c r="CR24" s="2495"/>
      <c r="CS24" s="2495"/>
      <c r="CT24" s="2495"/>
      <c r="CU24" s="2495"/>
      <c r="CV24" s="2495"/>
      <c r="CW24" s="2495"/>
      <c r="CX24" s="2495"/>
      <c r="CY24" s="2495"/>
      <c r="CZ24" s="2495"/>
      <c r="DA24" s="2495"/>
      <c r="DB24" s="2495"/>
      <c r="DC24" s="2495"/>
      <c r="DD24" s="2495"/>
      <c r="DE24" s="2495"/>
      <c r="DF24" s="2495"/>
      <c r="DG24" s="2495"/>
      <c r="DH24" s="2495"/>
      <c r="DI24" s="2495"/>
      <c r="DJ24" s="2495"/>
      <c r="DK24" s="2495"/>
      <c r="DL24" s="2495"/>
      <c r="DM24" s="2495"/>
      <c r="DN24" s="2495"/>
      <c r="DO24" s="2495"/>
      <c r="DP24" s="2495"/>
      <c r="DQ24" s="2495"/>
      <c r="DR24" s="2495"/>
      <c r="DS24" s="2495"/>
      <c r="DT24" s="2495"/>
      <c r="DU24" s="2495"/>
      <c r="DV24" s="2495"/>
      <c r="DW24" s="2495"/>
      <c r="DX24" s="2495"/>
      <c r="DY24" s="2495"/>
      <c r="DZ24" s="2495"/>
      <c r="EA24" s="2495"/>
      <c r="EB24" s="2495"/>
      <c r="EC24" s="2495"/>
      <c r="ED24" s="2495"/>
      <c r="EE24" s="2495"/>
      <c r="EF24" s="2496"/>
    </row>
    <row r="25" spans="2:136" ht="41.25" customHeight="1" thickBot="1">
      <c r="B25" s="221"/>
      <c r="C25" s="210" t="s">
        <v>133</v>
      </c>
      <c r="D25" s="251"/>
      <c r="E25" s="2082" t="s">
        <v>93</v>
      </c>
      <c r="F25" s="2082" t="s">
        <v>101</v>
      </c>
      <c r="G25" s="2082" t="s">
        <v>102</v>
      </c>
      <c r="H25" s="2079" t="str">
        <f t="shared" si="0"/>
        <v>OTHER - PLEASE ADD A ROW IF NECESSARY AND NOMINATE THE CATEGORY</v>
      </c>
      <c r="I25" s="2082" t="s">
        <v>112</v>
      </c>
      <c r="J25" s="2082" t="s">
        <v>1051</v>
      </c>
      <c r="K25" s="2082" t="s">
        <v>391</v>
      </c>
      <c r="L25" s="2082" t="s">
        <v>107</v>
      </c>
      <c r="M25" s="2082"/>
      <c r="N25" s="1086"/>
      <c r="O25" s="251"/>
      <c r="P25" s="2082" t="s">
        <v>93</v>
      </c>
      <c r="Q25" s="2082" t="s">
        <v>101</v>
      </c>
      <c r="R25" s="2082" t="s">
        <v>102</v>
      </c>
      <c r="S25" s="2079" t="str">
        <f t="shared" si="1"/>
        <v>OTHER - PLEASE ADD A ROW IF NECESSARY AND NOMINATE THE CATEGORY</v>
      </c>
      <c r="T25" s="2082" t="s">
        <v>112</v>
      </c>
      <c r="U25" s="2082" t="s">
        <v>1052</v>
      </c>
      <c r="V25" s="2082" t="s">
        <v>391</v>
      </c>
      <c r="W25" s="2082" t="s">
        <v>107</v>
      </c>
      <c r="X25" s="2082"/>
      <c r="Y25" s="1087"/>
      <c r="Z25" s="2082"/>
      <c r="AA25" s="2082" t="s">
        <v>102</v>
      </c>
      <c r="AB25" s="2080" t="str">
        <f t="shared" si="2"/>
        <v>OTHER - PLEASE ADD A ROW IF NECESSARY AND NOMINATE THE CATEGORY</v>
      </c>
      <c r="AC25" s="2082" t="s">
        <v>112</v>
      </c>
      <c r="AD25" s="2082" t="s">
        <v>1053</v>
      </c>
      <c r="AE25" s="2082" t="s">
        <v>1054</v>
      </c>
      <c r="AF25" s="2082" t="s">
        <v>107</v>
      </c>
      <c r="AG25" s="2082"/>
      <c r="AH25" s="1088"/>
      <c r="AI25" s="1088"/>
      <c r="AJ25" s="1088"/>
      <c r="AK25" s="1088"/>
      <c r="AL25" s="1088"/>
      <c r="AM25" s="1088"/>
      <c r="AN25" s="1088"/>
      <c r="AO25" s="1088"/>
      <c r="AP25" s="1088"/>
      <c r="AQ25" s="1088"/>
      <c r="AR25" s="1088"/>
      <c r="AS25" s="1088"/>
      <c r="AT25" s="1088"/>
      <c r="AU25" s="1088"/>
      <c r="AV25" s="1088"/>
      <c r="AW25" s="1088"/>
      <c r="AX25" s="1088"/>
      <c r="AY25" s="1088"/>
      <c r="AZ25" s="1088"/>
      <c r="BA25" s="1088"/>
      <c r="BB25" s="1088"/>
      <c r="BC25" s="1088"/>
      <c r="BD25" s="1088"/>
      <c r="BE25" s="1088"/>
      <c r="BF25" s="1088"/>
      <c r="BG25" s="1088"/>
      <c r="BH25" s="1088"/>
      <c r="BI25" s="1088"/>
      <c r="BJ25" s="1088"/>
      <c r="BK25" s="1088"/>
      <c r="BL25" s="1088"/>
      <c r="BM25" s="1088"/>
      <c r="BN25" s="1088"/>
      <c r="BO25" s="1088"/>
      <c r="BP25" s="1088"/>
      <c r="BQ25" s="1088"/>
      <c r="BR25" s="1088"/>
      <c r="BS25" s="1088"/>
      <c r="BT25" s="1088"/>
      <c r="BU25" s="1088"/>
      <c r="BV25" s="1088"/>
      <c r="BW25" s="1088"/>
      <c r="BX25" s="1088"/>
      <c r="BY25" s="1088"/>
      <c r="BZ25" s="1088"/>
      <c r="CA25" s="1088"/>
      <c r="CB25" s="1088"/>
      <c r="CC25" s="1088"/>
      <c r="CD25" s="1088"/>
      <c r="CE25" s="1088"/>
      <c r="CF25" s="1088"/>
      <c r="CG25" s="1088"/>
      <c r="CH25" s="1088"/>
      <c r="CI25" s="1088"/>
      <c r="CJ25" s="1088"/>
      <c r="CK25" s="1088"/>
      <c r="CL25" s="1088"/>
      <c r="CM25" s="1088"/>
      <c r="CN25" s="1088"/>
      <c r="CO25" s="1088"/>
      <c r="CP25" s="1088"/>
      <c r="CQ25" s="1088"/>
      <c r="CR25" s="1088"/>
      <c r="CS25" s="1088"/>
      <c r="CT25" s="1088"/>
      <c r="CU25" s="1088"/>
      <c r="CV25" s="1088"/>
      <c r="CW25" s="1088"/>
      <c r="CX25" s="1088"/>
      <c r="CY25" s="1088"/>
      <c r="CZ25" s="1088"/>
      <c r="DA25" s="1088"/>
      <c r="DB25" s="1088"/>
      <c r="DC25" s="1088"/>
      <c r="DD25" s="1088"/>
      <c r="DE25" s="1088"/>
      <c r="DF25" s="1088"/>
      <c r="DG25" s="1088"/>
      <c r="DH25" s="1088"/>
      <c r="DI25" s="1088"/>
      <c r="DJ25" s="1088"/>
      <c r="DK25" s="1088"/>
      <c r="DL25" s="1088"/>
      <c r="DM25" s="1088"/>
      <c r="DN25" s="1088"/>
      <c r="DO25" s="1088"/>
      <c r="DP25" s="1088"/>
      <c r="DQ25" s="1088"/>
      <c r="DR25" s="1088"/>
      <c r="DS25" s="1088"/>
      <c r="DT25" s="1088"/>
      <c r="DU25" s="1088"/>
      <c r="DV25" s="1088"/>
      <c r="DW25" s="1088"/>
      <c r="DX25" s="1088"/>
      <c r="DY25" s="1088"/>
      <c r="DZ25" s="1088"/>
      <c r="EA25" s="1088"/>
      <c r="EB25" s="1088"/>
      <c r="EC25" s="1088"/>
      <c r="ED25" s="1088"/>
      <c r="EE25" s="1088"/>
      <c r="EF25" s="1089"/>
    </row>
    <row r="26" spans="2:136" ht="41.25" customHeight="1" thickBot="1">
      <c r="B26" s="178" t="s">
        <v>136</v>
      </c>
      <c r="C26" s="191" t="s">
        <v>1055</v>
      </c>
      <c r="D26" s="249"/>
      <c r="E26" s="2083" t="s">
        <v>93</v>
      </c>
      <c r="F26" s="2083" t="s">
        <v>101</v>
      </c>
      <c r="G26" s="2083" t="s">
        <v>111</v>
      </c>
      <c r="H26" s="2079" t="str">
        <f t="shared" si="0"/>
        <v>&lt; = 33 kV ; &lt; = 100 MVA</v>
      </c>
      <c r="I26" s="2083" t="s">
        <v>112</v>
      </c>
      <c r="J26" s="2083" t="s">
        <v>1051</v>
      </c>
      <c r="K26" s="2083" t="s">
        <v>391</v>
      </c>
      <c r="L26" s="2083" t="s">
        <v>107</v>
      </c>
      <c r="M26" s="2083"/>
      <c r="N26" s="1081"/>
      <c r="O26" s="249"/>
      <c r="P26" s="2083" t="s">
        <v>93</v>
      </c>
      <c r="Q26" s="2083" t="s">
        <v>101</v>
      </c>
      <c r="R26" s="2083" t="s">
        <v>111</v>
      </c>
      <c r="S26" s="2079" t="str">
        <f t="shared" si="1"/>
        <v>&lt; = 33 kV ; &lt; = 100 MVA</v>
      </c>
      <c r="T26" s="2083" t="s">
        <v>112</v>
      </c>
      <c r="U26" s="2083" t="s">
        <v>1052</v>
      </c>
      <c r="V26" s="2083" t="s">
        <v>391</v>
      </c>
      <c r="W26" s="2083" t="s">
        <v>107</v>
      </c>
      <c r="X26" s="2083"/>
      <c r="Y26" s="1082"/>
      <c r="Z26" s="2083"/>
      <c r="AA26" s="2083" t="s">
        <v>111</v>
      </c>
      <c r="AB26" s="2080" t="str">
        <f t="shared" si="2"/>
        <v>&lt; = 33 kV ; &lt; = 100 MVA</v>
      </c>
      <c r="AC26" s="2083" t="s">
        <v>112</v>
      </c>
      <c r="AD26" s="2083" t="s">
        <v>1053</v>
      </c>
      <c r="AE26" s="2083" t="s">
        <v>1054</v>
      </c>
      <c r="AF26" s="2083" t="s">
        <v>107</v>
      </c>
      <c r="AG26" s="2083"/>
      <c r="AH26" s="1083"/>
      <c r="AI26" s="1083"/>
      <c r="AJ26" s="1083"/>
      <c r="AK26" s="1083"/>
      <c r="AL26" s="1083"/>
      <c r="AM26" s="1083"/>
      <c r="AN26" s="1083"/>
      <c r="AO26" s="1083"/>
      <c r="AP26" s="1083"/>
      <c r="AQ26" s="1083"/>
      <c r="AR26" s="1083"/>
      <c r="AS26" s="1083"/>
      <c r="AT26" s="1083"/>
      <c r="AU26" s="1083"/>
      <c r="AV26" s="1083"/>
      <c r="AW26" s="1083"/>
      <c r="AX26" s="1083"/>
      <c r="AY26" s="1083"/>
      <c r="AZ26" s="1083"/>
      <c r="BA26" s="1083"/>
      <c r="BB26" s="1083"/>
      <c r="BC26" s="1083"/>
      <c r="BD26" s="1083"/>
      <c r="BE26" s="1083"/>
      <c r="BF26" s="1083"/>
      <c r="BG26" s="1083"/>
      <c r="BH26" s="1083"/>
      <c r="BI26" s="1083"/>
      <c r="BJ26" s="1083"/>
      <c r="BK26" s="1083"/>
      <c r="BL26" s="1083"/>
      <c r="BM26" s="1083"/>
      <c r="BN26" s="1083"/>
      <c r="BO26" s="1083"/>
      <c r="BP26" s="1083"/>
      <c r="BQ26" s="1083"/>
      <c r="BR26" s="1083"/>
      <c r="BS26" s="1083"/>
      <c r="BT26" s="1083"/>
      <c r="BU26" s="1083"/>
      <c r="BV26" s="1083"/>
      <c r="BW26" s="1083"/>
      <c r="BX26" s="1083"/>
      <c r="BY26" s="1083"/>
      <c r="BZ26" s="1083"/>
      <c r="CA26" s="1083"/>
      <c r="CB26" s="1083"/>
      <c r="CC26" s="1083"/>
      <c r="CD26" s="1083"/>
      <c r="CE26" s="1083"/>
      <c r="CF26" s="1083"/>
      <c r="CG26" s="1083"/>
      <c r="CH26" s="1083"/>
      <c r="CI26" s="1083"/>
      <c r="CJ26" s="1083"/>
      <c r="CK26" s="1083"/>
      <c r="CL26" s="1083"/>
      <c r="CM26" s="1083"/>
      <c r="CN26" s="1083"/>
      <c r="CO26" s="1083"/>
      <c r="CP26" s="1083"/>
      <c r="CQ26" s="1083"/>
      <c r="CR26" s="1083"/>
      <c r="CS26" s="1083"/>
      <c r="CT26" s="1083"/>
      <c r="CU26" s="1083"/>
      <c r="CV26" s="1083"/>
      <c r="CW26" s="1083"/>
      <c r="CX26" s="1083"/>
      <c r="CY26" s="1083"/>
      <c r="CZ26" s="1083"/>
      <c r="DA26" s="1083"/>
      <c r="DB26" s="1083"/>
      <c r="DC26" s="1083"/>
      <c r="DD26" s="1083"/>
      <c r="DE26" s="1083"/>
      <c r="DF26" s="1083"/>
      <c r="DG26" s="1083"/>
      <c r="DH26" s="1083"/>
      <c r="DI26" s="1083"/>
      <c r="DJ26" s="1083"/>
      <c r="DK26" s="1083"/>
      <c r="DL26" s="1083"/>
      <c r="DM26" s="1083"/>
      <c r="DN26" s="1083"/>
      <c r="DO26" s="1083"/>
      <c r="DP26" s="1083"/>
      <c r="DQ26" s="1083"/>
      <c r="DR26" s="1083"/>
      <c r="DS26" s="1083"/>
      <c r="DT26" s="1083"/>
      <c r="DU26" s="1083"/>
      <c r="DV26" s="1083"/>
      <c r="DW26" s="1083"/>
      <c r="DX26" s="1083"/>
      <c r="DY26" s="1083"/>
      <c r="DZ26" s="1083"/>
      <c r="EA26" s="1083"/>
      <c r="EB26" s="1083"/>
      <c r="EC26" s="1083"/>
      <c r="ED26" s="1083"/>
      <c r="EE26" s="1083"/>
      <c r="EF26" s="1084"/>
    </row>
    <row r="27" spans="2:136" ht="41.25" customHeight="1" thickBot="1">
      <c r="B27" s="230"/>
      <c r="C27" s="191" t="s">
        <v>1056</v>
      </c>
      <c r="D27" s="249"/>
      <c r="E27" s="2083" t="s">
        <v>93</v>
      </c>
      <c r="F27" s="2083" t="s">
        <v>101</v>
      </c>
      <c r="G27" s="2083" t="s">
        <v>111</v>
      </c>
      <c r="H27" s="2079" t="str">
        <f t="shared" si="0"/>
        <v>&lt; = 33 kV ; &gt; 100 MVA &amp; &lt; = 400 MVA</v>
      </c>
      <c r="I27" s="2083" t="s">
        <v>112</v>
      </c>
      <c r="J27" s="2083" t="s">
        <v>1051</v>
      </c>
      <c r="K27" s="2083" t="s">
        <v>391</v>
      </c>
      <c r="L27" s="2083" t="s">
        <v>107</v>
      </c>
      <c r="M27" s="2083"/>
      <c r="N27" s="1085"/>
      <c r="O27" s="249"/>
      <c r="P27" s="2083" t="s">
        <v>93</v>
      </c>
      <c r="Q27" s="2083" t="s">
        <v>101</v>
      </c>
      <c r="R27" s="2083" t="s">
        <v>111</v>
      </c>
      <c r="S27" s="2079" t="str">
        <f t="shared" si="1"/>
        <v>&lt; = 33 kV ; &gt; 100 MVA &amp; &lt; = 400 MVA</v>
      </c>
      <c r="T27" s="2083" t="s">
        <v>112</v>
      </c>
      <c r="U27" s="2083" t="s">
        <v>1052</v>
      </c>
      <c r="V27" s="2083" t="s">
        <v>391</v>
      </c>
      <c r="W27" s="2083" t="s">
        <v>107</v>
      </c>
      <c r="X27" s="2083"/>
      <c r="Y27" s="2492"/>
      <c r="Z27" s="2083"/>
      <c r="AA27" s="2083" t="s">
        <v>111</v>
      </c>
      <c r="AB27" s="2080" t="str">
        <f t="shared" si="2"/>
        <v>&lt; = 33 kV ; &gt; 100 MVA &amp; &lt; = 400 MVA</v>
      </c>
      <c r="AC27" s="2083" t="s">
        <v>112</v>
      </c>
      <c r="AD27" s="2083" t="s">
        <v>1053</v>
      </c>
      <c r="AE27" s="2083" t="s">
        <v>1054</v>
      </c>
      <c r="AF27" s="2083" t="s">
        <v>107</v>
      </c>
      <c r="AG27" s="2083"/>
      <c r="AH27" s="2495"/>
      <c r="AI27" s="2495"/>
      <c r="AJ27" s="2495"/>
      <c r="AK27" s="2495"/>
      <c r="AL27" s="2495"/>
      <c r="AM27" s="2495"/>
      <c r="AN27" s="2495"/>
      <c r="AO27" s="2495"/>
      <c r="AP27" s="2495"/>
      <c r="AQ27" s="2495"/>
      <c r="AR27" s="2495"/>
      <c r="AS27" s="2495"/>
      <c r="AT27" s="2495"/>
      <c r="AU27" s="2495"/>
      <c r="AV27" s="2495"/>
      <c r="AW27" s="2495"/>
      <c r="AX27" s="2495"/>
      <c r="AY27" s="2495"/>
      <c r="AZ27" s="2495"/>
      <c r="BA27" s="2495"/>
      <c r="BB27" s="2495"/>
      <c r="BC27" s="2495"/>
      <c r="BD27" s="2495"/>
      <c r="BE27" s="2495"/>
      <c r="BF27" s="2495"/>
      <c r="BG27" s="2495"/>
      <c r="BH27" s="2495"/>
      <c r="BI27" s="2495"/>
      <c r="BJ27" s="2495"/>
      <c r="BK27" s="2495"/>
      <c r="BL27" s="2495"/>
      <c r="BM27" s="2495"/>
      <c r="BN27" s="2495"/>
      <c r="BO27" s="2495"/>
      <c r="BP27" s="2495"/>
      <c r="BQ27" s="2495"/>
      <c r="BR27" s="2495"/>
      <c r="BS27" s="2495"/>
      <c r="BT27" s="2495"/>
      <c r="BU27" s="2495"/>
      <c r="BV27" s="2495"/>
      <c r="BW27" s="2495"/>
      <c r="BX27" s="2495"/>
      <c r="BY27" s="2495"/>
      <c r="BZ27" s="2495"/>
      <c r="CA27" s="2495"/>
      <c r="CB27" s="2495"/>
      <c r="CC27" s="2495"/>
      <c r="CD27" s="2495"/>
      <c r="CE27" s="2495"/>
      <c r="CF27" s="2495"/>
      <c r="CG27" s="2495"/>
      <c r="CH27" s="2495"/>
      <c r="CI27" s="2495"/>
      <c r="CJ27" s="2495"/>
      <c r="CK27" s="2495"/>
      <c r="CL27" s="2495"/>
      <c r="CM27" s="2495"/>
      <c r="CN27" s="2495"/>
      <c r="CO27" s="2495"/>
      <c r="CP27" s="2495"/>
      <c r="CQ27" s="2495"/>
      <c r="CR27" s="2495"/>
      <c r="CS27" s="2495"/>
      <c r="CT27" s="2495"/>
      <c r="CU27" s="2495"/>
      <c r="CV27" s="2495"/>
      <c r="CW27" s="2495"/>
      <c r="CX27" s="2495"/>
      <c r="CY27" s="2495"/>
      <c r="CZ27" s="2495"/>
      <c r="DA27" s="2495"/>
      <c r="DB27" s="2495"/>
      <c r="DC27" s="2495"/>
      <c r="DD27" s="2495"/>
      <c r="DE27" s="2495"/>
      <c r="DF27" s="2495"/>
      <c r="DG27" s="2495"/>
      <c r="DH27" s="2495"/>
      <c r="DI27" s="2495"/>
      <c r="DJ27" s="2495"/>
      <c r="DK27" s="2495"/>
      <c r="DL27" s="2495"/>
      <c r="DM27" s="2495"/>
      <c r="DN27" s="2495"/>
      <c r="DO27" s="2495"/>
      <c r="DP27" s="2495"/>
      <c r="DQ27" s="2495"/>
      <c r="DR27" s="2495"/>
      <c r="DS27" s="2495"/>
      <c r="DT27" s="2495"/>
      <c r="DU27" s="2495"/>
      <c r="DV27" s="2495"/>
      <c r="DW27" s="2495"/>
      <c r="DX27" s="2495"/>
      <c r="DY27" s="2495"/>
      <c r="DZ27" s="2495"/>
      <c r="EA27" s="2495"/>
      <c r="EB27" s="2495"/>
      <c r="EC27" s="2495"/>
      <c r="ED27" s="2495"/>
      <c r="EE27" s="2495"/>
      <c r="EF27" s="2496"/>
    </row>
    <row r="28" spans="2:136" ht="41.25" customHeight="1" thickBot="1">
      <c r="B28" s="230"/>
      <c r="C28" s="195" t="s">
        <v>1057</v>
      </c>
      <c r="D28" s="2081"/>
      <c r="E28" s="2080" t="s">
        <v>93</v>
      </c>
      <c r="F28" s="2080" t="s">
        <v>101</v>
      </c>
      <c r="G28" s="2080" t="s">
        <v>111</v>
      </c>
      <c r="H28" s="2079" t="str">
        <f t="shared" si="0"/>
        <v>&lt; = 33 kV ; &gt; 400 MVA</v>
      </c>
      <c r="I28" s="2080" t="s">
        <v>112</v>
      </c>
      <c r="J28" s="2080" t="s">
        <v>1051</v>
      </c>
      <c r="K28" s="2080" t="s">
        <v>391</v>
      </c>
      <c r="L28" s="2080" t="s">
        <v>107</v>
      </c>
      <c r="M28" s="2080"/>
      <c r="N28" s="1085"/>
      <c r="O28" s="2081"/>
      <c r="P28" s="2080" t="s">
        <v>93</v>
      </c>
      <c r="Q28" s="2080" t="s">
        <v>101</v>
      </c>
      <c r="R28" s="2080" t="s">
        <v>111</v>
      </c>
      <c r="S28" s="2079" t="str">
        <f t="shared" si="1"/>
        <v>&lt; = 33 kV ; &gt; 400 MVA</v>
      </c>
      <c r="T28" s="2080" t="s">
        <v>112</v>
      </c>
      <c r="U28" s="2080" t="s">
        <v>1052</v>
      </c>
      <c r="V28" s="2080" t="s">
        <v>391</v>
      </c>
      <c r="W28" s="2080" t="s">
        <v>107</v>
      </c>
      <c r="X28" s="2080"/>
      <c r="Y28" s="2492"/>
      <c r="Z28" s="2080"/>
      <c r="AA28" s="2080" t="s">
        <v>111</v>
      </c>
      <c r="AB28" s="2080" t="str">
        <f t="shared" si="2"/>
        <v>&lt; = 33 kV ; &gt; 400 MVA</v>
      </c>
      <c r="AC28" s="2080" t="s">
        <v>112</v>
      </c>
      <c r="AD28" s="2080" t="s">
        <v>1053</v>
      </c>
      <c r="AE28" s="2080" t="s">
        <v>1054</v>
      </c>
      <c r="AF28" s="2080" t="s">
        <v>107</v>
      </c>
      <c r="AG28" s="2080"/>
      <c r="AH28" s="2495"/>
      <c r="AI28" s="2495"/>
      <c r="AJ28" s="2495"/>
      <c r="AK28" s="2495"/>
      <c r="AL28" s="2495"/>
      <c r="AM28" s="2495"/>
      <c r="AN28" s="2495"/>
      <c r="AO28" s="2495"/>
      <c r="AP28" s="2495"/>
      <c r="AQ28" s="2495"/>
      <c r="AR28" s="2495"/>
      <c r="AS28" s="2495"/>
      <c r="AT28" s="2495"/>
      <c r="AU28" s="2495"/>
      <c r="AV28" s="2495"/>
      <c r="AW28" s="2495"/>
      <c r="AX28" s="2495"/>
      <c r="AY28" s="2495"/>
      <c r="AZ28" s="2495"/>
      <c r="BA28" s="2495"/>
      <c r="BB28" s="2495"/>
      <c r="BC28" s="2495"/>
      <c r="BD28" s="2495"/>
      <c r="BE28" s="2495"/>
      <c r="BF28" s="2495"/>
      <c r="BG28" s="2495"/>
      <c r="BH28" s="2495"/>
      <c r="BI28" s="2495"/>
      <c r="BJ28" s="2495"/>
      <c r="BK28" s="2495"/>
      <c r="BL28" s="2495"/>
      <c r="BM28" s="2495"/>
      <c r="BN28" s="2495"/>
      <c r="BO28" s="2495"/>
      <c r="BP28" s="2495"/>
      <c r="BQ28" s="2495"/>
      <c r="BR28" s="2495"/>
      <c r="BS28" s="2495"/>
      <c r="BT28" s="2495"/>
      <c r="BU28" s="2495"/>
      <c r="BV28" s="2495"/>
      <c r="BW28" s="2495"/>
      <c r="BX28" s="2495"/>
      <c r="BY28" s="2495"/>
      <c r="BZ28" s="2495"/>
      <c r="CA28" s="2495"/>
      <c r="CB28" s="2495"/>
      <c r="CC28" s="2495"/>
      <c r="CD28" s="2495"/>
      <c r="CE28" s="2495"/>
      <c r="CF28" s="2495"/>
      <c r="CG28" s="2495"/>
      <c r="CH28" s="2495"/>
      <c r="CI28" s="2495"/>
      <c r="CJ28" s="2495"/>
      <c r="CK28" s="2495"/>
      <c r="CL28" s="2495"/>
      <c r="CM28" s="2495"/>
      <c r="CN28" s="2495"/>
      <c r="CO28" s="2495"/>
      <c r="CP28" s="2495"/>
      <c r="CQ28" s="2495"/>
      <c r="CR28" s="2495"/>
      <c r="CS28" s="2495"/>
      <c r="CT28" s="2495"/>
      <c r="CU28" s="2495"/>
      <c r="CV28" s="2495"/>
      <c r="CW28" s="2495"/>
      <c r="CX28" s="2495"/>
      <c r="CY28" s="2495"/>
      <c r="CZ28" s="2495"/>
      <c r="DA28" s="2495"/>
      <c r="DB28" s="2495"/>
      <c r="DC28" s="2495"/>
      <c r="DD28" s="2495"/>
      <c r="DE28" s="2495"/>
      <c r="DF28" s="2495"/>
      <c r="DG28" s="2495"/>
      <c r="DH28" s="2495"/>
      <c r="DI28" s="2495"/>
      <c r="DJ28" s="2495"/>
      <c r="DK28" s="2495"/>
      <c r="DL28" s="2495"/>
      <c r="DM28" s="2495"/>
      <c r="DN28" s="2495"/>
      <c r="DO28" s="2495"/>
      <c r="DP28" s="2495"/>
      <c r="DQ28" s="2495"/>
      <c r="DR28" s="2495"/>
      <c r="DS28" s="2495"/>
      <c r="DT28" s="2495"/>
      <c r="DU28" s="2495"/>
      <c r="DV28" s="2495"/>
      <c r="DW28" s="2495"/>
      <c r="DX28" s="2495"/>
      <c r="DY28" s="2495"/>
      <c r="DZ28" s="2495"/>
      <c r="EA28" s="2495"/>
      <c r="EB28" s="2495"/>
      <c r="EC28" s="2495"/>
      <c r="ED28" s="2495"/>
      <c r="EE28" s="2495"/>
      <c r="EF28" s="2496"/>
    </row>
    <row r="29" spans="2:136" ht="41.25" customHeight="1" thickBot="1">
      <c r="B29" s="230"/>
      <c r="C29" s="195" t="s">
        <v>1058</v>
      </c>
      <c r="D29" s="2081"/>
      <c r="E29" s="2080" t="s">
        <v>93</v>
      </c>
      <c r="F29" s="2080" t="s">
        <v>101</v>
      </c>
      <c r="G29" s="2080" t="s">
        <v>111</v>
      </c>
      <c r="H29" s="2079" t="str">
        <f t="shared" si="0"/>
        <v>&gt; 33 kV &amp; &lt; = 66 kV  ; &lt; = 100 MVA</v>
      </c>
      <c r="I29" s="2080" t="s">
        <v>112</v>
      </c>
      <c r="J29" s="2080" t="s">
        <v>1051</v>
      </c>
      <c r="K29" s="2080" t="s">
        <v>391</v>
      </c>
      <c r="L29" s="2080" t="s">
        <v>107</v>
      </c>
      <c r="M29" s="2080"/>
      <c r="N29" s="1085"/>
      <c r="O29" s="2081"/>
      <c r="P29" s="2080" t="s">
        <v>93</v>
      </c>
      <c r="Q29" s="2080" t="s">
        <v>101</v>
      </c>
      <c r="R29" s="2080" t="s">
        <v>111</v>
      </c>
      <c r="S29" s="2079" t="str">
        <f t="shared" si="1"/>
        <v>&gt; 33 kV &amp; &lt; = 66 kV  ; &lt; = 100 MVA</v>
      </c>
      <c r="T29" s="2080" t="s">
        <v>112</v>
      </c>
      <c r="U29" s="2080" t="s">
        <v>1052</v>
      </c>
      <c r="V29" s="2080" t="s">
        <v>391</v>
      </c>
      <c r="W29" s="2080" t="s">
        <v>107</v>
      </c>
      <c r="X29" s="2080"/>
      <c r="Y29" s="2492"/>
      <c r="Z29" s="2080"/>
      <c r="AA29" s="2080" t="s">
        <v>111</v>
      </c>
      <c r="AB29" s="2080" t="str">
        <f t="shared" si="2"/>
        <v>&gt; 33 kV &amp; &lt; = 66 kV  ; &lt; = 100 MVA</v>
      </c>
      <c r="AC29" s="2080" t="s">
        <v>112</v>
      </c>
      <c r="AD29" s="2080" t="s">
        <v>1053</v>
      </c>
      <c r="AE29" s="2080" t="s">
        <v>1054</v>
      </c>
      <c r="AF29" s="2080" t="s">
        <v>107</v>
      </c>
      <c r="AG29" s="2080"/>
      <c r="AH29" s="2495"/>
      <c r="AI29" s="2495"/>
      <c r="AJ29" s="2495"/>
      <c r="AK29" s="2495"/>
      <c r="AL29" s="2495"/>
      <c r="AM29" s="2495"/>
      <c r="AN29" s="2495"/>
      <c r="AO29" s="2495"/>
      <c r="AP29" s="2495"/>
      <c r="AQ29" s="2495"/>
      <c r="AR29" s="2495"/>
      <c r="AS29" s="2495"/>
      <c r="AT29" s="2495"/>
      <c r="AU29" s="2495"/>
      <c r="AV29" s="2495"/>
      <c r="AW29" s="2495"/>
      <c r="AX29" s="2495"/>
      <c r="AY29" s="2495"/>
      <c r="AZ29" s="2495"/>
      <c r="BA29" s="2495"/>
      <c r="BB29" s="2495"/>
      <c r="BC29" s="2495"/>
      <c r="BD29" s="2495"/>
      <c r="BE29" s="2495"/>
      <c r="BF29" s="2495"/>
      <c r="BG29" s="2495"/>
      <c r="BH29" s="2495"/>
      <c r="BI29" s="2495"/>
      <c r="BJ29" s="2495"/>
      <c r="BK29" s="2495"/>
      <c r="BL29" s="2495"/>
      <c r="BM29" s="2495"/>
      <c r="BN29" s="2495"/>
      <c r="BO29" s="2495"/>
      <c r="BP29" s="2495"/>
      <c r="BQ29" s="2495"/>
      <c r="BR29" s="2495"/>
      <c r="BS29" s="2495"/>
      <c r="BT29" s="2495"/>
      <c r="BU29" s="2495"/>
      <c r="BV29" s="2495"/>
      <c r="BW29" s="2495"/>
      <c r="BX29" s="2495"/>
      <c r="BY29" s="2495"/>
      <c r="BZ29" s="2495"/>
      <c r="CA29" s="2495"/>
      <c r="CB29" s="2495"/>
      <c r="CC29" s="2495"/>
      <c r="CD29" s="2495"/>
      <c r="CE29" s="2495"/>
      <c r="CF29" s="2495"/>
      <c r="CG29" s="2495"/>
      <c r="CH29" s="2495"/>
      <c r="CI29" s="2495"/>
      <c r="CJ29" s="2495"/>
      <c r="CK29" s="2495"/>
      <c r="CL29" s="2495"/>
      <c r="CM29" s="2495"/>
      <c r="CN29" s="2495"/>
      <c r="CO29" s="2495"/>
      <c r="CP29" s="2495"/>
      <c r="CQ29" s="2495"/>
      <c r="CR29" s="2495"/>
      <c r="CS29" s="2495"/>
      <c r="CT29" s="2495"/>
      <c r="CU29" s="2495"/>
      <c r="CV29" s="2495"/>
      <c r="CW29" s="2495"/>
      <c r="CX29" s="2495"/>
      <c r="CY29" s="2495"/>
      <c r="CZ29" s="2495"/>
      <c r="DA29" s="2495"/>
      <c r="DB29" s="2495"/>
      <c r="DC29" s="2495"/>
      <c r="DD29" s="2495"/>
      <c r="DE29" s="2495"/>
      <c r="DF29" s="2495"/>
      <c r="DG29" s="2495"/>
      <c r="DH29" s="2495"/>
      <c r="DI29" s="2495"/>
      <c r="DJ29" s="2495"/>
      <c r="DK29" s="2495"/>
      <c r="DL29" s="2495"/>
      <c r="DM29" s="2495"/>
      <c r="DN29" s="2495"/>
      <c r="DO29" s="2495"/>
      <c r="DP29" s="2495"/>
      <c r="DQ29" s="2495"/>
      <c r="DR29" s="2495"/>
      <c r="DS29" s="2495"/>
      <c r="DT29" s="2495"/>
      <c r="DU29" s="2495"/>
      <c r="DV29" s="2495"/>
      <c r="DW29" s="2495"/>
      <c r="DX29" s="2495"/>
      <c r="DY29" s="2495"/>
      <c r="DZ29" s="2495"/>
      <c r="EA29" s="2495"/>
      <c r="EB29" s="2495"/>
      <c r="EC29" s="2495"/>
      <c r="ED29" s="2495"/>
      <c r="EE29" s="2495"/>
      <c r="EF29" s="2496"/>
    </row>
    <row r="30" spans="2:136" ht="41.25" customHeight="1" thickBot="1">
      <c r="B30" s="230"/>
      <c r="C30" s="195" t="s">
        <v>1059</v>
      </c>
      <c r="D30" s="2081"/>
      <c r="E30" s="2080" t="s">
        <v>93</v>
      </c>
      <c r="F30" s="2080" t="s">
        <v>101</v>
      </c>
      <c r="G30" s="2080" t="s">
        <v>111</v>
      </c>
      <c r="H30" s="2079" t="str">
        <f t="shared" si="0"/>
        <v>&gt; 33 kV &amp; &lt; = 66 kV  ; &gt; 100 MVA &amp; &lt; = 400 MVA</v>
      </c>
      <c r="I30" s="2080" t="s">
        <v>112</v>
      </c>
      <c r="J30" s="2080" t="s">
        <v>1051</v>
      </c>
      <c r="K30" s="2080" t="s">
        <v>391</v>
      </c>
      <c r="L30" s="2080" t="s">
        <v>107</v>
      </c>
      <c r="M30" s="2080"/>
      <c r="N30" s="1085"/>
      <c r="O30" s="2081"/>
      <c r="P30" s="2080" t="s">
        <v>93</v>
      </c>
      <c r="Q30" s="2080" t="s">
        <v>101</v>
      </c>
      <c r="R30" s="2080" t="s">
        <v>111</v>
      </c>
      <c r="S30" s="2079" t="str">
        <f t="shared" si="1"/>
        <v>&gt; 33 kV &amp; &lt; = 66 kV  ; &gt; 100 MVA &amp; &lt; = 400 MVA</v>
      </c>
      <c r="T30" s="2080" t="s">
        <v>112</v>
      </c>
      <c r="U30" s="2080" t="s">
        <v>1052</v>
      </c>
      <c r="V30" s="2080" t="s">
        <v>391</v>
      </c>
      <c r="W30" s="2080" t="s">
        <v>107</v>
      </c>
      <c r="X30" s="2080"/>
      <c r="Y30" s="2492"/>
      <c r="Z30" s="2080"/>
      <c r="AA30" s="2080" t="s">
        <v>111</v>
      </c>
      <c r="AB30" s="2080" t="str">
        <f t="shared" si="2"/>
        <v>&gt; 33 kV &amp; &lt; = 66 kV  ; &gt; 100 MVA &amp; &lt; = 400 MVA</v>
      </c>
      <c r="AC30" s="2080" t="s">
        <v>112</v>
      </c>
      <c r="AD30" s="2080" t="s">
        <v>1053</v>
      </c>
      <c r="AE30" s="2080" t="s">
        <v>1054</v>
      </c>
      <c r="AF30" s="2080" t="s">
        <v>107</v>
      </c>
      <c r="AG30" s="2080"/>
      <c r="AH30" s="2495"/>
      <c r="AI30" s="2495"/>
      <c r="AJ30" s="2495"/>
      <c r="AK30" s="2495"/>
      <c r="AL30" s="2495"/>
      <c r="AM30" s="2495"/>
      <c r="AN30" s="2495"/>
      <c r="AO30" s="2495"/>
      <c r="AP30" s="2495"/>
      <c r="AQ30" s="2495"/>
      <c r="AR30" s="2495"/>
      <c r="AS30" s="2495"/>
      <c r="AT30" s="2495"/>
      <c r="AU30" s="2495"/>
      <c r="AV30" s="2495"/>
      <c r="AW30" s="2495"/>
      <c r="AX30" s="2495"/>
      <c r="AY30" s="2495"/>
      <c r="AZ30" s="2495"/>
      <c r="BA30" s="2495"/>
      <c r="BB30" s="2495"/>
      <c r="BC30" s="2495"/>
      <c r="BD30" s="2495"/>
      <c r="BE30" s="2495"/>
      <c r="BF30" s="2495"/>
      <c r="BG30" s="2495"/>
      <c r="BH30" s="2495"/>
      <c r="BI30" s="2495"/>
      <c r="BJ30" s="2495"/>
      <c r="BK30" s="2495"/>
      <c r="BL30" s="2495"/>
      <c r="BM30" s="2495"/>
      <c r="BN30" s="2495"/>
      <c r="BO30" s="2495"/>
      <c r="BP30" s="2495"/>
      <c r="BQ30" s="2495"/>
      <c r="BR30" s="2495"/>
      <c r="BS30" s="2495"/>
      <c r="BT30" s="2495"/>
      <c r="BU30" s="2495"/>
      <c r="BV30" s="2495"/>
      <c r="BW30" s="2495"/>
      <c r="BX30" s="2495"/>
      <c r="BY30" s="2495"/>
      <c r="BZ30" s="2495"/>
      <c r="CA30" s="2495"/>
      <c r="CB30" s="2495"/>
      <c r="CC30" s="2495"/>
      <c r="CD30" s="2495"/>
      <c r="CE30" s="2495"/>
      <c r="CF30" s="2495"/>
      <c r="CG30" s="2495"/>
      <c r="CH30" s="2495"/>
      <c r="CI30" s="2495"/>
      <c r="CJ30" s="2495"/>
      <c r="CK30" s="2495"/>
      <c r="CL30" s="2495"/>
      <c r="CM30" s="2495"/>
      <c r="CN30" s="2495"/>
      <c r="CO30" s="2495"/>
      <c r="CP30" s="2495"/>
      <c r="CQ30" s="2495"/>
      <c r="CR30" s="2495"/>
      <c r="CS30" s="2495"/>
      <c r="CT30" s="2495"/>
      <c r="CU30" s="2495"/>
      <c r="CV30" s="2495"/>
      <c r="CW30" s="2495"/>
      <c r="CX30" s="2495"/>
      <c r="CY30" s="2495"/>
      <c r="CZ30" s="2495"/>
      <c r="DA30" s="2495"/>
      <c r="DB30" s="2495"/>
      <c r="DC30" s="2495"/>
      <c r="DD30" s="2495"/>
      <c r="DE30" s="2495"/>
      <c r="DF30" s="2495"/>
      <c r="DG30" s="2495"/>
      <c r="DH30" s="2495"/>
      <c r="DI30" s="2495"/>
      <c r="DJ30" s="2495"/>
      <c r="DK30" s="2495"/>
      <c r="DL30" s="2495"/>
      <c r="DM30" s="2495"/>
      <c r="DN30" s="2495"/>
      <c r="DO30" s="2495"/>
      <c r="DP30" s="2495"/>
      <c r="DQ30" s="2495"/>
      <c r="DR30" s="2495"/>
      <c r="DS30" s="2495"/>
      <c r="DT30" s="2495"/>
      <c r="DU30" s="2495"/>
      <c r="DV30" s="2495"/>
      <c r="DW30" s="2495"/>
      <c r="DX30" s="2495"/>
      <c r="DY30" s="2495"/>
      <c r="DZ30" s="2495"/>
      <c r="EA30" s="2495"/>
      <c r="EB30" s="2495"/>
      <c r="EC30" s="2495"/>
      <c r="ED30" s="2495"/>
      <c r="EE30" s="2495"/>
      <c r="EF30" s="2496"/>
    </row>
    <row r="31" spans="2:136" ht="41.25" customHeight="1" thickBot="1">
      <c r="B31" s="230"/>
      <c r="C31" s="195" t="s">
        <v>1060</v>
      </c>
      <c r="D31" s="2081"/>
      <c r="E31" s="2080" t="s">
        <v>93</v>
      </c>
      <c r="F31" s="2080" t="s">
        <v>101</v>
      </c>
      <c r="G31" s="2080" t="s">
        <v>111</v>
      </c>
      <c r="H31" s="2079" t="str">
        <f t="shared" si="0"/>
        <v>&gt; 33 kV &amp; &lt; = 66 kV  ; &gt; 400 MVA</v>
      </c>
      <c r="I31" s="2080" t="s">
        <v>112</v>
      </c>
      <c r="J31" s="2080" t="s">
        <v>1051</v>
      </c>
      <c r="K31" s="2080" t="s">
        <v>391</v>
      </c>
      <c r="L31" s="2080" t="s">
        <v>107</v>
      </c>
      <c r="M31" s="2080"/>
      <c r="N31" s="1085"/>
      <c r="O31" s="2081"/>
      <c r="P31" s="2080" t="s">
        <v>93</v>
      </c>
      <c r="Q31" s="2080" t="s">
        <v>101</v>
      </c>
      <c r="R31" s="2080" t="s">
        <v>111</v>
      </c>
      <c r="S31" s="2079" t="str">
        <f t="shared" si="1"/>
        <v>&gt; 33 kV &amp; &lt; = 66 kV  ; &gt; 400 MVA</v>
      </c>
      <c r="T31" s="2080" t="s">
        <v>112</v>
      </c>
      <c r="U31" s="2080" t="s">
        <v>1052</v>
      </c>
      <c r="V31" s="2080" t="s">
        <v>391</v>
      </c>
      <c r="W31" s="2080" t="s">
        <v>107</v>
      </c>
      <c r="X31" s="2080"/>
      <c r="Y31" s="2492"/>
      <c r="Z31" s="2080"/>
      <c r="AA31" s="2080" t="s">
        <v>111</v>
      </c>
      <c r="AB31" s="2080" t="str">
        <f t="shared" si="2"/>
        <v>&gt; 33 kV &amp; &lt; = 66 kV  ; &gt; 400 MVA</v>
      </c>
      <c r="AC31" s="2080" t="s">
        <v>112</v>
      </c>
      <c r="AD31" s="2080" t="s">
        <v>1053</v>
      </c>
      <c r="AE31" s="2080" t="s">
        <v>1054</v>
      </c>
      <c r="AF31" s="2080" t="s">
        <v>107</v>
      </c>
      <c r="AG31" s="2080"/>
      <c r="AH31" s="2495"/>
      <c r="AI31" s="2495"/>
      <c r="AJ31" s="2495"/>
      <c r="AK31" s="2495"/>
      <c r="AL31" s="2495"/>
      <c r="AM31" s="2495"/>
      <c r="AN31" s="2495"/>
      <c r="AO31" s="2495"/>
      <c r="AP31" s="2495"/>
      <c r="AQ31" s="2495"/>
      <c r="AR31" s="2495"/>
      <c r="AS31" s="2495"/>
      <c r="AT31" s="2495"/>
      <c r="AU31" s="2495"/>
      <c r="AV31" s="2495"/>
      <c r="AW31" s="2495"/>
      <c r="AX31" s="2495"/>
      <c r="AY31" s="2495"/>
      <c r="AZ31" s="2495"/>
      <c r="BA31" s="2495"/>
      <c r="BB31" s="2495"/>
      <c r="BC31" s="2495"/>
      <c r="BD31" s="2495"/>
      <c r="BE31" s="2495"/>
      <c r="BF31" s="2495"/>
      <c r="BG31" s="2495"/>
      <c r="BH31" s="2495"/>
      <c r="BI31" s="2495"/>
      <c r="BJ31" s="2495"/>
      <c r="BK31" s="2495"/>
      <c r="BL31" s="2495"/>
      <c r="BM31" s="2495"/>
      <c r="BN31" s="2495"/>
      <c r="BO31" s="2495"/>
      <c r="BP31" s="2495"/>
      <c r="BQ31" s="2495"/>
      <c r="BR31" s="2495"/>
      <c r="BS31" s="2495"/>
      <c r="BT31" s="2495"/>
      <c r="BU31" s="2495"/>
      <c r="BV31" s="2495"/>
      <c r="BW31" s="2495"/>
      <c r="BX31" s="2495"/>
      <c r="BY31" s="2495"/>
      <c r="BZ31" s="2495"/>
      <c r="CA31" s="2495"/>
      <c r="CB31" s="2495"/>
      <c r="CC31" s="2495"/>
      <c r="CD31" s="2495"/>
      <c r="CE31" s="2495"/>
      <c r="CF31" s="2495"/>
      <c r="CG31" s="2495"/>
      <c r="CH31" s="2495"/>
      <c r="CI31" s="2495"/>
      <c r="CJ31" s="2495"/>
      <c r="CK31" s="2495"/>
      <c r="CL31" s="2495"/>
      <c r="CM31" s="2495"/>
      <c r="CN31" s="2495"/>
      <c r="CO31" s="2495"/>
      <c r="CP31" s="2495"/>
      <c r="CQ31" s="2495"/>
      <c r="CR31" s="2495"/>
      <c r="CS31" s="2495"/>
      <c r="CT31" s="2495"/>
      <c r="CU31" s="2495"/>
      <c r="CV31" s="2495"/>
      <c r="CW31" s="2495"/>
      <c r="CX31" s="2495"/>
      <c r="CY31" s="2495"/>
      <c r="CZ31" s="2495"/>
      <c r="DA31" s="2495"/>
      <c r="DB31" s="2495"/>
      <c r="DC31" s="2495"/>
      <c r="DD31" s="2495"/>
      <c r="DE31" s="2495"/>
      <c r="DF31" s="2495"/>
      <c r="DG31" s="2495"/>
      <c r="DH31" s="2495"/>
      <c r="DI31" s="2495"/>
      <c r="DJ31" s="2495"/>
      <c r="DK31" s="2495"/>
      <c r="DL31" s="2495"/>
      <c r="DM31" s="2495"/>
      <c r="DN31" s="2495"/>
      <c r="DO31" s="2495"/>
      <c r="DP31" s="2495"/>
      <c r="DQ31" s="2495"/>
      <c r="DR31" s="2495"/>
      <c r="DS31" s="2495"/>
      <c r="DT31" s="2495"/>
      <c r="DU31" s="2495"/>
      <c r="DV31" s="2495"/>
      <c r="DW31" s="2495"/>
      <c r="DX31" s="2495"/>
      <c r="DY31" s="2495"/>
      <c r="DZ31" s="2495"/>
      <c r="EA31" s="2495"/>
      <c r="EB31" s="2495"/>
      <c r="EC31" s="2495"/>
      <c r="ED31" s="2495"/>
      <c r="EE31" s="2495"/>
      <c r="EF31" s="2496"/>
    </row>
    <row r="32" spans="2:136" ht="41.25" customHeight="1" thickBot="1">
      <c r="B32" s="230"/>
      <c r="C32" s="195" t="s">
        <v>1061</v>
      </c>
      <c r="D32" s="2081"/>
      <c r="E32" s="2080" t="s">
        <v>93</v>
      </c>
      <c r="F32" s="2080" t="s">
        <v>101</v>
      </c>
      <c r="G32" s="2080" t="s">
        <v>111</v>
      </c>
      <c r="H32" s="2079" t="str">
        <f t="shared" si="0"/>
        <v>&gt; 66 kV &amp; &lt; = 132 kV  ; &lt; = 100 MVA</v>
      </c>
      <c r="I32" s="2080" t="s">
        <v>112</v>
      </c>
      <c r="J32" s="2080" t="s">
        <v>1051</v>
      </c>
      <c r="K32" s="2080" t="s">
        <v>391</v>
      </c>
      <c r="L32" s="2080" t="s">
        <v>107</v>
      </c>
      <c r="M32" s="2080"/>
      <c r="N32" s="1085"/>
      <c r="O32" s="2081"/>
      <c r="P32" s="2080" t="s">
        <v>93</v>
      </c>
      <c r="Q32" s="2080" t="s">
        <v>101</v>
      </c>
      <c r="R32" s="2080" t="s">
        <v>111</v>
      </c>
      <c r="S32" s="2079" t="str">
        <f t="shared" si="1"/>
        <v>&gt; 66 kV &amp; &lt; = 132 kV  ; &lt; = 100 MVA</v>
      </c>
      <c r="T32" s="2080" t="s">
        <v>112</v>
      </c>
      <c r="U32" s="2080" t="s">
        <v>1052</v>
      </c>
      <c r="V32" s="2080" t="s">
        <v>391</v>
      </c>
      <c r="W32" s="2080" t="s">
        <v>107</v>
      </c>
      <c r="X32" s="2080"/>
      <c r="Y32" s="2492"/>
      <c r="Z32" s="2080"/>
      <c r="AA32" s="2080" t="s">
        <v>111</v>
      </c>
      <c r="AB32" s="2080" t="str">
        <f t="shared" si="2"/>
        <v>&gt; 66 kV &amp; &lt; = 132 kV  ; &lt; = 100 MVA</v>
      </c>
      <c r="AC32" s="2080" t="s">
        <v>112</v>
      </c>
      <c r="AD32" s="2080" t="s">
        <v>1053</v>
      </c>
      <c r="AE32" s="2080" t="s">
        <v>1054</v>
      </c>
      <c r="AF32" s="2080" t="s">
        <v>107</v>
      </c>
      <c r="AG32" s="2080"/>
      <c r="AH32" s="2495"/>
      <c r="AI32" s="2495"/>
      <c r="AJ32" s="2495"/>
      <c r="AK32" s="2495"/>
      <c r="AL32" s="2495"/>
      <c r="AM32" s="2495"/>
      <c r="AN32" s="2495"/>
      <c r="AO32" s="2495"/>
      <c r="AP32" s="2495"/>
      <c r="AQ32" s="2495"/>
      <c r="AR32" s="2495"/>
      <c r="AS32" s="2495"/>
      <c r="AT32" s="2495"/>
      <c r="AU32" s="2495"/>
      <c r="AV32" s="2495"/>
      <c r="AW32" s="2495"/>
      <c r="AX32" s="2495"/>
      <c r="AY32" s="2495"/>
      <c r="AZ32" s="2495"/>
      <c r="BA32" s="2495"/>
      <c r="BB32" s="2495"/>
      <c r="BC32" s="2495"/>
      <c r="BD32" s="2495"/>
      <c r="BE32" s="2495"/>
      <c r="BF32" s="2495"/>
      <c r="BG32" s="2495"/>
      <c r="BH32" s="2495"/>
      <c r="BI32" s="2495"/>
      <c r="BJ32" s="2495"/>
      <c r="BK32" s="2495"/>
      <c r="BL32" s="2495"/>
      <c r="BM32" s="2495"/>
      <c r="BN32" s="2495"/>
      <c r="BO32" s="2495"/>
      <c r="BP32" s="2495"/>
      <c r="BQ32" s="2495"/>
      <c r="BR32" s="2495"/>
      <c r="BS32" s="2495"/>
      <c r="BT32" s="2495"/>
      <c r="BU32" s="2495"/>
      <c r="BV32" s="2495"/>
      <c r="BW32" s="2495"/>
      <c r="BX32" s="2495"/>
      <c r="BY32" s="2495"/>
      <c r="BZ32" s="2495"/>
      <c r="CA32" s="2495"/>
      <c r="CB32" s="2495"/>
      <c r="CC32" s="2495"/>
      <c r="CD32" s="2495"/>
      <c r="CE32" s="2495"/>
      <c r="CF32" s="2495"/>
      <c r="CG32" s="2495"/>
      <c r="CH32" s="2495"/>
      <c r="CI32" s="2495"/>
      <c r="CJ32" s="2495"/>
      <c r="CK32" s="2495"/>
      <c r="CL32" s="2495"/>
      <c r="CM32" s="2495"/>
      <c r="CN32" s="2495"/>
      <c r="CO32" s="2495"/>
      <c r="CP32" s="2495"/>
      <c r="CQ32" s="2495"/>
      <c r="CR32" s="2495"/>
      <c r="CS32" s="2495"/>
      <c r="CT32" s="2495"/>
      <c r="CU32" s="2495"/>
      <c r="CV32" s="2495"/>
      <c r="CW32" s="2495"/>
      <c r="CX32" s="2495"/>
      <c r="CY32" s="2495"/>
      <c r="CZ32" s="2495"/>
      <c r="DA32" s="2495"/>
      <c r="DB32" s="2495"/>
      <c r="DC32" s="2495"/>
      <c r="DD32" s="2495"/>
      <c r="DE32" s="2495"/>
      <c r="DF32" s="2495"/>
      <c r="DG32" s="2495"/>
      <c r="DH32" s="2495"/>
      <c r="DI32" s="2495"/>
      <c r="DJ32" s="2495"/>
      <c r="DK32" s="2495"/>
      <c r="DL32" s="2495"/>
      <c r="DM32" s="2495"/>
      <c r="DN32" s="2495"/>
      <c r="DO32" s="2495"/>
      <c r="DP32" s="2495"/>
      <c r="DQ32" s="2495"/>
      <c r="DR32" s="2495"/>
      <c r="DS32" s="2495"/>
      <c r="DT32" s="2495"/>
      <c r="DU32" s="2495"/>
      <c r="DV32" s="2495"/>
      <c r="DW32" s="2495"/>
      <c r="DX32" s="2495"/>
      <c r="DY32" s="2495"/>
      <c r="DZ32" s="2495"/>
      <c r="EA32" s="2495"/>
      <c r="EB32" s="2495"/>
      <c r="EC32" s="2495"/>
      <c r="ED32" s="2495"/>
      <c r="EE32" s="2495"/>
      <c r="EF32" s="2496"/>
    </row>
    <row r="33" spans="2:136" ht="41.25" customHeight="1" thickBot="1">
      <c r="B33" s="230"/>
      <c r="C33" s="195" t="s">
        <v>1062</v>
      </c>
      <c r="D33" s="2081"/>
      <c r="E33" s="2080" t="s">
        <v>93</v>
      </c>
      <c r="F33" s="2080" t="s">
        <v>101</v>
      </c>
      <c r="G33" s="2080" t="s">
        <v>111</v>
      </c>
      <c r="H33" s="2079" t="str">
        <f t="shared" si="0"/>
        <v>&gt; 66 kV &amp; &lt; = 132 kV  ; &gt; 100 MVA &amp; &lt; = 400 MVA</v>
      </c>
      <c r="I33" s="2080" t="s">
        <v>112</v>
      </c>
      <c r="J33" s="2080" t="s">
        <v>1051</v>
      </c>
      <c r="K33" s="2080" t="s">
        <v>391</v>
      </c>
      <c r="L33" s="2080" t="s">
        <v>107</v>
      </c>
      <c r="M33" s="2080"/>
      <c r="N33" s="2487">
        <v>78.7</v>
      </c>
      <c r="O33" s="2081"/>
      <c r="P33" s="2080" t="s">
        <v>93</v>
      </c>
      <c r="Q33" s="2080" t="s">
        <v>101</v>
      </c>
      <c r="R33" s="2080" t="s">
        <v>111</v>
      </c>
      <c r="S33" s="2079" t="str">
        <f t="shared" si="1"/>
        <v>&gt; 66 kV &amp; &lt; = 132 kV  ; &gt; 100 MVA &amp; &lt; = 400 MVA</v>
      </c>
      <c r="T33" s="2080" t="s">
        <v>112</v>
      </c>
      <c r="U33" s="2080" t="s">
        <v>1052</v>
      </c>
      <c r="V33" s="2080" t="s">
        <v>391</v>
      </c>
      <c r="W33" s="2080" t="s">
        <v>107</v>
      </c>
      <c r="X33" s="2080"/>
      <c r="Y33" s="2493">
        <v>4.9000000000000004</v>
      </c>
      <c r="Z33" s="2080"/>
      <c r="AA33" s="2080" t="s">
        <v>111</v>
      </c>
      <c r="AB33" s="2080" t="str">
        <f t="shared" si="2"/>
        <v>&gt; 66 kV &amp; &lt; = 132 kV  ; &gt; 100 MVA &amp; &lt; = 400 MVA</v>
      </c>
      <c r="AC33" s="2080" t="s">
        <v>112</v>
      </c>
      <c r="AD33" s="2080" t="s">
        <v>1053</v>
      </c>
      <c r="AE33" s="2080" t="s">
        <v>1054</v>
      </c>
      <c r="AF33" s="2080" t="s">
        <v>107</v>
      </c>
      <c r="AG33" s="2080"/>
      <c r="AH33" s="2497">
        <v>0</v>
      </c>
      <c r="AI33" s="2497">
        <v>163.346</v>
      </c>
      <c r="AJ33" s="2497">
        <v>82.564999999999998</v>
      </c>
      <c r="AK33" s="2497">
        <v>149.64699999999999</v>
      </c>
      <c r="AL33" s="2497">
        <v>35.591000000000001</v>
      </c>
      <c r="AM33" s="2497">
        <v>0</v>
      </c>
      <c r="AN33" s="2497">
        <v>0</v>
      </c>
      <c r="AO33" s="2497">
        <v>0</v>
      </c>
      <c r="AP33" s="2497">
        <v>0</v>
      </c>
      <c r="AQ33" s="2497">
        <v>0</v>
      </c>
      <c r="AR33" s="2497">
        <v>26.584000000000003</v>
      </c>
      <c r="AS33" s="2497">
        <v>77.14500000000001</v>
      </c>
      <c r="AT33" s="2497">
        <v>152.50199999999995</v>
      </c>
      <c r="AU33" s="2497">
        <v>2.306</v>
      </c>
      <c r="AV33" s="2497">
        <v>143.15</v>
      </c>
      <c r="AW33" s="2497">
        <v>0</v>
      </c>
      <c r="AX33" s="2497">
        <v>0</v>
      </c>
      <c r="AY33" s="2497">
        <v>0</v>
      </c>
      <c r="AZ33" s="2497">
        <v>0</v>
      </c>
      <c r="BA33" s="2497">
        <v>0</v>
      </c>
      <c r="BB33" s="2497">
        <v>105.60000000000001</v>
      </c>
      <c r="BC33" s="2497">
        <v>0</v>
      </c>
      <c r="BD33" s="2497">
        <v>0</v>
      </c>
      <c r="BE33" s="2497">
        <v>0</v>
      </c>
      <c r="BF33" s="2497">
        <v>180.38800000000001</v>
      </c>
      <c r="BG33" s="2497">
        <v>0</v>
      </c>
      <c r="BH33" s="2497">
        <v>79.615000000000009</v>
      </c>
      <c r="BI33" s="2497">
        <v>218.57900000000001</v>
      </c>
      <c r="BJ33" s="2497">
        <v>9</v>
      </c>
      <c r="BK33" s="2497">
        <v>251.65400000000002</v>
      </c>
      <c r="BL33" s="2497">
        <v>107.21900000000001</v>
      </c>
      <c r="BM33" s="2497">
        <v>0</v>
      </c>
      <c r="BN33" s="2497">
        <v>127.39800000000001</v>
      </c>
      <c r="BO33" s="2497">
        <v>16.956</v>
      </c>
      <c r="BP33" s="2497">
        <v>192.01399999999998</v>
      </c>
      <c r="BQ33" s="2497">
        <v>159.68400000000003</v>
      </c>
      <c r="BR33" s="2497">
        <v>0</v>
      </c>
      <c r="BS33" s="2497">
        <v>306.72300000000007</v>
      </c>
      <c r="BT33" s="2497">
        <v>115.17500000000001</v>
      </c>
      <c r="BU33" s="2497">
        <v>109.16800000000001</v>
      </c>
      <c r="BV33" s="2497">
        <v>55.423999999999999</v>
      </c>
      <c r="BW33" s="2497">
        <v>302.17499999999995</v>
      </c>
      <c r="BX33" s="2497">
        <v>323.06299999999999</v>
      </c>
      <c r="BY33" s="2497">
        <v>148.06</v>
      </c>
      <c r="BZ33" s="2497">
        <v>224.286</v>
      </c>
      <c r="CA33" s="2497">
        <v>271.02199999999999</v>
      </c>
      <c r="CB33" s="2497">
        <v>180.20300000000003</v>
      </c>
      <c r="CC33" s="2497">
        <v>0</v>
      </c>
      <c r="CD33" s="2497">
        <v>332.44200000000006</v>
      </c>
      <c r="CE33" s="2497">
        <v>0</v>
      </c>
      <c r="CF33" s="2497">
        <v>241.404</v>
      </c>
      <c r="CG33" s="2497">
        <v>0</v>
      </c>
      <c r="CH33" s="2497">
        <v>114.49</v>
      </c>
      <c r="CI33" s="2497">
        <v>118.98</v>
      </c>
      <c r="CJ33" s="2497">
        <v>0.65</v>
      </c>
      <c r="CK33" s="2497">
        <v>0</v>
      </c>
      <c r="CL33" s="2497">
        <v>155.65900000000002</v>
      </c>
      <c r="CM33" s="2497">
        <v>205.59200000000001</v>
      </c>
      <c r="CN33" s="2497">
        <v>67.14</v>
      </c>
      <c r="CO33" s="2497">
        <v>0</v>
      </c>
      <c r="CP33" s="2497">
        <v>0</v>
      </c>
      <c r="CQ33" s="2497">
        <v>32.823999999999998</v>
      </c>
      <c r="CR33" s="2497">
        <v>0</v>
      </c>
      <c r="CS33" s="2497">
        <v>0</v>
      </c>
      <c r="CT33" s="2497">
        <v>0</v>
      </c>
      <c r="CU33" s="2497">
        <v>0</v>
      </c>
      <c r="CV33" s="2497">
        <v>0</v>
      </c>
      <c r="CW33" s="2497">
        <v>0</v>
      </c>
      <c r="CX33" s="2497">
        <v>0</v>
      </c>
      <c r="CY33" s="2497">
        <v>0</v>
      </c>
      <c r="CZ33" s="2497">
        <v>0</v>
      </c>
      <c r="DA33" s="2497">
        <v>0</v>
      </c>
      <c r="DB33" s="2497">
        <v>0</v>
      </c>
      <c r="DC33" s="2497">
        <v>0</v>
      </c>
      <c r="DD33" s="2497">
        <v>0</v>
      </c>
      <c r="DE33" s="2497">
        <v>0</v>
      </c>
      <c r="DF33" s="2497">
        <v>0</v>
      </c>
      <c r="DG33" s="2497">
        <v>0</v>
      </c>
      <c r="DH33" s="2497">
        <v>0</v>
      </c>
      <c r="DI33" s="2497">
        <v>0</v>
      </c>
      <c r="DJ33" s="2497">
        <v>0</v>
      </c>
      <c r="DK33" s="2497">
        <v>0</v>
      </c>
      <c r="DL33" s="2497">
        <v>0</v>
      </c>
      <c r="DM33" s="2497">
        <v>0</v>
      </c>
      <c r="DN33" s="2497">
        <v>0</v>
      </c>
      <c r="DO33" s="2497">
        <v>0</v>
      </c>
      <c r="DP33" s="2497">
        <v>0</v>
      </c>
      <c r="DQ33" s="2497">
        <v>0</v>
      </c>
      <c r="DR33" s="2497">
        <v>0</v>
      </c>
      <c r="DS33" s="2497">
        <v>0</v>
      </c>
      <c r="DT33" s="2497">
        <v>0</v>
      </c>
      <c r="DU33" s="2497">
        <v>0</v>
      </c>
      <c r="DV33" s="2497">
        <v>0</v>
      </c>
      <c r="DW33" s="2497">
        <v>0</v>
      </c>
      <c r="DX33" s="2497">
        <v>0</v>
      </c>
      <c r="DY33" s="2497">
        <v>0</v>
      </c>
      <c r="DZ33" s="2497">
        <v>0</v>
      </c>
      <c r="EA33" s="2497">
        <v>0</v>
      </c>
      <c r="EB33" s="2497">
        <v>0</v>
      </c>
      <c r="EC33" s="2497">
        <v>0</v>
      </c>
      <c r="ED33" s="2497">
        <v>0</v>
      </c>
      <c r="EE33" s="2497">
        <v>0</v>
      </c>
      <c r="EF33" s="2498">
        <v>0</v>
      </c>
    </row>
    <row r="34" spans="2:136" ht="41.25" customHeight="1" thickBot="1">
      <c r="B34" s="230"/>
      <c r="C34" s="1918" t="s">
        <v>1063</v>
      </c>
      <c r="D34" s="2084"/>
      <c r="E34" s="2085" t="s">
        <v>93</v>
      </c>
      <c r="F34" s="2085" t="s">
        <v>101</v>
      </c>
      <c r="G34" s="2085" t="s">
        <v>111</v>
      </c>
      <c r="H34" s="2079" t="str">
        <f t="shared" si="0"/>
        <v>&gt; 66 kV &amp; &lt; = 132 kV  ; &gt; 400 MVA</v>
      </c>
      <c r="I34" s="2085" t="s">
        <v>112</v>
      </c>
      <c r="J34" s="2085" t="s">
        <v>1051</v>
      </c>
      <c r="K34" s="2085" t="s">
        <v>391</v>
      </c>
      <c r="L34" s="2085" t="s">
        <v>107</v>
      </c>
      <c r="M34" s="2085"/>
      <c r="N34" s="2487">
        <v>78.7</v>
      </c>
      <c r="O34" s="2084"/>
      <c r="P34" s="2085" t="s">
        <v>93</v>
      </c>
      <c r="Q34" s="2085" t="s">
        <v>101</v>
      </c>
      <c r="R34" s="2085" t="s">
        <v>111</v>
      </c>
      <c r="S34" s="2079" t="str">
        <f t="shared" si="1"/>
        <v>&gt; 66 kV &amp; &lt; = 132 kV  ; &gt; 400 MVA</v>
      </c>
      <c r="T34" s="2085" t="s">
        <v>112</v>
      </c>
      <c r="U34" s="2085" t="s">
        <v>1052</v>
      </c>
      <c r="V34" s="2085" t="s">
        <v>391</v>
      </c>
      <c r="W34" s="2085" t="s">
        <v>107</v>
      </c>
      <c r="X34" s="2085"/>
      <c r="Y34" s="2493">
        <v>4.9000000000000004</v>
      </c>
      <c r="Z34" s="2085"/>
      <c r="AA34" s="2085" t="s">
        <v>111</v>
      </c>
      <c r="AB34" s="2080" t="str">
        <f t="shared" si="2"/>
        <v>&gt; 66 kV &amp; &lt; = 132 kV  ; &gt; 400 MVA</v>
      </c>
      <c r="AC34" s="2085" t="s">
        <v>112</v>
      </c>
      <c r="AD34" s="2085" t="s">
        <v>1053</v>
      </c>
      <c r="AE34" s="2085" t="s">
        <v>1054</v>
      </c>
      <c r="AF34" s="2085" t="s">
        <v>107</v>
      </c>
      <c r="AG34" s="2085"/>
      <c r="AH34" s="2497">
        <v>0</v>
      </c>
      <c r="AI34" s="2497">
        <v>0</v>
      </c>
      <c r="AJ34" s="2497">
        <v>0</v>
      </c>
      <c r="AK34" s="2497">
        <v>0</v>
      </c>
      <c r="AL34" s="2497">
        <v>0</v>
      </c>
      <c r="AM34" s="2497">
        <v>24.414000000000001</v>
      </c>
      <c r="AN34" s="2497">
        <v>0</v>
      </c>
      <c r="AO34" s="2497">
        <v>0</v>
      </c>
      <c r="AP34" s="2497">
        <v>0</v>
      </c>
      <c r="AQ34" s="2497">
        <v>0</v>
      </c>
      <c r="AR34" s="2497">
        <v>0</v>
      </c>
      <c r="AS34" s="2497">
        <v>0</v>
      </c>
      <c r="AT34" s="2497">
        <v>0</v>
      </c>
      <c r="AU34" s="2497">
        <v>0</v>
      </c>
      <c r="AV34" s="2497">
        <v>0</v>
      </c>
      <c r="AW34" s="2497">
        <v>0</v>
      </c>
      <c r="AX34" s="2497">
        <v>0</v>
      </c>
      <c r="AY34" s="2497">
        <v>0</v>
      </c>
      <c r="AZ34" s="2497">
        <v>0</v>
      </c>
      <c r="BA34" s="2497">
        <v>0</v>
      </c>
      <c r="BB34" s="2497">
        <v>0</v>
      </c>
      <c r="BC34" s="2497">
        <v>0</v>
      </c>
      <c r="BD34" s="2497">
        <v>0</v>
      </c>
      <c r="BE34" s="2497">
        <v>0</v>
      </c>
      <c r="BF34" s="2497">
        <v>0</v>
      </c>
      <c r="BG34" s="2497">
        <v>0</v>
      </c>
      <c r="BH34" s="2497">
        <v>0</v>
      </c>
      <c r="BI34" s="2497">
        <v>0</v>
      </c>
      <c r="BJ34" s="2497">
        <v>0</v>
      </c>
      <c r="BK34" s="2497">
        <v>0</v>
      </c>
      <c r="BL34" s="2497">
        <v>0</v>
      </c>
      <c r="BM34" s="2497">
        <v>0</v>
      </c>
      <c r="BN34" s="2497">
        <v>0</v>
      </c>
      <c r="BO34" s="2497">
        <v>0</v>
      </c>
      <c r="BP34" s="2497">
        <v>0</v>
      </c>
      <c r="BQ34" s="2497">
        <v>0</v>
      </c>
      <c r="BR34" s="2497">
        <v>0</v>
      </c>
      <c r="BS34" s="2497">
        <v>0</v>
      </c>
      <c r="BT34" s="2497">
        <v>0</v>
      </c>
      <c r="BU34" s="2497">
        <v>0</v>
      </c>
      <c r="BV34" s="2497">
        <v>0</v>
      </c>
      <c r="BW34" s="2497">
        <v>0</v>
      </c>
      <c r="BX34" s="2497">
        <v>9.3000000000000007</v>
      </c>
      <c r="BY34" s="2497">
        <v>0</v>
      </c>
      <c r="BZ34" s="2497">
        <v>0</v>
      </c>
      <c r="CA34" s="2497">
        <v>0</v>
      </c>
      <c r="CB34" s="2497">
        <v>0</v>
      </c>
      <c r="CC34" s="2497">
        <v>0</v>
      </c>
      <c r="CD34" s="2497">
        <v>0</v>
      </c>
      <c r="CE34" s="2497">
        <v>0</v>
      </c>
      <c r="CF34" s="2497">
        <v>0</v>
      </c>
      <c r="CG34" s="2497">
        <v>0</v>
      </c>
      <c r="CH34" s="2497">
        <v>0</v>
      </c>
      <c r="CI34" s="2497">
        <v>0</v>
      </c>
      <c r="CJ34" s="2497">
        <v>20.449999999999996</v>
      </c>
      <c r="CK34" s="2497">
        <v>0</v>
      </c>
      <c r="CL34" s="2497">
        <v>0</v>
      </c>
      <c r="CM34" s="2497">
        <v>0</v>
      </c>
      <c r="CN34" s="2497">
        <v>0</v>
      </c>
      <c r="CO34" s="2497">
        <v>0</v>
      </c>
      <c r="CP34" s="2497">
        <v>0</v>
      </c>
      <c r="CQ34" s="2497">
        <v>0</v>
      </c>
      <c r="CR34" s="2497">
        <v>0</v>
      </c>
      <c r="CS34" s="2497">
        <v>0</v>
      </c>
      <c r="CT34" s="2497">
        <v>0</v>
      </c>
      <c r="CU34" s="2497">
        <v>0</v>
      </c>
      <c r="CV34" s="2497">
        <v>0</v>
      </c>
      <c r="CW34" s="2497">
        <v>0</v>
      </c>
      <c r="CX34" s="2497">
        <v>0</v>
      </c>
      <c r="CY34" s="2497">
        <v>0</v>
      </c>
      <c r="CZ34" s="2497">
        <v>0</v>
      </c>
      <c r="DA34" s="2497">
        <v>0</v>
      </c>
      <c r="DB34" s="2497">
        <v>0</v>
      </c>
      <c r="DC34" s="2497">
        <v>0</v>
      </c>
      <c r="DD34" s="2497">
        <v>0</v>
      </c>
      <c r="DE34" s="2497">
        <v>0</v>
      </c>
      <c r="DF34" s="2497">
        <v>0</v>
      </c>
      <c r="DG34" s="2497">
        <v>0</v>
      </c>
      <c r="DH34" s="2497">
        <v>0</v>
      </c>
      <c r="DI34" s="2497">
        <v>0</v>
      </c>
      <c r="DJ34" s="2497">
        <v>0</v>
      </c>
      <c r="DK34" s="2497">
        <v>0</v>
      </c>
      <c r="DL34" s="2497">
        <v>0</v>
      </c>
      <c r="DM34" s="2497">
        <v>0</v>
      </c>
      <c r="DN34" s="2497">
        <v>0</v>
      </c>
      <c r="DO34" s="2497">
        <v>0</v>
      </c>
      <c r="DP34" s="2497">
        <v>0</v>
      </c>
      <c r="DQ34" s="2497">
        <v>0</v>
      </c>
      <c r="DR34" s="2497">
        <v>0</v>
      </c>
      <c r="DS34" s="2497">
        <v>0</v>
      </c>
      <c r="DT34" s="2497">
        <v>0</v>
      </c>
      <c r="DU34" s="2497">
        <v>0</v>
      </c>
      <c r="DV34" s="2497">
        <v>0</v>
      </c>
      <c r="DW34" s="2497">
        <v>0</v>
      </c>
      <c r="DX34" s="2497">
        <v>0</v>
      </c>
      <c r="DY34" s="2497">
        <v>0</v>
      </c>
      <c r="DZ34" s="2497">
        <v>0</v>
      </c>
      <c r="EA34" s="2497">
        <v>0</v>
      </c>
      <c r="EB34" s="2497">
        <v>0</v>
      </c>
      <c r="EC34" s="2497">
        <v>0</v>
      </c>
      <c r="ED34" s="2497">
        <v>0</v>
      </c>
      <c r="EE34" s="2497">
        <v>0</v>
      </c>
      <c r="EF34" s="2498">
        <v>0</v>
      </c>
    </row>
    <row r="35" spans="2:136" ht="41.25" customHeight="1" thickBot="1">
      <c r="B35" s="230"/>
      <c r="C35" s="1918" t="s">
        <v>1064</v>
      </c>
      <c r="D35" s="2084"/>
      <c r="E35" s="2085" t="s">
        <v>93</v>
      </c>
      <c r="F35" s="2085" t="s">
        <v>101</v>
      </c>
      <c r="G35" s="2085" t="s">
        <v>111</v>
      </c>
      <c r="H35" s="2079" t="str">
        <f t="shared" si="0"/>
        <v>&gt; 132 kV &amp; &lt; = 275 kV  ; &lt; = 200 MVA</v>
      </c>
      <c r="I35" s="2085" t="s">
        <v>112</v>
      </c>
      <c r="J35" s="2085" t="s">
        <v>1051</v>
      </c>
      <c r="K35" s="2085" t="s">
        <v>391</v>
      </c>
      <c r="L35" s="2085" t="s">
        <v>107</v>
      </c>
      <c r="M35" s="2085"/>
      <c r="N35" s="1085"/>
      <c r="O35" s="2084"/>
      <c r="P35" s="2085" t="s">
        <v>93</v>
      </c>
      <c r="Q35" s="2085" t="s">
        <v>101</v>
      </c>
      <c r="R35" s="2085" t="s">
        <v>111</v>
      </c>
      <c r="S35" s="2079" t="str">
        <f t="shared" si="1"/>
        <v>&gt; 132 kV &amp; &lt; = 275 kV  ; &lt; = 200 MVA</v>
      </c>
      <c r="T35" s="2085" t="s">
        <v>112</v>
      </c>
      <c r="U35" s="2085" t="s">
        <v>1052</v>
      </c>
      <c r="V35" s="2085" t="s">
        <v>391</v>
      </c>
      <c r="W35" s="2085" t="s">
        <v>107</v>
      </c>
      <c r="X35" s="2085"/>
      <c r="Y35" s="2492"/>
      <c r="Z35" s="2085"/>
      <c r="AA35" s="2085" t="s">
        <v>111</v>
      </c>
      <c r="AB35" s="2080" t="str">
        <f t="shared" si="2"/>
        <v>&gt; 132 kV &amp; &lt; = 275 kV  ; &lt; = 200 MVA</v>
      </c>
      <c r="AC35" s="2085" t="s">
        <v>112</v>
      </c>
      <c r="AD35" s="2085" t="s">
        <v>1053</v>
      </c>
      <c r="AE35" s="2085" t="s">
        <v>1054</v>
      </c>
      <c r="AF35" s="2085" t="s">
        <v>107</v>
      </c>
      <c r="AG35" s="2085"/>
      <c r="AH35" s="2495"/>
      <c r="AI35" s="2495"/>
      <c r="AJ35" s="2495"/>
      <c r="AK35" s="2495"/>
      <c r="AL35" s="2495"/>
      <c r="AM35" s="2495"/>
      <c r="AN35" s="2495"/>
      <c r="AO35" s="2495"/>
      <c r="AP35" s="2495"/>
      <c r="AQ35" s="2495"/>
      <c r="AR35" s="2495"/>
      <c r="AS35" s="2495"/>
      <c r="AT35" s="2495"/>
      <c r="AU35" s="2495"/>
      <c r="AV35" s="2495"/>
      <c r="AW35" s="2495"/>
      <c r="AX35" s="2495"/>
      <c r="AY35" s="2495"/>
      <c r="AZ35" s="2495"/>
      <c r="BA35" s="2495"/>
      <c r="BB35" s="2495"/>
      <c r="BC35" s="2495"/>
      <c r="BD35" s="2495"/>
      <c r="BE35" s="2495"/>
      <c r="BF35" s="2495"/>
      <c r="BG35" s="2495"/>
      <c r="BH35" s="2495"/>
      <c r="BI35" s="2495"/>
      <c r="BJ35" s="2495"/>
      <c r="BK35" s="2495"/>
      <c r="BL35" s="2495"/>
      <c r="BM35" s="2495"/>
      <c r="BN35" s="2495"/>
      <c r="BO35" s="2495"/>
      <c r="BP35" s="2495"/>
      <c r="BQ35" s="2495"/>
      <c r="BR35" s="2495"/>
      <c r="BS35" s="2495"/>
      <c r="BT35" s="2495"/>
      <c r="BU35" s="2495"/>
      <c r="BV35" s="2495"/>
      <c r="BW35" s="2495"/>
      <c r="BX35" s="2495"/>
      <c r="BY35" s="2495"/>
      <c r="BZ35" s="2495"/>
      <c r="CA35" s="2495"/>
      <c r="CB35" s="2495"/>
      <c r="CC35" s="2495"/>
      <c r="CD35" s="2495"/>
      <c r="CE35" s="2495"/>
      <c r="CF35" s="2495"/>
      <c r="CG35" s="2495"/>
      <c r="CH35" s="2495"/>
      <c r="CI35" s="2495"/>
      <c r="CJ35" s="2495"/>
      <c r="CK35" s="2495"/>
      <c r="CL35" s="2495"/>
      <c r="CM35" s="2495"/>
      <c r="CN35" s="2495"/>
      <c r="CO35" s="2495"/>
      <c r="CP35" s="2495"/>
      <c r="CQ35" s="2495"/>
      <c r="CR35" s="2495"/>
      <c r="CS35" s="2495"/>
      <c r="CT35" s="2495"/>
      <c r="CU35" s="2495"/>
      <c r="CV35" s="2495"/>
      <c r="CW35" s="2495"/>
      <c r="CX35" s="2495"/>
      <c r="CY35" s="2495"/>
      <c r="CZ35" s="2495"/>
      <c r="DA35" s="2495"/>
      <c r="DB35" s="2495"/>
      <c r="DC35" s="2495"/>
      <c r="DD35" s="2495"/>
      <c r="DE35" s="2495"/>
      <c r="DF35" s="2495"/>
      <c r="DG35" s="2495"/>
      <c r="DH35" s="2495"/>
      <c r="DI35" s="2495"/>
      <c r="DJ35" s="2495"/>
      <c r="DK35" s="2495"/>
      <c r="DL35" s="2495"/>
      <c r="DM35" s="2495"/>
      <c r="DN35" s="2495"/>
      <c r="DO35" s="2495"/>
      <c r="DP35" s="2495"/>
      <c r="DQ35" s="2495"/>
      <c r="DR35" s="2495"/>
      <c r="DS35" s="2495"/>
      <c r="DT35" s="2495"/>
      <c r="DU35" s="2495"/>
      <c r="DV35" s="2495"/>
      <c r="DW35" s="2495"/>
      <c r="DX35" s="2495"/>
      <c r="DY35" s="2495"/>
      <c r="DZ35" s="2495"/>
      <c r="EA35" s="2495"/>
      <c r="EB35" s="2495"/>
      <c r="EC35" s="2495"/>
      <c r="ED35" s="2495"/>
      <c r="EE35" s="2495"/>
      <c r="EF35" s="2496"/>
    </row>
    <row r="36" spans="2:136" ht="41.25" customHeight="1" thickBot="1">
      <c r="B36" s="230"/>
      <c r="C36" s="1918" t="s">
        <v>1065</v>
      </c>
      <c r="D36" s="2084"/>
      <c r="E36" s="2085" t="s">
        <v>93</v>
      </c>
      <c r="F36" s="2085" t="s">
        <v>101</v>
      </c>
      <c r="G36" s="2085" t="s">
        <v>111</v>
      </c>
      <c r="H36" s="2079" t="str">
        <f t="shared" si="0"/>
        <v>&gt; 132 kV &amp; &lt; = 275 kV  ; &gt; 200 MVA &amp; &lt; = 600 MVA</v>
      </c>
      <c r="I36" s="2085" t="s">
        <v>112</v>
      </c>
      <c r="J36" s="2085" t="s">
        <v>1051</v>
      </c>
      <c r="K36" s="2085" t="s">
        <v>391</v>
      </c>
      <c r="L36" s="2085" t="s">
        <v>107</v>
      </c>
      <c r="M36" s="2085"/>
      <c r="N36" s="2487">
        <v>80</v>
      </c>
      <c r="O36" s="2084"/>
      <c r="P36" s="2085" t="s">
        <v>93</v>
      </c>
      <c r="Q36" s="2085" t="s">
        <v>101</v>
      </c>
      <c r="R36" s="2085" t="s">
        <v>111</v>
      </c>
      <c r="S36" s="2079" t="str">
        <f t="shared" si="1"/>
        <v>&gt; 132 kV &amp; &lt; = 275 kV  ; &gt; 200 MVA &amp; &lt; = 600 MVA</v>
      </c>
      <c r="T36" s="2085" t="s">
        <v>112</v>
      </c>
      <c r="U36" s="2085" t="s">
        <v>1052</v>
      </c>
      <c r="V36" s="2085" t="s">
        <v>391</v>
      </c>
      <c r="W36" s="2085" t="s">
        <v>107</v>
      </c>
      <c r="X36" s="2085"/>
      <c r="Y36" s="2494">
        <v>9.9999999999999992E-25</v>
      </c>
      <c r="Z36" s="2085"/>
      <c r="AA36" s="2085" t="s">
        <v>111</v>
      </c>
      <c r="AB36" s="2080" t="str">
        <f t="shared" si="2"/>
        <v>&gt; 132 kV &amp; &lt; = 275 kV  ; &gt; 200 MVA &amp; &lt; = 600 MVA</v>
      </c>
      <c r="AC36" s="2085" t="s">
        <v>112</v>
      </c>
      <c r="AD36" s="2085" t="s">
        <v>1053</v>
      </c>
      <c r="AE36" s="2085" t="s">
        <v>1054</v>
      </c>
      <c r="AF36" s="2085" t="s">
        <v>107</v>
      </c>
      <c r="AG36" s="2085"/>
      <c r="AH36" s="2497">
        <v>0</v>
      </c>
      <c r="AI36" s="2497">
        <v>0</v>
      </c>
      <c r="AJ36" s="2497">
        <v>0</v>
      </c>
      <c r="AK36" s="2497">
        <v>0</v>
      </c>
      <c r="AL36" s="2497">
        <v>0</v>
      </c>
      <c r="AM36" s="2497">
        <v>0</v>
      </c>
      <c r="AN36" s="2497">
        <v>0</v>
      </c>
      <c r="AO36" s="2497">
        <v>0</v>
      </c>
      <c r="AP36" s="2497">
        <v>0</v>
      </c>
      <c r="AQ36" s="2497">
        <v>0</v>
      </c>
      <c r="AR36" s="2497">
        <v>0</v>
      </c>
      <c r="AS36" s="2497">
        <v>0</v>
      </c>
      <c r="AT36" s="2497">
        <v>0</v>
      </c>
      <c r="AU36" s="2497">
        <v>0</v>
      </c>
      <c r="AV36" s="2497">
        <v>0</v>
      </c>
      <c r="AW36" s="2497">
        <v>0</v>
      </c>
      <c r="AX36" s="2497">
        <v>0</v>
      </c>
      <c r="AY36" s="2497">
        <v>0</v>
      </c>
      <c r="AZ36" s="2497">
        <v>0</v>
      </c>
      <c r="BA36" s="2497">
        <v>0</v>
      </c>
      <c r="BB36" s="2497">
        <v>0</v>
      </c>
      <c r="BC36" s="2497">
        <v>0</v>
      </c>
      <c r="BD36" s="2497">
        <v>0</v>
      </c>
      <c r="BE36" s="2497">
        <v>0</v>
      </c>
      <c r="BF36" s="2497">
        <v>0</v>
      </c>
      <c r="BG36" s="2497">
        <v>397.80599999999998</v>
      </c>
      <c r="BH36" s="2497">
        <v>0</v>
      </c>
      <c r="BI36" s="2497">
        <v>0</v>
      </c>
      <c r="BJ36" s="2497">
        <v>0</v>
      </c>
      <c r="BK36" s="2497">
        <v>0</v>
      </c>
      <c r="BL36" s="2497">
        <v>0</v>
      </c>
      <c r="BM36" s="2497">
        <v>0</v>
      </c>
      <c r="BN36" s="2497">
        <v>0</v>
      </c>
      <c r="BO36" s="2497">
        <v>0</v>
      </c>
      <c r="BP36" s="2497">
        <v>304.12599999999998</v>
      </c>
      <c r="BQ36" s="2497">
        <v>0</v>
      </c>
      <c r="BR36" s="2497">
        <v>0</v>
      </c>
      <c r="BS36" s="2497">
        <v>0</v>
      </c>
      <c r="BT36" s="2497">
        <v>0</v>
      </c>
      <c r="BU36" s="2497">
        <v>0</v>
      </c>
      <c r="BV36" s="2497">
        <v>0</v>
      </c>
      <c r="BW36" s="2497">
        <v>0</v>
      </c>
      <c r="BX36" s="2497">
        <v>0</v>
      </c>
      <c r="BY36" s="2497">
        <v>0</v>
      </c>
      <c r="BZ36" s="2497">
        <v>0</v>
      </c>
      <c r="CA36" s="2497">
        <v>0</v>
      </c>
      <c r="CB36" s="2497">
        <v>0</v>
      </c>
      <c r="CC36" s="2497">
        <v>0</v>
      </c>
      <c r="CD36" s="2497">
        <v>0</v>
      </c>
      <c r="CE36" s="2497">
        <v>0</v>
      </c>
      <c r="CF36" s="2497">
        <v>0</v>
      </c>
      <c r="CG36" s="2497">
        <v>0</v>
      </c>
      <c r="CH36" s="2497">
        <v>0</v>
      </c>
      <c r="CI36" s="2497">
        <v>0</v>
      </c>
      <c r="CJ36" s="2497">
        <v>0</v>
      </c>
      <c r="CK36" s="2497">
        <v>0</v>
      </c>
      <c r="CL36" s="2497">
        <v>0</v>
      </c>
      <c r="CM36" s="2497">
        <v>0</v>
      </c>
      <c r="CN36" s="2497">
        <v>0</v>
      </c>
      <c r="CO36" s="2497">
        <v>0</v>
      </c>
      <c r="CP36" s="2497">
        <v>0</v>
      </c>
      <c r="CQ36" s="2497">
        <v>0</v>
      </c>
      <c r="CR36" s="2497">
        <v>0</v>
      </c>
      <c r="CS36" s="2497">
        <v>0</v>
      </c>
      <c r="CT36" s="2497">
        <v>0</v>
      </c>
      <c r="CU36" s="2497">
        <v>0</v>
      </c>
      <c r="CV36" s="2497">
        <v>0</v>
      </c>
      <c r="CW36" s="2497">
        <v>0</v>
      </c>
      <c r="CX36" s="2497">
        <v>0</v>
      </c>
      <c r="CY36" s="2497">
        <v>0</v>
      </c>
      <c r="CZ36" s="2497">
        <v>0</v>
      </c>
      <c r="DA36" s="2497">
        <v>0</v>
      </c>
      <c r="DB36" s="2497">
        <v>0</v>
      </c>
      <c r="DC36" s="2497">
        <v>0</v>
      </c>
      <c r="DD36" s="2497">
        <v>0</v>
      </c>
      <c r="DE36" s="2497">
        <v>0</v>
      </c>
      <c r="DF36" s="2497">
        <v>0</v>
      </c>
      <c r="DG36" s="2497">
        <v>0</v>
      </c>
      <c r="DH36" s="2497">
        <v>0</v>
      </c>
      <c r="DI36" s="2497">
        <v>0</v>
      </c>
      <c r="DJ36" s="2497">
        <v>0</v>
      </c>
      <c r="DK36" s="2497">
        <v>0</v>
      </c>
      <c r="DL36" s="2497">
        <v>0</v>
      </c>
      <c r="DM36" s="2497">
        <v>0</v>
      </c>
      <c r="DN36" s="2497">
        <v>0</v>
      </c>
      <c r="DO36" s="2497">
        <v>0</v>
      </c>
      <c r="DP36" s="2497">
        <v>0</v>
      </c>
      <c r="DQ36" s="2497">
        <v>0</v>
      </c>
      <c r="DR36" s="2497">
        <v>0</v>
      </c>
      <c r="DS36" s="2497">
        <v>0</v>
      </c>
      <c r="DT36" s="2497">
        <v>0</v>
      </c>
      <c r="DU36" s="2497">
        <v>0</v>
      </c>
      <c r="DV36" s="2497">
        <v>0</v>
      </c>
      <c r="DW36" s="2497">
        <v>0</v>
      </c>
      <c r="DX36" s="2497">
        <v>0</v>
      </c>
      <c r="DY36" s="2497">
        <v>0</v>
      </c>
      <c r="DZ36" s="2497">
        <v>0</v>
      </c>
      <c r="EA36" s="2497">
        <v>0</v>
      </c>
      <c r="EB36" s="2497">
        <v>0</v>
      </c>
      <c r="EC36" s="2497">
        <v>0</v>
      </c>
      <c r="ED36" s="2497">
        <v>0</v>
      </c>
      <c r="EE36" s="2497">
        <v>0</v>
      </c>
      <c r="EF36" s="2498">
        <v>0</v>
      </c>
    </row>
    <row r="37" spans="2:136" ht="41.25" customHeight="1" thickBot="1">
      <c r="B37" s="230"/>
      <c r="C37" s="1918" t="s">
        <v>1066</v>
      </c>
      <c r="D37" s="2084"/>
      <c r="E37" s="2085" t="s">
        <v>93</v>
      </c>
      <c r="F37" s="2085" t="s">
        <v>101</v>
      </c>
      <c r="G37" s="2085" t="s">
        <v>111</v>
      </c>
      <c r="H37" s="2079" t="str">
        <f t="shared" si="0"/>
        <v>&gt; 132 kV &amp; &lt; = 275 kV  ; &gt; 600 MVA</v>
      </c>
      <c r="I37" s="2085" t="s">
        <v>112</v>
      </c>
      <c r="J37" s="2085" t="s">
        <v>1051</v>
      </c>
      <c r="K37" s="2085" t="s">
        <v>391</v>
      </c>
      <c r="L37" s="2085" t="s">
        <v>107</v>
      </c>
      <c r="M37" s="2085"/>
      <c r="N37" s="1085"/>
      <c r="O37" s="2084"/>
      <c r="P37" s="2085" t="s">
        <v>93</v>
      </c>
      <c r="Q37" s="2085" t="s">
        <v>101</v>
      </c>
      <c r="R37" s="2085" t="s">
        <v>111</v>
      </c>
      <c r="S37" s="2079" t="str">
        <f t="shared" si="1"/>
        <v>&gt; 132 kV &amp; &lt; = 275 kV  ; &gt; 600 MVA</v>
      </c>
      <c r="T37" s="2085" t="s">
        <v>112</v>
      </c>
      <c r="U37" s="2085" t="s">
        <v>1052</v>
      </c>
      <c r="V37" s="2085" t="s">
        <v>391</v>
      </c>
      <c r="W37" s="2085" t="s">
        <v>107</v>
      </c>
      <c r="X37" s="2085"/>
      <c r="Y37" s="2492"/>
      <c r="Z37" s="2085"/>
      <c r="AA37" s="2085" t="s">
        <v>111</v>
      </c>
      <c r="AB37" s="2080" t="str">
        <f t="shared" si="2"/>
        <v>&gt; 132 kV &amp; &lt; = 275 kV  ; &gt; 600 MVA</v>
      </c>
      <c r="AC37" s="2085" t="s">
        <v>112</v>
      </c>
      <c r="AD37" s="2085" t="s">
        <v>1053</v>
      </c>
      <c r="AE37" s="2085" t="s">
        <v>1054</v>
      </c>
      <c r="AF37" s="2085" t="s">
        <v>107</v>
      </c>
      <c r="AG37" s="2085"/>
      <c r="AH37" s="2495"/>
      <c r="AI37" s="2495"/>
      <c r="AJ37" s="2495"/>
      <c r="AK37" s="2495"/>
      <c r="AL37" s="2495"/>
      <c r="AM37" s="2495"/>
      <c r="AN37" s="2495"/>
      <c r="AO37" s="2495"/>
      <c r="AP37" s="2495"/>
      <c r="AQ37" s="2495"/>
      <c r="AR37" s="2495"/>
      <c r="AS37" s="2495"/>
      <c r="AT37" s="2495"/>
      <c r="AU37" s="2495"/>
      <c r="AV37" s="2495"/>
      <c r="AW37" s="2495"/>
      <c r="AX37" s="2495"/>
      <c r="AY37" s="2495"/>
      <c r="AZ37" s="2495"/>
      <c r="BA37" s="2495"/>
      <c r="BB37" s="2495"/>
      <c r="BC37" s="2495"/>
      <c r="BD37" s="2495"/>
      <c r="BE37" s="2495"/>
      <c r="BF37" s="2495"/>
      <c r="BG37" s="2495"/>
      <c r="BH37" s="2495"/>
      <c r="BI37" s="2495"/>
      <c r="BJ37" s="2495"/>
      <c r="BK37" s="2495"/>
      <c r="BL37" s="2495"/>
      <c r="BM37" s="2495"/>
      <c r="BN37" s="2495"/>
      <c r="BO37" s="2495"/>
      <c r="BP37" s="2495"/>
      <c r="BQ37" s="2495"/>
      <c r="BR37" s="2495"/>
      <c r="BS37" s="2495"/>
      <c r="BT37" s="2495"/>
      <c r="BU37" s="2495"/>
      <c r="BV37" s="2495"/>
      <c r="BW37" s="2495"/>
      <c r="BX37" s="2495"/>
      <c r="BY37" s="2495"/>
      <c r="BZ37" s="2495"/>
      <c r="CA37" s="2495"/>
      <c r="CB37" s="2495"/>
      <c r="CC37" s="2495"/>
      <c r="CD37" s="2495"/>
      <c r="CE37" s="2495"/>
      <c r="CF37" s="2495"/>
      <c r="CG37" s="2495"/>
      <c r="CH37" s="2495"/>
      <c r="CI37" s="2495"/>
      <c r="CJ37" s="2495"/>
      <c r="CK37" s="2495"/>
      <c r="CL37" s="2495"/>
      <c r="CM37" s="2495"/>
      <c r="CN37" s="2495"/>
      <c r="CO37" s="2495"/>
      <c r="CP37" s="2495"/>
      <c r="CQ37" s="2495"/>
      <c r="CR37" s="2495"/>
      <c r="CS37" s="2495"/>
      <c r="CT37" s="2495"/>
      <c r="CU37" s="2495"/>
      <c r="CV37" s="2495"/>
      <c r="CW37" s="2495"/>
      <c r="CX37" s="2495"/>
      <c r="CY37" s="2495"/>
      <c r="CZ37" s="2495"/>
      <c r="DA37" s="2495"/>
      <c r="DB37" s="2495"/>
      <c r="DC37" s="2495"/>
      <c r="DD37" s="2495"/>
      <c r="DE37" s="2495"/>
      <c r="DF37" s="2495"/>
      <c r="DG37" s="2495"/>
      <c r="DH37" s="2495"/>
      <c r="DI37" s="2495"/>
      <c r="DJ37" s="2495"/>
      <c r="DK37" s="2495"/>
      <c r="DL37" s="2495"/>
      <c r="DM37" s="2495"/>
      <c r="DN37" s="2495"/>
      <c r="DO37" s="2495"/>
      <c r="DP37" s="2495"/>
      <c r="DQ37" s="2495"/>
      <c r="DR37" s="2495"/>
      <c r="DS37" s="2495"/>
      <c r="DT37" s="2495"/>
      <c r="DU37" s="2495"/>
      <c r="DV37" s="2495"/>
      <c r="DW37" s="2495"/>
      <c r="DX37" s="2495"/>
      <c r="DY37" s="2495"/>
      <c r="DZ37" s="2495"/>
      <c r="EA37" s="2495"/>
      <c r="EB37" s="2495"/>
      <c r="EC37" s="2495"/>
      <c r="ED37" s="2495"/>
      <c r="EE37" s="2495"/>
      <c r="EF37" s="2496"/>
    </row>
    <row r="38" spans="2:136" ht="41.25" customHeight="1" thickBot="1">
      <c r="B38" s="230"/>
      <c r="C38" s="1918" t="s">
        <v>1067</v>
      </c>
      <c r="D38" s="2084"/>
      <c r="E38" s="2085" t="s">
        <v>93</v>
      </c>
      <c r="F38" s="2085" t="s">
        <v>101</v>
      </c>
      <c r="G38" s="2085" t="s">
        <v>111</v>
      </c>
      <c r="H38" s="2079" t="str">
        <f t="shared" si="0"/>
        <v>&gt; 275 kV &amp; &lt; = 330 kV  ; &lt; = 800 MVA</v>
      </c>
      <c r="I38" s="2085" t="s">
        <v>112</v>
      </c>
      <c r="J38" s="2085" t="s">
        <v>1051</v>
      </c>
      <c r="K38" s="2085" t="s">
        <v>391</v>
      </c>
      <c r="L38" s="2085" t="s">
        <v>107</v>
      </c>
      <c r="M38" s="2085"/>
      <c r="N38" s="2487">
        <v>77.7</v>
      </c>
      <c r="O38" s="2084"/>
      <c r="P38" s="2085" t="s">
        <v>93</v>
      </c>
      <c r="Q38" s="2085" t="s">
        <v>101</v>
      </c>
      <c r="R38" s="2085" t="s">
        <v>111</v>
      </c>
      <c r="S38" s="2079" t="str">
        <f t="shared" si="1"/>
        <v>&gt; 275 kV &amp; &lt; = 330 kV  ; &lt; = 800 MVA</v>
      </c>
      <c r="T38" s="2085" t="s">
        <v>112</v>
      </c>
      <c r="U38" s="2085" t="s">
        <v>1052</v>
      </c>
      <c r="V38" s="2085" t="s">
        <v>391</v>
      </c>
      <c r="W38" s="2085" t="s">
        <v>107</v>
      </c>
      <c r="X38" s="2085"/>
      <c r="Y38" s="2493">
        <v>6.4</v>
      </c>
      <c r="Z38" s="2085"/>
      <c r="AA38" s="2085" t="s">
        <v>111</v>
      </c>
      <c r="AB38" s="2080" t="str">
        <f t="shared" si="2"/>
        <v>&gt; 275 kV &amp; &lt; = 330 kV  ; &lt; = 800 MVA</v>
      </c>
      <c r="AC38" s="2085" t="s">
        <v>112</v>
      </c>
      <c r="AD38" s="2085" t="s">
        <v>1053</v>
      </c>
      <c r="AE38" s="2085" t="s">
        <v>1054</v>
      </c>
      <c r="AF38" s="2085" t="s">
        <v>107</v>
      </c>
      <c r="AG38" s="2085"/>
      <c r="AH38" s="2497">
        <v>0</v>
      </c>
      <c r="AI38" s="2497">
        <v>0</v>
      </c>
      <c r="AJ38" s="2497">
        <v>0</v>
      </c>
      <c r="AK38" s="2497">
        <v>0</v>
      </c>
      <c r="AL38" s="2497">
        <v>0</v>
      </c>
      <c r="AM38" s="2497">
        <v>0</v>
      </c>
      <c r="AN38" s="2497">
        <v>0</v>
      </c>
      <c r="AO38" s="2497">
        <v>0</v>
      </c>
      <c r="AP38" s="2497">
        <v>0</v>
      </c>
      <c r="AQ38" s="2497">
        <v>0</v>
      </c>
      <c r="AR38" s="2497">
        <v>0</v>
      </c>
      <c r="AS38" s="2497">
        <v>0</v>
      </c>
      <c r="AT38" s="2497">
        <v>0</v>
      </c>
      <c r="AU38" s="2497">
        <v>0</v>
      </c>
      <c r="AV38" s="2497">
        <v>0</v>
      </c>
      <c r="AW38" s="2497">
        <v>0</v>
      </c>
      <c r="AX38" s="2497">
        <v>0</v>
      </c>
      <c r="AY38" s="2497">
        <v>0</v>
      </c>
      <c r="AZ38" s="2497">
        <v>0</v>
      </c>
      <c r="BA38" s="2497">
        <v>0</v>
      </c>
      <c r="BB38" s="2497">
        <v>0</v>
      </c>
      <c r="BC38" s="2497">
        <v>0</v>
      </c>
      <c r="BD38" s="2497">
        <v>0</v>
      </c>
      <c r="BE38" s="2497">
        <v>0</v>
      </c>
      <c r="BF38" s="2497">
        <v>0</v>
      </c>
      <c r="BG38" s="2497">
        <v>0</v>
      </c>
      <c r="BH38" s="2497">
        <v>0</v>
      </c>
      <c r="BI38" s="2497">
        <v>0</v>
      </c>
      <c r="BJ38" s="2497">
        <v>0</v>
      </c>
      <c r="BK38" s="2497">
        <v>0</v>
      </c>
      <c r="BL38" s="2497">
        <v>0</v>
      </c>
      <c r="BM38" s="2497">
        <v>0</v>
      </c>
      <c r="BN38" s="2497">
        <v>0</v>
      </c>
      <c r="BO38" s="2497">
        <v>0</v>
      </c>
      <c r="BP38" s="2497">
        <v>0</v>
      </c>
      <c r="BQ38" s="2497">
        <v>0</v>
      </c>
      <c r="BR38" s="2497">
        <v>0</v>
      </c>
      <c r="BS38" s="2497">
        <v>0</v>
      </c>
      <c r="BT38" s="2497">
        <v>0</v>
      </c>
      <c r="BU38" s="2497">
        <v>0</v>
      </c>
      <c r="BV38" s="2497">
        <v>0</v>
      </c>
      <c r="BW38" s="2497">
        <v>0</v>
      </c>
      <c r="BX38" s="2497">
        <v>1.6879999999999997</v>
      </c>
      <c r="BY38" s="2497">
        <v>0</v>
      </c>
      <c r="BZ38" s="2497">
        <v>4.2069999999999999</v>
      </c>
      <c r="CA38" s="2497">
        <v>0</v>
      </c>
      <c r="CB38" s="2497">
        <v>0</v>
      </c>
      <c r="CC38" s="2497">
        <v>23.826000000000001</v>
      </c>
      <c r="CD38" s="2497">
        <v>0</v>
      </c>
      <c r="CE38" s="2497">
        <v>0</v>
      </c>
      <c r="CF38" s="2497">
        <v>0</v>
      </c>
      <c r="CG38" s="2497">
        <v>7.3729999999999993</v>
      </c>
      <c r="CH38" s="2497">
        <v>0</v>
      </c>
      <c r="CI38" s="2497">
        <v>0</v>
      </c>
      <c r="CJ38" s="2497">
        <v>10.113</v>
      </c>
      <c r="CK38" s="2497">
        <v>0</v>
      </c>
      <c r="CL38" s="2497">
        <v>0</v>
      </c>
      <c r="CM38" s="2497">
        <v>0</v>
      </c>
      <c r="CN38" s="2497">
        <v>0</v>
      </c>
      <c r="CO38" s="2497">
        <v>2.3450000000000002</v>
      </c>
      <c r="CP38" s="2497">
        <v>0</v>
      </c>
      <c r="CQ38" s="2497">
        <v>0</v>
      </c>
      <c r="CR38" s="2497">
        <v>0</v>
      </c>
      <c r="CS38" s="2497">
        <v>0</v>
      </c>
      <c r="CT38" s="2497">
        <v>0</v>
      </c>
      <c r="CU38" s="2497">
        <v>0</v>
      </c>
      <c r="CV38" s="2497">
        <v>0</v>
      </c>
      <c r="CW38" s="2497">
        <v>0</v>
      </c>
      <c r="CX38" s="2497">
        <v>0</v>
      </c>
      <c r="CY38" s="2497">
        <v>0</v>
      </c>
      <c r="CZ38" s="2497">
        <v>0</v>
      </c>
      <c r="DA38" s="2497">
        <v>0</v>
      </c>
      <c r="DB38" s="2497">
        <v>0</v>
      </c>
      <c r="DC38" s="2497">
        <v>0</v>
      </c>
      <c r="DD38" s="2497">
        <v>0</v>
      </c>
      <c r="DE38" s="2497">
        <v>0</v>
      </c>
      <c r="DF38" s="2497">
        <v>0</v>
      </c>
      <c r="DG38" s="2497">
        <v>0</v>
      </c>
      <c r="DH38" s="2497">
        <v>0</v>
      </c>
      <c r="DI38" s="2497">
        <v>0</v>
      </c>
      <c r="DJ38" s="2497">
        <v>0</v>
      </c>
      <c r="DK38" s="2497">
        <v>0</v>
      </c>
      <c r="DL38" s="2497">
        <v>0</v>
      </c>
      <c r="DM38" s="2497">
        <v>0</v>
      </c>
      <c r="DN38" s="2497">
        <v>0</v>
      </c>
      <c r="DO38" s="2497">
        <v>0</v>
      </c>
      <c r="DP38" s="2497">
        <v>0</v>
      </c>
      <c r="DQ38" s="2497">
        <v>0</v>
      </c>
      <c r="DR38" s="2497">
        <v>0</v>
      </c>
      <c r="DS38" s="2497">
        <v>0</v>
      </c>
      <c r="DT38" s="2497">
        <v>0</v>
      </c>
      <c r="DU38" s="2497">
        <v>0</v>
      </c>
      <c r="DV38" s="2497">
        <v>0</v>
      </c>
      <c r="DW38" s="2497">
        <v>0</v>
      </c>
      <c r="DX38" s="2497">
        <v>0</v>
      </c>
      <c r="DY38" s="2497">
        <v>0</v>
      </c>
      <c r="DZ38" s="2497">
        <v>0</v>
      </c>
      <c r="EA38" s="2497">
        <v>0</v>
      </c>
      <c r="EB38" s="2497">
        <v>0</v>
      </c>
      <c r="EC38" s="2497">
        <v>0</v>
      </c>
      <c r="ED38" s="2497">
        <v>0</v>
      </c>
      <c r="EE38" s="2497">
        <v>0</v>
      </c>
      <c r="EF38" s="2498">
        <v>0</v>
      </c>
    </row>
    <row r="39" spans="2:136" ht="41.25" customHeight="1" thickBot="1">
      <c r="B39" s="230"/>
      <c r="C39" s="1918" t="s">
        <v>1068</v>
      </c>
      <c r="D39" s="2084"/>
      <c r="E39" s="2085" t="s">
        <v>93</v>
      </c>
      <c r="F39" s="2085" t="s">
        <v>101</v>
      </c>
      <c r="G39" s="2085" t="s">
        <v>111</v>
      </c>
      <c r="H39" s="2079" t="str">
        <f t="shared" si="0"/>
        <v>&gt; 275 kV &amp; &lt; = 330 kV  ; &gt; 800 MVA &amp; &lt; = 1200 MVA</v>
      </c>
      <c r="I39" s="2085" t="s">
        <v>112</v>
      </c>
      <c r="J39" s="2085" t="s">
        <v>1051</v>
      </c>
      <c r="K39" s="2085" t="s">
        <v>391</v>
      </c>
      <c r="L39" s="2085" t="s">
        <v>107</v>
      </c>
      <c r="M39" s="2085"/>
      <c r="N39" s="2487">
        <v>77.7</v>
      </c>
      <c r="O39" s="2084"/>
      <c r="P39" s="2085" t="s">
        <v>93</v>
      </c>
      <c r="Q39" s="2085" t="s">
        <v>101</v>
      </c>
      <c r="R39" s="2085" t="s">
        <v>111</v>
      </c>
      <c r="S39" s="2079" t="str">
        <f t="shared" si="1"/>
        <v>&gt; 275 kV &amp; &lt; = 330 kV  ; &gt; 800 MVA &amp; &lt; = 1200 MVA</v>
      </c>
      <c r="T39" s="2085" t="s">
        <v>112</v>
      </c>
      <c r="U39" s="2085" t="s">
        <v>1052</v>
      </c>
      <c r="V39" s="2085" t="s">
        <v>391</v>
      </c>
      <c r="W39" s="2085" t="s">
        <v>107</v>
      </c>
      <c r="X39" s="2085"/>
      <c r="Y39" s="2493">
        <v>6.4</v>
      </c>
      <c r="Z39" s="2085"/>
      <c r="AA39" s="2085" t="s">
        <v>111</v>
      </c>
      <c r="AB39" s="2080" t="str">
        <f t="shared" si="2"/>
        <v>&gt; 275 kV &amp; &lt; = 330 kV  ; &gt; 800 MVA &amp; &lt; = 1200 MVA</v>
      </c>
      <c r="AC39" s="2085" t="s">
        <v>112</v>
      </c>
      <c r="AD39" s="2085" t="s">
        <v>1053</v>
      </c>
      <c r="AE39" s="2085" t="s">
        <v>1054</v>
      </c>
      <c r="AF39" s="2085" t="s">
        <v>107</v>
      </c>
      <c r="AG39" s="2085"/>
      <c r="AH39" s="2497">
        <v>0</v>
      </c>
      <c r="AI39" s="2497">
        <v>0</v>
      </c>
      <c r="AJ39" s="2497">
        <v>0</v>
      </c>
      <c r="AK39" s="2497">
        <v>116.878</v>
      </c>
      <c r="AL39" s="2497">
        <v>0</v>
      </c>
      <c r="AM39" s="2497">
        <v>0</v>
      </c>
      <c r="AN39" s="2497">
        <v>0</v>
      </c>
      <c r="AO39" s="2497">
        <v>3.1539999999999999</v>
      </c>
      <c r="AP39" s="2497">
        <v>0</v>
      </c>
      <c r="AQ39" s="2497">
        <v>0</v>
      </c>
      <c r="AR39" s="2497">
        <v>0</v>
      </c>
      <c r="AS39" s="2497">
        <v>0</v>
      </c>
      <c r="AT39" s="2497">
        <v>0</v>
      </c>
      <c r="AU39" s="2497">
        <v>442.6</v>
      </c>
      <c r="AV39" s="2497">
        <v>0</v>
      </c>
      <c r="AW39" s="2497">
        <v>0</v>
      </c>
      <c r="AX39" s="2497">
        <v>0</v>
      </c>
      <c r="AY39" s="2497">
        <v>0</v>
      </c>
      <c r="AZ39" s="2497">
        <v>1.641</v>
      </c>
      <c r="BA39" s="2497">
        <v>0</v>
      </c>
      <c r="BB39" s="2497">
        <v>0</v>
      </c>
      <c r="BC39" s="2497">
        <v>85.534999999999997</v>
      </c>
      <c r="BD39" s="2497">
        <v>0</v>
      </c>
      <c r="BE39" s="2497">
        <v>0</v>
      </c>
      <c r="BF39" s="2497">
        <v>0</v>
      </c>
      <c r="BG39" s="2497">
        <v>151.65699999999998</v>
      </c>
      <c r="BH39" s="2497">
        <v>0</v>
      </c>
      <c r="BI39" s="2497">
        <v>0</v>
      </c>
      <c r="BJ39" s="2497">
        <v>0</v>
      </c>
      <c r="BK39" s="2497">
        <v>321.95100000000008</v>
      </c>
      <c r="BL39" s="2497">
        <v>85.539000000000001</v>
      </c>
      <c r="BM39" s="2497">
        <v>110.871</v>
      </c>
      <c r="BN39" s="2497">
        <v>0</v>
      </c>
      <c r="BO39" s="2497">
        <v>121.76299999999999</v>
      </c>
      <c r="BP39" s="2497">
        <v>0</v>
      </c>
      <c r="BQ39" s="2497">
        <v>0</v>
      </c>
      <c r="BR39" s="2497">
        <v>0</v>
      </c>
      <c r="BS39" s="2497">
        <v>0</v>
      </c>
      <c r="BT39" s="2497">
        <v>0</v>
      </c>
      <c r="BU39" s="2497">
        <v>422.57399999999996</v>
      </c>
      <c r="BV39" s="2497">
        <v>253.41600000000003</v>
      </c>
      <c r="BW39" s="2497">
        <v>0</v>
      </c>
      <c r="BX39" s="2497">
        <v>256.18200000000002</v>
      </c>
      <c r="BY39" s="2497">
        <v>0</v>
      </c>
      <c r="BZ39" s="2497">
        <v>234.78</v>
      </c>
      <c r="CA39" s="2497">
        <v>0</v>
      </c>
      <c r="CB39" s="2497">
        <v>142.03899999999999</v>
      </c>
      <c r="CC39" s="2497">
        <v>148.92000000000002</v>
      </c>
      <c r="CD39" s="2497">
        <v>0</v>
      </c>
      <c r="CE39" s="2497">
        <v>0</v>
      </c>
      <c r="CF39" s="2497">
        <v>99.67</v>
      </c>
      <c r="CG39" s="2497">
        <v>282.94600000000008</v>
      </c>
      <c r="CH39" s="2497">
        <v>0</v>
      </c>
      <c r="CI39" s="2497">
        <v>0</v>
      </c>
      <c r="CJ39" s="2497">
        <v>0</v>
      </c>
      <c r="CK39" s="2497">
        <v>0</v>
      </c>
      <c r="CL39" s="2497">
        <v>159.16800000000003</v>
      </c>
      <c r="CM39" s="2497">
        <v>0</v>
      </c>
      <c r="CN39" s="2497">
        <v>0</v>
      </c>
      <c r="CO39" s="2497">
        <v>0</v>
      </c>
      <c r="CP39" s="2497">
        <v>0</v>
      </c>
      <c r="CQ39" s="2497">
        <v>0</v>
      </c>
      <c r="CR39" s="2497">
        <v>0</v>
      </c>
      <c r="CS39" s="2497">
        <v>0</v>
      </c>
      <c r="CT39" s="2497">
        <v>0</v>
      </c>
      <c r="CU39" s="2497">
        <v>0</v>
      </c>
      <c r="CV39" s="2497">
        <v>0</v>
      </c>
      <c r="CW39" s="2497">
        <v>0</v>
      </c>
      <c r="CX39" s="2497">
        <v>0</v>
      </c>
      <c r="CY39" s="2497">
        <v>0</v>
      </c>
      <c r="CZ39" s="2497">
        <v>0</v>
      </c>
      <c r="DA39" s="2497">
        <v>0</v>
      </c>
      <c r="DB39" s="2497">
        <v>0</v>
      </c>
      <c r="DC39" s="2497">
        <v>0</v>
      </c>
      <c r="DD39" s="2497">
        <v>0</v>
      </c>
      <c r="DE39" s="2497">
        <v>0</v>
      </c>
      <c r="DF39" s="2497">
        <v>0</v>
      </c>
      <c r="DG39" s="2497">
        <v>0</v>
      </c>
      <c r="DH39" s="2497">
        <v>0</v>
      </c>
      <c r="DI39" s="2497">
        <v>0</v>
      </c>
      <c r="DJ39" s="2497">
        <v>0</v>
      </c>
      <c r="DK39" s="2497">
        <v>0</v>
      </c>
      <c r="DL39" s="2497">
        <v>0</v>
      </c>
      <c r="DM39" s="2497">
        <v>0</v>
      </c>
      <c r="DN39" s="2497">
        <v>0</v>
      </c>
      <c r="DO39" s="2497">
        <v>0</v>
      </c>
      <c r="DP39" s="2497">
        <v>0</v>
      </c>
      <c r="DQ39" s="2497">
        <v>0</v>
      </c>
      <c r="DR39" s="2497">
        <v>0</v>
      </c>
      <c r="DS39" s="2497">
        <v>0</v>
      </c>
      <c r="DT39" s="2497">
        <v>0</v>
      </c>
      <c r="DU39" s="2497">
        <v>0</v>
      </c>
      <c r="DV39" s="2497">
        <v>0</v>
      </c>
      <c r="DW39" s="2497">
        <v>0</v>
      </c>
      <c r="DX39" s="2497">
        <v>0</v>
      </c>
      <c r="DY39" s="2497">
        <v>0</v>
      </c>
      <c r="DZ39" s="2497">
        <v>0</v>
      </c>
      <c r="EA39" s="2497">
        <v>0</v>
      </c>
      <c r="EB39" s="2497">
        <v>0</v>
      </c>
      <c r="EC39" s="2497">
        <v>0</v>
      </c>
      <c r="ED39" s="2497">
        <v>0</v>
      </c>
      <c r="EE39" s="2497">
        <v>0</v>
      </c>
      <c r="EF39" s="2498">
        <v>0</v>
      </c>
    </row>
    <row r="40" spans="2:136" ht="41.25" customHeight="1" thickBot="1">
      <c r="B40" s="230"/>
      <c r="C40" s="1918" t="s">
        <v>1069</v>
      </c>
      <c r="D40" s="2084"/>
      <c r="E40" s="2085" t="s">
        <v>93</v>
      </c>
      <c r="F40" s="2085" t="s">
        <v>101</v>
      </c>
      <c r="G40" s="2085" t="s">
        <v>111</v>
      </c>
      <c r="H40" s="2079" t="str">
        <f t="shared" si="0"/>
        <v>&gt; 275 kV &amp; &lt; = 330 kV  ; &gt; 1200 MVA</v>
      </c>
      <c r="I40" s="2085" t="s">
        <v>112</v>
      </c>
      <c r="J40" s="2085" t="s">
        <v>1051</v>
      </c>
      <c r="K40" s="2085" t="s">
        <v>391</v>
      </c>
      <c r="L40" s="2085" t="s">
        <v>107</v>
      </c>
      <c r="M40" s="2085"/>
      <c r="N40" s="2487">
        <v>77.7</v>
      </c>
      <c r="O40" s="2084"/>
      <c r="P40" s="2085" t="s">
        <v>93</v>
      </c>
      <c r="Q40" s="2085" t="s">
        <v>101</v>
      </c>
      <c r="R40" s="2085" t="s">
        <v>111</v>
      </c>
      <c r="S40" s="2079" t="str">
        <f t="shared" si="1"/>
        <v>&gt; 275 kV &amp; &lt; = 330 kV  ; &gt; 1200 MVA</v>
      </c>
      <c r="T40" s="2085" t="s">
        <v>112</v>
      </c>
      <c r="U40" s="2085" t="s">
        <v>1052</v>
      </c>
      <c r="V40" s="2085" t="s">
        <v>391</v>
      </c>
      <c r="W40" s="2085" t="s">
        <v>107</v>
      </c>
      <c r="X40" s="2085"/>
      <c r="Y40" s="2493">
        <v>6.4</v>
      </c>
      <c r="Z40" s="2085"/>
      <c r="AA40" s="2085" t="s">
        <v>111</v>
      </c>
      <c r="AB40" s="2080" t="str">
        <f t="shared" si="2"/>
        <v>&gt; 275 kV &amp; &lt; = 330 kV  ; &gt; 1200 MVA</v>
      </c>
      <c r="AC40" s="2085" t="s">
        <v>112</v>
      </c>
      <c r="AD40" s="2085" t="s">
        <v>1053</v>
      </c>
      <c r="AE40" s="2085" t="s">
        <v>1054</v>
      </c>
      <c r="AF40" s="2085" t="s">
        <v>107</v>
      </c>
      <c r="AG40" s="2085"/>
      <c r="AH40" s="2497">
        <v>0</v>
      </c>
      <c r="AI40" s="2497">
        <v>0</v>
      </c>
      <c r="AJ40" s="2497">
        <v>0</v>
      </c>
      <c r="AK40" s="2497">
        <v>0</v>
      </c>
      <c r="AL40" s="2497">
        <v>0.8</v>
      </c>
      <c r="AM40" s="2497">
        <v>0</v>
      </c>
      <c r="AN40" s="2497">
        <v>0</v>
      </c>
      <c r="AO40" s="2497">
        <v>0</v>
      </c>
      <c r="AP40" s="2497">
        <v>0</v>
      </c>
      <c r="AQ40" s="2497">
        <v>26.942</v>
      </c>
      <c r="AR40" s="2497">
        <v>0</v>
      </c>
      <c r="AS40" s="2497">
        <v>0</v>
      </c>
      <c r="AT40" s="2497">
        <v>0</v>
      </c>
      <c r="AU40" s="2497">
        <v>0</v>
      </c>
      <c r="AV40" s="2497">
        <v>0</v>
      </c>
      <c r="AW40" s="2497">
        <v>0</v>
      </c>
      <c r="AX40" s="2497">
        <v>0</v>
      </c>
      <c r="AY40" s="2497">
        <v>0</v>
      </c>
      <c r="AZ40" s="2497">
        <v>0</v>
      </c>
      <c r="BA40" s="2497">
        <v>0</v>
      </c>
      <c r="BB40" s="2497">
        <v>0</v>
      </c>
      <c r="BC40" s="2497">
        <v>39.980999999999995</v>
      </c>
      <c r="BD40" s="2497">
        <v>0</v>
      </c>
      <c r="BE40" s="2497">
        <v>0</v>
      </c>
      <c r="BF40" s="2497">
        <v>0</v>
      </c>
      <c r="BG40" s="2497">
        <v>0</v>
      </c>
      <c r="BH40" s="2497">
        <v>48.554000000000002</v>
      </c>
      <c r="BI40" s="2497">
        <v>52.516999999999996</v>
      </c>
      <c r="BJ40" s="2497">
        <v>1.17</v>
      </c>
      <c r="BK40" s="2497">
        <v>63.238999999999997</v>
      </c>
      <c r="BL40" s="2497">
        <v>44.651000000000003</v>
      </c>
      <c r="BM40" s="2497">
        <v>2.8919999999999999</v>
      </c>
      <c r="BN40" s="2497">
        <v>36.792000000000002</v>
      </c>
      <c r="BO40" s="2497">
        <v>4.6779999999999999</v>
      </c>
      <c r="BP40" s="2497">
        <v>0</v>
      </c>
      <c r="BQ40" s="2497">
        <v>0</v>
      </c>
      <c r="BR40" s="2497">
        <v>305.28400000000005</v>
      </c>
      <c r="BS40" s="2497">
        <v>43.597999999999999</v>
      </c>
      <c r="BT40" s="2497">
        <v>0</v>
      </c>
      <c r="BU40" s="2497">
        <v>0</v>
      </c>
      <c r="BV40" s="2497">
        <v>102.113</v>
      </c>
      <c r="BW40" s="2497">
        <v>0</v>
      </c>
      <c r="BX40" s="2497">
        <v>388.34800000000001</v>
      </c>
      <c r="BY40" s="2497">
        <v>0</v>
      </c>
      <c r="BZ40" s="2497">
        <v>141.62999999999997</v>
      </c>
      <c r="CA40" s="2497">
        <v>124.14</v>
      </c>
      <c r="CB40" s="2497">
        <v>0</v>
      </c>
      <c r="CC40" s="2497">
        <v>116.965</v>
      </c>
      <c r="CD40" s="2497">
        <v>30.827999999999999</v>
      </c>
      <c r="CE40" s="2497">
        <v>185.11</v>
      </c>
      <c r="CF40" s="2497">
        <v>145.36099999999999</v>
      </c>
      <c r="CG40" s="2497">
        <v>68</v>
      </c>
      <c r="CH40" s="2497">
        <v>0</v>
      </c>
      <c r="CI40" s="2497">
        <v>0</v>
      </c>
      <c r="CJ40" s="2497">
        <v>0</v>
      </c>
      <c r="CK40" s="2497">
        <v>0</v>
      </c>
      <c r="CL40" s="2497">
        <v>0</v>
      </c>
      <c r="CM40" s="2497">
        <v>0</v>
      </c>
      <c r="CN40" s="2497">
        <v>0</v>
      </c>
      <c r="CO40" s="2497">
        <v>0</v>
      </c>
      <c r="CP40" s="2497">
        <v>0</v>
      </c>
      <c r="CQ40" s="2497">
        <v>0</v>
      </c>
      <c r="CR40" s="2497">
        <v>0</v>
      </c>
      <c r="CS40" s="2497">
        <v>0</v>
      </c>
      <c r="CT40" s="2497">
        <v>0</v>
      </c>
      <c r="CU40" s="2497">
        <v>0</v>
      </c>
      <c r="CV40" s="2497">
        <v>0</v>
      </c>
      <c r="CW40" s="2497">
        <v>0</v>
      </c>
      <c r="CX40" s="2497">
        <v>0</v>
      </c>
      <c r="CY40" s="2497">
        <v>0</v>
      </c>
      <c r="CZ40" s="2497">
        <v>0</v>
      </c>
      <c r="DA40" s="2497">
        <v>0</v>
      </c>
      <c r="DB40" s="2497">
        <v>0</v>
      </c>
      <c r="DC40" s="2497">
        <v>0</v>
      </c>
      <c r="DD40" s="2497">
        <v>0</v>
      </c>
      <c r="DE40" s="2497">
        <v>0</v>
      </c>
      <c r="DF40" s="2497">
        <v>0</v>
      </c>
      <c r="DG40" s="2497">
        <v>0</v>
      </c>
      <c r="DH40" s="2497">
        <v>0</v>
      </c>
      <c r="DI40" s="2497">
        <v>0</v>
      </c>
      <c r="DJ40" s="2497">
        <v>0</v>
      </c>
      <c r="DK40" s="2497">
        <v>0</v>
      </c>
      <c r="DL40" s="2497">
        <v>0</v>
      </c>
      <c r="DM40" s="2497">
        <v>0</v>
      </c>
      <c r="DN40" s="2497">
        <v>0</v>
      </c>
      <c r="DO40" s="2497">
        <v>0</v>
      </c>
      <c r="DP40" s="2497">
        <v>0</v>
      </c>
      <c r="DQ40" s="2497">
        <v>0</v>
      </c>
      <c r="DR40" s="2497">
        <v>0</v>
      </c>
      <c r="DS40" s="2497">
        <v>0</v>
      </c>
      <c r="DT40" s="2497">
        <v>0</v>
      </c>
      <c r="DU40" s="2497">
        <v>0</v>
      </c>
      <c r="DV40" s="2497">
        <v>0</v>
      </c>
      <c r="DW40" s="2497">
        <v>0</v>
      </c>
      <c r="DX40" s="2497">
        <v>0</v>
      </c>
      <c r="DY40" s="2497">
        <v>0</v>
      </c>
      <c r="DZ40" s="2497">
        <v>0</v>
      </c>
      <c r="EA40" s="2497">
        <v>0</v>
      </c>
      <c r="EB40" s="2497">
        <v>0</v>
      </c>
      <c r="EC40" s="2497">
        <v>0</v>
      </c>
      <c r="ED40" s="2497">
        <v>0</v>
      </c>
      <c r="EE40" s="2497">
        <v>0</v>
      </c>
      <c r="EF40" s="2498">
        <v>0</v>
      </c>
    </row>
    <row r="41" spans="2:136" ht="41.25" customHeight="1" thickBot="1">
      <c r="B41" s="230"/>
      <c r="C41" s="1918" t="s">
        <v>1070</v>
      </c>
      <c r="D41" s="2084"/>
      <c r="E41" s="2085" t="s">
        <v>93</v>
      </c>
      <c r="F41" s="2085" t="s">
        <v>101</v>
      </c>
      <c r="G41" s="2085" t="s">
        <v>111</v>
      </c>
      <c r="H41" s="2079" t="str">
        <f t="shared" si="0"/>
        <v>&gt; 330 kV &amp; &lt; = 500 kV   ; &lt; = 1000 MVA</v>
      </c>
      <c r="I41" s="2085" t="s">
        <v>112</v>
      </c>
      <c r="J41" s="2085" t="s">
        <v>1051</v>
      </c>
      <c r="K41" s="2085" t="s">
        <v>391</v>
      </c>
      <c r="L41" s="2085" t="s">
        <v>107</v>
      </c>
      <c r="M41" s="2085"/>
      <c r="N41" s="1085"/>
      <c r="O41" s="2084"/>
      <c r="P41" s="2085" t="s">
        <v>93</v>
      </c>
      <c r="Q41" s="2085" t="s">
        <v>101</v>
      </c>
      <c r="R41" s="2085" t="s">
        <v>111</v>
      </c>
      <c r="S41" s="2079" t="str">
        <f t="shared" si="1"/>
        <v>&gt; 330 kV &amp; &lt; = 500 kV   ; &lt; = 1000 MVA</v>
      </c>
      <c r="T41" s="2085" t="s">
        <v>112</v>
      </c>
      <c r="U41" s="2085" t="s">
        <v>1052</v>
      </c>
      <c r="V41" s="2085" t="s">
        <v>391</v>
      </c>
      <c r="W41" s="2085" t="s">
        <v>107</v>
      </c>
      <c r="X41" s="2085"/>
      <c r="Y41" s="2492"/>
      <c r="Z41" s="2085"/>
      <c r="AA41" s="2085" t="s">
        <v>111</v>
      </c>
      <c r="AB41" s="2080" t="str">
        <f t="shared" si="2"/>
        <v>&gt; 330 kV &amp; &lt; = 500 kV   ; &lt; = 1000 MVA</v>
      </c>
      <c r="AC41" s="2085" t="s">
        <v>112</v>
      </c>
      <c r="AD41" s="2085" t="s">
        <v>1053</v>
      </c>
      <c r="AE41" s="2085" t="s">
        <v>1054</v>
      </c>
      <c r="AF41" s="2085" t="s">
        <v>107</v>
      </c>
      <c r="AG41" s="2085"/>
      <c r="AH41" s="2495"/>
      <c r="AI41" s="2495"/>
      <c r="AJ41" s="2495"/>
      <c r="AK41" s="2495"/>
      <c r="AL41" s="2495"/>
      <c r="AM41" s="2495"/>
      <c r="AN41" s="2495"/>
      <c r="AO41" s="2495"/>
      <c r="AP41" s="2495"/>
      <c r="AQ41" s="2495"/>
      <c r="AR41" s="2495"/>
      <c r="AS41" s="2495"/>
      <c r="AT41" s="2495"/>
      <c r="AU41" s="2495"/>
      <c r="AV41" s="2495"/>
      <c r="AW41" s="2495"/>
      <c r="AX41" s="2495"/>
      <c r="AY41" s="2495"/>
      <c r="AZ41" s="2495"/>
      <c r="BA41" s="2495"/>
      <c r="BB41" s="2495"/>
      <c r="BC41" s="2495"/>
      <c r="BD41" s="2495"/>
      <c r="BE41" s="2495"/>
      <c r="BF41" s="2495"/>
      <c r="BG41" s="2495"/>
      <c r="BH41" s="2495"/>
      <c r="BI41" s="2495"/>
      <c r="BJ41" s="2495"/>
      <c r="BK41" s="2495"/>
      <c r="BL41" s="2495"/>
      <c r="BM41" s="2495"/>
      <c r="BN41" s="2495"/>
      <c r="BO41" s="2495"/>
      <c r="BP41" s="2495"/>
      <c r="BQ41" s="2495"/>
      <c r="BR41" s="2495"/>
      <c r="BS41" s="2495"/>
      <c r="BT41" s="2495"/>
      <c r="BU41" s="2495"/>
      <c r="BV41" s="2495"/>
      <c r="BW41" s="2495"/>
      <c r="BX41" s="2495"/>
      <c r="BY41" s="2495"/>
      <c r="BZ41" s="2495"/>
      <c r="CA41" s="2495"/>
      <c r="CB41" s="2495"/>
      <c r="CC41" s="2495"/>
      <c r="CD41" s="2495"/>
      <c r="CE41" s="2495"/>
      <c r="CF41" s="2495"/>
      <c r="CG41" s="2495"/>
      <c r="CH41" s="2495"/>
      <c r="CI41" s="2495"/>
      <c r="CJ41" s="2495"/>
      <c r="CK41" s="2495"/>
      <c r="CL41" s="2495"/>
      <c r="CM41" s="2495"/>
      <c r="CN41" s="2495"/>
      <c r="CO41" s="2495"/>
      <c r="CP41" s="2495"/>
      <c r="CQ41" s="2495"/>
      <c r="CR41" s="2495"/>
      <c r="CS41" s="2495"/>
      <c r="CT41" s="2495"/>
      <c r="CU41" s="2495"/>
      <c r="CV41" s="2495"/>
      <c r="CW41" s="2495"/>
      <c r="CX41" s="2495"/>
      <c r="CY41" s="2495"/>
      <c r="CZ41" s="2495"/>
      <c r="DA41" s="2495"/>
      <c r="DB41" s="2495"/>
      <c r="DC41" s="2495"/>
      <c r="DD41" s="2495"/>
      <c r="DE41" s="2495"/>
      <c r="DF41" s="2495"/>
      <c r="DG41" s="2495"/>
      <c r="DH41" s="2495"/>
      <c r="DI41" s="2495"/>
      <c r="DJ41" s="2495"/>
      <c r="DK41" s="2495"/>
      <c r="DL41" s="2495"/>
      <c r="DM41" s="2495"/>
      <c r="DN41" s="2495"/>
      <c r="DO41" s="2495"/>
      <c r="DP41" s="2495"/>
      <c r="DQ41" s="2495"/>
      <c r="DR41" s="2495"/>
      <c r="DS41" s="2495"/>
      <c r="DT41" s="2495"/>
      <c r="DU41" s="2495"/>
      <c r="DV41" s="2495"/>
      <c r="DW41" s="2495"/>
      <c r="DX41" s="2495"/>
      <c r="DY41" s="2495"/>
      <c r="DZ41" s="2495"/>
      <c r="EA41" s="2495"/>
      <c r="EB41" s="2495"/>
      <c r="EC41" s="2495"/>
      <c r="ED41" s="2495"/>
      <c r="EE41" s="2495"/>
      <c r="EF41" s="2496"/>
    </row>
    <row r="42" spans="2:136" ht="41.25" customHeight="1" thickBot="1">
      <c r="B42" s="230"/>
      <c r="C42" s="1918" t="s">
        <v>1071</v>
      </c>
      <c r="D42" s="2084"/>
      <c r="E42" s="2085" t="s">
        <v>93</v>
      </c>
      <c r="F42" s="2085" t="s">
        <v>101</v>
      </c>
      <c r="G42" s="2085" t="s">
        <v>111</v>
      </c>
      <c r="H42" s="2079" t="str">
        <f t="shared" si="0"/>
        <v>&gt; 330 kV &amp; &lt; = 500 kV   ; &gt; 1000 MVA &amp; &lt; = 1500 MVA</v>
      </c>
      <c r="I42" s="2085" t="s">
        <v>112</v>
      </c>
      <c r="J42" s="2085" t="s">
        <v>1051</v>
      </c>
      <c r="K42" s="2085" t="s">
        <v>391</v>
      </c>
      <c r="L42" s="2085" t="s">
        <v>107</v>
      </c>
      <c r="M42" s="2085"/>
      <c r="N42" s="1085"/>
      <c r="O42" s="2084"/>
      <c r="P42" s="2085" t="s">
        <v>93</v>
      </c>
      <c r="Q42" s="2085" t="s">
        <v>101</v>
      </c>
      <c r="R42" s="2085" t="s">
        <v>111</v>
      </c>
      <c r="S42" s="2079" t="str">
        <f t="shared" si="1"/>
        <v>&gt; 330 kV &amp; &lt; = 500 kV   ; &gt; 1000 MVA &amp; &lt; = 1500 MVA</v>
      </c>
      <c r="T42" s="2085" t="s">
        <v>112</v>
      </c>
      <c r="U42" s="2085" t="s">
        <v>1052</v>
      </c>
      <c r="V42" s="2085" t="s">
        <v>391</v>
      </c>
      <c r="W42" s="2085" t="s">
        <v>107</v>
      </c>
      <c r="X42" s="2085"/>
      <c r="Y42" s="2492"/>
      <c r="Z42" s="2085"/>
      <c r="AA42" s="2085" t="s">
        <v>111</v>
      </c>
      <c r="AB42" s="2080" t="str">
        <f t="shared" si="2"/>
        <v>&gt; 330 kV &amp; &lt; = 500 kV   ; &gt; 1000 MVA &amp; &lt; = 1500 MVA</v>
      </c>
      <c r="AC42" s="2085" t="s">
        <v>112</v>
      </c>
      <c r="AD42" s="2085" t="s">
        <v>1053</v>
      </c>
      <c r="AE42" s="2085" t="s">
        <v>1054</v>
      </c>
      <c r="AF42" s="2085" t="s">
        <v>107</v>
      </c>
      <c r="AG42" s="2085"/>
      <c r="AH42" s="2495"/>
      <c r="AI42" s="2495"/>
      <c r="AJ42" s="2495"/>
      <c r="AK42" s="2495"/>
      <c r="AL42" s="2495"/>
      <c r="AM42" s="2495"/>
      <c r="AN42" s="2495"/>
      <c r="AO42" s="2495"/>
      <c r="AP42" s="2495"/>
      <c r="AQ42" s="2495"/>
      <c r="AR42" s="2495"/>
      <c r="AS42" s="2495"/>
      <c r="AT42" s="2495"/>
      <c r="AU42" s="2495"/>
      <c r="AV42" s="2495"/>
      <c r="AW42" s="2495"/>
      <c r="AX42" s="2495"/>
      <c r="AY42" s="2495"/>
      <c r="AZ42" s="2495"/>
      <c r="BA42" s="2495"/>
      <c r="BB42" s="2495"/>
      <c r="BC42" s="2495"/>
      <c r="BD42" s="2495"/>
      <c r="BE42" s="2495"/>
      <c r="BF42" s="2495"/>
      <c r="BG42" s="2495"/>
      <c r="BH42" s="2495"/>
      <c r="BI42" s="2495"/>
      <c r="BJ42" s="2495"/>
      <c r="BK42" s="2495"/>
      <c r="BL42" s="2495"/>
      <c r="BM42" s="2495"/>
      <c r="BN42" s="2495"/>
      <c r="BO42" s="2495"/>
      <c r="BP42" s="2495"/>
      <c r="BQ42" s="2495"/>
      <c r="BR42" s="2495"/>
      <c r="BS42" s="2495"/>
      <c r="BT42" s="2495"/>
      <c r="BU42" s="2495"/>
      <c r="BV42" s="2495"/>
      <c r="BW42" s="2495"/>
      <c r="BX42" s="2495"/>
      <c r="BY42" s="2495"/>
      <c r="BZ42" s="2495"/>
      <c r="CA42" s="2495"/>
      <c r="CB42" s="2495"/>
      <c r="CC42" s="2495"/>
      <c r="CD42" s="2495"/>
      <c r="CE42" s="2495"/>
      <c r="CF42" s="2495"/>
      <c r="CG42" s="2495"/>
      <c r="CH42" s="2495"/>
      <c r="CI42" s="2495"/>
      <c r="CJ42" s="2495"/>
      <c r="CK42" s="2495"/>
      <c r="CL42" s="2495"/>
      <c r="CM42" s="2495"/>
      <c r="CN42" s="2495"/>
      <c r="CO42" s="2495"/>
      <c r="CP42" s="2495"/>
      <c r="CQ42" s="2495"/>
      <c r="CR42" s="2495"/>
      <c r="CS42" s="2495"/>
      <c r="CT42" s="2495"/>
      <c r="CU42" s="2495"/>
      <c r="CV42" s="2495"/>
      <c r="CW42" s="2495"/>
      <c r="CX42" s="2495"/>
      <c r="CY42" s="2495"/>
      <c r="CZ42" s="2495"/>
      <c r="DA42" s="2495"/>
      <c r="DB42" s="2495"/>
      <c r="DC42" s="2495"/>
      <c r="DD42" s="2495"/>
      <c r="DE42" s="2495"/>
      <c r="DF42" s="2495"/>
      <c r="DG42" s="2495"/>
      <c r="DH42" s="2495"/>
      <c r="DI42" s="2495"/>
      <c r="DJ42" s="2495"/>
      <c r="DK42" s="2495"/>
      <c r="DL42" s="2495"/>
      <c r="DM42" s="2495"/>
      <c r="DN42" s="2495"/>
      <c r="DO42" s="2495"/>
      <c r="DP42" s="2495"/>
      <c r="DQ42" s="2495"/>
      <c r="DR42" s="2495"/>
      <c r="DS42" s="2495"/>
      <c r="DT42" s="2495"/>
      <c r="DU42" s="2495"/>
      <c r="DV42" s="2495"/>
      <c r="DW42" s="2495"/>
      <c r="DX42" s="2495"/>
      <c r="DY42" s="2495"/>
      <c r="DZ42" s="2495"/>
      <c r="EA42" s="2495"/>
      <c r="EB42" s="2495"/>
      <c r="EC42" s="2495"/>
      <c r="ED42" s="2495"/>
      <c r="EE42" s="2495"/>
      <c r="EF42" s="2496"/>
    </row>
    <row r="43" spans="2:136" ht="41.25" customHeight="1" thickBot="1">
      <c r="B43" s="230"/>
      <c r="C43" s="1918" t="s">
        <v>1072</v>
      </c>
      <c r="D43" s="2084"/>
      <c r="E43" s="2085" t="s">
        <v>93</v>
      </c>
      <c r="F43" s="2085" t="s">
        <v>101</v>
      </c>
      <c r="G43" s="2085" t="s">
        <v>111</v>
      </c>
      <c r="H43" s="2079" t="str">
        <f t="shared" si="0"/>
        <v>&gt; 330 kV &amp; &lt; = 500 kV   ; &gt; 1500 MVA</v>
      </c>
      <c r="I43" s="2085" t="s">
        <v>112</v>
      </c>
      <c r="J43" s="2085" t="s">
        <v>1051</v>
      </c>
      <c r="K43" s="2085" t="s">
        <v>391</v>
      </c>
      <c r="L43" s="2085" t="s">
        <v>107</v>
      </c>
      <c r="M43" s="2085"/>
      <c r="N43" s="2487">
        <v>79.2</v>
      </c>
      <c r="O43" s="2084"/>
      <c r="P43" s="2085" t="s">
        <v>93</v>
      </c>
      <c r="Q43" s="2085" t="s">
        <v>101</v>
      </c>
      <c r="R43" s="2085" t="s">
        <v>111</v>
      </c>
      <c r="S43" s="2079" t="str">
        <f t="shared" si="1"/>
        <v>&gt; 330 kV &amp; &lt; = 500 kV   ; &gt; 1500 MVA</v>
      </c>
      <c r="T43" s="2085" t="s">
        <v>112</v>
      </c>
      <c r="U43" s="2085" t="s">
        <v>1052</v>
      </c>
      <c r="V43" s="2085" t="s">
        <v>391</v>
      </c>
      <c r="W43" s="2085" t="s">
        <v>107</v>
      </c>
      <c r="X43" s="2085"/>
      <c r="Y43" s="2493">
        <v>3.9</v>
      </c>
      <c r="Z43" s="2085"/>
      <c r="AA43" s="2085" t="s">
        <v>111</v>
      </c>
      <c r="AB43" s="2080" t="str">
        <f t="shared" si="2"/>
        <v>&gt; 330 kV &amp; &lt; = 500 kV   ; &gt; 1500 MVA</v>
      </c>
      <c r="AC43" s="2085" t="s">
        <v>112</v>
      </c>
      <c r="AD43" s="2085" t="s">
        <v>1053</v>
      </c>
      <c r="AE43" s="2085" t="s">
        <v>1054</v>
      </c>
      <c r="AF43" s="2085" t="s">
        <v>107</v>
      </c>
      <c r="AG43" s="2085"/>
      <c r="AH43" s="2497">
        <v>0</v>
      </c>
      <c r="AI43" s="2497">
        <v>0</v>
      </c>
      <c r="AJ43" s="2497">
        <v>0</v>
      </c>
      <c r="AK43" s="2497">
        <v>0</v>
      </c>
      <c r="AL43" s="2497">
        <v>0</v>
      </c>
      <c r="AM43" s="2497">
        <v>0</v>
      </c>
      <c r="AN43" s="2497">
        <v>0</v>
      </c>
      <c r="AO43" s="2497">
        <v>0</v>
      </c>
      <c r="AP43" s="2497">
        <v>0</v>
      </c>
      <c r="AQ43" s="2497">
        <v>0</v>
      </c>
      <c r="AR43" s="2497">
        <v>0</v>
      </c>
      <c r="AS43" s="2497">
        <v>0</v>
      </c>
      <c r="AT43" s="2497">
        <v>0</v>
      </c>
      <c r="AU43" s="2497">
        <v>0</v>
      </c>
      <c r="AV43" s="2497">
        <v>0</v>
      </c>
      <c r="AW43" s="2497">
        <v>0</v>
      </c>
      <c r="AX43" s="2497">
        <v>0</v>
      </c>
      <c r="AY43" s="2497">
        <v>0</v>
      </c>
      <c r="AZ43" s="2497">
        <v>0</v>
      </c>
      <c r="BA43" s="2497">
        <v>0</v>
      </c>
      <c r="BB43" s="2497">
        <v>0</v>
      </c>
      <c r="BC43" s="2497">
        <v>283.2</v>
      </c>
      <c r="BD43" s="2497">
        <v>0</v>
      </c>
      <c r="BE43" s="2497">
        <v>0</v>
      </c>
      <c r="BF43" s="2497">
        <v>0</v>
      </c>
      <c r="BG43" s="2497">
        <v>0</v>
      </c>
      <c r="BH43" s="2497">
        <v>0</v>
      </c>
      <c r="BI43" s="2497">
        <v>453.26000000000005</v>
      </c>
      <c r="BJ43" s="2497">
        <v>0</v>
      </c>
      <c r="BK43" s="2497">
        <v>0</v>
      </c>
      <c r="BL43" s="2497">
        <v>0</v>
      </c>
      <c r="BM43" s="2497">
        <v>291.54599999999999</v>
      </c>
      <c r="BN43" s="2497">
        <v>0</v>
      </c>
      <c r="BO43" s="2497">
        <v>0</v>
      </c>
      <c r="BP43" s="2497">
        <v>0</v>
      </c>
      <c r="BQ43" s="2497">
        <v>0</v>
      </c>
      <c r="BR43" s="2497">
        <v>0</v>
      </c>
      <c r="BS43" s="2497">
        <v>0</v>
      </c>
      <c r="BT43" s="2497">
        <v>0</v>
      </c>
      <c r="BU43" s="2497">
        <v>0</v>
      </c>
      <c r="BV43" s="2497">
        <v>0</v>
      </c>
      <c r="BW43" s="2497">
        <v>0</v>
      </c>
      <c r="BX43" s="2497">
        <v>0</v>
      </c>
      <c r="BY43" s="2497">
        <v>0</v>
      </c>
      <c r="BZ43" s="2497">
        <v>0</v>
      </c>
      <c r="CA43" s="2497">
        <v>0</v>
      </c>
      <c r="CB43" s="2497">
        <v>0</v>
      </c>
      <c r="CC43" s="2497">
        <v>0</v>
      </c>
      <c r="CD43" s="2497">
        <v>0</v>
      </c>
      <c r="CE43" s="2497">
        <v>0</v>
      </c>
      <c r="CF43" s="2497">
        <v>0</v>
      </c>
      <c r="CG43" s="2497">
        <v>0</v>
      </c>
      <c r="CH43" s="2497">
        <v>0</v>
      </c>
      <c r="CI43" s="2497">
        <v>0</v>
      </c>
      <c r="CJ43" s="2497">
        <v>0</v>
      </c>
      <c r="CK43" s="2497">
        <v>0</v>
      </c>
      <c r="CL43" s="2497">
        <v>0</v>
      </c>
      <c r="CM43" s="2497">
        <v>0</v>
      </c>
      <c r="CN43" s="2497">
        <v>0</v>
      </c>
      <c r="CO43" s="2497">
        <v>0</v>
      </c>
      <c r="CP43" s="2497">
        <v>0</v>
      </c>
      <c r="CQ43" s="2497">
        <v>0</v>
      </c>
      <c r="CR43" s="2497">
        <v>0</v>
      </c>
      <c r="CS43" s="2497">
        <v>0</v>
      </c>
      <c r="CT43" s="2497">
        <v>0</v>
      </c>
      <c r="CU43" s="2497">
        <v>0</v>
      </c>
      <c r="CV43" s="2497">
        <v>0</v>
      </c>
      <c r="CW43" s="2497">
        <v>0</v>
      </c>
      <c r="CX43" s="2497">
        <v>0</v>
      </c>
      <c r="CY43" s="2497">
        <v>0</v>
      </c>
      <c r="CZ43" s="2497">
        <v>0</v>
      </c>
      <c r="DA43" s="2497">
        <v>0</v>
      </c>
      <c r="DB43" s="2497">
        <v>0</v>
      </c>
      <c r="DC43" s="2497">
        <v>0</v>
      </c>
      <c r="DD43" s="2497">
        <v>0</v>
      </c>
      <c r="DE43" s="2497">
        <v>0</v>
      </c>
      <c r="DF43" s="2497">
        <v>0</v>
      </c>
      <c r="DG43" s="2497">
        <v>0</v>
      </c>
      <c r="DH43" s="2497">
        <v>0</v>
      </c>
      <c r="DI43" s="2497">
        <v>0</v>
      </c>
      <c r="DJ43" s="2497">
        <v>0</v>
      </c>
      <c r="DK43" s="2497">
        <v>0</v>
      </c>
      <c r="DL43" s="2497">
        <v>0</v>
      </c>
      <c r="DM43" s="2497">
        <v>0</v>
      </c>
      <c r="DN43" s="2497">
        <v>0</v>
      </c>
      <c r="DO43" s="2497">
        <v>0</v>
      </c>
      <c r="DP43" s="2497">
        <v>0</v>
      </c>
      <c r="DQ43" s="2497">
        <v>0</v>
      </c>
      <c r="DR43" s="2497">
        <v>0</v>
      </c>
      <c r="DS43" s="2497">
        <v>0</v>
      </c>
      <c r="DT43" s="2497">
        <v>0</v>
      </c>
      <c r="DU43" s="2497">
        <v>0</v>
      </c>
      <c r="DV43" s="2497">
        <v>0</v>
      </c>
      <c r="DW43" s="2497">
        <v>0</v>
      </c>
      <c r="DX43" s="2497">
        <v>0</v>
      </c>
      <c r="DY43" s="2497">
        <v>0</v>
      </c>
      <c r="DZ43" s="2497">
        <v>0</v>
      </c>
      <c r="EA43" s="2497">
        <v>0</v>
      </c>
      <c r="EB43" s="2497">
        <v>0</v>
      </c>
      <c r="EC43" s="2497">
        <v>0</v>
      </c>
      <c r="ED43" s="2497">
        <v>0</v>
      </c>
      <c r="EE43" s="2497">
        <v>0</v>
      </c>
      <c r="EF43" s="2498">
        <v>0</v>
      </c>
    </row>
    <row r="44" spans="2:136" ht="41.25" customHeight="1" thickBot="1">
      <c r="B44" s="230"/>
      <c r="C44" s="1918" t="s">
        <v>1073</v>
      </c>
      <c r="D44" s="2084"/>
      <c r="E44" s="2085" t="s">
        <v>93</v>
      </c>
      <c r="F44" s="2085" t="s">
        <v>101</v>
      </c>
      <c r="G44" s="2085" t="s">
        <v>111</v>
      </c>
      <c r="H44" s="2079" t="str">
        <f t="shared" si="0"/>
        <v>&gt; 500 kV   ; &lt; = 2000 MVA</v>
      </c>
      <c r="I44" s="2085" t="s">
        <v>112</v>
      </c>
      <c r="J44" s="2085" t="s">
        <v>1051</v>
      </c>
      <c r="K44" s="2085" t="s">
        <v>391</v>
      </c>
      <c r="L44" s="2085" t="s">
        <v>107</v>
      </c>
      <c r="M44" s="2085"/>
      <c r="N44" s="1085"/>
      <c r="O44" s="2084"/>
      <c r="P44" s="2085" t="s">
        <v>93</v>
      </c>
      <c r="Q44" s="2085" t="s">
        <v>101</v>
      </c>
      <c r="R44" s="2085" t="s">
        <v>111</v>
      </c>
      <c r="S44" s="2079" t="str">
        <f t="shared" si="1"/>
        <v>&gt; 500 kV   ; &lt; = 2000 MVA</v>
      </c>
      <c r="T44" s="2085" t="s">
        <v>112</v>
      </c>
      <c r="U44" s="2085" t="s">
        <v>1052</v>
      </c>
      <c r="V44" s="2085" t="s">
        <v>391</v>
      </c>
      <c r="W44" s="2085" t="s">
        <v>107</v>
      </c>
      <c r="X44" s="2085"/>
      <c r="Y44" s="2492"/>
      <c r="Z44" s="2085"/>
      <c r="AA44" s="2085" t="s">
        <v>111</v>
      </c>
      <c r="AB44" s="2080" t="str">
        <f t="shared" si="2"/>
        <v>&gt; 500 kV   ; &lt; = 2000 MVA</v>
      </c>
      <c r="AC44" s="2085" t="s">
        <v>112</v>
      </c>
      <c r="AD44" s="2085" t="s">
        <v>1053</v>
      </c>
      <c r="AE44" s="2085" t="s">
        <v>1054</v>
      </c>
      <c r="AF44" s="2085" t="s">
        <v>107</v>
      </c>
      <c r="AG44" s="2085"/>
      <c r="AH44" s="2495"/>
      <c r="AI44" s="2495"/>
      <c r="AJ44" s="2495"/>
      <c r="AK44" s="2495"/>
      <c r="AL44" s="2495"/>
      <c r="AM44" s="2495"/>
      <c r="AN44" s="2495"/>
      <c r="AO44" s="2495"/>
      <c r="AP44" s="2495"/>
      <c r="AQ44" s="2495"/>
      <c r="AR44" s="2495"/>
      <c r="AS44" s="2495"/>
      <c r="AT44" s="2495"/>
      <c r="AU44" s="2495"/>
      <c r="AV44" s="2495"/>
      <c r="AW44" s="2495"/>
      <c r="AX44" s="2495"/>
      <c r="AY44" s="2495"/>
      <c r="AZ44" s="2495"/>
      <c r="BA44" s="2495"/>
      <c r="BB44" s="2495"/>
      <c r="BC44" s="2495"/>
      <c r="BD44" s="2495"/>
      <c r="BE44" s="2495"/>
      <c r="BF44" s="2495"/>
      <c r="BG44" s="2495"/>
      <c r="BH44" s="2495"/>
      <c r="BI44" s="2495"/>
      <c r="BJ44" s="2495"/>
      <c r="BK44" s="2495"/>
      <c r="BL44" s="2495"/>
      <c r="BM44" s="2495"/>
      <c r="BN44" s="2495"/>
      <c r="BO44" s="2495"/>
      <c r="BP44" s="2495"/>
      <c r="BQ44" s="2495"/>
      <c r="BR44" s="2495"/>
      <c r="BS44" s="2495"/>
      <c r="BT44" s="2495"/>
      <c r="BU44" s="2495"/>
      <c r="BV44" s="2495"/>
      <c r="BW44" s="2495"/>
      <c r="BX44" s="2495"/>
      <c r="BY44" s="2495"/>
      <c r="BZ44" s="2495"/>
      <c r="CA44" s="2495"/>
      <c r="CB44" s="2495"/>
      <c r="CC44" s="2495"/>
      <c r="CD44" s="2495"/>
      <c r="CE44" s="2495"/>
      <c r="CF44" s="2495"/>
      <c r="CG44" s="2495"/>
      <c r="CH44" s="2495"/>
      <c r="CI44" s="2495"/>
      <c r="CJ44" s="2495"/>
      <c r="CK44" s="2495"/>
      <c r="CL44" s="2495"/>
      <c r="CM44" s="2495"/>
      <c r="CN44" s="2495"/>
      <c r="CO44" s="2495"/>
      <c r="CP44" s="2495"/>
      <c r="CQ44" s="2495"/>
      <c r="CR44" s="2495"/>
      <c r="CS44" s="2495"/>
      <c r="CT44" s="2495"/>
      <c r="CU44" s="2495"/>
      <c r="CV44" s="2495"/>
      <c r="CW44" s="2495"/>
      <c r="CX44" s="2495"/>
      <c r="CY44" s="2495"/>
      <c r="CZ44" s="2495"/>
      <c r="DA44" s="2495"/>
      <c r="DB44" s="2495"/>
      <c r="DC44" s="2495"/>
      <c r="DD44" s="2495"/>
      <c r="DE44" s="2495"/>
      <c r="DF44" s="2495"/>
      <c r="DG44" s="2495"/>
      <c r="DH44" s="2495"/>
      <c r="DI44" s="2495"/>
      <c r="DJ44" s="2495"/>
      <c r="DK44" s="2495"/>
      <c r="DL44" s="2495"/>
      <c r="DM44" s="2495"/>
      <c r="DN44" s="2495"/>
      <c r="DO44" s="2495"/>
      <c r="DP44" s="2495"/>
      <c r="DQ44" s="2495"/>
      <c r="DR44" s="2495"/>
      <c r="DS44" s="2495"/>
      <c r="DT44" s="2495"/>
      <c r="DU44" s="2495"/>
      <c r="DV44" s="2495"/>
      <c r="DW44" s="2495"/>
      <c r="DX44" s="2495"/>
      <c r="DY44" s="2495"/>
      <c r="DZ44" s="2495"/>
      <c r="EA44" s="2495"/>
      <c r="EB44" s="2495"/>
      <c r="EC44" s="2495"/>
      <c r="ED44" s="2495"/>
      <c r="EE44" s="2495"/>
      <c r="EF44" s="2496"/>
    </row>
    <row r="45" spans="2:136" ht="41.25" customHeight="1" thickBot="1">
      <c r="B45" s="230"/>
      <c r="C45" s="1918" t="s">
        <v>1074</v>
      </c>
      <c r="D45" s="2084"/>
      <c r="E45" s="2085" t="s">
        <v>93</v>
      </c>
      <c r="F45" s="2085" t="s">
        <v>101</v>
      </c>
      <c r="G45" s="2085" t="s">
        <v>111</v>
      </c>
      <c r="H45" s="2079" t="str">
        <f t="shared" si="0"/>
        <v>&gt; 500 kV   ; &gt; 2000 MVA &amp; &lt; = 3000 MVA</v>
      </c>
      <c r="I45" s="2085" t="s">
        <v>112</v>
      </c>
      <c r="J45" s="2085" t="s">
        <v>1051</v>
      </c>
      <c r="K45" s="2085" t="s">
        <v>391</v>
      </c>
      <c r="L45" s="2085" t="s">
        <v>107</v>
      </c>
      <c r="M45" s="2085"/>
      <c r="N45" s="1085"/>
      <c r="O45" s="2084"/>
      <c r="P45" s="2085" t="s">
        <v>93</v>
      </c>
      <c r="Q45" s="2085" t="s">
        <v>101</v>
      </c>
      <c r="R45" s="2085" t="s">
        <v>111</v>
      </c>
      <c r="S45" s="2079" t="str">
        <f t="shared" si="1"/>
        <v>&gt; 500 kV   ; &gt; 2000 MVA &amp; &lt; = 3000 MVA</v>
      </c>
      <c r="T45" s="2085" t="s">
        <v>112</v>
      </c>
      <c r="U45" s="2085" t="s">
        <v>1052</v>
      </c>
      <c r="V45" s="2085" t="s">
        <v>391</v>
      </c>
      <c r="W45" s="2085" t="s">
        <v>107</v>
      </c>
      <c r="X45" s="2085"/>
      <c r="Y45" s="2492"/>
      <c r="Z45" s="2085"/>
      <c r="AA45" s="2085" t="s">
        <v>111</v>
      </c>
      <c r="AB45" s="2080" t="str">
        <f t="shared" si="2"/>
        <v>&gt; 500 kV   ; &gt; 2000 MVA &amp; &lt; = 3000 MVA</v>
      </c>
      <c r="AC45" s="2085" t="s">
        <v>112</v>
      </c>
      <c r="AD45" s="2085" t="s">
        <v>1053</v>
      </c>
      <c r="AE45" s="2085" t="s">
        <v>1054</v>
      </c>
      <c r="AF45" s="2085" t="s">
        <v>107</v>
      </c>
      <c r="AG45" s="2085"/>
      <c r="AH45" s="2495"/>
      <c r="AI45" s="2495"/>
      <c r="AJ45" s="2495"/>
      <c r="AK45" s="2495"/>
      <c r="AL45" s="2495"/>
      <c r="AM45" s="2495"/>
      <c r="AN45" s="2495"/>
      <c r="AO45" s="2495"/>
      <c r="AP45" s="2495"/>
      <c r="AQ45" s="2495"/>
      <c r="AR45" s="2495"/>
      <c r="AS45" s="2495"/>
      <c r="AT45" s="2495"/>
      <c r="AU45" s="2495"/>
      <c r="AV45" s="2495"/>
      <c r="AW45" s="2495"/>
      <c r="AX45" s="2495"/>
      <c r="AY45" s="2495"/>
      <c r="AZ45" s="2495"/>
      <c r="BA45" s="2495"/>
      <c r="BB45" s="2495"/>
      <c r="BC45" s="2495"/>
      <c r="BD45" s="2495"/>
      <c r="BE45" s="2495"/>
      <c r="BF45" s="2495"/>
      <c r="BG45" s="2495"/>
      <c r="BH45" s="2495"/>
      <c r="BI45" s="2495"/>
      <c r="BJ45" s="2495"/>
      <c r="BK45" s="2495"/>
      <c r="BL45" s="2495"/>
      <c r="BM45" s="2495"/>
      <c r="BN45" s="2495"/>
      <c r="BO45" s="2495"/>
      <c r="BP45" s="2495"/>
      <c r="BQ45" s="2495"/>
      <c r="BR45" s="2495"/>
      <c r="BS45" s="2495"/>
      <c r="BT45" s="2495"/>
      <c r="BU45" s="2495"/>
      <c r="BV45" s="2495"/>
      <c r="BW45" s="2495"/>
      <c r="BX45" s="2495"/>
      <c r="BY45" s="2495"/>
      <c r="BZ45" s="2495"/>
      <c r="CA45" s="2495"/>
      <c r="CB45" s="2495"/>
      <c r="CC45" s="2495"/>
      <c r="CD45" s="2495"/>
      <c r="CE45" s="2495"/>
      <c r="CF45" s="2495"/>
      <c r="CG45" s="2495"/>
      <c r="CH45" s="2495"/>
      <c r="CI45" s="2495"/>
      <c r="CJ45" s="2495"/>
      <c r="CK45" s="2495"/>
      <c r="CL45" s="2495"/>
      <c r="CM45" s="2495"/>
      <c r="CN45" s="2495"/>
      <c r="CO45" s="2495"/>
      <c r="CP45" s="2495"/>
      <c r="CQ45" s="2495"/>
      <c r="CR45" s="2495"/>
      <c r="CS45" s="2495"/>
      <c r="CT45" s="2495"/>
      <c r="CU45" s="2495"/>
      <c r="CV45" s="2495"/>
      <c r="CW45" s="2495"/>
      <c r="CX45" s="2495"/>
      <c r="CY45" s="2495"/>
      <c r="CZ45" s="2495"/>
      <c r="DA45" s="2495"/>
      <c r="DB45" s="2495"/>
      <c r="DC45" s="2495"/>
      <c r="DD45" s="2495"/>
      <c r="DE45" s="2495"/>
      <c r="DF45" s="2495"/>
      <c r="DG45" s="2495"/>
      <c r="DH45" s="2495"/>
      <c r="DI45" s="2495"/>
      <c r="DJ45" s="2495"/>
      <c r="DK45" s="2495"/>
      <c r="DL45" s="2495"/>
      <c r="DM45" s="2495"/>
      <c r="DN45" s="2495"/>
      <c r="DO45" s="2495"/>
      <c r="DP45" s="2495"/>
      <c r="DQ45" s="2495"/>
      <c r="DR45" s="2495"/>
      <c r="DS45" s="2495"/>
      <c r="DT45" s="2495"/>
      <c r="DU45" s="2495"/>
      <c r="DV45" s="2495"/>
      <c r="DW45" s="2495"/>
      <c r="DX45" s="2495"/>
      <c r="DY45" s="2495"/>
      <c r="DZ45" s="2495"/>
      <c r="EA45" s="2495"/>
      <c r="EB45" s="2495"/>
      <c r="EC45" s="2495"/>
      <c r="ED45" s="2495"/>
      <c r="EE45" s="2495"/>
      <c r="EF45" s="2496"/>
    </row>
    <row r="46" spans="2:136" ht="41.25" customHeight="1" thickBot="1">
      <c r="B46" s="230"/>
      <c r="C46" s="1918" t="s">
        <v>1075</v>
      </c>
      <c r="D46" s="2084"/>
      <c r="E46" s="2085" t="s">
        <v>93</v>
      </c>
      <c r="F46" s="2085" t="s">
        <v>101</v>
      </c>
      <c r="G46" s="2085" t="s">
        <v>111</v>
      </c>
      <c r="H46" s="2079" t="str">
        <f t="shared" si="0"/>
        <v>&gt; 500 kV   ; &gt; 3000 MVA</v>
      </c>
      <c r="I46" s="2085" t="s">
        <v>112</v>
      </c>
      <c r="J46" s="2085" t="s">
        <v>1051</v>
      </c>
      <c r="K46" s="2085" t="s">
        <v>391</v>
      </c>
      <c r="L46" s="2085" t="s">
        <v>107</v>
      </c>
      <c r="M46" s="2085"/>
      <c r="N46" s="1085"/>
      <c r="O46" s="2084"/>
      <c r="P46" s="2085" t="s">
        <v>93</v>
      </c>
      <c r="Q46" s="2085" t="s">
        <v>101</v>
      </c>
      <c r="R46" s="2085" t="s">
        <v>111</v>
      </c>
      <c r="S46" s="2079" t="str">
        <f t="shared" si="1"/>
        <v>&gt; 500 kV   ; &gt; 3000 MVA</v>
      </c>
      <c r="T46" s="2085" t="s">
        <v>112</v>
      </c>
      <c r="U46" s="2085" t="s">
        <v>1052</v>
      </c>
      <c r="V46" s="2085" t="s">
        <v>391</v>
      </c>
      <c r="W46" s="2085" t="s">
        <v>107</v>
      </c>
      <c r="X46" s="2085"/>
      <c r="Y46" s="2492"/>
      <c r="Z46" s="2085"/>
      <c r="AA46" s="2085" t="s">
        <v>111</v>
      </c>
      <c r="AB46" s="2080" t="str">
        <f t="shared" si="2"/>
        <v>&gt; 500 kV   ; &gt; 3000 MVA</v>
      </c>
      <c r="AC46" s="2085" t="s">
        <v>112</v>
      </c>
      <c r="AD46" s="2085" t="s">
        <v>1053</v>
      </c>
      <c r="AE46" s="2085" t="s">
        <v>1054</v>
      </c>
      <c r="AF46" s="2085" t="s">
        <v>107</v>
      </c>
      <c r="AG46" s="2085"/>
      <c r="AH46" s="2495"/>
      <c r="AI46" s="2495"/>
      <c r="AJ46" s="2495"/>
      <c r="AK46" s="2495"/>
      <c r="AL46" s="2495"/>
      <c r="AM46" s="2495"/>
      <c r="AN46" s="2495"/>
      <c r="AO46" s="2495"/>
      <c r="AP46" s="2495"/>
      <c r="AQ46" s="2495"/>
      <c r="AR46" s="2495"/>
      <c r="AS46" s="2495"/>
      <c r="AT46" s="2495"/>
      <c r="AU46" s="2495"/>
      <c r="AV46" s="2495"/>
      <c r="AW46" s="2495"/>
      <c r="AX46" s="2495"/>
      <c r="AY46" s="2495"/>
      <c r="AZ46" s="2495"/>
      <c r="BA46" s="2495"/>
      <c r="BB46" s="2495"/>
      <c r="BC46" s="2495"/>
      <c r="BD46" s="2495"/>
      <c r="BE46" s="2495"/>
      <c r="BF46" s="2495"/>
      <c r="BG46" s="2495"/>
      <c r="BH46" s="2495"/>
      <c r="BI46" s="2495"/>
      <c r="BJ46" s="2495"/>
      <c r="BK46" s="2495"/>
      <c r="BL46" s="2495"/>
      <c r="BM46" s="2495"/>
      <c r="BN46" s="2495"/>
      <c r="BO46" s="2495"/>
      <c r="BP46" s="2495"/>
      <c r="BQ46" s="2495"/>
      <c r="BR46" s="2495"/>
      <c r="BS46" s="2495"/>
      <c r="BT46" s="2495"/>
      <c r="BU46" s="2495"/>
      <c r="BV46" s="2495"/>
      <c r="BW46" s="2495"/>
      <c r="BX46" s="2495"/>
      <c r="BY46" s="2495"/>
      <c r="BZ46" s="2495"/>
      <c r="CA46" s="2495"/>
      <c r="CB46" s="2495"/>
      <c r="CC46" s="2495"/>
      <c r="CD46" s="2495"/>
      <c r="CE46" s="2495"/>
      <c r="CF46" s="2495"/>
      <c r="CG46" s="2495"/>
      <c r="CH46" s="2495"/>
      <c r="CI46" s="2495"/>
      <c r="CJ46" s="2495"/>
      <c r="CK46" s="2495"/>
      <c r="CL46" s="2495"/>
      <c r="CM46" s="2495"/>
      <c r="CN46" s="2495"/>
      <c r="CO46" s="2495"/>
      <c r="CP46" s="2495"/>
      <c r="CQ46" s="2495"/>
      <c r="CR46" s="2495"/>
      <c r="CS46" s="2495"/>
      <c r="CT46" s="2495"/>
      <c r="CU46" s="2495"/>
      <c r="CV46" s="2495"/>
      <c r="CW46" s="2495"/>
      <c r="CX46" s="2495"/>
      <c r="CY46" s="2495"/>
      <c r="CZ46" s="2495"/>
      <c r="DA46" s="2495"/>
      <c r="DB46" s="2495"/>
      <c r="DC46" s="2495"/>
      <c r="DD46" s="2495"/>
      <c r="DE46" s="2495"/>
      <c r="DF46" s="2495"/>
      <c r="DG46" s="2495"/>
      <c r="DH46" s="2495"/>
      <c r="DI46" s="2495"/>
      <c r="DJ46" s="2495"/>
      <c r="DK46" s="2495"/>
      <c r="DL46" s="2495"/>
      <c r="DM46" s="2495"/>
      <c r="DN46" s="2495"/>
      <c r="DO46" s="2495"/>
      <c r="DP46" s="2495"/>
      <c r="DQ46" s="2495"/>
      <c r="DR46" s="2495"/>
      <c r="DS46" s="2495"/>
      <c r="DT46" s="2495"/>
      <c r="DU46" s="2495"/>
      <c r="DV46" s="2495"/>
      <c r="DW46" s="2495"/>
      <c r="DX46" s="2495"/>
      <c r="DY46" s="2495"/>
      <c r="DZ46" s="2495"/>
      <c r="EA46" s="2495"/>
      <c r="EB46" s="2495"/>
      <c r="EC46" s="2495"/>
      <c r="ED46" s="2495"/>
      <c r="EE46" s="2495"/>
      <c r="EF46" s="2496"/>
    </row>
    <row r="47" spans="2:136" ht="41.25" customHeight="1" thickBot="1">
      <c r="B47" s="230"/>
      <c r="C47" s="210" t="s">
        <v>133</v>
      </c>
      <c r="D47" s="251"/>
      <c r="E47" s="2082" t="s">
        <v>93</v>
      </c>
      <c r="F47" s="2082" t="s">
        <v>101</v>
      </c>
      <c r="G47" s="2082" t="s">
        <v>111</v>
      </c>
      <c r="H47" s="2079" t="str">
        <f t="shared" si="0"/>
        <v>OTHER - PLEASE ADD A ROW IF NECESSARY AND NOMINATE THE CATEGORY</v>
      </c>
      <c r="I47" s="2082" t="s">
        <v>112</v>
      </c>
      <c r="J47" s="2082" t="s">
        <v>1051</v>
      </c>
      <c r="K47" s="2082" t="s">
        <v>391</v>
      </c>
      <c r="L47" s="2082" t="s">
        <v>107</v>
      </c>
      <c r="M47" s="2082"/>
      <c r="N47" s="1086"/>
      <c r="O47" s="251"/>
      <c r="P47" s="2082" t="s">
        <v>93</v>
      </c>
      <c r="Q47" s="2082" t="s">
        <v>101</v>
      </c>
      <c r="R47" s="2082" t="s">
        <v>111</v>
      </c>
      <c r="S47" s="2079" t="str">
        <f t="shared" si="1"/>
        <v>OTHER - PLEASE ADD A ROW IF NECESSARY AND NOMINATE THE CATEGORY</v>
      </c>
      <c r="T47" s="2082" t="s">
        <v>112</v>
      </c>
      <c r="U47" s="2082" t="s">
        <v>1052</v>
      </c>
      <c r="V47" s="2082" t="s">
        <v>391</v>
      </c>
      <c r="W47" s="2082" t="s">
        <v>107</v>
      </c>
      <c r="X47" s="2082"/>
      <c r="Y47" s="1087"/>
      <c r="Z47" s="2082"/>
      <c r="AA47" s="2082" t="s">
        <v>111</v>
      </c>
      <c r="AB47" s="2080" t="str">
        <f t="shared" si="2"/>
        <v>OTHER - PLEASE ADD A ROW IF NECESSARY AND NOMINATE THE CATEGORY</v>
      </c>
      <c r="AC47" s="2082" t="s">
        <v>112</v>
      </c>
      <c r="AD47" s="2082" t="s">
        <v>1053</v>
      </c>
      <c r="AE47" s="2082" t="s">
        <v>1054</v>
      </c>
      <c r="AF47" s="2082" t="s">
        <v>107</v>
      </c>
      <c r="AG47" s="2082"/>
      <c r="AH47" s="1088"/>
      <c r="AI47" s="1088"/>
      <c r="AJ47" s="1088"/>
      <c r="AK47" s="1088"/>
      <c r="AL47" s="1088"/>
      <c r="AM47" s="1088"/>
      <c r="AN47" s="1088"/>
      <c r="AO47" s="1088"/>
      <c r="AP47" s="1088"/>
      <c r="AQ47" s="1088"/>
      <c r="AR47" s="1088"/>
      <c r="AS47" s="1088"/>
      <c r="AT47" s="1088"/>
      <c r="AU47" s="1088"/>
      <c r="AV47" s="1088"/>
      <c r="AW47" s="1088"/>
      <c r="AX47" s="1088"/>
      <c r="AY47" s="1088"/>
      <c r="AZ47" s="1088"/>
      <c r="BA47" s="1088"/>
      <c r="BB47" s="1088"/>
      <c r="BC47" s="1088"/>
      <c r="BD47" s="1088"/>
      <c r="BE47" s="1088"/>
      <c r="BF47" s="1088"/>
      <c r="BG47" s="1088"/>
      <c r="BH47" s="1088"/>
      <c r="BI47" s="1088"/>
      <c r="BJ47" s="1088"/>
      <c r="BK47" s="1088"/>
      <c r="BL47" s="1088"/>
      <c r="BM47" s="1088"/>
      <c r="BN47" s="1088"/>
      <c r="BO47" s="1088"/>
      <c r="BP47" s="1088"/>
      <c r="BQ47" s="1088"/>
      <c r="BR47" s="1088"/>
      <c r="BS47" s="1088"/>
      <c r="BT47" s="1088"/>
      <c r="BU47" s="1088"/>
      <c r="BV47" s="1088"/>
      <c r="BW47" s="1088"/>
      <c r="BX47" s="1088"/>
      <c r="BY47" s="1088"/>
      <c r="BZ47" s="1088"/>
      <c r="CA47" s="1088"/>
      <c r="CB47" s="1088"/>
      <c r="CC47" s="1088"/>
      <c r="CD47" s="1088"/>
      <c r="CE47" s="1088"/>
      <c r="CF47" s="1088"/>
      <c r="CG47" s="1088"/>
      <c r="CH47" s="1088"/>
      <c r="CI47" s="1088"/>
      <c r="CJ47" s="1088"/>
      <c r="CK47" s="1088"/>
      <c r="CL47" s="1088"/>
      <c r="CM47" s="1088"/>
      <c r="CN47" s="1088"/>
      <c r="CO47" s="1088"/>
      <c r="CP47" s="1088"/>
      <c r="CQ47" s="1088"/>
      <c r="CR47" s="1088"/>
      <c r="CS47" s="1088"/>
      <c r="CT47" s="1088"/>
      <c r="CU47" s="1088"/>
      <c r="CV47" s="1088"/>
      <c r="CW47" s="1088"/>
      <c r="CX47" s="1088"/>
      <c r="CY47" s="1088"/>
      <c r="CZ47" s="1088"/>
      <c r="DA47" s="1088"/>
      <c r="DB47" s="1088"/>
      <c r="DC47" s="1088"/>
      <c r="DD47" s="1088"/>
      <c r="DE47" s="1088"/>
      <c r="DF47" s="1088"/>
      <c r="DG47" s="1088"/>
      <c r="DH47" s="1088"/>
      <c r="DI47" s="1088"/>
      <c r="DJ47" s="1088"/>
      <c r="DK47" s="1088"/>
      <c r="DL47" s="1088"/>
      <c r="DM47" s="1088"/>
      <c r="DN47" s="1088"/>
      <c r="DO47" s="1088"/>
      <c r="DP47" s="1088"/>
      <c r="DQ47" s="1088"/>
      <c r="DR47" s="1088"/>
      <c r="DS47" s="1088"/>
      <c r="DT47" s="1088"/>
      <c r="DU47" s="1088"/>
      <c r="DV47" s="1088"/>
      <c r="DW47" s="1088"/>
      <c r="DX47" s="1088"/>
      <c r="DY47" s="1088"/>
      <c r="DZ47" s="1088"/>
      <c r="EA47" s="1088"/>
      <c r="EB47" s="1088"/>
      <c r="EC47" s="1088"/>
      <c r="ED47" s="1088"/>
      <c r="EE47" s="1088"/>
      <c r="EF47" s="1089"/>
    </row>
    <row r="48" spans="2:136" ht="41.25" customHeight="1" thickBot="1">
      <c r="B48" s="178" t="s">
        <v>137</v>
      </c>
      <c r="C48" s="195" t="s">
        <v>138</v>
      </c>
      <c r="D48" s="2081"/>
      <c r="E48" s="2080" t="s">
        <v>93</v>
      </c>
      <c r="F48" s="2080" t="s">
        <v>101</v>
      </c>
      <c r="G48" s="2080" t="s">
        <v>139</v>
      </c>
      <c r="H48" s="2079" t="str">
        <f t="shared" si="0"/>
        <v>&lt; = 33 kV; OIL FILLED</v>
      </c>
      <c r="I48" s="2080" t="s">
        <v>112</v>
      </c>
      <c r="J48" s="2080" t="s">
        <v>1051</v>
      </c>
      <c r="K48" s="2080" t="s">
        <v>391</v>
      </c>
      <c r="L48" s="2080" t="s">
        <v>107</v>
      </c>
      <c r="M48" s="2080"/>
      <c r="N48" s="1081"/>
      <c r="O48" s="2081"/>
      <c r="P48" s="2080" t="s">
        <v>93</v>
      </c>
      <c r="Q48" s="2080" t="s">
        <v>101</v>
      </c>
      <c r="R48" s="2080" t="s">
        <v>139</v>
      </c>
      <c r="S48" s="2079" t="str">
        <f t="shared" si="1"/>
        <v>&lt; = 33 kV; OIL FILLED</v>
      </c>
      <c r="T48" s="2080" t="s">
        <v>112</v>
      </c>
      <c r="U48" s="2080" t="s">
        <v>1052</v>
      </c>
      <c r="V48" s="2080" t="s">
        <v>391</v>
      </c>
      <c r="W48" s="2080" t="s">
        <v>107</v>
      </c>
      <c r="X48" s="2080"/>
      <c r="Y48" s="1082"/>
      <c r="Z48" s="2080"/>
      <c r="AA48" s="2080" t="s">
        <v>139</v>
      </c>
      <c r="AB48" s="2080" t="str">
        <f t="shared" si="2"/>
        <v>&lt; = 33 kV; OIL FILLED</v>
      </c>
      <c r="AC48" s="2080" t="s">
        <v>112</v>
      </c>
      <c r="AD48" s="2080" t="s">
        <v>1053</v>
      </c>
      <c r="AE48" s="2080" t="s">
        <v>1054</v>
      </c>
      <c r="AF48" s="2080" t="s">
        <v>107</v>
      </c>
      <c r="AG48" s="2080"/>
      <c r="AH48" s="1083"/>
      <c r="AI48" s="1083"/>
      <c r="AJ48" s="1083"/>
      <c r="AK48" s="1083"/>
      <c r="AL48" s="1083"/>
      <c r="AM48" s="1083"/>
      <c r="AN48" s="1083"/>
      <c r="AO48" s="1083"/>
      <c r="AP48" s="1083"/>
      <c r="AQ48" s="1083"/>
      <c r="AR48" s="1083"/>
      <c r="AS48" s="1083"/>
      <c r="AT48" s="1083"/>
      <c r="AU48" s="1083"/>
      <c r="AV48" s="1083"/>
      <c r="AW48" s="1083"/>
      <c r="AX48" s="1083"/>
      <c r="AY48" s="1083"/>
      <c r="AZ48" s="1083"/>
      <c r="BA48" s="1083"/>
      <c r="BB48" s="1083"/>
      <c r="BC48" s="1083"/>
      <c r="BD48" s="1083"/>
      <c r="BE48" s="1083"/>
      <c r="BF48" s="1083"/>
      <c r="BG48" s="1083"/>
      <c r="BH48" s="1083"/>
      <c r="BI48" s="1083"/>
      <c r="BJ48" s="1083"/>
      <c r="BK48" s="1083"/>
      <c r="BL48" s="1083"/>
      <c r="BM48" s="1083"/>
      <c r="BN48" s="1083"/>
      <c r="BO48" s="1083"/>
      <c r="BP48" s="1083"/>
      <c r="BQ48" s="1083"/>
      <c r="BR48" s="1083"/>
      <c r="BS48" s="1083"/>
      <c r="BT48" s="1083"/>
      <c r="BU48" s="1083"/>
      <c r="BV48" s="1083"/>
      <c r="BW48" s="1083"/>
      <c r="BX48" s="1083"/>
      <c r="BY48" s="1083"/>
      <c r="BZ48" s="1083"/>
      <c r="CA48" s="1083"/>
      <c r="CB48" s="1083"/>
      <c r="CC48" s="1083"/>
      <c r="CD48" s="1083"/>
      <c r="CE48" s="1083"/>
      <c r="CF48" s="1083"/>
      <c r="CG48" s="1083"/>
      <c r="CH48" s="1083"/>
      <c r="CI48" s="1083"/>
      <c r="CJ48" s="1083"/>
      <c r="CK48" s="1083"/>
      <c r="CL48" s="1083"/>
      <c r="CM48" s="1083"/>
      <c r="CN48" s="1083"/>
      <c r="CO48" s="1083"/>
      <c r="CP48" s="1083"/>
      <c r="CQ48" s="1083"/>
      <c r="CR48" s="1083"/>
      <c r="CS48" s="1083"/>
      <c r="CT48" s="1083"/>
      <c r="CU48" s="1083"/>
      <c r="CV48" s="1083"/>
      <c r="CW48" s="1083"/>
      <c r="CX48" s="1083"/>
      <c r="CY48" s="1083"/>
      <c r="CZ48" s="1083"/>
      <c r="DA48" s="1083"/>
      <c r="DB48" s="1083"/>
      <c r="DC48" s="1083"/>
      <c r="DD48" s="1083"/>
      <c r="DE48" s="1083"/>
      <c r="DF48" s="1083"/>
      <c r="DG48" s="1083"/>
      <c r="DH48" s="1083"/>
      <c r="DI48" s="1083"/>
      <c r="DJ48" s="1083"/>
      <c r="DK48" s="1083"/>
      <c r="DL48" s="1083"/>
      <c r="DM48" s="1083"/>
      <c r="DN48" s="1083"/>
      <c r="DO48" s="1083"/>
      <c r="DP48" s="1083"/>
      <c r="DQ48" s="1083"/>
      <c r="DR48" s="1083"/>
      <c r="DS48" s="1083"/>
      <c r="DT48" s="1083"/>
      <c r="DU48" s="1083"/>
      <c r="DV48" s="1083"/>
      <c r="DW48" s="1083"/>
      <c r="DX48" s="1083"/>
      <c r="DY48" s="1083"/>
      <c r="DZ48" s="1083"/>
      <c r="EA48" s="1083"/>
      <c r="EB48" s="1083"/>
      <c r="EC48" s="1083"/>
      <c r="ED48" s="1083"/>
      <c r="EE48" s="1083"/>
      <c r="EF48" s="1084"/>
    </row>
    <row r="49" spans="2:136" ht="41.25" customHeight="1" thickBot="1">
      <c r="B49" s="230"/>
      <c r="C49" s="195" t="s">
        <v>140</v>
      </c>
      <c r="D49" s="2081"/>
      <c r="E49" s="2080" t="s">
        <v>93</v>
      </c>
      <c r="F49" s="2080" t="s">
        <v>101</v>
      </c>
      <c r="G49" s="2080" t="s">
        <v>139</v>
      </c>
      <c r="H49" s="2079" t="str">
        <f t="shared" si="0"/>
        <v>&gt; 33 kV &amp; &lt; = 66 kV ; OIL FILLED</v>
      </c>
      <c r="I49" s="2080" t="s">
        <v>112</v>
      </c>
      <c r="J49" s="2080" t="s">
        <v>1051</v>
      </c>
      <c r="K49" s="2080" t="s">
        <v>391</v>
      </c>
      <c r="L49" s="2080" t="s">
        <v>107</v>
      </c>
      <c r="M49" s="2080"/>
      <c r="N49" s="1085"/>
      <c r="O49" s="2081"/>
      <c r="P49" s="2080" t="s">
        <v>93</v>
      </c>
      <c r="Q49" s="2080" t="s">
        <v>101</v>
      </c>
      <c r="R49" s="2080" t="s">
        <v>139</v>
      </c>
      <c r="S49" s="2079" t="str">
        <f t="shared" si="1"/>
        <v>&gt; 33 kV &amp; &lt; = 66 kV ; OIL FILLED</v>
      </c>
      <c r="T49" s="2080" t="s">
        <v>112</v>
      </c>
      <c r="U49" s="2080" t="s">
        <v>1052</v>
      </c>
      <c r="V49" s="2080" t="s">
        <v>391</v>
      </c>
      <c r="W49" s="2080" t="s">
        <v>107</v>
      </c>
      <c r="X49" s="2080"/>
      <c r="Y49" s="2492"/>
      <c r="Z49" s="2080"/>
      <c r="AA49" s="2080" t="s">
        <v>139</v>
      </c>
      <c r="AB49" s="2080" t="str">
        <f t="shared" si="2"/>
        <v>&gt; 33 kV &amp; &lt; = 66 kV ; OIL FILLED</v>
      </c>
      <c r="AC49" s="2080" t="s">
        <v>112</v>
      </c>
      <c r="AD49" s="2080" t="s">
        <v>1053</v>
      </c>
      <c r="AE49" s="2080" t="s">
        <v>1054</v>
      </c>
      <c r="AF49" s="2080" t="s">
        <v>107</v>
      </c>
      <c r="AG49" s="2080"/>
      <c r="AH49" s="2495"/>
      <c r="AI49" s="2495"/>
      <c r="AJ49" s="2495"/>
      <c r="AK49" s="2495"/>
      <c r="AL49" s="2495"/>
      <c r="AM49" s="2495"/>
      <c r="AN49" s="2495"/>
      <c r="AO49" s="2495"/>
      <c r="AP49" s="2495"/>
      <c r="AQ49" s="2495"/>
      <c r="AR49" s="2495"/>
      <c r="AS49" s="2495"/>
      <c r="AT49" s="2495"/>
      <c r="AU49" s="2495"/>
      <c r="AV49" s="2495"/>
      <c r="AW49" s="2495"/>
      <c r="AX49" s="2495"/>
      <c r="AY49" s="2495"/>
      <c r="AZ49" s="2495"/>
      <c r="BA49" s="2495"/>
      <c r="BB49" s="2495"/>
      <c r="BC49" s="2495"/>
      <c r="BD49" s="2495"/>
      <c r="BE49" s="2495"/>
      <c r="BF49" s="2495"/>
      <c r="BG49" s="2495"/>
      <c r="BH49" s="2495"/>
      <c r="BI49" s="2495"/>
      <c r="BJ49" s="2495"/>
      <c r="BK49" s="2495"/>
      <c r="BL49" s="2495"/>
      <c r="BM49" s="2495"/>
      <c r="BN49" s="2495"/>
      <c r="BO49" s="2495"/>
      <c r="BP49" s="2495"/>
      <c r="BQ49" s="2495"/>
      <c r="BR49" s="2495"/>
      <c r="BS49" s="2495"/>
      <c r="BT49" s="2495"/>
      <c r="BU49" s="2495"/>
      <c r="BV49" s="2495"/>
      <c r="BW49" s="2495"/>
      <c r="BX49" s="2495"/>
      <c r="BY49" s="2495"/>
      <c r="BZ49" s="2495"/>
      <c r="CA49" s="2495"/>
      <c r="CB49" s="2495"/>
      <c r="CC49" s="2495"/>
      <c r="CD49" s="2495"/>
      <c r="CE49" s="2495"/>
      <c r="CF49" s="2495"/>
      <c r="CG49" s="2495"/>
      <c r="CH49" s="2495"/>
      <c r="CI49" s="2495"/>
      <c r="CJ49" s="2495"/>
      <c r="CK49" s="2495"/>
      <c r="CL49" s="2495"/>
      <c r="CM49" s="2495"/>
      <c r="CN49" s="2495"/>
      <c r="CO49" s="2495"/>
      <c r="CP49" s="2495"/>
      <c r="CQ49" s="2495"/>
      <c r="CR49" s="2495"/>
      <c r="CS49" s="2495"/>
      <c r="CT49" s="2495"/>
      <c r="CU49" s="2495"/>
      <c r="CV49" s="2495"/>
      <c r="CW49" s="2495"/>
      <c r="CX49" s="2495"/>
      <c r="CY49" s="2495"/>
      <c r="CZ49" s="2495"/>
      <c r="DA49" s="2495"/>
      <c r="DB49" s="2495"/>
      <c r="DC49" s="2495"/>
      <c r="DD49" s="2495"/>
      <c r="DE49" s="2495"/>
      <c r="DF49" s="2495"/>
      <c r="DG49" s="2495"/>
      <c r="DH49" s="2495"/>
      <c r="DI49" s="2495"/>
      <c r="DJ49" s="2495"/>
      <c r="DK49" s="2495"/>
      <c r="DL49" s="2495"/>
      <c r="DM49" s="2495"/>
      <c r="DN49" s="2495"/>
      <c r="DO49" s="2495"/>
      <c r="DP49" s="2495"/>
      <c r="DQ49" s="2495"/>
      <c r="DR49" s="2495"/>
      <c r="DS49" s="2495"/>
      <c r="DT49" s="2495"/>
      <c r="DU49" s="2495"/>
      <c r="DV49" s="2495"/>
      <c r="DW49" s="2495"/>
      <c r="DX49" s="2495"/>
      <c r="DY49" s="2495"/>
      <c r="DZ49" s="2495"/>
      <c r="EA49" s="2495"/>
      <c r="EB49" s="2495"/>
      <c r="EC49" s="2495"/>
      <c r="ED49" s="2495"/>
      <c r="EE49" s="2495"/>
      <c r="EF49" s="2496"/>
    </row>
    <row r="50" spans="2:136" ht="41.25" customHeight="1" thickBot="1">
      <c r="B50" s="230"/>
      <c r="C50" s="195" t="s">
        <v>141</v>
      </c>
      <c r="D50" s="2081"/>
      <c r="E50" s="2080" t="s">
        <v>93</v>
      </c>
      <c r="F50" s="2080" t="s">
        <v>101</v>
      </c>
      <c r="G50" s="2080" t="s">
        <v>139</v>
      </c>
      <c r="H50" s="2079" t="str">
        <f t="shared" si="0"/>
        <v>&gt; 66 kV &amp; &lt; = 132 kV ; OIL FILLED</v>
      </c>
      <c r="I50" s="2080" t="s">
        <v>112</v>
      </c>
      <c r="J50" s="2080" t="s">
        <v>1051</v>
      </c>
      <c r="K50" s="2080" t="s">
        <v>391</v>
      </c>
      <c r="L50" s="2080" t="s">
        <v>107</v>
      </c>
      <c r="M50" s="2080"/>
      <c r="N50" s="1085"/>
      <c r="O50" s="2081"/>
      <c r="P50" s="2080" t="s">
        <v>93</v>
      </c>
      <c r="Q50" s="2080" t="s">
        <v>101</v>
      </c>
      <c r="R50" s="2080" t="s">
        <v>139</v>
      </c>
      <c r="S50" s="2079" t="str">
        <f t="shared" si="1"/>
        <v>&gt; 66 kV &amp; &lt; = 132 kV ; OIL FILLED</v>
      </c>
      <c r="T50" s="2080" t="s">
        <v>112</v>
      </c>
      <c r="U50" s="2080" t="s">
        <v>1052</v>
      </c>
      <c r="V50" s="2080" t="s">
        <v>391</v>
      </c>
      <c r="W50" s="2080" t="s">
        <v>107</v>
      </c>
      <c r="X50" s="2080"/>
      <c r="Y50" s="2492"/>
      <c r="Z50" s="2080"/>
      <c r="AA50" s="2080" t="s">
        <v>139</v>
      </c>
      <c r="AB50" s="2080" t="str">
        <f t="shared" si="2"/>
        <v>&gt; 66 kV &amp; &lt; = 132 kV ; OIL FILLED</v>
      </c>
      <c r="AC50" s="2080" t="s">
        <v>112</v>
      </c>
      <c r="AD50" s="2080" t="s">
        <v>1053</v>
      </c>
      <c r="AE50" s="2080" t="s">
        <v>1054</v>
      </c>
      <c r="AF50" s="2080" t="s">
        <v>107</v>
      </c>
      <c r="AG50" s="2080"/>
      <c r="AH50" s="2495"/>
      <c r="AI50" s="2495"/>
      <c r="AJ50" s="2495"/>
      <c r="AK50" s="2495"/>
      <c r="AL50" s="2495"/>
      <c r="AM50" s="2495"/>
      <c r="AN50" s="2495"/>
      <c r="AO50" s="2495"/>
      <c r="AP50" s="2495"/>
      <c r="AQ50" s="2495"/>
      <c r="AR50" s="2495"/>
      <c r="AS50" s="2495"/>
      <c r="AT50" s="2495"/>
      <c r="AU50" s="2495"/>
      <c r="AV50" s="2495"/>
      <c r="AW50" s="2495"/>
      <c r="AX50" s="2495"/>
      <c r="AY50" s="2495"/>
      <c r="AZ50" s="2495"/>
      <c r="BA50" s="2495"/>
      <c r="BB50" s="2495"/>
      <c r="BC50" s="2495"/>
      <c r="BD50" s="2495"/>
      <c r="BE50" s="2495"/>
      <c r="BF50" s="2495"/>
      <c r="BG50" s="2495"/>
      <c r="BH50" s="2495"/>
      <c r="BI50" s="2495"/>
      <c r="BJ50" s="2495"/>
      <c r="BK50" s="2495"/>
      <c r="BL50" s="2495"/>
      <c r="BM50" s="2495"/>
      <c r="BN50" s="2495"/>
      <c r="BO50" s="2495"/>
      <c r="BP50" s="2495"/>
      <c r="BQ50" s="2495"/>
      <c r="BR50" s="2495"/>
      <c r="BS50" s="2495"/>
      <c r="BT50" s="2495"/>
      <c r="BU50" s="2495"/>
      <c r="BV50" s="2495"/>
      <c r="BW50" s="2495"/>
      <c r="BX50" s="2495"/>
      <c r="BY50" s="2495"/>
      <c r="BZ50" s="2495"/>
      <c r="CA50" s="2495"/>
      <c r="CB50" s="2495"/>
      <c r="CC50" s="2495"/>
      <c r="CD50" s="2495"/>
      <c r="CE50" s="2495"/>
      <c r="CF50" s="2495"/>
      <c r="CG50" s="2495"/>
      <c r="CH50" s="2495"/>
      <c r="CI50" s="2495"/>
      <c r="CJ50" s="2495"/>
      <c r="CK50" s="2495"/>
      <c r="CL50" s="2495"/>
      <c r="CM50" s="2495"/>
      <c r="CN50" s="2495"/>
      <c r="CO50" s="2495"/>
      <c r="CP50" s="2495"/>
      <c r="CQ50" s="2495"/>
      <c r="CR50" s="2495"/>
      <c r="CS50" s="2495"/>
      <c r="CT50" s="2495"/>
      <c r="CU50" s="2495"/>
      <c r="CV50" s="2495"/>
      <c r="CW50" s="2495"/>
      <c r="CX50" s="2495"/>
      <c r="CY50" s="2495"/>
      <c r="CZ50" s="2495"/>
      <c r="DA50" s="2495"/>
      <c r="DB50" s="2495"/>
      <c r="DC50" s="2495"/>
      <c r="DD50" s="2495"/>
      <c r="DE50" s="2495"/>
      <c r="DF50" s="2495"/>
      <c r="DG50" s="2495"/>
      <c r="DH50" s="2495"/>
      <c r="DI50" s="2495"/>
      <c r="DJ50" s="2495"/>
      <c r="DK50" s="2495"/>
      <c r="DL50" s="2495"/>
      <c r="DM50" s="2495"/>
      <c r="DN50" s="2495"/>
      <c r="DO50" s="2495"/>
      <c r="DP50" s="2495"/>
      <c r="DQ50" s="2495"/>
      <c r="DR50" s="2495"/>
      <c r="DS50" s="2495"/>
      <c r="DT50" s="2495"/>
      <c r="DU50" s="2495"/>
      <c r="DV50" s="2495"/>
      <c r="DW50" s="2495"/>
      <c r="DX50" s="2495"/>
      <c r="DY50" s="2495"/>
      <c r="DZ50" s="2495"/>
      <c r="EA50" s="2495"/>
      <c r="EB50" s="2495"/>
      <c r="EC50" s="2495"/>
      <c r="ED50" s="2495"/>
      <c r="EE50" s="2495"/>
      <c r="EF50" s="2496"/>
    </row>
    <row r="51" spans="2:136" ht="41.25" customHeight="1" thickBot="1">
      <c r="B51" s="230"/>
      <c r="C51" s="195" t="s">
        <v>142</v>
      </c>
      <c r="D51" s="2081"/>
      <c r="E51" s="2080" t="s">
        <v>93</v>
      </c>
      <c r="F51" s="2080" t="s">
        <v>101</v>
      </c>
      <c r="G51" s="2080" t="s">
        <v>139</v>
      </c>
      <c r="H51" s="2079" t="str">
        <f t="shared" si="0"/>
        <v>&gt; 132 kV &amp; &lt; = 275 kV ; OIL FILLED</v>
      </c>
      <c r="I51" s="2080" t="s">
        <v>112</v>
      </c>
      <c r="J51" s="2080" t="s">
        <v>1051</v>
      </c>
      <c r="K51" s="2080" t="s">
        <v>391</v>
      </c>
      <c r="L51" s="2080" t="s">
        <v>107</v>
      </c>
      <c r="M51" s="2080"/>
      <c r="N51" s="1085"/>
      <c r="O51" s="2081"/>
      <c r="P51" s="2080" t="s">
        <v>93</v>
      </c>
      <c r="Q51" s="2080" t="s">
        <v>101</v>
      </c>
      <c r="R51" s="2080" t="s">
        <v>139</v>
      </c>
      <c r="S51" s="2079" t="str">
        <f t="shared" si="1"/>
        <v>&gt; 132 kV &amp; &lt; = 275 kV ; OIL FILLED</v>
      </c>
      <c r="T51" s="2080" t="s">
        <v>112</v>
      </c>
      <c r="U51" s="2080" t="s">
        <v>1052</v>
      </c>
      <c r="V51" s="2080" t="s">
        <v>391</v>
      </c>
      <c r="W51" s="2080" t="s">
        <v>107</v>
      </c>
      <c r="X51" s="2080"/>
      <c r="Y51" s="2492"/>
      <c r="Z51" s="2080"/>
      <c r="AA51" s="2080" t="s">
        <v>139</v>
      </c>
      <c r="AB51" s="2080" t="str">
        <f t="shared" si="2"/>
        <v>&gt; 132 kV &amp; &lt; = 275 kV ; OIL FILLED</v>
      </c>
      <c r="AC51" s="2080" t="s">
        <v>112</v>
      </c>
      <c r="AD51" s="2080" t="s">
        <v>1053</v>
      </c>
      <c r="AE51" s="2080" t="s">
        <v>1054</v>
      </c>
      <c r="AF51" s="2080" t="s">
        <v>107</v>
      </c>
      <c r="AG51" s="2080"/>
      <c r="AH51" s="2495"/>
      <c r="AI51" s="2495"/>
      <c r="AJ51" s="2495"/>
      <c r="AK51" s="2495"/>
      <c r="AL51" s="2495"/>
      <c r="AM51" s="2495"/>
      <c r="AN51" s="2495"/>
      <c r="AO51" s="2495"/>
      <c r="AP51" s="2495"/>
      <c r="AQ51" s="2495"/>
      <c r="AR51" s="2495"/>
      <c r="AS51" s="2495"/>
      <c r="AT51" s="2495"/>
      <c r="AU51" s="2495"/>
      <c r="AV51" s="2495"/>
      <c r="AW51" s="2495"/>
      <c r="AX51" s="2495"/>
      <c r="AY51" s="2495"/>
      <c r="AZ51" s="2495"/>
      <c r="BA51" s="2495"/>
      <c r="BB51" s="2495"/>
      <c r="BC51" s="2495"/>
      <c r="BD51" s="2495"/>
      <c r="BE51" s="2495"/>
      <c r="BF51" s="2495"/>
      <c r="BG51" s="2495"/>
      <c r="BH51" s="2495"/>
      <c r="BI51" s="2495"/>
      <c r="BJ51" s="2495"/>
      <c r="BK51" s="2495"/>
      <c r="BL51" s="2495"/>
      <c r="BM51" s="2495"/>
      <c r="BN51" s="2495"/>
      <c r="BO51" s="2495"/>
      <c r="BP51" s="2495"/>
      <c r="BQ51" s="2495"/>
      <c r="BR51" s="2495"/>
      <c r="BS51" s="2495"/>
      <c r="BT51" s="2495"/>
      <c r="BU51" s="2495"/>
      <c r="BV51" s="2495"/>
      <c r="BW51" s="2495"/>
      <c r="BX51" s="2495"/>
      <c r="BY51" s="2495"/>
      <c r="BZ51" s="2495"/>
      <c r="CA51" s="2495"/>
      <c r="CB51" s="2495"/>
      <c r="CC51" s="2495"/>
      <c r="CD51" s="2495"/>
      <c r="CE51" s="2495"/>
      <c r="CF51" s="2495"/>
      <c r="CG51" s="2495"/>
      <c r="CH51" s="2495"/>
      <c r="CI51" s="2495"/>
      <c r="CJ51" s="2495"/>
      <c r="CK51" s="2495"/>
      <c r="CL51" s="2495"/>
      <c r="CM51" s="2495"/>
      <c r="CN51" s="2495"/>
      <c r="CO51" s="2495"/>
      <c r="CP51" s="2495"/>
      <c r="CQ51" s="2495"/>
      <c r="CR51" s="2495"/>
      <c r="CS51" s="2495"/>
      <c r="CT51" s="2495"/>
      <c r="CU51" s="2495"/>
      <c r="CV51" s="2495"/>
      <c r="CW51" s="2495"/>
      <c r="CX51" s="2495"/>
      <c r="CY51" s="2495"/>
      <c r="CZ51" s="2495"/>
      <c r="DA51" s="2495"/>
      <c r="DB51" s="2495"/>
      <c r="DC51" s="2495"/>
      <c r="DD51" s="2495"/>
      <c r="DE51" s="2495"/>
      <c r="DF51" s="2495"/>
      <c r="DG51" s="2495"/>
      <c r="DH51" s="2495"/>
      <c r="DI51" s="2495"/>
      <c r="DJ51" s="2495"/>
      <c r="DK51" s="2495"/>
      <c r="DL51" s="2495"/>
      <c r="DM51" s="2495"/>
      <c r="DN51" s="2495"/>
      <c r="DO51" s="2495"/>
      <c r="DP51" s="2495"/>
      <c r="DQ51" s="2495"/>
      <c r="DR51" s="2495"/>
      <c r="DS51" s="2495"/>
      <c r="DT51" s="2495"/>
      <c r="DU51" s="2495"/>
      <c r="DV51" s="2495"/>
      <c r="DW51" s="2495"/>
      <c r="DX51" s="2495"/>
      <c r="DY51" s="2495"/>
      <c r="DZ51" s="2495"/>
      <c r="EA51" s="2495"/>
      <c r="EB51" s="2495"/>
      <c r="EC51" s="2495"/>
      <c r="ED51" s="2495"/>
      <c r="EE51" s="2495"/>
      <c r="EF51" s="2496"/>
    </row>
    <row r="52" spans="2:136" ht="41.25" customHeight="1" thickBot="1">
      <c r="B52" s="230"/>
      <c r="C52" s="195" t="s">
        <v>143</v>
      </c>
      <c r="D52" s="2081"/>
      <c r="E52" s="2080" t="s">
        <v>93</v>
      </c>
      <c r="F52" s="2080" t="s">
        <v>101</v>
      </c>
      <c r="G52" s="2080" t="s">
        <v>139</v>
      </c>
      <c r="H52" s="2079" t="str">
        <f t="shared" si="0"/>
        <v>&gt; 275 kV &amp; &lt; = 330 kV ; OIL FILLED</v>
      </c>
      <c r="I52" s="2080" t="s">
        <v>112</v>
      </c>
      <c r="J52" s="2080" t="s">
        <v>1051</v>
      </c>
      <c r="K52" s="2080" t="s">
        <v>391</v>
      </c>
      <c r="L52" s="2080" t="s">
        <v>107</v>
      </c>
      <c r="M52" s="2080"/>
      <c r="N52" s="2487">
        <v>60</v>
      </c>
      <c r="O52" s="2081"/>
      <c r="P52" s="2080" t="s">
        <v>93</v>
      </c>
      <c r="Q52" s="2080" t="s">
        <v>101</v>
      </c>
      <c r="R52" s="2080" t="s">
        <v>139</v>
      </c>
      <c r="S52" s="2079" t="str">
        <f t="shared" si="1"/>
        <v>&gt; 275 kV &amp; &lt; = 330 kV ; OIL FILLED</v>
      </c>
      <c r="T52" s="2080" t="s">
        <v>112</v>
      </c>
      <c r="U52" s="2080" t="s">
        <v>1052</v>
      </c>
      <c r="V52" s="2080" t="s">
        <v>391</v>
      </c>
      <c r="W52" s="2080" t="s">
        <v>107</v>
      </c>
      <c r="X52" s="2080"/>
      <c r="Y52" s="2487">
        <v>0</v>
      </c>
      <c r="Z52" s="2080"/>
      <c r="AA52" s="2080" t="s">
        <v>139</v>
      </c>
      <c r="AB52" s="2080" t="str">
        <f t="shared" si="2"/>
        <v>&gt; 275 kV &amp; &lt; = 330 kV ; OIL FILLED</v>
      </c>
      <c r="AC52" s="2080" t="s">
        <v>112</v>
      </c>
      <c r="AD52" s="2080" t="s">
        <v>1053</v>
      </c>
      <c r="AE52" s="2080" t="s">
        <v>1054</v>
      </c>
      <c r="AF52" s="2080" t="s">
        <v>107</v>
      </c>
      <c r="AG52" s="2080"/>
      <c r="AH52" s="2497">
        <v>0</v>
      </c>
      <c r="AI52" s="2497">
        <v>0</v>
      </c>
      <c r="AJ52" s="2497">
        <v>0</v>
      </c>
      <c r="AK52" s="2497">
        <v>0</v>
      </c>
      <c r="AL52" s="2497">
        <v>0</v>
      </c>
      <c r="AM52" s="2497">
        <v>0</v>
      </c>
      <c r="AN52" s="2497">
        <v>0</v>
      </c>
      <c r="AO52" s="2497">
        <v>0</v>
      </c>
      <c r="AP52" s="2497">
        <v>0</v>
      </c>
      <c r="AQ52" s="2497">
        <v>28</v>
      </c>
      <c r="AR52" s="2497">
        <v>0</v>
      </c>
      <c r="AS52" s="2497">
        <v>0</v>
      </c>
      <c r="AT52" s="2497">
        <v>0</v>
      </c>
      <c r="AU52" s="2497">
        <v>0</v>
      </c>
      <c r="AV52" s="2497">
        <v>0</v>
      </c>
      <c r="AW52" s="2497">
        <v>0</v>
      </c>
      <c r="AX52" s="2497">
        <v>0</v>
      </c>
      <c r="AY52" s="2497">
        <v>0</v>
      </c>
      <c r="AZ52" s="2497">
        <v>0</v>
      </c>
      <c r="BA52" s="2497">
        <v>0</v>
      </c>
      <c r="BB52" s="2497">
        <v>0</v>
      </c>
      <c r="BC52" s="2497">
        <v>0</v>
      </c>
      <c r="BD52" s="2497">
        <v>0</v>
      </c>
      <c r="BE52" s="2497">
        <v>0</v>
      </c>
      <c r="BF52" s="2497">
        <v>0</v>
      </c>
      <c r="BG52" s="2497">
        <v>0</v>
      </c>
      <c r="BH52" s="2497">
        <v>0</v>
      </c>
      <c r="BI52" s="2497">
        <v>0</v>
      </c>
      <c r="BJ52" s="2497">
        <v>0</v>
      </c>
      <c r="BK52" s="2497">
        <v>0</v>
      </c>
      <c r="BL52" s="2497">
        <v>0</v>
      </c>
      <c r="BM52" s="2497">
        <v>0</v>
      </c>
      <c r="BN52" s="2497">
        <v>0</v>
      </c>
      <c r="BO52" s="2497">
        <v>0</v>
      </c>
      <c r="BP52" s="2497">
        <v>19.7</v>
      </c>
      <c r="BQ52" s="2497">
        <v>0</v>
      </c>
      <c r="BR52" s="2497">
        <v>0</v>
      </c>
      <c r="BS52" s="2497">
        <v>0</v>
      </c>
      <c r="BT52" s="2497">
        <v>0</v>
      </c>
      <c r="BU52" s="2497">
        <v>0</v>
      </c>
      <c r="BV52" s="2497">
        <v>0</v>
      </c>
      <c r="BW52" s="2497">
        <v>0</v>
      </c>
      <c r="BX52" s="2497">
        <v>0</v>
      </c>
      <c r="BY52" s="2497">
        <v>0</v>
      </c>
      <c r="BZ52" s="2497">
        <v>0</v>
      </c>
      <c r="CA52" s="2497">
        <v>0</v>
      </c>
      <c r="CB52" s="2497">
        <v>0</v>
      </c>
      <c r="CC52" s="2497">
        <v>0</v>
      </c>
      <c r="CD52" s="2497">
        <v>0</v>
      </c>
      <c r="CE52" s="2497">
        <v>0</v>
      </c>
      <c r="CF52" s="2497">
        <v>0</v>
      </c>
      <c r="CG52" s="2497">
        <v>0</v>
      </c>
      <c r="CH52" s="2497">
        <v>0</v>
      </c>
      <c r="CI52" s="2497">
        <v>0</v>
      </c>
      <c r="CJ52" s="2497">
        <v>0</v>
      </c>
      <c r="CK52" s="2497">
        <v>0</v>
      </c>
      <c r="CL52" s="2497">
        <v>0</v>
      </c>
      <c r="CM52" s="2497">
        <v>0</v>
      </c>
      <c r="CN52" s="2497">
        <v>0</v>
      </c>
      <c r="CO52" s="2497">
        <v>0</v>
      </c>
      <c r="CP52" s="2497">
        <v>0</v>
      </c>
      <c r="CQ52" s="2497">
        <v>0</v>
      </c>
      <c r="CR52" s="2497">
        <v>0</v>
      </c>
      <c r="CS52" s="2497">
        <v>0</v>
      </c>
      <c r="CT52" s="2497">
        <v>0</v>
      </c>
      <c r="CU52" s="2497">
        <v>0</v>
      </c>
      <c r="CV52" s="2497">
        <v>0</v>
      </c>
      <c r="CW52" s="2497">
        <v>0</v>
      </c>
      <c r="CX52" s="2497">
        <v>0</v>
      </c>
      <c r="CY52" s="2497">
        <v>0</v>
      </c>
      <c r="CZ52" s="2497">
        <v>0</v>
      </c>
      <c r="DA52" s="2497">
        <v>0</v>
      </c>
      <c r="DB52" s="2497">
        <v>0</v>
      </c>
      <c r="DC52" s="2497">
        <v>0</v>
      </c>
      <c r="DD52" s="2497">
        <v>0</v>
      </c>
      <c r="DE52" s="2497">
        <v>0</v>
      </c>
      <c r="DF52" s="2497">
        <v>0</v>
      </c>
      <c r="DG52" s="2497">
        <v>0</v>
      </c>
      <c r="DH52" s="2497">
        <v>0</v>
      </c>
      <c r="DI52" s="2497">
        <v>0</v>
      </c>
      <c r="DJ52" s="2497">
        <v>0</v>
      </c>
      <c r="DK52" s="2497">
        <v>0</v>
      </c>
      <c r="DL52" s="2497">
        <v>0</v>
      </c>
      <c r="DM52" s="2497">
        <v>0</v>
      </c>
      <c r="DN52" s="2497">
        <v>0</v>
      </c>
      <c r="DO52" s="2497">
        <v>0</v>
      </c>
      <c r="DP52" s="2497">
        <v>0</v>
      </c>
      <c r="DQ52" s="2497">
        <v>0</v>
      </c>
      <c r="DR52" s="2497">
        <v>0</v>
      </c>
      <c r="DS52" s="2497">
        <v>0</v>
      </c>
      <c r="DT52" s="2497">
        <v>0</v>
      </c>
      <c r="DU52" s="2497">
        <v>0</v>
      </c>
      <c r="DV52" s="2497">
        <v>0</v>
      </c>
      <c r="DW52" s="2497">
        <v>0</v>
      </c>
      <c r="DX52" s="2497">
        <v>0</v>
      </c>
      <c r="DY52" s="2497">
        <v>0</v>
      </c>
      <c r="DZ52" s="2497">
        <v>0</v>
      </c>
      <c r="EA52" s="2497">
        <v>0</v>
      </c>
      <c r="EB52" s="2497">
        <v>0</v>
      </c>
      <c r="EC52" s="2497">
        <v>0</v>
      </c>
      <c r="ED52" s="2497">
        <v>0</v>
      </c>
      <c r="EE52" s="2497">
        <v>0</v>
      </c>
      <c r="EF52" s="2498">
        <v>0</v>
      </c>
    </row>
    <row r="53" spans="2:136" ht="41.25" customHeight="1" thickBot="1">
      <c r="B53" s="230"/>
      <c r="C53" s="195" t="s">
        <v>144</v>
      </c>
      <c r="D53" s="2081"/>
      <c r="E53" s="2080" t="s">
        <v>93</v>
      </c>
      <c r="F53" s="2080" t="s">
        <v>101</v>
      </c>
      <c r="G53" s="2080" t="s">
        <v>139</v>
      </c>
      <c r="H53" s="2079" t="str">
        <f t="shared" si="0"/>
        <v>&gt; 330 kV &amp; &lt; = 500 kV  ; OIL FILLED</v>
      </c>
      <c r="I53" s="2080" t="s">
        <v>112</v>
      </c>
      <c r="J53" s="2080" t="s">
        <v>1051</v>
      </c>
      <c r="K53" s="2080" t="s">
        <v>391</v>
      </c>
      <c r="L53" s="2080" t="s">
        <v>107</v>
      </c>
      <c r="M53" s="2080"/>
      <c r="N53" s="1085"/>
      <c r="O53" s="2081"/>
      <c r="P53" s="2080" t="s">
        <v>93</v>
      </c>
      <c r="Q53" s="2080" t="s">
        <v>101</v>
      </c>
      <c r="R53" s="2080" t="s">
        <v>139</v>
      </c>
      <c r="S53" s="2079" t="str">
        <f t="shared" si="1"/>
        <v>&gt; 330 kV &amp; &lt; = 500 kV  ; OIL FILLED</v>
      </c>
      <c r="T53" s="2080" t="s">
        <v>112</v>
      </c>
      <c r="U53" s="2080" t="s">
        <v>1052</v>
      </c>
      <c r="V53" s="2080" t="s">
        <v>391</v>
      </c>
      <c r="W53" s="2080" t="s">
        <v>107</v>
      </c>
      <c r="X53" s="2080"/>
      <c r="Y53" s="2492"/>
      <c r="Z53" s="2080"/>
      <c r="AA53" s="2080" t="s">
        <v>139</v>
      </c>
      <c r="AB53" s="2080" t="str">
        <f t="shared" si="2"/>
        <v>&gt; 330 kV &amp; &lt; = 500 kV  ; OIL FILLED</v>
      </c>
      <c r="AC53" s="2080" t="s">
        <v>112</v>
      </c>
      <c r="AD53" s="2080" t="s">
        <v>1053</v>
      </c>
      <c r="AE53" s="2080" t="s">
        <v>1054</v>
      </c>
      <c r="AF53" s="2080" t="s">
        <v>107</v>
      </c>
      <c r="AG53" s="2080"/>
      <c r="AH53" s="2495"/>
      <c r="AI53" s="2495"/>
      <c r="AJ53" s="2495"/>
      <c r="AK53" s="2495"/>
      <c r="AL53" s="2495"/>
      <c r="AM53" s="2495"/>
      <c r="AN53" s="2495"/>
      <c r="AO53" s="2495"/>
      <c r="AP53" s="2495"/>
      <c r="AQ53" s="2495"/>
      <c r="AR53" s="2495"/>
      <c r="AS53" s="2495"/>
      <c r="AT53" s="2495"/>
      <c r="AU53" s="2495"/>
      <c r="AV53" s="2495"/>
      <c r="AW53" s="2495"/>
      <c r="AX53" s="2495"/>
      <c r="AY53" s="2495"/>
      <c r="AZ53" s="2495"/>
      <c r="BA53" s="2495"/>
      <c r="BB53" s="2495"/>
      <c r="BC53" s="2495"/>
      <c r="BD53" s="2495"/>
      <c r="BE53" s="2495"/>
      <c r="BF53" s="2495"/>
      <c r="BG53" s="2495"/>
      <c r="BH53" s="2495"/>
      <c r="BI53" s="2495"/>
      <c r="BJ53" s="2495"/>
      <c r="BK53" s="2495"/>
      <c r="BL53" s="2495"/>
      <c r="BM53" s="2495"/>
      <c r="BN53" s="2495"/>
      <c r="BO53" s="2495"/>
      <c r="BP53" s="2495"/>
      <c r="BQ53" s="2495"/>
      <c r="BR53" s="2495"/>
      <c r="BS53" s="2495"/>
      <c r="BT53" s="2495"/>
      <c r="BU53" s="2495"/>
      <c r="BV53" s="2495"/>
      <c r="BW53" s="2495"/>
      <c r="BX53" s="2495"/>
      <c r="BY53" s="2495"/>
      <c r="BZ53" s="2495"/>
      <c r="CA53" s="2495"/>
      <c r="CB53" s="2495"/>
      <c r="CC53" s="2495"/>
      <c r="CD53" s="2495"/>
      <c r="CE53" s="2495"/>
      <c r="CF53" s="2495"/>
      <c r="CG53" s="2495"/>
      <c r="CH53" s="2495"/>
      <c r="CI53" s="2495"/>
      <c r="CJ53" s="2495"/>
      <c r="CK53" s="2495"/>
      <c r="CL53" s="2495"/>
      <c r="CM53" s="2495"/>
      <c r="CN53" s="2495"/>
      <c r="CO53" s="2495"/>
      <c r="CP53" s="2495"/>
      <c r="CQ53" s="2495"/>
      <c r="CR53" s="2495"/>
      <c r="CS53" s="2495"/>
      <c r="CT53" s="2495"/>
      <c r="CU53" s="2495"/>
      <c r="CV53" s="2495"/>
      <c r="CW53" s="2495"/>
      <c r="CX53" s="2495"/>
      <c r="CY53" s="2495"/>
      <c r="CZ53" s="2495"/>
      <c r="DA53" s="2495"/>
      <c r="DB53" s="2495"/>
      <c r="DC53" s="2495"/>
      <c r="DD53" s="2495"/>
      <c r="DE53" s="2495"/>
      <c r="DF53" s="2495"/>
      <c r="DG53" s="2495"/>
      <c r="DH53" s="2495"/>
      <c r="DI53" s="2495"/>
      <c r="DJ53" s="2495"/>
      <c r="DK53" s="2495"/>
      <c r="DL53" s="2495"/>
      <c r="DM53" s="2495"/>
      <c r="DN53" s="2495"/>
      <c r="DO53" s="2495"/>
      <c r="DP53" s="2495"/>
      <c r="DQ53" s="2495"/>
      <c r="DR53" s="2495"/>
      <c r="DS53" s="2495"/>
      <c r="DT53" s="2495"/>
      <c r="DU53" s="2495"/>
      <c r="DV53" s="2495"/>
      <c r="DW53" s="2495"/>
      <c r="DX53" s="2495"/>
      <c r="DY53" s="2495"/>
      <c r="DZ53" s="2495"/>
      <c r="EA53" s="2495"/>
      <c r="EB53" s="2495"/>
      <c r="EC53" s="2495"/>
      <c r="ED53" s="2495"/>
      <c r="EE53" s="2495"/>
      <c r="EF53" s="2496"/>
    </row>
    <row r="54" spans="2:136" ht="41.25" customHeight="1" thickBot="1">
      <c r="B54" s="230"/>
      <c r="C54" s="195" t="s">
        <v>145</v>
      </c>
      <c r="D54" s="2081"/>
      <c r="E54" s="2080" t="s">
        <v>93</v>
      </c>
      <c r="F54" s="2080" t="s">
        <v>101</v>
      </c>
      <c r="G54" s="2080" t="s">
        <v>139</v>
      </c>
      <c r="H54" s="2079" t="str">
        <f t="shared" si="0"/>
        <v>&gt; 500 kV  ; OIL FILLED</v>
      </c>
      <c r="I54" s="2080" t="s">
        <v>112</v>
      </c>
      <c r="J54" s="2080" t="s">
        <v>1051</v>
      </c>
      <c r="K54" s="2080" t="s">
        <v>391</v>
      </c>
      <c r="L54" s="2080" t="s">
        <v>107</v>
      </c>
      <c r="M54" s="2080"/>
      <c r="N54" s="1085"/>
      <c r="O54" s="2081"/>
      <c r="P54" s="2080" t="s">
        <v>93</v>
      </c>
      <c r="Q54" s="2080" t="s">
        <v>101</v>
      </c>
      <c r="R54" s="2080" t="s">
        <v>139</v>
      </c>
      <c r="S54" s="2079" t="str">
        <f t="shared" si="1"/>
        <v>&gt; 500 kV  ; OIL FILLED</v>
      </c>
      <c r="T54" s="2080" t="s">
        <v>112</v>
      </c>
      <c r="U54" s="2080" t="s">
        <v>1052</v>
      </c>
      <c r="V54" s="2080" t="s">
        <v>391</v>
      </c>
      <c r="W54" s="2080" t="s">
        <v>107</v>
      </c>
      <c r="X54" s="2080"/>
      <c r="Y54" s="2492"/>
      <c r="Z54" s="2080"/>
      <c r="AA54" s="2080" t="s">
        <v>139</v>
      </c>
      <c r="AB54" s="2080" t="str">
        <f t="shared" si="2"/>
        <v>&gt; 500 kV  ; OIL FILLED</v>
      </c>
      <c r="AC54" s="2080" t="s">
        <v>112</v>
      </c>
      <c r="AD54" s="2080" t="s">
        <v>1053</v>
      </c>
      <c r="AE54" s="2080" t="s">
        <v>1054</v>
      </c>
      <c r="AF54" s="2080" t="s">
        <v>107</v>
      </c>
      <c r="AG54" s="2080"/>
      <c r="AH54" s="2495"/>
      <c r="AI54" s="2495"/>
      <c r="AJ54" s="2495"/>
      <c r="AK54" s="2495"/>
      <c r="AL54" s="2495"/>
      <c r="AM54" s="2495"/>
      <c r="AN54" s="2495"/>
      <c r="AO54" s="2495"/>
      <c r="AP54" s="2495"/>
      <c r="AQ54" s="2495"/>
      <c r="AR54" s="2495"/>
      <c r="AS54" s="2495"/>
      <c r="AT54" s="2495"/>
      <c r="AU54" s="2495"/>
      <c r="AV54" s="2495"/>
      <c r="AW54" s="2495"/>
      <c r="AX54" s="2495"/>
      <c r="AY54" s="2495"/>
      <c r="AZ54" s="2495"/>
      <c r="BA54" s="2495"/>
      <c r="BB54" s="2495"/>
      <c r="BC54" s="2495"/>
      <c r="BD54" s="2495"/>
      <c r="BE54" s="2495"/>
      <c r="BF54" s="2495"/>
      <c r="BG54" s="2495"/>
      <c r="BH54" s="2495"/>
      <c r="BI54" s="2495"/>
      <c r="BJ54" s="2495"/>
      <c r="BK54" s="2495"/>
      <c r="BL54" s="2495"/>
      <c r="BM54" s="2495"/>
      <c r="BN54" s="2495"/>
      <c r="BO54" s="2495"/>
      <c r="BP54" s="2495"/>
      <c r="BQ54" s="2495"/>
      <c r="BR54" s="2495"/>
      <c r="BS54" s="2495"/>
      <c r="BT54" s="2495"/>
      <c r="BU54" s="2495"/>
      <c r="BV54" s="2495"/>
      <c r="BW54" s="2495"/>
      <c r="BX54" s="2495"/>
      <c r="BY54" s="2495"/>
      <c r="BZ54" s="2495"/>
      <c r="CA54" s="2495"/>
      <c r="CB54" s="2495"/>
      <c r="CC54" s="2495"/>
      <c r="CD54" s="2495"/>
      <c r="CE54" s="2495"/>
      <c r="CF54" s="2495"/>
      <c r="CG54" s="2495"/>
      <c r="CH54" s="2495"/>
      <c r="CI54" s="2495"/>
      <c r="CJ54" s="2495"/>
      <c r="CK54" s="2495"/>
      <c r="CL54" s="2495"/>
      <c r="CM54" s="2495"/>
      <c r="CN54" s="2495"/>
      <c r="CO54" s="2495"/>
      <c r="CP54" s="2495"/>
      <c r="CQ54" s="2495"/>
      <c r="CR54" s="2495"/>
      <c r="CS54" s="2495"/>
      <c r="CT54" s="2495"/>
      <c r="CU54" s="2495"/>
      <c r="CV54" s="2495"/>
      <c r="CW54" s="2495"/>
      <c r="CX54" s="2495"/>
      <c r="CY54" s="2495"/>
      <c r="CZ54" s="2495"/>
      <c r="DA54" s="2495"/>
      <c r="DB54" s="2495"/>
      <c r="DC54" s="2495"/>
      <c r="DD54" s="2495"/>
      <c r="DE54" s="2495"/>
      <c r="DF54" s="2495"/>
      <c r="DG54" s="2495"/>
      <c r="DH54" s="2495"/>
      <c r="DI54" s="2495"/>
      <c r="DJ54" s="2495"/>
      <c r="DK54" s="2495"/>
      <c r="DL54" s="2495"/>
      <c r="DM54" s="2495"/>
      <c r="DN54" s="2495"/>
      <c r="DO54" s="2495"/>
      <c r="DP54" s="2495"/>
      <c r="DQ54" s="2495"/>
      <c r="DR54" s="2495"/>
      <c r="DS54" s="2495"/>
      <c r="DT54" s="2495"/>
      <c r="DU54" s="2495"/>
      <c r="DV54" s="2495"/>
      <c r="DW54" s="2495"/>
      <c r="DX54" s="2495"/>
      <c r="DY54" s="2495"/>
      <c r="DZ54" s="2495"/>
      <c r="EA54" s="2495"/>
      <c r="EB54" s="2495"/>
      <c r="EC54" s="2495"/>
      <c r="ED54" s="2495"/>
      <c r="EE54" s="2495"/>
      <c r="EF54" s="2496"/>
    </row>
    <row r="55" spans="2:136" ht="41.25" customHeight="1" thickBot="1">
      <c r="B55" s="230"/>
      <c r="C55" s="1918" t="s">
        <v>146</v>
      </c>
      <c r="D55" s="2084"/>
      <c r="E55" s="2085" t="s">
        <v>93</v>
      </c>
      <c r="F55" s="2085" t="s">
        <v>101</v>
      </c>
      <c r="G55" s="2085" t="s">
        <v>139</v>
      </c>
      <c r="H55" s="2079" t="str">
        <f t="shared" si="0"/>
        <v>&lt; = 33 kV; XLPE INSULATED</v>
      </c>
      <c r="I55" s="2085" t="s">
        <v>112</v>
      </c>
      <c r="J55" s="2085" t="s">
        <v>1051</v>
      </c>
      <c r="K55" s="2085" t="s">
        <v>391</v>
      </c>
      <c r="L55" s="2085" t="s">
        <v>107</v>
      </c>
      <c r="M55" s="2085"/>
      <c r="N55" s="1085"/>
      <c r="O55" s="2084"/>
      <c r="P55" s="2085" t="s">
        <v>93</v>
      </c>
      <c r="Q55" s="2085" t="s">
        <v>101</v>
      </c>
      <c r="R55" s="2085" t="s">
        <v>139</v>
      </c>
      <c r="S55" s="2079" t="str">
        <f t="shared" si="1"/>
        <v>&lt; = 33 kV; XLPE INSULATED</v>
      </c>
      <c r="T55" s="2085" t="s">
        <v>112</v>
      </c>
      <c r="U55" s="2085" t="s">
        <v>1052</v>
      </c>
      <c r="V55" s="2085" t="s">
        <v>391</v>
      </c>
      <c r="W55" s="2085" t="s">
        <v>107</v>
      </c>
      <c r="X55" s="2085"/>
      <c r="Y55" s="2492"/>
      <c r="Z55" s="2085"/>
      <c r="AA55" s="2085" t="s">
        <v>139</v>
      </c>
      <c r="AB55" s="2080" t="str">
        <f t="shared" si="2"/>
        <v>&lt; = 33 kV; XLPE INSULATED</v>
      </c>
      <c r="AC55" s="2085" t="s">
        <v>112</v>
      </c>
      <c r="AD55" s="2085" t="s">
        <v>1053</v>
      </c>
      <c r="AE55" s="2085" t="s">
        <v>1054</v>
      </c>
      <c r="AF55" s="2085" t="s">
        <v>107</v>
      </c>
      <c r="AG55" s="2085"/>
      <c r="AH55" s="2495"/>
      <c r="AI55" s="2495"/>
      <c r="AJ55" s="2495"/>
      <c r="AK55" s="2495"/>
      <c r="AL55" s="2495"/>
      <c r="AM55" s="2495"/>
      <c r="AN55" s="2495"/>
      <c r="AO55" s="2495"/>
      <c r="AP55" s="2495"/>
      <c r="AQ55" s="2495"/>
      <c r="AR55" s="2495"/>
      <c r="AS55" s="2495"/>
      <c r="AT55" s="2495"/>
      <c r="AU55" s="2495"/>
      <c r="AV55" s="2495"/>
      <c r="AW55" s="2495"/>
      <c r="AX55" s="2495"/>
      <c r="AY55" s="2495"/>
      <c r="AZ55" s="2495"/>
      <c r="BA55" s="2495"/>
      <c r="BB55" s="2495"/>
      <c r="BC55" s="2495"/>
      <c r="BD55" s="2495"/>
      <c r="BE55" s="2495"/>
      <c r="BF55" s="2495"/>
      <c r="BG55" s="2495"/>
      <c r="BH55" s="2495"/>
      <c r="BI55" s="2495"/>
      <c r="BJ55" s="2495"/>
      <c r="BK55" s="2495"/>
      <c r="BL55" s="2495"/>
      <c r="BM55" s="2495"/>
      <c r="BN55" s="2495"/>
      <c r="BO55" s="2495"/>
      <c r="BP55" s="2495"/>
      <c r="BQ55" s="2495"/>
      <c r="BR55" s="2495"/>
      <c r="BS55" s="2495"/>
      <c r="BT55" s="2495"/>
      <c r="BU55" s="2495"/>
      <c r="BV55" s="2495"/>
      <c r="BW55" s="2495"/>
      <c r="BX55" s="2495"/>
      <c r="BY55" s="2495"/>
      <c r="BZ55" s="2495"/>
      <c r="CA55" s="2495"/>
      <c r="CB55" s="2495"/>
      <c r="CC55" s="2495"/>
      <c r="CD55" s="2495"/>
      <c r="CE55" s="2495"/>
      <c r="CF55" s="2495"/>
      <c r="CG55" s="2495"/>
      <c r="CH55" s="2495"/>
      <c r="CI55" s="2495"/>
      <c r="CJ55" s="2495"/>
      <c r="CK55" s="2495"/>
      <c r="CL55" s="2495"/>
      <c r="CM55" s="2495"/>
      <c r="CN55" s="2495"/>
      <c r="CO55" s="2495"/>
      <c r="CP55" s="2495"/>
      <c r="CQ55" s="2495"/>
      <c r="CR55" s="2495"/>
      <c r="CS55" s="2495"/>
      <c r="CT55" s="2495"/>
      <c r="CU55" s="2495"/>
      <c r="CV55" s="2495"/>
      <c r="CW55" s="2495"/>
      <c r="CX55" s="2495"/>
      <c r="CY55" s="2495"/>
      <c r="CZ55" s="2495"/>
      <c r="DA55" s="2495"/>
      <c r="DB55" s="2495"/>
      <c r="DC55" s="2495"/>
      <c r="DD55" s="2495"/>
      <c r="DE55" s="2495"/>
      <c r="DF55" s="2495"/>
      <c r="DG55" s="2495"/>
      <c r="DH55" s="2495"/>
      <c r="DI55" s="2495"/>
      <c r="DJ55" s="2495"/>
      <c r="DK55" s="2495"/>
      <c r="DL55" s="2495"/>
      <c r="DM55" s="2495"/>
      <c r="DN55" s="2495"/>
      <c r="DO55" s="2495"/>
      <c r="DP55" s="2495"/>
      <c r="DQ55" s="2495"/>
      <c r="DR55" s="2495"/>
      <c r="DS55" s="2495"/>
      <c r="DT55" s="2495"/>
      <c r="DU55" s="2495"/>
      <c r="DV55" s="2495"/>
      <c r="DW55" s="2495"/>
      <c r="DX55" s="2495"/>
      <c r="DY55" s="2495"/>
      <c r="DZ55" s="2495"/>
      <c r="EA55" s="2495"/>
      <c r="EB55" s="2495"/>
      <c r="EC55" s="2495"/>
      <c r="ED55" s="2495"/>
      <c r="EE55" s="2495"/>
      <c r="EF55" s="2496"/>
    </row>
    <row r="56" spans="2:136" ht="41.25" customHeight="1" thickBot="1">
      <c r="B56" s="230"/>
      <c r="C56" s="1918" t="s">
        <v>147</v>
      </c>
      <c r="D56" s="2084"/>
      <c r="E56" s="2085" t="s">
        <v>93</v>
      </c>
      <c r="F56" s="2085" t="s">
        <v>101</v>
      </c>
      <c r="G56" s="2085" t="s">
        <v>139</v>
      </c>
      <c r="H56" s="2079" t="str">
        <f t="shared" si="0"/>
        <v>&gt; 33 kV &amp; &lt; = 66 kV ; XLPE INSULATED</v>
      </c>
      <c r="I56" s="2085" t="s">
        <v>112</v>
      </c>
      <c r="J56" s="2085" t="s">
        <v>1051</v>
      </c>
      <c r="K56" s="2085" t="s">
        <v>391</v>
      </c>
      <c r="L56" s="2085" t="s">
        <v>107</v>
      </c>
      <c r="M56" s="2085"/>
      <c r="N56" s="1085"/>
      <c r="O56" s="2084"/>
      <c r="P56" s="2085" t="s">
        <v>93</v>
      </c>
      <c r="Q56" s="2085" t="s">
        <v>101</v>
      </c>
      <c r="R56" s="2085" t="s">
        <v>139</v>
      </c>
      <c r="S56" s="2079" t="str">
        <f t="shared" si="1"/>
        <v>&gt; 33 kV &amp; &lt; = 66 kV ; XLPE INSULATED</v>
      </c>
      <c r="T56" s="2085" t="s">
        <v>112</v>
      </c>
      <c r="U56" s="2085" t="s">
        <v>1052</v>
      </c>
      <c r="V56" s="2085" t="s">
        <v>391</v>
      </c>
      <c r="W56" s="2085" t="s">
        <v>107</v>
      </c>
      <c r="X56" s="2085"/>
      <c r="Y56" s="2492"/>
      <c r="Z56" s="2085"/>
      <c r="AA56" s="2085" t="s">
        <v>139</v>
      </c>
      <c r="AB56" s="2080" t="str">
        <f t="shared" si="2"/>
        <v>&gt; 33 kV &amp; &lt; = 66 kV ; XLPE INSULATED</v>
      </c>
      <c r="AC56" s="2085" t="s">
        <v>112</v>
      </c>
      <c r="AD56" s="2085" t="s">
        <v>1053</v>
      </c>
      <c r="AE56" s="2085" t="s">
        <v>1054</v>
      </c>
      <c r="AF56" s="2085" t="s">
        <v>107</v>
      </c>
      <c r="AG56" s="2085"/>
      <c r="AH56" s="2495"/>
      <c r="AI56" s="2495"/>
      <c r="AJ56" s="2495"/>
      <c r="AK56" s="2495"/>
      <c r="AL56" s="2495"/>
      <c r="AM56" s="2495"/>
      <c r="AN56" s="2495"/>
      <c r="AO56" s="2495"/>
      <c r="AP56" s="2495"/>
      <c r="AQ56" s="2495"/>
      <c r="AR56" s="2495"/>
      <c r="AS56" s="2495"/>
      <c r="AT56" s="2495"/>
      <c r="AU56" s="2495"/>
      <c r="AV56" s="2495"/>
      <c r="AW56" s="2495"/>
      <c r="AX56" s="2495"/>
      <c r="AY56" s="2495"/>
      <c r="AZ56" s="2495"/>
      <c r="BA56" s="2495"/>
      <c r="BB56" s="2495"/>
      <c r="BC56" s="2495"/>
      <c r="BD56" s="2495"/>
      <c r="BE56" s="2495"/>
      <c r="BF56" s="2495"/>
      <c r="BG56" s="2495"/>
      <c r="BH56" s="2495"/>
      <c r="BI56" s="2495"/>
      <c r="BJ56" s="2495"/>
      <c r="BK56" s="2495"/>
      <c r="BL56" s="2495"/>
      <c r="BM56" s="2495"/>
      <c r="BN56" s="2495"/>
      <c r="BO56" s="2495"/>
      <c r="BP56" s="2495"/>
      <c r="BQ56" s="2495"/>
      <c r="BR56" s="2495"/>
      <c r="BS56" s="2495"/>
      <c r="BT56" s="2495"/>
      <c r="BU56" s="2495"/>
      <c r="BV56" s="2495"/>
      <c r="BW56" s="2495"/>
      <c r="BX56" s="2495"/>
      <c r="BY56" s="2495"/>
      <c r="BZ56" s="2495"/>
      <c r="CA56" s="2495"/>
      <c r="CB56" s="2495"/>
      <c r="CC56" s="2495"/>
      <c r="CD56" s="2495"/>
      <c r="CE56" s="2495"/>
      <c r="CF56" s="2495"/>
      <c r="CG56" s="2495"/>
      <c r="CH56" s="2495"/>
      <c r="CI56" s="2495"/>
      <c r="CJ56" s="2495"/>
      <c r="CK56" s="2495"/>
      <c r="CL56" s="2495"/>
      <c r="CM56" s="2495"/>
      <c r="CN56" s="2495"/>
      <c r="CO56" s="2495"/>
      <c r="CP56" s="2495"/>
      <c r="CQ56" s="2495"/>
      <c r="CR56" s="2495"/>
      <c r="CS56" s="2495"/>
      <c r="CT56" s="2495"/>
      <c r="CU56" s="2495"/>
      <c r="CV56" s="2495"/>
      <c r="CW56" s="2495"/>
      <c r="CX56" s="2495"/>
      <c r="CY56" s="2495"/>
      <c r="CZ56" s="2495"/>
      <c r="DA56" s="2495"/>
      <c r="DB56" s="2495"/>
      <c r="DC56" s="2495"/>
      <c r="DD56" s="2495"/>
      <c r="DE56" s="2495"/>
      <c r="DF56" s="2495"/>
      <c r="DG56" s="2495"/>
      <c r="DH56" s="2495"/>
      <c r="DI56" s="2495"/>
      <c r="DJ56" s="2495"/>
      <c r="DK56" s="2495"/>
      <c r="DL56" s="2495"/>
      <c r="DM56" s="2495"/>
      <c r="DN56" s="2495"/>
      <c r="DO56" s="2495"/>
      <c r="DP56" s="2495"/>
      <c r="DQ56" s="2495"/>
      <c r="DR56" s="2495"/>
      <c r="DS56" s="2495"/>
      <c r="DT56" s="2495"/>
      <c r="DU56" s="2495"/>
      <c r="DV56" s="2495"/>
      <c r="DW56" s="2495"/>
      <c r="DX56" s="2495"/>
      <c r="DY56" s="2495"/>
      <c r="DZ56" s="2495"/>
      <c r="EA56" s="2495"/>
      <c r="EB56" s="2495"/>
      <c r="EC56" s="2495"/>
      <c r="ED56" s="2495"/>
      <c r="EE56" s="2495"/>
      <c r="EF56" s="2496"/>
    </row>
    <row r="57" spans="2:136" ht="41.25" customHeight="1" thickBot="1">
      <c r="B57" s="230"/>
      <c r="C57" s="1918" t="s">
        <v>148</v>
      </c>
      <c r="D57" s="2084"/>
      <c r="E57" s="2085" t="s">
        <v>93</v>
      </c>
      <c r="F57" s="2085" t="s">
        <v>101</v>
      </c>
      <c r="G57" s="2085" t="s">
        <v>139</v>
      </c>
      <c r="H57" s="2079" t="str">
        <f t="shared" si="0"/>
        <v>&gt; 66 kV &amp; &lt; = 132 kV ; XLPE INSULATED</v>
      </c>
      <c r="I57" s="2085" t="s">
        <v>112</v>
      </c>
      <c r="J57" s="2085" t="s">
        <v>1051</v>
      </c>
      <c r="K57" s="2085" t="s">
        <v>391</v>
      </c>
      <c r="L57" s="2085" t="s">
        <v>107</v>
      </c>
      <c r="M57" s="2085"/>
      <c r="N57" s="2487">
        <v>60</v>
      </c>
      <c r="O57" s="2084"/>
      <c r="P57" s="2085" t="s">
        <v>93</v>
      </c>
      <c r="Q57" s="2085" t="s">
        <v>101</v>
      </c>
      <c r="R57" s="2085" t="s">
        <v>139</v>
      </c>
      <c r="S57" s="2079" t="str">
        <f t="shared" si="1"/>
        <v>&gt; 66 kV &amp; &lt; = 132 kV ; XLPE INSULATED</v>
      </c>
      <c r="T57" s="2085" t="s">
        <v>112</v>
      </c>
      <c r="U57" s="2085" t="s">
        <v>1052</v>
      </c>
      <c r="V57" s="2085" t="s">
        <v>391</v>
      </c>
      <c r="W57" s="2085" t="s">
        <v>107</v>
      </c>
      <c r="X57" s="2085"/>
      <c r="Y57" s="2487">
        <v>0</v>
      </c>
      <c r="Z57" s="2085"/>
      <c r="AA57" s="2085" t="s">
        <v>139</v>
      </c>
      <c r="AB57" s="2080" t="str">
        <f t="shared" si="2"/>
        <v>&gt; 66 kV &amp; &lt; = 132 kV ; XLPE INSULATED</v>
      </c>
      <c r="AC57" s="2085" t="s">
        <v>112</v>
      </c>
      <c r="AD57" s="2085" t="s">
        <v>1053</v>
      </c>
      <c r="AE57" s="2085" t="s">
        <v>1054</v>
      </c>
      <c r="AF57" s="2085" t="s">
        <v>107</v>
      </c>
      <c r="AG57" s="2085"/>
      <c r="AH57" s="2497">
        <v>3.5</v>
      </c>
      <c r="AI57" s="2497">
        <v>0.34</v>
      </c>
      <c r="AJ57" s="2497">
        <v>0</v>
      </c>
      <c r="AK57" s="2497">
        <v>0</v>
      </c>
      <c r="AL57" s="2497">
        <v>0</v>
      </c>
      <c r="AM57" s="2497">
        <v>0</v>
      </c>
      <c r="AN57" s="2497">
        <v>0</v>
      </c>
      <c r="AO57" s="2497">
        <v>0</v>
      </c>
      <c r="AP57" s="2497">
        <v>0</v>
      </c>
      <c r="AQ57" s="2497">
        <v>0.28000000000000003</v>
      </c>
      <c r="AR57" s="2497">
        <v>0</v>
      </c>
      <c r="AS57" s="2497">
        <v>0</v>
      </c>
      <c r="AT57" s="2497">
        <v>0</v>
      </c>
      <c r="AU57" s="2497">
        <v>0</v>
      </c>
      <c r="AV57" s="2497">
        <v>0</v>
      </c>
      <c r="AW57" s="2497">
        <v>0</v>
      </c>
      <c r="AX57" s="2497">
        <v>0</v>
      </c>
      <c r="AY57" s="2497">
        <v>0</v>
      </c>
      <c r="AZ57" s="2497">
        <v>0</v>
      </c>
      <c r="BA57" s="2497">
        <v>0</v>
      </c>
      <c r="BB57" s="2497">
        <v>0</v>
      </c>
      <c r="BC57" s="2497">
        <v>0</v>
      </c>
      <c r="BD57" s="2497">
        <v>0</v>
      </c>
      <c r="BE57" s="2497">
        <v>0</v>
      </c>
      <c r="BF57" s="2497">
        <v>0</v>
      </c>
      <c r="BG57" s="2497">
        <v>0</v>
      </c>
      <c r="BH57" s="2497">
        <v>0</v>
      </c>
      <c r="BI57" s="2497">
        <v>0</v>
      </c>
      <c r="BJ57" s="2497">
        <v>0</v>
      </c>
      <c r="BK57" s="2497">
        <v>0</v>
      </c>
      <c r="BL57" s="2497">
        <v>0</v>
      </c>
      <c r="BM57" s="2497">
        <v>0</v>
      </c>
      <c r="BN57" s="2497">
        <v>0</v>
      </c>
      <c r="BO57" s="2497">
        <v>0</v>
      </c>
      <c r="BP57" s="2497">
        <v>0</v>
      </c>
      <c r="BQ57" s="2497">
        <v>0</v>
      </c>
      <c r="BR57" s="2497">
        <v>0</v>
      </c>
      <c r="BS57" s="2497">
        <v>0</v>
      </c>
      <c r="BT57" s="2497">
        <v>0</v>
      </c>
      <c r="BU57" s="2497">
        <v>0</v>
      </c>
      <c r="BV57" s="2497">
        <v>0</v>
      </c>
      <c r="BW57" s="2497">
        <v>0</v>
      </c>
      <c r="BX57" s="2497">
        <v>0</v>
      </c>
      <c r="BY57" s="2497">
        <v>0</v>
      </c>
      <c r="BZ57" s="2497">
        <v>0</v>
      </c>
      <c r="CA57" s="2497">
        <v>0</v>
      </c>
      <c r="CB57" s="2497">
        <v>0</v>
      </c>
      <c r="CC57" s="2497">
        <v>0</v>
      </c>
      <c r="CD57" s="2497">
        <v>0</v>
      </c>
      <c r="CE57" s="2497">
        <v>0</v>
      </c>
      <c r="CF57" s="2497">
        <v>0</v>
      </c>
      <c r="CG57" s="2497">
        <v>0</v>
      </c>
      <c r="CH57" s="2497">
        <v>0</v>
      </c>
      <c r="CI57" s="2497">
        <v>0</v>
      </c>
      <c r="CJ57" s="2497">
        <v>0</v>
      </c>
      <c r="CK57" s="2497">
        <v>0</v>
      </c>
      <c r="CL57" s="2497">
        <v>0</v>
      </c>
      <c r="CM57" s="2497">
        <v>0</v>
      </c>
      <c r="CN57" s="2497">
        <v>0</v>
      </c>
      <c r="CO57" s="2497">
        <v>0</v>
      </c>
      <c r="CP57" s="2497">
        <v>0</v>
      </c>
      <c r="CQ57" s="2497">
        <v>0</v>
      </c>
      <c r="CR57" s="2497">
        <v>0</v>
      </c>
      <c r="CS57" s="2497">
        <v>0</v>
      </c>
      <c r="CT57" s="2497">
        <v>0</v>
      </c>
      <c r="CU57" s="2497">
        <v>0</v>
      </c>
      <c r="CV57" s="2497">
        <v>0</v>
      </c>
      <c r="CW57" s="2497">
        <v>0</v>
      </c>
      <c r="CX57" s="2497">
        <v>0</v>
      </c>
      <c r="CY57" s="2497">
        <v>0</v>
      </c>
      <c r="CZ57" s="2497">
        <v>0</v>
      </c>
      <c r="DA57" s="2497">
        <v>0</v>
      </c>
      <c r="DB57" s="2497">
        <v>0</v>
      </c>
      <c r="DC57" s="2497">
        <v>0</v>
      </c>
      <c r="DD57" s="2497">
        <v>0</v>
      </c>
      <c r="DE57" s="2497">
        <v>0</v>
      </c>
      <c r="DF57" s="2497">
        <v>0</v>
      </c>
      <c r="DG57" s="2497">
        <v>0</v>
      </c>
      <c r="DH57" s="2497">
        <v>0</v>
      </c>
      <c r="DI57" s="2497">
        <v>0</v>
      </c>
      <c r="DJ57" s="2497">
        <v>0</v>
      </c>
      <c r="DK57" s="2497">
        <v>0</v>
      </c>
      <c r="DL57" s="2497">
        <v>0</v>
      </c>
      <c r="DM57" s="2497">
        <v>0</v>
      </c>
      <c r="DN57" s="2497">
        <v>0</v>
      </c>
      <c r="DO57" s="2497">
        <v>0</v>
      </c>
      <c r="DP57" s="2497">
        <v>0</v>
      </c>
      <c r="DQ57" s="2497">
        <v>0</v>
      </c>
      <c r="DR57" s="2497">
        <v>0</v>
      </c>
      <c r="DS57" s="2497">
        <v>0</v>
      </c>
      <c r="DT57" s="2497">
        <v>0</v>
      </c>
      <c r="DU57" s="2497">
        <v>0</v>
      </c>
      <c r="DV57" s="2497">
        <v>0</v>
      </c>
      <c r="DW57" s="2497">
        <v>0</v>
      </c>
      <c r="DX57" s="2497">
        <v>0</v>
      </c>
      <c r="DY57" s="2497">
        <v>0</v>
      </c>
      <c r="DZ57" s="2497">
        <v>0</v>
      </c>
      <c r="EA57" s="2497">
        <v>0</v>
      </c>
      <c r="EB57" s="2497">
        <v>0</v>
      </c>
      <c r="EC57" s="2497">
        <v>0</v>
      </c>
      <c r="ED57" s="2497">
        <v>0</v>
      </c>
      <c r="EE57" s="2497">
        <v>0</v>
      </c>
      <c r="EF57" s="2498">
        <v>0</v>
      </c>
    </row>
    <row r="58" spans="2:136" ht="41.25" customHeight="1" thickBot="1">
      <c r="B58" s="230"/>
      <c r="C58" s="1918" t="s">
        <v>149</v>
      </c>
      <c r="D58" s="2084"/>
      <c r="E58" s="2085" t="s">
        <v>93</v>
      </c>
      <c r="F58" s="2085" t="s">
        <v>101</v>
      </c>
      <c r="G58" s="2085" t="s">
        <v>139</v>
      </c>
      <c r="H58" s="2079" t="str">
        <f t="shared" si="0"/>
        <v>&gt; 132 kV &amp; &lt; = 275 kV ; XLPE INSULATED</v>
      </c>
      <c r="I58" s="2085" t="s">
        <v>112</v>
      </c>
      <c r="J58" s="2085" t="s">
        <v>1051</v>
      </c>
      <c r="K58" s="2085" t="s">
        <v>391</v>
      </c>
      <c r="L58" s="2085" t="s">
        <v>107</v>
      </c>
      <c r="M58" s="2085"/>
      <c r="N58" s="1085"/>
      <c r="O58" s="2084"/>
      <c r="P58" s="2085" t="s">
        <v>93</v>
      </c>
      <c r="Q58" s="2085" t="s">
        <v>101</v>
      </c>
      <c r="R58" s="2085" t="s">
        <v>139</v>
      </c>
      <c r="S58" s="2079" t="str">
        <f t="shared" si="1"/>
        <v>&gt; 132 kV &amp; &lt; = 275 kV ; XLPE INSULATED</v>
      </c>
      <c r="T58" s="2085" t="s">
        <v>112</v>
      </c>
      <c r="U58" s="2085" t="s">
        <v>1052</v>
      </c>
      <c r="V58" s="2085" t="s">
        <v>391</v>
      </c>
      <c r="W58" s="2085" t="s">
        <v>107</v>
      </c>
      <c r="X58" s="2085"/>
      <c r="Y58" s="2492"/>
      <c r="Z58" s="2085"/>
      <c r="AA58" s="2085" t="s">
        <v>139</v>
      </c>
      <c r="AB58" s="2080" t="str">
        <f t="shared" si="2"/>
        <v>&gt; 132 kV &amp; &lt; = 275 kV ; XLPE INSULATED</v>
      </c>
      <c r="AC58" s="2085" t="s">
        <v>112</v>
      </c>
      <c r="AD58" s="2085" t="s">
        <v>1053</v>
      </c>
      <c r="AE58" s="2085" t="s">
        <v>1054</v>
      </c>
      <c r="AF58" s="2085" t="s">
        <v>107</v>
      </c>
      <c r="AG58" s="2085"/>
      <c r="AH58" s="2495"/>
      <c r="AI58" s="2495"/>
      <c r="AJ58" s="2495"/>
      <c r="AK58" s="2495"/>
      <c r="AL58" s="2495"/>
      <c r="AM58" s="2495"/>
      <c r="AN58" s="2495"/>
      <c r="AO58" s="2495"/>
      <c r="AP58" s="2495"/>
      <c r="AQ58" s="2495"/>
      <c r="AR58" s="2495"/>
      <c r="AS58" s="2495"/>
      <c r="AT58" s="2495"/>
      <c r="AU58" s="2495"/>
      <c r="AV58" s="2495"/>
      <c r="AW58" s="2495"/>
      <c r="AX58" s="2495"/>
      <c r="AY58" s="2495"/>
      <c r="AZ58" s="2495"/>
      <c r="BA58" s="2495"/>
      <c r="BB58" s="2495"/>
      <c r="BC58" s="2495"/>
      <c r="BD58" s="2495"/>
      <c r="BE58" s="2495"/>
      <c r="BF58" s="2495"/>
      <c r="BG58" s="2495"/>
      <c r="BH58" s="2495"/>
      <c r="BI58" s="2495"/>
      <c r="BJ58" s="2495"/>
      <c r="BK58" s="2495"/>
      <c r="BL58" s="2495"/>
      <c r="BM58" s="2495"/>
      <c r="BN58" s="2495"/>
      <c r="BO58" s="2495"/>
      <c r="BP58" s="2495"/>
      <c r="BQ58" s="2495"/>
      <c r="BR58" s="2495"/>
      <c r="BS58" s="2495"/>
      <c r="BT58" s="2495"/>
      <c r="BU58" s="2495"/>
      <c r="BV58" s="2495"/>
      <c r="BW58" s="2495"/>
      <c r="BX58" s="2495"/>
      <c r="BY58" s="2495"/>
      <c r="BZ58" s="2495"/>
      <c r="CA58" s="2495"/>
      <c r="CB58" s="2495"/>
      <c r="CC58" s="2495"/>
      <c r="CD58" s="2495"/>
      <c r="CE58" s="2495"/>
      <c r="CF58" s="2495"/>
      <c r="CG58" s="2495"/>
      <c r="CH58" s="2495"/>
      <c r="CI58" s="2495"/>
      <c r="CJ58" s="2495"/>
      <c r="CK58" s="2495"/>
      <c r="CL58" s="2495"/>
      <c r="CM58" s="2495"/>
      <c r="CN58" s="2495"/>
      <c r="CO58" s="2495"/>
      <c r="CP58" s="2495"/>
      <c r="CQ58" s="2495"/>
      <c r="CR58" s="2495"/>
      <c r="CS58" s="2495"/>
      <c r="CT58" s="2495"/>
      <c r="CU58" s="2495"/>
      <c r="CV58" s="2495"/>
      <c r="CW58" s="2495"/>
      <c r="CX58" s="2495"/>
      <c r="CY58" s="2495"/>
      <c r="CZ58" s="2495"/>
      <c r="DA58" s="2495"/>
      <c r="DB58" s="2495"/>
      <c r="DC58" s="2495"/>
      <c r="DD58" s="2495"/>
      <c r="DE58" s="2495"/>
      <c r="DF58" s="2495"/>
      <c r="DG58" s="2495"/>
      <c r="DH58" s="2495"/>
      <c r="DI58" s="2495"/>
      <c r="DJ58" s="2495"/>
      <c r="DK58" s="2495"/>
      <c r="DL58" s="2495"/>
      <c r="DM58" s="2495"/>
      <c r="DN58" s="2495"/>
      <c r="DO58" s="2495"/>
      <c r="DP58" s="2495"/>
      <c r="DQ58" s="2495"/>
      <c r="DR58" s="2495"/>
      <c r="DS58" s="2495"/>
      <c r="DT58" s="2495"/>
      <c r="DU58" s="2495"/>
      <c r="DV58" s="2495"/>
      <c r="DW58" s="2495"/>
      <c r="DX58" s="2495"/>
      <c r="DY58" s="2495"/>
      <c r="DZ58" s="2495"/>
      <c r="EA58" s="2495"/>
      <c r="EB58" s="2495"/>
      <c r="EC58" s="2495"/>
      <c r="ED58" s="2495"/>
      <c r="EE58" s="2495"/>
      <c r="EF58" s="2496"/>
    </row>
    <row r="59" spans="2:136" ht="41.25" customHeight="1" thickBot="1">
      <c r="B59" s="230"/>
      <c r="C59" s="1918" t="s">
        <v>150</v>
      </c>
      <c r="D59" s="2084"/>
      <c r="E59" s="2085" t="s">
        <v>93</v>
      </c>
      <c r="F59" s="2085" t="s">
        <v>101</v>
      </c>
      <c r="G59" s="2085" t="s">
        <v>139</v>
      </c>
      <c r="H59" s="2079" t="str">
        <f t="shared" si="0"/>
        <v>&gt; 275 kV &amp; &lt; = 330 kV ; XLPE INSULATED</v>
      </c>
      <c r="I59" s="2085" t="s">
        <v>112</v>
      </c>
      <c r="J59" s="2085" t="s">
        <v>1051</v>
      </c>
      <c r="K59" s="2085" t="s">
        <v>391</v>
      </c>
      <c r="L59" s="2085" t="s">
        <v>107</v>
      </c>
      <c r="M59" s="2085"/>
      <c r="N59" s="1085"/>
      <c r="O59" s="2084"/>
      <c r="P59" s="2085" t="s">
        <v>93</v>
      </c>
      <c r="Q59" s="2085" t="s">
        <v>101</v>
      </c>
      <c r="R59" s="2085" t="s">
        <v>139</v>
      </c>
      <c r="S59" s="2079" t="str">
        <f t="shared" si="1"/>
        <v>&gt; 275 kV &amp; &lt; = 330 kV ; XLPE INSULATED</v>
      </c>
      <c r="T59" s="2085" t="s">
        <v>112</v>
      </c>
      <c r="U59" s="2085" t="s">
        <v>1052</v>
      </c>
      <c r="V59" s="2085" t="s">
        <v>391</v>
      </c>
      <c r="W59" s="2085" t="s">
        <v>107</v>
      </c>
      <c r="X59" s="2085"/>
      <c r="Y59" s="2492"/>
      <c r="Z59" s="2085"/>
      <c r="AA59" s="2085" t="s">
        <v>139</v>
      </c>
      <c r="AB59" s="2080" t="str">
        <f t="shared" si="2"/>
        <v>&gt; 275 kV &amp; &lt; = 330 kV ; XLPE INSULATED</v>
      </c>
      <c r="AC59" s="2085" t="s">
        <v>112</v>
      </c>
      <c r="AD59" s="2085" t="s">
        <v>1053</v>
      </c>
      <c r="AE59" s="2085" t="s">
        <v>1054</v>
      </c>
      <c r="AF59" s="2085" t="s">
        <v>107</v>
      </c>
      <c r="AG59" s="2085"/>
      <c r="AH59" s="2495"/>
      <c r="AI59" s="2495"/>
      <c r="AJ59" s="2495"/>
      <c r="AK59" s="2495"/>
      <c r="AL59" s="2495"/>
      <c r="AM59" s="2495"/>
      <c r="AN59" s="2495"/>
      <c r="AO59" s="2495"/>
      <c r="AP59" s="2495"/>
      <c r="AQ59" s="2495"/>
      <c r="AR59" s="2495"/>
      <c r="AS59" s="2495"/>
      <c r="AT59" s="2495"/>
      <c r="AU59" s="2495"/>
      <c r="AV59" s="2495"/>
      <c r="AW59" s="2495"/>
      <c r="AX59" s="2495"/>
      <c r="AY59" s="2495"/>
      <c r="AZ59" s="2495"/>
      <c r="BA59" s="2495"/>
      <c r="BB59" s="2495"/>
      <c r="BC59" s="2495"/>
      <c r="BD59" s="2495"/>
      <c r="BE59" s="2495"/>
      <c r="BF59" s="2495"/>
      <c r="BG59" s="2495"/>
      <c r="BH59" s="2495"/>
      <c r="BI59" s="2495"/>
      <c r="BJ59" s="2495"/>
      <c r="BK59" s="2495"/>
      <c r="BL59" s="2495"/>
      <c r="BM59" s="2495"/>
      <c r="BN59" s="2495"/>
      <c r="BO59" s="2495"/>
      <c r="BP59" s="2495"/>
      <c r="BQ59" s="2495"/>
      <c r="BR59" s="2495"/>
      <c r="BS59" s="2495"/>
      <c r="BT59" s="2495"/>
      <c r="BU59" s="2495"/>
      <c r="BV59" s="2495"/>
      <c r="BW59" s="2495"/>
      <c r="BX59" s="2495"/>
      <c r="BY59" s="2495"/>
      <c r="BZ59" s="2495"/>
      <c r="CA59" s="2495"/>
      <c r="CB59" s="2495"/>
      <c r="CC59" s="2495"/>
      <c r="CD59" s="2495"/>
      <c r="CE59" s="2495"/>
      <c r="CF59" s="2495"/>
      <c r="CG59" s="2495"/>
      <c r="CH59" s="2495"/>
      <c r="CI59" s="2495"/>
      <c r="CJ59" s="2495"/>
      <c r="CK59" s="2495"/>
      <c r="CL59" s="2495"/>
      <c r="CM59" s="2495"/>
      <c r="CN59" s="2495"/>
      <c r="CO59" s="2495"/>
      <c r="CP59" s="2495"/>
      <c r="CQ59" s="2495"/>
      <c r="CR59" s="2495"/>
      <c r="CS59" s="2495"/>
      <c r="CT59" s="2495"/>
      <c r="CU59" s="2495"/>
      <c r="CV59" s="2495"/>
      <c r="CW59" s="2495"/>
      <c r="CX59" s="2495"/>
      <c r="CY59" s="2495"/>
      <c r="CZ59" s="2495"/>
      <c r="DA59" s="2495"/>
      <c r="DB59" s="2495"/>
      <c r="DC59" s="2495"/>
      <c r="DD59" s="2495"/>
      <c r="DE59" s="2495"/>
      <c r="DF59" s="2495"/>
      <c r="DG59" s="2495"/>
      <c r="DH59" s="2495"/>
      <c r="DI59" s="2495"/>
      <c r="DJ59" s="2495"/>
      <c r="DK59" s="2495"/>
      <c r="DL59" s="2495"/>
      <c r="DM59" s="2495"/>
      <c r="DN59" s="2495"/>
      <c r="DO59" s="2495"/>
      <c r="DP59" s="2495"/>
      <c r="DQ59" s="2495"/>
      <c r="DR59" s="2495"/>
      <c r="DS59" s="2495"/>
      <c r="DT59" s="2495"/>
      <c r="DU59" s="2495"/>
      <c r="DV59" s="2495"/>
      <c r="DW59" s="2495"/>
      <c r="DX59" s="2495"/>
      <c r="DY59" s="2495"/>
      <c r="DZ59" s="2495"/>
      <c r="EA59" s="2495"/>
      <c r="EB59" s="2495"/>
      <c r="EC59" s="2495"/>
      <c r="ED59" s="2495"/>
      <c r="EE59" s="2495"/>
      <c r="EF59" s="2496"/>
    </row>
    <row r="60" spans="2:136" ht="41.25" customHeight="1" thickBot="1">
      <c r="B60" s="230"/>
      <c r="C60" s="1918" t="s">
        <v>151</v>
      </c>
      <c r="D60" s="2084"/>
      <c r="E60" s="2085" t="s">
        <v>93</v>
      </c>
      <c r="F60" s="2085" t="s">
        <v>101</v>
      </c>
      <c r="G60" s="2085" t="s">
        <v>139</v>
      </c>
      <c r="H60" s="2079" t="str">
        <f t="shared" si="0"/>
        <v>&gt; 330 kV &amp; &lt; = 500 kV  ; XLPE INSULATED</v>
      </c>
      <c r="I60" s="2085" t="s">
        <v>112</v>
      </c>
      <c r="J60" s="2085" t="s">
        <v>1051</v>
      </c>
      <c r="K60" s="2085" t="s">
        <v>391</v>
      </c>
      <c r="L60" s="2085" t="s">
        <v>107</v>
      </c>
      <c r="M60" s="2085"/>
      <c r="N60" s="1085"/>
      <c r="O60" s="2084"/>
      <c r="P60" s="2085" t="s">
        <v>93</v>
      </c>
      <c r="Q60" s="2085" t="s">
        <v>101</v>
      </c>
      <c r="R60" s="2085" t="s">
        <v>139</v>
      </c>
      <c r="S60" s="2079" t="str">
        <f t="shared" si="1"/>
        <v>&gt; 330 kV &amp; &lt; = 500 kV  ; XLPE INSULATED</v>
      </c>
      <c r="T60" s="2085" t="s">
        <v>112</v>
      </c>
      <c r="U60" s="2085" t="s">
        <v>1052</v>
      </c>
      <c r="V60" s="2085" t="s">
        <v>391</v>
      </c>
      <c r="W60" s="2085" t="s">
        <v>107</v>
      </c>
      <c r="X60" s="2085"/>
      <c r="Y60" s="2492"/>
      <c r="Z60" s="2085"/>
      <c r="AA60" s="2085" t="s">
        <v>139</v>
      </c>
      <c r="AB60" s="2080" t="str">
        <f t="shared" si="2"/>
        <v>&gt; 330 kV &amp; &lt; = 500 kV  ; XLPE INSULATED</v>
      </c>
      <c r="AC60" s="2085" t="s">
        <v>112</v>
      </c>
      <c r="AD60" s="2085" t="s">
        <v>1053</v>
      </c>
      <c r="AE60" s="2085" t="s">
        <v>1054</v>
      </c>
      <c r="AF60" s="2085" t="s">
        <v>107</v>
      </c>
      <c r="AG60" s="2085"/>
      <c r="AH60" s="2495"/>
      <c r="AI60" s="2495"/>
      <c r="AJ60" s="2495"/>
      <c r="AK60" s="2495"/>
      <c r="AL60" s="2495"/>
      <c r="AM60" s="2495"/>
      <c r="AN60" s="2495"/>
      <c r="AO60" s="2495"/>
      <c r="AP60" s="2495"/>
      <c r="AQ60" s="2495"/>
      <c r="AR60" s="2495"/>
      <c r="AS60" s="2495"/>
      <c r="AT60" s="2495"/>
      <c r="AU60" s="2495"/>
      <c r="AV60" s="2495"/>
      <c r="AW60" s="2495"/>
      <c r="AX60" s="2495"/>
      <c r="AY60" s="2495"/>
      <c r="AZ60" s="2495"/>
      <c r="BA60" s="2495"/>
      <c r="BB60" s="2495"/>
      <c r="BC60" s="2495"/>
      <c r="BD60" s="2495"/>
      <c r="BE60" s="2495"/>
      <c r="BF60" s="2495"/>
      <c r="BG60" s="2495"/>
      <c r="BH60" s="2495"/>
      <c r="BI60" s="2495"/>
      <c r="BJ60" s="2495"/>
      <c r="BK60" s="2495"/>
      <c r="BL60" s="2495"/>
      <c r="BM60" s="2495"/>
      <c r="BN60" s="2495"/>
      <c r="BO60" s="2495"/>
      <c r="BP60" s="2495"/>
      <c r="BQ60" s="2495"/>
      <c r="BR60" s="2495"/>
      <c r="BS60" s="2495"/>
      <c r="BT60" s="2495"/>
      <c r="BU60" s="2495"/>
      <c r="BV60" s="2495"/>
      <c r="BW60" s="2495"/>
      <c r="BX60" s="2495"/>
      <c r="BY60" s="2495"/>
      <c r="BZ60" s="2495"/>
      <c r="CA60" s="2495"/>
      <c r="CB60" s="2495"/>
      <c r="CC60" s="2495"/>
      <c r="CD60" s="2495"/>
      <c r="CE60" s="2495"/>
      <c r="CF60" s="2495"/>
      <c r="CG60" s="2495"/>
      <c r="CH60" s="2495"/>
      <c r="CI60" s="2495"/>
      <c r="CJ60" s="2495"/>
      <c r="CK60" s="2495"/>
      <c r="CL60" s="2495"/>
      <c r="CM60" s="2495"/>
      <c r="CN60" s="2495"/>
      <c r="CO60" s="2495"/>
      <c r="CP60" s="2495"/>
      <c r="CQ60" s="2495"/>
      <c r="CR60" s="2495"/>
      <c r="CS60" s="2495"/>
      <c r="CT60" s="2495"/>
      <c r="CU60" s="2495"/>
      <c r="CV60" s="2495"/>
      <c r="CW60" s="2495"/>
      <c r="CX60" s="2495"/>
      <c r="CY60" s="2495"/>
      <c r="CZ60" s="2495"/>
      <c r="DA60" s="2495"/>
      <c r="DB60" s="2495"/>
      <c r="DC60" s="2495"/>
      <c r="DD60" s="2495"/>
      <c r="DE60" s="2495"/>
      <c r="DF60" s="2495"/>
      <c r="DG60" s="2495"/>
      <c r="DH60" s="2495"/>
      <c r="DI60" s="2495"/>
      <c r="DJ60" s="2495"/>
      <c r="DK60" s="2495"/>
      <c r="DL60" s="2495"/>
      <c r="DM60" s="2495"/>
      <c r="DN60" s="2495"/>
      <c r="DO60" s="2495"/>
      <c r="DP60" s="2495"/>
      <c r="DQ60" s="2495"/>
      <c r="DR60" s="2495"/>
      <c r="DS60" s="2495"/>
      <c r="DT60" s="2495"/>
      <c r="DU60" s="2495"/>
      <c r="DV60" s="2495"/>
      <c r="DW60" s="2495"/>
      <c r="DX60" s="2495"/>
      <c r="DY60" s="2495"/>
      <c r="DZ60" s="2495"/>
      <c r="EA60" s="2495"/>
      <c r="EB60" s="2495"/>
      <c r="EC60" s="2495"/>
      <c r="ED60" s="2495"/>
      <c r="EE60" s="2495"/>
      <c r="EF60" s="2496"/>
    </row>
    <row r="61" spans="2:136" ht="41.25" customHeight="1" thickBot="1">
      <c r="B61" s="230"/>
      <c r="C61" s="1918" t="s">
        <v>152</v>
      </c>
      <c r="D61" s="2084"/>
      <c r="E61" s="2085" t="s">
        <v>93</v>
      </c>
      <c r="F61" s="2085" t="s">
        <v>101</v>
      </c>
      <c r="G61" s="2085" t="s">
        <v>139</v>
      </c>
      <c r="H61" s="2079" t="str">
        <f t="shared" si="0"/>
        <v>&gt; 500 kV  ; XLPE INSULATED</v>
      </c>
      <c r="I61" s="2085" t="s">
        <v>112</v>
      </c>
      <c r="J61" s="2085" t="s">
        <v>1051</v>
      </c>
      <c r="K61" s="2085" t="s">
        <v>391</v>
      </c>
      <c r="L61" s="2085" t="s">
        <v>107</v>
      </c>
      <c r="M61" s="2085"/>
      <c r="N61" s="1085"/>
      <c r="O61" s="2084"/>
      <c r="P61" s="2085" t="s">
        <v>93</v>
      </c>
      <c r="Q61" s="2085" t="s">
        <v>101</v>
      </c>
      <c r="R61" s="2085" t="s">
        <v>139</v>
      </c>
      <c r="S61" s="2079" t="str">
        <f t="shared" si="1"/>
        <v>&gt; 500 kV  ; XLPE INSULATED</v>
      </c>
      <c r="T61" s="2085" t="s">
        <v>112</v>
      </c>
      <c r="U61" s="2085" t="s">
        <v>1052</v>
      </c>
      <c r="V61" s="2085" t="s">
        <v>391</v>
      </c>
      <c r="W61" s="2085" t="s">
        <v>107</v>
      </c>
      <c r="X61" s="2085"/>
      <c r="Y61" s="2492"/>
      <c r="Z61" s="2085"/>
      <c r="AA61" s="2085" t="s">
        <v>139</v>
      </c>
      <c r="AB61" s="2080" t="str">
        <f t="shared" si="2"/>
        <v>&gt; 500 kV  ; XLPE INSULATED</v>
      </c>
      <c r="AC61" s="2085" t="s">
        <v>112</v>
      </c>
      <c r="AD61" s="2085" t="s">
        <v>1053</v>
      </c>
      <c r="AE61" s="2085" t="s">
        <v>1054</v>
      </c>
      <c r="AF61" s="2085" t="s">
        <v>107</v>
      </c>
      <c r="AG61" s="2085"/>
      <c r="AH61" s="2495"/>
      <c r="AI61" s="2495"/>
      <c r="AJ61" s="2495"/>
      <c r="AK61" s="2495"/>
      <c r="AL61" s="2495"/>
      <c r="AM61" s="2495"/>
      <c r="AN61" s="2495"/>
      <c r="AO61" s="2495"/>
      <c r="AP61" s="2495"/>
      <c r="AQ61" s="2495"/>
      <c r="AR61" s="2495"/>
      <c r="AS61" s="2495"/>
      <c r="AT61" s="2495"/>
      <c r="AU61" s="2495"/>
      <c r="AV61" s="2495"/>
      <c r="AW61" s="2495"/>
      <c r="AX61" s="2495"/>
      <c r="AY61" s="2495"/>
      <c r="AZ61" s="2495"/>
      <c r="BA61" s="2495"/>
      <c r="BB61" s="2495"/>
      <c r="BC61" s="2495"/>
      <c r="BD61" s="2495"/>
      <c r="BE61" s="2495"/>
      <c r="BF61" s="2495"/>
      <c r="BG61" s="2495"/>
      <c r="BH61" s="2495"/>
      <c r="BI61" s="2495"/>
      <c r="BJ61" s="2495"/>
      <c r="BK61" s="2495"/>
      <c r="BL61" s="2495"/>
      <c r="BM61" s="2495"/>
      <c r="BN61" s="2495"/>
      <c r="BO61" s="2495"/>
      <c r="BP61" s="2495"/>
      <c r="BQ61" s="2495"/>
      <c r="BR61" s="2495"/>
      <c r="BS61" s="2495"/>
      <c r="BT61" s="2495"/>
      <c r="BU61" s="2495"/>
      <c r="BV61" s="2495"/>
      <c r="BW61" s="2495"/>
      <c r="BX61" s="2495"/>
      <c r="BY61" s="2495"/>
      <c r="BZ61" s="2495"/>
      <c r="CA61" s="2495"/>
      <c r="CB61" s="2495"/>
      <c r="CC61" s="2495"/>
      <c r="CD61" s="2495"/>
      <c r="CE61" s="2495"/>
      <c r="CF61" s="2495"/>
      <c r="CG61" s="2495"/>
      <c r="CH61" s="2495"/>
      <c r="CI61" s="2495"/>
      <c r="CJ61" s="2495"/>
      <c r="CK61" s="2495"/>
      <c r="CL61" s="2495"/>
      <c r="CM61" s="2495"/>
      <c r="CN61" s="2495"/>
      <c r="CO61" s="2495"/>
      <c r="CP61" s="2495"/>
      <c r="CQ61" s="2495"/>
      <c r="CR61" s="2495"/>
      <c r="CS61" s="2495"/>
      <c r="CT61" s="2495"/>
      <c r="CU61" s="2495"/>
      <c r="CV61" s="2495"/>
      <c r="CW61" s="2495"/>
      <c r="CX61" s="2495"/>
      <c r="CY61" s="2495"/>
      <c r="CZ61" s="2495"/>
      <c r="DA61" s="2495"/>
      <c r="DB61" s="2495"/>
      <c r="DC61" s="2495"/>
      <c r="DD61" s="2495"/>
      <c r="DE61" s="2495"/>
      <c r="DF61" s="2495"/>
      <c r="DG61" s="2495"/>
      <c r="DH61" s="2495"/>
      <c r="DI61" s="2495"/>
      <c r="DJ61" s="2495"/>
      <c r="DK61" s="2495"/>
      <c r="DL61" s="2495"/>
      <c r="DM61" s="2495"/>
      <c r="DN61" s="2495"/>
      <c r="DO61" s="2495"/>
      <c r="DP61" s="2495"/>
      <c r="DQ61" s="2495"/>
      <c r="DR61" s="2495"/>
      <c r="DS61" s="2495"/>
      <c r="DT61" s="2495"/>
      <c r="DU61" s="2495"/>
      <c r="DV61" s="2495"/>
      <c r="DW61" s="2495"/>
      <c r="DX61" s="2495"/>
      <c r="DY61" s="2495"/>
      <c r="DZ61" s="2495"/>
      <c r="EA61" s="2495"/>
      <c r="EB61" s="2495"/>
      <c r="EC61" s="2495"/>
      <c r="ED61" s="2495"/>
      <c r="EE61" s="2495"/>
      <c r="EF61" s="2496"/>
    </row>
    <row r="62" spans="2:136" ht="41.25" customHeight="1" thickBot="1">
      <c r="B62" s="230"/>
      <c r="C62" s="1918" t="s">
        <v>153</v>
      </c>
      <c r="D62" s="2084"/>
      <c r="E62" s="2085" t="s">
        <v>93</v>
      </c>
      <c r="F62" s="2085" t="s">
        <v>101</v>
      </c>
      <c r="G62" s="2085" t="s">
        <v>139</v>
      </c>
      <c r="H62" s="2079" t="str">
        <f t="shared" si="0"/>
        <v>&lt; = 33 kV; OTHER INSULATED</v>
      </c>
      <c r="I62" s="2085" t="s">
        <v>112</v>
      </c>
      <c r="J62" s="2085" t="s">
        <v>1051</v>
      </c>
      <c r="K62" s="2085" t="s">
        <v>391</v>
      </c>
      <c r="L62" s="2085" t="s">
        <v>107</v>
      </c>
      <c r="M62" s="2085"/>
      <c r="N62" s="1085"/>
      <c r="O62" s="2084"/>
      <c r="P62" s="2085" t="s">
        <v>93</v>
      </c>
      <c r="Q62" s="2085" t="s">
        <v>101</v>
      </c>
      <c r="R62" s="2085" t="s">
        <v>139</v>
      </c>
      <c r="S62" s="2079" t="str">
        <f t="shared" si="1"/>
        <v>&lt; = 33 kV; OTHER INSULATED</v>
      </c>
      <c r="T62" s="2085" t="s">
        <v>112</v>
      </c>
      <c r="U62" s="2085" t="s">
        <v>1052</v>
      </c>
      <c r="V62" s="2085" t="s">
        <v>391</v>
      </c>
      <c r="W62" s="2085" t="s">
        <v>107</v>
      </c>
      <c r="X62" s="2085"/>
      <c r="Y62" s="2492"/>
      <c r="Z62" s="2085"/>
      <c r="AA62" s="2085" t="s">
        <v>139</v>
      </c>
      <c r="AB62" s="2080" t="str">
        <f t="shared" si="2"/>
        <v>&lt; = 33 kV; OTHER INSULATED</v>
      </c>
      <c r="AC62" s="2085" t="s">
        <v>112</v>
      </c>
      <c r="AD62" s="2085" t="s">
        <v>1053</v>
      </c>
      <c r="AE62" s="2085" t="s">
        <v>1054</v>
      </c>
      <c r="AF62" s="2085" t="s">
        <v>107</v>
      </c>
      <c r="AG62" s="2085"/>
      <c r="AH62" s="2495"/>
      <c r="AI62" s="2495"/>
      <c r="AJ62" s="2495"/>
      <c r="AK62" s="2495"/>
      <c r="AL62" s="2495"/>
      <c r="AM62" s="2495"/>
      <c r="AN62" s="2495"/>
      <c r="AO62" s="2495"/>
      <c r="AP62" s="2495"/>
      <c r="AQ62" s="2495"/>
      <c r="AR62" s="2495"/>
      <c r="AS62" s="2495"/>
      <c r="AT62" s="2495"/>
      <c r="AU62" s="2495"/>
      <c r="AV62" s="2495"/>
      <c r="AW62" s="2495"/>
      <c r="AX62" s="2495"/>
      <c r="AY62" s="2495"/>
      <c r="AZ62" s="2495"/>
      <c r="BA62" s="2495"/>
      <c r="BB62" s="2495"/>
      <c r="BC62" s="2495"/>
      <c r="BD62" s="2495"/>
      <c r="BE62" s="2495"/>
      <c r="BF62" s="2495"/>
      <c r="BG62" s="2495"/>
      <c r="BH62" s="2495"/>
      <c r="BI62" s="2495"/>
      <c r="BJ62" s="2495"/>
      <c r="BK62" s="2495"/>
      <c r="BL62" s="2495"/>
      <c r="BM62" s="2495"/>
      <c r="BN62" s="2495"/>
      <c r="BO62" s="2495"/>
      <c r="BP62" s="2495"/>
      <c r="BQ62" s="2495"/>
      <c r="BR62" s="2495"/>
      <c r="BS62" s="2495"/>
      <c r="BT62" s="2495"/>
      <c r="BU62" s="2495"/>
      <c r="BV62" s="2495"/>
      <c r="BW62" s="2495"/>
      <c r="BX62" s="2495"/>
      <c r="BY62" s="2495"/>
      <c r="BZ62" s="2495"/>
      <c r="CA62" s="2495"/>
      <c r="CB62" s="2495"/>
      <c r="CC62" s="2495"/>
      <c r="CD62" s="2495"/>
      <c r="CE62" s="2495"/>
      <c r="CF62" s="2495"/>
      <c r="CG62" s="2495"/>
      <c r="CH62" s="2495"/>
      <c r="CI62" s="2495"/>
      <c r="CJ62" s="2495"/>
      <c r="CK62" s="2495"/>
      <c r="CL62" s="2495"/>
      <c r="CM62" s="2495"/>
      <c r="CN62" s="2495"/>
      <c r="CO62" s="2495"/>
      <c r="CP62" s="2495"/>
      <c r="CQ62" s="2495"/>
      <c r="CR62" s="2495"/>
      <c r="CS62" s="2495"/>
      <c r="CT62" s="2495"/>
      <c r="CU62" s="2495"/>
      <c r="CV62" s="2495"/>
      <c r="CW62" s="2495"/>
      <c r="CX62" s="2495"/>
      <c r="CY62" s="2495"/>
      <c r="CZ62" s="2495"/>
      <c r="DA62" s="2495"/>
      <c r="DB62" s="2495"/>
      <c r="DC62" s="2495"/>
      <c r="DD62" s="2495"/>
      <c r="DE62" s="2495"/>
      <c r="DF62" s="2495"/>
      <c r="DG62" s="2495"/>
      <c r="DH62" s="2495"/>
      <c r="DI62" s="2495"/>
      <c r="DJ62" s="2495"/>
      <c r="DK62" s="2495"/>
      <c r="DL62" s="2495"/>
      <c r="DM62" s="2495"/>
      <c r="DN62" s="2495"/>
      <c r="DO62" s="2495"/>
      <c r="DP62" s="2495"/>
      <c r="DQ62" s="2495"/>
      <c r="DR62" s="2495"/>
      <c r="DS62" s="2495"/>
      <c r="DT62" s="2495"/>
      <c r="DU62" s="2495"/>
      <c r="DV62" s="2495"/>
      <c r="DW62" s="2495"/>
      <c r="DX62" s="2495"/>
      <c r="DY62" s="2495"/>
      <c r="DZ62" s="2495"/>
      <c r="EA62" s="2495"/>
      <c r="EB62" s="2495"/>
      <c r="EC62" s="2495"/>
      <c r="ED62" s="2495"/>
      <c r="EE62" s="2495"/>
      <c r="EF62" s="2496"/>
    </row>
    <row r="63" spans="2:136" ht="41.25" customHeight="1" thickBot="1">
      <c r="B63" s="230"/>
      <c r="C63" s="1918" t="s">
        <v>154</v>
      </c>
      <c r="D63" s="2084"/>
      <c r="E63" s="2085" t="s">
        <v>93</v>
      </c>
      <c r="F63" s="2085" t="s">
        <v>101</v>
      </c>
      <c r="G63" s="2085" t="s">
        <v>139</v>
      </c>
      <c r="H63" s="2079" t="str">
        <f t="shared" si="0"/>
        <v>&gt; 33 kV &amp; &lt; = 66 kV ; OTHER INSULATED</v>
      </c>
      <c r="I63" s="2085" t="s">
        <v>112</v>
      </c>
      <c r="J63" s="2085" t="s">
        <v>1051</v>
      </c>
      <c r="K63" s="2085" t="s">
        <v>391</v>
      </c>
      <c r="L63" s="2085" t="s">
        <v>107</v>
      </c>
      <c r="M63" s="2085"/>
      <c r="N63" s="1085"/>
      <c r="O63" s="2084"/>
      <c r="P63" s="2085" t="s">
        <v>93</v>
      </c>
      <c r="Q63" s="2085" t="s">
        <v>101</v>
      </c>
      <c r="R63" s="2085" t="s">
        <v>139</v>
      </c>
      <c r="S63" s="2079" t="str">
        <f t="shared" si="1"/>
        <v>&gt; 33 kV &amp; &lt; = 66 kV ; OTHER INSULATED</v>
      </c>
      <c r="T63" s="2085" t="s">
        <v>112</v>
      </c>
      <c r="U63" s="2085" t="s">
        <v>1052</v>
      </c>
      <c r="V63" s="2085" t="s">
        <v>391</v>
      </c>
      <c r="W63" s="2085" t="s">
        <v>107</v>
      </c>
      <c r="X63" s="2085"/>
      <c r="Y63" s="2492"/>
      <c r="Z63" s="2085"/>
      <c r="AA63" s="2085" t="s">
        <v>139</v>
      </c>
      <c r="AB63" s="2080" t="str">
        <f t="shared" si="2"/>
        <v>&gt; 33 kV &amp; &lt; = 66 kV ; OTHER INSULATED</v>
      </c>
      <c r="AC63" s="2085" t="s">
        <v>112</v>
      </c>
      <c r="AD63" s="2085" t="s">
        <v>1053</v>
      </c>
      <c r="AE63" s="2085" t="s">
        <v>1054</v>
      </c>
      <c r="AF63" s="2085" t="s">
        <v>107</v>
      </c>
      <c r="AG63" s="2085"/>
      <c r="AH63" s="2495"/>
      <c r="AI63" s="2495"/>
      <c r="AJ63" s="2495"/>
      <c r="AK63" s="2495"/>
      <c r="AL63" s="2495"/>
      <c r="AM63" s="2495"/>
      <c r="AN63" s="2495"/>
      <c r="AO63" s="2495"/>
      <c r="AP63" s="2495"/>
      <c r="AQ63" s="2495"/>
      <c r="AR63" s="2495"/>
      <c r="AS63" s="2495"/>
      <c r="AT63" s="2495"/>
      <c r="AU63" s="2495"/>
      <c r="AV63" s="2495"/>
      <c r="AW63" s="2495"/>
      <c r="AX63" s="2495"/>
      <c r="AY63" s="2495"/>
      <c r="AZ63" s="2495"/>
      <c r="BA63" s="2495"/>
      <c r="BB63" s="2495"/>
      <c r="BC63" s="2495"/>
      <c r="BD63" s="2495"/>
      <c r="BE63" s="2495"/>
      <c r="BF63" s="2495"/>
      <c r="BG63" s="2495"/>
      <c r="BH63" s="2495"/>
      <c r="BI63" s="2495"/>
      <c r="BJ63" s="2495"/>
      <c r="BK63" s="2495"/>
      <c r="BL63" s="2495"/>
      <c r="BM63" s="2495"/>
      <c r="BN63" s="2495"/>
      <c r="BO63" s="2495"/>
      <c r="BP63" s="2495"/>
      <c r="BQ63" s="2495"/>
      <c r="BR63" s="2495"/>
      <c r="BS63" s="2495"/>
      <c r="BT63" s="2495"/>
      <c r="BU63" s="2495"/>
      <c r="BV63" s="2495"/>
      <c r="BW63" s="2495"/>
      <c r="BX63" s="2495"/>
      <c r="BY63" s="2495"/>
      <c r="BZ63" s="2495"/>
      <c r="CA63" s="2495"/>
      <c r="CB63" s="2495"/>
      <c r="CC63" s="2495"/>
      <c r="CD63" s="2495"/>
      <c r="CE63" s="2495"/>
      <c r="CF63" s="2495"/>
      <c r="CG63" s="2495"/>
      <c r="CH63" s="2495"/>
      <c r="CI63" s="2495"/>
      <c r="CJ63" s="2495"/>
      <c r="CK63" s="2495"/>
      <c r="CL63" s="2495"/>
      <c r="CM63" s="2495"/>
      <c r="CN63" s="2495"/>
      <c r="CO63" s="2495"/>
      <c r="CP63" s="2495"/>
      <c r="CQ63" s="2495"/>
      <c r="CR63" s="2495"/>
      <c r="CS63" s="2495"/>
      <c r="CT63" s="2495"/>
      <c r="CU63" s="2495"/>
      <c r="CV63" s="2495"/>
      <c r="CW63" s="2495"/>
      <c r="CX63" s="2495"/>
      <c r="CY63" s="2495"/>
      <c r="CZ63" s="2495"/>
      <c r="DA63" s="2495"/>
      <c r="DB63" s="2495"/>
      <c r="DC63" s="2495"/>
      <c r="DD63" s="2495"/>
      <c r="DE63" s="2495"/>
      <c r="DF63" s="2495"/>
      <c r="DG63" s="2495"/>
      <c r="DH63" s="2495"/>
      <c r="DI63" s="2495"/>
      <c r="DJ63" s="2495"/>
      <c r="DK63" s="2495"/>
      <c r="DL63" s="2495"/>
      <c r="DM63" s="2495"/>
      <c r="DN63" s="2495"/>
      <c r="DO63" s="2495"/>
      <c r="DP63" s="2495"/>
      <c r="DQ63" s="2495"/>
      <c r="DR63" s="2495"/>
      <c r="DS63" s="2495"/>
      <c r="DT63" s="2495"/>
      <c r="DU63" s="2495"/>
      <c r="DV63" s="2495"/>
      <c r="DW63" s="2495"/>
      <c r="DX63" s="2495"/>
      <c r="DY63" s="2495"/>
      <c r="DZ63" s="2495"/>
      <c r="EA63" s="2495"/>
      <c r="EB63" s="2495"/>
      <c r="EC63" s="2495"/>
      <c r="ED63" s="2495"/>
      <c r="EE63" s="2495"/>
      <c r="EF63" s="2496"/>
    </row>
    <row r="64" spans="2:136" ht="41.25" customHeight="1" thickBot="1">
      <c r="B64" s="230"/>
      <c r="C64" s="1918" t="s">
        <v>155</v>
      </c>
      <c r="D64" s="2084"/>
      <c r="E64" s="2085" t="s">
        <v>93</v>
      </c>
      <c r="F64" s="2085" t="s">
        <v>101</v>
      </c>
      <c r="G64" s="2085" t="s">
        <v>139</v>
      </c>
      <c r="H64" s="2079" t="str">
        <f t="shared" si="0"/>
        <v>&gt; 66 kV &amp; &lt; = 132 kV ; OTHER INSULATED</v>
      </c>
      <c r="I64" s="2085" t="s">
        <v>112</v>
      </c>
      <c r="J64" s="2085" t="s">
        <v>1051</v>
      </c>
      <c r="K64" s="2085" t="s">
        <v>391</v>
      </c>
      <c r="L64" s="2085" t="s">
        <v>107</v>
      </c>
      <c r="M64" s="2085"/>
      <c r="N64" s="1085"/>
      <c r="O64" s="2084"/>
      <c r="P64" s="2085" t="s">
        <v>93</v>
      </c>
      <c r="Q64" s="2085" t="s">
        <v>101</v>
      </c>
      <c r="R64" s="2085" t="s">
        <v>139</v>
      </c>
      <c r="S64" s="2079" t="str">
        <f t="shared" si="1"/>
        <v>&gt; 66 kV &amp; &lt; = 132 kV ; OTHER INSULATED</v>
      </c>
      <c r="T64" s="2085" t="s">
        <v>112</v>
      </c>
      <c r="U64" s="2085" t="s">
        <v>1052</v>
      </c>
      <c r="V64" s="2085" t="s">
        <v>391</v>
      </c>
      <c r="W64" s="2085" t="s">
        <v>107</v>
      </c>
      <c r="X64" s="2085"/>
      <c r="Y64" s="2492"/>
      <c r="Z64" s="2085"/>
      <c r="AA64" s="2085" t="s">
        <v>139</v>
      </c>
      <c r="AB64" s="2080" t="str">
        <f t="shared" si="2"/>
        <v>&gt; 66 kV &amp; &lt; = 132 kV ; OTHER INSULATED</v>
      </c>
      <c r="AC64" s="2085" t="s">
        <v>112</v>
      </c>
      <c r="AD64" s="2085" t="s">
        <v>1053</v>
      </c>
      <c r="AE64" s="2085" t="s">
        <v>1054</v>
      </c>
      <c r="AF64" s="2085" t="s">
        <v>107</v>
      </c>
      <c r="AG64" s="2085"/>
      <c r="AH64" s="2495"/>
      <c r="AI64" s="2495"/>
      <c r="AJ64" s="2495"/>
      <c r="AK64" s="2495"/>
      <c r="AL64" s="2495"/>
      <c r="AM64" s="2495"/>
      <c r="AN64" s="2495"/>
      <c r="AO64" s="2495"/>
      <c r="AP64" s="2495"/>
      <c r="AQ64" s="2495"/>
      <c r="AR64" s="2495"/>
      <c r="AS64" s="2495"/>
      <c r="AT64" s="2495"/>
      <c r="AU64" s="2495"/>
      <c r="AV64" s="2495"/>
      <c r="AW64" s="2495"/>
      <c r="AX64" s="2495"/>
      <c r="AY64" s="2495"/>
      <c r="AZ64" s="2495"/>
      <c r="BA64" s="2495"/>
      <c r="BB64" s="2495"/>
      <c r="BC64" s="2495"/>
      <c r="BD64" s="2495"/>
      <c r="BE64" s="2495"/>
      <c r="BF64" s="2495"/>
      <c r="BG64" s="2495"/>
      <c r="BH64" s="2495"/>
      <c r="BI64" s="2495"/>
      <c r="BJ64" s="2495"/>
      <c r="BK64" s="2495"/>
      <c r="BL64" s="2495"/>
      <c r="BM64" s="2495"/>
      <c r="BN64" s="2495"/>
      <c r="BO64" s="2495"/>
      <c r="BP64" s="2495"/>
      <c r="BQ64" s="2495"/>
      <c r="BR64" s="2495"/>
      <c r="BS64" s="2495"/>
      <c r="BT64" s="2495"/>
      <c r="BU64" s="2495"/>
      <c r="BV64" s="2495"/>
      <c r="BW64" s="2495"/>
      <c r="BX64" s="2495"/>
      <c r="BY64" s="2495"/>
      <c r="BZ64" s="2495"/>
      <c r="CA64" s="2495"/>
      <c r="CB64" s="2495"/>
      <c r="CC64" s="2495"/>
      <c r="CD64" s="2495"/>
      <c r="CE64" s="2495"/>
      <c r="CF64" s="2495"/>
      <c r="CG64" s="2495"/>
      <c r="CH64" s="2495"/>
      <c r="CI64" s="2495"/>
      <c r="CJ64" s="2495"/>
      <c r="CK64" s="2495"/>
      <c r="CL64" s="2495"/>
      <c r="CM64" s="2495"/>
      <c r="CN64" s="2495"/>
      <c r="CO64" s="2495"/>
      <c r="CP64" s="2495"/>
      <c r="CQ64" s="2495"/>
      <c r="CR64" s="2495"/>
      <c r="CS64" s="2495"/>
      <c r="CT64" s="2495"/>
      <c r="CU64" s="2495"/>
      <c r="CV64" s="2495"/>
      <c r="CW64" s="2495"/>
      <c r="CX64" s="2495"/>
      <c r="CY64" s="2495"/>
      <c r="CZ64" s="2495"/>
      <c r="DA64" s="2495"/>
      <c r="DB64" s="2495"/>
      <c r="DC64" s="2495"/>
      <c r="DD64" s="2495"/>
      <c r="DE64" s="2495"/>
      <c r="DF64" s="2495"/>
      <c r="DG64" s="2495"/>
      <c r="DH64" s="2495"/>
      <c r="DI64" s="2495"/>
      <c r="DJ64" s="2495"/>
      <c r="DK64" s="2495"/>
      <c r="DL64" s="2495"/>
      <c r="DM64" s="2495"/>
      <c r="DN64" s="2495"/>
      <c r="DO64" s="2495"/>
      <c r="DP64" s="2495"/>
      <c r="DQ64" s="2495"/>
      <c r="DR64" s="2495"/>
      <c r="DS64" s="2495"/>
      <c r="DT64" s="2495"/>
      <c r="DU64" s="2495"/>
      <c r="DV64" s="2495"/>
      <c r="DW64" s="2495"/>
      <c r="DX64" s="2495"/>
      <c r="DY64" s="2495"/>
      <c r="DZ64" s="2495"/>
      <c r="EA64" s="2495"/>
      <c r="EB64" s="2495"/>
      <c r="EC64" s="2495"/>
      <c r="ED64" s="2495"/>
      <c r="EE64" s="2495"/>
      <c r="EF64" s="2496"/>
    </row>
    <row r="65" spans="2:136" ht="41.25" customHeight="1" thickBot="1">
      <c r="B65" s="230"/>
      <c r="C65" s="1918" t="s">
        <v>156</v>
      </c>
      <c r="D65" s="2084"/>
      <c r="E65" s="2085" t="s">
        <v>93</v>
      </c>
      <c r="F65" s="2085" t="s">
        <v>101</v>
      </c>
      <c r="G65" s="2085" t="s">
        <v>139</v>
      </c>
      <c r="H65" s="2079" t="str">
        <f t="shared" si="0"/>
        <v>&gt; 132 kV &amp; &lt; = 275 kV ; OTHER INSULATED</v>
      </c>
      <c r="I65" s="2085" t="s">
        <v>112</v>
      </c>
      <c r="J65" s="2085" t="s">
        <v>1051</v>
      </c>
      <c r="K65" s="2085" t="s">
        <v>391</v>
      </c>
      <c r="L65" s="2085" t="s">
        <v>107</v>
      </c>
      <c r="M65" s="2085"/>
      <c r="N65" s="1085"/>
      <c r="O65" s="2084"/>
      <c r="P65" s="2085" t="s">
        <v>93</v>
      </c>
      <c r="Q65" s="2085" t="s">
        <v>101</v>
      </c>
      <c r="R65" s="2085" t="s">
        <v>139</v>
      </c>
      <c r="S65" s="2079" t="str">
        <f t="shared" si="1"/>
        <v>&gt; 132 kV &amp; &lt; = 275 kV ; OTHER INSULATED</v>
      </c>
      <c r="T65" s="2085" t="s">
        <v>112</v>
      </c>
      <c r="U65" s="2085" t="s">
        <v>1052</v>
      </c>
      <c r="V65" s="2085" t="s">
        <v>391</v>
      </c>
      <c r="W65" s="2085" t="s">
        <v>107</v>
      </c>
      <c r="X65" s="2085"/>
      <c r="Y65" s="2492"/>
      <c r="Z65" s="2085"/>
      <c r="AA65" s="2085" t="s">
        <v>139</v>
      </c>
      <c r="AB65" s="2080" t="str">
        <f t="shared" si="2"/>
        <v>&gt; 132 kV &amp; &lt; = 275 kV ; OTHER INSULATED</v>
      </c>
      <c r="AC65" s="2085" t="s">
        <v>112</v>
      </c>
      <c r="AD65" s="2085" t="s">
        <v>1053</v>
      </c>
      <c r="AE65" s="2085" t="s">
        <v>1054</v>
      </c>
      <c r="AF65" s="2085" t="s">
        <v>107</v>
      </c>
      <c r="AG65" s="2085"/>
      <c r="AH65" s="2495"/>
      <c r="AI65" s="2495"/>
      <c r="AJ65" s="2495"/>
      <c r="AK65" s="2495"/>
      <c r="AL65" s="2495"/>
      <c r="AM65" s="2495"/>
      <c r="AN65" s="2495"/>
      <c r="AO65" s="2495"/>
      <c r="AP65" s="2495"/>
      <c r="AQ65" s="2495"/>
      <c r="AR65" s="2495"/>
      <c r="AS65" s="2495"/>
      <c r="AT65" s="2495"/>
      <c r="AU65" s="2495"/>
      <c r="AV65" s="2495"/>
      <c r="AW65" s="2495"/>
      <c r="AX65" s="2495"/>
      <c r="AY65" s="2495"/>
      <c r="AZ65" s="2495"/>
      <c r="BA65" s="2495"/>
      <c r="BB65" s="2495"/>
      <c r="BC65" s="2495"/>
      <c r="BD65" s="2495"/>
      <c r="BE65" s="2495"/>
      <c r="BF65" s="2495"/>
      <c r="BG65" s="2495"/>
      <c r="BH65" s="2495"/>
      <c r="BI65" s="2495"/>
      <c r="BJ65" s="2495"/>
      <c r="BK65" s="2495"/>
      <c r="BL65" s="2495"/>
      <c r="BM65" s="2495"/>
      <c r="BN65" s="2495"/>
      <c r="BO65" s="2495"/>
      <c r="BP65" s="2495"/>
      <c r="BQ65" s="2495"/>
      <c r="BR65" s="2495"/>
      <c r="BS65" s="2495"/>
      <c r="BT65" s="2495"/>
      <c r="BU65" s="2495"/>
      <c r="BV65" s="2495"/>
      <c r="BW65" s="2495"/>
      <c r="BX65" s="2495"/>
      <c r="BY65" s="2495"/>
      <c r="BZ65" s="2495"/>
      <c r="CA65" s="2495"/>
      <c r="CB65" s="2495"/>
      <c r="CC65" s="2495"/>
      <c r="CD65" s="2495"/>
      <c r="CE65" s="2495"/>
      <c r="CF65" s="2495"/>
      <c r="CG65" s="2495"/>
      <c r="CH65" s="2495"/>
      <c r="CI65" s="2495"/>
      <c r="CJ65" s="2495"/>
      <c r="CK65" s="2495"/>
      <c r="CL65" s="2495"/>
      <c r="CM65" s="2495"/>
      <c r="CN65" s="2495"/>
      <c r="CO65" s="2495"/>
      <c r="CP65" s="2495"/>
      <c r="CQ65" s="2495"/>
      <c r="CR65" s="2495"/>
      <c r="CS65" s="2495"/>
      <c r="CT65" s="2495"/>
      <c r="CU65" s="2495"/>
      <c r="CV65" s="2495"/>
      <c r="CW65" s="2495"/>
      <c r="CX65" s="2495"/>
      <c r="CY65" s="2495"/>
      <c r="CZ65" s="2495"/>
      <c r="DA65" s="2495"/>
      <c r="DB65" s="2495"/>
      <c r="DC65" s="2495"/>
      <c r="DD65" s="2495"/>
      <c r="DE65" s="2495"/>
      <c r="DF65" s="2495"/>
      <c r="DG65" s="2495"/>
      <c r="DH65" s="2495"/>
      <c r="DI65" s="2495"/>
      <c r="DJ65" s="2495"/>
      <c r="DK65" s="2495"/>
      <c r="DL65" s="2495"/>
      <c r="DM65" s="2495"/>
      <c r="DN65" s="2495"/>
      <c r="DO65" s="2495"/>
      <c r="DP65" s="2495"/>
      <c r="DQ65" s="2495"/>
      <c r="DR65" s="2495"/>
      <c r="DS65" s="2495"/>
      <c r="DT65" s="2495"/>
      <c r="DU65" s="2495"/>
      <c r="DV65" s="2495"/>
      <c r="DW65" s="2495"/>
      <c r="DX65" s="2495"/>
      <c r="DY65" s="2495"/>
      <c r="DZ65" s="2495"/>
      <c r="EA65" s="2495"/>
      <c r="EB65" s="2495"/>
      <c r="EC65" s="2495"/>
      <c r="ED65" s="2495"/>
      <c r="EE65" s="2495"/>
      <c r="EF65" s="2496"/>
    </row>
    <row r="66" spans="2:136" ht="41.25" customHeight="1" thickBot="1">
      <c r="B66" s="230"/>
      <c r="C66" s="1918" t="s">
        <v>157</v>
      </c>
      <c r="D66" s="2084"/>
      <c r="E66" s="2085" t="s">
        <v>93</v>
      </c>
      <c r="F66" s="2085" t="s">
        <v>101</v>
      </c>
      <c r="G66" s="2085" t="s">
        <v>139</v>
      </c>
      <c r="H66" s="2079" t="str">
        <f t="shared" si="0"/>
        <v>&gt; 275 kV &amp; &lt; = 330 kV ; OTHER INSULATED</v>
      </c>
      <c r="I66" s="2085" t="s">
        <v>112</v>
      </c>
      <c r="J66" s="2085" t="s">
        <v>1051</v>
      </c>
      <c r="K66" s="2085" t="s">
        <v>391</v>
      </c>
      <c r="L66" s="2085" t="s">
        <v>107</v>
      </c>
      <c r="M66" s="2085"/>
      <c r="N66" s="1085"/>
      <c r="O66" s="2084"/>
      <c r="P66" s="2085" t="s">
        <v>93</v>
      </c>
      <c r="Q66" s="2085" t="s">
        <v>101</v>
      </c>
      <c r="R66" s="2085" t="s">
        <v>139</v>
      </c>
      <c r="S66" s="2079" t="str">
        <f t="shared" si="1"/>
        <v>&gt; 275 kV &amp; &lt; = 330 kV ; OTHER INSULATED</v>
      </c>
      <c r="T66" s="2085" t="s">
        <v>112</v>
      </c>
      <c r="U66" s="2085" t="s">
        <v>1052</v>
      </c>
      <c r="V66" s="2085" t="s">
        <v>391</v>
      </c>
      <c r="W66" s="2085" t="s">
        <v>107</v>
      </c>
      <c r="X66" s="2085"/>
      <c r="Y66" s="2492"/>
      <c r="Z66" s="2085"/>
      <c r="AA66" s="2085" t="s">
        <v>139</v>
      </c>
      <c r="AB66" s="2080" t="str">
        <f t="shared" si="2"/>
        <v>&gt; 275 kV &amp; &lt; = 330 kV ; OTHER INSULATED</v>
      </c>
      <c r="AC66" s="2085" t="s">
        <v>112</v>
      </c>
      <c r="AD66" s="2085" t="s">
        <v>1053</v>
      </c>
      <c r="AE66" s="2085" t="s">
        <v>1054</v>
      </c>
      <c r="AF66" s="2085" t="s">
        <v>107</v>
      </c>
      <c r="AG66" s="2085"/>
      <c r="AH66" s="2495"/>
      <c r="AI66" s="2495"/>
      <c r="AJ66" s="2495"/>
      <c r="AK66" s="2495"/>
      <c r="AL66" s="2495"/>
      <c r="AM66" s="2495"/>
      <c r="AN66" s="2495"/>
      <c r="AO66" s="2495"/>
      <c r="AP66" s="2495"/>
      <c r="AQ66" s="2495"/>
      <c r="AR66" s="2495"/>
      <c r="AS66" s="2495"/>
      <c r="AT66" s="2495"/>
      <c r="AU66" s="2495"/>
      <c r="AV66" s="2495"/>
      <c r="AW66" s="2495"/>
      <c r="AX66" s="2495"/>
      <c r="AY66" s="2495"/>
      <c r="AZ66" s="2495"/>
      <c r="BA66" s="2495"/>
      <c r="BB66" s="2495"/>
      <c r="BC66" s="2495"/>
      <c r="BD66" s="2495"/>
      <c r="BE66" s="2495"/>
      <c r="BF66" s="2495"/>
      <c r="BG66" s="2495"/>
      <c r="BH66" s="2495"/>
      <c r="BI66" s="2495"/>
      <c r="BJ66" s="2495"/>
      <c r="BK66" s="2495"/>
      <c r="BL66" s="2495"/>
      <c r="BM66" s="2495"/>
      <c r="BN66" s="2495"/>
      <c r="BO66" s="2495"/>
      <c r="BP66" s="2495"/>
      <c r="BQ66" s="2495"/>
      <c r="BR66" s="2495"/>
      <c r="BS66" s="2495"/>
      <c r="BT66" s="2495"/>
      <c r="BU66" s="2495"/>
      <c r="BV66" s="2495"/>
      <c r="BW66" s="2495"/>
      <c r="BX66" s="2495"/>
      <c r="BY66" s="2495"/>
      <c r="BZ66" s="2495"/>
      <c r="CA66" s="2495"/>
      <c r="CB66" s="2495"/>
      <c r="CC66" s="2495"/>
      <c r="CD66" s="2495"/>
      <c r="CE66" s="2495"/>
      <c r="CF66" s="2495"/>
      <c r="CG66" s="2495"/>
      <c r="CH66" s="2495"/>
      <c r="CI66" s="2495"/>
      <c r="CJ66" s="2495"/>
      <c r="CK66" s="2495"/>
      <c r="CL66" s="2495"/>
      <c r="CM66" s="2495"/>
      <c r="CN66" s="2495"/>
      <c r="CO66" s="2495"/>
      <c r="CP66" s="2495"/>
      <c r="CQ66" s="2495"/>
      <c r="CR66" s="2495"/>
      <c r="CS66" s="2495"/>
      <c r="CT66" s="2495"/>
      <c r="CU66" s="2495"/>
      <c r="CV66" s="2495"/>
      <c r="CW66" s="2495"/>
      <c r="CX66" s="2495"/>
      <c r="CY66" s="2495"/>
      <c r="CZ66" s="2495"/>
      <c r="DA66" s="2495"/>
      <c r="DB66" s="2495"/>
      <c r="DC66" s="2495"/>
      <c r="DD66" s="2495"/>
      <c r="DE66" s="2495"/>
      <c r="DF66" s="2495"/>
      <c r="DG66" s="2495"/>
      <c r="DH66" s="2495"/>
      <c r="DI66" s="2495"/>
      <c r="DJ66" s="2495"/>
      <c r="DK66" s="2495"/>
      <c r="DL66" s="2495"/>
      <c r="DM66" s="2495"/>
      <c r="DN66" s="2495"/>
      <c r="DO66" s="2495"/>
      <c r="DP66" s="2495"/>
      <c r="DQ66" s="2495"/>
      <c r="DR66" s="2495"/>
      <c r="DS66" s="2495"/>
      <c r="DT66" s="2495"/>
      <c r="DU66" s="2495"/>
      <c r="DV66" s="2495"/>
      <c r="DW66" s="2495"/>
      <c r="DX66" s="2495"/>
      <c r="DY66" s="2495"/>
      <c r="DZ66" s="2495"/>
      <c r="EA66" s="2495"/>
      <c r="EB66" s="2495"/>
      <c r="EC66" s="2495"/>
      <c r="ED66" s="2495"/>
      <c r="EE66" s="2495"/>
      <c r="EF66" s="2496"/>
    </row>
    <row r="67" spans="2:136" ht="41.25" customHeight="1" thickBot="1">
      <c r="B67" s="230"/>
      <c r="C67" s="1918" t="s">
        <v>158</v>
      </c>
      <c r="D67" s="2084"/>
      <c r="E67" s="2085" t="s">
        <v>93</v>
      </c>
      <c r="F67" s="2085" t="s">
        <v>101</v>
      </c>
      <c r="G67" s="2085" t="s">
        <v>139</v>
      </c>
      <c r="H67" s="2079" t="str">
        <f t="shared" si="0"/>
        <v>&gt; 330 kV &amp; &lt; = 500 kV  ; OTHER INSULATED</v>
      </c>
      <c r="I67" s="2085" t="s">
        <v>112</v>
      </c>
      <c r="J67" s="2085" t="s">
        <v>1051</v>
      </c>
      <c r="K67" s="2085" t="s">
        <v>391</v>
      </c>
      <c r="L67" s="2085" t="s">
        <v>107</v>
      </c>
      <c r="M67" s="2085"/>
      <c r="N67" s="1085"/>
      <c r="O67" s="2084"/>
      <c r="P67" s="2085" t="s">
        <v>93</v>
      </c>
      <c r="Q67" s="2085" t="s">
        <v>101</v>
      </c>
      <c r="R67" s="2085" t="s">
        <v>139</v>
      </c>
      <c r="S67" s="2079" t="str">
        <f t="shared" si="1"/>
        <v>&gt; 330 kV &amp; &lt; = 500 kV  ; OTHER INSULATED</v>
      </c>
      <c r="T67" s="2085" t="s">
        <v>112</v>
      </c>
      <c r="U67" s="2085" t="s">
        <v>1052</v>
      </c>
      <c r="V67" s="2085" t="s">
        <v>391</v>
      </c>
      <c r="W67" s="2085" t="s">
        <v>107</v>
      </c>
      <c r="X67" s="2085"/>
      <c r="Y67" s="2492"/>
      <c r="Z67" s="2085"/>
      <c r="AA67" s="2085" t="s">
        <v>139</v>
      </c>
      <c r="AB67" s="2080" t="str">
        <f t="shared" si="2"/>
        <v>&gt; 330 kV &amp; &lt; = 500 kV  ; OTHER INSULATED</v>
      </c>
      <c r="AC67" s="2085" t="s">
        <v>112</v>
      </c>
      <c r="AD67" s="2085" t="s">
        <v>1053</v>
      </c>
      <c r="AE67" s="2085" t="s">
        <v>1054</v>
      </c>
      <c r="AF67" s="2085" t="s">
        <v>107</v>
      </c>
      <c r="AG67" s="2085"/>
      <c r="AH67" s="2495"/>
      <c r="AI67" s="2495"/>
      <c r="AJ67" s="2495"/>
      <c r="AK67" s="2495"/>
      <c r="AL67" s="2495"/>
      <c r="AM67" s="2495"/>
      <c r="AN67" s="2495"/>
      <c r="AO67" s="2495"/>
      <c r="AP67" s="2495"/>
      <c r="AQ67" s="2495"/>
      <c r="AR67" s="2495"/>
      <c r="AS67" s="2495"/>
      <c r="AT67" s="2495"/>
      <c r="AU67" s="2495"/>
      <c r="AV67" s="2495"/>
      <c r="AW67" s="2495"/>
      <c r="AX67" s="2495"/>
      <c r="AY67" s="2495"/>
      <c r="AZ67" s="2495"/>
      <c r="BA67" s="2495"/>
      <c r="BB67" s="2495"/>
      <c r="BC67" s="2495"/>
      <c r="BD67" s="2495"/>
      <c r="BE67" s="2495"/>
      <c r="BF67" s="2495"/>
      <c r="BG67" s="2495"/>
      <c r="BH67" s="2495"/>
      <c r="BI67" s="2495"/>
      <c r="BJ67" s="2495"/>
      <c r="BK67" s="2495"/>
      <c r="BL67" s="2495"/>
      <c r="BM67" s="2495"/>
      <c r="BN67" s="2495"/>
      <c r="BO67" s="2495"/>
      <c r="BP67" s="2495"/>
      <c r="BQ67" s="2495"/>
      <c r="BR67" s="2495"/>
      <c r="BS67" s="2495"/>
      <c r="BT67" s="2495"/>
      <c r="BU67" s="2495"/>
      <c r="BV67" s="2495"/>
      <c r="BW67" s="2495"/>
      <c r="BX67" s="2495"/>
      <c r="BY67" s="2495"/>
      <c r="BZ67" s="2495"/>
      <c r="CA67" s="2495"/>
      <c r="CB67" s="2495"/>
      <c r="CC67" s="2495"/>
      <c r="CD67" s="2495"/>
      <c r="CE67" s="2495"/>
      <c r="CF67" s="2495"/>
      <c r="CG67" s="2495"/>
      <c r="CH67" s="2495"/>
      <c r="CI67" s="2495"/>
      <c r="CJ67" s="2495"/>
      <c r="CK67" s="2495"/>
      <c r="CL67" s="2495"/>
      <c r="CM67" s="2495"/>
      <c r="CN67" s="2495"/>
      <c r="CO67" s="2495"/>
      <c r="CP67" s="2495"/>
      <c r="CQ67" s="2495"/>
      <c r="CR67" s="2495"/>
      <c r="CS67" s="2495"/>
      <c r="CT67" s="2495"/>
      <c r="CU67" s="2495"/>
      <c r="CV67" s="2495"/>
      <c r="CW67" s="2495"/>
      <c r="CX67" s="2495"/>
      <c r="CY67" s="2495"/>
      <c r="CZ67" s="2495"/>
      <c r="DA67" s="2495"/>
      <c r="DB67" s="2495"/>
      <c r="DC67" s="2495"/>
      <c r="DD67" s="2495"/>
      <c r="DE67" s="2495"/>
      <c r="DF67" s="2495"/>
      <c r="DG67" s="2495"/>
      <c r="DH67" s="2495"/>
      <c r="DI67" s="2495"/>
      <c r="DJ67" s="2495"/>
      <c r="DK67" s="2495"/>
      <c r="DL67" s="2495"/>
      <c r="DM67" s="2495"/>
      <c r="DN67" s="2495"/>
      <c r="DO67" s="2495"/>
      <c r="DP67" s="2495"/>
      <c r="DQ67" s="2495"/>
      <c r="DR67" s="2495"/>
      <c r="DS67" s="2495"/>
      <c r="DT67" s="2495"/>
      <c r="DU67" s="2495"/>
      <c r="DV67" s="2495"/>
      <c r="DW67" s="2495"/>
      <c r="DX67" s="2495"/>
      <c r="DY67" s="2495"/>
      <c r="DZ67" s="2495"/>
      <c r="EA67" s="2495"/>
      <c r="EB67" s="2495"/>
      <c r="EC67" s="2495"/>
      <c r="ED67" s="2495"/>
      <c r="EE67" s="2495"/>
      <c r="EF67" s="2496"/>
    </row>
    <row r="68" spans="2:136" ht="41.25" customHeight="1" thickBot="1">
      <c r="B68" s="230"/>
      <c r="C68" s="1918" t="s">
        <v>159</v>
      </c>
      <c r="D68" s="2084"/>
      <c r="E68" s="2085" t="s">
        <v>93</v>
      </c>
      <c r="F68" s="2085" t="s">
        <v>101</v>
      </c>
      <c r="G68" s="2085" t="s">
        <v>139</v>
      </c>
      <c r="H68" s="2079" t="str">
        <f t="shared" si="0"/>
        <v>&gt; 500 kV  ; OTHER INSULATED</v>
      </c>
      <c r="I68" s="2085" t="s">
        <v>112</v>
      </c>
      <c r="J68" s="2085" t="s">
        <v>1051</v>
      </c>
      <c r="K68" s="2085" t="s">
        <v>391</v>
      </c>
      <c r="L68" s="2085" t="s">
        <v>107</v>
      </c>
      <c r="M68" s="2085"/>
      <c r="N68" s="1085"/>
      <c r="O68" s="2084"/>
      <c r="P68" s="2085" t="s">
        <v>93</v>
      </c>
      <c r="Q68" s="2085" t="s">
        <v>101</v>
      </c>
      <c r="R68" s="2085" t="s">
        <v>139</v>
      </c>
      <c r="S68" s="2079" t="str">
        <f t="shared" si="1"/>
        <v>&gt; 500 kV  ; OTHER INSULATED</v>
      </c>
      <c r="T68" s="2085" t="s">
        <v>112</v>
      </c>
      <c r="U68" s="2085" t="s">
        <v>1052</v>
      </c>
      <c r="V68" s="2085" t="s">
        <v>391</v>
      </c>
      <c r="W68" s="2085" t="s">
        <v>107</v>
      </c>
      <c r="X68" s="2085"/>
      <c r="Y68" s="2492"/>
      <c r="Z68" s="2085"/>
      <c r="AA68" s="2085" t="s">
        <v>139</v>
      </c>
      <c r="AB68" s="2080" t="str">
        <f t="shared" si="2"/>
        <v>&gt; 500 kV  ; OTHER INSULATED</v>
      </c>
      <c r="AC68" s="2085" t="s">
        <v>112</v>
      </c>
      <c r="AD68" s="2085" t="s">
        <v>1053</v>
      </c>
      <c r="AE68" s="2085" t="s">
        <v>1054</v>
      </c>
      <c r="AF68" s="2085" t="s">
        <v>107</v>
      </c>
      <c r="AG68" s="2085"/>
      <c r="AH68" s="2495"/>
      <c r="AI68" s="2495"/>
      <c r="AJ68" s="2495"/>
      <c r="AK68" s="2495"/>
      <c r="AL68" s="2495"/>
      <c r="AM68" s="2495"/>
      <c r="AN68" s="2495"/>
      <c r="AO68" s="2495"/>
      <c r="AP68" s="2495"/>
      <c r="AQ68" s="2495"/>
      <c r="AR68" s="2495"/>
      <c r="AS68" s="2495"/>
      <c r="AT68" s="2495"/>
      <c r="AU68" s="2495"/>
      <c r="AV68" s="2495"/>
      <c r="AW68" s="2495"/>
      <c r="AX68" s="2495"/>
      <c r="AY68" s="2495"/>
      <c r="AZ68" s="2495"/>
      <c r="BA68" s="2495"/>
      <c r="BB68" s="2495"/>
      <c r="BC68" s="2495"/>
      <c r="BD68" s="2495"/>
      <c r="BE68" s="2495"/>
      <c r="BF68" s="2495"/>
      <c r="BG68" s="2495"/>
      <c r="BH68" s="2495"/>
      <c r="BI68" s="2495"/>
      <c r="BJ68" s="2495"/>
      <c r="BK68" s="2495"/>
      <c r="BL68" s="2495"/>
      <c r="BM68" s="2495"/>
      <c r="BN68" s="2495"/>
      <c r="BO68" s="2495"/>
      <c r="BP68" s="2495"/>
      <c r="BQ68" s="2495"/>
      <c r="BR68" s="2495"/>
      <c r="BS68" s="2495"/>
      <c r="BT68" s="2495"/>
      <c r="BU68" s="2495"/>
      <c r="BV68" s="2495"/>
      <c r="BW68" s="2495"/>
      <c r="BX68" s="2495"/>
      <c r="BY68" s="2495"/>
      <c r="BZ68" s="2495"/>
      <c r="CA68" s="2495"/>
      <c r="CB68" s="2495"/>
      <c r="CC68" s="2495"/>
      <c r="CD68" s="2495"/>
      <c r="CE68" s="2495"/>
      <c r="CF68" s="2495"/>
      <c r="CG68" s="2495"/>
      <c r="CH68" s="2495"/>
      <c r="CI68" s="2495"/>
      <c r="CJ68" s="2495"/>
      <c r="CK68" s="2495"/>
      <c r="CL68" s="2495"/>
      <c r="CM68" s="2495"/>
      <c r="CN68" s="2495"/>
      <c r="CO68" s="2495"/>
      <c r="CP68" s="2495"/>
      <c r="CQ68" s="2495"/>
      <c r="CR68" s="2495"/>
      <c r="CS68" s="2495"/>
      <c r="CT68" s="2495"/>
      <c r="CU68" s="2495"/>
      <c r="CV68" s="2495"/>
      <c r="CW68" s="2495"/>
      <c r="CX68" s="2495"/>
      <c r="CY68" s="2495"/>
      <c r="CZ68" s="2495"/>
      <c r="DA68" s="2495"/>
      <c r="DB68" s="2495"/>
      <c r="DC68" s="2495"/>
      <c r="DD68" s="2495"/>
      <c r="DE68" s="2495"/>
      <c r="DF68" s="2495"/>
      <c r="DG68" s="2495"/>
      <c r="DH68" s="2495"/>
      <c r="DI68" s="2495"/>
      <c r="DJ68" s="2495"/>
      <c r="DK68" s="2495"/>
      <c r="DL68" s="2495"/>
      <c r="DM68" s="2495"/>
      <c r="DN68" s="2495"/>
      <c r="DO68" s="2495"/>
      <c r="DP68" s="2495"/>
      <c r="DQ68" s="2495"/>
      <c r="DR68" s="2495"/>
      <c r="DS68" s="2495"/>
      <c r="DT68" s="2495"/>
      <c r="DU68" s="2495"/>
      <c r="DV68" s="2495"/>
      <c r="DW68" s="2495"/>
      <c r="DX68" s="2495"/>
      <c r="DY68" s="2495"/>
      <c r="DZ68" s="2495"/>
      <c r="EA68" s="2495"/>
      <c r="EB68" s="2495"/>
      <c r="EC68" s="2495"/>
      <c r="ED68" s="2495"/>
      <c r="EE68" s="2495"/>
      <c r="EF68" s="2496"/>
    </row>
    <row r="69" spans="2:136" ht="41.25" customHeight="1" thickBot="1">
      <c r="B69" s="230"/>
      <c r="C69" s="210" t="s">
        <v>133</v>
      </c>
      <c r="D69" s="251"/>
      <c r="E69" s="2082" t="s">
        <v>93</v>
      </c>
      <c r="F69" s="2082" t="s">
        <v>101</v>
      </c>
      <c r="G69" s="2082" t="s">
        <v>139</v>
      </c>
      <c r="H69" s="2079" t="str">
        <f t="shared" si="0"/>
        <v>OTHER - PLEASE ADD A ROW IF NECESSARY AND NOMINATE THE CATEGORY</v>
      </c>
      <c r="I69" s="2082" t="s">
        <v>112</v>
      </c>
      <c r="J69" s="2082" t="s">
        <v>1051</v>
      </c>
      <c r="K69" s="2082" t="s">
        <v>391</v>
      </c>
      <c r="L69" s="2082" t="s">
        <v>107</v>
      </c>
      <c r="M69" s="2082"/>
      <c r="N69" s="1086"/>
      <c r="O69" s="251"/>
      <c r="P69" s="2082" t="s">
        <v>93</v>
      </c>
      <c r="Q69" s="2082" t="s">
        <v>101</v>
      </c>
      <c r="R69" s="2082" t="s">
        <v>139</v>
      </c>
      <c r="S69" s="2079" t="str">
        <f t="shared" si="1"/>
        <v>OTHER - PLEASE ADD A ROW IF NECESSARY AND NOMINATE THE CATEGORY</v>
      </c>
      <c r="T69" s="2082" t="s">
        <v>112</v>
      </c>
      <c r="U69" s="2082" t="s">
        <v>1052</v>
      </c>
      <c r="V69" s="2082" t="s">
        <v>391</v>
      </c>
      <c r="W69" s="2082" t="s">
        <v>107</v>
      </c>
      <c r="X69" s="2082"/>
      <c r="Y69" s="1087"/>
      <c r="Z69" s="2082"/>
      <c r="AA69" s="2082" t="s">
        <v>139</v>
      </c>
      <c r="AB69" s="2080" t="str">
        <f t="shared" si="2"/>
        <v>OTHER - PLEASE ADD A ROW IF NECESSARY AND NOMINATE THE CATEGORY</v>
      </c>
      <c r="AC69" s="2082" t="s">
        <v>112</v>
      </c>
      <c r="AD69" s="2082" t="s">
        <v>1053</v>
      </c>
      <c r="AE69" s="2082" t="s">
        <v>1054</v>
      </c>
      <c r="AF69" s="2082" t="s">
        <v>107</v>
      </c>
      <c r="AG69" s="2082"/>
      <c r="AH69" s="1088"/>
      <c r="AI69" s="1088"/>
      <c r="AJ69" s="1088"/>
      <c r="AK69" s="1088"/>
      <c r="AL69" s="1088"/>
      <c r="AM69" s="1088"/>
      <c r="AN69" s="1088"/>
      <c r="AO69" s="1088"/>
      <c r="AP69" s="1088"/>
      <c r="AQ69" s="1088"/>
      <c r="AR69" s="1088"/>
      <c r="AS69" s="1088"/>
      <c r="AT69" s="1088"/>
      <c r="AU69" s="1088"/>
      <c r="AV69" s="1088"/>
      <c r="AW69" s="1088"/>
      <c r="AX69" s="1088"/>
      <c r="AY69" s="1088"/>
      <c r="AZ69" s="1088"/>
      <c r="BA69" s="1088"/>
      <c r="BB69" s="1088"/>
      <c r="BC69" s="1088"/>
      <c r="BD69" s="1088"/>
      <c r="BE69" s="1088"/>
      <c r="BF69" s="1088"/>
      <c r="BG69" s="1088"/>
      <c r="BH69" s="1088"/>
      <c r="BI69" s="1088"/>
      <c r="BJ69" s="1088"/>
      <c r="BK69" s="1088"/>
      <c r="BL69" s="1088"/>
      <c r="BM69" s="1088"/>
      <c r="BN69" s="1088"/>
      <c r="BO69" s="1088"/>
      <c r="BP69" s="1088"/>
      <c r="BQ69" s="1088"/>
      <c r="BR69" s="1088"/>
      <c r="BS69" s="1088"/>
      <c r="BT69" s="1088"/>
      <c r="BU69" s="1088"/>
      <c r="BV69" s="1088"/>
      <c r="BW69" s="1088"/>
      <c r="BX69" s="1088"/>
      <c r="BY69" s="1088"/>
      <c r="BZ69" s="1088"/>
      <c r="CA69" s="1088"/>
      <c r="CB69" s="1088"/>
      <c r="CC69" s="1088"/>
      <c r="CD69" s="1088"/>
      <c r="CE69" s="1088"/>
      <c r="CF69" s="1088"/>
      <c r="CG69" s="1088"/>
      <c r="CH69" s="1088"/>
      <c r="CI69" s="1088"/>
      <c r="CJ69" s="1088"/>
      <c r="CK69" s="1088"/>
      <c r="CL69" s="1088"/>
      <c r="CM69" s="1088"/>
      <c r="CN69" s="1088"/>
      <c r="CO69" s="1088"/>
      <c r="CP69" s="1088"/>
      <c r="CQ69" s="1088"/>
      <c r="CR69" s="1088"/>
      <c r="CS69" s="1088"/>
      <c r="CT69" s="1088"/>
      <c r="CU69" s="1088"/>
      <c r="CV69" s="1088"/>
      <c r="CW69" s="1088"/>
      <c r="CX69" s="1088"/>
      <c r="CY69" s="1088"/>
      <c r="CZ69" s="1088"/>
      <c r="DA69" s="1088"/>
      <c r="DB69" s="1088"/>
      <c r="DC69" s="1088"/>
      <c r="DD69" s="1088"/>
      <c r="DE69" s="1088"/>
      <c r="DF69" s="1088"/>
      <c r="DG69" s="1088"/>
      <c r="DH69" s="1088"/>
      <c r="DI69" s="1088"/>
      <c r="DJ69" s="1088"/>
      <c r="DK69" s="1088"/>
      <c r="DL69" s="1088"/>
      <c r="DM69" s="1088"/>
      <c r="DN69" s="1088"/>
      <c r="DO69" s="1088"/>
      <c r="DP69" s="1088"/>
      <c r="DQ69" s="1088"/>
      <c r="DR69" s="1088"/>
      <c r="DS69" s="1088"/>
      <c r="DT69" s="1088"/>
      <c r="DU69" s="1088"/>
      <c r="DV69" s="1088"/>
      <c r="DW69" s="1088"/>
      <c r="DX69" s="1088"/>
      <c r="DY69" s="1088"/>
      <c r="DZ69" s="1088"/>
      <c r="EA69" s="1088"/>
      <c r="EB69" s="1088"/>
      <c r="EC69" s="1088"/>
      <c r="ED69" s="1088"/>
      <c r="EE69" s="1088"/>
      <c r="EF69" s="1089"/>
    </row>
    <row r="70" spans="2:136" ht="41.25" customHeight="1" thickBot="1">
      <c r="B70" s="178" t="s">
        <v>160</v>
      </c>
      <c r="C70" s="191" t="s">
        <v>161</v>
      </c>
      <c r="D70" s="2081"/>
      <c r="E70" s="2080" t="s">
        <v>93</v>
      </c>
      <c r="F70" s="2080" t="s">
        <v>101</v>
      </c>
      <c r="G70" s="2080" t="s">
        <v>162</v>
      </c>
      <c r="H70" s="2079" t="str">
        <f t="shared" si="0"/>
        <v>&lt; = 33 kV; AIR INSULATED CIRCUIT BREAKER</v>
      </c>
      <c r="I70" s="2080" t="s">
        <v>112</v>
      </c>
      <c r="J70" s="2080" t="s">
        <v>1051</v>
      </c>
      <c r="K70" s="2080" t="s">
        <v>391</v>
      </c>
      <c r="L70" s="2080" t="s">
        <v>107</v>
      </c>
      <c r="M70" s="2080"/>
      <c r="N70" s="2488">
        <v>40</v>
      </c>
      <c r="O70" s="2081"/>
      <c r="P70" s="2080" t="s">
        <v>93</v>
      </c>
      <c r="Q70" s="2080" t="s">
        <v>101</v>
      </c>
      <c r="R70" s="2080" t="s">
        <v>162</v>
      </c>
      <c r="S70" s="2079" t="str">
        <f t="shared" si="1"/>
        <v>&lt; = 33 kV; AIR INSULATED CIRCUIT BREAKER</v>
      </c>
      <c r="T70" s="2080" t="s">
        <v>112</v>
      </c>
      <c r="U70" s="2080" t="s">
        <v>1052</v>
      </c>
      <c r="V70" s="2080" t="s">
        <v>391</v>
      </c>
      <c r="W70" s="2080" t="s">
        <v>107</v>
      </c>
      <c r="X70" s="2080"/>
      <c r="Y70" s="2487">
        <v>0</v>
      </c>
      <c r="Z70" s="2080"/>
      <c r="AA70" s="2080" t="s">
        <v>162</v>
      </c>
      <c r="AB70" s="2080" t="str">
        <f t="shared" si="2"/>
        <v>&lt; = 33 kV; AIR INSULATED CIRCUIT BREAKER</v>
      </c>
      <c r="AC70" s="2080" t="s">
        <v>112</v>
      </c>
      <c r="AD70" s="2080" t="s">
        <v>1053</v>
      </c>
      <c r="AE70" s="2080" t="s">
        <v>1054</v>
      </c>
      <c r="AF70" s="2080" t="s">
        <v>107</v>
      </c>
      <c r="AG70" s="2080"/>
      <c r="AH70" s="2499">
        <v>3</v>
      </c>
      <c r="AI70" s="2499">
        <v>5</v>
      </c>
      <c r="AJ70" s="2499">
        <v>3</v>
      </c>
      <c r="AK70" s="2499">
        <v>0</v>
      </c>
      <c r="AL70" s="2499">
        <v>0</v>
      </c>
      <c r="AM70" s="2499">
        <v>1</v>
      </c>
      <c r="AN70" s="2499">
        <v>3</v>
      </c>
      <c r="AO70" s="2499">
        <v>13</v>
      </c>
      <c r="AP70" s="2499">
        <v>5</v>
      </c>
      <c r="AQ70" s="2499">
        <v>5</v>
      </c>
      <c r="AR70" s="2499">
        <v>5</v>
      </c>
      <c r="AS70" s="2499">
        <v>14</v>
      </c>
      <c r="AT70" s="2499">
        <v>4</v>
      </c>
      <c r="AU70" s="2499">
        <v>0</v>
      </c>
      <c r="AV70" s="2499">
        <v>5</v>
      </c>
      <c r="AW70" s="2499">
        <v>1</v>
      </c>
      <c r="AX70" s="2499">
        <v>7</v>
      </c>
      <c r="AY70" s="2499">
        <v>1</v>
      </c>
      <c r="AZ70" s="2499">
        <v>4</v>
      </c>
      <c r="BA70" s="2499">
        <v>7</v>
      </c>
      <c r="BB70" s="2499">
        <v>1</v>
      </c>
      <c r="BC70" s="2499">
        <v>0</v>
      </c>
      <c r="BD70" s="2499">
        <v>0</v>
      </c>
      <c r="BE70" s="2499">
        <v>1</v>
      </c>
      <c r="BF70" s="2499">
        <v>1</v>
      </c>
      <c r="BG70" s="2499">
        <v>2</v>
      </c>
      <c r="BH70" s="2499">
        <v>0</v>
      </c>
      <c r="BI70" s="2499">
        <v>4</v>
      </c>
      <c r="BJ70" s="2499">
        <v>0</v>
      </c>
      <c r="BK70" s="2499">
        <v>4</v>
      </c>
      <c r="BL70" s="2499">
        <v>1</v>
      </c>
      <c r="BM70" s="2499">
        <v>0</v>
      </c>
      <c r="BN70" s="2499">
        <v>0</v>
      </c>
      <c r="BO70" s="2499">
        <v>0</v>
      </c>
      <c r="BP70" s="2499">
        <v>0</v>
      </c>
      <c r="BQ70" s="2499">
        <v>0</v>
      </c>
      <c r="BR70" s="2499">
        <v>0</v>
      </c>
      <c r="BS70" s="2499">
        <v>0</v>
      </c>
      <c r="BT70" s="2499">
        <v>0</v>
      </c>
      <c r="BU70" s="2499">
        <v>0</v>
      </c>
      <c r="BV70" s="2499">
        <v>14</v>
      </c>
      <c r="BW70" s="2499">
        <v>0</v>
      </c>
      <c r="BX70" s="2499">
        <v>0</v>
      </c>
      <c r="BY70" s="2499">
        <v>2</v>
      </c>
      <c r="BZ70" s="2499">
        <v>0</v>
      </c>
      <c r="CA70" s="2499">
        <v>2</v>
      </c>
      <c r="CB70" s="2499">
        <v>8</v>
      </c>
      <c r="CC70" s="2499">
        <v>0</v>
      </c>
      <c r="CD70" s="2499">
        <v>0</v>
      </c>
      <c r="CE70" s="2499">
        <v>0</v>
      </c>
      <c r="CF70" s="2499">
        <v>0</v>
      </c>
      <c r="CG70" s="2499">
        <v>0</v>
      </c>
      <c r="CH70" s="2499">
        <v>0</v>
      </c>
      <c r="CI70" s="2499">
        <v>0</v>
      </c>
      <c r="CJ70" s="2499">
        <v>0</v>
      </c>
      <c r="CK70" s="2499">
        <v>0</v>
      </c>
      <c r="CL70" s="2499">
        <v>0</v>
      </c>
      <c r="CM70" s="2499">
        <v>0</v>
      </c>
      <c r="CN70" s="2499">
        <v>0</v>
      </c>
      <c r="CO70" s="2499">
        <v>0</v>
      </c>
      <c r="CP70" s="2499">
        <v>0</v>
      </c>
      <c r="CQ70" s="2499">
        <v>0</v>
      </c>
      <c r="CR70" s="2499">
        <v>0</v>
      </c>
      <c r="CS70" s="2499">
        <v>0</v>
      </c>
      <c r="CT70" s="2499">
        <v>0</v>
      </c>
      <c r="CU70" s="2499">
        <v>0</v>
      </c>
      <c r="CV70" s="2499">
        <v>0</v>
      </c>
      <c r="CW70" s="2499">
        <v>0</v>
      </c>
      <c r="CX70" s="2499">
        <v>0</v>
      </c>
      <c r="CY70" s="2499">
        <v>0</v>
      </c>
      <c r="CZ70" s="2499">
        <v>0</v>
      </c>
      <c r="DA70" s="2499">
        <v>0</v>
      </c>
      <c r="DB70" s="2499">
        <v>0</v>
      </c>
      <c r="DC70" s="2499">
        <v>0</v>
      </c>
      <c r="DD70" s="2499">
        <v>0</v>
      </c>
      <c r="DE70" s="2499">
        <v>0</v>
      </c>
      <c r="DF70" s="2499">
        <v>0</v>
      </c>
      <c r="DG70" s="2499">
        <v>0</v>
      </c>
      <c r="DH70" s="2499">
        <v>0</v>
      </c>
      <c r="DI70" s="2499">
        <v>0</v>
      </c>
      <c r="DJ70" s="2499">
        <v>0</v>
      </c>
      <c r="DK70" s="2499">
        <v>0</v>
      </c>
      <c r="DL70" s="2499">
        <v>0</v>
      </c>
      <c r="DM70" s="2499">
        <v>0</v>
      </c>
      <c r="DN70" s="2499">
        <v>0</v>
      </c>
      <c r="DO70" s="2499">
        <v>0</v>
      </c>
      <c r="DP70" s="2499">
        <v>0</v>
      </c>
      <c r="DQ70" s="2499">
        <v>0</v>
      </c>
      <c r="DR70" s="2499">
        <v>0</v>
      </c>
      <c r="DS70" s="2499">
        <v>0</v>
      </c>
      <c r="DT70" s="2499">
        <v>0</v>
      </c>
      <c r="DU70" s="2499">
        <v>0</v>
      </c>
      <c r="DV70" s="2499">
        <v>0</v>
      </c>
      <c r="DW70" s="2499">
        <v>0</v>
      </c>
      <c r="DX70" s="2499">
        <v>0</v>
      </c>
      <c r="DY70" s="2499">
        <v>0</v>
      </c>
      <c r="DZ70" s="2499">
        <v>0</v>
      </c>
      <c r="EA70" s="2499">
        <v>0</v>
      </c>
      <c r="EB70" s="2499">
        <v>0</v>
      </c>
      <c r="EC70" s="2499">
        <v>0</v>
      </c>
      <c r="ED70" s="2499">
        <v>0</v>
      </c>
      <c r="EE70" s="2500">
        <v>0</v>
      </c>
      <c r="EF70" s="2498">
        <v>0</v>
      </c>
    </row>
    <row r="71" spans="2:136" ht="41.25" customHeight="1" thickBot="1">
      <c r="B71" s="230"/>
      <c r="C71" s="195" t="s">
        <v>163</v>
      </c>
      <c r="D71" s="2081"/>
      <c r="E71" s="2080" t="s">
        <v>93</v>
      </c>
      <c r="F71" s="2080" t="s">
        <v>101</v>
      </c>
      <c r="G71" s="2080" t="s">
        <v>162</v>
      </c>
      <c r="H71" s="2079" t="str">
        <f t="shared" si="0"/>
        <v>&gt; 33 kV &amp; &lt; = 66 kV ; AIR INSULATED CIRCUIT BREAKER</v>
      </c>
      <c r="I71" s="2080" t="s">
        <v>112</v>
      </c>
      <c r="J71" s="2080" t="s">
        <v>1051</v>
      </c>
      <c r="K71" s="2080" t="s">
        <v>391</v>
      </c>
      <c r="L71" s="2080" t="s">
        <v>107</v>
      </c>
      <c r="M71" s="2080"/>
      <c r="N71" s="2487">
        <v>40</v>
      </c>
      <c r="O71" s="2081"/>
      <c r="P71" s="2080" t="s">
        <v>93</v>
      </c>
      <c r="Q71" s="2080" t="s">
        <v>101</v>
      </c>
      <c r="R71" s="2080" t="s">
        <v>162</v>
      </c>
      <c r="S71" s="2079" t="str">
        <f t="shared" si="1"/>
        <v>&gt; 33 kV &amp; &lt; = 66 kV ; AIR INSULATED CIRCUIT BREAKER</v>
      </c>
      <c r="T71" s="2080" t="s">
        <v>112</v>
      </c>
      <c r="U71" s="2080" t="s">
        <v>1052</v>
      </c>
      <c r="V71" s="2080" t="s">
        <v>391</v>
      </c>
      <c r="W71" s="2080" t="s">
        <v>107</v>
      </c>
      <c r="X71" s="2080"/>
      <c r="Y71" s="2487">
        <v>0</v>
      </c>
      <c r="Z71" s="2080"/>
      <c r="AA71" s="2080" t="s">
        <v>162</v>
      </c>
      <c r="AB71" s="2080" t="str">
        <f t="shared" si="2"/>
        <v>&gt; 33 kV &amp; &lt; = 66 kV ; AIR INSULATED CIRCUIT BREAKER</v>
      </c>
      <c r="AC71" s="2080" t="s">
        <v>112</v>
      </c>
      <c r="AD71" s="2080" t="s">
        <v>1053</v>
      </c>
      <c r="AE71" s="2080" t="s">
        <v>1054</v>
      </c>
      <c r="AF71" s="2080" t="s">
        <v>107</v>
      </c>
      <c r="AG71" s="2080"/>
      <c r="AH71" s="2497">
        <v>8</v>
      </c>
      <c r="AI71" s="2497">
        <v>6</v>
      </c>
      <c r="AJ71" s="2497">
        <v>28</v>
      </c>
      <c r="AK71" s="2497">
        <v>10</v>
      </c>
      <c r="AL71" s="2497">
        <v>16</v>
      </c>
      <c r="AM71" s="2497">
        <v>8</v>
      </c>
      <c r="AN71" s="2497">
        <v>17</v>
      </c>
      <c r="AO71" s="2497">
        <v>17</v>
      </c>
      <c r="AP71" s="2497">
        <v>6</v>
      </c>
      <c r="AQ71" s="2497">
        <v>5</v>
      </c>
      <c r="AR71" s="2497">
        <v>10</v>
      </c>
      <c r="AS71" s="2497">
        <v>17</v>
      </c>
      <c r="AT71" s="2497">
        <v>2</v>
      </c>
      <c r="AU71" s="2497">
        <v>3</v>
      </c>
      <c r="AV71" s="2497">
        <v>2</v>
      </c>
      <c r="AW71" s="2497">
        <v>2</v>
      </c>
      <c r="AX71" s="2497">
        <v>12</v>
      </c>
      <c r="AY71" s="2497">
        <v>4</v>
      </c>
      <c r="AZ71" s="2497">
        <v>2</v>
      </c>
      <c r="BA71" s="2497">
        <v>6</v>
      </c>
      <c r="BB71" s="2497">
        <v>7</v>
      </c>
      <c r="BC71" s="2497">
        <v>1</v>
      </c>
      <c r="BD71" s="2497">
        <v>3</v>
      </c>
      <c r="BE71" s="2497">
        <v>0</v>
      </c>
      <c r="BF71" s="2497">
        <v>0</v>
      </c>
      <c r="BG71" s="2497">
        <v>2</v>
      </c>
      <c r="BH71" s="2497">
        <v>1</v>
      </c>
      <c r="BI71" s="2497">
        <v>0</v>
      </c>
      <c r="BJ71" s="2497">
        <v>6</v>
      </c>
      <c r="BK71" s="2497">
        <v>37</v>
      </c>
      <c r="BL71" s="2497">
        <v>3</v>
      </c>
      <c r="BM71" s="2497">
        <v>6</v>
      </c>
      <c r="BN71" s="2497">
        <v>0</v>
      </c>
      <c r="BO71" s="2497">
        <v>0</v>
      </c>
      <c r="BP71" s="2497">
        <v>10</v>
      </c>
      <c r="BQ71" s="2497">
        <v>3</v>
      </c>
      <c r="BR71" s="2497">
        <v>3</v>
      </c>
      <c r="BS71" s="2497">
        <v>0</v>
      </c>
      <c r="BT71" s="2497">
        <v>0</v>
      </c>
      <c r="BU71" s="2497">
        <v>0</v>
      </c>
      <c r="BV71" s="2497">
        <v>0</v>
      </c>
      <c r="BW71" s="2497">
        <v>1</v>
      </c>
      <c r="BX71" s="2497">
        <v>4</v>
      </c>
      <c r="BY71" s="2497">
        <v>10</v>
      </c>
      <c r="BZ71" s="2497">
        <v>2</v>
      </c>
      <c r="CA71" s="2497">
        <v>0</v>
      </c>
      <c r="CB71" s="2497">
        <v>7</v>
      </c>
      <c r="CC71" s="2497">
        <v>0</v>
      </c>
      <c r="CD71" s="2497">
        <v>0</v>
      </c>
      <c r="CE71" s="2497">
        <v>0</v>
      </c>
      <c r="CF71" s="2497">
        <v>11</v>
      </c>
      <c r="CG71" s="2497">
        <v>0</v>
      </c>
      <c r="CH71" s="2497">
        <v>0</v>
      </c>
      <c r="CI71" s="2497">
        <v>0</v>
      </c>
      <c r="CJ71" s="2497">
        <v>0</v>
      </c>
      <c r="CK71" s="2497">
        <v>0</v>
      </c>
      <c r="CL71" s="2497">
        <v>0</v>
      </c>
      <c r="CM71" s="2497">
        <v>0</v>
      </c>
      <c r="CN71" s="2497">
        <v>0</v>
      </c>
      <c r="CO71" s="2497">
        <v>0</v>
      </c>
      <c r="CP71" s="2497">
        <v>0</v>
      </c>
      <c r="CQ71" s="2497">
        <v>0</v>
      </c>
      <c r="CR71" s="2497">
        <v>0</v>
      </c>
      <c r="CS71" s="2497">
        <v>0</v>
      </c>
      <c r="CT71" s="2497">
        <v>0</v>
      </c>
      <c r="CU71" s="2497">
        <v>0</v>
      </c>
      <c r="CV71" s="2497">
        <v>0</v>
      </c>
      <c r="CW71" s="2497">
        <v>0</v>
      </c>
      <c r="CX71" s="2497">
        <v>0</v>
      </c>
      <c r="CY71" s="2497">
        <v>0</v>
      </c>
      <c r="CZ71" s="2497">
        <v>0</v>
      </c>
      <c r="DA71" s="2497">
        <v>0</v>
      </c>
      <c r="DB71" s="2497">
        <v>0</v>
      </c>
      <c r="DC71" s="2497">
        <v>0</v>
      </c>
      <c r="DD71" s="2497">
        <v>0</v>
      </c>
      <c r="DE71" s="2497">
        <v>0</v>
      </c>
      <c r="DF71" s="2497">
        <v>0</v>
      </c>
      <c r="DG71" s="2497">
        <v>0</v>
      </c>
      <c r="DH71" s="2497">
        <v>0</v>
      </c>
      <c r="DI71" s="2497">
        <v>0</v>
      </c>
      <c r="DJ71" s="2497">
        <v>0</v>
      </c>
      <c r="DK71" s="2497">
        <v>0</v>
      </c>
      <c r="DL71" s="2497">
        <v>0</v>
      </c>
      <c r="DM71" s="2497">
        <v>0</v>
      </c>
      <c r="DN71" s="2497">
        <v>0</v>
      </c>
      <c r="DO71" s="2497">
        <v>0</v>
      </c>
      <c r="DP71" s="2497">
        <v>0</v>
      </c>
      <c r="DQ71" s="2497">
        <v>0</v>
      </c>
      <c r="DR71" s="2497">
        <v>0</v>
      </c>
      <c r="DS71" s="2497">
        <v>0</v>
      </c>
      <c r="DT71" s="2497">
        <v>0</v>
      </c>
      <c r="DU71" s="2497">
        <v>0</v>
      </c>
      <c r="DV71" s="2497">
        <v>0</v>
      </c>
      <c r="DW71" s="2497">
        <v>0</v>
      </c>
      <c r="DX71" s="2497">
        <v>0</v>
      </c>
      <c r="DY71" s="2497">
        <v>0</v>
      </c>
      <c r="DZ71" s="2497">
        <v>0</v>
      </c>
      <c r="EA71" s="2497">
        <v>0</v>
      </c>
      <c r="EB71" s="2497">
        <v>0</v>
      </c>
      <c r="EC71" s="2497">
        <v>0</v>
      </c>
      <c r="ED71" s="2497">
        <v>0</v>
      </c>
      <c r="EE71" s="2498">
        <v>0</v>
      </c>
      <c r="EF71" s="2498">
        <v>0</v>
      </c>
    </row>
    <row r="72" spans="2:136" ht="41.25" customHeight="1" thickBot="1">
      <c r="B72" s="230"/>
      <c r="C72" s="195" t="s">
        <v>164</v>
      </c>
      <c r="D72" s="2081"/>
      <c r="E72" s="2080" t="s">
        <v>93</v>
      </c>
      <c r="F72" s="2080" t="s">
        <v>101</v>
      </c>
      <c r="G72" s="2080" t="s">
        <v>162</v>
      </c>
      <c r="H72" s="2079" t="str">
        <f t="shared" si="0"/>
        <v>&gt; 66 kV &amp; &lt; = 132 kV ; AIR INSULATED CIRCUIT BREAKER</v>
      </c>
      <c r="I72" s="2080" t="s">
        <v>112</v>
      </c>
      <c r="J72" s="2080" t="s">
        <v>1051</v>
      </c>
      <c r="K72" s="2080" t="s">
        <v>391</v>
      </c>
      <c r="L72" s="2080" t="s">
        <v>107</v>
      </c>
      <c r="M72" s="2080"/>
      <c r="N72" s="2487">
        <v>40</v>
      </c>
      <c r="O72" s="2081"/>
      <c r="P72" s="2080" t="s">
        <v>93</v>
      </c>
      <c r="Q72" s="2080" t="s">
        <v>101</v>
      </c>
      <c r="R72" s="2080" t="s">
        <v>162</v>
      </c>
      <c r="S72" s="2079" t="str">
        <f t="shared" si="1"/>
        <v>&gt; 66 kV &amp; &lt; = 132 kV ; AIR INSULATED CIRCUIT BREAKER</v>
      </c>
      <c r="T72" s="2080" t="s">
        <v>112</v>
      </c>
      <c r="U72" s="2080" t="s">
        <v>1052</v>
      </c>
      <c r="V72" s="2080" t="s">
        <v>391</v>
      </c>
      <c r="W72" s="2080" t="s">
        <v>107</v>
      </c>
      <c r="X72" s="2080"/>
      <c r="Y72" s="2487">
        <v>0</v>
      </c>
      <c r="Z72" s="2080"/>
      <c r="AA72" s="2080" t="s">
        <v>162</v>
      </c>
      <c r="AB72" s="2080" t="str">
        <f t="shared" si="2"/>
        <v>&gt; 66 kV &amp; &lt; = 132 kV ; AIR INSULATED CIRCUIT BREAKER</v>
      </c>
      <c r="AC72" s="2080" t="s">
        <v>112</v>
      </c>
      <c r="AD72" s="2080" t="s">
        <v>1053</v>
      </c>
      <c r="AE72" s="2080" t="s">
        <v>1054</v>
      </c>
      <c r="AF72" s="2080" t="s">
        <v>107</v>
      </c>
      <c r="AG72" s="2080"/>
      <c r="AH72" s="2497">
        <v>22</v>
      </c>
      <c r="AI72" s="2497">
        <v>37</v>
      </c>
      <c r="AJ72" s="2497">
        <v>28</v>
      </c>
      <c r="AK72" s="2497">
        <v>27</v>
      </c>
      <c r="AL72" s="2497">
        <v>22</v>
      </c>
      <c r="AM72" s="2497">
        <v>16</v>
      </c>
      <c r="AN72" s="2497">
        <v>15</v>
      </c>
      <c r="AO72" s="2497">
        <v>35</v>
      </c>
      <c r="AP72" s="2497">
        <v>22</v>
      </c>
      <c r="AQ72" s="2497">
        <v>14</v>
      </c>
      <c r="AR72" s="2497">
        <v>25</v>
      </c>
      <c r="AS72" s="2497">
        <v>46</v>
      </c>
      <c r="AT72" s="2497">
        <v>22</v>
      </c>
      <c r="AU72" s="2497">
        <v>23</v>
      </c>
      <c r="AV72" s="2497">
        <v>12</v>
      </c>
      <c r="AW72" s="2497">
        <v>26</v>
      </c>
      <c r="AX72" s="2497">
        <v>21</v>
      </c>
      <c r="AY72" s="2497">
        <v>22</v>
      </c>
      <c r="AZ72" s="2497">
        <v>13</v>
      </c>
      <c r="BA72" s="2497">
        <v>15</v>
      </c>
      <c r="BB72" s="2497">
        <v>22</v>
      </c>
      <c r="BC72" s="2497">
        <v>3</v>
      </c>
      <c r="BD72" s="2497">
        <v>1</v>
      </c>
      <c r="BE72" s="2497">
        <v>15</v>
      </c>
      <c r="BF72" s="2497">
        <v>4</v>
      </c>
      <c r="BG72" s="2497">
        <v>4</v>
      </c>
      <c r="BH72" s="2497">
        <v>0</v>
      </c>
      <c r="BI72" s="2497">
        <v>2</v>
      </c>
      <c r="BJ72" s="2497">
        <v>8</v>
      </c>
      <c r="BK72" s="2497">
        <v>27</v>
      </c>
      <c r="BL72" s="2497">
        <v>10</v>
      </c>
      <c r="BM72" s="2497">
        <v>8</v>
      </c>
      <c r="BN72" s="2497">
        <v>10</v>
      </c>
      <c r="BO72" s="2497">
        <v>5</v>
      </c>
      <c r="BP72" s="2497">
        <v>3</v>
      </c>
      <c r="BQ72" s="2497">
        <v>0</v>
      </c>
      <c r="BR72" s="2497">
        <v>2</v>
      </c>
      <c r="BS72" s="2497">
        <v>0</v>
      </c>
      <c r="BT72" s="2497">
        <v>0</v>
      </c>
      <c r="BU72" s="2497">
        <v>0</v>
      </c>
      <c r="BV72" s="2497">
        <v>0</v>
      </c>
      <c r="BW72" s="2497">
        <v>1</v>
      </c>
      <c r="BX72" s="2497">
        <v>1</v>
      </c>
      <c r="BY72" s="2497">
        <v>6</v>
      </c>
      <c r="BZ72" s="2497">
        <v>3</v>
      </c>
      <c r="CA72" s="2497">
        <v>2</v>
      </c>
      <c r="CB72" s="2497">
        <v>0</v>
      </c>
      <c r="CC72" s="2497">
        <v>0</v>
      </c>
      <c r="CD72" s="2497">
        <v>0</v>
      </c>
      <c r="CE72" s="2497">
        <v>0</v>
      </c>
      <c r="CF72" s="2497">
        <v>0</v>
      </c>
      <c r="CG72" s="2497">
        <v>0</v>
      </c>
      <c r="CH72" s="2497">
        <v>0</v>
      </c>
      <c r="CI72" s="2497">
        <v>0</v>
      </c>
      <c r="CJ72" s="2497">
        <v>0</v>
      </c>
      <c r="CK72" s="2497">
        <v>0</v>
      </c>
      <c r="CL72" s="2497">
        <v>0</v>
      </c>
      <c r="CM72" s="2497">
        <v>0</v>
      </c>
      <c r="CN72" s="2497">
        <v>0</v>
      </c>
      <c r="CO72" s="2497">
        <v>0</v>
      </c>
      <c r="CP72" s="2497">
        <v>0</v>
      </c>
      <c r="CQ72" s="2497">
        <v>0</v>
      </c>
      <c r="CR72" s="2497">
        <v>0</v>
      </c>
      <c r="CS72" s="2497">
        <v>0</v>
      </c>
      <c r="CT72" s="2497">
        <v>0</v>
      </c>
      <c r="CU72" s="2497">
        <v>0</v>
      </c>
      <c r="CV72" s="2497">
        <v>0</v>
      </c>
      <c r="CW72" s="2497">
        <v>0</v>
      </c>
      <c r="CX72" s="2497">
        <v>0</v>
      </c>
      <c r="CY72" s="2497">
        <v>0</v>
      </c>
      <c r="CZ72" s="2497">
        <v>0</v>
      </c>
      <c r="DA72" s="2497">
        <v>0</v>
      </c>
      <c r="DB72" s="2497">
        <v>0</v>
      </c>
      <c r="DC72" s="2497">
        <v>0</v>
      </c>
      <c r="DD72" s="2497">
        <v>0</v>
      </c>
      <c r="DE72" s="2497">
        <v>0</v>
      </c>
      <c r="DF72" s="2497">
        <v>0</v>
      </c>
      <c r="DG72" s="2497">
        <v>0</v>
      </c>
      <c r="DH72" s="2497">
        <v>0</v>
      </c>
      <c r="DI72" s="2497">
        <v>0</v>
      </c>
      <c r="DJ72" s="2497">
        <v>0</v>
      </c>
      <c r="DK72" s="2497">
        <v>0</v>
      </c>
      <c r="DL72" s="2497">
        <v>0</v>
      </c>
      <c r="DM72" s="2497">
        <v>0</v>
      </c>
      <c r="DN72" s="2497">
        <v>0</v>
      </c>
      <c r="DO72" s="2497">
        <v>0</v>
      </c>
      <c r="DP72" s="2497">
        <v>0</v>
      </c>
      <c r="DQ72" s="2497">
        <v>0</v>
      </c>
      <c r="DR72" s="2497">
        <v>0</v>
      </c>
      <c r="DS72" s="2497">
        <v>0</v>
      </c>
      <c r="DT72" s="2497">
        <v>0</v>
      </c>
      <c r="DU72" s="2497">
        <v>0</v>
      </c>
      <c r="DV72" s="2497">
        <v>0</v>
      </c>
      <c r="DW72" s="2497">
        <v>0</v>
      </c>
      <c r="DX72" s="2497">
        <v>0</v>
      </c>
      <c r="DY72" s="2497">
        <v>0</v>
      </c>
      <c r="DZ72" s="2497">
        <v>0</v>
      </c>
      <c r="EA72" s="2497">
        <v>0</v>
      </c>
      <c r="EB72" s="2497">
        <v>0</v>
      </c>
      <c r="EC72" s="2497">
        <v>0</v>
      </c>
      <c r="ED72" s="2497">
        <v>0</v>
      </c>
      <c r="EE72" s="2498">
        <v>0</v>
      </c>
      <c r="EF72" s="2498">
        <v>0</v>
      </c>
    </row>
    <row r="73" spans="2:136" ht="41.25" customHeight="1" thickBot="1">
      <c r="B73" s="230"/>
      <c r="C73" s="195" t="s">
        <v>165</v>
      </c>
      <c r="D73" s="2081"/>
      <c r="E73" s="2080" t="s">
        <v>93</v>
      </c>
      <c r="F73" s="2080" t="s">
        <v>101</v>
      </c>
      <c r="G73" s="2080" t="s">
        <v>162</v>
      </c>
      <c r="H73" s="2079" t="str">
        <f t="shared" si="0"/>
        <v>&gt; 132 kV &amp; &lt; = 275 kV ; AIR INSULATED CIRCUIT BREAKER</v>
      </c>
      <c r="I73" s="2080" t="s">
        <v>112</v>
      </c>
      <c r="J73" s="2080" t="s">
        <v>1051</v>
      </c>
      <c r="K73" s="2080" t="s">
        <v>391</v>
      </c>
      <c r="L73" s="2080" t="s">
        <v>107</v>
      </c>
      <c r="M73" s="2080"/>
      <c r="N73" s="2487">
        <v>40</v>
      </c>
      <c r="O73" s="2081"/>
      <c r="P73" s="2080" t="s">
        <v>93</v>
      </c>
      <c r="Q73" s="2080" t="s">
        <v>101</v>
      </c>
      <c r="R73" s="2080" t="s">
        <v>162</v>
      </c>
      <c r="S73" s="2079" t="str">
        <f t="shared" si="1"/>
        <v>&gt; 132 kV &amp; &lt; = 275 kV ; AIR INSULATED CIRCUIT BREAKER</v>
      </c>
      <c r="T73" s="2080" t="s">
        <v>112</v>
      </c>
      <c r="U73" s="2080" t="s">
        <v>1052</v>
      </c>
      <c r="V73" s="2080" t="s">
        <v>391</v>
      </c>
      <c r="W73" s="2080" t="s">
        <v>107</v>
      </c>
      <c r="X73" s="2080"/>
      <c r="Y73" s="2487">
        <v>0</v>
      </c>
      <c r="Z73" s="2080"/>
      <c r="AA73" s="2080" t="s">
        <v>162</v>
      </c>
      <c r="AB73" s="2080" t="str">
        <f t="shared" si="2"/>
        <v>&gt; 132 kV &amp; &lt; = 275 kV ; AIR INSULATED CIRCUIT BREAKER</v>
      </c>
      <c r="AC73" s="2080" t="s">
        <v>112</v>
      </c>
      <c r="AD73" s="2080" t="s">
        <v>1053</v>
      </c>
      <c r="AE73" s="2080" t="s">
        <v>1054</v>
      </c>
      <c r="AF73" s="2080" t="s">
        <v>107</v>
      </c>
      <c r="AG73" s="2080"/>
      <c r="AH73" s="2497">
        <v>0</v>
      </c>
      <c r="AI73" s="2497">
        <v>0</v>
      </c>
      <c r="AJ73" s="2497">
        <v>0</v>
      </c>
      <c r="AK73" s="2497">
        <v>0</v>
      </c>
      <c r="AL73" s="2497">
        <v>0</v>
      </c>
      <c r="AM73" s="2497">
        <v>0</v>
      </c>
      <c r="AN73" s="2497">
        <v>0</v>
      </c>
      <c r="AO73" s="2497">
        <v>0</v>
      </c>
      <c r="AP73" s="2497">
        <v>0</v>
      </c>
      <c r="AQ73" s="2497">
        <v>0</v>
      </c>
      <c r="AR73" s="2497">
        <v>0</v>
      </c>
      <c r="AS73" s="2497">
        <v>1</v>
      </c>
      <c r="AT73" s="2497">
        <v>0</v>
      </c>
      <c r="AU73" s="2497">
        <v>0</v>
      </c>
      <c r="AV73" s="2497">
        <v>0</v>
      </c>
      <c r="AW73" s="2497">
        <v>0</v>
      </c>
      <c r="AX73" s="2497">
        <v>0</v>
      </c>
      <c r="AY73" s="2497">
        <v>0</v>
      </c>
      <c r="AZ73" s="2497">
        <v>0</v>
      </c>
      <c r="BA73" s="2497">
        <v>0</v>
      </c>
      <c r="BB73" s="2497">
        <v>0</v>
      </c>
      <c r="BC73" s="2497">
        <v>0</v>
      </c>
      <c r="BD73" s="2497">
        <v>0</v>
      </c>
      <c r="BE73" s="2497">
        <v>0</v>
      </c>
      <c r="BF73" s="2497">
        <v>0</v>
      </c>
      <c r="BG73" s="2497">
        <v>9</v>
      </c>
      <c r="BH73" s="2497">
        <v>0</v>
      </c>
      <c r="BI73" s="2497">
        <v>3</v>
      </c>
      <c r="BJ73" s="2497">
        <v>0</v>
      </c>
      <c r="BK73" s="2497">
        <v>0</v>
      </c>
      <c r="BL73" s="2497">
        <v>0</v>
      </c>
      <c r="BM73" s="2497">
        <v>0</v>
      </c>
      <c r="BN73" s="2497">
        <v>0</v>
      </c>
      <c r="BO73" s="2497">
        <v>0</v>
      </c>
      <c r="BP73" s="2497">
        <v>2</v>
      </c>
      <c r="BQ73" s="2497">
        <v>0</v>
      </c>
      <c r="BR73" s="2497">
        <v>0</v>
      </c>
      <c r="BS73" s="2497">
        <v>0</v>
      </c>
      <c r="BT73" s="2497">
        <v>0</v>
      </c>
      <c r="BU73" s="2497">
        <v>0</v>
      </c>
      <c r="BV73" s="2497">
        <v>0</v>
      </c>
      <c r="BW73" s="2497">
        <v>0</v>
      </c>
      <c r="BX73" s="2497">
        <v>0</v>
      </c>
      <c r="BY73" s="2497">
        <v>0</v>
      </c>
      <c r="BZ73" s="2497">
        <v>0</v>
      </c>
      <c r="CA73" s="2497">
        <v>0</v>
      </c>
      <c r="CB73" s="2497">
        <v>0</v>
      </c>
      <c r="CC73" s="2497">
        <v>0</v>
      </c>
      <c r="CD73" s="2497">
        <v>0</v>
      </c>
      <c r="CE73" s="2497">
        <v>0</v>
      </c>
      <c r="CF73" s="2497">
        <v>0</v>
      </c>
      <c r="CG73" s="2497">
        <v>0</v>
      </c>
      <c r="CH73" s="2497">
        <v>0</v>
      </c>
      <c r="CI73" s="2497">
        <v>0</v>
      </c>
      <c r="CJ73" s="2497">
        <v>0</v>
      </c>
      <c r="CK73" s="2497">
        <v>0</v>
      </c>
      <c r="CL73" s="2497">
        <v>0</v>
      </c>
      <c r="CM73" s="2497">
        <v>0</v>
      </c>
      <c r="CN73" s="2497">
        <v>0</v>
      </c>
      <c r="CO73" s="2497">
        <v>0</v>
      </c>
      <c r="CP73" s="2497">
        <v>0</v>
      </c>
      <c r="CQ73" s="2497">
        <v>0</v>
      </c>
      <c r="CR73" s="2497">
        <v>0</v>
      </c>
      <c r="CS73" s="2497">
        <v>0</v>
      </c>
      <c r="CT73" s="2497">
        <v>0</v>
      </c>
      <c r="CU73" s="2497">
        <v>0</v>
      </c>
      <c r="CV73" s="2497">
        <v>0</v>
      </c>
      <c r="CW73" s="2497">
        <v>0</v>
      </c>
      <c r="CX73" s="2497">
        <v>0</v>
      </c>
      <c r="CY73" s="2497">
        <v>0</v>
      </c>
      <c r="CZ73" s="2497">
        <v>0</v>
      </c>
      <c r="DA73" s="2497">
        <v>0</v>
      </c>
      <c r="DB73" s="2497">
        <v>0</v>
      </c>
      <c r="DC73" s="2497">
        <v>0</v>
      </c>
      <c r="DD73" s="2497">
        <v>0</v>
      </c>
      <c r="DE73" s="2497">
        <v>0</v>
      </c>
      <c r="DF73" s="2497">
        <v>0</v>
      </c>
      <c r="DG73" s="2497">
        <v>0</v>
      </c>
      <c r="DH73" s="2497">
        <v>0</v>
      </c>
      <c r="DI73" s="2497">
        <v>0</v>
      </c>
      <c r="DJ73" s="2497">
        <v>0</v>
      </c>
      <c r="DK73" s="2497">
        <v>0</v>
      </c>
      <c r="DL73" s="2497">
        <v>0</v>
      </c>
      <c r="DM73" s="2497">
        <v>0</v>
      </c>
      <c r="DN73" s="2497">
        <v>0</v>
      </c>
      <c r="DO73" s="2497">
        <v>0</v>
      </c>
      <c r="DP73" s="2497">
        <v>0</v>
      </c>
      <c r="DQ73" s="2497">
        <v>0</v>
      </c>
      <c r="DR73" s="2497">
        <v>0</v>
      </c>
      <c r="DS73" s="2497">
        <v>0</v>
      </c>
      <c r="DT73" s="2497">
        <v>0</v>
      </c>
      <c r="DU73" s="2497">
        <v>0</v>
      </c>
      <c r="DV73" s="2497">
        <v>0</v>
      </c>
      <c r="DW73" s="2497">
        <v>0</v>
      </c>
      <c r="DX73" s="2497">
        <v>0</v>
      </c>
      <c r="DY73" s="2497">
        <v>0</v>
      </c>
      <c r="DZ73" s="2497">
        <v>0</v>
      </c>
      <c r="EA73" s="2497">
        <v>0</v>
      </c>
      <c r="EB73" s="2497">
        <v>0</v>
      </c>
      <c r="EC73" s="2497">
        <v>0</v>
      </c>
      <c r="ED73" s="2497">
        <v>0</v>
      </c>
      <c r="EE73" s="2498">
        <v>0</v>
      </c>
      <c r="EF73" s="2498">
        <v>0</v>
      </c>
    </row>
    <row r="74" spans="2:136" ht="41.25" customHeight="1" thickBot="1">
      <c r="B74" s="230"/>
      <c r="C74" s="195" t="s">
        <v>166</v>
      </c>
      <c r="D74" s="2081"/>
      <c r="E74" s="2080" t="s">
        <v>93</v>
      </c>
      <c r="F74" s="2080" t="s">
        <v>101</v>
      </c>
      <c r="G74" s="2080" t="s">
        <v>162</v>
      </c>
      <c r="H74" s="2079" t="str">
        <f t="shared" si="0"/>
        <v>&gt; 275 kV &amp; &lt; = 330 kV ; AIR INSULATED CIRCUIT BREAKER</v>
      </c>
      <c r="I74" s="2080" t="s">
        <v>112</v>
      </c>
      <c r="J74" s="2080" t="s">
        <v>1051</v>
      </c>
      <c r="K74" s="2080" t="s">
        <v>391</v>
      </c>
      <c r="L74" s="2080" t="s">
        <v>107</v>
      </c>
      <c r="M74" s="2080"/>
      <c r="N74" s="2487">
        <v>40</v>
      </c>
      <c r="O74" s="2081"/>
      <c r="P74" s="2080" t="s">
        <v>93</v>
      </c>
      <c r="Q74" s="2080" t="s">
        <v>101</v>
      </c>
      <c r="R74" s="2080" t="s">
        <v>162</v>
      </c>
      <c r="S74" s="2079" t="str">
        <f t="shared" si="1"/>
        <v>&gt; 275 kV &amp; &lt; = 330 kV ; AIR INSULATED CIRCUIT BREAKER</v>
      </c>
      <c r="T74" s="2080" t="s">
        <v>112</v>
      </c>
      <c r="U74" s="2080" t="s">
        <v>1052</v>
      </c>
      <c r="V74" s="2080" t="s">
        <v>391</v>
      </c>
      <c r="W74" s="2080" t="s">
        <v>107</v>
      </c>
      <c r="X74" s="2080"/>
      <c r="Y74" s="2487">
        <v>0</v>
      </c>
      <c r="Z74" s="2080"/>
      <c r="AA74" s="2080" t="s">
        <v>162</v>
      </c>
      <c r="AB74" s="2080" t="str">
        <f t="shared" si="2"/>
        <v>&gt; 275 kV &amp; &lt; = 330 kV ; AIR INSULATED CIRCUIT BREAKER</v>
      </c>
      <c r="AC74" s="2080" t="s">
        <v>112</v>
      </c>
      <c r="AD74" s="2080" t="s">
        <v>1053</v>
      </c>
      <c r="AE74" s="2080" t="s">
        <v>1054</v>
      </c>
      <c r="AF74" s="2080" t="s">
        <v>107</v>
      </c>
      <c r="AG74" s="2080"/>
      <c r="AH74" s="2497">
        <v>14</v>
      </c>
      <c r="AI74" s="2497">
        <v>7</v>
      </c>
      <c r="AJ74" s="2497">
        <v>26</v>
      </c>
      <c r="AK74" s="2497">
        <v>10</v>
      </c>
      <c r="AL74" s="2497">
        <v>33</v>
      </c>
      <c r="AM74" s="2497">
        <v>8</v>
      </c>
      <c r="AN74" s="2497">
        <v>7</v>
      </c>
      <c r="AO74" s="2497">
        <v>35</v>
      </c>
      <c r="AP74" s="2497">
        <v>7</v>
      </c>
      <c r="AQ74" s="2497">
        <v>9</v>
      </c>
      <c r="AR74" s="2497">
        <v>11</v>
      </c>
      <c r="AS74" s="2497">
        <v>6</v>
      </c>
      <c r="AT74" s="2497">
        <v>21</v>
      </c>
      <c r="AU74" s="2497">
        <v>10</v>
      </c>
      <c r="AV74" s="2497">
        <v>14</v>
      </c>
      <c r="AW74" s="2497">
        <v>23</v>
      </c>
      <c r="AX74" s="2497">
        <v>8</v>
      </c>
      <c r="AY74" s="2497">
        <v>17</v>
      </c>
      <c r="AZ74" s="2497">
        <v>5</v>
      </c>
      <c r="BA74" s="2497">
        <v>56</v>
      </c>
      <c r="BB74" s="2497">
        <v>10</v>
      </c>
      <c r="BC74" s="2497">
        <v>15</v>
      </c>
      <c r="BD74" s="2497">
        <v>1</v>
      </c>
      <c r="BE74" s="2497">
        <v>1</v>
      </c>
      <c r="BF74" s="2497">
        <v>2</v>
      </c>
      <c r="BG74" s="2497">
        <v>12</v>
      </c>
      <c r="BH74" s="2497">
        <v>12</v>
      </c>
      <c r="BI74" s="2497">
        <v>14</v>
      </c>
      <c r="BJ74" s="2497">
        <v>11</v>
      </c>
      <c r="BK74" s="2497">
        <v>10</v>
      </c>
      <c r="BL74" s="2497">
        <v>5</v>
      </c>
      <c r="BM74" s="2497">
        <v>1</v>
      </c>
      <c r="BN74" s="2497">
        <v>6</v>
      </c>
      <c r="BO74" s="2497">
        <v>0</v>
      </c>
      <c r="BP74" s="2497">
        <v>0</v>
      </c>
      <c r="BQ74" s="2497">
        <v>0</v>
      </c>
      <c r="BR74" s="2497">
        <v>0</v>
      </c>
      <c r="BS74" s="2497">
        <v>0</v>
      </c>
      <c r="BT74" s="2497">
        <v>0</v>
      </c>
      <c r="BU74" s="2497">
        <v>0</v>
      </c>
      <c r="BV74" s="2497">
        <v>0</v>
      </c>
      <c r="BW74" s="2497">
        <v>0</v>
      </c>
      <c r="BX74" s="2497">
        <v>0</v>
      </c>
      <c r="BY74" s="2497">
        <v>0</v>
      </c>
      <c r="BZ74" s="2497">
        <v>0</v>
      </c>
      <c r="CA74" s="2497">
        <v>0</v>
      </c>
      <c r="CB74" s="2497">
        <v>0</v>
      </c>
      <c r="CC74" s="2497">
        <v>0</v>
      </c>
      <c r="CD74" s="2497">
        <v>0</v>
      </c>
      <c r="CE74" s="2497">
        <v>0</v>
      </c>
      <c r="CF74" s="2497">
        <v>0</v>
      </c>
      <c r="CG74" s="2497">
        <v>0</v>
      </c>
      <c r="CH74" s="2497">
        <v>0</v>
      </c>
      <c r="CI74" s="2497">
        <v>9</v>
      </c>
      <c r="CJ74" s="2497">
        <v>0</v>
      </c>
      <c r="CK74" s="2497">
        <v>0</v>
      </c>
      <c r="CL74" s="2497">
        <v>0</v>
      </c>
      <c r="CM74" s="2497">
        <v>0</v>
      </c>
      <c r="CN74" s="2497">
        <v>0</v>
      </c>
      <c r="CO74" s="2497">
        <v>0</v>
      </c>
      <c r="CP74" s="2497">
        <v>0</v>
      </c>
      <c r="CQ74" s="2497">
        <v>0</v>
      </c>
      <c r="CR74" s="2497">
        <v>0</v>
      </c>
      <c r="CS74" s="2497">
        <v>0</v>
      </c>
      <c r="CT74" s="2497">
        <v>0</v>
      </c>
      <c r="CU74" s="2497">
        <v>0</v>
      </c>
      <c r="CV74" s="2497">
        <v>0</v>
      </c>
      <c r="CW74" s="2497">
        <v>0</v>
      </c>
      <c r="CX74" s="2497">
        <v>0</v>
      </c>
      <c r="CY74" s="2497">
        <v>0</v>
      </c>
      <c r="CZ74" s="2497">
        <v>0</v>
      </c>
      <c r="DA74" s="2497">
        <v>0</v>
      </c>
      <c r="DB74" s="2497">
        <v>0</v>
      </c>
      <c r="DC74" s="2497">
        <v>0</v>
      </c>
      <c r="DD74" s="2497">
        <v>0</v>
      </c>
      <c r="DE74" s="2497">
        <v>0</v>
      </c>
      <c r="DF74" s="2497">
        <v>0</v>
      </c>
      <c r="DG74" s="2497">
        <v>0</v>
      </c>
      <c r="DH74" s="2497">
        <v>0</v>
      </c>
      <c r="DI74" s="2497">
        <v>0</v>
      </c>
      <c r="DJ74" s="2497">
        <v>0</v>
      </c>
      <c r="DK74" s="2497">
        <v>0</v>
      </c>
      <c r="DL74" s="2497">
        <v>0</v>
      </c>
      <c r="DM74" s="2497">
        <v>0</v>
      </c>
      <c r="DN74" s="2497">
        <v>0</v>
      </c>
      <c r="DO74" s="2497">
        <v>0</v>
      </c>
      <c r="DP74" s="2497">
        <v>0</v>
      </c>
      <c r="DQ74" s="2497">
        <v>0</v>
      </c>
      <c r="DR74" s="2497">
        <v>0</v>
      </c>
      <c r="DS74" s="2497">
        <v>0</v>
      </c>
      <c r="DT74" s="2497">
        <v>0</v>
      </c>
      <c r="DU74" s="2497">
        <v>0</v>
      </c>
      <c r="DV74" s="2497">
        <v>0</v>
      </c>
      <c r="DW74" s="2497">
        <v>0</v>
      </c>
      <c r="DX74" s="2497">
        <v>0</v>
      </c>
      <c r="DY74" s="2497">
        <v>0</v>
      </c>
      <c r="DZ74" s="2497">
        <v>0</v>
      </c>
      <c r="EA74" s="2497">
        <v>0</v>
      </c>
      <c r="EB74" s="2497">
        <v>0</v>
      </c>
      <c r="EC74" s="2497">
        <v>0</v>
      </c>
      <c r="ED74" s="2497">
        <v>0</v>
      </c>
      <c r="EE74" s="2498">
        <v>0</v>
      </c>
      <c r="EF74" s="2498">
        <v>0</v>
      </c>
    </row>
    <row r="75" spans="2:136" ht="41.25" customHeight="1" thickBot="1">
      <c r="B75" s="230"/>
      <c r="C75" s="195" t="s">
        <v>167</v>
      </c>
      <c r="D75" s="2081"/>
      <c r="E75" s="2080" t="s">
        <v>93</v>
      </c>
      <c r="F75" s="2080" t="s">
        <v>101</v>
      </c>
      <c r="G75" s="2080" t="s">
        <v>162</v>
      </c>
      <c r="H75" s="2079" t="str">
        <f t="shared" si="0"/>
        <v>&gt; 330 kV &amp; &lt; = 500 kV  ; AIR INSULATED CIRCUIT BREAKER</v>
      </c>
      <c r="I75" s="2080" t="s">
        <v>112</v>
      </c>
      <c r="J75" s="2080" t="s">
        <v>1051</v>
      </c>
      <c r="K75" s="2080" t="s">
        <v>391</v>
      </c>
      <c r="L75" s="2080" t="s">
        <v>107</v>
      </c>
      <c r="M75" s="2080"/>
      <c r="N75" s="2487">
        <v>40</v>
      </c>
      <c r="O75" s="2081"/>
      <c r="P75" s="2080" t="s">
        <v>93</v>
      </c>
      <c r="Q75" s="2080" t="s">
        <v>101</v>
      </c>
      <c r="R75" s="2080" t="s">
        <v>162</v>
      </c>
      <c r="S75" s="2079" t="str">
        <f t="shared" si="1"/>
        <v>&gt; 330 kV &amp; &lt; = 500 kV  ; AIR INSULATED CIRCUIT BREAKER</v>
      </c>
      <c r="T75" s="2080" t="s">
        <v>112</v>
      </c>
      <c r="U75" s="2080" t="s">
        <v>1052</v>
      </c>
      <c r="V75" s="2080" t="s">
        <v>391</v>
      </c>
      <c r="W75" s="2080" t="s">
        <v>107</v>
      </c>
      <c r="X75" s="2080"/>
      <c r="Y75" s="2487">
        <v>0</v>
      </c>
      <c r="Z75" s="2080"/>
      <c r="AA75" s="2080" t="s">
        <v>162</v>
      </c>
      <c r="AB75" s="2080" t="str">
        <f t="shared" si="2"/>
        <v>&gt; 330 kV &amp; &lt; = 500 kV  ; AIR INSULATED CIRCUIT BREAKER</v>
      </c>
      <c r="AC75" s="2080" t="s">
        <v>112</v>
      </c>
      <c r="AD75" s="2080" t="s">
        <v>1053</v>
      </c>
      <c r="AE75" s="2080" t="s">
        <v>1054</v>
      </c>
      <c r="AF75" s="2080" t="s">
        <v>107</v>
      </c>
      <c r="AG75" s="2080"/>
      <c r="AH75" s="2497">
        <v>0</v>
      </c>
      <c r="AI75" s="2497">
        <v>0</v>
      </c>
      <c r="AJ75" s="2497">
        <v>4</v>
      </c>
      <c r="AK75" s="2497">
        <v>3</v>
      </c>
      <c r="AL75" s="2497">
        <v>19</v>
      </c>
      <c r="AM75" s="2497">
        <v>0</v>
      </c>
      <c r="AN75" s="2497">
        <v>0</v>
      </c>
      <c r="AO75" s="2497">
        <v>0</v>
      </c>
      <c r="AP75" s="2497">
        <v>0</v>
      </c>
      <c r="AQ75" s="2497">
        <v>0</v>
      </c>
      <c r="AR75" s="2497">
        <v>0</v>
      </c>
      <c r="AS75" s="2497">
        <v>0</v>
      </c>
      <c r="AT75" s="2497">
        <v>1</v>
      </c>
      <c r="AU75" s="2497">
        <v>0</v>
      </c>
      <c r="AV75" s="2497">
        <v>0</v>
      </c>
      <c r="AW75" s="2497">
        <v>0</v>
      </c>
      <c r="AX75" s="2497">
        <v>0</v>
      </c>
      <c r="AY75" s="2497">
        <v>0</v>
      </c>
      <c r="AZ75" s="2497">
        <v>0</v>
      </c>
      <c r="BA75" s="2497">
        <v>8</v>
      </c>
      <c r="BB75" s="2497">
        <v>0</v>
      </c>
      <c r="BC75" s="2497">
        <v>0</v>
      </c>
      <c r="BD75" s="2497">
        <v>0</v>
      </c>
      <c r="BE75" s="2497">
        <v>0</v>
      </c>
      <c r="BF75" s="2497">
        <v>0</v>
      </c>
      <c r="BG75" s="2497">
        <v>0</v>
      </c>
      <c r="BH75" s="2497">
        <v>0</v>
      </c>
      <c r="BI75" s="2497">
        <v>0</v>
      </c>
      <c r="BJ75" s="2497">
        <v>1</v>
      </c>
      <c r="BK75" s="2497">
        <v>2</v>
      </c>
      <c r="BL75" s="2497">
        <v>0</v>
      </c>
      <c r="BM75" s="2497">
        <v>0</v>
      </c>
      <c r="BN75" s="2497">
        <v>0</v>
      </c>
      <c r="BO75" s="2497">
        <v>0</v>
      </c>
      <c r="BP75" s="2497">
        <v>0</v>
      </c>
      <c r="BQ75" s="2497">
        <v>0</v>
      </c>
      <c r="BR75" s="2497">
        <v>0</v>
      </c>
      <c r="BS75" s="2497">
        <v>0</v>
      </c>
      <c r="BT75" s="2497">
        <v>0</v>
      </c>
      <c r="BU75" s="2497">
        <v>0</v>
      </c>
      <c r="BV75" s="2497">
        <v>0</v>
      </c>
      <c r="BW75" s="2497">
        <v>0</v>
      </c>
      <c r="BX75" s="2497">
        <v>0</v>
      </c>
      <c r="BY75" s="2497">
        <v>0</v>
      </c>
      <c r="BZ75" s="2497">
        <v>0</v>
      </c>
      <c r="CA75" s="2497">
        <v>0</v>
      </c>
      <c r="CB75" s="2497">
        <v>0</v>
      </c>
      <c r="CC75" s="2497">
        <v>0</v>
      </c>
      <c r="CD75" s="2497">
        <v>0</v>
      </c>
      <c r="CE75" s="2497">
        <v>0</v>
      </c>
      <c r="CF75" s="2497">
        <v>0</v>
      </c>
      <c r="CG75" s="2497">
        <v>0</v>
      </c>
      <c r="CH75" s="2497">
        <v>0</v>
      </c>
      <c r="CI75" s="2497">
        <v>0</v>
      </c>
      <c r="CJ75" s="2497">
        <v>0</v>
      </c>
      <c r="CK75" s="2497">
        <v>0</v>
      </c>
      <c r="CL75" s="2497">
        <v>0</v>
      </c>
      <c r="CM75" s="2497">
        <v>0</v>
      </c>
      <c r="CN75" s="2497">
        <v>0</v>
      </c>
      <c r="CO75" s="2497">
        <v>0</v>
      </c>
      <c r="CP75" s="2497">
        <v>0</v>
      </c>
      <c r="CQ75" s="2497">
        <v>0</v>
      </c>
      <c r="CR75" s="2497">
        <v>0</v>
      </c>
      <c r="CS75" s="2497">
        <v>0</v>
      </c>
      <c r="CT75" s="2497">
        <v>0</v>
      </c>
      <c r="CU75" s="2497">
        <v>0</v>
      </c>
      <c r="CV75" s="2497">
        <v>0</v>
      </c>
      <c r="CW75" s="2497">
        <v>0</v>
      </c>
      <c r="CX75" s="2497">
        <v>0</v>
      </c>
      <c r="CY75" s="2497">
        <v>0</v>
      </c>
      <c r="CZ75" s="2497">
        <v>0</v>
      </c>
      <c r="DA75" s="2497">
        <v>0</v>
      </c>
      <c r="DB75" s="2497">
        <v>0</v>
      </c>
      <c r="DC75" s="2497">
        <v>0</v>
      </c>
      <c r="DD75" s="2497">
        <v>0</v>
      </c>
      <c r="DE75" s="2497">
        <v>0</v>
      </c>
      <c r="DF75" s="2497">
        <v>0</v>
      </c>
      <c r="DG75" s="2497">
        <v>0</v>
      </c>
      <c r="DH75" s="2497">
        <v>0</v>
      </c>
      <c r="DI75" s="2497">
        <v>0</v>
      </c>
      <c r="DJ75" s="2497">
        <v>0</v>
      </c>
      <c r="DK75" s="2497">
        <v>0</v>
      </c>
      <c r="DL75" s="2497">
        <v>0</v>
      </c>
      <c r="DM75" s="2497">
        <v>0</v>
      </c>
      <c r="DN75" s="2497">
        <v>0</v>
      </c>
      <c r="DO75" s="2497">
        <v>0</v>
      </c>
      <c r="DP75" s="2497">
        <v>0</v>
      </c>
      <c r="DQ75" s="2497">
        <v>0</v>
      </c>
      <c r="DR75" s="2497">
        <v>0</v>
      </c>
      <c r="DS75" s="2497">
        <v>0</v>
      </c>
      <c r="DT75" s="2497">
        <v>0</v>
      </c>
      <c r="DU75" s="2497">
        <v>0</v>
      </c>
      <c r="DV75" s="2497">
        <v>0</v>
      </c>
      <c r="DW75" s="2497">
        <v>0</v>
      </c>
      <c r="DX75" s="2497">
        <v>0</v>
      </c>
      <c r="DY75" s="2497">
        <v>0</v>
      </c>
      <c r="DZ75" s="2497">
        <v>0</v>
      </c>
      <c r="EA75" s="2497">
        <v>0</v>
      </c>
      <c r="EB75" s="2497">
        <v>0</v>
      </c>
      <c r="EC75" s="2497">
        <v>0</v>
      </c>
      <c r="ED75" s="2497">
        <v>0</v>
      </c>
      <c r="EE75" s="2498">
        <v>0</v>
      </c>
      <c r="EF75" s="2498">
        <v>0</v>
      </c>
    </row>
    <row r="76" spans="2:136" ht="41.25" customHeight="1" thickBot="1">
      <c r="B76" s="230"/>
      <c r="C76" s="195" t="s">
        <v>168</v>
      </c>
      <c r="D76" s="2081"/>
      <c r="E76" s="2080" t="s">
        <v>93</v>
      </c>
      <c r="F76" s="2080" t="s">
        <v>101</v>
      </c>
      <c r="G76" s="2080" t="s">
        <v>162</v>
      </c>
      <c r="H76" s="2079" t="str">
        <f t="shared" ref="H76:H139" si="3">C76</f>
        <v>&gt; 500 kV  ; AIR INSULATED CIRCUIT BREAKER</v>
      </c>
      <c r="I76" s="2080" t="s">
        <v>112</v>
      </c>
      <c r="J76" s="2080" t="s">
        <v>1051</v>
      </c>
      <c r="K76" s="2080" t="s">
        <v>391</v>
      </c>
      <c r="L76" s="2080" t="s">
        <v>107</v>
      </c>
      <c r="M76" s="2080"/>
      <c r="N76" s="1085"/>
      <c r="O76" s="2081"/>
      <c r="P76" s="2080" t="s">
        <v>93</v>
      </c>
      <c r="Q76" s="2080" t="s">
        <v>101</v>
      </c>
      <c r="R76" s="2080" t="s">
        <v>162</v>
      </c>
      <c r="S76" s="2079" t="str">
        <f t="shared" ref="S76:S139" si="4">C76</f>
        <v>&gt; 500 kV  ; AIR INSULATED CIRCUIT BREAKER</v>
      </c>
      <c r="T76" s="2080" t="s">
        <v>112</v>
      </c>
      <c r="U76" s="2080" t="s">
        <v>1052</v>
      </c>
      <c r="V76" s="2080" t="s">
        <v>391</v>
      </c>
      <c r="W76" s="2080" t="s">
        <v>107</v>
      </c>
      <c r="X76" s="2080"/>
      <c r="Y76" s="2492"/>
      <c r="Z76" s="2080"/>
      <c r="AA76" s="2080" t="s">
        <v>162</v>
      </c>
      <c r="AB76" s="2080" t="str">
        <f t="shared" ref="AB76:AB139" si="5">C76</f>
        <v>&gt; 500 kV  ; AIR INSULATED CIRCUIT BREAKER</v>
      </c>
      <c r="AC76" s="2080" t="s">
        <v>112</v>
      </c>
      <c r="AD76" s="2080" t="s">
        <v>1053</v>
      </c>
      <c r="AE76" s="2080" t="s">
        <v>1054</v>
      </c>
      <c r="AF76" s="2080" t="s">
        <v>107</v>
      </c>
      <c r="AG76" s="2080"/>
      <c r="AH76" s="2495"/>
      <c r="AI76" s="2495"/>
      <c r="AJ76" s="2495"/>
      <c r="AK76" s="2495"/>
      <c r="AL76" s="2495"/>
      <c r="AM76" s="2495"/>
      <c r="AN76" s="2495"/>
      <c r="AO76" s="2495"/>
      <c r="AP76" s="2495"/>
      <c r="AQ76" s="2495"/>
      <c r="AR76" s="2495"/>
      <c r="AS76" s="2495"/>
      <c r="AT76" s="2495"/>
      <c r="AU76" s="2495"/>
      <c r="AV76" s="2495"/>
      <c r="AW76" s="2495"/>
      <c r="AX76" s="2495"/>
      <c r="AY76" s="2495"/>
      <c r="AZ76" s="2495"/>
      <c r="BA76" s="2495"/>
      <c r="BB76" s="2495"/>
      <c r="BC76" s="2495"/>
      <c r="BD76" s="2495"/>
      <c r="BE76" s="2495"/>
      <c r="BF76" s="2495"/>
      <c r="BG76" s="2495"/>
      <c r="BH76" s="2495"/>
      <c r="BI76" s="2495"/>
      <c r="BJ76" s="2495"/>
      <c r="BK76" s="2495"/>
      <c r="BL76" s="2495"/>
      <c r="BM76" s="2495"/>
      <c r="BN76" s="2495"/>
      <c r="BO76" s="2495"/>
      <c r="BP76" s="2495"/>
      <c r="BQ76" s="2495"/>
      <c r="BR76" s="2495"/>
      <c r="BS76" s="2495"/>
      <c r="BT76" s="2495"/>
      <c r="BU76" s="2495"/>
      <c r="BV76" s="2495"/>
      <c r="BW76" s="2495"/>
      <c r="BX76" s="2495"/>
      <c r="BY76" s="2495"/>
      <c r="BZ76" s="2495"/>
      <c r="CA76" s="2495"/>
      <c r="CB76" s="2495"/>
      <c r="CC76" s="2495"/>
      <c r="CD76" s="2495"/>
      <c r="CE76" s="2495"/>
      <c r="CF76" s="2495"/>
      <c r="CG76" s="2495"/>
      <c r="CH76" s="2495"/>
      <c r="CI76" s="2495"/>
      <c r="CJ76" s="2495"/>
      <c r="CK76" s="2495"/>
      <c r="CL76" s="2495"/>
      <c r="CM76" s="2495"/>
      <c r="CN76" s="2495"/>
      <c r="CO76" s="2495"/>
      <c r="CP76" s="2495"/>
      <c r="CQ76" s="2495"/>
      <c r="CR76" s="2495"/>
      <c r="CS76" s="2495"/>
      <c r="CT76" s="2495"/>
      <c r="CU76" s="2495"/>
      <c r="CV76" s="2495"/>
      <c r="CW76" s="2495"/>
      <c r="CX76" s="2495"/>
      <c r="CY76" s="2495"/>
      <c r="CZ76" s="2495"/>
      <c r="DA76" s="2495"/>
      <c r="DB76" s="2495"/>
      <c r="DC76" s="2495"/>
      <c r="DD76" s="2495"/>
      <c r="DE76" s="2495"/>
      <c r="DF76" s="2495"/>
      <c r="DG76" s="2495"/>
      <c r="DH76" s="2495"/>
      <c r="DI76" s="2495"/>
      <c r="DJ76" s="2495"/>
      <c r="DK76" s="2495"/>
      <c r="DL76" s="2495"/>
      <c r="DM76" s="2495"/>
      <c r="DN76" s="2495"/>
      <c r="DO76" s="2495"/>
      <c r="DP76" s="2495"/>
      <c r="DQ76" s="2495"/>
      <c r="DR76" s="2495"/>
      <c r="DS76" s="2495"/>
      <c r="DT76" s="2495"/>
      <c r="DU76" s="2495"/>
      <c r="DV76" s="2495"/>
      <c r="DW76" s="2495"/>
      <c r="DX76" s="2495"/>
      <c r="DY76" s="2495"/>
      <c r="DZ76" s="2495"/>
      <c r="EA76" s="2495"/>
      <c r="EB76" s="2495"/>
      <c r="EC76" s="2495"/>
      <c r="ED76" s="2495"/>
      <c r="EE76" s="2496"/>
      <c r="EF76" s="2496"/>
    </row>
    <row r="77" spans="2:136" ht="41.25" customHeight="1" thickBot="1">
      <c r="B77" s="230"/>
      <c r="C77" s="195" t="s">
        <v>169</v>
      </c>
      <c r="D77" s="2081"/>
      <c r="E77" s="2080" t="s">
        <v>93</v>
      </c>
      <c r="F77" s="2080" t="s">
        <v>101</v>
      </c>
      <c r="G77" s="2080" t="s">
        <v>162</v>
      </c>
      <c r="H77" s="2079" t="str">
        <f t="shared" si="3"/>
        <v>&lt; = 33 kV; AIR INSULATED ISOLATORS/EARTH SWITCH</v>
      </c>
      <c r="I77" s="2080" t="s">
        <v>112</v>
      </c>
      <c r="J77" s="2080" t="s">
        <v>1051</v>
      </c>
      <c r="K77" s="2080" t="s">
        <v>391</v>
      </c>
      <c r="L77" s="2080" t="s">
        <v>107</v>
      </c>
      <c r="M77" s="2080"/>
      <c r="N77" s="2487">
        <v>40</v>
      </c>
      <c r="O77" s="2081"/>
      <c r="P77" s="2080" t="s">
        <v>93</v>
      </c>
      <c r="Q77" s="2080" t="s">
        <v>101</v>
      </c>
      <c r="R77" s="2080" t="s">
        <v>162</v>
      </c>
      <c r="S77" s="2079" t="str">
        <f t="shared" si="4"/>
        <v>&lt; = 33 kV; AIR INSULATED ISOLATORS/EARTH SWITCH</v>
      </c>
      <c r="T77" s="2080" t="s">
        <v>112</v>
      </c>
      <c r="U77" s="2080" t="s">
        <v>1052</v>
      </c>
      <c r="V77" s="2080" t="s">
        <v>391</v>
      </c>
      <c r="W77" s="2080" t="s">
        <v>107</v>
      </c>
      <c r="X77" s="2080"/>
      <c r="Y77" s="2487">
        <v>0</v>
      </c>
      <c r="Z77" s="2080"/>
      <c r="AA77" s="2080" t="s">
        <v>162</v>
      </c>
      <c r="AB77" s="2080" t="str">
        <f t="shared" si="5"/>
        <v>&lt; = 33 kV; AIR INSULATED ISOLATORS/EARTH SWITCH</v>
      </c>
      <c r="AC77" s="2080" t="s">
        <v>112</v>
      </c>
      <c r="AD77" s="2080" t="s">
        <v>1053</v>
      </c>
      <c r="AE77" s="2080" t="s">
        <v>1054</v>
      </c>
      <c r="AF77" s="2080" t="s">
        <v>107</v>
      </c>
      <c r="AG77" s="2080"/>
      <c r="AH77" s="2497">
        <v>2</v>
      </c>
      <c r="AI77" s="2497">
        <v>11</v>
      </c>
      <c r="AJ77" s="2497">
        <v>12</v>
      </c>
      <c r="AK77" s="2497">
        <v>0</v>
      </c>
      <c r="AL77" s="2497">
        <v>12</v>
      </c>
      <c r="AM77" s="2497">
        <v>1</v>
      </c>
      <c r="AN77" s="2497">
        <v>0</v>
      </c>
      <c r="AO77" s="2497">
        <v>0</v>
      </c>
      <c r="AP77" s="2497">
        <v>79</v>
      </c>
      <c r="AQ77" s="2497">
        <v>1</v>
      </c>
      <c r="AR77" s="2497">
        <v>0</v>
      </c>
      <c r="AS77" s="2497">
        <v>1</v>
      </c>
      <c r="AT77" s="2497">
        <v>10</v>
      </c>
      <c r="AU77" s="2497">
        <v>0</v>
      </c>
      <c r="AV77" s="2497">
        <v>0</v>
      </c>
      <c r="AW77" s="2497">
        <v>0</v>
      </c>
      <c r="AX77" s="2497">
        <v>3</v>
      </c>
      <c r="AY77" s="2497">
        <v>2</v>
      </c>
      <c r="AZ77" s="2497">
        <v>11</v>
      </c>
      <c r="BA77" s="2497">
        <v>65</v>
      </c>
      <c r="BB77" s="2497">
        <v>2</v>
      </c>
      <c r="BC77" s="2497">
        <v>0</v>
      </c>
      <c r="BD77" s="2497">
        <v>2</v>
      </c>
      <c r="BE77" s="2497">
        <v>0</v>
      </c>
      <c r="BF77" s="2497">
        <v>14</v>
      </c>
      <c r="BG77" s="2497">
        <v>5</v>
      </c>
      <c r="BH77" s="2497">
        <v>0</v>
      </c>
      <c r="BI77" s="2497">
        <v>14</v>
      </c>
      <c r="BJ77" s="2497">
        <v>0</v>
      </c>
      <c r="BK77" s="2497">
        <v>17</v>
      </c>
      <c r="BL77" s="2497">
        <v>0</v>
      </c>
      <c r="BM77" s="2497">
        <v>5</v>
      </c>
      <c r="BN77" s="2497">
        <v>0</v>
      </c>
      <c r="BO77" s="2497">
        <v>0</v>
      </c>
      <c r="BP77" s="2497">
        <v>14</v>
      </c>
      <c r="BQ77" s="2497">
        <v>0</v>
      </c>
      <c r="BR77" s="2497">
        <v>0</v>
      </c>
      <c r="BS77" s="2497">
        <v>0</v>
      </c>
      <c r="BT77" s="2497">
        <v>0</v>
      </c>
      <c r="BU77" s="2497">
        <v>1</v>
      </c>
      <c r="BV77" s="2497">
        <v>0</v>
      </c>
      <c r="BW77" s="2497">
        <v>1</v>
      </c>
      <c r="BX77" s="2497">
        <v>0</v>
      </c>
      <c r="BY77" s="2497">
        <v>15</v>
      </c>
      <c r="BZ77" s="2497">
        <v>7</v>
      </c>
      <c r="CA77" s="2497">
        <v>0</v>
      </c>
      <c r="CB77" s="2497">
        <v>4</v>
      </c>
      <c r="CC77" s="2497">
        <v>0</v>
      </c>
      <c r="CD77" s="2497">
        <v>6</v>
      </c>
      <c r="CE77" s="2497">
        <v>0</v>
      </c>
      <c r="CF77" s="2497">
        <v>0</v>
      </c>
      <c r="CG77" s="2497">
        <v>0</v>
      </c>
      <c r="CH77" s="2497">
        <v>0</v>
      </c>
      <c r="CI77" s="2497">
        <v>0</v>
      </c>
      <c r="CJ77" s="2497">
        <v>0</v>
      </c>
      <c r="CK77" s="2497">
        <v>0</v>
      </c>
      <c r="CL77" s="2497">
        <v>0</v>
      </c>
      <c r="CM77" s="2497">
        <v>0</v>
      </c>
      <c r="CN77" s="2497">
        <v>0</v>
      </c>
      <c r="CO77" s="2497">
        <v>0</v>
      </c>
      <c r="CP77" s="2497">
        <v>0</v>
      </c>
      <c r="CQ77" s="2497">
        <v>0</v>
      </c>
      <c r="CR77" s="2497">
        <v>0</v>
      </c>
      <c r="CS77" s="2497">
        <v>0</v>
      </c>
      <c r="CT77" s="2497">
        <v>0</v>
      </c>
      <c r="CU77" s="2497">
        <v>0</v>
      </c>
      <c r="CV77" s="2497">
        <v>0</v>
      </c>
      <c r="CW77" s="2497">
        <v>0</v>
      </c>
      <c r="CX77" s="2497">
        <v>0</v>
      </c>
      <c r="CY77" s="2497">
        <v>0</v>
      </c>
      <c r="CZ77" s="2497">
        <v>0</v>
      </c>
      <c r="DA77" s="2497">
        <v>0</v>
      </c>
      <c r="DB77" s="2497">
        <v>0</v>
      </c>
      <c r="DC77" s="2497">
        <v>0</v>
      </c>
      <c r="DD77" s="2497">
        <v>0</v>
      </c>
      <c r="DE77" s="2497">
        <v>0</v>
      </c>
      <c r="DF77" s="2497">
        <v>0</v>
      </c>
      <c r="DG77" s="2497">
        <v>0</v>
      </c>
      <c r="DH77" s="2497">
        <v>0</v>
      </c>
      <c r="DI77" s="2497">
        <v>0</v>
      </c>
      <c r="DJ77" s="2497">
        <v>0</v>
      </c>
      <c r="DK77" s="2497">
        <v>0</v>
      </c>
      <c r="DL77" s="2497">
        <v>0</v>
      </c>
      <c r="DM77" s="2497">
        <v>0</v>
      </c>
      <c r="DN77" s="2497">
        <v>0</v>
      </c>
      <c r="DO77" s="2497">
        <v>0</v>
      </c>
      <c r="DP77" s="2497">
        <v>0</v>
      </c>
      <c r="DQ77" s="2497">
        <v>0</v>
      </c>
      <c r="DR77" s="2497">
        <v>0</v>
      </c>
      <c r="DS77" s="2497">
        <v>0</v>
      </c>
      <c r="DT77" s="2497">
        <v>0</v>
      </c>
      <c r="DU77" s="2497">
        <v>0</v>
      </c>
      <c r="DV77" s="2497">
        <v>0</v>
      </c>
      <c r="DW77" s="2497">
        <v>0</v>
      </c>
      <c r="DX77" s="2497">
        <v>0</v>
      </c>
      <c r="DY77" s="2497">
        <v>0</v>
      </c>
      <c r="DZ77" s="2497">
        <v>0</v>
      </c>
      <c r="EA77" s="2497">
        <v>0</v>
      </c>
      <c r="EB77" s="2497">
        <v>0</v>
      </c>
      <c r="EC77" s="2497">
        <v>0</v>
      </c>
      <c r="ED77" s="2497">
        <v>0</v>
      </c>
      <c r="EE77" s="2498">
        <v>0</v>
      </c>
      <c r="EF77" s="2498">
        <v>0</v>
      </c>
    </row>
    <row r="78" spans="2:136" ht="41.25" customHeight="1" thickBot="1">
      <c r="B78" s="230"/>
      <c r="C78" s="195" t="s">
        <v>170</v>
      </c>
      <c r="D78" s="2081"/>
      <c r="E78" s="2080" t="s">
        <v>93</v>
      </c>
      <c r="F78" s="2080" t="s">
        <v>101</v>
      </c>
      <c r="G78" s="2080" t="s">
        <v>162</v>
      </c>
      <c r="H78" s="2079" t="str">
        <f t="shared" si="3"/>
        <v>&gt; 33 kV &amp; &lt; = 66 kV ; AIR INSULATED ISOLATORS/EARTH SWITCH</v>
      </c>
      <c r="I78" s="2080" t="s">
        <v>112</v>
      </c>
      <c r="J78" s="2080" t="s">
        <v>1051</v>
      </c>
      <c r="K78" s="2080" t="s">
        <v>391</v>
      </c>
      <c r="L78" s="2080" t="s">
        <v>107</v>
      </c>
      <c r="M78" s="2080"/>
      <c r="N78" s="2487">
        <v>40</v>
      </c>
      <c r="O78" s="2081"/>
      <c r="P78" s="2080" t="s">
        <v>93</v>
      </c>
      <c r="Q78" s="2080" t="s">
        <v>101</v>
      </c>
      <c r="R78" s="2080" t="s">
        <v>162</v>
      </c>
      <c r="S78" s="2079" t="str">
        <f t="shared" si="4"/>
        <v>&gt; 33 kV &amp; &lt; = 66 kV ; AIR INSULATED ISOLATORS/EARTH SWITCH</v>
      </c>
      <c r="T78" s="2080" t="s">
        <v>112</v>
      </c>
      <c r="U78" s="2080" t="s">
        <v>1052</v>
      </c>
      <c r="V78" s="2080" t="s">
        <v>391</v>
      </c>
      <c r="W78" s="2080" t="s">
        <v>107</v>
      </c>
      <c r="X78" s="2080"/>
      <c r="Y78" s="2487">
        <v>0</v>
      </c>
      <c r="Z78" s="2080"/>
      <c r="AA78" s="2080" t="s">
        <v>162</v>
      </c>
      <c r="AB78" s="2080" t="str">
        <f t="shared" si="5"/>
        <v>&gt; 33 kV &amp; &lt; = 66 kV ; AIR INSULATED ISOLATORS/EARTH SWITCH</v>
      </c>
      <c r="AC78" s="2080" t="s">
        <v>112</v>
      </c>
      <c r="AD78" s="2080" t="s">
        <v>1053</v>
      </c>
      <c r="AE78" s="2080" t="s">
        <v>1054</v>
      </c>
      <c r="AF78" s="2080" t="s">
        <v>107</v>
      </c>
      <c r="AG78" s="2080"/>
      <c r="AH78" s="2497">
        <v>1</v>
      </c>
      <c r="AI78" s="2497">
        <v>0</v>
      </c>
      <c r="AJ78" s="2497">
        <v>44</v>
      </c>
      <c r="AK78" s="2497">
        <v>18</v>
      </c>
      <c r="AL78" s="2497">
        <v>29</v>
      </c>
      <c r="AM78" s="2497">
        <v>1</v>
      </c>
      <c r="AN78" s="2497">
        <v>30</v>
      </c>
      <c r="AO78" s="2497">
        <v>3</v>
      </c>
      <c r="AP78" s="2497">
        <v>144</v>
      </c>
      <c r="AQ78" s="2497">
        <v>2</v>
      </c>
      <c r="AR78" s="2497">
        <v>1</v>
      </c>
      <c r="AS78" s="2497">
        <v>14</v>
      </c>
      <c r="AT78" s="2497">
        <v>0</v>
      </c>
      <c r="AU78" s="2497">
        <v>0</v>
      </c>
      <c r="AV78" s="2497">
        <v>1</v>
      </c>
      <c r="AW78" s="2497">
        <v>2</v>
      </c>
      <c r="AX78" s="2497">
        <v>0</v>
      </c>
      <c r="AY78" s="2497">
        <v>2</v>
      </c>
      <c r="AZ78" s="2497">
        <v>37</v>
      </c>
      <c r="BA78" s="2497">
        <v>27</v>
      </c>
      <c r="BB78" s="2497">
        <v>44</v>
      </c>
      <c r="BC78" s="2497">
        <v>1</v>
      </c>
      <c r="BD78" s="2497">
        <v>12</v>
      </c>
      <c r="BE78" s="2497">
        <v>0</v>
      </c>
      <c r="BF78" s="2497">
        <v>1</v>
      </c>
      <c r="BG78" s="2497">
        <v>1</v>
      </c>
      <c r="BH78" s="2497">
        <v>1</v>
      </c>
      <c r="BI78" s="2497">
        <v>0</v>
      </c>
      <c r="BJ78" s="2497">
        <v>14</v>
      </c>
      <c r="BK78" s="2497">
        <v>99</v>
      </c>
      <c r="BL78" s="2497">
        <v>14</v>
      </c>
      <c r="BM78" s="2497">
        <v>17</v>
      </c>
      <c r="BN78" s="2497">
        <v>2</v>
      </c>
      <c r="BO78" s="2497">
        <v>0</v>
      </c>
      <c r="BP78" s="2497">
        <v>15</v>
      </c>
      <c r="BQ78" s="2497">
        <v>23</v>
      </c>
      <c r="BR78" s="2497">
        <v>19</v>
      </c>
      <c r="BS78" s="2497">
        <v>1</v>
      </c>
      <c r="BT78" s="2497">
        <v>2</v>
      </c>
      <c r="BU78" s="2497">
        <v>0</v>
      </c>
      <c r="BV78" s="2497">
        <v>0</v>
      </c>
      <c r="BW78" s="2497">
        <v>3</v>
      </c>
      <c r="BX78" s="2497">
        <v>7</v>
      </c>
      <c r="BY78" s="2497">
        <v>18</v>
      </c>
      <c r="BZ78" s="2497">
        <v>44</v>
      </c>
      <c r="CA78" s="2497">
        <v>6</v>
      </c>
      <c r="CB78" s="2497">
        <v>22</v>
      </c>
      <c r="CC78" s="2497">
        <v>1</v>
      </c>
      <c r="CD78" s="2497">
        <v>10</v>
      </c>
      <c r="CE78" s="2497">
        <v>0</v>
      </c>
      <c r="CF78" s="2497">
        <v>36</v>
      </c>
      <c r="CG78" s="2497">
        <v>0</v>
      </c>
      <c r="CH78" s="2497">
        <v>0</v>
      </c>
      <c r="CI78" s="2497">
        <v>0</v>
      </c>
      <c r="CJ78" s="2497">
        <v>1</v>
      </c>
      <c r="CK78" s="2497">
        <v>0</v>
      </c>
      <c r="CL78" s="2497">
        <v>0</v>
      </c>
      <c r="CM78" s="2497">
        <v>0</v>
      </c>
      <c r="CN78" s="2497">
        <v>0</v>
      </c>
      <c r="CO78" s="2497">
        <v>0</v>
      </c>
      <c r="CP78" s="2497">
        <v>0</v>
      </c>
      <c r="CQ78" s="2497">
        <v>0</v>
      </c>
      <c r="CR78" s="2497">
        <v>0</v>
      </c>
      <c r="CS78" s="2497">
        <v>0</v>
      </c>
      <c r="CT78" s="2497">
        <v>0</v>
      </c>
      <c r="CU78" s="2497">
        <v>0</v>
      </c>
      <c r="CV78" s="2497">
        <v>0</v>
      </c>
      <c r="CW78" s="2497">
        <v>0</v>
      </c>
      <c r="CX78" s="2497">
        <v>0</v>
      </c>
      <c r="CY78" s="2497">
        <v>0</v>
      </c>
      <c r="CZ78" s="2497">
        <v>0</v>
      </c>
      <c r="DA78" s="2497">
        <v>0</v>
      </c>
      <c r="DB78" s="2497">
        <v>0</v>
      </c>
      <c r="DC78" s="2497">
        <v>0</v>
      </c>
      <c r="DD78" s="2497">
        <v>0</v>
      </c>
      <c r="DE78" s="2497">
        <v>0</v>
      </c>
      <c r="DF78" s="2497">
        <v>0</v>
      </c>
      <c r="DG78" s="2497">
        <v>0</v>
      </c>
      <c r="DH78" s="2497">
        <v>0</v>
      </c>
      <c r="DI78" s="2497">
        <v>0</v>
      </c>
      <c r="DJ78" s="2497">
        <v>0</v>
      </c>
      <c r="DK78" s="2497">
        <v>0</v>
      </c>
      <c r="DL78" s="2497">
        <v>0</v>
      </c>
      <c r="DM78" s="2497">
        <v>0</v>
      </c>
      <c r="DN78" s="2497">
        <v>0</v>
      </c>
      <c r="DO78" s="2497">
        <v>0</v>
      </c>
      <c r="DP78" s="2497">
        <v>0</v>
      </c>
      <c r="DQ78" s="2497">
        <v>0</v>
      </c>
      <c r="DR78" s="2497">
        <v>0</v>
      </c>
      <c r="DS78" s="2497">
        <v>0</v>
      </c>
      <c r="DT78" s="2497">
        <v>0</v>
      </c>
      <c r="DU78" s="2497">
        <v>0</v>
      </c>
      <c r="DV78" s="2497">
        <v>0</v>
      </c>
      <c r="DW78" s="2497">
        <v>0</v>
      </c>
      <c r="DX78" s="2497">
        <v>0</v>
      </c>
      <c r="DY78" s="2497">
        <v>0</v>
      </c>
      <c r="DZ78" s="2497">
        <v>0</v>
      </c>
      <c r="EA78" s="2497">
        <v>0</v>
      </c>
      <c r="EB78" s="2497">
        <v>0</v>
      </c>
      <c r="EC78" s="2497">
        <v>0</v>
      </c>
      <c r="ED78" s="2497">
        <v>0</v>
      </c>
      <c r="EE78" s="2498">
        <v>0</v>
      </c>
      <c r="EF78" s="2498">
        <v>0</v>
      </c>
    </row>
    <row r="79" spans="2:136" ht="41.25" customHeight="1" thickBot="1">
      <c r="B79" s="230"/>
      <c r="C79" s="195" t="s">
        <v>171</v>
      </c>
      <c r="D79" s="2081"/>
      <c r="E79" s="2080" t="s">
        <v>93</v>
      </c>
      <c r="F79" s="2080" t="s">
        <v>101</v>
      </c>
      <c r="G79" s="2080" t="s">
        <v>162</v>
      </c>
      <c r="H79" s="2079" t="str">
        <f t="shared" si="3"/>
        <v>&gt; 66 kV &amp; &lt; = 132 kV ; AIR INSULATED ISOLATORS/EARTH SWITCH</v>
      </c>
      <c r="I79" s="2080" t="s">
        <v>112</v>
      </c>
      <c r="J79" s="2080" t="s">
        <v>1051</v>
      </c>
      <c r="K79" s="2080" t="s">
        <v>391</v>
      </c>
      <c r="L79" s="2080" t="s">
        <v>107</v>
      </c>
      <c r="M79" s="2080"/>
      <c r="N79" s="2487">
        <v>40</v>
      </c>
      <c r="O79" s="2081"/>
      <c r="P79" s="2080" t="s">
        <v>93</v>
      </c>
      <c r="Q79" s="2080" t="s">
        <v>101</v>
      </c>
      <c r="R79" s="2080" t="s">
        <v>162</v>
      </c>
      <c r="S79" s="2079" t="str">
        <f t="shared" si="4"/>
        <v>&gt; 66 kV &amp; &lt; = 132 kV ; AIR INSULATED ISOLATORS/EARTH SWITCH</v>
      </c>
      <c r="T79" s="2080" t="s">
        <v>112</v>
      </c>
      <c r="U79" s="2080" t="s">
        <v>1052</v>
      </c>
      <c r="V79" s="2080" t="s">
        <v>391</v>
      </c>
      <c r="W79" s="2080" t="s">
        <v>107</v>
      </c>
      <c r="X79" s="2080"/>
      <c r="Y79" s="2487">
        <v>0</v>
      </c>
      <c r="Z79" s="2080"/>
      <c r="AA79" s="2080" t="s">
        <v>162</v>
      </c>
      <c r="AB79" s="2080" t="str">
        <f t="shared" si="5"/>
        <v>&gt; 66 kV &amp; &lt; = 132 kV ; AIR INSULATED ISOLATORS/EARTH SWITCH</v>
      </c>
      <c r="AC79" s="2080" t="s">
        <v>112</v>
      </c>
      <c r="AD79" s="2080" t="s">
        <v>1053</v>
      </c>
      <c r="AE79" s="2080" t="s">
        <v>1054</v>
      </c>
      <c r="AF79" s="2080" t="s">
        <v>107</v>
      </c>
      <c r="AG79" s="2080"/>
      <c r="AH79" s="2497">
        <v>32</v>
      </c>
      <c r="AI79" s="2497">
        <v>79</v>
      </c>
      <c r="AJ79" s="2497">
        <v>89</v>
      </c>
      <c r="AK79" s="2497">
        <v>50</v>
      </c>
      <c r="AL79" s="2497">
        <v>58</v>
      </c>
      <c r="AM79" s="2497">
        <v>27</v>
      </c>
      <c r="AN79" s="2497">
        <v>33</v>
      </c>
      <c r="AO79" s="2497">
        <v>60</v>
      </c>
      <c r="AP79" s="2497">
        <v>197</v>
      </c>
      <c r="AQ79" s="2497">
        <v>13</v>
      </c>
      <c r="AR79" s="2497">
        <v>51</v>
      </c>
      <c r="AS79" s="2497">
        <v>68</v>
      </c>
      <c r="AT79" s="2497">
        <v>14</v>
      </c>
      <c r="AU79" s="2497">
        <v>13</v>
      </c>
      <c r="AV79" s="2497">
        <v>5</v>
      </c>
      <c r="AW79" s="2497">
        <v>26</v>
      </c>
      <c r="AX79" s="2497">
        <v>4</v>
      </c>
      <c r="AY79" s="2497">
        <v>31</v>
      </c>
      <c r="AZ79" s="2497">
        <v>29</v>
      </c>
      <c r="BA79" s="2497">
        <v>79</v>
      </c>
      <c r="BB79" s="2497">
        <v>106</v>
      </c>
      <c r="BC79" s="2497">
        <v>27</v>
      </c>
      <c r="BD79" s="2497">
        <v>0</v>
      </c>
      <c r="BE79" s="2497">
        <v>41</v>
      </c>
      <c r="BF79" s="2497">
        <v>23</v>
      </c>
      <c r="BG79" s="2497">
        <v>8</v>
      </c>
      <c r="BH79" s="2497">
        <v>6</v>
      </c>
      <c r="BI79" s="2497">
        <v>9</v>
      </c>
      <c r="BJ79" s="2497">
        <v>29</v>
      </c>
      <c r="BK79" s="2497">
        <v>51</v>
      </c>
      <c r="BL79" s="2497">
        <v>67</v>
      </c>
      <c r="BM79" s="2497">
        <v>26</v>
      </c>
      <c r="BN79" s="2497">
        <v>16</v>
      </c>
      <c r="BO79" s="2497">
        <v>13</v>
      </c>
      <c r="BP79" s="2497">
        <v>44</v>
      </c>
      <c r="BQ79" s="2497">
        <v>10</v>
      </c>
      <c r="BR79" s="2497">
        <v>17</v>
      </c>
      <c r="BS79" s="2497">
        <v>1</v>
      </c>
      <c r="BT79" s="2497">
        <v>67</v>
      </c>
      <c r="BU79" s="2497">
        <v>133</v>
      </c>
      <c r="BV79" s="2497">
        <v>26</v>
      </c>
      <c r="BW79" s="2497">
        <v>42</v>
      </c>
      <c r="BX79" s="2497">
        <v>4</v>
      </c>
      <c r="BY79" s="2497">
        <v>65</v>
      </c>
      <c r="BZ79" s="2497">
        <v>38</v>
      </c>
      <c r="CA79" s="2497">
        <v>14</v>
      </c>
      <c r="CB79" s="2497">
        <v>83</v>
      </c>
      <c r="CC79" s="2497">
        <v>3</v>
      </c>
      <c r="CD79" s="2497">
        <v>30</v>
      </c>
      <c r="CE79" s="2497">
        <v>0</v>
      </c>
      <c r="CF79" s="2497">
        <v>15</v>
      </c>
      <c r="CG79" s="2497">
        <v>3</v>
      </c>
      <c r="CH79" s="2497">
        <v>2</v>
      </c>
      <c r="CI79" s="2497">
        <v>0</v>
      </c>
      <c r="CJ79" s="2497">
        <v>7</v>
      </c>
      <c r="CK79" s="2497">
        <v>0</v>
      </c>
      <c r="CL79" s="2497">
        <v>1</v>
      </c>
      <c r="CM79" s="2497">
        <v>0</v>
      </c>
      <c r="CN79" s="2497">
        <v>0</v>
      </c>
      <c r="CO79" s="2497">
        <v>0</v>
      </c>
      <c r="CP79" s="2497">
        <v>0</v>
      </c>
      <c r="CQ79" s="2497">
        <v>0</v>
      </c>
      <c r="CR79" s="2497">
        <v>0</v>
      </c>
      <c r="CS79" s="2497">
        <v>0</v>
      </c>
      <c r="CT79" s="2497">
        <v>0</v>
      </c>
      <c r="CU79" s="2497">
        <v>0</v>
      </c>
      <c r="CV79" s="2497">
        <v>0</v>
      </c>
      <c r="CW79" s="2497">
        <v>0</v>
      </c>
      <c r="CX79" s="2497">
        <v>0</v>
      </c>
      <c r="CY79" s="2497">
        <v>0</v>
      </c>
      <c r="CZ79" s="2497">
        <v>0</v>
      </c>
      <c r="DA79" s="2497">
        <v>0</v>
      </c>
      <c r="DB79" s="2497">
        <v>0</v>
      </c>
      <c r="DC79" s="2497">
        <v>0</v>
      </c>
      <c r="DD79" s="2497">
        <v>0</v>
      </c>
      <c r="DE79" s="2497">
        <v>0</v>
      </c>
      <c r="DF79" s="2497">
        <v>0</v>
      </c>
      <c r="DG79" s="2497">
        <v>0</v>
      </c>
      <c r="DH79" s="2497">
        <v>0</v>
      </c>
      <c r="DI79" s="2497">
        <v>0</v>
      </c>
      <c r="DJ79" s="2497">
        <v>0</v>
      </c>
      <c r="DK79" s="2497">
        <v>0</v>
      </c>
      <c r="DL79" s="2497">
        <v>0</v>
      </c>
      <c r="DM79" s="2497">
        <v>0</v>
      </c>
      <c r="DN79" s="2497">
        <v>0</v>
      </c>
      <c r="DO79" s="2497">
        <v>0</v>
      </c>
      <c r="DP79" s="2497">
        <v>0</v>
      </c>
      <c r="DQ79" s="2497">
        <v>0</v>
      </c>
      <c r="DR79" s="2497">
        <v>0</v>
      </c>
      <c r="DS79" s="2497">
        <v>0</v>
      </c>
      <c r="DT79" s="2497">
        <v>0</v>
      </c>
      <c r="DU79" s="2497">
        <v>0</v>
      </c>
      <c r="DV79" s="2497">
        <v>0</v>
      </c>
      <c r="DW79" s="2497">
        <v>0</v>
      </c>
      <c r="DX79" s="2497">
        <v>0</v>
      </c>
      <c r="DY79" s="2497">
        <v>0</v>
      </c>
      <c r="DZ79" s="2497">
        <v>0</v>
      </c>
      <c r="EA79" s="2497">
        <v>0</v>
      </c>
      <c r="EB79" s="2497">
        <v>0</v>
      </c>
      <c r="EC79" s="2497">
        <v>0</v>
      </c>
      <c r="ED79" s="2497">
        <v>0</v>
      </c>
      <c r="EE79" s="2498">
        <v>0</v>
      </c>
      <c r="EF79" s="2498">
        <v>0</v>
      </c>
    </row>
    <row r="80" spans="2:136" ht="41.25" customHeight="1" thickBot="1">
      <c r="B80" s="230"/>
      <c r="C80" s="195" t="s">
        <v>172</v>
      </c>
      <c r="D80" s="2081"/>
      <c r="E80" s="2080" t="s">
        <v>93</v>
      </c>
      <c r="F80" s="2080" t="s">
        <v>101</v>
      </c>
      <c r="G80" s="2080" t="s">
        <v>162</v>
      </c>
      <c r="H80" s="2079" t="str">
        <f t="shared" si="3"/>
        <v>&gt; 132 kV &amp; &lt; = 275 kV ; AIR INSULATED ISOLATORS/EARTH SWITCH</v>
      </c>
      <c r="I80" s="2080" t="s">
        <v>112</v>
      </c>
      <c r="J80" s="2080" t="s">
        <v>1051</v>
      </c>
      <c r="K80" s="2080" t="s">
        <v>391</v>
      </c>
      <c r="L80" s="2080" t="s">
        <v>107</v>
      </c>
      <c r="M80" s="2080"/>
      <c r="N80" s="2487">
        <v>40</v>
      </c>
      <c r="O80" s="2081"/>
      <c r="P80" s="2080" t="s">
        <v>93</v>
      </c>
      <c r="Q80" s="2080" t="s">
        <v>101</v>
      </c>
      <c r="R80" s="2080" t="s">
        <v>162</v>
      </c>
      <c r="S80" s="2079" t="str">
        <f t="shared" si="4"/>
        <v>&gt; 132 kV &amp; &lt; = 275 kV ; AIR INSULATED ISOLATORS/EARTH SWITCH</v>
      </c>
      <c r="T80" s="2080" t="s">
        <v>112</v>
      </c>
      <c r="U80" s="2080" t="s">
        <v>1052</v>
      </c>
      <c r="V80" s="2080" t="s">
        <v>391</v>
      </c>
      <c r="W80" s="2080" t="s">
        <v>107</v>
      </c>
      <c r="X80" s="2080"/>
      <c r="Y80" s="2487">
        <v>0</v>
      </c>
      <c r="Z80" s="2080"/>
      <c r="AA80" s="2080" t="s">
        <v>162</v>
      </c>
      <c r="AB80" s="2080" t="str">
        <f t="shared" si="5"/>
        <v>&gt; 132 kV &amp; &lt; = 275 kV ; AIR INSULATED ISOLATORS/EARTH SWITCH</v>
      </c>
      <c r="AC80" s="2080" t="s">
        <v>112</v>
      </c>
      <c r="AD80" s="2080" t="s">
        <v>1053</v>
      </c>
      <c r="AE80" s="2080" t="s">
        <v>1054</v>
      </c>
      <c r="AF80" s="2080" t="s">
        <v>107</v>
      </c>
      <c r="AG80" s="2080"/>
      <c r="AH80" s="2497">
        <v>0</v>
      </c>
      <c r="AI80" s="2497">
        <v>0</v>
      </c>
      <c r="AJ80" s="2497">
        <v>0</v>
      </c>
      <c r="AK80" s="2497">
        <v>0</v>
      </c>
      <c r="AL80" s="2497">
        <v>0</v>
      </c>
      <c r="AM80" s="2497">
        <v>0</v>
      </c>
      <c r="AN80" s="2497">
        <v>0</v>
      </c>
      <c r="AO80" s="2497">
        <v>0</v>
      </c>
      <c r="AP80" s="2497">
        <v>25</v>
      </c>
      <c r="AQ80" s="2497">
        <v>0</v>
      </c>
      <c r="AR80" s="2497">
        <v>0</v>
      </c>
      <c r="AS80" s="2497">
        <v>2</v>
      </c>
      <c r="AT80" s="2497">
        <v>0</v>
      </c>
      <c r="AU80" s="2497">
        <v>0</v>
      </c>
      <c r="AV80" s="2497">
        <v>0</v>
      </c>
      <c r="AW80" s="2497">
        <v>0</v>
      </c>
      <c r="AX80" s="2497">
        <v>0</v>
      </c>
      <c r="AY80" s="2497">
        <v>0</v>
      </c>
      <c r="AZ80" s="2497">
        <v>0</v>
      </c>
      <c r="BA80" s="2497">
        <v>0</v>
      </c>
      <c r="BB80" s="2497">
        <v>0</v>
      </c>
      <c r="BC80" s="2497">
        <v>0</v>
      </c>
      <c r="BD80" s="2497">
        <v>0</v>
      </c>
      <c r="BE80" s="2497">
        <v>0</v>
      </c>
      <c r="BF80" s="2497">
        <v>0</v>
      </c>
      <c r="BG80" s="2497">
        <v>13</v>
      </c>
      <c r="BH80" s="2497">
        <v>0</v>
      </c>
      <c r="BI80" s="2497">
        <v>2</v>
      </c>
      <c r="BJ80" s="2497">
        <v>0</v>
      </c>
      <c r="BK80" s="2497">
        <v>0</v>
      </c>
      <c r="BL80" s="2497">
        <v>0</v>
      </c>
      <c r="BM80" s="2497">
        <v>0</v>
      </c>
      <c r="BN80" s="2497">
        <v>0</v>
      </c>
      <c r="BO80" s="2497">
        <v>0</v>
      </c>
      <c r="BP80" s="2497">
        <v>4</v>
      </c>
      <c r="BQ80" s="2497">
        <v>0</v>
      </c>
      <c r="BR80" s="2497">
        <v>0</v>
      </c>
      <c r="BS80" s="2497">
        <v>0</v>
      </c>
      <c r="BT80" s="2497">
        <v>0</v>
      </c>
      <c r="BU80" s="2497">
        <v>0</v>
      </c>
      <c r="BV80" s="2497">
        <v>0</v>
      </c>
      <c r="BW80" s="2497">
        <v>0</v>
      </c>
      <c r="BX80" s="2497">
        <v>0</v>
      </c>
      <c r="BY80" s="2497">
        <v>0</v>
      </c>
      <c r="BZ80" s="2497">
        <v>0</v>
      </c>
      <c r="CA80" s="2497">
        <v>0</v>
      </c>
      <c r="CB80" s="2497">
        <v>0</v>
      </c>
      <c r="CC80" s="2497">
        <v>0</v>
      </c>
      <c r="CD80" s="2497">
        <v>0</v>
      </c>
      <c r="CE80" s="2497">
        <v>0</v>
      </c>
      <c r="CF80" s="2497">
        <v>0</v>
      </c>
      <c r="CG80" s="2497">
        <v>0</v>
      </c>
      <c r="CH80" s="2497">
        <v>0</v>
      </c>
      <c r="CI80" s="2497">
        <v>0</v>
      </c>
      <c r="CJ80" s="2497">
        <v>0</v>
      </c>
      <c r="CK80" s="2497">
        <v>0</v>
      </c>
      <c r="CL80" s="2497">
        <v>0</v>
      </c>
      <c r="CM80" s="2497">
        <v>0</v>
      </c>
      <c r="CN80" s="2497">
        <v>0</v>
      </c>
      <c r="CO80" s="2497">
        <v>0</v>
      </c>
      <c r="CP80" s="2497">
        <v>0</v>
      </c>
      <c r="CQ80" s="2497">
        <v>0</v>
      </c>
      <c r="CR80" s="2497">
        <v>0</v>
      </c>
      <c r="CS80" s="2497">
        <v>0</v>
      </c>
      <c r="CT80" s="2497">
        <v>0</v>
      </c>
      <c r="CU80" s="2497">
        <v>0</v>
      </c>
      <c r="CV80" s="2497">
        <v>0</v>
      </c>
      <c r="CW80" s="2497">
        <v>0</v>
      </c>
      <c r="CX80" s="2497">
        <v>0</v>
      </c>
      <c r="CY80" s="2497">
        <v>0</v>
      </c>
      <c r="CZ80" s="2497">
        <v>0</v>
      </c>
      <c r="DA80" s="2497">
        <v>0</v>
      </c>
      <c r="DB80" s="2497">
        <v>0</v>
      </c>
      <c r="DC80" s="2497">
        <v>0</v>
      </c>
      <c r="DD80" s="2497">
        <v>0</v>
      </c>
      <c r="DE80" s="2497">
        <v>0</v>
      </c>
      <c r="DF80" s="2497">
        <v>0</v>
      </c>
      <c r="DG80" s="2497">
        <v>0</v>
      </c>
      <c r="DH80" s="2497">
        <v>0</v>
      </c>
      <c r="DI80" s="2497">
        <v>0</v>
      </c>
      <c r="DJ80" s="2497">
        <v>0</v>
      </c>
      <c r="DK80" s="2497">
        <v>0</v>
      </c>
      <c r="DL80" s="2497">
        <v>0</v>
      </c>
      <c r="DM80" s="2497">
        <v>0</v>
      </c>
      <c r="DN80" s="2497">
        <v>0</v>
      </c>
      <c r="DO80" s="2497">
        <v>0</v>
      </c>
      <c r="DP80" s="2497">
        <v>0</v>
      </c>
      <c r="DQ80" s="2497">
        <v>0</v>
      </c>
      <c r="DR80" s="2497">
        <v>0</v>
      </c>
      <c r="DS80" s="2497">
        <v>0</v>
      </c>
      <c r="DT80" s="2497">
        <v>0</v>
      </c>
      <c r="DU80" s="2497">
        <v>0</v>
      </c>
      <c r="DV80" s="2497">
        <v>0</v>
      </c>
      <c r="DW80" s="2497">
        <v>0</v>
      </c>
      <c r="DX80" s="2497">
        <v>0</v>
      </c>
      <c r="DY80" s="2497">
        <v>0</v>
      </c>
      <c r="DZ80" s="2497">
        <v>0</v>
      </c>
      <c r="EA80" s="2497">
        <v>0</v>
      </c>
      <c r="EB80" s="2497">
        <v>0</v>
      </c>
      <c r="EC80" s="2497">
        <v>0</v>
      </c>
      <c r="ED80" s="2497">
        <v>0</v>
      </c>
      <c r="EE80" s="2498">
        <v>0</v>
      </c>
      <c r="EF80" s="2498">
        <v>0</v>
      </c>
    </row>
    <row r="81" spans="2:136" ht="41.25" customHeight="1" thickBot="1">
      <c r="B81" s="230"/>
      <c r="C81" s="195" t="s">
        <v>173</v>
      </c>
      <c r="D81" s="2081"/>
      <c r="E81" s="2080" t="s">
        <v>93</v>
      </c>
      <c r="F81" s="2080" t="s">
        <v>101</v>
      </c>
      <c r="G81" s="2080" t="s">
        <v>162</v>
      </c>
      <c r="H81" s="2079" t="str">
        <f t="shared" si="3"/>
        <v>&gt; 275 kV &amp; &lt; = 330 kV ; AIR INSULATED ISOLATORS/EARTH SWITCH</v>
      </c>
      <c r="I81" s="2080" t="s">
        <v>112</v>
      </c>
      <c r="J81" s="2080" t="s">
        <v>1051</v>
      </c>
      <c r="K81" s="2080" t="s">
        <v>391</v>
      </c>
      <c r="L81" s="2080" t="s">
        <v>107</v>
      </c>
      <c r="M81" s="2080"/>
      <c r="N81" s="2487">
        <v>40</v>
      </c>
      <c r="O81" s="2081"/>
      <c r="P81" s="2080" t="s">
        <v>93</v>
      </c>
      <c r="Q81" s="2080" t="s">
        <v>101</v>
      </c>
      <c r="R81" s="2080" t="s">
        <v>162</v>
      </c>
      <c r="S81" s="2079" t="str">
        <f t="shared" si="4"/>
        <v>&gt; 275 kV &amp; &lt; = 330 kV ; AIR INSULATED ISOLATORS/EARTH SWITCH</v>
      </c>
      <c r="T81" s="2080" t="s">
        <v>112</v>
      </c>
      <c r="U81" s="2080" t="s">
        <v>1052</v>
      </c>
      <c r="V81" s="2080" t="s">
        <v>391</v>
      </c>
      <c r="W81" s="2080" t="s">
        <v>107</v>
      </c>
      <c r="X81" s="2080"/>
      <c r="Y81" s="2487">
        <v>0</v>
      </c>
      <c r="Z81" s="2080"/>
      <c r="AA81" s="2080" t="s">
        <v>162</v>
      </c>
      <c r="AB81" s="2080" t="str">
        <f t="shared" si="5"/>
        <v>&gt; 275 kV &amp; &lt; = 330 kV ; AIR INSULATED ISOLATORS/EARTH SWITCH</v>
      </c>
      <c r="AC81" s="2080" t="s">
        <v>112</v>
      </c>
      <c r="AD81" s="2080" t="s">
        <v>1053</v>
      </c>
      <c r="AE81" s="2080" t="s">
        <v>1054</v>
      </c>
      <c r="AF81" s="2080" t="s">
        <v>107</v>
      </c>
      <c r="AG81" s="2080"/>
      <c r="AH81" s="2497">
        <v>24</v>
      </c>
      <c r="AI81" s="2497">
        <v>31</v>
      </c>
      <c r="AJ81" s="2497">
        <v>145</v>
      </c>
      <c r="AK81" s="2497">
        <v>47</v>
      </c>
      <c r="AL81" s="2497">
        <v>71</v>
      </c>
      <c r="AM81" s="2497">
        <v>51</v>
      </c>
      <c r="AN81" s="2497">
        <v>30</v>
      </c>
      <c r="AO81" s="2497">
        <v>105</v>
      </c>
      <c r="AP81" s="2497">
        <v>82</v>
      </c>
      <c r="AQ81" s="2497">
        <v>31</v>
      </c>
      <c r="AR81" s="2497">
        <v>36</v>
      </c>
      <c r="AS81" s="2497">
        <v>3</v>
      </c>
      <c r="AT81" s="2497">
        <v>25</v>
      </c>
      <c r="AU81" s="2497">
        <v>6</v>
      </c>
      <c r="AV81" s="2497">
        <v>0</v>
      </c>
      <c r="AW81" s="2497">
        <v>36</v>
      </c>
      <c r="AX81" s="2497">
        <v>0</v>
      </c>
      <c r="AY81" s="2497">
        <v>24</v>
      </c>
      <c r="AZ81" s="2497">
        <v>0</v>
      </c>
      <c r="BA81" s="2497">
        <v>379</v>
      </c>
      <c r="BB81" s="2497">
        <v>47</v>
      </c>
      <c r="BC81" s="2497">
        <v>34</v>
      </c>
      <c r="BD81" s="2497">
        <v>0</v>
      </c>
      <c r="BE81" s="2497">
        <v>25</v>
      </c>
      <c r="BF81" s="2497">
        <v>7</v>
      </c>
      <c r="BG81" s="2497">
        <v>13</v>
      </c>
      <c r="BH81" s="2497">
        <v>7</v>
      </c>
      <c r="BI81" s="2497">
        <v>59</v>
      </c>
      <c r="BJ81" s="2497">
        <v>105</v>
      </c>
      <c r="BK81" s="2497">
        <v>45</v>
      </c>
      <c r="BL81" s="2497">
        <v>3</v>
      </c>
      <c r="BM81" s="2497">
        <v>5</v>
      </c>
      <c r="BN81" s="2497">
        <v>13</v>
      </c>
      <c r="BO81" s="2497">
        <v>1</v>
      </c>
      <c r="BP81" s="2497">
        <v>8</v>
      </c>
      <c r="BQ81" s="2497">
        <v>37</v>
      </c>
      <c r="BR81" s="2497">
        <v>27</v>
      </c>
      <c r="BS81" s="2497">
        <v>33</v>
      </c>
      <c r="BT81" s="2497">
        <v>80</v>
      </c>
      <c r="BU81" s="2497">
        <v>14</v>
      </c>
      <c r="BV81" s="2497">
        <v>30</v>
      </c>
      <c r="BW81" s="2497">
        <v>45</v>
      </c>
      <c r="BX81" s="2497">
        <v>0</v>
      </c>
      <c r="BY81" s="2497">
        <v>0</v>
      </c>
      <c r="BZ81" s="2497">
        <v>27</v>
      </c>
      <c r="CA81" s="2497">
        <v>22</v>
      </c>
      <c r="CB81" s="2497">
        <v>47</v>
      </c>
      <c r="CC81" s="2497">
        <v>0</v>
      </c>
      <c r="CD81" s="2497">
        <v>10</v>
      </c>
      <c r="CE81" s="2497">
        <v>0</v>
      </c>
      <c r="CF81" s="2497">
        <v>0</v>
      </c>
      <c r="CG81" s="2497">
        <v>0</v>
      </c>
      <c r="CH81" s="2497">
        <v>0</v>
      </c>
      <c r="CI81" s="2497">
        <v>50</v>
      </c>
      <c r="CJ81" s="2497">
        <v>0</v>
      </c>
      <c r="CK81" s="2497">
        <v>0</v>
      </c>
      <c r="CL81" s="2497">
        <v>0</v>
      </c>
      <c r="CM81" s="2497">
        <v>0</v>
      </c>
      <c r="CN81" s="2497">
        <v>0</v>
      </c>
      <c r="CO81" s="2497">
        <v>0</v>
      </c>
      <c r="CP81" s="2497">
        <v>0</v>
      </c>
      <c r="CQ81" s="2497">
        <v>0</v>
      </c>
      <c r="CR81" s="2497">
        <v>0</v>
      </c>
      <c r="CS81" s="2497">
        <v>0</v>
      </c>
      <c r="CT81" s="2497">
        <v>0</v>
      </c>
      <c r="CU81" s="2497">
        <v>0</v>
      </c>
      <c r="CV81" s="2497">
        <v>0</v>
      </c>
      <c r="CW81" s="2497">
        <v>0</v>
      </c>
      <c r="CX81" s="2497">
        <v>0</v>
      </c>
      <c r="CY81" s="2497">
        <v>0</v>
      </c>
      <c r="CZ81" s="2497">
        <v>0</v>
      </c>
      <c r="DA81" s="2497">
        <v>0</v>
      </c>
      <c r="DB81" s="2497">
        <v>0</v>
      </c>
      <c r="DC81" s="2497">
        <v>0</v>
      </c>
      <c r="DD81" s="2497">
        <v>0</v>
      </c>
      <c r="DE81" s="2497">
        <v>0</v>
      </c>
      <c r="DF81" s="2497">
        <v>0</v>
      </c>
      <c r="DG81" s="2497">
        <v>0</v>
      </c>
      <c r="DH81" s="2497">
        <v>0</v>
      </c>
      <c r="DI81" s="2497">
        <v>0</v>
      </c>
      <c r="DJ81" s="2497">
        <v>0</v>
      </c>
      <c r="DK81" s="2497">
        <v>0</v>
      </c>
      <c r="DL81" s="2497">
        <v>0</v>
      </c>
      <c r="DM81" s="2497">
        <v>0</v>
      </c>
      <c r="DN81" s="2497">
        <v>0</v>
      </c>
      <c r="DO81" s="2497">
        <v>0</v>
      </c>
      <c r="DP81" s="2497">
        <v>0</v>
      </c>
      <c r="DQ81" s="2497">
        <v>0</v>
      </c>
      <c r="DR81" s="2497">
        <v>0</v>
      </c>
      <c r="DS81" s="2497">
        <v>0</v>
      </c>
      <c r="DT81" s="2497">
        <v>0</v>
      </c>
      <c r="DU81" s="2497">
        <v>0</v>
      </c>
      <c r="DV81" s="2497">
        <v>0</v>
      </c>
      <c r="DW81" s="2497">
        <v>0</v>
      </c>
      <c r="DX81" s="2497">
        <v>0</v>
      </c>
      <c r="DY81" s="2497">
        <v>0</v>
      </c>
      <c r="DZ81" s="2497">
        <v>0</v>
      </c>
      <c r="EA81" s="2497">
        <v>0</v>
      </c>
      <c r="EB81" s="2497">
        <v>0</v>
      </c>
      <c r="EC81" s="2497">
        <v>0</v>
      </c>
      <c r="ED81" s="2497">
        <v>0</v>
      </c>
      <c r="EE81" s="2498">
        <v>0</v>
      </c>
      <c r="EF81" s="2498">
        <v>0</v>
      </c>
    </row>
    <row r="82" spans="2:136" ht="41.25" customHeight="1" thickBot="1">
      <c r="B82" s="230"/>
      <c r="C82" s="195" t="s">
        <v>174</v>
      </c>
      <c r="D82" s="2081"/>
      <c r="E82" s="2080" t="s">
        <v>93</v>
      </c>
      <c r="F82" s="2080" t="s">
        <v>101</v>
      </c>
      <c r="G82" s="2080" t="s">
        <v>162</v>
      </c>
      <c r="H82" s="2079" t="str">
        <f t="shared" si="3"/>
        <v>&gt; 330 kV &amp; &lt; = 500 kV  ; AIR INSULATED ISOLATORS/EARTH SWITCH</v>
      </c>
      <c r="I82" s="2080" t="s">
        <v>112</v>
      </c>
      <c r="J82" s="2080" t="s">
        <v>1051</v>
      </c>
      <c r="K82" s="2080" t="s">
        <v>391</v>
      </c>
      <c r="L82" s="2080" t="s">
        <v>107</v>
      </c>
      <c r="M82" s="2080"/>
      <c r="N82" s="2487">
        <v>40</v>
      </c>
      <c r="O82" s="2081"/>
      <c r="P82" s="2080" t="s">
        <v>93</v>
      </c>
      <c r="Q82" s="2080" t="s">
        <v>101</v>
      </c>
      <c r="R82" s="2080" t="s">
        <v>162</v>
      </c>
      <c r="S82" s="2079" t="str">
        <f t="shared" si="4"/>
        <v>&gt; 330 kV &amp; &lt; = 500 kV  ; AIR INSULATED ISOLATORS/EARTH SWITCH</v>
      </c>
      <c r="T82" s="2080" t="s">
        <v>112</v>
      </c>
      <c r="U82" s="2080" t="s">
        <v>1052</v>
      </c>
      <c r="V82" s="2080" t="s">
        <v>391</v>
      </c>
      <c r="W82" s="2080" t="s">
        <v>107</v>
      </c>
      <c r="X82" s="2080"/>
      <c r="Y82" s="2487">
        <v>0</v>
      </c>
      <c r="Z82" s="2080"/>
      <c r="AA82" s="2080" t="s">
        <v>162</v>
      </c>
      <c r="AB82" s="2080" t="str">
        <f t="shared" si="5"/>
        <v>&gt; 330 kV &amp; &lt; = 500 kV  ; AIR INSULATED ISOLATORS/EARTH SWITCH</v>
      </c>
      <c r="AC82" s="2080" t="s">
        <v>112</v>
      </c>
      <c r="AD82" s="2080" t="s">
        <v>1053</v>
      </c>
      <c r="AE82" s="2080" t="s">
        <v>1054</v>
      </c>
      <c r="AF82" s="2080" t="s">
        <v>107</v>
      </c>
      <c r="AG82" s="2080"/>
      <c r="AH82" s="2497">
        <v>0</v>
      </c>
      <c r="AI82" s="2497">
        <v>0</v>
      </c>
      <c r="AJ82" s="2497">
        <v>38</v>
      </c>
      <c r="AK82" s="2497">
        <v>25</v>
      </c>
      <c r="AL82" s="2497">
        <v>118</v>
      </c>
      <c r="AM82" s="2497">
        <v>0</v>
      </c>
      <c r="AN82" s="2497">
        <v>0</v>
      </c>
      <c r="AO82" s="2497">
        <v>0</v>
      </c>
      <c r="AP82" s="2497">
        <v>0</v>
      </c>
      <c r="AQ82" s="2497">
        <v>0</v>
      </c>
      <c r="AR82" s="2497">
        <v>0</v>
      </c>
      <c r="AS82" s="2497">
        <v>0</v>
      </c>
      <c r="AT82" s="2497">
        <v>0</v>
      </c>
      <c r="AU82" s="2497">
        <v>0</v>
      </c>
      <c r="AV82" s="2497">
        <v>0</v>
      </c>
      <c r="AW82" s="2497">
        <v>0</v>
      </c>
      <c r="AX82" s="2497">
        <v>0</v>
      </c>
      <c r="AY82" s="2497">
        <v>0</v>
      </c>
      <c r="AZ82" s="2497">
        <v>0</v>
      </c>
      <c r="BA82" s="2497">
        <v>59</v>
      </c>
      <c r="BB82" s="2497">
        <v>0</v>
      </c>
      <c r="BC82" s="2497">
        <v>0</v>
      </c>
      <c r="BD82" s="2497">
        <v>0</v>
      </c>
      <c r="BE82" s="2497">
        <v>0</v>
      </c>
      <c r="BF82" s="2497">
        <v>0</v>
      </c>
      <c r="BG82" s="2497">
        <v>0</v>
      </c>
      <c r="BH82" s="2497">
        <v>0</v>
      </c>
      <c r="BI82" s="2497">
        <v>0</v>
      </c>
      <c r="BJ82" s="2497">
        <v>1</v>
      </c>
      <c r="BK82" s="2497">
        <v>36</v>
      </c>
      <c r="BL82" s="2497">
        <v>0</v>
      </c>
      <c r="BM82" s="2497">
        <v>0</v>
      </c>
      <c r="BN82" s="2497">
        <v>0</v>
      </c>
      <c r="BO82" s="2497">
        <v>0</v>
      </c>
      <c r="BP82" s="2497">
        <v>0</v>
      </c>
      <c r="BQ82" s="2497">
        <v>0</v>
      </c>
      <c r="BR82" s="2497">
        <v>0</v>
      </c>
      <c r="BS82" s="2497">
        <v>0</v>
      </c>
      <c r="BT82" s="2497">
        <v>0</v>
      </c>
      <c r="BU82" s="2497">
        <v>0</v>
      </c>
      <c r="BV82" s="2497">
        <v>0</v>
      </c>
      <c r="BW82" s="2497">
        <v>0</v>
      </c>
      <c r="BX82" s="2497">
        <v>0</v>
      </c>
      <c r="BY82" s="2497">
        <v>0</v>
      </c>
      <c r="BZ82" s="2497">
        <v>0</v>
      </c>
      <c r="CA82" s="2497">
        <v>0</v>
      </c>
      <c r="CB82" s="2497">
        <v>0</v>
      </c>
      <c r="CC82" s="2497">
        <v>0</v>
      </c>
      <c r="CD82" s="2497">
        <v>0</v>
      </c>
      <c r="CE82" s="2497">
        <v>0</v>
      </c>
      <c r="CF82" s="2497">
        <v>0</v>
      </c>
      <c r="CG82" s="2497">
        <v>0</v>
      </c>
      <c r="CH82" s="2497">
        <v>0</v>
      </c>
      <c r="CI82" s="2497">
        <v>0</v>
      </c>
      <c r="CJ82" s="2497">
        <v>0</v>
      </c>
      <c r="CK82" s="2497">
        <v>0</v>
      </c>
      <c r="CL82" s="2497">
        <v>0</v>
      </c>
      <c r="CM82" s="2497">
        <v>0</v>
      </c>
      <c r="CN82" s="2497">
        <v>0</v>
      </c>
      <c r="CO82" s="2497">
        <v>0</v>
      </c>
      <c r="CP82" s="2497">
        <v>0</v>
      </c>
      <c r="CQ82" s="2497">
        <v>0</v>
      </c>
      <c r="CR82" s="2497">
        <v>0</v>
      </c>
      <c r="CS82" s="2497">
        <v>0</v>
      </c>
      <c r="CT82" s="2497">
        <v>0</v>
      </c>
      <c r="CU82" s="2497">
        <v>0</v>
      </c>
      <c r="CV82" s="2497">
        <v>0</v>
      </c>
      <c r="CW82" s="2497">
        <v>0</v>
      </c>
      <c r="CX82" s="2497">
        <v>0</v>
      </c>
      <c r="CY82" s="2497">
        <v>0</v>
      </c>
      <c r="CZ82" s="2497">
        <v>0</v>
      </c>
      <c r="DA82" s="2497">
        <v>0</v>
      </c>
      <c r="DB82" s="2497">
        <v>0</v>
      </c>
      <c r="DC82" s="2497">
        <v>0</v>
      </c>
      <c r="DD82" s="2497">
        <v>0</v>
      </c>
      <c r="DE82" s="2497">
        <v>0</v>
      </c>
      <c r="DF82" s="2497">
        <v>0</v>
      </c>
      <c r="DG82" s="2497">
        <v>0</v>
      </c>
      <c r="DH82" s="2497">
        <v>0</v>
      </c>
      <c r="DI82" s="2497">
        <v>0</v>
      </c>
      <c r="DJ82" s="2497">
        <v>0</v>
      </c>
      <c r="DK82" s="2497">
        <v>0</v>
      </c>
      <c r="DL82" s="2497">
        <v>0</v>
      </c>
      <c r="DM82" s="2497">
        <v>0</v>
      </c>
      <c r="DN82" s="2497">
        <v>0</v>
      </c>
      <c r="DO82" s="2497">
        <v>0</v>
      </c>
      <c r="DP82" s="2497">
        <v>0</v>
      </c>
      <c r="DQ82" s="2497">
        <v>0</v>
      </c>
      <c r="DR82" s="2497">
        <v>0</v>
      </c>
      <c r="DS82" s="2497">
        <v>0</v>
      </c>
      <c r="DT82" s="2497">
        <v>0</v>
      </c>
      <c r="DU82" s="2497">
        <v>0</v>
      </c>
      <c r="DV82" s="2497">
        <v>0</v>
      </c>
      <c r="DW82" s="2497">
        <v>0</v>
      </c>
      <c r="DX82" s="2497">
        <v>0</v>
      </c>
      <c r="DY82" s="2497">
        <v>0</v>
      </c>
      <c r="DZ82" s="2497">
        <v>0</v>
      </c>
      <c r="EA82" s="2497">
        <v>0</v>
      </c>
      <c r="EB82" s="2497">
        <v>0</v>
      </c>
      <c r="EC82" s="2497">
        <v>0</v>
      </c>
      <c r="ED82" s="2497">
        <v>0</v>
      </c>
      <c r="EE82" s="2498">
        <v>0</v>
      </c>
      <c r="EF82" s="2498">
        <v>0</v>
      </c>
    </row>
    <row r="83" spans="2:136" ht="41.25" customHeight="1" thickBot="1">
      <c r="B83" s="230"/>
      <c r="C83" s="195" t="s">
        <v>175</v>
      </c>
      <c r="D83" s="2081"/>
      <c r="E83" s="2080" t="s">
        <v>93</v>
      </c>
      <c r="F83" s="2080" t="s">
        <v>101</v>
      </c>
      <c r="G83" s="2080" t="s">
        <v>162</v>
      </c>
      <c r="H83" s="2079" t="str">
        <f t="shared" si="3"/>
        <v>&gt; 500 kV  ; AIR INSULATED ISOLATORS/EARTH SWITCH</v>
      </c>
      <c r="I83" s="2080" t="s">
        <v>112</v>
      </c>
      <c r="J83" s="2080" t="s">
        <v>1051</v>
      </c>
      <c r="K83" s="2080" t="s">
        <v>391</v>
      </c>
      <c r="L83" s="2080" t="s">
        <v>107</v>
      </c>
      <c r="M83" s="2080"/>
      <c r="N83" s="1085"/>
      <c r="O83" s="2081"/>
      <c r="P83" s="2080" t="s">
        <v>93</v>
      </c>
      <c r="Q83" s="2080" t="s">
        <v>101</v>
      </c>
      <c r="R83" s="2080" t="s">
        <v>162</v>
      </c>
      <c r="S83" s="2079" t="str">
        <f t="shared" si="4"/>
        <v>&gt; 500 kV  ; AIR INSULATED ISOLATORS/EARTH SWITCH</v>
      </c>
      <c r="T83" s="2080" t="s">
        <v>112</v>
      </c>
      <c r="U83" s="2080" t="s">
        <v>1052</v>
      </c>
      <c r="V83" s="2080" t="s">
        <v>391</v>
      </c>
      <c r="W83" s="2080" t="s">
        <v>107</v>
      </c>
      <c r="X83" s="2080"/>
      <c r="Y83" s="2492"/>
      <c r="Z83" s="2080"/>
      <c r="AA83" s="2080" t="s">
        <v>162</v>
      </c>
      <c r="AB83" s="2080" t="str">
        <f t="shared" si="5"/>
        <v>&gt; 500 kV  ; AIR INSULATED ISOLATORS/EARTH SWITCH</v>
      </c>
      <c r="AC83" s="2080" t="s">
        <v>112</v>
      </c>
      <c r="AD83" s="2080" t="s">
        <v>1053</v>
      </c>
      <c r="AE83" s="2080" t="s">
        <v>1054</v>
      </c>
      <c r="AF83" s="2080" t="s">
        <v>107</v>
      </c>
      <c r="AG83" s="2080"/>
      <c r="AH83" s="2495"/>
      <c r="AI83" s="2495"/>
      <c r="AJ83" s="2495"/>
      <c r="AK83" s="2495"/>
      <c r="AL83" s="2495"/>
      <c r="AM83" s="2495"/>
      <c r="AN83" s="2495"/>
      <c r="AO83" s="2495"/>
      <c r="AP83" s="2495"/>
      <c r="AQ83" s="2495"/>
      <c r="AR83" s="2495"/>
      <c r="AS83" s="2495"/>
      <c r="AT83" s="2495"/>
      <c r="AU83" s="2495"/>
      <c r="AV83" s="2495"/>
      <c r="AW83" s="2495"/>
      <c r="AX83" s="2495"/>
      <c r="AY83" s="2495"/>
      <c r="AZ83" s="2495"/>
      <c r="BA83" s="2495"/>
      <c r="BB83" s="2495"/>
      <c r="BC83" s="2495"/>
      <c r="BD83" s="2495"/>
      <c r="BE83" s="2495"/>
      <c r="BF83" s="2495"/>
      <c r="BG83" s="2495"/>
      <c r="BH83" s="2495"/>
      <c r="BI83" s="2495"/>
      <c r="BJ83" s="2495"/>
      <c r="BK83" s="2495"/>
      <c r="BL83" s="2495"/>
      <c r="BM83" s="2495"/>
      <c r="BN83" s="2495"/>
      <c r="BO83" s="2495"/>
      <c r="BP83" s="2495"/>
      <c r="BQ83" s="2495"/>
      <c r="BR83" s="2495"/>
      <c r="BS83" s="2495"/>
      <c r="BT83" s="2495"/>
      <c r="BU83" s="2495"/>
      <c r="BV83" s="2495"/>
      <c r="BW83" s="2495"/>
      <c r="BX83" s="2495"/>
      <c r="BY83" s="2495"/>
      <c r="BZ83" s="2495"/>
      <c r="CA83" s="2495"/>
      <c r="CB83" s="2495"/>
      <c r="CC83" s="2495"/>
      <c r="CD83" s="2495"/>
      <c r="CE83" s="2495"/>
      <c r="CF83" s="2495"/>
      <c r="CG83" s="2495"/>
      <c r="CH83" s="2495"/>
      <c r="CI83" s="2495"/>
      <c r="CJ83" s="2495"/>
      <c r="CK83" s="2495"/>
      <c r="CL83" s="2495"/>
      <c r="CM83" s="2495"/>
      <c r="CN83" s="2495"/>
      <c r="CO83" s="2495"/>
      <c r="CP83" s="2495"/>
      <c r="CQ83" s="2495"/>
      <c r="CR83" s="2495"/>
      <c r="CS83" s="2495"/>
      <c r="CT83" s="2495"/>
      <c r="CU83" s="2495"/>
      <c r="CV83" s="2495"/>
      <c r="CW83" s="2495"/>
      <c r="CX83" s="2495"/>
      <c r="CY83" s="2495"/>
      <c r="CZ83" s="2495"/>
      <c r="DA83" s="2495"/>
      <c r="DB83" s="2495"/>
      <c r="DC83" s="2495"/>
      <c r="DD83" s="2495"/>
      <c r="DE83" s="2495"/>
      <c r="DF83" s="2495"/>
      <c r="DG83" s="2495"/>
      <c r="DH83" s="2495"/>
      <c r="DI83" s="2495"/>
      <c r="DJ83" s="2495"/>
      <c r="DK83" s="2495"/>
      <c r="DL83" s="2495"/>
      <c r="DM83" s="2495"/>
      <c r="DN83" s="2495"/>
      <c r="DO83" s="2495"/>
      <c r="DP83" s="2495"/>
      <c r="DQ83" s="2495"/>
      <c r="DR83" s="2495"/>
      <c r="DS83" s="2495"/>
      <c r="DT83" s="2495"/>
      <c r="DU83" s="2495"/>
      <c r="DV83" s="2495"/>
      <c r="DW83" s="2495"/>
      <c r="DX83" s="2495"/>
      <c r="DY83" s="2495"/>
      <c r="DZ83" s="2495"/>
      <c r="EA83" s="2495"/>
      <c r="EB83" s="2495"/>
      <c r="EC83" s="2495"/>
      <c r="ED83" s="2495"/>
      <c r="EE83" s="2496"/>
      <c r="EF83" s="2496"/>
    </row>
    <row r="84" spans="2:136" ht="41.25" customHeight="1" thickBot="1">
      <c r="B84" s="230"/>
      <c r="C84" s="195" t="s">
        <v>176</v>
      </c>
      <c r="D84" s="2081"/>
      <c r="E84" s="2080" t="s">
        <v>93</v>
      </c>
      <c r="F84" s="2080" t="s">
        <v>101</v>
      </c>
      <c r="G84" s="2080" t="s">
        <v>162</v>
      </c>
      <c r="H84" s="2079" t="str">
        <f t="shared" si="3"/>
        <v>&lt; = 33 kV; VT</v>
      </c>
      <c r="I84" s="2080" t="s">
        <v>112</v>
      </c>
      <c r="J84" s="2080" t="s">
        <v>1051</v>
      </c>
      <c r="K84" s="2080" t="s">
        <v>391</v>
      </c>
      <c r="L84" s="2080" t="s">
        <v>107</v>
      </c>
      <c r="M84" s="2080"/>
      <c r="N84" s="2487">
        <v>40</v>
      </c>
      <c r="O84" s="2081"/>
      <c r="P84" s="2080" t="s">
        <v>93</v>
      </c>
      <c r="Q84" s="2080" t="s">
        <v>101</v>
      </c>
      <c r="R84" s="2080" t="s">
        <v>162</v>
      </c>
      <c r="S84" s="2079" t="str">
        <f t="shared" si="4"/>
        <v>&lt; = 33 kV; VT</v>
      </c>
      <c r="T84" s="2080" t="s">
        <v>112</v>
      </c>
      <c r="U84" s="2080" t="s">
        <v>1052</v>
      </c>
      <c r="V84" s="2080" t="s">
        <v>391</v>
      </c>
      <c r="W84" s="2080" t="s">
        <v>107</v>
      </c>
      <c r="X84" s="2080"/>
      <c r="Y84" s="2487">
        <v>0</v>
      </c>
      <c r="Z84" s="2080"/>
      <c r="AA84" s="2080" t="s">
        <v>162</v>
      </c>
      <c r="AB84" s="2080" t="str">
        <f t="shared" si="5"/>
        <v>&lt; = 33 kV; VT</v>
      </c>
      <c r="AC84" s="2080" t="s">
        <v>112</v>
      </c>
      <c r="AD84" s="2080" t="s">
        <v>1053</v>
      </c>
      <c r="AE84" s="2080" t="s">
        <v>1054</v>
      </c>
      <c r="AF84" s="2080" t="s">
        <v>107</v>
      </c>
      <c r="AG84" s="2080"/>
      <c r="AH84" s="2497">
        <v>6</v>
      </c>
      <c r="AI84" s="2497">
        <v>2</v>
      </c>
      <c r="AJ84" s="2497">
        <v>0</v>
      </c>
      <c r="AK84" s="2497">
        <v>0</v>
      </c>
      <c r="AL84" s="2497">
        <v>0</v>
      </c>
      <c r="AM84" s="2497">
        <v>0</v>
      </c>
      <c r="AN84" s="2497">
        <v>0</v>
      </c>
      <c r="AO84" s="2497">
        <v>1</v>
      </c>
      <c r="AP84" s="2497">
        <v>12</v>
      </c>
      <c r="AQ84" s="2497">
        <v>0</v>
      </c>
      <c r="AR84" s="2497">
        <v>2</v>
      </c>
      <c r="AS84" s="2497">
        <v>0</v>
      </c>
      <c r="AT84" s="2497">
        <v>4</v>
      </c>
      <c r="AU84" s="2497">
        <v>0</v>
      </c>
      <c r="AV84" s="2497">
        <v>0</v>
      </c>
      <c r="AW84" s="2497">
        <v>0</v>
      </c>
      <c r="AX84" s="2497">
        <v>0</v>
      </c>
      <c r="AY84" s="2497">
        <v>2</v>
      </c>
      <c r="AZ84" s="2497">
        <v>1</v>
      </c>
      <c r="BA84" s="2497">
        <v>13</v>
      </c>
      <c r="BB84" s="2497">
        <v>0</v>
      </c>
      <c r="BC84" s="2497">
        <v>0</v>
      </c>
      <c r="BD84" s="2497">
        <v>0</v>
      </c>
      <c r="BE84" s="2497">
        <v>6</v>
      </c>
      <c r="BF84" s="2497">
        <v>6</v>
      </c>
      <c r="BG84" s="2497">
        <v>0</v>
      </c>
      <c r="BH84" s="2497">
        <v>0</v>
      </c>
      <c r="BI84" s="2497">
        <v>4</v>
      </c>
      <c r="BJ84" s="2497">
        <v>2</v>
      </c>
      <c r="BK84" s="2497">
        <v>2</v>
      </c>
      <c r="BL84" s="2497">
        <v>1</v>
      </c>
      <c r="BM84" s="2497">
        <v>0</v>
      </c>
      <c r="BN84" s="2497">
        <v>4</v>
      </c>
      <c r="BO84" s="2497">
        <v>0</v>
      </c>
      <c r="BP84" s="2497">
        <v>3</v>
      </c>
      <c r="BQ84" s="2497">
        <v>0</v>
      </c>
      <c r="BR84" s="2497">
        <v>1</v>
      </c>
      <c r="BS84" s="2497">
        <v>0</v>
      </c>
      <c r="BT84" s="2497">
        <v>1</v>
      </c>
      <c r="BU84" s="2497">
        <v>0</v>
      </c>
      <c r="BV84" s="2497">
        <v>0</v>
      </c>
      <c r="BW84" s="2497">
        <v>0</v>
      </c>
      <c r="BX84" s="2497">
        <v>0</v>
      </c>
      <c r="BY84" s="2497">
        <v>6</v>
      </c>
      <c r="BZ84" s="2497">
        <v>2</v>
      </c>
      <c r="CA84" s="2497">
        <v>0</v>
      </c>
      <c r="CB84" s="2497">
        <v>0</v>
      </c>
      <c r="CC84" s="2497">
        <v>0</v>
      </c>
      <c r="CD84" s="2497">
        <v>2</v>
      </c>
      <c r="CE84" s="2497">
        <v>0</v>
      </c>
      <c r="CF84" s="2497">
        <v>0</v>
      </c>
      <c r="CG84" s="2497">
        <v>0</v>
      </c>
      <c r="CH84" s="2497">
        <v>0</v>
      </c>
      <c r="CI84" s="2497">
        <v>0</v>
      </c>
      <c r="CJ84" s="2497">
        <v>1</v>
      </c>
      <c r="CK84" s="2497">
        <v>0</v>
      </c>
      <c r="CL84" s="2497">
        <v>0</v>
      </c>
      <c r="CM84" s="2497">
        <v>0</v>
      </c>
      <c r="CN84" s="2497">
        <v>0</v>
      </c>
      <c r="CO84" s="2497">
        <v>0</v>
      </c>
      <c r="CP84" s="2497">
        <v>0</v>
      </c>
      <c r="CQ84" s="2497">
        <v>0</v>
      </c>
      <c r="CR84" s="2497">
        <v>0</v>
      </c>
      <c r="CS84" s="2497">
        <v>0</v>
      </c>
      <c r="CT84" s="2497">
        <v>0</v>
      </c>
      <c r="CU84" s="2497">
        <v>0</v>
      </c>
      <c r="CV84" s="2497">
        <v>0</v>
      </c>
      <c r="CW84" s="2497">
        <v>0</v>
      </c>
      <c r="CX84" s="2497">
        <v>0</v>
      </c>
      <c r="CY84" s="2497">
        <v>0</v>
      </c>
      <c r="CZ84" s="2497">
        <v>0</v>
      </c>
      <c r="DA84" s="2497">
        <v>0</v>
      </c>
      <c r="DB84" s="2497">
        <v>0</v>
      </c>
      <c r="DC84" s="2497">
        <v>0</v>
      </c>
      <c r="DD84" s="2497">
        <v>0</v>
      </c>
      <c r="DE84" s="2497">
        <v>0</v>
      </c>
      <c r="DF84" s="2497">
        <v>0</v>
      </c>
      <c r="DG84" s="2497">
        <v>0</v>
      </c>
      <c r="DH84" s="2497">
        <v>0</v>
      </c>
      <c r="DI84" s="2497">
        <v>0</v>
      </c>
      <c r="DJ84" s="2497">
        <v>0</v>
      </c>
      <c r="DK84" s="2497">
        <v>0</v>
      </c>
      <c r="DL84" s="2497">
        <v>0</v>
      </c>
      <c r="DM84" s="2497">
        <v>0</v>
      </c>
      <c r="DN84" s="2497">
        <v>0</v>
      </c>
      <c r="DO84" s="2497">
        <v>0</v>
      </c>
      <c r="DP84" s="2497">
        <v>0</v>
      </c>
      <c r="DQ84" s="2497">
        <v>0</v>
      </c>
      <c r="DR84" s="2497">
        <v>0</v>
      </c>
      <c r="DS84" s="2497">
        <v>0</v>
      </c>
      <c r="DT84" s="2497">
        <v>0</v>
      </c>
      <c r="DU84" s="2497">
        <v>0</v>
      </c>
      <c r="DV84" s="2497">
        <v>0</v>
      </c>
      <c r="DW84" s="2497">
        <v>0</v>
      </c>
      <c r="DX84" s="2497">
        <v>0</v>
      </c>
      <c r="DY84" s="2497">
        <v>0</v>
      </c>
      <c r="DZ84" s="2497">
        <v>0</v>
      </c>
      <c r="EA84" s="2497">
        <v>0</v>
      </c>
      <c r="EB84" s="2497">
        <v>0</v>
      </c>
      <c r="EC84" s="2497">
        <v>0</v>
      </c>
      <c r="ED84" s="2497">
        <v>0</v>
      </c>
      <c r="EE84" s="2498">
        <v>0</v>
      </c>
      <c r="EF84" s="2498">
        <v>0</v>
      </c>
    </row>
    <row r="85" spans="2:136" ht="41.25" customHeight="1" thickBot="1">
      <c r="B85" s="230"/>
      <c r="C85" s="195" t="s">
        <v>177</v>
      </c>
      <c r="D85" s="2081"/>
      <c r="E85" s="2080" t="s">
        <v>93</v>
      </c>
      <c r="F85" s="2080" t="s">
        <v>101</v>
      </c>
      <c r="G85" s="2080" t="s">
        <v>162</v>
      </c>
      <c r="H85" s="2079" t="str">
        <f t="shared" si="3"/>
        <v>&gt; 33 kV &amp; &lt; = 66 kV ; VT</v>
      </c>
      <c r="I85" s="2080" t="s">
        <v>112</v>
      </c>
      <c r="J85" s="2080" t="s">
        <v>1051</v>
      </c>
      <c r="K85" s="2080" t="s">
        <v>391</v>
      </c>
      <c r="L85" s="2080" t="s">
        <v>107</v>
      </c>
      <c r="M85" s="2080"/>
      <c r="N85" s="2487">
        <v>40</v>
      </c>
      <c r="O85" s="2081"/>
      <c r="P85" s="2080" t="s">
        <v>93</v>
      </c>
      <c r="Q85" s="2080" t="s">
        <v>101</v>
      </c>
      <c r="R85" s="2080" t="s">
        <v>162</v>
      </c>
      <c r="S85" s="2079" t="str">
        <f t="shared" si="4"/>
        <v>&gt; 33 kV &amp; &lt; = 66 kV ; VT</v>
      </c>
      <c r="T85" s="2080" t="s">
        <v>112</v>
      </c>
      <c r="U85" s="2080" t="s">
        <v>1052</v>
      </c>
      <c r="V85" s="2080" t="s">
        <v>391</v>
      </c>
      <c r="W85" s="2080" t="s">
        <v>107</v>
      </c>
      <c r="X85" s="2080"/>
      <c r="Y85" s="2487">
        <v>0</v>
      </c>
      <c r="Z85" s="2080"/>
      <c r="AA85" s="2080" t="s">
        <v>162</v>
      </c>
      <c r="AB85" s="2080" t="str">
        <f t="shared" si="5"/>
        <v>&gt; 33 kV &amp; &lt; = 66 kV ; VT</v>
      </c>
      <c r="AC85" s="2080" t="s">
        <v>112</v>
      </c>
      <c r="AD85" s="2080" t="s">
        <v>1053</v>
      </c>
      <c r="AE85" s="2080" t="s">
        <v>1054</v>
      </c>
      <c r="AF85" s="2080" t="s">
        <v>107</v>
      </c>
      <c r="AG85" s="2080"/>
      <c r="AH85" s="2497">
        <v>18</v>
      </c>
      <c r="AI85" s="2497">
        <v>9</v>
      </c>
      <c r="AJ85" s="2497">
        <v>41</v>
      </c>
      <c r="AK85" s="2497">
        <v>46</v>
      </c>
      <c r="AL85" s="2497">
        <v>39</v>
      </c>
      <c r="AM85" s="2497">
        <v>14</v>
      </c>
      <c r="AN85" s="2497">
        <v>12</v>
      </c>
      <c r="AO85" s="2497">
        <v>9</v>
      </c>
      <c r="AP85" s="2497">
        <v>24</v>
      </c>
      <c r="AQ85" s="2497">
        <v>24</v>
      </c>
      <c r="AR85" s="2497">
        <v>12</v>
      </c>
      <c r="AS85" s="2497">
        <v>18</v>
      </c>
      <c r="AT85" s="2497">
        <v>0</v>
      </c>
      <c r="AU85" s="2497">
        <v>0</v>
      </c>
      <c r="AV85" s="2497">
        <v>0</v>
      </c>
      <c r="AW85" s="2497">
        <v>2</v>
      </c>
      <c r="AX85" s="2497">
        <v>3</v>
      </c>
      <c r="AY85" s="2497">
        <v>0</v>
      </c>
      <c r="AZ85" s="2497">
        <v>17</v>
      </c>
      <c r="BA85" s="2497">
        <v>15</v>
      </c>
      <c r="BB85" s="2497">
        <v>6</v>
      </c>
      <c r="BC85" s="2497">
        <v>3</v>
      </c>
      <c r="BD85" s="2497">
        <v>6</v>
      </c>
      <c r="BE85" s="2497">
        <v>0</v>
      </c>
      <c r="BF85" s="2497">
        <v>0</v>
      </c>
      <c r="BG85" s="2497">
        <v>0</v>
      </c>
      <c r="BH85" s="2497">
        <v>3</v>
      </c>
      <c r="BI85" s="2497">
        <v>0</v>
      </c>
      <c r="BJ85" s="2497">
        <v>9</v>
      </c>
      <c r="BK85" s="2497">
        <v>78</v>
      </c>
      <c r="BL85" s="2497">
        <v>10</v>
      </c>
      <c r="BM85" s="2497">
        <v>0</v>
      </c>
      <c r="BN85" s="2497">
        <v>0</v>
      </c>
      <c r="BO85" s="2497">
        <v>3</v>
      </c>
      <c r="BP85" s="2497">
        <v>12</v>
      </c>
      <c r="BQ85" s="2497">
        <v>13</v>
      </c>
      <c r="BR85" s="2497">
        <v>5</v>
      </c>
      <c r="BS85" s="2497">
        <v>0</v>
      </c>
      <c r="BT85" s="2497">
        <v>1</v>
      </c>
      <c r="BU85" s="2497">
        <v>0</v>
      </c>
      <c r="BV85" s="2497">
        <v>0</v>
      </c>
      <c r="BW85" s="2497">
        <v>1</v>
      </c>
      <c r="BX85" s="2497">
        <v>4</v>
      </c>
      <c r="BY85" s="2497">
        <v>4</v>
      </c>
      <c r="BZ85" s="2497">
        <v>2</v>
      </c>
      <c r="CA85" s="2497">
        <v>0</v>
      </c>
      <c r="CB85" s="2497">
        <v>5</v>
      </c>
      <c r="CC85" s="2497">
        <v>0</v>
      </c>
      <c r="CD85" s="2497">
        <v>2</v>
      </c>
      <c r="CE85" s="2497">
        <v>0</v>
      </c>
      <c r="CF85" s="2497">
        <v>9</v>
      </c>
      <c r="CG85" s="2497">
        <v>0</v>
      </c>
      <c r="CH85" s="2497">
        <v>0</v>
      </c>
      <c r="CI85" s="2497">
        <v>0</v>
      </c>
      <c r="CJ85" s="2497">
        <v>0</v>
      </c>
      <c r="CK85" s="2497">
        <v>0</v>
      </c>
      <c r="CL85" s="2497">
        <v>2</v>
      </c>
      <c r="CM85" s="2497">
        <v>0</v>
      </c>
      <c r="CN85" s="2497">
        <v>0</v>
      </c>
      <c r="CO85" s="2497">
        <v>0</v>
      </c>
      <c r="CP85" s="2497">
        <v>0</v>
      </c>
      <c r="CQ85" s="2497">
        <v>0</v>
      </c>
      <c r="CR85" s="2497">
        <v>0</v>
      </c>
      <c r="CS85" s="2497">
        <v>0</v>
      </c>
      <c r="CT85" s="2497">
        <v>0</v>
      </c>
      <c r="CU85" s="2497">
        <v>0</v>
      </c>
      <c r="CV85" s="2497">
        <v>0</v>
      </c>
      <c r="CW85" s="2497">
        <v>0</v>
      </c>
      <c r="CX85" s="2497">
        <v>0</v>
      </c>
      <c r="CY85" s="2497">
        <v>0</v>
      </c>
      <c r="CZ85" s="2497">
        <v>0</v>
      </c>
      <c r="DA85" s="2497">
        <v>0</v>
      </c>
      <c r="DB85" s="2497">
        <v>0</v>
      </c>
      <c r="DC85" s="2497">
        <v>0</v>
      </c>
      <c r="DD85" s="2497">
        <v>0</v>
      </c>
      <c r="DE85" s="2497">
        <v>0</v>
      </c>
      <c r="DF85" s="2497">
        <v>0</v>
      </c>
      <c r="DG85" s="2497">
        <v>0</v>
      </c>
      <c r="DH85" s="2497">
        <v>0</v>
      </c>
      <c r="DI85" s="2497">
        <v>0</v>
      </c>
      <c r="DJ85" s="2497">
        <v>0</v>
      </c>
      <c r="DK85" s="2497">
        <v>0</v>
      </c>
      <c r="DL85" s="2497">
        <v>0</v>
      </c>
      <c r="DM85" s="2497">
        <v>0</v>
      </c>
      <c r="DN85" s="2497">
        <v>0</v>
      </c>
      <c r="DO85" s="2497">
        <v>0</v>
      </c>
      <c r="DP85" s="2497">
        <v>0</v>
      </c>
      <c r="DQ85" s="2497">
        <v>0</v>
      </c>
      <c r="DR85" s="2497">
        <v>0</v>
      </c>
      <c r="DS85" s="2497">
        <v>0</v>
      </c>
      <c r="DT85" s="2497">
        <v>0</v>
      </c>
      <c r="DU85" s="2497">
        <v>0</v>
      </c>
      <c r="DV85" s="2497">
        <v>0</v>
      </c>
      <c r="DW85" s="2497">
        <v>0</v>
      </c>
      <c r="DX85" s="2497">
        <v>0</v>
      </c>
      <c r="DY85" s="2497">
        <v>0</v>
      </c>
      <c r="DZ85" s="2497">
        <v>0</v>
      </c>
      <c r="EA85" s="2497">
        <v>0</v>
      </c>
      <c r="EB85" s="2497">
        <v>0</v>
      </c>
      <c r="EC85" s="2497">
        <v>0</v>
      </c>
      <c r="ED85" s="2497">
        <v>0</v>
      </c>
      <c r="EE85" s="2498">
        <v>0</v>
      </c>
      <c r="EF85" s="2498">
        <v>0</v>
      </c>
    </row>
    <row r="86" spans="2:136" ht="41.25" customHeight="1" thickBot="1">
      <c r="B86" s="230"/>
      <c r="C86" s="195" t="s">
        <v>178</v>
      </c>
      <c r="D86" s="2081"/>
      <c r="E86" s="2080" t="s">
        <v>93</v>
      </c>
      <c r="F86" s="2080" t="s">
        <v>101</v>
      </c>
      <c r="G86" s="2080" t="s">
        <v>162</v>
      </c>
      <c r="H86" s="2079" t="str">
        <f t="shared" si="3"/>
        <v>&gt; 66 kV &amp; &lt; = 132 kV ; VT</v>
      </c>
      <c r="I86" s="2080" t="s">
        <v>112</v>
      </c>
      <c r="J86" s="2080" t="s">
        <v>1051</v>
      </c>
      <c r="K86" s="2080" t="s">
        <v>391</v>
      </c>
      <c r="L86" s="2080" t="s">
        <v>107</v>
      </c>
      <c r="M86" s="2080"/>
      <c r="N86" s="2487">
        <v>40</v>
      </c>
      <c r="O86" s="2081"/>
      <c r="P86" s="2080" t="s">
        <v>93</v>
      </c>
      <c r="Q86" s="2080" t="s">
        <v>101</v>
      </c>
      <c r="R86" s="2080" t="s">
        <v>162</v>
      </c>
      <c r="S86" s="2079" t="str">
        <f t="shared" si="4"/>
        <v>&gt; 66 kV &amp; &lt; = 132 kV ; VT</v>
      </c>
      <c r="T86" s="2080" t="s">
        <v>112</v>
      </c>
      <c r="U86" s="2080" t="s">
        <v>1052</v>
      </c>
      <c r="V86" s="2080" t="s">
        <v>391</v>
      </c>
      <c r="W86" s="2080" t="s">
        <v>107</v>
      </c>
      <c r="X86" s="2080"/>
      <c r="Y86" s="2487">
        <v>0</v>
      </c>
      <c r="Z86" s="2080"/>
      <c r="AA86" s="2080" t="s">
        <v>162</v>
      </c>
      <c r="AB86" s="2080" t="str">
        <f t="shared" si="5"/>
        <v>&gt; 66 kV &amp; &lt; = 132 kV ; VT</v>
      </c>
      <c r="AC86" s="2080" t="s">
        <v>112</v>
      </c>
      <c r="AD86" s="2080" t="s">
        <v>1053</v>
      </c>
      <c r="AE86" s="2080" t="s">
        <v>1054</v>
      </c>
      <c r="AF86" s="2080" t="s">
        <v>107</v>
      </c>
      <c r="AG86" s="2080"/>
      <c r="AH86" s="2497">
        <v>23</v>
      </c>
      <c r="AI86" s="2497">
        <v>115</v>
      </c>
      <c r="AJ86" s="2497">
        <v>86</v>
      </c>
      <c r="AK86" s="2497">
        <v>81</v>
      </c>
      <c r="AL86" s="2497">
        <v>76</v>
      </c>
      <c r="AM86" s="2497">
        <v>36</v>
      </c>
      <c r="AN86" s="2497">
        <v>7</v>
      </c>
      <c r="AO86" s="2497">
        <v>59</v>
      </c>
      <c r="AP86" s="2497">
        <v>51</v>
      </c>
      <c r="AQ86" s="2497">
        <v>9</v>
      </c>
      <c r="AR86" s="2497">
        <v>35</v>
      </c>
      <c r="AS86" s="2497">
        <v>51</v>
      </c>
      <c r="AT86" s="2497">
        <v>9</v>
      </c>
      <c r="AU86" s="2497">
        <v>14</v>
      </c>
      <c r="AV86" s="2497">
        <v>23</v>
      </c>
      <c r="AW86" s="2497">
        <v>32</v>
      </c>
      <c r="AX86" s="2497">
        <v>19</v>
      </c>
      <c r="AY86" s="2497">
        <v>40</v>
      </c>
      <c r="AZ86" s="2497">
        <v>9</v>
      </c>
      <c r="BA86" s="2497">
        <v>45</v>
      </c>
      <c r="BB86" s="2497">
        <v>48</v>
      </c>
      <c r="BC86" s="2497">
        <v>8</v>
      </c>
      <c r="BD86" s="2497">
        <v>4</v>
      </c>
      <c r="BE86" s="2497">
        <v>8</v>
      </c>
      <c r="BF86" s="2497">
        <v>10</v>
      </c>
      <c r="BG86" s="2497">
        <v>19</v>
      </c>
      <c r="BH86" s="2497">
        <v>7</v>
      </c>
      <c r="BI86" s="2497">
        <v>6</v>
      </c>
      <c r="BJ86" s="2497">
        <v>21</v>
      </c>
      <c r="BK86" s="2497">
        <v>35</v>
      </c>
      <c r="BL86" s="2497">
        <v>29</v>
      </c>
      <c r="BM86" s="2497">
        <v>9</v>
      </c>
      <c r="BN86" s="2497">
        <v>21</v>
      </c>
      <c r="BO86" s="2497">
        <v>6</v>
      </c>
      <c r="BP86" s="2497">
        <v>50</v>
      </c>
      <c r="BQ86" s="2497">
        <v>1</v>
      </c>
      <c r="BR86" s="2497">
        <v>7</v>
      </c>
      <c r="BS86" s="2497">
        <v>0</v>
      </c>
      <c r="BT86" s="2497">
        <v>3</v>
      </c>
      <c r="BU86" s="2497">
        <v>3</v>
      </c>
      <c r="BV86" s="2497">
        <v>10</v>
      </c>
      <c r="BW86" s="2497">
        <v>3</v>
      </c>
      <c r="BX86" s="2497">
        <v>0</v>
      </c>
      <c r="BY86" s="2497">
        <v>5</v>
      </c>
      <c r="BZ86" s="2497">
        <v>9</v>
      </c>
      <c r="CA86" s="2497">
        <v>5</v>
      </c>
      <c r="CB86" s="2497">
        <v>6</v>
      </c>
      <c r="CC86" s="2497">
        <v>0</v>
      </c>
      <c r="CD86" s="2497">
        <v>0</v>
      </c>
      <c r="CE86" s="2497">
        <v>0</v>
      </c>
      <c r="CF86" s="2497">
        <v>0</v>
      </c>
      <c r="CG86" s="2497">
        <v>0</v>
      </c>
      <c r="CH86" s="2497">
        <v>3</v>
      </c>
      <c r="CI86" s="2497">
        <v>0</v>
      </c>
      <c r="CJ86" s="2497">
        <v>3</v>
      </c>
      <c r="CK86" s="2497">
        <v>0</v>
      </c>
      <c r="CL86" s="2497">
        <v>0</v>
      </c>
      <c r="CM86" s="2497">
        <v>0</v>
      </c>
      <c r="CN86" s="2497">
        <v>0</v>
      </c>
      <c r="CO86" s="2497">
        <v>0</v>
      </c>
      <c r="CP86" s="2497">
        <v>0</v>
      </c>
      <c r="CQ86" s="2497">
        <v>0</v>
      </c>
      <c r="CR86" s="2497">
        <v>0</v>
      </c>
      <c r="CS86" s="2497">
        <v>0</v>
      </c>
      <c r="CT86" s="2497">
        <v>0</v>
      </c>
      <c r="CU86" s="2497">
        <v>0</v>
      </c>
      <c r="CV86" s="2497">
        <v>0</v>
      </c>
      <c r="CW86" s="2497">
        <v>0</v>
      </c>
      <c r="CX86" s="2497">
        <v>0</v>
      </c>
      <c r="CY86" s="2497">
        <v>0</v>
      </c>
      <c r="CZ86" s="2497">
        <v>0</v>
      </c>
      <c r="DA86" s="2497">
        <v>0</v>
      </c>
      <c r="DB86" s="2497">
        <v>0</v>
      </c>
      <c r="DC86" s="2497">
        <v>0</v>
      </c>
      <c r="DD86" s="2497">
        <v>0</v>
      </c>
      <c r="DE86" s="2497">
        <v>0</v>
      </c>
      <c r="DF86" s="2497">
        <v>0</v>
      </c>
      <c r="DG86" s="2497">
        <v>0</v>
      </c>
      <c r="DH86" s="2497">
        <v>0</v>
      </c>
      <c r="DI86" s="2497">
        <v>0</v>
      </c>
      <c r="DJ86" s="2497">
        <v>0</v>
      </c>
      <c r="DK86" s="2497">
        <v>0</v>
      </c>
      <c r="DL86" s="2497">
        <v>0</v>
      </c>
      <c r="DM86" s="2497">
        <v>0</v>
      </c>
      <c r="DN86" s="2497">
        <v>0</v>
      </c>
      <c r="DO86" s="2497">
        <v>0</v>
      </c>
      <c r="DP86" s="2497">
        <v>0</v>
      </c>
      <c r="DQ86" s="2497">
        <v>0</v>
      </c>
      <c r="DR86" s="2497">
        <v>0</v>
      </c>
      <c r="DS86" s="2497">
        <v>0</v>
      </c>
      <c r="DT86" s="2497">
        <v>0</v>
      </c>
      <c r="DU86" s="2497">
        <v>0</v>
      </c>
      <c r="DV86" s="2497">
        <v>0</v>
      </c>
      <c r="DW86" s="2497">
        <v>0</v>
      </c>
      <c r="DX86" s="2497">
        <v>0</v>
      </c>
      <c r="DY86" s="2497">
        <v>0</v>
      </c>
      <c r="DZ86" s="2497">
        <v>0</v>
      </c>
      <c r="EA86" s="2497">
        <v>0</v>
      </c>
      <c r="EB86" s="2497">
        <v>0</v>
      </c>
      <c r="EC86" s="2497">
        <v>0</v>
      </c>
      <c r="ED86" s="2497">
        <v>0</v>
      </c>
      <c r="EE86" s="2498">
        <v>0</v>
      </c>
      <c r="EF86" s="2498">
        <v>0</v>
      </c>
    </row>
    <row r="87" spans="2:136" ht="41.25" customHeight="1" thickBot="1">
      <c r="B87" s="230"/>
      <c r="C87" s="195" t="s">
        <v>179</v>
      </c>
      <c r="D87" s="2081"/>
      <c r="E87" s="2080" t="s">
        <v>93</v>
      </c>
      <c r="F87" s="2080" t="s">
        <v>101</v>
      </c>
      <c r="G87" s="2080" t="s">
        <v>162</v>
      </c>
      <c r="H87" s="2079" t="str">
        <f t="shared" si="3"/>
        <v>&gt; 132 kV &amp; &lt; = 275 kV ; VT</v>
      </c>
      <c r="I87" s="2080" t="s">
        <v>112</v>
      </c>
      <c r="J87" s="2080" t="s">
        <v>1051</v>
      </c>
      <c r="K87" s="2080" t="s">
        <v>391</v>
      </c>
      <c r="L87" s="2080" t="s">
        <v>107</v>
      </c>
      <c r="M87" s="2080"/>
      <c r="N87" s="2487">
        <v>40</v>
      </c>
      <c r="O87" s="2081"/>
      <c r="P87" s="2080" t="s">
        <v>93</v>
      </c>
      <c r="Q87" s="2080" t="s">
        <v>101</v>
      </c>
      <c r="R87" s="2080" t="s">
        <v>162</v>
      </c>
      <c r="S87" s="2079" t="str">
        <f t="shared" si="4"/>
        <v>&gt; 132 kV &amp; &lt; = 275 kV ; VT</v>
      </c>
      <c r="T87" s="2080" t="s">
        <v>112</v>
      </c>
      <c r="U87" s="2080" t="s">
        <v>1052</v>
      </c>
      <c r="V87" s="2080" t="s">
        <v>391</v>
      </c>
      <c r="W87" s="2080" t="s">
        <v>107</v>
      </c>
      <c r="X87" s="2080"/>
      <c r="Y87" s="2487">
        <v>0</v>
      </c>
      <c r="Z87" s="2080"/>
      <c r="AA87" s="2080" t="s">
        <v>162</v>
      </c>
      <c r="AB87" s="2080" t="str">
        <f t="shared" si="5"/>
        <v>&gt; 132 kV &amp; &lt; = 275 kV ; VT</v>
      </c>
      <c r="AC87" s="2080" t="s">
        <v>112</v>
      </c>
      <c r="AD87" s="2080" t="s">
        <v>1053</v>
      </c>
      <c r="AE87" s="2080" t="s">
        <v>1054</v>
      </c>
      <c r="AF87" s="2080" t="s">
        <v>107</v>
      </c>
      <c r="AG87" s="2080"/>
      <c r="AH87" s="2497">
        <v>0</v>
      </c>
      <c r="AI87" s="2497">
        <v>0</v>
      </c>
      <c r="AJ87" s="2497">
        <v>0</v>
      </c>
      <c r="AK87" s="2497">
        <v>0</v>
      </c>
      <c r="AL87" s="2497">
        <v>0</v>
      </c>
      <c r="AM87" s="2497">
        <v>0</v>
      </c>
      <c r="AN87" s="2497">
        <v>2</v>
      </c>
      <c r="AO87" s="2497">
        <v>0</v>
      </c>
      <c r="AP87" s="2497">
        <v>0</v>
      </c>
      <c r="AQ87" s="2497">
        <v>0</v>
      </c>
      <c r="AR87" s="2497">
        <v>0</v>
      </c>
      <c r="AS87" s="2497">
        <v>6</v>
      </c>
      <c r="AT87" s="2497">
        <v>0</v>
      </c>
      <c r="AU87" s="2497">
        <v>0</v>
      </c>
      <c r="AV87" s="2497">
        <v>0</v>
      </c>
      <c r="AW87" s="2497">
        <v>0</v>
      </c>
      <c r="AX87" s="2497">
        <v>0</v>
      </c>
      <c r="AY87" s="2497">
        <v>0</v>
      </c>
      <c r="AZ87" s="2497">
        <v>0</v>
      </c>
      <c r="BA87" s="2497">
        <v>0</v>
      </c>
      <c r="BB87" s="2497">
        <v>0</v>
      </c>
      <c r="BC87" s="2497">
        <v>0</v>
      </c>
      <c r="BD87" s="2497">
        <v>1</v>
      </c>
      <c r="BE87" s="2497">
        <v>0</v>
      </c>
      <c r="BF87" s="2497">
        <v>0</v>
      </c>
      <c r="BG87" s="2497">
        <v>11</v>
      </c>
      <c r="BH87" s="2497">
        <v>0</v>
      </c>
      <c r="BI87" s="2497">
        <v>3</v>
      </c>
      <c r="BJ87" s="2497">
        <v>0</v>
      </c>
      <c r="BK87" s="2497">
        <v>0</v>
      </c>
      <c r="BL87" s="2497">
        <v>0</v>
      </c>
      <c r="BM87" s="2497">
        <v>0</v>
      </c>
      <c r="BN87" s="2497">
        <v>0</v>
      </c>
      <c r="BO87" s="2497">
        <v>0</v>
      </c>
      <c r="BP87" s="2497">
        <v>1</v>
      </c>
      <c r="BQ87" s="2497">
        <v>0</v>
      </c>
      <c r="BR87" s="2497">
        <v>0</v>
      </c>
      <c r="BS87" s="2497">
        <v>0</v>
      </c>
      <c r="BT87" s="2497">
        <v>0</v>
      </c>
      <c r="BU87" s="2497">
        <v>0</v>
      </c>
      <c r="BV87" s="2497">
        <v>0</v>
      </c>
      <c r="BW87" s="2497">
        <v>0</v>
      </c>
      <c r="BX87" s="2497">
        <v>0</v>
      </c>
      <c r="BY87" s="2497">
        <v>0</v>
      </c>
      <c r="BZ87" s="2497">
        <v>0</v>
      </c>
      <c r="CA87" s="2497">
        <v>0</v>
      </c>
      <c r="CB87" s="2497">
        <v>0</v>
      </c>
      <c r="CC87" s="2497">
        <v>0</v>
      </c>
      <c r="CD87" s="2497">
        <v>0</v>
      </c>
      <c r="CE87" s="2497">
        <v>0</v>
      </c>
      <c r="CF87" s="2497">
        <v>0</v>
      </c>
      <c r="CG87" s="2497">
        <v>0</v>
      </c>
      <c r="CH87" s="2497">
        <v>0</v>
      </c>
      <c r="CI87" s="2497">
        <v>0</v>
      </c>
      <c r="CJ87" s="2497">
        <v>0</v>
      </c>
      <c r="CK87" s="2497">
        <v>0</v>
      </c>
      <c r="CL87" s="2497">
        <v>0</v>
      </c>
      <c r="CM87" s="2497">
        <v>0</v>
      </c>
      <c r="CN87" s="2497">
        <v>0</v>
      </c>
      <c r="CO87" s="2497">
        <v>0</v>
      </c>
      <c r="CP87" s="2497">
        <v>0</v>
      </c>
      <c r="CQ87" s="2497">
        <v>0</v>
      </c>
      <c r="CR87" s="2497">
        <v>0</v>
      </c>
      <c r="CS87" s="2497">
        <v>0</v>
      </c>
      <c r="CT87" s="2497">
        <v>0</v>
      </c>
      <c r="CU87" s="2497">
        <v>0</v>
      </c>
      <c r="CV87" s="2497">
        <v>0</v>
      </c>
      <c r="CW87" s="2497">
        <v>0</v>
      </c>
      <c r="CX87" s="2497">
        <v>0</v>
      </c>
      <c r="CY87" s="2497">
        <v>0</v>
      </c>
      <c r="CZ87" s="2497">
        <v>0</v>
      </c>
      <c r="DA87" s="2497">
        <v>0</v>
      </c>
      <c r="DB87" s="2497">
        <v>0</v>
      </c>
      <c r="DC87" s="2497">
        <v>0</v>
      </c>
      <c r="DD87" s="2497">
        <v>0</v>
      </c>
      <c r="DE87" s="2497">
        <v>0</v>
      </c>
      <c r="DF87" s="2497">
        <v>0</v>
      </c>
      <c r="DG87" s="2497">
        <v>0</v>
      </c>
      <c r="DH87" s="2497">
        <v>0</v>
      </c>
      <c r="DI87" s="2497">
        <v>0</v>
      </c>
      <c r="DJ87" s="2497">
        <v>0</v>
      </c>
      <c r="DK87" s="2497">
        <v>0</v>
      </c>
      <c r="DL87" s="2497">
        <v>0</v>
      </c>
      <c r="DM87" s="2497">
        <v>0</v>
      </c>
      <c r="DN87" s="2497">
        <v>0</v>
      </c>
      <c r="DO87" s="2497">
        <v>0</v>
      </c>
      <c r="DP87" s="2497">
        <v>0</v>
      </c>
      <c r="DQ87" s="2497">
        <v>0</v>
      </c>
      <c r="DR87" s="2497">
        <v>0</v>
      </c>
      <c r="DS87" s="2497">
        <v>0</v>
      </c>
      <c r="DT87" s="2497">
        <v>0</v>
      </c>
      <c r="DU87" s="2497">
        <v>0</v>
      </c>
      <c r="DV87" s="2497">
        <v>0</v>
      </c>
      <c r="DW87" s="2497">
        <v>0</v>
      </c>
      <c r="DX87" s="2497">
        <v>0</v>
      </c>
      <c r="DY87" s="2497">
        <v>0</v>
      </c>
      <c r="DZ87" s="2497">
        <v>0</v>
      </c>
      <c r="EA87" s="2497">
        <v>0</v>
      </c>
      <c r="EB87" s="2497">
        <v>0</v>
      </c>
      <c r="EC87" s="2497">
        <v>0</v>
      </c>
      <c r="ED87" s="2497">
        <v>0</v>
      </c>
      <c r="EE87" s="2498">
        <v>0</v>
      </c>
      <c r="EF87" s="2498">
        <v>0</v>
      </c>
    </row>
    <row r="88" spans="2:136" ht="41.25" customHeight="1" thickBot="1">
      <c r="B88" s="230"/>
      <c r="C88" s="195" t="s">
        <v>180</v>
      </c>
      <c r="D88" s="2081"/>
      <c r="E88" s="2080" t="s">
        <v>93</v>
      </c>
      <c r="F88" s="2080" t="s">
        <v>101</v>
      </c>
      <c r="G88" s="2080" t="s">
        <v>162</v>
      </c>
      <c r="H88" s="2079" t="str">
        <f t="shared" si="3"/>
        <v>&gt; 275 kV &amp; &lt; = 330 kV ; VT</v>
      </c>
      <c r="I88" s="2080" t="s">
        <v>112</v>
      </c>
      <c r="J88" s="2080" t="s">
        <v>1051</v>
      </c>
      <c r="K88" s="2080" t="s">
        <v>391</v>
      </c>
      <c r="L88" s="2080" t="s">
        <v>107</v>
      </c>
      <c r="M88" s="2080"/>
      <c r="N88" s="2487">
        <v>40</v>
      </c>
      <c r="O88" s="2081"/>
      <c r="P88" s="2080" t="s">
        <v>93</v>
      </c>
      <c r="Q88" s="2080" t="s">
        <v>101</v>
      </c>
      <c r="R88" s="2080" t="s">
        <v>162</v>
      </c>
      <c r="S88" s="2079" t="str">
        <f t="shared" si="4"/>
        <v>&gt; 275 kV &amp; &lt; = 330 kV ; VT</v>
      </c>
      <c r="T88" s="2080" t="s">
        <v>112</v>
      </c>
      <c r="U88" s="2080" t="s">
        <v>1052</v>
      </c>
      <c r="V88" s="2080" t="s">
        <v>391</v>
      </c>
      <c r="W88" s="2080" t="s">
        <v>107</v>
      </c>
      <c r="X88" s="2080"/>
      <c r="Y88" s="2487">
        <v>0</v>
      </c>
      <c r="Z88" s="2080"/>
      <c r="AA88" s="2080" t="s">
        <v>162</v>
      </c>
      <c r="AB88" s="2080" t="str">
        <f t="shared" si="5"/>
        <v>&gt; 275 kV &amp; &lt; = 330 kV ; VT</v>
      </c>
      <c r="AC88" s="2080" t="s">
        <v>112</v>
      </c>
      <c r="AD88" s="2080" t="s">
        <v>1053</v>
      </c>
      <c r="AE88" s="2080" t="s">
        <v>1054</v>
      </c>
      <c r="AF88" s="2080" t="s">
        <v>107</v>
      </c>
      <c r="AG88" s="2080"/>
      <c r="AH88" s="2497">
        <v>0</v>
      </c>
      <c r="AI88" s="2497">
        <v>20</v>
      </c>
      <c r="AJ88" s="2497">
        <v>54</v>
      </c>
      <c r="AK88" s="2497">
        <v>25</v>
      </c>
      <c r="AL88" s="2497">
        <v>44</v>
      </c>
      <c r="AM88" s="2497">
        <v>30</v>
      </c>
      <c r="AN88" s="2497">
        <v>21</v>
      </c>
      <c r="AO88" s="2497">
        <v>45</v>
      </c>
      <c r="AP88" s="2497">
        <v>50</v>
      </c>
      <c r="AQ88" s="2497">
        <v>6</v>
      </c>
      <c r="AR88" s="2497">
        <v>27</v>
      </c>
      <c r="AS88" s="2497">
        <v>0</v>
      </c>
      <c r="AT88" s="2497">
        <v>40</v>
      </c>
      <c r="AU88" s="2497">
        <v>3</v>
      </c>
      <c r="AV88" s="2497">
        <v>4</v>
      </c>
      <c r="AW88" s="2497">
        <v>24</v>
      </c>
      <c r="AX88" s="2497">
        <v>7</v>
      </c>
      <c r="AY88" s="2497">
        <v>6</v>
      </c>
      <c r="AZ88" s="2497">
        <v>9</v>
      </c>
      <c r="BA88" s="2497">
        <v>92</v>
      </c>
      <c r="BB88" s="2497">
        <v>6</v>
      </c>
      <c r="BC88" s="2497">
        <v>9</v>
      </c>
      <c r="BD88" s="2497">
        <v>1</v>
      </c>
      <c r="BE88" s="2497">
        <v>0</v>
      </c>
      <c r="BF88" s="2497">
        <v>6</v>
      </c>
      <c r="BG88" s="2497">
        <v>7</v>
      </c>
      <c r="BH88" s="2497">
        <v>4</v>
      </c>
      <c r="BI88" s="2497">
        <v>8</v>
      </c>
      <c r="BJ88" s="2497">
        <v>32</v>
      </c>
      <c r="BK88" s="2497">
        <v>10</v>
      </c>
      <c r="BL88" s="2497">
        <v>12</v>
      </c>
      <c r="BM88" s="2497">
        <v>0</v>
      </c>
      <c r="BN88" s="2497">
        <v>3</v>
      </c>
      <c r="BO88" s="2497">
        <v>3</v>
      </c>
      <c r="BP88" s="2497">
        <v>3</v>
      </c>
      <c r="BQ88" s="2497">
        <v>13</v>
      </c>
      <c r="BR88" s="2497">
        <v>6</v>
      </c>
      <c r="BS88" s="2497">
        <v>0</v>
      </c>
      <c r="BT88" s="2497">
        <v>7</v>
      </c>
      <c r="BU88" s="2497">
        <v>8</v>
      </c>
      <c r="BV88" s="2497">
        <v>30</v>
      </c>
      <c r="BW88" s="2497">
        <v>0</v>
      </c>
      <c r="BX88" s="2497">
        <v>1</v>
      </c>
      <c r="BY88" s="2497">
        <v>1</v>
      </c>
      <c r="BZ88" s="2497">
        <v>0</v>
      </c>
      <c r="CA88" s="2497">
        <v>0</v>
      </c>
      <c r="CB88" s="2497">
        <v>2</v>
      </c>
      <c r="CC88" s="2497">
        <v>3</v>
      </c>
      <c r="CD88" s="2497">
        <v>0</v>
      </c>
      <c r="CE88" s="2497">
        <v>0</v>
      </c>
      <c r="CF88" s="2497">
        <v>0</v>
      </c>
      <c r="CG88" s="2497">
        <v>0</v>
      </c>
      <c r="CH88" s="2497">
        <v>0</v>
      </c>
      <c r="CI88" s="2497">
        <v>18</v>
      </c>
      <c r="CJ88" s="2497">
        <v>0</v>
      </c>
      <c r="CK88" s="2497">
        <v>0</v>
      </c>
      <c r="CL88" s="2497">
        <v>0</v>
      </c>
      <c r="CM88" s="2497">
        <v>0</v>
      </c>
      <c r="CN88" s="2497">
        <v>0</v>
      </c>
      <c r="CO88" s="2497">
        <v>0</v>
      </c>
      <c r="CP88" s="2497">
        <v>0</v>
      </c>
      <c r="CQ88" s="2497">
        <v>0</v>
      </c>
      <c r="CR88" s="2497">
        <v>0</v>
      </c>
      <c r="CS88" s="2497">
        <v>0</v>
      </c>
      <c r="CT88" s="2497">
        <v>0</v>
      </c>
      <c r="CU88" s="2497">
        <v>0</v>
      </c>
      <c r="CV88" s="2497">
        <v>0</v>
      </c>
      <c r="CW88" s="2497">
        <v>0</v>
      </c>
      <c r="CX88" s="2497">
        <v>0</v>
      </c>
      <c r="CY88" s="2497">
        <v>0</v>
      </c>
      <c r="CZ88" s="2497">
        <v>0</v>
      </c>
      <c r="DA88" s="2497">
        <v>0</v>
      </c>
      <c r="DB88" s="2497">
        <v>0</v>
      </c>
      <c r="DC88" s="2497">
        <v>0</v>
      </c>
      <c r="DD88" s="2497">
        <v>0</v>
      </c>
      <c r="DE88" s="2497">
        <v>0</v>
      </c>
      <c r="DF88" s="2497">
        <v>0</v>
      </c>
      <c r="DG88" s="2497">
        <v>0</v>
      </c>
      <c r="DH88" s="2497">
        <v>0</v>
      </c>
      <c r="DI88" s="2497">
        <v>0</v>
      </c>
      <c r="DJ88" s="2497">
        <v>0</v>
      </c>
      <c r="DK88" s="2497">
        <v>0</v>
      </c>
      <c r="DL88" s="2497">
        <v>0</v>
      </c>
      <c r="DM88" s="2497">
        <v>0</v>
      </c>
      <c r="DN88" s="2497">
        <v>0</v>
      </c>
      <c r="DO88" s="2497">
        <v>0</v>
      </c>
      <c r="DP88" s="2497">
        <v>0</v>
      </c>
      <c r="DQ88" s="2497">
        <v>0</v>
      </c>
      <c r="DR88" s="2497">
        <v>0</v>
      </c>
      <c r="DS88" s="2497">
        <v>0</v>
      </c>
      <c r="DT88" s="2497">
        <v>0</v>
      </c>
      <c r="DU88" s="2497">
        <v>0</v>
      </c>
      <c r="DV88" s="2497">
        <v>0</v>
      </c>
      <c r="DW88" s="2497">
        <v>0</v>
      </c>
      <c r="DX88" s="2497">
        <v>0</v>
      </c>
      <c r="DY88" s="2497">
        <v>0</v>
      </c>
      <c r="DZ88" s="2497">
        <v>0</v>
      </c>
      <c r="EA88" s="2497">
        <v>0</v>
      </c>
      <c r="EB88" s="2497">
        <v>0</v>
      </c>
      <c r="EC88" s="2497">
        <v>0</v>
      </c>
      <c r="ED88" s="2497">
        <v>0</v>
      </c>
      <c r="EE88" s="2498">
        <v>0</v>
      </c>
      <c r="EF88" s="2498">
        <v>0</v>
      </c>
    </row>
    <row r="89" spans="2:136" ht="41.25" customHeight="1" thickBot="1">
      <c r="B89" s="230"/>
      <c r="C89" s="195" t="s">
        <v>181</v>
      </c>
      <c r="D89" s="2081"/>
      <c r="E89" s="2080" t="s">
        <v>93</v>
      </c>
      <c r="F89" s="2080" t="s">
        <v>101</v>
      </c>
      <c r="G89" s="2080" t="s">
        <v>162</v>
      </c>
      <c r="H89" s="2079" t="str">
        <f t="shared" si="3"/>
        <v>&gt; 330 kV &amp; &lt; = 500 kV  ; VT</v>
      </c>
      <c r="I89" s="2080" t="s">
        <v>112</v>
      </c>
      <c r="J89" s="2080" t="s">
        <v>1051</v>
      </c>
      <c r="K89" s="2080" t="s">
        <v>391</v>
      </c>
      <c r="L89" s="2080" t="s">
        <v>107</v>
      </c>
      <c r="M89" s="2080"/>
      <c r="N89" s="2487">
        <v>40</v>
      </c>
      <c r="O89" s="2081"/>
      <c r="P89" s="2080" t="s">
        <v>93</v>
      </c>
      <c r="Q89" s="2080" t="s">
        <v>101</v>
      </c>
      <c r="R89" s="2080" t="s">
        <v>162</v>
      </c>
      <c r="S89" s="2079" t="str">
        <f t="shared" si="4"/>
        <v>&gt; 330 kV &amp; &lt; = 500 kV  ; VT</v>
      </c>
      <c r="T89" s="2080" t="s">
        <v>112</v>
      </c>
      <c r="U89" s="2080" t="s">
        <v>1052</v>
      </c>
      <c r="V89" s="2080" t="s">
        <v>391</v>
      </c>
      <c r="W89" s="2080" t="s">
        <v>107</v>
      </c>
      <c r="X89" s="2080"/>
      <c r="Y89" s="2487">
        <v>0</v>
      </c>
      <c r="Z89" s="2080"/>
      <c r="AA89" s="2080" t="s">
        <v>162</v>
      </c>
      <c r="AB89" s="2080" t="str">
        <f t="shared" si="5"/>
        <v>&gt; 330 kV &amp; &lt; = 500 kV  ; VT</v>
      </c>
      <c r="AC89" s="2080" t="s">
        <v>112</v>
      </c>
      <c r="AD89" s="2080" t="s">
        <v>1053</v>
      </c>
      <c r="AE89" s="2080" t="s">
        <v>1054</v>
      </c>
      <c r="AF89" s="2080" t="s">
        <v>107</v>
      </c>
      <c r="AG89" s="2080"/>
      <c r="AH89" s="2497">
        <v>0</v>
      </c>
      <c r="AI89" s="2497">
        <v>0</v>
      </c>
      <c r="AJ89" s="2497">
        <v>6</v>
      </c>
      <c r="AK89" s="2497">
        <v>6</v>
      </c>
      <c r="AL89" s="2497">
        <v>24</v>
      </c>
      <c r="AM89" s="2497">
        <v>0</v>
      </c>
      <c r="AN89" s="2497">
        <v>0</v>
      </c>
      <c r="AO89" s="2497">
        <v>0</v>
      </c>
      <c r="AP89" s="2497">
        <v>0</v>
      </c>
      <c r="AQ89" s="2497">
        <v>0</v>
      </c>
      <c r="AR89" s="2497">
        <v>6</v>
      </c>
      <c r="AS89" s="2497">
        <v>0</v>
      </c>
      <c r="AT89" s="2497">
        <v>0</v>
      </c>
      <c r="AU89" s="2497">
        <v>0</v>
      </c>
      <c r="AV89" s="2497">
        <v>0</v>
      </c>
      <c r="AW89" s="2497">
        <v>0</v>
      </c>
      <c r="AX89" s="2497">
        <v>0</v>
      </c>
      <c r="AY89" s="2497">
        <v>0</v>
      </c>
      <c r="AZ89" s="2497">
        <v>0</v>
      </c>
      <c r="BA89" s="2497">
        <v>6</v>
      </c>
      <c r="BB89" s="2497">
        <v>0</v>
      </c>
      <c r="BC89" s="2497">
        <v>0</v>
      </c>
      <c r="BD89" s="2497">
        <v>0</v>
      </c>
      <c r="BE89" s="2497">
        <v>0</v>
      </c>
      <c r="BF89" s="2497">
        <v>0</v>
      </c>
      <c r="BG89" s="2497">
        <v>1</v>
      </c>
      <c r="BH89" s="2497">
        <v>0</v>
      </c>
      <c r="BI89" s="2497">
        <v>0</v>
      </c>
      <c r="BJ89" s="2497">
        <v>1</v>
      </c>
      <c r="BK89" s="2497">
        <v>4</v>
      </c>
      <c r="BL89" s="2497">
        <v>0</v>
      </c>
      <c r="BM89" s="2497">
        <v>0</v>
      </c>
      <c r="BN89" s="2497">
        <v>0</v>
      </c>
      <c r="BO89" s="2497">
        <v>0</v>
      </c>
      <c r="BP89" s="2497">
        <v>0</v>
      </c>
      <c r="BQ89" s="2497">
        <v>0</v>
      </c>
      <c r="BR89" s="2497">
        <v>0</v>
      </c>
      <c r="BS89" s="2497">
        <v>0</v>
      </c>
      <c r="BT89" s="2497">
        <v>0</v>
      </c>
      <c r="BU89" s="2497">
        <v>0</v>
      </c>
      <c r="BV89" s="2497">
        <v>0</v>
      </c>
      <c r="BW89" s="2497">
        <v>0</v>
      </c>
      <c r="BX89" s="2497">
        <v>0</v>
      </c>
      <c r="BY89" s="2497">
        <v>0</v>
      </c>
      <c r="BZ89" s="2497">
        <v>0</v>
      </c>
      <c r="CA89" s="2497">
        <v>0</v>
      </c>
      <c r="CB89" s="2497">
        <v>0</v>
      </c>
      <c r="CC89" s="2497">
        <v>0</v>
      </c>
      <c r="CD89" s="2497">
        <v>0</v>
      </c>
      <c r="CE89" s="2497">
        <v>0</v>
      </c>
      <c r="CF89" s="2497">
        <v>0</v>
      </c>
      <c r="CG89" s="2497">
        <v>0</v>
      </c>
      <c r="CH89" s="2497">
        <v>0</v>
      </c>
      <c r="CI89" s="2497">
        <v>0</v>
      </c>
      <c r="CJ89" s="2497">
        <v>0</v>
      </c>
      <c r="CK89" s="2497">
        <v>0</v>
      </c>
      <c r="CL89" s="2497">
        <v>0</v>
      </c>
      <c r="CM89" s="2497">
        <v>0</v>
      </c>
      <c r="CN89" s="2497">
        <v>0</v>
      </c>
      <c r="CO89" s="2497">
        <v>0</v>
      </c>
      <c r="CP89" s="2497">
        <v>0</v>
      </c>
      <c r="CQ89" s="2497">
        <v>0</v>
      </c>
      <c r="CR89" s="2497">
        <v>0</v>
      </c>
      <c r="CS89" s="2497">
        <v>0</v>
      </c>
      <c r="CT89" s="2497">
        <v>0</v>
      </c>
      <c r="CU89" s="2497">
        <v>0</v>
      </c>
      <c r="CV89" s="2497">
        <v>0</v>
      </c>
      <c r="CW89" s="2497">
        <v>0</v>
      </c>
      <c r="CX89" s="2497">
        <v>0</v>
      </c>
      <c r="CY89" s="2497">
        <v>0</v>
      </c>
      <c r="CZ89" s="2497">
        <v>0</v>
      </c>
      <c r="DA89" s="2497">
        <v>0</v>
      </c>
      <c r="DB89" s="2497">
        <v>0</v>
      </c>
      <c r="DC89" s="2497">
        <v>0</v>
      </c>
      <c r="DD89" s="2497">
        <v>0</v>
      </c>
      <c r="DE89" s="2497">
        <v>0</v>
      </c>
      <c r="DF89" s="2497">
        <v>0</v>
      </c>
      <c r="DG89" s="2497">
        <v>0</v>
      </c>
      <c r="DH89" s="2497">
        <v>0</v>
      </c>
      <c r="DI89" s="2497">
        <v>0</v>
      </c>
      <c r="DJ89" s="2497">
        <v>0</v>
      </c>
      <c r="DK89" s="2497">
        <v>0</v>
      </c>
      <c r="DL89" s="2497">
        <v>0</v>
      </c>
      <c r="DM89" s="2497">
        <v>0</v>
      </c>
      <c r="DN89" s="2497">
        <v>0</v>
      </c>
      <c r="DO89" s="2497">
        <v>0</v>
      </c>
      <c r="DP89" s="2497">
        <v>0</v>
      </c>
      <c r="DQ89" s="2497">
        <v>0</v>
      </c>
      <c r="DR89" s="2497">
        <v>0</v>
      </c>
      <c r="DS89" s="2497">
        <v>0</v>
      </c>
      <c r="DT89" s="2497">
        <v>0</v>
      </c>
      <c r="DU89" s="2497">
        <v>0</v>
      </c>
      <c r="DV89" s="2497">
        <v>0</v>
      </c>
      <c r="DW89" s="2497">
        <v>0</v>
      </c>
      <c r="DX89" s="2497">
        <v>0</v>
      </c>
      <c r="DY89" s="2497">
        <v>0</v>
      </c>
      <c r="DZ89" s="2497">
        <v>0</v>
      </c>
      <c r="EA89" s="2497">
        <v>0</v>
      </c>
      <c r="EB89" s="2497">
        <v>0</v>
      </c>
      <c r="EC89" s="2497">
        <v>0</v>
      </c>
      <c r="ED89" s="2497">
        <v>0</v>
      </c>
      <c r="EE89" s="2498">
        <v>0</v>
      </c>
      <c r="EF89" s="2498">
        <v>0</v>
      </c>
    </row>
    <row r="90" spans="2:136" ht="41.25" customHeight="1" thickBot="1">
      <c r="B90" s="230"/>
      <c r="C90" s="195" t="s">
        <v>182</v>
      </c>
      <c r="D90" s="2081"/>
      <c r="E90" s="2080" t="s">
        <v>93</v>
      </c>
      <c r="F90" s="2080" t="s">
        <v>101</v>
      </c>
      <c r="G90" s="2080" t="s">
        <v>162</v>
      </c>
      <c r="H90" s="2079" t="str">
        <f t="shared" si="3"/>
        <v>&gt; 500 kV  ; VT</v>
      </c>
      <c r="I90" s="2080" t="s">
        <v>112</v>
      </c>
      <c r="J90" s="2080" t="s">
        <v>1051</v>
      </c>
      <c r="K90" s="2080" t="s">
        <v>391</v>
      </c>
      <c r="L90" s="2080" t="s">
        <v>107</v>
      </c>
      <c r="M90" s="2080"/>
      <c r="N90" s="1085"/>
      <c r="O90" s="2081"/>
      <c r="P90" s="2080" t="s">
        <v>93</v>
      </c>
      <c r="Q90" s="2080" t="s">
        <v>101</v>
      </c>
      <c r="R90" s="2080" t="s">
        <v>162</v>
      </c>
      <c r="S90" s="2079" t="str">
        <f t="shared" si="4"/>
        <v>&gt; 500 kV  ; VT</v>
      </c>
      <c r="T90" s="2080" t="s">
        <v>112</v>
      </c>
      <c r="U90" s="2080" t="s">
        <v>1052</v>
      </c>
      <c r="V90" s="2080" t="s">
        <v>391</v>
      </c>
      <c r="W90" s="2080" t="s">
        <v>107</v>
      </c>
      <c r="X90" s="2080"/>
      <c r="Y90" s="2492"/>
      <c r="Z90" s="2080"/>
      <c r="AA90" s="2080" t="s">
        <v>162</v>
      </c>
      <c r="AB90" s="2080" t="str">
        <f t="shared" si="5"/>
        <v>&gt; 500 kV  ; VT</v>
      </c>
      <c r="AC90" s="2080" t="s">
        <v>112</v>
      </c>
      <c r="AD90" s="2080" t="s">
        <v>1053</v>
      </c>
      <c r="AE90" s="2080" t="s">
        <v>1054</v>
      </c>
      <c r="AF90" s="2080" t="s">
        <v>107</v>
      </c>
      <c r="AG90" s="2080"/>
      <c r="AH90" s="2495"/>
      <c r="AI90" s="2495"/>
      <c r="AJ90" s="2495"/>
      <c r="AK90" s="2495"/>
      <c r="AL90" s="2495"/>
      <c r="AM90" s="2495"/>
      <c r="AN90" s="2495"/>
      <c r="AO90" s="2495"/>
      <c r="AP90" s="2495"/>
      <c r="AQ90" s="2495"/>
      <c r="AR90" s="2495"/>
      <c r="AS90" s="2495"/>
      <c r="AT90" s="2495"/>
      <c r="AU90" s="2495"/>
      <c r="AV90" s="2495"/>
      <c r="AW90" s="2495"/>
      <c r="AX90" s="2495"/>
      <c r="AY90" s="2495"/>
      <c r="AZ90" s="2495"/>
      <c r="BA90" s="2495"/>
      <c r="BB90" s="2495"/>
      <c r="BC90" s="2495"/>
      <c r="BD90" s="2495"/>
      <c r="BE90" s="2495"/>
      <c r="BF90" s="2495"/>
      <c r="BG90" s="2495"/>
      <c r="BH90" s="2495"/>
      <c r="BI90" s="2495"/>
      <c r="BJ90" s="2495"/>
      <c r="BK90" s="2495"/>
      <c r="BL90" s="2495"/>
      <c r="BM90" s="2495"/>
      <c r="BN90" s="2495"/>
      <c r="BO90" s="2495"/>
      <c r="BP90" s="2495"/>
      <c r="BQ90" s="2495"/>
      <c r="BR90" s="2495"/>
      <c r="BS90" s="2495"/>
      <c r="BT90" s="2495"/>
      <c r="BU90" s="2495"/>
      <c r="BV90" s="2495"/>
      <c r="BW90" s="2495"/>
      <c r="BX90" s="2495"/>
      <c r="BY90" s="2495"/>
      <c r="BZ90" s="2495"/>
      <c r="CA90" s="2495"/>
      <c r="CB90" s="2495"/>
      <c r="CC90" s="2495"/>
      <c r="CD90" s="2495"/>
      <c r="CE90" s="2495"/>
      <c r="CF90" s="2495"/>
      <c r="CG90" s="2495"/>
      <c r="CH90" s="2495"/>
      <c r="CI90" s="2495"/>
      <c r="CJ90" s="2495"/>
      <c r="CK90" s="2495"/>
      <c r="CL90" s="2495"/>
      <c r="CM90" s="2495"/>
      <c r="CN90" s="2495"/>
      <c r="CO90" s="2495"/>
      <c r="CP90" s="2495"/>
      <c r="CQ90" s="2495"/>
      <c r="CR90" s="2495"/>
      <c r="CS90" s="2495"/>
      <c r="CT90" s="2495"/>
      <c r="CU90" s="2495"/>
      <c r="CV90" s="2495"/>
      <c r="CW90" s="2495"/>
      <c r="CX90" s="2495"/>
      <c r="CY90" s="2495"/>
      <c r="CZ90" s="2495"/>
      <c r="DA90" s="2495"/>
      <c r="DB90" s="2495"/>
      <c r="DC90" s="2495"/>
      <c r="DD90" s="2495"/>
      <c r="DE90" s="2495"/>
      <c r="DF90" s="2495"/>
      <c r="DG90" s="2495"/>
      <c r="DH90" s="2495"/>
      <c r="DI90" s="2495"/>
      <c r="DJ90" s="2495"/>
      <c r="DK90" s="2495"/>
      <c r="DL90" s="2495"/>
      <c r="DM90" s="2495"/>
      <c r="DN90" s="2495"/>
      <c r="DO90" s="2495"/>
      <c r="DP90" s="2495"/>
      <c r="DQ90" s="2495"/>
      <c r="DR90" s="2495"/>
      <c r="DS90" s="2495"/>
      <c r="DT90" s="2495"/>
      <c r="DU90" s="2495"/>
      <c r="DV90" s="2495"/>
      <c r="DW90" s="2495"/>
      <c r="DX90" s="2495"/>
      <c r="DY90" s="2495"/>
      <c r="DZ90" s="2495"/>
      <c r="EA90" s="2495"/>
      <c r="EB90" s="2495"/>
      <c r="EC90" s="2495"/>
      <c r="ED90" s="2495"/>
      <c r="EE90" s="2496"/>
      <c r="EF90" s="2496"/>
    </row>
    <row r="91" spans="2:136" ht="41.25" customHeight="1" thickBot="1">
      <c r="B91" s="230"/>
      <c r="C91" s="195" t="s">
        <v>183</v>
      </c>
      <c r="D91" s="2081"/>
      <c r="E91" s="2080" t="s">
        <v>93</v>
      </c>
      <c r="F91" s="2080" t="s">
        <v>101</v>
      </c>
      <c r="G91" s="2080" t="s">
        <v>162</v>
      </c>
      <c r="H91" s="2079" t="str">
        <f t="shared" si="3"/>
        <v>&lt; = 33 kV; CT</v>
      </c>
      <c r="I91" s="2080" t="s">
        <v>112</v>
      </c>
      <c r="J91" s="2080" t="s">
        <v>1051</v>
      </c>
      <c r="K91" s="2080" t="s">
        <v>391</v>
      </c>
      <c r="L91" s="2080" t="s">
        <v>107</v>
      </c>
      <c r="M91" s="2080"/>
      <c r="N91" s="2487">
        <v>40</v>
      </c>
      <c r="O91" s="2081"/>
      <c r="P91" s="2080" t="s">
        <v>93</v>
      </c>
      <c r="Q91" s="2080" t="s">
        <v>101</v>
      </c>
      <c r="R91" s="2080" t="s">
        <v>162</v>
      </c>
      <c r="S91" s="2079" t="str">
        <f t="shared" si="4"/>
        <v>&lt; = 33 kV; CT</v>
      </c>
      <c r="T91" s="2080" t="s">
        <v>112</v>
      </c>
      <c r="U91" s="2080" t="s">
        <v>1052</v>
      </c>
      <c r="V91" s="2080" t="s">
        <v>391</v>
      </c>
      <c r="W91" s="2080" t="s">
        <v>107</v>
      </c>
      <c r="X91" s="2080"/>
      <c r="Y91" s="2487">
        <v>0</v>
      </c>
      <c r="Z91" s="2080"/>
      <c r="AA91" s="2080" t="s">
        <v>162</v>
      </c>
      <c r="AB91" s="2080" t="str">
        <f t="shared" si="5"/>
        <v>&lt; = 33 kV; CT</v>
      </c>
      <c r="AC91" s="2080" t="s">
        <v>112</v>
      </c>
      <c r="AD91" s="2080" t="s">
        <v>1053</v>
      </c>
      <c r="AE91" s="2080" t="s">
        <v>1054</v>
      </c>
      <c r="AF91" s="2080" t="s">
        <v>107</v>
      </c>
      <c r="AG91" s="2080"/>
      <c r="AH91" s="2497">
        <v>0</v>
      </c>
      <c r="AI91" s="2497">
        <v>0</v>
      </c>
      <c r="AJ91" s="2497">
        <v>16</v>
      </c>
      <c r="AK91" s="2497">
        <v>0</v>
      </c>
      <c r="AL91" s="2497">
        <v>9</v>
      </c>
      <c r="AM91" s="2497">
        <v>0</v>
      </c>
      <c r="AN91" s="2497">
        <v>0</v>
      </c>
      <c r="AO91" s="2497">
        <v>0</v>
      </c>
      <c r="AP91" s="2497">
        <v>39</v>
      </c>
      <c r="AQ91" s="2497">
        <v>0</v>
      </c>
      <c r="AR91" s="2497">
        <v>3</v>
      </c>
      <c r="AS91" s="2497">
        <v>6</v>
      </c>
      <c r="AT91" s="2497">
        <v>3</v>
      </c>
      <c r="AU91" s="2497">
        <v>0</v>
      </c>
      <c r="AV91" s="2497">
        <v>0</v>
      </c>
      <c r="AW91" s="2497">
        <v>1</v>
      </c>
      <c r="AX91" s="2497">
        <v>17</v>
      </c>
      <c r="AY91" s="2497">
        <v>0</v>
      </c>
      <c r="AZ91" s="2497">
        <v>6</v>
      </c>
      <c r="BA91" s="2497">
        <v>14</v>
      </c>
      <c r="BB91" s="2497">
        <v>4</v>
      </c>
      <c r="BC91" s="2497">
        <v>2</v>
      </c>
      <c r="BD91" s="2497">
        <v>2</v>
      </c>
      <c r="BE91" s="2497">
        <v>0</v>
      </c>
      <c r="BF91" s="2497">
        <v>6</v>
      </c>
      <c r="BG91" s="2497">
        <v>15</v>
      </c>
      <c r="BH91" s="2497">
        <v>0</v>
      </c>
      <c r="BI91" s="2497">
        <v>2</v>
      </c>
      <c r="BJ91" s="2497">
        <v>18</v>
      </c>
      <c r="BK91" s="2497">
        <v>11</v>
      </c>
      <c r="BL91" s="2497">
        <v>2</v>
      </c>
      <c r="BM91" s="2497">
        <v>4</v>
      </c>
      <c r="BN91" s="2497">
        <v>5</v>
      </c>
      <c r="BO91" s="2497">
        <v>0</v>
      </c>
      <c r="BP91" s="2497">
        <v>9</v>
      </c>
      <c r="BQ91" s="2497">
        <v>0</v>
      </c>
      <c r="BR91" s="2497">
        <v>0</v>
      </c>
      <c r="BS91" s="2497">
        <v>0</v>
      </c>
      <c r="BT91" s="2497">
        <v>0</v>
      </c>
      <c r="BU91" s="2497">
        <v>0</v>
      </c>
      <c r="BV91" s="2497">
        <v>0</v>
      </c>
      <c r="BW91" s="2497">
        <v>0</v>
      </c>
      <c r="BX91" s="2497">
        <v>0</v>
      </c>
      <c r="BY91" s="2497">
        <v>8</v>
      </c>
      <c r="BZ91" s="2497">
        <v>5</v>
      </c>
      <c r="CA91" s="2497">
        <v>6</v>
      </c>
      <c r="CB91" s="2497">
        <v>0</v>
      </c>
      <c r="CC91" s="2497">
        <v>0</v>
      </c>
      <c r="CD91" s="2497">
        <v>0</v>
      </c>
      <c r="CE91" s="2497">
        <v>2</v>
      </c>
      <c r="CF91" s="2497">
        <v>0</v>
      </c>
      <c r="CG91" s="2497">
        <v>0</v>
      </c>
      <c r="CH91" s="2497">
        <v>0</v>
      </c>
      <c r="CI91" s="2497">
        <v>0</v>
      </c>
      <c r="CJ91" s="2497">
        <v>0</v>
      </c>
      <c r="CK91" s="2497">
        <v>1</v>
      </c>
      <c r="CL91" s="2497">
        <v>0</v>
      </c>
      <c r="CM91" s="2497">
        <v>0</v>
      </c>
      <c r="CN91" s="2497">
        <v>0</v>
      </c>
      <c r="CO91" s="2497">
        <v>0</v>
      </c>
      <c r="CP91" s="2497">
        <v>0</v>
      </c>
      <c r="CQ91" s="2497">
        <v>0</v>
      </c>
      <c r="CR91" s="2497">
        <v>0</v>
      </c>
      <c r="CS91" s="2497">
        <v>0</v>
      </c>
      <c r="CT91" s="2497">
        <v>0</v>
      </c>
      <c r="CU91" s="2497">
        <v>0</v>
      </c>
      <c r="CV91" s="2497">
        <v>0</v>
      </c>
      <c r="CW91" s="2497">
        <v>0</v>
      </c>
      <c r="CX91" s="2497">
        <v>0</v>
      </c>
      <c r="CY91" s="2497">
        <v>0</v>
      </c>
      <c r="CZ91" s="2497">
        <v>0</v>
      </c>
      <c r="DA91" s="2497">
        <v>0</v>
      </c>
      <c r="DB91" s="2497">
        <v>0</v>
      </c>
      <c r="DC91" s="2497">
        <v>0</v>
      </c>
      <c r="DD91" s="2497">
        <v>0</v>
      </c>
      <c r="DE91" s="2497">
        <v>0</v>
      </c>
      <c r="DF91" s="2497">
        <v>0</v>
      </c>
      <c r="DG91" s="2497">
        <v>0</v>
      </c>
      <c r="DH91" s="2497">
        <v>0</v>
      </c>
      <c r="DI91" s="2497">
        <v>0</v>
      </c>
      <c r="DJ91" s="2497">
        <v>0</v>
      </c>
      <c r="DK91" s="2497">
        <v>0</v>
      </c>
      <c r="DL91" s="2497">
        <v>0</v>
      </c>
      <c r="DM91" s="2497">
        <v>0</v>
      </c>
      <c r="DN91" s="2497">
        <v>0</v>
      </c>
      <c r="DO91" s="2497">
        <v>0</v>
      </c>
      <c r="DP91" s="2497">
        <v>0</v>
      </c>
      <c r="DQ91" s="2497">
        <v>0</v>
      </c>
      <c r="DR91" s="2497">
        <v>0</v>
      </c>
      <c r="DS91" s="2497">
        <v>0</v>
      </c>
      <c r="DT91" s="2497">
        <v>0</v>
      </c>
      <c r="DU91" s="2497">
        <v>0</v>
      </c>
      <c r="DV91" s="2497">
        <v>0</v>
      </c>
      <c r="DW91" s="2497">
        <v>0</v>
      </c>
      <c r="DX91" s="2497">
        <v>0</v>
      </c>
      <c r="DY91" s="2497">
        <v>0</v>
      </c>
      <c r="DZ91" s="2497">
        <v>0</v>
      </c>
      <c r="EA91" s="2497">
        <v>0</v>
      </c>
      <c r="EB91" s="2497">
        <v>0</v>
      </c>
      <c r="EC91" s="2497">
        <v>0</v>
      </c>
      <c r="ED91" s="2497">
        <v>0</v>
      </c>
      <c r="EE91" s="2498">
        <v>0</v>
      </c>
      <c r="EF91" s="2498">
        <v>0</v>
      </c>
    </row>
    <row r="92" spans="2:136" ht="41.25" customHeight="1" thickBot="1">
      <c r="B92" s="230"/>
      <c r="C92" s="195" t="s">
        <v>184</v>
      </c>
      <c r="D92" s="2081"/>
      <c r="E92" s="2080" t="s">
        <v>93</v>
      </c>
      <c r="F92" s="2080" t="s">
        <v>101</v>
      </c>
      <c r="G92" s="2080" t="s">
        <v>162</v>
      </c>
      <c r="H92" s="2079" t="str">
        <f t="shared" si="3"/>
        <v>&gt; 33 kV &amp; &lt; = 66 kV ; CT</v>
      </c>
      <c r="I92" s="2080" t="s">
        <v>112</v>
      </c>
      <c r="J92" s="2080" t="s">
        <v>1051</v>
      </c>
      <c r="K92" s="2080" t="s">
        <v>391</v>
      </c>
      <c r="L92" s="2080" t="s">
        <v>107</v>
      </c>
      <c r="M92" s="2080"/>
      <c r="N92" s="2487">
        <v>40</v>
      </c>
      <c r="O92" s="2081"/>
      <c r="P92" s="2080" t="s">
        <v>93</v>
      </c>
      <c r="Q92" s="2080" t="s">
        <v>101</v>
      </c>
      <c r="R92" s="2080" t="s">
        <v>162</v>
      </c>
      <c r="S92" s="2079" t="str">
        <f t="shared" si="4"/>
        <v>&gt; 33 kV &amp; &lt; = 66 kV ; CT</v>
      </c>
      <c r="T92" s="2080" t="s">
        <v>112</v>
      </c>
      <c r="U92" s="2080" t="s">
        <v>1052</v>
      </c>
      <c r="V92" s="2080" t="s">
        <v>391</v>
      </c>
      <c r="W92" s="2080" t="s">
        <v>107</v>
      </c>
      <c r="X92" s="2080"/>
      <c r="Y92" s="2487">
        <v>0</v>
      </c>
      <c r="Z92" s="2080"/>
      <c r="AA92" s="2080" t="s">
        <v>162</v>
      </c>
      <c r="AB92" s="2080" t="str">
        <f t="shared" si="5"/>
        <v>&gt; 33 kV &amp; &lt; = 66 kV ; CT</v>
      </c>
      <c r="AC92" s="2080" t="s">
        <v>112</v>
      </c>
      <c r="AD92" s="2080" t="s">
        <v>1053</v>
      </c>
      <c r="AE92" s="2080" t="s">
        <v>1054</v>
      </c>
      <c r="AF92" s="2080" t="s">
        <v>107</v>
      </c>
      <c r="AG92" s="2080"/>
      <c r="AH92" s="2497">
        <v>12</v>
      </c>
      <c r="AI92" s="2497">
        <v>0</v>
      </c>
      <c r="AJ92" s="2497">
        <v>21</v>
      </c>
      <c r="AK92" s="2497">
        <v>45</v>
      </c>
      <c r="AL92" s="2497">
        <v>27</v>
      </c>
      <c r="AM92" s="2497">
        <v>27</v>
      </c>
      <c r="AN92" s="2497">
        <v>60</v>
      </c>
      <c r="AO92" s="2497">
        <v>25</v>
      </c>
      <c r="AP92" s="2497">
        <v>36</v>
      </c>
      <c r="AQ92" s="2497">
        <v>35</v>
      </c>
      <c r="AR92" s="2497">
        <v>31</v>
      </c>
      <c r="AS92" s="2497">
        <v>30</v>
      </c>
      <c r="AT92" s="2497">
        <v>25</v>
      </c>
      <c r="AU92" s="2497">
        <v>23</v>
      </c>
      <c r="AV92" s="2497">
        <v>14</v>
      </c>
      <c r="AW92" s="2497">
        <v>12</v>
      </c>
      <c r="AX92" s="2497">
        <v>43</v>
      </c>
      <c r="AY92" s="2497">
        <v>6</v>
      </c>
      <c r="AZ92" s="2497">
        <v>5</v>
      </c>
      <c r="BA92" s="2497">
        <v>40</v>
      </c>
      <c r="BB92" s="2497">
        <v>15</v>
      </c>
      <c r="BC92" s="2497">
        <v>7</v>
      </c>
      <c r="BD92" s="2497">
        <v>14</v>
      </c>
      <c r="BE92" s="2497">
        <v>0</v>
      </c>
      <c r="BF92" s="2497">
        <v>1</v>
      </c>
      <c r="BG92" s="2497">
        <v>0</v>
      </c>
      <c r="BH92" s="2497">
        <v>0</v>
      </c>
      <c r="BI92" s="2497">
        <v>0</v>
      </c>
      <c r="BJ92" s="2497">
        <v>0</v>
      </c>
      <c r="BK92" s="2497">
        <v>28</v>
      </c>
      <c r="BL92" s="2497">
        <v>9</v>
      </c>
      <c r="BM92" s="2497">
        <v>11</v>
      </c>
      <c r="BN92" s="2497">
        <v>2</v>
      </c>
      <c r="BO92" s="2497">
        <v>0</v>
      </c>
      <c r="BP92" s="2497">
        <v>0</v>
      </c>
      <c r="BQ92" s="2497">
        <v>0</v>
      </c>
      <c r="BR92" s="2497">
        <v>0</v>
      </c>
      <c r="BS92" s="2497">
        <v>3</v>
      </c>
      <c r="BT92" s="2497">
        <v>0</v>
      </c>
      <c r="BU92" s="2497">
        <v>0</v>
      </c>
      <c r="BV92" s="2497">
        <v>0</v>
      </c>
      <c r="BW92" s="2497">
        <v>0</v>
      </c>
      <c r="BX92" s="2497">
        <v>10</v>
      </c>
      <c r="BY92" s="2497">
        <v>20</v>
      </c>
      <c r="BZ92" s="2497">
        <v>0</v>
      </c>
      <c r="CA92" s="2497">
        <v>0</v>
      </c>
      <c r="CB92" s="2497">
        <v>0</v>
      </c>
      <c r="CC92" s="2497">
        <v>0</v>
      </c>
      <c r="CD92" s="2497">
        <v>0</v>
      </c>
      <c r="CE92" s="2497">
        <v>0</v>
      </c>
      <c r="CF92" s="2497">
        <v>33</v>
      </c>
      <c r="CG92" s="2497">
        <v>0</v>
      </c>
      <c r="CH92" s="2497">
        <v>0</v>
      </c>
      <c r="CI92" s="2497">
        <v>0</v>
      </c>
      <c r="CJ92" s="2497">
        <v>0</v>
      </c>
      <c r="CK92" s="2497">
        <v>0</v>
      </c>
      <c r="CL92" s="2497">
        <v>0</v>
      </c>
      <c r="CM92" s="2497">
        <v>0</v>
      </c>
      <c r="CN92" s="2497">
        <v>0</v>
      </c>
      <c r="CO92" s="2497">
        <v>0</v>
      </c>
      <c r="CP92" s="2497">
        <v>0</v>
      </c>
      <c r="CQ92" s="2497">
        <v>0</v>
      </c>
      <c r="CR92" s="2497">
        <v>0</v>
      </c>
      <c r="CS92" s="2497">
        <v>0</v>
      </c>
      <c r="CT92" s="2497">
        <v>0</v>
      </c>
      <c r="CU92" s="2497">
        <v>0</v>
      </c>
      <c r="CV92" s="2497">
        <v>0</v>
      </c>
      <c r="CW92" s="2497">
        <v>0</v>
      </c>
      <c r="CX92" s="2497">
        <v>0</v>
      </c>
      <c r="CY92" s="2497">
        <v>0</v>
      </c>
      <c r="CZ92" s="2497">
        <v>0</v>
      </c>
      <c r="DA92" s="2497">
        <v>0</v>
      </c>
      <c r="DB92" s="2497">
        <v>0</v>
      </c>
      <c r="DC92" s="2497">
        <v>0</v>
      </c>
      <c r="DD92" s="2497">
        <v>0</v>
      </c>
      <c r="DE92" s="2497">
        <v>0</v>
      </c>
      <c r="DF92" s="2497">
        <v>0</v>
      </c>
      <c r="DG92" s="2497">
        <v>0</v>
      </c>
      <c r="DH92" s="2497">
        <v>0</v>
      </c>
      <c r="DI92" s="2497">
        <v>0</v>
      </c>
      <c r="DJ92" s="2497">
        <v>0</v>
      </c>
      <c r="DK92" s="2497">
        <v>0</v>
      </c>
      <c r="DL92" s="2497">
        <v>0</v>
      </c>
      <c r="DM92" s="2497">
        <v>0</v>
      </c>
      <c r="DN92" s="2497">
        <v>0</v>
      </c>
      <c r="DO92" s="2497">
        <v>0</v>
      </c>
      <c r="DP92" s="2497">
        <v>0</v>
      </c>
      <c r="DQ92" s="2497">
        <v>0</v>
      </c>
      <c r="DR92" s="2497">
        <v>0</v>
      </c>
      <c r="DS92" s="2497">
        <v>0</v>
      </c>
      <c r="DT92" s="2497">
        <v>0</v>
      </c>
      <c r="DU92" s="2497">
        <v>0</v>
      </c>
      <c r="DV92" s="2497">
        <v>0</v>
      </c>
      <c r="DW92" s="2497">
        <v>0</v>
      </c>
      <c r="DX92" s="2497">
        <v>0</v>
      </c>
      <c r="DY92" s="2497">
        <v>0</v>
      </c>
      <c r="DZ92" s="2497">
        <v>0</v>
      </c>
      <c r="EA92" s="2497">
        <v>0</v>
      </c>
      <c r="EB92" s="2497">
        <v>0</v>
      </c>
      <c r="EC92" s="2497">
        <v>0</v>
      </c>
      <c r="ED92" s="2497">
        <v>0</v>
      </c>
      <c r="EE92" s="2498">
        <v>0</v>
      </c>
      <c r="EF92" s="2498">
        <v>0</v>
      </c>
    </row>
    <row r="93" spans="2:136" ht="41.25" customHeight="1" thickBot="1">
      <c r="B93" s="230"/>
      <c r="C93" s="195" t="s">
        <v>185</v>
      </c>
      <c r="D93" s="2081"/>
      <c r="E93" s="2080" t="s">
        <v>93</v>
      </c>
      <c r="F93" s="2080" t="s">
        <v>101</v>
      </c>
      <c r="G93" s="2080" t="s">
        <v>162</v>
      </c>
      <c r="H93" s="2079" t="str">
        <f t="shared" si="3"/>
        <v>&gt; 66 kV &amp; &lt; = 132 kV ; CT</v>
      </c>
      <c r="I93" s="2080" t="s">
        <v>112</v>
      </c>
      <c r="J93" s="2080" t="s">
        <v>1051</v>
      </c>
      <c r="K93" s="2080" t="s">
        <v>391</v>
      </c>
      <c r="L93" s="2080" t="s">
        <v>107</v>
      </c>
      <c r="M93" s="2080"/>
      <c r="N93" s="2487">
        <v>40</v>
      </c>
      <c r="O93" s="2081"/>
      <c r="P93" s="2080" t="s">
        <v>93</v>
      </c>
      <c r="Q93" s="2080" t="s">
        <v>101</v>
      </c>
      <c r="R93" s="2080" t="s">
        <v>162</v>
      </c>
      <c r="S93" s="2079" t="str">
        <f t="shared" si="4"/>
        <v>&gt; 66 kV &amp; &lt; = 132 kV ; CT</v>
      </c>
      <c r="T93" s="2080" t="s">
        <v>112</v>
      </c>
      <c r="U93" s="2080" t="s">
        <v>1052</v>
      </c>
      <c r="V93" s="2080" t="s">
        <v>391</v>
      </c>
      <c r="W93" s="2080" t="s">
        <v>107</v>
      </c>
      <c r="X93" s="2080"/>
      <c r="Y93" s="2487">
        <v>0</v>
      </c>
      <c r="Z93" s="2080"/>
      <c r="AA93" s="2080" t="s">
        <v>162</v>
      </c>
      <c r="AB93" s="2080" t="str">
        <f t="shared" si="5"/>
        <v>&gt; 66 kV &amp; &lt; = 132 kV ; CT</v>
      </c>
      <c r="AC93" s="2080" t="s">
        <v>112</v>
      </c>
      <c r="AD93" s="2080" t="s">
        <v>1053</v>
      </c>
      <c r="AE93" s="2080" t="s">
        <v>1054</v>
      </c>
      <c r="AF93" s="2080" t="s">
        <v>107</v>
      </c>
      <c r="AG93" s="2080"/>
      <c r="AH93" s="2497">
        <v>30</v>
      </c>
      <c r="AI93" s="2497">
        <v>31</v>
      </c>
      <c r="AJ93" s="2497">
        <v>89</v>
      </c>
      <c r="AK93" s="2497">
        <v>53</v>
      </c>
      <c r="AL93" s="2497">
        <v>35</v>
      </c>
      <c r="AM93" s="2497">
        <v>37</v>
      </c>
      <c r="AN93" s="2497">
        <v>50</v>
      </c>
      <c r="AO93" s="2497">
        <v>95</v>
      </c>
      <c r="AP93" s="2497">
        <v>57</v>
      </c>
      <c r="AQ93" s="2497">
        <v>45</v>
      </c>
      <c r="AR93" s="2497">
        <v>36</v>
      </c>
      <c r="AS93" s="2497">
        <v>81</v>
      </c>
      <c r="AT93" s="2497">
        <v>22</v>
      </c>
      <c r="AU93" s="2497">
        <v>39</v>
      </c>
      <c r="AV93" s="2497">
        <v>30</v>
      </c>
      <c r="AW93" s="2497">
        <v>54</v>
      </c>
      <c r="AX93" s="2497">
        <v>25</v>
      </c>
      <c r="AY93" s="2497">
        <v>35</v>
      </c>
      <c r="AZ93" s="2497">
        <v>55</v>
      </c>
      <c r="BA93" s="2497">
        <v>67</v>
      </c>
      <c r="BB93" s="2497">
        <v>73</v>
      </c>
      <c r="BC93" s="2497">
        <v>1</v>
      </c>
      <c r="BD93" s="2497">
        <v>4</v>
      </c>
      <c r="BE93" s="2497">
        <v>24</v>
      </c>
      <c r="BF93" s="2497">
        <v>4</v>
      </c>
      <c r="BG93" s="2497">
        <v>18</v>
      </c>
      <c r="BH93" s="2497">
        <v>9</v>
      </c>
      <c r="BI93" s="2497">
        <v>6</v>
      </c>
      <c r="BJ93" s="2497">
        <v>18</v>
      </c>
      <c r="BK93" s="2497">
        <v>18</v>
      </c>
      <c r="BL93" s="2497">
        <v>11</v>
      </c>
      <c r="BM93" s="2497">
        <v>6</v>
      </c>
      <c r="BN93" s="2497">
        <v>13</v>
      </c>
      <c r="BO93" s="2497">
        <v>20</v>
      </c>
      <c r="BP93" s="2497">
        <v>9</v>
      </c>
      <c r="BQ93" s="2497">
        <v>0</v>
      </c>
      <c r="BR93" s="2497">
        <v>13</v>
      </c>
      <c r="BS93" s="2497">
        <v>0</v>
      </c>
      <c r="BT93" s="2497">
        <v>8</v>
      </c>
      <c r="BU93" s="2497">
        <v>30</v>
      </c>
      <c r="BV93" s="2497">
        <v>18</v>
      </c>
      <c r="BW93" s="2497">
        <v>14</v>
      </c>
      <c r="BX93" s="2497">
        <v>3</v>
      </c>
      <c r="BY93" s="2497">
        <v>21</v>
      </c>
      <c r="BZ93" s="2497">
        <v>12</v>
      </c>
      <c r="CA93" s="2497">
        <v>0</v>
      </c>
      <c r="CB93" s="2497">
        <v>20</v>
      </c>
      <c r="CC93" s="2497">
        <v>3</v>
      </c>
      <c r="CD93" s="2497">
        <v>1</v>
      </c>
      <c r="CE93" s="2497">
        <v>0</v>
      </c>
      <c r="CF93" s="2497">
        <v>1</v>
      </c>
      <c r="CG93" s="2497">
        <v>0</v>
      </c>
      <c r="CH93" s="2497">
        <v>0</v>
      </c>
      <c r="CI93" s="2497">
        <v>3</v>
      </c>
      <c r="CJ93" s="2497">
        <v>0</v>
      </c>
      <c r="CK93" s="2497">
        <v>0</v>
      </c>
      <c r="CL93" s="2497">
        <v>0</v>
      </c>
      <c r="CM93" s="2497">
        <v>0</v>
      </c>
      <c r="CN93" s="2497">
        <v>0</v>
      </c>
      <c r="CO93" s="2497">
        <v>0</v>
      </c>
      <c r="CP93" s="2497">
        <v>0</v>
      </c>
      <c r="CQ93" s="2497">
        <v>0</v>
      </c>
      <c r="CR93" s="2497">
        <v>0</v>
      </c>
      <c r="CS93" s="2497">
        <v>0</v>
      </c>
      <c r="CT93" s="2497">
        <v>0</v>
      </c>
      <c r="CU93" s="2497">
        <v>0</v>
      </c>
      <c r="CV93" s="2497">
        <v>0</v>
      </c>
      <c r="CW93" s="2497">
        <v>0</v>
      </c>
      <c r="CX93" s="2497">
        <v>0</v>
      </c>
      <c r="CY93" s="2497">
        <v>0</v>
      </c>
      <c r="CZ93" s="2497">
        <v>0</v>
      </c>
      <c r="DA93" s="2497">
        <v>0</v>
      </c>
      <c r="DB93" s="2497">
        <v>0</v>
      </c>
      <c r="DC93" s="2497">
        <v>0</v>
      </c>
      <c r="DD93" s="2497">
        <v>0</v>
      </c>
      <c r="DE93" s="2497">
        <v>0</v>
      </c>
      <c r="DF93" s="2497">
        <v>0</v>
      </c>
      <c r="DG93" s="2497">
        <v>0</v>
      </c>
      <c r="DH93" s="2497">
        <v>0</v>
      </c>
      <c r="DI93" s="2497">
        <v>0</v>
      </c>
      <c r="DJ93" s="2497">
        <v>0</v>
      </c>
      <c r="DK93" s="2497">
        <v>0</v>
      </c>
      <c r="DL93" s="2497">
        <v>0</v>
      </c>
      <c r="DM93" s="2497">
        <v>0</v>
      </c>
      <c r="DN93" s="2497">
        <v>0</v>
      </c>
      <c r="DO93" s="2497">
        <v>0</v>
      </c>
      <c r="DP93" s="2497">
        <v>0</v>
      </c>
      <c r="DQ93" s="2497">
        <v>0</v>
      </c>
      <c r="DR93" s="2497">
        <v>0</v>
      </c>
      <c r="DS93" s="2497">
        <v>0</v>
      </c>
      <c r="DT93" s="2497">
        <v>0</v>
      </c>
      <c r="DU93" s="2497">
        <v>0</v>
      </c>
      <c r="DV93" s="2497">
        <v>0</v>
      </c>
      <c r="DW93" s="2497">
        <v>0</v>
      </c>
      <c r="DX93" s="2497">
        <v>0</v>
      </c>
      <c r="DY93" s="2497">
        <v>0</v>
      </c>
      <c r="DZ93" s="2497">
        <v>0</v>
      </c>
      <c r="EA93" s="2497">
        <v>0</v>
      </c>
      <c r="EB93" s="2497">
        <v>0</v>
      </c>
      <c r="EC93" s="2497">
        <v>0</v>
      </c>
      <c r="ED93" s="2497">
        <v>0</v>
      </c>
      <c r="EE93" s="2498">
        <v>0</v>
      </c>
      <c r="EF93" s="2498">
        <v>0</v>
      </c>
    </row>
    <row r="94" spans="2:136" ht="41.25" customHeight="1" thickBot="1">
      <c r="B94" s="230"/>
      <c r="C94" s="195" t="s">
        <v>186</v>
      </c>
      <c r="D94" s="2081"/>
      <c r="E94" s="2080" t="s">
        <v>93</v>
      </c>
      <c r="F94" s="2080" t="s">
        <v>101</v>
      </c>
      <c r="G94" s="2080" t="s">
        <v>162</v>
      </c>
      <c r="H94" s="2079" t="str">
        <f t="shared" si="3"/>
        <v>&gt; 132 kV &amp; &lt; = 275 kV ; CT</v>
      </c>
      <c r="I94" s="2080" t="s">
        <v>112</v>
      </c>
      <c r="J94" s="2080" t="s">
        <v>1051</v>
      </c>
      <c r="K94" s="2080" t="s">
        <v>391</v>
      </c>
      <c r="L94" s="2080" t="s">
        <v>107</v>
      </c>
      <c r="M94" s="2080"/>
      <c r="N94" s="2487">
        <v>40</v>
      </c>
      <c r="O94" s="2081"/>
      <c r="P94" s="2080" t="s">
        <v>93</v>
      </c>
      <c r="Q94" s="2080" t="s">
        <v>101</v>
      </c>
      <c r="R94" s="2080" t="s">
        <v>162</v>
      </c>
      <c r="S94" s="2079" t="str">
        <f t="shared" si="4"/>
        <v>&gt; 132 kV &amp; &lt; = 275 kV ; CT</v>
      </c>
      <c r="T94" s="2080" t="s">
        <v>112</v>
      </c>
      <c r="U94" s="2080" t="s">
        <v>1052</v>
      </c>
      <c r="V94" s="2080" t="s">
        <v>391</v>
      </c>
      <c r="W94" s="2080" t="s">
        <v>107</v>
      </c>
      <c r="X94" s="2080"/>
      <c r="Y94" s="2487">
        <v>0</v>
      </c>
      <c r="Z94" s="2080"/>
      <c r="AA94" s="2080" t="s">
        <v>162</v>
      </c>
      <c r="AB94" s="2080" t="str">
        <f t="shared" si="5"/>
        <v>&gt; 132 kV &amp; &lt; = 275 kV ; CT</v>
      </c>
      <c r="AC94" s="2080" t="s">
        <v>112</v>
      </c>
      <c r="AD94" s="2080" t="s">
        <v>1053</v>
      </c>
      <c r="AE94" s="2080" t="s">
        <v>1054</v>
      </c>
      <c r="AF94" s="2080" t="s">
        <v>107</v>
      </c>
      <c r="AG94" s="2080"/>
      <c r="AH94" s="2497">
        <v>0</v>
      </c>
      <c r="AI94" s="2497">
        <v>0</v>
      </c>
      <c r="AJ94" s="2497">
        <v>0</v>
      </c>
      <c r="AK94" s="2497">
        <v>0</v>
      </c>
      <c r="AL94" s="2497">
        <v>0</v>
      </c>
      <c r="AM94" s="2497">
        <v>0</v>
      </c>
      <c r="AN94" s="2497">
        <v>0</v>
      </c>
      <c r="AO94" s="2497">
        <v>0</v>
      </c>
      <c r="AP94" s="2497">
        <v>0</v>
      </c>
      <c r="AQ94" s="2497">
        <v>0</v>
      </c>
      <c r="AR94" s="2497">
        <v>0</v>
      </c>
      <c r="AS94" s="2497">
        <v>0</v>
      </c>
      <c r="AT94" s="2497">
        <v>0</v>
      </c>
      <c r="AU94" s="2497">
        <v>0</v>
      </c>
      <c r="AV94" s="2497">
        <v>0</v>
      </c>
      <c r="AW94" s="2497">
        <v>0</v>
      </c>
      <c r="AX94" s="2497">
        <v>0</v>
      </c>
      <c r="AY94" s="2497">
        <v>0</v>
      </c>
      <c r="AZ94" s="2497">
        <v>0</v>
      </c>
      <c r="BA94" s="2497">
        <v>0</v>
      </c>
      <c r="BB94" s="2497">
        <v>0</v>
      </c>
      <c r="BC94" s="2497">
        <v>0</v>
      </c>
      <c r="BD94" s="2497">
        <v>1</v>
      </c>
      <c r="BE94" s="2497">
        <v>0</v>
      </c>
      <c r="BF94" s="2497">
        <v>1</v>
      </c>
      <c r="BG94" s="2497">
        <v>17</v>
      </c>
      <c r="BH94" s="2497">
        <v>0</v>
      </c>
      <c r="BI94" s="2497">
        <v>5</v>
      </c>
      <c r="BJ94" s="2497">
        <v>0</v>
      </c>
      <c r="BK94" s="2497">
        <v>0</v>
      </c>
      <c r="BL94" s="2497">
        <v>0</v>
      </c>
      <c r="BM94" s="2497">
        <v>0</v>
      </c>
      <c r="BN94" s="2497">
        <v>0</v>
      </c>
      <c r="BO94" s="2497">
        <v>0</v>
      </c>
      <c r="BP94" s="2497">
        <v>6</v>
      </c>
      <c r="BQ94" s="2497">
        <v>0</v>
      </c>
      <c r="BR94" s="2497">
        <v>0</v>
      </c>
      <c r="BS94" s="2497">
        <v>0</v>
      </c>
      <c r="BT94" s="2497">
        <v>0</v>
      </c>
      <c r="BU94" s="2497">
        <v>0</v>
      </c>
      <c r="BV94" s="2497">
        <v>0</v>
      </c>
      <c r="BW94" s="2497">
        <v>0</v>
      </c>
      <c r="BX94" s="2497">
        <v>0</v>
      </c>
      <c r="BY94" s="2497">
        <v>0</v>
      </c>
      <c r="BZ94" s="2497">
        <v>0</v>
      </c>
      <c r="CA94" s="2497">
        <v>0</v>
      </c>
      <c r="CB94" s="2497">
        <v>0</v>
      </c>
      <c r="CC94" s="2497">
        <v>0</v>
      </c>
      <c r="CD94" s="2497">
        <v>0</v>
      </c>
      <c r="CE94" s="2497">
        <v>0</v>
      </c>
      <c r="CF94" s="2497">
        <v>0</v>
      </c>
      <c r="CG94" s="2497">
        <v>0</v>
      </c>
      <c r="CH94" s="2497">
        <v>0</v>
      </c>
      <c r="CI94" s="2497">
        <v>0</v>
      </c>
      <c r="CJ94" s="2497">
        <v>0</v>
      </c>
      <c r="CK94" s="2497">
        <v>0</v>
      </c>
      <c r="CL94" s="2497">
        <v>0</v>
      </c>
      <c r="CM94" s="2497">
        <v>0</v>
      </c>
      <c r="CN94" s="2497">
        <v>0</v>
      </c>
      <c r="CO94" s="2497">
        <v>0</v>
      </c>
      <c r="CP94" s="2497">
        <v>0</v>
      </c>
      <c r="CQ94" s="2497">
        <v>0</v>
      </c>
      <c r="CR94" s="2497">
        <v>0</v>
      </c>
      <c r="CS94" s="2497">
        <v>0</v>
      </c>
      <c r="CT94" s="2497">
        <v>0</v>
      </c>
      <c r="CU94" s="2497">
        <v>0</v>
      </c>
      <c r="CV94" s="2497">
        <v>0</v>
      </c>
      <c r="CW94" s="2497">
        <v>0</v>
      </c>
      <c r="CX94" s="2497">
        <v>0</v>
      </c>
      <c r="CY94" s="2497">
        <v>0</v>
      </c>
      <c r="CZ94" s="2497">
        <v>0</v>
      </c>
      <c r="DA94" s="2497">
        <v>0</v>
      </c>
      <c r="DB94" s="2497">
        <v>0</v>
      </c>
      <c r="DC94" s="2497">
        <v>0</v>
      </c>
      <c r="DD94" s="2497">
        <v>0</v>
      </c>
      <c r="DE94" s="2497">
        <v>0</v>
      </c>
      <c r="DF94" s="2497">
        <v>0</v>
      </c>
      <c r="DG94" s="2497">
        <v>0</v>
      </c>
      <c r="DH94" s="2497">
        <v>0</v>
      </c>
      <c r="DI94" s="2497">
        <v>0</v>
      </c>
      <c r="DJ94" s="2497">
        <v>0</v>
      </c>
      <c r="DK94" s="2497">
        <v>0</v>
      </c>
      <c r="DL94" s="2497">
        <v>0</v>
      </c>
      <c r="DM94" s="2497">
        <v>0</v>
      </c>
      <c r="DN94" s="2497">
        <v>0</v>
      </c>
      <c r="DO94" s="2497">
        <v>0</v>
      </c>
      <c r="DP94" s="2497">
        <v>0</v>
      </c>
      <c r="DQ94" s="2497">
        <v>0</v>
      </c>
      <c r="DR94" s="2497">
        <v>0</v>
      </c>
      <c r="DS94" s="2497">
        <v>0</v>
      </c>
      <c r="DT94" s="2497">
        <v>0</v>
      </c>
      <c r="DU94" s="2497">
        <v>0</v>
      </c>
      <c r="DV94" s="2497">
        <v>0</v>
      </c>
      <c r="DW94" s="2497">
        <v>0</v>
      </c>
      <c r="DX94" s="2497">
        <v>0</v>
      </c>
      <c r="DY94" s="2497">
        <v>0</v>
      </c>
      <c r="DZ94" s="2497">
        <v>0</v>
      </c>
      <c r="EA94" s="2497">
        <v>0</v>
      </c>
      <c r="EB94" s="2497">
        <v>0</v>
      </c>
      <c r="EC94" s="2497">
        <v>0</v>
      </c>
      <c r="ED94" s="2497">
        <v>0</v>
      </c>
      <c r="EE94" s="2498">
        <v>0</v>
      </c>
      <c r="EF94" s="2498">
        <v>0</v>
      </c>
    </row>
    <row r="95" spans="2:136" ht="41.25" customHeight="1" thickBot="1">
      <c r="B95" s="230"/>
      <c r="C95" s="195" t="s">
        <v>187</v>
      </c>
      <c r="D95" s="2081"/>
      <c r="E95" s="2080" t="s">
        <v>93</v>
      </c>
      <c r="F95" s="2080" t="s">
        <v>101</v>
      </c>
      <c r="G95" s="2080" t="s">
        <v>162</v>
      </c>
      <c r="H95" s="2079" t="str">
        <f t="shared" si="3"/>
        <v>&gt; 275 kV &amp; &lt; = 330 kV ; CT</v>
      </c>
      <c r="I95" s="2080" t="s">
        <v>112</v>
      </c>
      <c r="J95" s="2080" t="s">
        <v>1051</v>
      </c>
      <c r="K95" s="2080" t="s">
        <v>391</v>
      </c>
      <c r="L95" s="2080" t="s">
        <v>107</v>
      </c>
      <c r="M95" s="2080"/>
      <c r="N95" s="2487">
        <v>40</v>
      </c>
      <c r="O95" s="2081"/>
      <c r="P95" s="2080" t="s">
        <v>93</v>
      </c>
      <c r="Q95" s="2080" t="s">
        <v>101</v>
      </c>
      <c r="R95" s="2080" t="s">
        <v>162</v>
      </c>
      <c r="S95" s="2079" t="str">
        <f t="shared" si="4"/>
        <v>&gt; 275 kV &amp; &lt; = 330 kV ; CT</v>
      </c>
      <c r="T95" s="2080" t="s">
        <v>112</v>
      </c>
      <c r="U95" s="2080" t="s">
        <v>1052</v>
      </c>
      <c r="V95" s="2080" t="s">
        <v>391</v>
      </c>
      <c r="W95" s="2080" t="s">
        <v>107</v>
      </c>
      <c r="X95" s="2080"/>
      <c r="Y95" s="2487">
        <v>0</v>
      </c>
      <c r="Z95" s="2080"/>
      <c r="AA95" s="2080" t="s">
        <v>162</v>
      </c>
      <c r="AB95" s="2080" t="str">
        <f t="shared" si="5"/>
        <v>&gt; 275 kV &amp; &lt; = 330 kV ; CT</v>
      </c>
      <c r="AC95" s="2080" t="s">
        <v>112</v>
      </c>
      <c r="AD95" s="2080" t="s">
        <v>1053</v>
      </c>
      <c r="AE95" s="2080" t="s">
        <v>1054</v>
      </c>
      <c r="AF95" s="2080" t="s">
        <v>107</v>
      </c>
      <c r="AG95" s="2080"/>
      <c r="AH95" s="2497">
        <v>45</v>
      </c>
      <c r="AI95" s="2497">
        <v>90</v>
      </c>
      <c r="AJ95" s="2497">
        <v>144</v>
      </c>
      <c r="AK95" s="2497">
        <v>46</v>
      </c>
      <c r="AL95" s="2497">
        <v>90</v>
      </c>
      <c r="AM95" s="2497">
        <v>57</v>
      </c>
      <c r="AN95" s="2497">
        <v>55</v>
      </c>
      <c r="AO95" s="2497">
        <v>125</v>
      </c>
      <c r="AP95" s="2497">
        <v>43</v>
      </c>
      <c r="AQ95" s="2497">
        <v>68</v>
      </c>
      <c r="AR95" s="2497">
        <v>45</v>
      </c>
      <c r="AS95" s="2497">
        <v>24</v>
      </c>
      <c r="AT95" s="2497">
        <v>30</v>
      </c>
      <c r="AU95" s="2497">
        <v>76</v>
      </c>
      <c r="AV95" s="2497">
        <v>28</v>
      </c>
      <c r="AW95" s="2497">
        <v>18</v>
      </c>
      <c r="AX95" s="2497">
        <v>12</v>
      </c>
      <c r="AY95" s="2497">
        <v>1</v>
      </c>
      <c r="AZ95" s="2497">
        <v>2</v>
      </c>
      <c r="BA95" s="2497">
        <v>71</v>
      </c>
      <c r="BB95" s="2497">
        <v>3</v>
      </c>
      <c r="BC95" s="2497">
        <v>40</v>
      </c>
      <c r="BD95" s="2497">
        <v>1</v>
      </c>
      <c r="BE95" s="2497">
        <v>3</v>
      </c>
      <c r="BF95" s="2497">
        <v>4</v>
      </c>
      <c r="BG95" s="2497">
        <v>17</v>
      </c>
      <c r="BH95" s="2497">
        <v>5</v>
      </c>
      <c r="BI95" s="2497">
        <v>18</v>
      </c>
      <c r="BJ95" s="2497">
        <v>19</v>
      </c>
      <c r="BK95" s="2497">
        <v>13</v>
      </c>
      <c r="BL95" s="2497">
        <v>4</v>
      </c>
      <c r="BM95" s="2497">
        <v>1</v>
      </c>
      <c r="BN95" s="2497">
        <v>6</v>
      </c>
      <c r="BO95" s="2497">
        <v>4</v>
      </c>
      <c r="BP95" s="2497">
        <v>2</v>
      </c>
      <c r="BQ95" s="2497">
        <v>0</v>
      </c>
      <c r="BR95" s="2497">
        <v>5</v>
      </c>
      <c r="BS95" s="2497">
        <v>0</v>
      </c>
      <c r="BT95" s="2497">
        <v>15</v>
      </c>
      <c r="BU95" s="2497">
        <v>3</v>
      </c>
      <c r="BV95" s="2497">
        <v>27</v>
      </c>
      <c r="BW95" s="2497">
        <v>5</v>
      </c>
      <c r="BX95" s="2497">
        <v>1</v>
      </c>
      <c r="BY95" s="2497">
        <v>1</v>
      </c>
      <c r="BZ95" s="2497">
        <v>13</v>
      </c>
      <c r="CA95" s="2497">
        <v>0</v>
      </c>
      <c r="CB95" s="2497">
        <v>5</v>
      </c>
      <c r="CC95" s="2497">
        <v>0</v>
      </c>
      <c r="CD95" s="2497">
        <v>0</v>
      </c>
      <c r="CE95" s="2497">
        <v>0</v>
      </c>
      <c r="CF95" s="2497">
        <v>21</v>
      </c>
      <c r="CG95" s="2497">
        <v>0</v>
      </c>
      <c r="CH95" s="2497">
        <v>0</v>
      </c>
      <c r="CI95" s="2497">
        <v>0</v>
      </c>
      <c r="CJ95" s="2497">
        <v>0</v>
      </c>
      <c r="CK95" s="2497">
        <v>0</v>
      </c>
      <c r="CL95" s="2497">
        <v>0</v>
      </c>
      <c r="CM95" s="2497">
        <v>0</v>
      </c>
      <c r="CN95" s="2497">
        <v>0</v>
      </c>
      <c r="CO95" s="2497">
        <v>0</v>
      </c>
      <c r="CP95" s="2497">
        <v>0</v>
      </c>
      <c r="CQ95" s="2497">
        <v>0</v>
      </c>
      <c r="CR95" s="2497">
        <v>0</v>
      </c>
      <c r="CS95" s="2497">
        <v>0</v>
      </c>
      <c r="CT95" s="2497">
        <v>0</v>
      </c>
      <c r="CU95" s="2497">
        <v>0</v>
      </c>
      <c r="CV95" s="2497">
        <v>0</v>
      </c>
      <c r="CW95" s="2497">
        <v>0</v>
      </c>
      <c r="CX95" s="2497">
        <v>0</v>
      </c>
      <c r="CY95" s="2497">
        <v>0</v>
      </c>
      <c r="CZ95" s="2497">
        <v>0</v>
      </c>
      <c r="DA95" s="2497">
        <v>0</v>
      </c>
      <c r="DB95" s="2497">
        <v>0</v>
      </c>
      <c r="DC95" s="2497">
        <v>0</v>
      </c>
      <c r="DD95" s="2497">
        <v>0</v>
      </c>
      <c r="DE95" s="2497">
        <v>0</v>
      </c>
      <c r="DF95" s="2497">
        <v>0</v>
      </c>
      <c r="DG95" s="2497">
        <v>0</v>
      </c>
      <c r="DH95" s="2497">
        <v>0</v>
      </c>
      <c r="DI95" s="2497">
        <v>0</v>
      </c>
      <c r="DJ95" s="2497">
        <v>0</v>
      </c>
      <c r="DK95" s="2497">
        <v>0</v>
      </c>
      <c r="DL95" s="2497">
        <v>0</v>
      </c>
      <c r="DM95" s="2497">
        <v>0</v>
      </c>
      <c r="DN95" s="2497">
        <v>0</v>
      </c>
      <c r="DO95" s="2497">
        <v>0</v>
      </c>
      <c r="DP95" s="2497">
        <v>0</v>
      </c>
      <c r="DQ95" s="2497">
        <v>0</v>
      </c>
      <c r="DR95" s="2497">
        <v>0</v>
      </c>
      <c r="DS95" s="2497">
        <v>0</v>
      </c>
      <c r="DT95" s="2497">
        <v>0</v>
      </c>
      <c r="DU95" s="2497">
        <v>0</v>
      </c>
      <c r="DV95" s="2497">
        <v>0</v>
      </c>
      <c r="DW95" s="2497">
        <v>0</v>
      </c>
      <c r="DX95" s="2497">
        <v>0</v>
      </c>
      <c r="DY95" s="2497">
        <v>0</v>
      </c>
      <c r="DZ95" s="2497">
        <v>0</v>
      </c>
      <c r="EA95" s="2497">
        <v>0</v>
      </c>
      <c r="EB95" s="2497">
        <v>0</v>
      </c>
      <c r="EC95" s="2497">
        <v>0</v>
      </c>
      <c r="ED95" s="2497">
        <v>0</v>
      </c>
      <c r="EE95" s="2498">
        <v>0</v>
      </c>
      <c r="EF95" s="2498">
        <v>0</v>
      </c>
    </row>
    <row r="96" spans="2:136" ht="41.25" customHeight="1" thickBot="1">
      <c r="B96" s="230"/>
      <c r="C96" s="195" t="s">
        <v>188</v>
      </c>
      <c r="D96" s="2081"/>
      <c r="E96" s="2080" t="s">
        <v>93</v>
      </c>
      <c r="F96" s="2080" t="s">
        <v>101</v>
      </c>
      <c r="G96" s="2080" t="s">
        <v>162</v>
      </c>
      <c r="H96" s="2079" t="str">
        <f t="shared" si="3"/>
        <v>&gt; 330 kV &amp; &lt; = 500 kV  ; CT</v>
      </c>
      <c r="I96" s="2080" t="s">
        <v>112</v>
      </c>
      <c r="J96" s="2080" t="s">
        <v>1051</v>
      </c>
      <c r="K96" s="2080" t="s">
        <v>391</v>
      </c>
      <c r="L96" s="2080" t="s">
        <v>107</v>
      </c>
      <c r="M96" s="2080"/>
      <c r="N96" s="2487">
        <v>40</v>
      </c>
      <c r="O96" s="2081"/>
      <c r="P96" s="2080" t="s">
        <v>93</v>
      </c>
      <c r="Q96" s="2080" t="s">
        <v>101</v>
      </c>
      <c r="R96" s="2080" t="s">
        <v>162</v>
      </c>
      <c r="S96" s="2079" t="str">
        <f t="shared" si="4"/>
        <v>&gt; 330 kV &amp; &lt; = 500 kV  ; CT</v>
      </c>
      <c r="T96" s="2080" t="s">
        <v>112</v>
      </c>
      <c r="U96" s="2080" t="s">
        <v>1052</v>
      </c>
      <c r="V96" s="2080" t="s">
        <v>391</v>
      </c>
      <c r="W96" s="2080" t="s">
        <v>107</v>
      </c>
      <c r="X96" s="2080"/>
      <c r="Y96" s="2487">
        <v>0</v>
      </c>
      <c r="Z96" s="2080"/>
      <c r="AA96" s="2080" t="s">
        <v>162</v>
      </c>
      <c r="AB96" s="2080" t="str">
        <f t="shared" si="5"/>
        <v>&gt; 330 kV &amp; &lt; = 500 kV  ; CT</v>
      </c>
      <c r="AC96" s="2080" t="s">
        <v>112</v>
      </c>
      <c r="AD96" s="2080" t="s">
        <v>1053</v>
      </c>
      <c r="AE96" s="2080" t="s">
        <v>1054</v>
      </c>
      <c r="AF96" s="2080" t="s">
        <v>107</v>
      </c>
      <c r="AG96" s="2080"/>
      <c r="AH96" s="2497">
        <v>0</v>
      </c>
      <c r="AI96" s="2497">
        <v>0</v>
      </c>
      <c r="AJ96" s="2497">
        <v>12</v>
      </c>
      <c r="AK96" s="2497">
        <v>9</v>
      </c>
      <c r="AL96" s="2497">
        <v>63</v>
      </c>
      <c r="AM96" s="2497">
        <v>0</v>
      </c>
      <c r="AN96" s="2497">
        <v>0</v>
      </c>
      <c r="AO96" s="2497">
        <v>0</v>
      </c>
      <c r="AP96" s="2497">
        <v>0</v>
      </c>
      <c r="AQ96" s="2497">
        <v>0</v>
      </c>
      <c r="AR96" s="2497">
        <v>0</v>
      </c>
      <c r="AS96" s="2497">
        <v>0</v>
      </c>
      <c r="AT96" s="2497">
        <v>21</v>
      </c>
      <c r="AU96" s="2497">
        <v>15</v>
      </c>
      <c r="AV96" s="2497">
        <v>0</v>
      </c>
      <c r="AW96" s="2497">
        <v>0</v>
      </c>
      <c r="AX96" s="2497">
        <v>0</v>
      </c>
      <c r="AY96" s="2497">
        <v>0</v>
      </c>
      <c r="AZ96" s="2497">
        <v>0</v>
      </c>
      <c r="BA96" s="2497">
        <v>0</v>
      </c>
      <c r="BB96" s="2497">
        <v>0</v>
      </c>
      <c r="BC96" s="2497">
        <v>0</v>
      </c>
      <c r="BD96" s="2497">
        <v>0</v>
      </c>
      <c r="BE96" s="2497">
        <v>0</v>
      </c>
      <c r="BF96" s="2497">
        <v>0</v>
      </c>
      <c r="BG96" s="2497">
        <v>0</v>
      </c>
      <c r="BH96" s="2497">
        <v>0</v>
      </c>
      <c r="BI96" s="2497">
        <v>0</v>
      </c>
      <c r="BJ96" s="2497">
        <v>0</v>
      </c>
      <c r="BK96" s="2497">
        <v>0</v>
      </c>
      <c r="BL96" s="2497">
        <v>0</v>
      </c>
      <c r="BM96" s="2497">
        <v>0</v>
      </c>
      <c r="BN96" s="2497">
        <v>0</v>
      </c>
      <c r="BO96" s="2497">
        <v>0</v>
      </c>
      <c r="BP96" s="2497">
        <v>0</v>
      </c>
      <c r="BQ96" s="2497">
        <v>0</v>
      </c>
      <c r="BR96" s="2497">
        <v>0</v>
      </c>
      <c r="BS96" s="2497">
        <v>0</v>
      </c>
      <c r="BT96" s="2497">
        <v>0</v>
      </c>
      <c r="BU96" s="2497">
        <v>0</v>
      </c>
      <c r="BV96" s="2497">
        <v>0</v>
      </c>
      <c r="BW96" s="2497">
        <v>0</v>
      </c>
      <c r="BX96" s="2497">
        <v>0</v>
      </c>
      <c r="BY96" s="2497">
        <v>0</v>
      </c>
      <c r="BZ96" s="2497">
        <v>0</v>
      </c>
      <c r="CA96" s="2497">
        <v>0</v>
      </c>
      <c r="CB96" s="2497">
        <v>0</v>
      </c>
      <c r="CC96" s="2497">
        <v>0</v>
      </c>
      <c r="CD96" s="2497">
        <v>0</v>
      </c>
      <c r="CE96" s="2497">
        <v>0</v>
      </c>
      <c r="CF96" s="2497">
        <v>0</v>
      </c>
      <c r="CG96" s="2497">
        <v>0</v>
      </c>
      <c r="CH96" s="2497">
        <v>0</v>
      </c>
      <c r="CI96" s="2497">
        <v>0</v>
      </c>
      <c r="CJ96" s="2497">
        <v>0</v>
      </c>
      <c r="CK96" s="2497">
        <v>0</v>
      </c>
      <c r="CL96" s="2497">
        <v>0</v>
      </c>
      <c r="CM96" s="2497">
        <v>0</v>
      </c>
      <c r="CN96" s="2497">
        <v>0</v>
      </c>
      <c r="CO96" s="2497">
        <v>0</v>
      </c>
      <c r="CP96" s="2497">
        <v>0</v>
      </c>
      <c r="CQ96" s="2497">
        <v>0</v>
      </c>
      <c r="CR96" s="2497">
        <v>0</v>
      </c>
      <c r="CS96" s="2497">
        <v>0</v>
      </c>
      <c r="CT96" s="2497">
        <v>0</v>
      </c>
      <c r="CU96" s="2497">
        <v>0</v>
      </c>
      <c r="CV96" s="2497">
        <v>0</v>
      </c>
      <c r="CW96" s="2497">
        <v>0</v>
      </c>
      <c r="CX96" s="2497">
        <v>0</v>
      </c>
      <c r="CY96" s="2497">
        <v>0</v>
      </c>
      <c r="CZ96" s="2497">
        <v>0</v>
      </c>
      <c r="DA96" s="2497">
        <v>0</v>
      </c>
      <c r="DB96" s="2497">
        <v>0</v>
      </c>
      <c r="DC96" s="2497">
        <v>0</v>
      </c>
      <c r="DD96" s="2497">
        <v>0</v>
      </c>
      <c r="DE96" s="2497">
        <v>0</v>
      </c>
      <c r="DF96" s="2497">
        <v>0</v>
      </c>
      <c r="DG96" s="2497">
        <v>0</v>
      </c>
      <c r="DH96" s="2497">
        <v>0</v>
      </c>
      <c r="DI96" s="2497">
        <v>0</v>
      </c>
      <c r="DJ96" s="2497">
        <v>0</v>
      </c>
      <c r="DK96" s="2497">
        <v>0</v>
      </c>
      <c r="DL96" s="2497">
        <v>0</v>
      </c>
      <c r="DM96" s="2497">
        <v>0</v>
      </c>
      <c r="DN96" s="2497">
        <v>0</v>
      </c>
      <c r="DO96" s="2497">
        <v>0</v>
      </c>
      <c r="DP96" s="2497">
        <v>0</v>
      </c>
      <c r="DQ96" s="2497">
        <v>0</v>
      </c>
      <c r="DR96" s="2497">
        <v>0</v>
      </c>
      <c r="DS96" s="2497">
        <v>0</v>
      </c>
      <c r="DT96" s="2497">
        <v>0</v>
      </c>
      <c r="DU96" s="2497">
        <v>0</v>
      </c>
      <c r="DV96" s="2497">
        <v>0</v>
      </c>
      <c r="DW96" s="2497">
        <v>0</v>
      </c>
      <c r="DX96" s="2497">
        <v>0</v>
      </c>
      <c r="DY96" s="2497">
        <v>0</v>
      </c>
      <c r="DZ96" s="2497">
        <v>0</v>
      </c>
      <c r="EA96" s="2497">
        <v>0</v>
      </c>
      <c r="EB96" s="2497">
        <v>0</v>
      </c>
      <c r="EC96" s="2497">
        <v>0</v>
      </c>
      <c r="ED96" s="2497">
        <v>0</v>
      </c>
      <c r="EE96" s="2498">
        <v>0</v>
      </c>
      <c r="EF96" s="2498">
        <v>0</v>
      </c>
    </row>
    <row r="97" spans="2:136" ht="41.25" customHeight="1" thickBot="1">
      <c r="B97" s="230"/>
      <c r="C97" s="195" t="s">
        <v>189</v>
      </c>
      <c r="D97" s="2081"/>
      <c r="E97" s="2080" t="s">
        <v>93</v>
      </c>
      <c r="F97" s="2080" t="s">
        <v>101</v>
      </c>
      <c r="G97" s="2080" t="s">
        <v>162</v>
      </c>
      <c r="H97" s="2079" t="str">
        <f t="shared" si="3"/>
        <v>&gt; 500 kV  ; CT</v>
      </c>
      <c r="I97" s="2080" t="s">
        <v>112</v>
      </c>
      <c r="J97" s="2080" t="s">
        <v>1051</v>
      </c>
      <c r="K97" s="2080" t="s">
        <v>391</v>
      </c>
      <c r="L97" s="2080" t="s">
        <v>107</v>
      </c>
      <c r="M97" s="2080"/>
      <c r="N97" s="1085"/>
      <c r="O97" s="2081"/>
      <c r="P97" s="2080" t="s">
        <v>93</v>
      </c>
      <c r="Q97" s="2080" t="s">
        <v>101</v>
      </c>
      <c r="R97" s="2080" t="s">
        <v>162</v>
      </c>
      <c r="S97" s="2079" t="str">
        <f t="shared" si="4"/>
        <v>&gt; 500 kV  ; CT</v>
      </c>
      <c r="T97" s="2080" t="s">
        <v>112</v>
      </c>
      <c r="U97" s="2080" t="s">
        <v>1052</v>
      </c>
      <c r="V97" s="2080" t="s">
        <v>391</v>
      </c>
      <c r="W97" s="2080" t="s">
        <v>107</v>
      </c>
      <c r="X97" s="2080"/>
      <c r="Y97" s="2492"/>
      <c r="Z97" s="2080"/>
      <c r="AA97" s="2080" t="s">
        <v>162</v>
      </c>
      <c r="AB97" s="2080" t="str">
        <f t="shared" si="5"/>
        <v>&gt; 500 kV  ; CT</v>
      </c>
      <c r="AC97" s="2080" t="s">
        <v>112</v>
      </c>
      <c r="AD97" s="2080" t="s">
        <v>1053</v>
      </c>
      <c r="AE97" s="2080" t="s">
        <v>1054</v>
      </c>
      <c r="AF97" s="2080" t="s">
        <v>107</v>
      </c>
      <c r="AG97" s="2080"/>
      <c r="AH97" s="2495"/>
      <c r="AI97" s="2495"/>
      <c r="AJ97" s="2495"/>
      <c r="AK97" s="2495"/>
      <c r="AL97" s="2495"/>
      <c r="AM97" s="2495"/>
      <c r="AN97" s="2495"/>
      <c r="AO97" s="2495"/>
      <c r="AP97" s="2495"/>
      <c r="AQ97" s="2495"/>
      <c r="AR97" s="2495"/>
      <c r="AS97" s="2495"/>
      <c r="AT97" s="2495"/>
      <c r="AU97" s="2495"/>
      <c r="AV97" s="2495"/>
      <c r="AW97" s="2495"/>
      <c r="AX97" s="2495"/>
      <c r="AY97" s="2495"/>
      <c r="AZ97" s="2495"/>
      <c r="BA97" s="2495"/>
      <c r="BB97" s="2495"/>
      <c r="BC97" s="2495"/>
      <c r="BD97" s="2495"/>
      <c r="BE97" s="2495"/>
      <c r="BF97" s="2495"/>
      <c r="BG97" s="2495"/>
      <c r="BH97" s="2495"/>
      <c r="BI97" s="2495"/>
      <c r="BJ97" s="2495"/>
      <c r="BK97" s="2495"/>
      <c r="BL97" s="2495"/>
      <c r="BM97" s="2495"/>
      <c r="BN97" s="2495"/>
      <c r="BO97" s="2495"/>
      <c r="BP97" s="2495"/>
      <c r="BQ97" s="2495"/>
      <c r="BR97" s="2495"/>
      <c r="BS97" s="2495"/>
      <c r="BT97" s="2495"/>
      <c r="BU97" s="2495"/>
      <c r="BV97" s="2495"/>
      <c r="BW97" s="2495"/>
      <c r="BX97" s="2495"/>
      <c r="BY97" s="2495"/>
      <c r="BZ97" s="2495"/>
      <c r="CA97" s="2495"/>
      <c r="CB97" s="2495"/>
      <c r="CC97" s="2495"/>
      <c r="CD97" s="2495"/>
      <c r="CE97" s="2495"/>
      <c r="CF97" s="2495"/>
      <c r="CG97" s="2495"/>
      <c r="CH97" s="2495"/>
      <c r="CI97" s="2495"/>
      <c r="CJ97" s="2495"/>
      <c r="CK97" s="2495"/>
      <c r="CL97" s="2495"/>
      <c r="CM97" s="2495"/>
      <c r="CN97" s="2495"/>
      <c r="CO97" s="2495"/>
      <c r="CP97" s="2495"/>
      <c r="CQ97" s="2495"/>
      <c r="CR97" s="2495"/>
      <c r="CS97" s="2495"/>
      <c r="CT97" s="2495"/>
      <c r="CU97" s="2495"/>
      <c r="CV97" s="2495"/>
      <c r="CW97" s="2495"/>
      <c r="CX97" s="2495"/>
      <c r="CY97" s="2495"/>
      <c r="CZ97" s="2495"/>
      <c r="DA97" s="2495"/>
      <c r="DB97" s="2495"/>
      <c r="DC97" s="2495"/>
      <c r="DD97" s="2495"/>
      <c r="DE97" s="2495"/>
      <c r="DF97" s="2495"/>
      <c r="DG97" s="2495"/>
      <c r="DH97" s="2495"/>
      <c r="DI97" s="2495"/>
      <c r="DJ97" s="2495"/>
      <c r="DK97" s="2495"/>
      <c r="DL97" s="2495"/>
      <c r="DM97" s="2495"/>
      <c r="DN97" s="2495"/>
      <c r="DO97" s="2495"/>
      <c r="DP97" s="2495"/>
      <c r="DQ97" s="2495"/>
      <c r="DR97" s="2495"/>
      <c r="DS97" s="2495"/>
      <c r="DT97" s="2495"/>
      <c r="DU97" s="2495"/>
      <c r="DV97" s="2495"/>
      <c r="DW97" s="2495"/>
      <c r="DX97" s="2495"/>
      <c r="DY97" s="2495"/>
      <c r="DZ97" s="2495"/>
      <c r="EA97" s="2495"/>
      <c r="EB97" s="2495"/>
      <c r="EC97" s="2495"/>
      <c r="ED97" s="2495"/>
      <c r="EE97" s="2496"/>
      <c r="EF97" s="2496"/>
    </row>
    <row r="98" spans="2:136" ht="41.25" customHeight="1" thickBot="1">
      <c r="B98" s="230"/>
      <c r="C98" s="195" t="s">
        <v>190</v>
      </c>
      <c r="D98" s="2081"/>
      <c r="E98" s="2080" t="s">
        <v>93</v>
      </c>
      <c r="F98" s="2080" t="s">
        <v>101</v>
      </c>
      <c r="G98" s="2080" t="s">
        <v>162</v>
      </c>
      <c r="H98" s="2079" t="str">
        <f t="shared" si="3"/>
        <v>&lt; = 33 kV; GIS MODULE</v>
      </c>
      <c r="I98" s="2080" t="s">
        <v>112</v>
      </c>
      <c r="J98" s="2080" t="s">
        <v>1051</v>
      </c>
      <c r="K98" s="2080" t="s">
        <v>391</v>
      </c>
      <c r="L98" s="2080" t="s">
        <v>107</v>
      </c>
      <c r="M98" s="2080"/>
      <c r="N98" s="1085"/>
      <c r="O98" s="2081"/>
      <c r="P98" s="2080" t="s">
        <v>93</v>
      </c>
      <c r="Q98" s="2080" t="s">
        <v>101</v>
      </c>
      <c r="R98" s="2080" t="s">
        <v>162</v>
      </c>
      <c r="S98" s="2079" t="str">
        <f t="shared" si="4"/>
        <v>&lt; = 33 kV; GIS MODULE</v>
      </c>
      <c r="T98" s="2080" t="s">
        <v>112</v>
      </c>
      <c r="U98" s="2080" t="s">
        <v>1052</v>
      </c>
      <c r="V98" s="2080" t="s">
        <v>391</v>
      </c>
      <c r="W98" s="2080" t="s">
        <v>107</v>
      </c>
      <c r="X98" s="2080"/>
      <c r="Y98" s="2492"/>
      <c r="Z98" s="2080"/>
      <c r="AA98" s="2080" t="s">
        <v>162</v>
      </c>
      <c r="AB98" s="2080" t="str">
        <f t="shared" si="5"/>
        <v>&lt; = 33 kV; GIS MODULE</v>
      </c>
      <c r="AC98" s="2080" t="s">
        <v>112</v>
      </c>
      <c r="AD98" s="2080" t="s">
        <v>1053</v>
      </c>
      <c r="AE98" s="2080" t="s">
        <v>1054</v>
      </c>
      <c r="AF98" s="2080" t="s">
        <v>107</v>
      </c>
      <c r="AG98" s="2080"/>
      <c r="AH98" s="2495"/>
      <c r="AI98" s="2495"/>
      <c r="AJ98" s="2495"/>
      <c r="AK98" s="2495"/>
      <c r="AL98" s="2495"/>
      <c r="AM98" s="2495"/>
      <c r="AN98" s="2495"/>
      <c r="AO98" s="2495"/>
      <c r="AP98" s="2495"/>
      <c r="AQ98" s="2495"/>
      <c r="AR98" s="2495"/>
      <c r="AS98" s="2495"/>
      <c r="AT98" s="2495"/>
      <c r="AU98" s="2495"/>
      <c r="AV98" s="2495"/>
      <c r="AW98" s="2495"/>
      <c r="AX98" s="2495"/>
      <c r="AY98" s="2495"/>
      <c r="AZ98" s="2495"/>
      <c r="BA98" s="2495"/>
      <c r="BB98" s="2495"/>
      <c r="BC98" s="2495"/>
      <c r="BD98" s="2495"/>
      <c r="BE98" s="2495"/>
      <c r="BF98" s="2495"/>
      <c r="BG98" s="2495"/>
      <c r="BH98" s="2495"/>
      <c r="BI98" s="2495"/>
      <c r="BJ98" s="2495"/>
      <c r="BK98" s="2495"/>
      <c r="BL98" s="2495"/>
      <c r="BM98" s="2495"/>
      <c r="BN98" s="2495"/>
      <c r="BO98" s="2495"/>
      <c r="BP98" s="2495"/>
      <c r="BQ98" s="2495"/>
      <c r="BR98" s="2495"/>
      <c r="BS98" s="2495"/>
      <c r="BT98" s="2495"/>
      <c r="BU98" s="2495"/>
      <c r="BV98" s="2495"/>
      <c r="BW98" s="2495"/>
      <c r="BX98" s="2495"/>
      <c r="BY98" s="2495"/>
      <c r="BZ98" s="2495"/>
      <c r="CA98" s="2495"/>
      <c r="CB98" s="2495"/>
      <c r="CC98" s="2495"/>
      <c r="CD98" s="2495"/>
      <c r="CE98" s="2495"/>
      <c r="CF98" s="2495"/>
      <c r="CG98" s="2495"/>
      <c r="CH98" s="2495"/>
      <c r="CI98" s="2495"/>
      <c r="CJ98" s="2495"/>
      <c r="CK98" s="2495"/>
      <c r="CL98" s="2495"/>
      <c r="CM98" s="2495"/>
      <c r="CN98" s="2495"/>
      <c r="CO98" s="2495"/>
      <c r="CP98" s="2495"/>
      <c r="CQ98" s="2495"/>
      <c r="CR98" s="2495"/>
      <c r="CS98" s="2495"/>
      <c r="CT98" s="2495"/>
      <c r="CU98" s="2495"/>
      <c r="CV98" s="2495"/>
      <c r="CW98" s="2495"/>
      <c r="CX98" s="2495"/>
      <c r="CY98" s="2495"/>
      <c r="CZ98" s="2495"/>
      <c r="DA98" s="2495"/>
      <c r="DB98" s="2495"/>
      <c r="DC98" s="2495"/>
      <c r="DD98" s="2495"/>
      <c r="DE98" s="2495"/>
      <c r="DF98" s="2495"/>
      <c r="DG98" s="2495"/>
      <c r="DH98" s="2495"/>
      <c r="DI98" s="2495"/>
      <c r="DJ98" s="2495"/>
      <c r="DK98" s="2495"/>
      <c r="DL98" s="2495"/>
      <c r="DM98" s="2495"/>
      <c r="DN98" s="2495"/>
      <c r="DO98" s="2495"/>
      <c r="DP98" s="2495"/>
      <c r="DQ98" s="2495"/>
      <c r="DR98" s="2495"/>
      <c r="DS98" s="2495"/>
      <c r="DT98" s="2495"/>
      <c r="DU98" s="2495"/>
      <c r="DV98" s="2495"/>
      <c r="DW98" s="2495"/>
      <c r="DX98" s="2495"/>
      <c r="DY98" s="2495"/>
      <c r="DZ98" s="2495"/>
      <c r="EA98" s="2495"/>
      <c r="EB98" s="2495"/>
      <c r="EC98" s="2495"/>
      <c r="ED98" s="2495"/>
      <c r="EE98" s="2496"/>
      <c r="EF98" s="2496"/>
    </row>
    <row r="99" spans="2:136" ht="41.25" customHeight="1" thickBot="1">
      <c r="B99" s="230"/>
      <c r="C99" s="195" t="s">
        <v>191</v>
      </c>
      <c r="D99" s="2081"/>
      <c r="E99" s="2080" t="s">
        <v>93</v>
      </c>
      <c r="F99" s="2080" t="s">
        <v>101</v>
      </c>
      <c r="G99" s="2080" t="s">
        <v>162</v>
      </c>
      <c r="H99" s="2079" t="str">
        <f t="shared" si="3"/>
        <v>&gt; 33 kV &amp; &lt; = 66 kV ; GIS MODULE</v>
      </c>
      <c r="I99" s="2080" t="s">
        <v>112</v>
      </c>
      <c r="J99" s="2080" t="s">
        <v>1051</v>
      </c>
      <c r="K99" s="2080" t="s">
        <v>391</v>
      </c>
      <c r="L99" s="2080" t="s">
        <v>107</v>
      </c>
      <c r="M99" s="2080"/>
      <c r="N99" s="1085"/>
      <c r="O99" s="2081"/>
      <c r="P99" s="2080" t="s">
        <v>93</v>
      </c>
      <c r="Q99" s="2080" t="s">
        <v>101</v>
      </c>
      <c r="R99" s="2080" t="s">
        <v>162</v>
      </c>
      <c r="S99" s="2079" t="str">
        <f t="shared" si="4"/>
        <v>&gt; 33 kV &amp; &lt; = 66 kV ; GIS MODULE</v>
      </c>
      <c r="T99" s="2080" t="s">
        <v>112</v>
      </c>
      <c r="U99" s="2080" t="s">
        <v>1052</v>
      </c>
      <c r="V99" s="2080" t="s">
        <v>391</v>
      </c>
      <c r="W99" s="2080" t="s">
        <v>107</v>
      </c>
      <c r="X99" s="2080"/>
      <c r="Y99" s="2492"/>
      <c r="Z99" s="2080"/>
      <c r="AA99" s="2080" t="s">
        <v>162</v>
      </c>
      <c r="AB99" s="2080" t="str">
        <f t="shared" si="5"/>
        <v>&gt; 33 kV &amp; &lt; = 66 kV ; GIS MODULE</v>
      </c>
      <c r="AC99" s="2080" t="s">
        <v>112</v>
      </c>
      <c r="AD99" s="2080" t="s">
        <v>1053</v>
      </c>
      <c r="AE99" s="2080" t="s">
        <v>1054</v>
      </c>
      <c r="AF99" s="2080" t="s">
        <v>107</v>
      </c>
      <c r="AG99" s="2080"/>
      <c r="AH99" s="2495"/>
      <c r="AI99" s="2495"/>
      <c r="AJ99" s="2495"/>
      <c r="AK99" s="2495"/>
      <c r="AL99" s="2495"/>
      <c r="AM99" s="2495"/>
      <c r="AN99" s="2495"/>
      <c r="AO99" s="2495"/>
      <c r="AP99" s="2495"/>
      <c r="AQ99" s="2495"/>
      <c r="AR99" s="2495"/>
      <c r="AS99" s="2495"/>
      <c r="AT99" s="2495"/>
      <c r="AU99" s="2495"/>
      <c r="AV99" s="2495"/>
      <c r="AW99" s="2495"/>
      <c r="AX99" s="2495"/>
      <c r="AY99" s="2495"/>
      <c r="AZ99" s="2495"/>
      <c r="BA99" s="2495"/>
      <c r="BB99" s="2495"/>
      <c r="BC99" s="2495"/>
      <c r="BD99" s="2495"/>
      <c r="BE99" s="2495"/>
      <c r="BF99" s="2495"/>
      <c r="BG99" s="2495"/>
      <c r="BH99" s="2495"/>
      <c r="BI99" s="2495"/>
      <c r="BJ99" s="2495"/>
      <c r="BK99" s="2495"/>
      <c r="BL99" s="2495"/>
      <c r="BM99" s="2495"/>
      <c r="BN99" s="2495"/>
      <c r="BO99" s="2495"/>
      <c r="BP99" s="2495"/>
      <c r="BQ99" s="2495"/>
      <c r="BR99" s="2495"/>
      <c r="BS99" s="2495"/>
      <c r="BT99" s="2495"/>
      <c r="BU99" s="2495"/>
      <c r="BV99" s="2495"/>
      <c r="BW99" s="2495"/>
      <c r="BX99" s="2495"/>
      <c r="BY99" s="2495"/>
      <c r="BZ99" s="2495"/>
      <c r="CA99" s="2495"/>
      <c r="CB99" s="2495"/>
      <c r="CC99" s="2495"/>
      <c r="CD99" s="2495"/>
      <c r="CE99" s="2495"/>
      <c r="CF99" s="2495"/>
      <c r="CG99" s="2495"/>
      <c r="CH99" s="2495"/>
      <c r="CI99" s="2495"/>
      <c r="CJ99" s="2495"/>
      <c r="CK99" s="2495"/>
      <c r="CL99" s="2495"/>
      <c r="CM99" s="2495"/>
      <c r="CN99" s="2495"/>
      <c r="CO99" s="2495"/>
      <c r="CP99" s="2495"/>
      <c r="CQ99" s="2495"/>
      <c r="CR99" s="2495"/>
      <c r="CS99" s="2495"/>
      <c r="CT99" s="2495"/>
      <c r="CU99" s="2495"/>
      <c r="CV99" s="2495"/>
      <c r="CW99" s="2495"/>
      <c r="CX99" s="2495"/>
      <c r="CY99" s="2495"/>
      <c r="CZ99" s="2495"/>
      <c r="DA99" s="2495"/>
      <c r="DB99" s="2495"/>
      <c r="DC99" s="2495"/>
      <c r="DD99" s="2495"/>
      <c r="DE99" s="2495"/>
      <c r="DF99" s="2495"/>
      <c r="DG99" s="2495"/>
      <c r="DH99" s="2495"/>
      <c r="DI99" s="2495"/>
      <c r="DJ99" s="2495"/>
      <c r="DK99" s="2495"/>
      <c r="DL99" s="2495"/>
      <c r="DM99" s="2495"/>
      <c r="DN99" s="2495"/>
      <c r="DO99" s="2495"/>
      <c r="DP99" s="2495"/>
      <c r="DQ99" s="2495"/>
      <c r="DR99" s="2495"/>
      <c r="DS99" s="2495"/>
      <c r="DT99" s="2495"/>
      <c r="DU99" s="2495"/>
      <c r="DV99" s="2495"/>
      <c r="DW99" s="2495"/>
      <c r="DX99" s="2495"/>
      <c r="DY99" s="2495"/>
      <c r="DZ99" s="2495"/>
      <c r="EA99" s="2495"/>
      <c r="EB99" s="2495"/>
      <c r="EC99" s="2495"/>
      <c r="ED99" s="2495"/>
      <c r="EE99" s="2496"/>
      <c r="EF99" s="2496"/>
    </row>
    <row r="100" spans="2:136" ht="41.25" customHeight="1" thickBot="1">
      <c r="B100" s="230"/>
      <c r="C100" s="195" t="s">
        <v>192</v>
      </c>
      <c r="D100" s="2081"/>
      <c r="E100" s="2080" t="s">
        <v>93</v>
      </c>
      <c r="F100" s="2080" t="s">
        <v>101</v>
      </c>
      <c r="G100" s="2080" t="s">
        <v>162</v>
      </c>
      <c r="H100" s="2079" t="str">
        <f t="shared" si="3"/>
        <v>&gt; 66 kV &amp; &lt; = 132 kV ; GIS MODULE</v>
      </c>
      <c r="I100" s="2080" t="s">
        <v>112</v>
      </c>
      <c r="J100" s="2080" t="s">
        <v>1051</v>
      </c>
      <c r="K100" s="2080" t="s">
        <v>391</v>
      </c>
      <c r="L100" s="2080" t="s">
        <v>107</v>
      </c>
      <c r="M100" s="2080"/>
      <c r="N100" s="2487">
        <v>40</v>
      </c>
      <c r="O100" s="2081"/>
      <c r="P100" s="2080" t="s">
        <v>93</v>
      </c>
      <c r="Q100" s="2080" t="s">
        <v>101</v>
      </c>
      <c r="R100" s="2080" t="s">
        <v>162</v>
      </c>
      <c r="S100" s="2079" t="str">
        <f t="shared" si="4"/>
        <v>&gt; 66 kV &amp; &lt; = 132 kV ; GIS MODULE</v>
      </c>
      <c r="T100" s="2080" t="s">
        <v>112</v>
      </c>
      <c r="U100" s="2080" t="s">
        <v>1052</v>
      </c>
      <c r="V100" s="2080" t="s">
        <v>391</v>
      </c>
      <c r="W100" s="2080" t="s">
        <v>107</v>
      </c>
      <c r="X100" s="2080"/>
      <c r="Y100" s="2487">
        <v>0</v>
      </c>
      <c r="Z100" s="2080"/>
      <c r="AA100" s="2080" t="s">
        <v>162</v>
      </c>
      <c r="AB100" s="2080" t="str">
        <f t="shared" si="5"/>
        <v>&gt; 66 kV &amp; &lt; = 132 kV ; GIS MODULE</v>
      </c>
      <c r="AC100" s="2080" t="s">
        <v>112</v>
      </c>
      <c r="AD100" s="2080" t="s">
        <v>1053</v>
      </c>
      <c r="AE100" s="2080" t="s">
        <v>1054</v>
      </c>
      <c r="AF100" s="2080" t="s">
        <v>107</v>
      </c>
      <c r="AG100" s="2080"/>
      <c r="AH100" s="2497">
        <v>0</v>
      </c>
      <c r="AI100" s="2497">
        <v>0</v>
      </c>
      <c r="AJ100" s="2497">
        <v>0</v>
      </c>
      <c r="AK100" s="2497">
        <v>0</v>
      </c>
      <c r="AL100" s="2497">
        <v>0</v>
      </c>
      <c r="AM100" s="2497">
        <v>0</v>
      </c>
      <c r="AN100" s="2497">
        <v>0</v>
      </c>
      <c r="AO100" s="2497">
        <v>0</v>
      </c>
      <c r="AP100" s="2497">
        <v>23</v>
      </c>
      <c r="AQ100" s="2497">
        <v>0</v>
      </c>
      <c r="AR100" s="2497">
        <v>0</v>
      </c>
      <c r="AS100" s="2497">
        <v>0</v>
      </c>
      <c r="AT100" s="2497">
        <v>0</v>
      </c>
      <c r="AU100" s="2497">
        <v>0</v>
      </c>
      <c r="AV100" s="2497">
        <v>0</v>
      </c>
      <c r="AW100" s="2497">
        <v>0</v>
      </c>
      <c r="AX100" s="2497">
        <v>0</v>
      </c>
      <c r="AY100" s="2497">
        <v>0</v>
      </c>
      <c r="AZ100" s="2497">
        <v>0</v>
      </c>
      <c r="BA100" s="2497">
        <v>0</v>
      </c>
      <c r="BB100" s="2497">
        <v>0</v>
      </c>
      <c r="BC100" s="2497">
        <v>0</v>
      </c>
      <c r="BD100" s="2497">
        <v>0</v>
      </c>
      <c r="BE100" s="2497">
        <v>0</v>
      </c>
      <c r="BF100" s="2497">
        <v>0</v>
      </c>
      <c r="BG100" s="2497">
        <v>0</v>
      </c>
      <c r="BH100" s="2497">
        <v>0</v>
      </c>
      <c r="BI100" s="2497">
        <v>0</v>
      </c>
      <c r="BJ100" s="2497">
        <v>0</v>
      </c>
      <c r="BK100" s="2497">
        <v>0</v>
      </c>
      <c r="BL100" s="2497">
        <v>0</v>
      </c>
      <c r="BM100" s="2497">
        <v>0</v>
      </c>
      <c r="BN100" s="2497">
        <v>0</v>
      </c>
      <c r="BO100" s="2497">
        <v>0</v>
      </c>
      <c r="BP100" s="2497">
        <v>18</v>
      </c>
      <c r="BQ100" s="2497">
        <v>0</v>
      </c>
      <c r="BR100" s="2497">
        <v>0</v>
      </c>
      <c r="BS100" s="2497">
        <v>0</v>
      </c>
      <c r="BT100" s="2497">
        <v>0</v>
      </c>
      <c r="BU100" s="2497">
        <v>0</v>
      </c>
      <c r="BV100" s="2497">
        <v>0</v>
      </c>
      <c r="BW100" s="2497">
        <v>0</v>
      </c>
      <c r="BX100" s="2497">
        <v>0</v>
      </c>
      <c r="BY100" s="2497">
        <v>0</v>
      </c>
      <c r="BZ100" s="2497">
        <v>0</v>
      </c>
      <c r="CA100" s="2497">
        <v>0</v>
      </c>
      <c r="CB100" s="2497">
        <v>0</v>
      </c>
      <c r="CC100" s="2497">
        <v>0</v>
      </c>
      <c r="CD100" s="2497">
        <v>0</v>
      </c>
      <c r="CE100" s="2497">
        <v>0</v>
      </c>
      <c r="CF100" s="2497">
        <v>0</v>
      </c>
      <c r="CG100" s="2497">
        <v>0</v>
      </c>
      <c r="CH100" s="2497">
        <v>0</v>
      </c>
      <c r="CI100" s="2497">
        <v>0</v>
      </c>
      <c r="CJ100" s="2497">
        <v>0</v>
      </c>
      <c r="CK100" s="2497">
        <v>0</v>
      </c>
      <c r="CL100" s="2497">
        <v>0</v>
      </c>
      <c r="CM100" s="2497">
        <v>0</v>
      </c>
      <c r="CN100" s="2497">
        <v>0</v>
      </c>
      <c r="CO100" s="2497">
        <v>0</v>
      </c>
      <c r="CP100" s="2497">
        <v>0</v>
      </c>
      <c r="CQ100" s="2497">
        <v>0</v>
      </c>
      <c r="CR100" s="2497">
        <v>0</v>
      </c>
      <c r="CS100" s="2497">
        <v>0</v>
      </c>
      <c r="CT100" s="2497">
        <v>0</v>
      </c>
      <c r="CU100" s="2497">
        <v>0</v>
      </c>
      <c r="CV100" s="2497">
        <v>0</v>
      </c>
      <c r="CW100" s="2497">
        <v>0</v>
      </c>
      <c r="CX100" s="2497">
        <v>0</v>
      </c>
      <c r="CY100" s="2497">
        <v>0</v>
      </c>
      <c r="CZ100" s="2497">
        <v>0</v>
      </c>
      <c r="DA100" s="2497">
        <v>0</v>
      </c>
      <c r="DB100" s="2497">
        <v>0</v>
      </c>
      <c r="DC100" s="2497">
        <v>0</v>
      </c>
      <c r="DD100" s="2497">
        <v>0</v>
      </c>
      <c r="DE100" s="2497">
        <v>0</v>
      </c>
      <c r="DF100" s="2497">
        <v>0</v>
      </c>
      <c r="DG100" s="2497">
        <v>0</v>
      </c>
      <c r="DH100" s="2497">
        <v>0</v>
      </c>
      <c r="DI100" s="2497">
        <v>0</v>
      </c>
      <c r="DJ100" s="2497">
        <v>0</v>
      </c>
      <c r="DK100" s="2497">
        <v>0</v>
      </c>
      <c r="DL100" s="2497">
        <v>0</v>
      </c>
      <c r="DM100" s="2497">
        <v>0</v>
      </c>
      <c r="DN100" s="2497">
        <v>0</v>
      </c>
      <c r="DO100" s="2497">
        <v>0</v>
      </c>
      <c r="DP100" s="2497">
        <v>0</v>
      </c>
      <c r="DQ100" s="2497">
        <v>0</v>
      </c>
      <c r="DR100" s="2497">
        <v>0</v>
      </c>
      <c r="DS100" s="2497">
        <v>0</v>
      </c>
      <c r="DT100" s="2497">
        <v>0</v>
      </c>
      <c r="DU100" s="2497">
        <v>0</v>
      </c>
      <c r="DV100" s="2497">
        <v>0</v>
      </c>
      <c r="DW100" s="2497">
        <v>0</v>
      </c>
      <c r="DX100" s="2497">
        <v>0</v>
      </c>
      <c r="DY100" s="2497">
        <v>0</v>
      </c>
      <c r="DZ100" s="2497">
        <v>0</v>
      </c>
      <c r="EA100" s="2497">
        <v>0</v>
      </c>
      <c r="EB100" s="2497">
        <v>0</v>
      </c>
      <c r="EC100" s="2497">
        <v>0</v>
      </c>
      <c r="ED100" s="2497">
        <v>0</v>
      </c>
      <c r="EE100" s="2498">
        <v>0</v>
      </c>
      <c r="EF100" s="2498">
        <v>0</v>
      </c>
    </row>
    <row r="101" spans="2:136" ht="41.25" customHeight="1" thickBot="1">
      <c r="B101" s="230"/>
      <c r="C101" s="195" t="s">
        <v>193</v>
      </c>
      <c r="D101" s="2081"/>
      <c r="E101" s="2080" t="s">
        <v>93</v>
      </c>
      <c r="F101" s="2080" t="s">
        <v>101</v>
      </c>
      <c r="G101" s="2080" t="s">
        <v>162</v>
      </c>
      <c r="H101" s="2079" t="str">
        <f t="shared" si="3"/>
        <v>&gt; 132 kV &amp; &lt; = 275 kV ; GIS MODULE</v>
      </c>
      <c r="I101" s="2080" t="s">
        <v>112</v>
      </c>
      <c r="J101" s="2080" t="s">
        <v>1051</v>
      </c>
      <c r="K101" s="2080" t="s">
        <v>391</v>
      </c>
      <c r="L101" s="2080" t="s">
        <v>107</v>
      </c>
      <c r="M101" s="2080"/>
      <c r="N101" s="1085"/>
      <c r="O101" s="2081"/>
      <c r="P101" s="2080" t="s">
        <v>93</v>
      </c>
      <c r="Q101" s="2080" t="s">
        <v>101</v>
      </c>
      <c r="R101" s="2080" t="s">
        <v>162</v>
      </c>
      <c r="S101" s="2079" t="str">
        <f t="shared" si="4"/>
        <v>&gt; 132 kV &amp; &lt; = 275 kV ; GIS MODULE</v>
      </c>
      <c r="T101" s="2080" t="s">
        <v>112</v>
      </c>
      <c r="U101" s="2080" t="s">
        <v>1052</v>
      </c>
      <c r="V101" s="2080" t="s">
        <v>391</v>
      </c>
      <c r="W101" s="2080" t="s">
        <v>107</v>
      </c>
      <c r="X101" s="2080"/>
      <c r="Y101" s="2492"/>
      <c r="Z101" s="2080"/>
      <c r="AA101" s="2080" t="s">
        <v>162</v>
      </c>
      <c r="AB101" s="2080" t="str">
        <f t="shared" si="5"/>
        <v>&gt; 132 kV &amp; &lt; = 275 kV ; GIS MODULE</v>
      </c>
      <c r="AC101" s="2080" t="s">
        <v>112</v>
      </c>
      <c r="AD101" s="2080" t="s">
        <v>1053</v>
      </c>
      <c r="AE101" s="2080" t="s">
        <v>1054</v>
      </c>
      <c r="AF101" s="2080" t="s">
        <v>107</v>
      </c>
      <c r="AG101" s="2080"/>
      <c r="AH101" s="2495"/>
      <c r="AI101" s="2495"/>
      <c r="AJ101" s="2495"/>
      <c r="AK101" s="2495"/>
      <c r="AL101" s="2495"/>
      <c r="AM101" s="2495"/>
      <c r="AN101" s="2495"/>
      <c r="AO101" s="2495"/>
      <c r="AP101" s="2495"/>
      <c r="AQ101" s="2495"/>
      <c r="AR101" s="2495"/>
      <c r="AS101" s="2495"/>
      <c r="AT101" s="2495"/>
      <c r="AU101" s="2495"/>
      <c r="AV101" s="2495"/>
      <c r="AW101" s="2495"/>
      <c r="AX101" s="2495"/>
      <c r="AY101" s="2495"/>
      <c r="AZ101" s="2495"/>
      <c r="BA101" s="2495"/>
      <c r="BB101" s="2495"/>
      <c r="BC101" s="2495"/>
      <c r="BD101" s="2495"/>
      <c r="BE101" s="2495"/>
      <c r="BF101" s="2495"/>
      <c r="BG101" s="2495"/>
      <c r="BH101" s="2495"/>
      <c r="BI101" s="2495"/>
      <c r="BJ101" s="2495"/>
      <c r="BK101" s="2495"/>
      <c r="BL101" s="2495"/>
      <c r="BM101" s="2495"/>
      <c r="BN101" s="2495"/>
      <c r="BO101" s="2495"/>
      <c r="BP101" s="2495"/>
      <c r="BQ101" s="2495"/>
      <c r="BR101" s="2495"/>
      <c r="BS101" s="2495"/>
      <c r="BT101" s="2495"/>
      <c r="BU101" s="2495"/>
      <c r="BV101" s="2495"/>
      <c r="BW101" s="2495"/>
      <c r="BX101" s="2495"/>
      <c r="BY101" s="2495"/>
      <c r="BZ101" s="2495"/>
      <c r="CA101" s="2495"/>
      <c r="CB101" s="2495"/>
      <c r="CC101" s="2495"/>
      <c r="CD101" s="2495"/>
      <c r="CE101" s="2495"/>
      <c r="CF101" s="2495"/>
      <c r="CG101" s="2495"/>
      <c r="CH101" s="2495"/>
      <c r="CI101" s="2495"/>
      <c r="CJ101" s="2495"/>
      <c r="CK101" s="2495"/>
      <c r="CL101" s="2495"/>
      <c r="CM101" s="2495"/>
      <c r="CN101" s="2495"/>
      <c r="CO101" s="2495"/>
      <c r="CP101" s="2495"/>
      <c r="CQ101" s="2495"/>
      <c r="CR101" s="2495"/>
      <c r="CS101" s="2495"/>
      <c r="CT101" s="2495"/>
      <c r="CU101" s="2495"/>
      <c r="CV101" s="2495"/>
      <c r="CW101" s="2495"/>
      <c r="CX101" s="2495"/>
      <c r="CY101" s="2495"/>
      <c r="CZ101" s="2495"/>
      <c r="DA101" s="2495"/>
      <c r="DB101" s="2495"/>
      <c r="DC101" s="2495"/>
      <c r="DD101" s="2495"/>
      <c r="DE101" s="2495"/>
      <c r="DF101" s="2495"/>
      <c r="DG101" s="2495"/>
      <c r="DH101" s="2495"/>
      <c r="DI101" s="2495"/>
      <c r="DJ101" s="2495"/>
      <c r="DK101" s="2495"/>
      <c r="DL101" s="2495"/>
      <c r="DM101" s="2495"/>
      <c r="DN101" s="2495"/>
      <c r="DO101" s="2495"/>
      <c r="DP101" s="2495"/>
      <c r="DQ101" s="2495"/>
      <c r="DR101" s="2495"/>
      <c r="DS101" s="2495"/>
      <c r="DT101" s="2495"/>
      <c r="DU101" s="2495"/>
      <c r="DV101" s="2495"/>
      <c r="DW101" s="2495"/>
      <c r="DX101" s="2495"/>
      <c r="DY101" s="2495"/>
      <c r="DZ101" s="2495"/>
      <c r="EA101" s="2495"/>
      <c r="EB101" s="2495"/>
      <c r="EC101" s="2495"/>
      <c r="ED101" s="2495"/>
      <c r="EE101" s="2496"/>
      <c r="EF101" s="2496"/>
    </row>
    <row r="102" spans="2:136" ht="41.25" customHeight="1" thickBot="1">
      <c r="B102" s="230"/>
      <c r="C102" s="195" t="s">
        <v>194</v>
      </c>
      <c r="D102" s="2081"/>
      <c r="E102" s="2080" t="s">
        <v>93</v>
      </c>
      <c r="F102" s="2080" t="s">
        <v>101</v>
      </c>
      <c r="G102" s="2080" t="s">
        <v>162</v>
      </c>
      <c r="H102" s="2079" t="str">
        <f t="shared" si="3"/>
        <v>&gt; 275 kV &amp; &lt; = 330 kV ; GIS MODULE</v>
      </c>
      <c r="I102" s="2080" t="s">
        <v>112</v>
      </c>
      <c r="J102" s="2080" t="s">
        <v>1051</v>
      </c>
      <c r="K102" s="2080" t="s">
        <v>391</v>
      </c>
      <c r="L102" s="2080" t="s">
        <v>107</v>
      </c>
      <c r="M102" s="2080"/>
      <c r="N102" s="2487">
        <v>40</v>
      </c>
      <c r="O102" s="2081"/>
      <c r="P102" s="2080" t="s">
        <v>93</v>
      </c>
      <c r="Q102" s="2080" t="s">
        <v>101</v>
      </c>
      <c r="R102" s="2080" t="s">
        <v>162</v>
      </c>
      <c r="S102" s="2079" t="str">
        <f t="shared" si="4"/>
        <v>&gt; 275 kV &amp; &lt; = 330 kV ; GIS MODULE</v>
      </c>
      <c r="T102" s="2080" t="s">
        <v>112</v>
      </c>
      <c r="U102" s="2080" t="s">
        <v>1052</v>
      </c>
      <c r="V102" s="2080" t="s">
        <v>391</v>
      </c>
      <c r="W102" s="2080" t="s">
        <v>107</v>
      </c>
      <c r="X102" s="2080"/>
      <c r="Y102" s="2487">
        <v>0</v>
      </c>
      <c r="Z102" s="2080"/>
      <c r="AA102" s="2080" t="s">
        <v>162</v>
      </c>
      <c r="AB102" s="2080" t="str">
        <f t="shared" si="5"/>
        <v>&gt; 275 kV &amp; &lt; = 330 kV ; GIS MODULE</v>
      </c>
      <c r="AC102" s="2080" t="s">
        <v>112</v>
      </c>
      <c r="AD102" s="2080" t="s">
        <v>1053</v>
      </c>
      <c r="AE102" s="2080" t="s">
        <v>1054</v>
      </c>
      <c r="AF102" s="2080" t="s">
        <v>107</v>
      </c>
      <c r="AG102" s="2080"/>
      <c r="AH102" s="2497">
        <v>0</v>
      </c>
      <c r="AI102" s="2497">
        <v>0</v>
      </c>
      <c r="AJ102" s="2497">
        <v>0</v>
      </c>
      <c r="AK102" s="2497">
        <v>0</v>
      </c>
      <c r="AL102" s="2497">
        <v>0</v>
      </c>
      <c r="AM102" s="2497">
        <v>0</v>
      </c>
      <c r="AN102" s="2497">
        <v>0</v>
      </c>
      <c r="AO102" s="2497">
        <v>0</v>
      </c>
      <c r="AP102" s="2497">
        <v>4</v>
      </c>
      <c r="AQ102" s="2497">
        <v>0</v>
      </c>
      <c r="AR102" s="2497">
        <v>0</v>
      </c>
      <c r="AS102" s="2497">
        <v>0</v>
      </c>
      <c r="AT102" s="2497">
        <v>0</v>
      </c>
      <c r="AU102" s="2497">
        <v>0</v>
      </c>
      <c r="AV102" s="2497">
        <v>0</v>
      </c>
      <c r="AW102" s="2497">
        <v>0</v>
      </c>
      <c r="AX102" s="2497">
        <v>0</v>
      </c>
      <c r="AY102" s="2497">
        <v>0</v>
      </c>
      <c r="AZ102" s="2497">
        <v>0</v>
      </c>
      <c r="BA102" s="2497">
        <v>0</v>
      </c>
      <c r="BB102" s="2497">
        <v>0</v>
      </c>
      <c r="BC102" s="2497">
        <v>0</v>
      </c>
      <c r="BD102" s="2497">
        <v>0</v>
      </c>
      <c r="BE102" s="2497">
        <v>0</v>
      </c>
      <c r="BF102" s="2497">
        <v>0</v>
      </c>
      <c r="BG102" s="2497">
        <v>0</v>
      </c>
      <c r="BH102" s="2497">
        <v>0</v>
      </c>
      <c r="BI102" s="2497">
        <v>0</v>
      </c>
      <c r="BJ102" s="2497">
        <v>0</v>
      </c>
      <c r="BK102" s="2497">
        <v>0</v>
      </c>
      <c r="BL102" s="2497">
        <v>0</v>
      </c>
      <c r="BM102" s="2497">
        <v>0</v>
      </c>
      <c r="BN102" s="2497">
        <v>0</v>
      </c>
      <c r="BO102" s="2497">
        <v>0</v>
      </c>
      <c r="BP102" s="2497">
        <v>0</v>
      </c>
      <c r="BQ102" s="2497">
        <v>0</v>
      </c>
      <c r="BR102" s="2497">
        <v>0</v>
      </c>
      <c r="BS102" s="2497">
        <v>0</v>
      </c>
      <c r="BT102" s="2497">
        <v>0</v>
      </c>
      <c r="BU102" s="2497">
        <v>0</v>
      </c>
      <c r="BV102" s="2497">
        <v>0</v>
      </c>
      <c r="BW102" s="2497">
        <v>0</v>
      </c>
      <c r="BX102" s="2497">
        <v>0</v>
      </c>
      <c r="BY102" s="2497">
        <v>0</v>
      </c>
      <c r="BZ102" s="2497">
        <v>0</v>
      </c>
      <c r="CA102" s="2497">
        <v>0</v>
      </c>
      <c r="CB102" s="2497">
        <v>0</v>
      </c>
      <c r="CC102" s="2497">
        <v>0</v>
      </c>
      <c r="CD102" s="2497">
        <v>0</v>
      </c>
      <c r="CE102" s="2497">
        <v>0</v>
      </c>
      <c r="CF102" s="2497">
        <v>0</v>
      </c>
      <c r="CG102" s="2497">
        <v>0</v>
      </c>
      <c r="CH102" s="2497">
        <v>0</v>
      </c>
      <c r="CI102" s="2497">
        <v>0</v>
      </c>
      <c r="CJ102" s="2497">
        <v>0</v>
      </c>
      <c r="CK102" s="2497">
        <v>0</v>
      </c>
      <c r="CL102" s="2497">
        <v>0</v>
      </c>
      <c r="CM102" s="2497">
        <v>0</v>
      </c>
      <c r="CN102" s="2497">
        <v>0</v>
      </c>
      <c r="CO102" s="2497">
        <v>0</v>
      </c>
      <c r="CP102" s="2497">
        <v>0</v>
      </c>
      <c r="CQ102" s="2497">
        <v>0</v>
      </c>
      <c r="CR102" s="2497">
        <v>0</v>
      </c>
      <c r="CS102" s="2497">
        <v>0</v>
      </c>
      <c r="CT102" s="2497">
        <v>0</v>
      </c>
      <c r="CU102" s="2497">
        <v>0</v>
      </c>
      <c r="CV102" s="2497">
        <v>0</v>
      </c>
      <c r="CW102" s="2497">
        <v>0</v>
      </c>
      <c r="CX102" s="2497">
        <v>0</v>
      </c>
      <c r="CY102" s="2497">
        <v>0</v>
      </c>
      <c r="CZ102" s="2497">
        <v>0</v>
      </c>
      <c r="DA102" s="2497">
        <v>0</v>
      </c>
      <c r="DB102" s="2497">
        <v>0</v>
      </c>
      <c r="DC102" s="2497">
        <v>0</v>
      </c>
      <c r="DD102" s="2497">
        <v>0</v>
      </c>
      <c r="DE102" s="2497">
        <v>0</v>
      </c>
      <c r="DF102" s="2497">
        <v>0</v>
      </c>
      <c r="DG102" s="2497">
        <v>0</v>
      </c>
      <c r="DH102" s="2497">
        <v>0</v>
      </c>
      <c r="DI102" s="2497">
        <v>0</v>
      </c>
      <c r="DJ102" s="2497">
        <v>0</v>
      </c>
      <c r="DK102" s="2497">
        <v>0</v>
      </c>
      <c r="DL102" s="2497">
        <v>0</v>
      </c>
      <c r="DM102" s="2497">
        <v>0</v>
      </c>
      <c r="DN102" s="2497">
        <v>0</v>
      </c>
      <c r="DO102" s="2497">
        <v>0</v>
      </c>
      <c r="DP102" s="2497">
        <v>0</v>
      </c>
      <c r="DQ102" s="2497">
        <v>0</v>
      </c>
      <c r="DR102" s="2497">
        <v>0</v>
      </c>
      <c r="DS102" s="2497">
        <v>0</v>
      </c>
      <c r="DT102" s="2497">
        <v>0</v>
      </c>
      <c r="DU102" s="2497">
        <v>0</v>
      </c>
      <c r="DV102" s="2497">
        <v>0</v>
      </c>
      <c r="DW102" s="2497">
        <v>0</v>
      </c>
      <c r="DX102" s="2497">
        <v>0</v>
      </c>
      <c r="DY102" s="2497">
        <v>0</v>
      </c>
      <c r="DZ102" s="2497">
        <v>0</v>
      </c>
      <c r="EA102" s="2497">
        <v>0</v>
      </c>
      <c r="EB102" s="2497">
        <v>0</v>
      </c>
      <c r="EC102" s="2497">
        <v>0</v>
      </c>
      <c r="ED102" s="2497">
        <v>0</v>
      </c>
      <c r="EE102" s="2498">
        <v>0</v>
      </c>
      <c r="EF102" s="2498">
        <v>0</v>
      </c>
    </row>
    <row r="103" spans="2:136" ht="41.25" customHeight="1" thickBot="1">
      <c r="B103" s="230"/>
      <c r="C103" s="195" t="s">
        <v>195</v>
      </c>
      <c r="D103" s="2081"/>
      <c r="E103" s="2080" t="s">
        <v>93</v>
      </c>
      <c r="F103" s="2080" t="s">
        <v>101</v>
      </c>
      <c r="G103" s="2080" t="s">
        <v>162</v>
      </c>
      <c r="H103" s="2079" t="str">
        <f t="shared" si="3"/>
        <v>&gt; 330 kV &amp; &lt; = 500 kV  ; GIS MODULE</v>
      </c>
      <c r="I103" s="2080" t="s">
        <v>112</v>
      </c>
      <c r="J103" s="2080" t="s">
        <v>1051</v>
      </c>
      <c r="K103" s="2080" t="s">
        <v>391</v>
      </c>
      <c r="L103" s="2080" t="s">
        <v>107</v>
      </c>
      <c r="M103" s="2080"/>
      <c r="N103" s="1085"/>
      <c r="O103" s="2081"/>
      <c r="P103" s="2080" t="s">
        <v>93</v>
      </c>
      <c r="Q103" s="2080" t="s">
        <v>101</v>
      </c>
      <c r="R103" s="2080" t="s">
        <v>162</v>
      </c>
      <c r="S103" s="2079" t="str">
        <f t="shared" si="4"/>
        <v>&gt; 330 kV &amp; &lt; = 500 kV  ; GIS MODULE</v>
      </c>
      <c r="T103" s="2080" t="s">
        <v>112</v>
      </c>
      <c r="U103" s="2080" t="s">
        <v>1052</v>
      </c>
      <c r="V103" s="2080" t="s">
        <v>391</v>
      </c>
      <c r="W103" s="2080" t="s">
        <v>107</v>
      </c>
      <c r="X103" s="2080"/>
      <c r="Y103" s="2492"/>
      <c r="Z103" s="2080"/>
      <c r="AA103" s="2080" t="s">
        <v>162</v>
      </c>
      <c r="AB103" s="2080" t="str">
        <f t="shared" si="5"/>
        <v>&gt; 330 kV &amp; &lt; = 500 kV  ; GIS MODULE</v>
      </c>
      <c r="AC103" s="2080" t="s">
        <v>112</v>
      </c>
      <c r="AD103" s="2080" t="s">
        <v>1053</v>
      </c>
      <c r="AE103" s="2080" t="s">
        <v>1054</v>
      </c>
      <c r="AF103" s="2080" t="s">
        <v>107</v>
      </c>
      <c r="AG103" s="2080"/>
      <c r="AH103" s="2495"/>
      <c r="AI103" s="2495"/>
      <c r="AJ103" s="2495"/>
      <c r="AK103" s="2495"/>
      <c r="AL103" s="2495"/>
      <c r="AM103" s="2495"/>
      <c r="AN103" s="2495"/>
      <c r="AO103" s="2495"/>
      <c r="AP103" s="2495"/>
      <c r="AQ103" s="2495"/>
      <c r="AR103" s="2495"/>
      <c r="AS103" s="2495"/>
      <c r="AT103" s="2495"/>
      <c r="AU103" s="2495"/>
      <c r="AV103" s="2495"/>
      <c r="AW103" s="2495"/>
      <c r="AX103" s="2495"/>
      <c r="AY103" s="2495"/>
      <c r="AZ103" s="2495"/>
      <c r="BA103" s="2495"/>
      <c r="BB103" s="2495"/>
      <c r="BC103" s="2495"/>
      <c r="BD103" s="2495"/>
      <c r="BE103" s="2495"/>
      <c r="BF103" s="2495"/>
      <c r="BG103" s="2495"/>
      <c r="BH103" s="2495"/>
      <c r="BI103" s="2495"/>
      <c r="BJ103" s="2495"/>
      <c r="BK103" s="2495"/>
      <c r="BL103" s="2495"/>
      <c r="BM103" s="2495"/>
      <c r="BN103" s="2495"/>
      <c r="BO103" s="2495"/>
      <c r="BP103" s="2495"/>
      <c r="BQ103" s="2495"/>
      <c r="BR103" s="2495"/>
      <c r="BS103" s="2495"/>
      <c r="BT103" s="2495"/>
      <c r="BU103" s="2495"/>
      <c r="BV103" s="2495"/>
      <c r="BW103" s="2495"/>
      <c r="BX103" s="2495"/>
      <c r="BY103" s="2495"/>
      <c r="BZ103" s="2495"/>
      <c r="CA103" s="2495"/>
      <c r="CB103" s="2495"/>
      <c r="CC103" s="2495"/>
      <c r="CD103" s="2495"/>
      <c r="CE103" s="2495"/>
      <c r="CF103" s="2495"/>
      <c r="CG103" s="2495"/>
      <c r="CH103" s="2495"/>
      <c r="CI103" s="2495"/>
      <c r="CJ103" s="2495"/>
      <c r="CK103" s="2495"/>
      <c r="CL103" s="2495"/>
      <c r="CM103" s="2495"/>
      <c r="CN103" s="2495"/>
      <c r="CO103" s="2495"/>
      <c r="CP103" s="2495"/>
      <c r="CQ103" s="2495"/>
      <c r="CR103" s="2495"/>
      <c r="CS103" s="2495"/>
      <c r="CT103" s="2495"/>
      <c r="CU103" s="2495"/>
      <c r="CV103" s="2495"/>
      <c r="CW103" s="2495"/>
      <c r="CX103" s="2495"/>
      <c r="CY103" s="2495"/>
      <c r="CZ103" s="2495"/>
      <c r="DA103" s="2495"/>
      <c r="DB103" s="2495"/>
      <c r="DC103" s="2495"/>
      <c r="DD103" s="2495"/>
      <c r="DE103" s="2495"/>
      <c r="DF103" s="2495"/>
      <c r="DG103" s="2495"/>
      <c r="DH103" s="2495"/>
      <c r="DI103" s="2495"/>
      <c r="DJ103" s="2495"/>
      <c r="DK103" s="2495"/>
      <c r="DL103" s="2495"/>
      <c r="DM103" s="2495"/>
      <c r="DN103" s="2495"/>
      <c r="DO103" s="2495"/>
      <c r="DP103" s="2495"/>
      <c r="DQ103" s="2495"/>
      <c r="DR103" s="2495"/>
      <c r="DS103" s="2495"/>
      <c r="DT103" s="2495"/>
      <c r="DU103" s="2495"/>
      <c r="DV103" s="2495"/>
      <c r="DW103" s="2495"/>
      <c r="DX103" s="2495"/>
      <c r="DY103" s="2495"/>
      <c r="DZ103" s="2495"/>
      <c r="EA103" s="2495"/>
      <c r="EB103" s="2495"/>
      <c r="EC103" s="2495"/>
      <c r="ED103" s="2495"/>
      <c r="EE103" s="2496"/>
      <c r="EF103" s="2496"/>
    </row>
    <row r="104" spans="2:136" ht="41.25" customHeight="1" thickBot="1">
      <c r="B104" s="230"/>
      <c r="C104" s="195" t="s">
        <v>196</v>
      </c>
      <c r="D104" s="2081"/>
      <c r="E104" s="2080" t="s">
        <v>93</v>
      </c>
      <c r="F104" s="2080" t="s">
        <v>101</v>
      </c>
      <c r="G104" s="2080" t="s">
        <v>162</v>
      </c>
      <c r="H104" s="2079" t="str">
        <f t="shared" si="3"/>
        <v>&gt; 500 kV  ; GIS MODULE</v>
      </c>
      <c r="I104" s="2080" t="s">
        <v>112</v>
      </c>
      <c r="J104" s="2080" t="s">
        <v>1051</v>
      </c>
      <c r="K104" s="2080" t="s">
        <v>391</v>
      </c>
      <c r="L104" s="2080" t="s">
        <v>107</v>
      </c>
      <c r="M104" s="2080"/>
      <c r="N104" s="1085"/>
      <c r="O104" s="2081"/>
      <c r="P104" s="2080" t="s">
        <v>93</v>
      </c>
      <c r="Q104" s="2080" t="s">
        <v>101</v>
      </c>
      <c r="R104" s="2080" t="s">
        <v>162</v>
      </c>
      <c r="S104" s="2079" t="str">
        <f t="shared" si="4"/>
        <v>&gt; 500 kV  ; GIS MODULE</v>
      </c>
      <c r="T104" s="2080" t="s">
        <v>112</v>
      </c>
      <c r="U104" s="2080" t="s">
        <v>1052</v>
      </c>
      <c r="V104" s="2080" t="s">
        <v>391</v>
      </c>
      <c r="W104" s="2080" t="s">
        <v>107</v>
      </c>
      <c r="X104" s="2080"/>
      <c r="Y104" s="2492"/>
      <c r="Z104" s="2080"/>
      <c r="AA104" s="2080" t="s">
        <v>162</v>
      </c>
      <c r="AB104" s="2080" t="str">
        <f t="shared" si="5"/>
        <v>&gt; 500 kV  ; GIS MODULE</v>
      </c>
      <c r="AC104" s="2080" t="s">
        <v>112</v>
      </c>
      <c r="AD104" s="2080" t="s">
        <v>1053</v>
      </c>
      <c r="AE104" s="2080" t="s">
        <v>1054</v>
      </c>
      <c r="AF104" s="2080" t="s">
        <v>107</v>
      </c>
      <c r="AG104" s="2080"/>
      <c r="AH104" s="2495"/>
      <c r="AI104" s="2495"/>
      <c r="AJ104" s="2495"/>
      <c r="AK104" s="2495"/>
      <c r="AL104" s="2495"/>
      <c r="AM104" s="2495"/>
      <c r="AN104" s="2495"/>
      <c r="AO104" s="2495"/>
      <c r="AP104" s="2495"/>
      <c r="AQ104" s="2495"/>
      <c r="AR104" s="2495"/>
      <c r="AS104" s="2495"/>
      <c r="AT104" s="2495"/>
      <c r="AU104" s="2495"/>
      <c r="AV104" s="2495"/>
      <c r="AW104" s="2495"/>
      <c r="AX104" s="2495"/>
      <c r="AY104" s="2495"/>
      <c r="AZ104" s="2495"/>
      <c r="BA104" s="2495"/>
      <c r="BB104" s="2495"/>
      <c r="BC104" s="2495"/>
      <c r="BD104" s="2495"/>
      <c r="BE104" s="2495"/>
      <c r="BF104" s="2495"/>
      <c r="BG104" s="2495"/>
      <c r="BH104" s="2495"/>
      <c r="BI104" s="2495"/>
      <c r="BJ104" s="2495"/>
      <c r="BK104" s="2495"/>
      <c r="BL104" s="2495"/>
      <c r="BM104" s="2495"/>
      <c r="BN104" s="2495"/>
      <c r="BO104" s="2495"/>
      <c r="BP104" s="2495"/>
      <c r="BQ104" s="2495"/>
      <c r="BR104" s="2495"/>
      <c r="BS104" s="2495"/>
      <c r="BT104" s="2495"/>
      <c r="BU104" s="2495"/>
      <c r="BV104" s="2495"/>
      <c r="BW104" s="2495"/>
      <c r="BX104" s="2495"/>
      <c r="BY104" s="2495"/>
      <c r="BZ104" s="2495"/>
      <c r="CA104" s="2495"/>
      <c r="CB104" s="2495"/>
      <c r="CC104" s="2495"/>
      <c r="CD104" s="2495"/>
      <c r="CE104" s="2495"/>
      <c r="CF104" s="2495"/>
      <c r="CG104" s="2495"/>
      <c r="CH104" s="2495"/>
      <c r="CI104" s="2495"/>
      <c r="CJ104" s="2495"/>
      <c r="CK104" s="2495"/>
      <c r="CL104" s="2495"/>
      <c r="CM104" s="2495"/>
      <c r="CN104" s="2495"/>
      <c r="CO104" s="2495"/>
      <c r="CP104" s="2495"/>
      <c r="CQ104" s="2495"/>
      <c r="CR104" s="2495"/>
      <c r="CS104" s="2495"/>
      <c r="CT104" s="2495"/>
      <c r="CU104" s="2495"/>
      <c r="CV104" s="2495"/>
      <c r="CW104" s="2495"/>
      <c r="CX104" s="2495"/>
      <c r="CY104" s="2495"/>
      <c r="CZ104" s="2495"/>
      <c r="DA104" s="2495"/>
      <c r="DB104" s="2495"/>
      <c r="DC104" s="2495"/>
      <c r="DD104" s="2495"/>
      <c r="DE104" s="2495"/>
      <c r="DF104" s="2495"/>
      <c r="DG104" s="2495"/>
      <c r="DH104" s="2495"/>
      <c r="DI104" s="2495"/>
      <c r="DJ104" s="2495"/>
      <c r="DK104" s="2495"/>
      <c r="DL104" s="2495"/>
      <c r="DM104" s="2495"/>
      <c r="DN104" s="2495"/>
      <c r="DO104" s="2495"/>
      <c r="DP104" s="2495"/>
      <c r="DQ104" s="2495"/>
      <c r="DR104" s="2495"/>
      <c r="DS104" s="2495"/>
      <c r="DT104" s="2495"/>
      <c r="DU104" s="2495"/>
      <c r="DV104" s="2495"/>
      <c r="DW104" s="2495"/>
      <c r="DX104" s="2495"/>
      <c r="DY104" s="2495"/>
      <c r="DZ104" s="2495"/>
      <c r="EA104" s="2495"/>
      <c r="EB104" s="2495"/>
      <c r="EC104" s="2495"/>
      <c r="ED104" s="2495"/>
      <c r="EE104" s="2496"/>
      <c r="EF104" s="2496"/>
    </row>
    <row r="105" spans="2:136" ht="41.25" customHeight="1" thickBot="1">
      <c r="B105" s="241"/>
      <c r="C105" s="210" t="s">
        <v>133</v>
      </c>
      <c r="D105" s="251"/>
      <c r="E105" s="2082" t="s">
        <v>93</v>
      </c>
      <c r="F105" s="2082" t="s">
        <v>101</v>
      </c>
      <c r="G105" s="2082" t="s">
        <v>162</v>
      </c>
      <c r="H105" s="2079" t="str">
        <f t="shared" si="3"/>
        <v>OTHER - PLEASE ADD A ROW IF NECESSARY AND NOMINATE THE CATEGORY</v>
      </c>
      <c r="I105" s="2082" t="s">
        <v>112</v>
      </c>
      <c r="J105" s="2082" t="s">
        <v>1051</v>
      </c>
      <c r="K105" s="2082" t="s">
        <v>391</v>
      </c>
      <c r="L105" s="2082" t="s">
        <v>107</v>
      </c>
      <c r="M105" s="2082"/>
      <c r="N105" s="1086"/>
      <c r="O105" s="251"/>
      <c r="P105" s="2082" t="s">
        <v>93</v>
      </c>
      <c r="Q105" s="2082" t="s">
        <v>101</v>
      </c>
      <c r="R105" s="2082" t="s">
        <v>162</v>
      </c>
      <c r="S105" s="2079" t="str">
        <f t="shared" si="4"/>
        <v>OTHER - PLEASE ADD A ROW IF NECESSARY AND NOMINATE THE CATEGORY</v>
      </c>
      <c r="T105" s="2082" t="s">
        <v>112</v>
      </c>
      <c r="U105" s="2082" t="s">
        <v>1052</v>
      </c>
      <c r="V105" s="2082" t="s">
        <v>391</v>
      </c>
      <c r="W105" s="2082" t="s">
        <v>107</v>
      </c>
      <c r="X105" s="2082"/>
      <c r="Y105" s="1087"/>
      <c r="Z105" s="2082"/>
      <c r="AA105" s="2082" t="s">
        <v>162</v>
      </c>
      <c r="AB105" s="2080" t="str">
        <f t="shared" si="5"/>
        <v>OTHER - PLEASE ADD A ROW IF NECESSARY AND NOMINATE THE CATEGORY</v>
      </c>
      <c r="AC105" s="2082" t="s">
        <v>112</v>
      </c>
      <c r="AD105" s="2082" t="s">
        <v>1053</v>
      </c>
      <c r="AE105" s="2082" t="s">
        <v>1054</v>
      </c>
      <c r="AF105" s="2082" t="s">
        <v>107</v>
      </c>
      <c r="AG105" s="2082"/>
      <c r="AH105" s="1088"/>
      <c r="AI105" s="1088"/>
      <c r="AJ105" s="1088"/>
      <c r="AK105" s="1088"/>
      <c r="AL105" s="1088"/>
      <c r="AM105" s="1088"/>
      <c r="AN105" s="1088"/>
      <c r="AO105" s="1088"/>
      <c r="AP105" s="1088"/>
      <c r="AQ105" s="1088"/>
      <c r="AR105" s="1088"/>
      <c r="AS105" s="1088"/>
      <c r="AT105" s="1088"/>
      <c r="AU105" s="1088"/>
      <c r="AV105" s="1088"/>
      <c r="AW105" s="1088"/>
      <c r="AX105" s="1088"/>
      <c r="AY105" s="1088"/>
      <c r="AZ105" s="1088"/>
      <c r="BA105" s="1088"/>
      <c r="BB105" s="1088"/>
      <c r="BC105" s="1088"/>
      <c r="BD105" s="1088"/>
      <c r="BE105" s="1088"/>
      <c r="BF105" s="1088"/>
      <c r="BG105" s="1088"/>
      <c r="BH105" s="1088"/>
      <c r="BI105" s="1088"/>
      <c r="BJ105" s="1088"/>
      <c r="BK105" s="1088"/>
      <c r="BL105" s="1088"/>
      <c r="BM105" s="1088"/>
      <c r="BN105" s="1088"/>
      <c r="BO105" s="1088"/>
      <c r="BP105" s="1088"/>
      <c r="BQ105" s="1088"/>
      <c r="BR105" s="1088"/>
      <c r="BS105" s="1088"/>
      <c r="BT105" s="1088"/>
      <c r="BU105" s="1088"/>
      <c r="BV105" s="1088"/>
      <c r="BW105" s="1088"/>
      <c r="BX105" s="1088"/>
      <c r="BY105" s="1088"/>
      <c r="BZ105" s="1088"/>
      <c r="CA105" s="1088"/>
      <c r="CB105" s="1088"/>
      <c r="CC105" s="1088"/>
      <c r="CD105" s="1088"/>
      <c r="CE105" s="1088"/>
      <c r="CF105" s="1088"/>
      <c r="CG105" s="1088"/>
      <c r="CH105" s="1088"/>
      <c r="CI105" s="1088"/>
      <c r="CJ105" s="1088"/>
      <c r="CK105" s="1088"/>
      <c r="CL105" s="1088"/>
      <c r="CM105" s="1088"/>
      <c r="CN105" s="1088"/>
      <c r="CO105" s="1088"/>
      <c r="CP105" s="1088"/>
      <c r="CQ105" s="1088"/>
      <c r="CR105" s="1088"/>
      <c r="CS105" s="1088"/>
      <c r="CT105" s="1088"/>
      <c r="CU105" s="1088"/>
      <c r="CV105" s="1088"/>
      <c r="CW105" s="1088"/>
      <c r="CX105" s="1088"/>
      <c r="CY105" s="1088"/>
      <c r="CZ105" s="1088"/>
      <c r="DA105" s="1088"/>
      <c r="DB105" s="1088"/>
      <c r="DC105" s="1088"/>
      <c r="DD105" s="1088"/>
      <c r="DE105" s="1088"/>
      <c r="DF105" s="1088"/>
      <c r="DG105" s="1088"/>
      <c r="DH105" s="1088"/>
      <c r="DI105" s="1088"/>
      <c r="DJ105" s="1088"/>
      <c r="DK105" s="1088"/>
      <c r="DL105" s="1088"/>
      <c r="DM105" s="1088"/>
      <c r="DN105" s="1088"/>
      <c r="DO105" s="1088"/>
      <c r="DP105" s="1088"/>
      <c r="DQ105" s="1088"/>
      <c r="DR105" s="1088"/>
      <c r="DS105" s="1088"/>
      <c r="DT105" s="1088"/>
      <c r="DU105" s="1088"/>
      <c r="DV105" s="1088"/>
      <c r="DW105" s="1088"/>
      <c r="DX105" s="1088"/>
      <c r="DY105" s="1088"/>
      <c r="DZ105" s="1088"/>
      <c r="EA105" s="1088"/>
      <c r="EB105" s="1088"/>
      <c r="EC105" s="1088"/>
      <c r="ED105" s="1088"/>
      <c r="EE105" s="1089"/>
      <c r="EF105" s="2496"/>
    </row>
    <row r="106" spans="2:136" ht="41.25" customHeight="1" thickBot="1">
      <c r="B106" s="228" t="s">
        <v>197</v>
      </c>
      <c r="C106" s="191" t="s">
        <v>1076</v>
      </c>
      <c r="D106" s="2081"/>
      <c r="E106" s="2080" t="s">
        <v>93</v>
      </c>
      <c r="F106" s="2080" t="s">
        <v>101</v>
      </c>
      <c r="G106" s="2080" t="s">
        <v>198</v>
      </c>
      <c r="H106" s="2079" t="str">
        <f t="shared" si="3"/>
        <v>&lt; = 33 kV ; &lt; = 10 MVA</v>
      </c>
      <c r="I106" s="2080" t="s">
        <v>112</v>
      </c>
      <c r="J106" s="2080" t="s">
        <v>1051</v>
      </c>
      <c r="K106" s="2080" t="s">
        <v>391</v>
      </c>
      <c r="L106" s="2080" t="s">
        <v>107</v>
      </c>
      <c r="M106" s="2080"/>
      <c r="N106" s="1081"/>
      <c r="O106" s="2081"/>
      <c r="P106" s="2080" t="s">
        <v>93</v>
      </c>
      <c r="Q106" s="2080" t="s">
        <v>101</v>
      </c>
      <c r="R106" s="2080" t="s">
        <v>198</v>
      </c>
      <c r="S106" s="2079" t="str">
        <f t="shared" si="4"/>
        <v>&lt; = 33 kV ; &lt; = 10 MVA</v>
      </c>
      <c r="T106" s="2080" t="s">
        <v>112</v>
      </c>
      <c r="U106" s="2080" t="s">
        <v>1052</v>
      </c>
      <c r="V106" s="2080" t="s">
        <v>391</v>
      </c>
      <c r="W106" s="2080" t="s">
        <v>107</v>
      </c>
      <c r="X106" s="2080"/>
      <c r="Y106" s="1082"/>
      <c r="Z106" s="2080"/>
      <c r="AA106" s="2080" t="s">
        <v>198</v>
      </c>
      <c r="AB106" s="2080" t="str">
        <f t="shared" si="5"/>
        <v>&lt; = 33 kV ; &lt; = 10 MVA</v>
      </c>
      <c r="AC106" s="2080" t="s">
        <v>112</v>
      </c>
      <c r="AD106" s="2080" t="s">
        <v>1053</v>
      </c>
      <c r="AE106" s="2080" t="s">
        <v>1054</v>
      </c>
      <c r="AF106" s="2080" t="s">
        <v>107</v>
      </c>
      <c r="AG106" s="2080"/>
      <c r="AH106" s="1083"/>
      <c r="AI106" s="1083"/>
      <c r="AJ106" s="1083"/>
      <c r="AK106" s="1083"/>
      <c r="AL106" s="1083"/>
      <c r="AM106" s="1083"/>
      <c r="AN106" s="1083"/>
      <c r="AO106" s="1083"/>
      <c r="AP106" s="1083"/>
      <c r="AQ106" s="1083"/>
      <c r="AR106" s="1083"/>
      <c r="AS106" s="1083"/>
      <c r="AT106" s="1083"/>
      <c r="AU106" s="1083"/>
      <c r="AV106" s="1083"/>
      <c r="AW106" s="1083"/>
      <c r="AX106" s="1083"/>
      <c r="AY106" s="1083"/>
      <c r="AZ106" s="1083"/>
      <c r="BA106" s="1083"/>
      <c r="BB106" s="1083"/>
      <c r="BC106" s="1083"/>
      <c r="BD106" s="1083"/>
      <c r="BE106" s="1083"/>
      <c r="BF106" s="1083"/>
      <c r="BG106" s="1083"/>
      <c r="BH106" s="1083"/>
      <c r="BI106" s="1083"/>
      <c r="BJ106" s="1083"/>
      <c r="BK106" s="1083"/>
      <c r="BL106" s="1083"/>
      <c r="BM106" s="1083"/>
      <c r="BN106" s="1083"/>
      <c r="BO106" s="1083"/>
      <c r="BP106" s="1083"/>
      <c r="BQ106" s="1083"/>
      <c r="BR106" s="1083"/>
      <c r="BS106" s="1083"/>
      <c r="BT106" s="1083"/>
      <c r="BU106" s="1083"/>
      <c r="BV106" s="1083"/>
      <c r="BW106" s="1083"/>
      <c r="BX106" s="1083"/>
      <c r="BY106" s="1083"/>
      <c r="BZ106" s="1083"/>
      <c r="CA106" s="1083"/>
      <c r="CB106" s="1083"/>
      <c r="CC106" s="1083"/>
      <c r="CD106" s="1083"/>
      <c r="CE106" s="1083"/>
      <c r="CF106" s="1083"/>
      <c r="CG106" s="1083"/>
      <c r="CH106" s="1083"/>
      <c r="CI106" s="1083"/>
      <c r="CJ106" s="1083"/>
      <c r="CK106" s="1083"/>
      <c r="CL106" s="1083"/>
      <c r="CM106" s="1083"/>
      <c r="CN106" s="1083"/>
      <c r="CO106" s="1083"/>
      <c r="CP106" s="1083"/>
      <c r="CQ106" s="1083"/>
      <c r="CR106" s="1083"/>
      <c r="CS106" s="1083"/>
      <c r="CT106" s="1083"/>
      <c r="CU106" s="1083"/>
      <c r="CV106" s="1083"/>
      <c r="CW106" s="1083"/>
      <c r="CX106" s="1083"/>
      <c r="CY106" s="1083"/>
      <c r="CZ106" s="1083"/>
      <c r="DA106" s="1083"/>
      <c r="DB106" s="1083"/>
      <c r="DC106" s="1083"/>
      <c r="DD106" s="1083"/>
      <c r="DE106" s="1083"/>
      <c r="DF106" s="1083"/>
      <c r="DG106" s="1083"/>
      <c r="DH106" s="1083"/>
      <c r="DI106" s="1083"/>
      <c r="DJ106" s="1083"/>
      <c r="DK106" s="1083"/>
      <c r="DL106" s="1083"/>
      <c r="DM106" s="1083"/>
      <c r="DN106" s="1083"/>
      <c r="DO106" s="1083"/>
      <c r="DP106" s="1083"/>
      <c r="DQ106" s="1083"/>
      <c r="DR106" s="1083"/>
      <c r="DS106" s="1083"/>
      <c r="DT106" s="1083"/>
      <c r="DU106" s="1083"/>
      <c r="DV106" s="1083"/>
      <c r="DW106" s="1083"/>
      <c r="DX106" s="1083"/>
      <c r="DY106" s="1083"/>
      <c r="DZ106" s="1083"/>
      <c r="EA106" s="1083"/>
      <c r="EB106" s="1083"/>
      <c r="EC106" s="1083"/>
      <c r="ED106" s="1083"/>
      <c r="EE106" s="1084"/>
      <c r="EF106" s="2496"/>
    </row>
    <row r="107" spans="2:136" ht="41.25" customHeight="1" thickBot="1">
      <c r="B107" s="230"/>
      <c r="C107" s="195" t="s">
        <v>1077</v>
      </c>
      <c r="D107" s="2081"/>
      <c r="E107" s="2080" t="s">
        <v>93</v>
      </c>
      <c r="F107" s="2080" t="s">
        <v>101</v>
      </c>
      <c r="G107" s="2080" t="s">
        <v>198</v>
      </c>
      <c r="H107" s="2079" t="str">
        <f t="shared" si="3"/>
        <v>&lt; = 33 kV ; &gt; 10 MVA &amp; &lt; =  30 MVA</v>
      </c>
      <c r="I107" s="2080" t="s">
        <v>112</v>
      </c>
      <c r="J107" s="2080" t="s">
        <v>1051</v>
      </c>
      <c r="K107" s="2080" t="s">
        <v>391</v>
      </c>
      <c r="L107" s="2080" t="s">
        <v>107</v>
      </c>
      <c r="M107" s="2080"/>
      <c r="N107" s="1085"/>
      <c r="O107" s="2081"/>
      <c r="P107" s="2080" t="s">
        <v>93</v>
      </c>
      <c r="Q107" s="2080" t="s">
        <v>101</v>
      </c>
      <c r="R107" s="2080" t="s">
        <v>198</v>
      </c>
      <c r="S107" s="2079" t="str">
        <f t="shared" si="4"/>
        <v>&lt; = 33 kV ; &gt; 10 MVA &amp; &lt; =  30 MVA</v>
      </c>
      <c r="T107" s="2080" t="s">
        <v>112</v>
      </c>
      <c r="U107" s="2080" t="s">
        <v>1052</v>
      </c>
      <c r="V107" s="2080" t="s">
        <v>391</v>
      </c>
      <c r="W107" s="2080" t="s">
        <v>107</v>
      </c>
      <c r="X107" s="2080"/>
      <c r="Y107" s="2492"/>
      <c r="Z107" s="2080"/>
      <c r="AA107" s="2080" t="s">
        <v>198</v>
      </c>
      <c r="AB107" s="2080" t="str">
        <f t="shared" si="5"/>
        <v>&lt; = 33 kV ; &gt; 10 MVA &amp; &lt; =  30 MVA</v>
      </c>
      <c r="AC107" s="2080" t="s">
        <v>112</v>
      </c>
      <c r="AD107" s="2080" t="s">
        <v>1053</v>
      </c>
      <c r="AE107" s="2080" t="s">
        <v>1054</v>
      </c>
      <c r="AF107" s="2080" t="s">
        <v>107</v>
      </c>
      <c r="AG107" s="2080"/>
      <c r="AH107" s="2495"/>
      <c r="AI107" s="2495"/>
      <c r="AJ107" s="2495"/>
      <c r="AK107" s="2495"/>
      <c r="AL107" s="2495"/>
      <c r="AM107" s="2495"/>
      <c r="AN107" s="2495"/>
      <c r="AO107" s="2495"/>
      <c r="AP107" s="2495"/>
      <c r="AQ107" s="2495"/>
      <c r="AR107" s="2495"/>
      <c r="AS107" s="2495"/>
      <c r="AT107" s="2495"/>
      <c r="AU107" s="2495"/>
      <c r="AV107" s="2495"/>
      <c r="AW107" s="2495"/>
      <c r="AX107" s="2495"/>
      <c r="AY107" s="2495"/>
      <c r="AZ107" s="2495"/>
      <c r="BA107" s="2495"/>
      <c r="BB107" s="2495"/>
      <c r="BC107" s="2495"/>
      <c r="BD107" s="2495"/>
      <c r="BE107" s="2495"/>
      <c r="BF107" s="2495"/>
      <c r="BG107" s="2495"/>
      <c r="BH107" s="2495"/>
      <c r="BI107" s="2495"/>
      <c r="BJ107" s="2495"/>
      <c r="BK107" s="2495"/>
      <c r="BL107" s="2495"/>
      <c r="BM107" s="2495"/>
      <c r="BN107" s="2495"/>
      <c r="BO107" s="2495"/>
      <c r="BP107" s="2495"/>
      <c r="BQ107" s="2495"/>
      <c r="BR107" s="2495"/>
      <c r="BS107" s="2495"/>
      <c r="BT107" s="2495"/>
      <c r="BU107" s="2495"/>
      <c r="BV107" s="2495"/>
      <c r="BW107" s="2495"/>
      <c r="BX107" s="2495"/>
      <c r="BY107" s="2495"/>
      <c r="BZ107" s="2495"/>
      <c r="CA107" s="2495"/>
      <c r="CB107" s="2495"/>
      <c r="CC107" s="2495"/>
      <c r="CD107" s="2495"/>
      <c r="CE107" s="2495"/>
      <c r="CF107" s="2495"/>
      <c r="CG107" s="2495"/>
      <c r="CH107" s="2495"/>
      <c r="CI107" s="2495"/>
      <c r="CJ107" s="2495"/>
      <c r="CK107" s="2495"/>
      <c r="CL107" s="2495"/>
      <c r="CM107" s="2495"/>
      <c r="CN107" s="2495"/>
      <c r="CO107" s="2495"/>
      <c r="CP107" s="2495"/>
      <c r="CQ107" s="2495"/>
      <c r="CR107" s="2495"/>
      <c r="CS107" s="2495"/>
      <c r="CT107" s="2495"/>
      <c r="CU107" s="2495"/>
      <c r="CV107" s="2495"/>
      <c r="CW107" s="2495"/>
      <c r="CX107" s="2495"/>
      <c r="CY107" s="2495"/>
      <c r="CZ107" s="2495"/>
      <c r="DA107" s="2495"/>
      <c r="DB107" s="2495"/>
      <c r="DC107" s="2495"/>
      <c r="DD107" s="2495"/>
      <c r="DE107" s="2495"/>
      <c r="DF107" s="2495"/>
      <c r="DG107" s="2495"/>
      <c r="DH107" s="2495"/>
      <c r="DI107" s="2495"/>
      <c r="DJ107" s="2495"/>
      <c r="DK107" s="2495"/>
      <c r="DL107" s="2495"/>
      <c r="DM107" s="2495"/>
      <c r="DN107" s="2495"/>
      <c r="DO107" s="2495"/>
      <c r="DP107" s="2495"/>
      <c r="DQ107" s="2495"/>
      <c r="DR107" s="2495"/>
      <c r="DS107" s="2495"/>
      <c r="DT107" s="2495"/>
      <c r="DU107" s="2495"/>
      <c r="DV107" s="2495"/>
      <c r="DW107" s="2495"/>
      <c r="DX107" s="2495"/>
      <c r="DY107" s="2495"/>
      <c r="DZ107" s="2495"/>
      <c r="EA107" s="2495"/>
      <c r="EB107" s="2495"/>
      <c r="EC107" s="2495"/>
      <c r="ED107" s="2495"/>
      <c r="EE107" s="2496"/>
      <c r="EF107" s="2496"/>
    </row>
    <row r="108" spans="2:136" ht="41.25" customHeight="1" thickBot="1">
      <c r="B108" s="230"/>
      <c r="C108" s="195" t="s">
        <v>1078</v>
      </c>
      <c r="D108" s="2081"/>
      <c r="E108" s="2080" t="s">
        <v>93</v>
      </c>
      <c r="F108" s="2080" t="s">
        <v>101</v>
      </c>
      <c r="G108" s="2080" t="s">
        <v>198</v>
      </c>
      <c r="H108" s="2079" t="str">
        <f t="shared" si="3"/>
        <v>&lt; = 33 kV ; &gt; 30 MVA</v>
      </c>
      <c r="I108" s="2080" t="s">
        <v>112</v>
      </c>
      <c r="J108" s="2080" t="s">
        <v>1051</v>
      </c>
      <c r="K108" s="2080" t="s">
        <v>391</v>
      </c>
      <c r="L108" s="2080" t="s">
        <v>107</v>
      </c>
      <c r="M108" s="2080"/>
      <c r="N108" s="1085"/>
      <c r="O108" s="2081"/>
      <c r="P108" s="2080" t="s">
        <v>93</v>
      </c>
      <c r="Q108" s="2080" t="s">
        <v>101</v>
      </c>
      <c r="R108" s="2080" t="s">
        <v>198</v>
      </c>
      <c r="S108" s="2079" t="str">
        <f t="shared" si="4"/>
        <v>&lt; = 33 kV ; &gt; 30 MVA</v>
      </c>
      <c r="T108" s="2080" t="s">
        <v>112</v>
      </c>
      <c r="U108" s="2080" t="s">
        <v>1052</v>
      </c>
      <c r="V108" s="2080" t="s">
        <v>391</v>
      </c>
      <c r="W108" s="2080" t="s">
        <v>107</v>
      </c>
      <c r="X108" s="2080"/>
      <c r="Y108" s="2492"/>
      <c r="Z108" s="2080"/>
      <c r="AA108" s="2080" t="s">
        <v>198</v>
      </c>
      <c r="AB108" s="2080" t="str">
        <f t="shared" si="5"/>
        <v>&lt; = 33 kV ; &gt; 30 MVA</v>
      </c>
      <c r="AC108" s="2080" t="s">
        <v>112</v>
      </c>
      <c r="AD108" s="2080" t="s">
        <v>1053</v>
      </c>
      <c r="AE108" s="2080" t="s">
        <v>1054</v>
      </c>
      <c r="AF108" s="2080" t="s">
        <v>107</v>
      </c>
      <c r="AG108" s="2080"/>
      <c r="AH108" s="2495"/>
      <c r="AI108" s="2495"/>
      <c r="AJ108" s="2495"/>
      <c r="AK108" s="2495"/>
      <c r="AL108" s="2495"/>
      <c r="AM108" s="2495"/>
      <c r="AN108" s="2495"/>
      <c r="AO108" s="2495"/>
      <c r="AP108" s="2495"/>
      <c r="AQ108" s="2495"/>
      <c r="AR108" s="2495"/>
      <c r="AS108" s="2495"/>
      <c r="AT108" s="2495"/>
      <c r="AU108" s="2495"/>
      <c r="AV108" s="2495"/>
      <c r="AW108" s="2495"/>
      <c r="AX108" s="2495"/>
      <c r="AY108" s="2495"/>
      <c r="AZ108" s="2495"/>
      <c r="BA108" s="2495"/>
      <c r="BB108" s="2495"/>
      <c r="BC108" s="2495"/>
      <c r="BD108" s="2495"/>
      <c r="BE108" s="2495"/>
      <c r="BF108" s="2495"/>
      <c r="BG108" s="2495"/>
      <c r="BH108" s="2495"/>
      <c r="BI108" s="2495"/>
      <c r="BJ108" s="2495"/>
      <c r="BK108" s="2495"/>
      <c r="BL108" s="2495"/>
      <c r="BM108" s="2495"/>
      <c r="BN108" s="2495"/>
      <c r="BO108" s="2495"/>
      <c r="BP108" s="2495"/>
      <c r="BQ108" s="2495"/>
      <c r="BR108" s="2495"/>
      <c r="BS108" s="2495"/>
      <c r="BT108" s="2495"/>
      <c r="BU108" s="2495"/>
      <c r="BV108" s="2495"/>
      <c r="BW108" s="2495"/>
      <c r="BX108" s="2495"/>
      <c r="BY108" s="2495"/>
      <c r="BZ108" s="2495"/>
      <c r="CA108" s="2495"/>
      <c r="CB108" s="2495"/>
      <c r="CC108" s="2495"/>
      <c r="CD108" s="2495"/>
      <c r="CE108" s="2495"/>
      <c r="CF108" s="2495"/>
      <c r="CG108" s="2495"/>
      <c r="CH108" s="2495"/>
      <c r="CI108" s="2495"/>
      <c r="CJ108" s="2495"/>
      <c r="CK108" s="2495"/>
      <c r="CL108" s="2495"/>
      <c r="CM108" s="2495"/>
      <c r="CN108" s="2495"/>
      <c r="CO108" s="2495"/>
      <c r="CP108" s="2495"/>
      <c r="CQ108" s="2495"/>
      <c r="CR108" s="2495"/>
      <c r="CS108" s="2495"/>
      <c r="CT108" s="2495"/>
      <c r="CU108" s="2495"/>
      <c r="CV108" s="2495"/>
      <c r="CW108" s="2495"/>
      <c r="CX108" s="2495"/>
      <c r="CY108" s="2495"/>
      <c r="CZ108" s="2495"/>
      <c r="DA108" s="2495"/>
      <c r="DB108" s="2495"/>
      <c r="DC108" s="2495"/>
      <c r="DD108" s="2495"/>
      <c r="DE108" s="2495"/>
      <c r="DF108" s="2495"/>
      <c r="DG108" s="2495"/>
      <c r="DH108" s="2495"/>
      <c r="DI108" s="2495"/>
      <c r="DJ108" s="2495"/>
      <c r="DK108" s="2495"/>
      <c r="DL108" s="2495"/>
      <c r="DM108" s="2495"/>
      <c r="DN108" s="2495"/>
      <c r="DO108" s="2495"/>
      <c r="DP108" s="2495"/>
      <c r="DQ108" s="2495"/>
      <c r="DR108" s="2495"/>
      <c r="DS108" s="2495"/>
      <c r="DT108" s="2495"/>
      <c r="DU108" s="2495"/>
      <c r="DV108" s="2495"/>
      <c r="DW108" s="2495"/>
      <c r="DX108" s="2495"/>
      <c r="DY108" s="2495"/>
      <c r="DZ108" s="2495"/>
      <c r="EA108" s="2495"/>
      <c r="EB108" s="2495"/>
      <c r="EC108" s="2495"/>
      <c r="ED108" s="2495"/>
      <c r="EE108" s="2496"/>
      <c r="EF108" s="2496"/>
    </row>
    <row r="109" spans="2:136" ht="41.25" customHeight="1" thickBot="1">
      <c r="B109" s="230"/>
      <c r="C109" s="195" t="s">
        <v>1079</v>
      </c>
      <c r="D109" s="2081"/>
      <c r="E109" s="2080" t="s">
        <v>93</v>
      </c>
      <c r="F109" s="2080" t="s">
        <v>101</v>
      </c>
      <c r="G109" s="2080" t="s">
        <v>198</v>
      </c>
      <c r="H109" s="2079" t="str">
        <f t="shared" si="3"/>
        <v>&gt; 33 kV &amp; &lt; = 66 kV  ; &lt; = 10 MVA</v>
      </c>
      <c r="I109" s="2080" t="s">
        <v>112</v>
      </c>
      <c r="J109" s="2080" t="s">
        <v>1051</v>
      </c>
      <c r="K109" s="2080" t="s">
        <v>391</v>
      </c>
      <c r="L109" s="2080" t="s">
        <v>107</v>
      </c>
      <c r="M109" s="2080"/>
      <c r="N109" s="1085"/>
      <c r="O109" s="2081"/>
      <c r="P109" s="2080" t="s">
        <v>93</v>
      </c>
      <c r="Q109" s="2080" t="s">
        <v>101</v>
      </c>
      <c r="R109" s="2080" t="s">
        <v>198</v>
      </c>
      <c r="S109" s="2079" t="str">
        <f t="shared" si="4"/>
        <v>&gt; 33 kV &amp; &lt; = 66 kV  ; &lt; = 10 MVA</v>
      </c>
      <c r="T109" s="2080" t="s">
        <v>112</v>
      </c>
      <c r="U109" s="2080" t="s">
        <v>1052</v>
      </c>
      <c r="V109" s="2080" t="s">
        <v>391</v>
      </c>
      <c r="W109" s="2080" t="s">
        <v>107</v>
      </c>
      <c r="X109" s="2080"/>
      <c r="Y109" s="2492"/>
      <c r="Z109" s="2080"/>
      <c r="AA109" s="2080" t="s">
        <v>198</v>
      </c>
      <c r="AB109" s="2080" t="str">
        <f t="shared" si="5"/>
        <v>&gt; 33 kV &amp; &lt; = 66 kV  ; &lt; = 10 MVA</v>
      </c>
      <c r="AC109" s="2080" t="s">
        <v>112</v>
      </c>
      <c r="AD109" s="2080" t="s">
        <v>1053</v>
      </c>
      <c r="AE109" s="2080" t="s">
        <v>1054</v>
      </c>
      <c r="AF109" s="2080" t="s">
        <v>107</v>
      </c>
      <c r="AG109" s="2080"/>
      <c r="AH109" s="2495"/>
      <c r="AI109" s="2495"/>
      <c r="AJ109" s="2495"/>
      <c r="AK109" s="2495"/>
      <c r="AL109" s="2495"/>
      <c r="AM109" s="2495"/>
      <c r="AN109" s="2495"/>
      <c r="AO109" s="2495"/>
      <c r="AP109" s="2495"/>
      <c r="AQ109" s="2495"/>
      <c r="AR109" s="2495"/>
      <c r="AS109" s="2495"/>
      <c r="AT109" s="2495"/>
      <c r="AU109" s="2495"/>
      <c r="AV109" s="2495"/>
      <c r="AW109" s="2495"/>
      <c r="AX109" s="2495"/>
      <c r="AY109" s="2495"/>
      <c r="AZ109" s="2495"/>
      <c r="BA109" s="2495"/>
      <c r="BB109" s="2495"/>
      <c r="BC109" s="2495"/>
      <c r="BD109" s="2495"/>
      <c r="BE109" s="2495"/>
      <c r="BF109" s="2495"/>
      <c r="BG109" s="2495"/>
      <c r="BH109" s="2495"/>
      <c r="BI109" s="2495"/>
      <c r="BJ109" s="2495"/>
      <c r="BK109" s="2495"/>
      <c r="BL109" s="2495"/>
      <c r="BM109" s="2495"/>
      <c r="BN109" s="2495"/>
      <c r="BO109" s="2495"/>
      <c r="BP109" s="2495"/>
      <c r="BQ109" s="2495"/>
      <c r="BR109" s="2495"/>
      <c r="BS109" s="2495"/>
      <c r="BT109" s="2495"/>
      <c r="BU109" s="2495"/>
      <c r="BV109" s="2495"/>
      <c r="BW109" s="2495"/>
      <c r="BX109" s="2495"/>
      <c r="BY109" s="2495"/>
      <c r="BZ109" s="2495"/>
      <c r="CA109" s="2495"/>
      <c r="CB109" s="2495"/>
      <c r="CC109" s="2495"/>
      <c r="CD109" s="2495"/>
      <c r="CE109" s="2495"/>
      <c r="CF109" s="2495"/>
      <c r="CG109" s="2495"/>
      <c r="CH109" s="2495"/>
      <c r="CI109" s="2495"/>
      <c r="CJ109" s="2495"/>
      <c r="CK109" s="2495"/>
      <c r="CL109" s="2495"/>
      <c r="CM109" s="2495"/>
      <c r="CN109" s="2495"/>
      <c r="CO109" s="2495"/>
      <c r="CP109" s="2495"/>
      <c r="CQ109" s="2495"/>
      <c r="CR109" s="2495"/>
      <c r="CS109" s="2495"/>
      <c r="CT109" s="2495"/>
      <c r="CU109" s="2495"/>
      <c r="CV109" s="2495"/>
      <c r="CW109" s="2495"/>
      <c r="CX109" s="2495"/>
      <c r="CY109" s="2495"/>
      <c r="CZ109" s="2495"/>
      <c r="DA109" s="2495"/>
      <c r="DB109" s="2495"/>
      <c r="DC109" s="2495"/>
      <c r="DD109" s="2495"/>
      <c r="DE109" s="2495"/>
      <c r="DF109" s="2495"/>
      <c r="DG109" s="2495"/>
      <c r="DH109" s="2495"/>
      <c r="DI109" s="2495"/>
      <c r="DJ109" s="2495"/>
      <c r="DK109" s="2495"/>
      <c r="DL109" s="2495"/>
      <c r="DM109" s="2495"/>
      <c r="DN109" s="2495"/>
      <c r="DO109" s="2495"/>
      <c r="DP109" s="2495"/>
      <c r="DQ109" s="2495"/>
      <c r="DR109" s="2495"/>
      <c r="DS109" s="2495"/>
      <c r="DT109" s="2495"/>
      <c r="DU109" s="2495"/>
      <c r="DV109" s="2495"/>
      <c r="DW109" s="2495"/>
      <c r="DX109" s="2495"/>
      <c r="DY109" s="2495"/>
      <c r="DZ109" s="2495"/>
      <c r="EA109" s="2495"/>
      <c r="EB109" s="2495"/>
      <c r="EC109" s="2495"/>
      <c r="ED109" s="2495"/>
      <c r="EE109" s="2496"/>
      <c r="EF109" s="2496"/>
    </row>
    <row r="110" spans="2:136" ht="41.25" customHeight="1" thickBot="1">
      <c r="B110" s="230"/>
      <c r="C110" s="195" t="s">
        <v>1080</v>
      </c>
      <c r="D110" s="2081"/>
      <c r="E110" s="2080" t="s">
        <v>93</v>
      </c>
      <c r="F110" s="2080" t="s">
        <v>101</v>
      </c>
      <c r="G110" s="2080" t="s">
        <v>198</v>
      </c>
      <c r="H110" s="2079" t="str">
        <f t="shared" si="3"/>
        <v>&gt; 33 kV &amp; &lt; = 66 kV  ; &gt; 10 MVA &amp; &lt; =  30 MVA</v>
      </c>
      <c r="I110" s="2080" t="s">
        <v>112</v>
      </c>
      <c r="J110" s="2080" t="s">
        <v>1051</v>
      </c>
      <c r="K110" s="2080" t="s">
        <v>391</v>
      </c>
      <c r="L110" s="2080" t="s">
        <v>107</v>
      </c>
      <c r="M110" s="2080"/>
      <c r="N110" s="2487">
        <v>45</v>
      </c>
      <c r="O110" s="2081"/>
      <c r="P110" s="2080" t="s">
        <v>93</v>
      </c>
      <c r="Q110" s="2080" t="s">
        <v>101</v>
      </c>
      <c r="R110" s="2080" t="s">
        <v>198</v>
      </c>
      <c r="S110" s="2079" t="str">
        <f t="shared" si="4"/>
        <v>&gt; 33 kV &amp; &lt; = 66 kV  ; &gt; 10 MVA &amp; &lt; =  30 MVA</v>
      </c>
      <c r="T110" s="2080" t="s">
        <v>112</v>
      </c>
      <c r="U110" s="2080" t="s">
        <v>1052</v>
      </c>
      <c r="V110" s="2080" t="s">
        <v>391</v>
      </c>
      <c r="W110" s="2080" t="s">
        <v>107</v>
      </c>
      <c r="X110" s="2080"/>
      <c r="Y110" s="2487">
        <v>0</v>
      </c>
      <c r="Z110" s="2080"/>
      <c r="AA110" s="2080" t="s">
        <v>198</v>
      </c>
      <c r="AB110" s="2080" t="str">
        <f t="shared" si="5"/>
        <v>&gt; 33 kV &amp; &lt; = 66 kV  ; &gt; 10 MVA &amp; &lt; =  30 MVA</v>
      </c>
      <c r="AC110" s="2080" t="s">
        <v>112</v>
      </c>
      <c r="AD110" s="2080" t="s">
        <v>1053</v>
      </c>
      <c r="AE110" s="2080" t="s">
        <v>1054</v>
      </c>
      <c r="AF110" s="2080" t="s">
        <v>107</v>
      </c>
      <c r="AG110" s="2080"/>
      <c r="AH110" s="2497">
        <v>0</v>
      </c>
      <c r="AI110" s="2497">
        <v>0</v>
      </c>
      <c r="AJ110" s="2497">
        <v>0</v>
      </c>
      <c r="AK110" s="2497">
        <v>0</v>
      </c>
      <c r="AL110" s="2497">
        <v>0</v>
      </c>
      <c r="AM110" s="2497">
        <v>0</v>
      </c>
      <c r="AN110" s="2497">
        <v>0</v>
      </c>
      <c r="AO110" s="2497">
        <v>0</v>
      </c>
      <c r="AP110" s="2497">
        <v>0</v>
      </c>
      <c r="AQ110" s="2497">
        <v>0</v>
      </c>
      <c r="AR110" s="2497">
        <v>0</v>
      </c>
      <c r="AS110" s="2497">
        <v>0</v>
      </c>
      <c r="AT110" s="2497">
        <v>0</v>
      </c>
      <c r="AU110" s="2497">
        <v>0</v>
      </c>
      <c r="AV110" s="2497">
        <v>0</v>
      </c>
      <c r="AW110" s="2497">
        <v>0</v>
      </c>
      <c r="AX110" s="2497">
        <v>0</v>
      </c>
      <c r="AY110" s="2497">
        <v>0</v>
      </c>
      <c r="AZ110" s="2497">
        <v>0</v>
      </c>
      <c r="BA110" s="2497">
        <v>0</v>
      </c>
      <c r="BB110" s="2497">
        <v>0</v>
      </c>
      <c r="BC110" s="2497">
        <v>0</v>
      </c>
      <c r="BD110" s="2497">
        <v>0</v>
      </c>
      <c r="BE110" s="2497">
        <v>0</v>
      </c>
      <c r="BF110" s="2497">
        <v>0</v>
      </c>
      <c r="BG110" s="2497">
        <v>0</v>
      </c>
      <c r="BH110" s="2497">
        <v>0</v>
      </c>
      <c r="BI110" s="2497">
        <v>0</v>
      </c>
      <c r="BJ110" s="2497">
        <v>0</v>
      </c>
      <c r="BK110" s="2497">
        <v>0</v>
      </c>
      <c r="BL110" s="2497">
        <v>0</v>
      </c>
      <c r="BM110" s="2497">
        <v>0</v>
      </c>
      <c r="BN110" s="2497">
        <v>0</v>
      </c>
      <c r="BO110" s="2497">
        <v>0</v>
      </c>
      <c r="BP110" s="2497">
        <v>0</v>
      </c>
      <c r="BQ110" s="2497">
        <v>0</v>
      </c>
      <c r="BR110" s="2497">
        <v>0</v>
      </c>
      <c r="BS110" s="2497">
        <v>0</v>
      </c>
      <c r="BT110" s="2497">
        <v>0</v>
      </c>
      <c r="BU110" s="2497">
        <v>0</v>
      </c>
      <c r="BV110" s="2497">
        <v>0</v>
      </c>
      <c r="BW110" s="2497">
        <v>0</v>
      </c>
      <c r="BX110" s="2497">
        <v>0</v>
      </c>
      <c r="BY110" s="2497">
        <v>0</v>
      </c>
      <c r="BZ110" s="2497">
        <v>0</v>
      </c>
      <c r="CA110" s="2497">
        <v>0</v>
      </c>
      <c r="CB110" s="2497">
        <v>0</v>
      </c>
      <c r="CC110" s="2497">
        <v>0</v>
      </c>
      <c r="CD110" s="2497">
        <v>0</v>
      </c>
      <c r="CE110" s="2497">
        <v>0</v>
      </c>
      <c r="CF110" s="2497">
        <v>0</v>
      </c>
      <c r="CG110" s="2497">
        <v>0</v>
      </c>
      <c r="CH110" s="2497">
        <v>0</v>
      </c>
      <c r="CI110" s="2497">
        <v>0</v>
      </c>
      <c r="CJ110" s="2497">
        <v>1</v>
      </c>
      <c r="CK110" s="2497">
        <v>0</v>
      </c>
      <c r="CL110" s="2497">
        <v>0</v>
      </c>
      <c r="CM110" s="2497">
        <v>0</v>
      </c>
      <c r="CN110" s="2497">
        <v>0</v>
      </c>
      <c r="CO110" s="2497">
        <v>0</v>
      </c>
      <c r="CP110" s="2497">
        <v>0</v>
      </c>
      <c r="CQ110" s="2497">
        <v>0</v>
      </c>
      <c r="CR110" s="2497">
        <v>0</v>
      </c>
      <c r="CS110" s="2497">
        <v>0</v>
      </c>
      <c r="CT110" s="2497">
        <v>0</v>
      </c>
      <c r="CU110" s="2497">
        <v>0</v>
      </c>
      <c r="CV110" s="2497">
        <v>0</v>
      </c>
      <c r="CW110" s="2497">
        <v>0</v>
      </c>
      <c r="CX110" s="2497">
        <v>0</v>
      </c>
      <c r="CY110" s="2497">
        <v>0</v>
      </c>
      <c r="CZ110" s="2497">
        <v>0</v>
      </c>
      <c r="DA110" s="2497">
        <v>0</v>
      </c>
      <c r="DB110" s="2497">
        <v>0</v>
      </c>
      <c r="DC110" s="2497">
        <v>0</v>
      </c>
      <c r="DD110" s="2497">
        <v>0</v>
      </c>
      <c r="DE110" s="2497">
        <v>0</v>
      </c>
      <c r="DF110" s="2497">
        <v>0</v>
      </c>
      <c r="DG110" s="2497">
        <v>0</v>
      </c>
      <c r="DH110" s="2497">
        <v>0</v>
      </c>
      <c r="DI110" s="2497">
        <v>0</v>
      </c>
      <c r="DJ110" s="2497">
        <v>0</v>
      </c>
      <c r="DK110" s="2497">
        <v>0</v>
      </c>
      <c r="DL110" s="2497">
        <v>0</v>
      </c>
      <c r="DM110" s="2497">
        <v>0</v>
      </c>
      <c r="DN110" s="2497">
        <v>0</v>
      </c>
      <c r="DO110" s="2497">
        <v>0</v>
      </c>
      <c r="DP110" s="2497">
        <v>0</v>
      </c>
      <c r="DQ110" s="2497">
        <v>0</v>
      </c>
      <c r="DR110" s="2497">
        <v>0</v>
      </c>
      <c r="DS110" s="2497">
        <v>0</v>
      </c>
      <c r="DT110" s="2497">
        <v>0</v>
      </c>
      <c r="DU110" s="2497">
        <v>0</v>
      </c>
      <c r="DV110" s="2497">
        <v>0</v>
      </c>
      <c r="DW110" s="2497">
        <v>0</v>
      </c>
      <c r="DX110" s="2497">
        <v>0</v>
      </c>
      <c r="DY110" s="2497">
        <v>0</v>
      </c>
      <c r="DZ110" s="2497">
        <v>0</v>
      </c>
      <c r="EA110" s="2497">
        <v>0</v>
      </c>
      <c r="EB110" s="2497">
        <v>0</v>
      </c>
      <c r="EC110" s="2497">
        <v>0</v>
      </c>
      <c r="ED110" s="2497">
        <v>0</v>
      </c>
      <c r="EE110" s="2498">
        <v>0</v>
      </c>
      <c r="EF110" s="2498">
        <v>0</v>
      </c>
    </row>
    <row r="111" spans="2:136" ht="41.25" customHeight="1" thickBot="1">
      <c r="B111" s="230"/>
      <c r="C111" s="195" t="s">
        <v>1081</v>
      </c>
      <c r="D111" s="2081"/>
      <c r="E111" s="2080" t="s">
        <v>93</v>
      </c>
      <c r="F111" s="2080" t="s">
        <v>101</v>
      </c>
      <c r="G111" s="2080" t="s">
        <v>198</v>
      </c>
      <c r="H111" s="2079" t="str">
        <f t="shared" si="3"/>
        <v>&gt; 33 kV &amp; &lt; = 66 kV  ; &gt; 30 MVA</v>
      </c>
      <c r="I111" s="2080" t="s">
        <v>112</v>
      </c>
      <c r="J111" s="2080" t="s">
        <v>1051</v>
      </c>
      <c r="K111" s="2080" t="s">
        <v>391</v>
      </c>
      <c r="L111" s="2080" t="s">
        <v>107</v>
      </c>
      <c r="M111" s="2080"/>
      <c r="N111" s="1085"/>
      <c r="O111" s="2081"/>
      <c r="P111" s="2080" t="s">
        <v>93</v>
      </c>
      <c r="Q111" s="2080" t="s">
        <v>101</v>
      </c>
      <c r="R111" s="2080" t="s">
        <v>198</v>
      </c>
      <c r="S111" s="2079" t="str">
        <f t="shared" si="4"/>
        <v>&gt; 33 kV &amp; &lt; = 66 kV  ; &gt; 30 MVA</v>
      </c>
      <c r="T111" s="2080" t="s">
        <v>112</v>
      </c>
      <c r="U111" s="2080" t="s">
        <v>1052</v>
      </c>
      <c r="V111" s="2080" t="s">
        <v>391</v>
      </c>
      <c r="W111" s="2080" t="s">
        <v>107</v>
      </c>
      <c r="X111" s="2080"/>
      <c r="Y111" s="2492"/>
      <c r="Z111" s="2080"/>
      <c r="AA111" s="2080" t="s">
        <v>198</v>
      </c>
      <c r="AB111" s="2080" t="str">
        <f t="shared" si="5"/>
        <v>&gt; 33 kV &amp; &lt; = 66 kV  ; &gt; 30 MVA</v>
      </c>
      <c r="AC111" s="2080" t="s">
        <v>112</v>
      </c>
      <c r="AD111" s="2080" t="s">
        <v>1053</v>
      </c>
      <c r="AE111" s="2080" t="s">
        <v>1054</v>
      </c>
      <c r="AF111" s="2080" t="s">
        <v>107</v>
      </c>
      <c r="AG111" s="2080"/>
      <c r="AH111" s="2495"/>
      <c r="AI111" s="2495"/>
      <c r="AJ111" s="2495"/>
      <c r="AK111" s="2495"/>
      <c r="AL111" s="2495"/>
      <c r="AM111" s="2495"/>
      <c r="AN111" s="2495"/>
      <c r="AO111" s="2495"/>
      <c r="AP111" s="2495"/>
      <c r="AQ111" s="2495"/>
      <c r="AR111" s="2495"/>
      <c r="AS111" s="2495"/>
      <c r="AT111" s="2495"/>
      <c r="AU111" s="2495"/>
      <c r="AV111" s="2495"/>
      <c r="AW111" s="2495"/>
      <c r="AX111" s="2495"/>
      <c r="AY111" s="2495"/>
      <c r="AZ111" s="2495"/>
      <c r="BA111" s="2495"/>
      <c r="BB111" s="2495"/>
      <c r="BC111" s="2495"/>
      <c r="BD111" s="2495"/>
      <c r="BE111" s="2495"/>
      <c r="BF111" s="2495"/>
      <c r="BG111" s="2495"/>
      <c r="BH111" s="2495"/>
      <c r="BI111" s="2495"/>
      <c r="BJ111" s="2495"/>
      <c r="BK111" s="2495"/>
      <c r="BL111" s="2495"/>
      <c r="BM111" s="2495"/>
      <c r="BN111" s="2495"/>
      <c r="BO111" s="2495"/>
      <c r="BP111" s="2495"/>
      <c r="BQ111" s="2495"/>
      <c r="BR111" s="2495"/>
      <c r="BS111" s="2495"/>
      <c r="BT111" s="2495"/>
      <c r="BU111" s="2495"/>
      <c r="BV111" s="2495"/>
      <c r="BW111" s="2495"/>
      <c r="BX111" s="2495"/>
      <c r="BY111" s="2495"/>
      <c r="BZ111" s="2495"/>
      <c r="CA111" s="2495"/>
      <c r="CB111" s="2495"/>
      <c r="CC111" s="2495"/>
      <c r="CD111" s="2495"/>
      <c r="CE111" s="2495"/>
      <c r="CF111" s="2495"/>
      <c r="CG111" s="2495"/>
      <c r="CH111" s="2495"/>
      <c r="CI111" s="2495"/>
      <c r="CJ111" s="2495"/>
      <c r="CK111" s="2495"/>
      <c r="CL111" s="2495"/>
      <c r="CM111" s="2495"/>
      <c r="CN111" s="2495"/>
      <c r="CO111" s="2495"/>
      <c r="CP111" s="2495"/>
      <c r="CQ111" s="2495"/>
      <c r="CR111" s="2495"/>
      <c r="CS111" s="2495"/>
      <c r="CT111" s="2495"/>
      <c r="CU111" s="2495"/>
      <c r="CV111" s="2495"/>
      <c r="CW111" s="2495"/>
      <c r="CX111" s="2495"/>
      <c r="CY111" s="2495"/>
      <c r="CZ111" s="2495"/>
      <c r="DA111" s="2495"/>
      <c r="DB111" s="2495"/>
      <c r="DC111" s="2495"/>
      <c r="DD111" s="2495"/>
      <c r="DE111" s="2495"/>
      <c r="DF111" s="2495"/>
      <c r="DG111" s="2495"/>
      <c r="DH111" s="2495"/>
      <c r="DI111" s="2495"/>
      <c r="DJ111" s="2495"/>
      <c r="DK111" s="2495"/>
      <c r="DL111" s="2495"/>
      <c r="DM111" s="2495"/>
      <c r="DN111" s="2495"/>
      <c r="DO111" s="2495"/>
      <c r="DP111" s="2495"/>
      <c r="DQ111" s="2495"/>
      <c r="DR111" s="2495"/>
      <c r="DS111" s="2495"/>
      <c r="DT111" s="2495"/>
      <c r="DU111" s="2495"/>
      <c r="DV111" s="2495"/>
      <c r="DW111" s="2495"/>
      <c r="DX111" s="2495"/>
      <c r="DY111" s="2495"/>
      <c r="DZ111" s="2495"/>
      <c r="EA111" s="2495"/>
      <c r="EB111" s="2495"/>
      <c r="EC111" s="2495"/>
      <c r="ED111" s="2495"/>
      <c r="EE111" s="2496"/>
      <c r="EF111" s="2496"/>
    </row>
    <row r="112" spans="2:136" ht="41.25" customHeight="1" thickBot="1">
      <c r="B112" s="230"/>
      <c r="C112" s="195" t="s">
        <v>1082</v>
      </c>
      <c r="D112" s="2081"/>
      <c r="E112" s="2080" t="s">
        <v>93</v>
      </c>
      <c r="F112" s="2080" t="s">
        <v>101</v>
      </c>
      <c r="G112" s="2080" t="s">
        <v>198</v>
      </c>
      <c r="H112" s="2079" t="str">
        <f t="shared" si="3"/>
        <v>&gt; 66 kV &amp; &lt; = 132 kV  ; &lt; = 30 MVA</v>
      </c>
      <c r="I112" s="2080" t="s">
        <v>112</v>
      </c>
      <c r="J112" s="2080" t="s">
        <v>1051</v>
      </c>
      <c r="K112" s="2080" t="s">
        <v>391</v>
      </c>
      <c r="L112" s="2080" t="s">
        <v>107</v>
      </c>
      <c r="M112" s="2080"/>
      <c r="N112" s="2487">
        <v>45</v>
      </c>
      <c r="O112" s="2081"/>
      <c r="P112" s="2080" t="s">
        <v>93</v>
      </c>
      <c r="Q112" s="2080" t="s">
        <v>101</v>
      </c>
      <c r="R112" s="2080" t="s">
        <v>198</v>
      </c>
      <c r="S112" s="2079" t="str">
        <f t="shared" si="4"/>
        <v>&gt; 66 kV &amp; &lt; = 132 kV  ; &lt; = 30 MVA</v>
      </c>
      <c r="T112" s="2080" t="s">
        <v>112</v>
      </c>
      <c r="U112" s="2080" t="s">
        <v>1052</v>
      </c>
      <c r="V112" s="2080" t="s">
        <v>391</v>
      </c>
      <c r="W112" s="2080" t="s">
        <v>107</v>
      </c>
      <c r="X112" s="2080"/>
      <c r="Y112" s="2487">
        <v>0</v>
      </c>
      <c r="Z112" s="2080"/>
      <c r="AA112" s="2080" t="s">
        <v>198</v>
      </c>
      <c r="AB112" s="2080" t="str">
        <f t="shared" si="5"/>
        <v>&gt; 66 kV &amp; &lt; = 132 kV  ; &lt; = 30 MVA</v>
      </c>
      <c r="AC112" s="2080" t="s">
        <v>112</v>
      </c>
      <c r="AD112" s="2080" t="s">
        <v>1053</v>
      </c>
      <c r="AE112" s="2080" t="s">
        <v>1054</v>
      </c>
      <c r="AF112" s="2080" t="s">
        <v>107</v>
      </c>
      <c r="AG112" s="2080"/>
      <c r="AH112" s="2497">
        <v>0</v>
      </c>
      <c r="AI112" s="2497">
        <v>0</v>
      </c>
      <c r="AJ112" s="2497">
        <v>0</v>
      </c>
      <c r="AK112" s="2497">
        <v>0</v>
      </c>
      <c r="AL112" s="2497">
        <v>0</v>
      </c>
      <c r="AM112" s="2497">
        <v>0</v>
      </c>
      <c r="AN112" s="2497">
        <v>0</v>
      </c>
      <c r="AO112" s="2497">
        <v>0</v>
      </c>
      <c r="AP112" s="2497">
        <v>0</v>
      </c>
      <c r="AQ112" s="2497">
        <v>0</v>
      </c>
      <c r="AR112" s="2497">
        <v>0</v>
      </c>
      <c r="AS112" s="2497">
        <v>0</v>
      </c>
      <c r="AT112" s="2497">
        <v>0</v>
      </c>
      <c r="AU112" s="2497">
        <v>0</v>
      </c>
      <c r="AV112" s="2497">
        <v>0</v>
      </c>
      <c r="AW112" s="2497">
        <v>0</v>
      </c>
      <c r="AX112" s="2497">
        <v>0</v>
      </c>
      <c r="AY112" s="2497">
        <v>0</v>
      </c>
      <c r="AZ112" s="2497">
        <v>0</v>
      </c>
      <c r="BA112" s="2497">
        <v>0</v>
      </c>
      <c r="BB112" s="2497">
        <v>0</v>
      </c>
      <c r="BC112" s="2497">
        <v>0</v>
      </c>
      <c r="BD112" s="2497">
        <v>0</v>
      </c>
      <c r="BE112" s="2497">
        <v>0</v>
      </c>
      <c r="BF112" s="2497">
        <v>0</v>
      </c>
      <c r="BG112" s="2497">
        <v>0</v>
      </c>
      <c r="BH112" s="2497">
        <v>0</v>
      </c>
      <c r="BI112" s="2497">
        <v>0</v>
      </c>
      <c r="BJ112" s="2497">
        <v>0</v>
      </c>
      <c r="BK112" s="2497">
        <v>0</v>
      </c>
      <c r="BL112" s="2497">
        <v>0</v>
      </c>
      <c r="BM112" s="2497">
        <v>0</v>
      </c>
      <c r="BN112" s="2497">
        <v>0</v>
      </c>
      <c r="BO112" s="2497">
        <v>0</v>
      </c>
      <c r="BP112" s="2497">
        <v>0</v>
      </c>
      <c r="BQ112" s="2497">
        <v>0</v>
      </c>
      <c r="BR112" s="2497">
        <v>0</v>
      </c>
      <c r="BS112" s="2497">
        <v>0</v>
      </c>
      <c r="BT112" s="2497">
        <v>0</v>
      </c>
      <c r="BU112" s="2497">
        <v>0</v>
      </c>
      <c r="BV112" s="2497">
        <v>0</v>
      </c>
      <c r="BW112" s="2497">
        <v>0</v>
      </c>
      <c r="BX112" s="2497">
        <v>0</v>
      </c>
      <c r="BY112" s="2497">
        <v>2</v>
      </c>
      <c r="BZ112" s="2497">
        <v>0</v>
      </c>
      <c r="CA112" s="2497">
        <v>0</v>
      </c>
      <c r="CB112" s="2497">
        <v>0</v>
      </c>
      <c r="CC112" s="2497">
        <v>0</v>
      </c>
      <c r="CD112" s="2497">
        <v>0</v>
      </c>
      <c r="CE112" s="2497">
        <v>0</v>
      </c>
      <c r="CF112" s="2497">
        <v>0</v>
      </c>
      <c r="CG112" s="2497">
        <v>1</v>
      </c>
      <c r="CH112" s="2497">
        <v>1</v>
      </c>
      <c r="CI112" s="2497">
        <v>0</v>
      </c>
      <c r="CJ112" s="2497">
        <v>3</v>
      </c>
      <c r="CK112" s="2497">
        <v>0</v>
      </c>
      <c r="CL112" s="2497">
        <v>0</v>
      </c>
      <c r="CM112" s="2497">
        <v>0</v>
      </c>
      <c r="CN112" s="2497">
        <v>0</v>
      </c>
      <c r="CO112" s="2497">
        <v>0</v>
      </c>
      <c r="CP112" s="2497">
        <v>0</v>
      </c>
      <c r="CQ112" s="2497">
        <v>0</v>
      </c>
      <c r="CR112" s="2497">
        <v>0</v>
      </c>
      <c r="CS112" s="2497">
        <v>0</v>
      </c>
      <c r="CT112" s="2497">
        <v>0</v>
      </c>
      <c r="CU112" s="2497">
        <v>0</v>
      </c>
      <c r="CV112" s="2497">
        <v>0</v>
      </c>
      <c r="CW112" s="2497">
        <v>0</v>
      </c>
      <c r="CX112" s="2497">
        <v>0</v>
      </c>
      <c r="CY112" s="2497">
        <v>0</v>
      </c>
      <c r="CZ112" s="2497">
        <v>0</v>
      </c>
      <c r="DA112" s="2497">
        <v>0</v>
      </c>
      <c r="DB112" s="2497">
        <v>0</v>
      </c>
      <c r="DC112" s="2497">
        <v>0</v>
      </c>
      <c r="DD112" s="2497">
        <v>0</v>
      </c>
      <c r="DE112" s="2497">
        <v>0</v>
      </c>
      <c r="DF112" s="2497">
        <v>0</v>
      </c>
      <c r="DG112" s="2497">
        <v>0</v>
      </c>
      <c r="DH112" s="2497">
        <v>0</v>
      </c>
      <c r="DI112" s="2497">
        <v>0</v>
      </c>
      <c r="DJ112" s="2497">
        <v>0</v>
      </c>
      <c r="DK112" s="2497">
        <v>0</v>
      </c>
      <c r="DL112" s="2497">
        <v>0</v>
      </c>
      <c r="DM112" s="2497">
        <v>0</v>
      </c>
      <c r="DN112" s="2497">
        <v>0</v>
      </c>
      <c r="DO112" s="2497">
        <v>0</v>
      </c>
      <c r="DP112" s="2497">
        <v>0</v>
      </c>
      <c r="DQ112" s="2497">
        <v>0</v>
      </c>
      <c r="DR112" s="2497">
        <v>0</v>
      </c>
      <c r="DS112" s="2497">
        <v>0</v>
      </c>
      <c r="DT112" s="2497">
        <v>0</v>
      </c>
      <c r="DU112" s="2497">
        <v>0</v>
      </c>
      <c r="DV112" s="2497">
        <v>0</v>
      </c>
      <c r="DW112" s="2497">
        <v>0</v>
      </c>
      <c r="DX112" s="2497">
        <v>0</v>
      </c>
      <c r="DY112" s="2497">
        <v>0</v>
      </c>
      <c r="DZ112" s="2497">
        <v>0</v>
      </c>
      <c r="EA112" s="2497">
        <v>0</v>
      </c>
      <c r="EB112" s="2497">
        <v>0</v>
      </c>
      <c r="EC112" s="2497">
        <v>0</v>
      </c>
      <c r="ED112" s="2497">
        <v>0</v>
      </c>
      <c r="EE112" s="2498">
        <v>0</v>
      </c>
      <c r="EF112" s="2498">
        <v>0</v>
      </c>
    </row>
    <row r="113" spans="2:136" ht="41.25" customHeight="1" thickBot="1">
      <c r="B113" s="230"/>
      <c r="C113" s="195" t="s">
        <v>1083</v>
      </c>
      <c r="D113" s="2081"/>
      <c r="E113" s="2080" t="s">
        <v>93</v>
      </c>
      <c r="F113" s="2080" t="s">
        <v>101</v>
      </c>
      <c r="G113" s="2080" t="s">
        <v>198</v>
      </c>
      <c r="H113" s="2079" t="str">
        <f t="shared" si="3"/>
        <v>&gt; 66 kV &amp; &lt; = 132 kV  ; &gt; 30 MVA &amp; &lt; =  60 MVA</v>
      </c>
      <c r="I113" s="2080" t="s">
        <v>112</v>
      </c>
      <c r="J113" s="2080" t="s">
        <v>1051</v>
      </c>
      <c r="K113" s="2080" t="s">
        <v>391</v>
      </c>
      <c r="L113" s="2080" t="s">
        <v>107</v>
      </c>
      <c r="M113" s="2080"/>
      <c r="N113" s="2487">
        <v>45</v>
      </c>
      <c r="O113" s="2081"/>
      <c r="P113" s="2080" t="s">
        <v>93</v>
      </c>
      <c r="Q113" s="2080" t="s">
        <v>101</v>
      </c>
      <c r="R113" s="2080" t="s">
        <v>198</v>
      </c>
      <c r="S113" s="2079" t="str">
        <f t="shared" si="4"/>
        <v>&gt; 66 kV &amp; &lt; = 132 kV  ; &gt; 30 MVA &amp; &lt; =  60 MVA</v>
      </c>
      <c r="T113" s="2080" t="s">
        <v>112</v>
      </c>
      <c r="U113" s="2080" t="s">
        <v>1052</v>
      </c>
      <c r="V113" s="2080" t="s">
        <v>391</v>
      </c>
      <c r="W113" s="2080" t="s">
        <v>107</v>
      </c>
      <c r="X113" s="2080"/>
      <c r="Y113" s="2487">
        <v>0</v>
      </c>
      <c r="Z113" s="2080"/>
      <c r="AA113" s="2080" t="s">
        <v>198</v>
      </c>
      <c r="AB113" s="2080" t="str">
        <f t="shared" si="5"/>
        <v>&gt; 66 kV &amp; &lt; = 132 kV  ; &gt; 30 MVA &amp; &lt; =  60 MVA</v>
      </c>
      <c r="AC113" s="2080" t="s">
        <v>112</v>
      </c>
      <c r="AD113" s="2080" t="s">
        <v>1053</v>
      </c>
      <c r="AE113" s="2080" t="s">
        <v>1054</v>
      </c>
      <c r="AF113" s="2080" t="s">
        <v>107</v>
      </c>
      <c r="AG113" s="2080"/>
      <c r="AH113" s="2497">
        <v>0</v>
      </c>
      <c r="AI113" s="2497">
        <v>2</v>
      </c>
      <c r="AJ113" s="2497">
        <v>0</v>
      </c>
      <c r="AK113" s="2497">
        <v>4</v>
      </c>
      <c r="AL113" s="2497">
        <v>5</v>
      </c>
      <c r="AM113" s="2497">
        <v>3</v>
      </c>
      <c r="AN113" s="2497">
        <v>1</v>
      </c>
      <c r="AO113" s="2497">
        <v>6</v>
      </c>
      <c r="AP113" s="2497">
        <v>0</v>
      </c>
      <c r="AQ113" s="2497">
        <v>2</v>
      </c>
      <c r="AR113" s="2497">
        <v>1</v>
      </c>
      <c r="AS113" s="2497">
        <v>1</v>
      </c>
      <c r="AT113" s="2497">
        <v>2</v>
      </c>
      <c r="AU113" s="2497">
        <v>1</v>
      </c>
      <c r="AV113" s="2497">
        <v>0</v>
      </c>
      <c r="AW113" s="2497">
        <v>0</v>
      </c>
      <c r="AX113" s="2497">
        <v>0</v>
      </c>
      <c r="AY113" s="2497">
        <v>0</v>
      </c>
      <c r="AZ113" s="2497">
        <v>0</v>
      </c>
      <c r="BA113" s="2497">
        <v>0</v>
      </c>
      <c r="BB113" s="2497">
        <v>1</v>
      </c>
      <c r="BC113" s="2497">
        <v>0</v>
      </c>
      <c r="BD113" s="2497">
        <v>1</v>
      </c>
      <c r="BE113" s="2497">
        <v>0</v>
      </c>
      <c r="BF113" s="2497">
        <v>2</v>
      </c>
      <c r="BG113" s="2497">
        <v>2</v>
      </c>
      <c r="BH113" s="2497">
        <v>0</v>
      </c>
      <c r="BI113" s="2497">
        <v>0</v>
      </c>
      <c r="BJ113" s="2497">
        <v>3</v>
      </c>
      <c r="BK113" s="2497">
        <v>2</v>
      </c>
      <c r="BL113" s="2497">
        <v>2</v>
      </c>
      <c r="BM113" s="2497">
        <v>0</v>
      </c>
      <c r="BN113" s="2497">
        <v>0</v>
      </c>
      <c r="BO113" s="2497">
        <v>0</v>
      </c>
      <c r="BP113" s="2497">
        <v>0</v>
      </c>
      <c r="BQ113" s="2497">
        <v>2</v>
      </c>
      <c r="BR113" s="2497">
        <v>0</v>
      </c>
      <c r="BS113" s="2497">
        <v>0</v>
      </c>
      <c r="BT113" s="2497">
        <v>1</v>
      </c>
      <c r="BU113" s="2497">
        <v>0</v>
      </c>
      <c r="BV113" s="2497">
        <v>0</v>
      </c>
      <c r="BW113" s="2497">
        <v>0</v>
      </c>
      <c r="BX113" s="2497">
        <v>3</v>
      </c>
      <c r="BY113" s="2497">
        <v>0</v>
      </c>
      <c r="BZ113" s="2497">
        <v>4</v>
      </c>
      <c r="CA113" s="2497">
        <v>1</v>
      </c>
      <c r="CB113" s="2497">
        <v>0</v>
      </c>
      <c r="CC113" s="2497">
        <v>0</v>
      </c>
      <c r="CD113" s="2497">
        <v>0</v>
      </c>
      <c r="CE113" s="2497">
        <v>0</v>
      </c>
      <c r="CF113" s="2497">
        <v>0</v>
      </c>
      <c r="CG113" s="2497">
        <v>0</v>
      </c>
      <c r="CH113" s="2497">
        <v>0</v>
      </c>
      <c r="CI113" s="2497">
        <v>0</v>
      </c>
      <c r="CJ113" s="2497">
        <v>0</v>
      </c>
      <c r="CK113" s="2497">
        <v>0</v>
      </c>
      <c r="CL113" s="2497">
        <v>0</v>
      </c>
      <c r="CM113" s="2497">
        <v>2</v>
      </c>
      <c r="CN113" s="2497">
        <v>2</v>
      </c>
      <c r="CO113" s="2497">
        <v>0</v>
      </c>
      <c r="CP113" s="2497">
        <v>0</v>
      </c>
      <c r="CQ113" s="2497">
        <v>0</v>
      </c>
      <c r="CR113" s="2497">
        <v>0</v>
      </c>
      <c r="CS113" s="2497">
        <v>0</v>
      </c>
      <c r="CT113" s="2497">
        <v>0</v>
      </c>
      <c r="CU113" s="2497">
        <v>0</v>
      </c>
      <c r="CV113" s="2497">
        <v>0</v>
      </c>
      <c r="CW113" s="2497">
        <v>0</v>
      </c>
      <c r="CX113" s="2497">
        <v>0</v>
      </c>
      <c r="CY113" s="2497">
        <v>0</v>
      </c>
      <c r="CZ113" s="2497">
        <v>0</v>
      </c>
      <c r="DA113" s="2497">
        <v>0</v>
      </c>
      <c r="DB113" s="2497">
        <v>0</v>
      </c>
      <c r="DC113" s="2497">
        <v>0</v>
      </c>
      <c r="DD113" s="2497">
        <v>0</v>
      </c>
      <c r="DE113" s="2497">
        <v>0</v>
      </c>
      <c r="DF113" s="2497">
        <v>0</v>
      </c>
      <c r="DG113" s="2497">
        <v>0</v>
      </c>
      <c r="DH113" s="2497">
        <v>0</v>
      </c>
      <c r="DI113" s="2497">
        <v>0</v>
      </c>
      <c r="DJ113" s="2497">
        <v>0</v>
      </c>
      <c r="DK113" s="2497">
        <v>0</v>
      </c>
      <c r="DL113" s="2497">
        <v>0</v>
      </c>
      <c r="DM113" s="2497">
        <v>0</v>
      </c>
      <c r="DN113" s="2497">
        <v>0</v>
      </c>
      <c r="DO113" s="2497">
        <v>0</v>
      </c>
      <c r="DP113" s="2497">
        <v>0</v>
      </c>
      <c r="DQ113" s="2497">
        <v>0</v>
      </c>
      <c r="DR113" s="2497">
        <v>0</v>
      </c>
      <c r="DS113" s="2497">
        <v>0</v>
      </c>
      <c r="DT113" s="2497">
        <v>0</v>
      </c>
      <c r="DU113" s="2497">
        <v>0</v>
      </c>
      <c r="DV113" s="2497">
        <v>0</v>
      </c>
      <c r="DW113" s="2497">
        <v>0</v>
      </c>
      <c r="DX113" s="2497">
        <v>0</v>
      </c>
      <c r="DY113" s="2497">
        <v>0</v>
      </c>
      <c r="DZ113" s="2497">
        <v>0</v>
      </c>
      <c r="EA113" s="2497">
        <v>0</v>
      </c>
      <c r="EB113" s="2497">
        <v>0</v>
      </c>
      <c r="EC113" s="2497">
        <v>0</v>
      </c>
      <c r="ED113" s="2497">
        <v>0</v>
      </c>
      <c r="EE113" s="2498">
        <v>0</v>
      </c>
      <c r="EF113" s="2498">
        <v>0</v>
      </c>
    </row>
    <row r="114" spans="2:136" ht="41.25" customHeight="1" thickBot="1">
      <c r="B114" s="230"/>
      <c r="C114" s="195" t="s">
        <v>1084</v>
      </c>
      <c r="D114" s="2081"/>
      <c r="E114" s="2080" t="s">
        <v>93</v>
      </c>
      <c r="F114" s="2080" t="s">
        <v>101</v>
      </c>
      <c r="G114" s="2080" t="s">
        <v>198</v>
      </c>
      <c r="H114" s="2079" t="str">
        <f t="shared" si="3"/>
        <v>&gt; 66 kV &amp; &lt; = 132 kV  ; &gt; 60 MVA</v>
      </c>
      <c r="I114" s="2080" t="s">
        <v>112</v>
      </c>
      <c r="J114" s="2080" t="s">
        <v>1051</v>
      </c>
      <c r="K114" s="2080" t="s">
        <v>391</v>
      </c>
      <c r="L114" s="2080" t="s">
        <v>107</v>
      </c>
      <c r="M114" s="2080"/>
      <c r="N114" s="2487">
        <v>45</v>
      </c>
      <c r="O114" s="2081"/>
      <c r="P114" s="2080" t="s">
        <v>93</v>
      </c>
      <c r="Q114" s="2080" t="s">
        <v>101</v>
      </c>
      <c r="R114" s="2080" t="s">
        <v>198</v>
      </c>
      <c r="S114" s="2079" t="str">
        <f t="shared" si="4"/>
        <v>&gt; 66 kV &amp; &lt; = 132 kV  ; &gt; 60 MVA</v>
      </c>
      <c r="T114" s="2080" t="s">
        <v>112</v>
      </c>
      <c r="U114" s="2080" t="s">
        <v>1052</v>
      </c>
      <c r="V114" s="2080" t="s">
        <v>391</v>
      </c>
      <c r="W114" s="2080" t="s">
        <v>107</v>
      </c>
      <c r="X114" s="2080"/>
      <c r="Y114" s="2487">
        <v>0</v>
      </c>
      <c r="Z114" s="2080"/>
      <c r="AA114" s="2080" t="s">
        <v>198</v>
      </c>
      <c r="AB114" s="2080" t="str">
        <f t="shared" si="5"/>
        <v>&gt; 66 kV &amp; &lt; = 132 kV  ; &gt; 60 MVA</v>
      </c>
      <c r="AC114" s="2080" t="s">
        <v>112</v>
      </c>
      <c r="AD114" s="2080" t="s">
        <v>1053</v>
      </c>
      <c r="AE114" s="2080" t="s">
        <v>1054</v>
      </c>
      <c r="AF114" s="2080" t="s">
        <v>107</v>
      </c>
      <c r="AG114" s="2080"/>
      <c r="AH114" s="2497">
        <v>0</v>
      </c>
      <c r="AI114" s="2497">
        <v>0</v>
      </c>
      <c r="AJ114" s="2497">
        <v>0</v>
      </c>
      <c r="AK114" s="2497">
        <v>3</v>
      </c>
      <c r="AL114" s="2497">
        <v>2</v>
      </c>
      <c r="AM114" s="2497">
        <v>0</v>
      </c>
      <c r="AN114" s="2497">
        <v>0</v>
      </c>
      <c r="AO114" s="2497">
        <v>0</v>
      </c>
      <c r="AP114" s="2497">
        <v>0</v>
      </c>
      <c r="AQ114" s="2497">
        <v>0</v>
      </c>
      <c r="AR114" s="2497">
        <v>0</v>
      </c>
      <c r="AS114" s="2497">
        <v>0</v>
      </c>
      <c r="AT114" s="2497">
        <v>0</v>
      </c>
      <c r="AU114" s="2497">
        <v>1</v>
      </c>
      <c r="AV114" s="2497">
        <v>0</v>
      </c>
      <c r="AW114" s="2497">
        <v>0</v>
      </c>
      <c r="AX114" s="2497">
        <v>0</v>
      </c>
      <c r="AY114" s="2497">
        <v>0</v>
      </c>
      <c r="AZ114" s="2497">
        <v>0</v>
      </c>
      <c r="BA114" s="2497">
        <v>0</v>
      </c>
      <c r="BB114" s="2497">
        <v>0</v>
      </c>
      <c r="BC114" s="2497">
        <v>0</v>
      </c>
      <c r="BD114" s="2497">
        <v>0</v>
      </c>
      <c r="BE114" s="2497">
        <v>0</v>
      </c>
      <c r="BF114" s="2497">
        <v>0</v>
      </c>
      <c r="BG114" s="2497">
        <v>0</v>
      </c>
      <c r="BH114" s="2497">
        <v>0</v>
      </c>
      <c r="BI114" s="2497">
        <v>0</v>
      </c>
      <c r="BJ114" s="2497">
        <v>0</v>
      </c>
      <c r="BK114" s="2497">
        <v>2</v>
      </c>
      <c r="BL114" s="2497">
        <v>4</v>
      </c>
      <c r="BM114" s="2497">
        <v>0</v>
      </c>
      <c r="BN114" s="2497">
        <v>2</v>
      </c>
      <c r="BO114" s="2497">
        <v>0</v>
      </c>
      <c r="BP114" s="2497">
        <v>0</v>
      </c>
      <c r="BQ114" s="2497">
        <v>0</v>
      </c>
      <c r="BR114" s="2497">
        <v>0</v>
      </c>
      <c r="BS114" s="2497">
        <v>0</v>
      </c>
      <c r="BT114" s="2497">
        <v>0</v>
      </c>
      <c r="BU114" s="2497">
        <v>0</v>
      </c>
      <c r="BV114" s="2497">
        <v>0</v>
      </c>
      <c r="BW114" s="2497">
        <v>0</v>
      </c>
      <c r="BX114" s="2497">
        <v>0</v>
      </c>
      <c r="BY114" s="2497">
        <v>0</v>
      </c>
      <c r="BZ114" s="2497">
        <v>0</v>
      </c>
      <c r="CA114" s="2497">
        <v>0</v>
      </c>
      <c r="CB114" s="2497">
        <v>0</v>
      </c>
      <c r="CC114" s="2497">
        <v>0</v>
      </c>
      <c r="CD114" s="2497">
        <v>0</v>
      </c>
      <c r="CE114" s="2497">
        <v>0</v>
      </c>
      <c r="CF114" s="2497">
        <v>0</v>
      </c>
      <c r="CG114" s="2497">
        <v>0</v>
      </c>
      <c r="CH114" s="2497">
        <v>0</v>
      </c>
      <c r="CI114" s="2497">
        <v>0</v>
      </c>
      <c r="CJ114" s="2497">
        <v>0</v>
      </c>
      <c r="CK114" s="2497">
        <v>0</v>
      </c>
      <c r="CL114" s="2497">
        <v>0</v>
      </c>
      <c r="CM114" s="2497">
        <v>0</v>
      </c>
      <c r="CN114" s="2497">
        <v>0</v>
      </c>
      <c r="CO114" s="2497">
        <v>0</v>
      </c>
      <c r="CP114" s="2497">
        <v>0</v>
      </c>
      <c r="CQ114" s="2497">
        <v>0</v>
      </c>
      <c r="CR114" s="2497">
        <v>0</v>
      </c>
      <c r="CS114" s="2497">
        <v>0</v>
      </c>
      <c r="CT114" s="2497">
        <v>0</v>
      </c>
      <c r="CU114" s="2497">
        <v>0</v>
      </c>
      <c r="CV114" s="2497">
        <v>0</v>
      </c>
      <c r="CW114" s="2497">
        <v>0</v>
      </c>
      <c r="CX114" s="2497">
        <v>0</v>
      </c>
      <c r="CY114" s="2497">
        <v>0</v>
      </c>
      <c r="CZ114" s="2497">
        <v>0</v>
      </c>
      <c r="DA114" s="2497">
        <v>0</v>
      </c>
      <c r="DB114" s="2497">
        <v>0</v>
      </c>
      <c r="DC114" s="2497">
        <v>0</v>
      </c>
      <c r="DD114" s="2497">
        <v>0</v>
      </c>
      <c r="DE114" s="2497">
        <v>0</v>
      </c>
      <c r="DF114" s="2497">
        <v>0</v>
      </c>
      <c r="DG114" s="2497">
        <v>0</v>
      </c>
      <c r="DH114" s="2497">
        <v>0</v>
      </c>
      <c r="DI114" s="2497">
        <v>0</v>
      </c>
      <c r="DJ114" s="2497">
        <v>0</v>
      </c>
      <c r="DK114" s="2497">
        <v>0</v>
      </c>
      <c r="DL114" s="2497">
        <v>0</v>
      </c>
      <c r="DM114" s="2497">
        <v>0</v>
      </c>
      <c r="DN114" s="2497">
        <v>0</v>
      </c>
      <c r="DO114" s="2497">
        <v>0</v>
      </c>
      <c r="DP114" s="2497">
        <v>0</v>
      </c>
      <c r="DQ114" s="2497">
        <v>0</v>
      </c>
      <c r="DR114" s="2497">
        <v>0</v>
      </c>
      <c r="DS114" s="2497">
        <v>0</v>
      </c>
      <c r="DT114" s="2497">
        <v>0</v>
      </c>
      <c r="DU114" s="2497">
        <v>0</v>
      </c>
      <c r="DV114" s="2497">
        <v>0</v>
      </c>
      <c r="DW114" s="2497">
        <v>0</v>
      </c>
      <c r="DX114" s="2497">
        <v>0</v>
      </c>
      <c r="DY114" s="2497">
        <v>0</v>
      </c>
      <c r="DZ114" s="2497">
        <v>0</v>
      </c>
      <c r="EA114" s="2497">
        <v>0</v>
      </c>
      <c r="EB114" s="2497">
        <v>0</v>
      </c>
      <c r="EC114" s="2497">
        <v>0</v>
      </c>
      <c r="ED114" s="2497">
        <v>0</v>
      </c>
      <c r="EE114" s="2498">
        <v>0</v>
      </c>
      <c r="EF114" s="2498">
        <v>0</v>
      </c>
    </row>
    <row r="115" spans="2:136" ht="41.25" customHeight="1" thickBot="1">
      <c r="B115" s="230"/>
      <c r="C115" s="195" t="s">
        <v>1085</v>
      </c>
      <c r="D115" s="2081"/>
      <c r="E115" s="2080" t="s">
        <v>93</v>
      </c>
      <c r="F115" s="2080" t="s">
        <v>101</v>
      </c>
      <c r="G115" s="2080" t="s">
        <v>198</v>
      </c>
      <c r="H115" s="2079" t="str">
        <f t="shared" si="3"/>
        <v>&gt; 132 kV &amp; &lt; = 220 kV  ; &lt; = 50 MVA</v>
      </c>
      <c r="I115" s="2080" t="s">
        <v>112</v>
      </c>
      <c r="J115" s="2080" t="s">
        <v>1051</v>
      </c>
      <c r="K115" s="2080" t="s">
        <v>391</v>
      </c>
      <c r="L115" s="2080" t="s">
        <v>107</v>
      </c>
      <c r="M115" s="2080"/>
      <c r="N115" s="2487">
        <v>45</v>
      </c>
      <c r="O115" s="2081"/>
      <c r="P115" s="2080" t="s">
        <v>93</v>
      </c>
      <c r="Q115" s="2080" t="s">
        <v>101</v>
      </c>
      <c r="R115" s="2080" t="s">
        <v>198</v>
      </c>
      <c r="S115" s="2079" t="str">
        <f t="shared" si="4"/>
        <v>&gt; 132 kV &amp; &lt; = 220 kV  ; &lt; = 50 MVA</v>
      </c>
      <c r="T115" s="2080" t="s">
        <v>112</v>
      </c>
      <c r="U115" s="2080" t="s">
        <v>1052</v>
      </c>
      <c r="V115" s="2080" t="s">
        <v>391</v>
      </c>
      <c r="W115" s="2080" t="s">
        <v>107</v>
      </c>
      <c r="X115" s="2080"/>
      <c r="Y115" s="2487">
        <v>0</v>
      </c>
      <c r="Z115" s="2080"/>
      <c r="AA115" s="2080" t="s">
        <v>198</v>
      </c>
      <c r="AB115" s="2080" t="str">
        <f t="shared" si="5"/>
        <v>&gt; 132 kV &amp; &lt; = 220 kV  ; &lt; = 50 MVA</v>
      </c>
      <c r="AC115" s="2080" t="s">
        <v>112</v>
      </c>
      <c r="AD115" s="2080" t="s">
        <v>1053</v>
      </c>
      <c r="AE115" s="2080" t="s">
        <v>1054</v>
      </c>
      <c r="AF115" s="2080" t="s">
        <v>107</v>
      </c>
      <c r="AG115" s="2080"/>
      <c r="AH115" s="2497">
        <v>0</v>
      </c>
      <c r="AI115" s="2497">
        <v>0</v>
      </c>
      <c r="AJ115" s="2497">
        <v>0</v>
      </c>
      <c r="AK115" s="2497">
        <v>0</v>
      </c>
      <c r="AL115" s="2497">
        <v>0</v>
      </c>
      <c r="AM115" s="2497">
        <v>0</v>
      </c>
      <c r="AN115" s="2497">
        <v>0</v>
      </c>
      <c r="AO115" s="2497">
        <v>0</v>
      </c>
      <c r="AP115" s="2497">
        <v>0</v>
      </c>
      <c r="AQ115" s="2497">
        <v>0</v>
      </c>
      <c r="AR115" s="2497">
        <v>0</v>
      </c>
      <c r="AS115" s="2497">
        <v>0</v>
      </c>
      <c r="AT115" s="2497">
        <v>0</v>
      </c>
      <c r="AU115" s="2497">
        <v>1</v>
      </c>
      <c r="AV115" s="2497">
        <v>0</v>
      </c>
      <c r="AW115" s="2497">
        <v>0</v>
      </c>
      <c r="AX115" s="2497">
        <v>0</v>
      </c>
      <c r="AY115" s="2497">
        <v>0</v>
      </c>
      <c r="AZ115" s="2497">
        <v>0</v>
      </c>
      <c r="BA115" s="2497">
        <v>0</v>
      </c>
      <c r="BB115" s="2497">
        <v>0</v>
      </c>
      <c r="BC115" s="2497">
        <v>0</v>
      </c>
      <c r="BD115" s="2497">
        <v>0</v>
      </c>
      <c r="BE115" s="2497">
        <v>0</v>
      </c>
      <c r="BF115" s="2497">
        <v>0</v>
      </c>
      <c r="BG115" s="2497">
        <v>0</v>
      </c>
      <c r="BH115" s="2497">
        <v>0</v>
      </c>
      <c r="BI115" s="2497">
        <v>0</v>
      </c>
      <c r="BJ115" s="2497">
        <v>0</v>
      </c>
      <c r="BK115" s="2497">
        <v>0</v>
      </c>
      <c r="BL115" s="2497">
        <v>0</v>
      </c>
      <c r="BM115" s="2497">
        <v>0</v>
      </c>
      <c r="BN115" s="2497">
        <v>0</v>
      </c>
      <c r="BO115" s="2497">
        <v>0</v>
      </c>
      <c r="BP115" s="2497">
        <v>0</v>
      </c>
      <c r="BQ115" s="2497">
        <v>0</v>
      </c>
      <c r="BR115" s="2497">
        <v>0</v>
      </c>
      <c r="BS115" s="2497">
        <v>0</v>
      </c>
      <c r="BT115" s="2497">
        <v>0</v>
      </c>
      <c r="BU115" s="2497">
        <v>0</v>
      </c>
      <c r="BV115" s="2497">
        <v>0</v>
      </c>
      <c r="BW115" s="2497">
        <v>0</v>
      </c>
      <c r="BX115" s="2497">
        <v>0</v>
      </c>
      <c r="BY115" s="2497">
        <v>0</v>
      </c>
      <c r="BZ115" s="2497">
        <v>0</v>
      </c>
      <c r="CA115" s="2497">
        <v>0</v>
      </c>
      <c r="CB115" s="2497">
        <v>0</v>
      </c>
      <c r="CC115" s="2497">
        <v>0</v>
      </c>
      <c r="CD115" s="2497">
        <v>0</v>
      </c>
      <c r="CE115" s="2497">
        <v>0</v>
      </c>
      <c r="CF115" s="2497">
        <v>0</v>
      </c>
      <c r="CG115" s="2497">
        <v>0</v>
      </c>
      <c r="CH115" s="2497">
        <v>0</v>
      </c>
      <c r="CI115" s="2497">
        <v>0</v>
      </c>
      <c r="CJ115" s="2497">
        <v>0</v>
      </c>
      <c r="CK115" s="2497">
        <v>0</v>
      </c>
      <c r="CL115" s="2497">
        <v>0</v>
      </c>
      <c r="CM115" s="2497">
        <v>0</v>
      </c>
      <c r="CN115" s="2497">
        <v>0</v>
      </c>
      <c r="CO115" s="2497">
        <v>0</v>
      </c>
      <c r="CP115" s="2497">
        <v>0</v>
      </c>
      <c r="CQ115" s="2497">
        <v>0</v>
      </c>
      <c r="CR115" s="2497">
        <v>0</v>
      </c>
      <c r="CS115" s="2497">
        <v>0</v>
      </c>
      <c r="CT115" s="2497">
        <v>0</v>
      </c>
      <c r="CU115" s="2497">
        <v>0</v>
      </c>
      <c r="CV115" s="2497">
        <v>0</v>
      </c>
      <c r="CW115" s="2497">
        <v>0</v>
      </c>
      <c r="CX115" s="2497">
        <v>0</v>
      </c>
      <c r="CY115" s="2497">
        <v>0</v>
      </c>
      <c r="CZ115" s="2497">
        <v>0</v>
      </c>
      <c r="DA115" s="2497">
        <v>0</v>
      </c>
      <c r="DB115" s="2497">
        <v>0</v>
      </c>
      <c r="DC115" s="2497">
        <v>0</v>
      </c>
      <c r="DD115" s="2497">
        <v>0</v>
      </c>
      <c r="DE115" s="2497">
        <v>0</v>
      </c>
      <c r="DF115" s="2497">
        <v>0</v>
      </c>
      <c r="DG115" s="2497">
        <v>0</v>
      </c>
      <c r="DH115" s="2497">
        <v>0</v>
      </c>
      <c r="DI115" s="2497">
        <v>0</v>
      </c>
      <c r="DJ115" s="2497">
        <v>0</v>
      </c>
      <c r="DK115" s="2497">
        <v>0</v>
      </c>
      <c r="DL115" s="2497">
        <v>0</v>
      </c>
      <c r="DM115" s="2497">
        <v>0</v>
      </c>
      <c r="DN115" s="2497">
        <v>0</v>
      </c>
      <c r="DO115" s="2497">
        <v>0</v>
      </c>
      <c r="DP115" s="2497">
        <v>0</v>
      </c>
      <c r="DQ115" s="2497">
        <v>0</v>
      </c>
      <c r="DR115" s="2497">
        <v>0</v>
      </c>
      <c r="DS115" s="2497">
        <v>0</v>
      </c>
      <c r="DT115" s="2497">
        <v>0</v>
      </c>
      <c r="DU115" s="2497">
        <v>0</v>
      </c>
      <c r="DV115" s="2497">
        <v>0</v>
      </c>
      <c r="DW115" s="2497">
        <v>0</v>
      </c>
      <c r="DX115" s="2497">
        <v>0</v>
      </c>
      <c r="DY115" s="2497">
        <v>0</v>
      </c>
      <c r="DZ115" s="2497">
        <v>0</v>
      </c>
      <c r="EA115" s="2497">
        <v>0</v>
      </c>
      <c r="EB115" s="2497">
        <v>0</v>
      </c>
      <c r="EC115" s="2497">
        <v>0</v>
      </c>
      <c r="ED115" s="2497">
        <v>0</v>
      </c>
      <c r="EE115" s="2498">
        <v>0</v>
      </c>
      <c r="EF115" s="2498">
        <v>0</v>
      </c>
    </row>
    <row r="116" spans="2:136" ht="41.25" customHeight="1" thickBot="1">
      <c r="B116" s="230"/>
      <c r="C116" s="195" t="s">
        <v>1086</v>
      </c>
      <c r="D116" s="2081"/>
      <c r="E116" s="2080" t="s">
        <v>93</v>
      </c>
      <c r="F116" s="2080" t="s">
        <v>101</v>
      </c>
      <c r="G116" s="2080" t="s">
        <v>198</v>
      </c>
      <c r="H116" s="2079" t="str">
        <f t="shared" si="3"/>
        <v>&gt; 132 kV &amp; &lt; = 220 kV  ; &gt; 50 MVA &amp; &lt; =  100 MVA</v>
      </c>
      <c r="I116" s="2080" t="s">
        <v>112</v>
      </c>
      <c r="J116" s="2080" t="s">
        <v>1051</v>
      </c>
      <c r="K116" s="2080" t="s">
        <v>391</v>
      </c>
      <c r="L116" s="2080" t="s">
        <v>107</v>
      </c>
      <c r="M116" s="2080"/>
      <c r="N116" s="2487">
        <v>45</v>
      </c>
      <c r="O116" s="2081"/>
      <c r="P116" s="2080" t="s">
        <v>93</v>
      </c>
      <c r="Q116" s="2080" t="s">
        <v>101</v>
      </c>
      <c r="R116" s="2080" t="s">
        <v>198</v>
      </c>
      <c r="S116" s="2079" t="str">
        <f t="shared" si="4"/>
        <v>&gt; 132 kV &amp; &lt; = 220 kV  ; &gt; 50 MVA &amp; &lt; =  100 MVA</v>
      </c>
      <c r="T116" s="2080" t="s">
        <v>112</v>
      </c>
      <c r="U116" s="2080" t="s">
        <v>1052</v>
      </c>
      <c r="V116" s="2080" t="s">
        <v>391</v>
      </c>
      <c r="W116" s="2080" t="s">
        <v>107</v>
      </c>
      <c r="X116" s="2080"/>
      <c r="Y116" s="2487">
        <v>0</v>
      </c>
      <c r="Z116" s="2080"/>
      <c r="AA116" s="2080" t="s">
        <v>198</v>
      </c>
      <c r="AB116" s="2080" t="str">
        <f t="shared" si="5"/>
        <v>&gt; 132 kV &amp; &lt; = 220 kV  ; &gt; 50 MVA &amp; &lt; =  100 MVA</v>
      </c>
      <c r="AC116" s="2080" t="s">
        <v>112</v>
      </c>
      <c r="AD116" s="2080" t="s">
        <v>1053</v>
      </c>
      <c r="AE116" s="2080" t="s">
        <v>1054</v>
      </c>
      <c r="AF116" s="2080" t="s">
        <v>107</v>
      </c>
      <c r="AG116" s="2080"/>
      <c r="AH116" s="2497">
        <v>0</v>
      </c>
      <c r="AI116" s="2497">
        <v>0</v>
      </c>
      <c r="AJ116" s="2497">
        <v>0</v>
      </c>
      <c r="AK116" s="2497">
        <v>0</v>
      </c>
      <c r="AL116" s="2497">
        <v>0</v>
      </c>
      <c r="AM116" s="2497">
        <v>0</v>
      </c>
      <c r="AN116" s="2497">
        <v>0</v>
      </c>
      <c r="AO116" s="2497">
        <v>0</v>
      </c>
      <c r="AP116" s="2497">
        <v>0</v>
      </c>
      <c r="AQ116" s="2497">
        <v>0</v>
      </c>
      <c r="AR116" s="2497">
        <v>0</v>
      </c>
      <c r="AS116" s="2497">
        <v>0</v>
      </c>
      <c r="AT116" s="2497">
        <v>0</v>
      </c>
      <c r="AU116" s="2497">
        <v>0</v>
      </c>
      <c r="AV116" s="2497">
        <v>0</v>
      </c>
      <c r="AW116" s="2497">
        <v>0</v>
      </c>
      <c r="AX116" s="2497">
        <v>0</v>
      </c>
      <c r="AY116" s="2497">
        <v>0</v>
      </c>
      <c r="AZ116" s="2497">
        <v>0</v>
      </c>
      <c r="BA116" s="2497">
        <v>0</v>
      </c>
      <c r="BB116" s="2497">
        <v>0</v>
      </c>
      <c r="BC116" s="2497">
        <v>0</v>
      </c>
      <c r="BD116" s="2497">
        <v>0</v>
      </c>
      <c r="BE116" s="2497">
        <v>0</v>
      </c>
      <c r="BF116" s="2497">
        <v>0</v>
      </c>
      <c r="BG116" s="2497">
        <v>0</v>
      </c>
      <c r="BH116" s="2497">
        <v>0</v>
      </c>
      <c r="BI116" s="2497">
        <v>0</v>
      </c>
      <c r="BJ116" s="2497">
        <v>0</v>
      </c>
      <c r="BK116" s="2497">
        <v>0</v>
      </c>
      <c r="BL116" s="2497">
        <v>0</v>
      </c>
      <c r="BM116" s="2497">
        <v>0</v>
      </c>
      <c r="BN116" s="2497">
        <v>0</v>
      </c>
      <c r="BO116" s="2497">
        <v>0</v>
      </c>
      <c r="BP116" s="2497">
        <v>2</v>
      </c>
      <c r="BQ116" s="2497">
        <v>0</v>
      </c>
      <c r="BR116" s="2497">
        <v>0</v>
      </c>
      <c r="BS116" s="2497">
        <v>0</v>
      </c>
      <c r="BT116" s="2497">
        <v>0</v>
      </c>
      <c r="BU116" s="2497">
        <v>0</v>
      </c>
      <c r="BV116" s="2497">
        <v>0</v>
      </c>
      <c r="BW116" s="2497">
        <v>0</v>
      </c>
      <c r="BX116" s="2497">
        <v>0</v>
      </c>
      <c r="BY116" s="2497">
        <v>0</v>
      </c>
      <c r="BZ116" s="2497">
        <v>0</v>
      </c>
      <c r="CA116" s="2497">
        <v>0</v>
      </c>
      <c r="CB116" s="2497">
        <v>0</v>
      </c>
      <c r="CC116" s="2497">
        <v>0</v>
      </c>
      <c r="CD116" s="2497">
        <v>0</v>
      </c>
      <c r="CE116" s="2497">
        <v>0</v>
      </c>
      <c r="CF116" s="2497">
        <v>0</v>
      </c>
      <c r="CG116" s="2497">
        <v>0</v>
      </c>
      <c r="CH116" s="2497">
        <v>0</v>
      </c>
      <c r="CI116" s="2497">
        <v>0</v>
      </c>
      <c r="CJ116" s="2497">
        <v>0</v>
      </c>
      <c r="CK116" s="2497">
        <v>0</v>
      </c>
      <c r="CL116" s="2497">
        <v>0</v>
      </c>
      <c r="CM116" s="2497">
        <v>0</v>
      </c>
      <c r="CN116" s="2497">
        <v>0</v>
      </c>
      <c r="CO116" s="2497">
        <v>0</v>
      </c>
      <c r="CP116" s="2497">
        <v>0</v>
      </c>
      <c r="CQ116" s="2497">
        <v>0</v>
      </c>
      <c r="CR116" s="2497">
        <v>0</v>
      </c>
      <c r="CS116" s="2497">
        <v>0</v>
      </c>
      <c r="CT116" s="2497">
        <v>0</v>
      </c>
      <c r="CU116" s="2497">
        <v>0</v>
      </c>
      <c r="CV116" s="2497">
        <v>0</v>
      </c>
      <c r="CW116" s="2497">
        <v>0</v>
      </c>
      <c r="CX116" s="2497">
        <v>0</v>
      </c>
      <c r="CY116" s="2497">
        <v>0</v>
      </c>
      <c r="CZ116" s="2497">
        <v>0</v>
      </c>
      <c r="DA116" s="2497">
        <v>0</v>
      </c>
      <c r="DB116" s="2497">
        <v>0</v>
      </c>
      <c r="DC116" s="2497">
        <v>0</v>
      </c>
      <c r="DD116" s="2497">
        <v>0</v>
      </c>
      <c r="DE116" s="2497">
        <v>0</v>
      </c>
      <c r="DF116" s="2497">
        <v>0</v>
      </c>
      <c r="DG116" s="2497">
        <v>0</v>
      </c>
      <c r="DH116" s="2497">
        <v>0</v>
      </c>
      <c r="DI116" s="2497">
        <v>0</v>
      </c>
      <c r="DJ116" s="2497">
        <v>0</v>
      </c>
      <c r="DK116" s="2497">
        <v>0</v>
      </c>
      <c r="DL116" s="2497">
        <v>0</v>
      </c>
      <c r="DM116" s="2497">
        <v>0</v>
      </c>
      <c r="DN116" s="2497">
        <v>0</v>
      </c>
      <c r="DO116" s="2497">
        <v>0</v>
      </c>
      <c r="DP116" s="2497">
        <v>0</v>
      </c>
      <c r="DQ116" s="2497">
        <v>0</v>
      </c>
      <c r="DR116" s="2497">
        <v>0</v>
      </c>
      <c r="DS116" s="2497">
        <v>0</v>
      </c>
      <c r="DT116" s="2497">
        <v>0</v>
      </c>
      <c r="DU116" s="2497">
        <v>0</v>
      </c>
      <c r="DV116" s="2497">
        <v>0</v>
      </c>
      <c r="DW116" s="2497">
        <v>0</v>
      </c>
      <c r="DX116" s="2497">
        <v>0</v>
      </c>
      <c r="DY116" s="2497">
        <v>0</v>
      </c>
      <c r="DZ116" s="2497">
        <v>0</v>
      </c>
      <c r="EA116" s="2497">
        <v>0</v>
      </c>
      <c r="EB116" s="2497">
        <v>0</v>
      </c>
      <c r="EC116" s="2497">
        <v>0</v>
      </c>
      <c r="ED116" s="2497">
        <v>0</v>
      </c>
      <c r="EE116" s="2498">
        <v>0</v>
      </c>
      <c r="EF116" s="2498">
        <v>0</v>
      </c>
    </row>
    <row r="117" spans="2:136" ht="41.25" customHeight="1" thickBot="1">
      <c r="B117" s="230"/>
      <c r="C117" s="195" t="s">
        <v>1087</v>
      </c>
      <c r="D117" s="2081"/>
      <c r="E117" s="2080" t="s">
        <v>93</v>
      </c>
      <c r="F117" s="2080" t="s">
        <v>101</v>
      </c>
      <c r="G117" s="2080" t="s">
        <v>198</v>
      </c>
      <c r="H117" s="2079" t="str">
        <f t="shared" si="3"/>
        <v>&gt; 132 kV &amp; &lt; = 220 kV  ; &gt; 100 MVA</v>
      </c>
      <c r="I117" s="2080" t="s">
        <v>112</v>
      </c>
      <c r="J117" s="2080" t="s">
        <v>1051</v>
      </c>
      <c r="K117" s="2080" t="s">
        <v>391</v>
      </c>
      <c r="L117" s="2080" t="s">
        <v>107</v>
      </c>
      <c r="M117" s="2080"/>
      <c r="N117" s="1085"/>
      <c r="O117" s="2081"/>
      <c r="P117" s="2080" t="s">
        <v>93</v>
      </c>
      <c r="Q117" s="2080" t="s">
        <v>101</v>
      </c>
      <c r="R117" s="2080" t="s">
        <v>198</v>
      </c>
      <c r="S117" s="2079" t="str">
        <f t="shared" si="4"/>
        <v>&gt; 132 kV &amp; &lt; = 220 kV  ; &gt; 100 MVA</v>
      </c>
      <c r="T117" s="2080" t="s">
        <v>112</v>
      </c>
      <c r="U117" s="2080" t="s">
        <v>1052</v>
      </c>
      <c r="V117" s="2080" t="s">
        <v>391</v>
      </c>
      <c r="W117" s="2080" t="s">
        <v>107</v>
      </c>
      <c r="X117" s="2080"/>
      <c r="Y117" s="2492"/>
      <c r="Z117" s="2080"/>
      <c r="AA117" s="2080" t="s">
        <v>198</v>
      </c>
      <c r="AB117" s="2080" t="str">
        <f t="shared" si="5"/>
        <v>&gt; 132 kV &amp; &lt; = 220 kV  ; &gt; 100 MVA</v>
      </c>
      <c r="AC117" s="2080" t="s">
        <v>112</v>
      </c>
      <c r="AD117" s="2080" t="s">
        <v>1053</v>
      </c>
      <c r="AE117" s="2080" t="s">
        <v>1054</v>
      </c>
      <c r="AF117" s="2080" t="s">
        <v>107</v>
      </c>
      <c r="AG117" s="2080"/>
      <c r="AH117" s="2495"/>
      <c r="AI117" s="2495"/>
      <c r="AJ117" s="2495"/>
      <c r="AK117" s="2495"/>
      <c r="AL117" s="2495"/>
      <c r="AM117" s="2495"/>
      <c r="AN117" s="2495"/>
      <c r="AO117" s="2495"/>
      <c r="AP117" s="2495"/>
      <c r="AQ117" s="2495"/>
      <c r="AR117" s="2495"/>
      <c r="AS117" s="2495"/>
      <c r="AT117" s="2495"/>
      <c r="AU117" s="2495"/>
      <c r="AV117" s="2495"/>
      <c r="AW117" s="2495"/>
      <c r="AX117" s="2495"/>
      <c r="AY117" s="2495"/>
      <c r="AZ117" s="2495"/>
      <c r="BA117" s="2495"/>
      <c r="BB117" s="2495"/>
      <c r="BC117" s="2495"/>
      <c r="BD117" s="2495"/>
      <c r="BE117" s="2495"/>
      <c r="BF117" s="2495"/>
      <c r="BG117" s="2495"/>
      <c r="BH117" s="2495"/>
      <c r="BI117" s="2495"/>
      <c r="BJ117" s="2495"/>
      <c r="BK117" s="2495"/>
      <c r="BL117" s="2495"/>
      <c r="BM117" s="2495"/>
      <c r="BN117" s="2495"/>
      <c r="BO117" s="2495"/>
      <c r="BP117" s="2495"/>
      <c r="BQ117" s="2495"/>
      <c r="BR117" s="2495"/>
      <c r="BS117" s="2495"/>
      <c r="BT117" s="2495"/>
      <c r="BU117" s="2495"/>
      <c r="BV117" s="2495"/>
      <c r="BW117" s="2495"/>
      <c r="BX117" s="2495"/>
      <c r="BY117" s="2495"/>
      <c r="BZ117" s="2495"/>
      <c r="CA117" s="2495"/>
      <c r="CB117" s="2495"/>
      <c r="CC117" s="2495"/>
      <c r="CD117" s="2495"/>
      <c r="CE117" s="2495"/>
      <c r="CF117" s="2495"/>
      <c r="CG117" s="2495"/>
      <c r="CH117" s="2495"/>
      <c r="CI117" s="2495"/>
      <c r="CJ117" s="2495"/>
      <c r="CK117" s="2495"/>
      <c r="CL117" s="2495"/>
      <c r="CM117" s="2495"/>
      <c r="CN117" s="2495"/>
      <c r="CO117" s="2495"/>
      <c r="CP117" s="2495"/>
      <c r="CQ117" s="2495"/>
      <c r="CR117" s="2495"/>
      <c r="CS117" s="2495"/>
      <c r="CT117" s="2495"/>
      <c r="CU117" s="2495"/>
      <c r="CV117" s="2495"/>
      <c r="CW117" s="2495"/>
      <c r="CX117" s="2495"/>
      <c r="CY117" s="2495"/>
      <c r="CZ117" s="2495"/>
      <c r="DA117" s="2495"/>
      <c r="DB117" s="2495"/>
      <c r="DC117" s="2495"/>
      <c r="DD117" s="2495"/>
      <c r="DE117" s="2495"/>
      <c r="DF117" s="2495"/>
      <c r="DG117" s="2495"/>
      <c r="DH117" s="2495"/>
      <c r="DI117" s="2495"/>
      <c r="DJ117" s="2495"/>
      <c r="DK117" s="2495"/>
      <c r="DL117" s="2495"/>
      <c r="DM117" s="2495"/>
      <c r="DN117" s="2495"/>
      <c r="DO117" s="2495"/>
      <c r="DP117" s="2495"/>
      <c r="DQ117" s="2495"/>
      <c r="DR117" s="2495"/>
      <c r="DS117" s="2495"/>
      <c r="DT117" s="2495"/>
      <c r="DU117" s="2495"/>
      <c r="DV117" s="2495"/>
      <c r="DW117" s="2495"/>
      <c r="DX117" s="2495"/>
      <c r="DY117" s="2495"/>
      <c r="DZ117" s="2495"/>
      <c r="EA117" s="2495"/>
      <c r="EB117" s="2495"/>
      <c r="EC117" s="2495"/>
      <c r="ED117" s="2495"/>
      <c r="EE117" s="2496"/>
      <c r="EF117" s="2496"/>
    </row>
    <row r="118" spans="2:136" ht="41.25" customHeight="1" thickBot="1">
      <c r="B118" s="230"/>
      <c r="C118" s="191" t="s">
        <v>1088</v>
      </c>
      <c r="D118" s="249"/>
      <c r="E118" s="2083" t="s">
        <v>93</v>
      </c>
      <c r="F118" s="2083" t="s">
        <v>101</v>
      </c>
      <c r="G118" s="2083" t="s">
        <v>198</v>
      </c>
      <c r="H118" s="2079" t="str">
        <f t="shared" si="3"/>
        <v>&gt; 220 kV &amp; &lt; = 275 kV  ; &lt; = 50 MVA</v>
      </c>
      <c r="I118" s="2083" t="s">
        <v>112</v>
      </c>
      <c r="J118" s="2083" t="s">
        <v>1051</v>
      </c>
      <c r="K118" s="2083" t="s">
        <v>391</v>
      </c>
      <c r="L118" s="2083" t="s">
        <v>107</v>
      </c>
      <c r="M118" s="2083"/>
      <c r="N118" s="1085"/>
      <c r="O118" s="249"/>
      <c r="P118" s="2083" t="s">
        <v>93</v>
      </c>
      <c r="Q118" s="2083" t="s">
        <v>101</v>
      </c>
      <c r="R118" s="2083" t="s">
        <v>198</v>
      </c>
      <c r="S118" s="2079" t="str">
        <f t="shared" si="4"/>
        <v>&gt; 220 kV &amp; &lt; = 275 kV  ; &lt; = 50 MVA</v>
      </c>
      <c r="T118" s="2083" t="s">
        <v>112</v>
      </c>
      <c r="U118" s="2083" t="s">
        <v>1052</v>
      </c>
      <c r="V118" s="2083" t="s">
        <v>391</v>
      </c>
      <c r="W118" s="2083" t="s">
        <v>107</v>
      </c>
      <c r="X118" s="2083"/>
      <c r="Y118" s="2492"/>
      <c r="Z118" s="2083"/>
      <c r="AA118" s="2083" t="s">
        <v>198</v>
      </c>
      <c r="AB118" s="2080" t="str">
        <f t="shared" si="5"/>
        <v>&gt; 220 kV &amp; &lt; = 275 kV  ; &lt; = 50 MVA</v>
      </c>
      <c r="AC118" s="2083" t="s">
        <v>112</v>
      </c>
      <c r="AD118" s="2083" t="s">
        <v>1053</v>
      </c>
      <c r="AE118" s="2083" t="s">
        <v>1054</v>
      </c>
      <c r="AF118" s="2083" t="s">
        <v>107</v>
      </c>
      <c r="AG118" s="2083"/>
      <c r="AH118" s="2495"/>
      <c r="AI118" s="2495"/>
      <c r="AJ118" s="2495"/>
      <c r="AK118" s="2495"/>
      <c r="AL118" s="2495"/>
      <c r="AM118" s="2495"/>
      <c r="AN118" s="2495"/>
      <c r="AO118" s="2495"/>
      <c r="AP118" s="2495"/>
      <c r="AQ118" s="2495"/>
      <c r="AR118" s="2495"/>
      <c r="AS118" s="2495"/>
      <c r="AT118" s="2495"/>
      <c r="AU118" s="2495"/>
      <c r="AV118" s="2495"/>
      <c r="AW118" s="2495"/>
      <c r="AX118" s="2495"/>
      <c r="AY118" s="2495"/>
      <c r="AZ118" s="2495"/>
      <c r="BA118" s="2495"/>
      <c r="BB118" s="2495"/>
      <c r="BC118" s="2495"/>
      <c r="BD118" s="2495"/>
      <c r="BE118" s="2495"/>
      <c r="BF118" s="2495"/>
      <c r="BG118" s="2495"/>
      <c r="BH118" s="2495"/>
      <c r="BI118" s="2495"/>
      <c r="BJ118" s="2495"/>
      <c r="BK118" s="2495"/>
      <c r="BL118" s="2495"/>
      <c r="BM118" s="2495"/>
      <c r="BN118" s="2495"/>
      <c r="BO118" s="2495"/>
      <c r="BP118" s="2495"/>
      <c r="BQ118" s="2495"/>
      <c r="BR118" s="2495"/>
      <c r="BS118" s="2495"/>
      <c r="BT118" s="2495"/>
      <c r="BU118" s="2495"/>
      <c r="BV118" s="2495"/>
      <c r="BW118" s="2495"/>
      <c r="BX118" s="2495"/>
      <c r="BY118" s="2495"/>
      <c r="BZ118" s="2495"/>
      <c r="CA118" s="2495"/>
      <c r="CB118" s="2495"/>
      <c r="CC118" s="2495"/>
      <c r="CD118" s="2495"/>
      <c r="CE118" s="2495"/>
      <c r="CF118" s="2495"/>
      <c r="CG118" s="2495"/>
      <c r="CH118" s="2495"/>
      <c r="CI118" s="2495"/>
      <c r="CJ118" s="2495"/>
      <c r="CK118" s="2495"/>
      <c r="CL118" s="2495"/>
      <c r="CM118" s="2495"/>
      <c r="CN118" s="2495"/>
      <c r="CO118" s="2495"/>
      <c r="CP118" s="2495"/>
      <c r="CQ118" s="2495"/>
      <c r="CR118" s="2495"/>
      <c r="CS118" s="2495"/>
      <c r="CT118" s="2495"/>
      <c r="CU118" s="2495"/>
      <c r="CV118" s="2495"/>
      <c r="CW118" s="2495"/>
      <c r="CX118" s="2495"/>
      <c r="CY118" s="2495"/>
      <c r="CZ118" s="2495"/>
      <c r="DA118" s="2495"/>
      <c r="DB118" s="2495"/>
      <c r="DC118" s="2495"/>
      <c r="DD118" s="2495"/>
      <c r="DE118" s="2495"/>
      <c r="DF118" s="2495"/>
      <c r="DG118" s="2495"/>
      <c r="DH118" s="2495"/>
      <c r="DI118" s="2495"/>
      <c r="DJ118" s="2495"/>
      <c r="DK118" s="2495"/>
      <c r="DL118" s="2495"/>
      <c r="DM118" s="2495"/>
      <c r="DN118" s="2495"/>
      <c r="DO118" s="2495"/>
      <c r="DP118" s="2495"/>
      <c r="DQ118" s="2495"/>
      <c r="DR118" s="2495"/>
      <c r="DS118" s="2495"/>
      <c r="DT118" s="2495"/>
      <c r="DU118" s="2495"/>
      <c r="DV118" s="2495"/>
      <c r="DW118" s="2495"/>
      <c r="DX118" s="2495"/>
      <c r="DY118" s="2495"/>
      <c r="DZ118" s="2495"/>
      <c r="EA118" s="2495"/>
      <c r="EB118" s="2495"/>
      <c r="EC118" s="2495"/>
      <c r="ED118" s="2495"/>
      <c r="EE118" s="2496"/>
      <c r="EF118" s="2496"/>
    </row>
    <row r="119" spans="2:136" ht="41.25" customHeight="1" thickBot="1">
      <c r="B119" s="230"/>
      <c r="C119" s="195" t="s">
        <v>1089</v>
      </c>
      <c r="D119" s="2081"/>
      <c r="E119" s="2080" t="s">
        <v>93</v>
      </c>
      <c r="F119" s="2080" t="s">
        <v>101</v>
      </c>
      <c r="G119" s="2080" t="s">
        <v>198</v>
      </c>
      <c r="H119" s="2079" t="str">
        <f t="shared" si="3"/>
        <v>&gt; 220 kV &amp; &lt; = 275 kV  ; &gt; 50 MVA &amp; &lt; =  100 MVA</v>
      </c>
      <c r="I119" s="2080" t="s">
        <v>112</v>
      </c>
      <c r="J119" s="2080" t="s">
        <v>1051</v>
      </c>
      <c r="K119" s="2080" t="s">
        <v>391</v>
      </c>
      <c r="L119" s="2080" t="s">
        <v>107</v>
      </c>
      <c r="M119" s="2080"/>
      <c r="N119" s="1085"/>
      <c r="O119" s="2081"/>
      <c r="P119" s="2080" t="s">
        <v>93</v>
      </c>
      <c r="Q119" s="2080" t="s">
        <v>101</v>
      </c>
      <c r="R119" s="2080" t="s">
        <v>198</v>
      </c>
      <c r="S119" s="2079" t="str">
        <f t="shared" si="4"/>
        <v>&gt; 220 kV &amp; &lt; = 275 kV  ; &gt; 50 MVA &amp; &lt; =  100 MVA</v>
      </c>
      <c r="T119" s="2080" t="s">
        <v>112</v>
      </c>
      <c r="U119" s="2080" t="s">
        <v>1052</v>
      </c>
      <c r="V119" s="2080" t="s">
        <v>391</v>
      </c>
      <c r="W119" s="2080" t="s">
        <v>107</v>
      </c>
      <c r="X119" s="2080"/>
      <c r="Y119" s="2492"/>
      <c r="Z119" s="2080"/>
      <c r="AA119" s="2080" t="s">
        <v>198</v>
      </c>
      <c r="AB119" s="2080" t="str">
        <f t="shared" si="5"/>
        <v>&gt; 220 kV &amp; &lt; = 275 kV  ; &gt; 50 MVA &amp; &lt; =  100 MVA</v>
      </c>
      <c r="AC119" s="2080" t="s">
        <v>112</v>
      </c>
      <c r="AD119" s="2080" t="s">
        <v>1053</v>
      </c>
      <c r="AE119" s="2080" t="s">
        <v>1054</v>
      </c>
      <c r="AF119" s="2080" t="s">
        <v>107</v>
      </c>
      <c r="AG119" s="2080"/>
      <c r="AH119" s="2495"/>
      <c r="AI119" s="2495"/>
      <c r="AJ119" s="2495"/>
      <c r="AK119" s="2495"/>
      <c r="AL119" s="2495"/>
      <c r="AM119" s="2495"/>
      <c r="AN119" s="2495"/>
      <c r="AO119" s="2495"/>
      <c r="AP119" s="2495"/>
      <c r="AQ119" s="2495"/>
      <c r="AR119" s="2495"/>
      <c r="AS119" s="2495"/>
      <c r="AT119" s="2495"/>
      <c r="AU119" s="2495"/>
      <c r="AV119" s="2495"/>
      <c r="AW119" s="2495"/>
      <c r="AX119" s="2495"/>
      <c r="AY119" s="2495"/>
      <c r="AZ119" s="2495"/>
      <c r="BA119" s="2495"/>
      <c r="BB119" s="2495"/>
      <c r="BC119" s="2495"/>
      <c r="BD119" s="2495"/>
      <c r="BE119" s="2495"/>
      <c r="BF119" s="2495"/>
      <c r="BG119" s="2495"/>
      <c r="BH119" s="2495"/>
      <c r="BI119" s="2495"/>
      <c r="BJ119" s="2495"/>
      <c r="BK119" s="2495"/>
      <c r="BL119" s="2495"/>
      <c r="BM119" s="2495"/>
      <c r="BN119" s="2495"/>
      <c r="BO119" s="2495"/>
      <c r="BP119" s="2495"/>
      <c r="BQ119" s="2495"/>
      <c r="BR119" s="2495"/>
      <c r="BS119" s="2495"/>
      <c r="BT119" s="2495"/>
      <c r="BU119" s="2495"/>
      <c r="BV119" s="2495"/>
      <c r="BW119" s="2495"/>
      <c r="BX119" s="2495"/>
      <c r="BY119" s="2495"/>
      <c r="BZ119" s="2495"/>
      <c r="CA119" s="2495"/>
      <c r="CB119" s="2495"/>
      <c r="CC119" s="2495"/>
      <c r="CD119" s="2495"/>
      <c r="CE119" s="2495"/>
      <c r="CF119" s="2495"/>
      <c r="CG119" s="2495"/>
      <c r="CH119" s="2495"/>
      <c r="CI119" s="2495"/>
      <c r="CJ119" s="2495"/>
      <c r="CK119" s="2495"/>
      <c r="CL119" s="2495"/>
      <c r="CM119" s="2495"/>
      <c r="CN119" s="2495"/>
      <c r="CO119" s="2495"/>
      <c r="CP119" s="2495"/>
      <c r="CQ119" s="2495"/>
      <c r="CR119" s="2495"/>
      <c r="CS119" s="2495"/>
      <c r="CT119" s="2495"/>
      <c r="CU119" s="2495"/>
      <c r="CV119" s="2495"/>
      <c r="CW119" s="2495"/>
      <c r="CX119" s="2495"/>
      <c r="CY119" s="2495"/>
      <c r="CZ119" s="2495"/>
      <c r="DA119" s="2495"/>
      <c r="DB119" s="2495"/>
      <c r="DC119" s="2495"/>
      <c r="DD119" s="2495"/>
      <c r="DE119" s="2495"/>
      <c r="DF119" s="2495"/>
      <c r="DG119" s="2495"/>
      <c r="DH119" s="2495"/>
      <c r="DI119" s="2495"/>
      <c r="DJ119" s="2495"/>
      <c r="DK119" s="2495"/>
      <c r="DL119" s="2495"/>
      <c r="DM119" s="2495"/>
      <c r="DN119" s="2495"/>
      <c r="DO119" s="2495"/>
      <c r="DP119" s="2495"/>
      <c r="DQ119" s="2495"/>
      <c r="DR119" s="2495"/>
      <c r="DS119" s="2495"/>
      <c r="DT119" s="2495"/>
      <c r="DU119" s="2495"/>
      <c r="DV119" s="2495"/>
      <c r="DW119" s="2495"/>
      <c r="DX119" s="2495"/>
      <c r="DY119" s="2495"/>
      <c r="DZ119" s="2495"/>
      <c r="EA119" s="2495"/>
      <c r="EB119" s="2495"/>
      <c r="EC119" s="2495"/>
      <c r="ED119" s="2495"/>
      <c r="EE119" s="2496"/>
      <c r="EF119" s="2496"/>
    </row>
    <row r="120" spans="2:136" ht="41.25" customHeight="1" thickBot="1">
      <c r="B120" s="230"/>
      <c r="C120" s="195" t="s">
        <v>1090</v>
      </c>
      <c r="D120" s="2081"/>
      <c r="E120" s="2080" t="s">
        <v>93</v>
      </c>
      <c r="F120" s="2080" t="s">
        <v>101</v>
      </c>
      <c r="G120" s="2080" t="s">
        <v>198</v>
      </c>
      <c r="H120" s="2079" t="str">
        <f t="shared" si="3"/>
        <v>&gt; 220 kV &amp; &lt; = 275 kV  ; &gt; 100 MVA</v>
      </c>
      <c r="I120" s="2080" t="s">
        <v>112</v>
      </c>
      <c r="J120" s="2080" t="s">
        <v>1051</v>
      </c>
      <c r="K120" s="2080" t="s">
        <v>391</v>
      </c>
      <c r="L120" s="2080" t="s">
        <v>107</v>
      </c>
      <c r="M120" s="2080"/>
      <c r="N120" s="1085"/>
      <c r="O120" s="2081"/>
      <c r="P120" s="2080" t="s">
        <v>93</v>
      </c>
      <c r="Q120" s="2080" t="s">
        <v>101</v>
      </c>
      <c r="R120" s="2080" t="s">
        <v>198</v>
      </c>
      <c r="S120" s="2079" t="str">
        <f t="shared" si="4"/>
        <v>&gt; 220 kV &amp; &lt; = 275 kV  ; &gt; 100 MVA</v>
      </c>
      <c r="T120" s="2080" t="s">
        <v>112</v>
      </c>
      <c r="U120" s="2080" t="s">
        <v>1052</v>
      </c>
      <c r="V120" s="2080" t="s">
        <v>391</v>
      </c>
      <c r="W120" s="2080" t="s">
        <v>107</v>
      </c>
      <c r="X120" s="2080"/>
      <c r="Y120" s="2492"/>
      <c r="Z120" s="2080"/>
      <c r="AA120" s="2080" t="s">
        <v>198</v>
      </c>
      <c r="AB120" s="2080" t="str">
        <f t="shared" si="5"/>
        <v>&gt; 220 kV &amp; &lt; = 275 kV  ; &gt; 100 MVA</v>
      </c>
      <c r="AC120" s="2080" t="s">
        <v>112</v>
      </c>
      <c r="AD120" s="2080" t="s">
        <v>1053</v>
      </c>
      <c r="AE120" s="2080" t="s">
        <v>1054</v>
      </c>
      <c r="AF120" s="2080" t="s">
        <v>107</v>
      </c>
      <c r="AG120" s="2080"/>
      <c r="AH120" s="2495"/>
      <c r="AI120" s="2495"/>
      <c r="AJ120" s="2495"/>
      <c r="AK120" s="2495"/>
      <c r="AL120" s="2495"/>
      <c r="AM120" s="2495"/>
      <c r="AN120" s="2495"/>
      <c r="AO120" s="2495"/>
      <c r="AP120" s="2495"/>
      <c r="AQ120" s="2495"/>
      <c r="AR120" s="2495"/>
      <c r="AS120" s="2495"/>
      <c r="AT120" s="2495"/>
      <c r="AU120" s="2495"/>
      <c r="AV120" s="2495"/>
      <c r="AW120" s="2495"/>
      <c r="AX120" s="2495"/>
      <c r="AY120" s="2495"/>
      <c r="AZ120" s="2495"/>
      <c r="BA120" s="2495"/>
      <c r="BB120" s="2495"/>
      <c r="BC120" s="2495"/>
      <c r="BD120" s="2495"/>
      <c r="BE120" s="2495"/>
      <c r="BF120" s="2495"/>
      <c r="BG120" s="2495"/>
      <c r="BH120" s="2495"/>
      <c r="BI120" s="2495"/>
      <c r="BJ120" s="2495"/>
      <c r="BK120" s="2495"/>
      <c r="BL120" s="2495"/>
      <c r="BM120" s="2495"/>
      <c r="BN120" s="2495"/>
      <c r="BO120" s="2495"/>
      <c r="BP120" s="2495"/>
      <c r="BQ120" s="2495"/>
      <c r="BR120" s="2495"/>
      <c r="BS120" s="2495"/>
      <c r="BT120" s="2495"/>
      <c r="BU120" s="2495"/>
      <c r="BV120" s="2495"/>
      <c r="BW120" s="2495"/>
      <c r="BX120" s="2495"/>
      <c r="BY120" s="2495"/>
      <c r="BZ120" s="2495"/>
      <c r="CA120" s="2495"/>
      <c r="CB120" s="2495"/>
      <c r="CC120" s="2495"/>
      <c r="CD120" s="2495"/>
      <c r="CE120" s="2495"/>
      <c r="CF120" s="2495"/>
      <c r="CG120" s="2495"/>
      <c r="CH120" s="2495"/>
      <c r="CI120" s="2495"/>
      <c r="CJ120" s="2495"/>
      <c r="CK120" s="2495"/>
      <c r="CL120" s="2495"/>
      <c r="CM120" s="2495"/>
      <c r="CN120" s="2495"/>
      <c r="CO120" s="2495"/>
      <c r="CP120" s="2495"/>
      <c r="CQ120" s="2495"/>
      <c r="CR120" s="2495"/>
      <c r="CS120" s="2495"/>
      <c r="CT120" s="2495"/>
      <c r="CU120" s="2495"/>
      <c r="CV120" s="2495"/>
      <c r="CW120" s="2495"/>
      <c r="CX120" s="2495"/>
      <c r="CY120" s="2495"/>
      <c r="CZ120" s="2495"/>
      <c r="DA120" s="2495"/>
      <c r="DB120" s="2495"/>
      <c r="DC120" s="2495"/>
      <c r="DD120" s="2495"/>
      <c r="DE120" s="2495"/>
      <c r="DF120" s="2495"/>
      <c r="DG120" s="2495"/>
      <c r="DH120" s="2495"/>
      <c r="DI120" s="2495"/>
      <c r="DJ120" s="2495"/>
      <c r="DK120" s="2495"/>
      <c r="DL120" s="2495"/>
      <c r="DM120" s="2495"/>
      <c r="DN120" s="2495"/>
      <c r="DO120" s="2495"/>
      <c r="DP120" s="2495"/>
      <c r="DQ120" s="2495"/>
      <c r="DR120" s="2495"/>
      <c r="DS120" s="2495"/>
      <c r="DT120" s="2495"/>
      <c r="DU120" s="2495"/>
      <c r="DV120" s="2495"/>
      <c r="DW120" s="2495"/>
      <c r="DX120" s="2495"/>
      <c r="DY120" s="2495"/>
      <c r="DZ120" s="2495"/>
      <c r="EA120" s="2495"/>
      <c r="EB120" s="2495"/>
      <c r="EC120" s="2495"/>
      <c r="ED120" s="2495"/>
      <c r="EE120" s="2496"/>
      <c r="EF120" s="2496"/>
    </row>
    <row r="121" spans="2:136" ht="41.25" customHeight="1" thickBot="1">
      <c r="B121" s="230"/>
      <c r="C121" s="195" t="s">
        <v>1091</v>
      </c>
      <c r="D121" s="2081"/>
      <c r="E121" s="2080" t="s">
        <v>93</v>
      </c>
      <c r="F121" s="2080" t="s">
        <v>101</v>
      </c>
      <c r="G121" s="2080" t="s">
        <v>198</v>
      </c>
      <c r="H121" s="2079" t="str">
        <f t="shared" si="3"/>
        <v>&gt; 275 kV &amp; &lt; = 330 kV  ; &lt; = 100 MVA</v>
      </c>
      <c r="I121" s="2080" t="s">
        <v>112</v>
      </c>
      <c r="J121" s="2080" t="s">
        <v>1051</v>
      </c>
      <c r="K121" s="2080" t="s">
        <v>391</v>
      </c>
      <c r="L121" s="2080" t="s">
        <v>107</v>
      </c>
      <c r="M121" s="2080"/>
      <c r="N121" s="2487">
        <v>45</v>
      </c>
      <c r="O121" s="2081"/>
      <c r="P121" s="2080" t="s">
        <v>93</v>
      </c>
      <c r="Q121" s="2080" t="s">
        <v>101</v>
      </c>
      <c r="R121" s="2080" t="s">
        <v>198</v>
      </c>
      <c r="S121" s="2079" t="str">
        <f t="shared" si="4"/>
        <v>&gt; 275 kV &amp; &lt; = 330 kV  ; &lt; = 100 MVA</v>
      </c>
      <c r="T121" s="2080" t="s">
        <v>112</v>
      </c>
      <c r="U121" s="2080" t="s">
        <v>1052</v>
      </c>
      <c r="V121" s="2080" t="s">
        <v>391</v>
      </c>
      <c r="W121" s="2080" t="s">
        <v>107</v>
      </c>
      <c r="X121" s="2080"/>
      <c r="Y121" s="2487">
        <v>0</v>
      </c>
      <c r="Z121" s="2080"/>
      <c r="AA121" s="2080" t="s">
        <v>198</v>
      </c>
      <c r="AB121" s="2080" t="str">
        <f t="shared" si="5"/>
        <v>&gt; 275 kV &amp; &lt; = 330 kV  ; &lt; = 100 MVA</v>
      </c>
      <c r="AC121" s="2080" t="s">
        <v>112</v>
      </c>
      <c r="AD121" s="2080" t="s">
        <v>1053</v>
      </c>
      <c r="AE121" s="2080" t="s">
        <v>1054</v>
      </c>
      <c r="AF121" s="2080" t="s">
        <v>107</v>
      </c>
      <c r="AG121" s="2080"/>
      <c r="AH121" s="2497">
        <v>0</v>
      </c>
      <c r="AI121" s="2497">
        <v>0</v>
      </c>
      <c r="AJ121" s="2497">
        <v>0</v>
      </c>
      <c r="AK121" s="2497">
        <v>0</v>
      </c>
      <c r="AL121" s="2497">
        <v>0</v>
      </c>
      <c r="AM121" s="2497">
        <v>0</v>
      </c>
      <c r="AN121" s="2497">
        <v>0</v>
      </c>
      <c r="AO121" s="2497">
        <v>0</v>
      </c>
      <c r="AP121" s="2497">
        <v>0</v>
      </c>
      <c r="AQ121" s="2497">
        <v>0</v>
      </c>
      <c r="AR121" s="2497">
        <v>0</v>
      </c>
      <c r="AS121" s="2497">
        <v>0</v>
      </c>
      <c r="AT121" s="2497">
        <v>0</v>
      </c>
      <c r="AU121" s="2497">
        <v>0</v>
      </c>
      <c r="AV121" s="2497">
        <v>0</v>
      </c>
      <c r="AW121" s="2497">
        <v>0</v>
      </c>
      <c r="AX121" s="2497">
        <v>0</v>
      </c>
      <c r="AY121" s="2497">
        <v>0</v>
      </c>
      <c r="AZ121" s="2497">
        <v>0</v>
      </c>
      <c r="BA121" s="2497">
        <v>0</v>
      </c>
      <c r="BB121" s="2497">
        <v>0</v>
      </c>
      <c r="BC121" s="2497">
        <v>0</v>
      </c>
      <c r="BD121" s="2497">
        <v>0</v>
      </c>
      <c r="BE121" s="2497">
        <v>0</v>
      </c>
      <c r="BF121" s="2497">
        <v>0</v>
      </c>
      <c r="BG121" s="2497">
        <v>0</v>
      </c>
      <c r="BH121" s="2497">
        <v>0</v>
      </c>
      <c r="BI121" s="2497">
        <v>0</v>
      </c>
      <c r="BJ121" s="2497">
        <v>0</v>
      </c>
      <c r="BK121" s="2497">
        <v>0</v>
      </c>
      <c r="BL121" s="2497">
        <v>0</v>
      </c>
      <c r="BM121" s="2497">
        <v>0</v>
      </c>
      <c r="BN121" s="2497">
        <v>0</v>
      </c>
      <c r="BO121" s="2497">
        <v>0</v>
      </c>
      <c r="BP121" s="2497">
        <v>0</v>
      </c>
      <c r="BQ121" s="2497">
        <v>0</v>
      </c>
      <c r="BR121" s="2497">
        <v>0</v>
      </c>
      <c r="BS121" s="2497">
        <v>0</v>
      </c>
      <c r="BT121" s="2497">
        <v>0</v>
      </c>
      <c r="BU121" s="2497">
        <v>0</v>
      </c>
      <c r="BV121" s="2497">
        <v>0</v>
      </c>
      <c r="BW121" s="2497">
        <v>0</v>
      </c>
      <c r="BX121" s="2497">
        <v>0</v>
      </c>
      <c r="BY121" s="2497">
        <v>0</v>
      </c>
      <c r="BZ121" s="2497">
        <v>0</v>
      </c>
      <c r="CA121" s="2497">
        <v>0</v>
      </c>
      <c r="CB121" s="2497">
        <v>2</v>
      </c>
      <c r="CC121" s="2497">
        <v>0</v>
      </c>
      <c r="CD121" s="2497">
        <v>0</v>
      </c>
      <c r="CE121" s="2497">
        <v>0</v>
      </c>
      <c r="CF121" s="2497">
        <v>0</v>
      </c>
      <c r="CG121" s="2497">
        <v>0</v>
      </c>
      <c r="CH121" s="2497">
        <v>0</v>
      </c>
      <c r="CI121" s="2497">
        <v>0</v>
      </c>
      <c r="CJ121" s="2497">
        <v>0</v>
      </c>
      <c r="CK121" s="2497">
        <v>0</v>
      </c>
      <c r="CL121" s="2497">
        <v>0</v>
      </c>
      <c r="CM121" s="2497">
        <v>0</v>
      </c>
      <c r="CN121" s="2497">
        <v>0</v>
      </c>
      <c r="CO121" s="2497">
        <v>0</v>
      </c>
      <c r="CP121" s="2497">
        <v>0</v>
      </c>
      <c r="CQ121" s="2497">
        <v>0</v>
      </c>
      <c r="CR121" s="2497">
        <v>0</v>
      </c>
      <c r="CS121" s="2497">
        <v>0</v>
      </c>
      <c r="CT121" s="2497">
        <v>0</v>
      </c>
      <c r="CU121" s="2497">
        <v>0</v>
      </c>
      <c r="CV121" s="2497">
        <v>0</v>
      </c>
      <c r="CW121" s="2497">
        <v>0</v>
      </c>
      <c r="CX121" s="2497">
        <v>0</v>
      </c>
      <c r="CY121" s="2497">
        <v>0</v>
      </c>
      <c r="CZ121" s="2497">
        <v>0</v>
      </c>
      <c r="DA121" s="2497">
        <v>0</v>
      </c>
      <c r="DB121" s="2497">
        <v>0</v>
      </c>
      <c r="DC121" s="2497">
        <v>0</v>
      </c>
      <c r="DD121" s="2497">
        <v>0</v>
      </c>
      <c r="DE121" s="2497">
        <v>0</v>
      </c>
      <c r="DF121" s="2497">
        <v>0</v>
      </c>
      <c r="DG121" s="2497">
        <v>0</v>
      </c>
      <c r="DH121" s="2497">
        <v>0</v>
      </c>
      <c r="DI121" s="2497">
        <v>0</v>
      </c>
      <c r="DJ121" s="2497">
        <v>0</v>
      </c>
      <c r="DK121" s="2497">
        <v>0</v>
      </c>
      <c r="DL121" s="2497">
        <v>0</v>
      </c>
      <c r="DM121" s="2497">
        <v>0</v>
      </c>
      <c r="DN121" s="2497">
        <v>0</v>
      </c>
      <c r="DO121" s="2497">
        <v>0</v>
      </c>
      <c r="DP121" s="2497">
        <v>0</v>
      </c>
      <c r="DQ121" s="2497">
        <v>0</v>
      </c>
      <c r="DR121" s="2497">
        <v>0</v>
      </c>
      <c r="DS121" s="2497">
        <v>0</v>
      </c>
      <c r="DT121" s="2497">
        <v>0</v>
      </c>
      <c r="DU121" s="2497">
        <v>0</v>
      </c>
      <c r="DV121" s="2497">
        <v>0</v>
      </c>
      <c r="DW121" s="2497">
        <v>0</v>
      </c>
      <c r="DX121" s="2497">
        <v>0</v>
      </c>
      <c r="DY121" s="2497">
        <v>0</v>
      </c>
      <c r="DZ121" s="2497">
        <v>0</v>
      </c>
      <c r="EA121" s="2497">
        <v>0</v>
      </c>
      <c r="EB121" s="2497">
        <v>0</v>
      </c>
      <c r="EC121" s="2497">
        <v>0</v>
      </c>
      <c r="ED121" s="2497">
        <v>0</v>
      </c>
      <c r="EE121" s="2498">
        <v>0</v>
      </c>
      <c r="EF121" s="2498">
        <v>0</v>
      </c>
    </row>
    <row r="122" spans="2:136" ht="41.25" customHeight="1" thickBot="1">
      <c r="B122" s="230"/>
      <c r="C122" s="195" t="s">
        <v>1092</v>
      </c>
      <c r="D122" s="2081"/>
      <c r="E122" s="2080" t="s">
        <v>93</v>
      </c>
      <c r="F122" s="2080" t="s">
        <v>101</v>
      </c>
      <c r="G122" s="2080" t="s">
        <v>198</v>
      </c>
      <c r="H122" s="2079" t="str">
        <f t="shared" si="3"/>
        <v>&gt; 275 kV &amp; &lt; = 330 kV  ; &gt; 100 MVA &amp; &lt; =  250 MVA</v>
      </c>
      <c r="I122" s="2080" t="s">
        <v>112</v>
      </c>
      <c r="J122" s="2080" t="s">
        <v>1051</v>
      </c>
      <c r="K122" s="2080" t="s">
        <v>391</v>
      </c>
      <c r="L122" s="2080" t="s">
        <v>107</v>
      </c>
      <c r="M122" s="2080"/>
      <c r="N122" s="2487">
        <v>45</v>
      </c>
      <c r="O122" s="2081"/>
      <c r="P122" s="2080" t="s">
        <v>93</v>
      </c>
      <c r="Q122" s="2080" t="s">
        <v>101</v>
      </c>
      <c r="R122" s="2080" t="s">
        <v>198</v>
      </c>
      <c r="S122" s="2079" t="str">
        <f t="shared" si="4"/>
        <v>&gt; 275 kV &amp; &lt; = 330 kV  ; &gt; 100 MVA &amp; &lt; =  250 MVA</v>
      </c>
      <c r="T122" s="2080" t="s">
        <v>112</v>
      </c>
      <c r="U122" s="2080" t="s">
        <v>1052</v>
      </c>
      <c r="V122" s="2080" t="s">
        <v>391</v>
      </c>
      <c r="W122" s="2080" t="s">
        <v>107</v>
      </c>
      <c r="X122" s="2080"/>
      <c r="Y122" s="2487">
        <v>0</v>
      </c>
      <c r="Z122" s="2080"/>
      <c r="AA122" s="2080" t="s">
        <v>198</v>
      </c>
      <c r="AB122" s="2080" t="str">
        <f t="shared" si="5"/>
        <v>&gt; 275 kV &amp; &lt; = 330 kV  ; &gt; 100 MVA &amp; &lt; =  250 MVA</v>
      </c>
      <c r="AC122" s="2080" t="s">
        <v>112</v>
      </c>
      <c r="AD122" s="2080" t="s">
        <v>1053</v>
      </c>
      <c r="AE122" s="2080" t="s">
        <v>1054</v>
      </c>
      <c r="AF122" s="2080" t="s">
        <v>107</v>
      </c>
      <c r="AG122" s="2080"/>
      <c r="AH122" s="2497">
        <v>0</v>
      </c>
      <c r="AI122" s="2497">
        <v>0</v>
      </c>
      <c r="AJ122" s="2497">
        <v>0</v>
      </c>
      <c r="AK122" s="2497">
        <v>0</v>
      </c>
      <c r="AL122" s="2497">
        <v>1</v>
      </c>
      <c r="AM122" s="2497">
        <v>0</v>
      </c>
      <c r="AN122" s="2497">
        <v>0</v>
      </c>
      <c r="AO122" s="2497">
        <v>1</v>
      </c>
      <c r="AP122" s="2497">
        <v>0</v>
      </c>
      <c r="AQ122" s="2497">
        <v>9</v>
      </c>
      <c r="AR122" s="2497">
        <v>0</v>
      </c>
      <c r="AS122" s="2497">
        <v>0</v>
      </c>
      <c r="AT122" s="2497">
        <v>1</v>
      </c>
      <c r="AU122" s="2497">
        <v>2</v>
      </c>
      <c r="AV122" s="2497">
        <v>0</v>
      </c>
      <c r="AW122" s="2497">
        <v>0</v>
      </c>
      <c r="AX122" s="2497">
        <v>0</v>
      </c>
      <c r="AY122" s="2497">
        <v>0</v>
      </c>
      <c r="AZ122" s="2497">
        <v>2</v>
      </c>
      <c r="BA122" s="2497">
        <v>0</v>
      </c>
      <c r="BB122" s="2497">
        <v>0</v>
      </c>
      <c r="BC122" s="2497">
        <v>0</v>
      </c>
      <c r="BD122" s="2497">
        <v>0</v>
      </c>
      <c r="BE122" s="2497">
        <v>0</v>
      </c>
      <c r="BF122" s="2497">
        <v>0</v>
      </c>
      <c r="BG122" s="2497">
        <v>2</v>
      </c>
      <c r="BH122" s="2497">
        <v>0</v>
      </c>
      <c r="BI122" s="2497">
        <v>0</v>
      </c>
      <c r="BJ122" s="2497">
        <v>0</v>
      </c>
      <c r="BK122" s="2497">
        <v>0</v>
      </c>
      <c r="BL122" s="2497">
        <v>2</v>
      </c>
      <c r="BM122" s="2497">
        <v>0</v>
      </c>
      <c r="BN122" s="2497">
        <v>0</v>
      </c>
      <c r="BO122" s="2497">
        <v>0</v>
      </c>
      <c r="BP122" s="2497">
        <v>0</v>
      </c>
      <c r="BQ122" s="2497">
        <v>0</v>
      </c>
      <c r="BR122" s="2497">
        <v>0</v>
      </c>
      <c r="BS122" s="2497">
        <v>0</v>
      </c>
      <c r="BT122" s="2497">
        <v>0</v>
      </c>
      <c r="BU122" s="2497">
        <v>9</v>
      </c>
      <c r="BV122" s="2497">
        <v>0</v>
      </c>
      <c r="BW122" s="2497">
        <v>0</v>
      </c>
      <c r="BX122" s="2497">
        <v>0</v>
      </c>
      <c r="BY122" s="2497">
        <v>0</v>
      </c>
      <c r="BZ122" s="2497">
        <v>6</v>
      </c>
      <c r="CA122" s="2497">
        <v>2</v>
      </c>
      <c r="CB122" s="2497">
        <v>6</v>
      </c>
      <c r="CC122" s="2497">
        <v>0</v>
      </c>
      <c r="CD122" s="2497">
        <v>0</v>
      </c>
      <c r="CE122" s="2497">
        <v>0</v>
      </c>
      <c r="CF122" s="2497">
        <v>0</v>
      </c>
      <c r="CG122" s="2497">
        <v>1</v>
      </c>
      <c r="CH122" s="2497">
        <v>0</v>
      </c>
      <c r="CI122" s="2497">
        <v>0</v>
      </c>
      <c r="CJ122" s="2497">
        <v>0</v>
      </c>
      <c r="CK122" s="2497">
        <v>0</v>
      </c>
      <c r="CL122" s="2497">
        <v>0</v>
      </c>
      <c r="CM122" s="2497">
        <v>0</v>
      </c>
      <c r="CN122" s="2497">
        <v>0</v>
      </c>
      <c r="CO122" s="2497">
        <v>0</v>
      </c>
      <c r="CP122" s="2497">
        <v>0</v>
      </c>
      <c r="CQ122" s="2497">
        <v>0</v>
      </c>
      <c r="CR122" s="2497">
        <v>0</v>
      </c>
      <c r="CS122" s="2497">
        <v>0</v>
      </c>
      <c r="CT122" s="2497">
        <v>0</v>
      </c>
      <c r="CU122" s="2497">
        <v>0</v>
      </c>
      <c r="CV122" s="2497">
        <v>0</v>
      </c>
      <c r="CW122" s="2497">
        <v>0</v>
      </c>
      <c r="CX122" s="2497">
        <v>0</v>
      </c>
      <c r="CY122" s="2497">
        <v>0</v>
      </c>
      <c r="CZ122" s="2497">
        <v>0</v>
      </c>
      <c r="DA122" s="2497">
        <v>0</v>
      </c>
      <c r="DB122" s="2497">
        <v>0</v>
      </c>
      <c r="DC122" s="2497">
        <v>0</v>
      </c>
      <c r="DD122" s="2497">
        <v>0</v>
      </c>
      <c r="DE122" s="2497">
        <v>0</v>
      </c>
      <c r="DF122" s="2497">
        <v>0</v>
      </c>
      <c r="DG122" s="2497">
        <v>0</v>
      </c>
      <c r="DH122" s="2497">
        <v>0</v>
      </c>
      <c r="DI122" s="2497">
        <v>0</v>
      </c>
      <c r="DJ122" s="2497">
        <v>0</v>
      </c>
      <c r="DK122" s="2497">
        <v>0</v>
      </c>
      <c r="DL122" s="2497">
        <v>0</v>
      </c>
      <c r="DM122" s="2497">
        <v>0</v>
      </c>
      <c r="DN122" s="2497">
        <v>0</v>
      </c>
      <c r="DO122" s="2497">
        <v>0</v>
      </c>
      <c r="DP122" s="2497">
        <v>0</v>
      </c>
      <c r="DQ122" s="2497">
        <v>0</v>
      </c>
      <c r="DR122" s="2497">
        <v>0</v>
      </c>
      <c r="DS122" s="2497">
        <v>0</v>
      </c>
      <c r="DT122" s="2497">
        <v>0</v>
      </c>
      <c r="DU122" s="2497">
        <v>0</v>
      </c>
      <c r="DV122" s="2497">
        <v>0</v>
      </c>
      <c r="DW122" s="2497">
        <v>0</v>
      </c>
      <c r="DX122" s="2497">
        <v>0</v>
      </c>
      <c r="DY122" s="2497">
        <v>0</v>
      </c>
      <c r="DZ122" s="2497">
        <v>0</v>
      </c>
      <c r="EA122" s="2497">
        <v>0</v>
      </c>
      <c r="EB122" s="2497">
        <v>0</v>
      </c>
      <c r="EC122" s="2497">
        <v>0</v>
      </c>
      <c r="ED122" s="2497">
        <v>0</v>
      </c>
      <c r="EE122" s="2498">
        <v>0</v>
      </c>
      <c r="EF122" s="2498">
        <v>0</v>
      </c>
    </row>
    <row r="123" spans="2:136" ht="41.25" customHeight="1" thickBot="1">
      <c r="B123" s="230"/>
      <c r="C123" s="195" t="s">
        <v>1093</v>
      </c>
      <c r="D123" s="2081"/>
      <c r="E123" s="2080" t="s">
        <v>93</v>
      </c>
      <c r="F123" s="2080" t="s">
        <v>101</v>
      </c>
      <c r="G123" s="2080" t="s">
        <v>198</v>
      </c>
      <c r="H123" s="2079" t="str">
        <f t="shared" si="3"/>
        <v>&gt; 275 kV &amp; &lt; = 330 kV  ; &gt; 250 MVA</v>
      </c>
      <c r="I123" s="2080" t="s">
        <v>112</v>
      </c>
      <c r="J123" s="2080" t="s">
        <v>1051</v>
      </c>
      <c r="K123" s="2080" t="s">
        <v>391</v>
      </c>
      <c r="L123" s="2080" t="s">
        <v>107</v>
      </c>
      <c r="M123" s="2080"/>
      <c r="N123" s="2487">
        <v>45</v>
      </c>
      <c r="O123" s="2081"/>
      <c r="P123" s="2080" t="s">
        <v>93</v>
      </c>
      <c r="Q123" s="2080" t="s">
        <v>101</v>
      </c>
      <c r="R123" s="2080" t="s">
        <v>198</v>
      </c>
      <c r="S123" s="2079" t="str">
        <f t="shared" si="4"/>
        <v>&gt; 275 kV &amp; &lt; = 330 kV  ; &gt; 250 MVA</v>
      </c>
      <c r="T123" s="2080" t="s">
        <v>112</v>
      </c>
      <c r="U123" s="2080" t="s">
        <v>1052</v>
      </c>
      <c r="V123" s="2080" t="s">
        <v>391</v>
      </c>
      <c r="W123" s="2080" t="s">
        <v>107</v>
      </c>
      <c r="X123" s="2080"/>
      <c r="Y123" s="2487">
        <v>0</v>
      </c>
      <c r="Z123" s="2080"/>
      <c r="AA123" s="2080" t="s">
        <v>198</v>
      </c>
      <c r="AB123" s="2080" t="str">
        <f t="shared" si="5"/>
        <v>&gt; 275 kV &amp; &lt; = 330 kV  ; &gt; 250 MVA</v>
      </c>
      <c r="AC123" s="2080" t="s">
        <v>112</v>
      </c>
      <c r="AD123" s="2080" t="s">
        <v>1053</v>
      </c>
      <c r="AE123" s="2080" t="s">
        <v>1054</v>
      </c>
      <c r="AF123" s="2080" t="s">
        <v>107</v>
      </c>
      <c r="AG123" s="2080"/>
      <c r="AH123" s="2497">
        <v>1</v>
      </c>
      <c r="AI123" s="2497">
        <v>4</v>
      </c>
      <c r="AJ123" s="2497">
        <v>4</v>
      </c>
      <c r="AK123" s="2497">
        <v>3</v>
      </c>
      <c r="AL123" s="2497">
        <v>5</v>
      </c>
      <c r="AM123" s="2497">
        <v>2</v>
      </c>
      <c r="AN123" s="2497">
        <v>5</v>
      </c>
      <c r="AO123" s="2497">
        <v>4</v>
      </c>
      <c r="AP123" s="2497">
        <v>3</v>
      </c>
      <c r="AQ123" s="2497">
        <v>4</v>
      </c>
      <c r="AR123" s="2497">
        <v>2</v>
      </c>
      <c r="AS123" s="2497">
        <v>1</v>
      </c>
      <c r="AT123" s="2497">
        <v>0</v>
      </c>
      <c r="AU123" s="2497">
        <v>3</v>
      </c>
      <c r="AV123" s="2497">
        <v>0</v>
      </c>
      <c r="AW123" s="2497">
        <v>0</v>
      </c>
      <c r="AX123" s="2497">
        <v>0</v>
      </c>
      <c r="AY123" s="2497">
        <v>0</v>
      </c>
      <c r="AZ123" s="2497">
        <v>0</v>
      </c>
      <c r="BA123" s="2497">
        <v>1</v>
      </c>
      <c r="BB123" s="2497">
        <v>0</v>
      </c>
      <c r="BC123" s="2497">
        <v>2</v>
      </c>
      <c r="BD123" s="2497">
        <v>0</v>
      </c>
      <c r="BE123" s="2497">
        <v>0</v>
      </c>
      <c r="BF123" s="2497">
        <v>1</v>
      </c>
      <c r="BG123" s="2497">
        <v>1</v>
      </c>
      <c r="BH123" s="2497">
        <v>1</v>
      </c>
      <c r="BI123" s="2497">
        <v>0</v>
      </c>
      <c r="BJ123" s="2497">
        <v>2</v>
      </c>
      <c r="BK123" s="2497">
        <v>1</v>
      </c>
      <c r="BL123" s="2497">
        <v>3</v>
      </c>
      <c r="BM123" s="2497">
        <v>2</v>
      </c>
      <c r="BN123" s="2497">
        <v>6</v>
      </c>
      <c r="BO123" s="2497">
        <v>0</v>
      </c>
      <c r="BP123" s="2497">
        <v>3</v>
      </c>
      <c r="BQ123" s="2497">
        <v>0</v>
      </c>
      <c r="BR123" s="2497">
        <v>0</v>
      </c>
      <c r="BS123" s="2497">
        <v>0</v>
      </c>
      <c r="BT123" s="2497">
        <v>0</v>
      </c>
      <c r="BU123" s="2497">
        <v>0</v>
      </c>
      <c r="BV123" s="2497">
        <v>0</v>
      </c>
      <c r="BW123" s="2497">
        <v>0</v>
      </c>
      <c r="BX123" s="2497">
        <v>0</v>
      </c>
      <c r="BY123" s="2497">
        <v>0</v>
      </c>
      <c r="BZ123" s="2497">
        <v>0</v>
      </c>
      <c r="CA123" s="2497">
        <v>0</v>
      </c>
      <c r="CB123" s="2497">
        <v>0</v>
      </c>
      <c r="CC123" s="2497">
        <v>0</v>
      </c>
      <c r="CD123" s="2497">
        <v>0</v>
      </c>
      <c r="CE123" s="2497">
        <v>0</v>
      </c>
      <c r="CF123" s="2497">
        <v>0</v>
      </c>
      <c r="CG123" s="2497">
        <v>0</v>
      </c>
      <c r="CH123" s="2497">
        <v>0</v>
      </c>
      <c r="CI123" s="2497">
        <v>0</v>
      </c>
      <c r="CJ123" s="2497">
        <v>0</v>
      </c>
      <c r="CK123" s="2497">
        <v>0</v>
      </c>
      <c r="CL123" s="2497">
        <v>0</v>
      </c>
      <c r="CM123" s="2497">
        <v>0</v>
      </c>
      <c r="CN123" s="2497">
        <v>0</v>
      </c>
      <c r="CO123" s="2497">
        <v>0</v>
      </c>
      <c r="CP123" s="2497">
        <v>0</v>
      </c>
      <c r="CQ123" s="2497">
        <v>0</v>
      </c>
      <c r="CR123" s="2497">
        <v>0</v>
      </c>
      <c r="CS123" s="2497">
        <v>0</v>
      </c>
      <c r="CT123" s="2497">
        <v>0</v>
      </c>
      <c r="CU123" s="2497">
        <v>0</v>
      </c>
      <c r="CV123" s="2497">
        <v>0</v>
      </c>
      <c r="CW123" s="2497">
        <v>0</v>
      </c>
      <c r="CX123" s="2497">
        <v>0</v>
      </c>
      <c r="CY123" s="2497">
        <v>0</v>
      </c>
      <c r="CZ123" s="2497">
        <v>0</v>
      </c>
      <c r="DA123" s="2497">
        <v>0</v>
      </c>
      <c r="DB123" s="2497">
        <v>0</v>
      </c>
      <c r="DC123" s="2497">
        <v>0</v>
      </c>
      <c r="DD123" s="2497">
        <v>0</v>
      </c>
      <c r="DE123" s="2497">
        <v>0</v>
      </c>
      <c r="DF123" s="2497">
        <v>0</v>
      </c>
      <c r="DG123" s="2497">
        <v>0</v>
      </c>
      <c r="DH123" s="2497">
        <v>0</v>
      </c>
      <c r="DI123" s="2497">
        <v>0</v>
      </c>
      <c r="DJ123" s="2497">
        <v>0</v>
      </c>
      <c r="DK123" s="2497">
        <v>0</v>
      </c>
      <c r="DL123" s="2497">
        <v>0</v>
      </c>
      <c r="DM123" s="2497">
        <v>0</v>
      </c>
      <c r="DN123" s="2497">
        <v>0</v>
      </c>
      <c r="DO123" s="2497">
        <v>0</v>
      </c>
      <c r="DP123" s="2497">
        <v>0</v>
      </c>
      <c r="DQ123" s="2497">
        <v>0</v>
      </c>
      <c r="DR123" s="2497">
        <v>0</v>
      </c>
      <c r="DS123" s="2497">
        <v>0</v>
      </c>
      <c r="DT123" s="2497">
        <v>0</v>
      </c>
      <c r="DU123" s="2497">
        <v>0</v>
      </c>
      <c r="DV123" s="2497">
        <v>0</v>
      </c>
      <c r="DW123" s="2497">
        <v>0</v>
      </c>
      <c r="DX123" s="2497">
        <v>0</v>
      </c>
      <c r="DY123" s="2497">
        <v>0</v>
      </c>
      <c r="DZ123" s="2497">
        <v>0</v>
      </c>
      <c r="EA123" s="2497">
        <v>0</v>
      </c>
      <c r="EB123" s="2497">
        <v>0</v>
      </c>
      <c r="EC123" s="2497">
        <v>0</v>
      </c>
      <c r="ED123" s="2497">
        <v>0</v>
      </c>
      <c r="EE123" s="2498">
        <v>0</v>
      </c>
      <c r="EF123" s="2498">
        <v>0</v>
      </c>
    </row>
    <row r="124" spans="2:136" ht="41.25" customHeight="1" thickBot="1">
      <c r="B124" s="230"/>
      <c r="C124" s="195" t="s">
        <v>1094</v>
      </c>
      <c r="D124" s="2081"/>
      <c r="E124" s="2080" t="s">
        <v>93</v>
      </c>
      <c r="F124" s="2080" t="s">
        <v>101</v>
      </c>
      <c r="G124" s="2080" t="s">
        <v>198</v>
      </c>
      <c r="H124" s="2079" t="str">
        <f t="shared" si="3"/>
        <v>&gt; 330 kV &amp; &lt; = 500 kV   ; &lt; = 150 MVA</v>
      </c>
      <c r="I124" s="2080" t="s">
        <v>112</v>
      </c>
      <c r="J124" s="2080" t="s">
        <v>1051</v>
      </c>
      <c r="K124" s="2080" t="s">
        <v>391</v>
      </c>
      <c r="L124" s="2080" t="s">
        <v>107</v>
      </c>
      <c r="M124" s="2080"/>
      <c r="N124" s="1085"/>
      <c r="O124" s="2081"/>
      <c r="P124" s="2080" t="s">
        <v>93</v>
      </c>
      <c r="Q124" s="2080" t="s">
        <v>101</v>
      </c>
      <c r="R124" s="2080" t="s">
        <v>198</v>
      </c>
      <c r="S124" s="2079" t="str">
        <f t="shared" si="4"/>
        <v>&gt; 330 kV &amp; &lt; = 500 kV   ; &lt; = 150 MVA</v>
      </c>
      <c r="T124" s="2080" t="s">
        <v>112</v>
      </c>
      <c r="U124" s="2080" t="s">
        <v>1052</v>
      </c>
      <c r="V124" s="2080" t="s">
        <v>391</v>
      </c>
      <c r="W124" s="2080" t="s">
        <v>107</v>
      </c>
      <c r="X124" s="2080"/>
      <c r="Y124" s="2492"/>
      <c r="Z124" s="2080"/>
      <c r="AA124" s="2080" t="s">
        <v>198</v>
      </c>
      <c r="AB124" s="2080" t="str">
        <f t="shared" si="5"/>
        <v>&gt; 330 kV &amp; &lt; = 500 kV   ; &lt; = 150 MVA</v>
      </c>
      <c r="AC124" s="2080" t="s">
        <v>112</v>
      </c>
      <c r="AD124" s="2080" t="s">
        <v>1053</v>
      </c>
      <c r="AE124" s="2080" t="s">
        <v>1054</v>
      </c>
      <c r="AF124" s="2080" t="s">
        <v>107</v>
      </c>
      <c r="AG124" s="2080"/>
      <c r="AH124" s="2495"/>
      <c r="AI124" s="2495"/>
      <c r="AJ124" s="2495"/>
      <c r="AK124" s="2495"/>
      <c r="AL124" s="2495"/>
      <c r="AM124" s="2495"/>
      <c r="AN124" s="2495"/>
      <c r="AO124" s="2495"/>
      <c r="AP124" s="2495"/>
      <c r="AQ124" s="2495"/>
      <c r="AR124" s="2495"/>
      <c r="AS124" s="2495"/>
      <c r="AT124" s="2495"/>
      <c r="AU124" s="2495"/>
      <c r="AV124" s="2495"/>
      <c r="AW124" s="2495"/>
      <c r="AX124" s="2495"/>
      <c r="AY124" s="2495"/>
      <c r="AZ124" s="2495"/>
      <c r="BA124" s="2495"/>
      <c r="BB124" s="2495"/>
      <c r="BC124" s="2495"/>
      <c r="BD124" s="2495"/>
      <c r="BE124" s="2495"/>
      <c r="BF124" s="2495"/>
      <c r="BG124" s="2495"/>
      <c r="BH124" s="2495"/>
      <c r="BI124" s="2495"/>
      <c r="BJ124" s="2495"/>
      <c r="BK124" s="2495"/>
      <c r="BL124" s="2495"/>
      <c r="BM124" s="2495"/>
      <c r="BN124" s="2495"/>
      <c r="BO124" s="2495"/>
      <c r="BP124" s="2495"/>
      <c r="BQ124" s="2495"/>
      <c r="BR124" s="2495"/>
      <c r="BS124" s="2495"/>
      <c r="BT124" s="2495"/>
      <c r="BU124" s="2495"/>
      <c r="BV124" s="2495"/>
      <c r="BW124" s="2495"/>
      <c r="BX124" s="2495"/>
      <c r="BY124" s="2495"/>
      <c r="BZ124" s="2495"/>
      <c r="CA124" s="2495"/>
      <c r="CB124" s="2495"/>
      <c r="CC124" s="2495"/>
      <c r="CD124" s="2495"/>
      <c r="CE124" s="2495"/>
      <c r="CF124" s="2495"/>
      <c r="CG124" s="2495"/>
      <c r="CH124" s="2495"/>
      <c r="CI124" s="2495"/>
      <c r="CJ124" s="2495"/>
      <c r="CK124" s="2495"/>
      <c r="CL124" s="2495"/>
      <c r="CM124" s="2495"/>
      <c r="CN124" s="2495"/>
      <c r="CO124" s="2495"/>
      <c r="CP124" s="2495"/>
      <c r="CQ124" s="2495"/>
      <c r="CR124" s="2495"/>
      <c r="CS124" s="2495"/>
      <c r="CT124" s="2495"/>
      <c r="CU124" s="2495"/>
      <c r="CV124" s="2495"/>
      <c r="CW124" s="2495"/>
      <c r="CX124" s="2495"/>
      <c r="CY124" s="2495"/>
      <c r="CZ124" s="2495"/>
      <c r="DA124" s="2495"/>
      <c r="DB124" s="2495"/>
      <c r="DC124" s="2495"/>
      <c r="DD124" s="2495"/>
      <c r="DE124" s="2495"/>
      <c r="DF124" s="2495"/>
      <c r="DG124" s="2495"/>
      <c r="DH124" s="2495"/>
      <c r="DI124" s="2495"/>
      <c r="DJ124" s="2495"/>
      <c r="DK124" s="2495"/>
      <c r="DL124" s="2495"/>
      <c r="DM124" s="2495"/>
      <c r="DN124" s="2495"/>
      <c r="DO124" s="2495"/>
      <c r="DP124" s="2495"/>
      <c r="DQ124" s="2495"/>
      <c r="DR124" s="2495"/>
      <c r="DS124" s="2495"/>
      <c r="DT124" s="2495"/>
      <c r="DU124" s="2495"/>
      <c r="DV124" s="2495"/>
      <c r="DW124" s="2495"/>
      <c r="DX124" s="2495"/>
      <c r="DY124" s="2495"/>
      <c r="DZ124" s="2495"/>
      <c r="EA124" s="2495"/>
      <c r="EB124" s="2495"/>
      <c r="EC124" s="2495"/>
      <c r="ED124" s="2495"/>
      <c r="EE124" s="2496"/>
      <c r="EF124" s="2496"/>
    </row>
    <row r="125" spans="2:136" ht="41.25" customHeight="1" thickBot="1">
      <c r="B125" s="230"/>
      <c r="C125" s="195" t="s">
        <v>1095</v>
      </c>
      <c r="D125" s="2081"/>
      <c r="E125" s="2080" t="s">
        <v>93</v>
      </c>
      <c r="F125" s="2080" t="s">
        <v>101</v>
      </c>
      <c r="G125" s="2080" t="s">
        <v>198</v>
      </c>
      <c r="H125" s="2079" t="str">
        <f t="shared" si="3"/>
        <v>&gt; 330 kV &amp; &lt; = 500 kV   ; &gt; 150 MVA &amp; &lt; =  300 MVA</v>
      </c>
      <c r="I125" s="2080" t="s">
        <v>112</v>
      </c>
      <c r="J125" s="2080" t="s">
        <v>1051</v>
      </c>
      <c r="K125" s="2080" t="s">
        <v>391</v>
      </c>
      <c r="L125" s="2080" t="s">
        <v>107</v>
      </c>
      <c r="M125" s="2080"/>
      <c r="N125" s="1085"/>
      <c r="O125" s="2081"/>
      <c r="P125" s="2080" t="s">
        <v>93</v>
      </c>
      <c r="Q125" s="2080" t="s">
        <v>101</v>
      </c>
      <c r="R125" s="2080" t="s">
        <v>198</v>
      </c>
      <c r="S125" s="2079" t="str">
        <f t="shared" si="4"/>
        <v>&gt; 330 kV &amp; &lt; = 500 kV   ; &gt; 150 MVA &amp; &lt; =  300 MVA</v>
      </c>
      <c r="T125" s="2080" t="s">
        <v>112</v>
      </c>
      <c r="U125" s="2080" t="s">
        <v>1052</v>
      </c>
      <c r="V125" s="2080" t="s">
        <v>391</v>
      </c>
      <c r="W125" s="2080" t="s">
        <v>107</v>
      </c>
      <c r="X125" s="2080"/>
      <c r="Y125" s="2492"/>
      <c r="Z125" s="2080"/>
      <c r="AA125" s="2080" t="s">
        <v>198</v>
      </c>
      <c r="AB125" s="2080" t="str">
        <f t="shared" si="5"/>
        <v>&gt; 330 kV &amp; &lt; = 500 kV   ; &gt; 150 MVA &amp; &lt; =  300 MVA</v>
      </c>
      <c r="AC125" s="2080" t="s">
        <v>112</v>
      </c>
      <c r="AD125" s="2080" t="s">
        <v>1053</v>
      </c>
      <c r="AE125" s="2080" t="s">
        <v>1054</v>
      </c>
      <c r="AF125" s="2080" t="s">
        <v>107</v>
      </c>
      <c r="AG125" s="2080"/>
      <c r="AH125" s="2495"/>
      <c r="AI125" s="2495"/>
      <c r="AJ125" s="2495"/>
      <c r="AK125" s="2495"/>
      <c r="AL125" s="2495"/>
      <c r="AM125" s="2495"/>
      <c r="AN125" s="2495"/>
      <c r="AO125" s="2495"/>
      <c r="AP125" s="2495"/>
      <c r="AQ125" s="2495"/>
      <c r="AR125" s="2495"/>
      <c r="AS125" s="2495"/>
      <c r="AT125" s="2495"/>
      <c r="AU125" s="2495"/>
      <c r="AV125" s="2495"/>
      <c r="AW125" s="2495"/>
      <c r="AX125" s="2495"/>
      <c r="AY125" s="2495"/>
      <c r="AZ125" s="2495"/>
      <c r="BA125" s="2495"/>
      <c r="BB125" s="2495"/>
      <c r="BC125" s="2495"/>
      <c r="BD125" s="2495"/>
      <c r="BE125" s="2495"/>
      <c r="BF125" s="2495"/>
      <c r="BG125" s="2495"/>
      <c r="BH125" s="2495"/>
      <c r="BI125" s="2495"/>
      <c r="BJ125" s="2495"/>
      <c r="BK125" s="2495"/>
      <c r="BL125" s="2495"/>
      <c r="BM125" s="2495"/>
      <c r="BN125" s="2495"/>
      <c r="BO125" s="2495"/>
      <c r="BP125" s="2495"/>
      <c r="BQ125" s="2495"/>
      <c r="BR125" s="2495"/>
      <c r="BS125" s="2495"/>
      <c r="BT125" s="2495"/>
      <c r="BU125" s="2495"/>
      <c r="BV125" s="2495"/>
      <c r="BW125" s="2495"/>
      <c r="BX125" s="2495"/>
      <c r="BY125" s="2495"/>
      <c r="BZ125" s="2495"/>
      <c r="CA125" s="2495"/>
      <c r="CB125" s="2495"/>
      <c r="CC125" s="2495"/>
      <c r="CD125" s="2495"/>
      <c r="CE125" s="2495"/>
      <c r="CF125" s="2495"/>
      <c r="CG125" s="2495"/>
      <c r="CH125" s="2495"/>
      <c r="CI125" s="2495"/>
      <c r="CJ125" s="2495"/>
      <c r="CK125" s="2495"/>
      <c r="CL125" s="2495"/>
      <c r="CM125" s="2495"/>
      <c r="CN125" s="2495"/>
      <c r="CO125" s="2495"/>
      <c r="CP125" s="2495"/>
      <c r="CQ125" s="2495"/>
      <c r="CR125" s="2495"/>
      <c r="CS125" s="2495"/>
      <c r="CT125" s="2495"/>
      <c r="CU125" s="2495"/>
      <c r="CV125" s="2495"/>
      <c r="CW125" s="2495"/>
      <c r="CX125" s="2495"/>
      <c r="CY125" s="2495"/>
      <c r="CZ125" s="2495"/>
      <c r="DA125" s="2495"/>
      <c r="DB125" s="2495"/>
      <c r="DC125" s="2495"/>
      <c r="DD125" s="2495"/>
      <c r="DE125" s="2495"/>
      <c r="DF125" s="2495"/>
      <c r="DG125" s="2495"/>
      <c r="DH125" s="2495"/>
      <c r="DI125" s="2495"/>
      <c r="DJ125" s="2495"/>
      <c r="DK125" s="2495"/>
      <c r="DL125" s="2495"/>
      <c r="DM125" s="2495"/>
      <c r="DN125" s="2495"/>
      <c r="DO125" s="2495"/>
      <c r="DP125" s="2495"/>
      <c r="DQ125" s="2495"/>
      <c r="DR125" s="2495"/>
      <c r="DS125" s="2495"/>
      <c r="DT125" s="2495"/>
      <c r="DU125" s="2495"/>
      <c r="DV125" s="2495"/>
      <c r="DW125" s="2495"/>
      <c r="DX125" s="2495"/>
      <c r="DY125" s="2495"/>
      <c r="DZ125" s="2495"/>
      <c r="EA125" s="2495"/>
      <c r="EB125" s="2495"/>
      <c r="EC125" s="2495"/>
      <c r="ED125" s="2495"/>
      <c r="EE125" s="2496"/>
      <c r="EF125" s="2496"/>
    </row>
    <row r="126" spans="2:136" ht="41.25" customHeight="1" thickBot="1">
      <c r="B126" s="230"/>
      <c r="C126" s="195" t="s">
        <v>1096</v>
      </c>
      <c r="D126" s="2081"/>
      <c r="E126" s="2080" t="s">
        <v>93</v>
      </c>
      <c r="F126" s="2080" t="s">
        <v>101</v>
      </c>
      <c r="G126" s="2080" t="s">
        <v>198</v>
      </c>
      <c r="H126" s="2079" t="str">
        <f t="shared" si="3"/>
        <v>&gt; 330 kV &amp; &lt; = 500 kV   ; &gt; 300 MVA</v>
      </c>
      <c r="I126" s="2080" t="s">
        <v>112</v>
      </c>
      <c r="J126" s="2080" t="s">
        <v>1051</v>
      </c>
      <c r="K126" s="2080" t="s">
        <v>391</v>
      </c>
      <c r="L126" s="2080" t="s">
        <v>107</v>
      </c>
      <c r="M126" s="2080"/>
      <c r="N126" s="1085"/>
      <c r="O126" s="2081"/>
      <c r="P126" s="2080" t="s">
        <v>93</v>
      </c>
      <c r="Q126" s="2080" t="s">
        <v>101</v>
      </c>
      <c r="R126" s="2080" t="s">
        <v>198</v>
      </c>
      <c r="S126" s="2079" t="str">
        <f t="shared" si="4"/>
        <v>&gt; 330 kV &amp; &lt; = 500 kV   ; &gt; 300 MVA</v>
      </c>
      <c r="T126" s="2080" t="s">
        <v>112</v>
      </c>
      <c r="U126" s="2080" t="s">
        <v>1052</v>
      </c>
      <c r="V126" s="2080" t="s">
        <v>391</v>
      </c>
      <c r="W126" s="2080" t="s">
        <v>107</v>
      </c>
      <c r="X126" s="2080"/>
      <c r="Y126" s="2492"/>
      <c r="Z126" s="2080"/>
      <c r="AA126" s="2080" t="s">
        <v>198</v>
      </c>
      <c r="AB126" s="2080" t="str">
        <f t="shared" si="5"/>
        <v>&gt; 330 kV &amp; &lt; = 500 kV   ; &gt; 300 MVA</v>
      </c>
      <c r="AC126" s="2080" t="s">
        <v>112</v>
      </c>
      <c r="AD126" s="2080" t="s">
        <v>1053</v>
      </c>
      <c r="AE126" s="2080" t="s">
        <v>1054</v>
      </c>
      <c r="AF126" s="2080" t="s">
        <v>107</v>
      </c>
      <c r="AG126" s="2080"/>
      <c r="AH126" s="2495"/>
      <c r="AI126" s="2495"/>
      <c r="AJ126" s="2495"/>
      <c r="AK126" s="2495"/>
      <c r="AL126" s="2495"/>
      <c r="AM126" s="2495"/>
      <c r="AN126" s="2495"/>
      <c r="AO126" s="2495"/>
      <c r="AP126" s="2495"/>
      <c r="AQ126" s="2495"/>
      <c r="AR126" s="2495"/>
      <c r="AS126" s="2495"/>
      <c r="AT126" s="2495"/>
      <c r="AU126" s="2495"/>
      <c r="AV126" s="2495"/>
      <c r="AW126" s="2495"/>
      <c r="AX126" s="2495"/>
      <c r="AY126" s="2495"/>
      <c r="AZ126" s="2495"/>
      <c r="BA126" s="2495"/>
      <c r="BB126" s="2495"/>
      <c r="BC126" s="2495"/>
      <c r="BD126" s="2495"/>
      <c r="BE126" s="2495"/>
      <c r="BF126" s="2495"/>
      <c r="BG126" s="2495"/>
      <c r="BH126" s="2495"/>
      <c r="BI126" s="2495"/>
      <c r="BJ126" s="2495"/>
      <c r="BK126" s="2495"/>
      <c r="BL126" s="2495"/>
      <c r="BM126" s="2495"/>
      <c r="BN126" s="2495"/>
      <c r="BO126" s="2495"/>
      <c r="BP126" s="2495"/>
      <c r="BQ126" s="2495"/>
      <c r="BR126" s="2495"/>
      <c r="BS126" s="2495"/>
      <c r="BT126" s="2495"/>
      <c r="BU126" s="2495"/>
      <c r="BV126" s="2495"/>
      <c r="BW126" s="2495"/>
      <c r="BX126" s="2495"/>
      <c r="BY126" s="2495"/>
      <c r="BZ126" s="2495"/>
      <c r="CA126" s="2495"/>
      <c r="CB126" s="2495"/>
      <c r="CC126" s="2495"/>
      <c r="CD126" s="2495"/>
      <c r="CE126" s="2495"/>
      <c r="CF126" s="2495"/>
      <c r="CG126" s="2495"/>
      <c r="CH126" s="2495"/>
      <c r="CI126" s="2495"/>
      <c r="CJ126" s="2495"/>
      <c r="CK126" s="2495"/>
      <c r="CL126" s="2495"/>
      <c r="CM126" s="2495"/>
      <c r="CN126" s="2495"/>
      <c r="CO126" s="2495"/>
      <c r="CP126" s="2495"/>
      <c r="CQ126" s="2495"/>
      <c r="CR126" s="2495"/>
      <c r="CS126" s="2495"/>
      <c r="CT126" s="2495"/>
      <c r="CU126" s="2495"/>
      <c r="CV126" s="2495"/>
      <c r="CW126" s="2495"/>
      <c r="CX126" s="2495"/>
      <c r="CY126" s="2495"/>
      <c r="CZ126" s="2495"/>
      <c r="DA126" s="2495"/>
      <c r="DB126" s="2495"/>
      <c r="DC126" s="2495"/>
      <c r="DD126" s="2495"/>
      <c r="DE126" s="2495"/>
      <c r="DF126" s="2495"/>
      <c r="DG126" s="2495"/>
      <c r="DH126" s="2495"/>
      <c r="DI126" s="2495"/>
      <c r="DJ126" s="2495"/>
      <c r="DK126" s="2495"/>
      <c r="DL126" s="2495"/>
      <c r="DM126" s="2495"/>
      <c r="DN126" s="2495"/>
      <c r="DO126" s="2495"/>
      <c r="DP126" s="2495"/>
      <c r="DQ126" s="2495"/>
      <c r="DR126" s="2495"/>
      <c r="DS126" s="2495"/>
      <c r="DT126" s="2495"/>
      <c r="DU126" s="2495"/>
      <c r="DV126" s="2495"/>
      <c r="DW126" s="2495"/>
      <c r="DX126" s="2495"/>
      <c r="DY126" s="2495"/>
      <c r="DZ126" s="2495"/>
      <c r="EA126" s="2495"/>
      <c r="EB126" s="2495"/>
      <c r="EC126" s="2495"/>
      <c r="ED126" s="2495"/>
      <c r="EE126" s="2496"/>
      <c r="EF126" s="2496"/>
    </row>
    <row r="127" spans="2:136" ht="41.25" customHeight="1" thickBot="1">
      <c r="B127" s="230"/>
      <c r="C127" s="195" t="s">
        <v>1097</v>
      </c>
      <c r="D127" s="2081"/>
      <c r="E127" s="2080" t="s">
        <v>93</v>
      </c>
      <c r="F127" s="2080" t="s">
        <v>101</v>
      </c>
      <c r="G127" s="2080" t="s">
        <v>198</v>
      </c>
      <c r="H127" s="2079" t="str">
        <f t="shared" si="3"/>
        <v>&gt; 500 kV   ; &lt; = 1000 MVA</v>
      </c>
      <c r="I127" s="2080" t="s">
        <v>112</v>
      </c>
      <c r="J127" s="2080" t="s">
        <v>1051</v>
      </c>
      <c r="K127" s="2080" t="s">
        <v>391</v>
      </c>
      <c r="L127" s="2080" t="s">
        <v>107</v>
      </c>
      <c r="M127" s="2080"/>
      <c r="N127" s="2487">
        <v>45</v>
      </c>
      <c r="O127" s="2081"/>
      <c r="P127" s="2080" t="s">
        <v>93</v>
      </c>
      <c r="Q127" s="2080" t="s">
        <v>101</v>
      </c>
      <c r="R127" s="2080" t="s">
        <v>198</v>
      </c>
      <c r="S127" s="2079" t="str">
        <f t="shared" si="4"/>
        <v>&gt; 500 kV   ; &lt; = 1000 MVA</v>
      </c>
      <c r="T127" s="2080" t="s">
        <v>112</v>
      </c>
      <c r="U127" s="2080" t="s">
        <v>1052</v>
      </c>
      <c r="V127" s="2080" t="s">
        <v>391</v>
      </c>
      <c r="W127" s="2080" t="s">
        <v>107</v>
      </c>
      <c r="X127" s="2080"/>
      <c r="Y127" s="2493">
        <v>0</v>
      </c>
      <c r="Z127" s="2080"/>
      <c r="AA127" s="2080" t="s">
        <v>198</v>
      </c>
      <c r="AB127" s="2080" t="str">
        <f t="shared" si="5"/>
        <v>&gt; 500 kV   ; &lt; = 1000 MVA</v>
      </c>
      <c r="AC127" s="2080" t="s">
        <v>112</v>
      </c>
      <c r="AD127" s="2080" t="s">
        <v>1053</v>
      </c>
      <c r="AE127" s="2080" t="s">
        <v>1054</v>
      </c>
      <c r="AF127" s="2080" t="s">
        <v>107</v>
      </c>
      <c r="AG127" s="2080"/>
      <c r="AH127" s="2497">
        <v>0</v>
      </c>
      <c r="AI127" s="2497">
        <v>0</v>
      </c>
      <c r="AJ127" s="2497">
        <v>0</v>
      </c>
      <c r="AK127" s="2497">
        <v>9</v>
      </c>
      <c r="AL127" s="2497">
        <v>12</v>
      </c>
      <c r="AM127" s="2497">
        <v>0</v>
      </c>
      <c r="AN127" s="2497">
        <v>0</v>
      </c>
      <c r="AO127" s="2497">
        <v>0</v>
      </c>
      <c r="AP127" s="2497">
        <v>0</v>
      </c>
      <c r="AQ127" s="2497">
        <v>0</v>
      </c>
      <c r="AR127" s="2497">
        <v>0</v>
      </c>
      <c r="AS127" s="2497">
        <v>0</v>
      </c>
      <c r="AT127" s="2497">
        <v>0</v>
      </c>
      <c r="AU127" s="2497">
        <v>0</v>
      </c>
      <c r="AV127" s="2497">
        <v>0</v>
      </c>
      <c r="AW127" s="2497">
        <v>0</v>
      </c>
      <c r="AX127" s="2497">
        <v>0</v>
      </c>
      <c r="AY127" s="2497">
        <v>0</v>
      </c>
      <c r="AZ127" s="2497">
        <v>0</v>
      </c>
      <c r="BA127" s="2497">
        <v>0</v>
      </c>
      <c r="BB127" s="2497">
        <v>0</v>
      </c>
      <c r="BC127" s="2497">
        <v>0</v>
      </c>
      <c r="BD127" s="2497">
        <v>0</v>
      </c>
      <c r="BE127" s="2497">
        <v>0</v>
      </c>
      <c r="BF127" s="2497">
        <v>0</v>
      </c>
      <c r="BG127" s="2497">
        <v>0</v>
      </c>
      <c r="BH127" s="2497">
        <v>0</v>
      </c>
      <c r="BI127" s="2497">
        <v>0</v>
      </c>
      <c r="BJ127" s="2497">
        <v>0</v>
      </c>
      <c r="BK127" s="2497">
        <v>5</v>
      </c>
      <c r="BL127" s="2497">
        <v>1</v>
      </c>
      <c r="BM127" s="2497">
        <v>3</v>
      </c>
      <c r="BN127" s="2497">
        <v>0</v>
      </c>
      <c r="BO127" s="2497">
        <v>0</v>
      </c>
      <c r="BP127" s="2497">
        <v>0</v>
      </c>
      <c r="BQ127" s="2497">
        <v>0</v>
      </c>
      <c r="BR127" s="2497">
        <v>0</v>
      </c>
      <c r="BS127" s="2497">
        <v>0</v>
      </c>
      <c r="BT127" s="2497">
        <v>0</v>
      </c>
      <c r="BU127" s="2497">
        <v>0</v>
      </c>
      <c r="BV127" s="2497">
        <v>0</v>
      </c>
      <c r="BW127" s="2497">
        <v>0</v>
      </c>
      <c r="BX127" s="2497">
        <v>0</v>
      </c>
      <c r="BY127" s="2497">
        <v>0</v>
      </c>
      <c r="BZ127" s="2497">
        <v>0</v>
      </c>
      <c r="CA127" s="2497">
        <v>0</v>
      </c>
      <c r="CB127" s="2497">
        <v>0</v>
      </c>
      <c r="CC127" s="2497">
        <v>0</v>
      </c>
      <c r="CD127" s="2497">
        <v>0</v>
      </c>
      <c r="CE127" s="2497">
        <v>0</v>
      </c>
      <c r="CF127" s="2497">
        <v>0</v>
      </c>
      <c r="CG127" s="2497">
        <v>0</v>
      </c>
      <c r="CH127" s="2497">
        <v>0</v>
      </c>
      <c r="CI127" s="2497">
        <v>0</v>
      </c>
      <c r="CJ127" s="2497">
        <v>0</v>
      </c>
      <c r="CK127" s="2497">
        <v>0</v>
      </c>
      <c r="CL127" s="2497">
        <v>0</v>
      </c>
      <c r="CM127" s="2497">
        <v>0</v>
      </c>
      <c r="CN127" s="2497">
        <v>0</v>
      </c>
      <c r="CO127" s="2497">
        <v>0</v>
      </c>
      <c r="CP127" s="2497">
        <v>0</v>
      </c>
      <c r="CQ127" s="2497">
        <v>0</v>
      </c>
      <c r="CR127" s="2497">
        <v>0</v>
      </c>
      <c r="CS127" s="2497">
        <v>0</v>
      </c>
      <c r="CT127" s="2497">
        <v>0</v>
      </c>
      <c r="CU127" s="2497">
        <v>0</v>
      </c>
      <c r="CV127" s="2497">
        <v>0</v>
      </c>
      <c r="CW127" s="2497">
        <v>0</v>
      </c>
      <c r="CX127" s="2497">
        <v>0</v>
      </c>
      <c r="CY127" s="2497">
        <v>0</v>
      </c>
      <c r="CZ127" s="2497">
        <v>0</v>
      </c>
      <c r="DA127" s="2497">
        <v>0</v>
      </c>
      <c r="DB127" s="2497">
        <v>0</v>
      </c>
      <c r="DC127" s="2497">
        <v>0</v>
      </c>
      <c r="DD127" s="2497">
        <v>0</v>
      </c>
      <c r="DE127" s="2497">
        <v>0</v>
      </c>
      <c r="DF127" s="2497">
        <v>0</v>
      </c>
      <c r="DG127" s="2497">
        <v>0</v>
      </c>
      <c r="DH127" s="2497">
        <v>0</v>
      </c>
      <c r="DI127" s="2497">
        <v>0</v>
      </c>
      <c r="DJ127" s="2497">
        <v>0</v>
      </c>
      <c r="DK127" s="2497">
        <v>0</v>
      </c>
      <c r="DL127" s="2497">
        <v>0</v>
      </c>
      <c r="DM127" s="2497">
        <v>0</v>
      </c>
      <c r="DN127" s="2497">
        <v>0</v>
      </c>
      <c r="DO127" s="2497">
        <v>0</v>
      </c>
      <c r="DP127" s="2497">
        <v>0</v>
      </c>
      <c r="DQ127" s="2497">
        <v>0</v>
      </c>
      <c r="DR127" s="2497">
        <v>0</v>
      </c>
      <c r="DS127" s="2497">
        <v>0</v>
      </c>
      <c r="DT127" s="2497">
        <v>0</v>
      </c>
      <c r="DU127" s="2497">
        <v>0</v>
      </c>
      <c r="DV127" s="2497">
        <v>0</v>
      </c>
      <c r="DW127" s="2497">
        <v>0</v>
      </c>
      <c r="DX127" s="2497">
        <v>0</v>
      </c>
      <c r="DY127" s="2497">
        <v>0</v>
      </c>
      <c r="DZ127" s="2497">
        <v>0</v>
      </c>
      <c r="EA127" s="2497">
        <v>0</v>
      </c>
      <c r="EB127" s="2497">
        <v>0</v>
      </c>
      <c r="EC127" s="2497">
        <v>0</v>
      </c>
      <c r="ED127" s="2497">
        <v>0</v>
      </c>
      <c r="EE127" s="2498">
        <v>0</v>
      </c>
      <c r="EF127" s="2498">
        <v>0</v>
      </c>
    </row>
    <row r="128" spans="2:136" ht="41.25" customHeight="1" thickBot="1">
      <c r="B128" s="230"/>
      <c r="C128" s="195" t="s">
        <v>1098</v>
      </c>
      <c r="D128" s="2081"/>
      <c r="E128" s="2080" t="s">
        <v>93</v>
      </c>
      <c r="F128" s="2080" t="s">
        <v>101</v>
      </c>
      <c r="G128" s="2080" t="s">
        <v>198</v>
      </c>
      <c r="H128" s="2079" t="str">
        <f t="shared" si="3"/>
        <v>&gt; 500 kV   ; &gt; 1000 MVA &amp; &lt; =  1500 MVA</v>
      </c>
      <c r="I128" s="2080" t="s">
        <v>112</v>
      </c>
      <c r="J128" s="2080" t="s">
        <v>1051</v>
      </c>
      <c r="K128" s="2080" t="s">
        <v>391</v>
      </c>
      <c r="L128" s="2080" t="s">
        <v>107</v>
      </c>
      <c r="M128" s="2080"/>
      <c r="N128" s="1085"/>
      <c r="O128" s="2081"/>
      <c r="P128" s="2080" t="s">
        <v>93</v>
      </c>
      <c r="Q128" s="2080" t="s">
        <v>101</v>
      </c>
      <c r="R128" s="2080" t="s">
        <v>198</v>
      </c>
      <c r="S128" s="2079" t="str">
        <f t="shared" si="4"/>
        <v>&gt; 500 kV   ; &gt; 1000 MVA &amp; &lt; =  1500 MVA</v>
      </c>
      <c r="T128" s="2080" t="s">
        <v>112</v>
      </c>
      <c r="U128" s="2080" t="s">
        <v>1052</v>
      </c>
      <c r="V128" s="2080" t="s">
        <v>391</v>
      </c>
      <c r="W128" s="2080" t="s">
        <v>107</v>
      </c>
      <c r="X128" s="2080"/>
      <c r="Y128" s="2492"/>
      <c r="Z128" s="2080"/>
      <c r="AA128" s="2080" t="s">
        <v>198</v>
      </c>
      <c r="AB128" s="2080" t="str">
        <f t="shared" si="5"/>
        <v>&gt; 500 kV   ; &gt; 1000 MVA &amp; &lt; =  1500 MVA</v>
      </c>
      <c r="AC128" s="2080" t="s">
        <v>112</v>
      </c>
      <c r="AD128" s="2080" t="s">
        <v>1053</v>
      </c>
      <c r="AE128" s="2080" t="s">
        <v>1054</v>
      </c>
      <c r="AF128" s="2080" t="s">
        <v>107</v>
      </c>
      <c r="AG128" s="2080"/>
      <c r="AH128" s="2495"/>
      <c r="AI128" s="2495"/>
      <c r="AJ128" s="2495"/>
      <c r="AK128" s="2495"/>
      <c r="AL128" s="2495"/>
      <c r="AM128" s="2495"/>
      <c r="AN128" s="2495"/>
      <c r="AO128" s="2495"/>
      <c r="AP128" s="2495"/>
      <c r="AQ128" s="2495"/>
      <c r="AR128" s="2495"/>
      <c r="AS128" s="2495"/>
      <c r="AT128" s="2495"/>
      <c r="AU128" s="2495"/>
      <c r="AV128" s="2495"/>
      <c r="AW128" s="2495"/>
      <c r="AX128" s="2495"/>
      <c r="AY128" s="2495"/>
      <c r="AZ128" s="2495"/>
      <c r="BA128" s="2495"/>
      <c r="BB128" s="2495"/>
      <c r="BC128" s="2495"/>
      <c r="BD128" s="2495"/>
      <c r="BE128" s="2495"/>
      <c r="BF128" s="2495"/>
      <c r="BG128" s="2495"/>
      <c r="BH128" s="2495"/>
      <c r="BI128" s="2495"/>
      <c r="BJ128" s="2495"/>
      <c r="BK128" s="2495"/>
      <c r="BL128" s="2495"/>
      <c r="BM128" s="2495"/>
      <c r="BN128" s="2495"/>
      <c r="BO128" s="2495"/>
      <c r="BP128" s="2495"/>
      <c r="BQ128" s="2495"/>
      <c r="BR128" s="2495"/>
      <c r="BS128" s="2495"/>
      <c r="BT128" s="2495"/>
      <c r="BU128" s="2495"/>
      <c r="BV128" s="2495"/>
      <c r="BW128" s="2495"/>
      <c r="BX128" s="2495"/>
      <c r="BY128" s="2495"/>
      <c r="BZ128" s="2495"/>
      <c r="CA128" s="2495"/>
      <c r="CB128" s="2495"/>
      <c r="CC128" s="2495"/>
      <c r="CD128" s="2495"/>
      <c r="CE128" s="2495"/>
      <c r="CF128" s="2495"/>
      <c r="CG128" s="2495"/>
      <c r="CH128" s="2495"/>
      <c r="CI128" s="2495"/>
      <c r="CJ128" s="2495"/>
      <c r="CK128" s="2495"/>
      <c r="CL128" s="2495"/>
      <c r="CM128" s="2495"/>
      <c r="CN128" s="2495"/>
      <c r="CO128" s="2495"/>
      <c r="CP128" s="2495"/>
      <c r="CQ128" s="2495"/>
      <c r="CR128" s="2495"/>
      <c r="CS128" s="2495"/>
      <c r="CT128" s="2495"/>
      <c r="CU128" s="2495"/>
      <c r="CV128" s="2495"/>
      <c r="CW128" s="2495"/>
      <c r="CX128" s="2495"/>
      <c r="CY128" s="2495"/>
      <c r="CZ128" s="2495"/>
      <c r="DA128" s="2495"/>
      <c r="DB128" s="2495"/>
      <c r="DC128" s="2495"/>
      <c r="DD128" s="2495"/>
      <c r="DE128" s="2495"/>
      <c r="DF128" s="2495"/>
      <c r="DG128" s="2495"/>
      <c r="DH128" s="2495"/>
      <c r="DI128" s="2495"/>
      <c r="DJ128" s="2495"/>
      <c r="DK128" s="2495"/>
      <c r="DL128" s="2495"/>
      <c r="DM128" s="2495"/>
      <c r="DN128" s="2495"/>
      <c r="DO128" s="2495"/>
      <c r="DP128" s="2495"/>
      <c r="DQ128" s="2495"/>
      <c r="DR128" s="2495"/>
      <c r="DS128" s="2495"/>
      <c r="DT128" s="2495"/>
      <c r="DU128" s="2495"/>
      <c r="DV128" s="2495"/>
      <c r="DW128" s="2495"/>
      <c r="DX128" s="2495"/>
      <c r="DY128" s="2495"/>
      <c r="DZ128" s="2495"/>
      <c r="EA128" s="2495"/>
      <c r="EB128" s="2495"/>
      <c r="EC128" s="2495"/>
      <c r="ED128" s="2495"/>
      <c r="EE128" s="2496"/>
      <c r="EF128" s="2496"/>
    </row>
    <row r="129" spans="2:136" ht="41.25" customHeight="1" thickBot="1">
      <c r="B129" s="230"/>
      <c r="C129" s="195" t="s">
        <v>1099</v>
      </c>
      <c r="D129" s="2081"/>
      <c r="E129" s="2080" t="s">
        <v>93</v>
      </c>
      <c r="F129" s="2080" t="s">
        <v>101</v>
      </c>
      <c r="G129" s="2080" t="s">
        <v>198</v>
      </c>
      <c r="H129" s="2079" t="str">
        <f t="shared" si="3"/>
        <v>&gt; 500 kV   ; &gt; 1500 MVA</v>
      </c>
      <c r="I129" s="2080" t="s">
        <v>112</v>
      </c>
      <c r="J129" s="2080" t="s">
        <v>1051</v>
      </c>
      <c r="K129" s="2080" t="s">
        <v>391</v>
      </c>
      <c r="L129" s="2080" t="s">
        <v>107</v>
      </c>
      <c r="M129" s="2080"/>
      <c r="N129" s="1085"/>
      <c r="O129" s="2081"/>
      <c r="P129" s="2080" t="s">
        <v>93</v>
      </c>
      <c r="Q129" s="2080" t="s">
        <v>101</v>
      </c>
      <c r="R129" s="2080" t="s">
        <v>198</v>
      </c>
      <c r="S129" s="2079" t="str">
        <f t="shared" si="4"/>
        <v>&gt; 500 kV   ; &gt; 1500 MVA</v>
      </c>
      <c r="T129" s="2080" t="s">
        <v>112</v>
      </c>
      <c r="U129" s="2080" t="s">
        <v>1052</v>
      </c>
      <c r="V129" s="2080" t="s">
        <v>391</v>
      </c>
      <c r="W129" s="2080" t="s">
        <v>107</v>
      </c>
      <c r="X129" s="2080"/>
      <c r="Y129" s="2492"/>
      <c r="Z129" s="2080"/>
      <c r="AA129" s="2080" t="s">
        <v>198</v>
      </c>
      <c r="AB129" s="2080" t="str">
        <f t="shared" si="5"/>
        <v>&gt; 500 kV   ; &gt; 1500 MVA</v>
      </c>
      <c r="AC129" s="2080" t="s">
        <v>112</v>
      </c>
      <c r="AD129" s="2080" t="s">
        <v>1053</v>
      </c>
      <c r="AE129" s="2080" t="s">
        <v>1054</v>
      </c>
      <c r="AF129" s="2080" t="s">
        <v>107</v>
      </c>
      <c r="AG129" s="2080"/>
      <c r="AH129" s="2495"/>
      <c r="AI129" s="2495"/>
      <c r="AJ129" s="2495"/>
      <c r="AK129" s="2495"/>
      <c r="AL129" s="2495"/>
      <c r="AM129" s="2495"/>
      <c r="AN129" s="2495"/>
      <c r="AO129" s="2495"/>
      <c r="AP129" s="2495"/>
      <c r="AQ129" s="2495"/>
      <c r="AR129" s="2495"/>
      <c r="AS129" s="2495"/>
      <c r="AT129" s="2495"/>
      <c r="AU129" s="2495"/>
      <c r="AV129" s="2495"/>
      <c r="AW129" s="2495"/>
      <c r="AX129" s="2495"/>
      <c r="AY129" s="2495"/>
      <c r="AZ129" s="2495"/>
      <c r="BA129" s="2495"/>
      <c r="BB129" s="2495"/>
      <c r="BC129" s="2495"/>
      <c r="BD129" s="2495"/>
      <c r="BE129" s="2495"/>
      <c r="BF129" s="2495"/>
      <c r="BG129" s="2495"/>
      <c r="BH129" s="2495"/>
      <c r="BI129" s="2495"/>
      <c r="BJ129" s="2495"/>
      <c r="BK129" s="2495"/>
      <c r="BL129" s="2495"/>
      <c r="BM129" s="2495"/>
      <c r="BN129" s="2495"/>
      <c r="BO129" s="2495"/>
      <c r="BP129" s="2495"/>
      <c r="BQ129" s="2495"/>
      <c r="BR129" s="2495"/>
      <c r="BS129" s="2495"/>
      <c r="BT129" s="2495"/>
      <c r="BU129" s="2495"/>
      <c r="BV129" s="2495"/>
      <c r="BW129" s="2495"/>
      <c r="BX129" s="2495"/>
      <c r="BY129" s="2495"/>
      <c r="BZ129" s="2495"/>
      <c r="CA129" s="2495"/>
      <c r="CB129" s="2495"/>
      <c r="CC129" s="2495"/>
      <c r="CD129" s="2495"/>
      <c r="CE129" s="2495"/>
      <c r="CF129" s="2495"/>
      <c r="CG129" s="2495"/>
      <c r="CH129" s="2495"/>
      <c r="CI129" s="2495"/>
      <c r="CJ129" s="2495"/>
      <c r="CK129" s="2495"/>
      <c r="CL129" s="2495"/>
      <c r="CM129" s="2495"/>
      <c r="CN129" s="2495"/>
      <c r="CO129" s="2495"/>
      <c r="CP129" s="2495"/>
      <c r="CQ129" s="2495"/>
      <c r="CR129" s="2495"/>
      <c r="CS129" s="2495"/>
      <c r="CT129" s="2495"/>
      <c r="CU129" s="2495"/>
      <c r="CV129" s="2495"/>
      <c r="CW129" s="2495"/>
      <c r="CX129" s="2495"/>
      <c r="CY129" s="2495"/>
      <c r="CZ129" s="2495"/>
      <c r="DA129" s="2495"/>
      <c r="DB129" s="2495"/>
      <c r="DC129" s="2495"/>
      <c r="DD129" s="2495"/>
      <c r="DE129" s="2495"/>
      <c r="DF129" s="2495"/>
      <c r="DG129" s="2495"/>
      <c r="DH129" s="2495"/>
      <c r="DI129" s="2495"/>
      <c r="DJ129" s="2495"/>
      <c r="DK129" s="2495"/>
      <c r="DL129" s="2495"/>
      <c r="DM129" s="2495"/>
      <c r="DN129" s="2495"/>
      <c r="DO129" s="2495"/>
      <c r="DP129" s="2495"/>
      <c r="DQ129" s="2495"/>
      <c r="DR129" s="2495"/>
      <c r="DS129" s="2495"/>
      <c r="DT129" s="2495"/>
      <c r="DU129" s="2495"/>
      <c r="DV129" s="2495"/>
      <c r="DW129" s="2495"/>
      <c r="DX129" s="2495"/>
      <c r="DY129" s="2495"/>
      <c r="DZ129" s="2495"/>
      <c r="EA129" s="2495"/>
      <c r="EB129" s="2495"/>
      <c r="EC129" s="2495"/>
      <c r="ED129" s="2495"/>
      <c r="EE129" s="2496"/>
      <c r="EF129" s="2496"/>
    </row>
    <row r="130" spans="2:136" ht="41.25" customHeight="1" thickBot="1">
      <c r="B130" s="230"/>
      <c r="C130" s="210" t="s">
        <v>133</v>
      </c>
      <c r="D130" s="251"/>
      <c r="E130" s="2082" t="s">
        <v>93</v>
      </c>
      <c r="F130" s="2082" t="s">
        <v>101</v>
      </c>
      <c r="G130" s="2082" t="s">
        <v>198</v>
      </c>
      <c r="H130" s="2079" t="str">
        <f t="shared" si="3"/>
        <v>OTHER - PLEASE ADD A ROW IF NECESSARY AND NOMINATE THE CATEGORY</v>
      </c>
      <c r="I130" s="2082" t="s">
        <v>112</v>
      </c>
      <c r="J130" s="2082" t="s">
        <v>1051</v>
      </c>
      <c r="K130" s="2082" t="s">
        <v>391</v>
      </c>
      <c r="L130" s="2082" t="s">
        <v>107</v>
      </c>
      <c r="M130" s="2082"/>
      <c r="N130" s="1086"/>
      <c r="O130" s="251"/>
      <c r="P130" s="2082" t="s">
        <v>93</v>
      </c>
      <c r="Q130" s="2082" t="s">
        <v>101</v>
      </c>
      <c r="R130" s="2082" t="s">
        <v>198</v>
      </c>
      <c r="S130" s="2079" t="str">
        <f t="shared" si="4"/>
        <v>OTHER - PLEASE ADD A ROW IF NECESSARY AND NOMINATE THE CATEGORY</v>
      </c>
      <c r="T130" s="2082" t="s">
        <v>112</v>
      </c>
      <c r="U130" s="2082" t="s">
        <v>1052</v>
      </c>
      <c r="V130" s="2082" t="s">
        <v>391</v>
      </c>
      <c r="W130" s="2082" t="s">
        <v>107</v>
      </c>
      <c r="X130" s="2082"/>
      <c r="Y130" s="1087"/>
      <c r="Z130" s="2082"/>
      <c r="AA130" s="2082" t="s">
        <v>198</v>
      </c>
      <c r="AB130" s="2080" t="str">
        <f t="shared" si="5"/>
        <v>OTHER - PLEASE ADD A ROW IF NECESSARY AND NOMINATE THE CATEGORY</v>
      </c>
      <c r="AC130" s="2082" t="s">
        <v>112</v>
      </c>
      <c r="AD130" s="2082" t="s">
        <v>1053</v>
      </c>
      <c r="AE130" s="2082" t="s">
        <v>1054</v>
      </c>
      <c r="AF130" s="2082" t="s">
        <v>107</v>
      </c>
      <c r="AG130" s="2082"/>
      <c r="AH130" s="1088"/>
      <c r="AI130" s="1088"/>
      <c r="AJ130" s="1088"/>
      <c r="AK130" s="1088"/>
      <c r="AL130" s="1088"/>
      <c r="AM130" s="1088"/>
      <c r="AN130" s="1088"/>
      <c r="AO130" s="1088"/>
      <c r="AP130" s="1088"/>
      <c r="AQ130" s="1088"/>
      <c r="AR130" s="1088"/>
      <c r="AS130" s="1088"/>
      <c r="AT130" s="1088"/>
      <c r="AU130" s="1088"/>
      <c r="AV130" s="1088"/>
      <c r="AW130" s="1088"/>
      <c r="AX130" s="1088"/>
      <c r="AY130" s="1088"/>
      <c r="AZ130" s="1088"/>
      <c r="BA130" s="1088"/>
      <c r="BB130" s="1088"/>
      <c r="BC130" s="1088"/>
      <c r="BD130" s="1088"/>
      <c r="BE130" s="1088"/>
      <c r="BF130" s="1088"/>
      <c r="BG130" s="1088"/>
      <c r="BH130" s="1088"/>
      <c r="BI130" s="1088"/>
      <c r="BJ130" s="1088"/>
      <c r="BK130" s="1088"/>
      <c r="BL130" s="1088"/>
      <c r="BM130" s="1088"/>
      <c r="BN130" s="1088"/>
      <c r="BO130" s="1088"/>
      <c r="BP130" s="1088"/>
      <c r="BQ130" s="1088"/>
      <c r="BR130" s="1088"/>
      <c r="BS130" s="1088"/>
      <c r="BT130" s="1088"/>
      <c r="BU130" s="1088"/>
      <c r="BV130" s="1088"/>
      <c r="BW130" s="1088"/>
      <c r="BX130" s="1088"/>
      <c r="BY130" s="1088"/>
      <c r="BZ130" s="1088"/>
      <c r="CA130" s="1088"/>
      <c r="CB130" s="1088"/>
      <c r="CC130" s="1088"/>
      <c r="CD130" s="1088"/>
      <c r="CE130" s="1088"/>
      <c r="CF130" s="1088"/>
      <c r="CG130" s="1088"/>
      <c r="CH130" s="1088"/>
      <c r="CI130" s="1088"/>
      <c r="CJ130" s="1088"/>
      <c r="CK130" s="1088"/>
      <c r="CL130" s="1088"/>
      <c r="CM130" s="1088"/>
      <c r="CN130" s="1088"/>
      <c r="CO130" s="1088"/>
      <c r="CP130" s="1088"/>
      <c r="CQ130" s="1088"/>
      <c r="CR130" s="1088"/>
      <c r="CS130" s="1088"/>
      <c r="CT130" s="1088"/>
      <c r="CU130" s="1088"/>
      <c r="CV130" s="1088"/>
      <c r="CW130" s="1088"/>
      <c r="CX130" s="1088"/>
      <c r="CY130" s="1088"/>
      <c r="CZ130" s="1088"/>
      <c r="DA130" s="1088"/>
      <c r="DB130" s="1088"/>
      <c r="DC130" s="1088"/>
      <c r="DD130" s="1088"/>
      <c r="DE130" s="1088"/>
      <c r="DF130" s="1088"/>
      <c r="DG130" s="1088"/>
      <c r="DH130" s="1088"/>
      <c r="DI130" s="1088"/>
      <c r="DJ130" s="1088"/>
      <c r="DK130" s="1088"/>
      <c r="DL130" s="1088"/>
      <c r="DM130" s="1088"/>
      <c r="DN130" s="1088"/>
      <c r="DO130" s="1088"/>
      <c r="DP130" s="1088"/>
      <c r="DQ130" s="1088"/>
      <c r="DR130" s="1088"/>
      <c r="DS130" s="1088"/>
      <c r="DT130" s="1088"/>
      <c r="DU130" s="1088"/>
      <c r="DV130" s="1088"/>
      <c r="DW130" s="1088"/>
      <c r="DX130" s="1088"/>
      <c r="DY130" s="1088"/>
      <c r="DZ130" s="1088"/>
      <c r="EA130" s="1088"/>
      <c r="EB130" s="1088"/>
      <c r="EC130" s="1088"/>
      <c r="ED130" s="1088"/>
      <c r="EE130" s="1089"/>
      <c r="EF130" s="2496"/>
    </row>
    <row r="131" spans="2:136" ht="41.25" customHeight="1" thickBot="1">
      <c r="B131" s="178" t="s">
        <v>199</v>
      </c>
      <c r="C131" s="191" t="s">
        <v>200</v>
      </c>
      <c r="D131" s="2081"/>
      <c r="E131" s="2080" t="s">
        <v>93</v>
      </c>
      <c r="F131" s="2080" t="s">
        <v>101</v>
      </c>
      <c r="G131" s="2080" t="s">
        <v>124</v>
      </c>
      <c r="H131" s="2079" t="str">
        <f t="shared" si="3"/>
        <v>&lt; = 33 kV;  SVCS</v>
      </c>
      <c r="I131" s="2080" t="s">
        <v>112</v>
      </c>
      <c r="J131" s="2080" t="s">
        <v>1051</v>
      </c>
      <c r="K131" s="2080" t="s">
        <v>391</v>
      </c>
      <c r="L131" s="2080" t="s">
        <v>107</v>
      </c>
      <c r="M131" s="2080"/>
      <c r="N131" s="2488">
        <v>20</v>
      </c>
      <c r="O131" s="2081"/>
      <c r="P131" s="2080" t="s">
        <v>93</v>
      </c>
      <c r="Q131" s="2080" t="s">
        <v>101</v>
      </c>
      <c r="R131" s="2080" t="s">
        <v>124</v>
      </c>
      <c r="S131" s="2079" t="str">
        <f t="shared" si="4"/>
        <v>&lt; = 33 kV;  SVCS</v>
      </c>
      <c r="T131" s="2080" t="s">
        <v>112</v>
      </c>
      <c r="U131" s="2080" t="s">
        <v>1052</v>
      </c>
      <c r="V131" s="2080" t="s">
        <v>391</v>
      </c>
      <c r="W131" s="2080" t="s">
        <v>107</v>
      </c>
      <c r="X131" s="2080"/>
      <c r="Y131" s="2487">
        <v>0</v>
      </c>
      <c r="Z131" s="2080"/>
      <c r="AA131" s="2080" t="s">
        <v>124</v>
      </c>
      <c r="AB131" s="2080" t="str">
        <f t="shared" si="5"/>
        <v>&lt; = 33 kV;  SVCS</v>
      </c>
      <c r="AC131" s="2080" t="s">
        <v>112</v>
      </c>
      <c r="AD131" s="2080" t="s">
        <v>1053</v>
      </c>
      <c r="AE131" s="2080" t="s">
        <v>1054</v>
      </c>
      <c r="AF131" s="2080" t="s">
        <v>107</v>
      </c>
      <c r="AG131" s="2080"/>
      <c r="AH131" s="2499">
        <v>0</v>
      </c>
      <c r="AI131" s="2499">
        <v>0</v>
      </c>
      <c r="AJ131" s="2499">
        <v>0</v>
      </c>
      <c r="AK131" s="2499">
        <v>0</v>
      </c>
      <c r="AL131" s="2499">
        <v>0</v>
      </c>
      <c r="AM131" s="2499">
        <v>0</v>
      </c>
      <c r="AN131" s="2499">
        <v>0</v>
      </c>
      <c r="AO131" s="2499">
        <v>0</v>
      </c>
      <c r="AP131" s="2499">
        <v>1</v>
      </c>
      <c r="AQ131" s="2499">
        <v>0</v>
      </c>
      <c r="AR131" s="2499">
        <v>0</v>
      </c>
      <c r="AS131" s="2499">
        <v>0</v>
      </c>
      <c r="AT131" s="2499">
        <v>2</v>
      </c>
      <c r="AU131" s="2499">
        <v>0</v>
      </c>
      <c r="AV131" s="2499">
        <v>0</v>
      </c>
      <c r="AW131" s="2499">
        <v>0</v>
      </c>
      <c r="AX131" s="2499">
        <v>0</v>
      </c>
      <c r="AY131" s="2499">
        <v>0</v>
      </c>
      <c r="AZ131" s="2499">
        <v>0</v>
      </c>
      <c r="BA131" s="2499">
        <v>0</v>
      </c>
      <c r="BB131" s="2499">
        <v>0</v>
      </c>
      <c r="BC131" s="2499">
        <v>0</v>
      </c>
      <c r="BD131" s="2499">
        <v>0</v>
      </c>
      <c r="BE131" s="2499">
        <v>0</v>
      </c>
      <c r="BF131" s="2499">
        <v>0</v>
      </c>
      <c r="BG131" s="2499">
        <v>0</v>
      </c>
      <c r="BH131" s="2499">
        <v>0</v>
      </c>
      <c r="BI131" s="2499">
        <v>2</v>
      </c>
      <c r="BJ131" s="2499">
        <v>0</v>
      </c>
      <c r="BK131" s="2499">
        <v>0</v>
      </c>
      <c r="BL131" s="2499">
        <v>0</v>
      </c>
      <c r="BM131" s="2499">
        <v>0</v>
      </c>
      <c r="BN131" s="2499">
        <v>0</v>
      </c>
      <c r="BO131" s="2499">
        <v>0</v>
      </c>
      <c r="BP131" s="2499">
        <v>0</v>
      </c>
      <c r="BQ131" s="2499">
        <v>0</v>
      </c>
      <c r="BR131" s="2499">
        <v>0</v>
      </c>
      <c r="BS131" s="2499">
        <v>0</v>
      </c>
      <c r="BT131" s="2499">
        <v>0</v>
      </c>
      <c r="BU131" s="2499">
        <v>0</v>
      </c>
      <c r="BV131" s="2499">
        <v>0</v>
      </c>
      <c r="BW131" s="2499">
        <v>0</v>
      </c>
      <c r="BX131" s="2499">
        <v>0</v>
      </c>
      <c r="BY131" s="2499">
        <v>0</v>
      </c>
      <c r="BZ131" s="2499">
        <v>0</v>
      </c>
      <c r="CA131" s="2499">
        <v>0</v>
      </c>
      <c r="CB131" s="2499">
        <v>0</v>
      </c>
      <c r="CC131" s="2499">
        <v>0</v>
      </c>
      <c r="CD131" s="2499">
        <v>0</v>
      </c>
      <c r="CE131" s="2499">
        <v>0</v>
      </c>
      <c r="CF131" s="2499">
        <v>0</v>
      </c>
      <c r="CG131" s="2499">
        <v>0</v>
      </c>
      <c r="CH131" s="2499">
        <v>0</v>
      </c>
      <c r="CI131" s="2499">
        <v>0</v>
      </c>
      <c r="CJ131" s="2499">
        <v>0</v>
      </c>
      <c r="CK131" s="2499">
        <v>0</v>
      </c>
      <c r="CL131" s="2499">
        <v>0</v>
      </c>
      <c r="CM131" s="2499">
        <v>0</v>
      </c>
      <c r="CN131" s="2499">
        <v>0</v>
      </c>
      <c r="CO131" s="2499">
        <v>0</v>
      </c>
      <c r="CP131" s="2499">
        <v>0</v>
      </c>
      <c r="CQ131" s="2499">
        <v>0</v>
      </c>
      <c r="CR131" s="2499">
        <v>0</v>
      </c>
      <c r="CS131" s="2499">
        <v>0</v>
      </c>
      <c r="CT131" s="2499">
        <v>0</v>
      </c>
      <c r="CU131" s="2499">
        <v>0</v>
      </c>
      <c r="CV131" s="2499">
        <v>0</v>
      </c>
      <c r="CW131" s="2499">
        <v>0</v>
      </c>
      <c r="CX131" s="2499">
        <v>0</v>
      </c>
      <c r="CY131" s="2499">
        <v>0</v>
      </c>
      <c r="CZ131" s="2499">
        <v>0</v>
      </c>
      <c r="DA131" s="2499">
        <v>0</v>
      </c>
      <c r="DB131" s="2499">
        <v>0</v>
      </c>
      <c r="DC131" s="2499">
        <v>0</v>
      </c>
      <c r="DD131" s="2499">
        <v>0</v>
      </c>
      <c r="DE131" s="2499">
        <v>0</v>
      </c>
      <c r="DF131" s="2499">
        <v>0</v>
      </c>
      <c r="DG131" s="2499">
        <v>0</v>
      </c>
      <c r="DH131" s="2499">
        <v>0</v>
      </c>
      <c r="DI131" s="2499">
        <v>0</v>
      </c>
      <c r="DJ131" s="2499">
        <v>0</v>
      </c>
      <c r="DK131" s="2499">
        <v>0</v>
      </c>
      <c r="DL131" s="2499">
        <v>0</v>
      </c>
      <c r="DM131" s="2499">
        <v>0</v>
      </c>
      <c r="DN131" s="2499">
        <v>0</v>
      </c>
      <c r="DO131" s="2499">
        <v>0</v>
      </c>
      <c r="DP131" s="2499">
        <v>0</v>
      </c>
      <c r="DQ131" s="2499">
        <v>0</v>
      </c>
      <c r="DR131" s="2499">
        <v>0</v>
      </c>
      <c r="DS131" s="2499">
        <v>0</v>
      </c>
      <c r="DT131" s="2499">
        <v>0</v>
      </c>
      <c r="DU131" s="2499">
        <v>0</v>
      </c>
      <c r="DV131" s="2499">
        <v>0</v>
      </c>
      <c r="DW131" s="2499">
        <v>0</v>
      </c>
      <c r="DX131" s="2499">
        <v>0</v>
      </c>
      <c r="DY131" s="2499">
        <v>0</v>
      </c>
      <c r="DZ131" s="2499">
        <v>0</v>
      </c>
      <c r="EA131" s="2499">
        <v>0</v>
      </c>
      <c r="EB131" s="2499">
        <v>0</v>
      </c>
      <c r="EC131" s="2499">
        <v>0</v>
      </c>
      <c r="ED131" s="2499">
        <v>0</v>
      </c>
      <c r="EE131" s="2500">
        <v>0</v>
      </c>
      <c r="EF131" s="2498">
        <v>0</v>
      </c>
    </row>
    <row r="132" spans="2:136" ht="41.25" customHeight="1" thickBot="1">
      <c r="B132" s="230"/>
      <c r="C132" s="195" t="s">
        <v>201</v>
      </c>
      <c r="D132" s="2081"/>
      <c r="E132" s="2080" t="s">
        <v>93</v>
      </c>
      <c r="F132" s="2080" t="s">
        <v>101</v>
      </c>
      <c r="G132" s="2080" t="s">
        <v>124</v>
      </c>
      <c r="H132" s="2079" t="str">
        <f t="shared" si="3"/>
        <v>&gt; 33 kV &amp; &lt; = 66 kV ;  SVCS</v>
      </c>
      <c r="I132" s="2080" t="s">
        <v>112</v>
      </c>
      <c r="J132" s="2080" t="s">
        <v>1051</v>
      </c>
      <c r="K132" s="2080" t="s">
        <v>391</v>
      </c>
      <c r="L132" s="2080" t="s">
        <v>107</v>
      </c>
      <c r="M132" s="2080"/>
      <c r="N132" s="1085"/>
      <c r="O132" s="2081"/>
      <c r="P132" s="2080" t="s">
        <v>93</v>
      </c>
      <c r="Q132" s="2080" t="s">
        <v>101</v>
      </c>
      <c r="R132" s="2080" t="s">
        <v>124</v>
      </c>
      <c r="S132" s="2079" t="str">
        <f t="shared" si="4"/>
        <v>&gt; 33 kV &amp; &lt; = 66 kV ;  SVCS</v>
      </c>
      <c r="T132" s="2080" t="s">
        <v>112</v>
      </c>
      <c r="U132" s="2080" t="s">
        <v>1052</v>
      </c>
      <c r="V132" s="2080" t="s">
        <v>391</v>
      </c>
      <c r="W132" s="2080" t="s">
        <v>107</v>
      </c>
      <c r="X132" s="2080"/>
      <c r="Y132" s="2492"/>
      <c r="Z132" s="2080"/>
      <c r="AA132" s="2080" t="s">
        <v>124</v>
      </c>
      <c r="AB132" s="2080" t="str">
        <f t="shared" si="5"/>
        <v>&gt; 33 kV &amp; &lt; = 66 kV ;  SVCS</v>
      </c>
      <c r="AC132" s="2080" t="s">
        <v>112</v>
      </c>
      <c r="AD132" s="2080" t="s">
        <v>1053</v>
      </c>
      <c r="AE132" s="2080" t="s">
        <v>1054</v>
      </c>
      <c r="AF132" s="2080" t="s">
        <v>107</v>
      </c>
      <c r="AG132" s="2080"/>
      <c r="AH132" s="2495"/>
      <c r="AI132" s="2495"/>
      <c r="AJ132" s="2495"/>
      <c r="AK132" s="2495"/>
      <c r="AL132" s="2495"/>
      <c r="AM132" s="2495"/>
      <c r="AN132" s="2495"/>
      <c r="AO132" s="2495"/>
      <c r="AP132" s="2495"/>
      <c r="AQ132" s="2495"/>
      <c r="AR132" s="2495"/>
      <c r="AS132" s="2495"/>
      <c r="AT132" s="2495"/>
      <c r="AU132" s="2495"/>
      <c r="AV132" s="2495"/>
      <c r="AW132" s="2495"/>
      <c r="AX132" s="2495"/>
      <c r="AY132" s="2495"/>
      <c r="AZ132" s="2495"/>
      <c r="BA132" s="2495"/>
      <c r="BB132" s="2495"/>
      <c r="BC132" s="2495"/>
      <c r="BD132" s="2495"/>
      <c r="BE132" s="2495"/>
      <c r="BF132" s="2495"/>
      <c r="BG132" s="2495"/>
      <c r="BH132" s="2495"/>
      <c r="BI132" s="2495"/>
      <c r="BJ132" s="2495"/>
      <c r="BK132" s="2495"/>
      <c r="BL132" s="2495"/>
      <c r="BM132" s="2495"/>
      <c r="BN132" s="2495"/>
      <c r="BO132" s="2495"/>
      <c r="BP132" s="2495"/>
      <c r="BQ132" s="2495"/>
      <c r="BR132" s="2495"/>
      <c r="BS132" s="2495"/>
      <c r="BT132" s="2495"/>
      <c r="BU132" s="2495"/>
      <c r="BV132" s="2495"/>
      <c r="BW132" s="2495"/>
      <c r="BX132" s="2495"/>
      <c r="BY132" s="2495"/>
      <c r="BZ132" s="2495"/>
      <c r="CA132" s="2495"/>
      <c r="CB132" s="2495"/>
      <c r="CC132" s="2495"/>
      <c r="CD132" s="2495"/>
      <c r="CE132" s="2495"/>
      <c r="CF132" s="2495"/>
      <c r="CG132" s="2495"/>
      <c r="CH132" s="2495"/>
      <c r="CI132" s="2495"/>
      <c r="CJ132" s="2495"/>
      <c r="CK132" s="2495"/>
      <c r="CL132" s="2495"/>
      <c r="CM132" s="2495"/>
      <c r="CN132" s="2495"/>
      <c r="CO132" s="2495"/>
      <c r="CP132" s="2495"/>
      <c r="CQ132" s="2495"/>
      <c r="CR132" s="2495"/>
      <c r="CS132" s="2495"/>
      <c r="CT132" s="2495"/>
      <c r="CU132" s="2495"/>
      <c r="CV132" s="2495"/>
      <c r="CW132" s="2495"/>
      <c r="CX132" s="2495"/>
      <c r="CY132" s="2495"/>
      <c r="CZ132" s="2495"/>
      <c r="DA132" s="2495"/>
      <c r="DB132" s="2495"/>
      <c r="DC132" s="2495"/>
      <c r="DD132" s="2495"/>
      <c r="DE132" s="2495"/>
      <c r="DF132" s="2495"/>
      <c r="DG132" s="2495"/>
      <c r="DH132" s="2495"/>
      <c r="DI132" s="2495"/>
      <c r="DJ132" s="2495"/>
      <c r="DK132" s="2495"/>
      <c r="DL132" s="2495"/>
      <c r="DM132" s="2495"/>
      <c r="DN132" s="2495"/>
      <c r="DO132" s="2495"/>
      <c r="DP132" s="2495"/>
      <c r="DQ132" s="2495"/>
      <c r="DR132" s="2495"/>
      <c r="DS132" s="2495"/>
      <c r="DT132" s="2495"/>
      <c r="DU132" s="2495"/>
      <c r="DV132" s="2495"/>
      <c r="DW132" s="2495"/>
      <c r="DX132" s="2495"/>
      <c r="DY132" s="2495"/>
      <c r="DZ132" s="2495"/>
      <c r="EA132" s="2495"/>
      <c r="EB132" s="2495"/>
      <c r="EC132" s="2495"/>
      <c r="ED132" s="2495"/>
      <c r="EE132" s="2496"/>
      <c r="EF132" s="2496"/>
    </row>
    <row r="133" spans="2:136" ht="41.25" customHeight="1" thickBot="1">
      <c r="B133" s="230"/>
      <c r="C133" s="195" t="s">
        <v>202</v>
      </c>
      <c r="D133" s="2081"/>
      <c r="E133" s="2080" t="s">
        <v>93</v>
      </c>
      <c r="F133" s="2080" t="s">
        <v>101</v>
      </c>
      <c r="G133" s="2080" t="s">
        <v>124</v>
      </c>
      <c r="H133" s="2079" t="str">
        <f t="shared" si="3"/>
        <v>&gt; 66 kV &amp; &lt; = 132 kV ;  SVCS</v>
      </c>
      <c r="I133" s="2080" t="s">
        <v>112</v>
      </c>
      <c r="J133" s="2080" t="s">
        <v>1051</v>
      </c>
      <c r="K133" s="2080" t="s">
        <v>391</v>
      </c>
      <c r="L133" s="2080" t="s">
        <v>107</v>
      </c>
      <c r="M133" s="2080"/>
      <c r="N133" s="1085"/>
      <c r="O133" s="2081"/>
      <c r="P133" s="2080" t="s">
        <v>93</v>
      </c>
      <c r="Q133" s="2080" t="s">
        <v>101</v>
      </c>
      <c r="R133" s="2080" t="s">
        <v>124</v>
      </c>
      <c r="S133" s="2079" t="str">
        <f t="shared" si="4"/>
        <v>&gt; 66 kV &amp; &lt; = 132 kV ;  SVCS</v>
      </c>
      <c r="T133" s="2080" t="s">
        <v>112</v>
      </c>
      <c r="U133" s="2080" t="s">
        <v>1052</v>
      </c>
      <c r="V133" s="2080" t="s">
        <v>391</v>
      </c>
      <c r="W133" s="2080" t="s">
        <v>107</v>
      </c>
      <c r="X133" s="2080"/>
      <c r="Y133" s="2492"/>
      <c r="Z133" s="2080"/>
      <c r="AA133" s="2080" t="s">
        <v>124</v>
      </c>
      <c r="AB133" s="2080" t="str">
        <f t="shared" si="5"/>
        <v>&gt; 66 kV &amp; &lt; = 132 kV ;  SVCS</v>
      </c>
      <c r="AC133" s="2080" t="s">
        <v>112</v>
      </c>
      <c r="AD133" s="2080" t="s">
        <v>1053</v>
      </c>
      <c r="AE133" s="2080" t="s">
        <v>1054</v>
      </c>
      <c r="AF133" s="2080" t="s">
        <v>107</v>
      </c>
      <c r="AG133" s="2080"/>
      <c r="AH133" s="2495"/>
      <c r="AI133" s="2495"/>
      <c r="AJ133" s="2495"/>
      <c r="AK133" s="2495"/>
      <c r="AL133" s="2495"/>
      <c r="AM133" s="2495"/>
      <c r="AN133" s="2495"/>
      <c r="AO133" s="2495"/>
      <c r="AP133" s="2495"/>
      <c r="AQ133" s="2495"/>
      <c r="AR133" s="2495"/>
      <c r="AS133" s="2495"/>
      <c r="AT133" s="2495"/>
      <c r="AU133" s="2495"/>
      <c r="AV133" s="2495"/>
      <c r="AW133" s="2495"/>
      <c r="AX133" s="2495"/>
      <c r="AY133" s="2495"/>
      <c r="AZ133" s="2495"/>
      <c r="BA133" s="2495"/>
      <c r="BB133" s="2495"/>
      <c r="BC133" s="2495"/>
      <c r="BD133" s="2495"/>
      <c r="BE133" s="2495"/>
      <c r="BF133" s="2495"/>
      <c r="BG133" s="2495"/>
      <c r="BH133" s="2495"/>
      <c r="BI133" s="2495"/>
      <c r="BJ133" s="2495"/>
      <c r="BK133" s="2495"/>
      <c r="BL133" s="2495"/>
      <c r="BM133" s="2495"/>
      <c r="BN133" s="2495"/>
      <c r="BO133" s="2495"/>
      <c r="BP133" s="2495"/>
      <c r="BQ133" s="2495"/>
      <c r="BR133" s="2495"/>
      <c r="BS133" s="2495"/>
      <c r="BT133" s="2495"/>
      <c r="BU133" s="2495"/>
      <c r="BV133" s="2495"/>
      <c r="BW133" s="2495"/>
      <c r="BX133" s="2495"/>
      <c r="BY133" s="2495"/>
      <c r="BZ133" s="2495"/>
      <c r="CA133" s="2495"/>
      <c r="CB133" s="2495"/>
      <c r="CC133" s="2495"/>
      <c r="CD133" s="2495"/>
      <c r="CE133" s="2495"/>
      <c r="CF133" s="2495"/>
      <c r="CG133" s="2495"/>
      <c r="CH133" s="2495"/>
      <c r="CI133" s="2495"/>
      <c r="CJ133" s="2495"/>
      <c r="CK133" s="2495"/>
      <c r="CL133" s="2495"/>
      <c r="CM133" s="2495"/>
      <c r="CN133" s="2495"/>
      <c r="CO133" s="2495"/>
      <c r="CP133" s="2495"/>
      <c r="CQ133" s="2495"/>
      <c r="CR133" s="2495"/>
      <c r="CS133" s="2495"/>
      <c r="CT133" s="2495"/>
      <c r="CU133" s="2495"/>
      <c r="CV133" s="2495"/>
      <c r="CW133" s="2495"/>
      <c r="CX133" s="2495"/>
      <c r="CY133" s="2495"/>
      <c r="CZ133" s="2495"/>
      <c r="DA133" s="2495"/>
      <c r="DB133" s="2495"/>
      <c r="DC133" s="2495"/>
      <c r="DD133" s="2495"/>
      <c r="DE133" s="2495"/>
      <c r="DF133" s="2495"/>
      <c r="DG133" s="2495"/>
      <c r="DH133" s="2495"/>
      <c r="DI133" s="2495"/>
      <c r="DJ133" s="2495"/>
      <c r="DK133" s="2495"/>
      <c r="DL133" s="2495"/>
      <c r="DM133" s="2495"/>
      <c r="DN133" s="2495"/>
      <c r="DO133" s="2495"/>
      <c r="DP133" s="2495"/>
      <c r="DQ133" s="2495"/>
      <c r="DR133" s="2495"/>
      <c r="DS133" s="2495"/>
      <c r="DT133" s="2495"/>
      <c r="DU133" s="2495"/>
      <c r="DV133" s="2495"/>
      <c r="DW133" s="2495"/>
      <c r="DX133" s="2495"/>
      <c r="DY133" s="2495"/>
      <c r="DZ133" s="2495"/>
      <c r="EA133" s="2495"/>
      <c r="EB133" s="2495"/>
      <c r="EC133" s="2495"/>
      <c r="ED133" s="2495"/>
      <c r="EE133" s="2496"/>
      <c r="EF133" s="2496"/>
    </row>
    <row r="134" spans="2:136" ht="41.25" customHeight="1" thickBot="1">
      <c r="B134" s="230"/>
      <c r="C134" s="195" t="s">
        <v>203</v>
      </c>
      <c r="D134" s="2081"/>
      <c r="E134" s="2080" t="s">
        <v>93</v>
      </c>
      <c r="F134" s="2080" t="s">
        <v>101</v>
      </c>
      <c r="G134" s="2080" t="s">
        <v>124</v>
      </c>
      <c r="H134" s="2079" t="str">
        <f t="shared" si="3"/>
        <v>&gt; 132 kV &amp; &lt; = 275 kV ;  SVCS</v>
      </c>
      <c r="I134" s="2080" t="s">
        <v>112</v>
      </c>
      <c r="J134" s="2080" t="s">
        <v>1051</v>
      </c>
      <c r="K134" s="2080" t="s">
        <v>391</v>
      </c>
      <c r="L134" s="2080" t="s">
        <v>107</v>
      </c>
      <c r="M134" s="2080"/>
      <c r="N134" s="1085"/>
      <c r="O134" s="2081"/>
      <c r="P134" s="2080" t="s">
        <v>93</v>
      </c>
      <c r="Q134" s="2080" t="s">
        <v>101</v>
      </c>
      <c r="R134" s="2080" t="s">
        <v>124</v>
      </c>
      <c r="S134" s="2079" t="str">
        <f t="shared" si="4"/>
        <v>&gt; 132 kV &amp; &lt; = 275 kV ;  SVCS</v>
      </c>
      <c r="T134" s="2080" t="s">
        <v>112</v>
      </c>
      <c r="U134" s="2080" t="s">
        <v>1052</v>
      </c>
      <c r="V134" s="2080" t="s">
        <v>391</v>
      </c>
      <c r="W134" s="2080" t="s">
        <v>107</v>
      </c>
      <c r="X134" s="2080"/>
      <c r="Y134" s="2492"/>
      <c r="Z134" s="2080"/>
      <c r="AA134" s="2080" t="s">
        <v>124</v>
      </c>
      <c r="AB134" s="2080" t="str">
        <f t="shared" si="5"/>
        <v>&gt; 132 kV &amp; &lt; = 275 kV ;  SVCS</v>
      </c>
      <c r="AC134" s="2080" t="s">
        <v>112</v>
      </c>
      <c r="AD134" s="2080" t="s">
        <v>1053</v>
      </c>
      <c r="AE134" s="2080" t="s">
        <v>1054</v>
      </c>
      <c r="AF134" s="2080" t="s">
        <v>107</v>
      </c>
      <c r="AG134" s="2080"/>
      <c r="AH134" s="2495"/>
      <c r="AI134" s="2495"/>
      <c r="AJ134" s="2495"/>
      <c r="AK134" s="2495"/>
      <c r="AL134" s="2495"/>
      <c r="AM134" s="2495"/>
      <c r="AN134" s="2495"/>
      <c r="AO134" s="2495"/>
      <c r="AP134" s="2495"/>
      <c r="AQ134" s="2495"/>
      <c r="AR134" s="2495"/>
      <c r="AS134" s="2495"/>
      <c r="AT134" s="2495"/>
      <c r="AU134" s="2495"/>
      <c r="AV134" s="2495"/>
      <c r="AW134" s="2495"/>
      <c r="AX134" s="2495"/>
      <c r="AY134" s="2495"/>
      <c r="AZ134" s="2495"/>
      <c r="BA134" s="2495"/>
      <c r="BB134" s="2495"/>
      <c r="BC134" s="2495"/>
      <c r="BD134" s="2495"/>
      <c r="BE134" s="2495"/>
      <c r="BF134" s="2495"/>
      <c r="BG134" s="2495"/>
      <c r="BH134" s="2495"/>
      <c r="BI134" s="2495"/>
      <c r="BJ134" s="2495"/>
      <c r="BK134" s="2495"/>
      <c r="BL134" s="2495"/>
      <c r="BM134" s="2495"/>
      <c r="BN134" s="2495"/>
      <c r="BO134" s="2495"/>
      <c r="BP134" s="2495"/>
      <c r="BQ134" s="2495"/>
      <c r="BR134" s="2495"/>
      <c r="BS134" s="2495"/>
      <c r="BT134" s="2495"/>
      <c r="BU134" s="2495"/>
      <c r="BV134" s="2495"/>
      <c r="BW134" s="2495"/>
      <c r="BX134" s="2495"/>
      <c r="BY134" s="2495"/>
      <c r="BZ134" s="2495"/>
      <c r="CA134" s="2495"/>
      <c r="CB134" s="2495"/>
      <c r="CC134" s="2495"/>
      <c r="CD134" s="2495"/>
      <c r="CE134" s="2495"/>
      <c r="CF134" s="2495"/>
      <c r="CG134" s="2495"/>
      <c r="CH134" s="2495"/>
      <c r="CI134" s="2495"/>
      <c r="CJ134" s="2495"/>
      <c r="CK134" s="2495"/>
      <c r="CL134" s="2495"/>
      <c r="CM134" s="2495"/>
      <c r="CN134" s="2495"/>
      <c r="CO134" s="2495"/>
      <c r="CP134" s="2495"/>
      <c r="CQ134" s="2495"/>
      <c r="CR134" s="2495"/>
      <c r="CS134" s="2495"/>
      <c r="CT134" s="2495"/>
      <c r="CU134" s="2495"/>
      <c r="CV134" s="2495"/>
      <c r="CW134" s="2495"/>
      <c r="CX134" s="2495"/>
      <c r="CY134" s="2495"/>
      <c r="CZ134" s="2495"/>
      <c r="DA134" s="2495"/>
      <c r="DB134" s="2495"/>
      <c r="DC134" s="2495"/>
      <c r="DD134" s="2495"/>
      <c r="DE134" s="2495"/>
      <c r="DF134" s="2495"/>
      <c r="DG134" s="2495"/>
      <c r="DH134" s="2495"/>
      <c r="DI134" s="2495"/>
      <c r="DJ134" s="2495"/>
      <c r="DK134" s="2495"/>
      <c r="DL134" s="2495"/>
      <c r="DM134" s="2495"/>
      <c r="DN134" s="2495"/>
      <c r="DO134" s="2495"/>
      <c r="DP134" s="2495"/>
      <c r="DQ134" s="2495"/>
      <c r="DR134" s="2495"/>
      <c r="DS134" s="2495"/>
      <c r="DT134" s="2495"/>
      <c r="DU134" s="2495"/>
      <c r="DV134" s="2495"/>
      <c r="DW134" s="2495"/>
      <c r="DX134" s="2495"/>
      <c r="DY134" s="2495"/>
      <c r="DZ134" s="2495"/>
      <c r="EA134" s="2495"/>
      <c r="EB134" s="2495"/>
      <c r="EC134" s="2495"/>
      <c r="ED134" s="2495"/>
      <c r="EE134" s="2496"/>
      <c r="EF134" s="2496"/>
    </row>
    <row r="135" spans="2:136" ht="41.25" customHeight="1" thickBot="1">
      <c r="B135" s="230"/>
      <c r="C135" s="195" t="s">
        <v>204</v>
      </c>
      <c r="D135" s="2081"/>
      <c r="E135" s="2080" t="s">
        <v>93</v>
      </c>
      <c r="F135" s="2080" t="s">
        <v>101</v>
      </c>
      <c r="G135" s="2080" t="s">
        <v>124</v>
      </c>
      <c r="H135" s="2079" t="str">
        <f t="shared" si="3"/>
        <v>&gt; 275 kV &amp; &lt; = 330 kV ;  SVCS</v>
      </c>
      <c r="I135" s="2080" t="s">
        <v>112</v>
      </c>
      <c r="J135" s="2080" t="s">
        <v>1051</v>
      </c>
      <c r="K135" s="2080" t="s">
        <v>391</v>
      </c>
      <c r="L135" s="2080" t="s">
        <v>107</v>
      </c>
      <c r="M135" s="2080"/>
      <c r="N135" s="1085"/>
      <c r="O135" s="2081"/>
      <c r="P135" s="2080" t="s">
        <v>93</v>
      </c>
      <c r="Q135" s="2080" t="s">
        <v>101</v>
      </c>
      <c r="R135" s="2080" t="s">
        <v>124</v>
      </c>
      <c r="S135" s="2079" t="str">
        <f t="shared" si="4"/>
        <v>&gt; 275 kV &amp; &lt; = 330 kV ;  SVCS</v>
      </c>
      <c r="T135" s="2080" t="s">
        <v>112</v>
      </c>
      <c r="U135" s="2080" t="s">
        <v>1052</v>
      </c>
      <c r="V135" s="2080" t="s">
        <v>391</v>
      </c>
      <c r="W135" s="2080" t="s">
        <v>107</v>
      </c>
      <c r="X135" s="2080"/>
      <c r="Y135" s="2492"/>
      <c r="Z135" s="2080"/>
      <c r="AA135" s="2080" t="s">
        <v>124</v>
      </c>
      <c r="AB135" s="2080" t="str">
        <f t="shared" si="5"/>
        <v>&gt; 275 kV &amp; &lt; = 330 kV ;  SVCS</v>
      </c>
      <c r="AC135" s="2080" t="s">
        <v>112</v>
      </c>
      <c r="AD135" s="2080" t="s">
        <v>1053</v>
      </c>
      <c r="AE135" s="2080" t="s">
        <v>1054</v>
      </c>
      <c r="AF135" s="2080" t="s">
        <v>107</v>
      </c>
      <c r="AG135" s="2080"/>
      <c r="AH135" s="2495"/>
      <c r="AI135" s="2495"/>
      <c r="AJ135" s="2495"/>
      <c r="AK135" s="2495"/>
      <c r="AL135" s="2495"/>
      <c r="AM135" s="2495"/>
      <c r="AN135" s="2495"/>
      <c r="AO135" s="2495"/>
      <c r="AP135" s="2495"/>
      <c r="AQ135" s="2495"/>
      <c r="AR135" s="2495"/>
      <c r="AS135" s="2495"/>
      <c r="AT135" s="2495"/>
      <c r="AU135" s="2495"/>
      <c r="AV135" s="2495"/>
      <c r="AW135" s="2495"/>
      <c r="AX135" s="2495"/>
      <c r="AY135" s="2495"/>
      <c r="AZ135" s="2495"/>
      <c r="BA135" s="2495"/>
      <c r="BB135" s="2495"/>
      <c r="BC135" s="2495"/>
      <c r="BD135" s="2495"/>
      <c r="BE135" s="2495"/>
      <c r="BF135" s="2495"/>
      <c r="BG135" s="2495"/>
      <c r="BH135" s="2495"/>
      <c r="BI135" s="2495"/>
      <c r="BJ135" s="2495"/>
      <c r="BK135" s="2495"/>
      <c r="BL135" s="2495"/>
      <c r="BM135" s="2495"/>
      <c r="BN135" s="2495"/>
      <c r="BO135" s="2495"/>
      <c r="BP135" s="2495"/>
      <c r="BQ135" s="2495"/>
      <c r="BR135" s="2495"/>
      <c r="BS135" s="2495"/>
      <c r="BT135" s="2495"/>
      <c r="BU135" s="2495"/>
      <c r="BV135" s="2495"/>
      <c r="BW135" s="2495"/>
      <c r="BX135" s="2495"/>
      <c r="BY135" s="2495"/>
      <c r="BZ135" s="2495"/>
      <c r="CA135" s="2495"/>
      <c r="CB135" s="2495"/>
      <c r="CC135" s="2495"/>
      <c r="CD135" s="2495"/>
      <c r="CE135" s="2495"/>
      <c r="CF135" s="2495"/>
      <c r="CG135" s="2495"/>
      <c r="CH135" s="2495"/>
      <c r="CI135" s="2495"/>
      <c r="CJ135" s="2495"/>
      <c r="CK135" s="2495"/>
      <c r="CL135" s="2495"/>
      <c r="CM135" s="2495"/>
      <c r="CN135" s="2495"/>
      <c r="CO135" s="2495"/>
      <c r="CP135" s="2495"/>
      <c r="CQ135" s="2495"/>
      <c r="CR135" s="2495"/>
      <c r="CS135" s="2495"/>
      <c r="CT135" s="2495"/>
      <c r="CU135" s="2495"/>
      <c r="CV135" s="2495"/>
      <c r="CW135" s="2495"/>
      <c r="CX135" s="2495"/>
      <c r="CY135" s="2495"/>
      <c r="CZ135" s="2495"/>
      <c r="DA135" s="2495"/>
      <c r="DB135" s="2495"/>
      <c r="DC135" s="2495"/>
      <c r="DD135" s="2495"/>
      <c r="DE135" s="2495"/>
      <c r="DF135" s="2495"/>
      <c r="DG135" s="2495"/>
      <c r="DH135" s="2495"/>
      <c r="DI135" s="2495"/>
      <c r="DJ135" s="2495"/>
      <c r="DK135" s="2495"/>
      <c r="DL135" s="2495"/>
      <c r="DM135" s="2495"/>
      <c r="DN135" s="2495"/>
      <c r="DO135" s="2495"/>
      <c r="DP135" s="2495"/>
      <c r="DQ135" s="2495"/>
      <c r="DR135" s="2495"/>
      <c r="DS135" s="2495"/>
      <c r="DT135" s="2495"/>
      <c r="DU135" s="2495"/>
      <c r="DV135" s="2495"/>
      <c r="DW135" s="2495"/>
      <c r="DX135" s="2495"/>
      <c r="DY135" s="2495"/>
      <c r="DZ135" s="2495"/>
      <c r="EA135" s="2495"/>
      <c r="EB135" s="2495"/>
      <c r="EC135" s="2495"/>
      <c r="ED135" s="2495"/>
      <c r="EE135" s="2496"/>
      <c r="EF135" s="2496"/>
    </row>
    <row r="136" spans="2:136" ht="41.25" customHeight="1" thickBot="1">
      <c r="B136" s="230"/>
      <c r="C136" s="195" t="s">
        <v>205</v>
      </c>
      <c r="D136" s="2081"/>
      <c r="E136" s="2080" t="s">
        <v>93</v>
      </c>
      <c r="F136" s="2080" t="s">
        <v>101</v>
      </c>
      <c r="G136" s="2080" t="s">
        <v>124</v>
      </c>
      <c r="H136" s="2079" t="str">
        <f t="shared" si="3"/>
        <v>&gt; 330 kV &amp; &lt; = 500 kV  ;  SVCS</v>
      </c>
      <c r="I136" s="2080" t="s">
        <v>112</v>
      </c>
      <c r="J136" s="2080" t="s">
        <v>1051</v>
      </c>
      <c r="K136" s="2080" t="s">
        <v>391</v>
      </c>
      <c r="L136" s="2080" t="s">
        <v>107</v>
      </c>
      <c r="M136" s="2080"/>
      <c r="N136" s="1085"/>
      <c r="O136" s="2081"/>
      <c r="P136" s="2080" t="s">
        <v>93</v>
      </c>
      <c r="Q136" s="2080" t="s">
        <v>101</v>
      </c>
      <c r="R136" s="2080" t="s">
        <v>124</v>
      </c>
      <c r="S136" s="2079" t="str">
        <f t="shared" si="4"/>
        <v>&gt; 330 kV &amp; &lt; = 500 kV  ;  SVCS</v>
      </c>
      <c r="T136" s="2080" t="s">
        <v>112</v>
      </c>
      <c r="U136" s="2080" t="s">
        <v>1052</v>
      </c>
      <c r="V136" s="2080" t="s">
        <v>391</v>
      </c>
      <c r="W136" s="2080" t="s">
        <v>107</v>
      </c>
      <c r="X136" s="2080"/>
      <c r="Y136" s="2492"/>
      <c r="Z136" s="2080"/>
      <c r="AA136" s="2080" t="s">
        <v>124</v>
      </c>
      <c r="AB136" s="2080" t="str">
        <f t="shared" si="5"/>
        <v>&gt; 330 kV &amp; &lt; = 500 kV  ;  SVCS</v>
      </c>
      <c r="AC136" s="2080" t="s">
        <v>112</v>
      </c>
      <c r="AD136" s="2080" t="s">
        <v>1053</v>
      </c>
      <c r="AE136" s="2080" t="s">
        <v>1054</v>
      </c>
      <c r="AF136" s="2080" t="s">
        <v>107</v>
      </c>
      <c r="AG136" s="2080"/>
      <c r="AH136" s="2495"/>
      <c r="AI136" s="2495"/>
      <c r="AJ136" s="2495"/>
      <c r="AK136" s="2495"/>
      <c r="AL136" s="2495"/>
      <c r="AM136" s="2495"/>
      <c r="AN136" s="2495"/>
      <c r="AO136" s="2495"/>
      <c r="AP136" s="2495"/>
      <c r="AQ136" s="2495"/>
      <c r="AR136" s="2495"/>
      <c r="AS136" s="2495"/>
      <c r="AT136" s="2495"/>
      <c r="AU136" s="2495"/>
      <c r="AV136" s="2495"/>
      <c r="AW136" s="2495"/>
      <c r="AX136" s="2495"/>
      <c r="AY136" s="2495"/>
      <c r="AZ136" s="2495"/>
      <c r="BA136" s="2495"/>
      <c r="BB136" s="2495"/>
      <c r="BC136" s="2495"/>
      <c r="BD136" s="2495"/>
      <c r="BE136" s="2495"/>
      <c r="BF136" s="2495"/>
      <c r="BG136" s="2495"/>
      <c r="BH136" s="2495"/>
      <c r="BI136" s="2495"/>
      <c r="BJ136" s="2495"/>
      <c r="BK136" s="2495"/>
      <c r="BL136" s="2495"/>
      <c r="BM136" s="2495"/>
      <c r="BN136" s="2495"/>
      <c r="BO136" s="2495"/>
      <c r="BP136" s="2495"/>
      <c r="BQ136" s="2495"/>
      <c r="BR136" s="2495"/>
      <c r="BS136" s="2495"/>
      <c r="BT136" s="2495"/>
      <c r="BU136" s="2495"/>
      <c r="BV136" s="2495"/>
      <c r="BW136" s="2495"/>
      <c r="BX136" s="2495"/>
      <c r="BY136" s="2495"/>
      <c r="BZ136" s="2495"/>
      <c r="CA136" s="2495"/>
      <c r="CB136" s="2495"/>
      <c r="CC136" s="2495"/>
      <c r="CD136" s="2495"/>
      <c r="CE136" s="2495"/>
      <c r="CF136" s="2495"/>
      <c r="CG136" s="2495"/>
      <c r="CH136" s="2495"/>
      <c r="CI136" s="2495"/>
      <c r="CJ136" s="2495"/>
      <c r="CK136" s="2495"/>
      <c r="CL136" s="2495"/>
      <c r="CM136" s="2495"/>
      <c r="CN136" s="2495"/>
      <c r="CO136" s="2495"/>
      <c r="CP136" s="2495"/>
      <c r="CQ136" s="2495"/>
      <c r="CR136" s="2495"/>
      <c r="CS136" s="2495"/>
      <c r="CT136" s="2495"/>
      <c r="CU136" s="2495"/>
      <c r="CV136" s="2495"/>
      <c r="CW136" s="2495"/>
      <c r="CX136" s="2495"/>
      <c r="CY136" s="2495"/>
      <c r="CZ136" s="2495"/>
      <c r="DA136" s="2495"/>
      <c r="DB136" s="2495"/>
      <c r="DC136" s="2495"/>
      <c r="DD136" s="2495"/>
      <c r="DE136" s="2495"/>
      <c r="DF136" s="2495"/>
      <c r="DG136" s="2495"/>
      <c r="DH136" s="2495"/>
      <c r="DI136" s="2495"/>
      <c r="DJ136" s="2495"/>
      <c r="DK136" s="2495"/>
      <c r="DL136" s="2495"/>
      <c r="DM136" s="2495"/>
      <c r="DN136" s="2495"/>
      <c r="DO136" s="2495"/>
      <c r="DP136" s="2495"/>
      <c r="DQ136" s="2495"/>
      <c r="DR136" s="2495"/>
      <c r="DS136" s="2495"/>
      <c r="DT136" s="2495"/>
      <c r="DU136" s="2495"/>
      <c r="DV136" s="2495"/>
      <c r="DW136" s="2495"/>
      <c r="DX136" s="2495"/>
      <c r="DY136" s="2495"/>
      <c r="DZ136" s="2495"/>
      <c r="EA136" s="2495"/>
      <c r="EB136" s="2495"/>
      <c r="EC136" s="2495"/>
      <c r="ED136" s="2495"/>
      <c r="EE136" s="2496"/>
      <c r="EF136" s="2496"/>
    </row>
    <row r="137" spans="2:136" ht="41.25" customHeight="1" thickBot="1">
      <c r="B137" s="230"/>
      <c r="C137" s="195" t="s">
        <v>206</v>
      </c>
      <c r="D137" s="2081"/>
      <c r="E137" s="2080" t="s">
        <v>93</v>
      </c>
      <c r="F137" s="2080" t="s">
        <v>101</v>
      </c>
      <c r="G137" s="2080" t="s">
        <v>124</v>
      </c>
      <c r="H137" s="2079" t="str">
        <f t="shared" si="3"/>
        <v>&gt; 500 kV  ;  SVCS</v>
      </c>
      <c r="I137" s="2080" t="s">
        <v>112</v>
      </c>
      <c r="J137" s="2080" t="s">
        <v>1051</v>
      </c>
      <c r="K137" s="2080" t="s">
        <v>391</v>
      </c>
      <c r="L137" s="2080" t="s">
        <v>107</v>
      </c>
      <c r="M137" s="2080"/>
      <c r="N137" s="1085"/>
      <c r="O137" s="2081"/>
      <c r="P137" s="2080" t="s">
        <v>93</v>
      </c>
      <c r="Q137" s="2080" t="s">
        <v>101</v>
      </c>
      <c r="R137" s="2080" t="s">
        <v>124</v>
      </c>
      <c r="S137" s="2079" t="str">
        <f t="shared" si="4"/>
        <v>&gt; 500 kV  ;  SVCS</v>
      </c>
      <c r="T137" s="2080" t="s">
        <v>112</v>
      </c>
      <c r="U137" s="2080" t="s">
        <v>1052</v>
      </c>
      <c r="V137" s="2080" t="s">
        <v>391</v>
      </c>
      <c r="W137" s="2080" t="s">
        <v>107</v>
      </c>
      <c r="X137" s="2080"/>
      <c r="Y137" s="2492"/>
      <c r="Z137" s="2080"/>
      <c r="AA137" s="2080" t="s">
        <v>124</v>
      </c>
      <c r="AB137" s="2080" t="str">
        <f t="shared" si="5"/>
        <v>&gt; 500 kV  ;  SVCS</v>
      </c>
      <c r="AC137" s="2080" t="s">
        <v>112</v>
      </c>
      <c r="AD137" s="2080" t="s">
        <v>1053</v>
      </c>
      <c r="AE137" s="2080" t="s">
        <v>1054</v>
      </c>
      <c r="AF137" s="2080" t="s">
        <v>107</v>
      </c>
      <c r="AG137" s="2080"/>
      <c r="AH137" s="2495"/>
      <c r="AI137" s="2495"/>
      <c r="AJ137" s="2495"/>
      <c r="AK137" s="2495"/>
      <c r="AL137" s="2495"/>
      <c r="AM137" s="2495"/>
      <c r="AN137" s="2495"/>
      <c r="AO137" s="2495"/>
      <c r="AP137" s="2495"/>
      <c r="AQ137" s="2495"/>
      <c r="AR137" s="2495"/>
      <c r="AS137" s="2495"/>
      <c r="AT137" s="2495"/>
      <c r="AU137" s="2495"/>
      <c r="AV137" s="2495"/>
      <c r="AW137" s="2495"/>
      <c r="AX137" s="2495"/>
      <c r="AY137" s="2495"/>
      <c r="AZ137" s="2495"/>
      <c r="BA137" s="2495"/>
      <c r="BB137" s="2495"/>
      <c r="BC137" s="2495"/>
      <c r="BD137" s="2495"/>
      <c r="BE137" s="2495"/>
      <c r="BF137" s="2495"/>
      <c r="BG137" s="2495"/>
      <c r="BH137" s="2495"/>
      <c r="BI137" s="2495"/>
      <c r="BJ137" s="2495"/>
      <c r="BK137" s="2495"/>
      <c r="BL137" s="2495"/>
      <c r="BM137" s="2495"/>
      <c r="BN137" s="2495"/>
      <c r="BO137" s="2495"/>
      <c r="BP137" s="2495"/>
      <c r="BQ137" s="2495"/>
      <c r="BR137" s="2495"/>
      <c r="BS137" s="2495"/>
      <c r="BT137" s="2495"/>
      <c r="BU137" s="2495"/>
      <c r="BV137" s="2495"/>
      <c r="BW137" s="2495"/>
      <c r="BX137" s="2495"/>
      <c r="BY137" s="2495"/>
      <c r="BZ137" s="2495"/>
      <c r="CA137" s="2495"/>
      <c r="CB137" s="2495"/>
      <c r="CC137" s="2495"/>
      <c r="CD137" s="2495"/>
      <c r="CE137" s="2495"/>
      <c r="CF137" s="2495"/>
      <c r="CG137" s="2495"/>
      <c r="CH137" s="2495"/>
      <c r="CI137" s="2495"/>
      <c r="CJ137" s="2495"/>
      <c r="CK137" s="2495"/>
      <c r="CL137" s="2495"/>
      <c r="CM137" s="2495"/>
      <c r="CN137" s="2495"/>
      <c r="CO137" s="2495"/>
      <c r="CP137" s="2495"/>
      <c r="CQ137" s="2495"/>
      <c r="CR137" s="2495"/>
      <c r="CS137" s="2495"/>
      <c r="CT137" s="2495"/>
      <c r="CU137" s="2495"/>
      <c r="CV137" s="2495"/>
      <c r="CW137" s="2495"/>
      <c r="CX137" s="2495"/>
      <c r="CY137" s="2495"/>
      <c r="CZ137" s="2495"/>
      <c r="DA137" s="2495"/>
      <c r="DB137" s="2495"/>
      <c r="DC137" s="2495"/>
      <c r="DD137" s="2495"/>
      <c r="DE137" s="2495"/>
      <c r="DF137" s="2495"/>
      <c r="DG137" s="2495"/>
      <c r="DH137" s="2495"/>
      <c r="DI137" s="2495"/>
      <c r="DJ137" s="2495"/>
      <c r="DK137" s="2495"/>
      <c r="DL137" s="2495"/>
      <c r="DM137" s="2495"/>
      <c r="DN137" s="2495"/>
      <c r="DO137" s="2495"/>
      <c r="DP137" s="2495"/>
      <c r="DQ137" s="2495"/>
      <c r="DR137" s="2495"/>
      <c r="DS137" s="2495"/>
      <c r="DT137" s="2495"/>
      <c r="DU137" s="2495"/>
      <c r="DV137" s="2495"/>
      <c r="DW137" s="2495"/>
      <c r="DX137" s="2495"/>
      <c r="DY137" s="2495"/>
      <c r="DZ137" s="2495"/>
      <c r="EA137" s="2495"/>
      <c r="EB137" s="2495"/>
      <c r="EC137" s="2495"/>
      <c r="ED137" s="2495"/>
      <c r="EE137" s="2496"/>
      <c r="EF137" s="2496"/>
    </row>
    <row r="138" spans="2:136" ht="41.25" customHeight="1" thickBot="1">
      <c r="B138" s="230"/>
      <c r="C138" s="195" t="s">
        <v>207</v>
      </c>
      <c r="D138" s="2081"/>
      <c r="E138" s="2080" t="s">
        <v>93</v>
      </c>
      <c r="F138" s="2080" t="s">
        <v>101</v>
      </c>
      <c r="G138" s="2080" t="s">
        <v>124</v>
      </c>
      <c r="H138" s="2079" t="str">
        <f t="shared" si="3"/>
        <v>&lt; = 33 kV;  CAPACITORS</v>
      </c>
      <c r="I138" s="2080" t="s">
        <v>112</v>
      </c>
      <c r="J138" s="2080" t="s">
        <v>1051</v>
      </c>
      <c r="K138" s="2080" t="s">
        <v>391</v>
      </c>
      <c r="L138" s="2080" t="s">
        <v>107</v>
      </c>
      <c r="M138" s="2080"/>
      <c r="N138" s="2487">
        <v>30</v>
      </c>
      <c r="O138" s="2081"/>
      <c r="P138" s="2080" t="s">
        <v>93</v>
      </c>
      <c r="Q138" s="2080" t="s">
        <v>101</v>
      </c>
      <c r="R138" s="2080" t="s">
        <v>124</v>
      </c>
      <c r="S138" s="2079" t="str">
        <f t="shared" si="4"/>
        <v>&lt; = 33 kV;  CAPACITORS</v>
      </c>
      <c r="T138" s="2080" t="s">
        <v>112</v>
      </c>
      <c r="U138" s="2080" t="s">
        <v>1052</v>
      </c>
      <c r="V138" s="2080" t="s">
        <v>391</v>
      </c>
      <c r="W138" s="2080" t="s">
        <v>107</v>
      </c>
      <c r="X138" s="2080"/>
      <c r="Y138" s="2487">
        <v>0</v>
      </c>
      <c r="Z138" s="2080"/>
      <c r="AA138" s="2080" t="s">
        <v>124</v>
      </c>
      <c r="AB138" s="2080" t="str">
        <f t="shared" si="5"/>
        <v>&lt; = 33 kV;  CAPACITORS</v>
      </c>
      <c r="AC138" s="2080" t="s">
        <v>112</v>
      </c>
      <c r="AD138" s="2080" t="s">
        <v>1053</v>
      </c>
      <c r="AE138" s="2080" t="s">
        <v>1054</v>
      </c>
      <c r="AF138" s="2080" t="s">
        <v>107</v>
      </c>
      <c r="AG138" s="2080"/>
      <c r="AH138" s="2497">
        <v>9</v>
      </c>
      <c r="AI138" s="2497">
        <v>0</v>
      </c>
      <c r="AJ138" s="2497">
        <v>0</v>
      </c>
      <c r="AK138" s="2497">
        <v>0</v>
      </c>
      <c r="AL138" s="2497">
        <v>0</v>
      </c>
      <c r="AM138" s="2497">
        <v>2</v>
      </c>
      <c r="AN138" s="2497">
        <v>0</v>
      </c>
      <c r="AO138" s="2497">
        <v>0</v>
      </c>
      <c r="AP138" s="2497">
        <v>0</v>
      </c>
      <c r="AQ138" s="2497">
        <v>0</v>
      </c>
      <c r="AR138" s="2497">
        <v>0</v>
      </c>
      <c r="AS138" s="2497">
        <v>2</v>
      </c>
      <c r="AT138" s="2497">
        <v>0</v>
      </c>
      <c r="AU138" s="2497">
        <v>0</v>
      </c>
      <c r="AV138" s="2497">
        <v>0</v>
      </c>
      <c r="AW138" s="2497">
        <v>0</v>
      </c>
      <c r="AX138" s="2497">
        <v>0</v>
      </c>
      <c r="AY138" s="2497">
        <v>0</v>
      </c>
      <c r="AZ138" s="2497">
        <v>0</v>
      </c>
      <c r="BA138" s="2497">
        <v>3</v>
      </c>
      <c r="BB138" s="2497">
        <v>0</v>
      </c>
      <c r="BC138" s="2497">
        <v>0</v>
      </c>
      <c r="BD138" s="2497">
        <v>0</v>
      </c>
      <c r="BE138" s="2497">
        <v>0</v>
      </c>
      <c r="BF138" s="2497">
        <v>0</v>
      </c>
      <c r="BG138" s="2497">
        <v>0</v>
      </c>
      <c r="BH138" s="2497">
        <v>0</v>
      </c>
      <c r="BI138" s="2497">
        <v>2</v>
      </c>
      <c r="BJ138" s="2497">
        <v>0</v>
      </c>
      <c r="BK138" s="2497">
        <v>2</v>
      </c>
      <c r="BL138" s="2497">
        <v>0</v>
      </c>
      <c r="BM138" s="2497">
        <v>3</v>
      </c>
      <c r="BN138" s="2497">
        <v>0</v>
      </c>
      <c r="BO138" s="2497">
        <v>0</v>
      </c>
      <c r="BP138" s="2497">
        <v>0</v>
      </c>
      <c r="BQ138" s="2497">
        <v>0</v>
      </c>
      <c r="BR138" s="2497">
        <v>0</v>
      </c>
      <c r="BS138" s="2497">
        <v>0</v>
      </c>
      <c r="BT138" s="2497">
        <v>0</v>
      </c>
      <c r="BU138" s="2497">
        <v>0</v>
      </c>
      <c r="BV138" s="2497">
        <v>0</v>
      </c>
      <c r="BW138" s="2497">
        <v>0</v>
      </c>
      <c r="BX138" s="2497">
        <v>0</v>
      </c>
      <c r="BY138" s="2497">
        <v>0</v>
      </c>
      <c r="BZ138" s="2497">
        <v>0</v>
      </c>
      <c r="CA138" s="2497">
        <v>0</v>
      </c>
      <c r="CB138" s="2497">
        <v>0</v>
      </c>
      <c r="CC138" s="2497">
        <v>0</v>
      </c>
      <c r="CD138" s="2497">
        <v>0</v>
      </c>
      <c r="CE138" s="2497">
        <v>0</v>
      </c>
      <c r="CF138" s="2497">
        <v>0</v>
      </c>
      <c r="CG138" s="2497">
        <v>0</v>
      </c>
      <c r="CH138" s="2497">
        <v>0</v>
      </c>
      <c r="CI138" s="2497">
        <v>0</v>
      </c>
      <c r="CJ138" s="2497">
        <v>0</v>
      </c>
      <c r="CK138" s="2497">
        <v>0</v>
      </c>
      <c r="CL138" s="2497">
        <v>0</v>
      </c>
      <c r="CM138" s="2497">
        <v>0</v>
      </c>
      <c r="CN138" s="2497">
        <v>0</v>
      </c>
      <c r="CO138" s="2497">
        <v>0</v>
      </c>
      <c r="CP138" s="2497">
        <v>0</v>
      </c>
      <c r="CQ138" s="2497">
        <v>0</v>
      </c>
      <c r="CR138" s="2497">
        <v>0</v>
      </c>
      <c r="CS138" s="2497">
        <v>0</v>
      </c>
      <c r="CT138" s="2497">
        <v>0</v>
      </c>
      <c r="CU138" s="2497">
        <v>0</v>
      </c>
      <c r="CV138" s="2497">
        <v>0</v>
      </c>
      <c r="CW138" s="2497">
        <v>0</v>
      </c>
      <c r="CX138" s="2497">
        <v>0</v>
      </c>
      <c r="CY138" s="2497">
        <v>0</v>
      </c>
      <c r="CZ138" s="2497">
        <v>0</v>
      </c>
      <c r="DA138" s="2497">
        <v>0</v>
      </c>
      <c r="DB138" s="2497">
        <v>0</v>
      </c>
      <c r="DC138" s="2497">
        <v>0</v>
      </c>
      <c r="DD138" s="2497">
        <v>0</v>
      </c>
      <c r="DE138" s="2497">
        <v>0</v>
      </c>
      <c r="DF138" s="2497">
        <v>0</v>
      </c>
      <c r="DG138" s="2497">
        <v>0</v>
      </c>
      <c r="DH138" s="2497">
        <v>0</v>
      </c>
      <c r="DI138" s="2497">
        <v>0</v>
      </c>
      <c r="DJ138" s="2497">
        <v>0</v>
      </c>
      <c r="DK138" s="2497">
        <v>0</v>
      </c>
      <c r="DL138" s="2497">
        <v>0</v>
      </c>
      <c r="DM138" s="2497">
        <v>0</v>
      </c>
      <c r="DN138" s="2497">
        <v>0</v>
      </c>
      <c r="DO138" s="2497">
        <v>0</v>
      </c>
      <c r="DP138" s="2497">
        <v>0</v>
      </c>
      <c r="DQ138" s="2497">
        <v>0</v>
      </c>
      <c r="DR138" s="2497">
        <v>0</v>
      </c>
      <c r="DS138" s="2497">
        <v>0</v>
      </c>
      <c r="DT138" s="2497">
        <v>0</v>
      </c>
      <c r="DU138" s="2497">
        <v>0</v>
      </c>
      <c r="DV138" s="2497">
        <v>0</v>
      </c>
      <c r="DW138" s="2497">
        <v>0</v>
      </c>
      <c r="DX138" s="2497">
        <v>0</v>
      </c>
      <c r="DY138" s="2497">
        <v>0</v>
      </c>
      <c r="DZ138" s="2497">
        <v>0</v>
      </c>
      <c r="EA138" s="2497">
        <v>0</v>
      </c>
      <c r="EB138" s="2497">
        <v>0</v>
      </c>
      <c r="EC138" s="2497">
        <v>0</v>
      </c>
      <c r="ED138" s="2497">
        <v>0</v>
      </c>
      <c r="EE138" s="2498">
        <v>0</v>
      </c>
      <c r="EF138" s="2498">
        <v>0</v>
      </c>
    </row>
    <row r="139" spans="2:136" ht="41.25" customHeight="1" thickBot="1">
      <c r="B139" s="230"/>
      <c r="C139" s="195" t="s">
        <v>208</v>
      </c>
      <c r="D139" s="2081"/>
      <c r="E139" s="2080" t="s">
        <v>93</v>
      </c>
      <c r="F139" s="2080" t="s">
        <v>101</v>
      </c>
      <c r="G139" s="2080" t="s">
        <v>124</v>
      </c>
      <c r="H139" s="2079" t="str">
        <f t="shared" si="3"/>
        <v>&gt; 33 kV &amp; &lt; = 66 kV ;  CAPACITORS</v>
      </c>
      <c r="I139" s="2080" t="s">
        <v>112</v>
      </c>
      <c r="J139" s="2080" t="s">
        <v>1051</v>
      </c>
      <c r="K139" s="2080" t="s">
        <v>391</v>
      </c>
      <c r="L139" s="2080" t="s">
        <v>107</v>
      </c>
      <c r="M139" s="2080"/>
      <c r="N139" s="2487">
        <v>30</v>
      </c>
      <c r="O139" s="2081"/>
      <c r="P139" s="2080" t="s">
        <v>93</v>
      </c>
      <c r="Q139" s="2080" t="s">
        <v>101</v>
      </c>
      <c r="R139" s="2080" t="s">
        <v>124</v>
      </c>
      <c r="S139" s="2079" t="str">
        <f t="shared" si="4"/>
        <v>&gt; 33 kV &amp; &lt; = 66 kV ;  CAPACITORS</v>
      </c>
      <c r="T139" s="2080" t="s">
        <v>112</v>
      </c>
      <c r="U139" s="2080" t="s">
        <v>1052</v>
      </c>
      <c r="V139" s="2080" t="s">
        <v>391</v>
      </c>
      <c r="W139" s="2080" t="s">
        <v>107</v>
      </c>
      <c r="X139" s="2080"/>
      <c r="Y139" s="2487">
        <v>0</v>
      </c>
      <c r="Z139" s="2080"/>
      <c r="AA139" s="2080" t="s">
        <v>124</v>
      </c>
      <c r="AB139" s="2080" t="str">
        <f t="shared" si="5"/>
        <v>&gt; 33 kV &amp; &lt; = 66 kV ;  CAPACITORS</v>
      </c>
      <c r="AC139" s="2080" t="s">
        <v>112</v>
      </c>
      <c r="AD139" s="2080" t="s">
        <v>1053</v>
      </c>
      <c r="AE139" s="2080" t="s">
        <v>1054</v>
      </c>
      <c r="AF139" s="2080" t="s">
        <v>107</v>
      </c>
      <c r="AG139" s="2080"/>
      <c r="AH139" s="2497">
        <v>7</v>
      </c>
      <c r="AI139" s="2497">
        <v>0</v>
      </c>
      <c r="AJ139" s="2497">
        <v>3</v>
      </c>
      <c r="AK139" s="2497">
        <v>0</v>
      </c>
      <c r="AL139" s="2497">
        <v>0</v>
      </c>
      <c r="AM139" s="2497">
        <v>1</v>
      </c>
      <c r="AN139" s="2497">
        <v>12</v>
      </c>
      <c r="AO139" s="2497">
        <v>0</v>
      </c>
      <c r="AP139" s="2497">
        <v>0</v>
      </c>
      <c r="AQ139" s="2497">
        <v>2</v>
      </c>
      <c r="AR139" s="2497">
        <v>4</v>
      </c>
      <c r="AS139" s="2497">
        <v>4</v>
      </c>
      <c r="AT139" s="2497">
        <v>0</v>
      </c>
      <c r="AU139" s="2497">
        <v>0</v>
      </c>
      <c r="AV139" s="2497">
        <v>1</v>
      </c>
      <c r="AW139" s="2497">
        <v>1</v>
      </c>
      <c r="AX139" s="2497">
        <v>0</v>
      </c>
      <c r="AY139" s="2497">
        <v>1</v>
      </c>
      <c r="AZ139" s="2497">
        <v>0</v>
      </c>
      <c r="BA139" s="2497">
        <v>2</v>
      </c>
      <c r="BB139" s="2497">
        <v>0</v>
      </c>
      <c r="BC139" s="2497">
        <v>0</v>
      </c>
      <c r="BD139" s="2497">
        <v>1</v>
      </c>
      <c r="BE139" s="2497">
        <v>0</v>
      </c>
      <c r="BF139" s="2497">
        <v>0</v>
      </c>
      <c r="BG139" s="2497">
        <v>0</v>
      </c>
      <c r="BH139" s="2497">
        <v>0</v>
      </c>
      <c r="BI139" s="2497">
        <v>0</v>
      </c>
      <c r="BJ139" s="2497">
        <v>1</v>
      </c>
      <c r="BK139" s="2497">
        <v>2</v>
      </c>
      <c r="BL139" s="2497">
        <v>1</v>
      </c>
      <c r="BM139" s="2497">
        <v>0</v>
      </c>
      <c r="BN139" s="2497">
        <v>2</v>
      </c>
      <c r="BO139" s="2497">
        <v>0</v>
      </c>
      <c r="BP139" s="2497">
        <v>0</v>
      </c>
      <c r="BQ139" s="2497">
        <v>0</v>
      </c>
      <c r="BR139" s="2497">
        <v>0</v>
      </c>
      <c r="BS139" s="2497">
        <v>0</v>
      </c>
      <c r="BT139" s="2497">
        <v>0</v>
      </c>
      <c r="BU139" s="2497">
        <v>0</v>
      </c>
      <c r="BV139" s="2497">
        <v>0</v>
      </c>
      <c r="BW139" s="2497">
        <v>0</v>
      </c>
      <c r="BX139" s="2497">
        <v>0</v>
      </c>
      <c r="BY139" s="2497">
        <v>0</v>
      </c>
      <c r="BZ139" s="2497">
        <v>0</v>
      </c>
      <c r="CA139" s="2497">
        <v>0</v>
      </c>
      <c r="CB139" s="2497">
        <v>0</v>
      </c>
      <c r="CC139" s="2497">
        <v>0</v>
      </c>
      <c r="CD139" s="2497">
        <v>0</v>
      </c>
      <c r="CE139" s="2497">
        <v>0</v>
      </c>
      <c r="CF139" s="2497">
        <v>0</v>
      </c>
      <c r="CG139" s="2497">
        <v>0</v>
      </c>
      <c r="CH139" s="2497">
        <v>0</v>
      </c>
      <c r="CI139" s="2497">
        <v>0</v>
      </c>
      <c r="CJ139" s="2497">
        <v>0</v>
      </c>
      <c r="CK139" s="2497">
        <v>0</v>
      </c>
      <c r="CL139" s="2497">
        <v>0</v>
      </c>
      <c r="CM139" s="2497">
        <v>0</v>
      </c>
      <c r="CN139" s="2497">
        <v>0</v>
      </c>
      <c r="CO139" s="2497">
        <v>0</v>
      </c>
      <c r="CP139" s="2497">
        <v>0</v>
      </c>
      <c r="CQ139" s="2497">
        <v>0</v>
      </c>
      <c r="CR139" s="2497">
        <v>0</v>
      </c>
      <c r="CS139" s="2497">
        <v>0</v>
      </c>
      <c r="CT139" s="2497">
        <v>0</v>
      </c>
      <c r="CU139" s="2497">
        <v>0</v>
      </c>
      <c r="CV139" s="2497">
        <v>0</v>
      </c>
      <c r="CW139" s="2497">
        <v>0</v>
      </c>
      <c r="CX139" s="2497">
        <v>0</v>
      </c>
      <c r="CY139" s="2497">
        <v>0</v>
      </c>
      <c r="CZ139" s="2497">
        <v>0</v>
      </c>
      <c r="DA139" s="2497">
        <v>0</v>
      </c>
      <c r="DB139" s="2497">
        <v>0</v>
      </c>
      <c r="DC139" s="2497">
        <v>0</v>
      </c>
      <c r="DD139" s="2497">
        <v>0</v>
      </c>
      <c r="DE139" s="2497">
        <v>0</v>
      </c>
      <c r="DF139" s="2497">
        <v>0</v>
      </c>
      <c r="DG139" s="2497">
        <v>0</v>
      </c>
      <c r="DH139" s="2497">
        <v>0</v>
      </c>
      <c r="DI139" s="2497">
        <v>0</v>
      </c>
      <c r="DJ139" s="2497">
        <v>0</v>
      </c>
      <c r="DK139" s="2497">
        <v>0</v>
      </c>
      <c r="DL139" s="2497">
        <v>0</v>
      </c>
      <c r="DM139" s="2497">
        <v>0</v>
      </c>
      <c r="DN139" s="2497">
        <v>0</v>
      </c>
      <c r="DO139" s="2497">
        <v>0</v>
      </c>
      <c r="DP139" s="2497">
        <v>0</v>
      </c>
      <c r="DQ139" s="2497">
        <v>0</v>
      </c>
      <c r="DR139" s="2497">
        <v>0</v>
      </c>
      <c r="DS139" s="2497">
        <v>0</v>
      </c>
      <c r="DT139" s="2497">
        <v>0</v>
      </c>
      <c r="DU139" s="2497">
        <v>0</v>
      </c>
      <c r="DV139" s="2497">
        <v>0</v>
      </c>
      <c r="DW139" s="2497">
        <v>0</v>
      </c>
      <c r="DX139" s="2497">
        <v>0</v>
      </c>
      <c r="DY139" s="2497">
        <v>0</v>
      </c>
      <c r="DZ139" s="2497">
        <v>0</v>
      </c>
      <c r="EA139" s="2497">
        <v>0</v>
      </c>
      <c r="EB139" s="2497">
        <v>0</v>
      </c>
      <c r="EC139" s="2497">
        <v>0</v>
      </c>
      <c r="ED139" s="2497">
        <v>0</v>
      </c>
      <c r="EE139" s="2498">
        <v>0</v>
      </c>
      <c r="EF139" s="2498">
        <v>0</v>
      </c>
    </row>
    <row r="140" spans="2:136" ht="41.25" customHeight="1" thickBot="1">
      <c r="B140" s="230"/>
      <c r="C140" s="195" t="s">
        <v>209</v>
      </c>
      <c r="D140" s="2081"/>
      <c r="E140" s="2080" t="s">
        <v>93</v>
      </c>
      <c r="F140" s="2080" t="s">
        <v>101</v>
      </c>
      <c r="G140" s="2080" t="s">
        <v>124</v>
      </c>
      <c r="H140" s="2079" t="str">
        <f t="shared" ref="H140:H161" si="6">C140</f>
        <v>&gt; 66 kV &amp; &lt; = 132 kV ;  CAPACITORS</v>
      </c>
      <c r="I140" s="2080" t="s">
        <v>112</v>
      </c>
      <c r="J140" s="2080" t="s">
        <v>1051</v>
      </c>
      <c r="K140" s="2080" t="s">
        <v>391</v>
      </c>
      <c r="L140" s="2080" t="s">
        <v>107</v>
      </c>
      <c r="M140" s="2080"/>
      <c r="N140" s="2487">
        <v>30</v>
      </c>
      <c r="O140" s="2081"/>
      <c r="P140" s="2080" t="s">
        <v>93</v>
      </c>
      <c r="Q140" s="2080" t="s">
        <v>101</v>
      </c>
      <c r="R140" s="2080" t="s">
        <v>124</v>
      </c>
      <c r="S140" s="2079" t="str">
        <f t="shared" ref="S140:S161" si="7">C140</f>
        <v>&gt; 66 kV &amp; &lt; = 132 kV ;  CAPACITORS</v>
      </c>
      <c r="T140" s="2080" t="s">
        <v>112</v>
      </c>
      <c r="U140" s="2080" t="s">
        <v>1052</v>
      </c>
      <c r="V140" s="2080" t="s">
        <v>391</v>
      </c>
      <c r="W140" s="2080" t="s">
        <v>107</v>
      </c>
      <c r="X140" s="2080"/>
      <c r="Y140" s="2487">
        <v>0</v>
      </c>
      <c r="Z140" s="2080"/>
      <c r="AA140" s="2080" t="s">
        <v>124</v>
      </c>
      <c r="AB140" s="2080" t="str">
        <f t="shared" ref="AB140:AB161" si="8">C140</f>
        <v>&gt; 66 kV &amp; &lt; = 132 kV ;  CAPACITORS</v>
      </c>
      <c r="AC140" s="2080" t="s">
        <v>112</v>
      </c>
      <c r="AD140" s="2080" t="s">
        <v>1053</v>
      </c>
      <c r="AE140" s="2080" t="s">
        <v>1054</v>
      </c>
      <c r="AF140" s="2080" t="s">
        <v>107</v>
      </c>
      <c r="AG140" s="2080"/>
      <c r="AH140" s="2497">
        <v>3</v>
      </c>
      <c r="AI140" s="2497">
        <v>0</v>
      </c>
      <c r="AJ140" s="2497">
        <v>0</v>
      </c>
      <c r="AK140" s="2497">
        <v>0</v>
      </c>
      <c r="AL140" s="2497">
        <v>0</v>
      </c>
      <c r="AM140" s="2497">
        <v>2</v>
      </c>
      <c r="AN140" s="2497">
        <v>2</v>
      </c>
      <c r="AO140" s="2497">
        <v>1</v>
      </c>
      <c r="AP140" s="2497">
        <v>1</v>
      </c>
      <c r="AQ140" s="2497">
        <v>3</v>
      </c>
      <c r="AR140" s="2497">
        <v>4</v>
      </c>
      <c r="AS140" s="2497">
        <v>4</v>
      </c>
      <c r="AT140" s="2497">
        <v>3</v>
      </c>
      <c r="AU140" s="2497">
        <v>4</v>
      </c>
      <c r="AV140" s="2497">
        <v>0</v>
      </c>
      <c r="AW140" s="2497">
        <v>1</v>
      </c>
      <c r="AX140" s="2497">
        <v>2</v>
      </c>
      <c r="AY140" s="2497">
        <v>5</v>
      </c>
      <c r="AZ140" s="2497">
        <v>1</v>
      </c>
      <c r="BA140" s="2497">
        <v>3</v>
      </c>
      <c r="BB140" s="2497">
        <v>3</v>
      </c>
      <c r="BC140" s="2497">
        <v>0</v>
      </c>
      <c r="BD140" s="2497">
        <v>2</v>
      </c>
      <c r="BE140" s="2497">
        <v>0</v>
      </c>
      <c r="BF140" s="2497">
        <v>0</v>
      </c>
      <c r="BG140" s="2497">
        <v>1</v>
      </c>
      <c r="BH140" s="2497">
        <v>0</v>
      </c>
      <c r="BI140" s="2497">
        <v>0</v>
      </c>
      <c r="BJ140" s="2497">
        <v>1</v>
      </c>
      <c r="BK140" s="2497">
        <v>2</v>
      </c>
      <c r="BL140" s="2497">
        <v>1</v>
      </c>
      <c r="BM140" s="2497">
        <v>0</v>
      </c>
      <c r="BN140" s="2497">
        <v>0</v>
      </c>
      <c r="BO140" s="2497">
        <v>1</v>
      </c>
      <c r="BP140" s="2497">
        <v>0</v>
      </c>
      <c r="BQ140" s="2497">
        <v>0</v>
      </c>
      <c r="BR140" s="2497">
        <v>0</v>
      </c>
      <c r="BS140" s="2497">
        <v>0</v>
      </c>
      <c r="BT140" s="2497">
        <v>0</v>
      </c>
      <c r="BU140" s="2497">
        <v>0</v>
      </c>
      <c r="BV140" s="2497">
        <v>0</v>
      </c>
      <c r="BW140" s="2497">
        <v>0</v>
      </c>
      <c r="BX140" s="2497">
        <v>0</v>
      </c>
      <c r="BY140" s="2497">
        <v>0</v>
      </c>
      <c r="BZ140" s="2497">
        <v>0</v>
      </c>
      <c r="CA140" s="2497">
        <v>0</v>
      </c>
      <c r="CB140" s="2497">
        <v>0</v>
      </c>
      <c r="CC140" s="2497">
        <v>0</v>
      </c>
      <c r="CD140" s="2497">
        <v>0</v>
      </c>
      <c r="CE140" s="2497">
        <v>0</v>
      </c>
      <c r="CF140" s="2497">
        <v>0</v>
      </c>
      <c r="CG140" s="2497">
        <v>0</v>
      </c>
      <c r="CH140" s="2497">
        <v>0</v>
      </c>
      <c r="CI140" s="2497">
        <v>0</v>
      </c>
      <c r="CJ140" s="2497">
        <v>0</v>
      </c>
      <c r="CK140" s="2497">
        <v>0</v>
      </c>
      <c r="CL140" s="2497">
        <v>0</v>
      </c>
      <c r="CM140" s="2497">
        <v>0</v>
      </c>
      <c r="CN140" s="2497">
        <v>0</v>
      </c>
      <c r="CO140" s="2497">
        <v>0</v>
      </c>
      <c r="CP140" s="2497">
        <v>0</v>
      </c>
      <c r="CQ140" s="2497">
        <v>0</v>
      </c>
      <c r="CR140" s="2497">
        <v>0</v>
      </c>
      <c r="CS140" s="2497">
        <v>0</v>
      </c>
      <c r="CT140" s="2497">
        <v>0</v>
      </c>
      <c r="CU140" s="2497">
        <v>0</v>
      </c>
      <c r="CV140" s="2497">
        <v>0</v>
      </c>
      <c r="CW140" s="2497">
        <v>0</v>
      </c>
      <c r="CX140" s="2497">
        <v>0</v>
      </c>
      <c r="CY140" s="2497">
        <v>0</v>
      </c>
      <c r="CZ140" s="2497">
        <v>0</v>
      </c>
      <c r="DA140" s="2497">
        <v>0</v>
      </c>
      <c r="DB140" s="2497">
        <v>0</v>
      </c>
      <c r="DC140" s="2497">
        <v>0</v>
      </c>
      <c r="DD140" s="2497">
        <v>0</v>
      </c>
      <c r="DE140" s="2497">
        <v>0</v>
      </c>
      <c r="DF140" s="2497">
        <v>0</v>
      </c>
      <c r="DG140" s="2497">
        <v>0</v>
      </c>
      <c r="DH140" s="2497">
        <v>0</v>
      </c>
      <c r="DI140" s="2497">
        <v>0</v>
      </c>
      <c r="DJ140" s="2497">
        <v>0</v>
      </c>
      <c r="DK140" s="2497">
        <v>0</v>
      </c>
      <c r="DL140" s="2497">
        <v>0</v>
      </c>
      <c r="DM140" s="2497">
        <v>0</v>
      </c>
      <c r="DN140" s="2497">
        <v>0</v>
      </c>
      <c r="DO140" s="2497">
        <v>0</v>
      </c>
      <c r="DP140" s="2497">
        <v>0</v>
      </c>
      <c r="DQ140" s="2497">
        <v>0</v>
      </c>
      <c r="DR140" s="2497">
        <v>0</v>
      </c>
      <c r="DS140" s="2497">
        <v>0</v>
      </c>
      <c r="DT140" s="2497">
        <v>0</v>
      </c>
      <c r="DU140" s="2497">
        <v>0</v>
      </c>
      <c r="DV140" s="2497">
        <v>0</v>
      </c>
      <c r="DW140" s="2497">
        <v>0</v>
      </c>
      <c r="DX140" s="2497">
        <v>0</v>
      </c>
      <c r="DY140" s="2497">
        <v>0</v>
      </c>
      <c r="DZ140" s="2497">
        <v>0</v>
      </c>
      <c r="EA140" s="2497">
        <v>0</v>
      </c>
      <c r="EB140" s="2497">
        <v>0</v>
      </c>
      <c r="EC140" s="2497">
        <v>0</v>
      </c>
      <c r="ED140" s="2497">
        <v>0</v>
      </c>
      <c r="EE140" s="2498">
        <v>0</v>
      </c>
      <c r="EF140" s="2498">
        <v>0</v>
      </c>
    </row>
    <row r="141" spans="2:136" ht="41.25" customHeight="1" thickBot="1">
      <c r="B141" s="230"/>
      <c r="C141" s="195" t="s">
        <v>210</v>
      </c>
      <c r="D141" s="2081"/>
      <c r="E141" s="2080" t="s">
        <v>93</v>
      </c>
      <c r="F141" s="2080" t="s">
        <v>101</v>
      </c>
      <c r="G141" s="2080" t="s">
        <v>124</v>
      </c>
      <c r="H141" s="2079" t="str">
        <f t="shared" si="6"/>
        <v>&gt; 132 kV &amp; &lt; = 275 kV ;  CAPACITORS</v>
      </c>
      <c r="I141" s="2080" t="s">
        <v>112</v>
      </c>
      <c r="J141" s="2080" t="s">
        <v>1051</v>
      </c>
      <c r="K141" s="2080" t="s">
        <v>391</v>
      </c>
      <c r="L141" s="2080" t="s">
        <v>107</v>
      </c>
      <c r="M141" s="2080"/>
      <c r="N141" s="1085"/>
      <c r="O141" s="2081"/>
      <c r="P141" s="2080" t="s">
        <v>93</v>
      </c>
      <c r="Q141" s="2080" t="s">
        <v>101</v>
      </c>
      <c r="R141" s="2080" t="s">
        <v>124</v>
      </c>
      <c r="S141" s="2079" t="str">
        <f t="shared" si="7"/>
        <v>&gt; 132 kV &amp; &lt; = 275 kV ;  CAPACITORS</v>
      </c>
      <c r="T141" s="2080" t="s">
        <v>112</v>
      </c>
      <c r="U141" s="2080" t="s">
        <v>1052</v>
      </c>
      <c r="V141" s="2080" t="s">
        <v>391</v>
      </c>
      <c r="W141" s="2080" t="s">
        <v>107</v>
      </c>
      <c r="X141" s="2080"/>
      <c r="Y141" s="2492"/>
      <c r="Z141" s="2080"/>
      <c r="AA141" s="2080" t="s">
        <v>124</v>
      </c>
      <c r="AB141" s="2080" t="str">
        <f t="shared" si="8"/>
        <v>&gt; 132 kV &amp; &lt; = 275 kV ;  CAPACITORS</v>
      </c>
      <c r="AC141" s="2080" t="s">
        <v>112</v>
      </c>
      <c r="AD141" s="2080" t="s">
        <v>1053</v>
      </c>
      <c r="AE141" s="2080" t="s">
        <v>1054</v>
      </c>
      <c r="AF141" s="2080" t="s">
        <v>107</v>
      </c>
      <c r="AG141" s="2080"/>
      <c r="AH141" s="2495"/>
      <c r="AI141" s="2495"/>
      <c r="AJ141" s="2495"/>
      <c r="AK141" s="2495"/>
      <c r="AL141" s="2495"/>
      <c r="AM141" s="2495"/>
      <c r="AN141" s="2495"/>
      <c r="AO141" s="2495"/>
      <c r="AP141" s="2495"/>
      <c r="AQ141" s="2495"/>
      <c r="AR141" s="2495"/>
      <c r="AS141" s="2495"/>
      <c r="AT141" s="2495"/>
      <c r="AU141" s="2495"/>
      <c r="AV141" s="2495"/>
      <c r="AW141" s="2495"/>
      <c r="AX141" s="2495"/>
      <c r="AY141" s="2495"/>
      <c r="AZ141" s="2495"/>
      <c r="BA141" s="2495"/>
      <c r="BB141" s="2495"/>
      <c r="BC141" s="2495"/>
      <c r="BD141" s="2495"/>
      <c r="BE141" s="2495"/>
      <c r="BF141" s="2495"/>
      <c r="BG141" s="2495"/>
      <c r="BH141" s="2495"/>
      <c r="BI141" s="2495"/>
      <c r="BJ141" s="2495"/>
      <c r="BK141" s="2495"/>
      <c r="BL141" s="2495"/>
      <c r="BM141" s="2495"/>
      <c r="BN141" s="2495"/>
      <c r="BO141" s="2495"/>
      <c r="BP141" s="2495"/>
      <c r="BQ141" s="2495"/>
      <c r="BR141" s="2495"/>
      <c r="BS141" s="2495"/>
      <c r="BT141" s="2495"/>
      <c r="BU141" s="2495"/>
      <c r="BV141" s="2495"/>
      <c r="BW141" s="2495"/>
      <c r="BX141" s="2495"/>
      <c r="BY141" s="2495"/>
      <c r="BZ141" s="2495"/>
      <c r="CA141" s="2495"/>
      <c r="CB141" s="2495"/>
      <c r="CC141" s="2495"/>
      <c r="CD141" s="2495"/>
      <c r="CE141" s="2495"/>
      <c r="CF141" s="2495"/>
      <c r="CG141" s="2495"/>
      <c r="CH141" s="2495"/>
      <c r="CI141" s="2495"/>
      <c r="CJ141" s="2495"/>
      <c r="CK141" s="2495"/>
      <c r="CL141" s="2495"/>
      <c r="CM141" s="2495"/>
      <c r="CN141" s="2495"/>
      <c r="CO141" s="2495"/>
      <c r="CP141" s="2495"/>
      <c r="CQ141" s="2495"/>
      <c r="CR141" s="2495"/>
      <c r="CS141" s="2495"/>
      <c r="CT141" s="2495"/>
      <c r="CU141" s="2495"/>
      <c r="CV141" s="2495"/>
      <c r="CW141" s="2495"/>
      <c r="CX141" s="2495"/>
      <c r="CY141" s="2495"/>
      <c r="CZ141" s="2495"/>
      <c r="DA141" s="2495"/>
      <c r="DB141" s="2495"/>
      <c r="DC141" s="2495"/>
      <c r="DD141" s="2495"/>
      <c r="DE141" s="2495"/>
      <c r="DF141" s="2495"/>
      <c r="DG141" s="2495"/>
      <c r="DH141" s="2495"/>
      <c r="DI141" s="2495"/>
      <c r="DJ141" s="2495"/>
      <c r="DK141" s="2495"/>
      <c r="DL141" s="2495"/>
      <c r="DM141" s="2495"/>
      <c r="DN141" s="2495"/>
      <c r="DO141" s="2495"/>
      <c r="DP141" s="2495"/>
      <c r="DQ141" s="2495"/>
      <c r="DR141" s="2495"/>
      <c r="DS141" s="2495"/>
      <c r="DT141" s="2495"/>
      <c r="DU141" s="2495"/>
      <c r="DV141" s="2495"/>
      <c r="DW141" s="2495"/>
      <c r="DX141" s="2495"/>
      <c r="DY141" s="2495"/>
      <c r="DZ141" s="2495"/>
      <c r="EA141" s="2495"/>
      <c r="EB141" s="2495"/>
      <c r="EC141" s="2495"/>
      <c r="ED141" s="2495"/>
      <c r="EE141" s="2496"/>
      <c r="EF141" s="2496"/>
    </row>
    <row r="142" spans="2:136" ht="41.25" customHeight="1" thickBot="1">
      <c r="B142" s="230"/>
      <c r="C142" s="195" t="s">
        <v>211</v>
      </c>
      <c r="D142" s="2081"/>
      <c r="E142" s="2080" t="s">
        <v>93</v>
      </c>
      <c r="F142" s="2080" t="s">
        <v>101</v>
      </c>
      <c r="G142" s="2080" t="s">
        <v>124</v>
      </c>
      <c r="H142" s="2079" t="str">
        <f t="shared" si="6"/>
        <v>&gt; 275 kV &amp; &lt; = 330 kV ;  CAPACITORS</v>
      </c>
      <c r="I142" s="2080" t="s">
        <v>112</v>
      </c>
      <c r="J142" s="2080" t="s">
        <v>1051</v>
      </c>
      <c r="K142" s="2080" t="s">
        <v>391</v>
      </c>
      <c r="L142" s="2080" t="s">
        <v>107</v>
      </c>
      <c r="M142" s="2080"/>
      <c r="N142" s="2487">
        <v>30</v>
      </c>
      <c r="O142" s="2081"/>
      <c r="P142" s="2080" t="s">
        <v>93</v>
      </c>
      <c r="Q142" s="2080" t="s">
        <v>101</v>
      </c>
      <c r="R142" s="2080" t="s">
        <v>124</v>
      </c>
      <c r="S142" s="2079" t="str">
        <f t="shared" si="7"/>
        <v>&gt; 275 kV &amp; &lt; = 330 kV ;  CAPACITORS</v>
      </c>
      <c r="T142" s="2080" t="s">
        <v>112</v>
      </c>
      <c r="U142" s="2080" t="s">
        <v>1052</v>
      </c>
      <c r="V142" s="2080" t="s">
        <v>391</v>
      </c>
      <c r="W142" s="2080" t="s">
        <v>107</v>
      </c>
      <c r="X142" s="2080"/>
      <c r="Y142" s="2487">
        <v>0</v>
      </c>
      <c r="Z142" s="2080"/>
      <c r="AA142" s="2080" t="s">
        <v>124</v>
      </c>
      <c r="AB142" s="2080" t="str">
        <f t="shared" si="8"/>
        <v>&gt; 275 kV &amp; &lt; = 330 kV ;  CAPACITORS</v>
      </c>
      <c r="AC142" s="2080" t="s">
        <v>112</v>
      </c>
      <c r="AD142" s="2080" t="s">
        <v>1053</v>
      </c>
      <c r="AE142" s="2080" t="s">
        <v>1054</v>
      </c>
      <c r="AF142" s="2080" t="s">
        <v>107</v>
      </c>
      <c r="AG142" s="2080"/>
      <c r="AH142" s="2497">
        <v>0</v>
      </c>
      <c r="AI142" s="2497">
        <v>0</v>
      </c>
      <c r="AJ142" s="2497">
        <v>0</v>
      </c>
      <c r="AK142" s="2497">
        <v>0</v>
      </c>
      <c r="AL142" s="2497">
        <v>4</v>
      </c>
      <c r="AM142" s="2497">
        <v>2</v>
      </c>
      <c r="AN142" s="2497">
        <v>0</v>
      </c>
      <c r="AO142" s="2497">
        <v>3</v>
      </c>
      <c r="AP142" s="2497">
        <v>1</v>
      </c>
      <c r="AQ142" s="2497">
        <v>0</v>
      </c>
      <c r="AR142" s="2497">
        <v>2</v>
      </c>
      <c r="AS142" s="2497">
        <v>0</v>
      </c>
      <c r="AT142" s="2497">
        <v>1</v>
      </c>
      <c r="AU142" s="2497">
        <v>0</v>
      </c>
      <c r="AV142" s="2497">
        <v>0</v>
      </c>
      <c r="AW142" s="2497">
        <v>0</v>
      </c>
      <c r="AX142" s="2497">
        <v>0</v>
      </c>
      <c r="AY142" s="2497">
        <v>0</v>
      </c>
      <c r="AZ142" s="2497">
        <v>0</v>
      </c>
      <c r="BA142" s="2497">
        <v>0</v>
      </c>
      <c r="BB142" s="2497">
        <v>0</v>
      </c>
      <c r="BC142" s="2497">
        <v>0</v>
      </c>
      <c r="BD142" s="2497">
        <v>0</v>
      </c>
      <c r="BE142" s="2497">
        <v>0</v>
      </c>
      <c r="BF142" s="2497">
        <v>0</v>
      </c>
      <c r="BG142" s="2497">
        <v>0</v>
      </c>
      <c r="BH142" s="2497">
        <v>0</v>
      </c>
      <c r="BI142" s="2497">
        <v>0</v>
      </c>
      <c r="BJ142" s="2497">
        <v>0</v>
      </c>
      <c r="BK142" s="2497">
        <v>0</v>
      </c>
      <c r="BL142" s="2497">
        <v>0</v>
      </c>
      <c r="BM142" s="2497">
        <v>0</v>
      </c>
      <c r="BN142" s="2497">
        <v>0</v>
      </c>
      <c r="BO142" s="2497">
        <v>0</v>
      </c>
      <c r="BP142" s="2497">
        <v>0</v>
      </c>
      <c r="BQ142" s="2497">
        <v>0</v>
      </c>
      <c r="BR142" s="2497">
        <v>0</v>
      </c>
      <c r="BS142" s="2497">
        <v>0</v>
      </c>
      <c r="BT142" s="2497">
        <v>0</v>
      </c>
      <c r="BU142" s="2497">
        <v>0</v>
      </c>
      <c r="BV142" s="2497">
        <v>0</v>
      </c>
      <c r="BW142" s="2497">
        <v>0</v>
      </c>
      <c r="BX142" s="2497">
        <v>0</v>
      </c>
      <c r="BY142" s="2497">
        <v>0</v>
      </c>
      <c r="BZ142" s="2497">
        <v>0</v>
      </c>
      <c r="CA142" s="2497">
        <v>0</v>
      </c>
      <c r="CB142" s="2497">
        <v>0</v>
      </c>
      <c r="CC142" s="2497">
        <v>0</v>
      </c>
      <c r="CD142" s="2497">
        <v>0</v>
      </c>
      <c r="CE142" s="2497">
        <v>0</v>
      </c>
      <c r="CF142" s="2497">
        <v>0</v>
      </c>
      <c r="CG142" s="2497">
        <v>0</v>
      </c>
      <c r="CH142" s="2497">
        <v>0</v>
      </c>
      <c r="CI142" s="2497">
        <v>0</v>
      </c>
      <c r="CJ142" s="2497">
        <v>0</v>
      </c>
      <c r="CK142" s="2497">
        <v>0</v>
      </c>
      <c r="CL142" s="2497">
        <v>0</v>
      </c>
      <c r="CM142" s="2497">
        <v>0</v>
      </c>
      <c r="CN142" s="2497">
        <v>0</v>
      </c>
      <c r="CO142" s="2497">
        <v>0</v>
      </c>
      <c r="CP142" s="2497">
        <v>0</v>
      </c>
      <c r="CQ142" s="2497">
        <v>0</v>
      </c>
      <c r="CR142" s="2497">
        <v>0</v>
      </c>
      <c r="CS142" s="2497">
        <v>0</v>
      </c>
      <c r="CT142" s="2497">
        <v>0</v>
      </c>
      <c r="CU142" s="2497">
        <v>0</v>
      </c>
      <c r="CV142" s="2497">
        <v>0</v>
      </c>
      <c r="CW142" s="2497">
        <v>0</v>
      </c>
      <c r="CX142" s="2497">
        <v>0</v>
      </c>
      <c r="CY142" s="2497">
        <v>0</v>
      </c>
      <c r="CZ142" s="2497">
        <v>0</v>
      </c>
      <c r="DA142" s="2497">
        <v>0</v>
      </c>
      <c r="DB142" s="2497">
        <v>0</v>
      </c>
      <c r="DC142" s="2497">
        <v>0</v>
      </c>
      <c r="DD142" s="2497">
        <v>0</v>
      </c>
      <c r="DE142" s="2497">
        <v>0</v>
      </c>
      <c r="DF142" s="2497">
        <v>0</v>
      </c>
      <c r="DG142" s="2497">
        <v>0</v>
      </c>
      <c r="DH142" s="2497">
        <v>0</v>
      </c>
      <c r="DI142" s="2497">
        <v>0</v>
      </c>
      <c r="DJ142" s="2497">
        <v>0</v>
      </c>
      <c r="DK142" s="2497">
        <v>0</v>
      </c>
      <c r="DL142" s="2497">
        <v>0</v>
      </c>
      <c r="DM142" s="2497">
        <v>0</v>
      </c>
      <c r="DN142" s="2497">
        <v>0</v>
      </c>
      <c r="DO142" s="2497">
        <v>0</v>
      </c>
      <c r="DP142" s="2497">
        <v>0</v>
      </c>
      <c r="DQ142" s="2497">
        <v>0</v>
      </c>
      <c r="DR142" s="2497">
        <v>0</v>
      </c>
      <c r="DS142" s="2497">
        <v>0</v>
      </c>
      <c r="DT142" s="2497">
        <v>0</v>
      </c>
      <c r="DU142" s="2497">
        <v>0</v>
      </c>
      <c r="DV142" s="2497">
        <v>0</v>
      </c>
      <c r="DW142" s="2497">
        <v>0</v>
      </c>
      <c r="DX142" s="2497">
        <v>0</v>
      </c>
      <c r="DY142" s="2497">
        <v>0</v>
      </c>
      <c r="DZ142" s="2497">
        <v>0</v>
      </c>
      <c r="EA142" s="2497">
        <v>0</v>
      </c>
      <c r="EB142" s="2497">
        <v>0</v>
      </c>
      <c r="EC142" s="2497">
        <v>0</v>
      </c>
      <c r="ED142" s="2497">
        <v>0</v>
      </c>
      <c r="EE142" s="2498">
        <v>0</v>
      </c>
      <c r="EF142" s="2498">
        <v>0</v>
      </c>
    </row>
    <row r="143" spans="2:136" ht="41.25" customHeight="1" thickBot="1">
      <c r="B143" s="230"/>
      <c r="C143" s="1918" t="s">
        <v>212</v>
      </c>
      <c r="D143" s="2084"/>
      <c r="E143" s="2085" t="s">
        <v>93</v>
      </c>
      <c r="F143" s="2085" t="s">
        <v>101</v>
      </c>
      <c r="G143" s="2085" t="s">
        <v>124</v>
      </c>
      <c r="H143" s="2079" t="str">
        <f t="shared" si="6"/>
        <v>&gt; 330 kV &amp; &lt; = 500 kV  ;  CAPACITORS</v>
      </c>
      <c r="I143" s="2085" t="s">
        <v>112</v>
      </c>
      <c r="J143" s="2085" t="s">
        <v>1051</v>
      </c>
      <c r="K143" s="2085" t="s">
        <v>391</v>
      </c>
      <c r="L143" s="2085" t="s">
        <v>107</v>
      </c>
      <c r="M143" s="2085"/>
      <c r="N143" s="1085"/>
      <c r="O143" s="2084"/>
      <c r="P143" s="2085" t="s">
        <v>93</v>
      </c>
      <c r="Q143" s="2085" t="s">
        <v>101</v>
      </c>
      <c r="R143" s="2085" t="s">
        <v>124</v>
      </c>
      <c r="S143" s="2079" t="str">
        <f t="shared" si="7"/>
        <v>&gt; 330 kV &amp; &lt; = 500 kV  ;  CAPACITORS</v>
      </c>
      <c r="T143" s="2085" t="s">
        <v>112</v>
      </c>
      <c r="U143" s="2085" t="s">
        <v>1052</v>
      </c>
      <c r="V143" s="2085" t="s">
        <v>391</v>
      </c>
      <c r="W143" s="2085" t="s">
        <v>107</v>
      </c>
      <c r="X143" s="2085"/>
      <c r="Y143" s="2492"/>
      <c r="Z143" s="2085"/>
      <c r="AA143" s="2085" t="s">
        <v>124</v>
      </c>
      <c r="AB143" s="2080" t="str">
        <f t="shared" si="8"/>
        <v>&gt; 330 kV &amp; &lt; = 500 kV  ;  CAPACITORS</v>
      </c>
      <c r="AC143" s="2085" t="s">
        <v>112</v>
      </c>
      <c r="AD143" s="2085" t="s">
        <v>1053</v>
      </c>
      <c r="AE143" s="2085" t="s">
        <v>1054</v>
      </c>
      <c r="AF143" s="2085" t="s">
        <v>107</v>
      </c>
      <c r="AG143" s="2085"/>
      <c r="AH143" s="2495"/>
      <c r="AI143" s="2495"/>
      <c r="AJ143" s="2495"/>
      <c r="AK143" s="2495"/>
      <c r="AL143" s="2495"/>
      <c r="AM143" s="2495"/>
      <c r="AN143" s="2495"/>
      <c r="AO143" s="2495"/>
      <c r="AP143" s="2495"/>
      <c r="AQ143" s="2495"/>
      <c r="AR143" s="2495"/>
      <c r="AS143" s="2495"/>
      <c r="AT143" s="2495"/>
      <c r="AU143" s="2495"/>
      <c r="AV143" s="2495"/>
      <c r="AW143" s="2495"/>
      <c r="AX143" s="2495"/>
      <c r="AY143" s="2495"/>
      <c r="AZ143" s="2495"/>
      <c r="BA143" s="2495"/>
      <c r="BB143" s="2495"/>
      <c r="BC143" s="2495"/>
      <c r="BD143" s="2495"/>
      <c r="BE143" s="2495"/>
      <c r="BF143" s="2495"/>
      <c r="BG143" s="2495"/>
      <c r="BH143" s="2495"/>
      <c r="BI143" s="2495"/>
      <c r="BJ143" s="2495"/>
      <c r="BK143" s="2495"/>
      <c r="BL143" s="2495"/>
      <c r="BM143" s="2495"/>
      <c r="BN143" s="2495"/>
      <c r="BO143" s="2495"/>
      <c r="BP143" s="2495"/>
      <c r="BQ143" s="2495"/>
      <c r="BR143" s="2495"/>
      <c r="BS143" s="2495"/>
      <c r="BT143" s="2495"/>
      <c r="BU143" s="2495"/>
      <c r="BV143" s="2495"/>
      <c r="BW143" s="2495"/>
      <c r="BX143" s="2495"/>
      <c r="BY143" s="2495"/>
      <c r="BZ143" s="2495"/>
      <c r="CA143" s="2495"/>
      <c r="CB143" s="2495"/>
      <c r="CC143" s="2495"/>
      <c r="CD143" s="2495"/>
      <c r="CE143" s="2495"/>
      <c r="CF143" s="2495"/>
      <c r="CG143" s="2495"/>
      <c r="CH143" s="2495"/>
      <c r="CI143" s="2495"/>
      <c r="CJ143" s="2495"/>
      <c r="CK143" s="2495"/>
      <c r="CL143" s="2495"/>
      <c r="CM143" s="2495"/>
      <c r="CN143" s="2495"/>
      <c r="CO143" s="2495"/>
      <c r="CP143" s="2495"/>
      <c r="CQ143" s="2495"/>
      <c r="CR143" s="2495"/>
      <c r="CS143" s="2495"/>
      <c r="CT143" s="2495"/>
      <c r="CU143" s="2495"/>
      <c r="CV143" s="2495"/>
      <c r="CW143" s="2495"/>
      <c r="CX143" s="2495"/>
      <c r="CY143" s="2495"/>
      <c r="CZ143" s="2495"/>
      <c r="DA143" s="2495"/>
      <c r="DB143" s="2495"/>
      <c r="DC143" s="2495"/>
      <c r="DD143" s="2495"/>
      <c r="DE143" s="2495"/>
      <c r="DF143" s="2495"/>
      <c r="DG143" s="2495"/>
      <c r="DH143" s="2495"/>
      <c r="DI143" s="2495"/>
      <c r="DJ143" s="2495"/>
      <c r="DK143" s="2495"/>
      <c r="DL143" s="2495"/>
      <c r="DM143" s="2495"/>
      <c r="DN143" s="2495"/>
      <c r="DO143" s="2495"/>
      <c r="DP143" s="2495"/>
      <c r="DQ143" s="2495"/>
      <c r="DR143" s="2495"/>
      <c r="DS143" s="2495"/>
      <c r="DT143" s="2495"/>
      <c r="DU143" s="2495"/>
      <c r="DV143" s="2495"/>
      <c r="DW143" s="2495"/>
      <c r="DX143" s="2495"/>
      <c r="DY143" s="2495"/>
      <c r="DZ143" s="2495"/>
      <c r="EA143" s="2495"/>
      <c r="EB143" s="2495"/>
      <c r="EC143" s="2495"/>
      <c r="ED143" s="2495"/>
      <c r="EE143" s="2496"/>
      <c r="EF143" s="2496"/>
    </row>
    <row r="144" spans="2:136" ht="41.25" customHeight="1" thickBot="1">
      <c r="B144" s="230"/>
      <c r="C144" s="1918" t="s">
        <v>213</v>
      </c>
      <c r="D144" s="2084"/>
      <c r="E144" s="2085" t="s">
        <v>93</v>
      </c>
      <c r="F144" s="2085" t="s">
        <v>101</v>
      </c>
      <c r="G144" s="2085" t="s">
        <v>124</v>
      </c>
      <c r="H144" s="2079" t="str">
        <f t="shared" si="6"/>
        <v>&gt; 500 kV  ;  CAPACITORS</v>
      </c>
      <c r="I144" s="2085" t="s">
        <v>112</v>
      </c>
      <c r="J144" s="2085" t="s">
        <v>1051</v>
      </c>
      <c r="K144" s="2085" t="s">
        <v>391</v>
      </c>
      <c r="L144" s="2085" t="s">
        <v>107</v>
      </c>
      <c r="M144" s="2085"/>
      <c r="N144" s="1085"/>
      <c r="O144" s="2084"/>
      <c r="P144" s="2085" t="s">
        <v>93</v>
      </c>
      <c r="Q144" s="2085" t="s">
        <v>101</v>
      </c>
      <c r="R144" s="2085" t="s">
        <v>124</v>
      </c>
      <c r="S144" s="2079" t="str">
        <f t="shared" si="7"/>
        <v>&gt; 500 kV  ;  CAPACITORS</v>
      </c>
      <c r="T144" s="2085" t="s">
        <v>112</v>
      </c>
      <c r="U144" s="2085" t="s">
        <v>1052</v>
      </c>
      <c r="V144" s="2085" t="s">
        <v>391</v>
      </c>
      <c r="W144" s="2085" t="s">
        <v>107</v>
      </c>
      <c r="X144" s="2085"/>
      <c r="Y144" s="2492"/>
      <c r="Z144" s="2085"/>
      <c r="AA144" s="2085" t="s">
        <v>124</v>
      </c>
      <c r="AB144" s="2080" t="str">
        <f t="shared" si="8"/>
        <v>&gt; 500 kV  ;  CAPACITORS</v>
      </c>
      <c r="AC144" s="2085" t="s">
        <v>112</v>
      </c>
      <c r="AD144" s="2085" t="s">
        <v>1053</v>
      </c>
      <c r="AE144" s="2085" t="s">
        <v>1054</v>
      </c>
      <c r="AF144" s="2085" t="s">
        <v>107</v>
      </c>
      <c r="AG144" s="2085"/>
      <c r="AH144" s="2495"/>
      <c r="AI144" s="2495"/>
      <c r="AJ144" s="2495"/>
      <c r="AK144" s="2495"/>
      <c r="AL144" s="2495"/>
      <c r="AM144" s="2495"/>
      <c r="AN144" s="2495"/>
      <c r="AO144" s="2495"/>
      <c r="AP144" s="2495"/>
      <c r="AQ144" s="2495"/>
      <c r="AR144" s="2495"/>
      <c r="AS144" s="2495"/>
      <c r="AT144" s="2495"/>
      <c r="AU144" s="2495"/>
      <c r="AV144" s="2495"/>
      <c r="AW144" s="2495"/>
      <c r="AX144" s="2495"/>
      <c r="AY144" s="2495"/>
      <c r="AZ144" s="2495"/>
      <c r="BA144" s="2495"/>
      <c r="BB144" s="2495"/>
      <c r="BC144" s="2495"/>
      <c r="BD144" s="2495"/>
      <c r="BE144" s="2495"/>
      <c r="BF144" s="2495"/>
      <c r="BG144" s="2495"/>
      <c r="BH144" s="2495"/>
      <c r="BI144" s="2495"/>
      <c r="BJ144" s="2495"/>
      <c r="BK144" s="2495"/>
      <c r="BL144" s="2495"/>
      <c r="BM144" s="2495"/>
      <c r="BN144" s="2495"/>
      <c r="BO144" s="2495"/>
      <c r="BP144" s="2495"/>
      <c r="BQ144" s="2495"/>
      <c r="BR144" s="2495"/>
      <c r="BS144" s="2495"/>
      <c r="BT144" s="2495"/>
      <c r="BU144" s="2495"/>
      <c r="BV144" s="2495"/>
      <c r="BW144" s="2495"/>
      <c r="BX144" s="2495"/>
      <c r="BY144" s="2495"/>
      <c r="BZ144" s="2495"/>
      <c r="CA144" s="2495"/>
      <c r="CB144" s="2495"/>
      <c r="CC144" s="2495"/>
      <c r="CD144" s="2495"/>
      <c r="CE144" s="2495"/>
      <c r="CF144" s="2495"/>
      <c r="CG144" s="2495"/>
      <c r="CH144" s="2495"/>
      <c r="CI144" s="2495"/>
      <c r="CJ144" s="2495"/>
      <c r="CK144" s="2495"/>
      <c r="CL144" s="2495"/>
      <c r="CM144" s="2495"/>
      <c r="CN144" s="2495"/>
      <c r="CO144" s="2495"/>
      <c r="CP144" s="2495"/>
      <c r="CQ144" s="2495"/>
      <c r="CR144" s="2495"/>
      <c r="CS144" s="2495"/>
      <c r="CT144" s="2495"/>
      <c r="CU144" s="2495"/>
      <c r="CV144" s="2495"/>
      <c r="CW144" s="2495"/>
      <c r="CX144" s="2495"/>
      <c r="CY144" s="2495"/>
      <c r="CZ144" s="2495"/>
      <c r="DA144" s="2495"/>
      <c r="DB144" s="2495"/>
      <c r="DC144" s="2495"/>
      <c r="DD144" s="2495"/>
      <c r="DE144" s="2495"/>
      <c r="DF144" s="2495"/>
      <c r="DG144" s="2495"/>
      <c r="DH144" s="2495"/>
      <c r="DI144" s="2495"/>
      <c r="DJ144" s="2495"/>
      <c r="DK144" s="2495"/>
      <c r="DL144" s="2495"/>
      <c r="DM144" s="2495"/>
      <c r="DN144" s="2495"/>
      <c r="DO144" s="2495"/>
      <c r="DP144" s="2495"/>
      <c r="DQ144" s="2495"/>
      <c r="DR144" s="2495"/>
      <c r="DS144" s="2495"/>
      <c r="DT144" s="2495"/>
      <c r="DU144" s="2495"/>
      <c r="DV144" s="2495"/>
      <c r="DW144" s="2495"/>
      <c r="DX144" s="2495"/>
      <c r="DY144" s="2495"/>
      <c r="DZ144" s="2495"/>
      <c r="EA144" s="2495"/>
      <c r="EB144" s="2495"/>
      <c r="EC144" s="2495"/>
      <c r="ED144" s="2495"/>
      <c r="EE144" s="2496"/>
      <c r="EF144" s="2496"/>
    </row>
    <row r="145" spans="2:136" ht="41.25" customHeight="1" thickBot="1">
      <c r="B145" s="230"/>
      <c r="C145" s="1918" t="s">
        <v>214</v>
      </c>
      <c r="D145" s="2084"/>
      <c r="E145" s="2085" t="s">
        <v>93</v>
      </c>
      <c r="F145" s="2085" t="s">
        <v>101</v>
      </c>
      <c r="G145" s="2085" t="s">
        <v>124</v>
      </c>
      <c r="H145" s="2079" t="str">
        <f t="shared" si="6"/>
        <v>&lt; = 33 kV;  OIL FILLED REACTORS</v>
      </c>
      <c r="I145" s="2085" t="s">
        <v>112</v>
      </c>
      <c r="J145" s="2085" t="s">
        <v>1051</v>
      </c>
      <c r="K145" s="2085" t="s">
        <v>391</v>
      </c>
      <c r="L145" s="2085" t="s">
        <v>107</v>
      </c>
      <c r="M145" s="2085"/>
      <c r="N145" s="2487">
        <v>30</v>
      </c>
      <c r="O145" s="2084"/>
      <c r="P145" s="2085" t="s">
        <v>93</v>
      </c>
      <c r="Q145" s="2085" t="s">
        <v>101</v>
      </c>
      <c r="R145" s="2085" t="s">
        <v>124</v>
      </c>
      <c r="S145" s="2079" t="str">
        <f t="shared" si="7"/>
        <v>&lt; = 33 kV;  OIL FILLED REACTORS</v>
      </c>
      <c r="T145" s="2085" t="s">
        <v>112</v>
      </c>
      <c r="U145" s="2085" t="s">
        <v>1052</v>
      </c>
      <c r="V145" s="2085" t="s">
        <v>391</v>
      </c>
      <c r="W145" s="2085" t="s">
        <v>107</v>
      </c>
      <c r="X145" s="2085"/>
      <c r="Y145" s="2487">
        <v>0</v>
      </c>
      <c r="Z145" s="2085"/>
      <c r="AA145" s="2085" t="s">
        <v>124</v>
      </c>
      <c r="AB145" s="2080" t="str">
        <f t="shared" si="8"/>
        <v>&lt; = 33 kV;  OIL FILLED REACTORS</v>
      </c>
      <c r="AC145" s="2085" t="s">
        <v>112</v>
      </c>
      <c r="AD145" s="2085" t="s">
        <v>1053</v>
      </c>
      <c r="AE145" s="2085" t="s">
        <v>1054</v>
      </c>
      <c r="AF145" s="2085" t="s">
        <v>107</v>
      </c>
      <c r="AG145" s="2085"/>
      <c r="AH145" s="2497">
        <v>0</v>
      </c>
      <c r="AI145" s="2497">
        <v>0</v>
      </c>
      <c r="AJ145" s="2497">
        <v>0</v>
      </c>
      <c r="AK145" s="2497">
        <v>0</v>
      </c>
      <c r="AL145" s="2497">
        <v>0</v>
      </c>
      <c r="AM145" s="2497">
        <v>0</v>
      </c>
      <c r="AN145" s="2497">
        <v>0</v>
      </c>
      <c r="AO145" s="2497">
        <v>0</v>
      </c>
      <c r="AP145" s="2497">
        <v>0</v>
      </c>
      <c r="AQ145" s="2497">
        <v>0</v>
      </c>
      <c r="AR145" s="2497">
        <v>0</v>
      </c>
      <c r="AS145" s="2497">
        <v>0</v>
      </c>
      <c r="AT145" s="2497">
        <v>0</v>
      </c>
      <c r="AU145" s="2497">
        <v>0</v>
      </c>
      <c r="AV145" s="2497">
        <v>0</v>
      </c>
      <c r="AW145" s="2497">
        <v>0</v>
      </c>
      <c r="AX145" s="2497">
        <v>0</v>
      </c>
      <c r="AY145" s="2497">
        <v>0</v>
      </c>
      <c r="AZ145" s="2497">
        <v>0</v>
      </c>
      <c r="BA145" s="2497">
        <v>0</v>
      </c>
      <c r="BB145" s="2497">
        <v>0</v>
      </c>
      <c r="BC145" s="2497">
        <v>0</v>
      </c>
      <c r="BD145" s="2497">
        <v>0</v>
      </c>
      <c r="BE145" s="2497">
        <v>0</v>
      </c>
      <c r="BF145" s="2497">
        <v>0</v>
      </c>
      <c r="BG145" s="2497">
        <v>0</v>
      </c>
      <c r="BH145" s="2497">
        <v>0</v>
      </c>
      <c r="BI145" s="2497">
        <v>0</v>
      </c>
      <c r="BJ145" s="2497">
        <v>0</v>
      </c>
      <c r="BK145" s="2497">
        <v>0</v>
      </c>
      <c r="BL145" s="2497">
        <v>0</v>
      </c>
      <c r="BM145" s="2497">
        <v>0</v>
      </c>
      <c r="BN145" s="2497">
        <v>0</v>
      </c>
      <c r="BO145" s="2497">
        <v>0</v>
      </c>
      <c r="BP145" s="2497">
        <v>0</v>
      </c>
      <c r="BQ145" s="2497">
        <v>0</v>
      </c>
      <c r="BR145" s="2497">
        <v>0</v>
      </c>
      <c r="BS145" s="2497">
        <v>0</v>
      </c>
      <c r="BT145" s="2497">
        <v>0</v>
      </c>
      <c r="BU145" s="2497">
        <v>0</v>
      </c>
      <c r="BV145" s="2497">
        <v>0</v>
      </c>
      <c r="BW145" s="2497">
        <v>0</v>
      </c>
      <c r="BX145" s="2497">
        <v>0</v>
      </c>
      <c r="BY145" s="2497">
        <v>2</v>
      </c>
      <c r="BZ145" s="2497">
        <v>0</v>
      </c>
      <c r="CA145" s="2497">
        <v>0</v>
      </c>
      <c r="CB145" s="2497">
        <v>0</v>
      </c>
      <c r="CC145" s="2497">
        <v>0</v>
      </c>
      <c r="CD145" s="2497">
        <v>0</v>
      </c>
      <c r="CE145" s="2497">
        <v>0</v>
      </c>
      <c r="CF145" s="2497">
        <v>0</v>
      </c>
      <c r="CG145" s="2497">
        <v>0</v>
      </c>
      <c r="CH145" s="2497">
        <v>0</v>
      </c>
      <c r="CI145" s="2497">
        <v>0</v>
      </c>
      <c r="CJ145" s="2497">
        <v>0</v>
      </c>
      <c r="CK145" s="2497">
        <v>0</v>
      </c>
      <c r="CL145" s="2497">
        <v>0</v>
      </c>
      <c r="CM145" s="2497">
        <v>0</v>
      </c>
      <c r="CN145" s="2497">
        <v>0</v>
      </c>
      <c r="CO145" s="2497">
        <v>0</v>
      </c>
      <c r="CP145" s="2497">
        <v>0</v>
      </c>
      <c r="CQ145" s="2497">
        <v>0</v>
      </c>
      <c r="CR145" s="2497">
        <v>0</v>
      </c>
      <c r="CS145" s="2497">
        <v>0</v>
      </c>
      <c r="CT145" s="2497">
        <v>0</v>
      </c>
      <c r="CU145" s="2497">
        <v>0</v>
      </c>
      <c r="CV145" s="2497">
        <v>0</v>
      </c>
      <c r="CW145" s="2497">
        <v>0</v>
      </c>
      <c r="CX145" s="2497">
        <v>0</v>
      </c>
      <c r="CY145" s="2497">
        <v>0</v>
      </c>
      <c r="CZ145" s="2497">
        <v>0</v>
      </c>
      <c r="DA145" s="2497">
        <v>0</v>
      </c>
      <c r="DB145" s="2497">
        <v>0</v>
      </c>
      <c r="DC145" s="2497">
        <v>0</v>
      </c>
      <c r="DD145" s="2497">
        <v>0</v>
      </c>
      <c r="DE145" s="2497">
        <v>0</v>
      </c>
      <c r="DF145" s="2497">
        <v>0</v>
      </c>
      <c r="DG145" s="2497">
        <v>0</v>
      </c>
      <c r="DH145" s="2497">
        <v>0</v>
      </c>
      <c r="DI145" s="2497">
        <v>0</v>
      </c>
      <c r="DJ145" s="2497">
        <v>0</v>
      </c>
      <c r="DK145" s="2497">
        <v>0</v>
      </c>
      <c r="DL145" s="2497">
        <v>0</v>
      </c>
      <c r="DM145" s="2497">
        <v>0</v>
      </c>
      <c r="DN145" s="2497">
        <v>0</v>
      </c>
      <c r="DO145" s="2497">
        <v>0</v>
      </c>
      <c r="DP145" s="2497">
        <v>0</v>
      </c>
      <c r="DQ145" s="2497">
        <v>0</v>
      </c>
      <c r="DR145" s="2497">
        <v>0</v>
      </c>
      <c r="DS145" s="2497">
        <v>0</v>
      </c>
      <c r="DT145" s="2497">
        <v>0</v>
      </c>
      <c r="DU145" s="2497">
        <v>0</v>
      </c>
      <c r="DV145" s="2497">
        <v>0</v>
      </c>
      <c r="DW145" s="2497">
        <v>0</v>
      </c>
      <c r="DX145" s="2497">
        <v>0</v>
      </c>
      <c r="DY145" s="2497">
        <v>0</v>
      </c>
      <c r="DZ145" s="2497">
        <v>0</v>
      </c>
      <c r="EA145" s="2497">
        <v>0</v>
      </c>
      <c r="EB145" s="2497">
        <v>0</v>
      </c>
      <c r="EC145" s="2497">
        <v>0</v>
      </c>
      <c r="ED145" s="2497">
        <v>0</v>
      </c>
      <c r="EE145" s="2498">
        <v>0</v>
      </c>
      <c r="EF145" s="2498">
        <v>0</v>
      </c>
    </row>
    <row r="146" spans="2:136" ht="41.25" customHeight="1" thickBot="1">
      <c r="B146" s="230"/>
      <c r="C146" s="1918" t="s">
        <v>215</v>
      </c>
      <c r="D146" s="2084"/>
      <c r="E146" s="2085" t="s">
        <v>93</v>
      </c>
      <c r="F146" s="2085" t="s">
        <v>101</v>
      </c>
      <c r="G146" s="2085" t="s">
        <v>124</v>
      </c>
      <c r="H146" s="2079" t="str">
        <f t="shared" si="6"/>
        <v>&gt; 33 kV &amp; &lt; = 66 kV ;  OIL FILLED REACTORS</v>
      </c>
      <c r="I146" s="2085" t="s">
        <v>112</v>
      </c>
      <c r="J146" s="2085" t="s">
        <v>1051</v>
      </c>
      <c r="K146" s="2085" t="s">
        <v>391</v>
      </c>
      <c r="L146" s="2085" t="s">
        <v>107</v>
      </c>
      <c r="M146" s="2085"/>
      <c r="N146" s="1085"/>
      <c r="O146" s="2084"/>
      <c r="P146" s="2085" t="s">
        <v>93</v>
      </c>
      <c r="Q146" s="2085" t="s">
        <v>101</v>
      </c>
      <c r="R146" s="2085" t="s">
        <v>124</v>
      </c>
      <c r="S146" s="2079" t="str">
        <f t="shared" si="7"/>
        <v>&gt; 33 kV &amp; &lt; = 66 kV ;  OIL FILLED REACTORS</v>
      </c>
      <c r="T146" s="2085" t="s">
        <v>112</v>
      </c>
      <c r="U146" s="2085" t="s">
        <v>1052</v>
      </c>
      <c r="V146" s="2085" t="s">
        <v>391</v>
      </c>
      <c r="W146" s="2085" t="s">
        <v>107</v>
      </c>
      <c r="X146" s="2085"/>
      <c r="Y146" s="2492"/>
      <c r="Z146" s="2085"/>
      <c r="AA146" s="2085" t="s">
        <v>124</v>
      </c>
      <c r="AB146" s="2080" t="str">
        <f t="shared" si="8"/>
        <v>&gt; 33 kV &amp; &lt; = 66 kV ;  OIL FILLED REACTORS</v>
      </c>
      <c r="AC146" s="2085" t="s">
        <v>112</v>
      </c>
      <c r="AD146" s="2085" t="s">
        <v>1053</v>
      </c>
      <c r="AE146" s="2085" t="s">
        <v>1054</v>
      </c>
      <c r="AF146" s="2085" t="s">
        <v>107</v>
      </c>
      <c r="AG146" s="2085"/>
      <c r="AH146" s="2495"/>
      <c r="AI146" s="2495"/>
      <c r="AJ146" s="2495"/>
      <c r="AK146" s="2495"/>
      <c r="AL146" s="2495"/>
      <c r="AM146" s="2495"/>
      <c r="AN146" s="2495"/>
      <c r="AO146" s="2495"/>
      <c r="AP146" s="2495"/>
      <c r="AQ146" s="2495"/>
      <c r="AR146" s="2495"/>
      <c r="AS146" s="2495"/>
      <c r="AT146" s="2495"/>
      <c r="AU146" s="2495"/>
      <c r="AV146" s="2495"/>
      <c r="AW146" s="2495"/>
      <c r="AX146" s="2495"/>
      <c r="AY146" s="2495"/>
      <c r="AZ146" s="2495"/>
      <c r="BA146" s="2495"/>
      <c r="BB146" s="2495"/>
      <c r="BC146" s="2495"/>
      <c r="BD146" s="2495"/>
      <c r="BE146" s="2495"/>
      <c r="BF146" s="2495"/>
      <c r="BG146" s="2495"/>
      <c r="BH146" s="2495"/>
      <c r="BI146" s="2495"/>
      <c r="BJ146" s="2495"/>
      <c r="BK146" s="2495"/>
      <c r="BL146" s="2495"/>
      <c r="BM146" s="2495"/>
      <c r="BN146" s="2495"/>
      <c r="BO146" s="2495"/>
      <c r="BP146" s="2495"/>
      <c r="BQ146" s="2495"/>
      <c r="BR146" s="2495"/>
      <c r="BS146" s="2495"/>
      <c r="BT146" s="2495"/>
      <c r="BU146" s="2495"/>
      <c r="BV146" s="2495"/>
      <c r="BW146" s="2495"/>
      <c r="BX146" s="2495"/>
      <c r="BY146" s="2495"/>
      <c r="BZ146" s="2495"/>
      <c r="CA146" s="2495"/>
      <c r="CB146" s="2495"/>
      <c r="CC146" s="2495"/>
      <c r="CD146" s="2495"/>
      <c r="CE146" s="2495"/>
      <c r="CF146" s="2495"/>
      <c r="CG146" s="2495"/>
      <c r="CH146" s="2495"/>
      <c r="CI146" s="2495"/>
      <c r="CJ146" s="2495"/>
      <c r="CK146" s="2495"/>
      <c r="CL146" s="2495"/>
      <c r="CM146" s="2495"/>
      <c r="CN146" s="2495"/>
      <c r="CO146" s="2495"/>
      <c r="CP146" s="2495"/>
      <c r="CQ146" s="2495"/>
      <c r="CR146" s="2495"/>
      <c r="CS146" s="2495"/>
      <c r="CT146" s="2495"/>
      <c r="CU146" s="2495"/>
      <c r="CV146" s="2495"/>
      <c r="CW146" s="2495"/>
      <c r="CX146" s="2495"/>
      <c r="CY146" s="2495"/>
      <c r="CZ146" s="2495"/>
      <c r="DA146" s="2495"/>
      <c r="DB146" s="2495"/>
      <c r="DC146" s="2495"/>
      <c r="DD146" s="2495"/>
      <c r="DE146" s="2495"/>
      <c r="DF146" s="2495"/>
      <c r="DG146" s="2495"/>
      <c r="DH146" s="2495"/>
      <c r="DI146" s="2495"/>
      <c r="DJ146" s="2495"/>
      <c r="DK146" s="2495"/>
      <c r="DL146" s="2495"/>
      <c r="DM146" s="2495"/>
      <c r="DN146" s="2495"/>
      <c r="DO146" s="2495"/>
      <c r="DP146" s="2495"/>
      <c r="DQ146" s="2495"/>
      <c r="DR146" s="2495"/>
      <c r="DS146" s="2495"/>
      <c r="DT146" s="2495"/>
      <c r="DU146" s="2495"/>
      <c r="DV146" s="2495"/>
      <c r="DW146" s="2495"/>
      <c r="DX146" s="2495"/>
      <c r="DY146" s="2495"/>
      <c r="DZ146" s="2495"/>
      <c r="EA146" s="2495"/>
      <c r="EB146" s="2495"/>
      <c r="EC146" s="2495"/>
      <c r="ED146" s="2495"/>
      <c r="EE146" s="2496"/>
      <c r="EF146" s="2496"/>
    </row>
    <row r="147" spans="2:136" ht="41.25" customHeight="1" thickBot="1">
      <c r="B147" s="230"/>
      <c r="C147" s="1918" t="s">
        <v>216</v>
      </c>
      <c r="D147" s="2084"/>
      <c r="E147" s="2085" t="s">
        <v>93</v>
      </c>
      <c r="F147" s="2085" t="s">
        <v>101</v>
      </c>
      <c r="G147" s="2085" t="s">
        <v>124</v>
      </c>
      <c r="H147" s="2079" t="str">
        <f t="shared" si="6"/>
        <v>&gt; 66 kV &amp; &lt; = 132 kV ;  OIL FILLED REACTORS</v>
      </c>
      <c r="I147" s="2085" t="s">
        <v>112</v>
      </c>
      <c r="J147" s="2085" t="s">
        <v>1051</v>
      </c>
      <c r="K147" s="2085" t="s">
        <v>391</v>
      </c>
      <c r="L147" s="2085" t="s">
        <v>107</v>
      </c>
      <c r="M147" s="2085"/>
      <c r="N147" s="2487">
        <v>30</v>
      </c>
      <c r="O147" s="2084"/>
      <c r="P147" s="2085" t="s">
        <v>93</v>
      </c>
      <c r="Q147" s="2085" t="s">
        <v>101</v>
      </c>
      <c r="R147" s="2085" t="s">
        <v>124</v>
      </c>
      <c r="S147" s="2079" t="str">
        <f t="shared" si="7"/>
        <v>&gt; 66 kV &amp; &lt; = 132 kV ;  OIL FILLED REACTORS</v>
      </c>
      <c r="T147" s="2085" t="s">
        <v>112</v>
      </c>
      <c r="U147" s="2085" t="s">
        <v>1052</v>
      </c>
      <c r="V147" s="2085" t="s">
        <v>391</v>
      </c>
      <c r="W147" s="2085" t="s">
        <v>107</v>
      </c>
      <c r="X147" s="2085"/>
      <c r="Y147" s="2487">
        <v>0</v>
      </c>
      <c r="Z147" s="2085"/>
      <c r="AA147" s="2085" t="s">
        <v>124</v>
      </c>
      <c r="AB147" s="2080" t="str">
        <f t="shared" si="8"/>
        <v>&gt; 66 kV &amp; &lt; = 132 kV ;  OIL FILLED REACTORS</v>
      </c>
      <c r="AC147" s="2085" t="s">
        <v>112</v>
      </c>
      <c r="AD147" s="2085" t="s">
        <v>1053</v>
      </c>
      <c r="AE147" s="2085" t="s">
        <v>1054</v>
      </c>
      <c r="AF147" s="2085" t="s">
        <v>107</v>
      </c>
      <c r="AG147" s="2085"/>
      <c r="AH147" s="2497">
        <v>0</v>
      </c>
      <c r="AI147" s="2497">
        <v>0</v>
      </c>
      <c r="AJ147" s="2497">
        <v>0</v>
      </c>
      <c r="AK147" s="2497">
        <v>0</v>
      </c>
      <c r="AL147" s="2497">
        <v>1</v>
      </c>
      <c r="AM147" s="2497">
        <v>0</v>
      </c>
      <c r="AN147" s="2497">
        <v>0</v>
      </c>
      <c r="AO147" s="2497">
        <v>0</v>
      </c>
      <c r="AP147" s="2497">
        <v>0</v>
      </c>
      <c r="AQ147" s="2497">
        <v>0</v>
      </c>
      <c r="AR147" s="2497">
        <v>0</v>
      </c>
      <c r="AS147" s="2497">
        <v>0</v>
      </c>
      <c r="AT147" s="2497">
        <v>0</v>
      </c>
      <c r="AU147" s="2497">
        <v>0</v>
      </c>
      <c r="AV147" s="2497">
        <v>0</v>
      </c>
      <c r="AW147" s="2497">
        <v>0</v>
      </c>
      <c r="AX147" s="2497">
        <v>0</v>
      </c>
      <c r="AY147" s="2497">
        <v>0</v>
      </c>
      <c r="AZ147" s="2497">
        <v>0</v>
      </c>
      <c r="BA147" s="2497">
        <v>0</v>
      </c>
      <c r="BB147" s="2497">
        <v>0</v>
      </c>
      <c r="BC147" s="2497">
        <v>0</v>
      </c>
      <c r="BD147" s="2497">
        <v>0</v>
      </c>
      <c r="BE147" s="2497">
        <v>0</v>
      </c>
      <c r="BF147" s="2497">
        <v>0</v>
      </c>
      <c r="BG147" s="2497">
        <v>0</v>
      </c>
      <c r="BH147" s="2497">
        <v>1</v>
      </c>
      <c r="BI147" s="2497">
        <v>0</v>
      </c>
      <c r="BJ147" s="2497">
        <v>0</v>
      </c>
      <c r="BK147" s="2497">
        <v>0</v>
      </c>
      <c r="BL147" s="2497">
        <v>0</v>
      </c>
      <c r="BM147" s="2497">
        <v>0</v>
      </c>
      <c r="BN147" s="2497">
        <v>0</v>
      </c>
      <c r="BO147" s="2497">
        <v>0</v>
      </c>
      <c r="BP147" s="2497">
        <v>1</v>
      </c>
      <c r="BQ147" s="2497">
        <v>0</v>
      </c>
      <c r="BR147" s="2497">
        <v>0</v>
      </c>
      <c r="BS147" s="2497">
        <v>0</v>
      </c>
      <c r="BT147" s="2497">
        <v>0</v>
      </c>
      <c r="BU147" s="2497">
        <v>0</v>
      </c>
      <c r="BV147" s="2497">
        <v>0</v>
      </c>
      <c r="BW147" s="2497">
        <v>0</v>
      </c>
      <c r="BX147" s="2497">
        <v>0</v>
      </c>
      <c r="BY147" s="2497">
        <v>0</v>
      </c>
      <c r="BZ147" s="2497">
        <v>0</v>
      </c>
      <c r="CA147" s="2497">
        <v>0</v>
      </c>
      <c r="CB147" s="2497">
        <v>0</v>
      </c>
      <c r="CC147" s="2497">
        <v>0</v>
      </c>
      <c r="CD147" s="2497">
        <v>0</v>
      </c>
      <c r="CE147" s="2497">
        <v>0</v>
      </c>
      <c r="CF147" s="2497">
        <v>0</v>
      </c>
      <c r="CG147" s="2497">
        <v>0</v>
      </c>
      <c r="CH147" s="2497">
        <v>0</v>
      </c>
      <c r="CI147" s="2497">
        <v>0</v>
      </c>
      <c r="CJ147" s="2497">
        <v>0</v>
      </c>
      <c r="CK147" s="2497">
        <v>0</v>
      </c>
      <c r="CL147" s="2497">
        <v>0</v>
      </c>
      <c r="CM147" s="2497">
        <v>0</v>
      </c>
      <c r="CN147" s="2497">
        <v>0</v>
      </c>
      <c r="CO147" s="2497">
        <v>0</v>
      </c>
      <c r="CP147" s="2497">
        <v>0</v>
      </c>
      <c r="CQ147" s="2497">
        <v>0</v>
      </c>
      <c r="CR147" s="2497">
        <v>0</v>
      </c>
      <c r="CS147" s="2497">
        <v>0</v>
      </c>
      <c r="CT147" s="2497">
        <v>0</v>
      </c>
      <c r="CU147" s="2497">
        <v>0</v>
      </c>
      <c r="CV147" s="2497">
        <v>0</v>
      </c>
      <c r="CW147" s="2497">
        <v>0</v>
      </c>
      <c r="CX147" s="2497">
        <v>0</v>
      </c>
      <c r="CY147" s="2497">
        <v>0</v>
      </c>
      <c r="CZ147" s="2497">
        <v>0</v>
      </c>
      <c r="DA147" s="2497">
        <v>0</v>
      </c>
      <c r="DB147" s="2497">
        <v>0</v>
      </c>
      <c r="DC147" s="2497">
        <v>0</v>
      </c>
      <c r="DD147" s="2497">
        <v>0</v>
      </c>
      <c r="DE147" s="2497">
        <v>0</v>
      </c>
      <c r="DF147" s="2497">
        <v>0</v>
      </c>
      <c r="DG147" s="2497">
        <v>0</v>
      </c>
      <c r="DH147" s="2497">
        <v>0</v>
      </c>
      <c r="DI147" s="2497">
        <v>0</v>
      </c>
      <c r="DJ147" s="2497">
        <v>0</v>
      </c>
      <c r="DK147" s="2497">
        <v>0</v>
      </c>
      <c r="DL147" s="2497">
        <v>0</v>
      </c>
      <c r="DM147" s="2497">
        <v>0</v>
      </c>
      <c r="DN147" s="2497">
        <v>0</v>
      </c>
      <c r="DO147" s="2497">
        <v>0</v>
      </c>
      <c r="DP147" s="2497">
        <v>0</v>
      </c>
      <c r="DQ147" s="2497">
        <v>0</v>
      </c>
      <c r="DR147" s="2497">
        <v>0</v>
      </c>
      <c r="DS147" s="2497">
        <v>0</v>
      </c>
      <c r="DT147" s="2497">
        <v>0</v>
      </c>
      <c r="DU147" s="2497">
        <v>0</v>
      </c>
      <c r="DV147" s="2497">
        <v>0</v>
      </c>
      <c r="DW147" s="2497">
        <v>0</v>
      </c>
      <c r="DX147" s="2497">
        <v>0</v>
      </c>
      <c r="DY147" s="2497">
        <v>0</v>
      </c>
      <c r="DZ147" s="2497">
        <v>0</v>
      </c>
      <c r="EA147" s="2497">
        <v>0</v>
      </c>
      <c r="EB147" s="2497">
        <v>0</v>
      </c>
      <c r="EC147" s="2497">
        <v>0</v>
      </c>
      <c r="ED147" s="2497">
        <v>0</v>
      </c>
      <c r="EE147" s="2498">
        <v>0</v>
      </c>
      <c r="EF147" s="2498">
        <v>0</v>
      </c>
    </row>
    <row r="148" spans="2:136" ht="41.25" customHeight="1" thickBot="1">
      <c r="B148" s="230"/>
      <c r="C148" s="1918" t="s">
        <v>217</v>
      </c>
      <c r="D148" s="2084"/>
      <c r="E148" s="2085" t="s">
        <v>93</v>
      </c>
      <c r="F148" s="2085" t="s">
        <v>101</v>
      </c>
      <c r="G148" s="2085" t="s">
        <v>124</v>
      </c>
      <c r="H148" s="2079" t="str">
        <f t="shared" si="6"/>
        <v>&gt; 132 kV &amp; &lt; = 275 kV ;  OIL FILLED REACTORS</v>
      </c>
      <c r="I148" s="2085" t="s">
        <v>112</v>
      </c>
      <c r="J148" s="2085" t="s">
        <v>1051</v>
      </c>
      <c r="K148" s="2085" t="s">
        <v>391</v>
      </c>
      <c r="L148" s="2085" t="s">
        <v>107</v>
      </c>
      <c r="M148" s="2085"/>
      <c r="N148" s="2487">
        <v>30</v>
      </c>
      <c r="O148" s="2084"/>
      <c r="P148" s="2085" t="s">
        <v>93</v>
      </c>
      <c r="Q148" s="2085" t="s">
        <v>101</v>
      </c>
      <c r="R148" s="2085" t="s">
        <v>124</v>
      </c>
      <c r="S148" s="2079" t="str">
        <f t="shared" si="7"/>
        <v>&gt; 132 kV &amp; &lt; = 275 kV ;  OIL FILLED REACTORS</v>
      </c>
      <c r="T148" s="2085" t="s">
        <v>112</v>
      </c>
      <c r="U148" s="2085" t="s">
        <v>1052</v>
      </c>
      <c r="V148" s="2085" t="s">
        <v>391</v>
      </c>
      <c r="W148" s="2085" t="s">
        <v>107</v>
      </c>
      <c r="X148" s="2085"/>
      <c r="Y148" s="2487">
        <v>0</v>
      </c>
      <c r="Z148" s="2085"/>
      <c r="AA148" s="2085" t="s">
        <v>124</v>
      </c>
      <c r="AB148" s="2080" t="str">
        <f t="shared" si="8"/>
        <v>&gt; 132 kV &amp; &lt; = 275 kV ;  OIL FILLED REACTORS</v>
      </c>
      <c r="AC148" s="2085" t="s">
        <v>112</v>
      </c>
      <c r="AD148" s="2085" t="s">
        <v>1053</v>
      </c>
      <c r="AE148" s="2085" t="s">
        <v>1054</v>
      </c>
      <c r="AF148" s="2085" t="s">
        <v>107</v>
      </c>
      <c r="AG148" s="2085"/>
      <c r="AH148" s="2497">
        <v>0</v>
      </c>
      <c r="AI148" s="2497">
        <v>0</v>
      </c>
      <c r="AJ148" s="2497">
        <v>0</v>
      </c>
      <c r="AK148" s="2497">
        <v>0</v>
      </c>
      <c r="AL148" s="2497">
        <v>0</v>
      </c>
      <c r="AM148" s="2497">
        <v>0</v>
      </c>
      <c r="AN148" s="2497">
        <v>0</v>
      </c>
      <c r="AO148" s="2497">
        <v>0</v>
      </c>
      <c r="AP148" s="2497">
        <v>0</v>
      </c>
      <c r="AQ148" s="2497">
        <v>0</v>
      </c>
      <c r="AR148" s="2497">
        <v>0</v>
      </c>
      <c r="AS148" s="2497">
        <v>0</v>
      </c>
      <c r="AT148" s="2497">
        <v>0</v>
      </c>
      <c r="AU148" s="2497">
        <v>0</v>
      </c>
      <c r="AV148" s="2497">
        <v>0</v>
      </c>
      <c r="AW148" s="2497">
        <v>0</v>
      </c>
      <c r="AX148" s="2497">
        <v>0</v>
      </c>
      <c r="AY148" s="2497">
        <v>0</v>
      </c>
      <c r="AZ148" s="2497">
        <v>0</v>
      </c>
      <c r="BA148" s="2497">
        <v>0</v>
      </c>
      <c r="BB148" s="2497">
        <v>0</v>
      </c>
      <c r="BC148" s="2497">
        <v>0</v>
      </c>
      <c r="BD148" s="2497">
        <v>0</v>
      </c>
      <c r="BE148" s="2497">
        <v>0</v>
      </c>
      <c r="BF148" s="2497">
        <v>0</v>
      </c>
      <c r="BG148" s="2497">
        <v>3</v>
      </c>
      <c r="BH148" s="2497">
        <v>0</v>
      </c>
      <c r="BI148" s="2497">
        <v>0</v>
      </c>
      <c r="BJ148" s="2497">
        <v>0</v>
      </c>
      <c r="BK148" s="2497">
        <v>0</v>
      </c>
      <c r="BL148" s="2497">
        <v>0</v>
      </c>
      <c r="BM148" s="2497">
        <v>0</v>
      </c>
      <c r="BN148" s="2497">
        <v>0</v>
      </c>
      <c r="BO148" s="2497">
        <v>0</v>
      </c>
      <c r="BP148" s="2497">
        <v>2</v>
      </c>
      <c r="BQ148" s="2497">
        <v>0</v>
      </c>
      <c r="BR148" s="2497">
        <v>0</v>
      </c>
      <c r="BS148" s="2497">
        <v>0</v>
      </c>
      <c r="BT148" s="2497">
        <v>0</v>
      </c>
      <c r="BU148" s="2497">
        <v>0</v>
      </c>
      <c r="BV148" s="2497">
        <v>0</v>
      </c>
      <c r="BW148" s="2497">
        <v>0</v>
      </c>
      <c r="BX148" s="2497">
        <v>0</v>
      </c>
      <c r="BY148" s="2497">
        <v>0</v>
      </c>
      <c r="BZ148" s="2497">
        <v>0</v>
      </c>
      <c r="CA148" s="2497">
        <v>0</v>
      </c>
      <c r="CB148" s="2497">
        <v>0</v>
      </c>
      <c r="CC148" s="2497">
        <v>0</v>
      </c>
      <c r="CD148" s="2497">
        <v>0</v>
      </c>
      <c r="CE148" s="2497">
        <v>0</v>
      </c>
      <c r="CF148" s="2497">
        <v>0</v>
      </c>
      <c r="CG148" s="2497">
        <v>0</v>
      </c>
      <c r="CH148" s="2497">
        <v>0</v>
      </c>
      <c r="CI148" s="2497">
        <v>0</v>
      </c>
      <c r="CJ148" s="2497">
        <v>0</v>
      </c>
      <c r="CK148" s="2497">
        <v>0</v>
      </c>
      <c r="CL148" s="2497">
        <v>0</v>
      </c>
      <c r="CM148" s="2497">
        <v>0</v>
      </c>
      <c r="CN148" s="2497">
        <v>0</v>
      </c>
      <c r="CO148" s="2497">
        <v>0</v>
      </c>
      <c r="CP148" s="2497">
        <v>0</v>
      </c>
      <c r="CQ148" s="2497">
        <v>0</v>
      </c>
      <c r="CR148" s="2497">
        <v>0</v>
      </c>
      <c r="CS148" s="2497">
        <v>0</v>
      </c>
      <c r="CT148" s="2497">
        <v>0</v>
      </c>
      <c r="CU148" s="2497">
        <v>0</v>
      </c>
      <c r="CV148" s="2497">
        <v>0</v>
      </c>
      <c r="CW148" s="2497">
        <v>0</v>
      </c>
      <c r="CX148" s="2497">
        <v>0</v>
      </c>
      <c r="CY148" s="2497">
        <v>0</v>
      </c>
      <c r="CZ148" s="2497">
        <v>0</v>
      </c>
      <c r="DA148" s="2497">
        <v>0</v>
      </c>
      <c r="DB148" s="2497">
        <v>0</v>
      </c>
      <c r="DC148" s="2497">
        <v>0</v>
      </c>
      <c r="DD148" s="2497">
        <v>0</v>
      </c>
      <c r="DE148" s="2497">
        <v>0</v>
      </c>
      <c r="DF148" s="2497">
        <v>0</v>
      </c>
      <c r="DG148" s="2497">
        <v>0</v>
      </c>
      <c r="DH148" s="2497">
        <v>0</v>
      </c>
      <c r="DI148" s="2497">
        <v>0</v>
      </c>
      <c r="DJ148" s="2497">
        <v>0</v>
      </c>
      <c r="DK148" s="2497">
        <v>0</v>
      </c>
      <c r="DL148" s="2497">
        <v>0</v>
      </c>
      <c r="DM148" s="2497">
        <v>0</v>
      </c>
      <c r="DN148" s="2497">
        <v>0</v>
      </c>
      <c r="DO148" s="2497">
        <v>0</v>
      </c>
      <c r="DP148" s="2497">
        <v>0</v>
      </c>
      <c r="DQ148" s="2497">
        <v>0</v>
      </c>
      <c r="DR148" s="2497">
        <v>0</v>
      </c>
      <c r="DS148" s="2497">
        <v>0</v>
      </c>
      <c r="DT148" s="2497">
        <v>0</v>
      </c>
      <c r="DU148" s="2497">
        <v>0</v>
      </c>
      <c r="DV148" s="2497">
        <v>0</v>
      </c>
      <c r="DW148" s="2497">
        <v>0</v>
      </c>
      <c r="DX148" s="2497">
        <v>0</v>
      </c>
      <c r="DY148" s="2497">
        <v>0</v>
      </c>
      <c r="DZ148" s="2497">
        <v>0</v>
      </c>
      <c r="EA148" s="2497">
        <v>0</v>
      </c>
      <c r="EB148" s="2497">
        <v>0</v>
      </c>
      <c r="EC148" s="2497">
        <v>0</v>
      </c>
      <c r="ED148" s="2497">
        <v>0</v>
      </c>
      <c r="EE148" s="2498">
        <v>0</v>
      </c>
      <c r="EF148" s="2498">
        <v>0</v>
      </c>
    </row>
    <row r="149" spans="2:136" ht="41.25" customHeight="1" thickBot="1">
      <c r="B149" s="230"/>
      <c r="C149" s="1918" t="s">
        <v>218</v>
      </c>
      <c r="D149" s="2084"/>
      <c r="E149" s="2085" t="s">
        <v>93</v>
      </c>
      <c r="F149" s="2085" t="s">
        <v>101</v>
      </c>
      <c r="G149" s="2085" t="s">
        <v>124</v>
      </c>
      <c r="H149" s="2079" t="str">
        <f t="shared" si="6"/>
        <v>&gt; 275 kV &amp; &lt; = 330 kV ;  OIL FILLED REACTORS</v>
      </c>
      <c r="I149" s="2085" t="s">
        <v>112</v>
      </c>
      <c r="J149" s="2085" t="s">
        <v>1051</v>
      </c>
      <c r="K149" s="2085" t="s">
        <v>391</v>
      </c>
      <c r="L149" s="2085" t="s">
        <v>107</v>
      </c>
      <c r="M149" s="2085"/>
      <c r="N149" s="2487">
        <v>30</v>
      </c>
      <c r="O149" s="2084"/>
      <c r="P149" s="2085" t="s">
        <v>93</v>
      </c>
      <c r="Q149" s="2085" t="s">
        <v>101</v>
      </c>
      <c r="R149" s="2085" t="s">
        <v>124</v>
      </c>
      <c r="S149" s="2079" t="str">
        <f t="shared" si="7"/>
        <v>&gt; 275 kV &amp; &lt; = 330 kV ;  OIL FILLED REACTORS</v>
      </c>
      <c r="T149" s="2085" t="s">
        <v>112</v>
      </c>
      <c r="U149" s="2085" t="s">
        <v>1052</v>
      </c>
      <c r="V149" s="2085" t="s">
        <v>391</v>
      </c>
      <c r="W149" s="2085" t="s">
        <v>107</v>
      </c>
      <c r="X149" s="2085"/>
      <c r="Y149" s="2487">
        <v>0</v>
      </c>
      <c r="Z149" s="2085"/>
      <c r="AA149" s="2085" t="s">
        <v>124</v>
      </c>
      <c r="AB149" s="2080" t="str">
        <f t="shared" si="8"/>
        <v>&gt; 275 kV &amp; &lt; = 330 kV ;  OIL FILLED REACTORS</v>
      </c>
      <c r="AC149" s="2085" t="s">
        <v>112</v>
      </c>
      <c r="AD149" s="2085" t="s">
        <v>1053</v>
      </c>
      <c r="AE149" s="2085" t="s">
        <v>1054</v>
      </c>
      <c r="AF149" s="2085" t="s">
        <v>107</v>
      </c>
      <c r="AG149" s="2085"/>
      <c r="AH149" s="2497">
        <v>0</v>
      </c>
      <c r="AI149" s="2497">
        <v>0</v>
      </c>
      <c r="AJ149" s="2497">
        <v>2</v>
      </c>
      <c r="AK149" s="2497">
        <v>1</v>
      </c>
      <c r="AL149" s="2497">
        <v>2</v>
      </c>
      <c r="AM149" s="2497">
        <v>0</v>
      </c>
      <c r="AN149" s="2497">
        <v>0</v>
      </c>
      <c r="AO149" s="2497">
        <v>0</v>
      </c>
      <c r="AP149" s="2497">
        <v>0</v>
      </c>
      <c r="AQ149" s="2497">
        <v>3</v>
      </c>
      <c r="AR149" s="2497">
        <v>2</v>
      </c>
      <c r="AS149" s="2497">
        <v>0</v>
      </c>
      <c r="AT149" s="2497">
        <v>6</v>
      </c>
      <c r="AU149" s="2497">
        <v>0</v>
      </c>
      <c r="AV149" s="2497">
        <v>0</v>
      </c>
      <c r="AW149" s="2497">
        <v>0</v>
      </c>
      <c r="AX149" s="2497">
        <v>0</v>
      </c>
      <c r="AY149" s="2497">
        <v>0</v>
      </c>
      <c r="AZ149" s="2497">
        <v>0</v>
      </c>
      <c r="BA149" s="2497">
        <v>0</v>
      </c>
      <c r="BB149" s="2497">
        <v>6</v>
      </c>
      <c r="BC149" s="2497">
        <v>0</v>
      </c>
      <c r="BD149" s="2497">
        <v>0</v>
      </c>
      <c r="BE149" s="2497">
        <v>0</v>
      </c>
      <c r="BF149" s="2497">
        <v>0</v>
      </c>
      <c r="BG149" s="2497">
        <v>0</v>
      </c>
      <c r="BH149" s="2497">
        <v>0</v>
      </c>
      <c r="BI149" s="2497">
        <v>0</v>
      </c>
      <c r="BJ149" s="2497">
        <v>0</v>
      </c>
      <c r="BK149" s="2497">
        <v>1</v>
      </c>
      <c r="BL149" s="2497">
        <v>0</v>
      </c>
      <c r="BM149" s="2497">
        <v>0</v>
      </c>
      <c r="BN149" s="2497">
        <v>0</v>
      </c>
      <c r="BO149" s="2497">
        <v>0</v>
      </c>
      <c r="BP149" s="2497">
        <v>0</v>
      </c>
      <c r="BQ149" s="2497">
        <v>0</v>
      </c>
      <c r="BR149" s="2497">
        <v>0</v>
      </c>
      <c r="BS149" s="2497">
        <v>0</v>
      </c>
      <c r="BT149" s="2497">
        <v>0</v>
      </c>
      <c r="BU149" s="2497">
        <v>0</v>
      </c>
      <c r="BV149" s="2497">
        <v>0</v>
      </c>
      <c r="BW149" s="2497">
        <v>0</v>
      </c>
      <c r="BX149" s="2497">
        <v>0</v>
      </c>
      <c r="BY149" s="2497">
        <v>0</v>
      </c>
      <c r="BZ149" s="2497">
        <v>0</v>
      </c>
      <c r="CA149" s="2497">
        <v>0</v>
      </c>
      <c r="CB149" s="2497">
        <v>0</v>
      </c>
      <c r="CC149" s="2497">
        <v>0</v>
      </c>
      <c r="CD149" s="2497">
        <v>0</v>
      </c>
      <c r="CE149" s="2497">
        <v>0</v>
      </c>
      <c r="CF149" s="2497">
        <v>0</v>
      </c>
      <c r="CG149" s="2497">
        <v>0</v>
      </c>
      <c r="CH149" s="2497">
        <v>0</v>
      </c>
      <c r="CI149" s="2497">
        <v>0</v>
      </c>
      <c r="CJ149" s="2497">
        <v>0</v>
      </c>
      <c r="CK149" s="2497">
        <v>0</v>
      </c>
      <c r="CL149" s="2497">
        <v>0</v>
      </c>
      <c r="CM149" s="2497">
        <v>0</v>
      </c>
      <c r="CN149" s="2497">
        <v>0</v>
      </c>
      <c r="CO149" s="2497">
        <v>0</v>
      </c>
      <c r="CP149" s="2497">
        <v>0</v>
      </c>
      <c r="CQ149" s="2497">
        <v>0</v>
      </c>
      <c r="CR149" s="2497">
        <v>0</v>
      </c>
      <c r="CS149" s="2497">
        <v>0</v>
      </c>
      <c r="CT149" s="2497">
        <v>0</v>
      </c>
      <c r="CU149" s="2497">
        <v>0</v>
      </c>
      <c r="CV149" s="2497">
        <v>0</v>
      </c>
      <c r="CW149" s="2497">
        <v>0</v>
      </c>
      <c r="CX149" s="2497">
        <v>0</v>
      </c>
      <c r="CY149" s="2497">
        <v>0</v>
      </c>
      <c r="CZ149" s="2497">
        <v>0</v>
      </c>
      <c r="DA149" s="2497">
        <v>0</v>
      </c>
      <c r="DB149" s="2497">
        <v>0</v>
      </c>
      <c r="DC149" s="2497">
        <v>0</v>
      </c>
      <c r="DD149" s="2497">
        <v>0</v>
      </c>
      <c r="DE149" s="2497">
        <v>0</v>
      </c>
      <c r="DF149" s="2497">
        <v>0</v>
      </c>
      <c r="DG149" s="2497">
        <v>0</v>
      </c>
      <c r="DH149" s="2497">
        <v>0</v>
      </c>
      <c r="DI149" s="2497">
        <v>0</v>
      </c>
      <c r="DJ149" s="2497">
        <v>0</v>
      </c>
      <c r="DK149" s="2497">
        <v>0</v>
      </c>
      <c r="DL149" s="2497">
        <v>0</v>
      </c>
      <c r="DM149" s="2497">
        <v>0</v>
      </c>
      <c r="DN149" s="2497">
        <v>0</v>
      </c>
      <c r="DO149" s="2497">
        <v>0</v>
      </c>
      <c r="DP149" s="2497">
        <v>0</v>
      </c>
      <c r="DQ149" s="2497">
        <v>0</v>
      </c>
      <c r="DR149" s="2497">
        <v>0</v>
      </c>
      <c r="DS149" s="2497">
        <v>0</v>
      </c>
      <c r="DT149" s="2497">
        <v>0</v>
      </c>
      <c r="DU149" s="2497">
        <v>0</v>
      </c>
      <c r="DV149" s="2497">
        <v>0</v>
      </c>
      <c r="DW149" s="2497">
        <v>0</v>
      </c>
      <c r="DX149" s="2497">
        <v>0</v>
      </c>
      <c r="DY149" s="2497">
        <v>0</v>
      </c>
      <c r="DZ149" s="2497">
        <v>0</v>
      </c>
      <c r="EA149" s="2497">
        <v>0</v>
      </c>
      <c r="EB149" s="2497">
        <v>0</v>
      </c>
      <c r="EC149" s="2497">
        <v>0</v>
      </c>
      <c r="ED149" s="2497">
        <v>0</v>
      </c>
      <c r="EE149" s="2498">
        <v>0</v>
      </c>
      <c r="EF149" s="2498">
        <v>0</v>
      </c>
    </row>
    <row r="150" spans="2:136" ht="41.25" customHeight="1" thickBot="1">
      <c r="B150" s="230"/>
      <c r="C150" s="1918" t="s">
        <v>219</v>
      </c>
      <c r="D150" s="2084"/>
      <c r="E150" s="2085" t="s">
        <v>93</v>
      </c>
      <c r="F150" s="2085" t="s">
        <v>101</v>
      </c>
      <c r="G150" s="2085" t="s">
        <v>124</v>
      </c>
      <c r="H150" s="2079" t="str">
        <f t="shared" si="6"/>
        <v>&gt; 330 kV &amp; &lt; = 500 kV  ;  OIL FILLED REACTORS</v>
      </c>
      <c r="I150" s="2085" t="s">
        <v>112</v>
      </c>
      <c r="J150" s="2085" t="s">
        <v>1051</v>
      </c>
      <c r="K150" s="2085" t="s">
        <v>391</v>
      </c>
      <c r="L150" s="2085" t="s">
        <v>107</v>
      </c>
      <c r="M150" s="2085"/>
      <c r="N150" s="1085"/>
      <c r="O150" s="2084"/>
      <c r="P150" s="2085" t="s">
        <v>93</v>
      </c>
      <c r="Q150" s="2085" t="s">
        <v>101</v>
      </c>
      <c r="R150" s="2085" t="s">
        <v>124</v>
      </c>
      <c r="S150" s="2079" t="str">
        <f t="shared" si="7"/>
        <v>&gt; 330 kV &amp; &lt; = 500 kV  ;  OIL FILLED REACTORS</v>
      </c>
      <c r="T150" s="2085" t="s">
        <v>112</v>
      </c>
      <c r="U150" s="2085" t="s">
        <v>1052</v>
      </c>
      <c r="V150" s="2085" t="s">
        <v>391</v>
      </c>
      <c r="W150" s="2085" t="s">
        <v>107</v>
      </c>
      <c r="X150" s="2085"/>
      <c r="Y150" s="2492"/>
      <c r="Z150" s="2085"/>
      <c r="AA150" s="2085" t="s">
        <v>124</v>
      </c>
      <c r="AB150" s="2080" t="str">
        <f t="shared" si="8"/>
        <v>&gt; 330 kV &amp; &lt; = 500 kV  ;  OIL FILLED REACTORS</v>
      </c>
      <c r="AC150" s="2085" t="s">
        <v>112</v>
      </c>
      <c r="AD150" s="2085" t="s">
        <v>1053</v>
      </c>
      <c r="AE150" s="2085" t="s">
        <v>1054</v>
      </c>
      <c r="AF150" s="2085" t="s">
        <v>107</v>
      </c>
      <c r="AG150" s="2085"/>
      <c r="AH150" s="2495"/>
      <c r="AI150" s="2495"/>
      <c r="AJ150" s="2495"/>
      <c r="AK150" s="2495"/>
      <c r="AL150" s="2495"/>
      <c r="AM150" s="2495"/>
      <c r="AN150" s="2495"/>
      <c r="AO150" s="2495"/>
      <c r="AP150" s="2495"/>
      <c r="AQ150" s="2495"/>
      <c r="AR150" s="2495"/>
      <c r="AS150" s="2495"/>
      <c r="AT150" s="2495"/>
      <c r="AU150" s="2495"/>
      <c r="AV150" s="2495"/>
      <c r="AW150" s="2495"/>
      <c r="AX150" s="2495"/>
      <c r="AY150" s="2495"/>
      <c r="AZ150" s="2495"/>
      <c r="BA150" s="2495"/>
      <c r="BB150" s="2495"/>
      <c r="BC150" s="2495"/>
      <c r="BD150" s="2495"/>
      <c r="BE150" s="2495"/>
      <c r="BF150" s="2495"/>
      <c r="BG150" s="2495"/>
      <c r="BH150" s="2495"/>
      <c r="BI150" s="2495"/>
      <c r="BJ150" s="2495"/>
      <c r="BK150" s="2495"/>
      <c r="BL150" s="2495"/>
      <c r="BM150" s="2495"/>
      <c r="BN150" s="2495"/>
      <c r="BO150" s="2495"/>
      <c r="BP150" s="2495"/>
      <c r="BQ150" s="2495"/>
      <c r="BR150" s="2495"/>
      <c r="BS150" s="2495"/>
      <c r="BT150" s="2495"/>
      <c r="BU150" s="2495"/>
      <c r="BV150" s="2495"/>
      <c r="BW150" s="2495"/>
      <c r="BX150" s="2495"/>
      <c r="BY150" s="2495"/>
      <c r="BZ150" s="2495"/>
      <c r="CA150" s="2495"/>
      <c r="CB150" s="2495"/>
      <c r="CC150" s="2495"/>
      <c r="CD150" s="2495"/>
      <c r="CE150" s="2495"/>
      <c r="CF150" s="2495"/>
      <c r="CG150" s="2495"/>
      <c r="CH150" s="2495"/>
      <c r="CI150" s="2495"/>
      <c r="CJ150" s="2495"/>
      <c r="CK150" s="2495"/>
      <c r="CL150" s="2495"/>
      <c r="CM150" s="2495"/>
      <c r="CN150" s="2495"/>
      <c r="CO150" s="2495"/>
      <c r="CP150" s="2495"/>
      <c r="CQ150" s="2495"/>
      <c r="CR150" s="2495"/>
      <c r="CS150" s="2495"/>
      <c r="CT150" s="2495"/>
      <c r="CU150" s="2495"/>
      <c r="CV150" s="2495"/>
      <c r="CW150" s="2495"/>
      <c r="CX150" s="2495"/>
      <c r="CY150" s="2495"/>
      <c r="CZ150" s="2495"/>
      <c r="DA150" s="2495"/>
      <c r="DB150" s="2495"/>
      <c r="DC150" s="2495"/>
      <c r="DD150" s="2495"/>
      <c r="DE150" s="2495"/>
      <c r="DF150" s="2495"/>
      <c r="DG150" s="2495"/>
      <c r="DH150" s="2495"/>
      <c r="DI150" s="2495"/>
      <c r="DJ150" s="2495"/>
      <c r="DK150" s="2495"/>
      <c r="DL150" s="2495"/>
      <c r="DM150" s="2495"/>
      <c r="DN150" s="2495"/>
      <c r="DO150" s="2495"/>
      <c r="DP150" s="2495"/>
      <c r="DQ150" s="2495"/>
      <c r="DR150" s="2495"/>
      <c r="DS150" s="2495"/>
      <c r="DT150" s="2495"/>
      <c r="DU150" s="2495"/>
      <c r="DV150" s="2495"/>
      <c r="DW150" s="2495"/>
      <c r="DX150" s="2495"/>
      <c r="DY150" s="2495"/>
      <c r="DZ150" s="2495"/>
      <c r="EA150" s="2495"/>
      <c r="EB150" s="2495"/>
      <c r="EC150" s="2495"/>
      <c r="ED150" s="2495"/>
      <c r="EE150" s="2496"/>
      <c r="EF150" s="2496"/>
    </row>
    <row r="151" spans="2:136" ht="41.25" customHeight="1" thickBot="1">
      <c r="B151" s="230"/>
      <c r="C151" s="1918" t="s">
        <v>220</v>
      </c>
      <c r="D151" s="2084"/>
      <c r="E151" s="2085" t="s">
        <v>93</v>
      </c>
      <c r="F151" s="2085" t="s">
        <v>101</v>
      </c>
      <c r="G151" s="2085" t="s">
        <v>124</v>
      </c>
      <c r="H151" s="2079" t="str">
        <f t="shared" si="6"/>
        <v>&gt; 500 kV  ;  OIL FILLED REACTORS</v>
      </c>
      <c r="I151" s="2085" t="s">
        <v>112</v>
      </c>
      <c r="J151" s="2085" t="s">
        <v>1051</v>
      </c>
      <c r="K151" s="2085" t="s">
        <v>391</v>
      </c>
      <c r="L151" s="2085" t="s">
        <v>107</v>
      </c>
      <c r="M151" s="2085"/>
      <c r="N151" s="1085"/>
      <c r="O151" s="2084"/>
      <c r="P151" s="2085" t="s">
        <v>93</v>
      </c>
      <c r="Q151" s="2085" t="s">
        <v>101</v>
      </c>
      <c r="R151" s="2085" t="s">
        <v>124</v>
      </c>
      <c r="S151" s="2079" t="str">
        <f t="shared" si="7"/>
        <v>&gt; 500 kV  ;  OIL FILLED REACTORS</v>
      </c>
      <c r="T151" s="2085" t="s">
        <v>112</v>
      </c>
      <c r="U151" s="2085" t="s">
        <v>1052</v>
      </c>
      <c r="V151" s="2085" t="s">
        <v>391</v>
      </c>
      <c r="W151" s="2085" t="s">
        <v>107</v>
      </c>
      <c r="X151" s="2085"/>
      <c r="Y151" s="2492"/>
      <c r="Z151" s="2085"/>
      <c r="AA151" s="2085" t="s">
        <v>124</v>
      </c>
      <c r="AB151" s="2080" t="str">
        <f t="shared" si="8"/>
        <v>&gt; 500 kV  ;  OIL FILLED REACTORS</v>
      </c>
      <c r="AC151" s="2085" t="s">
        <v>112</v>
      </c>
      <c r="AD151" s="2085" t="s">
        <v>1053</v>
      </c>
      <c r="AE151" s="2085" t="s">
        <v>1054</v>
      </c>
      <c r="AF151" s="2085" t="s">
        <v>107</v>
      </c>
      <c r="AG151" s="2085"/>
      <c r="AH151" s="2495"/>
      <c r="AI151" s="2495"/>
      <c r="AJ151" s="2495"/>
      <c r="AK151" s="2495"/>
      <c r="AL151" s="2495"/>
      <c r="AM151" s="2495"/>
      <c r="AN151" s="2495"/>
      <c r="AO151" s="2495"/>
      <c r="AP151" s="2495"/>
      <c r="AQ151" s="2495"/>
      <c r="AR151" s="2495"/>
      <c r="AS151" s="2495"/>
      <c r="AT151" s="2495"/>
      <c r="AU151" s="2495"/>
      <c r="AV151" s="2495"/>
      <c r="AW151" s="2495"/>
      <c r="AX151" s="2495"/>
      <c r="AY151" s="2495"/>
      <c r="AZ151" s="2495"/>
      <c r="BA151" s="2495"/>
      <c r="BB151" s="2495"/>
      <c r="BC151" s="2495"/>
      <c r="BD151" s="2495"/>
      <c r="BE151" s="2495"/>
      <c r="BF151" s="2495"/>
      <c r="BG151" s="2495"/>
      <c r="BH151" s="2495"/>
      <c r="BI151" s="2495"/>
      <c r="BJ151" s="2495"/>
      <c r="BK151" s="2495"/>
      <c r="BL151" s="2495"/>
      <c r="BM151" s="2495"/>
      <c r="BN151" s="2495"/>
      <c r="BO151" s="2495"/>
      <c r="BP151" s="2495"/>
      <c r="BQ151" s="2495"/>
      <c r="BR151" s="2495"/>
      <c r="BS151" s="2495"/>
      <c r="BT151" s="2495"/>
      <c r="BU151" s="2495"/>
      <c r="BV151" s="2495"/>
      <c r="BW151" s="2495"/>
      <c r="BX151" s="2495"/>
      <c r="BY151" s="2495"/>
      <c r="BZ151" s="2495"/>
      <c r="CA151" s="2495"/>
      <c r="CB151" s="2495"/>
      <c r="CC151" s="2495"/>
      <c r="CD151" s="2495"/>
      <c r="CE151" s="2495"/>
      <c r="CF151" s="2495"/>
      <c r="CG151" s="2495"/>
      <c r="CH151" s="2495"/>
      <c r="CI151" s="2495"/>
      <c r="CJ151" s="2495"/>
      <c r="CK151" s="2495"/>
      <c r="CL151" s="2495"/>
      <c r="CM151" s="2495"/>
      <c r="CN151" s="2495"/>
      <c r="CO151" s="2495"/>
      <c r="CP151" s="2495"/>
      <c r="CQ151" s="2495"/>
      <c r="CR151" s="2495"/>
      <c r="CS151" s="2495"/>
      <c r="CT151" s="2495"/>
      <c r="CU151" s="2495"/>
      <c r="CV151" s="2495"/>
      <c r="CW151" s="2495"/>
      <c r="CX151" s="2495"/>
      <c r="CY151" s="2495"/>
      <c r="CZ151" s="2495"/>
      <c r="DA151" s="2495"/>
      <c r="DB151" s="2495"/>
      <c r="DC151" s="2495"/>
      <c r="DD151" s="2495"/>
      <c r="DE151" s="2495"/>
      <c r="DF151" s="2495"/>
      <c r="DG151" s="2495"/>
      <c r="DH151" s="2495"/>
      <c r="DI151" s="2495"/>
      <c r="DJ151" s="2495"/>
      <c r="DK151" s="2495"/>
      <c r="DL151" s="2495"/>
      <c r="DM151" s="2495"/>
      <c r="DN151" s="2495"/>
      <c r="DO151" s="2495"/>
      <c r="DP151" s="2495"/>
      <c r="DQ151" s="2495"/>
      <c r="DR151" s="2495"/>
      <c r="DS151" s="2495"/>
      <c r="DT151" s="2495"/>
      <c r="DU151" s="2495"/>
      <c r="DV151" s="2495"/>
      <c r="DW151" s="2495"/>
      <c r="DX151" s="2495"/>
      <c r="DY151" s="2495"/>
      <c r="DZ151" s="2495"/>
      <c r="EA151" s="2495"/>
      <c r="EB151" s="2495"/>
      <c r="EC151" s="2495"/>
      <c r="ED151" s="2495"/>
      <c r="EE151" s="2496"/>
      <c r="EF151" s="2496"/>
    </row>
    <row r="152" spans="2:136" ht="41.25" customHeight="1" thickBot="1">
      <c r="B152" s="230"/>
      <c r="C152" s="1918" t="s">
        <v>1462</v>
      </c>
      <c r="D152" s="2084"/>
      <c r="E152" s="2085"/>
      <c r="F152" s="2085"/>
      <c r="G152" s="2085"/>
      <c r="H152" s="2079"/>
      <c r="I152" s="2085"/>
      <c r="J152" s="2085"/>
      <c r="K152" s="2085"/>
      <c r="L152" s="2085"/>
      <c r="M152" s="2085"/>
      <c r="N152" s="2489">
        <v>30</v>
      </c>
      <c r="O152" s="2084"/>
      <c r="P152" s="2085"/>
      <c r="Q152" s="2085"/>
      <c r="R152" s="2085"/>
      <c r="S152" s="2079"/>
      <c r="T152" s="2085"/>
      <c r="U152" s="2085"/>
      <c r="V152" s="2085"/>
      <c r="W152" s="2085"/>
      <c r="X152" s="2085"/>
      <c r="Y152" s="2487">
        <v>0</v>
      </c>
      <c r="Z152" s="2085"/>
      <c r="AA152" s="2085"/>
      <c r="AB152" s="2486"/>
      <c r="AC152" s="2085"/>
      <c r="AD152" s="2085"/>
      <c r="AE152" s="2085"/>
      <c r="AF152" s="2085"/>
      <c r="AG152" s="2085"/>
      <c r="AH152" s="2501">
        <v>0</v>
      </c>
      <c r="AI152" s="2501">
        <v>0</v>
      </c>
      <c r="AJ152" s="2501">
        <v>0</v>
      </c>
      <c r="AK152" s="2501">
        <v>0</v>
      </c>
      <c r="AL152" s="2501">
        <v>0</v>
      </c>
      <c r="AM152" s="2501">
        <v>0</v>
      </c>
      <c r="AN152" s="2501">
        <v>0</v>
      </c>
      <c r="AO152" s="2501">
        <v>0</v>
      </c>
      <c r="AP152" s="2501">
        <v>3</v>
      </c>
      <c r="AQ152" s="2501">
        <v>0</v>
      </c>
      <c r="AR152" s="2501">
        <v>0</v>
      </c>
      <c r="AS152" s="2501">
        <v>0</v>
      </c>
      <c r="AT152" s="2501">
        <v>0</v>
      </c>
      <c r="AU152" s="2501">
        <v>0</v>
      </c>
      <c r="AV152" s="2501">
        <v>0</v>
      </c>
      <c r="AW152" s="2501">
        <v>0</v>
      </c>
      <c r="AX152" s="2501">
        <v>0</v>
      </c>
      <c r="AY152" s="2501">
        <v>0</v>
      </c>
      <c r="AZ152" s="2501">
        <v>0</v>
      </c>
      <c r="BA152" s="2501">
        <v>0</v>
      </c>
      <c r="BB152" s="2501">
        <v>0</v>
      </c>
      <c r="BC152" s="2501">
        <v>0</v>
      </c>
      <c r="BD152" s="2501">
        <v>0</v>
      </c>
      <c r="BE152" s="2501">
        <v>0</v>
      </c>
      <c r="BF152" s="2501">
        <v>0</v>
      </c>
      <c r="BG152" s="2501">
        <v>0</v>
      </c>
      <c r="BH152" s="2501">
        <v>0</v>
      </c>
      <c r="BI152" s="2501">
        <v>0</v>
      </c>
      <c r="BJ152" s="2501">
        <v>0</v>
      </c>
      <c r="BK152" s="2501">
        <v>0</v>
      </c>
      <c r="BL152" s="2501">
        <v>0</v>
      </c>
      <c r="BM152" s="2501">
        <v>0</v>
      </c>
      <c r="BN152" s="2501">
        <v>0</v>
      </c>
      <c r="BO152" s="2501">
        <v>0</v>
      </c>
      <c r="BP152" s="2501">
        <v>0</v>
      </c>
      <c r="BQ152" s="2501">
        <v>0</v>
      </c>
      <c r="BR152" s="2501">
        <v>0</v>
      </c>
      <c r="BS152" s="2501">
        <v>0</v>
      </c>
      <c r="BT152" s="2501">
        <v>0</v>
      </c>
      <c r="BU152" s="2501">
        <v>0</v>
      </c>
      <c r="BV152" s="2501">
        <v>0</v>
      </c>
      <c r="BW152" s="2501">
        <v>0</v>
      </c>
      <c r="BX152" s="2501">
        <v>0</v>
      </c>
      <c r="BY152" s="2501">
        <v>0</v>
      </c>
      <c r="BZ152" s="2501">
        <v>0</v>
      </c>
      <c r="CA152" s="2501">
        <v>0</v>
      </c>
      <c r="CB152" s="2501">
        <v>0</v>
      </c>
      <c r="CC152" s="2501">
        <v>0</v>
      </c>
      <c r="CD152" s="2501">
        <v>0</v>
      </c>
      <c r="CE152" s="2501">
        <v>0</v>
      </c>
      <c r="CF152" s="2501">
        <v>0</v>
      </c>
      <c r="CG152" s="2501">
        <v>0</v>
      </c>
      <c r="CH152" s="2501">
        <v>0</v>
      </c>
      <c r="CI152" s="2501">
        <v>0</v>
      </c>
      <c r="CJ152" s="2501">
        <v>0</v>
      </c>
      <c r="CK152" s="2501">
        <v>0</v>
      </c>
      <c r="CL152" s="2501">
        <v>0</v>
      </c>
      <c r="CM152" s="2501">
        <v>0</v>
      </c>
      <c r="CN152" s="2501">
        <v>0</v>
      </c>
      <c r="CO152" s="2501">
        <v>0</v>
      </c>
      <c r="CP152" s="2501">
        <v>0</v>
      </c>
      <c r="CQ152" s="2501">
        <v>0</v>
      </c>
      <c r="CR152" s="2501">
        <v>0</v>
      </c>
      <c r="CS152" s="2501">
        <v>0</v>
      </c>
      <c r="CT152" s="2501">
        <v>0</v>
      </c>
      <c r="CU152" s="2501">
        <v>0</v>
      </c>
      <c r="CV152" s="2501">
        <v>0</v>
      </c>
      <c r="CW152" s="2501">
        <v>0</v>
      </c>
      <c r="CX152" s="2501">
        <v>0</v>
      </c>
      <c r="CY152" s="2501">
        <v>0</v>
      </c>
      <c r="CZ152" s="2501">
        <v>0</v>
      </c>
      <c r="DA152" s="2501">
        <v>0</v>
      </c>
      <c r="DB152" s="2501">
        <v>0</v>
      </c>
      <c r="DC152" s="2501">
        <v>0</v>
      </c>
      <c r="DD152" s="2501">
        <v>0</v>
      </c>
      <c r="DE152" s="2501">
        <v>0</v>
      </c>
      <c r="DF152" s="2501">
        <v>0</v>
      </c>
      <c r="DG152" s="2501">
        <v>0</v>
      </c>
      <c r="DH152" s="2501">
        <v>0</v>
      </c>
      <c r="DI152" s="2501">
        <v>0</v>
      </c>
      <c r="DJ152" s="2501">
        <v>0</v>
      </c>
      <c r="DK152" s="2501">
        <v>0</v>
      </c>
      <c r="DL152" s="2501">
        <v>0</v>
      </c>
      <c r="DM152" s="2501">
        <v>0</v>
      </c>
      <c r="DN152" s="2501">
        <v>0</v>
      </c>
      <c r="DO152" s="2501">
        <v>0</v>
      </c>
      <c r="DP152" s="2501">
        <v>0</v>
      </c>
      <c r="DQ152" s="2501">
        <v>0</v>
      </c>
      <c r="DR152" s="2501">
        <v>0</v>
      </c>
      <c r="DS152" s="2501">
        <v>0</v>
      </c>
      <c r="DT152" s="2501">
        <v>0</v>
      </c>
      <c r="DU152" s="2501">
        <v>0</v>
      </c>
      <c r="DV152" s="2501">
        <v>0</v>
      </c>
      <c r="DW152" s="2501">
        <v>0</v>
      </c>
      <c r="DX152" s="2501">
        <v>0</v>
      </c>
      <c r="DY152" s="2501">
        <v>0</v>
      </c>
      <c r="DZ152" s="2501">
        <v>0</v>
      </c>
      <c r="EA152" s="2501">
        <v>0</v>
      </c>
      <c r="EB152" s="2501">
        <v>0</v>
      </c>
      <c r="EC152" s="2501">
        <v>0</v>
      </c>
      <c r="ED152" s="2501">
        <v>0</v>
      </c>
      <c r="EE152" s="2502">
        <v>0</v>
      </c>
      <c r="EF152" s="2498">
        <v>0</v>
      </c>
    </row>
    <row r="153" spans="2:136" ht="41.25" customHeight="1" thickBot="1">
      <c r="B153" s="230"/>
      <c r="C153" s="1918" t="s">
        <v>1463</v>
      </c>
      <c r="D153" s="2084"/>
      <c r="E153" s="2085"/>
      <c r="F153" s="2085"/>
      <c r="G153" s="2085"/>
      <c r="H153" s="2079"/>
      <c r="I153" s="2085"/>
      <c r="J153" s="2085"/>
      <c r="K153" s="2085"/>
      <c r="L153" s="2085"/>
      <c r="M153" s="2085"/>
      <c r="N153" s="2489">
        <v>30</v>
      </c>
      <c r="O153" s="2084"/>
      <c r="P153" s="2085"/>
      <c r="Q153" s="2085"/>
      <c r="R153" s="2085"/>
      <c r="S153" s="2079"/>
      <c r="T153" s="2085"/>
      <c r="U153" s="2085"/>
      <c r="V153" s="2085"/>
      <c r="W153" s="2085"/>
      <c r="X153" s="2085"/>
      <c r="Y153" s="2487">
        <v>0</v>
      </c>
      <c r="Z153" s="2085"/>
      <c r="AA153" s="2085"/>
      <c r="AB153" s="2486"/>
      <c r="AC153" s="2085"/>
      <c r="AD153" s="2085"/>
      <c r="AE153" s="2085"/>
      <c r="AF153" s="2085"/>
      <c r="AG153" s="2085"/>
      <c r="AH153" s="2501">
        <v>0</v>
      </c>
      <c r="AI153" s="2501">
        <v>0</v>
      </c>
      <c r="AJ153" s="2501">
        <v>6</v>
      </c>
      <c r="AK153" s="2501">
        <v>0</v>
      </c>
      <c r="AL153" s="2501">
        <v>12</v>
      </c>
      <c r="AM153" s="2501">
        <v>0</v>
      </c>
      <c r="AN153" s="2501">
        <v>0</v>
      </c>
      <c r="AO153" s="2501">
        <v>0</v>
      </c>
      <c r="AP153" s="2501">
        <v>0</v>
      </c>
      <c r="AQ153" s="2501">
        <v>0</v>
      </c>
      <c r="AR153" s="2501">
        <v>0</v>
      </c>
      <c r="AS153" s="2501">
        <v>0</v>
      </c>
      <c r="AT153" s="2501">
        <v>0</v>
      </c>
      <c r="AU153" s="2501">
        <v>0</v>
      </c>
      <c r="AV153" s="2501">
        <v>0</v>
      </c>
      <c r="AW153" s="2501">
        <v>1</v>
      </c>
      <c r="AX153" s="2501">
        <v>0</v>
      </c>
      <c r="AY153" s="2501">
        <v>0</v>
      </c>
      <c r="AZ153" s="2501">
        <v>0</v>
      </c>
      <c r="BA153" s="2501">
        <v>3</v>
      </c>
      <c r="BB153" s="2501">
        <v>0</v>
      </c>
      <c r="BC153" s="2501">
        <v>0</v>
      </c>
      <c r="BD153" s="2501">
        <v>0</v>
      </c>
      <c r="BE153" s="2501">
        <v>0</v>
      </c>
      <c r="BF153" s="2501">
        <v>0</v>
      </c>
      <c r="BG153" s="2501">
        <v>5</v>
      </c>
      <c r="BH153" s="2501">
        <v>0</v>
      </c>
      <c r="BI153" s="2501">
        <v>0</v>
      </c>
      <c r="BJ153" s="2501">
        <v>6</v>
      </c>
      <c r="BK153" s="2501">
        <v>0</v>
      </c>
      <c r="BL153" s="2501">
        <v>0</v>
      </c>
      <c r="BM153" s="2501">
        <v>0</v>
      </c>
      <c r="BN153" s="2501">
        <v>0</v>
      </c>
      <c r="BO153" s="2501">
        <v>0</v>
      </c>
      <c r="BP153" s="2501">
        <v>0</v>
      </c>
      <c r="BQ153" s="2501">
        <v>0</v>
      </c>
      <c r="BR153" s="2501">
        <v>0</v>
      </c>
      <c r="BS153" s="2501">
        <v>0</v>
      </c>
      <c r="BT153" s="2501">
        <v>0</v>
      </c>
      <c r="BU153" s="2501">
        <v>0</v>
      </c>
      <c r="BV153" s="2501">
        <v>0</v>
      </c>
      <c r="BW153" s="2501">
        <v>0</v>
      </c>
      <c r="BX153" s="2501">
        <v>0</v>
      </c>
      <c r="BY153" s="2501">
        <v>0</v>
      </c>
      <c r="BZ153" s="2501">
        <v>0</v>
      </c>
      <c r="CA153" s="2501">
        <v>0</v>
      </c>
      <c r="CB153" s="2501">
        <v>0</v>
      </c>
      <c r="CC153" s="2501">
        <v>0</v>
      </c>
      <c r="CD153" s="2501">
        <v>0</v>
      </c>
      <c r="CE153" s="2501">
        <v>0</v>
      </c>
      <c r="CF153" s="2501">
        <v>0</v>
      </c>
      <c r="CG153" s="2501">
        <v>0</v>
      </c>
      <c r="CH153" s="2501">
        <v>0</v>
      </c>
      <c r="CI153" s="2501">
        <v>0</v>
      </c>
      <c r="CJ153" s="2501">
        <v>0</v>
      </c>
      <c r="CK153" s="2501">
        <v>0</v>
      </c>
      <c r="CL153" s="2501">
        <v>0</v>
      </c>
      <c r="CM153" s="2501">
        <v>0</v>
      </c>
      <c r="CN153" s="2501">
        <v>0</v>
      </c>
      <c r="CO153" s="2501">
        <v>0</v>
      </c>
      <c r="CP153" s="2501">
        <v>0</v>
      </c>
      <c r="CQ153" s="2501">
        <v>0</v>
      </c>
      <c r="CR153" s="2501">
        <v>0</v>
      </c>
      <c r="CS153" s="2501">
        <v>0</v>
      </c>
      <c r="CT153" s="2501">
        <v>0</v>
      </c>
      <c r="CU153" s="2501">
        <v>0</v>
      </c>
      <c r="CV153" s="2501">
        <v>0</v>
      </c>
      <c r="CW153" s="2501">
        <v>0</v>
      </c>
      <c r="CX153" s="2501">
        <v>0</v>
      </c>
      <c r="CY153" s="2501">
        <v>0</v>
      </c>
      <c r="CZ153" s="2501">
        <v>0</v>
      </c>
      <c r="DA153" s="2501">
        <v>0</v>
      </c>
      <c r="DB153" s="2501">
        <v>0</v>
      </c>
      <c r="DC153" s="2501">
        <v>0</v>
      </c>
      <c r="DD153" s="2501">
        <v>0</v>
      </c>
      <c r="DE153" s="2501">
        <v>0</v>
      </c>
      <c r="DF153" s="2501">
        <v>0</v>
      </c>
      <c r="DG153" s="2501">
        <v>0</v>
      </c>
      <c r="DH153" s="2501">
        <v>0</v>
      </c>
      <c r="DI153" s="2501">
        <v>0</v>
      </c>
      <c r="DJ153" s="2501">
        <v>0</v>
      </c>
      <c r="DK153" s="2501">
        <v>0</v>
      </c>
      <c r="DL153" s="2501">
        <v>0</v>
      </c>
      <c r="DM153" s="2501">
        <v>0</v>
      </c>
      <c r="DN153" s="2501">
        <v>0</v>
      </c>
      <c r="DO153" s="2501">
        <v>0</v>
      </c>
      <c r="DP153" s="2501">
        <v>0</v>
      </c>
      <c r="DQ153" s="2501">
        <v>0</v>
      </c>
      <c r="DR153" s="2501">
        <v>0</v>
      </c>
      <c r="DS153" s="2501">
        <v>0</v>
      </c>
      <c r="DT153" s="2501">
        <v>0</v>
      </c>
      <c r="DU153" s="2501">
        <v>0</v>
      </c>
      <c r="DV153" s="2501">
        <v>0</v>
      </c>
      <c r="DW153" s="2501">
        <v>0</v>
      </c>
      <c r="DX153" s="2501">
        <v>0</v>
      </c>
      <c r="DY153" s="2501">
        <v>0</v>
      </c>
      <c r="DZ153" s="2501">
        <v>0</v>
      </c>
      <c r="EA153" s="2501">
        <v>0</v>
      </c>
      <c r="EB153" s="2501">
        <v>0</v>
      </c>
      <c r="EC153" s="2501">
        <v>0</v>
      </c>
      <c r="ED153" s="2501">
        <v>0</v>
      </c>
      <c r="EE153" s="2502">
        <v>0</v>
      </c>
      <c r="EF153" s="2498">
        <v>0</v>
      </c>
    </row>
    <row r="154" spans="2:136" ht="41.25" customHeight="1" thickBot="1">
      <c r="B154" s="241"/>
      <c r="C154" s="1918" t="s">
        <v>133</v>
      </c>
      <c r="D154" s="251"/>
      <c r="E154" s="2082" t="s">
        <v>93</v>
      </c>
      <c r="F154" s="2082" t="s">
        <v>101</v>
      </c>
      <c r="G154" s="2082" t="s">
        <v>124</v>
      </c>
      <c r="H154" s="2079" t="str">
        <f t="shared" si="6"/>
        <v>OTHER - PLEASE ADD A ROW IF NECESSARY AND NOMINATE THE CATEGORY</v>
      </c>
      <c r="I154" s="2082" t="s">
        <v>112</v>
      </c>
      <c r="J154" s="2082" t="s">
        <v>1051</v>
      </c>
      <c r="K154" s="2082" t="s">
        <v>391</v>
      </c>
      <c r="L154" s="2082" t="s">
        <v>107</v>
      </c>
      <c r="M154" s="2082"/>
      <c r="N154" s="1085"/>
      <c r="O154" s="251"/>
      <c r="P154" s="2082" t="s">
        <v>93</v>
      </c>
      <c r="Q154" s="2082" t="s">
        <v>101</v>
      </c>
      <c r="R154" s="2082" t="s">
        <v>124</v>
      </c>
      <c r="S154" s="2079" t="str">
        <f t="shared" si="7"/>
        <v>OTHER - PLEASE ADD A ROW IF NECESSARY AND NOMINATE THE CATEGORY</v>
      </c>
      <c r="T154" s="2082" t="s">
        <v>112</v>
      </c>
      <c r="U154" s="2082" t="s">
        <v>1052</v>
      </c>
      <c r="V154" s="2082" t="s">
        <v>391</v>
      </c>
      <c r="W154" s="2082" t="s">
        <v>107</v>
      </c>
      <c r="X154" s="2082"/>
      <c r="Y154" s="2492"/>
      <c r="Z154" s="2082"/>
      <c r="AA154" s="2082" t="s">
        <v>124</v>
      </c>
      <c r="AB154" s="2080" t="str">
        <f t="shared" si="8"/>
        <v>OTHER - PLEASE ADD A ROW IF NECESSARY AND NOMINATE THE CATEGORY</v>
      </c>
      <c r="AC154" s="2082" t="s">
        <v>112</v>
      </c>
      <c r="AD154" s="2082" t="s">
        <v>1053</v>
      </c>
      <c r="AE154" s="2082" t="s">
        <v>1054</v>
      </c>
      <c r="AF154" s="2082" t="s">
        <v>107</v>
      </c>
      <c r="AG154" s="2082"/>
      <c r="AH154" s="2086"/>
      <c r="AI154" s="2086"/>
      <c r="AJ154" s="2086"/>
      <c r="AK154" s="2086"/>
      <c r="AL154" s="2086"/>
      <c r="AM154" s="2086"/>
      <c r="AN154" s="2086"/>
      <c r="AO154" s="2086"/>
      <c r="AP154" s="2086"/>
      <c r="AQ154" s="2086"/>
      <c r="AR154" s="2086"/>
      <c r="AS154" s="2086"/>
      <c r="AT154" s="2086"/>
      <c r="AU154" s="2086"/>
      <c r="AV154" s="2086"/>
      <c r="AW154" s="2086"/>
      <c r="AX154" s="2086"/>
      <c r="AY154" s="2086"/>
      <c r="AZ154" s="2086"/>
      <c r="BA154" s="2086"/>
      <c r="BB154" s="2086"/>
      <c r="BC154" s="2086"/>
      <c r="BD154" s="2086"/>
      <c r="BE154" s="2086"/>
      <c r="BF154" s="2086"/>
      <c r="BG154" s="2086"/>
      <c r="BH154" s="2086"/>
      <c r="BI154" s="2086"/>
      <c r="BJ154" s="2086"/>
      <c r="BK154" s="2086"/>
      <c r="BL154" s="2086"/>
      <c r="BM154" s="2086"/>
      <c r="BN154" s="2086"/>
      <c r="BO154" s="2086"/>
      <c r="BP154" s="2086"/>
      <c r="BQ154" s="2086"/>
      <c r="BR154" s="2086"/>
      <c r="BS154" s="2086"/>
      <c r="BT154" s="2086"/>
      <c r="BU154" s="2086"/>
      <c r="BV154" s="2086"/>
      <c r="BW154" s="2086"/>
      <c r="BX154" s="2086"/>
      <c r="BY154" s="2086"/>
      <c r="BZ154" s="2086"/>
      <c r="CA154" s="2086"/>
      <c r="CB154" s="2086"/>
      <c r="CC154" s="2086"/>
      <c r="CD154" s="2086"/>
      <c r="CE154" s="2086"/>
      <c r="CF154" s="2086"/>
      <c r="CG154" s="2086"/>
      <c r="CH154" s="2086"/>
      <c r="CI154" s="2086"/>
      <c r="CJ154" s="2086"/>
      <c r="CK154" s="2086"/>
      <c r="CL154" s="2086"/>
      <c r="CM154" s="2086"/>
      <c r="CN154" s="2086"/>
      <c r="CO154" s="2086"/>
      <c r="CP154" s="2086"/>
      <c r="CQ154" s="2086"/>
      <c r="CR154" s="2086"/>
      <c r="CS154" s="2086"/>
      <c r="CT154" s="2086"/>
      <c r="CU154" s="2086"/>
      <c r="CV154" s="2086"/>
      <c r="CW154" s="2086"/>
      <c r="CX154" s="2086"/>
      <c r="CY154" s="2086"/>
      <c r="CZ154" s="2086"/>
      <c r="DA154" s="2086"/>
      <c r="DB154" s="2086"/>
      <c r="DC154" s="2086"/>
      <c r="DD154" s="2086"/>
      <c r="DE154" s="2086"/>
      <c r="DF154" s="2086"/>
      <c r="DG154" s="2086"/>
      <c r="DH154" s="2086"/>
      <c r="DI154" s="2086"/>
      <c r="DJ154" s="2086"/>
      <c r="DK154" s="2086"/>
      <c r="DL154" s="2086"/>
      <c r="DM154" s="2086"/>
      <c r="DN154" s="2086"/>
      <c r="DO154" s="2086"/>
      <c r="DP154" s="2086"/>
      <c r="DQ154" s="2086"/>
      <c r="DR154" s="2086"/>
      <c r="DS154" s="2086"/>
      <c r="DT154" s="2086"/>
      <c r="DU154" s="2086"/>
      <c r="DV154" s="2086"/>
      <c r="DW154" s="2086"/>
      <c r="DX154" s="2086"/>
      <c r="DY154" s="2086"/>
      <c r="DZ154" s="2086"/>
      <c r="EA154" s="2086"/>
      <c r="EB154" s="2086"/>
      <c r="EC154" s="2086"/>
      <c r="ED154" s="2086"/>
      <c r="EE154" s="2087"/>
      <c r="EF154" s="2496"/>
    </row>
    <row r="155" spans="2:136" ht="41.25" customHeight="1" thickBot="1">
      <c r="B155" s="266" t="s">
        <v>221</v>
      </c>
      <c r="C155" s="267" t="s">
        <v>1464</v>
      </c>
      <c r="D155" s="2088"/>
      <c r="E155" s="2089" t="s">
        <v>93</v>
      </c>
      <c r="F155" s="2089" t="s">
        <v>101</v>
      </c>
      <c r="G155" s="2089" t="s">
        <v>223</v>
      </c>
      <c r="H155" s="2079" t="str">
        <f t="shared" si="6"/>
        <v>PROTECTION SYSTEMS</v>
      </c>
      <c r="I155" s="2089" t="s">
        <v>112</v>
      </c>
      <c r="J155" s="2089" t="s">
        <v>1051</v>
      </c>
      <c r="K155" s="2089" t="s">
        <v>391</v>
      </c>
      <c r="L155" s="2089" t="s">
        <v>107</v>
      </c>
      <c r="M155" s="2089"/>
      <c r="N155" s="2488">
        <v>30.45</v>
      </c>
      <c r="O155" s="2088"/>
      <c r="P155" s="2089" t="s">
        <v>93</v>
      </c>
      <c r="Q155" s="2089" t="s">
        <v>101</v>
      </c>
      <c r="R155" s="2089" t="s">
        <v>223</v>
      </c>
      <c r="S155" s="2079" t="str">
        <f t="shared" si="7"/>
        <v>PROTECTION SYSTEMS</v>
      </c>
      <c r="T155" s="2089" t="s">
        <v>112</v>
      </c>
      <c r="U155" s="2089" t="s">
        <v>1052</v>
      </c>
      <c r="V155" s="2089" t="s">
        <v>391</v>
      </c>
      <c r="W155" s="2089" t="s">
        <v>107</v>
      </c>
      <c r="X155" s="2089"/>
      <c r="Y155" s="2487">
        <v>0</v>
      </c>
      <c r="Z155" s="2089"/>
      <c r="AA155" s="2089" t="s">
        <v>223</v>
      </c>
      <c r="AB155" s="2080" t="str">
        <f t="shared" si="8"/>
        <v>PROTECTION SYSTEMS</v>
      </c>
      <c r="AC155" s="2089" t="s">
        <v>112</v>
      </c>
      <c r="AD155" s="2089" t="s">
        <v>1053</v>
      </c>
      <c r="AE155" s="2089" t="s">
        <v>1054</v>
      </c>
      <c r="AF155" s="2089" t="s">
        <v>107</v>
      </c>
      <c r="AG155" s="2089"/>
      <c r="AH155" s="2499">
        <v>395</v>
      </c>
      <c r="AI155" s="2499">
        <v>176</v>
      </c>
      <c r="AJ155" s="2499">
        <v>205</v>
      </c>
      <c r="AK155" s="2499">
        <v>261</v>
      </c>
      <c r="AL155" s="2499">
        <v>145</v>
      </c>
      <c r="AM155" s="2499">
        <v>153</v>
      </c>
      <c r="AN155" s="2499">
        <v>73</v>
      </c>
      <c r="AO155" s="2499">
        <v>77</v>
      </c>
      <c r="AP155" s="2499">
        <v>54</v>
      </c>
      <c r="AQ155" s="2499">
        <v>92</v>
      </c>
      <c r="AR155" s="2499">
        <v>24</v>
      </c>
      <c r="AS155" s="2499">
        <v>107</v>
      </c>
      <c r="AT155" s="2499">
        <v>135</v>
      </c>
      <c r="AU155" s="2499">
        <v>20</v>
      </c>
      <c r="AV155" s="2499">
        <v>36</v>
      </c>
      <c r="AW155" s="2499">
        <v>25</v>
      </c>
      <c r="AX155" s="2499">
        <v>33</v>
      </c>
      <c r="AY155" s="2499">
        <v>91</v>
      </c>
      <c r="AZ155" s="2499">
        <v>19</v>
      </c>
      <c r="BA155" s="2499">
        <v>11</v>
      </c>
      <c r="BB155" s="2499">
        <v>61</v>
      </c>
      <c r="BC155" s="2499">
        <v>42</v>
      </c>
      <c r="BD155" s="2499">
        <v>52</v>
      </c>
      <c r="BE155" s="2499">
        <v>3</v>
      </c>
      <c r="BF155" s="2499">
        <v>180</v>
      </c>
      <c r="BG155" s="2499">
        <v>19</v>
      </c>
      <c r="BH155" s="2499">
        <v>94</v>
      </c>
      <c r="BI155" s="2499">
        <v>89</v>
      </c>
      <c r="BJ155" s="2499">
        <v>260</v>
      </c>
      <c r="BK155" s="2499">
        <v>122</v>
      </c>
      <c r="BL155" s="2499">
        <v>132</v>
      </c>
      <c r="BM155" s="2499">
        <v>61</v>
      </c>
      <c r="BN155" s="2499">
        <v>32</v>
      </c>
      <c r="BO155" s="2499">
        <v>179</v>
      </c>
      <c r="BP155" s="2499">
        <v>32</v>
      </c>
      <c r="BQ155" s="2499">
        <v>17</v>
      </c>
      <c r="BR155" s="2499">
        <v>34</v>
      </c>
      <c r="BS155" s="2499">
        <v>70</v>
      </c>
      <c r="BT155" s="2499">
        <v>1</v>
      </c>
      <c r="BU155" s="2499">
        <v>54</v>
      </c>
      <c r="BV155" s="2499">
        <v>14</v>
      </c>
      <c r="BW155" s="2499">
        <v>40</v>
      </c>
      <c r="BX155" s="2499">
        <v>172</v>
      </c>
      <c r="BY155" s="2499">
        <v>75</v>
      </c>
      <c r="BZ155" s="2499">
        <v>71</v>
      </c>
      <c r="CA155" s="2499">
        <v>114</v>
      </c>
      <c r="CB155" s="2499">
        <v>20</v>
      </c>
      <c r="CC155" s="2499">
        <v>47</v>
      </c>
      <c r="CD155" s="2499">
        <v>35</v>
      </c>
      <c r="CE155" s="2499">
        <v>18</v>
      </c>
      <c r="CF155" s="2499">
        <v>23</v>
      </c>
      <c r="CG155" s="2499">
        <v>24</v>
      </c>
      <c r="CH155" s="2499">
        <v>59</v>
      </c>
      <c r="CI155" s="2499">
        <v>0</v>
      </c>
      <c r="CJ155" s="2499">
        <v>20</v>
      </c>
      <c r="CK155" s="2499">
        <v>0</v>
      </c>
      <c r="CL155" s="2499">
        <v>0</v>
      </c>
      <c r="CM155" s="2499">
        <v>15</v>
      </c>
      <c r="CN155" s="2499">
        <v>21</v>
      </c>
      <c r="CO155" s="2499">
        <v>14</v>
      </c>
      <c r="CP155" s="2499">
        <v>0</v>
      </c>
      <c r="CQ155" s="2499">
        <v>0</v>
      </c>
      <c r="CR155" s="2499">
        <v>0</v>
      </c>
      <c r="CS155" s="2499">
        <v>0</v>
      </c>
      <c r="CT155" s="2499">
        <v>0</v>
      </c>
      <c r="CU155" s="2499">
        <v>0</v>
      </c>
      <c r="CV155" s="2499">
        <v>0</v>
      </c>
      <c r="CW155" s="2499">
        <v>0</v>
      </c>
      <c r="CX155" s="2499">
        <v>0</v>
      </c>
      <c r="CY155" s="2499">
        <v>0</v>
      </c>
      <c r="CZ155" s="2499">
        <v>0</v>
      </c>
      <c r="DA155" s="2499">
        <v>0</v>
      </c>
      <c r="DB155" s="2499">
        <v>0</v>
      </c>
      <c r="DC155" s="2499">
        <v>0</v>
      </c>
      <c r="DD155" s="2499">
        <v>0</v>
      </c>
      <c r="DE155" s="2499">
        <v>0</v>
      </c>
      <c r="DF155" s="2499">
        <v>0</v>
      </c>
      <c r="DG155" s="2499">
        <v>0</v>
      </c>
      <c r="DH155" s="2499">
        <v>0</v>
      </c>
      <c r="DI155" s="2499">
        <v>0</v>
      </c>
      <c r="DJ155" s="2499">
        <v>0</v>
      </c>
      <c r="DK155" s="2499">
        <v>0</v>
      </c>
      <c r="DL155" s="2499">
        <v>0</v>
      </c>
      <c r="DM155" s="2499">
        <v>0</v>
      </c>
      <c r="DN155" s="2499">
        <v>0</v>
      </c>
      <c r="DO155" s="2499">
        <v>0</v>
      </c>
      <c r="DP155" s="2499">
        <v>0</v>
      </c>
      <c r="DQ155" s="2499">
        <v>0</v>
      </c>
      <c r="DR155" s="2499">
        <v>0</v>
      </c>
      <c r="DS155" s="2499">
        <v>0</v>
      </c>
      <c r="DT155" s="2499">
        <v>0</v>
      </c>
      <c r="DU155" s="2499">
        <v>0</v>
      </c>
      <c r="DV155" s="2499">
        <v>0</v>
      </c>
      <c r="DW155" s="2499">
        <v>0</v>
      </c>
      <c r="DX155" s="2499">
        <v>0</v>
      </c>
      <c r="DY155" s="2499">
        <v>0</v>
      </c>
      <c r="DZ155" s="2499">
        <v>0</v>
      </c>
      <c r="EA155" s="2499">
        <v>0</v>
      </c>
      <c r="EB155" s="2499">
        <v>0</v>
      </c>
      <c r="EC155" s="2499">
        <v>0</v>
      </c>
      <c r="ED155" s="2499">
        <v>0</v>
      </c>
      <c r="EE155" s="2500">
        <v>0</v>
      </c>
      <c r="EF155" s="2498">
        <v>0</v>
      </c>
    </row>
    <row r="156" spans="2:136" ht="41.25" customHeight="1" thickBot="1">
      <c r="B156" s="266"/>
      <c r="C156" s="203" t="s">
        <v>1465</v>
      </c>
      <c r="D156" s="2088"/>
      <c r="E156" s="2089"/>
      <c r="F156" s="2089"/>
      <c r="G156" s="2089"/>
      <c r="H156" s="2079"/>
      <c r="I156" s="2089"/>
      <c r="J156" s="2089"/>
      <c r="K156" s="2089"/>
      <c r="L156" s="2089"/>
      <c r="M156" s="2089"/>
      <c r="N156" s="2487">
        <v>15</v>
      </c>
      <c r="O156" s="2088"/>
      <c r="P156" s="2089"/>
      <c r="Q156" s="2089"/>
      <c r="R156" s="2089"/>
      <c r="S156" s="2079"/>
      <c r="T156" s="2089"/>
      <c r="U156" s="2089"/>
      <c r="V156" s="2089"/>
      <c r="W156" s="2089"/>
      <c r="X156" s="2089"/>
      <c r="Y156" s="2487">
        <v>0</v>
      </c>
      <c r="Z156" s="2089"/>
      <c r="AA156" s="2089"/>
      <c r="AB156" s="2486"/>
      <c r="AC156" s="2089"/>
      <c r="AD156" s="2089"/>
      <c r="AE156" s="2089"/>
      <c r="AF156" s="2089"/>
      <c r="AG156" s="2089"/>
      <c r="AH156" s="2497">
        <v>95</v>
      </c>
      <c r="AI156" s="2497">
        <v>6</v>
      </c>
      <c r="AJ156" s="2497">
        <v>159</v>
      </c>
      <c r="AK156" s="2497">
        <v>75</v>
      </c>
      <c r="AL156" s="2497">
        <v>93</v>
      </c>
      <c r="AM156" s="2497">
        <v>174</v>
      </c>
      <c r="AN156" s="2497">
        <v>33</v>
      </c>
      <c r="AO156" s="2497">
        <v>48</v>
      </c>
      <c r="AP156" s="2497">
        <v>77</v>
      </c>
      <c r="AQ156" s="2497">
        <v>15</v>
      </c>
      <c r="AR156" s="2497">
        <v>25</v>
      </c>
      <c r="AS156" s="2497">
        <v>33</v>
      </c>
      <c r="AT156" s="2497">
        <v>27</v>
      </c>
      <c r="AU156" s="2497">
        <v>43</v>
      </c>
      <c r="AV156" s="2497">
        <v>22</v>
      </c>
      <c r="AW156" s="2497">
        <v>9</v>
      </c>
      <c r="AX156" s="2497">
        <v>3</v>
      </c>
      <c r="AY156" s="2497">
        <v>0</v>
      </c>
      <c r="AZ156" s="2497">
        <v>0</v>
      </c>
      <c r="BA156" s="2497">
        <v>0</v>
      </c>
      <c r="BB156" s="2497">
        <v>0</v>
      </c>
      <c r="BC156" s="2497">
        <v>0</v>
      </c>
      <c r="BD156" s="2497">
        <v>0</v>
      </c>
      <c r="BE156" s="2497">
        <v>0</v>
      </c>
      <c r="BF156" s="2497">
        <v>0</v>
      </c>
      <c r="BG156" s="2497">
        <v>0</v>
      </c>
      <c r="BH156" s="2497">
        <v>0</v>
      </c>
      <c r="BI156" s="2497">
        <v>0</v>
      </c>
      <c r="BJ156" s="2497">
        <v>0</v>
      </c>
      <c r="BK156" s="2497">
        <v>0</v>
      </c>
      <c r="BL156" s="2497">
        <v>0</v>
      </c>
      <c r="BM156" s="2497">
        <v>0</v>
      </c>
      <c r="BN156" s="2497">
        <v>0</v>
      </c>
      <c r="BO156" s="2497">
        <v>0</v>
      </c>
      <c r="BP156" s="2497">
        <v>0</v>
      </c>
      <c r="BQ156" s="2497">
        <v>0</v>
      </c>
      <c r="BR156" s="2497">
        <v>0</v>
      </c>
      <c r="BS156" s="2497">
        <v>0</v>
      </c>
      <c r="BT156" s="2497">
        <v>0</v>
      </c>
      <c r="BU156" s="2497">
        <v>0</v>
      </c>
      <c r="BV156" s="2497">
        <v>0</v>
      </c>
      <c r="BW156" s="2497">
        <v>0</v>
      </c>
      <c r="BX156" s="2497">
        <v>0</v>
      </c>
      <c r="BY156" s="2497">
        <v>0</v>
      </c>
      <c r="BZ156" s="2497">
        <v>0</v>
      </c>
      <c r="CA156" s="2497">
        <v>0</v>
      </c>
      <c r="CB156" s="2497">
        <v>0</v>
      </c>
      <c r="CC156" s="2497">
        <v>0</v>
      </c>
      <c r="CD156" s="2497">
        <v>0</v>
      </c>
      <c r="CE156" s="2497">
        <v>0</v>
      </c>
      <c r="CF156" s="2497">
        <v>0</v>
      </c>
      <c r="CG156" s="2497">
        <v>0</v>
      </c>
      <c r="CH156" s="2497">
        <v>0</v>
      </c>
      <c r="CI156" s="2497">
        <v>0</v>
      </c>
      <c r="CJ156" s="2497">
        <v>0</v>
      </c>
      <c r="CK156" s="2497">
        <v>0</v>
      </c>
      <c r="CL156" s="2497">
        <v>0</v>
      </c>
      <c r="CM156" s="2497">
        <v>0</v>
      </c>
      <c r="CN156" s="2497">
        <v>0</v>
      </c>
      <c r="CO156" s="2497">
        <v>0</v>
      </c>
      <c r="CP156" s="2497">
        <v>0</v>
      </c>
      <c r="CQ156" s="2497">
        <v>0</v>
      </c>
      <c r="CR156" s="2497">
        <v>0</v>
      </c>
      <c r="CS156" s="2497">
        <v>0</v>
      </c>
      <c r="CT156" s="2497">
        <v>0</v>
      </c>
      <c r="CU156" s="2497">
        <v>0</v>
      </c>
      <c r="CV156" s="2497">
        <v>0</v>
      </c>
      <c r="CW156" s="2497">
        <v>0</v>
      </c>
      <c r="CX156" s="2497">
        <v>0</v>
      </c>
      <c r="CY156" s="2497">
        <v>0</v>
      </c>
      <c r="CZ156" s="2497">
        <v>0</v>
      </c>
      <c r="DA156" s="2497">
        <v>0</v>
      </c>
      <c r="DB156" s="2497">
        <v>0</v>
      </c>
      <c r="DC156" s="2497">
        <v>0</v>
      </c>
      <c r="DD156" s="2497">
        <v>0</v>
      </c>
      <c r="DE156" s="2497">
        <v>0</v>
      </c>
      <c r="DF156" s="2497">
        <v>0</v>
      </c>
      <c r="DG156" s="2497">
        <v>0</v>
      </c>
      <c r="DH156" s="2497">
        <v>0</v>
      </c>
      <c r="DI156" s="2497">
        <v>0</v>
      </c>
      <c r="DJ156" s="2497">
        <v>0</v>
      </c>
      <c r="DK156" s="2497">
        <v>0</v>
      </c>
      <c r="DL156" s="2497">
        <v>0</v>
      </c>
      <c r="DM156" s="2497">
        <v>0</v>
      </c>
      <c r="DN156" s="2497">
        <v>0</v>
      </c>
      <c r="DO156" s="2497">
        <v>0</v>
      </c>
      <c r="DP156" s="2497">
        <v>0</v>
      </c>
      <c r="DQ156" s="2497">
        <v>0</v>
      </c>
      <c r="DR156" s="2497">
        <v>0</v>
      </c>
      <c r="DS156" s="2497">
        <v>0</v>
      </c>
      <c r="DT156" s="2497">
        <v>0</v>
      </c>
      <c r="DU156" s="2497">
        <v>0</v>
      </c>
      <c r="DV156" s="2497">
        <v>0</v>
      </c>
      <c r="DW156" s="2497">
        <v>0</v>
      </c>
      <c r="DX156" s="2497">
        <v>0</v>
      </c>
      <c r="DY156" s="2497">
        <v>0</v>
      </c>
      <c r="DZ156" s="2497">
        <v>0</v>
      </c>
      <c r="EA156" s="2497">
        <v>0</v>
      </c>
      <c r="EB156" s="2497">
        <v>0</v>
      </c>
      <c r="EC156" s="2497">
        <v>0</v>
      </c>
      <c r="ED156" s="2497">
        <v>0</v>
      </c>
      <c r="EE156" s="2498">
        <v>0</v>
      </c>
      <c r="EF156" s="2498">
        <v>0</v>
      </c>
    </row>
    <row r="157" spans="2:136" ht="41.25" customHeight="1" thickBot="1">
      <c r="B157" s="266"/>
      <c r="C157" s="203" t="s">
        <v>1466</v>
      </c>
      <c r="D157" s="2088"/>
      <c r="E157" s="2089"/>
      <c r="F157" s="2089"/>
      <c r="G157" s="2089"/>
      <c r="H157" s="2079"/>
      <c r="I157" s="2089"/>
      <c r="J157" s="2089"/>
      <c r="K157" s="2089"/>
      <c r="L157" s="2089"/>
      <c r="M157" s="2089"/>
      <c r="N157" s="2490">
        <v>15</v>
      </c>
      <c r="O157" s="2088"/>
      <c r="P157" s="2089"/>
      <c r="Q157" s="2089"/>
      <c r="R157" s="2089"/>
      <c r="S157" s="2079"/>
      <c r="T157" s="2089"/>
      <c r="U157" s="2089"/>
      <c r="V157" s="2089"/>
      <c r="W157" s="2089"/>
      <c r="X157" s="2089"/>
      <c r="Y157" s="2490">
        <v>0</v>
      </c>
      <c r="Z157" s="2089"/>
      <c r="AA157" s="2089"/>
      <c r="AB157" s="2486"/>
      <c r="AC157" s="2089"/>
      <c r="AD157" s="2089"/>
      <c r="AE157" s="2089"/>
      <c r="AF157" s="2089"/>
      <c r="AG157" s="2089"/>
      <c r="AH157" s="2503">
        <v>18</v>
      </c>
      <c r="AI157" s="2503">
        <v>0</v>
      </c>
      <c r="AJ157" s="2503">
        <v>638</v>
      </c>
      <c r="AK157" s="2503">
        <v>0</v>
      </c>
      <c r="AL157" s="2503">
        <v>88</v>
      </c>
      <c r="AM157" s="2503">
        <v>0</v>
      </c>
      <c r="AN157" s="2503">
        <v>0</v>
      </c>
      <c r="AO157" s="2503">
        <v>0</v>
      </c>
      <c r="AP157" s="2503">
        <v>0</v>
      </c>
      <c r="AQ157" s="2503">
        <v>0</v>
      </c>
      <c r="AR157" s="2503">
        <v>0</v>
      </c>
      <c r="AS157" s="2503">
        <v>0</v>
      </c>
      <c r="AT157" s="2503">
        <v>0</v>
      </c>
      <c r="AU157" s="2503">
        <v>0</v>
      </c>
      <c r="AV157" s="2503">
        <v>0</v>
      </c>
      <c r="AW157" s="2503">
        <v>883</v>
      </c>
      <c r="AX157" s="2503">
        <v>0</v>
      </c>
      <c r="AY157" s="2503">
        <v>0</v>
      </c>
      <c r="AZ157" s="2503">
        <v>0</v>
      </c>
      <c r="BA157" s="2503">
        <v>0</v>
      </c>
      <c r="BB157" s="2503">
        <v>160</v>
      </c>
      <c r="BC157" s="2503">
        <v>0</v>
      </c>
      <c r="BD157" s="2503">
        <v>0</v>
      </c>
      <c r="BE157" s="2503">
        <v>0</v>
      </c>
      <c r="BF157" s="2503">
        <v>0</v>
      </c>
      <c r="BG157" s="2503">
        <v>0</v>
      </c>
      <c r="BH157" s="2503">
        <v>0</v>
      </c>
      <c r="BI157" s="2503">
        <v>0</v>
      </c>
      <c r="BJ157" s="2503">
        <v>0</v>
      </c>
      <c r="BK157" s="2503">
        <v>0</v>
      </c>
      <c r="BL157" s="2503">
        <v>70</v>
      </c>
      <c r="BM157" s="2503">
        <v>0</v>
      </c>
      <c r="BN157" s="2503">
        <v>0</v>
      </c>
      <c r="BO157" s="2503">
        <v>0</v>
      </c>
      <c r="BP157" s="2503">
        <v>0</v>
      </c>
      <c r="BQ157" s="2503">
        <v>0</v>
      </c>
      <c r="BR157" s="2503">
        <v>0</v>
      </c>
      <c r="BS157" s="2503">
        <v>0</v>
      </c>
      <c r="BT157" s="2503">
        <v>0</v>
      </c>
      <c r="BU157" s="2503">
        <v>0</v>
      </c>
      <c r="BV157" s="2503">
        <v>88</v>
      </c>
      <c r="BW157" s="2503">
        <v>0</v>
      </c>
      <c r="BX157" s="2503">
        <v>0</v>
      </c>
      <c r="BY157" s="2503">
        <v>0</v>
      </c>
      <c r="BZ157" s="2503">
        <v>0</v>
      </c>
      <c r="CA157" s="2503">
        <v>0</v>
      </c>
      <c r="CB157" s="2503">
        <v>0</v>
      </c>
      <c r="CC157" s="2503">
        <v>0</v>
      </c>
      <c r="CD157" s="2503">
        <v>0</v>
      </c>
      <c r="CE157" s="2503">
        <v>0</v>
      </c>
      <c r="CF157" s="2503">
        <v>0</v>
      </c>
      <c r="CG157" s="2503">
        <v>0</v>
      </c>
      <c r="CH157" s="2503">
        <v>0</v>
      </c>
      <c r="CI157" s="2503">
        <v>0</v>
      </c>
      <c r="CJ157" s="2503">
        <v>0</v>
      </c>
      <c r="CK157" s="2503">
        <v>0</v>
      </c>
      <c r="CL157" s="2503">
        <v>0</v>
      </c>
      <c r="CM157" s="2503">
        <v>0</v>
      </c>
      <c r="CN157" s="2503">
        <v>0</v>
      </c>
      <c r="CO157" s="2503">
        <v>0</v>
      </c>
      <c r="CP157" s="2503">
        <v>0</v>
      </c>
      <c r="CQ157" s="2503">
        <v>0</v>
      </c>
      <c r="CR157" s="2503">
        <v>0</v>
      </c>
      <c r="CS157" s="2503">
        <v>0</v>
      </c>
      <c r="CT157" s="2503">
        <v>0</v>
      </c>
      <c r="CU157" s="2503">
        <v>0</v>
      </c>
      <c r="CV157" s="2503">
        <v>0</v>
      </c>
      <c r="CW157" s="2503">
        <v>0</v>
      </c>
      <c r="CX157" s="2503">
        <v>0</v>
      </c>
      <c r="CY157" s="2503">
        <v>0</v>
      </c>
      <c r="CZ157" s="2503">
        <v>0</v>
      </c>
      <c r="DA157" s="2503">
        <v>0</v>
      </c>
      <c r="DB157" s="2503">
        <v>0</v>
      </c>
      <c r="DC157" s="2503">
        <v>0</v>
      </c>
      <c r="DD157" s="2503">
        <v>0</v>
      </c>
      <c r="DE157" s="2503">
        <v>0</v>
      </c>
      <c r="DF157" s="2503">
        <v>0</v>
      </c>
      <c r="DG157" s="2503">
        <v>0</v>
      </c>
      <c r="DH157" s="2503">
        <v>0</v>
      </c>
      <c r="DI157" s="2503">
        <v>0</v>
      </c>
      <c r="DJ157" s="2503">
        <v>0</v>
      </c>
      <c r="DK157" s="2503">
        <v>0</v>
      </c>
      <c r="DL157" s="2503">
        <v>0</v>
      </c>
      <c r="DM157" s="2503">
        <v>0</v>
      </c>
      <c r="DN157" s="2503">
        <v>0</v>
      </c>
      <c r="DO157" s="2503">
        <v>0</v>
      </c>
      <c r="DP157" s="2503">
        <v>0</v>
      </c>
      <c r="DQ157" s="2503">
        <v>0</v>
      </c>
      <c r="DR157" s="2503">
        <v>0</v>
      </c>
      <c r="DS157" s="2503">
        <v>0</v>
      </c>
      <c r="DT157" s="2503">
        <v>0</v>
      </c>
      <c r="DU157" s="2503">
        <v>0</v>
      </c>
      <c r="DV157" s="2503">
        <v>0</v>
      </c>
      <c r="DW157" s="2503">
        <v>0</v>
      </c>
      <c r="DX157" s="2503">
        <v>0</v>
      </c>
      <c r="DY157" s="2503">
        <v>0</v>
      </c>
      <c r="DZ157" s="2503">
        <v>0</v>
      </c>
      <c r="EA157" s="2503">
        <v>0</v>
      </c>
      <c r="EB157" s="2503">
        <v>0</v>
      </c>
      <c r="EC157" s="2503">
        <v>0</v>
      </c>
      <c r="ED157" s="2503">
        <v>0</v>
      </c>
      <c r="EE157" s="2503">
        <v>0</v>
      </c>
      <c r="EF157" s="2503">
        <v>0</v>
      </c>
    </row>
    <row r="158" spans="2:136" ht="41.25" customHeight="1" thickBot="1">
      <c r="B158" s="266"/>
      <c r="C158" s="203" t="s">
        <v>1467</v>
      </c>
      <c r="D158" s="2088"/>
      <c r="E158" s="2089"/>
      <c r="F158" s="2089"/>
      <c r="G158" s="2089"/>
      <c r="H158" s="2079"/>
      <c r="I158" s="2089"/>
      <c r="J158" s="2089"/>
      <c r="K158" s="2089"/>
      <c r="L158" s="2089"/>
      <c r="M158" s="2089"/>
      <c r="N158" s="2491">
        <v>15</v>
      </c>
      <c r="O158" s="2088"/>
      <c r="P158" s="2089"/>
      <c r="Q158" s="2089"/>
      <c r="R158" s="2089"/>
      <c r="S158" s="2079"/>
      <c r="T158" s="2089"/>
      <c r="U158" s="2089"/>
      <c r="V158" s="2089"/>
      <c r="W158" s="2089"/>
      <c r="X158" s="2089"/>
      <c r="Y158" s="2491">
        <v>0</v>
      </c>
      <c r="Z158" s="2089"/>
      <c r="AA158" s="2089"/>
      <c r="AB158" s="2486"/>
      <c r="AC158" s="2089"/>
      <c r="AD158" s="2089"/>
      <c r="AE158" s="2089"/>
      <c r="AF158" s="2089"/>
      <c r="AG158" s="2089"/>
      <c r="AH158" s="2504">
        <v>126</v>
      </c>
      <c r="AI158" s="2504">
        <v>55</v>
      </c>
      <c r="AJ158" s="2504">
        <v>56</v>
      </c>
      <c r="AK158" s="2504">
        <v>53</v>
      </c>
      <c r="AL158" s="2504">
        <v>10</v>
      </c>
      <c r="AM158" s="2504">
        <v>7</v>
      </c>
      <c r="AN158" s="2504">
        <v>38</v>
      </c>
      <c r="AO158" s="2504">
        <v>44</v>
      </c>
      <c r="AP158" s="2504">
        <v>0</v>
      </c>
      <c r="AQ158" s="2504">
        <v>0</v>
      </c>
      <c r="AR158" s="2504">
        <v>118</v>
      </c>
      <c r="AS158" s="2497">
        <v>16</v>
      </c>
      <c r="AT158" s="2497">
        <v>62</v>
      </c>
      <c r="AU158" s="2497">
        <v>38</v>
      </c>
      <c r="AV158" s="2497">
        <v>22</v>
      </c>
      <c r="AW158" s="2497">
        <v>64</v>
      </c>
      <c r="AX158" s="2497">
        <v>13</v>
      </c>
      <c r="AY158" s="2497">
        <v>0</v>
      </c>
      <c r="AZ158" s="2497">
        <v>0</v>
      </c>
      <c r="BA158" s="2497">
        <v>0</v>
      </c>
      <c r="BB158" s="2497">
        <v>0</v>
      </c>
      <c r="BC158" s="2497">
        <v>0</v>
      </c>
      <c r="BD158" s="2497">
        <v>37</v>
      </c>
      <c r="BE158" s="2497">
        <v>1</v>
      </c>
      <c r="BF158" s="2497">
        <v>76</v>
      </c>
      <c r="BG158" s="2497">
        <v>0</v>
      </c>
      <c r="BH158" s="2497">
        <v>0</v>
      </c>
      <c r="BI158" s="2497">
        <v>0</v>
      </c>
      <c r="BJ158" s="2497">
        <v>0</v>
      </c>
      <c r="BK158" s="2497">
        <v>0</v>
      </c>
      <c r="BL158" s="2497">
        <v>0</v>
      </c>
      <c r="BM158" s="2497">
        <v>0</v>
      </c>
      <c r="BN158" s="2497">
        <v>7</v>
      </c>
      <c r="BO158" s="2497">
        <v>0</v>
      </c>
      <c r="BP158" s="2497">
        <v>0</v>
      </c>
      <c r="BQ158" s="2497">
        <v>0</v>
      </c>
      <c r="BR158" s="2497">
        <v>0</v>
      </c>
      <c r="BS158" s="2504">
        <v>1</v>
      </c>
      <c r="BT158" s="2497">
        <v>0</v>
      </c>
      <c r="BU158" s="2497">
        <v>0</v>
      </c>
      <c r="BV158" s="2497">
        <v>0</v>
      </c>
      <c r="BW158" s="2497">
        <v>0</v>
      </c>
      <c r="BX158" s="2497">
        <v>0</v>
      </c>
      <c r="BY158" s="2497">
        <v>0</v>
      </c>
      <c r="BZ158" s="2497">
        <v>0</v>
      </c>
      <c r="CA158" s="2497">
        <v>0</v>
      </c>
      <c r="CB158" s="2497">
        <v>0</v>
      </c>
      <c r="CC158" s="2497">
        <v>0</v>
      </c>
      <c r="CD158" s="2497">
        <v>0</v>
      </c>
      <c r="CE158" s="2497">
        <v>0</v>
      </c>
      <c r="CF158" s="2497">
        <v>0</v>
      </c>
      <c r="CG158" s="2497">
        <v>0</v>
      </c>
      <c r="CH158" s="2497">
        <v>0</v>
      </c>
      <c r="CI158" s="2497">
        <v>0</v>
      </c>
      <c r="CJ158" s="2497">
        <v>0</v>
      </c>
      <c r="CK158" s="2497">
        <v>0</v>
      </c>
      <c r="CL158" s="2497">
        <v>0</v>
      </c>
      <c r="CM158" s="2497">
        <v>0</v>
      </c>
      <c r="CN158" s="2497">
        <v>0</v>
      </c>
      <c r="CO158" s="2497">
        <v>0</v>
      </c>
      <c r="CP158" s="2497">
        <v>0</v>
      </c>
      <c r="CQ158" s="2497">
        <v>0</v>
      </c>
      <c r="CR158" s="2497">
        <v>0</v>
      </c>
      <c r="CS158" s="2497">
        <v>0</v>
      </c>
      <c r="CT158" s="2497">
        <v>0</v>
      </c>
      <c r="CU158" s="2497">
        <v>0</v>
      </c>
      <c r="CV158" s="2497">
        <v>0</v>
      </c>
      <c r="CW158" s="2497">
        <v>0</v>
      </c>
      <c r="CX158" s="2497">
        <v>0</v>
      </c>
      <c r="CY158" s="2497">
        <v>0</v>
      </c>
      <c r="CZ158" s="2497">
        <v>0</v>
      </c>
      <c r="DA158" s="2497">
        <v>0</v>
      </c>
      <c r="DB158" s="2497">
        <v>0</v>
      </c>
      <c r="DC158" s="2497">
        <v>0</v>
      </c>
      <c r="DD158" s="2497">
        <v>0</v>
      </c>
      <c r="DE158" s="2497">
        <v>0</v>
      </c>
      <c r="DF158" s="2497">
        <v>0</v>
      </c>
      <c r="DG158" s="2497">
        <v>0</v>
      </c>
      <c r="DH158" s="2497">
        <v>0</v>
      </c>
      <c r="DI158" s="2497">
        <v>0</v>
      </c>
      <c r="DJ158" s="2497">
        <v>0</v>
      </c>
      <c r="DK158" s="2497">
        <v>0</v>
      </c>
      <c r="DL158" s="2497">
        <v>0</v>
      </c>
      <c r="DM158" s="2497">
        <v>0</v>
      </c>
      <c r="DN158" s="2497">
        <v>0</v>
      </c>
      <c r="DO158" s="2497">
        <v>0</v>
      </c>
      <c r="DP158" s="2497">
        <v>0</v>
      </c>
      <c r="DQ158" s="2497">
        <v>0</v>
      </c>
      <c r="DR158" s="2497">
        <v>0</v>
      </c>
      <c r="DS158" s="2497">
        <v>0</v>
      </c>
      <c r="DT158" s="2497">
        <v>0</v>
      </c>
      <c r="DU158" s="2497">
        <v>0</v>
      </c>
      <c r="DV158" s="2497">
        <v>0</v>
      </c>
      <c r="DW158" s="2497">
        <v>0</v>
      </c>
      <c r="DX158" s="2497">
        <v>0</v>
      </c>
      <c r="DY158" s="2497">
        <v>0</v>
      </c>
      <c r="DZ158" s="2497">
        <v>0</v>
      </c>
      <c r="EA158" s="2497">
        <v>0</v>
      </c>
      <c r="EB158" s="2497">
        <v>0</v>
      </c>
      <c r="EC158" s="2497">
        <v>0</v>
      </c>
      <c r="ED158" s="2497">
        <v>0</v>
      </c>
      <c r="EE158" s="2497">
        <v>0</v>
      </c>
      <c r="EF158" s="2497">
        <v>0</v>
      </c>
    </row>
    <row r="159" spans="2:136" ht="41.25" customHeight="1" thickBot="1">
      <c r="B159" s="266"/>
      <c r="C159" s="203" t="s">
        <v>1621</v>
      </c>
      <c r="D159" s="2088"/>
      <c r="E159" s="2089"/>
      <c r="F159" s="2089"/>
      <c r="G159" s="2089"/>
      <c r="H159" s="2079"/>
      <c r="I159" s="2089"/>
      <c r="J159" s="2089"/>
      <c r="K159" s="2089"/>
      <c r="L159" s="2089"/>
      <c r="M159" s="2089"/>
      <c r="N159" s="2505"/>
      <c r="O159" s="2088"/>
      <c r="P159" s="2089"/>
      <c r="Q159" s="2089"/>
      <c r="R159" s="2089"/>
      <c r="S159" s="2079"/>
      <c r="T159" s="2089"/>
      <c r="U159" s="2089"/>
      <c r="V159" s="2089"/>
      <c r="W159" s="2089"/>
      <c r="X159" s="2089"/>
      <c r="Y159" s="2505"/>
      <c r="Z159" s="2089"/>
      <c r="AA159" s="2089"/>
      <c r="AB159" s="2486"/>
      <c r="AC159" s="2089"/>
      <c r="AD159" s="2089"/>
      <c r="AE159" s="2089"/>
      <c r="AF159" s="2089"/>
      <c r="AG159" s="2089"/>
      <c r="AH159" s="2503">
        <v>1249</v>
      </c>
      <c r="AI159" s="2506"/>
      <c r="AJ159" s="2506"/>
      <c r="AK159" s="2506"/>
      <c r="AL159" s="2506"/>
      <c r="AM159" s="2506"/>
      <c r="AN159" s="2506"/>
      <c r="AO159" s="2506"/>
      <c r="AP159" s="2506"/>
      <c r="AQ159" s="2506"/>
      <c r="AR159" s="2506"/>
      <c r="AS159" s="2507"/>
      <c r="AT159" s="2507"/>
      <c r="AU159" s="2507"/>
      <c r="AV159" s="2507"/>
      <c r="AW159" s="2507"/>
      <c r="AX159" s="2507"/>
      <c r="AY159" s="2507"/>
      <c r="AZ159" s="2507"/>
      <c r="BA159" s="2507"/>
      <c r="BB159" s="2507"/>
      <c r="BC159" s="2507"/>
      <c r="BD159" s="2507"/>
      <c r="BE159" s="2507"/>
      <c r="BF159" s="2507"/>
      <c r="BG159" s="2507"/>
      <c r="BH159" s="2507"/>
      <c r="BI159" s="2507"/>
      <c r="BJ159" s="2507"/>
      <c r="BK159" s="2507"/>
      <c r="BL159" s="2507"/>
      <c r="BM159" s="2507"/>
      <c r="BN159" s="2507"/>
      <c r="BO159" s="2507"/>
      <c r="BP159" s="2507"/>
      <c r="BQ159" s="2507"/>
      <c r="BR159" s="2507"/>
      <c r="BS159" s="2506"/>
      <c r="BT159" s="2507"/>
      <c r="BU159" s="2507"/>
      <c r="BV159" s="2507"/>
      <c r="BW159" s="2507"/>
      <c r="BX159" s="2507"/>
      <c r="BY159" s="2507"/>
      <c r="BZ159" s="2507"/>
      <c r="CA159" s="2507"/>
      <c r="CB159" s="2507"/>
      <c r="CC159" s="2507"/>
      <c r="CD159" s="2507"/>
      <c r="CE159" s="2507"/>
      <c r="CF159" s="2507"/>
      <c r="CG159" s="2507"/>
      <c r="CH159" s="2507"/>
      <c r="CI159" s="2507"/>
      <c r="CJ159" s="2507"/>
      <c r="CK159" s="2507"/>
      <c r="CL159" s="2507"/>
      <c r="CM159" s="2507"/>
      <c r="CN159" s="2507"/>
      <c r="CO159" s="2507"/>
      <c r="CP159" s="2507"/>
      <c r="CQ159" s="2507"/>
      <c r="CR159" s="2507"/>
      <c r="CS159" s="2507"/>
      <c r="CT159" s="2507"/>
      <c r="CU159" s="2507"/>
      <c r="CV159" s="2507"/>
      <c r="CW159" s="2507"/>
      <c r="CX159" s="2507"/>
      <c r="CY159" s="2507"/>
      <c r="CZ159" s="2507"/>
      <c r="DA159" s="2507"/>
      <c r="DB159" s="2507"/>
      <c r="DC159" s="2507"/>
      <c r="DD159" s="2507"/>
      <c r="DE159" s="2507"/>
      <c r="DF159" s="2507"/>
      <c r="DG159" s="2507"/>
      <c r="DH159" s="2507"/>
      <c r="DI159" s="2507"/>
      <c r="DJ159" s="2507"/>
      <c r="DK159" s="2507"/>
      <c r="DL159" s="2507"/>
      <c r="DM159" s="2507"/>
      <c r="DN159" s="2507"/>
      <c r="DO159" s="2507"/>
      <c r="DP159" s="2507"/>
      <c r="DQ159" s="2507"/>
      <c r="DR159" s="2507"/>
      <c r="DS159" s="2507"/>
      <c r="DT159" s="2507"/>
      <c r="DU159" s="2507"/>
      <c r="DV159" s="2507"/>
      <c r="DW159" s="2507"/>
      <c r="DX159" s="2507"/>
      <c r="DY159" s="2507"/>
      <c r="DZ159" s="2507"/>
      <c r="EA159" s="2507"/>
      <c r="EB159" s="2507"/>
      <c r="EC159" s="2507"/>
      <c r="ED159" s="2507"/>
      <c r="EE159" s="2507"/>
      <c r="EF159" s="2508"/>
    </row>
    <row r="160" spans="2:136" ht="41.25" customHeight="1" thickBot="1">
      <c r="B160" s="266"/>
      <c r="C160" s="203" t="s">
        <v>1622</v>
      </c>
      <c r="D160" s="2088"/>
      <c r="E160" s="2089"/>
      <c r="F160" s="2089"/>
      <c r="G160" s="2089"/>
      <c r="H160" s="2079"/>
      <c r="I160" s="2089"/>
      <c r="J160" s="2089"/>
      <c r="K160" s="2089"/>
      <c r="L160" s="2089"/>
      <c r="M160" s="2089"/>
      <c r="N160" s="2505"/>
      <c r="O160" s="2088"/>
      <c r="P160" s="2089"/>
      <c r="Q160" s="2089"/>
      <c r="R160" s="2089"/>
      <c r="S160" s="2079"/>
      <c r="T160" s="2089"/>
      <c r="U160" s="2089"/>
      <c r="V160" s="2089"/>
      <c r="W160" s="2089"/>
      <c r="X160" s="2089"/>
      <c r="Y160" s="2505"/>
      <c r="Z160" s="2089"/>
      <c r="AA160" s="2089"/>
      <c r="AB160" s="2486"/>
      <c r="AC160" s="2089"/>
      <c r="AD160" s="2089"/>
      <c r="AE160" s="2089"/>
      <c r="AF160" s="2089"/>
      <c r="AG160" s="2089"/>
      <c r="AH160" s="2503">
        <v>528</v>
      </c>
      <c r="AI160" s="2506"/>
      <c r="AJ160" s="2506"/>
      <c r="AK160" s="2506"/>
      <c r="AL160" s="2506"/>
      <c r="AM160" s="2506"/>
      <c r="AN160" s="2506"/>
      <c r="AO160" s="2506"/>
      <c r="AP160" s="2506"/>
      <c r="AQ160" s="2506"/>
      <c r="AR160" s="2506"/>
      <c r="AS160" s="2507"/>
      <c r="AT160" s="2507"/>
      <c r="AU160" s="2507"/>
      <c r="AV160" s="2507"/>
      <c r="AW160" s="2507"/>
      <c r="AX160" s="2507"/>
      <c r="AY160" s="2507"/>
      <c r="AZ160" s="2507"/>
      <c r="BA160" s="2507"/>
      <c r="BB160" s="2507"/>
      <c r="BC160" s="2507"/>
      <c r="BD160" s="2507"/>
      <c r="BE160" s="2507"/>
      <c r="BF160" s="2507"/>
      <c r="BG160" s="2507"/>
      <c r="BH160" s="2507"/>
      <c r="BI160" s="2507"/>
      <c r="BJ160" s="2507"/>
      <c r="BK160" s="2507"/>
      <c r="BL160" s="2507"/>
      <c r="BM160" s="2507"/>
      <c r="BN160" s="2507"/>
      <c r="BO160" s="2507"/>
      <c r="BP160" s="2507"/>
      <c r="BQ160" s="2507"/>
      <c r="BR160" s="2507"/>
      <c r="BS160" s="2506"/>
      <c r="BT160" s="2507"/>
      <c r="BU160" s="2507"/>
      <c r="BV160" s="2507"/>
      <c r="BW160" s="2507"/>
      <c r="BX160" s="2507"/>
      <c r="BY160" s="2507"/>
      <c r="BZ160" s="2507"/>
      <c r="CA160" s="2507"/>
      <c r="CB160" s="2507"/>
      <c r="CC160" s="2507"/>
      <c r="CD160" s="2507"/>
      <c r="CE160" s="2507"/>
      <c r="CF160" s="2507"/>
      <c r="CG160" s="2507"/>
      <c r="CH160" s="2507"/>
      <c r="CI160" s="2507"/>
      <c r="CJ160" s="2507"/>
      <c r="CK160" s="2507"/>
      <c r="CL160" s="2507"/>
      <c r="CM160" s="2507"/>
      <c r="CN160" s="2507"/>
      <c r="CO160" s="2507"/>
      <c r="CP160" s="2507"/>
      <c r="CQ160" s="2507"/>
      <c r="CR160" s="2507"/>
      <c r="CS160" s="2507"/>
      <c r="CT160" s="2507"/>
      <c r="CU160" s="2507"/>
      <c r="CV160" s="2507"/>
      <c r="CW160" s="2507"/>
      <c r="CX160" s="2507"/>
      <c r="CY160" s="2507"/>
      <c r="CZ160" s="2507"/>
      <c r="DA160" s="2507"/>
      <c r="DB160" s="2507"/>
      <c r="DC160" s="2507"/>
      <c r="DD160" s="2507"/>
      <c r="DE160" s="2507"/>
      <c r="DF160" s="2507"/>
      <c r="DG160" s="2507"/>
      <c r="DH160" s="2507"/>
      <c r="DI160" s="2507"/>
      <c r="DJ160" s="2507"/>
      <c r="DK160" s="2507"/>
      <c r="DL160" s="2507"/>
      <c r="DM160" s="2507"/>
      <c r="DN160" s="2507"/>
      <c r="DO160" s="2507"/>
      <c r="DP160" s="2507"/>
      <c r="DQ160" s="2507"/>
      <c r="DR160" s="2507"/>
      <c r="DS160" s="2507"/>
      <c r="DT160" s="2507"/>
      <c r="DU160" s="2507"/>
      <c r="DV160" s="2507"/>
      <c r="DW160" s="2507"/>
      <c r="DX160" s="2507"/>
      <c r="DY160" s="2507"/>
      <c r="DZ160" s="2507"/>
      <c r="EA160" s="2507"/>
      <c r="EB160" s="2507"/>
      <c r="EC160" s="2507"/>
      <c r="ED160" s="2507"/>
      <c r="EE160" s="2507"/>
      <c r="EF160" s="2508"/>
    </row>
    <row r="161" spans="2:136" ht="41.25" customHeight="1" thickBot="1">
      <c r="B161" s="266" t="s">
        <v>224</v>
      </c>
      <c r="C161" s="203" t="s">
        <v>225</v>
      </c>
      <c r="D161" s="251"/>
      <c r="E161" s="2082" t="s">
        <v>93</v>
      </c>
      <c r="F161" s="2082" t="s">
        <v>101</v>
      </c>
      <c r="G161" s="2082" t="s">
        <v>226</v>
      </c>
      <c r="H161" s="2079" t="str">
        <f t="shared" si="6"/>
        <v>PLEASE ADD A ROW IF NECESSARY AND NOMINATE THE CATEGORY</v>
      </c>
      <c r="I161" s="2082" t="s">
        <v>112</v>
      </c>
      <c r="J161" s="2082" t="s">
        <v>1051</v>
      </c>
      <c r="K161" s="2082" t="s">
        <v>391</v>
      </c>
      <c r="L161" s="2082" t="s">
        <v>107</v>
      </c>
      <c r="M161" s="2082"/>
      <c r="N161" s="1090"/>
      <c r="O161" s="251"/>
      <c r="P161" s="2082" t="s">
        <v>93</v>
      </c>
      <c r="Q161" s="2082" t="s">
        <v>101</v>
      </c>
      <c r="R161" s="2082" t="s">
        <v>226</v>
      </c>
      <c r="S161" s="2079" t="str">
        <f t="shared" si="7"/>
        <v>PLEASE ADD A ROW IF NECESSARY AND NOMINATE THE CATEGORY</v>
      </c>
      <c r="T161" s="2082" t="s">
        <v>112</v>
      </c>
      <c r="U161" s="2082" t="s">
        <v>1052</v>
      </c>
      <c r="V161" s="2082" t="s">
        <v>391</v>
      </c>
      <c r="W161" s="2082" t="s">
        <v>107</v>
      </c>
      <c r="X161" s="2082"/>
      <c r="Y161" s="1091"/>
      <c r="Z161" s="2082"/>
      <c r="AA161" s="2082" t="s">
        <v>226</v>
      </c>
      <c r="AB161" s="2080" t="str">
        <f t="shared" si="8"/>
        <v>PLEASE ADD A ROW IF NECESSARY AND NOMINATE THE CATEGORY</v>
      </c>
      <c r="AC161" s="2082" t="s">
        <v>112</v>
      </c>
      <c r="AD161" s="2082" t="s">
        <v>1053</v>
      </c>
      <c r="AE161" s="2082" t="s">
        <v>1054</v>
      </c>
      <c r="AF161" s="2082" t="s">
        <v>107</v>
      </c>
      <c r="AG161" s="2082"/>
      <c r="AH161" s="1092"/>
      <c r="AI161" s="1092"/>
      <c r="AJ161" s="1092"/>
      <c r="AK161" s="1092"/>
      <c r="AL161" s="1092"/>
      <c r="AM161" s="1092"/>
      <c r="AN161" s="1092"/>
      <c r="AO161" s="1092"/>
      <c r="AP161" s="1092"/>
      <c r="AQ161" s="1092"/>
      <c r="AR161" s="1092"/>
      <c r="AS161" s="1092"/>
      <c r="AT161" s="1092"/>
      <c r="AU161" s="1092"/>
      <c r="AV161" s="1092"/>
      <c r="AW161" s="1092"/>
      <c r="AX161" s="1092"/>
      <c r="AY161" s="1092"/>
      <c r="AZ161" s="1092"/>
      <c r="BA161" s="1092"/>
      <c r="BB161" s="1092"/>
      <c r="BC161" s="1092"/>
      <c r="BD161" s="1092"/>
      <c r="BE161" s="1092"/>
      <c r="BF161" s="1092"/>
      <c r="BG161" s="1092"/>
      <c r="BH161" s="1092"/>
      <c r="BI161" s="1092"/>
      <c r="BJ161" s="1092"/>
      <c r="BK161" s="1092"/>
      <c r="BL161" s="1092"/>
      <c r="BM161" s="1092"/>
      <c r="BN161" s="1092"/>
      <c r="BO161" s="1092"/>
      <c r="BP161" s="1092"/>
      <c r="BQ161" s="1092"/>
      <c r="BR161" s="1092"/>
      <c r="BS161" s="1092"/>
      <c r="BT161" s="1092"/>
      <c r="BU161" s="1092"/>
      <c r="BV161" s="1092"/>
      <c r="BW161" s="1092"/>
      <c r="BX161" s="1092"/>
      <c r="BY161" s="1092"/>
      <c r="BZ161" s="1092"/>
      <c r="CA161" s="1092"/>
      <c r="CB161" s="1092"/>
      <c r="CC161" s="1092"/>
      <c r="CD161" s="1092"/>
      <c r="CE161" s="1092"/>
      <c r="CF161" s="1092"/>
      <c r="CG161" s="1092"/>
      <c r="CH161" s="1092"/>
      <c r="CI161" s="1092"/>
      <c r="CJ161" s="1092"/>
      <c r="CK161" s="1092"/>
      <c r="CL161" s="1092"/>
      <c r="CM161" s="1092"/>
      <c r="CN161" s="1092"/>
      <c r="CO161" s="1092"/>
      <c r="CP161" s="1092"/>
      <c r="CQ161" s="1092"/>
      <c r="CR161" s="1092"/>
      <c r="CS161" s="1092"/>
      <c r="CT161" s="1092"/>
      <c r="CU161" s="1092"/>
      <c r="CV161" s="1092"/>
      <c r="CW161" s="1092"/>
      <c r="CX161" s="1092"/>
      <c r="CY161" s="1092"/>
      <c r="CZ161" s="1092"/>
      <c r="DA161" s="1092"/>
      <c r="DB161" s="1092"/>
      <c r="DC161" s="1092"/>
      <c r="DD161" s="1092"/>
      <c r="DE161" s="1092"/>
      <c r="DF161" s="1092"/>
      <c r="DG161" s="1092"/>
      <c r="DH161" s="1092"/>
      <c r="DI161" s="1092"/>
      <c r="DJ161" s="1092"/>
      <c r="DK161" s="1092"/>
      <c r="DL161" s="1092"/>
      <c r="DM161" s="1092"/>
      <c r="DN161" s="1092"/>
      <c r="DO161" s="1092"/>
      <c r="DP161" s="1092"/>
      <c r="DQ161" s="1092"/>
      <c r="DR161" s="1092"/>
      <c r="DS161" s="1092"/>
      <c r="DT161" s="1092"/>
      <c r="DU161" s="1092"/>
      <c r="DV161" s="1092"/>
      <c r="DW161" s="1092"/>
      <c r="DX161" s="1092"/>
      <c r="DY161" s="1092"/>
      <c r="DZ161" s="1092"/>
      <c r="EA161" s="1092"/>
      <c r="EB161" s="1092"/>
      <c r="EC161" s="1092"/>
      <c r="ED161" s="1092"/>
      <c r="EE161" s="1092"/>
      <c r="EF161" s="1093"/>
    </row>
  </sheetData>
  <sheetProtection password="D4BA" sheet="1" objects="1" scenarios="1" insertRows="0"/>
  <conditionalFormatting sqref="N11:N160">
    <cfRule type="cellIs" dxfId="25" priority="19" operator="greaterThan">
      <formula>0</formula>
    </cfRule>
  </conditionalFormatting>
  <conditionalFormatting sqref="N70:N160">
    <cfRule type="cellIs" dxfId="24" priority="18" operator="greaterThan">
      <formula>0</formula>
    </cfRule>
  </conditionalFormatting>
  <conditionalFormatting sqref="N155:N160">
    <cfRule type="cellIs" dxfId="23" priority="17" operator="greaterThan">
      <formula>0</formula>
    </cfRule>
  </conditionalFormatting>
  <conditionalFormatting sqref="N157">
    <cfRule type="cellIs" dxfId="22" priority="16" operator="greaterThan">
      <formula>0</formula>
    </cfRule>
  </conditionalFormatting>
  <conditionalFormatting sqref="Y11:Y160">
    <cfRule type="cellIs" dxfId="21" priority="15" operator="greaterThan">
      <formula>0</formula>
    </cfRule>
  </conditionalFormatting>
  <conditionalFormatting sqref="Y70:Y160">
    <cfRule type="cellIs" dxfId="20" priority="14" operator="greaterThan">
      <formula>0</formula>
    </cfRule>
  </conditionalFormatting>
  <conditionalFormatting sqref="Y155:Y160">
    <cfRule type="cellIs" dxfId="19" priority="13" operator="greaterThan">
      <formula>0</formula>
    </cfRule>
  </conditionalFormatting>
  <conditionalFormatting sqref="Y157">
    <cfRule type="cellIs" dxfId="18" priority="12" operator="greaterThan">
      <formula>0</formula>
    </cfRule>
  </conditionalFormatting>
  <conditionalFormatting sqref="AH11:EF160">
    <cfRule type="cellIs" dxfId="17" priority="11" operator="greaterThan">
      <formula>0</formula>
    </cfRule>
  </conditionalFormatting>
  <conditionalFormatting sqref="AH70:EF160">
    <cfRule type="cellIs" dxfId="16" priority="10" operator="greaterThan">
      <formula>0</formula>
    </cfRule>
  </conditionalFormatting>
  <conditionalFormatting sqref="AH155:EF160">
    <cfRule type="cellIs" dxfId="15" priority="9" operator="greaterThan">
      <formula>0</formula>
    </cfRule>
  </conditionalFormatting>
  <conditionalFormatting sqref="AH157:EF157">
    <cfRule type="cellIs" dxfId="14" priority="8" operator="greaterThan">
      <formula>0</formula>
    </cfRule>
  </conditionalFormatting>
  <conditionalFormatting sqref="Y159:Y160">
    <cfRule type="cellIs" dxfId="13" priority="7" operator="greaterThan">
      <formula>0</formula>
    </cfRule>
  </conditionalFormatting>
  <conditionalFormatting sqref="Y159:Y160">
    <cfRule type="cellIs" dxfId="12" priority="6" operator="greaterThan">
      <formula>0</formula>
    </cfRule>
  </conditionalFormatting>
  <conditionalFormatting sqref="Y159:Y160">
    <cfRule type="cellIs" dxfId="11" priority="5" operator="greaterThan">
      <formula>0</formula>
    </cfRule>
  </conditionalFormatting>
  <conditionalFormatting sqref="Y158">
    <cfRule type="cellIs" dxfId="10" priority="4" operator="greaterThan">
      <formula>0</formula>
    </cfRule>
  </conditionalFormatting>
  <conditionalFormatting sqref="Y158">
    <cfRule type="cellIs" dxfId="9" priority="3" operator="greaterThan">
      <formula>0</formula>
    </cfRule>
  </conditionalFormatting>
  <conditionalFormatting sqref="Y158">
    <cfRule type="cellIs" dxfId="8" priority="2" operator="greaterThan">
      <formula>0</formula>
    </cfRule>
  </conditionalFormatting>
  <conditionalFormatting sqref="AH159:AH160">
    <cfRule type="cellIs" dxfId="7" priority="1" operator="greaterThan">
      <formula>0</formula>
    </cfRule>
  </conditionalFormatting>
  <pageMargins left="0.7" right="0.7" top="0.75" bottom="0.75" header="0.3" footer="0.3"/>
  <pageSetup paperSize="8" scale="10" fitToHeight="0" orientation="portrait" r:id="rId1"/>
  <drawing r:id="rId2"/>
</worksheet>
</file>

<file path=xl/worksheets/sheet26.xml><?xml version="1.0" encoding="utf-8"?>
<worksheet xmlns="http://schemas.openxmlformats.org/spreadsheetml/2006/main" xmlns:r="http://schemas.openxmlformats.org/officeDocument/2006/relationships">
  <sheetPr codeName="Sheet26">
    <tabColor theme="8"/>
    <pageSetUpPr fitToPage="1"/>
  </sheetPr>
  <dimension ref="B1:AF31"/>
  <sheetViews>
    <sheetView showGridLines="0" zoomScale="85" zoomScaleNormal="85" workbookViewId="0">
      <selection activeCell="L11" sqref="L11:Q14"/>
    </sheetView>
  </sheetViews>
  <sheetFormatPr defaultRowHeight="15"/>
  <cols>
    <col min="1" max="1" width="18" style="4" customWidth="1"/>
    <col min="2" max="2" width="57.140625" style="4" customWidth="1"/>
    <col min="3" max="3" width="9.140625" style="4"/>
    <col min="4" max="6" width="9.140625" style="4" hidden="1" customWidth="1"/>
    <col min="7" max="7" width="59" style="4" hidden="1" customWidth="1"/>
    <col min="8" max="8" width="15.5703125" style="4" hidden="1" customWidth="1"/>
    <col min="9" max="9" width="19.140625" style="4" hidden="1" customWidth="1"/>
    <col min="10" max="10" width="17.28515625" style="4" hidden="1" customWidth="1"/>
    <col min="11" max="11" width="9.140625" style="4" hidden="1" customWidth="1"/>
    <col min="12" max="24" width="9.140625" style="4"/>
    <col min="25" max="25" width="50.7109375" style="4" customWidth="1"/>
    <col min="26" max="26" width="9.140625" style="4"/>
    <col min="27" max="27" width="50.7109375" style="4" customWidth="1"/>
    <col min="28" max="16384" width="9.140625" style="4"/>
  </cols>
  <sheetData>
    <row r="1" spans="2:32" ht="24" customHeight="1">
      <c r="B1" s="6" t="s">
        <v>8</v>
      </c>
      <c r="C1" s="833"/>
      <c r="D1" s="833"/>
      <c r="E1" s="833"/>
      <c r="F1" s="833"/>
      <c r="G1" s="833"/>
      <c r="H1" s="833"/>
      <c r="I1" s="833"/>
      <c r="J1" s="833"/>
      <c r="K1" s="833"/>
      <c r="L1" s="833"/>
      <c r="M1" s="1095"/>
      <c r="N1" s="1095"/>
      <c r="O1" s="1095"/>
      <c r="P1" s="1095"/>
      <c r="Q1" s="1095"/>
      <c r="R1" s="1095"/>
      <c r="S1" s="1095"/>
      <c r="T1" s="1095"/>
      <c r="U1" s="1095"/>
      <c r="V1" s="1095"/>
      <c r="W1" s="1095"/>
      <c r="X1" s="1095"/>
      <c r="Y1" s="1095"/>
      <c r="Z1" s="892"/>
      <c r="AA1" s="892"/>
      <c r="AB1" s="892"/>
      <c r="AC1" s="892"/>
      <c r="AD1" s="892"/>
      <c r="AE1" s="892"/>
      <c r="AF1" s="892"/>
    </row>
    <row r="2" spans="2:32" ht="24" customHeight="1">
      <c r="B2" s="472"/>
      <c r="C2" s="833"/>
      <c r="D2" s="833"/>
      <c r="E2" s="833"/>
      <c r="F2" s="833"/>
      <c r="G2" s="833"/>
      <c r="H2" s="833"/>
      <c r="I2" s="833"/>
      <c r="J2" s="833"/>
      <c r="K2" s="833"/>
      <c r="L2" s="2090" t="s">
        <v>1100</v>
      </c>
      <c r="M2" s="1095"/>
      <c r="N2" s="1095"/>
      <c r="O2" s="1095"/>
      <c r="P2" s="1095"/>
      <c r="Q2" s="1095"/>
      <c r="R2" s="1095"/>
      <c r="S2" s="1095"/>
      <c r="T2" s="1095"/>
      <c r="U2" s="1095"/>
      <c r="V2" s="1095"/>
      <c r="W2" s="1095"/>
      <c r="X2" s="1095"/>
      <c r="Y2" s="1095"/>
      <c r="Z2" s="892"/>
      <c r="AA2" s="892"/>
      <c r="AB2" s="892"/>
      <c r="AC2" s="892"/>
      <c r="AD2" s="892"/>
      <c r="AE2" s="892"/>
      <c r="AF2" s="892"/>
    </row>
    <row r="3" spans="2:32" ht="24" customHeight="1">
      <c r="B3" s="6" t="s">
        <v>227</v>
      </c>
      <c r="C3" s="833"/>
      <c r="D3" s="833"/>
      <c r="E3" s="833"/>
      <c r="F3" s="833"/>
      <c r="G3" s="833"/>
      <c r="H3" s="833"/>
      <c r="I3" s="833"/>
      <c r="J3" s="833"/>
      <c r="K3" s="833"/>
      <c r="L3" s="2090" t="s">
        <v>1101</v>
      </c>
      <c r="M3" s="1095"/>
      <c r="N3" s="1095"/>
      <c r="O3" s="1095"/>
      <c r="P3" s="1095"/>
      <c r="Q3" s="1095"/>
      <c r="R3" s="1095"/>
      <c r="S3" s="1095"/>
      <c r="T3" s="1095"/>
      <c r="U3" s="1095"/>
      <c r="V3" s="1095"/>
      <c r="W3" s="1095"/>
      <c r="X3" s="1095"/>
      <c r="Y3" s="1095"/>
      <c r="Z3" s="892"/>
      <c r="AA3" s="892"/>
      <c r="AB3" s="892"/>
      <c r="AC3" s="892"/>
      <c r="AD3" s="892"/>
      <c r="AE3" s="892"/>
      <c r="AF3" s="892"/>
    </row>
    <row r="4" spans="2:32" ht="24" customHeight="1">
      <c r="B4" s="473" t="s">
        <v>1102</v>
      </c>
      <c r="C4" s="32"/>
      <c r="D4" s="32"/>
      <c r="E4" s="32"/>
      <c r="F4" s="32"/>
      <c r="G4" s="32"/>
      <c r="H4" s="32"/>
      <c r="I4" s="32"/>
      <c r="J4" s="32"/>
      <c r="K4" s="32"/>
      <c r="L4" s="32"/>
      <c r="M4" s="32"/>
      <c r="N4" s="32"/>
      <c r="O4" s="32"/>
      <c r="P4" s="32"/>
      <c r="Q4" s="32"/>
      <c r="R4" s="32"/>
      <c r="S4" s="32"/>
      <c r="T4" s="32"/>
      <c r="U4" s="32"/>
      <c r="V4" s="32"/>
      <c r="W4" s="32"/>
      <c r="X4" s="32"/>
      <c r="Y4" s="32"/>
      <c r="Z4" s="835"/>
      <c r="AA4" s="835"/>
      <c r="AB4" s="835"/>
      <c r="AC4" s="835"/>
      <c r="AD4" s="835"/>
      <c r="AE4" s="835"/>
      <c r="AF4" s="835"/>
    </row>
    <row r="6" spans="2:32">
      <c r="B6" s="838"/>
      <c r="C6" s="838"/>
      <c r="D6" s="838"/>
      <c r="E6" s="838"/>
      <c r="F6" s="838"/>
      <c r="G6" s="838"/>
      <c r="H6" s="838"/>
      <c r="I6" s="838"/>
      <c r="J6" s="838"/>
      <c r="K6" s="838"/>
      <c r="L6" s="838"/>
      <c r="M6" s="838"/>
      <c r="N6" s="838"/>
      <c r="O6" s="838"/>
      <c r="P6" s="838"/>
      <c r="Q6" s="838"/>
      <c r="R6" s="838"/>
      <c r="S6" s="838"/>
      <c r="T6" s="838"/>
      <c r="U6" s="838"/>
      <c r="V6" s="838"/>
      <c r="W6" s="838"/>
      <c r="X6" s="838"/>
      <c r="Y6" s="838"/>
    </row>
    <row r="7" spans="2:32" ht="16.5" thickBot="1">
      <c r="B7" s="42" t="s">
        <v>1448</v>
      </c>
      <c r="C7" s="1096"/>
      <c r="D7" s="1096"/>
      <c r="E7" s="1096"/>
      <c r="F7" s="1096"/>
      <c r="G7" s="1096"/>
      <c r="H7" s="1096"/>
      <c r="I7" s="1096"/>
      <c r="J7" s="1096"/>
      <c r="K7" s="1096"/>
      <c r="L7" s="1096"/>
      <c r="M7" s="1096"/>
      <c r="N7" s="1096"/>
      <c r="O7" s="1096"/>
      <c r="P7" s="42"/>
      <c r="Q7" s="1096"/>
      <c r="R7" s="1096"/>
      <c r="S7" s="1096"/>
      <c r="T7" s="1096"/>
      <c r="U7" s="1097"/>
      <c r="V7" s="1098"/>
      <c r="W7" s="1098"/>
      <c r="X7" s="1098"/>
    </row>
    <row r="8" spans="2:32" ht="18.75" hidden="1" thickBot="1">
      <c r="B8" s="141" t="s">
        <v>86</v>
      </c>
      <c r="C8" s="1096"/>
      <c r="D8" s="1096"/>
      <c r="E8" s="1096"/>
      <c r="F8" s="1096"/>
      <c r="G8" s="1096"/>
      <c r="H8" s="1096"/>
      <c r="I8" s="1096"/>
      <c r="J8" s="1096"/>
      <c r="K8" s="1096"/>
      <c r="L8" s="1096"/>
      <c r="M8" s="1096"/>
      <c r="N8" s="1096"/>
      <c r="O8" s="1096"/>
      <c r="P8" s="42"/>
      <c r="Q8" s="1096"/>
      <c r="R8" s="1096"/>
      <c r="S8" s="1096"/>
      <c r="T8" s="1096"/>
      <c r="U8" s="1097"/>
      <c r="V8" s="1098"/>
      <c r="W8" s="1098"/>
      <c r="X8" s="1098"/>
    </row>
    <row r="9" spans="2:32" ht="18.75" hidden="1" thickBot="1">
      <c r="B9" s="141"/>
      <c r="C9" s="1096"/>
      <c r="D9" s="1096"/>
      <c r="E9" s="1096"/>
      <c r="F9" s="1096"/>
      <c r="G9" s="1096"/>
      <c r="H9" s="1096"/>
      <c r="I9" s="1096"/>
      <c r="J9" s="1096"/>
      <c r="K9" s="1096"/>
      <c r="L9" s="1096"/>
      <c r="M9" s="1096"/>
      <c r="N9" s="1096"/>
      <c r="O9" s="1096"/>
      <c r="P9" s="42"/>
      <c r="Q9" s="1096"/>
      <c r="R9" s="1096"/>
      <c r="S9" s="1096"/>
      <c r="T9" s="1096"/>
      <c r="U9" s="1097"/>
      <c r="V9" s="1098"/>
      <c r="W9" s="1098"/>
      <c r="X9" s="1098"/>
    </row>
    <row r="10" spans="2:32" ht="15" customHeight="1" thickBot="1">
      <c r="B10" s="1099"/>
      <c r="C10" s="1100" t="s">
        <v>1122</v>
      </c>
      <c r="D10" s="1101"/>
      <c r="E10" s="429" t="s">
        <v>93</v>
      </c>
      <c r="F10" s="429" t="s">
        <v>94</v>
      </c>
      <c r="G10" s="429" t="s">
        <v>311</v>
      </c>
      <c r="H10" s="429" t="s">
        <v>365</v>
      </c>
      <c r="I10" s="429" t="s">
        <v>96</v>
      </c>
      <c r="J10" s="429" t="s">
        <v>97</v>
      </c>
      <c r="K10" s="1101"/>
      <c r="L10" s="1102" t="s">
        <v>57</v>
      </c>
      <c r="M10" s="1103" t="s">
        <v>58</v>
      </c>
      <c r="N10" s="1103" t="s">
        <v>59</v>
      </c>
      <c r="O10" s="1103" t="s">
        <v>60</v>
      </c>
      <c r="P10" s="1103" t="s">
        <v>61</v>
      </c>
      <c r="Q10" s="1103" t="s">
        <v>62</v>
      </c>
      <c r="R10" s="1103" t="s">
        <v>63</v>
      </c>
      <c r="S10" s="1103" t="s">
        <v>64</v>
      </c>
      <c r="T10" s="1103" t="s">
        <v>65</v>
      </c>
      <c r="U10" s="1103" t="s">
        <v>66</v>
      </c>
      <c r="V10" s="1104" t="s">
        <v>67</v>
      </c>
    </row>
    <row r="11" spans="2:32" ht="15.75" customHeight="1">
      <c r="B11" s="1105" t="s">
        <v>1104</v>
      </c>
      <c r="C11" s="1105" t="s">
        <v>833</v>
      </c>
      <c r="D11" s="1106"/>
      <c r="E11" s="441" t="s">
        <v>93</v>
      </c>
      <c r="F11" s="441" t="s">
        <v>1103</v>
      </c>
      <c r="G11" s="441" t="s">
        <v>1104</v>
      </c>
      <c r="H11" s="441" t="s">
        <v>1105</v>
      </c>
      <c r="I11" s="441" t="s">
        <v>1106</v>
      </c>
      <c r="J11" s="441" t="s">
        <v>833</v>
      </c>
      <c r="K11" s="1107"/>
      <c r="L11" s="2509"/>
      <c r="M11" s="2509"/>
      <c r="N11" s="2509"/>
      <c r="O11" s="2509"/>
      <c r="P11" s="2509"/>
      <c r="Q11" s="2509"/>
      <c r="R11" s="1108"/>
      <c r="S11" s="1108"/>
      <c r="T11" s="1108"/>
      <c r="U11" s="1108"/>
      <c r="V11" s="1109"/>
    </row>
    <row r="12" spans="2:32" ht="15" customHeight="1">
      <c r="B12" s="1110" t="s">
        <v>1107</v>
      </c>
      <c r="C12" s="1110"/>
      <c r="D12" s="1106"/>
      <c r="E12" s="441" t="s">
        <v>93</v>
      </c>
      <c r="F12" s="441" t="s">
        <v>1103</v>
      </c>
      <c r="G12" s="1111" t="s">
        <v>1107</v>
      </c>
      <c r="H12" s="441" t="s">
        <v>1105</v>
      </c>
      <c r="I12" s="1111" t="s">
        <v>1108</v>
      </c>
      <c r="J12" s="1111" t="s">
        <v>1109</v>
      </c>
      <c r="K12" s="1107"/>
      <c r="L12" s="2510"/>
      <c r="M12" s="2510"/>
      <c r="N12" s="2510"/>
      <c r="O12" s="2510"/>
      <c r="P12" s="2510"/>
      <c r="Q12" s="2510"/>
      <c r="R12" s="2091"/>
      <c r="S12" s="2091"/>
      <c r="T12" s="2091"/>
      <c r="U12" s="2091"/>
      <c r="V12" s="2092"/>
    </row>
    <row r="13" spans="2:32" ht="15" customHeight="1">
      <c r="B13" s="1110" t="s">
        <v>1110</v>
      </c>
      <c r="C13" s="1110"/>
      <c r="D13" s="1106"/>
      <c r="E13" s="441" t="s">
        <v>93</v>
      </c>
      <c r="F13" s="441" t="s">
        <v>1103</v>
      </c>
      <c r="G13" s="1111" t="s">
        <v>1110</v>
      </c>
      <c r="H13" s="441" t="s">
        <v>1105</v>
      </c>
      <c r="I13" s="1111" t="s">
        <v>1111</v>
      </c>
      <c r="J13" s="1112">
        <v>0</v>
      </c>
      <c r="K13" s="1107"/>
      <c r="L13" s="2511"/>
      <c r="M13" s="2511"/>
      <c r="N13" s="2511"/>
      <c r="O13" s="2511"/>
      <c r="P13" s="2511"/>
      <c r="Q13" s="2511"/>
      <c r="R13" s="2094"/>
      <c r="S13" s="2094"/>
      <c r="T13" s="2094"/>
      <c r="U13" s="2094"/>
      <c r="V13" s="2095"/>
    </row>
    <row r="14" spans="2:32" ht="15" customHeight="1">
      <c r="B14" s="1110" t="s">
        <v>1112</v>
      </c>
      <c r="C14" s="1110"/>
      <c r="D14" s="1106"/>
      <c r="E14" s="441" t="s">
        <v>93</v>
      </c>
      <c r="F14" s="441" t="s">
        <v>1103</v>
      </c>
      <c r="G14" s="1111" t="s">
        <v>1112</v>
      </c>
      <c r="H14" s="441" t="s">
        <v>1105</v>
      </c>
      <c r="I14" s="1111" t="s">
        <v>1113</v>
      </c>
      <c r="J14" s="1111" t="s">
        <v>1113</v>
      </c>
      <c r="K14" s="1107"/>
      <c r="L14" s="2512"/>
      <c r="M14" s="2512"/>
      <c r="N14" s="2512"/>
      <c r="O14" s="2512"/>
      <c r="P14" s="2512"/>
      <c r="Q14" s="2512"/>
      <c r="R14" s="2518"/>
      <c r="S14" s="2518"/>
      <c r="T14" s="2518"/>
      <c r="U14" s="2518"/>
      <c r="V14" s="2519"/>
    </row>
    <row r="15" spans="2:32" ht="15" customHeight="1">
      <c r="B15" s="1110" t="s">
        <v>1114</v>
      </c>
      <c r="C15" s="1110" t="s">
        <v>833</v>
      </c>
      <c r="D15" s="1106"/>
      <c r="E15" s="441" t="s">
        <v>93</v>
      </c>
      <c r="F15" s="441" t="s">
        <v>1103</v>
      </c>
      <c r="G15" s="1111" t="s">
        <v>1114</v>
      </c>
      <c r="H15" s="441" t="s">
        <v>1105</v>
      </c>
      <c r="I15" s="1111" t="s">
        <v>1115</v>
      </c>
      <c r="J15" s="1111" t="s">
        <v>833</v>
      </c>
      <c r="K15" s="1107"/>
      <c r="L15" s="2513"/>
      <c r="M15" s="2514"/>
      <c r="N15" s="2514"/>
      <c r="O15" s="2514"/>
      <c r="P15" s="2514"/>
      <c r="Q15" s="2514"/>
      <c r="R15" s="2514"/>
      <c r="S15" s="2514"/>
      <c r="T15" s="2514"/>
      <c r="U15" s="2514"/>
      <c r="V15" s="2515"/>
    </row>
    <row r="16" spans="2:32" ht="15" customHeight="1">
      <c r="B16" s="1110" t="s">
        <v>1116</v>
      </c>
      <c r="C16" s="1110" t="s">
        <v>833</v>
      </c>
      <c r="D16" s="1106"/>
      <c r="E16" s="441" t="s">
        <v>93</v>
      </c>
      <c r="F16" s="441" t="s">
        <v>1103</v>
      </c>
      <c r="G16" s="1111" t="s">
        <v>1116</v>
      </c>
      <c r="H16" s="441" t="s">
        <v>1105</v>
      </c>
      <c r="I16" s="1111" t="s">
        <v>1106</v>
      </c>
      <c r="J16" s="1111" t="s">
        <v>833</v>
      </c>
      <c r="K16" s="1107"/>
      <c r="L16" s="2516">
        <v>14400</v>
      </c>
      <c r="M16" s="2516">
        <v>14600</v>
      </c>
      <c r="N16" s="2516">
        <v>13900</v>
      </c>
      <c r="O16" s="2516">
        <v>13400</v>
      </c>
      <c r="P16" s="2516">
        <v>13100</v>
      </c>
      <c r="Q16" s="2517">
        <v>13100</v>
      </c>
      <c r="R16" s="2517">
        <v>13200</v>
      </c>
      <c r="S16" s="2517">
        <v>13200</v>
      </c>
      <c r="T16" s="2517">
        <v>13500</v>
      </c>
      <c r="U16" s="2517">
        <v>13700</v>
      </c>
      <c r="V16" s="2517">
        <v>14000</v>
      </c>
    </row>
    <row r="17" spans="2:22" ht="15" customHeight="1" thickBot="1">
      <c r="B17" s="1113" t="s">
        <v>1117</v>
      </c>
      <c r="C17" s="1113" t="s">
        <v>833</v>
      </c>
      <c r="D17" s="1106"/>
      <c r="E17" s="441" t="s">
        <v>93</v>
      </c>
      <c r="F17" s="441" t="s">
        <v>1103</v>
      </c>
      <c r="G17" s="1111" t="s">
        <v>1117</v>
      </c>
      <c r="H17" s="441" t="s">
        <v>1105</v>
      </c>
      <c r="I17" s="1111" t="s">
        <v>1106</v>
      </c>
      <c r="J17" s="1111" t="s">
        <v>833</v>
      </c>
      <c r="K17" s="1107"/>
      <c r="L17" s="2516">
        <v>13300</v>
      </c>
      <c r="M17" s="2516">
        <v>13600</v>
      </c>
      <c r="N17" s="2516">
        <v>13000</v>
      </c>
      <c r="O17" s="2516">
        <v>12800</v>
      </c>
      <c r="P17" s="2516">
        <v>12500</v>
      </c>
      <c r="Q17" s="2517">
        <v>12100</v>
      </c>
      <c r="R17" s="2517">
        <v>12100</v>
      </c>
      <c r="S17" s="2517">
        <v>12200</v>
      </c>
      <c r="T17" s="2517">
        <v>12300</v>
      </c>
      <c r="U17" s="2517">
        <v>12500</v>
      </c>
      <c r="V17" s="2517">
        <v>12800</v>
      </c>
    </row>
    <row r="18" spans="2:22" ht="15" customHeight="1"/>
    <row r="19" spans="2:22" ht="15.75" customHeight="1"/>
    <row r="20" spans="2:22" ht="15" customHeight="1"/>
    <row r="21" spans="2:22" ht="15" customHeight="1"/>
    <row r="22" spans="2:22" ht="15" customHeight="1"/>
    <row r="23" spans="2:22" ht="15" customHeight="1"/>
    <row r="24" spans="2:22" ht="15" customHeight="1"/>
    <row r="25" spans="2:22" ht="15.75" customHeight="1"/>
    <row r="26" spans="2:22" ht="15" customHeight="1"/>
    <row r="27" spans="2:22" ht="15" customHeight="1"/>
    <row r="28" spans="2:22" ht="15" customHeight="1"/>
    <row r="29" spans="2:22" ht="15" customHeight="1"/>
    <row r="30" spans="2:22" ht="15" customHeight="1"/>
    <row r="31" spans="2:22" ht="15.75" customHeight="1"/>
  </sheetData>
  <sheetProtection password="D4BA" sheet="1" objects="1" scenarios="1" formatCells="0"/>
  <dataValidations disablePrompts="1" count="1">
    <dataValidation type="list" allowBlank="1" showInputMessage="1" showErrorMessage="1" sqref="L14:V14">
      <formula1>$L$2:$L$3</formula1>
    </dataValidation>
  </dataValidations>
  <pageMargins left="0.7" right="0.7" top="0.75" bottom="0.75" header="0.3" footer="0.3"/>
  <pageSetup paperSize="8" scale="75" fitToHeight="0" orientation="landscape" r:id="rId1"/>
  <drawing r:id="rId2"/>
</worksheet>
</file>

<file path=xl/worksheets/sheet27.xml><?xml version="1.0" encoding="utf-8"?>
<worksheet xmlns="http://schemas.openxmlformats.org/spreadsheetml/2006/main" xmlns:r="http://schemas.openxmlformats.org/officeDocument/2006/relationships">
  <sheetPr>
    <tabColor theme="8"/>
    <pageSetUpPr fitToPage="1"/>
  </sheetPr>
  <dimension ref="B1:BH4433"/>
  <sheetViews>
    <sheetView showGridLines="0" topLeftCell="A2220" zoomScale="85" zoomScaleNormal="85" zoomScaleSheetLayoutView="100" workbookViewId="0">
      <selection activeCell="Y2263" sqref="Y2263"/>
    </sheetView>
  </sheetViews>
  <sheetFormatPr defaultRowHeight="15"/>
  <cols>
    <col min="1" max="1" width="16.7109375" style="99" customWidth="1"/>
    <col min="2" max="2" width="39.28515625" style="99" customWidth="1"/>
    <col min="3" max="3" width="53" style="99" bestFit="1" customWidth="1"/>
    <col min="4" max="4" width="9.140625" style="99"/>
    <col min="5" max="5" width="20.42578125" style="99" customWidth="1"/>
    <col min="6" max="6" width="9.140625" style="99" hidden="1" customWidth="1"/>
    <col min="7" max="7" width="15.7109375" style="99" hidden="1" customWidth="1"/>
    <col min="8" max="8" width="25" style="99" hidden="1" customWidth="1"/>
    <col min="9" max="9" width="38.7109375" style="99" hidden="1" customWidth="1"/>
    <col min="10" max="10" width="22.5703125" style="99" hidden="1" customWidth="1"/>
    <col min="11" max="11" width="43" style="99" hidden="1" customWidth="1"/>
    <col min="12" max="12" width="33.5703125" style="99" hidden="1" customWidth="1"/>
    <col min="13" max="13" width="38.7109375" style="99" hidden="1" customWidth="1"/>
    <col min="14" max="14" width="20.7109375" style="99" hidden="1" customWidth="1"/>
    <col min="15" max="15" width="19.7109375" style="99" hidden="1" customWidth="1"/>
    <col min="16" max="16" width="9.140625" style="99" hidden="1" customWidth="1"/>
    <col min="17" max="27" width="14.28515625" style="99" customWidth="1"/>
    <col min="28" max="28" width="9.140625" style="99"/>
    <col min="29" max="29" width="36.5703125" style="99" customWidth="1"/>
    <col min="30" max="30" width="30.7109375" style="99" customWidth="1"/>
    <col min="31" max="31" width="53.28515625" style="99" customWidth="1"/>
    <col min="32" max="33" width="9.140625" style="99" customWidth="1"/>
    <col min="34" max="34" width="15.7109375" style="99" customWidth="1"/>
    <col min="35" max="35" width="25" style="99" customWidth="1"/>
    <col min="36" max="36" width="33.5703125" style="99" customWidth="1"/>
    <col min="37" max="37" width="22.5703125" style="99" customWidth="1"/>
    <col min="38" max="38" width="43" style="99" customWidth="1"/>
    <col min="39" max="39" width="33.5703125" style="99" customWidth="1"/>
    <col min="40" max="40" width="38.7109375" style="99" customWidth="1"/>
    <col min="41" max="41" width="20.7109375" style="99" customWidth="1"/>
    <col min="42" max="42" width="19.7109375" style="99" customWidth="1"/>
    <col min="43" max="43" width="9.140625" style="99" customWidth="1"/>
    <col min="44" max="49" width="14.140625" style="99" customWidth="1"/>
    <col min="50" max="54" width="14.28515625" style="99" bestFit="1" customWidth="1"/>
    <col min="55" max="59" width="9.140625" style="99"/>
    <col min="60" max="60" width="81.85546875" style="99" customWidth="1"/>
    <col min="61" max="16384" width="9.140625" style="99"/>
  </cols>
  <sheetData>
    <row r="1" spans="2:60" ht="24" customHeight="1">
      <c r="B1" s="101" t="s">
        <v>8</v>
      </c>
      <c r="C1" s="101"/>
      <c r="D1" s="1114"/>
      <c r="E1" s="101"/>
      <c r="F1" s="1114"/>
      <c r="G1" s="1114"/>
      <c r="H1" s="1114"/>
      <c r="I1" s="1114"/>
      <c r="J1" s="1114"/>
      <c r="K1" s="1114"/>
      <c r="L1" s="1114"/>
      <c r="M1" s="1114"/>
      <c r="N1" s="1114"/>
      <c r="O1" s="1114"/>
      <c r="P1" s="1114"/>
      <c r="Q1" s="1114"/>
      <c r="R1" s="1114"/>
      <c r="S1" s="1114"/>
      <c r="T1" s="1114"/>
      <c r="U1" s="1114"/>
      <c r="V1" s="1114"/>
      <c r="W1" s="1114"/>
      <c r="X1" s="1114"/>
      <c r="Y1" s="1114"/>
      <c r="Z1" s="1114"/>
      <c r="AA1" s="1114"/>
      <c r="AB1" s="1114"/>
      <c r="AC1" s="1114"/>
      <c r="AD1" s="1114"/>
      <c r="AE1" s="1114"/>
      <c r="AF1" s="1114"/>
      <c r="AG1" s="1114"/>
      <c r="AH1" s="1114"/>
      <c r="AI1" s="1114"/>
      <c r="AJ1" s="1114"/>
      <c r="AK1" s="1114"/>
      <c r="AL1" s="1114"/>
      <c r="AM1" s="1114"/>
      <c r="AN1" s="1114"/>
      <c r="AO1" s="1114"/>
      <c r="AP1" s="1114"/>
      <c r="AQ1" s="1114"/>
      <c r="AR1" s="1114"/>
      <c r="AS1" s="1114"/>
      <c r="AT1" s="1114"/>
      <c r="AU1" s="1114"/>
      <c r="AV1" s="1114"/>
      <c r="AW1" s="1114"/>
      <c r="AX1" s="720"/>
      <c r="AY1" s="720"/>
      <c r="AZ1" s="720"/>
      <c r="BA1" s="720"/>
      <c r="BB1" s="720"/>
      <c r="BC1" s="720"/>
      <c r="BD1" s="720"/>
      <c r="BE1" s="720"/>
      <c r="BF1" s="720"/>
      <c r="BG1" s="720"/>
      <c r="BH1" s="720"/>
    </row>
    <row r="2" spans="2:60" ht="24" customHeight="1">
      <c r="B2" s="108"/>
      <c r="C2" s="1115" t="s">
        <v>1100</v>
      </c>
      <c r="D2" s="1114"/>
      <c r="E2" s="101"/>
      <c r="F2" s="1114"/>
      <c r="G2" s="1114"/>
      <c r="H2" s="1114"/>
      <c r="I2" s="1114"/>
      <c r="J2" s="1114"/>
      <c r="K2" s="1114"/>
      <c r="L2" s="1114"/>
      <c r="M2" s="1114"/>
      <c r="N2" s="1114"/>
      <c r="O2" s="1114"/>
      <c r="P2" s="1114"/>
      <c r="Q2" s="1114"/>
      <c r="R2" s="1114"/>
      <c r="S2" s="1114"/>
      <c r="T2" s="1114"/>
      <c r="U2" s="1114"/>
      <c r="V2" s="1114"/>
      <c r="W2" s="1114"/>
      <c r="X2" s="1114"/>
      <c r="Y2" s="1114"/>
      <c r="Z2" s="1114"/>
      <c r="AA2" s="1114"/>
      <c r="AB2" s="1114"/>
      <c r="AC2" s="1114"/>
      <c r="AD2" s="1114"/>
      <c r="AE2" s="1114"/>
      <c r="AF2" s="1114"/>
      <c r="AG2" s="1114"/>
      <c r="AH2" s="1114"/>
      <c r="AI2" s="1114"/>
      <c r="AJ2" s="1114"/>
      <c r="AK2" s="1114"/>
      <c r="AL2" s="1114"/>
      <c r="AM2" s="1114"/>
      <c r="AN2" s="1114"/>
      <c r="AO2" s="1114"/>
      <c r="AP2" s="1114"/>
      <c r="AQ2" s="1114"/>
      <c r="AR2" s="1114"/>
      <c r="AS2" s="1114"/>
      <c r="AT2" s="1114"/>
      <c r="AU2" s="1114"/>
      <c r="AV2" s="1114"/>
      <c r="AW2" s="1114"/>
      <c r="AX2" s="720"/>
      <c r="AY2" s="720"/>
      <c r="AZ2" s="720"/>
      <c r="BA2" s="720"/>
      <c r="BB2" s="720"/>
      <c r="BC2" s="720"/>
      <c r="BD2" s="720"/>
      <c r="BE2" s="720"/>
      <c r="BF2" s="720"/>
      <c r="BG2" s="720"/>
      <c r="BH2" s="720"/>
    </row>
    <row r="3" spans="2:60" ht="24" customHeight="1">
      <c r="B3" s="101" t="s">
        <v>227</v>
      </c>
      <c r="C3" s="1115" t="s">
        <v>1101</v>
      </c>
      <c r="D3" s="1114"/>
      <c r="E3" s="101"/>
      <c r="F3" s="1114"/>
      <c r="G3" s="1114"/>
      <c r="H3" s="1114"/>
      <c r="I3" s="1114"/>
      <c r="J3" s="1114"/>
      <c r="K3" s="1114"/>
      <c r="L3" s="1114"/>
      <c r="M3" s="1114"/>
      <c r="N3" s="1114"/>
      <c r="O3" s="1114"/>
      <c r="P3" s="1114"/>
      <c r="Q3" s="1114"/>
      <c r="R3" s="1114"/>
      <c r="S3" s="1114"/>
      <c r="T3" s="1114"/>
      <c r="U3" s="1114"/>
      <c r="V3" s="1114"/>
      <c r="W3" s="1114"/>
      <c r="X3" s="1114"/>
      <c r="Y3" s="1114"/>
      <c r="Z3" s="1114"/>
      <c r="AA3" s="1114"/>
      <c r="AB3" s="1114"/>
      <c r="AC3" s="1114"/>
      <c r="AD3" s="1114"/>
      <c r="AE3" s="1114"/>
      <c r="AF3" s="1114"/>
      <c r="AG3" s="1114"/>
      <c r="AH3" s="1114"/>
      <c r="AI3" s="1114"/>
      <c r="AJ3" s="1114"/>
      <c r="AK3" s="1114"/>
      <c r="AL3" s="1114"/>
      <c r="AM3" s="1114"/>
      <c r="AN3" s="1114"/>
      <c r="AO3" s="1114"/>
      <c r="AP3" s="1114"/>
      <c r="AQ3" s="1114"/>
      <c r="AR3" s="1114"/>
      <c r="AS3" s="1114"/>
      <c r="AT3" s="1114"/>
      <c r="AU3" s="1114"/>
      <c r="AV3" s="1114"/>
      <c r="AW3" s="1114"/>
      <c r="AX3" s="720"/>
      <c r="AY3" s="720"/>
      <c r="AZ3" s="720"/>
      <c r="BA3" s="720"/>
      <c r="BB3" s="720"/>
      <c r="BC3" s="720"/>
      <c r="BD3" s="720"/>
      <c r="BE3" s="720"/>
      <c r="BF3" s="720"/>
      <c r="BG3" s="720"/>
      <c r="BH3" s="720"/>
    </row>
    <row r="4" spans="2:60" ht="24" customHeight="1">
      <c r="B4" s="115" t="s">
        <v>1118</v>
      </c>
      <c r="C4" s="715"/>
      <c r="D4" s="715"/>
      <c r="E4" s="715"/>
      <c r="F4" s="715"/>
      <c r="G4" s="715"/>
      <c r="H4" s="715"/>
      <c r="I4" s="715"/>
      <c r="J4" s="715"/>
      <c r="K4" s="715"/>
      <c r="L4" s="715"/>
      <c r="M4" s="715"/>
      <c r="N4" s="715"/>
      <c r="O4" s="715"/>
      <c r="P4" s="715"/>
      <c r="Q4" s="715"/>
      <c r="R4" s="715"/>
      <c r="S4" s="715"/>
      <c r="T4" s="715"/>
      <c r="U4" s="715"/>
      <c r="V4" s="715"/>
      <c r="W4" s="715"/>
      <c r="X4" s="715"/>
      <c r="Y4" s="715"/>
      <c r="Z4" s="715"/>
      <c r="AA4" s="715"/>
      <c r="AB4" s="715"/>
      <c r="AC4" s="715"/>
      <c r="AD4" s="715"/>
      <c r="AE4" s="715"/>
      <c r="AF4" s="715"/>
      <c r="AG4" s="715"/>
      <c r="AH4" s="715"/>
      <c r="AI4" s="715"/>
      <c r="AJ4" s="715"/>
      <c r="AK4" s="715"/>
      <c r="AL4" s="715"/>
      <c r="AM4" s="715"/>
      <c r="AN4" s="715"/>
      <c r="AO4" s="715"/>
      <c r="AP4" s="715"/>
      <c r="AQ4" s="715"/>
      <c r="AR4" s="715"/>
      <c r="AS4" s="715"/>
      <c r="AT4" s="715"/>
      <c r="AU4" s="715"/>
      <c r="AV4" s="715"/>
      <c r="AW4" s="715"/>
      <c r="AX4" s="1116"/>
      <c r="AY4" s="1116"/>
      <c r="AZ4" s="1116"/>
      <c r="BA4" s="1116"/>
      <c r="BB4" s="1116"/>
      <c r="BC4" s="1116"/>
      <c r="BD4" s="1116"/>
      <c r="BE4" s="1116"/>
      <c r="BF4" s="1116"/>
      <c r="BG4" s="1116"/>
      <c r="BH4" s="1116"/>
    </row>
    <row r="6" spans="2:60" ht="15.75">
      <c r="B6" s="1117"/>
      <c r="C6" s="1117"/>
      <c r="D6" s="1117"/>
      <c r="E6" s="1117"/>
      <c r="F6" s="1117"/>
      <c r="G6" s="1117"/>
      <c r="H6" s="1117"/>
      <c r="I6" s="1117"/>
      <c r="J6" s="1117"/>
      <c r="K6" s="1117"/>
      <c r="L6" s="1117"/>
      <c r="M6" s="1117"/>
      <c r="N6" s="1117"/>
      <c r="O6" s="1117"/>
      <c r="P6" s="1117"/>
      <c r="Q6" s="1117"/>
      <c r="R6" s="1117"/>
      <c r="S6" s="1117"/>
      <c r="T6" s="1117"/>
      <c r="U6" s="1117"/>
      <c r="V6" s="401"/>
      <c r="W6" s="1117"/>
      <c r="X6" s="1118"/>
      <c r="Y6" s="1118"/>
      <c r="Z6" s="1118"/>
      <c r="AA6" s="1118"/>
      <c r="AB6" s="1118"/>
      <c r="AC6" s="1119"/>
      <c r="AD6" s="1120"/>
      <c r="AE6" s="1120"/>
      <c r="AF6" s="1117"/>
      <c r="AG6" s="1117"/>
      <c r="AH6" s="1117"/>
      <c r="AI6" s="1117"/>
      <c r="AJ6" s="1117"/>
      <c r="AK6" s="1117"/>
      <c r="AL6" s="1117"/>
      <c r="AM6" s="1117"/>
      <c r="AN6" s="1117"/>
      <c r="AO6" s="1117"/>
      <c r="AP6" s="1117"/>
      <c r="AQ6" s="1117"/>
      <c r="AR6" s="1117"/>
      <c r="AS6" s="1117"/>
      <c r="AT6" s="1117"/>
      <c r="AU6" s="1117"/>
      <c r="AV6" s="1117"/>
      <c r="AW6" s="1117"/>
      <c r="AX6" s="1117"/>
      <c r="AY6" s="1117"/>
      <c r="AZ6" s="1117"/>
      <c r="BA6" s="1117"/>
      <c r="BB6" s="1117"/>
      <c r="BC6" s="1117"/>
      <c r="BD6" s="1117"/>
      <c r="BE6" s="1117"/>
      <c r="BF6" s="1117"/>
    </row>
    <row r="7" spans="2:60" ht="15.75" thickBot="1">
      <c r="B7" s="1117"/>
      <c r="C7" s="1117"/>
      <c r="D7" s="1117"/>
      <c r="E7" s="1117"/>
      <c r="F7" s="1117"/>
      <c r="G7" s="1117"/>
      <c r="H7" s="1117"/>
      <c r="I7" s="1117"/>
      <c r="J7" s="1117"/>
      <c r="K7" s="1117"/>
      <c r="L7" s="1117"/>
      <c r="M7" s="1117"/>
      <c r="N7" s="1117"/>
      <c r="O7" s="1117"/>
      <c r="P7" s="1117"/>
      <c r="Q7" s="1117"/>
      <c r="R7" s="1117"/>
      <c r="S7" s="1117"/>
      <c r="T7" s="1117"/>
      <c r="U7" s="1117"/>
      <c r="V7" s="1117"/>
      <c r="W7" s="1117"/>
      <c r="X7" s="1117"/>
      <c r="Y7" s="1117"/>
      <c r="Z7" s="1117"/>
      <c r="AA7" s="1117"/>
      <c r="AB7" s="1117"/>
      <c r="AC7" s="1120"/>
      <c r="AD7" s="1120"/>
      <c r="AE7" s="1120"/>
      <c r="AF7" s="1120"/>
      <c r="AG7" s="1120"/>
      <c r="AH7" s="1120"/>
      <c r="AI7" s="1120"/>
      <c r="AJ7" s="1120"/>
      <c r="AK7" s="1120"/>
      <c r="AL7" s="1120"/>
      <c r="AM7" s="1120"/>
      <c r="AN7" s="1120"/>
      <c r="AO7" s="1120"/>
      <c r="AP7" s="1120"/>
      <c r="AQ7" s="1120"/>
      <c r="AR7" s="1120"/>
      <c r="AS7" s="1120"/>
      <c r="AT7" s="1120"/>
      <c r="AU7" s="1120"/>
      <c r="AV7" s="1120"/>
      <c r="AW7" s="1120"/>
      <c r="AX7" s="1120"/>
      <c r="AY7" s="1120"/>
      <c r="AZ7" s="1120"/>
      <c r="BA7" s="1120"/>
      <c r="BB7" s="1120"/>
      <c r="BC7" s="1117"/>
      <c r="BD7" s="1117"/>
      <c r="BE7" s="1117"/>
      <c r="BF7" s="1117"/>
    </row>
    <row r="8" spans="2:60" ht="16.5" thickBot="1">
      <c r="B8" s="1121" t="s">
        <v>1119</v>
      </c>
      <c r="C8" s="1122"/>
      <c r="D8" s="1122"/>
      <c r="E8" s="1122"/>
      <c r="F8" s="1122"/>
      <c r="G8" s="1122"/>
      <c r="H8" s="1122"/>
      <c r="I8" s="1122"/>
      <c r="J8" s="1122"/>
      <c r="K8" s="1122"/>
      <c r="L8" s="1122"/>
      <c r="M8" s="1122"/>
      <c r="N8" s="1122"/>
      <c r="O8" s="1122"/>
      <c r="P8" s="1122"/>
      <c r="Q8" s="1122"/>
      <c r="R8" s="1123"/>
      <c r="S8" s="1123"/>
      <c r="T8" s="1123"/>
      <c r="U8" s="1123"/>
      <c r="V8" s="1123"/>
      <c r="W8" s="1123"/>
      <c r="X8" s="1123"/>
      <c r="Y8" s="1123"/>
      <c r="Z8" s="1123"/>
      <c r="AA8" s="1124"/>
      <c r="AB8" s="1125"/>
      <c r="AC8" s="1126"/>
      <c r="AD8" s="1127"/>
      <c r="AE8" s="1128"/>
      <c r="AF8" s="1128"/>
      <c r="AG8" s="1128"/>
      <c r="AH8" s="1128"/>
      <c r="AI8" s="1128"/>
      <c r="AJ8" s="1128"/>
      <c r="AK8" s="1128"/>
      <c r="AL8" s="1128"/>
      <c r="AM8" s="1128"/>
      <c r="AN8" s="1128"/>
      <c r="AO8" s="1128"/>
      <c r="AP8" s="1128"/>
      <c r="AQ8" s="1128"/>
      <c r="AR8" s="1128"/>
      <c r="AS8" s="1129"/>
      <c r="AT8" s="1129"/>
      <c r="AU8" s="1129"/>
      <c r="AV8" s="1129"/>
      <c r="AW8" s="1129"/>
      <c r="AX8" s="1129"/>
      <c r="AY8" s="1129"/>
      <c r="AZ8" s="1129"/>
      <c r="BA8" s="1129"/>
      <c r="BB8" s="1129"/>
    </row>
    <row r="9" spans="2:60" s="1137" customFormat="1" ht="19.5" hidden="1" thickBot="1">
      <c r="B9" s="1066" t="s">
        <v>86</v>
      </c>
      <c r="C9" s="1131"/>
      <c r="D9" s="1131"/>
      <c r="E9" s="1131"/>
      <c r="F9" s="1131"/>
      <c r="G9" s="1131">
        <v>1</v>
      </c>
      <c r="H9" s="1131"/>
      <c r="I9" s="1131"/>
      <c r="J9" s="1131"/>
      <c r="K9" s="1131"/>
      <c r="L9" s="1131"/>
      <c r="M9" s="1131"/>
      <c r="N9" s="1131"/>
      <c r="O9" s="1131"/>
      <c r="P9" s="1131"/>
      <c r="Q9" s="2847"/>
      <c r="R9" s="2848"/>
      <c r="S9" s="2848"/>
      <c r="T9" s="2848"/>
      <c r="U9" s="2848"/>
      <c r="V9" s="2848"/>
      <c r="W9" s="2848"/>
      <c r="X9" s="2848"/>
      <c r="Y9" s="2848"/>
      <c r="Z9" s="2848"/>
      <c r="AA9" s="2849"/>
      <c r="AB9" s="1132"/>
      <c r="AC9" s="1133"/>
      <c r="AD9" s="1134"/>
      <c r="AE9" s="1135"/>
      <c r="AF9" s="1135"/>
      <c r="AG9" s="1135"/>
      <c r="AH9" s="1135"/>
      <c r="AI9" s="1135"/>
      <c r="AJ9" s="1135"/>
      <c r="AK9" s="1135"/>
      <c r="AL9" s="1135"/>
      <c r="AM9" s="1135"/>
      <c r="AN9" s="1135"/>
      <c r="AO9" s="1135"/>
      <c r="AP9" s="1135"/>
      <c r="AQ9" s="1135"/>
      <c r="AR9" s="1135"/>
      <c r="AS9" s="1136"/>
      <c r="AT9" s="1136"/>
      <c r="AU9" s="1136"/>
      <c r="AV9" s="1136"/>
      <c r="AW9" s="1136"/>
      <c r="AX9" s="1136"/>
      <c r="AY9" s="1136"/>
      <c r="AZ9" s="1136"/>
      <c r="BA9" s="1136"/>
      <c r="BB9" s="1136"/>
    </row>
    <row r="10" spans="2:60" s="1137" customFormat="1" ht="19.5" hidden="1" thickBot="1">
      <c r="B10" s="1130"/>
      <c r="C10" s="1131"/>
      <c r="D10" s="1131"/>
      <c r="E10" s="1131"/>
      <c r="F10" s="1131"/>
      <c r="G10" s="1131"/>
      <c r="H10" s="1131"/>
      <c r="I10" s="1131"/>
      <c r="J10" s="1131"/>
      <c r="K10" s="1131"/>
      <c r="L10" s="1131"/>
      <c r="M10" s="1131"/>
      <c r="N10" s="1131"/>
      <c r="O10" s="1131"/>
      <c r="P10" s="1131"/>
      <c r="Q10" s="2847"/>
      <c r="R10" s="2848"/>
      <c r="S10" s="2848"/>
      <c r="T10" s="2848"/>
      <c r="U10" s="2848"/>
      <c r="V10" s="2848"/>
      <c r="W10" s="2848"/>
      <c r="X10" s="2848"/>
      <c r="Y10" s="2848"/>
      <c r="Z10" s="2848"/>
      <c r="AA10" s="2849"/>
      <c r="AB10" s="1132"/>
      <c r="AC10" s="1133"/>
      <c r="AD10" s="1134"/>
      <c r="AE10" s="1135"/>
      <c r="AF10" s="1135"/>
      <c r="AG10" s="1135"/>
      <c r="AH10" s="1135"/>
      <c r="AI10" s="1135"/>
      <c r="AJ10" s="1135"/>
      <c r="AK10" s="1135"/>
      <c r="AL10" s="1135"/>
      <c r="AM10" s="1135"/>
      <c r="AN10" s="1135"/>
      <c r="AO10" s="1135"/>
      <c r="AP10" s="1135"/>
      <c r="AQ10" s="1135"/>
      <c r="AR10" s="1135"/>
      <c r="AS10" s="1136"/>
      <c r="AT10" s="1136"/>
      <c r="AU10" s="1136"/>
      <c r="AV10" s="1136"/>
      <c r="AW10" s="1136"/>
      <c r="AX10" s="1136"/>
      <c r="AY10" s="1136"/>
      <c r="AZ10" s="1136"/>
      <c r="BA10" s="1136"/>
      <c r="BB10" s="1136"/>
    </row>
    <row r="11" spans="2:60" ht="15" customHeight="1" thickBot="1">
      <c r="B11" s="1138" t="s">
        <v>1120</v>
      </c>
      <c r="C11" s="1138" t="s">
        <v>1121</v>
      </c>
      <c r="D11" s="1139" t="s">
        <v>1122</v>
      </c>
      <c r="E11" s="1138" t="s">
        <v>1123</v>
      </c>
      <c r="F11" s="1101"/>
      <c r="G11" s="429" t="s">
        <v>93</v>
      </c>
      <c r="H11" s="429" t="s">
        <v>94</v>
      </c>
      <c r="I11" s="429" t="s">
        <v>311</v>
      </c>
      <c r="J11" s="429" t="s">
        <v>314</v>
      </c>
      <c r="K11" s="1140" t="s">
        <v>315</v>
      </c>
      <c r="L11" s="429" t="s">
        <v>365</v>
      </c>
      <c r="M11" s="429" t="s">
        <v>1124</v>
      </c>
      <c r="N11" s="429" t="s">
        <v>96</v>
      </c>
      <c r="O11" s="429" t="s">
        <v>97</v>
      </c>
      <c r="P11" s="1101"/>
      <c r="Q11" s="1141" t="s">
        <v>57</v>
      </c>
      <c r="R11" s="1141" t="s">
        <v>58</v>
      </c>
      <c r="S11" s="1141" t="s">
        <v>59</v>
      </c>
      <c r="T11" s="1141" t="s">
        <v>60</v>
      </c>
      <c r="U11" s="1141" t="s">
        <v>61</v>
      </c>
      <c r="V11" s="1141" t="s">
        <v>62</v>
      </c>
      <c r="W11" s="1141" t="s">
        <v>63</v>
      </c>
      <c r="X11" s="1141" t="s">
        <v>64</v>
      </c>
      <c r="Y11" s="1141" t="s">
        <v>65</v>
      </c>
      <c r="Z11" s="1141" t="s">
        <v>66</v>
      </c>
      <c r="AA11" s="1141" t="s">
        <v>67</v>
      </c>
      <c r="AB11" s="1125"/>
      <c r="AC11" s="429"/>
      <c r="AD11" s="1142"/>
      <c r="AE11" s="1142"/>
      <c r="AF11" s="1143"/>
      <c r="AG11" s="1143"/>
      <c r="AH11" s="429"/>
      <c r="AI11" s="429"/>
      <c r="AJ11" s="429"/>
      <c r="AK11" s="429"/>
      <c r="AL11" s="429"/>
      <c r="AM11" s="429"/>
      <c r="AN11" s="429"/>
      <c r="AO11" s="429"/>
      <c r="AP11" s="429"/>
      <c r="AQ11" s="1143"/>
      <c r="AR11" s="1144"/>
      <c r="AS11" s="1144"/>
      <c r="AT11" s="1144"/>
      <c r="AU11" s="1144"/>
      <c r="AV11" s="1144"/>
      <c r="AW11" s="1144"/>
      <c r="AX11" s="1144"/>
      <c r="AY11" s="1144"/>
      <c r="AZ11" s="1144"/>
      <c r="BA11" s="1144"/>
      <c r="BB11" s="1144"/>
    </row>
    <row r="12" spans="2:60" ht="15" customHeight="1">
      <c r="B12" s="1145" t="s">
        <v>1728</v>
      </c>
      <c r="C12" s="3019" t="s">
        <v>1126</v>
      </c>
      <c r="D12" s="3019" t="s">
        <v>842</v>
      </c>
      <c r="E12" s="1146" t="s">
        <v>1127</v>
      </c>
      <c r="F12" s="1106"/>
      <c r="G12" s="441" t="s">
        <v>93</v>
      </c>
      <c r="H12" s="441" t="s">
        <v>1103</v>
      </c>
      <c r="I12" s="441" t="s">
        <v>1128</v>
      </c>
      <c r="J12" s="441" t="s">
        <v>112</v>
      </c>
      <c r="K12" s="441" t="s">
        <v>1126</v>
      </c>
      <c r="L12" s="441" t="s">
        <v>1120</v>
      </c>
      <c r="M12" s="441" t="str">
        <f t="shared" ref="M12" si="0">B12</f>
        <v>Broken Hill 220 kV</v>
      </c>
      <c r="N12" s="441" t="s">
        <v>1129</v>
      </c>
      <c r="O12" s="441" t="s">
        <v>842</v>
      </c>
      <c r="P12" s="1111"/>
      <c r="Q12" s="2521"/>
      <c r="R12" s="2522"/>
      <c r="S12" s="2523"/>
      <c r="T12" s="2523"/>
      <c r="U12" s="2523"/>
      <c r="V12" s="2523"/>
      <c r="W12" s="2524"/>
      <c r="X12" s="2524"/>
      <c r="Y12" s="2524"/>
      <c r="Z12" s="2524"/>
      <c r="AA12" s="2525"/>
      <c r="AB12" s="1125"/>
      <c r="AC12" s="1151"/>
      <c r="AD12" s="1152"/>
      <c r="AE12" s="1153"/>
      <c r="AF12" s="1153"/>
      <c r="AG12" s="1153"/>
      <c r="AH12" s="124"/>
      <c r="AI12" s="124"/>
      <c r="AJ12" s="124"/>
      <c r="AK12" s="124"/>
      <c r="AL12" s="124"/>
      <c r="AM12" s="124"/>
      <c r="AN12" s="124"/>
      <c r="AO12" s="124"/>
      <c r="AP12" s="124"/>
      <c r="AQ12" s="1153"/>
      <c r="AR12" s="1154"/>
      <c r="AS12" s="1154"/>
      <c r="AT12" s="1154"/>
      <c r="AU12" s="1154"/>
      <c r="AV12" s="1154"/>
      <c r="AW12" s="1154"/>
      <c r="AX12" s="1154"/>
      <c r="AY12" s="1154"/>
      <c r="AZ12" s="1154"/>
      <c r="BA12" s="1154"/>
      <c r="BB12" s="1154"/>
    </row>
    <row r="13" spans="2:60" ht="15" customHeight="1">
      <c r="B13" s="1155"/>
      <c r="C13" s="3017"/>
      <c r="D13" s="3017"/>
      <c r="E13" s="1146" t="s">
        <v>1130</v>
      </c>
      <c r="F13" s="1106"/>
      <c r="G13" s="441" t="s">
        <v>93</v>
      </c>
      <c r="H13" s="441" t="s">
        <v>1103</v>
      </c>
      <c r="I13" s="441" t="s">
        <v>1131</v>
      </c>
      <c r="J13" s="441" t="s">
        <v>112</v>
      </c>
      <c r="K13" s="441" t="s">
        <v>1126</v>
      </c>
      <c r="L13" s="441" t="s">
        <v>1120</v>
      </c>
      <c r="M13" s="441" t="str">
        <f t="shared" ref="M13:M76" si="1">M12</f>
        <v>Broken Hill 220 kV</v>
      </c>
      <c r="N13" s="441" t="s">
        <v>1129</v>
      </c>
      <c r="O13" s="441" t="s">
        <v>842</v>
      </c>
      <c r="P13" s="1111"/>
      <c r="Q13" s="2526"/>
      <c r="R13" s="2527"/>
      <c r="S13" s="2524"/>
      <c r="T13" s="2524"/>
      <c r="U13" s="2524"/>
      <c r="V13" s="2524"/>
      <c r="W13" s="2524"/>
      <c r="X13" s="2524"/>
      <c r="Y13" s="2524"/>
      <c r="Z13" s="2524"/>
      <c r="AA13" s="2525"/>
      <c r="AB13" s="1125"/>
      <c r="AC13" s="1151"/>
      <c r="AD13" s="1152"/>
      <c r="AE13" s="1153"/>
      <c r="AF13" s="1153"/>
      <c r="AG13" s="1153"/>
      <c r="AH13" s="124"/>
      <c r="AI13" s="124"/>
      <c r="AJ13" s="124"/>
      <c r="AK13" s="124"/>
      <c r="AL13" s="124"/>
      <c r="AM13" s="124"/>
      <c r="AN13" s="124"/>
      <c r="AO13" s="124"/>
      <c r="AP13" s="124"/>
      <c r="AQ13" s="1153"/>
      <c r="AR13" s="1154"/>
      <c r="AS13" s="1154"/>
      <c r="AT13" s="1154"/>
      <c r="AU13" s="1154"/>
      <c r="AV13" s="1154"/>
      <c r="AW13" s="1154"/>
      <c r="AX13" s="1154"/>
      <c r="AY13" s="1154"/>
      <c r="AZ13" s="1154"/>
      <c r="BA13" s="1154"/>
      <c r="BB13" s="1154"/>
    </row>
    <row r="14" spans="2:60" ht="15" customHeight="1">
      <c r="B14" s="1155"/>
      <c r="C14" s="3016" t="s">
        <v>1132</v>
      </c>
      <c r="D14" s="3016" t="s">
        <v>833</v>
      </c>
      <c r="E14" s="1146" t="s">
        <v>1127</v>
      </c>
      <c r="F14" s="1106"/>
      <c r="G14" s="441" t="s">
        <v>93</v>
      </c>
      <c r="H14" s="441" t="s">
        <v>1103</v>
      </c>
      <c r="I14" s="441" t="s">
        <v>1128</v>
      </c>
      <c r="J14" s="441" t="s">
        <v>112</v>
      </c>
      <c r="K14" s="1111" t="s">
        <v>1132</v>
      </c>
      <c r="L14" s="441" t="s">
        <v>1120</v>
      </c>
      <c r="M14" s="441" t="str">
        <f t="shared" si="1"/>
        <v>Broken Hill 220 kV</v>
      </c>
      <c r="N14" s="1111" t="s">
        <v>1106</v>
      </c>
      <c r="O14" s="1111" t="s">
        <v>833</v>
      </c>
      <c r="P14" s="1111"/>
      <c r="Q14" s="2850"/>
      <c r="R14" s="2850"/>
      <c r="S14" s="2850"/>
      <c r="T14" s="2850"/>
      <c r="U14" s="2850"/>
      <c r="V14" s="2851"/>
      <c r="W14" s="2852"/>
      <c r="X14" s="2852"/>
      <c r="Y14" s="2852"/>
      <c r="Z14" s="2852"/>
      <c r="AA14" s="2853"/>
      <c r="AB14" s="1125"/>
      <c r="AC14" s="1151"/>
      <c r="AD14" s="1152"/>
      <c r="AE14" s="1153"/>
      <c r="AF14" s="1153"/>
      <c r="AG14" s="1153"/>
      <c r="AH14" s="124"/>
      <c r="AI14" s="124"/>
      <c r="AJ14" s="124"/>
      <c r="AK14" s="124"/>
      <c r="AL14" s="1153"/>
      <c r="AM14" s="124"/>
      <c r="AN14" s="124"/>
      <c r="AO14" s="1153"/>
      <c r="AP14" s="1153"/>
      <c r="AQ14" s="1153"/>
      <c r="AR14" s="1154"/>
      <c r="AS14" s="1154"/>
      <c r="AT14" s="1154"/>
      <c r="AU14" s="1160"/>
      <c r="AV14" s="1154"/>
      <c r="AW14" s="1154"/>
      <c r="AX14" s="1154"/>
      <c r="AY14" s="1154"/>
      <c r="AZ14" s="1154"/>
      <c r="BA14" s="1154"/>
      <c r="BB14" s="1154"/>
    </row>
    <row r="15" spans="2:60" ht="15" customHeight="1">
      <c r="B15" s="1155"/>
      <c r="C15" s="3017"/>
      <c r="D15" s="3017"/>
      <c r="E15" s="1146" t="s">
        <v>1130</v>
      </c>
      <c r="F15" s="1106"/>
      <c r="G15" s="441" t="s">
        <v>93</v>
      </c>
      <c r="H15" s="441" t="s">
        <v>1103</v>
      </c>
      <c r="I15" s="441" t="s">
        <v>1131</v>
      </c>
      <c r="J15" s="441" t="s">
        <v>112</v>
      </c>
      <c r="K15" s="1111" t="s">
        <v>1132</v>
      </c>
      <c r="L15" s="441" t="s">
        <v>1120</v>
      </c>
      <c r="M15" s="441" t="str">
        <f t="shared" si="1"/>
        <v>Broken Hill 220 kV</v>
      </c>
      <c r="N15" s="1111" t="s">
        <v>1106</v>
      </c>
      <c r="O15" s="1111" t="s">
        <v>833</v>
      </c>
      <c r="P15" s="1111"/>
      <c r="Q15" s="2850"/>
      <c r="R15" s="2850"/>
      <c r="S15" s="2850"/>
      <c r="T15" s="2850"/>
      <c r="U15" s="2850"/>
      <c r="V15" s="2851"/>
      <c r="W15" s="2852"/>
      <c r="X15" s="2852"/>
      <c r="Y15" s="2852"/>
      <c r="Z15" s="2852"/>
      <c r="AA15" s="2853"/>
      <c r="AB15" s="1125"/>
      <c r="AC15" s="1151"/>
      <c r="AD15" s="1152"/>
      <c r="AE15" s="1153"/>
      <c r="AF15" s="1153"/>
      <c r="AG15" s="1153"/>
      <c r="AH15" s="124"/>
      <c r="AI15" s="124"/>
      <c r="AJ15" s="124"/>
      <c r="AK15" s="124"/>
      <c r="AL15" s="1153"/>
      <c r="AM15" s="124"/>
      <c r="AN15" s="124"/>
      <c r="AO15" s="1153"/>
      <c r="AP15" s="1153"/>
      <c r="AQ15" s="1153"/>
      <c r="AR15" s="1154"/>
      <c r="AS15" s="1154"/>
      <c r="AT15" s="1154"/>
      <c r="AU15" s="1160"/>
      <c r="AV15" s="1154"/>
      <c r="AW15" s="1154"/>
      <c r="AX15" s="1154"/>
      <c r="AY15" s="1154"/>
      <c r="AZ15" s="1154"/>
      <c r="BA15" s="1154"/>
      <c r="BB15" s="1154"/>
    </row>
    <row r="16" spans="2:60" ht="15" customHeight="1">
      <c r="B16" s="1155"/>
      <c r="C16" s="3016" t="s">
        <v>1132</v>
      </c>
      <c r="D16" s="3016" t="s">
        <v>842</v>
      </c>
      <c r="E16" s="1146" t="s">
        <v>1127</v>
      </c>
      <c r="F16" s="1106"/>
      <c r="G16" s="441" t="s">
        <v>93</v>
      </c>
      <c r="H16" s="441" t="s">
        <v>1103</v>
      </c>
      <c r="I16" s="441" t="s">
        <v>1128</v>
      </c>
      <c r="J16" s="441" t="s">
        <v>112</v>
      </c>
      <c r="K16" s="1111" t="s">
        <v>1132</v>
      </c>
      <c r="L16" s="441" t="s">
        <v>1120</v>
      </c>
      <c r="M16" s="441" t="str">
        <f t="shared" si="1"/>
        <v>Broken Hill 220 kV</v>
      </c>
      <c r="N16" s="1111" t="s">
        <v>1106</v>
      </c>
      <c r="O16" s="1112" t="s">
        <v>842</v>
      </c>
      <c r="P16" s="1111"/>
      <c r="Q16" s="2854"/>
      <c r="R16" s="2854"/>
      <c r="S16" s="2854"/>
      <c r="T16" s="2854"/>
      <c r="U16" s="2854"/>
      <c r="V16" s="2855"/>
      <c r="W16" s="2852"/>
      <c r="X16" s="2852"/>
      <c r="Y16" s="2852"/>
      <c r="Z16" s="2852"/>
      <c r="AA16" s="2853"/>
      <c r="AB16" s="1125"/>
      <c r="AC16" s="1151"/>
      <c r="AD16" s="1152"/>
      <c r="AE16" s="1153"/>
      <c r="AF16" s="1153"/>
      <c r="AG16" s="1153"/>
      <c r="AH16" s="124"/>
      <c r="AI16" s="124"/>
      <c r="AJ16" s="124"/>
      <c r="AK16" s="124"/>
      <c r="AL16" s="1153"/>
      <c r="AM16" s="124"/>
      <c r="AN16" s="124"/>
      <c r="AO16" s="1153"/>
      <c r="AP16" s="1161"/>
      <c r="AQ16" s="1153"/>
      <c r="AR16" s="1154"/>
      <c r="AS16" s="1154"/>
      <c r="AT16" s="1154"/>
      <c r="AU16" s="1160"/>
      <c r="AV16" s="1154"/>
      <c r="AW16" s="1154"/>
      <c r="AX16" s="1154"/>
      <c r="AY16" s="1154"/>
      <c r="AZ16" s="1154"/>
      <c r="BA16" s="1154"/>
      <c r="BB16" s="1154"/>
    </row>
    <row r="17" spans="2:54" ht="15" customHeight="1">
      <c r="B17" s="1155"/>
      <c r="C17" s="3017"/>
      <c r="D17" s="3017"/>
      <c r="E17" s="1146" t="s">
        <v>1130</v>
      </c>
      <c r="F17" s="1106"/>
      <c r="G17" s="441" t="s">
        <v>93</v>
      </c>
      <c r="H17" s="441" t="s">
        <v>1103</v>
      </c>
      <c r="I17" s="441" t="s">
        <v>1131</v>
      </c>
      <c r="J17" s="441" t="s">
        <v>112</v>
      </c>
      <c r="K17" s="1111" t="s">
        <v>1132</v>
      </c>
      <c r="L17" s="441" t="s">
        <v>1120</v>
      </c>
      <c r="M17" s="441" t="str">
        <f t="shared" si="1"/>
        <v>Broken Hill 220 kV</v>
      </c>
      <c r="N17" s="1111" t="s">
        <v>1106</v>
      </c>
      <c r="O17" s="1112" t="s">
        <v>842</v>
      </c>
      <c r="P17" s="1111"/>
      <c r="Q17" s="2854"/>
      <c r="R17" s="2854"/>
      <c r="S17" s="2854"/>
      <c r="T17" s="2854"/>
      <c r="U17" s="2854"/>
      <c r="V17" s="2855"/>
      <c r="W17" s="2852"/>
      <c r="X17" s="2852"/>
      <c r="Y17" s="2852"/>
      <c r="Z17" s="2852"/>
      <c r="AA17" s="2853"/>
      <c r="AB17" s="1125"/>
      <c r="AC17" s="1151"/>
      <c r="AD17" s="1152"/>
      <c r="AE17" s="1153"/>
      <c r="AF17" s="1153"/>
      <c r="AG17" s="1153"/>
      <c r="AH17" s="124"/>
      <c r="AI17" s="124"/>
      <c r="AJ17" s="124"/>
      <c r="AK17" s="124"/>
      <c r="AL17" s="1153"/>
      <c r="AM17" s="124"/>
      <c r="AN17" s="124"/>
      <c r="AO17" s="1153"/>
      <c r="AP17" s="1161"/>
      <c r="AQ17" s="1153"/>
      <c r="AR17" s="1154"/>
      <c r="AS17" s="1154"/>
      <c r="AT17" s="1154"/>
      <c r="AU17" s="1160"/>
      <c r="AV17" s="1154"/>
      <c r="AW17" s="1154"/>
      <c r="AX17" s="1154"/>
      <c r="AY17" s="1154"/>
      <c r="AZ17" s="1154"/>
      <c r="BA17" s="1154"/>
      <c r="BB17" s="1154"/>
    </row>
    <row r="18" spans="2:54" ht="15" customHeight="1">
      <c r="B18" s="1155"/>
      <c r="C18" s="3016" t="s">
        <v>1133</v>
      </c>
      <c r="D18" s="3016"/>
      <c r="E18" s="1146" t="s">
        <v>1127</v>
      </c>
      <c r="F18" s="1106"/>
      <c r="G18" s="441" t="s">
        <v>93</v>
      </c>
      <c r="H18" s="441" t="s">
        <v>1103</v>
      </c>
      <c r="I18" s="441" t="s">
        <v>1128</v>
      </c>
      <c r="J18" s="441" t="s">
        <v>112</v>
      </c>
      <c r="K18" s="1111" t="s">
        <v>1133</v>
      </c>
      <c r="L18" s="441" t="s">
        <v>1120</v>
      </c>
      <c r="M18" s="441" t="str">
        <f t="shared" si="1"/>
        <v>Broken Hill 220 kV</v>
      </c>
      <c r="N18" s="1111" t="s">
        <v>1108</v>
      </c>
      <c r="O18" s="1111" t="s">
        <v>1109</v>
      </c>
      <c r="P18" s="1111"/>
      <c r="Q18" s="2856"/>
      <c r="R18" s="2857"/>
      <c r="S18" s="2856"/>
      <c r="T18" s="2856"/>
      <c r="U18" s="2856"/>
      <c r="V18" s="2858"/>
      <c r="W18" s="2859"/>
      <c r="X18" s="2859"/>
      <c r="Y18" s="2859"/>
      <c r="Z18" s="2859"/>
      <c r="AA18" s="2860"/>
      <c r="AB18" s="1125"/>
      <c r="AC18" s="1151"/>
      <c r="AD18" s="1152"/>
      <c r="AE18" s="1153"/>
      <c r="AF18" s="1153"/>
      <c r="AG18" s="1153"/>
      <c r="AH18" s="124"/>
      <c r="AI18" s="124"/>
      <c r="AJ18" s="124"/>
      <c r="AK18" s="124"/>
      <c r="AL18" s="1153"/>
      <c r="AM18" s="124"/>
      <c r="AN18" s="124"/>
      <c r="AO18" s="1153"/>
      <c r="AP18" s="1153"/>
      <c r="AQ18" s="1153"/>
      <c r="AR18" s="1154"/>
      <c r="AS18" s="1154"/>
      <c r="AT18" s="1154"/>
      <c r="AU18" s="1154"/>
      <c r="AV18" s="1154"/>
      <c r="AW18" s="1154"/>
      <c r="AX18" s="1154"/>
      <c r="AY18" s="1154"/>
      <c r="AZ18" s="1154"/>
      <c r="BA18" s="1154"/>
      <c r="BB18" s="1154"/>
    </row>
    <row r="19" spans="2:54" ht="15" customHeight="1">
      <c r="B19" s="1155"/>
      <c r="C19" s="3017"/>
      <c r="D19" s="3017"/>
      <c r="E19" s="1146" t="s">
        <v>1130</v>
      </c>
      <c r="F19" s="1106"/>
      <c r="G19" s="441" t="s">
        <v>93</v>
      </c>
      <c r="H19" s="441" t="s">
        <v>1103</v>
      </c>
      <c r="I19" s="441" t="s">
        <v>1131</v>
      </c>
      <c r="J19" s="441" t="s">
        <v>112</v>
      </c>
      <c r="K19" s="1111" t="s">
        <v>1133</v>
      </c>
      <c r="L19" s="441" t="s">
        <v>1120</v>
      </c>
      <c r="M19" s="441" t="str">
        <f t="shared" si="1"/>
        <v>Broken Hill 220 kV</v>
      </c>
      <c r="N19" s="1111" t="s">
        <v>1108</v>
      </c>
      <c r="O19" s="1111" t="s">
        <v>1109</v>
      </c>
      <c r="P19" s="1111"/>
      <c r="Q19" s="2856"/>
      <c r="R19" s="2857"/>
      <c r="S19" s="2856"/>
      <c r="T19" s="2856"/>
      <c r="U19" s="2856"/>
      <c r="V19" s="2858"/>
      <c r="W19" s="2859"/>
      <c r="X19" s="2859"/>
      <c r="Y19" s="2859"/>
      <c r="Z19" s="2859"/>
      <c r="AA19" s="2860"/>
      <c r="AB19" s="1125"/>
      <c r="AC19" s="1151"/>
      <c r="AD19" s="1152"/>
      <c r="AE19" s="1153"/>
      <c r="AF19" s="1153"/>
      <c r="AG19" s="1153"/>
      <c r="AH19" s="124"/>
      <c r="AI19" s="124"/>
      <c r="AJ19" s="124"/>
      <c r="AK19" s="124"/>
      <c r="AL19" s="1153"/>
      <c r="AM19" s="124"/>
      <c r="AN19" s="124"/>
      <c r="AO19" s="1153"/>
      <c r="AP19" s="1153"/>
      <c r="AQ19" s="1153"/>
      <c r="AR19" s="1154"/>
      <c r="AS19" s="1154"/>
      <c r="AT19" s="1154"/>
      <c r="AU19" s="1154"/>
      <c r="AV19" s="1154"/>
      <c r="AW19" s="1154"/>
      <c r="AX19" s="1154"/>
      <c r="AY19" s="1154"/>
      <c r="AZ19" s="1154"/>
      <c r="BA19" s="1154"/>
      <c r="BB19" s="1154"/>
    </row>
    <row r="20" spans="2:54" ht="15" customHeight="1">
      <c r="B20" s="1155"/>
      <c r="C20" s="3016" t="s">
        <v>1110</v>
      </c>
      <c r="D20" s="3016"/>
      <c r="E20" s="1146" t="s">
        <v>1127</v>
      </c>
      <c r="F20" s="1106"/>
      <c r="G20" s="441" t="s">
        <v>93</v>
      </c>
      <c r="H20" s="441" t="s">
        <v>1103</v>
      </c>
      <c r="I20" s="441" t="s">
        <v>1128</v>
      </c>
      <c r="J20" s="441" t="s">
        <v>112</v>
      </c>
      <c r="K20" s="1111" t="s">
        <v>1110</v>
      </c>
      <c r="L20" s="441" t="s">
        <v>1120</v>
      </c>
      <c r="M20" s="441" t="str">
        <f t="shared" si="1"/>
        <v>Broken Hill 220 kV</v>
      </c>
      <c r="N20" s="1111" t="s">
        <v>1111</v>
      </c>
      <c r="O20" s="1112">
        <v>0</v>
      </c>
      <c r="P20" s="1111"/>
      <c r="Q20" s="2861"/>
      <c r="R20" s="2861"/>
      <c r="S20" s="2861"/>
      <c r="T20" s="2861"/>
      <c r="U20" s="2861"/>
      <c r="V20" s="2862"/>
      <c r="W20" s="2863"/>
      <c r="X20" s="2863"/>
      <c r="Y20" s="2863"/>
      <c r="Z20" s="2863"/>
      <c r="AA20" s="2864"/>
      <c r="AB20" s="1125"/>
      <c r="AC20" s="1151"/>
      <c r="AD20" s="1152"/>
      <c r="AE20" s="1153"/>
      <c r="AF20" s="1153"/>
      <c r="AG20" s="1153"/>
      <c r="AH20" s="124"/>
      <c r="AI20" s="124"/>
      <c r="AJ20" s="124"/>
      <c r="AK20" s="124"/>
      <c r="AL20" s="1153"/>
      <c r="AM20" s="124"/>
      <c r="AN20" s="124"/>
      <c r="AO20" s="1153"/>
      <c r="AP20" s="1161"/>
      <c r="AQ20" s="1153"/>
      <c r="AR20" s="1154"/>
      <c r="AS20" s="1154"/>
      <c r="AT20" s="1154"/>
      <c r="AU20" s="1154"/>
      <c r="AV20" s="1154"/>
      <c r="AW20" s="1154"/>
      <c r="AX20" s="1154"/>
      <c r="AY20" s="1154"/>
      <c r="AZ20" s="1154"/>
      <c r="BA20" s="1154"/>
      <c r="BB20" s="1154"/>
    </row>
    <row r="21" spans="2:54" ht="15" customHeight="1">
      <c r="B21" s="1155"/>
      <c r="C21" s="3017"/>
      <c r="D21" s="3017"/>
      <c r="E21" s="1146" t="s">
        <v>1130</v>
      </c>
      <c r="F21" s="1106"/>
      <c r="G21" s="441" t="s">
        <v>93</v>
      </c>
      <c r="H21" s="441" t="s">
        <v>1103</v>
      </c>
      <c r="I21" s="441" t="s">
        <v>1131</v>
      </c>
      <c r="J21" s="441" t="s">
        <v>112</v>
      </c>
      <c r="K21" s="1111" t="s">
        <v>1110</v>
      </c>
      <c r="L21" s="441" t="s">
        <v>1120</v>
      </c>
      <c r="M21" s="441" t="str">
        <f t="shared" si="1"/>
        <v>Broken Hill 220 kV</v>
      </c>
      <c r="N21" s="1111" t="s">
        <v>1111</v>
      </c>
      <c r="O21" s="1112">
        <v>0</v>
      </c>
      <c r="P21" s="1111"/>
      <c r="Q21" s="2861"/>
      <c r="R21" s="2861"/>
      <c r="S21" s="2861"/>
      <c r="T21" s="2861"/>
      <c r="U21" s="2861"/>
      <c r="V21" s="2862"/>
      <c r="W21" s="2863"/>
      <c r="X21" s="2863"/>
      <c r="Y21" s="2863"/>
      <c r="Z21" s="2863"/>
      <c r="AA21" s="2864"/>
      <c r="AB21" s="1125"/>
      <c r="AC21" s="1151"/>
      <c r="AD21" s="1152"/>
      <c r="AE21" s="1153"/>
      <c r="AF21" s="1153"/>
      <c r="AG21" s="1153"/>
      <c r="AH21" s="124"/>
      <c r="AI21" s="124"/>
      <c r="AJ21" s="124"/>
      <c r="AK21" s="124"/>
      <c r="AL21" s="1153"/>
      <c r="AM21" s="124"/>
      <c r="AN21" s="124"/>
      <c r="AO21" s="1153"/>
      <c r="AP21" s="1161"/>
      <c r="AQ21" s="1153"/>
      <c r="AR21" s="1154"/>
      <c r="AS21" s="1154"/>
      <c r="AT21" s="1154"/>
      <c r="AU21" s="1154"/>
      <c r="AV21" s="1154"/>
      <c r="AW21" s="1154"/>
      <c r="AX21" s="1154"/>
      <c r="AY21" s="1154"/>
      <c r="AZ21" s="1154"/>
      <c r="BA21" s="1154"/>
      <c r="BB21" s="1154"/>
    </row>
    <row r="22" spans="2:54" ht="15" customHeight="1">
      <c r="B22" s="1155"/>
      <c r="C22" s="3016" t="s">
        <v>1112</v>
      </c>
      <c r="D22" s="3016"/>
      <c r="E22" s="1146" t="s">
        <v>1127</v>
      </c>
      <c r="F22" s="1106"/>
      <c r="G22" s="441" t="s">
        <v>93</v>
      </c>
      <c r="H22" s="441" t="s">
        <v>1103</v>
      </c>
      <c r="I22" s="441" t="s">
        <v>1128</v>
      </c>
      <c r="J22" s="441" t="s">
        <v>112</v>
      </c>
      <c r="K22" s="1111" t="s">
        <v>1112</v>
      </c>
      <c r="L22" s="441" t="s">
        <v>1120</v>
      </c>
      <c r="M22" s="441" t="str">
        <f t="shared" si="1"/>
        <v>Broken Hill 220 kV</v>
      </c>
      <c r="N22" s="1111" t="s">
        <v>1113</v>
      </c>
      <c r="O22" s="1111" t="s">
        <v>1113</v>
      </c>
      <c r="P22" s="1111"/>
      <c r="Q22" s="2865"/>
      <c r="R22" s="2850"/>
      <c r="S22" s="2850"/>
      <c r="T22" s="2850"/>
      <c r="U22" s="2850"/>
      <c r="V22" s="2851"/>
      <c r="W22" s="2866"/>
      <c r="X22" s="2866"/>
      <c r="Y22" s="2866"/>
      <c r="Z22" s="2866"/>
      <c r="AA22" s="2099"/>
      <c r="AB22" s="1125"/>
      <c r="AC22" s="1151"/>
      <c r="AD22" s="1152"/>
      <c r="AE22" s="1153"/>
      <c r="AF22" s="1153"/>
      <c r="AG22" s="1153"/>
      <c r="AH22" s="124"/>
      <c r="AI22" s="124"/>
      <c r="AJ22" s="124"/>
      <c r="AK22" s="124"/>
      <c r="AL22" s="1153"/>
      <c r="AM22" s="124"/>
      <c r="AN22" s="124"/>
      <c r="AO22" s="1153"/>
      <c r="AP22" s="1153"/>
      <c r="AQ22" s="1153"/>
      <c r="AR22" s="1154"/>
      <c r="AS22" s="1154"/>
      <c r="AT22" s="1154"/>
      <c r="AU22" s="1154"/>
      <c r="AV22" s="1154"/>
      <c r="AW22" s="1154"/>
      <c r="AX22" s="1154"/>
      <c r="AY22" s="1154"/>
      <c r="AZ22" s="1154"/>
      <c r="BA22" s="1154"/>
      <c r="BB22" s="1154"/>
    </row>
    <row r="23" spans="2:54" ht="15" customHeight="1">
      <c r="B23" s="1155"/>
      <c r="C23" s="3017"/>
      <c r="D23" s="3017"/>
      <c r="E23" s="1146" t="s">
        <v>1130</v>
      </c>
      <c r="F23" s="1106"/>
      <c r="G23" s="441" t="s">
        <v>93</v>
      </c>
      <c r="H23" s="441" t="s">
        <v>1103</v>
      </c>
      <c r="I23" s="441" t="s">
        <v>1131</v>
      </c>
      <c r="J23" s="441" t="s">
        <v>112</v>
      </c>
      <c r="K23" s="1111" t="s">
        <v>1112</v>
      </c>
      <c r="L23" s="441" t="s">
        <v>1120</v>
      </c>
      <c r="M23" s="441" t="str">
        <f t="shared" si="1"/>
        <v>Broken Hill 220 kV</v>
      </c>
      <c r="N23" s="1111" t="s">
        <v>1113</v>
      </c>
      <c r="O23" s="1111" t="s">
        <v>1113</v>
      </c>
      <c r="P23" s="1111"/>
      <c r="Q23" s="2850"/>
      <c r="R23" s="2850"/>
      <c r="S23" s="2850"/>
      <c r="T23" s="2850"/>
      <c r="U23" s="2850"/>
      <c r="V23" s="2851"/>
      <c r="W23" s="2866"/>
      <c r="X23" s="2866"/>
      <c r="Y23" s="2866"/>
      <c r="Z23" s="2866"/>
      <c r="AA23" s="2099"/>
      <c r="AB23" s="1125"/>
      <c r="AC23" s="1151"/>
      <c r="AD23" s="1152"/>
      <c r="AE23" s="1153"/>
      <c r="AF23" s="1153"/>
      <c r="AG23" s="1153"/>
      <c r="AH23" s="124"/>
      <c r="AI23" s="124"/>
      <c r="AJ23" s="124"/>
      <c r="AK23" s="124"/>
      <c r="AL23" s="1153"/>
      <c r="AM23" s="124"/>
      <c r="AN23" s="124"/>
      <c r="AO23" s="1153"/>
      <c r="AP23" s="1153"/>
      <c r="AQ23" s="1153"/>
      <c r="AR23" s="1154"/>
      <c r="AS23" s="1154"/>
      <c r="AT23" s="1154"/>
      <c r="AU23" s="1154"/>
      <c r="AV23" s="1154"/>
      <c r="AW23" s="1154"/>
      <c r="AX23" s="1154"/>
      <c r="AY23" s="1154"/>
      <c r="AZ23" s="1154"/>
      <c r="BA23" s="1154"/>
      <c r="BB23" s="1154"/>
    </row>
    <row r="24" spans="2:54" ht="15" customHeight="1">
      <c r="B24" s="1155"/>
      <c r="C24" s="3016" t="s">
        <v>1134</v>
      </c>
      <c r="D24" s="3016" t="s">
        <v>833</v>
      </c>
      <c r="E24" s="1146" t="s">
        <v>1127</v>
      </c>
      <c r="F24" s="1106"/>
      <c r="G24" s="441" t="s">
        <v>93</v>
      </c>
      <c r="H24" s="441" t="s">
        <v>1103</v>
      </c>
      <c r="I24" s="441" t="s">
        <v>1128</v>
      </c>
      <c r="J24" s="441" t="s">
        <v>112</v>
      </c>
      <c r="K24" s="1111" t="s">
        <v>1134</v>
      </c>
      <c r="L24" s="441" t="s">
        <v>1120</v>
      </c>
      <c r="M24" s="441" t="str">
        <f t="shared" si="1"/>
        <v>Broken Hill 220 kV</v>
      </c>
      <c r="N24" s="1111" t="s">
        <v>1115</v>
      </c>
      <c r="O24" s="1111" t="s">
        <v>833</v>
      </c>
      <c r="P24" s="1111"/>
      <c r="Q24" s="2867"/>
      <c r="R24" s="2868"/>
      <c r="S24" s="2869"/>
      <c r="T24" s="2869"/>
      <c r="U24" s="2869"/>
      <c r="V24" s="2869"/>
      <c r="W24" s="2870"/>
      <c r="X24" s="2870"/>
      <c r="Y24" s="2870"/>
      <c r="Z24" s="2870"/>
      <c r="AA24" s="2871"/>
      <c r="AB24" s="1125"/>
      <c r="AC24" s="1151"/>
      <c r="AD24" s="1152"/>
      <c r="AE24" s="1153"/>
      <c r="AF24" s="1153"/>
      <c r="AG24" s="1153"/>
      <c r="AH24" s="124"/>
      <c r="AI24" s="124"/>
      <c r="AJ24" s="124"/>
      <c r="AK24" s="124"/>
      <c r="AL24" s="1153"/>
      <c r="AM24" s="124"/>
      <c r="AN24" s="124"/>
      <c r="AO24" s="1153"/>
      <c r="AP24" s="1153"/>
      <c r="AQ24" s="1153"/>
      <c r="AR24" s="1154"/>
      <c r="AS24" s="1154"/>
      <c r="AT24" s="1154"/>
      <c r="AU24" s="1154"/>
      <c r="AV24" s="1154"/>
      <c r="AW24" s="1154"/>
      <c r="AX24" s="1154"/>
      <c r="AY24" s="1154"/>
      <c r="AZ24" s="1154"/>
      <c r="BA24" s="1154"/>
      <c r="BB24" s="1154"/>
    </row>
    <row r="25" spans="2:54" ht="15" customHeight="1">
      <c r="B25" s="1155"/>
      <c r="C25" s="3017"/>
      <c r="D25" s="3017"/>
      <c r="E25" s="1146" t="s">
        <v>1130</v>
      </c>
      <c r="F25" s="1106"/>
      <c r="G25" s="441" t="s">
        <v>93</v>
      </c>
      <c r="H25" s="441" t="s">
        <v>1103</v>
      </c>
      <c r="I25" s="441" t="s">
        <v>1131</v>
      </c>
      <c r="J25" s="441" t="s">
        <v>112</v>
      </c>
      <c r="K25" s="1111" t="s">
        <v>1134</v>
      </c>
      <c r="L25" s="441" t="s">
        <v>1120</v>
      </c>
      <c r="M25" s="441" t="str">
        <f t="shared" si="1"/>
        <v>Broken Hill 220 kV</v>
      </c>
      <c r="N25" s="1111" t="s">
        <v>1115</v>
      </c>
      <c r="O25" s="1111" t="s">
        <v>833</v>
      </c>
      <c r="P25" s="1111"/>
      <c r="Q25" s="2867"/>
      <c r="R25" s="2868"/>
      <c r="S25" s="2869"/>
      <c r="T25" s="2869"/>
      <c r="U25" s="2869"/>
      <c r="V25" s="2869"/>
      <c r="W25" s="2870"/>
      <c r="X25" s="2870"/>
      <c r="Y25" s="2870"/>
      <c r="Z25" s="2870"/>
      <c r="AA25" s="2871"/>
      <c r="AB25" s="1125"/>
      <c r="AC25" s="1151"/>
      <c r="AD25" s="1152"/>
      <c r="AE25" s="1153"/>
      <c r="AF25" s="1153"/>
      <c r="AG25" s="1153"/>
      <c r="AH25" s="124"/>
      <c r="AI25" s="124"/>
      <c r="AJ25" s="124"/>
      <c r="AK25" s="124"/>
      <c r="AL25" s="1153"/>
      <c r="AM25" s="124"/>
      <c r="AN25" s="124"/>
      <c r="AO25" s="1153"/>
      <c r="AP25" s="1153"/>
      <c r="AQ25" s="1153"/>
      <c r="AR25" s="1154"/>
      <c r="AS25" s="1154"/>
      <c r="AT25" s="1154"/>
      <c r="AU25" s="1154"/>
      <c r="AV25" s="1154"/>
      <c r="AW25" s="1154"/>
      <c r="AX25" s="1154"/>
      <c r="AY25" s="1154"/>
      <c r="AZ25" s="1154"/>
      <c r="BA25" s="1154"/>
      <c r="BB25" s="1154"/>
    </row>
    <row r="26" spans="2:54" ht="15" customHeight="1">
      <c r="B26" s="1155"/>
      <c r="C26" s="3016" t="s">
        <v>1135</v>
      </c>
      <c r="D26" s="3016" t="s">
        <v>833</v>
      </c>
      <c r="E26" s="1146" t="s">
        <v>1127</v>
      </c>
      <c r="F26" s="1106"/>
      <c r="G26" s="441" t="s">
        <v>93</v>
      </c>
      <c r="H26" s="441" t="s">
        <v>1103</v>
      </c>
      <c r="I26" s="441" t="s">
        <v>1128</v>
      </c>
      <c r="J26" s="441" t="s">
        <v>112</v>
      </c>
      <c r="K26" s="1111" t="s">
        <v>1135</v>
      </c>
      <c r="L26" s="441" t="s">
        <v>1120</v>
      </c>
      <c r="M26" s="441" t="str">
        <f t="shared" si="1"/>
        <v>Broken Hill 220 kV</v>
      </c>
      <c r="N26" s="1111" t="s">
        <v>1106</v>
      </c>
      <c r="O26" s="1111" t="s">
        <v>833</v>
      </c>
      <c r="P26" s="1111"/>
      <c r="Q26" s="2867"/>
      <c r="R26" s="2868"/>
      <c r="S26" s="2869"/>
      <c r="T26" s="2869"/>
      <c r="U26" s="2869"/>
      <c r="V26" s="2869"/>
      <c r="W26" s="2870">
        <v>20</v>
      </c>
      <c r="X26" s="2870">
        <v>20</v>
      </c>
      <c r="Y26" s="2870">
        <v>20</v>
      </c>
      <c r="Z26" s="2870">
        <v>20</v>
      </c>
      <c r="AA26" s="2870">
        <v>20</v>
      </c>
      <c r="AB26" s="1125"/>
      <c r="AC26" s="1151"/>
      <c r="AD26" s="1152"/>
      <c r="AE26" s="1153"/>
      <c r="AF26" s="1153"/>
      <c r="AG26" s="1153"/>
      <c r="AH26" s="124"/>
      <c r="AI26" s="124"/>
      <c r="AJ26" s="124"/>
      <c r="AK26" s="124"/>
      <c r="AL26" s="1153"/>
      <c r="AM26" s="124"/>
      <c r="AN26" s="124"/>
      <c r="AO26" s="1153"/>
      <c r="AP26" s="1153"/>
      <c r="AQ26" s="1153"/>
      <c r="AR26" s="1154"/>
      <c r="AS26" s="1154"/>
      <c r="AT26" s="1154"/>
      <c r="AU26" s="1154"/>
      <c r="AV26" s="1154"/>
      <c r="AW26" s="1154"/>
      <c r="AX26" s="1154"/>
      <c r="AY26" s="1154"/>
      <c r="AZ26" s="1154"/>
      <c r="BA26" s="1154"/>
      <c r="BB26" s="1154"/>
    </row>
    <row r="27" spans="2:54" ht="15" customHeight="1">
      <c r="B27" s="1155"/>
      <c r="C27" s="3017"/>
      <c r="D27" s="3017"/>
      <c r="E27" s="1146" t="s">
        <v>1130</v>
      </c>
      <c r="F27" s="1106"/>
      <c r="G27" s="441" t="s">
        <v>93</v>
      </c>
      <c r="H27" s="441" t="s">
        <v>1103</v>
      </c>
      <c r="I27" s="441" t="s">
        <v>1131</v>
      </c>
      <c r="J27" s="441" t="s">
        <v>112</v>
      </c>
      <c r="K27" s="1111" t="s">
        <v>1135</v>
      </c>
      <c r="L27" s="441" t="s">
        <v>1120</v>
      </c>
      <c r="M27" s="441" t="str">
        <f t="shared" si="1"/>
        <v>Broken Hill 220 kV</v>
      </c>
      <c r="N27" s="1111" t="s">
        <v>1106</v>
      </c>
      <c r="O27" s="1111" t="s">
        <v>833</v>
      </c>
      <c r="P27" s="1111"/>
      <c r="Q27" s="2867"/>
      <c r="R27" s="2868"/>
      <c r="S27" s="2869"/>
      <c r="T27" s="2869"/>
      <c r="U27" s="2869"/>
      <c r="V27" s="2869"/>
      <c r="W27" s="2870"/>
      <c r="X27" s="2870"/>
      <c r="Y27" s="2870"/>
      <c r="Z27" s="2870"/>
      <c r="AA27" s="2871"/>
      <c r="AB27" s="1125"/>
      <c r="AC27" s="1151"/>
      <c r="AD27" s="1152"/>
      <c r="AE27" s="1153"/>
      <c r="AF27" s="1153"/>
      <c r="AG27" s="1153"/>
      <c r="AH27" s="124"/>
      <c r="AI27" s="124"/>
      <c r="AJ27" s="124"/>
      <c r="AK27" s="124"/>
      <c r="AL27" s="1153"/>
      <c r="AM27" s="124"/>
      <c r="AN27" s="124"/>
      <c r="AO27" s="1153"/>
      <c r="AP27" s="1153"/>
      <c r="AQ27" s="1153"/>
      <c r="AR27" s="1154"/>
      <c r="AS27" s="1154"/>
      <c r="AT27" s="1154"/>
      <c r="AU27" s="1154"/>
      <c r="AV27" s="1154"/>
      <c r="AW27" s="1154"/>
      <c r="AX27" s="1154"/>
      <c r="AY27" s="1154"/>
      <c r="AZ27" s="1154"/>
      <c r="BA27" s="1154"/>
      <c r="BB27" s="1154"/>
    </row>
    <row r="28" spans="2:54" ht="15" customHeight="1">
      <c r="B28" s="1155"/>
      <c r="C28" s="3016" t="s">
        <v>1135</v>
      </c>
      <c r="D28" s="3016" t="s">
        <v>842</v>
      </c>
      <c r="E28" s="1146" t="s">
        <v>1127</v>
      </c>
      <c r="F28" s="1106"/>
      <c r="G28" s="441" t="s">
        <v>93</v>
      </c>
      <c r="H28" s="441" t="s">
        <v>1103</v>
      </c>
      <c r="I28" s="441" t="s">
        <v>1128</v>
      </c>
      <c r="J28" s="441" t="s">
        <v>112</v>
      </c>
      <c r="K28" s="1111" t="s">
        <v>1135</v>
      </c>
      <c r="L28" s="441" t="s">
        <v>1120</v>
      </c>
      <c r="M28" s="441" t="str">
        <f t="shared" si="1"/>
        <v>Broken Hill 220 kV</v>
      </c>
      <c r="N28" s="1111" t="s">
        <v>1106</v>
      </c>
      <c r="O28" s="1111" t="s">
        <v>842</v>
      </c>
      <c r="P28" s="1111"/>
      <c r="Q28" s="2867"/>
      <c r="R28" s="2868"/>
      <c r="S28" s="2869"/>
      <c r="T28" s="2869"/>
      <c r="U28" s="2869"/>
      <c r="V28" s="2869"/>
      <c r="W28" s="2870">
        <v>20</v>
      </c>
      <c r="X28" s="2870">
        <v>20</v>
      </c>
      <c r="Y28" s="2870">
        <v>20</v>
      </c>
      <c r="Z28" s="2870">
        <v>20</v>
      </c>
      <c r="AA28" s="2870">
        <v>20</v>
      </c>
      <c r="AB28" s="1125"/>
      <c r="AC28" s="1151"/>
      <c r="AD28" s="1152"/>
      <c r="AE28" s="1153"/>
      <c r="AF28" s="1153"/>
      <c r="AG28" s="1153"/>
      <c r="AH28" s="124"/>
      <c r="AI28" s="124"/>
      <c r="AJ28" s="124"/>
      <c r="AK28" s="124"/>
      <c r="AL28" s="1153"/>
      <c r="AM28" s="124"/>
      <c r="AN28" s="124"/>
      <c r="AO28" s="1153"/>
      <c r="AP28" s="1153"/>
      <c r="AQ28" s="1153"/>
      <c r="AR28" s="1154"/>
      <c r="AS28" s="1154"/>
      <c r="AT28" s="1154"/>
      <c r="AU28" s="1154"/>
      <c r="AV28" s="1154"/>
      <c r="AW28" s="1154"/>
      <c r="AX28" s="1154"/>
      <c r="AY28" s="1154"/>
      <c r="AZ28" s="1154"/>
      <c r="BA28" s="1154"/>
      <c r="BB28" s="1154"/>
    </row>
    <row r="29" spans="2:54" ht="15" customHeight="1">
      <c r="B29" s="1155"/>
      <c r="C29" s="3017"/>
      <c r="D29" s="3017"/>
      <c r="E29" s="1146" t="s">
        <v>1130</v>
      </c>
      <c r="F29" s="1106"/>
      <c r="G29" s="441" t="s">
        <v>93</v>
      </c>
      <c r="H29" s="441" t="s">
        <v>1103</v>
      </c>
      <c r="I29" s="441" t="s">
        <v>1131</v>
      </c>
      <c r="J29" s="441" t="s">
        <v>112</v>
      </c>
      <c r="K29" s="1111" t="s">
        <v>1135</v>
      </c>
      <c r="L29" s="441" t="s">
        <v>1120</v>
      </c>
      <c r="M29" s="441" t="str">
        <f t="shared" si="1"/>
        <v>Broken Hill 220 kV</v>
      </c>
      <c r="N29" s="1111" t="s">
        <v>1106</v>
      </c>
      <c r="O29" s="1111" t="s">
        <v>842</v>
      </c>
      <c r="P29" s="1111"/>
      <c r="Q29" s="2867"/>
      <c r="R29" s="2868"/>
      <c r="S29" s="2869"/>
      <c r="T29" s="2869"/>
      <c r="U29" s="2869"/>
      <c r="V29" s="2869"/>
      <c r="W29" s="2870"/>
      <c r="X29" s="2870"/>
      <c r="Y29" s="2870"/>
      <c r="Z29" s="2870"/>
      <c r="AA29" s="2871"/>
      <c r="AB29" s="1125"/>
      <c r="AC29" s="1151"/>
      <c r="AD29" s="1152"/>
      <c r="AE29" s="1153"/>
      <c r="AF29" s="1153"/>
      <c r="AG29" s="1153"/>
      <c r="AH29" s="124"/>
      <c r="AI29" s="124"/>
      <c r="AJ29" s="124"/>
      <c r="AK29" s="124"/>
      <c r="AL29" s="1153"/>
      <c r="AM29" s="124"/>
      <c r="AN29" s="124"/>
      <c r="AO29" s="1153"/>
      <c r="AP29" s="1153"/>
      <c r="AQ29" s="1153"/>
      <c r="AR29" s="1154"/>
      <c r="AS29" s="1154"/>
      <c r="AT29" s="1154"/>
      <c r="AU29" s="1154"/>
      <c r="AV29" s="1154"/>
      <c r="AW29" s="1154"/>
      <c r="AX29" s="1154"/>
      <c r="AY29" s="1154"/>
      <c r="AZ29" s="1154"/>
      <c r="BA29" s="1154"/>
      <c r="BB29" s="1154"/>
    </row>
    <row r="30" spans="2:54" ht="15" customHeight="1">
      <c r="B30" s="1155"/>
      <c r="C30" s="3016" t="s">
        <v>1136</v>
      </c>
      <c r="D30" s="3016" t="s">
        <v>833</v>
      </c>
      <c r="E30" s="1146" t="s">
        <v>1127</v>
      </c>
      <c r="F30" s="1106"/>
      <c r="G30" s="441" t="s">
        <v>93</v>
      </c>
      <c r="H30" s="441" t="s">
        <v>1103</v>
      </c>
      <c r="I30" s="441" t="s">
        <v>1128</v>
      </c>
      <c r="J30" s="441" t="s">
        <v>112</v>
      </c>
      <c r="K30" s="1111" t="s">
        <v>1136</v>
      </c>
      <c r="L30" s="441" t="s">
        <v>1120</v>
      </c>
      <c r="M30" s="441" t="str">
        <f t="shared" si="1"/>
        <v>Broken Hill 220 kV</v>
      </c>
      <c r="N30" s="1111" t="s">
        <v>1106</v>
      </c>
      <c r="O30" s="1111" t="s">
        <v>833</v>
      </c>
      <c r="P30" s="1111"/>
      <c r="Q30" s="2867"/>
      <c r="R30" s="2868"/>
      <c r="S30" s="2869"/>
      <c r="T30" s="2869"/>
      <c r="U30" s="2869"/>
      <c r="V30" s="2869"/>
      <c r="W30" s="2870">
        <v>20</v>
      </c>
      <c r="X30" s="2870">
        <v>20</v>
      </c>
      <c r="Y30" s="2870">
        <v>20</v>
      </c>
      <c r="Z30" s="2870">
        <v>20</v>
      </c>
      <c r="AA30" s="2870">
        <v>20</v>
      </c>
      <c r="AB30" s="1125"/>
      <c r="AC30" s="1151"/>
      <c r="AD30" s="1152"/>
      <c r="AE30" s="1153"/>
      <c r="AF30" s="1153"/>
      <c r="AG30" s="1153"/>
      <c r="AH30" s="124"/>
      <c r="AI30" s="124"/>
      <c r="AJ30" s="124"/>
      <c r="AK30" s="124"/>
      <c r="AL30" s="1153"/>
      <c r="AM30" s="124"/>
      <c r="AN30" s="124"/>
      <c r="AO30" s="1153"/>
      <c r="AP30" s="1153"/>
      <c r="AQ30" s="1153"/>
      <c r="AR30" s="1154"/>
      <c r="AS30" s="1154"/>
      <c r="AT30" s="1154"/>
      <c r="AU30" s="1154"/>
      <c r="AV30" s="1154"/>
      <c r="AW30" s="1154"/>
      <c r="AX30" s="1154"/>
      <c r="AY30" s="1154"/>
      <c r="AZ30" s="1154"/>
      <c r="BA30" s="1154"/>
      <c r="BB30" s="1154"/>
    </row>
    <row r="31" spans="2:54" ht="15" customHeight="1">
      <c r="B31" s="1155"/>
      <c r="C31" s="3017"/>
      <c r="D31" s="3017"/>
      <c r="E31" s="1146" t="s">
        <v>1130</v>
      </c>
      <c r="F31" s="1106"/>
      <c r="G31" s="441" t="s">
        <v>93</v>
      </c>
      <c r="H31" s="441" t="s">
        <v>1103</v>
      </c>
      <c r="I31" s="441" t="s">
        <v>1131</v>
      </c>
      <c r="J31" s="441" t="s">
        <v>112</v>
      </c>
      <c r="K31" s="1111" t="s">
        <v>1136</v>
      </c>
      <c r="L31" s="441" t="s">
        <v>1120</v>
      </c>
      <c r="M31" s="441" t="str">
        <f t="shared" si="1"/>
        <v>Broken Hill 220 kV</v>
      </c>
      <c r="N31" s="1111" t="s">
        <v>1106</v>
      </c>
      <c r="O31" s="1111" t="s">
        <v>833</v>
      </c>
      <c r="P31" s="1111"/>
      <c r="Q31" s="2528"/>
      <c r="R31" s="2529"/>
      <c r="S31" s="2530"/>
      <c r="T31" s="2530"/>
      <c r="U31" s="2530"/>
      <c r="V31" s="2530"/>
      <c r="W31" s="2102"/>
      <c r="X31" s="2102"/>
      <c r="Y31" s="2102"/>
      <c r="Z31" s="2102"/>
      <c r="AA31" s="2103"/>
      <c r="AB31" s="1125"/>
      <c r="AC31" s="1151"/>
      <c r="AD31" s="1152"/>
      <c r="AE31" s="1153"/>
      <c r="AF31" s="1153"/>
      <c r="AG31" s="1153"/>
      <c r="AH31" s="124"/>
      <c r="AI31" s="124"/>
      <c r="AJ31" s="124"/>
      <c r="AK31" s="124"/>
      <c r="AL31" s="1153"/>
      <c r="AM31" s="124"/>
      <c r="AN31" s="124"/>
      <c r="AO31" s="1153"/>
      <c r="AP31" s="1153"/>
      <c r="AQ31" s="1153"/>
      <c r="AR31" s="1154"/>
      <c r="AS31" s="1154"/>
      <c r="AT31" s="1154"/>
      <c r="AU31" s="1154"/>
      <c r="AV31" s="1154"/>
      <c r="AW31" s="1154"/>
      <c r="AX31" s="1154"/>
      <c r="AY31" s="1154"/>
      <c r="AZ31" s="1154"/>
      <c r="BA31" s="1154"/>
      <c r="BB31" s="1154"/>
    </row>
    <row r="32" spans="2:54" ht="15" customHeight="1">
      <c r="B32" s="1155"/>
      <c r="C32" s="3016" t="s">
        <v>1136</v>
      </c>
      <c r="D32" s="3016" t="s">
        <v>842</v>
      </c>
      <c r="E32" s="1146" t="s">
        <v>1127</v>
      </c>
      <c r="F32" s="1106"/>
      <c r="G32" s="441" t="s">
        <v>93</v>
      </c>
      <c r="H32" s="441" t="s">
        <v>1103</v>
      </c>
      <c r="I32" s="441" t="s">
        <v>1128</v>
      </c>
      <c r="J32" s="441" t="s">
        <v>112</v>
      </c>
      <c r="K32" s="1111" t="s">
        <v>1136</v>
      </c>
      <c r="L32" s="441" t="s">
        <v>1120</v>
      </c>
      <c r="M32" s="441" t="str">
        <f t="shared" si="1"/>
        <v>Broken Hill 220 kV</v>
      </c>
      <c r="N32" s="1111" t="s">
        <v>1106</v>
      </c>
      <c r="O32" s="1111" t="s">
        <v>842</v>
      </c>
      <c r="P32" s="1111"/>
      <c r="Q32" s="2528"/>
      <c r="R32" s="2529"/>
      <c r="S32" s="2530"/>
      <c r="T32" s="2530"/>
      <c r="U32" s="2530"/>
      <c r="V32" s="2530"/>
      <c r="W32" s="2102">
        <v>20</v>
      </c>
      <c r="X32" s="2102">
        <v>20</v>
      </c>
      <c r="Y32" s="2102">
        <v>20</v>
      </c>
      <c r="Z32" s="2102">
        <v>20</v>
      </c>
      <c r="AA32" s="2102">
        <v>20</v>
      </c>
      <c r="AB32" s="1125"/>
      <c r="AC32" s="1151"/>
      <c r="AD32" s="1152"/>
      <c r="AE32" s="1153"/>
      <c r="AF32" s="1153"/>
      <c r="AG32" s="1153"/>
      <c r="AH32" s="124"/>
      <c r="AI32" s="124"/>
      <c r="AJ32" s="124"/>
      <c r="AK32" s="124"/>
      <c r="AL32" s="1153"/>
      <c r="AM32" s="124"/>
      <c r="AN32" s="124"/>
      <c r="AO32" s="1153"/>
      <c r="AP32" s="1153"/>
      <c r="AQ32" s="1153"/>
      <c r="AR32" s="1154"/>
      <c r="AS32" s="1154"/>
      <c r="AT32" s="1154"/>
      <c r="AU32" s="1154"/>
      <c r="AV32" s="1154"/>
      <c r="AW32" s="1154"/>
      <c r="AX32" s="1154"/>
      <c r="AY32" s="1154"/>
      <c r="AZ32" s="1154"/>
      <c r="BA32" s="1154"/>
      <c r="BB32" s="1154"/>
    </row>
    <row r="33" spans="2:54" ht="15" customHeight="1" thickBot="1">
      <c r="B33" s="2872"/>
      <c r="C33" s="3018"/>
      <c r="D33" s="3018"/>
      <c r="E33" s="2873" t="s">
        <v>1130</v>
      </c>
      <c r="F33" s="1106"/>
      <c r="G33" s="441" t="s">
        <v>93</v>
      </c>
      <c r="H33" s="441" t="s">
        <v>1103</v>
      </c>
      <c r="I33" s="441" t="s">
        <v>1131</v>
      </c>
      <c r="J33" s="441" t="s">
        <v>112</v>
      </c>
      <c r="K33" s="1111" t="s">
        <v>1136</v>
      </c>
      <c r="L33" s="441" t="s">
        <v>1120</v>
      </c>
      <c r="M33" s="441" t="str">
        <f t="shared" si="1"/>
        <v>Broken Hill 220 kV</v>
      </c>
      <c r="N33" s="1111" t="s">
        <v>1106</v>
      </c>
      <c r="O33" s="1111" t="s">
        <v>842</v>
      </c>
      <c r="P33" s="1111"/>
      <c r="Q33" s="2874"/>
      <c r="R33" s="2875"/>
      <c r="S33" s="2876"/>
      <c r="T33" s="2876"/>
      <c r="U33" s="2876"/>
      <c r="V33" s="2876"/>
      <c r="W33" s="2877"/>
      <c r="X33" s="2877"/>
      <c r="Y33" s="2877"/>
      <c r="Z33" s="2877"/>
      <c r="AA33" s="2878"/>
      <c r="AB33" s="1162"/>
      <c r="AC33" s="1151"/>
      <c r="AD33" s="1152"/>
      <c r="AE33" s="1153"/>
      <c r="AF33" s="1153"/>
      <c r="AG33" s="1153"/>
      <c r="AH33" s="124"/>
      <c r="AI33" s="124"/>
      <c r="AJ33" s="124"/>
      <c r="AK33" s="124"/>
      <c r="AL33" s="1153"/>
      <c r="AM33" s="124"/>
      <c r="AN33" s="124"/>
      <c r="AO33" s="1153"/>
      <c r="AP33" s="1153"/>
      <c r="AQ33" s="1153"/>
      <c r="AR33" s="1154"/>
      <c r="AS33" s="1154"/>
      <c r="AT33" s="1154"/>
      <c r="AU33" s="1154"/>
      <c r="AV33" s="1154"/>
      <c r="AW33" s="1154"/>
      <c r="AX33" s="1154"/>
      <c r="AY33" s="1154"/>
      <c r="AZ33" s="1154"/>
      <c r="BA33" s="1154"/>
      <c r="BB33" s="1154"/>
    </row>
    <row r="34" spans="2:54" ht="15" customHeight="1">
      <c r="B34" s="1145" t="s">
        <v>1727</v>
      </c>
      <c r="C34" s="3019" t="s">
        <v>1126</v>
      </c>
      <c r="D34" s="3019" t="s">
        <v>842</v>
      </c>
      <c r="E34" s="1146" t="s">
        <v>1127</v>
      </c>
      <c r="F34" s="1106"/>
      <c r="G34" s="441" t="s">
        <v>93</v>
      </c>
      <c r="H34" s="441" t="s">
        <v>1103</v>
      </c>
      <c r="I34" s="441" t="s">
        <v>1128</v>
      </c>
      <c r="J34" s="441" t="s">
        <v>112</v>
      </c>
      <c r="K34" s="441" t="s">
        <v>1126</v>
      </c>
      <c r="L34" s="441" t="s">
        <v>1120</v>
      </c>
      <c r="M34" s="441" t="str">
        <f t="shared" ref="M34" si="2">B34</f>
        <v>Broken Hill 22 kV</v>
      </c>
      <c r="N34" s="441" t="s">
        <v>1129</v>
      </c>
      <c r="O34" s="441" t="s">
        <v>842</v>
      </c>
      <c r="P34" s="1111"/>
      <c r="Q34" s="2521"/>
      <c r="R34" s="2522"/>
      <c r="S34" s="2523"/>
      <c r="T34" s="2523"/>
      <c r="U34" s="2523"/>
      <c r="V34" s="2523"/>
      <c r="W34" s="2524"/>
      <c r="X34" s="2524"/>
      <c r="Y34" s="2524"/>
      <c r="Z34" s="2524"/>
      <c r="AA34" s="2525"/>
      <c r="AB34" s="1125"/>
      <c r="AC34" s="1151"/>
      <c r="AD34" s="1152"/>
      <c r="AE34" s="1153"/>
      <c r="AF34" s="1153"/>
      <c r="AG34" s="1153"/>
      <c r="AH34" s="124"/>
      <c r="AI34" s="124"/>
      <c r="AJ34" s="124"/>
      <c r="AK34" s="124"/>
      <c r="AL34" s="124"/>
      <c r="AM34" s="124"/>
      <c r="AN34" s="124"/>
      <c r="AO34" s="124"/>
      <c r="AP34" s="124"/>
      <c r="AQ34" s="1153"/>
      <c r="AR34" s="1154"/>
      <c r="AS34" s="1154"/>
      <c r="AT34" s="1154"/>
      <c r="AU34" s="1154"/>
      <c r="AV34" s="1154"/>
      <c r="AW34" s="1154"/>
      <c r="AX34" s="1154"/>
      <c r="AY34" s="1154"/>
      <c r="AZ34" s="1154"/>
      <c r="BA34" s="1154"/>
      <c r="BB34" s="1154"/>
    </row>
    <row r="35" spans="2:54" ht="15" customHeight="1">
      <c r="B35" s="1155"/>
      <c r="C35" s="3017"/>
      <c r="D35" s="3017"/>
      <c r="E35" s="1146" t="s">
        <v>1130</v>
      </c>
      <c r="F35" s="1106"/>
      <c r="G35" s="441" t="s">
        <v>93</v>
      </c>
      <c r="H35" s="441" t="s">
        <v>1103</v>
      </c>
      <c r="I35" s="441" t="s">
        <v>1131</v>
      </c>
      <c r="J35" s="441" t="s">
        <v>112</v>
      </c>
      <c r="K35" s="441" t="s">
        <v>1126</v>
      </c>
      <c r="L35" s="441" t="s">
        <v>1120</v>
      </c>
      <c r="M35" s="441" t="str">
        <f t="shared" si="1"/>
        <v>Broken Hill 22 kV</v>
      </c>
      <c r="N35" s="441" t="s">
        <v>1129</v>
      </c>
      <c r="O35" s="441" t="s">
        <v>842</v>
      </c>
      <c r="P35" s="1111"/>
      <c r="Q35" s="2526"/>
      <c r="R35" s="2527"/>
      <c r="S35" s="2524"/>
      <c r="T35" s="2524"/>
      <c r="U35" s="2524"/>
      <c r="V35" s="2524"/>
      <c r="W35" s="2524"/>
      <c r="X35" s="2524"/>
      <c r="Y35" s="2524"/>
      <c r="Z35" s="2524"/>
      <c r="AA35" s="2525"/>
      <c r="AB35" s="1125"/>
      <c r="AC35" s="1151"/>
      <c r="AD35" s="1152"/>
      <c r="AE35" s="1153"/>
      <c r="AF35" s="1153"/>
      <c r="AG35" s="1153"/>
      <c r="AH35" s="124"/>
      <c r="AI35" s="124"/>
      <c r="AJ35" s="124"/>
      <c r="AK35" s="124"/>
      <c r="AL35" s="124"/>
      <c r="AM35" s="124"/>
      <c r="AN35" s="124"/>
      <c r="AO35" s="124"/>
      <c r="AP35" s="124"/>
      <c r="AQ35" s="1153"/>
      <c r="AR35" s="1154"/>
      <c r="AS35" s="1154"/>
      <c r="AT35" s="1154"/>
      <c r="AU35" s="1154"/>
      <c r="AV35" s="1154"/>
      <c r="AW35" s="1154"/>
      <c r="AX35" s="1154"/>
      <c r="AY35" s="1154"/>
      <c r="AZ35" s="1154"/>
      <c r="BA35" s="1154"/>
      <c r="BB35" s="1154"/>
    </row>
    <row r="36" spans="2:54" ht="15" customHeight="1">
      <c r="B36" s="1155"/>
      <c r="C36" s="3016" t="s">
        <v>1132</v>
      </c>
      <c r="D36" s="3016" t="s">
        <v>833</v>
      </c>
      <c r="E36" s="1146" t="s">
        <v>1127</v>
      </c>
      <c r="F36" s="1106"/>
      <c r="G36" s="441" t="s">
        <v>93</v>
      </c>
      <c r="H36" s="441" t="s">
        <v>1103</v>
      </c>
      <c r="I36" s="441" t="s">
        <v>1128</v>
      </c>
      <c r="J36" s="441" t="s">
        <v>112</v>
      </c>
      <c r="K36" s="1111" t="s">
        <v>1132</v>
      </c>
      <c r="L36" s="441" t="s">
        <v>1120</v>
      </c>
      <c r="M36" s="441" t="str">
        <f t="shared" si="1"/>
        <v>Broken Hill 22 kV</v>
      </c>
      <c r="N36" s="1111" t="s">
        <v>1106</v>
      </c>
      <c r="O36" s="1111" t="s">
        <v>833</v>
      </c>
      <c r="P36" s="1111"/>
      <c r="Q36" s="2850"/>
      <c r="R36" s="2850"/>
      <c r="S36" s="2850"/>
      <c r="T36" s="2850"/>
      <c r="U36" s="2850"/>
      <c r="V36" s="2851"/>
      <c r="W36" s="2852"/>
      <c r="X36" s="2852"/>
      <c r="Y36" s="2852"/>
      <c r="Z36" s="2852"/>
      <c r="AA36" s="2853"/>
      <c r="AB36" s="1125"/>
      <c r="AC36" s="1151"/>
      <c r="AD36" s="1152"/>
      <c r="AE36" s="1153"/>
      <c r="AF36" s="1153"/>
      <c r="AG36" s="1153"/>
      <c r="AH36" s="124"/>
      <c r="AI36" s="124"/>
      <c r="AJ36" s="124"/>
      <c r="AK36" s="124"/>
      <c r="AL36" s="1153"/>
      <c r="AM36" s="124"/>
      <c r="AN36" s="124"/>
      <c r="AO36" s="1153"/>
      <c r="AP36" s="1153"/>
      <c r="AQ36" s="1153"/>
      <c r="AR36" s="1154"/>
      <c r="AS36" s="1154"/>
      <c r="AT36" s="1154"/>
      <c r="AU36" s="1160"/>
      <c r="AV36" s="1154"/>
      <c r="AW36" s="1154"/>
      <c r="AX36" s="1154"/>
      <c r="AY36" s="1154"/>
      <c r="AZ36" s="1154"/>
      <c r="BA36" s="1154"/>
      <c r="BB36" s="1154"/>
    </row>
    <row r="37" spans="2:54" ht="15" customHeight="1">
      <c r="B37" s="1155"/>
      <c r="C37" s="3017"/>
      <c r="D37" s="3017"/>
      <c r="E37" s="1146" t="s">
        <v>1130</v>
      </c>
      <c r="F37" s="1106"/>
      <c r="G37" s="441" t="s">
        <v>93</v>
      </c>
      <c r="H37" s="441" t="s">
        <v>1103</v>
      </c>
      <c r="I37" s="441" t="s">
        <v>1131</v>
      </c>
      <c r="J37" s="441" t="s">
        <v>112</v>
      </c>
      <c r="K37" s="1111" t="s">
        <v>1132</v>
      </c>
      <c r="L37" s="441" t="s">
        <v>1120</v>
      </c>
      <c r="M37" s="441" t="str">
        <f t="shared" si="1"/>
        <v>Broken Hill 22 kV</v>
      </c>
      <c r="N37" s="1111" t="s">
        <v>1106</v>
      </c>
      <c r="O37" s="1111" t="s">
        <v>833</v>
      </c>
      <c r="P37" s="1111"/>
      <c r="Q37" s="2850"/>
      <c r="R37" s="2850"/>
      <c r="S37" s="2850"/>
      <c r="T37" s="2850"/>
      <c r="U37" s="2850"/>
      <c r="V37" s="2851"/>
      <c r="W37" s="2852"/>
      <c r="X37" s="2852"/>
      <c r="Y37" s="2852"/>
      <c r="Z37" s="2852"/>
      <c r="AA37" s="2853"/>
      <c r="AB37" s="1125"/>
      <c r="AC37" s="1151"/>
      <c r="AD37" s="1152"/>
      <c r="AE37" s="1153"/>
      <c r="AF37" s="1153"/>
      <c r="AG37" s="1153"/>
      <c r="AH37" s="124"/>
      <c r="AI37" s="124"/>
      <c r="AJ37" s="124"/>
      <c r="AK37" s="124"/>
      <c r="AL37" s="1153"/>
      <c r="AM37" s="124"/>
      <c r="AN37" s="124"/>
      <c r="AO37" s="1153"/>
      <c r="AP37" s="1153"/>
      <c r="AQ37" s="1153"/>
      <c r="AR37" s="1154"/>
      <c r="AS37" s="1154"/>
      <c r="AT37" s="1154"/>
      <c r="AU37" s="1160"/>
      <c r="AV37" s="1154"/>
      <c r="AW37" s="1154"/>
      <c r="AX37" s="1154"/>
      <c r="AY37" s="1154"/>
      <c r="AZ37" s="1154"/>
      <c r="BA37" s="1154"/>
      <c r="BB37" s="1154"/>
    </row>
    <row r="38" spans="2:54" ht="15" customHeight="1">
      <c r="B38" s="1155"/>
      <c r="C38" s="3016" t="s">
        <v>1132</v>
      </c>
      <c r="D38" s="3016" t="s">
        <v>842</v>
      </c>
      <c r="E38" s="1146" t="s">
        <v>1127</v>
      </c>
      <c r="F38" s="1106"/>
      <c r="G38" s="441" t="s">
        <v>93</v>
      </c>
      <c r="H38" s="441" t="s">
        <v>1103</v>
      </c>
      <c r="I38" s="441" t="s">
        <v>1128</v>
      </c>
      <c r="J38" s="441" t="s">
        <v>112</v>
      </c>
      <c r="K38" s="1111" t="s">
        <v>1132</v>
      </c>
      <c r="L38" s="441" t="s">
        <v>1120</v>
      </c>
      <c r="M38" s="441" t="str">
        <f t="shared" si="1"/>
        <v>Broken Hill 22 kV</v>
      </c>
      <c r="N38" s="1111" t="s">
        <v>1106</v>
      </c>
      <c r="O38" s="1112" t="s">
        <v>842</v>
      </c>
      <c r="P38" s="1111"/>
      <c r="Q38" s="2854"/>
      <c r="R38" s="2854"/>
      <c r="S38" s="2854"/>
      <c r="T38" s="2854"/>
      <c r="U38" s="2854"/>
      <c r="V38" s="2855"/>
      <c r="W38" s="2852"/>
      <c r="X38" s="2852"/>
      <c r="Y38" s="2852"/>
      <c r="Z38" s="2852"/>
      <c r="AA38" s="2853"/>
      <c r="AB38" s="1125"/>
      <c r="AC38" s="1151"/>
      <c r="AD38" s="1152"/>
      <c r="AE38" s="1153"/>
      <c r="AF38" s="1153"/>
      <c r="AG38" s="1153"/>
      <c r="AH38" s="124"/>
      <c r="AI38" s="124"/>
      <c r="AJ38" s="124"/>
      <c r="AK38" s="124"/>
      <c r="AL38" s="1153"/>
      <c r="AM38" s="124"/>
      <c r="AN38" s="124"/>
      <c r="AO38" s="1153"/>
      <c r="AP38" s="1161"/>
      <c r="AQ38" s="1153"/>
      <c r="AR38" s="1154"/>
      <c r="AS38" s="1154"/>
      <c r="AT38" s="1154"/>
      <c r="AU38" s="1160"/>
      <c r="AV38" s="1154"/>
      <c r="AW38" s="1154"/>
      <c r="AX38" s="1154"/>
      <c r="AY38" s="1154"/>
      <c r="AZ38" s="1154"/>
      <c r="BA38" s="1154"/>
      <c r="BB38" s="1154"/>
    </row>
    <row r="39" spans="2:54" ht="15" customHeight="1">
      <c r="B39" s="1155"/>
      <c r="C39" s="3017"/>
      <c r="D39" s="3017"/>
      <c r="E39" s="1146" t="s">
        <v>1130</v>
      </c>
      <c r="F39" s="1106"/>
      <c r="G39" s="441" t="s">
        <v>93</v>
      </c>
      <c r="H39" s="441" t="s">
        <v>1103</v>
      </c>
      <c r="I39" s="441" t="s">
        <v>1131</v>
      </c>
      <c r="J39" s="441" t="s">
        <v>112</v>
      </c>
      <c r="K39" s="1111" t="s">
        <v>1132</v>
      </c>
      <c r="L39" s="441" t="s">
        <v>1120</v>
      </c>
      <c r="M39" s="441" t="str">
        <f t="shared" si="1"/>
        <v>Broken Hill 22 kV</v>
      </c>
      <c r="N39" s="1111" t="s">
        <v>1106</v>
      </c>
      <c r="O39" s="1112" t="s">
        <v>842</v>
      </c>
      <c r="P39" s="1111"/>
      <c r="Q39" s="2854"/>
      <c r="R39" s="2854"/>
      <c r="S39" s="2854"/>
      <c r="T39" s="2854"/>
      <c r="U39" s="2854"/>
      <c r="V39" s="2855"/>
      <c r="W39" s="2852"/>
      <c r="X39" s="2852"/>
      <c r="Y39" s="2852"/>
      <c r="Z39" s="2852"/>
      <c r="AA39" s="2853"/>
      <c r="AB39" s="1125"/>
      <c r="AC39" s="1151"/>
      <c r="AD39" s="1152"/>
      <c r="AE39" s="1153"/>
      <c r="AF39" s="1153"/>
      <c r="AG39" s="1153"/>
      <c r="AH39" s="124"/>
      <c r="AI39" s="124"/>
      <c r="AJ39" s="124"/>
      <c r="AK39" s="124"/>
      <c r="AL39" s="1153"/>
      <c r="AM39" s="124"/>
      <c r="AN39" s="124"/>
      <c r="AO39" s="1153"/>
      <c r="AP39" s="1161"/>
      <c r="AQ39" s="1153"/>
      <c r="AR39" s="1154"/>
      <c r="AS39" s="1154"/>
      <c r="AT39" s="1154"/>
      <c r="AU39" s="1160"/>
      <c r="AV39" s="1154"/>
      <c r="AW39" s="1154"/>
      <c r="AX39" s="1154"/>
      <c r="AY39" s="1154"/>
      <c r="AZ39" s="1154"/>
      <c r="BA39" s="1154"/>
      <c r="BB39" s="1154"/>
    </row>
    <row r="40" spans="2:54" ht="15" customHeight="1">
      <c r="B40" s="1155"/>
      <c r="C40" s="3016" t="s">
        <v>1133</v>
      </c>
      <c r="D40" s="3016"/>
      <c r="E40" s="1146" t="s">
        <v>1127</v>
      </c>
      <c r="F40" s="1106"/>
      <c r="G40" s="441" t="s">
        <v>93</v>
      </c>
      <c r="H40" s="441" t="s">
        <v>1103</v>
      </c>
      <c r="I40" s="441" t="s">
        <v>1128</v>
      </c>
      <c r="J40" s="441" t="s">
        <v>112</v>
      </c>
      <c r="K40" s="1111" t="s">
        <v>1133</v>
      </c>
      <c r="L40" s="441" t="s">
        <v>1120</v>
      </c>
      <c r="M40" s="441" t="str">
        <f t="shared" si="1"/>
        <v>Broken Hill 22 kV</v>
      </c>
      <c r="N40" s="1111" t="s">
        <v>1108</v>
      </c>
      <c r="O40" s="1111" t="s">
        <v>1109</v>
      </c>
      <c r="P40" s="1111"/>
      <c r="Q40" s="2856"/>
      <c r="R40" s="2856"/>
      <c r="S40" s="2856"/>
      <c r="T40" s="2856"/>
      <c r="U40" s="2856"/>
      <c r="V40" s="2858"/>
      <c r="W40" s="2859"/>
      <c r="X40" s="2859"/>
      <c r="Y40" s="2859"/>
      <c r="Z40" s="2859"/>
      <c r="AA40" s="2860"/>
      <c r="AB40" s="1125"/>
      <c r="AC40" s="1151"/>
      <c r="AD40" s="1152"/>
      <c r="AE40" s="1153"/>
      <c r="AF40" s="1153"/>
      <c r="AG40" s="1153"/>
      <c r="AH40" s="124"/>
      <c r="AI40" s="124"/>
      <c r="AJ40" s="124"/>
      <c r="AK40" s="124"/>
      <c r="AL40" s="1153"/>
      <c r="AM40" s="124"/>
      <c r="AN40" s="124"/>
      <c r="AO40" s="1153"/>
      <c r="AP40" s="1153"/>
      <c r="AQ40" s="1153"/>
      <c r="AR40" s="1154"/>
      <c r="AS40" s="1154"/>
      <c r="AT40" s="1154"/>
      <c r="AU40" s="1154"/>
      <c r="AV40" s="1154"/>
      <c r="AW40" s="1154"/>
      <c r="AX40" s="1154"/>
      <c r="AY40" s="1154"/>
      <c r="AZ40" s="1154"/>
      <c r="BA40" s="1154"/>
      <c r="BB40" s="1154"/>
    </row>
    <row r="41" spans="2:54" ht="15" customHeight="1">
      <c r="B41" s="1155"/>
      <c r="C41" s="3017"/>
      <c r="D41" s="3017"/>
      <c r="E41" s="1146" t="s">
        <v>1130</v>
      </c>
      <c r="F41" s="1106"/>
      <c r="G41" s="441" t="s">
        <v>93</v>
      </c>
      <c r="H41" s="441" t="s">
        <v>1103</v>
      </c>
      <c r="I41" s="441" t="s">
        <v>1131</v>
      </c>
      <c r="J41" s="441" t="s">
        <v>112</v>
      </c>
      <c r="K41" s="1111" t="s">
        <v>1133</v>
      </c>
      <c r="L41" s="441" t="s">
        <v>1120</v>
      </c>
      <c r="M41" s="441" t="str">
        <f t="shared" si="1"/>
        <v>Broken Hill 22 kV</v>
      </c>
      <c r="N41" s="1111" t="s">
        <v>1108</v>
      </c>
      <c r="O41" s="1111" t="s">
        <v>1109</v>
      </c>
      <c r="P41" s="1111"/>
      <c r="Q41" s="2856"/>
      <c r="R41" s="2856"/>
      <c r="S41" s="2856"/>
      <c r="T41" s="2856"/>
      <c r="U41" s="2856"/>
      <c r="V41" s="2858"/>
      <c r="W41" s="2859"/>
      <c r="X41" s="2859"/>
      <c r="Y41" s="2859"/>
      <c r="Z41" s="2859"/>
      <c r="AA41" s="2860"/>
      <c r="AB41" s="1125"/>
      <c r="AC41" s="1151"/>
      <c r="AD41" s="1152"/>
      <c r="AE41" s="1153"/>
      <c r="AF41" s="1153"/>
      <c r="AG41" s="1153"/>
      <c r="AH41" s="124"/>
      <c r="AI41" s="124"/>
      <c r="AJ41" s="124"/>
      <c r="AK41" s="124"/>
      <c r="AL41" s="1153"/>
      <c r="AM41" s="124"/>
      <c r="AN41" s="124"/>
      <c r="AO41" s="1153"/>
      <c r="AP41" s="1153"/>
      <c r="AQ41" s="1153"/>
      <c r="AR41" s="1154"/>
      <c r="AS41" s="1154"/>
      <c r="AT41" s="1154"/>
      <c r="AU41" s="1154"/>
      <c r="AV41" s="1154"/>
      <c r="AW41" s="1154"/>
      <c r="AX41" s="1154"/>
      <c r="AY41" s="1154"/>
      <c r="AZ41" s="1154"/>
      <c r="BA41" s="1154"/>
      <c r="BB41" s="1154"/>
    </row>
    <row r="42" spans="2:54" ht="15" customHeight="1">
      <c r="B42" s="1155"/>
      <c r="C42" s="3016" t="s">
        <v>1110</v>
      </c>
      <c r="D42" s="3016"/>
      <c r="E42" s="1146" t="s">
        <v>1127</v>
      </c>
      <c r="F42" s="1106"/>
      <c r="G42" s="441" t="s">
        <v>93</v>
      </c>
      <c r="H42" s="441" t="s">
        <v>1103</v>
      </c>
      <c r="I42" s="441" t="s">
        <v>1128</v>
      </c>
      <c r="J42" s="441" t="s">
        <v>112</v>
      </c>
      <c r="K42" s="1111" t="s">
        <v>1110</v>
      </c>
      <c r="L42" s="441" t="s">
        <v>1120</v>
      </c>
      <c r="M42" s="441" t="str">
        <f t="shared" si="1"/>
        <v>Broken Hill 22 kV</v>
      </c>
      <c r="N42" s="1111" t="s">
        <v>1111</v>
      </c>
      <c r="O42" s="1112">
        <v>0</v>
      </c>
      <c r="P42" s="1111"/>
      <c r="Q42" s="2861"/>
      <c r="R42" s="2861"/>
      <c r="S42" s="2861"/>
      <c r="T42" s="2861"/>
      <c r="U42" s="2861"/>
      <c r="V42" s="2862"/>
      <c r="W42" s="2863"/>
      <c r="X42" s="2863"/>
      <c r="Y42" s="2863"/>
      <c r="Z42" s="2863"/>
      <c r="AA42" s="2864"/>
      <c r="AB42" s="1125"/>
      <c r="AC42" s="1151"/>
      <c r="AD42" s="1152"/>
      <c r="AE42" s="1153"/>
      <c r="AF42" s="1153"/>
      <c r="AG42" s="1153"/>
      <c r="AH42" s="124"/>
      <c r="AI42" s="124"/>
      <c r="AJ42" s="124"/>
      <c r="AK42" s="124"/>
      <c r="AL42" s="1153"/>
      <c r="AM42" s="124"/>
      <c r="AN42" s="124"/>
      <c r="AO42" s="1153"/>
      <c r="AP42" s="1161"/>
      <c r="AQ42" s="1153"/>
      <c r="AR42" s="1154"/>
      <c r="AS42" s="1154"/>
      <c r="AT42" s="1154"/>
      <c r="AU42" s="1154"/>
      <c r="AV42" s="1154"/>
      <c r="AW42" s="1154"/>
      <c r="AX42" s="1154"/>
      <c r="AY42" s="1154"/>
      <c r="AZ42" s="1154"/>
      <c r="BA42" s="1154"/>
      <c r="BB42" s="1154"/>
    </row>
    <row r="43" spans="2:54" ht="15" customHeight="1">
      <c r="B43" s="1155"/>
      <c r="C43" s="3017"/>
      <c r="D43" s="3017"/>
      <c r="E43" s="1146" t="s">
        <v>1130</v>
      </c>
      <c r="F43" s="1106"/>
      <c r="G43" s="441" t="s">
        <v>93</v>
      </c>
      <c r="H43" s="441" t="s">
        <v>1103</v>
      </c>
      <c r="I43" s="441" t="s">
        <v>1131</v>
      </c>
      <c r="J43" s="441" t="s">
        <v>112</v>
      </c>
      <c r="K43" s="1111" t="s">
        <v>1110</v>
      </c>
      <c r="L43" s="441" t="s">
        <v>1120</v>
      </c>
      <c r="M43" s="441" t="str">
        <f t="shared" si="1"/>
        <v>Broken Hill 22 kV</v>
      </c>
      <c r="N43" s="1111" t="s">
        <v>1111</v>
      </c>
      <c r="O43" s="1112">
        <v>0</v>
      </c>
      <c r="P43" s="1111"/>
      <c r="Q43" s="2861"/>
      <c r="R43" s="2861"/>
      <c r="S43" s="2861"/>
      <c r="T43" s="2861"/>
      <c r="U43" s="2861"/>
      <c r="V43" s="2862"/>
      <c r="W43" s="2863"/>
      <c r="X43" s="2863"/>
      <c r="Y43" s="2863"/>
      <c r="Z43" s="2863"/>
      <c r="AA43" s="2864"/>
      <c r="AB43" s="1125"/>
      <c r="AC43" s="1151"/>
      <c r="AD43" s="1152"/>
      <c r="AE43" s="1153"/>
      <c r="AF43" s="1153"/>
      <c r="AG43" s="1153"/>
      <c r="AH43" s="124"/>
      <c r="AI43" s="124"/>
      <c r="AJ43" s="124"/>
      <c r="AK43" s="124"/>
      <c r="AL43" s="1153"/>
      <c r="AM43" s="124"/>
      <c r="AN43" s="124"/>
      <c r="AO43" s="1153"/>
      <c r="AP43" s="1161"/>
      <c r="AQ43" s="1153"/>
      <c r="AR43" s="1154"/>
      <c r="AS43" s="1154"/>
      <c r="AT43" s="1154"/>
      <c r="AU43" s="1154"/>
      <c r="AV43" s="1154"/>
      <c r="AW43" s="1154"/>
      <c r="AX43" s="1154"/>
      <c r="AY43" s="1154"/>
      <c r="AZ43" s="1154"/>
      <c r="BA43" s="1154"/>
      <c r="BB43" s="1154"/>
    </row>
    <row r="44" spans="2:54" ht="15" customHeight="1">
      <c r="B44" s="1155"/>
      <c r="C44" s="3016" t="s">
        <v>1112</v>
      </c>
      <c r="D44" s="3016"/>
      <c r="E44" s="1146" t="s">
        <v>1127</v>
      </c>
      <c r="F44" s="1106"/>
      <c r="G44" s="441" t="s">
        <v>93</v>
      </c>
      <c r="H44" s="441" t="s">
        <v>1103</v>
      </c>
      <c r="I44" s="441" t="s">
        <v>1128</v>
      </c>
      <c r="J44" s="441" t="s">
        <v>112</v>
      </c>
      <c r="K44" s="1111" t="s">
        <v>1112</v>
      </c>
      <c r="L44" s="441" t="s">
        <v>1120</v>
      </c>
      <c r="M44" s="441" t="str">
        <f t="shared" si="1"/>
        <v>Broken Hill 22 kV</v>
      </c>
      <c r="N44" s="1111" t="s">
        <v>1113</v>
      </c>
      <c r="O44" s="1111" t="s">
        <v>1113</v>
      </c>
      <c r="P44" s="1111"/>
      <c r="Q44" s="2850"/>
      <c r="R44" s="2850"/>
      <c r="S44" s="2850"/>
      <c r="T44" s="2850"/>
      <c r="U44" s="2850"/>
      <c r="V44" s="2851"/>
      <c r="W44" s="2866"/>
      <c r="X44" s="2866"/>
      <c r="Y44" s="2866"/>
      <c r="Z44" s="2866"/>
      <c r="AA44" s="2099"/>
      <c r="AB44" s="1125"/>
      <c r="AC44" s="1151"/>
      <c r="AD44" s="1152"/>
      <c r="AE44" s="1153"/>
      <c r="AF44" s="1153"/>
      <c r="AG44" s="1153"/>
      <c r="AH44" s="124"/>
      <c r="AI44" s="124"/>
      <c r="AJ44" s="124"/>
      <c r="AK44" s="124"/>
      <c r="AL44" s="1153"/>
      <c r="AM44" s="124"/>
      <c r="AN44" s="124"/>
      <c r="AO44" s="1153"/>
      <c r="AP44" s="1153"/>
      <c r="AQ44" s="1153"/>
      <c r="AR44" s="1154"/>
      <c r="AS44" s="1154"/>
      <c r="AT44" s="1154"/>
      <c r="AU44" s="1154"/>
      <c r="AV44" s="1154"/>
      <c r="AW44" s="1154"/>
      <c r="AX44" s="1154"/>
      <c r="AY44" s="1154"/>
      <c r="AZ44" s="1154"/>
      <c r="BA44" s="1154"/>
      <c r="BB44" s="1154"/>
    </row>
    <row r="45" spans="2:54" ht="15" customHeight="1">
      <c r="B45" s="1155"/>
      <c r="C45" s="3017"/>
      <c r="D45" s="3017"/>
      <c r="E45" s="1146" t="s">
        <v>1130</v>
      </c>
      <c r="F45" s="1106"/>
      <c r="G45" s="441" t="s">
        <v>93</v>
      </c>
      <c r="H45" s="441" t="s">
        <v>1103</v>
      </c>
      <c r="I45" s="441" t="s">
        <v>1131</v>
      </c>
      <c r="J45" s="441" t="s">
        <v>112</v>
      </c>
      <c r="K45" s="1111" t="s">
        <v>1112</v>
      </c>
      <c r="L45" s="441" t="s">
        <v>1120</v>
      </c>
      <c r="M45" s="441" t="str">
        <f t="shared" si="1"/>
        <v>Broken Hill 22 kV</v>
      </c>
      <c r="N45" s="1111" t="s">
        <v>1113</v>
      </c>
      <c r="O45" s="1111" t="s">
        <v>1113</v>
      </c>
      <c r="P45" s="1111"/>
      <c r="Q45" s="2850"/>
      <c r="R45" s="2850"/>
      <c r="S45" s="2850"/>
      <c r="T45" s="2850"/>
      <c r="U45" s="2850"/>
      <c r="V45" s="2851"/>
      <c r="W45" s="2866"/>
      <c r="X45" s="2866"/>
      <c r="Y45" s="2866"/>
      <c r="Z45" s="2866"/>
      <c r="AA45" s="2099"/>
      <c r="AB45" s="1125"/>
      <c r="AC45" s="1151"/>
      <c r="AD45" s="1152"/>
      <c r="AE45" s="1153"/>
      <c r="AF45" s="1153"/>
      <c r="AG45" s="1153"/>
      <c r="AH45" s="124"/>
      <c r="AI45" s="124"/>
      <c r="AJ45" s="124"/>
      <c r="AK45" s="124"/>
      <c r="AL45" s="1153"/>
      <c r="AM45" s="124"/>
      <c r="AN45" s="124"/>
      <c r="AO45" s="1153"/>
      <c r="AP45" s="1153"/>
      <c r="AQ45" s="1153"/>
      <c r="AR45" s="1154"/>
      <c r="AS45" s="1154"/>
      <c r="AT45" s="1154"/>
      <c r="AU45" s="1154"/>
      <c r="AV45" s="1154"/>
      <c r="AW45" s="1154"/>
      <c r="AX45" s="1154"/>
      <c r="AY45" s="1154"/>
      <c r="AZ45" s="1154"/>
      <c r="BA45" s="1154"/>
      <c r="BB45" s="1154"/>
    </row>
    <row r="46" spans="2:54" ht="15" customHeight="1">
      <c r="B46" s="1155"/>
      <c r="C46" s="3016" t="s">
        <v>1134</v>
      </c>
      <c r="D46" s="3016" t="s">
        <v>833</v>
      </c>
      <c r="E46" s="1146" t="s">
        <v>1127</v>
      </c>
      <c r="F46" s="1106"/>
      <c r="G46" s="441" t="s">
        <v>93</v>
      </c>
      <c r="H46" s="441" t="s">
        <v>1103</v>
      </c>
      <c r="I46" s="441" t="s">
        <v>1128</v>
      </c>
      <c r="J46" s="441" t="s">
        <v>112</v>
      </c>
      <c r="K46" s="1111" t="s">
        <v>1134</v>
      </c>
      <c r="L46" s="441" t="s">
        <v>1120</v>
      </c>
      <c r="M46" s="441" t="str">
        <f t="shared" si="1"/>
        <v>Broken Hill 22 kV</v>
      </c>
      <c r="N46" s="1111" t="s">
        <v>1115</v>
      </c>
      <c r="O46" s="1111" t="s">
        <v>833</v>
      </c>
      <c r="P46" s="1111"/>
      <c r="Q46" s="2867"/>
      <c r="R46" s="2868"/>
      <c r="S46" s="2869"/>
      <c r="T46" s="2869"/>
      <c r="U46" s="2869"/>
      <c r="V46" s="2869"/>
      <c r="W46" s="2869"/>
      <c r="X46" s="2869"/>
      <c r="Y46" s="2869"/>
      <c r="Z46" s="2869"/>
      <c r="AA46" s="2879"/>
      <c r="AB46" s="1125"/>
      <c r="AC46" s="1151"/>
      <c r="AD46" s="1152"/>
      <c r="AE46" s="1153"/>
      <c r="AF46" s="1153"/>
      <c r="AG46" s="1153"/>
      <c r="AH46" s="124"/>
      <c r="AI46" s="124"/>
      <c r="AJ46" s="124"/>
      <c r="AK46" s="124"/>
      <c r="AL46" s="1153"/>
      <c r="AM46" s="124"/>
      <c r="AN46" s="124"/>
      <c r="AO46" s="1153"/>
      <c r="AP46" s="1153"/>
      <c r="AQ46" s="1153"/>
      <c r="AR46" s="1154"/>
      <c r="AS46" s="1154"/>
      <c r="AT46" s="1154"/>
      <c r="AU46" s="1154"/>
      <c r="AV46" s="1154"/>
      <c r="AW46" s="1154"/>
      <c r="AX46" s="1154"/>
      <c r="AY46" s="1154"/>
      <c r="AZ46" s="1154"/>
      <c r="BA46" s="1154"/>
      <c r="BB46" s="1154"/>
    </row>
    <row r="47" spans="2:54" ht="15" customHeight="1">
      <c r="B47" s="1155"/>
      <c r="C47" s="3017"/>
      <c r="D47" s="3017"/>
      <c r="E47" s="1146" t="s">
        <v>1130</v>
      </c>
      <c r="F47" s="1106"/>
      <c r="G47" s="441" t="s">
        <v>93</v>
      </c>
      <c r="H47" s="441" t="s">
        <v>1103</v>
      </c>
      <c r="I47" s="441" t="s">
        <v>1131</v>
      </c>
      <c r="J47" s="441" t="s">
        <v>112</v>
      </c>
      <c r="K47" s="1111" t="s">
        <v>1134</v>
      </c>
      <c r="L47" s="441" t="s">
        <v>1120</v>
      </c>
      <c r="M47" s="441" t="str">
        <f t="shared" si="1"/>
        <v>Broken Hill 22 kV</v>
      </c>
      <c r="N47" s="1111" t="s">
        <v>1115</v>
      </c>
      <c r="O47" s="1111" t="s">
        <v>833</v>
      </c>
      <c r="P47" s="1111"/>
      <c r="Q47" s="2867"/>
      <c r="R47" s="2868"/>
      <c r="S47" s="2869"/>
      <c r="T47" s="2869"/>
      <c r="U47" s="2869"/>
      <c r="V47" s="2869"/>
      <c r="W47" s="2869"/>
      <c r="X47" s="2869"/>
      <c r="Y47" s="2869"/>
      <c r="Z47" s="2869"/>
      <c r="AA47" s="2879"/>
      <c r="AB47" s="1125"/>
      <c r="AC47" s="1151"/>
      <c r="AD47" s="1152"/>
      <c r="AE47" s="1153"/>
      <c r="AF47" s="1153"/>
      <c r="AG47" s="1153"/>
      <c r="AH47" s="124"/>
      <c r="AI47" s="124"/>
      <c r="AJ47" s="124"/>
      <c r="AK47" s="124"/>
      <c r="AL47" s="1153"/>
      <c r="AM47" s="124"/>
      <c r="AN47" s="124"/>
      <c r="AO47" s="1153"/>
      <c r="AP47" s="1153"/>
      <c r="AQ47" s="1153"/>
      <c r="AR47" s="1154"/>
      <c r="AS47" s="1154"/>
      <c r="AT47" s="1154"/>
      <c r="AU47" s="1154"/>
      <c r="AV47" s="1154"/>
      <c r="AW47" s="1154"/>
      <c r="AX47" s="1154"/>
      <c r="AY47" s="1154"/>
      <c r="AZ47" s="1154"/>
      <c r="BA47" s="1154"/>
      <c r="BB47" s="1154"/>
    </row>
    <row r="48" spans="2:54" ht="15" customHeight="1">
      <c r="B48" s="1155"/>
      <c r="C48" s="3016" t="s">
        <v>1135</v>
      </c>
      <c r="D48" s="3016" t="s">
        <v>833</v>
      </c>
      <c r="E48" s="1146" t="s">
        <v>1127</v>
      </c>
      <c r="F48" s="1106"/>
      <c r="G48" s="441" t="s">
        <v>93</v>
      </c>
      <c r="H48" s="441" t="s">
        <v>1103</v>
      </c>
      <c r="I48" s="441" t="s">
        <v>1128</v>
      </c>
      <c r="J48" s="441" t="s">
        <v>112</v>
      </c>
      <c r="K48" s="1111" t="s">
        <v>1135</v>
      </c>
      <c r="L48" s="441" t="s">
        <v>1120</v>
      </c>
      <c r="M48" s="441" t="str">
        <f t="shared" si="1"/>
        <v>Broken Hill 22 kV</v>
      </c>
      <c r="N48" s="1111" t="s">
        <v>1106</v>
      </c>
      <c r="O48" s="1111" t="s">
        <v>833</v>
      </c>
      <c r="P48" s="1111"/>
      <c r="Q48" s="2867"/>
      <c r="R48" s="2868"/>
      <c r="S48" s="2869"/>
      <c r="T48" s="2869"/>
      <c r="U48" s="2869"/>
      <c r="V48" s="2869"/>
      <c r="W48" s="2869"/>
      <c r="X48" s="2869"/>
      <c r="Y48" s="2869"/>
      <c r="Z48" s="2869"/>
      <c r="AA48" s="2879"/>
      <c r="AB48" s="1125"/>
      <c r="AC48" s="1151"/>
      <c r="AD48" s="1152"/>
      <c r="AE48" s="1153"/>
      <c r="AF48" s="1153"/>
      <c r="AG48" s="1153"/>
      <c r="AH48" s="124"/>
      <c r="AI48" s="124"/>
      <c r="AJ48" s="124"/>
      <c r="AK48" s="124"/>
      <c r="AL48" s="1153"/>
      <c r="AM48" s="124"/>
      <c r="AN48" s="124"/>
      <c r="AO48" s="1153"/>
      <c r="AP48" s="1153"/>
      <c r="AQ48" s="1153"/>
      <c r="AR48" s="1154"/>
      <c r="AS48" s="1154"/>
      <c r="AT48" s="1154"/>
      <c r="AU48" s="1154"/>
      <c r="AV48" s="1154"/>
      <c r="AW48" s="1154"/>
      <c r="AX48" s="1154"/>
      <c r="AY48" s="1154"/>
      <c r="AZ48" s="1154"/>
      <c r="BA48" s="1154"/>
      <c r="BB48" s="1154"/>
    </row>
    <row r="49" spans="2:54" ht="15" customHeight="1">
      <c r="B49" s="1155"/>
      <c r="C49" s="3017"/>
      <c r="D49" s="3017"/>
      <c r="E49" s="1146" t="s">
        <v>1130</v>
      </c>
      <c r="F49" s="1106"/>
      <c r="G49" s="441" t="s">
        <v>93</v>
      </c>
      <c r="H49" s="441" t="s">
        <v>1103</v>
      </c>
      <c r="I49" s="441" t="s">
        <v>1131</v>
      </c>
      <c r="J49" s="441" t="s">
        <v>112</v>
      </c>
      <c r="K49" s="1111" t="s">
        <v>1135</v>
      </c>
      <c r="L49" s="441" t="s">
        <v>1120</v>
      </c>
      <c r="M49" s="441" t="str">
        <f t="shared" si="1"/>
        <v>Broken Hill 22 kV</v>
      </c>
      <c r="N49" s="1111" t="s">
        <v>1106</v>
      </c>
      <c r="O49" s="1111" t="s">
        <v>833</v>
      </c>
      <c r="P49" s="1111"/>
      <c r="Q49" s="2867"/>
      <c r="R49" s="2868"/>
      <c r="S49" s="2869"/>
      <c r="T49" s="2869"/>
      <c r="U49" s="2869"/>
      <c r="V49" s="2869"/>
      <c r="W49" s="2869"/>
      <c r="X49" s="2869"/>
      <c r="Y49" s="2869"/>
      <c r="Z49" s="2869"/>
      <c r="AA49" s="2879"/>
      <c r="AB49" s="1125"/>
      <c r="AC49" s="1151"/>
      <c r="AD49" s="1152"/>
      <c r="AE49" s="1153"/>
      <c r="AF49" s="1153"/>
      <c r="AG49" s="1153"/>
      <c r="AH49" s="124"/>
      <c r="AI49" s="124"/>
      <c r="AJ49" s="124"/>
      <c r="AK49" s="124"/>
      <c r="AL49" s="1153"/>
      <c r="AM49" s="124"/>
      <c r="AN49" s="124"/>
      <c r="AO49" s="1153"/>
      <c r="AP49" s="1153"/>
      <c r="AQ49" s="1153"/>
      <c r="AR49" s="1154"/>
      <c r="AS49" s="1154"/>
      <c r="AT49" s="1154"/>
      <c r="AU49" s="1154"/>
      <c r="AV49" s="1154"/>
      <c r="AW49" s="1154"/>
      <c r="AX49" s="1154"/>
      <c r="AY49" s="1154"/>
      <c r="AZ49" s="1154"/>
      <c r="BA49" s="1154"/>
      <c r="BB49" s="1154"/>
    </row>
    <row r="50" spans="2:54" ht="15" customHeight="1">
      <c r="B50" s="1155"/>
      <c r="C50" s="3016" t="s">
        <v>1135</v>
      </c>
      <c r="D50" s="3016" t="s">
        <v>842</v>
      </c>
      <c r="E50" s="1146" t="s">
        <v>1127</v>
      </c>
      <c r="F50" s="1106"/>
      <c r="G50" s="441" t="s">
        <v>93</v>
      </c>
      <c r="H50" s="441" t="s">
        <v>1103</v>
      </c>
      <c r="I50" s="441" t="s">
        <v>1128</v>
      </c>
      <c r="J50" s="441" t="s">
        <v>112</v>
      </c>
      <c r="K50" s="1111" t="s">
        <v>1135</v>
      </c>
      <c r="L50" s="441" t="s">
        <v>1120</v>
      </c>
      <c r="M50" s="441" t="str">
        <f t="shared" si="1"/>
        <v>Broken Hill 22 kV</v>
      </c>
      <c r="N50" s="1111" t="s">
        <v>1106</v>
      </c>
      <c r="O50" s="1111" t="s">
        <v>842</v>
      </c>
      <c r="P50" s="1111"/>
      <c r="Q50" s="2867"/>
      <c r="R50" s="2868"/>
      <c r="S50" s="2869"/>
      <c r="T50" s="2869"/>
      <c r="U50" s="2869"/>
      <c r="V50" s="2869"/>
      <c r="W50" s="2869"/>
      <c r="X50" s="2869"/>
      <c r="Y50" s="2869"/>
      <c r="Z50" s="2869"/>
      <c r="AA50" s="2879"/>
      <c r="AB50" s="1125"/>
      <c r="AC50" s="1151"/>
      <c r="AD50" s="1152"/>
      <c r="AE50" s="1153"/>
      <c r="AF50" s="1153"/>
      <c r="AG50" s="1153"/>
      <c r="AH50" s="124"/>
      <c r="AI50" s="124"/>
      <c r="AJ50" s="124"/>
      <c r="AK50" s="124"/>
      <c r="AL50" s="1153"/>
      <c r="AM50" s="124"/>
      <c r="AN50" s="124"/>
      <c r="AO50" s="1153"/>
      <c r="AP50" s="1153"/>
      <c r="AQ50" s="1153"/>
      <c r="AR50" s="1154"/>
      <c r="AS50" s="1154"/>
      <c r="AT50" s="1154"/>
      <c r="AU50" s="1154"/>
      <c r="AV50" s="1154"/>
      <c r="AW50" s="1154"/>
      <c r="AX50" s="1154"/>
      <c r="AY50" s="1154"/>
      <c r="AZ50" s="1154"/>
      <c r="BA50" s="1154"/>
      <c r="BB50" s="1154"/>
    </row>
    <row r="51" spans="2:54" ht="15" customHeight="1">
      <c r="B51" s="1155"/>
      <c r="C51" s="3017"/>
      <c r="D51" s="3017"/>
      <c r="E51" s="1146" t="s">
        <v>1130</v>
      </c>
      <c r="F51" s="1106"/>
      <c r="G51" s="441" t="s">
        <v>93</v>
      </c>
      <c r="H51" s="441" t="s">
        <v>1103</v>
      </c>
      <c r="I51" s="441" t="s">
        <v>1131</v>
      </c>
      <c r="J51" s="441" t="s">
        <v>112</v>
      </c>
      <c r="K51" s="1111" t="s">
        <v>1135</v>
      </c>
      <c r="L51" s="441" t="s">
        <v>1120</v>
      </c>
      <c r="M51" s="441" t="str">
        <f t="shared" si="1"/>
        <v>Broken Hill 22 kV</v>
      </c>
      <c r="N51" s="1111" t="s">
        <v>1106</v>
      </c>
      <c r="O51" s="1111" t="s">
        <v>842</v>
      </c>
      <c r="P51" s="1111"/>
      <c r="Q51" s="2867"/>
      <c r="R51" s="2868"/>
      <c r="S51" s="2869"/>
      <c r="T51" s="2869"/>
      <c r="U51" s="2869"/>
      <c r="V51" s="2869"/>
      <c r="W51" s="2869"/>
      <c r="X51" s="2869"/>
      <c r="Y51" s="2869"/>
      <c r="Z51" s="2869"/>
      <c r="AA51" s="2879"/>
      <c r="AB51" s="1125"/>
      <c r="AC51" s="1151"/>
      <c r="AD51" s="1152"/>
      <c r="AE51" s="1153"/>
      <c r="AF51" s="1153"/>
      <c r="AG51" s="1153"/>
      <c r="AH51" s="124"/>
      <c r="AI51" s="124"/>
      <c r="AJ51" s="124"/>
      <c r="AK51" s="124"/>
      <c r="AL51" s="1153"/>
      <c r="AM51" s="124"/>
      <c r="AN51" s="124"/>
      <c r="AO51" s="1153"/>
      <c r="AP51" s="1153"/>
      <c r="AQ51" s="1153"/>
      <c r="AR51" s="1154"/>
      <c r="AS51" s="1154"/>
      <c r="AT51" s="1154"/>
      <c r="AU51" s="1154"/>
      <c r="AV51" s="1154"/>
      <c r="AW51" s="1154"/>
      <c r="AX51" s="1154"/>
      <c r="AY51" s="1154"/>
      <c r="AZ51" s="1154"/>
      <c r="BA51" s="1154"/>
      <c r="BB51" s="1154"/>
    </row>
    <row r="52" spans="2:54" ht="15" customHeight="1">
      <c r="B52" s="1155"/>
      <c r="C52" s="3016" t="s">
        <v>1136</v>
      </c>
      <c r="D52" s="3016" t="s">
        <v>833</v>
      </c>
      <c r="E52" s="1146" t="s">
        <v>1127</v>
      </c>
      <c r="F52" s="1106"/>
      <c r="G52" s="441" t="s">
        <v>93</v>
      </c>
      <c r="H52" s="441" t="s">
        <v>1103</v>
      </c>
      <c r="I52" s="441" t="s">
        <v>1128</v>
      </c>
      <c r="J52" s="441" t="s">
        <v>112</v>
      </c>
      <c r="K52" s="1111" t="s">
        <v>1136</v>
      </c>
      <c r="L52" s="441" t="s">
        <v>1120</v>
      </c>
      <c r="M52" s="441" t="str">
        <f t="shared" si="1"/>
        <v>Broken Hill 22 kV</v>
      </c>
      <c r="N52" s="1111" t="s">
        <v>1106</v>
      </c>
      <c r="O52" s="1111" t="s">
        <v>833</v>
      </c>
      <c r="P52" s="1111"/>
      <c r="Q52" s="2867"/>
      <c r="R52" s="2868"/>
      <c r="S52" s="2869"/>
      <c r="T52" s="2869"/>
      <c r="U52" s="2869"/>
      <c r="V52" s="2869"/>
      <c r="W52" s="2870">
        <v>34.2410535</v>
      </c>
      <c r="X52" s="2870">
        <v>34.617705088500003</v>
      </c>
      <c r="Y52" s="2870">
        <v>34.9984998444735</v>
      </c>
      <c r="Z52" s="2870">
        <v>35.383483342762709</v>
      </c>
      <c r="AA52" s="2870">
        <v>35.772701659533098</v>
      </c>
      <c r="AB52" s="1125"/>
      <c r="AC52" s="1151"/>
      <c r="AD52" s="1152"/>
      <c r="AE52" s="1153"/>
      <c r="AF52" s="1153"/>
      <c r="AG52" s="1153"/>
      <c r="AH52" s="124"/>
      <c r="AI52" s="124"/>
      <c r="AJ52" s="124"/>
      <c r="AK52" s="124"/>
      <c r="AL52" s="1153"/>
      <c r="AM52" s="124"/>
      <c r="AN52" s="124"/>
      <c r="AO52" s="1153"/>
      <c r="AP52" s="1153"/>
      <c r="AQ52" s="1153"/>
      <c r="AR52" s="1154"/>
      <c r="AS52" s="1154"/>
      <c r="AT52" s="1154"/>
      <c r="AU52" s="1154"/>
      <c r="AV52" s="1154"/>
      <c r="AW52" s="1154"/>
      <c r="AX52" s="1154"/>
      <c r="AY52" s="1154"/>
      <c r="AZ52" s="1154"/>
      <c r="BA52" s="1154"/>
      <c r="BB52" s="1154"/>
    </row>
    <row r="53" spans="2:54" ht="15" customHeight="1">
      <c r="B53" s="1155"/>
      <c r="C53" s="3017"/>
      <c r="D53" s="3017"/>
      <c r="E53" s="1146" t="s">
        <v>1130</v>
      </c>
      <c r="F53" s="1106"/>
      <c r="G53" s="441" t="s">
        <v>93</v>
      </c>
      <c r="H53" s="441" t="s">
        <v>1103</v>
      </c>
      <c r="I53" s="441" t="s">
        <v>1131</v>
      </c>
      <c r="J53" s="441" t="s">
        <v>112</v>
      </c>
      <c r="K53" s="1111" t="s">
        <v>1136</v>
      </c>
      <c r="L53" s="441" t="s">
        <v>1120</v>
      </c>
      <c r="M53" s="441" t="str">
        <f t="shared" si="1"/>
        <v>Broken Hill 22 kV</v>
      </c>
      <c r="N53" s="1111" t="s">
        <v>1106</v>
      </c>
      <c r="O53" s="1111" t="s">
        <v>833</v>
      </c>
      <c r="P53" s="1111"/>
      <c r="Q53" s="2528"/>
      <c r="R53" s="2529"/>
      <c r="S53" s="2530"/>
      <c r="T53" s="2530"/>
      <c r="U53" s="2530"/>
      <c r="V53" s="2530"/>
      <c r="W53" s="2102"/>
      <c r="X53" s="2102"/>
      <c r="Y53" s="2102"/>
      <c r="Z53" s="2102"/>
      <c r="AA53" s="2103"/>
      <c r="AB53" s="1125"/>
      <c r="AC53" s="1151"/>
      <c r="AD53" s="1152"/>
      <c r="AE53" s="1153"/>
      <c r="AF53" s="1153"/>
      <c r="AG53" s="1153"/>
      <c r="AH53" s="124"/>
      <c r="AI53" s="124"/>
      <c r="AJ53" s="124"/>
      <c r="AK53" s="124"/>
      <c r="AL53" s="1153"/>
      <c r="AM53" s="124"/>
      <c r="AN53" s="124"/>
      <c r="AO53" s="1153"/>
      <c r="AP53" s="1153"/>
      <c r="AQ53" s="1153"/>
      <c r="AR53" s="1154"/>
      <c r="AS53" s="1154"/>
      <c r="AT53" s="1154"/>
      <c r="AU53" s="1154"/>
      <c r="AV53" s="1154"/>
      <c r="AW53" s="1154"/>
      <c r="AX53" s="1154"/>
      <c r="AY53" s="1154"/>
      <c r="AZ53" s="1154"/>
      <c r="BA53" s="1154"/>
      <c r="BB53" s="1154"/>
    </row>
    <row r="54" spans="2:54" ht="15" customHeight="1">
      <c r="B54" s="1155"/>
      <c r="C54" s="3016" t="s">
        <v>1136</v>
      </c>
      <c r="D54" s="3016" t="s">
        <v>842</v>
      </c>
      <c r="E54" s="1146" t="s">
        <v>1127</v>
      </c>
      <c r="F54" s="1106"/>
      <c r="G54" s="441" t="s">
        <v>93</v>
      </c>
      <c r="H54" s="441" t="s">
        <v>1103</v>
      </c>
      <c r="I54" s="441" t="s">
        <v>1128</v>
      </c>
      <c r="J54" s="441" t="s">
        <v>112</v>
      </c>
      <c r="K54" s="1111" t="s">
        <v>1136</v>
      </c>
      <c r="L54" s="441" t="s">
        <v>1120</v>
      </c>
      <c r="M54" s="441" t="str">
        <f t="shared" si="1"/>
        <v>Broken Hill 22 kV</v>
      </c>
      <c r="N54" s="1111" t="s">
        <v>1106</v>
      </c>
      <c r="O54" s="1111" t="s">
        <v>842</v>
      </c>
      <c r="P54" s="1111"/>
      <c r="Q54" s="2528"/>
      <c r="R54" s="2529"/>
      <c r="S54" s="2530"/>
      <c r="T54" s="2530"/>
      <c r="U54" s="2530"/>
      <c r="V54" s="2530"/>
      <c r="W54" s="2102">
        <v>37.360669394435355</v>
      </c>
      <c r="X54" s="2102">
        <v>37.771636757774147</v>
      </c>
      <c r="Y54" s="2102">
        <v>38.187124762109654</v>
      </c>
      <c r="Z54" s="2102">
        <v>38.607183134492864</v>
      </c>
      <c r="AA54" s="2102">
        <v>39.031862148972287</v>
      </c>
      <c r="AB54" s="1125"/>
      <c r="AC54" s="1151"/>
      <c r="AD54" s="1152"/>
      <c r="AE54" s="1153"/>
      <c r="AF54" s="1153"/>
      <c r="AG54" s="1153"/>
      <c r="AH54" s="124"/>
      <c r="AI54" s="124"/>
      <c r="AJ54" s="124"/>
      <c r="AK54" s="124"/>
      <c r="AL54" s="1153"/>
      <c r="AM54" s="124"/>
      <c r="AN54" s="124"/>
      <c r="AO54" s="1153"/>
      <c r="AP54" s="1153"/>
      <c r="AQ54" s="1153"/>
      <c r="AR54" s="1154"/>
      <c r="AS54" s="1154"/>
      <c r="AT54" s="1154"/>
      <c r="AU54" s="1154"/>
      <c r="AV54" s="1154"/>
      <c r="AW54" s="1154"/>
      <c r="AX54" s="1154"/>
      <c r="AY54" s="1154"/>
      <c r="AZ54" s="1154"/>
      <c r="BA54" s="1154"/>
      <c r="BB54" s="1154"/>
    </row>
    <row r="55" spans="2:54" ht="15" customHeight="1" thickBot="1">
      <c r="B55" s="2872"/>
      <c r="C55" s="3018"/>
      <c r="D55" s="3018"/>
      <c r="E55" s="2873" t="s">
        <v>1130</v>
      </c>
      <c r="F55" s="1106"/>
      <c r="G55" s="441" t="s">
        <v>93</v>
      </c>
      <c r="H55" s="441" t="s">
        <v>1103</v>
      </c>
      <c r="I55" s="441" t="s">
        <v>1131</v>
      </c>
      <c r="J55" s="441" t="s">
        <v>112</v>
      </c>
      <c r="K55" s="1111" t="s">
        <v>1136</v>
      </c>
      <c r="L55" s="441" t="s">
        <v>1120</v>
      </c>
      <c r="M55" s="441" t="str">
        <f t="shared" si="1"/>
        <v>Broken Hill 22 kV</v>
      </c>
      <c r="N55" s="1111" t="s">
        <v>1106</v>
      </c>
      <c r="O55" s="1111" t="s">
        <v>842</v>
      </c>
      <c r="P55" s="1111"/>
      <c r="Q55" s="2874"/>
      <c r="R55" s="2875"/>
      <c r="S55" s="2876"/>
      <c r="T55" s="2876"/>
      <c r="U55" s="2876"/>
      <c r="V55" s="2876"/>
      <c r="W55" s="2877"/>
      <c r="X55" s="2877"/>
      <c r="Y55" s="2877"/>
      <c r="Z55" s="2877"/>
      <c r="AA55" s="2878"/>
      <c r="AB55" s="1162"/>
      <c r="AC55" s="1151"/>
      <c r="AD55" s="1152"/>
      <c r="AE55" s="1153"/>
      <c r="AF55" s="1153"/>
      <c r="AG55" s="1153"/>
      <c r="AH55" s="124"/>
      <c r="AI55" s="124"/>
      <c r="AJ55" s="124"/>
      <c r="AK55" s="124"/>
      <c r="AL55" s="1153"/>
      <c r="AM55" s="124"/>
      <c r="AN55" s="124"/>
      <c r="AO55" s="1153"/>
      <c r="AP55" s="1153"/>
      <c r="AQ55" s="1153"/>
      <c r="AR55" s="1154"/>
      <c r="AS55" s="1154"/>
      <c r="AT55" s="1154"/>
      <c r="AU55" s="1154"/>
      <c r="AV55" s="1154"/>
      <c r="AW55" s="1154"/>
      <c r="AX55" s="1154"/>
      <c r="AY55" s="1154"/>
      <c r="AZ55" s="1154"/>
      <c r="BA55" s="1154"/>
      <c r="BB55" s="1154"/>
    </row>
    <row r="56" spans="2:54" ht="15" customHeight="1">
      <c r="B56" s="1145" t="s">
        <v>1726</v>
      </c>
      <c r="C56" s="3019" t="s">
        <v>1126</v>
      </c>
      <c r="D56" s="3019" t="s">
        <v>842</v>
      </c>
      <c r="E56" s="1146" t="s">
        <v>1127</v>
      </c>
      <c r="F56" s="1106"/>
      <c r="G56" s="441" t="s">
        <v>93</v>
      </c>
      <c r="H56" s="441" t="s">
        <v>1103</v>
      </c>
      <c r="I56" s="441" t="s">
        <v>1128</v>
      </c>
      <c r="J56" s="441" t="s">
        <v>112</v>
      </c>
      <c r="K56" s="441" t="s">
        <v>1126</v>
      </c>
      <c r="L56" s="441" t="s">
        <v>1120</v>
      </c>
      <c r="M56" s="441" t="str">
        <f t="shared" ref="M56" si="3">B56</f>
        <v>Tuggerah 132 kV</v>
      </c>
      <c r="N56" s="441" t="s">
        <v>1129</v>
      </c>
      <c r="O56" s="441" t="s">
        <v>842</v>
      </c>
      <c r="P56" s="1111"/>
      <c r="Q56" s="2521"/>
      <c r="R56" s="2522"/>
      <c r="S56" s="2523"/>
      <c r="T56" s="2523"/>
      <c r="U56" s="2523"/>
      <c r="V56" s="2523"/>
      <c r="W56" s="2524"/>
      <c r="X56" s="2524"/>
      <c r="Y56" s="2524"/>
      <c r="Z56" s="2524"/>
      <c r="AA56" s="2525"/>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row>
    <row r="57" spans="2:54" ht="15" customHeight="1">
      <c r="B57" s="1155"/>
      <c r="C57" s="3017"/>
      <c r="D57" s="3017"/>
      <c r="E57" s="1146" t="s">
        <v>1130</v>
      </c>
      <c r="F57" s="1106"/>
      <c r="G57" s="441" t="s">
        <v>93</v>
      </c>
      <c r="H57" s="441" t="s">
        <v>1103</v>
      </c>
      <c r="I57" s="441" t="s">
        <v>1131</v>
      </c>
      <c r="J57" s="441" t="s">
        <v>112</v>
      </c>
      <c r="K57" s="441" t="s">
        <v>1126</v>
      </c>
      <c r="L57" s="441" t="s">
        <v>1120</v>
      </c>
      <c r="M57" s="441" t="str">
        <f t="shared" si="1"/>
        <v>Tuggerah 132 kV</v>
      </c>
      <c r="N57" s="441" t="s">
        <v>1129</v>
      </c>
      <c r="O57" s="441" t="s">
        <v>842</v>
      </c>
      <c r="P57" s="1111"/>
      <c r="Q57" s="2526"/>
      <c r="R57" s="2527"/>
      <c r="S57" s="2524"/>
      <c r="T57" s="2524"/>
      <c r="U57" s="2524"/>
      <c r="V57" s="2524"/>
      <c r="W57" s="2524"/>
      <c r="X57" s="2524"/>
      <c r="Y57" s="2524"/>
      <c r="Z57" s="2524"/>
      <c r="AA57" s="2525"/>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row>
    <row r="58" spans="2:54" ht="15" customHeight="1">
      <c r="B58" s="1155"/>
      <c r="C58" s="3016" t="s">
        <v>1132</v>
      </c>
      <c r="D58" s="3016" t="s">
        <v>833</v>
      </c>
      <c r="E58" s="1146" t="s">
        <v>1127</v>
      </c>
      <c r="F58" s="1106"/>
      <c r="G58" s="441" t="s">
        <v>93</v>
      </c>
      <c r="H58" s="441" t="s">
        <v>1103</v>
      </c>
      <c r="I58" s="441" t="s">
        <v>1128</v>
      </c>
      <c r="J58" s="441" t="s">
        <v>112</v>
      </c>
      <c r="K58" s="1111" t="s">
        <v>1132</v>
      </c>
      <c r="L58" s="441" t="s">
        <v>1120</v>
      </c>
      <c r="M58" s="441" t="str">
        <f t="shared" si="1"/>
        <v>Tuggerah 132 kV</v>
      </c>
      <c r="N58" s="1111" t="s">
        <v>1106</v>
      </c>
      <c r="O58" s="1111" t="s">
        <v>833</v>
      </c>
      <c r="P58" s="1111"/>
      <c r="Q58" s="2850"/>
      <c r="R58" s="2850"/>
      <c r="S58" s="2850"/>
      <c r="T58" s="2850"/>
      <c r="U58" s="2850"/>
      <c r="V58" s="2851"/>
      <c r="W58" s="2852"/>
      <c r="X58" s="2852"/>
      <c r="Y58" s="2852"/>
      <c r="Z58" s="2852"/>
      <c r="AA58" s="2852"/>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row>
    <row r="59" spans="2:54" ht="15" customHeight="1">
      <c r="B59" s="1155"/>
      <c r="C59" s="3017"/>
      <c r="D59" s="3017"/>
      <c r="E59" s="1146" t="s">
        <v>1130</v>
      </c>
      <c r="F59" s="1106"/>
      <c r="G59" s="441" t="s">
        <v>93</v>
      </c>
      <c r="H59" s="441" t="s">
        <v>1103</v>
      </c>
      <c r="I59" s="441" t="s">
        <v>1131</v>
      </c>
      <c r="J59" s="441" t="s">
        <v>112</v>
      </c>
      <c r="K59" s="1111" t="s">
        <v>1132</v>
      </c>
      <c r="L59" s="441" t="s">
        <v>1120</v>
      </c>
      <c r="M59" s="441" t="str">
        <f t="shared" si="1"/>
        <v>Tuggerah 132 kV</v>
      </c>
      <c r="N59" s="1111" t="s">
        <v>1106</v>
      </c>
      <c r="O59" s="1111" t="s">
        <v>833</v>
      </c>
      <c r="P59" s="1111"/>
      <c r="Q59" s="2850"/>
      <c r="R59" s="2850"/>
      <c r="S59" s="2850"/>
      <c r="T59" s="2850"/>
      <c r="U59" s="2850"/>
      <c r="V59" s="2851"/>
      <c r="W59" s="2852"/>
      <c r="X59" s="2852"/>
      <c r="Y59" s="2852"/>
      <c r="Z59" s="2852"/>
      <c r="AA59" s="2853"/>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row>
    <row r="60" spans="2:54" ht="15" customHeight="1">
      <c r="B60" s="1155"/>
      <c r="C60" s="3016" t="s">
        <v>1132</v>
      </c>
      <c r="D60" s="3016" t="s">
        <v>842</v>
      </c>
      <c r="E60" s="1146" t="s">
        <v>1127</v>
      </c>
      <c r="F60" s="1106"/>
      <c r="G60" s="441" t="s">
        <v>93</v>
      </c>
      <c r="H60" s="441" t="s">
        <v>1103</v>
      </c>
      <c r="I60" s="441" t="s">
        <v>1128</v>
      </c>
      <c r="J60" s="441" t="s">
        <v>112</v>
      </c>
      <c r="K60" s="1111" t="s">
        <v>1132</v>
      </c>
      <c r="L60" s="441" t="s">
        <v>1120</v>
      </c>
      <c r="M60" s="441" t="str">
        <f t="shared" si="1"/>
        <v>Tuggerah 132 kV</v>
      </c>
      <c r="N60" s="1111" t="s">
        <v>1106</v>
      </c>
      <c r="O60" s="1112" t="s">
        <v>842</v>
      </c>
      <c r="P60" s="1111"/>
      <c r="Q60" s="2854"/>
      <c r="R60" s="2854"/>
      <c r="S60" s="2854"/>
      <c r="T60" s="2854"/>
      <c r="U60" s="2854"/>
      <c r="V60" s="2855"/>
      <c r="W60" s="2852"/>
      <c r="X60" s="2852"/>
      <c r="Y60" s="2852"/>
      <c r="Z60" s="2852"/>
      <c r="AA60" s="2853"/>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row>
    <row r="61" spans="2:54" ht="15" customHeight="1">
      <c r="B61" s="1155"/>
      <c r="C61" s="3017"/>
      <c r="D61" s="3017"/>
      <c r="E61" s="1146" t="s">
        <v>1130</v>
      </c>
      <c r="F61" s="1106"/>
      <c r="G61" s="441" t="s">
        <v>93</v>
      </c>
      <c r="H61" s="441" t="s">
        <v>1103</v>
      </c>
      <c r="I61" s="441" t="s">
        <v>1131</v>
      </c>
      <c r="J61" s="441" t="s">
        <v>112</v>
      </c>
      <c r="K61" s="1111" t="s">
        <v>1132</v>
      </c>
      <c r="L61" s="441" t="s">
        <v>1120</v>
      </c>
      <c r="M61" s="441" t="str">
        <f t="shared" si="1"/>
        <v>Tuggerah 132 kV</v>
      </c>
      <c r="N61" s="1111" t="s">
        <v>1106</v>
      </c>
      <c r="O61" s="1112" t="s">
        <v>842</v>
      </c>
      <c r="P61" s="1111"/>
      <c r="Q61" s="2854"/>
      <c r="R61" s="2854"/>
      <c r="S61" s="2854"/>
      <c r="T61" s="2854"/>
      <c r="U61" s="2854"/>
      <c r="V61" s="2855"/>
      <c r="W61" s="2852"/>
      <c r="X61" s="2852"/>
      <c r="Y61" s="2852"/>
      <c r="Z61" s="2852"/>
      <c r="AA61" s="2853"/>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row>
    <row r="62" spans="2:54" ht="15" customHeight="1">
      <c r="B62" s="1155"/>
      <c r="C62" s="3016" t="s">
        <v>1133</v>
      </c>
      <c r="D62" s="3016"/>
      <c r="E62" s="1146" t="s">
        <v>1127</v>
      </c>
      <c r="F62" s="1106"/>
      <c r="G62" s="441" t="s">
        <v>93</v>
      </c>
      <c r="H62" s="441" t="s">
        <v>1103</v>
      </c>
      <c r="I62" s="441" t="s">
        <v>1128</v>
      </c>
      <c r="J62" s="441" t="s">
        <v>112</v>
      </c>
      <c r="K62" s="1111" t="s">
        <v>1133</v>
      </c>
      <c r="L62" s="441" t="s">
        <v>1120</v>
      </c>
      <c r="M62" s="441" t="str">
        <f t="shared" si="1"/>
        <v>Tuggerah 132 kV</v>
      </c>
      <c r="N62" s="1111" t="s">
        <v>1108</v>
      </c>
      <c r="O62" s="1111" t="s">
        <v>1109</v>
      </c>
      <c r="P62" s="1111"/>
      <c r="Q62" s="2856"/>
      <c r="R62" s="2856"/>
      <c r="S62" s="2856"/>
      <c r="T62" s="2856"/>
      <c r="U62" s="2856"/>
      <c r="V62" s="2858"/>
      <c r="W62" s="2859"/>
      <c r="X62" s="2859"/>
      <c r="Y62" s="2859"/>
      <c r="Z62" s="2859"/>
      <c r="AA62" s="2860"/>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row>
    <row r="63" spans="2:54" ht="15" customHeight="1">
      <c r="B63" s="1155"/>
      <c r="C63" s="3017"/>
      <c r="D63" s="3017"/>
      <c r="E63" s="1146" t="s">
        <v>1130</v>
      </c>
      <c r="F63" s="1106"/>
      <c r="G63" s="441" t="s">
        <v>93</v>
      </c>
      <c r="H63" s="441" t="s">
        <v>1103</v>
      </c>
      <c r="I63" s="441" t="s">
        <v>1131</v>
      </c>
      <c r="J63" s="441" t="s">
        <v>112</v>
      </c>
      <c r="K63" s="1111" t="s">
        <v>1133</v>
      </c>
      <c r="L63" s="441" t="s">
        <v>1120</v>
      </c>
      <c r="M63" s="441" t="str">
        <f t="shared" si="1"/>
        <v>Tuggerah 132 kV</v>
      </c>
      <c r="N63" s="1111" t="s">
        <v>1108</v>
      </c>
      <c r="O63" s="1111" t="s">
        <v>1109</v>
      </c>
      <c r="P63" s="1111"/>
      <c r="Q63" s="2856"/>
      <c r="R63" s="2856"/>
      <c r="S63" s="2856"/>
      <c r="T63" s="2856"/>
      <c r="U63" s="2856"/>
      <c r="V63" s="2858"/>
      <c r="W63" s="2859"/>
      <c r="X63" s="2859"/>
      <c r="Y63" s="2859"/>
      <c r="Z63" s="2859"/>
      <c r="AA63" s="2860"/>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row>
    <row r="64" spans="2:54" ht="15" customHeight="1">
      <c r="B64" s="1155"/>
      <c r="C64" s="3016" t="s">
        <v>1110</v>
      </c>
      <c r="D64" s="3016"/>
      <c r="E64" s="1146" t="s">
        <v>1127</v>
      </c>
      <c r="F64" s="1106"/>
      <c r="G64" s="441" t="s">
        <v>93</v>
      </c>
      <c r="H64" s="441" t="s">
        <v>1103</v>
      </c>
      <c r="I64" s="441" t="s">
        <v>1128</v>
      </c>
      <c r="J64" s="441" t="s">
        <v>112</v>
      </c>
      <c r="K64" s="1111" t="s">
        <v>1110</v>
      </c>
      <c r="L64" s="441" t="s">
        <v>1120</v>
      </c>
      <c r="M64" s="441" t="str">
        <f t="shared" si="1"/>
        <v>Tuggerah 132 kV</v>
      </c>
      <c r="N64" s="1111" t="s">
        <v>1111</v>
      </c>
      <c r="O64" s="1112">
        <v>0</v>
      </c>
      <c r="P64" s="1111"/>
      <c r="Q64" s="2861"/>
      <c r="R64" s="2861"/>
      <c r="S64" s="2861"/>
      <c r="T64" s="2861"/>
      <c r="U64" s="2861"/>
      <c r="V64" s="2862"/>
      <c r="W64" s="2863"/>
      <c r="X64" s="2863"/>
      <c r="Y64" s="2863"/>
      <c r="Z64" s="2863"/>
      <c r="AA64" s="286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row>
    <row r="65" spans="2:54" ht="15" customHeight="1">
      <c r="B65" s="1155"/>
      <c r="C65" s="3017"/>
      <c r="D65" s="3017"/>
      <c r="E65" s="1146" t="s">
        <v>1130</v>
      </c>
      <c r="F65" s="1106"/>
      <c r="G65" s="441" t="s">
        <v>93</v>
      </c>
      <c r="H65" s="441" t="s">
        <v>1103</v>
      </c>
      <c r="I65" s="441" t="s">
        <v>1131</v>
      </c>
      <c r="J65" s="441" t="s">
        <v>112</v>
      </c>
      <c r="K65" s="1111" t="s">
        <v>1110</v>
      </c>
      <c r="L65" s="441" t="s">
        <v>1120</v>
      </c>
      <c r="M65" s="441" t="str">
        <f t="shared" si="1"/>
        <v>Tuggerah 132 kV</v>
      </c>
      <c r="N65" s="1111" t="s">
        <v>1111</v>
      </c>
      <c r="O65" s="1112">
        <v>0</v>
      </c>
      <c r="P65" s="1111"/>
      <c r="Q65" s="2861"/>
      <c r="R65" s="2861"/>
      <c r="S65" s="2861"/>
      <c r="T65" s="2861"/>
      <c r="U65" s="2861"/>
      <c r="V65" s="2862"/>
      <c r="W65" s="2863"/>
      <c r="X65" s="2863"/>
      <c r="Y65" s="2863"/>
      <c r="Z65" s="2863"/>
      <c r="AA65" s="286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row>
    <row r="66" spans="2:54" ht="15" customHeight="1">
      <c r="B66" s="1155"/>
      <c r="C66" s="3016" t="s">
        <v>1112</v>
      </c>
      <c r="D66" s="3016"/>
      <c r="E66" s="1146" t="s">
        <v>1127</v>
      </c>
      <c r="F66" s="1106"/>
      <c r="G66" s="441" t="s">
        <v>93</v>
      </c>
      <c r="H66" s="441" t="s">
        <v>1103</v>
      </c>
      <c r="I66" s="441" t="s">
        <v>1128</v>
      </c>
      <c r="J66" s="441" t="s">
        <v>112</v>
      </c>
      <c r="K66" s="1111" t="s">
        <v>1112</v>
      </c>
      <c r="L66" s="441" t="s">
        <v>1120</v>
      </c>
      <c r="M66" s="441" t="str">
        <f t="shared" si="1"/>
        <v>Tuggerah 132 kV</v>
      </c>
      <c r="N66" s="1111" t="s">
        <v>1113</v>
      </c>
      <c r="O66" s="1111" t="s">
        <v>1113</v>
      </c>
      <c r="P66" s="1111"/>
      <c r="Q66" s="2850"/>
      <c r="R66" s="2850"/>
      <c r="S66" s="2850"/>
      <c r="T66" s="2850"/>
      <c r="U66" s="2850"/>
      <c r="V66" s="2851"/>
      <c r="W66" s="2866"/>
      <c r="X66" s="2866"/>
      <c r="Y66" s="2866"/>
      <c r="Z66" s="2866"/>
      <c r="AA66" s="2866"/>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row>
    <row r="67" spans="2:54" ht="15" customHeight="1">
      <c r="B67" s="1155"/>
      <c r="C67" s="3017"/>
      <c r="D67" s="3017"/>
      <c r="E67" s="1146" t="s">
        <v>1130</v>
      </c>
      <c r="F67" s="1106"/>
      <c r="G67" s="441" t="s">
        <v>93</v>
      </c>
      <c r="H67" s="441" t="s">
        <v>1103</v>
      </c>
      <c r="I67" s="441" t="s">
        <v>1131</v>
      </c>
      <c r="J67" s="441" t="s">
        <v>112</v>
      </c>
      <c r="K67" s="1111" t="s">
        <v>1112</v>
      </c>
      <c r="L67" s="441" t="s">
        <v>1120</v>
      </c>
      <c r="M67" s="441" t="str">
        <f t="shared" si="1"/>
        <v>Tuggerah 132 kV</v>
      </c>
      <c r="N67" s="1111" t="s">
        <v>1113</v>
      </c>
      <c r="O67" s="1111" t="s">
        <v>1113</v>
      </c>
      <c r="P67" s="1111"/>
      <c r="Q67" s="2850"/>
      <c r="R67" s="2850"/>
      <c r="S67" s="2850"/>
      <c r="T67" s="2850"/>
      <c r="U67" s="2850"/>
      <c r="V67" s="2851"/>
      <c r="W67" s="2866"/>
      <c r="X67" s="2866"/>
      <c r="Y67" s="2866"/>
      <c r="Z67" s="2866"/>
      <c r="AA67" s="2099"/>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row>
    <row r="68" spans="2:54" ht="15" customHeight="1">
      <c r="B68" s="1155"/>
      <c r="C68" s="3016" t="s">
        <v>1134</v>
      </c>
      <c r="D68" s="3016" t="s">
        <v>833</v>
      </c>
      <c r="E68" s="1146" t="s">
        <v>1127</v>
      </c>
      <c r="F68" s="1106"/>
      <c r="G68" s="441" t="s">
        <v>93</v>
      </c>
      <c r="H68" s="441" t="s">
        <v>1103</v>
      </c>
      <c r="I68" s="441" t="s">
        <v>1128</v>
      </c>
      <c r="J68" s="441" t="s">
        <v>112</v>
      </c>
      <c r="K68" s="1111" t="s">
        <v>1134</v>
      </c>
      <c r="L68" s="441" t="s">
        <v>1120</v>
      </c>
      <c r="M68" s="441" t="str">
        <f t="shared" si="1"/>
        <v>Tuggerah 132 kV</v>
      </c>
      <c r="N68" s="1111" t="s">
        <v>1115</v>
      </c>
      <c r="O68" s="1111" t="s">
        <v>833</v>
      </c>
      <c r="P68" s="1111"/>
      <c r="Q68" s="2867"/>
      <c r="R68" s="2868"/>
      <c r="S68" s="2869"/>
      <c r="T68" s="2869"/>
      <c r="U68" s="2869"/>
      <c r="V68" s="2869"/>
      <c r="W68" s="2869"/>
      <c r="X68" s="2869"/>
      <c r="Y68" s="2869"/>
      <c r="Z68" s="2869"/>
      <c r="AA68" s="2879"/>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row>
    <row r="69" spans="2:54" ht="15" customHeight="1">
      <c r="B69" s="1155"/>
      <c r="C69" s="3017"/>
      <c r="D69" s="3017"/>
      <c r="E69" s="1146" t="s">
        <v>1130</v>
      </c>
      <c r="F69" s="1106"/>
      <c r="G69" s="441" t="s">
        <v>93</v>
      </c>
      <c r="H69" s="441" t="s">
        <v>1103</v>
      </c>
      <c r="I69" s="441" t="s">
        <v>1131</v>
      </c>
      <c r="J69" s="441" t="s">
        <v>112</v>
      </c>
      <c r="K69" s="1111" t="s">
        <v>1134</v>
      </c>
      <c r="L69" s="441" t="s">
        <v>1120</v>
      </c>
      <c r="M69" s="441" t="str">
        <f t="shared" si="1"/>
        <v>Tuggerah 132 kV</v>
      </c>
      <c r="N69" s="1111" t="s">
        <v>1115</v>
      </c>
      <c r="O69" s="1111" t="s">
        <v>833</v>
      </c>
      <c r="P69" s="1111"/>
      <c r="Q69" s="2867"/>
      <c r="R69" s="2868"/>
      <c r="S69" s="2869"/>
      <c r="T69" s="2869"/>
      <c r="U69" s="2869"/>
      <c r="V69" s="2869"/>
      <c r="W69" s="2869"/>
      <c r="X69" s="2869"/>
      <c r="Y69" s="2869"/>
      <c r="Z69" s="2869"/>
      <c r="AA69" s="2879"/>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row>
    <row r="70" spans="2:54" ht="15" customHeight="1">
      <c r="B70" s="1155"/>
      <c r="C70" s="3016" t="s">
        <v>1135</v>
      </c>
      <c r="D70" s="3016" t="s">
        <v>833</v>
      </c>
      <c r="E70" s="1146" t="s">
        <v>1127</v>
      </c>
      <c r="F70" s="1106"/>
      <c r="G70" s="441" t="s">
        <v>93</v>
      </c>
      <c r="H70" s="441" t="s">
        <v>1103</v>
      </c>
      <c r="I70" s="441" t="s">
        <v>1128</v>
      </c>
      <c r="J70" s="441" t="s">
        <v>112</v>
      </c>
      <c r="K70" s="1111" t="s">
        <v>1135</v>
      </c>
      <c r="L70" s="441" t="s">
        <v>1120</v>
      </c>
      <c r="M70" s="441" t="str">
        <f t="shared" si="1"/>
        <v>Tuggerah 132 kV</v>
      </c>
      <c r="N70" s="1111" t="s">
        <v>1106</v>
      </c>
      <c r="O70" s="1111" t="s">
        <v>833</v>
      </c>
      <c r="P70" s="1111"/>
      <c r="Q70" s="2867"/>
      <c r="R70" s="2868"/>
      <c r="S70" s="2869"/>
      <c r="T70" s="2869"/>
      <c r="U70" s="2869"/>
      <c r="V70" s="2869"/>
      <c r="W70" s="2869"/>
      <c r="X70" s="2869"/>
      <c r="Y70" s="2869"/>
      <c r="Z70" s="2869"/>
      <c r="AA70" s="2879"/>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row>
    <row r="71" spans="2:54" ht="15" customHeight="1">
      <c r="B71" s="1155"/>
      <c r="C71" s="3017"/>
      <c r="D71" s="3017"/>
      <c r="E71" s="1146" t="s">
        <v>1130</v>
      </c>
      <c r="F71" s="1106"/>
      <c r="G71" s="441" t="s">
        <v>93</v>
      </c>
      <c r="H71" s="441" t="s">
        <v>1103</v>
      </c>
      <c r="I71" s="441" t="s">
        <v>1131</v>
      </c>
      <c r="J71" s="441" t="s">
        <v>112</v>
      </c>
      <c r="K71" s="1111" t="s">
        <v>1135</v>
      </c>
      <c r="L71" s="441" t="s">
        <v>1120</v>
      </c>
      <c r="M71" s="441" t="str">
        <f t="shared" si="1"/>
        <v>Tuggerah 132 kV</v>
      </c>
      <c r="N71" s="1111" t="s">
        <v>1106</v>
      </c>
      <c r="O71" s="1111" t="s">
        <v>833</v>
      </c>
      <c r="P71" s="1111"/>
      <c r="Q71" s="2867"/>
      <c r="R71" s="2868"/>
      <c r="S71" s="2869"/>
      <c r="T71" s="2869"/>
      <c r="U71" s="2869"/>
      <c r="V71" s="2869"/>
      <c r="W71" s="2869"/>
      <c r="X71" s="2869"/>
      <c r="Y71" s="2869"/>
      <c r="Z71" s="2869"/>
      <c r="AA71" s="2879"/>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row>
    <row r="72" spans="2:54" ht="15" customHeight="1">
      <c r="B72" s="1155"/>
      <c r="C72" s="3016" t="s">
        <v>1135</v>
      </c>
      <c r="D72" s="3016" t="s">
        <v>842</v>
      </c>
      <c r="E72" s="1146" t="s">
        <v>1127</v>
      </c>
      <c r="F72" s="1106"/>
      <c r="G72" s="441" t="s">
        <v>93</v>
      </c>
      <c r="H72" s="441" t="s">
        <v>1103</v>
      </c>
      <c r="I72" s="441" t="s">
        <v>1128</v>
      </c>
      <c r="J72" s="441" t="s">
        <v>112</v>
      </c>
      <c r="K72" s="1111" t="s">
        <v>1135</v>
      </c>
      <c r="L72" s="441" t="s">
        <v>1120</v>
      </c>
      <c r="M72" s="441" t="str">
        <f t="shared" si="1"/>
        <v>Tuggerah 132 kV</v>
      </c>
      <c r="N72" s="1111" t="s">
        <v>1106</v>
      </c>
      <c r="O72" s="1111" t="s">
        <v>842</v>
      </c>
      <c r="P72" s="1111"/>
      <c r="Q72" s="2867"/>
      <c r="R72" s="2868"/>
      <c r="S72" s="2869"/>
      <c r="T72" s="2869"/>
      <c r="U72" s="2869"/>
      <c r="V72" s="2869"/>
      <c r="W72" s="2869"/>
      <c r="X72" s="2869"/>
      <c r="Y72" s="2869"/>
      <c r="Z72" s="2869"/>
      <c r="AA72" s="2879"/>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row>
    <row r="73" spans="2:54" ht="15" customHeight="1">
      <c r="B73" s="1155"/>
      <c r="C73" s="3017"/>
      <c r="D73" s="3017"/>
      <c r="E73" s="1146" t="s">
        <v>1130</v>
      </c>
      <c r="F73" s="1106"/>
      <c r="G73" s="441" t="s">
        <v>93</v>
      </c>
      <c r="H73" s="441" t="s">
        <v>1103</v>
      </c>
      <c r="I73" s="441" t="s">
        <v>1131</v>
      </c>
      <c r="J73" s="441" t="s">
        <v>112</v>
      </c>
      <c r="K73" s="1111" t="s">
        <v>1135</v>
      </c>
      <c r="L73" s="441" t="s">
        <v>1120</v>
      </c>
      <c r="M73" s="441" t="str">
        <f t="shared" si="1"/>
        <v>Tuggerah 132 kV</v>
      </c>
      <c r="N73" s="1111" t="s">
        <v>1106</v>
      </c>
      <c r="O73" s="1111" t="s">
        <v>842</v>
      </c>
      <c r="P73" s="1111"/>
      <c r="Q73" s="2867"/>
      <c r="R73" s="2868"/>
      <c r="S73" s="2869"/>
      <c r="T73" s="2869"/>
      <c r="U73" s="2869"/>
      <c r="V73" s="2869"/>
      <c r="W73" s="2869"/>
      <c r="X73" s="2869"/>
      <c r="Y73" s="2869"/>
      <c r="Z73" s="2869"/>
      <c r="AA73" s="2879"/>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row>
    <row r="74" spans="2:54" ht="15" customHeight="1">
      <c r="B74" s="1155"/>
      <c r="C74" s="3016" t="s">
        <v>1136</v>
      </c>
      <c r="D74" s="3016" t="s">
        <v>833</v>
      </c>
      <c r="E74" s="1146" t="s">
        <v>1127</v>
      </c>
      <c r="F74" s="1106"/>
      <c r="G74" s="441" t="s">
        <v>93</v>
      </c>
      <c r="H74" s="441" t="s">
        <v>1103</v>
      </c>
      <c r="I74" s="441" t="s">
        <v>1128</v>
      </c>
      <c r="J74" s="441" t="s">
        <v>112</v>
      </c>
      <c r="K74" s="1111" t="s">
        <v>1136</v>
      </c>
      <c r="L74" s="441" t="s">
        <v>1120</v>
      </c>
      <c r="M74" s="441" t="str">
        <f t="shared" si="1"/>
        <v>Tuggerah 132 kV</v>
      </c>
      <c r="N74" s="1111" t="s">
        <v>1106</v>
      </c>
      <c r="O74" s="1111" t="s">
        <v>833</v>
      </c>
      <c r="P74" s="1111"/>
      <c r="Q74" s="2867"/>
      <c r="R74" s="2868"/>
      <c r="S74" s="2869"/>
      <c r="T74" s="2869"/>
      <c r="U74" s="2869"/>
      <c r="V74" s="2869"/>
      <c r="W74" s="2870">
        <v>234</v>
      </c>
      <c r="X74" s="2870">
        <v>247</v>
      </c>
      <c r="Y74" s="2870">
        <v>257</v>
      </c>
      <c r="Z74" s="2870">
        <v>265</v>
      </c>
      <c r="AA74" s="2870">
        <v>272</v>
      </c>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row>
    <row r="75" spans="2:54" ht="15" customHeight="1">
      <c r="B75" s="1155"/>
      <c r="C75" s="3017"/>
      <c r="D75" s="3017"/>
      <c r="E75" s="1146" t="s">
        <v>1130</v>
      </c>
      <c r="F75" s="1106"/>
      <c r="G75" s="441" t="s">
        <v>93</v>
      </c>
      <c r="H75" s="441" t="s">
        <v>1103</v>
      </c>
      <c r="I75" s="441" t="s">
        <v>1131</v>
      </c>
      <c r="J75" s="441" t="s">
        <v>112</v>
      </c>
      <c r="K75" s="1111" t="s">
        <v>1136</v>
      </c>
      <c r="L75" s="441" t="s">
        <v>1120</v>
      </c>
      <c r="M75" s="441" t="str">
        <f t="shared" si="1"/>
        <v>Tuggerah 132 kV</v>
      </c>
      <c r="N75" s="1111" t="s">
        <v>1106</v>
      </c>
      <c r="O75" s="1111" t="s">
        <v>833</v>
      </c>
      <c r="P75" s="1111"/>
      <c r="Q75" s="2528"/>
      <c r="R75" s="2529"/>
      <c r="S75" s="2530"/>
      <c r="T75" s="2530"/>
      <c r="U75" s="2530"/>
      <c r="V75" s="2530"/>
      <c r="W75" s="2102"/>
      <c r="X75" s="2102"/>
      <c r="Y75" s="2102"/>
      <c r="Z75" s="2102"/>
      <c r="AA75" s="2103"/>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row>
    <row r="76" spans="2:54" ht="15" customHeight="1">
      <c r="B76" s="1155"/>
      <c r="C76" s="3016" t="s">
        <v>1136</v>
      </c>
      <c r="D76" s="3016" t="s">
        <v>842</v>
      </c>
      <c r="E76" s="1146" t="s">
        <v>1127</v>
      </c>
      <c r="F76" s="1106"/>
      <c r="G76" s="441" t="s">
        <v>93</v>
      </c>
      <c r="H76" s="441" t="s">
        <v>1103</v>
      </c>
      <c r="I76" s="441" t="s">
        <v>1128</v>
      </c>
      <c r="J76" s="441" t="s">
        <v>112</v>
      </c>
      <c r="K76" s="1111" t="s">
        <v>1136</v>
      </c>
      <c r="L76" s="441" t="s">
        <v>1120</v>
      </c>
      <c r="M76" s="441" t="str">
        <f t="shared" si="1"/>
        <v>Tuggerah 132 kV</v>
      </c>
      <c r="N76" s="1111" t="s">
        <v>1106</v>
      </c>
      <c r="O76" s="1111" t="s">
        <v>842</v>
      </c>
      <c r="P76" s="1111"/>
      <c r="Q76" s="2528"/>
      <c r="R76" s="2529"/>
      <c r="S76" s="2530"/>
      <c r="T76" s="2530"/>
      <c r="U76" s="2530"/>
      <c r="V76" s="2530"/>
      <c r="W76" s="2102">
        <v>242.33241632105268</v>
      </c>
      <c r="X76" s="2102">
        <v>266.47513955339247</v>
      </c>
      <c r="Y76" s="2102">
        <v>266.89511048350062</v>
      </c>
      <c r="Z76" s="2102">
        <v>275.68278872646368</v>
      </c>
      <c r="AA76" s="2102">
        <v>284.97192844208359</v>
      </c>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row>
    <row r="77" spans="2:54" ht="15" customHeight="1" thickBot="1">
      <c r="B77" s="2872"/>
      <c r="C77" s="3018"/>
      <c r="D77" s="3018"/>
      <c r="E77" s="2873" t="s">
        <v>1130</v>
      </c>
      <c r="F77" s="1106"/>
      <c r="G77" s="441" t="s">
        <v>93</v>
      </c>
      <c r="H77" s="441" t="s">
        <v>1103</v>
      </c>
      <c r="I77" s="441" t="s">
        <v>1131</v>
      </c>
      <c r="J77" s="441" t="s">
        <v>112</v>
      </c>
      <c r="K77" s="1111" t="s">
        <v>1136</v>
      </c>
      <c r="L77" s="441" t="s">
        <v>1120</v>
      </c>
      <c r="M77" s="441" t="str">
        <f t="shared" ref="M77:M140" si="4">M76</f>
        <v>Tuggerah 132 kV</v>
      </c>
      <c r="N77" s="1111" t="s">
        <v>1106</v>
      </c>
      <c r="O77" s="1111" t="s">
        <v>842</v>
      </c>
      <c r="P77" s="1111"/>
      <c r="Q77" s="2874"/>
      <c r="R77" s="2875"/>
      <c r="S77" s="2876"/>
      <c r="T77" s="2876"/>
      <c r="U77" s="2876"/>
      <c r="V77" s="2876"/>
      <c r="W77" s="2877"/>
      <c r="X77" s="2877"/>
      <c r="Y77" s="2877"/>
      <c r="Z77" s="2877"/>
      <c r="AA77" s="2878"/>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row>
    <row r="78" spans="2:54" ht="15" customHeight="1">
      <c r="B78" s="1145" t="s">
        <v>1725</v>
      </c>
      <c r="C78" s="3019" t="s">
        <v>1126</v>
      </c>
      <c r="D78" s="3019" t="s">
        <v>842</v>
      </c>
      <c r="E78" s="1146" t="s">
        <v>1127</v>
      </c>
      <c r="F78" s="1106"/>
      <c r="G78" s="441" t="s">
        <v>93</v>
      </c>
      <c r="H78" s="441" t="s">
        <v>1103</v>
      </c>
      <c r="I78" s="441" t="s">
        <v>1128</v>
      </c>
      <c r="J78" s="441" t="s">
        <v>112</v>
      </c>
      <c r="K78" s="441" t="s">
        <v>1126</v>
      </c>
      <c r="L78" s="441" t="s">
        <v>1120</v>
      </c>
      <c r="M78" s="441" t="str">
        <f t="shared" ref="M78" si="5">B78</f>
        <v>Vales Pt 132 kV</v>
      </c>
      <c r="N78" s="441" t="s">
        <v>1129</v>
      </c>
      <c r="O78" s="441" t="s">
        <v>842</v>
      </c>
      <c r="P78" s="1111"/>
      <c r="Q78" s="2521"/>
      <c r="R78" s="2522"/>
      <c r="S78" s="2523"/>
      <c r="T78" s="2523"/>
      <c r="U78" s="2523"/>
      <c r="V78" s="2523"/>
      <c r="W78" s="2524"/>
      <c r="X78" s="2524"/>
      <c r="Y78" s="2524"/>
      <c r="Z78" s="2524"/>
      <c r="AA78" s="2525"/>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row>
    <row r="79" spans="2:54" ht="15" customHeight="1">
      <c r="B79" s="1155"/>
      <c r="C79" s="3017"/>
      <c r="D79" s="3017"/>
      <c r="E79" s="1146" t="s">
        <v>1130</v>
      </c>
      <c r="F79" s="1106"/>
      <c r="G79" s="441" t="s">
        <v>93</v>
      </c>
      <c r="H79" s="441" t="s">
        <v>1103</v>
      </c>
      <c r="I79" s="441" t="s">
        <v>1131</v>
      </c>
      <c r="J79" s="441" t="s">
        <v>112</v>
      </c>
      <c r="K79" s="441" t="s">
        <v>1126</v>
      </c>
      <c r="L79" s="441" t="s">
        <v>1120</v>
      </c>
      <c r="M79" s="441" t="str">
        <f t="shared" si="4"/>
        <v>Vales Pt 132 kV</v>
      </c>
      <c r="N79" s="441" t="s">
        <v>1129</v>
      </c>
      <c r="O79" s="441" t="s">
        <v>842</v>
      </c>
      <c r="P79" s="1111"/>
      <c r="Q79" s="2526"/>
      <c r="R79" s="2527"/>
      <c r="S79" s="2524"/>
      <c r="T79" s="2524"/>
      <c r="U79" s="2524"/>
      <c r="V79" s="2524"/>
      <c r="W79" s="2524"/>
      <c r="X79" s="2524"/>
      <c r="Y79" s="2524"/>
      <c r="Z79" s="2524"/>
      <c r="AA79" s="2525"/>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row>
    <row r="80" spans="2:54" ht="15" customHeight="1">
      <c r="B80" s="1155"/>
      <c r="C80" s="3016" t="s">
        <v>1132</v>
      </c>
      <c r="D80" s="3016" t="s">
        <v>833</v>
      </c>
      <c r="E80" s="1146" t="s">
        <v>1127</v>
      </c>
      <c r="F80" s="1106"/>
      <c r="G80" s="441" t="s">
        <v>93</v>
      </c>
      <c r="H80" s="441" t="s">
        <v>1103</v>
      </c>
      <c r="I80" s="441" t="s">
        <v>1128</v>
      </c>
      <c r="J80" s="441" t="s">
        <v>112</v>
      </c>
      <c r="K80" s="1111" t="s">
        <v>1132</v>
      </c>
      <c r="L80" s="441" t="s">
        <v>1120</v>
      </c>
      <c r="M80" s="441" t="str">
        <f t="shared" si="4"/>
        <v>Vales Pt 132 kV</v>
      </c>
      <c r="N80" s="1111" t="s">
        <v>1106</v>
      </c>
      <c r="O80" s="1111" t="s">
        <v>833</v>
      </c>
      <c r="P80" s="1111"/>
      <c r="Q80" s="2850"/>
      <c r="R80" s="2850"/>
      <c r="S80" s="2850"/>
      <c r="T80" s="2850"/>
      <c r="U80" s="2850"/>
      <c r="V80" s="2851"/>
      <c r="W80" s="2852"/>
      <c r="X80" s="2852"/>
      <c r="Y80" s="2852"/>
      <c r="Z80" s="2852"/>
      <c r="AA80" s="2853"/>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row>
    <row r="81" spans="2:54" ht="15" customHeight="1">
      <c r="B81" s="1155"/>
      <c r="C81" s="3017"/>
      <c r="D81" s="3017"/>
      <c r="E81" s="1146" t="s">
        <v>1130</v>
      </c>
      <c r="F81" s="1106"/>
      <c r="G81" s="441" t="s">
        <v>93</v>
      </c>
      <c r="H81" s="441" t="s">
        <v>1103</v>
      </c>
      <c r="I81" s="441" t="s">
        <v>1131</v>
      </c>
      <c r="J81" s="441" t="s">
        <v>112</v>
      </c>
      <c r="K81" s="1111" t="s">
        <v>1132</v>
      </c>
      <c r="L81" s="441" t="s">
        <v>1120</v>
      </c>
      <c r="M81" s="441" t="str">
        <f t="shared" si="4"/>
        <v>Vales Pt 132 kV</v>
      </c>
      <c r="N81" s="1111" t="s">
        <v>1106</v>
      </c>
      <c r="O81" s="1111" t="s">
        <v>833</v>
      </c>
      <c r="P81" s="1111"/>
      <c r="Q81" s="2850"/>
      <c r="R81" s="2850"/>
      <c r="S81" s="2850"/>
      <c r="T81" s="2850"/>
      <c r="U81" s="2850"/>
      <c r="V81" s="2851"/>
      <c r="W81" s="2852"/>
      <c r="X81" s="2852"/>
      <c r="Y81" s="2852"/>
      <c r="Z81" s="2852"/>
      <c r="AA81" s="2853"/>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row>
    <row r="82" spans="2:54" ht="15" customHeight="1">
      <c r="B82" s="1155"/>
      <c r="C82" s="3016" t="s">
        <v>1132</v>
      </c>
      <c r="D82" s="3016" t="s">
        <v>842</v>
      </c>
      <c r="E82" s="1146" t="s">
        <v>1127</v>
      </c>
      <c r="F82" s="1106"/>
      <c r="G82" s="441" t="s">
        <v>93</v>
      </c>
      <c r="H82" s="441" t="s">
        <v>1103</v>
      </c>
      <c r="I82" s="441" t="s">
        <v>1128</v>
      </c>
      <c r="J82" s="441" t="s">
        <v>112</v>
      </c>
      <c r="K82" s="1111" t="s">
        <v>1132</v>
      </c>
      <c r="L82" s="441" t="s">
        <v>1120</v>
      </c>
      <c r="M82" s="441" t="str">
        <f t="shared" si="4"/>
        <v>Vales Pt 132 kV</v>
      </c>
      <c r="N82" s="1111" t="s">
        <v>1106</v>
      </c>
      <c r="O82" s="1112" t="s">
        <v>842</v>
      </c>
      <c r="P82" s="1111"/>
      <c r="Q82" s="2880">
        <v>144</v>
      </c>
      <c r="R82" s="2880">
        <v>141</v>
      </c>
      <c r="S82" s="2880">
        <v>158</v>
      </c>
      <c r="T82" s="2880">
        <v>121</v>
      </c>
      <c r="U82" s="2880">
        <v>118</v>
      </c>
      <c r="V82" s="2880">
        <v>95</v>
      </c>
      <c r="W82" s="2852"/>
      <c r="X82" s="2852"/>
      <c r="Y82" s="2852"/>
      <c r="Z82" s="2852"/>
      <c r="AA82" s="2853"/>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row>
    <row r="83" spans="2:54" ht="15" customHeight="1">
      <c r="B83" s="1155"/>
      <c r="C83" s="3017"/>
      <c r="D83" s="3017"/>
      <c r="E83" s="1146" t="s">
        <v>1130</v>
      </c>
      <c r="F83" s="1106"/>
      <c r="G83" s="441" t="s">
        <v>93</v>
      </c>
      <c r="H83" s="441" t="s">
        <v>1103</v>
      </c>
      <c r="I83" s="441" t="s">
        <v>1131</v>
      </c>
      <c r="J83" s="441" t="s">
        <v>112</v>
      </c>
      <c r="K83" s="1111" t="s">
        <v>1132</v>
      </c>
      <c r="L83" s="441" t="s">
        <v>1120</v>
      </c>
      <c r="M83" s="441" t="str">
        <f t="shared" si="4"/>
        <v>Vales Pt 132 kV</v>
      </c>
      <c r="N83" s="1111" t="s">
        <v>1106</v>
      </c>
      <c r="O83" s="1112" t="s">
        <v>842</v>
      </c>
      <c r="P83" s="1111"/>
      <c r="Q83" s="2880">
        <v>109</v>
      </c>
      <c r="R83" s="2880">
        <v>106</v>
      </c>
      <c r="S83" s="2880">
        <v>155</v>
      </c>
      <c r="T83" s="2880">
        <v>108</v>
      </c>
      <c r="U83" s="2880">
        <v>104</v>
      </c>
      <c r="V83" s="2880">
        <v>92</v>
      </c>
      <c r="W83" s="2852"/>
      <c r="X83" s="2852"/>
      <c r="Y83" s="2852"/>
      <c r="Z83" s="2852"/>
      <c r="AA83" s="2853"/>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row>
    <row r="84" spans="2:54" ht="15" customHeight="1">
      <c r="B84" s="1155"/>
      <c r="C84" s="3016" t="s">
        <v>1133</v>
      </c>
      <c r="D84" s="3016"/>
      <c r="E84" s="1146" t="s">
        <v>1127</v>
      </c>
      <c r="F84" s="1106"/>
      <c r="G84" s="441" t="s">
        <v>93</v>
      </c>
      <c r="H84" s="441" t="s">
        <v>1103</v>
      </c>
      <c r="I84" s="441" t="s">
        <v>1128</v>
      </c>
      <c r="J84" s="441" t="s">
        <v>112</v>
      </c>
      <c r="K84" s="1111" t="s">
        <v>1133</v>
      </c>
      <c r="L84" s="441" t="s">
        <v>1120</v>
      </c>
      <c r="M84" s="441" t="str">
        <f t="shared" si="4"/>
        <v>Vales Pt 132 kV</v>
      </c>
      <c r="N84" s="1111" t="s">
        <v>1108</v>
      </c>
      <c r="O84" s="1111" t="s">
        <v>1109</v>
      </c>
      <c r="P84" s="1111"/>
      <c r="Q84" s="2856"/>
      <c r="R84" s="2856"/>
      <c r="S84" s="2856"/>
      <c r="T84" s="2856"/>
      <c r="U84" s="2856"/>
      <c r="V84" s="2858"/>
      <c r="W84" s="2859"/>
      <c r="X84" s="2859"/>
      <c r="Y84" s="2859"/>
      <c r="Z84" s="2859"/>
      <c r="AA84" s="2860"/>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row>
    <row r="85" spans="2:54" ht="15" customHeight="1">
      <c r="B85" s="1155"/>
      <c r="C85" s="3017"/>
      <c r="D85" s="3017"/>
      <c r="E85" s="1146" t="s">
        <v>1130</v>
      </c>
      <c r="F85" s="1106"/>
      <c r="G85" s="441" t="s">
        <v>93</v>
      </c>
      <c r="H85" s="441" t="s">
        <v>1103</v>
      </c>
      <c r="I85" s="441" t="s">
        <v>1131</v>
      </c>
      <c r="J85" s="441" t="s">
        <v>112</v>
      </c>
      <c r="K85" s="1111" t="s">
        <v>1133</v>
      </c>
      <c r="L85" s="441" t="s">
        <v>1120</v>
      </c>
      <c r="M85" s="441" t="str">
        <f t="shared" si="4"/>
        <v>Vales Pt 132 kV</v>
      </c>
      <c r="N85" s="1111" t="s">
        <v>1108</v>
      </c>
      <c r="O85" s="1111" t="s">
        <v>1109</v>
      </c>
      <c r="P85" s="1111"/>
      <c r="Q85" s="2856"/>
      <c r="R85" s="2856"/>
      <c r="S85" s="2856"/>
      <c r="T85" s="2856"/>
      <c r="U85" s="2856"/>
      <c r="V85" s="2858"/>
      <c r="W85" s="2859"/>
      <c r="X85" s="2859"/>
      <c r="Y85" s="2859"/>
      <c r="Z85" s="2859"/>
      <c r="AA85" s="2860"/>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row>
    <row r="86" spans="2:54" ht="15" customHeight="1">
      <c r="B86" s="1155"/>
      <c r="C86" s="3016" t="s">
        <v>1110</v>
      </c>
      <c r="D86" s="3016"/>
      <c r="E86" s="1146" t="s">
        <v>1127</v>
      </c>
      <c r="F86" s="1106"/>
      <c r="G86" s="441" t="s">
        <v>93</v>
      </c>
      <c r="H86" s="441" t="s">
        <v>1103</v>
      </c>
      <c r="I86" s="441" t="s">
        <v>1128</v>
      </c>
      <c r="J86" s="441" t="s">
        <v>112</v>
      </c>
      <c r="K86" s="1111" t="s">
        <v>1110</v>
      </c>
      <c r="L86" s="441" t="s">
        <v>1120</v>
      </c>
      <c r="M86" s="441" t="str">
        <f t="shared" si="4"/>
        <v>Vales Pt 132 kV</v>
      </c>
      <c r="N86" s="1111" t="s">
        <v>1111</v>
      </c>
      <c r="O86" s="1112">
        <v>0</v>
      </c>
      <c r="P86" s="1111"/>
      <c r="Q86" s="2861"/>
      <c r="R86" s="2861"/>
      <c r="S86" s="2861"/>
      <c r="T86" s="2861"/>
      <c r="U86" s="2861"/>
      <c r="V86" s="2862"/>
      <c r="W86" s="2863"/>
      <c r="X86" s="2863"/>
      <c r="Y86" s="2863"/>
      <c r="Z86" s="2863"/>
      <c r="AA86" s="286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row>
    <row r="87" spans="2:54" ht="15" customHeight="1">
      <c r="B87" s="1155"/>
      <c r="C87" s="3017"/>
      <c r="D87" s="3017"/>
      <c r="E87" s="1146" t="s">
        <v>1130</v>
      </c>
      <c r="F87" s="1106"/>
      <c r="G87" s="441" t="s">
        <v>93</v>
      </c>
      <c r="H87" s="441" t="s">
        <v>1103</v>
      </c>
      <c r="I87" s="441" t="s">
        <v>1131</v>
      </c>
      <c r="J87" s="441" t="s">
        <v>112</v>
      </c>
      <c r="K87" s="1111" t="s">
        <v>1110</v>
      </c>
      <c r="L87" s="441" t="s">
        <v>1120</v>
      </c>
      <c r="M87" s="441" t="str">
        <f t="shared" si="4"/>
        <v>Vales Pt 132 kV</v>
      </c>
      <c r="N87" s="1111" t="s">
        <v>1111</v>
      </c>
      <c r="O87" s="1112">
        <v>0</v>
      </c>
      <c r="P87" s="1111"/>
      <c r="Q87" s="2861"/>
      <c r="R87" s="2861"/>
      <c r="S87" s="2861"/>
      <c r="T87" s="2861"/>
      <c r="U87" s="2861"/>
      <c r="V87" s="2862"/>
      <c r="W87" s="2863"/>
      <c r="X87" s="2863"/>
      <c r="Y87" s="2863"/>
      <c r="Z87" s="2863"/>
      <c r="AA87" s="286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row>
    <row r="88" spans="2:54" ht="15" customHeight="1">
      <c r="B88" s="1155"/>
      <c r="C88" s="3016" t="s">
        <v>1112</v>
      </c>
      <c r="D88" s="3016"/>
      <c r="E88" s="1146" t="s">
        <v>1127</v>
      </c>
      <c r="F88" s="1106"/>
      <c r="G88" s="441" t="s">
        <v>93</v>
      </c>
      <c r="H88" s="441" t="s">
        <v>1103</v>
      </c>
      <c r="I88" s="441" t="s">
        <v>1128</v>
      </c>
      <c r="J88" s="441" t="s">
        <v>112</v>
      </c>
      <c r="K88" s="1111" t="s">
        <v>1112</v>
      </c>
      <c r="L88" s="441" t="s">
        <v>1120</v>
      </c>
      <c r="M88" s="441" t="str">
        <f t="shared" si="4"/>
        <v>Vales Pt 132 kV</v>
      </c>
      <c r="N88" s="1111" t="s">
        <v>1113</v>
      </c>
      <c r="O88" s="1111" t="s">
        <v>1113</v>
      </c>
      <c r="P88" s="1111"/>
      <c r="Q88" s="2850"/>
      <c r="R88" s="2850"/>
      <c r="S88" s="2850"/>
      <c r="T88" s="2850"/>
      <c r="U88" s="2850"/>
      <c r="V88" s="2851"/>
      <c r="W88" s="2866"/>
      <c r="X88" s="2866"/>
      <c r="Y88" s="2866"/>
      <c r="Z88" s="2866"/>
      <c r="AA88" s="2099"/>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row>
    <row r="89" spans="2:54" ht="15" customHeight="1">
      <c r="B89" s="1155"/>
      <c r="C89" s="3017"/>
      <c r="D89" s="3017"/>
      <c r="E89" s="1146" t="s">
        <v>1130</v>
      </c>
      <c r="F89" s="1106"/>
      <c r="G89" s="441" t="s">
        <v>93</v>
      </c>
      <c r="H89" s="441" t="s">
        <v>1103</v>
      </c>
      <c r="I89" s="441" t="s">
        <v>1131</v>
      </c>
      <c r="J89" s="441" t="s">
        <v>112</v>
      </c>
      <c r="K89" s="1111" t="s">
        <v>1112</v>
      </c>
      <c r="L89" s="441" t="s">
        <v>1120</v>
      </c>
      <c r="M89" s="441" t="str">
        <f t="shared" si="4"/>
        <v>Vales Pt 132 kV</v>
      </c>
      <c r="N89" s="1111" t="s">
        <v>1113</v>
      </c>
      <c r="O89" s="1111" t="s">
        <v>1113</v>
      </c>
      <c r="P89" s="1111"/>
      <c r="Q89" s="2850"/>
      <c r="R89" s="2850"/>
      <c r="S89" s="2850"/>
      <c r="T89" s="2850"/>
      <c r="U89" s="2850"/>
      <c r="V89" s="2851"/>
      <c r="W89" s="2866"/>
      <c r="X89" s="2866"/>
      <c r="Y89" s="2866"/>
      <c r="Z89" s="2866"/>
      <c r="AA89" s="2099"/>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row>
    <row r="90" spans="2:54" ht="15" customHeight="1">
      <c r="B90" s="1155"/>
      <c r="C90" s="3016" t="s">
        <v>1134</v>
      </c>
      <c r="D90" s="3016" t="s">
        <v>833</v>
      </c>
      <c r="E90" s="1146" t="s">
        <v>1127</v>
      </c>
      <c r="F90" s="1106"/>
      <c r="G90" s="441" t="s">
        <v>93</v>
      </c>
      <c r="H90" s="441" t="s">
        <v>1103</v>
      </c>
      <c r="I90" s="441" t="s">
        <v>1128</v>
      </c>
      <c r="J90" s="441" t="s">
        <v>112</v>
      </c>
      <c r="K90" s="1111" t="s">
        <v>1134</v>
      </c>
      <c r="L90" s="441" t="s">
        <v>1120</v>
      </c>
      <c r="M90" s="441" t="str">
        <f t="shared" si="4"/>
        <v>Vales Pt 132 kV</v>
      </c>
      <c r="N90" s="1111" t="s">
        <v>1115</v>
      </c>
      <c r="O90" s="1111" t="s">
        <v>833</v>
      </c>
      <c r="P90" s="1111"/>
      <c r="Q90" s="2867"/>
      <c r="R90" s="2868"/>
      <c r="S90" s="2869"/>
      <c r="T90" s="2869"/>
      <c r="U90" s="2869"/>
      <c r="V90" s="2869"/>
      <c r="W90" s="2869"/>
      <c r="X90" s="2869"/>
      <c r="Y90" s="2869"/>
      <c r="Z90" s="2869"/>
      <c r="AA90" s="2879"/>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row>
    <row r="91" spans="2:54" ht="15" customHeight="1">
      <c r="B91" s="1155"/>
      <c r="C91" s="3017"/>
      <c r="D91" s="3017"/>
      <c r="E91" s="1146" t="s">
        <v>1130</v>
      </c>
      <c r="F91" s="1106"/>
      <c r="G91" s="441" t="s">
        <v>93</v>
      </c>
      <c r="H91" s="441" t="s">
        <v>1103</v>
      </c>
      <c r="I91" s="441" t="s">
        <v>1131</v>
      </c>
      <c r="J91" s="441" t="s">
        <v>112</v>
      </c>
      <c r="K91" s="1111" t="s">
        <v>1134</v>
      </c>
      <c r="L91" s="441" t="s">
        <v>1120</v>
      </c>
      <c r="M91" s="441" t="str">
        <f t="shared" si="4"/>
        <v>Vales Pt 132 kV</v>
      </c>
      <c r="N91" s="1111" t="s">
        <v>1115</v>
      </c>
      <c r="O91" s="1111" t="s">
        <v>833</v>
      </c>
      <c r="P91" s="1111"/>
      <c r="Q91" s="2867"/>
      <c r="R91" s="2868"/>
      <c r="S91" s="2869"/>
      <c r="T91" s="2869"/>
      <c r="U91" s="2869"/>
      <c r="V91" s="2869"/>
      <c r="W91" s="2869"/>
      <c r="X91" s="2869"/>
      <c r="Y91" s="2869"/>
      <c r="Z91" s="2869"/>
      <c r="AA91" s="2879"/>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row>
    <row r="92" spans="2:54" ht="15" customHeight="1">
      <c r="B92" s="1155"/>
      <c r="C92" s="3016" t="s">
        <v>1135</v>
      </c>
      <c r="D92" s="3016" t="s">
        <v>833</v>
      </c>
      <c r="E92" s="1146" t="s">
        <v>1127</v>
      </c>
      <c r="F92" s="1106"/>
      <c r="G92" s="441" t="s">
        <v>93</v>
      </c>
      <c r="H92" s="441" t="s">
        <v>1103</v>
      </c>
      <c r="I92" s="441" t="s">
        <v>1128</v>
      </c>
      <c r="J92" s="441" t="s">
        <v>112</v>
      </c>
      <c r="K92" s="1111" t="s">
        <v>1135</v>
      </c>
      <c r="L92" s="441" t="s">
        <v>1120</v>
      </c>
      <c r="M92" s="441" t="str">
        <f t="shared" si="4"/>
        <v>Vales Pt 132 kV</v>
      </c>
      <c r="N92" s="1111" t="s">
        <v>1106</v>
      </c>
      <c r="O92" s="1111" t="s">
        <v>833</v>
      </c>
      <c r="P92" s="1111"/>
      <c r="Q92" s="2867"/>
      <c r="R92" s="2868"/>
      <c r="S92" s="2869"/>
      <c r="T92" s="2869"/>
      <c r="U92" s="2869"/>
      <c r="V92" s="2869"/>
      <c r="W92" s="2869"/>
      <c r="X92" s="2869"/>
      <c r="Y92" s="2869"/>
      <c r="Z92" s="2869"/>
      <c r="AA92" s="2879"/>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row>
    <row r="93" spans="2:54" ht="15" customHeight="1">
      <c r="B93" s="1155"/>
      <c r="C93" s="3017"/>
      <c r="D93" s="3017"/>
      <c r="E93" s="1146" t="s">
        <v>1130</v>
      </c>
      <c r="F93" s="1106"/>
      <c r="G93" s="441" t="s">
        <v>93</v>
      </c>
      <c r="H93" s="441" t="s">
        <v>1103</v>
      </c>
      <c r="I93" s="441" t="s">
        <v>1131</v>
      </c>
      <c r="J93" s="441" t="s">
        <v>112</v>
      </c>
      <c r="K93" s="1111" t="s">
        <v>1135</v>
      </c>
      <c r="L93" s="441" t="s">
        <v>1120</v>
      </c>
      <c r="M93" s="441" t="str">
        <f t="shared" si="4"/>
        <v>Vales Pt 132 kV</v>
      </c>
      <c r="N93" s="1111" t="s">
        <v>1106</v>
      </c>
      <c r="O93" s="1111" t="s">
        <v>833</v>
      </c>
      <c r="P93" s="1111"/>
      <c r="Q93" s="2867"/>
      <c r="R93" s="2868"/>
      <c r="S93" s="2869"/>
      <c r="T93" s="2869"/>
      <c r="U93" s="2869"/>
      <c r="V93" s="2869"/>
      <c r="W93" s="2869"/>
      <c r="X93" s="2869"/>
      <c r="Y93" s="2869"/>
      <c r="Z93" s="2869"/>
      <c r="AA93" s="2879"/>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row>
    <row r="94" spans="2:54" ht="15" customHeight="1">
      <c r="B94" s="1155"/>
      <c r="C94" s="3016" t="s">
        <v>1135</v>
      </c>
      <c r="D94" s="3016" t="s">
        <v>842</v>
      </c>
      <c r="E94" s="1146" t="s">
        <v>1127</v>
      </c>
      <c r="F94" s="1106"/>
      <c r="G94" s="441" t="s">
        <v>93</v>
      </c>
      <c r="H94" s="441" t="s">
        <v>1103</v>
      </c>
      <c r="I94" s="441" t="s">
        <v>1128</v>
      </c>
      <c r="J94" s="441" t="s">
        <v>112</v>
      </c>
      <c r="K94" s="1111" t="s">
        <v>1135</v>
      </c>
      <c r="L94" s="441" t="s">
        <v>1120</v>
      </c>
      <c r="M94" s="441" t="str">
        <f t="shared" si="4"/>
        <v>Vales Pt 132 kV</v>
      </c>
      <c r="N94" s="1111" t="s">
        <v>1106</v>
      </c>
      <c r="O94" s="1111" t="s">
        <v>842</v>
      </c>
      <c r="P94" s="1111"/>
      <c r="Q94" s="2867"/>
      <c r="R94" s="2868"/>
      <c r="S94" s="2869"/>
      <c r="T94" s="2869"/>
      <c r="U94" s="2869"/>
      <c r="V94" s="2869"/>
      <c r="W94" s="2869"/>
      <c r="X94" s="2869"/>
      <c r="Y94" s="2869"/>
      <c r="Z94" s="2869"/>
      <c r="AA94" s="2879"/>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row>
    <row r="95" spans="2:54" ht="15" customHeight="1">
      <c r="B95" s="1155"/>
      <c r="C95" s="3017"/>
      <c r="D95" s="3017"/>
      <c r="E95" s="1146" t="s">
        <v>1130</v>
      </c>
      <c r="F95" s="1106"/>
      <c r="G95" s="441" t="s">
        <v>93</v>
      </c>
      <c r="H95" s="441" t="s">
        <v>1103</v>
      </c>
      <c r="I95" s="441" t="s">
        <v>1131</v>
      </c>
      <c r="J95" s="441" t="s">
        <v>112</v>
      </c>
      <c r="K95" s="1111" t="s">
        <v>1135</v>
      </c>
      <c r="L95" s="441" t="s">
        <v>1120</v>
      </c>
      <c r="M95" s="441" t="str">
        <f t="shared" si="4"/>
        <v>Vales Pt 132 kV</v>
      </c>
      <c r="N95" s="1111" t="s">
        <v>1106</v>
      </c>
      <c r="O95" s="1111" t="s">
        <v>842</v>
      </c>
      <c r="P95" s="1111"/>
      <c r="Q95" s="2867"/>
      <c r="R95" s="2868"/>
      <c r="S95" s="2869"/>
      <c r="T95" s="2869"/>
      <c r="U95" s="2869"/>
      <c r="V95" s="2869"/>
      <c r="W95" s="2869"/>
      <c r="X95" s="2869"/>
      <c r="Y95" s="2869"/>
      <c r="Z95" s="2869"/>
      <c r="AA95" s="2879"/>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row>
    <row r="96" spans="2:54" ht="15" customHeight="1">
      <c r="B96" s="1155"/>
      <c r="C96" s="3016" t="s">
        <v>1136</v>
      </c>
      <c r="D96" s="3016" t="s">
        <v>833</v>
      </c>
      <c r="E96" s="1146" t="s">
        <v>1127</v>
      </c>
      <c r="F96" s="1106"/>
      <c r="G96" s="441" t="s">
        <v>93</v>
      </c>
      <c r="H96" s="441" t="s">
        <v>1103</v>
      </c>
      <c r="I96" s="441" t="s">
        <v>1128</v>
      </c>
      <c r="J96" s="441" t="s">
        <v>112</v>
      </c>
      <c r="K96" s="1111" t="s">
        <v>1136</v>
      </c>
      <c r="L96" s="441" t="s">
        <v>1120</v>
      </c>
      <c r="M96" s="441" t="str">
        <f t="shared" si="4"/>
        <v>Vales Pt 132 kV</v>
      </c>
      <c r="N96" s="1111" t="s">
        <v>1106</v>
      </c>
      <c r="O96" s="1111" t="s">
        <v>833</v>
      </c>
      <c r="P96" s="1111"/>
      <c r="Q96" s="2867"/>
      <c r="R96" s="2868"/>
      <c r="S96" s="2869"/>
      <c r="T96" s="2869"/>
      <c r="U96" s="2869"/>
      <c r="V96" s="2869"/>
      <c r="W96" s="2870">
        <v>97</v>
      </c>
      <c r="X96" s="2870">
        <v>127</v>
      </c>
      <c r="Y96" s="2870">
        <v>132</v>
      </c>
      <c r="Z96" s="2870">
        <v>135</v>
      </c>
      <c r="AA96" s="2870">
        <v>138</v>
      </c>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row>
    <row r="97" spans="2:54" ht="15" customHeight="1">
      <c r="B97" s="1155"/>
      <c r="C97" s="3017"/>
      <c r="D97" s="3017"/>
      <c r="E97" s="1146" t="s">
        <v>1130</v>
      </c>
      <c r="F97" s="1106"/>
      <c r="G97" s="441" t="s">
        <v>93</v>
      </c>
      <c r="H97" s="441" t="s">
        <v>1103</v>
      </c>
      <c r="I97" s="441" t="s">
        <v>1131</v>
      </c>
      <c r="J97" s="441" t="s">
        <v>112</v>
      </c>
      <c r="K97" s="1111" t="s">
        <v>1136</v>
      </c>
      <c r="L97" s="441" t="s">
        <v>1120</v>
      </c>
      <c r="M97" s="441" t="str">
        <f t="shared" si="4"/>
        <v>Vales Pt 132 kV</v>
      </c>
      <c r="N97" s="1111" t="s">
        <v>1106</v>
      </c>
      <c r="O97" s="1111" t="s">
        <v>833</v>
      </c>
      <c r="P97" s="1111"/>
      <c r="Q97" s="2528"/>
      <c r="R97" s="2529"/>
      <c r="S97" s="2530"/>
      <c r="T97" s="2530"/>
      <c r="U97" s="2530"/>
      <c r="V97" s="2530"/>
      <c r="W97" s="2102"/>
      <c r="X97" s="2102"/>
      <c r="Y97" s="2102"/>
      <c r="Z97" s="2102"/>
      <c r="AA97" s="2103"/>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row>
    <row r="98" spans="2:54" ht="15" customHeight="1">
      <c r="B98" s="1155"/>
      <c r="C98" s="3016" t="s">
        <v>1136</v>
      </c>
      <c r="D98" s="3016" t="s">
        <v>842</v>
      </c>
      <c r="E98" s="1146" t="s">
        <v>1127</v>
      </c>
      <c r="F98" s="1106"/>
      <c r="G98" s="441" t="s">
        <v>93</v>
      </c>
      <c r="H98" s="441" t="s">
        <v>1103</v>
      </c>
      <c r="I98" s="441" t="s">
        <v>1128</v>
      </c>
      <c r="J98" s="441" t="s">
        <v>112</v>
      </c>
      <c r="K98" s="1111" t="s">
        <v>1136</v>
      </c>
      <c r="L98" s="441" t="s">
        <v>1120</v>
      </c>
      <c r="M98" s="441" t="str">
        <f t="shared" si="4"/>
        <v>Vales Pt 132 kV</v>
      </c>
      <c r="N98" s="1111" t="s">
        <v>1106</v>
      </c>
      <c r="O98" s="1111" t="s">
        <v>842</v>
      </c>
      <c r="P98" s="1111"/>
      <c r="Q98" s="2528"/>
      <c r="R98" s="2529"/>
      <c r="S98" s="2530"/>
      <c r="T98" s="2530"/>
      <c r="U98" s="2530"/>
      <c r="V98" s="2530"/>
      <c r="W98" s="2102">
        <v>97.739449558507332</v>
      </c>
      <c r="X98" s="2102">
        <v>128.89142717807107</v>
      </c>
      <c r="Y98" s="2102">
        <v>133.82077566656082</v>
      </c>
      <c r="Z98" s="2102">
        <v>136.06616037795732</v>
      </c>
      <c r="AA98" s="2102">
        <v>138.0905500025255</v>
      </c>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row>
    <row r="99" spans="2:54" ht="15" customHeight="1" thickBot="1">
      <c r="B99" s="2872"/>
      <c r="C99" s="3018"/>
      <c r="D99" s="3018"/>
      <c r="E99" s="2873" t="s">
        <v>1130</v>
      </c>
      <c r="F99" s="1106"/>
      <c r="G99" s="441" t="s">
        <v>93</v>
      </c>
      <c r="H99" s="441" t="s">
        <v>1103</v>
      </c>
      <c r="I99" s="441" t="s">
        <v>1131</v>
      </c>
      <c r="J99" s="441" t="s">
        <v>112</v>
      </c>
      <c r="K99" s="1111" t="s">
        <v>1136</v>
      </c>
      <c r="L99" s="441" t="s">
        <v>1120</v>
      </c>
      <c r="M99" s="441" t="str">
        <f t="shared" si="4"/>
        <v>Vales Pt 132 kV</v>
      </c>
      <c r="N99" s="1111" t="s">
        <v>1106</v>
      </c>
      <c r="O99" s="1111" t="s">
        <v>842</v>
      </c>
      <c r="P99" s="1111"/>
      <c r="Q99" s="2874"/>
      <c r="R99" s="2875"/>
      <c r="S99" s="2876"/>
      <c r="T99" s="2876"/>
      <c r="U99" s="2876"/>
      <c r="V99" s="2876"/>
      <c r="W99" s="2877"/>
      <c r="X99" s="2877"/>
      <c r="Y99" s="2877"/>
      <c r="Z99" s="2877"/>
      <c r="AA99" s="2878"/>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row>
    <row r="100" spans="2:54" ht="15" customHeight="1">
      <c r="B100" s="1145" t="s">
        <v>1724</v>
      </c>
      <c r="C100" s="3019" t="s">
        <v>1126</v>
      </c>
      <c r="D100" s="3019" t="s">
        <v>842</v>
      </c>
      <c r="E100" s="1146" t="s">
        <v>1127</v>
      </c>
      <c r="F100" s="1106"/>
      <c r="G100" s="441" t="s">
        <v>93</v>
      </c>
      <c r="H100" s="441" t="s">
        <v>1103</v>
      </c>
      <c r="I100" s="441" t="s">
        <v>1128</v>
      </c>
      <c r="J100" s="441" t="s">
        <v>112</v>
      </c>
      <c r="K100" s="441" t="s">
        <v>1126</v>
      </c>
      <c r="L100" s="441" t="s">
        <v>1120</v>
      </c>
      <c r="M100" s="441" t="str">
        <f t="shared" ref="M100" si="6">B100</f>
        <v>Munmorah 132 kV</v>
      </c>
      <c r="N100" s="441" t="s">
        <v>1129</v>
      </c>
      <c r="O100" s="441" t="s">
        <v>842</v>
      </c>
      <c r="P100" s="1111"/>
      <c r="Q100" s="2521"/>
      <c r="R100" s="2522"/>
      <c r="S100" s="2523"/>
      <c r="T100" s="2523"/>
      <c r="U100" s="2523"/>
      <c r="V100" s="2523"/>
      <c r="W100" s="2524"/>
      <c r="X100" s="2524"/>
      <c r="Y100" s="2524"/>
      <c r="Z100" s="2524"/>
      <c r="AA100" s="2525"/>
      <c r="AB100" s="1125"/>
      <c r="AC100" s="1151"/>
      <c r="AD100" s="1152"/>
      <c r="AE100" s="1153"/>
      <c r="AF100" s="1153"/>
      <c r="AG100" s="1153"/>
      <c r="AH100" s="124"/>
      <c r="AI100" s="124"/>
      <c r="AJ100" s="124"/>
      <c r="AK100" s="124"/>
      <c r="AL100" s="124"/>
      <c r="AM100" s="124"/>
      <c r="AN100" s="124"/>
      <c r="AO100" s="124"/>
      <c r="AP100" s="124"/>
      <c r="AQ100" s="1153"/>
      <c r="AR100" s="1154"/>
      <c r="AS100" s="1154"/>
      <c r="AT100" s="1154"/>
      <c r="AU100" s="1154"/>
      <c r="AV100" s="1154"/>
      <c r="AW100" s="1154"/>
      <c r="AX100" s="1154"/>
      <c r="AY100" s="1154"/>
      <c r="AZ100" s="1154"/>
      <c r="BA100" s="1154"/>
      <c r="BB100" s="1154"/>
    </row>
    <row r="101" spans="2:54" ht="15" customHeight="1">
      <c r="B101" s="1155"/>
      <c r="C101" s="3017"/>
      <c r="D101" s="3017"/>
      <c r="E101" s="1146" t="s">
        <v>1130</v>
      </c>
      <c r="F101" s="1106"/>
      <c r="G101" s="441" t="s">
        <v>93</v>
      </c>
      <c r="H101" s="441" t="s">
        <v>1103</v>
      </c>
      <c r="I101" s="441" t="s">
        <v>1131</v>
      </c>
      <c r="J101" s="441" t="s">
        <v>112</v>
      </c>
      <c r="K101" s="441" t="s">
        <v>1126</v>
      </c>
      <c r="L101" s="441" t="s">
        <v>1120</v>
      </c>
      <c r="M101" s="441" t="str">
        <f t="shared" si="4"/>
        <v>Munmorah 132 kV</v>
      </c>
      <c r="N101" s="441" t="s">
        <v>1129</v>
      </c>
      <c r="O101" s="441" t="s">
        <v>842</v>
      </c>
      <c r="P101" s="1111"/>
      <c r="Q101" s="2526"/>
      <c r="R101" s="2527"/>
      <c r="S101" s="2524"/>
      <c r="T101" s="2524"/>
      <c r="U101" s="2524"/>
      <c r="V101" s="2524"/>
      <c r="W101" s="2524"/>
      <c r="X101" s="2524"/>
      <c r="Y101" s="2524"/>
      <c r="Z101" s="2524"/>
      <c r="AA101" s="2525"/>
      <c r="AB101" s="1125"/>
      <c r="AC101" s="1151"/>
      <c r="AD101" s="1152"/>
      <c r="AE101" s="1153"/>
      <c r="AF101" s="1153"/>
      <c r="AG101" s="1153"/>
      <c r="AH101" s="124"/>
      <c r="AI101" s="124"/>
      <c r="AJ101" s="124"/>
      <c r="AK101" s="124"/>
      <c r="AL101" s="124"/>
      <c r="AM101" s="124"/>
      <c r="AN101" s="124"/>
      <c r="AO101" s="124"/>
      <c r="AP101" s="124"/>
      <c r="AQ101" s="1153"/>
      <c r="AR101" s="1154"/>
      <c r="AS101" s="1154"/>
      <c r="AT101" s="1154"/>
      <c r="AU101" s="1154"/>
      <c r="AV101" s="1154"/>
      <c r="AW101" s="1154"/>
      <c r="AX101" s="1154"/>
      <c r="AY101" s="1154"/>
      <c r="AZ101" s="1154"/>
      <c r="BA101" s="1154"/>
      <c r="BB101" s="1154"/>
    </row>
    <row r="102" spans="2:54" ht="15" customHeight="1">
      <c r="B102" s="1155"/>
      <c r="C102" s="3016" t="s">
        <v>1132</v>
      </c>
      <c r="D102" s="3016" t="s">
        <v>833</v>
      </c>
      <c r="E102" s="1146" t="s">
        <v>1127</v>
      </c>
      <c r="F102" s="1106"/>
      <c r="G102" s="441" t="s">
        <v>93</v>
      </c>
      <c r="H102" s="441" t="s">
        <v>1103</v>
      </c>
      <c r="I102" s="441" t="s">
        <v>1128</v>
      </c>
      <c r="J102" s="441" t="s">
        <v>112</v>
      </c>
      <c r="K102" s="1111" t="s">
        <v>1132</v>
      </c>
      <c r="L102" s="441" t="s">
        <v>1120</v>
      </c>
      <c r="M102" s="441" t="str">
        <f t="shared" si="4"/>
        <v>Munmorah 132 kV</v>
      </c>
      <c r="N102" s="1111" t="s">
        <v>1106</v>
      </c>
      <c r="O102" s="1111" t="s">
        <v>833</v>
      </c>
      <c r="P102" s="1111"/>
      <c r="Q102" s="2850"/>
      <c r="R102" s="2850"/>
      <c r="S102" s="2850"/>
      <c r="T102" s="2850"/>
      <c r="U102" s="2850"/>
      <c r="V102" s="2851"/>
      <c r="W102" s="2852"/>
      <c r="X102" s="2852"/>
      <c r="Y102" s="2852"/>
      <c r="Z102" s="2852"/>
      <c r="AA102" s="2853"/>
      <c r="AB102" s="1125"/>
      <c r="AC102" s="1151"/>
      <c r="AD102" s="1152"/>
      <c r="AE102" s="1153"/>
      <c r="AF102" s="1153"/>
      <c r="AG102" s="1153"/>
      <c r="AH102" s="124"/>
      <c r="AI102" s="124"/>
      <c r="AJ102" s="124"/>
      <c r="AK102" s="124"/>
      <c r="AL102" s="1153"/>
      <c r="AM102" s="124"/>
      <c r="AN102" s="124"/>
      <c r="AO102" s="1153"/>
      <c r="AP102" s="1153"/>
      <c r="AQ102" s="1153"/>
      <c r="AR102" s="1154"/>
      <c r="AS102" s="1154"/>
      <c r="AT102" s="1154"/>
      <c r="AU102" s="1160"/>
      <c r="AV102" s="1154"/>
      <c r="AW102" s="1154"/>
      <c r="AX102" s="1154"/>
      <c r="AY102" s="1154"/>
      <c r="AZ102" s="1154"/>
      <c r="BA102" s="1154"/>
      <c r="BB102" s="1154"/>
    </row>
    <row r="103" spans="2:54" ht="15" customHeight="1">
      <c r="B103" s="1155"/>
      <c r="C103" s="3017"/>
      <c r="D103" s="3017"/>
      <c r="E103" s="1146" t="s">
        <v>1130</v>
      </c>
      <c r="F103" s="1106"/>
      <c r="G103" s="441" t="s">
        <v>93</v>
      </c>
      <c r="H103" s="441" t="s">
        <v>1103</v>
      </c>
      <c r="I103" s="441" t="s">
        <v>1131</v>
      </c>
      <c r="J103" s="441" t="s">
        <v>112</v>
      </c>
      <c r="K103" s="1111" t="s">
        <v>1132</v>
      </c>
      <c r="L103" s="441" t="s">
        <v>1120</v>
      </c>
      <c r="M103" s="441" t="str">
        <f t="shared" si="4"/>
        <v>Munmorah 132 kV</v>
      </c>
      <c r="N103" s="1111" t="s">
        <v>1106</v>
      </c>
      <c r="O103" s="1111" t="s">
        <v>833</v>
      </c>
      <c r="P103" s="1111"/>
      <c r="Q103" s="2850"/>
      <c r="R103" s="2850"/>
      <c r="S103" s="2850"/>
      <c r="T103" s="2850"/>
      <c r="U103" s="2850"/>
      <c r="V103" s="2851"/>
      <c r="W103" s="2852"/>
      <c r="X103" s="2852"/>
      <c r="Y103" s="2852"/>
      <c r="Z103" s="2852"/>
      <c r="AA103" s="2853"/>
      <c r="AB103" s="1125"/>
      <c r="AC103" s="1151"/>
      <c r="AD103" s="1152"/>
      <c r="AE103" s="1153"/>
      <c r="AF103" s="1153"/>
      <c r="AG103" s="1153"/>
      <c r="AH103" s="124"/>
      <c r="AI103" s="124"/>
      <c r="AJ103" s="124"/>
      <c r="AK103" s="124"/>
      <c r="AL103" s="1153"/>
      <c r="AM103" s="124"/>
      <c r="AN103" s="124"/>
      <c r="AO103" s="1153"/>
      <c r="AP103" s="1153"/>
      <c r="AQ103" s="1153"/>
      <c r="AR103" s="1154"/>
      <c r="AS103" s="1154"/>
      <c r="AT103" s="1154"/>
      <c r="AU103" s="1160"/>
      <c r="AV103" s="1154"/>
      <c r="AW103" s="1154"/>
      <c r="AX103" s="1154"/>
      <c r="AY103" s="1154"/>
      <c r="AZ103" s="1154"/>
      <c r="BA103" s="1154"/>
      <c r="BB103" s="1154"/>
    </row>
    <row r="104" spans="2:54" ht="15" customHeight="1">
      <c r="B104" s="1155"/>
      <c r="C104" s="3016" t="s">
        <v>1132</v>
      </c>
      <c r="D104" s="3016" t="s">
        <v>842</v>
      </c>
      <c r="E104" s="1146" t="s">
        <v>1127</v>
      </c>
      <c r="F104" s="1106"/>
      <c r="G104" s="441" t="s">
        <v>93</v>
      </c>
      <c r="H104" s="441" t="s">
        <v>1103</v>
      </c>
      <c r="I104" s="441" t="s">
        <v>1128</v>
      </c>
      <c r="J104" s="441" t="s">
        <v>112</v>
      </c>
      <c r="K104" s="1111" t="s">
        <v>1132</v>
      </c>
      <c r="L104" s="441" t="s">
        <v>1120</v>
      </c>
      <c r="M104" s="441" t="str">
        <f t="shared" si="4"/>
        <v>Munmorah 132 kV</v>
      </c>
      <c r="N104" s="1111" t="s">
        <v>1106</v>
      </c>
      <c r="O104" s="1112" t="s">
        <v>842</v>
      </c>
      <c r="P104" s="1111"/>
      <c r="Q104" s="2881">
        <v>168</v>
      </c>
      <c r="R104" s="2881">
        <v>144</v>
      </c>
      <c r="S104" s="2881">
        <v>153</v>
      </c>
      <c r="T104" s="2881">
        <v>169</v>
      </c>
      <c r="U104" s="2881">
        <v>118</v>
      </c>
      <c r="V104" s="2881">
        <v>131</v>
      </c>
      <c r="W104" s="2852"/>
      <c r="X104" s="2852"/>
      <c r="Y104" s="2852"/>
      <c r="Z104" s="2852"/>
      <c r="AA104" s="2853"/>
      <c r="AB104" s="1125"/>
      <c r="AC104" s="1151"/>
      <c r="AD104" s="1152"/>
      <c r="AE104" s="1153"/>
      <c r="AF104" s="1153"/>
      <c r="AG104" s="1153"/>
      <c r="AH104" s="124"/>
      <c r="AI104" s="124"/>
      <c r="AJ104" s="124"/>
      <c r="AK104" s="124"/>
      <c r="AL104" s="1153"/>
      <c r="AM104" s="124"/>
      <c r="AN104" s="124"/>
      <c r="AO104" s="1153"/>
      <c r="AP104" s="1161"/>
      <c r="AQ104" s="1153"/>
      <c r="AR104" s="1154"/>
      <c r="AS104" s="1154"/>
      <c r="AT104" s="1154"/>
      <c r="AU104" s="1160"/>
      <c r="AV104" s="1154"/>
      <c r="AW104" s="1154"/>
      <c r="AX104" s="1154"/>
      <c r="AY104" s="1154"/>
      <c r="AZ104" s="1154"/>
      <c r="BA104" s="1154"/>
      <c r="BB104" s="1154"/>
    </row>
    <row r="105" spans="2:54" ht="15" customHeight="1">
      <c r="B105" s="1155"/>
      <c r="C105" s="3017"/>
      <c r="D105" s="3017"/>
      <c r="E105" s="1146" t="s">
        <v>1130</v>
      </c>
      <c r="F105" s="1106"/>
      <c r="G105" s="441" t="s">
        <v>93</v>
      </c>
      <c r="H105" s="441" t="s">
        <v>1103</v>
      </c>
      <c r="I105" s="441" t="s">
        <v>1131</v>
      </c>
      <c r="J105" s="441" t="s">
        <v>112</v>
      </c>
      <c r="K105" s="1111" t="s">
        <v>1132</v>
      </c>
      <c r="L105" s="441" t="s">
        <v>1120</v>
      </c>
      <c r="M105" s="441" t="str">
        <f t="shared" si="4"/>
        <v>Munmorah 132 kV</v>
      </c>
      <c r="N105" s="1111" t="s">
        <v>1106</v>
      </c>
      <c r="O105" s="1112" t="s">
        <v>842</v>
      </c>
      <c r="P105" s="1111"/>
      <c r="Q105" s="2881">
        <v>125</v>
      </c>
      <c r="R105" s="2881">
        <v>121</v>
      </c>
      <c r="S105" s="2881">
        <v>93</v>
      </c>
      <c r="T105" s="2881">
        <v>124</v>
      </c>
      <c r="U105" s="2881">
        <v>112</v>
      </c>
      <c r="V105" s="2881">
        <v>99</v>
      </c>
      <c r="W105" s="2852"/>
      <c r="X105" s="2852"/>
      <c r="Y105" s="2852"/>
      <c r="Z105" s="2852"/>
      <c r="AA105" s="2853"/>
      <c r="AB105" s="1125"/>
      <c r="AC105" s="1151"/>
      <c r="AD105" s="1152"/>
      <c r="AE105" s="1153"/>
      <c r="AF105" s="1153"/>
      <c r="AG105" s="1153"/>
      <c r="AH105" s="124"/>
      <c r="AI105" s="124"/>
      <c r="AJ105" s="124"/>
      <c r="AK105" s="124"/>
      <c r="AL105" s="1153"/>
      <c r="AM105" s="124"/>
      <c r="AN105" s="124"/>
      <c r="AO105" s="1153"/>
      <c r="AP105" s="1161"/>
      <c r="AQ105" s="1153"/>
      <c r="AR105" s="1154"/>
      <c r="AS105" s="1154"/>
      <c r="AT105" s="1154"/>
      <c r="AU105" s="1160"/>
      <c r="AV105" s="1154"/>
      <c r="AW105" s="1154"/>
      <c r="AX105" s="1154"/>
      <c r="AY105" s="1154"/>
      <c r="AZ105" s="1154"/>
      <c r="BA105" s="1154"/>
      <c r="BB105" s="1154"/>
    </row>
    <row r="106" spans="2:54" ht="15" customHeight="1">
      <c r="B106" s="1155"/>
      <c r="C106" s="3016" t="s">
        <v>1133</v>
      </c>
      <c r="D106" s="3016"/>
      <c r="E106" s="1146" t="s">
        <v>1127</v>
      </c>
      <c r="F106" s="1106"/>
      <c r="G106" s="441" t="s">
        <v>93</v>
      </c>
      <c r="H106" s="441" t="s">
        <v>1103</v>
      </c>
      <c r="I106" s="441" t="s">
        <v>1128</v>
      </c>
      <c r="J106" s="441" t="s">
        <v>112</v>
      </c>
      <c r="K106" s="1111" t="s">
        <v>1133</v>
      </c>
      <c r="L106" s="441" t="s">
        <v>1120</v>
      </c>
      <c r="M106" s="441" t="str">
        <f t="shared" si="4"/>
        <v>Munmorah 132 kV</v>
      </c>
      <c r="N106" s="1111" t="s">
        <v>1108</v>
      </c>
      <c r="O106" s="1111" t="s">
        <v>1109</v>
      </c>
      <c r="P106" s="1111"/>
      <c r="Q106" s="2856"/>
      <c r="R106" s="2856"/>
      <c r="S106" s="2856"/>
      <c r="T106" s="2856"/>
      <c r="U106" s="2856"/>
      <c r="V106" s="2858"/>
      <c r="W106" s="2859"/>
      <c r="X106" s="2859"/>
      <c r="Y106" s="2859"/>
      <c r="Z106" s="2859"/>
      <c r="AA106" s="2860"/>
      <c r="AB106" s="1125"/>
      <c r="AC106" s="1151"/>
      <c r="AD106" s="1152"/>
      <c r="AE106" s="1153"/>
      <c r="AF106" s="1153"/>
      <c r="AG106" s="1153"/>
      <c r="AH106" s="124"/>
      <c r="AI106" s="124"/>
      <c r="AJ106" s="124"/>
      <c r="AK106" s="124"/>
      <c r="AL106" s="1153"/>
      <c r="AM106" s="124"/>
      <c r="AN106" s="124"/>
      <c r="AO106" s="1153"/>
      <c r="AP106" s="1153"/>
      <c r="AQ106" s="1153"/>
      <c r="AR106" s="1154"/>
      <c r="AS106" s="1154"/>
      <c r="AT106" s="1154"/>
      <c r="AU106" s="1154"/>
      <c r="AV106" s="1154"/>
      <c r="AW106" s="1154"/>
      <c r="AX106" s="1154"/>
      <c r="AY106" s="1154"/>
      <c r="AZ106" s="1154"/>
      <c r="BA106" s="1154"/>
      <c r="BB106" s="1154"/>
    </row>
    <row r="107" spans="2:54" ht="15" customHeight="1">
      <c r="B107" s="1155"/>
      <c r="C107" s="3017"/>
      <c r="D107" s="3017"/>
      <c r="E107" s="1146" t="s">
        <v>1130</v>
      </c>
      <c r="F107" s="1106"/>
      <c r="G107" s="441" t="s">
        <v>93</v>
      </c>
      <c r="H107" s="441" t="s">
        <v>1103</v>
      </c>
      <c r="I107" s="441" t="s">
        <v>1131</v>
      </c>
      <c r="J107" s="441" t="s">
        <v>112</v>
      </c>
      <c r="K107" s="1111" t="s">
        <v>1133</v>
      </c>
      <c r="L107" s="441" t="s">
        <v>1120</v>
      </c>
      <c r="M107" s="441" t="str">
        <f t="shared" si="4"/>
        <v>Munmorah 132 kV</v>
      </c>
      <c r="N107" s="1111" t="s">
        <v>1108</v>
      </c>
      <c r="O107" s="1111" t="s">
        <v>1109</v>
      </c>
      <c r="P107" s="1111"/>
      <c r="Q107" s="2856"/>
      <c r="R107" s="2856"/>
      <c r="S107" s="2856"/>
      <c r="T107" s="2856"/>
      <c r="U107" s="2856"/>
      <c r="V107" s="2858"/>
      <c r="W107" s="2859"/>
      <c r="X107" s="2859"/>
      <c r="Y107" s="2859"/>
      <c r="Z107" s="2859"/>
      <c r="AA107" s="2860"/>
      <c r="AB107" s="1125"/>
      <c r="AC107" s="1151"/>
      <c r="AD107" s="1152"/>
      <c r="AE107" s="1153"/>
      <c r="AF107" s="1153"/>
      <c r="AG107" s="1153"/>
      <c r="AH107" s="124"/>
      <c r="AI107" s="124"/>
      <c r="AJ107" s="124"/>
      <c r="AK107" s="124"/>
      <c r="AL107" s="1153"/>
      <c r="AM107" s="124"/>
      <c r="AN107" s="124"/>
      <c r="AO107" s="1153"/>
      <c r="AP107" s="1153"/>
      <c r="AQ107" s="1153"/>
      <c r="AR107" s="1154"/>
      <c r="AS107" s="1154"/>
      <c r="AT107" s="1154"/>
      <c r="AU107" s="1154"/>
      <c r="AV107" s="1154"/>
      <c r="AW107" s="1154"/>
      <c r="AX107" s="1154"/>
      <c r="AY107" s="1154"/>
      <c r="AZ107" s="1154"/>
      <c r="BA107" s="1154"/>
      <c r="BB107" s="1154"/>
    </row>
    <row r="108" spans="2:54" ht="15" customHeight="1">
      <c r="B108" s="1155"/>
      <c r="C108" s="3016" t="s">
        <v>1110</v>
      </c>
      <c r="D108" s="3016"/>
      <c r="E108" s="1146" t="s">
        <v>1127</v>
      </c>
      <c r="F108" s="1106"/>
      <c r="G108" s="441" t="s">
        <v>93</v>
      </c>
      <c r="H108" s="441" t="s">
        <v>1103</v>
      </c>
      <c r="I108" s="441" t="s">
        <v>1128</v>
      </c>
      <c r="J108" s="441" t="s">
        <v>112</v>
      </c>
      <c r="K108" s="1111" t="s">
        <v>1110</v>
      </c>
      <c r="L108" s="441" t="s">
        <v>1120</v>
      </c>
      <c r="M108" s="441" t="str">
        <f t="shared" si="4"/>
        <v>Munmorah 132 kV</v>
      </c>
      <c r="N108" s="1111" t="s">
        <v>1111</v>
      </c>
      <c r="O108" s="1112">
        <v>0</v>
      </c>
      <c r="P108" s="1111"/>
      <c r="Q108" s="2861"/>
      <c r="R108" s="2861"/>
      <c r="S108" s="2861"/>
      <c r="T108" s="2861"/>
      <c r="U108" s="2861"/>
      <c r="V108" s="2862"/>
      <c r="W108" s="2863"/>
      <c r="X108" s="2863"/>
      <c r="Y108" s="2863"/>
      <c r="Z108" s="2863"/>
      <c r="AA108" s="2864"/>
      <c r="AB108" s="1125"/>
      <c r="AC108" s="1151"/>
      <c r="AD108" s="1152"/>
      <c r="AE108" s="1153"/>
      <c r="AF108" s="1153"/>
      <c r="AG108" s="1153"/>
      <c r="AH108" s="124"/>
      <c r="AI108" s="124"/>
      <c r="AJ108" s="124"/>
      <c r="AK108" s="124"/>
      <c r="AL108" s="1153"/>
      <c r="AM108" s="124"/>
      <c r="AN108" s="124"/>
      <c r="AO108" s="1153"/>
      <c r="AP108" s="1161"/>
      <c r="AQ108" s="1153"/>
      <c r="AR108" s="1154"/>
      <c r="AS108" s="1154"/>
      <c r="AT108" s="1154"/>
      <c r="AU108" s="1154"/>
      <c r="AV108" s="1154"/>
      <c r="AW108" s="1154"/>
      <c r="AX108" s="1154"/>
      <c r="AY108" s="1154"/>
      <c r="AZ108" s="1154"/>
      <c r="BA108" s="1154"/>
      <c r="BB108" s="1154"/>
    </row>
    <row r="109" spans="2:54" ht="15" customHeight="1">
      <c r="B109" s="1155"/>
      <c r="C109" s="3017"/>
      <c r="D109" s="3017"/>
      <c r="E109" s="1146" t="s">
        <v>1130</v>
      </c>
      <c r="F109" s="1106"/>
      <c r="G109" s="441" t="s">
        <v>93</v>
      </c>
      <c r="H109" s="441" t="s">
        <v>1103</v>
      </c>
      <c r="I109" s="441" t="s">
        <v>1131</v>
      </c>
      <c r="J109" s="441" t="s">
        <v>112</v>
      </c>
      <c r="K109" s="1111" t="s">
        <v>1110</v>
      </c>
      <c r="L109" s="441" t="s">
        <v>1120</v>
      </c>
      <c r="M109" s="441" t="str">
        <f t="shared" si="4"/>
        <v>Munmorah 132 kV</v>
      </c>
      <c r="N109" s="1111" t="s">
        <v>1111</v>
      </c>
      <c r="O109" s="1112">
        <v>0</v>
      </c>
      <c r="P109" s="1111"/>
      <c r="Q109" s="2861"/>
      <c r="R109" s="2861"/>
      <c r="S109" s="2861"/>
      <c r="T109" s="2861"/>
      <c r="U109" s="2861"/>
      <c r="V109" s="2862"/>
      <c r="W109" s="2863"/>
      <c r="X109" s="2863"/>
      <c r="Y109" s="2863"/>
      <c r="Z109" s="2863"/>
      <c r="AA109" s="2864"/>
      <c r="AB109" s="1125"/>
      <c r="AC109" s="1151"/>
      <c r="AD109" s="1152"/>
      <c r="AE109" s="1153"/>
      <c r="AF109" s="1153"/>
      <c r="AG109" s="1153"/>
      <c r="AH109" s="124"/>
      <c r="AI109" s="124"/>
      <c r="AJ109" s="124"/>
      <c r="AK109" s="124"/>
      <c r="AL109" s="1153"/>
      <c r="AM109" s="124"/>
      <c r="AN109" s="124"/>
      <c r="AO109" s="1153"/>
      <c r="AP109" s="1161"/>
      <c r="AQ109" s="1153"/>
      <c r="AR109" s="1154"/>
      <c r="AS109" s="1154"/>
      <c r="AT109" s="1154"/>
      <c r="AU109" s="1154"/>
      <c r="AV109" s="1154"/>
      <c r="AW109" s="1154"/>
      <c r="AX109" s="1154"/>
      <c r="AY109" s="1154"/>
      <c r="AZ109" s="1154"/>
      <c r="BA109" s="1154"/>
      <c r="BB109" s="1154"/>
    </row>
    <row r="110" spans="2:54" ht="15" customHeight="1">
      <c r="B110" s="1155"/>
      <c r="C110" s="3016" t="s">
        <v>1112</v>
      </c>
      <c r="D110" s="3016"/>
      <c r="E110" s="1146" t="s">
        <v>1127</v>
      </c>
      <c r="F110" s="1106"/>
      <c r="G110" s="441" t="s">
        <v>93</v>
      </c>
      <c r="H110" s="441" t="s">
        <v>1103</v>
      </c>
      <c r="I110" s="441" t="s">
        <v>1128</v>
      </c>
      <c r="J110" s="441" t="s">
        <v>112</v>
      </c>
      <c r="K110" s="1111" t="s">
        <v>1112</v>
      </c>
      <c r="L110" s="441" t="s">
        <v>1120</v>
      </c>
      <c r="M110" s="441" t="str">
        <f t="shared" si="4"/>
        <v>Munmorah 132 kV</v>
      </c>
      <c r="N110" s="1111" t="s">
        <v>1113</v>
      </c>
      <c r="O110" s="1111" t="s">
        <v>1113</v>
      </c>
      <c r="P110" s="1111"/>
      <c r="Q110" s="2850"/>
      <c r="R110" s="2850"/>
      <c r="S110" s="2850"/>
      <c r="T110" s="2850"/>
      <c r="U110" s="2850"/>
      <c r="V110" s="2851"/>
      <c r="W110" s="2866"/>
      <c r="X110" s="2866"/>
      <c r="Y110" s="2866"/>
      <c r="Z110" s="2866"/>
      <c r="AA110" s="2099"/>
      <c r="AB110" s="1125"/>
      <c r="AC110" s="1151"/>
      <c r="AD110" s="1152"/>
      <c r="AE110" s="1153"/>
      <c r="AF110" s="1153"/>
      <c r="AG110" s="1153"/>
      <c r="AH110" s="124"/>
      <c r="AI110" s="124"/>
      <c r="AJ110" s="124"/>
      <c r="AK110" s="124"/>
      <c r="AL110" s="1153"/>
      <c r="AM110" s="124"/>
      <c r="AN110" s="124"/>
      <c r="AO110" s="1153"/>
      <c r="AP110" s="1153"/>
      <c r="AQ110" s="1153"/>
      <c r="AR110" s="1154"/>
      <c r="AS110" s="1154"/>
      <c r="AT110" s="1154"/>
      <c r="AU110" s="1154"/>
      <c r="AV110" s="1154"/>
      <c r="AW110" s="1154"/>
      <c r="AX110" s="1154"/>
      <c r="AY110" s="1154"/>
      <c r="AZ110" s="1154"/>
      <c r="BA110" s="1154"/>
      <c r="BB110" s="1154"/>
    </row>
    <row r="111" spans="2:54" ht="15" customHeight="1">
      <c r="B111" s="1155"/>
      <c r="C111" s="3017"/>
      <c r="D111" s="3017"/>
      <c r="E111" s="1146" t="s">
        <v>1130</v>
      </c>
      <c r="F111" s="1106"/>
      <c r="G111" s="441" t="s">
        <v>93</v>
      </c>
      <c r="H111" s="441" t="s">
        <v>1103</v>
      </c>
      <c r="I111" s="441" t="s">
        <v>1131</v>
      </c>
      <c r="J111" s="441" t="s">
        <v>112</v>
      </c>
      <c r="K111" s="1111" t="s">
        <v>1112</v>
      </c>
      <c r="L111" s="441" t="s">
        <v>1120</v>
      </c>
      <c r="M111" s="441" t="str">
        <f t="shared" si="4"/>
        <v>Munmorah 132 kV</v>
      </c>
      <c r="N111" s="1111" t="s">
        <v>1113</v>
      </c>
      <c r="O111" s="1111" t="s">
        <v>1113</v>
      </c>
      <c r="P111" s="1111"/>
      <c r="Q111" s="2850"/>
      <c r="R111" s="2850"/>
      <c r="S111" s="2850"/>
      <c r="T111" s="2850"/>
      <c r="U111" s="2850"/>
      <c r="V111" s="2851"/>
      <c r="W111" s="2866"/>
      <c r="X111" s="2866"/>
      <c r="Y111" s="2866"/>
      <c r="Z111" s="2866"/>
      <c r="AA111" s="2099"/>
      <c r="AB111" s="1125"/>
      <c r="AC111" s="1151"/>
      <c r="AD111" s="1152"/>
      <c r="AE111" s="1153"/>
      <c r="AF111" s="1153"/>
      <c r="AG111" s="1153"/>
      <c r="AH111" s="124"/>
      <c r="AI111" s="124"/>
      <c r="AJ111" s="124"/>
      <c r="AK111" s="124"/>
      <c r="AL111" s="1153"/>
      <c r="AM111" s="124"/>
      <c r="AN111" s="124"/>
      <c r="AO111" s="1153"/>
      <c r="AP111" s="1153"/>
      <c r="AQ111" s="1153"/>
      <c r="AR111" s="1154"/>
      <c r="AS111" s="1154"/>
      <c r="AT111" s="1154"/>
      <c r="AU111" s="1154"/>
      <c r="AV111" s="1154"/>
      <c r="AW111" s="1154"/>
      <c r="AX111" s="1154"/>
      <c r="AY111" s="1154"/>
      <c r="AZ111" s="1154"/>
      <c r="BA111" s="1154"/>
      <c r="BB111" s="1154"/>
    </row>
    <row r="112" spans="2:54" ht="15" customHeight="1">
      <c r="B112" s="1155"/>
      <c r="C112" s="3016" t="s">
        <v>1134</v>
      </c>
      <c r="D112" s="3016" t="s">
        <v>833</v>
      </c>
      <c r="E112" s="1146" t="s">
        <v>1127</v>
      </c>
      <c r="F112" s="1106"/>
      <c r="G112" s="441" t="s">
        <v>93</v>
      </c>
      <c r="H112" s="441" t="s">
        <v>1103</v>
      </c>
      <c r="I112" s="441" t="s">
        <v>1128</v>
      </c>
      <c r="J112" s="441" t="s">
        <v>112</v>
      </c>
      <c r="K112" s="1111" t="s">
        <v>1134</v>
      </c>
      <c r="L112" s="441" t="s">
        <v>1120</v>
      </c>
      <c r="M112" s="441" t="str">
        <f t="shared" si="4"/>
        <v>Munmorah 132 kV</v>
      </c>
      <c r="N112" s="1111" t="s">
        <v>1115</v>
      </c>
      <c r="O112" s="1111" t="s">
        <v>833</v>
      </c>
      <c r="P112" s="1111"/>
      <c r="Q112" s="2867"/>
      <c r="R112" s="2868"/>
      <c r="S112" s="2869"/>
      <c r="T112" s="2869"/>
      <c r="U112" s="2869"/>
      <c r="V112" s="2869"/>
      <c r="W112" s="2869"/>
      <c r="X112" s="2869"/>
      <c r="Y112" s="2869"/>
      <c r="Z112" s="2869"/>
      <c r="AA112" s="2879"/>
      <c r="AB112" s="1125"/>
      <c r="AC112" s="1151"/>
      <c r="AD112" s="1152"/>
      <c r="AE112" s="1153"/>
      <c r="AF112" s="1153"/>
      <c r="AG112" s="1153"/>
      <c r="AH112" s="124"/>
      <c r="AI112" s="124"/>
      <c r="AJ112" s="124"/>
      <c r="AK112" s="124"/>
      <c r="AL112" s="1153"/>
      <c r="AM112" s="124"/>
      <c r="AN112" s="124"/>
      <c r="AO112" s="1153"/>
      <c r="AP112" s="1153"/>
      <c r="AQ112" s="1153"/>
      <c r="AR112" s="1154"/>
      <c r="AS112" s="1154"/>
      <c r="AT112" s="1154"/>
      <c r="AU112" s="1154"/>
      <c r="AV112" s="1154"/>
      <c r="AW112" s="1154"/>
      <c r="AX112" s="1154"/>
      <c r="AY112" s="1154"/>
      <c r="AZ112" s="1154"/>
      <c r="BA112" s="1154"/>
      <c r="BB112" s="1154"/>
    </row>
    <row r="113" spans="2:54" ht="15" customHeight="1">
      <c r="B113" s="1155"/>
      <c r="C113" s="3017"/>
      <c r="D113" s="3017"/>
      <c r="E113" s="1146" t="s">
        <v>1130</v>
      </c>
      <c r="F113" s="1106"/>
      <c r="G113" s="441" t="s">
        <v>93</v>
      </c>
      <c r="H113" s="441" t="s">
        <v>1103</v>
      </c>
      <c r="I113" s="441" t="s">
        <v>1131</v>
      </c>
      <c r="J113" s="441" t="s">
        <v>112</v>
      </c>
      <c r="K113" s="1111" t="s">
        <v>1134</v>
      </c>
      <c r="L113" s="441" t="s">
        <v>1120</v>
      </c>
      <c r="M113" s="441" t="str">
        <f t="shared" si="4"/>
        <v>Munmorah 132 kV</v>
      </c>
      <c r="N113" s="1111" t="s">
        <v>1115</v>
      </c>
      <c r="O113" s="1111" t="s">
        <v>833</v>
      </c>
      <c r="P113" s="1111"/>
      <c r="Q113" s="2867"/>
      <c r="R113" s="2868"/>
      <c r="S113" s="2869"/>
      <c r="T113" s="2869"/>
      <c r="U113" s="2869"/>
      <c r="V113" s="2869"/>
      <c r="W113" s="2869"/>
      <c r="X113" s="2869"/>
      <c r="Y113" s="2869"/>
      <c r="Z113" s="2869"/>
      <c r="AA113" s="2879"/>
      <c r="AB113" s="1125"/>
      <c r="AC113" s="1151"/>
      <c r="AD113" s="1152"/>
      <c r="AE113" s="1153"/>
      <c r="AF113" s="1153"/>
      <c r="AG113" s="1153"/>
      <c r="AH113" s="124"/>
      <c r="AI113" s="124"/>
      <c r="AJ113" s="124"/>
      <c r="AK113" s="124"/>
      <c r="AL113" s="1153"/>
      <c r="AM113" s="124"/>
      <c r="AN113" s="124"/>
      <c r="AO113" s="1153"/>
      <c r="AP113" s="1153"/>
      <c r="AQ113" s="1153"/>
      <c r="AR113" s="1154"/>
      <c r="AS113" s="1154"/>
      <c r="AT113" s="1154"/>
      <c r="AU113" s="1154"/>
      <c r="AV113" s="1154"/>
      <c r="AW113" s="1154"/>
      <c r="AX113" s="1154"/>
      <c r="AY113" s="1154"/>
      <c r="AZ113" s="1154"/>
      <c r="BA113" s="1154"/>
      <c r="BB113" s="1154"/>
    </row>
    <row r="114" spans="2:54" ht="15" customHeight="1">
      <c r="B114" s="1155"/>
      <c r="C114" s="3016" t="s">
        <v>1135</v>
      </c>
      <c r="D114" s="3016" t="s">
        <v>833</v>
      </c>
      <c r="E114" s="1146" t="s">
        <v>1127</v>
      </c>
      <c r="F114" s="1106"/>
      <c r="G114" s="441" t="s">
        <v>93</v>
      </c>
      <c r="H114" s="441" t="s">
        <v>1103</v>
      </c>
      <c r="I114" s="441" t="s">
        <v>1128</v>
      </c>
      <c r="J114" s="441" t="s">
        <v>112</v>
      </c>
      <c r="K114" s="1111" t="s">
        <v>1135</v>
      </c>
      <c r="L114" s="441" t="s">
        <v>1120</v>
      </c>
      <c r="M114" s="441" t="str">
        <f t="shared" si="4"/>
        <v>Munmorah 132 kV</v>
      </c>
      <c r="N114" s="1111" t="s">
        <v>1106</v>
      </c>
      <c r="O114" s="1111" t="s">
        <v>833</v>
      </c>
      <c r="P114" s="1111"/>
      <c r="Q114" s="2867"/>
      <c r="R114" s="2868"/>
      <c r="S114" s="2869"/>
      <c r="T114" s="2869"/>
      <c r="U114" s="2869"/>
      <c r="V114" s="2869"/>
      <c r="W114" s="2869"/>
      <c r="X114" s="2869"/>
      <c r="Y114" s="2869"/>
      <c r="Z114" s="2869"/>
      <c r="AA114" s="2879"/>
      <c r="AB114" s="1125"/>
      <c r="AC114" s="1151"/>
      <c r="AD114" s="1152"/>
      <c r="AE114" s="1153"/>
      <c r="AF114" s="1153"/>
      <c r="AG114" s="1153"/>
      <c r="AH114" s="124"/>
      <c r="AI114" s="124"/>
      <c r="AJ114" s="124"/>
      <c r="AK114" s="124"/>
      <c r="AL114" s="1153"/>
      <c r="AM114" s="124"/>
      <c r="AN114" s="124"/>
      <c r="AO114" s="1153"/>
      <c r="AP114" s="1153"/>
      <c r="AQ114" s="1153"/>
      <c r="AR114" s="1154"/>
      <c r="AS114" s="1154"/>
      <c r="AT114" s="1154"/>
      <c r="AU114" s="1154"/>
      <c r="AV114" s="1154"/>
      <c r="AW114" s="1154"/>
      <c r="AX114" s="1154"/>
      <c r="AY114" s="1154"/>
      <c r="AZ114" s="1154"/>
      <c r="BA114" s="1154"/>
      <c r="BB114" s="1154"/>
    </row>
    <row r="115" spans="2:54" ht="15" customHeight="1">
      <c r="B115" s="1155"/>
      <c r="C115" s="3017"/>
      <c r="D115" s="3017"/>
      <c r="E115" s="1146" t="s">
        <v>1130</v>
      </c>
      <c r="F115" s="1106"/>
      <c r="G115" s="441" t="s">
        <v>93</v>
      </c>
      <c r="H115" s="441" t="s">
        <v>1103</v>
      </c>
      <c r="I115" s="441" t="s">
        <v>1131</v>
      </c>
      <c r="J115" s="441" t="s">
        <v>112</v>
      </c>
      <c r="K115" s="1111" t="s">
        <v>1135</v>
      </c>
      <c r="L115" s="441" t="s">
        <v>1120</v>
      </c>
      <c r="M115" s="441" t="str">
        <f t="shared" si="4"/>
        <v>Munmorah 132 kV</v>
      </c>
      <c r="N115" s="1111" t="s">
        <v>1106</v>
      </c>
      <c r="O115" s="1111" t="s">
        <v>833</v>
      </c>
      <c r="P115" s="1111"/>
      <c r="Q115" s="2867"/>
      <c r="R115" s="2868"/>
      <c r="S115" s="2869"/>
      <c r="T115" s="2869"/>
      <c r="U115" s="2869"/>
      <c r="V115" s="2869"/>
      <c r="W115" s="2869"/>
      <c r="X115" s="2869"/>
      <c r="Y115" s="2869"/>
      <c r="Z115" s="2869"/>
      <c r="AA115" s="2879"/>
      <c r="AB115" s="1125"/>
      <c r="AC115" s="1151"/>
      <c r="AD115" s="1152"/>
      <c r="AE115" s="1153"/>
      <c r="AF115" s="1153"/>
      <c r="AG115" s="1153"/>
      <c r="AH115" s="124"/>
      <c r="AI115" s="124"/>
      <c r="AJ115" s="124"/>
      <c r="AK115" s="124"/>
      <c r="AL115" s="1153"/>
      <c r="AM115" s="124"/>
      <c r="AN115" s="124"/>
      <c r="AO115" s="1153"/>
      <c r="AP115" s="1153"/>
      <c r="AQ115" s="1153"/>
      <c r="AR115" s="1154"/>
      <c r="AS115" s="1154"/>
      <c r="AT115" s="1154"/>
      <c r="AU115" s="1154"/>
      <c r="AV115" s="1154"/>
      <c r="AW115" s="1154"/>
      <c r="AX115" s="1154"/>
      <c r="AY115" s="1154"/>
      <c r="AZ115" s="1154"/>
      <c r="BA115" s="1154"/>
      <c r="BB115" s="1154"/>
    </row>
    <row r="116" spans="2:54" ht="15" customHeight="1">
      <c r="B116" s="1155"/>
      <c r="C116" s="3016" t="s">
        <v>1135</v>
      </c>
      <c r="D116" s="3016" t="s">
        <v>842</v>
      </c>
      <c r="E116" s="1146" t="s">
        <v>1127</v>
      </c>
      <c r="F116" s="1106"/>
      <c r="G116" s="441" t="s">
        <v>93</v>
      </c>
      <c r="H116" s="441" t="s">
        <v>1103</v>
      </c>
      <c r="I116" s="441" t="s">
        <v>1128</v>
      </c>
      <c r="J116" s="441" t="s">
        <v>112</v>
      </c>
      <c r="K116" s="1111" t="s">
        <v>1135</v>
      </c>
      <c r="L116" s="441" t="s">
        <v>1120</v>
      </c>
      <c r="M116" s="441" t="str">
        <f t="shared" si="4"/>
        <v>Munmorah 132 kV</v>
      </c>
      <c r="N116" s="1111" t="s">
        <v>1106</v>
      </c>
      <c r="O116" s="1111" t="s">
        <v>842</v>
      </c>
      <c r="P116" s="1111"/>
      <c r="Q116" s="2867"/>
      <c r="R116" s="2868"/>
      <c r="S116" s="2869"/>
      <c r="T116" s="2869"/>
      <c r="U116" s="2869"/>
      <c r="V116" s="2869"/>
      <c r="W116" s="2869"/>
      <c r="X116" s="2869"/>
      <c r="Y116" s="2869"/>
      <c r="Z116" s="2869"/>
      <c r="AA116" s="2879"/>
      <c r="AB116" s="1125"/>
      <c r="AC116" s="1151"/>
      <c r="AD116" s="1152"/>
      <c r="AE116" s="1153"/>
      <c r="AF116" s="1153"/>
      <c r="AG116" s="1153"/>
      <c r="AH116" s="124"/>
      <c r="AI116" s="124"/>
      <c r="AJ116" s="124"/>
      <c r="AK116" s="124"/>
      <c r="AL116" s="1153"/>
      <c r="AM116" s="124"/>
      <c r="AN116" s="124"/>
      <c r="AO116" s="1153"/>
      <c r="AP116" s="1153"/>
      <c r="AQ116" s="1153"/>
      <c r="AR116" s="1154"/>
      <c r="AS116" s="1154"/>
      <c r="AT116" s="1154"/>
      <c r="AU116" s="1154"/>
      <c r="AV116" s="1154"/>
      <c r="AW116" s="1154"/>
      <c r="AX116" s="1154"/>
      <c r="AY116" s="1154"/>
      <c r="AZ116" s="1154"/>
      <c r="BA116" s="1154"/>
      <c r="BB116" s="1154"/>
    </row>
    <row r="117" spans="2:54" ht="15" customHeight="1">
      <c r="B117" s="1155"/>
      <c r="C117" s="3017"/>
      <c r="D117" s="3017"/>
      <c r="E117" s="1146" t="s">
        <v>1130</v>
      </c>
      <c r="F117" s="1106"/>
      <c r="G117" s="441" t="s">
        <v>93</v>
      </c>
      <c r="H117" s="441" t="s">
        <v>1103</v>
      </c>
      <c r="I117" s="441" t="s">
        <v>1131</v>
      </c>
      <c r="J117" s="441" t="s">
        <v>112</v>
      </c>
      <c r="K117" s="1111" t="s">
        <v>1135</v>
      </c>
      <c r="L117" s="441" t="s">
        <v>1120</v>
      </c>
      <c r="M117" s="441" t="str">
        <f t="shared" si="4"/>
        <v>Munmorah 132 kV</v>
      </c>
      <c r="N117" s="1111" t="s">
        <v>1106</v>
      </c>
      <c r="O117" s="1111" t="s">
        <v>842</v>
      </c>
      <c r="P117" s="1111"/>
      <c r="Q117" s="2867"/>
      <c r="R117" s="2868"/>
      <c r="S117" s="2869"/>
      <c r="T117" s="2869"/>
      <c r="U117" s="2869"/>
      <c r="V117" s="2869"/>
      <c r="W117" s="2869"/>
      <c r="X117" s="2869"/>
      <c r="Y117" s="2869"/>
      <c r="Z117" s="2869"/>
      <c r="AA117" s="2879"/>
      <c r="AB117" s="1125"/>
      <c r="AC117" s="1151"/>
      <c r="AD117" s="1152"/>
      <c r="AE117" s="1153"/>
      <c r="AF117" s="1153"/>
      <c r="AG117" s="1153"/>
      <c r="AH117" s="124"/>
      <c r="AI117" s="124"/>
      <c r="AJ117" s="124"/>
      <c r="AK117" s="124"/>
      <c r="AL117" s="1153"/>
      <c r="AM117" s="124"/>
      <c r="AN117" s="124"/>
      <c r="AO117" s="1153"/>
      <c r="AP117" s="1153"/>
      <c r="AQ117" s="1153"/>
      <c r="AR117" s="1154"/>
      <c r="AS117" s="1154"/>
      <c r="AT117" s="1154"/>
      <c r="AU117" s="1154"/>
      <c r="AV117" s="1154"/>
      <c r="AW117" s="1154"/>
      <c r="AX117" s="1154"/>
      <c r="AY117" s="1154"/>
      <c r="AZ117" s="1154"/>
      <c r="BA117" s="1154"/>
      <c r="BB117" s="1154"/>
    </row>
    <row r="118" spans="2:54" ht="15" customHeight="1">
      <c r="B118" s="1155"/>
      <c r="C118" s="3016" t="s">
        <v>1136</v>
      </c>
      <c r="D118" s="3016" t="s">
        <v>833</v>
      </c>
      <c r="E118" s="1146" t="s">
        <v>1127</v>
      </c>
      <c r="F118" s="1106"/>
      <c r="G118" s="441" t="s">
        <v>93</v>
      </c>
      <c r="H118" s="441" t="s">
        <v>1103</v>
      </c>
      <c r="I118" s="441" t="s">
        <v>1128</v>
      </c>
      <c r="J118" s="441" t="s">
        <v>112</v>
      </c>
      <c r="K118" s="1111" t="s">
        <v>1136</v>
      </c>
      <c r="L118" s="441" t="s">
        <v>1120</v>
      </c>
      <c r="M118" s="441" t="str">
        <f t="shared" si="4"/>
        <v>Munmorah 132 kV</v>
      </c>
      <c r="N118" s="1111" t="s">
        <v>1106</v>
      </c>
      <c r="O118" s="1111" t="s">
        <v>833</v>
      </c>
      <c r="P118" s="1111"/>
      <c r="Q118" s="2867"/>
      <c r="R118" s="2868"/>
      <c r="S118" s="2869"/>
      <c r="T118" s="2869"/>
      <c r="U118" s="2869"/>
      <c r="V118" s="2869"/>
      <c r="W118" s="2870">
        <v>150</v>
      </c>
      <c r="X118" s="2870">
        <v>155</v>
      </c>
      <c r="Y118" s="2870">
        <v>129</v>
      </c>
      <c r="Z118" s="2870">
        <v>140</v>
      </c>
      <c r="AA118" s="2870">
        <v>145</v>
      </c>
      <c r="AB118" s="1125"/>
      <c r="AC118" s="1151"/>
      <c r="AD118" s="1152"/>
      <c r="AE118" s="1153"/>
      <c r="AF118" s="1153"/>
      <c r="AG118" s="1153"/>
      <c r="AH118" s="124"/>
      <c r="AI118" s="124"/>
      <c r="AJ118" s="124"/>
      <c r="AK118" s="124"/>
      <c r="AL118" s="1153"/>
      <c r="AM118" s="124"/>
      <c r="AN118" s="124"/>
      <c r="AO118" s="1153"/>
      <c r="AP118" s="1153"/>
      <c r="AQ118" s="1153"/>
      <c r="AR118" s="1154"/>
      <c r="AS118" s="1154"/>
      <c r="AT118" s="1154"/>
      <c r="AU118" s="1154"/>
      <c r="AV118" s="1154"/>
      <c r="AW118" s="1154"/>
      <c r="AX118" s="1154"/>
      <c r="AY118" s="1154"/>
      <c r="AZ118" s="1154"/>
      <c r="BA118" s="1154"/>
      <c r="BB118" s="1154"/>
    </row>
    <row r="119" spans="2:54" ht="15" customHeight="1">
      <c r="B119" s="1155"/>
      <c r="C119" s="3017"/>
      <c r="D119" s="3017"/>
      <c r="E119" s="1146" t="s">
        <v>1130</v>
      </c>
      <c r="F119" s="1106"/>
      <c r="G119" s="441" t="s">
        <v>93</v>
      </c>
      <c r="H119" s="441" t="s">
        <v>1103</v>
      </c>
      <c r="I119" s="441" t="s">
        <v>1131</v>
      </c>
      <c r="J119" s="441" t="s">
        <v>112</v>
      </c>
      <c r="K119" s="1111" t="s">
        <v>1136</v>
      </c>
      <c r="L119" s="441" t="s">
        <v>1120</v>
      </c>
      <c r="M119" s="441" t="str">
        <f t="shared" si="4"/>
        <v>Munmorah 132 kV</v>
      </c>
      <c r="N119" s="1111" t="s">
        <v>1106</v>
      </c>
      <c r="O119" s="1111" t="s">
        <v>833</v>
      </c>
      <c r="P119" s="1111"/>
      <c r="Q119" s="2528"/>
      <c r="R119" s="2529"/>
      <c r="S119" s="2530"/>
      <c r="T119" s="2530"/>
      <c r="U119" s="2530"/>
      <c r="V119" s="2530"/>
      <c r="W119" s="2102"/>
      <c r="X119" s="2102"/>
      <c r="Y119" s="2102"/>
      <c r="Z119" s="2102"/>
      <c r="AA119" s="2103"/>
      <c r="AB119" s="1125"/>
      <c r="AC119" s="1151"/>
      <c r="AD119" s="1152"/>
      <c r="AE119" s="1153"/>
      <c r="AF119" s="1153"/>
      <c r="AG119" s="1153"/>
      <c r="AH119" s="124"/>
      <c r="AI119" s="124"/>
      <c r="AJ119" s="124"/>
      <c r="AK119" s="124"/>
      <c r="AL119" s="1153"/>
      <c r="AM119" s="124"/>
      <c r="AN119" s="124"/>
      <c r="AO119" s="1153"/>
      <c r="AP119" s="1153"/>
      <c r="AQ119" s="1153"/>
      <c r="AR119" s="1154"/>
      <c r="AS119" s="1154"/>
      <c r="AT119" s="1154"/>
      <c r="AU119" s="1154"/>
      <c r="AV119" s="1154"/>
      <c r="AW119" s="1154"/>
      <c r="AX119" s="1154"/>
      <c r="AY119" s="1154"/>
      <c r="AZ119" s="1154"/>
      <c r="BA119" s="1154"/>
      <c r="BB119" s="1154"/>
    </row>
    <row r="120" spans="2:54" ht="15" customHeight="1">
      <c r="B120" s="1155"/>
      <c r="C120" s="3016" t="s">
        <v>1136</v>
      </c>
      <c r="D120" s="3016" t="s">
        <v>842</v>
      </c>
      <c r="E120" s="1146" t="s">
        <v>1127</v>
      </c>
      <c r="F120" s="1106"/>
      <c r="G120" s="441" t="s">
        <v>93</v>
      </c>
      <c r="H120" s="441" t="s">
        <v>1103</v>
      </c>
      <c r="I120" s="441" t="s">
        <v>1128</v>
      </c>
      <c r="J120" s="441" t="s">
        <v>112</v>
      </c>
      <c r="K120" s="1111" t="s">
        <v>1136</v>
      </c>
      <c r="L120" s="441" t="s">
        <v>1120</v>
      </c>
      <c r="M120" s="441" t="str">
        <f t="shared" si="4"/>
        <v>Munmorah 132 kV</v>
      </c>
      <c r="N120" s="1111" t="s">
        <v>1106</v>
      </c>
      <c r="O120" s="1111" t="s">
        <v>842</v>
      </c>
      <c r="P120" s="1111"/>
      <c r="Q120" s="2528"/>
      <c r="R120" s="2529"/>
      <c r="S120" s="2530"/>
      <c r="T120" s="2530"/>
      <c r="U120" s="2530"/>
      <c r="V120" s="2530"/>
      <c r="W120" s="2102">
        <v>154.02921800749363</v>
      </c>
      <c r="X120" s="2102">
        <v>158.68522300453813</v>
      </c>
      <c r="Y120" s="2102">
        <v>136.62357044082839</v>
      </c>
      <c r="Z120" s="2102">
        <v>150.78461459976612</v>
      </c>
      <c r="AA120" s="2102">
        <v>157.69908052997647</v>
      </c>
      <c r="AB120" s="1125"/>
      <c r="AC120" s="1151"/>
      <c r="AD120" s="1152"/>
      <c r="AE120" s="1153"/>
      <c r="AF120" s="1153"/>
      <c r="AG120" s="1153"/>
      <c r="AH120" s="124"/>
      <c r="AI120" s="124"/>
      <c r="AJ120" s="124"/>
      <c r="AK120" s="124"/>
      <c r="AL120" s="1153"/>
      <c r="AM120" s="124"/>
      <c r="AN120" s="124"/>
      <c r="AO120" s="1153"/>
      <c r="AP120" s="1153"/>
      <c r="AQ120" s="1153"/>
      <c r="AR120" s="1154"/>
      <c r="AS120" s="1154"/>
      <c r="AT120" s="1154"/>
      <c r="AU120" s="1154"/>
      <c r="AV120" s="1154"/>
      <c r="AW120" s="1154"/>
      <c r="AX120" s="1154"/>
      <c r="AY120" s="1154"/>
      <c r="AZ120" s="1154"/>
      <c r="BA120" s="1154"/>
      <c r="BB120" s="1154"/>
    </row>
    <row r="121" spans="2:54" ht="15" customHeight="1" thickBot="1">
      <c r="B121" s="2872"/>
      <c r="C121" s="3018"/>
      <c r="D121" s="3018"/>
      <c r="E121" s="2873" t="s">
        <v>1130</v>
      </c>
      <c r="F121" s="1106"/>
      <c r="G121" s="441" t="s">
        <v>93</v>
      </c>
      <c r="H121" s="441" t="s">
        <v>1103</v>
      </c>
      <c r="I121" s="441" t="s">
        <v>1131</v>
      </c>
      <c r="J121" s="441" t="s">
        <v>112</v>
      </c>
      <c r="K121" s="1111" t="s">
        <v>1136</v>
      </c>
      <c r="L121" s="441" t="s">
        <v>1120</v>
      </c>
      <c r="M121" s="441" t="str">
        <f t="shared" si="4"/>
        <v>Munmorah 132 kV</v>
      </c>
      <c r="N121" s="1111" t="s">
        <v>1106</v>
      </c>
      <c r="O121" s="1111" t="s">
        <v>842</v>
      </c>
      <c r="P121" s="1111"/>
      <c r="Q121" s="2874"/>
      <c r="R121" s="2875"/>
      <c r="S121" s="2876"/>
      <c r="T121" s="2876"/>
      <c r="U121" s="2876"/>
      <c r="V121" s="2876"/>
      <c r="W121" s="2877"/>
      <c r="X121" s="2877"/>
      <c r="Y121" s="2877"/>
      <c r="Z121" s="2877"/>
      <c r="AA121" s="2878"/>
      <c r="AB121" s="1162"/>
      <c r="AC121" s="1151"/>
      <c r="AD121" s="1152"/>
      <c r="AE121" s="1153"/>
      <c r="AF121" s="1153"/>
      <c r="AG121" s="1153"/>
      <c r="AH121" s="124"/>
      <c r="AI121" s="124"/>
      <c r="AJ121" s="124"/>
      <c r="AK121" s="124"/>
      <c r="AL121" s="1153"/>
      <c r="AM121" s="124"/>
      <c r="AN121" s="124"/>
      <c r="AO121" s="1153"/>
      <c r="AP121" s="1153"/>
      <c r="AQ121" s="1153"/>
      <c r="AR121" s="1154"/>
      <c r="AS121" s="1154"/>
      <c r="AT121" s="1154"/>
      <c r="AU121" s="1154"/>
      <c r="AV121" s="1154"/>
      <c r="AW121" s="1154"/>
      <c r="AX121" s="1154"/>
      <c r="AY121" s="1154"/>
      <c r="AZ121" s="1154"/>
      <c r="BA121" s="1154"/>
      <c r="BB121" s="1154"/>
    </row>
    <row r="122" spans="2:54" ht="15" customHeight="1">
      <c r="B122" s="1145" t="s">
        <v>1723</v>
      </c>
      <c r="C122" s="3019" t="s">
        <v>1126</v>
      </c>
      <c r="D122" s="3019" t="s">
        <v>842</v>
      </c>
      <c r="E122" s="1146" t="s">
        <v>1127</v>
      </c>
      <c r="F122" s="1106"/>
      <c r="G122" s="441" t="s">
        <v>93</v>
      </c>
      <c r="H122" s="441" t="s">
        <v>1103</v>
      </c>
      <c r="I122" s="441" t="s">
        <v>1128</v>
      </c>
      <c r="J122" s="441" t="s">
        <v>112</v>
      </c>
      <c r="K122" s="441" t="s">
        <v>1126</v>
      </c>
      <c r="L122" s="441" t="s">
        <v>1120</v>
      </c>
      <c r="M122" s="441" t="str">
        <f t="shared" ref="M122" si="7">B122</f>
        <v>Munmorah 33 kV (via Delta)</v>
      </c>
      <c r="N122" s="441" t="s">
        <v>1129</v>
      </c>
      <c r="O122" s="441" t="s">
        <v>842</v>
      </c>
      <c r="P122" s="1111"/>
      <c r="Q122" s="2521"/>
      <c r="R122" s="2522"/>
      <c r="S122" s="2523"/>
      <c r="T122" s="2523"/>
      <c r="U122" s="2523"/>
      <c r="V122" s="2523"/>
      <c r="W122" s="2524"/>
      <c r="X122" s="2524"/>
      <c r="Y122" s="2524"/>
      <c r="Z122" s="2524"/>
      <c r="AA122" s="2525"/>
      <c r="AB122" s="1125"/>
      <c r="AC122" s="1151"/>
      <c r="AD122" s="1152"/>
      <c r="AE122" s="1153"/>
      <c r="AF122" s="1153"/>
      <c r="AG122" s="1153"/>
      <c r="AH122" s="124"/>
      <c r="AI122" s="124"/>
      <c r="AJ122" s="124"/>
      <c r="AK122" s="124"/>
      <c r="AL122" s="124"/>
      <c r="AM122" s="124"/>
      <c r="AN122" s="124"/>
      <c r="AO122" s="124"/>
      <c r="AP122" s="124"/>
      <c r="AQ122" s="1153"/>
      <c r="AR122" s="1154"/>
      <c r="AS122" s="1154"/>
      <c r="AT122" s="1154"/>
      <c r="AU122" s="1154"/>
      <c r="AV122" s="1154"/>
      <c r="AW122" s="1154"/>
      <c r="AX122" s="1154"/>
      <c r="AY122" s="1154"/>
      <c r="AZ122" s="1154"/>
      <c r="BA122" s="1154"/>
      <c r="BB122" s="1154"/>
    </row>
    <row r="123" spans="2:54" ht="15" customHeight="1">
      <c r="B123" s="1155"/>
      <c r="C123" s="3017"/>
      <c r="D123" s="3017"/>
      <c r="E123" s="1146" t="s">
        <v>1130</v>
      </c>
      <c r="F123" s="1106"/>
      <c r="G123" s="441" t="s">
        <v>93</v>
      </c>
      <c r="H123" s="441" t="s">
        <v>1103</v>
      </c>
      <c r="I123" s="441" t="s">
        <v>1131</v>
      </c>
      <c r="J123" s="441" t="s">
        <v>112</v>
      </c>
      <c r="K123" s="441" t="s">
        <v>1126</v>
      </c>
      <c r="L123" s="441" t="s">
        <v>1120</v>
      </c>
      <c r="M123" s="441" t="str">
        <f t="shared" si="4"/>
        <v>Munmorah 33 kV (via Delta)</v>
      </c>
      <c r="N123" s="441" t="s">
        <v>1129</v>
      </c>
      <c r="O123" s="441" t="s">
        <v>842</v>
      </c>
      <c r="P123" s="1111"/>
      <c r="Q123" s="2526"/>
      <c r="R123" s="2527"/>
      <c r="S123" s="2524"/>
      <c r="T123" s="2524"/>
      <c r="U123" s="2524"/>
      <c r="V123" s="2524"/>
      <c r="W123" s="2524"/>
      <c r="X123" s="2524"/>
      <c r="Y123" s="2524"/>
      <c r="Z123" s="2524"/>
      <c r="AA123" s="2525"/>
      <c r="AB123" s="1125"/>
      <c r="AC123" s="1151"/>
      <c r="AD123" s="1152"/>
      <c r="AE123" s="1153"/>
      <c r="AF123" s="1153"/>
      <c r="AG123" s="1153"/>
      <c r="AH123" s="124"/>
      <c r="AI123" s="124"/>
      <c r="AJ123" s="124"/>
      <c r="AK123" s="124"/>
      <c r="AL123" s="124"/>
      <c r="AM123" s="124"/>
      <c r="AN123" s="124"/>
      <c r="AO123" s="124"/>
      <c r="AP123" s="124"/>
      <c r="AQ123" s="1153"/>
      <c r="AR123" s="1154"/>
      <c r="AS123" s="1154"/>
      <c r="AT123" s="1154"/>
      <c r="AU123" s="1154"/>
      <c r="AV123" s="1154"/>
      <c r="AW123" s="1154"/>
      <c r="AX123" s="1154"/>
      <c r="AY123" s="1154"/>
      <c r="AZ123" s="1154"/>
      <c r="BA123" s="1154"/>
      <c r="BB123" s="1154"/>
    </row>
    <row r="124" spans="2:54" ht="15" customHeight="1">
      <c r="B124" s="1155"/>
      <c r="C124" s="3016" t="s">
        <v>1132</v>
      </c>
      <c r="D124" s="3016" t="s">
        <v>833</v>
      </c>
      <c r="E124" s="1146" t="s">
        <v>1127</v>
      </c>
      <c r="F124" s="1106"/>
      <c r="G124" s="441" t="s">
        <v>93</v>
      </c>
      <c r="H124" s="441" t="s">
        <v>1103</v>
      </c>
      <c r="I124" s="441" t="s">
        <v>1128</v>
      </c>
      <c r="J124" s="441" t="s">
        <v>112</v>
      </c>
      <c r="K124" s="1111" t="s">
        <v>1132</v>
      </c>
      <c r="L124" s="441" t="s">
        <v>1120</v>
      </c>
      <c r="M124" s="441" t="str">
        <f t="shared" si="4"/>
        <v>Munmorah 33 kV (via Delta)</v>
      </c>
      <c r="N124" s="1111" t="s">
        <v>1106</v>
      </c>
      <c r="O124" s="1111" t="s">
        <v>833</v>
      </c>
      <c r="P124" s="1111"/>
      <c r="Q124" s="2850"/>
      <c r="R124" s="2850"/>
      <c r="S124" s="2850"/>
      <c r="T124" s="2850"/>
      <c r="U124" s="2850"/>
      <c r="V124" s="2851"/>
      <c r="W124" s="2852"/>
      <c r="X124" s="2852"/>
      <c r="Y124" s="2852"/>
      <c r="Z124" s="2852"/>
      <c r="AA124" s="2853"/>
      <c r="AB124" s="1125"/>
      <c r="AC124" s="1151"/>
      <c r="AD124" s="1152"/>
      <c r="AE124" s="1153"/>
      <c r="AF124" s="1153"/>
      <c r="AG124" s="1153"/>
      <c r="AH124" s="124"/>
      <c r="AI124" s="124"/>
      <c r="AJ124" s="124"/>
      <c r="AK124" s="124"/>
      <c r="AL124" s="1153"/>
      <c r="AM124" s="124"/>
      <c r="AN124" s="124"/>
      <c r="AO124" s="1153"/>
      <c r="AP124" s="1153"/>
      <c r="AQ124" s="1153"/>
      <c r="AR124" s="1154"/>
      <c r="AS124" s="1154"/>
      <c r="AT124" s="1154"/>
      <c r="AU124" s="1160"/>
      <c r="AV124" s="1154"/>
      <c r="AW124" s="1154"/>
      <c r="AX124" s="1154"/>
      <c r="AY124" s="1154"/>
      <c r="AZ124" s="1154"/>
      <c r="BA124" s="1154"/>
      <c r="BB124" s="1154"/>
    </row>
    <row r="125" spans="2:54" ht="15" customHeight="1">
      <c r="B125" s="1155"/>
      <c r="C125" s="3017"/>
      <c r="D125" s="3017"/>
      <c r="E125" s="1146" t="s">
        <v>1130</v>
      </c>
      <c r="F125" s="1106"/>
      <c r="G125" s="441" t="s">
        <v>93</v>
      </c>
      <c r="H125" s="441" t="s">
        <v>1103</v>
      </c>
      <c r="I125" s="441" t="s">
        <v>1131</v>
      </c>
      <c r="J125" s="441" t="s">
        <v>112</v>
      </c>
      <c r="K125" s="1111" t="s">
        <v>1132</v>
      </c>
      <c r="L125" s="441" t="s">
        <v>1120</v>
      </c>
      <c r="M125" s="441" t="str">
        <f t="shared" si="4"/>
        <v>Munmorah 33 kV (via Delta)</v>
      </c>
      <c r="N125" s="1111" t="s">
        <v>1106</v>
      </c>
      <c r="O125" s="1111" t="s">
        <v>833</v>
      </c>
      <c r="P125" s="1111"/>
      <c r="Q125" s="2850"/>
      <c r="R125" s="2850"/>
      <c r="S125" s="2850"/>
      <c r="T125" s="2850"/>
      <c r="U125" s="2850"/>
      <c r="V125" s="2851"/>
      <c r="W125" s="2852"/>
      <c r="X125" s="2852"/>
      <c r="Y125" s="2852"/>
      <c r="Z125" s="2852"/>
      <c r="AA125" s="2853"/>
      <c r="AB125" s="1125"/>
      <c r="AC125" s="1151"/>
      <c r="AD125" s="1152"/>
      <c r="AE125" s="1153"/>
      <c r="AF125" s="1153"/>
      <c r="AG125" s="1153"/>
      <c r="AH125" s="124"/>
      <c r="AI125" s="124"/>
      <c r="AJ125" s="124"/>
      <c r="AK125" s="124"/>
      <c r="AL125" s="1153"/>
      <c r="AM125" s="124"/>
      <c r="AN125" s="124"/>
      <c r="AO125" s="1153"/>
      <c r="AP125" s="1153"/>
      <c r="AQ125" s="1153"/>
      <c r="AR125" s="1154"/>
      <c r="AS125" s="1154"/>
      <c r="AT125" s="1154"/>
      <c r="AU125" s="1160"/>
      <c r="AV125" s="1154"/>
      <c r="AW125" s="1154"/>
      <c r="AX125" s="1154"/>
      <c r="AY125" s="1154"/>
      <c r="AZ125" s="1154"/>
      <c r="BA125" s="1154"/>
      <c r="BB125" s="1154"/>
    </row>
    <row r="126" spans="2:54" ht="15" customHeight="1">
      <c r="B126" s="1155"/>
      <c r="C126" s="3016" t="s">
        <v>1132</v>
      </c>
      <c r="D126" s="3016" t="s">
        <v>842</v>
      </c>
      <c r="E126" s="1146" t="s">
        <v>1127</v>
      </c>
      <c r="F126" s="1106"/>
      <c r="G126" s="441" t="s">
        <v>93</v>
      </c>
      <c r="H126" s="441" t="s">
        <v>1103</v>
      </c>
      <c r="I126" s="441" t="s">
        <v>1128</v>
      </c>
      <c r="J126" s="441" t="s">
        <v>112</v>
      </c>
      <c r="K126" s="1111" t="s">
        <v>1132</v>
      </c>
      <c r="L126" s="441" t="s">
        <v>1120</v>
      </c>
      <c r="M126" s="441" t="str">
        <f t="shared" si="4"/>
        <v>Munmorah 33 kV (via Delta)</v>
      </c>
      <c r="N126" s="1111" t="s">
        <v>1106</v>
      </c>
      <c r="O126" s="1112" t="s">
        <v>842</v>
      </c>
      <c r="P126" s="1111"/>
      <c r="Q126" s="2854"/>
      <c r="R126" s="2854"/>
      <c r="S126" s="2854"/>
      <c r="T126" s="2854"/>
      <c r="U126" s="2854"/>
      <c r="V126" s="2855"/>
      <c r="W126" s="2852"/>
      <c r="X126" s="2852"/>
      <c r="Y126" s="2852"/>
      <c r="Z126" s="2852"/>
      <c r="AA126" s="2853"/>
      <c r="AB126" s="1125"/>
      <c r="AC126" s="1151"/>
      <c r="AD126" s="1152"/>
      <c r="AE126" s="1153"/>
      <c r="AF126" s="1153"/>
      <c r="AG126" s="1153"/>
      <c r="AH126" s="124"/>
      <c r="AI126" s="124"/>
      <c r="AJ126" s="124"/>
      <c r="AK126" s="124"/>
      <c r="AL126" s="1153"/>
      <c r="AM126" s="124"/>
      <c r="AN126" s="124"/>
      <c r="AO126" s="1153"/>
      <c r="AP126" s="1161"/>
      <c r="AQ126" s="1153"/>
      <c r="AR126" s="1154"/>
      <c r="AS126" s="1154"/>
      <c r="AT126" s="1154"/>
      <c r="AU126" s="1160"/>
      <c r="AV126" s="1154"/>
      <c r="AW126" s="1154"/>
      <c r="AX126" s="1154"/>
      <c r="AY126" s="1154"/>
      <c r="AZ126" s="1154"/>
      <c r="BA126" s="1154"/>
      <c r="BB126" s="1154"/>
    </row>
    <row r="127" spans="2:54" ht="15" customHeight="1">
      <c r="B127" s="1155"/>
      <c r="C127" s="3017"/>
      <c r="D127" s="3017"/>
      <c r="E127" s="1146" t="s">
        <v>1130</v>
      </c>
      <c r="F127" s="1106"/>
      <c r="G127" s="441" t="s">
        <v>93</v>
      </c>
      <c r="H127" s="441" t="s">
        <v>1103</v>
      </c>
      <c r="I127" s="441" t="s">
        <v>1131</v>
      </c>
      <c r="J127" s="441" t="s">
        <v>112</v>
      </c>
      <c r="K127" s="1111" t="s">
        <v>1132</v>
      </c>
      <c r="L127" s="441" t="s">
        <v>1120</v>
      </c>
      <c r="M127" s="441" t="str">
        <f t="shared" si="4"/>
        <v>Munmorah 33 kV (via Delta)</v>
      </c>
      <c r="N127" s="1111" t="s">
        <v>1106</v>
      </c>
      <c r="O127" s="1112" t="s">
        <v>842</v>
      </c>
      <c r="P127" s="1111"/>
      <c r="Q127" s="2854"/>
      <c r="R127" s="2854"/>
      <c r="S127" s="2854"/>
      <c r="T127" s="2854"/>
      <c r="U127" s="2854"/>
      <c r="V127" s="2855"/>
      <c r="W127" s="2852"/>
      <c r="X127" s="2852"/>
      <c r="Y127" s="2852"/>
      <c r="Z127" s="2852"/>
      <c r="AA127" s="2853"/>
      <c r="AB127" s="1125"/>
      <c r="AC127" s="1151"/>
      <c r="AD127" s="1152"/>
      <c r="AE127" s="1153"/>
      <c r="AF127" s="1153"/>
      <c r="AG127" s="1153"/>
      <c r="AH127" s="124"/>
      <c r="AI127" s="124"/>
      <c r="AJ127" s="124"/>
      <c r="AK127" s="124"/>
      <c r="AL127" s="1153"/>
      <c r="AM127" s="124"/>
      <c r="AN127" s="124"/>
      <c r="AO127" s="1153"/>
      <c r="AP127" s="1161"/>
      <c r="AQ127" s="1153"/>
      <c r="AR127" s="1154"/>
      <c r="AS127" s="1154"/>
      <c r="AT127" s="1154"/>
      <c r="AU127" s="1160"/>
      <c r="AV127" s="1154"/>
      <c r="AW127" s="1154"/>
      <c r="AX127" s="1154"/>
      <c r="AY127" s="1154"/>
      <c r="AZ127" s="1154"/>
      <c r="BA127" s="1154"/>
      <c r="BB127" s="1154"/>
    </row>
    <row r="128" spans="2:54" ht="15" customHeight="1">
      <c r="B128" s="1155"/>
      <c r="C128" s="3016" t="s">
        <v>1133</v>
      </c>
      <c r="D128" s="3016"/>
      <c r="E128" s="1146" t="s">
        <v>1127</v>
      </c>
      <c r="F128" s="1106"/>
      <c r="G128" s="441" t="s">
        <v>93</v>
      </c>
      <c r="H128" s="441" t="s">
        <v>1103</v>
      </c>
      <c r="I128" s="441" t="s">
        <v>1128</v>
      </c>
      <c r="J128" s="441" t="s">
        <v>112</v>
      </c>
      <c r="K128" s="1111" t="s">
        <v>1133</v>
      </c>
      <c r="L128" s="441" t="s">
        <v>1120</v>
      </c>
      <c r="M128" s="441" t="str">
        <f t="shared" si="4"/>
        <v>Munmorah 33 kV (via Delta)</v>
      </c>
      <c r="N128" s="1111" t="s">
        <v>1108</v>
      </c>
      <c r="O128" s="1111" t="s">
        <v>1109</v>
      </c>
      <c r="P128" s="1111"/>
      <c r="Q128" s="2856"/>
      <c r="R128" s="2856"/>
      <c r="S128" s="2856"/>
      <c r="T128" s="2856"/>
      <c r="U128" s="2856"/>
      <c r="V128" s="2858"/>
      <c r="W128" s="2859"/>
      <c r="X128" s="2859"/>
      <c r="Y128" s="2859"/>
      <c r="Z128" s="2859"/>
      <c r="AA128" s="2860"/>
      <c r="AB128" s="1125"/>
      <c r="AC128" s="1151"/>
      <c r="AD128" s="1152"/>
      <c r="AE128" s="1153"/>
      <c r="AF128" s="1153"/>
      <c r="AG128" s="1153"/>
      <c r="AH128" s="124"/>
      <c r="AI128" s="124"/>
      <c r="AJ128" s="124"/>
      <c r="AK128" s="124"/>
      <c r="AL128" s="1153"/>
      <c r="AM128" s="124"/>
      <c r="AN128" s="124"/>
      <c r="AO128" s="1153"/>
      <c r="AP128" s="1153"/>
      <c r="AQ128" s="1153"/>
      <c r="AR128" s="1154"/>
      <c r="AS128" s="1154"/>
      <c r="AT128" s="1154"/>
      <c r="AU128" s="1154"/>
      <c r="AV128" s="1154"/>
      <c r="AW128" s="1154"/>
      <c r="AX128" s="1154"/>
      <c r="AY128" s="1154"/>
      <c r="AZ128" s="1154"/>
      <c r="BA128" s="1154"/>
      <c r="BB128" s="1154"/>
    </row>
    <row r="129" spans="2:54" ht="15" customHeight="1">
      <c r="B129" s="1155"/>
      <c r="C129" s="3017"/>
      <c r="D129" s="3017"/>
      <c r="E129" s="1146" t="s">
        <v>1130</v>
      </c>
      <c r="F129" s="1106"/>
      <c r="G129" s="441" t="s">
        <v>93</v>
      </c>
      <c r="H129" s="441" t="s">
        <v>1103</v>
      </c>
      <c r="I129" s="441" t="s">
        <v>1131</v>
      </c>
      <c r="J129" s="441" t="s">
        <v>112</v>
      </c>
      <c r="K129" s="1111" t="s">
        <v>1133</v>
      </c>
      <c r="L129" s="441" t="s">
        <v>1120</v>
      </c>
      <c r="M129" s="441" t="str">
        <f t="shared" si="4"/>
        <v>Munmorah 33 kV (via Delta)</v>
      </c>
      <c r="N129" s="1111" t="s">
        <v>1108</v>
      </c>
      <c r="O129" s="1111" t="s">
        <v>1109</v>
      </c>
      <c r="P129" s="1111"/>
      <c r="Q129" s="2856"/>
      <c r="R129" s="2856"/>
      <c r="S129" s="2856"/>
      <c r="T129" s="2856"/>
      <c r="U129" s="2856"/>
      <c r="V129" s="2858"/>
      <c r="W129" s="2859"/>
      <c r="X129" s="2859"/>
      <c r="Y129" s="2859"/>
      <c r="Z129" s="2859"/>
      <c r="AA129" s="2860"/>
      <c r="AB129" s="1125"/>
      <c r="AC129" s="1151"/>
      <c r="AD129" s="1152"/>
      <c r="AE129" s="1153"/>
      <c r="AF129" s="1153"/>
      <c r="AG129" s="1153"/>
      <c r="AH129" s="124"/>
      <c r="AI129" s="124"/>
      <c r="AJ129" s="124"/>
      <c r="AK129" s="124"/>
      <c r="AL129" s="1153"/>
      <c r="AM129" s="124"/>
      <c r="AN129" s="124"/>
      <c r="AO129" s="1153"/>
      <c r="AP129" s="1153"/>
      <c r="AQ129" s="1153"/>
      <c r="AR129" s="1154"/>
      <c r="AS129" s="1154"/>
      <c r="AT129" s="1154"/>
      <c r="AU129" s="1154"/>
      <c r="AV129" s="1154"/>
      <c r="AW129" s="1154"/>
      <c r="AX129" s="1154"/>
      <c r="AY129" s="1154"/>
      <c r="AZ129" s="1154"/>
      <c r="BA129" s="1154"/>
      <c r="BB129" s="1154"/>
    </row>
    <row r="130" spans="2:54" ht="15" customHeight="1">
      <c r="B130" s="1155"/>
      <c r="C130" s="3016" t="s">
        <v>1110</v>
      </c>
      <c r="D130" s="3016"/>
      <c r="E130" s="1146" t="s">
        <v>1127</v>
      </c>
      <c r="F130" s="1106"/>
      <c r="G130" s="441" t="s">
        <v>93</v>
      </c>
      <c r="H130" s="441" t="s">
        <v>1103</v>
      </c>
      <c r="I130" s="441" t="s">
        <v>1128</v>
      </c>
      <c r="J130" s="441" t="s">
        <v>112</v>
      </c>
      <c r="K130" s="1111" t="s">
        <v>1110</v>
      </c>
      <c r="L130" s="441" t="s">
        <v>1120</v>
      </c>
      <c r="M130" s="441" t="str">
        <f t="shared" si="4"/>
        <v>Munmorah 33 kV (via Delta)</v>
      </c>
      <c r="N130" s="1111" t="s">
        <v>1111</v>
      </c>
      <c r="O130" s="1112">
        <v>0</v>
      </c>
      <c r="P130" s="1111"/>
      <c r="Q130" s="2861"/>
      <c r="R130" s="2861"/>
      <c r="S130" s="2861"/>
      <c r="T130" s="2861"/>
      <c r="U130" s="2861"/>
      <c r="V130" s="2862"/>
      <c r="W130" s="2863"/>
      <c r="X130" s="2863"/>
      <c r="Y130" s="2863"/>
      <c r="Z130" s="2863"/>
      <c r="AA130" s="2864"/>
      <c r="AB130" s="1125"/>
      <c r="AC130" s="1151"/>
      <c r="AD130" s="1152"/>
      <c r="AE130" s="1153"/>
      <c r="AF130" s="1153"/>
      <c r="AG130" s="1153"/>
      <c r="AH130" s="124"/>
      <c r="AI130" s="124"/>
      <c r="AJ130" s="124"/>
      <c r="AK130" s="124"/>
      <c r="AL130" s="1153"/>
      <c r="AM130" s="124"/>
      <c r="AN130" s="124"/>
      <c r="AO130" s="1153"/>
      <c r="AP130" s="1161"/>
      <c r="AQ130" s="1153"/>
      <c r="AR130" s="1154"/>
      <c r="AS130" s="1154"/>
      <c r="AT130" s="1154"/>
      <c r="AU130" s="1154"/>
      <c r="AV130" s="1154"/>
      <c r="AW130" s="1154"/>
      <c r="AX130" s="1154"/>
      <c r="AY130" s="1154"/>
      <c r="AZ130" s="1154"/>
      <c r="BA130" s="1154"/>
      <c r="BB130" s="1154"/>
    </row>
    <row r="131" spans="2:54" ht="15" customHeight="1">
      <c r="B131" s="1155"/>
      <c r="C131" s="3017"/>
      <c r="D131" s="3017"/>
      <c r="E131" s="1146" t="s">
        <v>1130</v>
      </c>
      <c r="F131" s="1106"/>
      <c r="G131" s="441" t="s">
        <v>93</v>
      </c>
      <c r="H131" s="441" t="s">
        <v>1103</v>
      </c>
      <c r="I131" s="441" t="s">
        <v>1131</v>
      </c>
      <c r="J131" s="441" t="s">
        <v>112</v>
      </c>
      <c r="K131" s="1111" t="s">
        <v>1110</v>
      </c>
      <c r="L131" s="441" t="s">
        <v>1120</v>
      </c>
      <c r="M131" s="441" t="str">
        <f t="shared" si="4"/>
        <v>Munmorah 33 kV (via Delta)</v>
      </c>
      <c r="N131" s="1111" t="s">
        <v>1111</v>
      </c>
      <c r="O131" s="1112">
        <v>0</v>
      </c>
      <c r="P131" s="1111"/>
      <c r="Q131" s="2861"/>
      <c r="R131" s="2861"/>
      <c r="S131" s="2861"/>
      <c r="T131" s="2861"/>
      <c r="U131" s="2861"/>
      <c r="V131" s="2862"/>
      <c r="W131" s="2863"/>
      <c r="X131" s="2863"/>
      <c r="Y131" s="2863"/>
      <c r="Z131" s="2863"/>
      <c r="AA131" s="2864"/>
      <c r="AB131" s="1125"/>
      <c r="AC131" s="1151"/>
      <c r="AD131" s="1152"/>
      <c r="AE131" s="1153"/>
      <c r="AF131" s="1153"/>
      <c r="AG131" s="1153"/>
      <c r="AH131" s="124"/>
      <c r="AI131" s="124"/>
      <c r="AJ131" s="124"/>
      <c r="AK131" s="124"/>
      <c r="AL131" s="1153"/>
      <c r="AM131" s="124"/>
      <c r="AN131" s="124"/>
      <c r="AO131" s="1153"/>
      <c r="AP131" s="1161"/>
      <c r="AQ131" s="1153"/>
      <c r="AR131" s="1154"/>
      <c r="AS131" s="1154"/>
      <c r="AT131" s="1154"/>
      <c r="AU131" s="1154"/>
      <c r="AV131" s="1154"/>
      <c r="AW131" s="1154"/>
      <c r="AX131" s="1154"/>
      <c r="AY131" s="1154"/>
      <c r="AZ131" s="1154"/>
      <c r="BA131" s="1154"/>
      <c r="BB131" s="1154"/>
    </row>
    <row r="132" spans="2:54" ht="15" customHeight="1">
      <c r="B132" s="1155"/>
      <c r="C132" s="3016" t="s">
        <v>1112</v>
      </c>
      <c r="D132" s="3016"/>
      <c r="E132" s="1146" t="s">
        <v>1127</v>
      </c>
      <c r="F132" s="1106"/>
      <c r="G132" s="441" t="s">
        <v>93</v>
      </c>
      <c r="H132" s="441" t="s">
        <v>1103</v>
      </c>
      <c r="I132" s="441" t="s">
        <v>1128</v>
      </c>
      <c r="J132" s="441" t="s">
        <v>112</v>
      </c>
      <c r="K132" s="1111" t="s">
        <v>1112</v>
      </c>
      <c r="L132" s="441" t="s">
        <v>1120</v>
      </c>
      <c r="M132" s="441" t="str">
        <f t="shared" si="4"/>
        <v>Munmorah 33 kV (via Delta)</v>
      </c>
      <c r="N132" s="1111" t="s">
        <v>1113</v>
      </c>
      <c r="O132" s="1111" t="s">
        <v>1113</v>
      </c>
      <c r="P132" s="1111"/>
      <c r="Q132" s="2850"/>
      <c r="R132" s="2850"/>
      <c r="S132" s="2850"/>
      <c r="T132" s="2850"/>
      <c r="U132" s="2850"/>
      <c r="V132" s="2851"/>
      <c r="W132" s="2866"/>
      <c r="X132" s="2866"/>
      <c r="Y132" s="2866"/>
      <c r="Z132" s="2866"/>
      <c r="AA132" s="2099"/>
      <c r="AB132" s="1125"/>
      <c r="AC132" s="1151"/>
      <c r="AD132" s="1152"/>
      <c r="AE132" s="1153"/>
      <c r="AF132" s="1153"/>
      <c r="AG132" s="1153"/>
      <c r="AH132" s="124"/>
      <c r="AI132" s="124"/>
      <c r="AJ132" s="124"/>
      <c r="AK132" s="124"/>
      <c r="AL132" s="1153"/>
      <c r="AM132" s="124"/>
      <c r="AN132" s="124"/>
      <c r="AO132" s="1153"/>
      <c r="AP132" s="1153"/>
      <c r="AQ132" s="1153"/>
      <c r="AR132" s="1154"/>
      <c r="AS132" s="1154"/>
      <c r="AT132" s="1154"/>
      <c r="AU132" s="1154"/>
      <c r="AV132" s="1154"/>
      <c r="AW132" s="1154"/>
      <c r="AX132" s="1154"/>
      <c r="AY132" s="1154"/>
      <c r="AZ132" s="1154"/>
      <c r="BA132" s="1154"/>
      <c r="BB132" s="1154"/>
    </row>
    <row r="133" spans="2:54" ht="15" customHeight="1">
      <c r="B133" s="1155"/>
      <c r="C133" s="3017"/>
      <c r="D133" s="3017"/>
      <c r="E133" s="1146" t="s">
        <v>1130</v>
      </c>
      <c r="F133" s="1106"/>
      <c r="G133" s="441" t="s">
        <v>93</v>
      </c>
      <c r="H133" s="441" t="s">
        <v>1103</v>
      </c>
      <c r="I133" s="441" t="s">
        <v>1131</v>
      </c>
      <c r="J133" s="441" t="s">
        <v>112</v>
      </c>
      <c r="K133" s="1111" t="s">
        <v>1112</v>
      </c>
      <c r="L133" s="441" t="s">
        <v>1120</v>
      </c>
      <c r="M133" s="441" t="str">
        <f t="shared" si="4"/>
        <v>Munmorah 33 kV (via Delta)</v>
      </c>
      <c r="N133" s="1111" t="s">
        <v>1113</v>
      </c>
      <c r="O133" s="1111" t="s">
        <v>1113</v>
      </c>
      <c r="P133" s="1111"/>
      <c r="Q133" s="2850"/>
      <c r="R133" s="2850"/>
      <c r="S133" s="2850"/>
      <c r="T133" s="2850"/>
      <c r="U133" s="2850"/>
      <c r="V133" s="2851"/>
      <c r="W133" s="2866"/>
      <c r="X133" s="2866"/>
      <c r="Y133" s="2866"/>
      <c r="Z133" s="2866"/>
      <c r="AA133" s="2099"/>
      <c r="AB133" s="1125"/>
      <c r="AC133" s="1151"/>
      <c r="AD133" s="1152"/>
      <c r="AE133" s="1153"/>
      <c r="AF133" s="1153"/>
      <c r="AG133" s="1153"/>
      <c r="AH133" s="124"/>
      <c r="AI133" s="124"/>
      <c r="AJ133" s="124"/>
      <c r="AK133" s="124"/>
      <c r="AL133" s="1153"/>
      <c r="AM133" s="124"/>
      <c r="AN133" s="124"/>
      <c r="AO133" s="1153"/>
      <c r="AP133" s="1153"/>
      <c r="AQ133" s="1153"/>
      <c r="AR133" s="1154"/>
      <c r="AS133" s="1154"/>
      <c r="AT133" s="1154"/>
      <c r="AU133" s="1154"/>
      <c r="AV133" s="1154"/>
      <c r="AW133" s="1154"/>
      <c r="AX133" s="1154"/>
      <c r="AY133" s="1154"/>
      <c r="AZ133" s="1154"/>
      <c r="BA133" s="1154"/>
      <c r="BB133" s="1154"/>
    </row>
    <row r="134" spans="2:54" ht="15" customHeight="1">
      <c r="B134" s="1155"/>
      <c r="C134" s="3016" t="s">
        <v>1134</v>
      </c>
      <c r="D134" s="3016" t="s">
        <v>833</v>
      </c>
      <c r="E134" s="1146" t="s">
        <v>1127</v>
      </c>
      <c r="F134" s="1106"/>
      <c r="G134" s="441" t="s">
        <v>93</v>
      </c>
      <c r="H134" s="441" t="s">
        <v>1103</v>
      </c>
      <c r="I134" s="441" t="s">
        <v>1128</v>
      </c>
      <c r="J134" s="441" t="s">
        <v>112</v>
      </c>
      <c r="K134" s="1111" t="s">
        <v>1134</v>
      </c>
      <c r="L134" s="441" t="s">
        <v>1120</v>
      </c>
      <c r="M134" s="441" t="str">
        <f t="shared" si="4"/>
        <v>Munmorah 33 kV (via Delta)</v>
      </c>
      <c r="N134" s="1111" t="s">
        <v>1115</v>
      </c>
      <c r="O134" s="1111" t="s">
        <v>833</v>
      </c>
      <c r="P134" s="1111"/>
      <c r="Q134" s="2867"/>
      <c r="R134" s="2868"/>
      <c r="S134" s="2869"/>
      <c r="T134" s="2869"/>
      <c r="U134" s="2869"/>
      <c r="V134" s="2869"/>
      <c r="W134" s="2869"/>
      <c r="X134" s="2869"/>
      <c r="Y134" s="2869"/>
      <c r="Z134" s="2869"/>
      <c r="AA134" s="2879"/>
      <c r="AB134" s="1125"/>
      <c r="AC134" s="1151"/>
      <c r="AD134" s="1152"/>
      <c r="AE134" s="1153"/>
      <c r="AF134" s="1153"/>
      <c r="AG134" s="1153"/>
      <c r="AH134" s="124"/>
      <c r="AI134" s="124"/>
      <c r="AJ134" s="124"/>
      <c r="AK134" s="124"/>
      <c r="AL134" s="1153"/>
      <c r="AM134" s="124"/>
      <c r="AN134" s="124"/>
      <c r="AO134" s="1153"/>
      <c r="AP134" s="1153"/>
      <c r="AQ134" s="1153"/>
      <c r="AR134" s="1154"/>
      <c r="AS134" s="1154"/>
      <c r="AT134" s="1154"/>
      <c r="AU134" s="1154"/>
      <c r="AV134" s="1154"/>
      <c r="AW134" s="1154"/>
      <c r="AX134" s="1154"/>
      <c r="AY134" s="1154"/>
      <c r="AZ134" s="1154"/>
      <c r="BA134" s="1154"/>
      <c r="BB134" s="1154"/>
    </row>
    <row r="135" spans="2:54" ht="15" customHeight="1">
      <c r="B135" s="1155"/>
      <c r="C135" s="3017"/>
      <c r="D135" s="3017"/>
      <c r="E135" s="1146" t="s">
        <v>1130</v>
      </c>
      <c r="F135" s="1106"/>
      <c r="G135" s="441" t="s">
        <v>93</v>
      </c>
      <c r="H135" s="441" t="s">
        <v>1103</v>
      </c>
      <c r="I135" s="441" t="s">
        <v>1131</v>
      </c>
      <c r="J135" s="441" t="s">
        <v>112</v>
      </c>
      <c r="K135" s="1111" t="s">
        <v>1134</v>
      </c>
      <c r="L135" s="441" t="s">
        <v>1120</v>
      </c>
      <c r="M135" s="441" t="str">
        <f t="shared" si="4"/>
        <v>Munmorah 33 kV (via Delta)</v>
      </c>
      <c r="N135" s="1111" t="s">
        <v>1115</v>
      </c>
      <c r="O135" s="1111" t="s">
        <v>833</v>
      </c>
      <c r="P135" s="1111"/>
      <c r="Q135" s="2867"/>
      <c r="R135" s="2868"/>
      <c r="S135" s="2869"/>
      <c r="T135" s="2869"/>
      <c r="U135" s="2869"/>
      <c r="V135" s="2869"/>
      <c r="W135" s="2869"/>
      <c r="X135" s="2869"/>
      <c r="Y135" s="2869"/>
      <c r="Z135" s="2869"/>
      <c r="AA135" s="2879"/>
      <c r="AB135" s="1125"/>
      <c r="AC135" s="1151"/>
      <c r="AD135" s="1152"/>
      <c r="AE135" s="1153"/>
      <c r="AF135" s="1153"/>
      <c r="AG135" s="1153"/>
      <c r="AH135" s="124"/>
      <c r="AI135" s="124"/>
      <c r="AJ135" s="124"/>
      <c r="AK135" s="124"/>
      <c r="AL135" s="1153"/>
      <c r="AM135" s="124"/>
      <c r="AN135" s="124"/>
      <c r="AO135" s="1153"/>
      <c r="AP135" s="1153"/>
      <c r="AQ135" s="1153"/>
      <c r="AR135" s="1154"/>
      <c r="AS135" s="1154"/>
      <c r="AT135" s="1154"/>
      <c r="AU135" s="1154"/>
      <c r="AV135" s="1154"/>
      <c r="AW135" s="1154"/>
      <c r="AX135" s="1154"/>
      <c r="AY135" s="1154"/>
      <c r="AZ135" s="1154"/>
      <c r="BA135" s="1154"/>
      <c r="BB135" s="1154"/>
    </row>
    <row r="136" spans="2:54" ht="15" customHeight="1">
      <c r="B136" s="1155"/>
      <c r="C136" s="3016" t="s">
        <v>1135</v>
      </c>
      <c r="D136" s="3016" t="s">
        <v>833</v>
      </c>
      <c r="E136" s="1146" t="s">
        <v>1127</v>
      </c>
      <c r="F136" s="1106"/>
      <c r="G136" s="441" t="s">
        <v>93</v>
      </c>
      <c r="H136" s="441" t="s">
        <v>1103</v>
      </c>
      <c r="I136" s="441" t="s">
        <v>1128</v>
      </c>
      <c r="J136" s="441" t="s">
        <v>112</v>
      </c>
      <c r="K136" s="1111" t="s">
        <v>1135</v>
      </c>
      <c r="L136" s="441" t="s">
        <v>1120</v>
      </c>
      <c r="M136" s="441" t="str">
        <f t="shared" si="4"/>
        <v>Munmorah 33 kV (via Delta)</v>
      </c>
      <c r="N136" s="1111" t="s">
        <v>1106</v>
      </c>
      <c r="O136" s="1111" t="s">
        <v>833</v>
      </c>
      <c r="P136" s="1111"/>
      <c r="Q136" s="2867"/>
      <c r="R136" s="2868"/>
      <c r="S136" s="2869"/>
      <c r="T136" s="2869"/>
      <c r="U136" s="2869"/>
      <c r="V136" s="2869"/>
      <c r="W136" s="2869"/>
      <c r="X136" s="2869"/>
      <c r="Y136" s="2869"/>
      <c r="Z136" s="2869"/>
      <c r="AA136" s="2879"/>
      <c r="AB136" s="1125"/>
      <c r="AC136" s="1151"/>
      <c r="AD136" s="1152"/>
      <c r="AE136" s="1153"/>
      <c r="AF136" s="1153"/>
      <c r="AG136" s="1153"/>
      <c r="AH136" s="124"/>
      <c r="AI136" s="124"/>
      <c r="AJ136" s="124"/>
      <c r="AK136" s="124"/>
      <c r="AL136" s="1153"/>
      <c r="AM136" s="124"/>
      <c r="AN136" s="124"/>
      <c r="AO136" s="1153"/>
      <c r="AP136" s="1153"/>
      <c r="AQ136" s="1153"/>
      <c r="AR136" s="1154"/>
      <c r="AS136" s="1154"/>
      <c r="AT136" s="1154"/>
      <c r="AU136" s="1154"/>
      <c r="AV136" s="1154"/>
      <c r="AW136" s="1154"/>
      <c r="AX136" s="1154"/>
      <c r="AY136" s="1154"/>
      <c r="AZ136" s="1154"/>
      <c r="BA136" s="1154"/>
      <c r="BB136" s="1154"/>
    </row>
    <row r="137" spans="2:54" ht="15" customHeight="1">
      <c r="B137" s="1155"/>
      <c r="C137" s="3017"/>
      <c r="D137" s="3017"/>
      <c r="E137" s="1146" t="s">
        <v>1130</v>
      </c>
      <c r="F137" s="1106"/>
      <c r="G137" s="441" t="s">
        <v>93</v>
      </c>
      <c r="H137" s="441" t="s">
        <v>1103</v>
      </c>
      <c r="I137" s="441" t="s">
        <v>1131</v>
      </c>
      <c r="J137" s="441" t="s">
        <v>112</v>
      </c>
      <c r="K137" s="1111" t="s">
        <v>1135</v>
      </c>
      <c r="L137" s="441" t="s">
        <v>1120</v>
      </c>
      <c r="M137" s="441" t="str">
        <f t="shared" si="4"/>
        <v>Munmorah 33 kV (via Delta)</v>
      </c>
      <c r="N137" s="1111" t="s">
        <v>1106</v>
      </c>
      <c r="O137" s="1111" t="s">
        <v>833</v>
      </c>
      <c r="P137" s="1111"/>
      <c r="Q137" s="2867"/>
      <c r="R137" s="2868"/>
      <c r="S137" s="2869"/>
      <c r="T137" s="2869"/>
      <c r="U137" s="2869"/>
      <c r="V137" s="2869"/>
      <c r="W137" s="2869"/>
      <c r="X137" s="2869"/>
      <c r="Y137" s="2869"/>
      <c r="Z137" s="2869"/>
      <c r="AA137" s="2879"/>
      <c r="AB137" s="1125"/>
      <c r="AC137" s="1151"/>
      <c r="AD137" s="1152"/>
      <c r="AE137" s="1153"/>
      <c r="AF137" s="1153"/>
      <c r="AG137" s="1153"/>
      <c r="AH137" s="124"/>
      <c r="AI137" s="124"/>
      <c r="AJ137" s="124"/>
      <c r="AK137" s="124"/>
      <c r="AL137" s="1153"/>
      <c r="AM137" s="124"/>
      <c r="AN137" s="124"/>
      <c r="AO137" s="1153"/>
      <c r="AP137" s="1153"/>
      <c r="AQ137" s="1153"/>
      <c r="AR137" s="1154"/>
      <c r="AS137" s="1154"/>
      <c r="AT137" s="1154"/>
      <c r="AU137" s="1154"/>
      <c r="AV137" s="1154"/>
      <c r="AW137" s="1154"/>
      <c r="AX137" s="1154"/>
      <c r="AY137" s="1154"/>
      <c r="AZ137" s="1154"/>
      <c r="BA137" s="1154"/>
      <c r="BB137" s="1154"/>
    </row>
    <row r="138" spans="2:54" ht="15" customHeight="1">
      <c r="B138" s="1155"/>
      <c r="C138" s="3016" t="s">
        <v>1135</v>
      </c>
      <c r="D138" s="3016" t="s">
        <v>842</v>
      </c>
      <c r="E138" s="1146" t="s">
        <v>1127</v>
      </c>
      <c r="F138" s="1106"/>
      <c r="G138" s="441" t="s">
        <v>93</v>
      </c>
      <c r="H138" s="441" t="s">
        <v>1103</v>
      </c>
      <c r="I138" s="441" t="s">
        <v>1128</v>
      </c>
      <c r="J138" s="441" t="s">
        <v>112</v>
      </c>
      <c r="K138" s="1111" t="s">
        <v>1135</v>
      </c>
      <c r="L138" s="441" t="s">
        <v>1120</v>
      </c>
      <c r="M138" s="441" t="str">
        <f t="shared" si="4"/>
        <v>Munmorah 33 kV (via Delta)</v>
      </c>
      <c r="N138" s="1111" t="s">
        <v>1106</v>
      </c>
      <c r="O138" s="1111" t="s">
        <v>842</v>
      </c>
      <c r="P138" s="1111"/>
      <c r="Q138" s="2867"/>
      <c r="R138" s="2868"/>
      <c r="S138" s="2869"/>
      <c r="T138" s="2869"/>
      <c r="U138" s="2869"/>
      <c r="V138" s="2869"/>
      <c r="W138" s="2869"/>
      <c r="X138" s="2869"/>
      <c r="Y138" s="2869"/>
      <c r="Z138" s="2869"/>
      <c r="AA138" s="2879"/>
      <c r="AB138" s="1125"/>
      <c r="AC138" s="1151"/>
      <c r="AD138" s="1152"/>
      <c r="AE138" s="1153"/>
      <c r="AF138" s="1153"/>
      <c r="AG138" s="1153"/>
      <c r="AH138" s="124"/>
      <c r="AI138" s="124"/>
      <c r="AJ138" s="124"/>
      <c r="AK138" s="124"/>
      <c r="AL138" s="1153"/>
      <c r="AM138" s="124"/>
      <c r="AN138" s="124"/>
      <c r="AO138" s="1153"/>
      <c r="AP138" s="1153"/>
      <c r="AQ138" s="1153"/>
      <c r="AR138" s="1154"/>
      <c r="AS138" s="1154"/>
      <c r="AT138" s="1154"/>
      <c r="AU138" s="1154"/>
      <c r="AV138" s="1154"/>
      <c r="AW138" s="1154"/>
      <c r="AX138" s="1154"/>
      <c r="AY138" s="1154"/>
      <c r="AZ138" s="1154"/>
      <c r="BA138" s="1154"/>
      <c r="BB138" s="1154"/>
    </row>
    <row r="139" spans="2:54" ht="15" customHeight="1">
      <c r="B139" s="1155"/>
      <c r="C139" s="3017"/>
      <c r="D139" s="3017"/>
      <c r="E139" s="1146" t="s">
        <v>1130</v>
      </c>
      <c r="F139" s="1106"/>
      <c r="G139" s="441" t="s">
        <v>93</v>
      </c>
      <c r="H139" s="441" t="s">
        <v>1103</v>
      </c>
      <c r="I139" s="441" t="s">
        <v>1131</v>
      </c>
      <c r="J139" s="441" t="s">
        <v>112</v>
      </c>
      <c r="K139" s="1111" t="s">
        <v>1135</v>
      </c>
      <c r="L139" s="441" t="s">
        <v>1120</v>
      </c>
      <c r="M139" s="441" t="str">
        <f t="shared" si="4"/>
        <v>Munmorah 33 kV (via Delta)</v>
      </c>
      <c r="N139" s="1111" t="s">
        <v>1106</v>
      </c>
      <c r="O139" s="1111" t="s">
        <v>842</v>
      </c>
      <c r="P139" s="1111"/>
      <c r="Q139" s="2867"/>
      <c r="R139" s="2868"/>
      <c r="S139" s="2869"/>
      <c r="T139" s="2869"/>
      <c r="U139" s="2869"/>
      <c r="V139" s="2869"/>
      <c r="W139" s="2869"/>
      <c r="X139" s="2869"/>
      <c r="Y139" s="2869"/>
      <c r="Z139" s="2869"/>
      <c r="AA139" s="2879"/>
      <c r="AB139" s="1125"/>
      <c r="AC139" s="1151"/>
      <c r="AD139" s="1152"/>
      <c r="AE139" s="1153"/>
      <c r="AF139" s="1153"/>
      <c r="AG139" s="1153"/>
      <c r="AH139" s="124"/>
      <c r="AI139" s="124"/>
      <c r="AJ139" s="124"/>
      <c r="AK139" s="124"/>
      <c r="AL139" s="1153"/>
      <c r="AM139" s="124"/>
      <c r="AN139" s="124"/>
      <c r="AO139" s="1153"/>
      <c r="AP139" s="1153"/>
      <c r="AQ139" s="1153"/>
      <c r="AR139" s="1154"/>
      <c r="AS139" s="1154"/>
      <c r="AT139" s="1154"/>
      <c r="AU139" s="1154"/>
      <c r="AV139" s="1154"/>
      <c r="AW139" s="1154"/>
      <c r="AX139" s="1154"/>
      <c r="AY139" s="1154"/>
      <c r="AZ139" s="1154"/>
      <c r="BA139" s="1154"/>
      <c r="BB139" s="1154"/>
    </row>
    <row r="140" spans="2:54" ht="15" customHeight="1">
      <c r="B140" s="1155"/>
      <c r="C140" s="3016" t="s">
        <v>1136</v>
      </c>
      <c r="D140" s="3016" t="s">
        <v>833</v>
      </c>
      <c r="E140" s="1146" t="s">
        <v>1127</v>
      </c>
      <c r="F140" s="1106"/>
      <c r="G140" s="441" t="s">
        <v>93</v>
      </c>
      <c r="H140" s="441" t="s">
        <v>1103</v>
      </c>
      <c r="I140" s="441" t="s">
        <v>1128</v>
      </c>
      <c r="J140" s="441" t="s">
        <v>112</v>
      </c>
      <c r="K140" s="1111" t="s">
        <v>1136</v>
      </c>
      <c r="L140" s="441" t="s">
        <v>1120</v>
      </c>
      <c r="M140" s="441" t="str">
        <f t="shared" si="4"/>
        <v>Munmorah 33 kV (via Delta)</v>
      </c>
      <c r="N140" s="1111" t="s">
        <v>1106</v>
      </c>
      <c r="O140" s="1111" t="s">
        <v>833</v>
      </c>
      <c r="P140" s="1111"/>
      <c r="Q140" s="2867"/>
      <c r="R140" s="2868"/>
      <c r="S140" s="2869"/>
      <c r="T140" s="2869"/>
      <c r="U140" s="2869"/>
      <c r="V140" s="2869"/>
      <c r="W140" s="2869"/>
      <c r="X140" s="2869"/>
      <c r="Y140" s="2869"/>
      <c r="Z140" s="2869"/>
      <c r="AA140" s="2879"/>
      <c r="AB140" s="1125"/>
      <c r="AC140" s="1151"/>
      <c r="AD140" s="1152"/>
      <c r="AE140" s="1153"/>
      <c r="AF140" s="1153"/>
      <c r="AG140" s="1153"/>
      <c r="AH140" s="124"/>
      <c r="AI140" s="124"/>
      <c r="AJ140" s="124"/>
      <c r="AK140" s="124"/>
      <c r="AL140" s="1153"/>
      <c r="AM140" s="124"/>
      <c r="AN140" s="124"/>
      <c r="AO140" s="1153"/>
      <c r="AP140" s="1153"/>
      <c r="AQ140" s="1153"/>
      <c r="AR140" s="1154"/>
      <c r="AS140" s="1154"/>
      <c r="AT140" s="1154"/>
      <c r="AU140" s="1154"/>
      <c r="AV140" s="1154"/>
      <c r="AW140" s="1154"/>
      <c r="AX140" s="1154"/>
      <c r="AY140" s="1154"/>
      <c r="AZ140" s="1154"/>
      <c r="BA140" s="1154"/>
      <c r="BB140" s="1154"/>
    </row>
    <row r="141" spans="2:54" ht="15" customHeight="1">
      <c r="B141" s="1155"/>
      <c r="C141" s="3017"/>
      <c r="D141" s="3017"/>
      <c r="E141" s="1146" t="s">
        <v>1130</v>
      </c>
      <c r="F141" s="1106"/>
      <c r="G141" s="441" t="s">
        <v>93</v>
      </c>
      <c r="H141" s="441" t="s">
        <v>1103</v>
      </c>
      <c r="I141" s="441" t="s">
        <v>1131</v>
      </c>
      <c r="J141" s="441" t="s">
        <v>112</v>
      </c>
      <c r="K141" s="1111" t="s">
        <v>1136</v>
      </c>
      <c r="L141" s="441" t="s">
        <v>1120</v>
      </c>
      <c r="M141" s="441" t="str">
        <f t="shared" ref="M141:M204" si="8">M140</f>
        <v>Munmorah 33 kV (via Delta)</v>
      </c>
      <c r="N141" s="1111" t="s">
        <v>1106</v>
      </c>
      <c r="O141" s="1111" t="s">
        <v>833</v>
      </c>
      <c r="P141" s="1111"/>
      <c r="Q141" s="2528"/>
      <c r="R141" s="2529"/>
      <c r="S141" s="2530"/>
      <c r="T141" s="2530"/>
      <c r="U141" s="2530"/>
      <c r="V141" s="2530"/>
      <c r="W141" s="2530"/>
      <c r="X141" s="2530"/>
      <c r="Y141" s="2530"/>
      <c r="Z141" s="2530"/>
      <c r="AA141" s="2531"/>
      <c r="AB141" s="1125"/>
      <c r="AC141" s="1151"/>
      <c r="AD141" s="1152"/>
      <c r="AE141" s="1153"/>
      <c r="AF141" s="1153"/>
      <c r="AG141" s="1153"/>
      <c r="AH141" s="124"/>
      <c r="AI141" s="124"/>
      <c r="AJ141" s="124"/>
      <c r="AK141" s="124"/>
      <c r="AL141" s="1153"/>
      <c r="AM141" s="124"/>
      <c r="AN141" s="124"/>
      <c r="AO141" s="1153"/>
      <c r="AP141" s="1153"/>
      <c r="AQ141" s="1153"/>
      <c r="AR141" s="1154"/>
      <c r="AS141" s="1154"/>
      <c r="AT141" s="1154"/>
      <c r="AU141" s="1154"/>
      <c r="AV141" s="1154"/>
      <c r="AW141" s="1154"/>
      <c r="AX141" s="1154"/>
      <c r="AY141" s="1154"/>
      <c r="AZ141" s="1154"/>
      <c r="BA141" s="1154"/>
      <c r="BB141" s="1154"/>
    </row>
    <row r="142" spans="2:54" ht="15" customHeight="1">
      <c r="B142" s="1155"/>
      <c r="C142" s="3016" t="s">
        <v>1136</v>
      </c>
      <c r="D142" s="3016" t="s">
        <v>842</v>
      </c>
      <c r="E142" s="1146" t="s">
        <v>1127</v>
      </c>
      <c r="F142" s="1106"/>
      <c r="G142" s="441" t="s">
        <v>93</v>
      </c>
      <c r="H142" s="441" t="s">
        <v>1103</v>
      </c>
      <c r="I142" s="441" t="s">
        <v>1128</v>
      </c>
      <c r="J142" s="441" t="s">
        <v>112</v>
      </c>
      <c r="K142" s="1111" t="s">
        <v>1136</v>
      </c>
      <c r="L142" s="441" t="s">
        <v>1120</v>
      </c>
      <c r="M142" s="441" t="str">
        <f t="shared" si="8"/>
        <v>Munmorah 33 kV (via Delta)</v>
      </c>
      <c r="N142" s="1111" t="s">
        <v>1106</v>
      </c>
      <c r="O142" s="1111" t="s">
        <v>842</v>
      </c>
      <c r="P142" s="1111"/>
      <c r="Q142" s="2528"/>
      <c r="R142" s="2529"/>
      <c r="S142" s="2530"/>
      <c r="T142" s="2530"/>
      <c r="U142" s="2530"/>
      <c r="V142" s="2530"/>
      <c r="W142" s="2530"/>
      <c r="X142" s="2530"/>
      <c r="Y142" s="2530"/>
      <c r="Z142" s="2530"/>
      <c r="AA142" s="2531"/>
      <c r="AB142" s="1125"/>
      <c r="AC142" s="1151"/>
      <c r="AD142" s="1152"/>
      <c r="AE142" s="1153"/>
      <c r="AF142" s="1153"/>
      <c r="AG142" s="1153"/>
      <c r="AH142" s="124"/>
      <c r="AI142" s="124"/>
      <c r="AJ142" s="124"/>
      <c r="AK142" s="124"/>
      <c r="AL142" s="1153"/>
      <c r="AM142" s="124"/>
      <c r="AN142" s="124"/>
      <c r="AO142" s="1153"/>
      <c r="AP142" s="1153"/>
      <c r="AQ142" s="1153"/>
      <c r="AR142" s="1154"/>
      <c r="AS142" s="1154"/>
      <c r="AT142" s="1154"/>
      <c r="AU142" s="1154"/>
      <c r="AV142" s="1154"/>
      <c r="AW142" s="1154"/>
      <c r="AX142" s="1154"/>
      <c r="AY142" s="1154"/>
      <c r="AZ142" s="1154"/>
      <c r="BA142" s="1154"/>
      <c r="BB142" s="1154"/>
    </row>
    <row r="143" spans="2:54" ht="15" customHeight="1" thickBot="1">
      <c r="B143" s="2872"/>
      <c r="C143" s="3018"/>
      <c r="D143" s="3018"/>
      <c r="E143" s="2873" t="s">
        <v>1130</v>
      </c>
      <c r="F143" s="1106"/>
      <c r="G143" s="441" t="s">
        <v>93</v>
      </c>
      <c r="H143" s="441" t="s">
        <v>1103</v>
      </c>
      <c r="I143" s="441" t="s">
        <v>1131</v>
      </c>
      <c r="J143" s="441" t="s">
        <v>112</v>
      </c>
      <c r="K143" s="1111" t="s">
        <v>1136</v>
      </c>
      <c r="L143" s="441" t="s">
        <v>1120</v>
      </c>
      <c r="M143" s="441" t="str">
        <f t="shared" si="8"/>
        <v>Munmorah 33 kV (via Delta)</v>
      </c>
      <c r="N143" s="1111" t="s">
        <v>1106</v>
      </c>
      <c r="O143" s="1111" t="s">
        <v>842</v>
      </c>
      <c r="P143" s="1111"/>
      <c r="Q143" s="2874"/>
      <c r="R143" s="2875"/>
      <c r="S143" s="2876"/>
      <c r="T143" s="2876"/>
      <c r="U143" s="2876"/>
      <c r="V143" s="2876"/>
      <c r="W143" s="2876"/>
      <c r="X143" s="2876"/>
      <c r="Y143" s="2876"/>
      <c r="Z143" s="2876"/>
      <c r="AA143" s="2882"/>
      <c r="AB143" s="1162"/>
      <c r="AC143" s="1151"/>
      <c r="AD143" s="1152"/>
      <c r="AE143" s="1153"/>
      <c r="AF143" s="1153"/>
      <c r="AG143" s="1153"/>
      <c r="AH143" s="124"/>
      <c r="AI143" s="124"/>
      <c r="AJ143" s="124"/>
      <c r="AK143" s="124"/>
      <c r="AL143" s="1153"/>
      <c r="AM143" s="124"/>
      <c r="AN143" s="124"/>
      <c r="AO143" s="1153"/>
      <c r="AP143" s="1153"/>
      <c r="AQ143" s="1153"/>
      <c r="AR143" s="1154"/>
      <c r="AS143" s="1154"/>
      <c r="AT143" s="1154"/>
      <c r="AU143" s="1154"/>
      <c r="AV143" s="1154"/>
      <c r="AW143" s="1154"/>
      <c r="AX143" s="1154"/>
      <c r="AY143" s="1154"/>
      <c r="AZ143" s="1154"/>
      <c r="BA143" s="1154"/>
      <c r="BB143" s="1154"/>
    </row>
    <row r="144" spans="2:54" ht="15" customHeight="1">
      <c r="B144" s="1145" t="s">
        <v>1722</v>
      </c>
      <c r="C144" s="3019" t="s">
        <v>1126</v>
      </c>
      <c r="D144" s="3019" t="s">
        <v>842</v>
      </c>
      <c r="E144" s="1146" t="s">
        <v>1127</v>
      </c>
      <c r="F144" s="1106"/>
      <c r="G144" s="441" t="s">
        <v>93</v>
      </c>
      <c r="H144" s="441" t="s">
        <v>1103</v>
      </c>
      <c r="I144" s="441" t="s">
        <v>1128</v>
      </c>
      <c r="J144" s="441" t="s">
        <v>112</v>
      </c>
      <c r="K144" s="441" t="s">
        <v>1126</v>
      </c>
      <c r="L144" s="441" t="s">
        <v>1120</v>
      </c>
      <c r="M144" s="441" t="str">
        <f t="shared" ref="M144" si="9">B144</f>
        <v>Macksville 132 kV</v>
      </c>
      <c r="N144" s="441" t="s">
        <v>1129</v>
      </c>
      <c r="O144" s="441" t="s">
        <v>842</v>
      </c>
      <c r="P144" s="1111"/>
      <c r="Q144" s="2521"/>
      <c r="R144" s="2522"/>
      <c r="S144" s="2523"/>
      <c r="T144" s="2523"/>
      <c r="U144" s="2523"/>
      <c r="V144" s="2523"/>
      <c r="W144" s="2524"/>
      <c r="X144" s="2524"/>
      <c r="Y144" s="2524"/>
      <c r="Z144" s="2524"/>
      <c r="AA144" s="2525"/>
      <c r="AB144" s="1125"/>
      <c r="AC144" s="1151"/>
      <c r="AD144" s="1152"/>
      <c r="AE144" s="1153"/>
      <c r="AF144" s="1153"/>
      <c r="AG144" s="1153"/>
      <c r="AH144" s="124"/>
      <c r="AI144" s="124"/>
      <c r="AJ144" s="124"/>
      <c r="AK144" s="124"/>
      <c r="AL144" s="124"/>
      <c r="AM144" s="124"/>
      <c r="AN144" s="124"/>
      <c r="AO144" s="124"/>
      <c r="AP144" s="124"/>
      <c r="AQ144" s="1153"/>
      <c r="AR144" s="1154"/>
      <c r="AS144" s="1154"/>
      <c r="AT144" s="1154"/>
      <c r="AU144" s="1154"/>
      <c r="AV144" s="1154"/>
      <c r="AW144" s="1154"/>
      <c r="AX144" s="1154"/>
      <c r="AY144" s="1154"/>
      <c r="AZ144" s="1154"/>
      <c r="BA144" s="1154"/>
      <c r="BB144" s="1154"/>
    </row>
    <row r="145" spans="2:54" ht="15" customHeight="1">
      <c r="B145" s="1155"/>
      <c r="C145" s="3017"/>
      <c r="D145" s="3017"/>
      <c r="E145" s="1146" t="s">
        <v>1130</v>
      </c>
      <c r="F145" s="1106"/>
      <c r="G145" s="441" t="s">
        <v>93</v>
      </c>
      <c r="H145" s="441" t="s">
        <v>1103</v>
      </c>
      <c r="I145" s="441" t="s">
        <v>1131</v>
      </c>
      <c r="J145" s="441" t="s">
        <v>112</v>
      </c>
      <c r="K145" s="441" t="s">
        <v>1126</v>
      </c>
      <c r="L145" s="441" t="s">
        <v>1120</v>
      </c>
      <c r="M145" s="441" t="str">
        <f t="shared" si="8"/>
        <v>Macksville 132 kV</v>
      </c>
      <c r="N145" s="441" t="s">
        <v>1129</v>
      </c>
      <c r="O145" s="441" t="s">
        <v>842</v>
      </c>
      <c r="P145" s="1111"/>
      <c r="Q145" s="2526"/>
      <c r="R145" s="2527"/>
      <c r="S145" s="2524"/>
      <c r="T145" s="2524"/>
      <c r="U145" s="2524"/>
      <c r="V145" s="2524"/>
      <c r="W145" s="2524"/>
      <c r="X145" s="2524"/>
      <c r="Y145" s="2524"/>
      <c r="Z145" s="2524"/>
      <c r="AA145" s="2525"/>
      <c r="AB145" s="1125"/>
      <c r="AC145" s="1151"/>
      <c r="AD145" s="1152"/>
      <c r="AE145" s="1153"/>
      <c r="AF145" s="1153"/>
      <c r="AG145" s="1153"/>
      <c r="AH145" s="124"/>
      <c r="AI145" s="124"/>
      <c r="AJ145" s="124"/>
      <c r="AK145" s="124"/>
      <c r="AL145" s="124"/>
      <c r="AM145" s="124"/>
      <c r="AN145" s="124"/>
      <c r="AO145" s="124"/>
      <c r="AP145" s="124"/>
      <c r="AQ145" s="1153"/>
      <c r="AR145" s="1154"/>
      <c r="AS145" s="1154"/>
      <c r="AT145" s="1154"/>
      <c r="AU145" s="1154"/>
      <c r="AV145" s="1154"/>
      <c r="AW145" s="1154"/>
      <c r="AX145" s="1154"/>
      <c r="AY145" s="1154"/>
      <c r="AZ145" s="1154"/>
      <c r="BA145" s="1154"/>
      <c r="BB145" s="1154"/>
    </row>
    <row r="146" spans="2:54" ht="15" customHeight="1">
      <c r="B146" s="1155"/>
      <c r="C146" s="3016" t="s">
        <v>1132</v>
      </c>
      <c r="D146" s="3016" t="s">
        <v>833</v>
      </c>
      <c r="E146" s="1146" t="s">
        <v>1127</v>
      </c>
      <c r="F146" s="1106"/>
      <c r="G146" s="441" t="s">
        <v>93</v>
      </c>
      <c r="H146" s="441" t="s">
        <v>1103</v>
      </c>
      <c r="I146" s="441" t="s">
        <v>1128</v>
      </c>
      <c r="J146" s="441" t="s">
        <v>112</v>
      </c>
      <c r="K146" s="1111" t="s">
        <v>1132</v>
      </c>
      <c r="L146" s="441" t="s">
        <v>1120</v>
      </c>
      <c r="M146" s="441" t="str">
        <f t="shared" si="8"/>
        <v>Macksville 132 kV</v>
      </c>
      <c r="N146" s="1111" t="s">
        <v>1106</v>
      </c>
      <c r="O146" s="1111" t="s">
        <v>833</v>
      </c>
      <c r="P146" s="1111"/>
      <c r="Q146" s="2851"/>
      <c r="R146" s="2850"/>
      <c r="S146" s="2850"/>
      <c r="T146" s="2850"/>
      <c r="U146" s="2850"/>
      <c r="V146" s="2851"/>
      <c r="W146" s="2852"/>
      <c r="X146" s="2852"/>
      <c r="Y146" s="2852"/>
      <c r="Z146" s="2852"/>
      <c r="AA146" s="2853"/>
      <c r="AB146" s="1125"/>
      <c r="AC146" s="1151"/>
      <c r="AD146" s="1152"/>
      <c r="AE146" s="1153"/>
      <c r="AF146" s="1153"/>
      <c r="AG146" s="1153"/>
      <c r="AH146" s="124"/>
      <c r="AI146" s="124"/>
      <c r="AJ146" s="124"/>
      <c r="AK146" s="124"/>
      <c r="AL146" s="1153"/>
      <c r="AM146" s="124"/>
      <c r="AN146" s="124"/>
      <c r="AO146" s="1153"/>
      <c r="AP146" s="1153"/>
      <c r="AQ146" s="1153"/>
      <c r="AR146" s="1154"/>
      <c r="AS146" s="1154"/>
      <c r="AT146" s="1154"/>
      <c r="AU146" s="1160"/>
      <c r="AV146" s="1154"/>
      <c r="AW146" s="1154"/>
      <c r="AX146" s="1154"/>
      <c r="AY146" s="1154"/>
      <c r="AZ146" s="1154"/>
      <c r="BA146" s="1154"/>
      <c r="BB146" s="1154"/>
    </row>
    <row r="147" spans="2:54" ht="15" customHeight="1">
      <c r="B147" s="1155"/>
      <c r="C147" s="3017"/>
      <c r="D147" s="3017"/>
      <c r="E147" s="1146" t="s">
        <v>1130</v>
      </c>
      <c r="F147" s="1106"/>
      <c r="G147" s="441" t="s">
        <v>93</v>
      </c>
      <c r="H147" s="441" t="s">
        <v>1103</v>
      </c>
      <c r="I147" s="441" t="s">
        <v>1131</v>
      </c>
      <c r="J147" s="441" t="s">
        <v>112</v>
      </c>
      <c r="K147" s="1111" t="s">
        <v>1132</v>
      </c>
      <c r="L147" s="441" t="s">
        <v>1120</v>
      </c>
      <c r="M147" s="441" t="str">
        <f t="shared" si="8"/>
        <v>Macksville 132 kV</v>
      </c>
      <c r="N147" s="1111" t="s">
        <v>1106</v>
      </c>
      <c r="O147" s="1111" t="s">
        <v>833</v>
      </c>
      <c r="P147" s="1111"/>
      <c r="Q147" s="2851"/>
      <c r="R147" s="2850"/>
      <c r="S147" s="2850"/>
      <c r="T147" s="2850"/>
      <c r="U147" s="2850"/>
      <c r="V147" s="2851"/>
      <c r="W147" s="2852"/>
      <c r="X147" s="2852"/>
      <c r="Y147" s="2852"/>
      <c r="Z147" s="2852"/>
      <c r="AA147" s="2853"/>
      <c r="AB147" s="1125"/>
      <c r="AC147" s="1151"/>
      <c r="AD147" s="1152"/>
      <c r="AE147" s="1153"/>
      <c r="AF147" s="1153"/>
      <c r="AG147" s="1153"/>
      <c r="AH147" s="124"/>
      <c r="AI147" s="124"/>
      <c r="AJ147" s="124"/>
      <c r="AK147" s="124"/>
      <c r="AL147" s="1153"/>
      <c r="AM147" s="124"/>
      <c r="AN147" s="124"/>
      <c r="AO147" s="1153"/>
      <c r="AP147" s="1153"/>
      <c r="AQ147" s="1153"/>
      <c r="AR147" s="1154"/>
      <c r="AS147" s="1154"/>
      <c r="AT147" s="1154"/>
      <c r="AU147" s="1160"/>
      <c r="AV147" s="1154"/>
      <c r="AW147" s="1154"/>
      <c r="AX147" s="1154"/>
      <c r="AY147" s="1154"/>
      <c r="AZ147" s="1154"/>
      <c r="BA147" s="1154"/>
      <c r="BB147" s="1154"/>
    </row>
    <row r="148" spans="2:54" ht="15" customHeight="1">
      <c r="B148" s="1155"/>
      <c r="C148" s="3016" t="s">
        <v>1132</v>
      </c>
      <c r="D148" s="3016" t="s">
        <v>842</v>
      </c>
      <c r="E148" s="1146" t="s">
        <v>1127</v>
      </c>
      <c r="F148" s="1106"/>
      <c r="G148" s="441" t="s">
        <v>93</v>
      </c>
      <c r="H148" s="441" t="s">
        <v>1103</v>
      </c>
      <c r="I148" s="441" t="s">
        <v>1128</v>
      </c>
      <c r="J148" s="441" t="s">
        <v>112</v>
      </c>
      <c r="K148" s="1111" t="s">
        <v>1132</v>
      </c>
      <c r="L148" s="441" t="s">
        <v>1120</v>
      </c>
      <c r="M148" s="441" t="str">
        <f t="shared" si="8"/>
        <v>Macksville 132 kV</v>
      </c>
      <c r="N148" s="1111" t="s">
        <v>1106</v>
      </c>
      <c r="O148" s="1112" t="s">
        <v>842</v>
      </c>
      <c r="P148" s="1111"/>
      <c r="Q148" s="2855"/>
      <c r="R148" s="2854"/>
      <c r="S148" s="2854"/>
      <c r="T148" s="2854"/>
      <c r="U148" s="2854"/>
      <c r="V148" s="2855"/>
      <c r="W148" s="2852"/>
      <c r="X148" s="2852"/>
      <c r="Y148" s="2852"/>
      <c r="Z148" s="2852"/>
      <c r="AA148" s="2853"/>
      <c r="AB148" s="1125"/>
      <c r="AC148" s="1151"/>
      <c r="AD148" s="1152"/>
      <c r="AE148" s="1153"/>
      <c r="AF148" s="1153"/>
      <c r="AG148" s="1153"/>
      <c r="AH148" s="124"/>
      <c r="AI148" s="124"/>
      <c r="AJ148" s="124"/>
      <c r="AK148" s="124"/>
      <c r="AL148" s="1153"/>
      <c r="AM148" s="124"/>
      <c r="AN148" s="124"/>
      <c r="AO148" s="1153"/>
      <c r="AP148" s="1161"/>
      <c r="AQ148" s="1153"/>
      <c r="AR148" s="1154"/>
      <c r="AS148" s="1154"/>
      <c r="AT148" s="1154"/>
      <c r="AU148" s="1160"/>
      <c r="AV148" s="1154"/>
      <c r="AW148" s="1154"/>
      <c r="AX148" s="1154"/>
      <c r="AY148" s="1154"/>
      <c r="AZ148" s="1154"/>
      <c r="BA148" s="1154"/>
      <c r="BB148" s="1154"/>
    </row>
    <row r="149" spans="2:54" ht="15" customHeight="1">
      <c r="B149" s="1155"/>
      <c r="C149" s="3017"/>
      <c r="D149" s="3017"/>
      <c r="E149" s="1146" t="s">
        <v>1130</v>
      </c>
      <c r="F149" s="1106"/>
      <c r="G149" s="441" t="s">
        <v>93</v>
      </c>
      <c r="H149" s="441" t="s">
        <v>1103</v>
      </c>
      <c r="I149" s="441" t="s">
        <v>1131</v>
      </c>
      <c r="J149" s="441" t="s">
        <v>112</v>
      </c>
      <c r="K149" s="1111" t="s">
        <v>1132</v>
      </c>
      <c r="L149" s="441" t="s">
        <v>1120</v>
      </c>
      <c r="M149" s="441" t="str">
        <f t="shared" si="8"/>
        <v>Macksville 132 kV</v>
      </c>
      <c r="N149" s="1111" t="s">
        <v>1106</v>
      </c>
      <c r="O149" s="1112" t="s">
        <v>842</v>
      </c>
      <c r="P149" s="1111"/>
      <c r="Q149" s="2855"/>
      <c r="R149" s="2854"/>
      <c r="S149" s="2854"/>
      <c r="T149" s="2854"/>
      <c r="U149" s="2854"/>
      <c r="V149" s="2855"/>
      <c r="W149" s="2852"/>
      <c r="X149" s="2852"/>
      <c r="Y149" s="2852"/>
      <c r="Z149" s="2852"/>
      <c r="AA149" s="2853"/>
      <c r="AB149" s="1125"/>
      <c r="AC149" s="1151"/>
      <c r="AD149" s="1152"/>
      <c r="AE149" s="1153"/>
      <c r="AF149" s="1153"/>
      <c r="AG149" s="1153"/>
      <c r="AH149" s="124"/>
      <c r="AI149" s="124"/>
      <c r="AJ149" s="124"/>
      <c r="AK149" s="124"/>
      <c r="AL149" s="1153"/>
      <c r="AM149" s="124"/>
      <c r="AN149" s="124"/>
      <c r="AO149" s="1153"/>
      <c r="AP149" s="1161"/>
      <c r="AQ149" s="1153"/>
      <c r="AR149" s="1154"/>
      <c r="AS149" s="1154"/>
      <c r="AT149" s="1154"/>
      <c r="AU149" s="1160"/>
      <c r="AV149" s="1154"/>
      <c r="AW149" s="1154"/>
      <c r="AX149" s="1154"/>
      <c r="AY149" s="1154"/>
      <c r="AZ149" s="1154"/>
      <c r="BA149" s="1154"/>
      <c r="BB149" s="1154"/>
    </row>
    <row r="150" spans="2:54" ht="15" customHeight="1">
      <c r="B150" s="1155"/>
      <c r="C150" s="3016" t="s">
        <v>1133</v>
      </c>
      <c r="D150" s="3016"/>
      <c r="E150" s="1146" t="s">
        <v>1127</v>
      </c>
      <c r="F150" s="1106"/>
      <c r="G150" s="441" t="s">
        <v>93</v>
      </c>
      <c r="H150" s="441" t="s">
        <v>1103</v>
      </c>
      <c r="I150" s="441" t="s">
        <v>1128</v>
      </c>
      <c r="J150" s="441" t="s">
        <v>112</v>
      </c>
      <c r="K150" s="1111" t="s">
        <v>1133</v>
      </c>
      <c r="L150" s="441" t="s">
        <v>1120</v>
      </c>
      <c r="M150" s="441" t="str">
        <f t="shared" si="8"/>
        <v>Macksville 132 kV</v>
      </c>
      <c r="N150" s="1111" t="s">
        <v>1108</v>
      </c>
      <c r="O150" s="1111" t="s">
        <v>1109</v>
      </c>
      <c r="P150" s="1111"/>
      <c r="Q150" s="2858"/>
      <c r="R150" s="2856"/>
      <c r="S150" s="2856"/>
      <c r="T150" s="2856"/>
      <c r="U150" s="2856"/>
      <c r="V150" s="2858"/>
      <c r="W150" s="2859"/>
      <c r="X150" s="2859"/>
      <c r="Y150" s="2859"/>
      <c r="Z150" s="2859"/>
      <c r="AA150" s="2860"/>
      <c r="AB150" s="1125"/>
      <c r="AC150" s="1151"/>
      <c r="AD150" s="1152"/>
      <c r="AE150" s="1153"/>
      <c r="AF150" s="1153"/>
      <c r="AG150" s="1153"/>
      <c r="AH150" s="124"/>
      <c r="AI150" s="124"/>
      <c r="AJ150" s="124"/>
      <c r="AK150" s="124"/>
      <c r="AL150" s="1153"/>
      <c r="AM150" s="124"/>
      <c r="AN150" s="124"/>
      <c r="AO150" s="1153"/>
      <c r="AP150" s="1153"/>
      <c r="AQ150" s="1153"/>
      <c r="AR150" s="1154"/>
      <c r="AS150" s="1154"/>
      <c r="AT150" s="1154"/>
      <c r="AU150" s="1154"/>
      <c r="AV150" s="1154"/>
      <c r="AW150" s="1154"/>
      <c r="AX150" s="1154"/>
      <c r="AY150" s="1154"/>
      <c r="AZ150" s="1154"/>
      <c r="BA150" s="1154"/>
      <c r="BB150" s="1154"/>
    </row>
    <row r="151" spans="2:54" ht="15" customHeight="1">
      <c r="B151" s="1155"/>
      <c r="C151" s="3017"/>
      <c r="D151" s="3017"/>
      <c r="E151" s="1146" t="s">
        <v>1130</v>
      </c>
      <c r="F151" s="1106"/>
      <c r="G151" s="441" t="s">
        <v>93</v>
      </c>
      <c r="H151" s="441" t="s">
        <v>1103</v>
      </c>
      <c r="I151" s="441" t="s">
        <v>1131</v>
      </c>
      <c r="J151" s="441" t="s">
        <v>112</v>
      </c>
      <c r="K151" s="1111" t="s">
        <v>1133</v>
      </c>
      <c r="L151" s="441" t="s">
        <v>1120</v>
      </c>
      <c r="M151" s="441" t="str">
        <f t="shared" si="8"/>
        <v>Macksville 132 kV</v>
      </c>
      <c r="N151" s="1111" t="s">
        <v>1108</v>
      </c>
      <c r="O151" s="1111" t="s">
        <v>1109</v>
      </c>
      <c r="P151" s="1111"/>
      <c r="Q151" s="2858"/>
      <c r="R151" s="2856"/>
      <c r="S151" s="2856"/>
      <c r="T151" s="2856"/>
      <c r="U151" s="2856"/>
      <c r="V151" s="2858"/>
      <c r="W151" s="2859"/>
      <c r="X151" s="2859"/>
      <c r="Y151" s="2859"/>
      <c r="Z151" s="2859"/>
      <c r="AA151" s="2860"/>
      <c r="AB151" s="1125"/>
      <c r="AC151" s="1151"/>
      <c r="AD151" s="1152"/>
      <c r="AE151" s="1153"/>
      <c r="AF151" s="1153"/>
      <c r="AG151" s="1153"/>
      <c r="AH151" s="124"/>
      <c r="AI151" s="124"/>
      <c r="AJ151" s="124"/>
      <c r="AK151" s="124"/>
      <c r="AL151" s="1153"/>
      <c r="AM151" s="124"/>
      <c r="AN151" s="124"/>
      <c r="AO151" s="1153"/>
      <c r="AP151" s="1153"/>
      <c r="AQ151" s="1153"/>
      <c r="AR151" s="1154"/>
      <c r="AS151" s="1154"/>
      <c r="AT151" s="1154"/>
      <c r="AU151" s="1154"/>
      <c r="AV151" s="1154"/>
      <c r="AW151" s="1154"/>
      <c r="AX151" s="1154"/>
      <c r="AY151" s="1154"/>
      <c r="AZ151" s="1154"/>
      <c r="BA151" s="1154"/>
      <c r="BB151" s="1154"/>
    </row>
    <row r="152" spans="2:54" ht="15" customHeight="1">
      <c r="B152" s="1155"/>
      <c r="C152" s="3016" t="s">
        <v>1110</v>
      </c>
      <c r="D152" s="3016"/>
      <c r="E152" s="1146" t="s">
        <v>1127</v>
      </c>
      <c r="F152" s="1106"/>
      <c r="G152" s="441" t="s">
        <v>93</v>
      </c>
      <c r="H152" s="441" t="s">
        <v>1103</v>
      </c>
      <c r="I152" s="441" t="s">
        <v>1128</v>
      </c>
      <c r="J152" s="441" t="s">
        <v>112</v>
      </c>
      <c r="K152" s="1111" t="s">
        <v>1110</v>
      </c>
      <c r="L152" s="441" t="s">
        <v>1120</v>
      </c>
      <c r="M152" s="441" t="str">
        <f t="shared" si="8"/>
        <v>Macksville 132 kV</v>
      </c>
      <c r="N152" s="1111" t="s">
        <v>1111</v>
      </c>
      <c r="O152" s="1112">
        <v>0</v>
      </c>
      <c r="P152" s="1111"/>
      <c r="Q152" s="2883"/>
      <c r="R152" s="2861"/>
      <c r="S152" s="2861"/>
      <c r="T152" s="2861"/>
      <c r="U152" s="2861"/>
      <c r="V152" s="2862"/>
      <c r="W152" s="2863"/>
      <c r="X152" s="2863"/>
      <c r="Y152" s="2863"/>
      <c r="Z152" s="2863"/>
      <c r="AA152" s="2864"/>
      <c r="AB152" s="1125"/>
      <c r="AC152" s="1151"/>
      <c r="AD152" s="1152"/>
      <c r="AE152" s="1153"/>
      <c r="AF152" s="1153"/>
      <c r="AG152" s="1153"/>
      <c r="AH152" s="124"/>
      <c r="AI152" s="124"/>
      <c r="AJ152" s="124"/>
      <c r="AK152" s="124"/>
      <c r="AL152" s="1153"/>
      <c r="AM152" s="124"/>
      <c r="AN152" s="124"/>
      <c r="AO152" s="1153"/>
      <c r="AP152" s="1161"/>
      <c r="AQ152" s="1153"/>
      <c r="AR152" s="1154"/>
      <c r="AS152" s="1154"/>
      <c r="AT152" s="1154"/>
      <c r="AU152" s="1154"/>
      <c r="AV152" s="1154"/>
      <c r="AW152" s="1154"/>
      <c r="AX152" s="1154"/>
      <c r="AY152" s="1154"/>
      <c r="AZ152" s="1154"/>
      <c r="BA152" s="1154"/>
      <c r="BB152" s="1154"/>
    </row>
    <row r="153" spans="2:54" ht="15" customHeight="1">
      <c r="B153" s="1155"/>
      <c r="C153" s="3017"/>
      <c r="D153" s="3017"/>
      <c r="E153" s="1146" t="s">
        <v>1130</v>
      </c>
      <c r="F153" s="1106"/>
      <c r="G153" s="441" t="s">
        <v>93</v>
      </c>
      <c r="H153" s="441" t="s">
        <v>1103</v>
      </c>
      <c r="I153" s="441" t="s">
        <v>1131</v>
      </c>
      <c r="J153" s="441" t="s">
        <v>112</v>
      </c>
      <c r="K153" s="1111" t="s">
        <v>1110</v>
      </c>
      <c r="L153" s="441" t="s">
        <v>1120</v>
      </c>
      <c r="M153" s="441" t="str">
        <f t="shared" si="8"/>
        <v>Macksville 132 kV</v>
      </c>
      <c r="N153" s="1111" t="s">
        <v>1111</v>
      </c>
      <c r="O153" s="1112">
        <v>0</v>
      </c>
      <c r="P153" s="1111"/>
      <c r="Q153" s="2883"/>
      <c r="R153" s="2861"/>
      <c r="S153" s="2861"/>
      <c r="T153" s="2861"/>
      <c r="U153" s="2861"/>
      <c r="V153" s="2862"/>
      <c r="W153" s="2863"/>
      <c r="X153" s="2863"/>
      <c r="Y153" s="2863"/>
      <c r="Z153" s="2863"/>
      <c r="AA153" s="2864"/>
      <c r="AB153" s="1125"/>
      <c r="AC153" s="1151"/>
      <c r="AD153" s="1152"/>
      <c r="AE153" s="1153"/>
      <c r="AF153" s="1153"/>
      <c r="AG153" s="1153"/>
      <c r="AH153" s="124"/>
      <c r="AI153" s="124"/>
      <c r="AJ153" s="124"/>
      <c r="AK153" s="124"/>
      <c r="AL153" s="1153"/>
      <c r="AM153" s="124"/>
      <c r="AN153" s="124"/>
      <c r="AO153" s="1153"/>
      <c r="AP153" s="1161"/>
      <c r="AQ153" s="1153"/>
      <c r="AR153" s="1154"/>
      <c r="AS153" s="1154"/>
      <c r="AT153" s="1154"/>
      <c r="AU153" s="1154"/>
      <c r="AV153" s="1154"/>
      <c r="AW153" s="1154"/>
      <c r="AX153" s="1154"/>
      <c r="AY153" s="1154"/>
      <c r="AZ153" s="1154"/>
      <c r="BA153" s="1154"/>
      <c r="BB153" s="1154"/>
    </row>
    <row r="154" spans="2:54" ht="15" customHeight="1">
      <c r="B154" s="1155"/>
      <c r="C154" s="3016" t="s">
        <v>1112</v>
      </c>
      <c r="D154" s="3016"/>
      <c r="E154" s="1146" t="s">
        <v>1127</v>
      </c>
      <c r="F154" s="1106"/>
      <c r="G154" s="441" t="s">
        <v>93</v>
      </c>
      <c r="H154" s="441" t="s">
        <v>1103</v>
      </c>
      <c r="I154" s="441" t="s">
        <v>1128</v>
      </c>
      <c r="J154" s="441" t="s">
        <v>112</v>
      </c>
      <c r="K154" s="1111" t="s">
        <v>1112</v>
      </c>
      <c r="L154" s="441" t="s">
        <v>1120</v>
      </c>
      <c r="M154" s="441" t="str">
        <f t="shared" si="8"/>
        <v>Macksville 132 kV</v>
      </c>
      <c r="N154" s="1111" t="s">
        <v>1113</v>
      </c>
      <c r="O154" s="1111" t="s">
        <v>1113</v>
      </c>
      <c r="P154" s="1111"/>
      <c r="Q154" s="2866"/>
      <c r="R154" s="2850"/>
      <c r="S154" s="2850"/>
      <c r="T154" s="2850"/>
      <c r="U154" s="2850"/>
      <c r="V154" s="2851"/>
      <c r="W154" s="2866"/>
      <c r="X154" s="2866"/>
      <c r="Y154" s="2866"/>
      <c r="Z154" s="2866"/>
      <c r="AA154" s="2099"/>
      <c r="AB154" s="1125"/>
      <c r="AC154" s="1151"/>
      <c r="AD154" s="1152"/>
      <c r="AE154" s="1153"/>
      <c r="AF154" s="1153"/>
      <c r="AG154" s="1153"/>
      <c r="AH154" s="124"/>
      <c r="AI154" s="124"/>
      <c r="AJ154" s="124"/>
      <c r="AK154" s="124"/>
      <c r="AL154" s="1153"/>
      <c r="AM154" s="124"/>
      <c r="AN154" s="124"/>
      <c r="AO154" s="1153"/>
      <c r="AP154" s="1153"/>
      <c r="AQ154" s="1153"/>
      <c r="AR154" s="1154"/>
      <c r="AS154" s="1154"/>
      <c r="AT154" s="1154"/>
      <c r="AU154" s="1154"/>
      <c r="AV154" s="1154"/>
      <c r="AW154" s="1154"/>
      <c r="AX154" s="1154"/>
      <c r="AY154" s="1154"/>
      <c r="AZ154" s="1154"/>
      <c r="BA154" s="1154"/>
      <c r="BB154" s="1154"/>
    </row>
    <row r="155" spans="2:54" ht="15" customHeight="1">
      <c r="B155" s="1155"/>
      <c r="C155" s="3017"/>
      <c r="D155" s="3017"/>
      <c r="E155" s="1146" t="s">
        <v>1130</v>
      </c>
      <c r="F155" s="1106"/>
      <c r="G155" s="441" t="s">
        <v>93</v>
      </c>
      <c r="H155" s="441" t="s">
        <v>1103</v>
      </c>
      <c r="I155" s="441" t="s">
        <v>1131</v>
      </c>
      <c r="J155" s="441" t="s">
        <v>112</v>
      </c>
      <c r="K155" s="1111" t="s">
        <v>1112</v>
      </c>
      <c r="L155" s="441" t="s">
        <v>1120</v>
      </c>
      <c r="M155" s="441" t="str">
        <f t="shared" si="8"/>
        <v>Macksville 132 kV</v>
      </c>
      <c r="N155" s="1111" t="s">
        <v>1113</v>
      </c>
      <c r="O155" s="1111" t="s">
        <v>1113</v>
      </c>
      <c r="P155" s="1111"/>
      <c r="Q155" s="2866"/>
      <c r="R155" s="2850"/>
      <c r="S155" s="2850"/>
      <c r="T155" s="2850"/>
      <c r="U155" s="2850"/>
      <c r="V155" s="2851"/>
      <c r="W155" s="2866"/>
      <c r="X155" s="2866"/>
      <c r="Y155" s="2866"/>
      <c r="Z155" s="2866"/>
      <c r="AA155" s="2099"/>
      <c r="AB155" s="1125"/>
      <c r="AC155" s="1151"/>
      <c r="AD155" s="1152"/>
      <c r="AE155" s="1153"/>
      <c r="AF155" s="1153"/>
      <c r="AG155" s="1153"/>
      <c r="AH155" s="124"/>
      <c r="AI155" s="124"/>
      <c r="AJ155" s="124"/>
      <c r="AK155" s="124"/>
      <c r="AL155" s="1153"/>
      <c r="AM155" s="124"/>
      <c r="AN155" s="124"/>
      <c r="AO155" s="1153"/>
      <c r="AP155" s="1153"/>
      <c r="AQ155" s="1153"/>
      <c r="AR155" s="1154"/>
      <c r="AS155" s="1154"/>
      <c r="AT155" s="1154"/>
      <c r="AU155" s="1154"/>
      <c r="AV155" s="1154"/>
      <c r="AW155" s="1154"/>
      <c r="AX155" s="1154"/>
      <c r="AY155" s="1154"/>
      <c r="AZ155" s="1154"/>
      <c r="BA155" s="1154"/>
      <c r="BB155" s="1154"/>
    </row>
    <row r="156" spans="2:54" ht="15" customHeight="1">
      <c r="B156" s="1155"/>
      <c r="C156" s="3016" t="s">
        <v>1134</v>
      </c>
      <c r="D156" s="3016" t="s">
        <v>833</v>
      </c>
      <c r="E156" s="1146" t="s">
        <v>1127</v>
      </c>
      <c r="F156" s="1106"/>
      <c r="G156" s="441" t="s">
        <v>93</v>
      </c>
      <c r="H156" s="441" t="s">
        <v>1103</v>
      </c>
      <c r="I156" s="441" t="s">
        <v>1128</v>
      </c>
      <c r="J156" s="441" t="s">
        <v>112</v>
      </c>
      <c r="K156" s="1111" t="s">
        <v>1134</v>
      </c>
      <c r="L156" s="441" t="s">
        <v>1120</v>
      </c>
      <c r="M156" s="441" t="str">
        <f t="shared" si="8"/>
        <v>Macksville 132 kV</v>
      </c>
      <c r="N156" s="1111" t="s">
        <v>1115</v>
      </c>
      <c r="O156" s="1111" t="s">
        <v>833</v>
      </c>
      <c r="P156" s="1111"/>
      <c r="Q156" s="2867"/>
      <c r="R156" s="2868"/>
      <c r="S156" s="2869"/>
      <c r="T156" s="2869"/>
      <c r="U156" s="2869"/>
      <c r="V156" s="2869"/>
      <c r="W156" s="2869"/>
      <c r="X156" s="2869"/>
      <c r="Y156" s="2869"/>
      <c r="Z156" s="2869"/>
      <c r="AA156" s="2879"/>
      <c r="AB156" s="1125"/>
      <c r="AC156" s="1151"/>
      <c r="AD156" s="1152"/>
      <c r="AE156" s="1153"/>
      <c r="AF156" s="1153"/>
      <c r="AG156" s="1153"/>
      <c r="AH156" s="124"/>
      <c r="AI156" s="124"/>
      <c r="AJ156" s="124"/>
      <c r="AK156" s="124"/>
      <c r="AL156" s="1153"/>
      <c r="AM156" s="124"/>
      <c r="AN156" s="124"/>
      <c r="AO156" s="1153"/>
      <c r="AP156" s="1153"/>
      <c r="AQ156" s="1153"/>
      <c r="AR156" s="1154"/>
      <c r="AS156" s="1154"/>
      <c r="AT156" s="1154"/>
      <c r="AU156" s="1154"/>
      <c r="AV156" s="1154"/>
      <c r="AW156" s="1154"/>
      <c r="AX156" s="1154"/>
      <c r="AY156" s="1154"/>
      <c r="AZ156" s="1154"/>
      <c r="BA156" s="1154"/>
      <c r="BB156" s="1154"/>
    </row>
    <row r="157" spans="2:54" ht="15" customHeight="1">
      <c r="B157" s="1155"/>
      <c r="C157" s="3017"/>
      <c r="D157" s="3017"/>
      <c r="E157" s="1146" t="s">
        <v>1130</v>
      </c>
      <c r="F157" s="1106"/>
      <c r="G157" s="441" t="s">
        <v>93</v>
      </c>
      <c r="H157" s="441" t="s">
        <v>1103</v>
      </c>
      <c r="I157" s="441" t="s">
        <v>1131</v>
      </c>
      <c r="J157" s="441" t="s">
        <v>112</v>
      </c>
      <c r="K157" s="1111" t="s">
        <v>1134</v>
      </c>
      <c r="L157" s="441" t="s">
        <v>1120</v>
      </c>
      <c r="M157" s="441" t="str">
        <f t="shared" si="8"/>
        <v>Macksville 132 kV</v>
      </c>
      <c r="N157" s="1111" t="s">
        <v>1115</v>
      </c>
      <c r="O157" s="1111" t="s">
        <v>833</v>
      </c>
      <c r="P157" s="1111"/>
      <c r="Q157" s="2867"/>
      <c r="R157" s="2868"/>
      <c r="S157" s="2869"/>
      <c r="T157" s="2869"/>
      <c r="U157" s="2869"/>
      <c r="V157" s="2869"/>
      <c r="W157" s="2869"/>
      <c r="X157" s="2869"/>
      <c r="Y157" s="2869"/>
      <c r="Z157" s="2869"/>
      <c r="AA157" s="2879"/>
      <c r="AB157" s="1125"/>
      <c r="AC157" s="1151"/>
      <c r="AD157" s="1152"/>
      <c r="AE157" s="1153"/>
      <c r="AF157" s="1153"/>
      <c r="AG157" s="1153"/>
      <c r="AH157" s="124"/>
      <c r="AI157" s="124"/>
      <c r="AJ157" s="124"/>
      <c r="AK157" s="124"/>
      <c r="AL157" s="1153"/>
      <c r="AM157" s="124"/>
      <c r="AN157" s="124"/>
      <c r="AO157" s="1153"/>
      <c r="AP157" s="1153"/>
      <c r="AQ157" s="1153"/>
      <c r="AR157" s="1154"/>
      <c r="AS157" s="1154"/>
      <c r="AT157" s="1154"/>
      <c r="AU157" s="1154"/>
      <c r="AV157" s="1154"/>
      <c r="AW157" s="1154"/>
      <c r="AX157" s="1154"/>
      <c r="AY157" s="1154"/>
      <c r="AZ157" s="1154"/>
      <c r="BA157" s="1154"/>
      <c r="BB157" s="1154"/>
    </row>
    <row r="158" spans="2:54" ht="15" customHeight="1">
      <c r="B158" s="1155"/>
      <c r="C158" s="3016" t="s">
        <v>1135</v>
      </c>
      <c r="D158" s="3016" t="s">
        <v>833</v>
      </c>
      <c r="E158" s="1146" t="s">
        <v>1127</v>
      </c>
      <c r="F158" s="1106"/>
      <c r="G158" s="441" t="s">
        <v>93</v>
      </c>
      <c r="H158" s="441" t="s">
        <v>1103</v>
      </c>
      <c r="I158" s="441" t="s">
        <v>1128</v>
      </c>
      <c r="J158" s="441" t="s">
        <v>112</v>
      </c>
      <c r="K158" s="1111" t="s">
        <v>1135</v>
      </c>
      <c r="L158" s="441" t="s">
        <v>1120</v>
      </c>
      <c r="M158" s="441" t="str">
        <f t="shared" si="8"/>
        <v>Macksville 132 kV</v>
      </c>
      <c r="N158" s="1111" t="s">
        <v>1106</v>
      </c>
      <c r="O158" s="1111" t="s">
        <v>833</v>
      </c>
      <c r="P158" s="1111"/>
      <c r="Q158" s="2867"/>
      <c r="R158" s="2868"/>
      <c r="S158" s="2869"/>
      <c r="T158" s="2869"/>
      <c r="U158" s="2869"/>
      <c r="V158" s="2869"/>
      <c r="W158" s="2869"/>
      <c r="X158" s="2869"/>
      <c r="Y158" s="2869"/>
      <c r="Z158" s="2869"/>
      <c r="AA158" s="2879"/>
      <c r="AB158" s="1125"/>
      <c r="AC158" s="1151"/>
      <c r="AD158" s="1152"/>
      <c r="AE158" s="1153"/>
      <c r="AF158" s="1153"/>
      <c r="AG158" s="1153"/>
      <c r="AH158" s="124"/>
      <c r="AI158" s="124"/>
      <c r="AJ158" s="124"/>
      <c r="AK158" s="124"/>
      <c r="AL158" s="1153"/>
      <c r="AM158" s="124"/>
      <c r="AN158" s="124"/>
      <c r="AO158" s="1153"/>
      <c r="AP158" s="1153"/>
      <c r="AQ158" s="1153"/>
      <c r="AR158" s="1154"/>
      <c r="AS158" s="1154"/>
      <c r="AT158" s="1154"/>
      <c r="AU158" s="1154"/>
      <c r="AV158" s="1154"/>
      <c r="AW158" s="1154"/>
      <c r="AX158" s="1154"/>
      <c r="AY158" s="1154"/>
      <c r="AZ158" s="1154"/>
      <c r="BA158" s="1154"/>
      <c r="BB158" s="1154"/>
    </row>
    <row r="159" spans="2:54" ht="15" customHeight="1">
      <c r="B159" s="1155"/>
      <c r="C159" s="3017"/>
      <c r="D159" s="3017"/>
      <c r="E159" s="1146" t="s">
        <v>1130</v>
      </c>
      <c r="F159" s="1106"/>
      <c r="G159" s="441" t="s">
        <v>93</v>
      </c>
      <c r="H159" s="441" t="s">
        <v>1103</v>
      </c>
      <c r="I159" s="441" t="s">
        <v>1131</v>
      </c>
      <c r="J159" s="441" t="s">
        <v>112</v>
      </c>
      <c r="K159" s="1111" t="s">
        <v>1135</v>
      </c>
      <c r="L159" s="441" t="s">
        <v>1120</v>
      </c>
      <c r="M159" s="441" t="str">
        <f t="shared" si="8"/>
        <v>Macksville 132 kV</v>
      </c>
      <c r="N159" s="1111" t="s">
        <v>1106</v>
      </c>
      <c r="O159" s="1111" t="s">
        <v>833</v>
      </c>
      <c r="P159" s="1111"/>
      <c r="Q159" s="2867"/>
      <c r="R159" s="2868"/>
      <c r="S159" s="2869"/>
      <c r="T159" s="2869"/>
      <c r="U159" s="2869"/>
      <c r="V159" s="2869"/>
      <c r="W159" s="2869"/>
      <c r="X159" s="2869"/>
      <c r="Y159" s="2869"/>
      <c r="Z159" s="2869"/>
      <c r="AA159" s="2879"/>
      <c r="AB159" s="1125"/>
      <c r="AC159" s="1151"/>
      <c r="AD159" s="1152"/>
      <c r="AE159" s="1153"/>
      <c r="AF159" s="1153"/>
      <c r="AG159" s="1153"/>
      <c r="AH159" s="124"/>
      <c r="AI159" s="124"/>
      <c r="AJ159" s="124"/>
      <c r="AK159" s="124"/>
      <c r="AL159" s="1153"/>
      <c r="AM159" s="124"/>
      <c r="AN159" s="124"/>
      <c r="AO159" s="1153"/>
      <c r="AP159" s="1153"/>
      <c r="AQ159" s="1153"/>
      <c r="AR159" s="1154"/>
      <c r="AS159" s="1154"/>
      <c r="AT159" s="1154"/>
      <c r="AU159" s="1154"/>
      <c r="AV159" s="1154"/>
      <c r="AW159" s="1154"/>
      <c r="AX159" s="1154"/>
      <c r="AY159" s="1154"/>
      <c r="AZ159" s="1154"/>
      <c r="BA159" s="1154"/>
      <c r="BB159" s="1154"/>
    </row>
    <row r="160" spans="2:54" ht="15" customHeight="1">
      <c r="B160" s="1155"/>
      <c r="C160" s="3016" t="s">
        <v>1135</v>
      </c>
      <c r="D160" s="3016" t="s">
        <v>842</v>
      </c>
      <c r="E160" s="1146" t="s">
        <v>1127</v>
      </c>
      <c r="F160" s="1106"/>
      <c r="G160" s="441" t="s">
        <v>93</v>
      </c>
      <c r="H160" s="441" t="s">
        <v>1103</v>
      </c>
      <c r="I160" s="441" t="s">
        <v>1128</v>
      </c>
      <c r="J160" s="441" t="s">
        <v>112</v>
      </c>
      <c r="K160" s="1111" t="s">
        <v>1135</v>
      </c>
      <c r="L160" s="441" t="s">
        <v>1120</v>
      </c>
      <c r="M160" s="441" t="str">
        <f t="shared" si="8"/>
        <v>Macksville 132 kV</v>
      </c>
      <c r="N160" s="1111" t="s">
        <v>1106</v>
      </c>
      <c r="O160" s="1111" t="s">
        <v>842</v>
      </c>
      <c r="P160" s="1111"/>
      <c r="Q160" s="2867"/>
      <c r="R160" s="2868"/>
      <c r="S160" s="2869"/>
      <c r="T160" s="2869"/>
      <c r="U160" s="2869"/>
      <c r="V160" s="2869"/>
      <c r="W160" s="2869"/>
      <c r="X160" s="2869"/>
      <c r="Y160" s="2869"/>
      <c r="Z160" s="2869"/>
      <c r="AA160" s="2879"/>
      <c r="AB160" s="1125"/>
      <c r="AC160" s="1151"/>
      <c r="AD160" s="1152"/>
      <c r="AE160" s="1153"/>
      <c r="AF160" s="1153"/>
      <c r="AG160" s="1153"/>
      <c r="AH160" s="124"/>
      <c r="AI160" s="124"/>
      <c r="AJ160" s="124"/>
      <c r="AK160" s="124"/>
      <c r="AL160" s="1153"/>
      <c r="AM160" s="124"/>
      <c r="AN160" s="124"/>
      <c r="AO160" s="1153"/>
      <c r="AP160" s="1153"/>
      <c r="AQ160" s="1153"/>
      <c r="AR160" s="1154"/>
      <c r="AS160" s="1154"/>
      <c r="AT160" s="1154"/>
      <c r="AU160" s="1154"/>
      <c r="AV160" s="1154"/>
      <c r="AW160" s="1154"/>
      <c r="AX160" s="1154"/>
      <c r="AY160" s="1154"/>
      <c r="AZ160" s="1154"/>
      <c r="BA160" s="1154"/>
      <c r="BB160" s="1154"/>
    </row>
    <row r="161" spans="2:54" ht="15" customHeight="1">
      <c r="B161" s="1155"/>
      <c r="C161" s="3017"/>
      <c r="D161" s="3017"/>
      <c r="E161" s="1146" t="s">
        <v>1130</v>
      </c>
      <c r="F161" s="1106"/>
      <c r="G161" s="441" t="s">
        <v>93</v>
      </c>
      <c r="H161" s="441" t="s">
        <v>1103</v>
      </c>
      <c r="I161" s="441" t="s">
        <v>1131</v>
      </c>
      <c r="J161" s="441" t="s">
        <v>112</v>
      </c>
      <c r="K161" s="1111" t="s">
        <v>1135</v>
      </c>
      <c r="L161" s="441" t="s">
        <v>1120</v>
      </c>
      <c r="M161" s="441" t="str">
        <f t="shared" si="8"/>
        <v>Macksville 132 kV</v>
      </c>
      <c r="N161" s="1111" t="s">
        <v>1106</v>
      </c>
      <c r="O161" s="1111" t="s">
        <v>842</v>
      </c>
      <c r="P161" s="1111"/>
      <c r="Q161" s="2867"/>
      <c r="R161" s="2868"/>
      <c r="S161" s="2869"/>
      <c r="T161" s="2869"/>
      <c r="U161" s="2869"/>
      <c r="V161" s="2869"/>
      <c r="W161" s="2869"/>
      <c r="X161" s="2869"/>
      <c r="Y161" s="2869"/>
      <c r="Z161" s="2869"/>
      <c r="AA161" s="2879"/>
      <c r="AB161" s="1125"/>
      <c r="AC161" s="1151"/>
      <c r="AD161" s="1152"/>
      <c r="AE161" s="1153"/>
      <c r="AF161" s="1153"/>
      <c r="AG161" s="1153"/>
      <c r="AH161" s="124"/>
      <c r="AI161" s="124"/>
      <c r="AJ161" s="124"/>
      <c r="AK161" s="124"/>
      <c r="AL161" s="1153"/>
      <c r="AM161" s="124"/>
      <c r="AN161" s="124"/>
      <c r="AO161" s="1153"/>
      <c r="AP161" s="1153"/>
      <c r="AQ161" s="1153"/>
      <c r="AR161" s="1154"/>
      <c r="AS161" s="1154"/>
      <c r="AT161" s="1154"/>
      <c r="AU161" s="1154"/>
      <c r="AV161" s="1154"/>
      <c r="AW161" s="1154"/>
      <c r="AX161" s="1154"/>
      <c r="AY161" s="1154"/>
      <c r="AZ161" s="1154"/>
      <c r="BA161" s="1154"/>
      <c r="BB161" s="1154"/>
    </row>
    <row r="162" spans="2:54" ht="15" customHeight="1">
      <c r="B162" s="1155"/>
      <c r="C162" s="3016" t="s">
        <v>1136</v>
      </c>
      <c r="D162" s="3016" t="s">
        <v>833</v>
      </c>
      <c r="E162" s="1146" t="s">
        <v>1127</v>
      </c>
      <c r="F162" s="1106"/>
      <c r="G162" s="441" t="s">
        <v>93</v>
      </c>
      <c r="H162" s="441" t="s">
        <v>1103</v>
      </c>
      <c r="I162" s="441" t="s">
        <v>1128</v>
      </c>
      <c r="J162" s="441" t="s">
        <v>112</v>
      </c>
      <c r="K162" s="1111" t="s">
        <v>1136</v>
      </c>
      <c r="L162" s="441" t="s">
        <v>1120</v>
      </c>
      <c r="M162" s="441" t="str">
        <f t="shared" si="8"/>
        <v>Macksville 132 kV</v>
      </c>
      <c r="N162" s="1111" t="s">
        <v>1106</v>
      </c>
      <c r="O162" s="1111" t="s">
        <v>833</v>
      </c>
      <c r="P162" s="1111"/>
      <c r="Q162" s="2867"/>
      <c r="R162" s="2868"/>
      <c r="S162" s="2869"/>
      <c r="T162" s="2869"/>
      <c r="U162" s="2869"/>
      <c r="V162" s="2869"/>
      <c r="W162" s="2870">
        <v>10</v>
      </c>
      <c r="X162" s="2870">
        <v>10</v>
      </c>
      <c r="Y162" s="2870">
        <v>10</v>
      </c>
      <c r="Z162" s="2870">
        <v>10</v>
      </c>
      <c r="AA162" s="2870">
        <v>10</v>
      </c>
      <c r="AB162" s="1125"/>
      <c r="AC162" s="1151"/>
      <c r="AD162" s="1152"/>
      <c r="AE162" s="1153"/>
      <c r="AF162" s="1153"/>
      <c r="AG162" s="1153"/>
      <c r="AH162" s="124"/>
      <c r="AI162" s="124"/>
      <c r="AJ162" s="124"/>
      <c r="AK162" s="124"/>
      <c r="AL162" s="1153"/>
      <c r="AM162" s="124"/>
      <c r="AN162" s="124"/>
      <c r="AO162" s="1153"/>
      <c r="AP162" s="1153"/>
      <c r="AQ162" s="1153"/>
      <c r="AR162" s="1154"/>
      <c r="AS162" s="1154"/>
      <c r="AT162" s="1154"/>
      <c r="AU162" s="1154"/>
      <c r="AV162" s="1154"/>
      <c r="AW162" s="1154"/>
      <c r="AX162" s="1154"/>
      <c r="AY162" s="1154"/>
      <c r="AZ162" s="1154"/>
      <c r="BA162" s="1154"/>
      <c r="BB162" s="1154"/>
    </row>
    <row r="163" spans="2:54" ht="15" customHeight="1">
      <c r="B163" s="1155"/>
      <c r="C163" s="3017"/>
      <c r="D163" s="3017"/>
      <c r="E163" s="1146" t="s">
        <v>1130</v>
      </c>
      <c r="F163" s="1106"/>
      <c r="G163" s="441" t="s">
        <v>93</v>
      </c>
      <c r="H163" s="441" t="s">
        <v>1103</v>
      </c>
      <c r="I163" s="441" t="s">
        <v>1131</v>
      </c>
      <c r="J163" s="441" t="s">
        <v>112</v>
      </c>
      <c r="K163" s="1111" t="s">
        <v>1136</v>
      </c>
      <c r="L163" s="441" t="s">
        <v>1120</v>
      </c>
      <c r="M163" s="441" t="str">
        <f t="shared" si="8"/>
        <v>Macksville 132 kV</v>
      </c>
      <c r="N163" s="1111" t="s">
        <v>1106</v>
      </c>
      <c r="O163" s="1111" t="s">
        <v>833</v>
      </c>
      <c r="P163" s="1111"/>
      <c r="Q163" s="2528"/>
      <c r="R163" s="2529"/>
      <c r="S163" s="2530"/>
      <c r="T163" s="2530"/>
      <c r="U163" s="2530"/>
      <c r="V163" s="2530"/>
      <c r="W163" s="2870"/>
      <c r="X163" s="2870"/>
      <c r="Y163" s="2870"/>
      <c r="Z163" s="2870"/>
      <c r="AA163" s="2871"/>
      <c r="AB163" s="1125"/>
      <c r="AC163" s="1151"/>
      <c r="AD163" s="1152"/>
      <c r="AE163" s="1153"/>
      <c r="AF163" s="1153"/>
      <c r="AG163" s="1153"/>
      <c r="AH163" s="124"/>
      <c r="AI163" s="124"/>
      <c r="AJ163" s="124"/>
      <c r="AK163" s="124"/>
      <c r="AL163" s="1153"/>
      <c r="AM163" s="124"/>
      <c r="AN163" s="124"/>
      <c r="AO163" s="1153"/>
      <c r="AP163" s="1153"/>
      <c r="AQ163" s="1153"/>
      <c r="AR163" s="1154"/>
      <c r="AS163" s="1154"/>
      <c r="AT163" s="1154"/>
      <c r="AU163" s="1154"/>
      <c r="AV163" s="1154"/>
      <c r="AW163" s="1154"/>
      <c r="AX163" s="1154"/>
      <c r="AY163" s="1154"/>
      <c r="AZ163" s="1154"/>
      <c r="BA163" s="1154"/>
      <c r="BB163" s="1154"/>
    </row>
    <row r="164" spans="2:54" ht="15" customHeight="1">
      <c r="B164" s="1155"/>
      <c r="C164" s="3016" t="s">
        <v>1136</v>
      </c>
      <c r="D164" s="3016" t="s">
        <v>842</v>
      </c>
      <c r="E164" s="1146" t="s">
        <v>1127</v>
      </c>
      <c r="F164" s="1106"/>
      <c r="G164" s="441" t="s">
        <v>93</v>
      </c>
      <c r="H164" s="441" t="s">
        <v>1103</v>
      </c>
      <c r="I164" s="441" t="s">
        <v>1128</v>
      </c>
      <c r="J164" s="441" t="s">
        <v>112</v>
      </c>
      <c r="K164" s="1111" t="s">
        <v>1136</v>
      </c>
      <c r="L164" s="441" t="s">
        <v>1120</v>
      </c>
      <c r="M164" s="441" t="str">
        <f t="shared" si="8"/>
        <v>Macksville 132 kV</v>
      </c>
      <c r="N164" s="1111" t="s">
        <v>1106</v>
      </c>
      <c r="O164" s="1111" t="s">
        <v>842</v>
      </c>
      <c r="P164" s="1111"/>
      <c r="Q164" s="2528"/>
      <c r="R164" s="2529"/>
      <c r="S164" s="2530"/>
      <c r="T164" s="2530"/>
      <c r="U164" s="2530"/>
      <c r="V164" s="2530"/>
      <c r="W164" s="1158">
        <v>10.198039027185569</v>
      </c>
      <c r="X164" s="1158">
        <v>10.198039027185569</v>
      </c>
      <c r="Y164" s="1158">
        <v>10.198039027185569</v>
      </c>
      <c r="Z164" s="1158">
        <v>10.198039027185569</v>
      </c>
      <c r="AA164" s="1159">
        <v>10.198039027185569</v>
      </c>
      <c r="AB164" s="1125"/>
      <c r="AC164" s="1151"/>
      <c r="AD164" s="1152"/>
      <c r="AE164" s="1153"/>
      <c r="AF164" s="1153"/>
      <c r="AG164" s="1153"/>
      <c r="AH164" s="124"/>
      <c r="AI164" s="124"/>
      <c r="AJ164" s="124"/>
      <c r="AK164" s="124"/>
      <c r="AL164" s="1153"/>
      <c r="AM164" s="124"/>
      <c r="AN164" s="124"/>
      <c r="AO164" s="1153"/>
      <c r="AP164" s="1153"/>
      <c r="AQ164" s="1153"/>
      <c r="AR164" s="1154"/>
      <c r="AS164" s="1154"/>
      <c r="AT164" s="1154"/>
      <c r="AU164" s="1154"/>
      <c r="AV164" s="1154"/>
      <c r="AW164" s="1154"/>
      <c r="AX164" s="1154"/>
      <c r="AY164" s="1154"/>
      <c r="AZ164" s="1154"/>
      <c r="BA164" s="1154"/>
      <c r="BB164" s="1154"/>
    </row>
    <row r="165" spans="2:54" ht="15" customHeight="1" thickBot="1">
      <c r="B165" s="2872"/>
      <c r="C165" s="3018"/>
      <c r="D165" s="3018"/>
      <c r="E165" s="2873" t="s">
        <v>1130</v>
      </c>
      <c r="F165" s="1106"/>
      <c r="G165" s="441" t="s">
        <v>93</v>
      </c>
      <c r="H165" s="441" t="s">
        <v>1103</v>
      </c>
      <c r="I165" s="441" t="s">
        <v>1131</v>
      </c>
      <c r="J165" s="441" t="s">
        <v>112</v>
      </c>
      <c r="K165" s="1111" t="s">
        <v>1136</v>
      </c>
      <c r="L165" s="441" t="s">
        <v>1120</v>
      </c>
      <c r="M165" s="441" t="str">
        <f t="shared" si="8"/>
        <v>Macksville 132 kV</v>
      </c>
      <c r="N165" s="1111" t="s">
        <v>1106</v>
      </c>
      <c r="O165" s="1111" t="s">
        <v>842</v>
      </c>
      <c r="P165" s="1111"/>
      <c r="Q165" s="2874"/>
      <c r="R165" s="2875"/>
      <c r="S165" s="2876"/>
      <c r="T165" s="2876"/>
      <c r="U165" s="2876"/>
      <c r="V165" s="2876"/>
      <c r="W165" s="2877"/>
      <c r="X165" s="2877"/>
      <c r="Y165" s="2877"/>
      <c r="Z165" s="2877"/>
      <c r="AA165" s="2878"/>
      <c r="AB165" s="1162"/>
      <c r="AC165" s="1151"/>
      <c r="AD165" s="1152"/>
      <c r="AE165" s="1153"/>
      <c r="AF165" s="1153"/>
      <c r="AG165" s="1153"/>
      <c r="AH165" s="124"/>
      <c r="AI165" s="124"/>
      <c r="AJ165" s="124"/>
      <c r="AK165" s="124"/>
      <c r="AL165" s="1153"/>
      <c r="AM165" s="124"/>
      <c r="AN165" s="124"/>
      <c r="AO165" s="1153"/>
      <c r="AP165" s="1153"/>
      <c r="AQ165" s="1153"/>
      <c r="AR165" s="1154"/>
      <c r="AS165" s="1154"/>
      <c r="AT165" s="1154"/>
      <c r="AU165" s="1154"/>
      <c r="AV165" s="1154"/>
      <c r="AW165" s="1154"/>
      <c r="AX165" s="1154"/>
      <c r="AY165" s="1154"/>
      <c r="AZ165" s="1154"/>
      <c r="BA165" s="1154"/>
      <c r="BB165" s="1154"/>
    </row>
    <row r="166" spans="2:54" ht="15" customHeight="1">
      <c r="B166" s="1145" t="s">
        <v>1721</v>
      </c>
      <c r="C166" s="3019" t="s">
        <v>1126</v>
      </c>
      <c r="D166" s="3019" t="s">
        <v>842</v>
      </c>
      <c r="E166" s="1146" t="s">
        <v>1127</v>
      </c>
      <c r="F166" s="1106"/>
      <c r="G166" s="441" t="s">
        <v>93</v>
      </c>
      <c r="H166" s="441" t="s">
        <v>1103</v>
      </c>
      <c r="I166" s="441" t="s">
        <v>1128</v>
      </c>
      <c r="J166" s="441" t="s">
        <v>112</v>
      </c>
      <c r="K166" s="441" t="s">
        <v>1126</v>
      </c>
      <c r="L166" s="441" t="s">
        <v>1120</v>
      </c>
      <c r="M166" s="441" t="str">
        <f t="shared" ref="M166" si="10">B166</f>
        <v>Nambucca Heads 66 kV</v>
      </c>
      <c r="N166" s="441" t="s">
        <v>1129</v>
      </c>
      <c r="O166" s="441" t="s">
        <v>842</v>
      </c>
      <c r="P166" s="1111"/>
      <c r="Q166" s="2521"/>
      <c r="R166" s="2522"/>
      <c r="S166" s="2523"/>
      <c r="T166" s="2523"/>
      <c r="U166" s="2523"/>
      <c r="V166" s="2523"/>
      <c r="W166" s="2524"/>
      <c r="X166" s="2524"/>
      <c r="Y166" s="2524"/>
      <c r="Z166" s="2524"/>
      <c r="AA166" s="2525"/>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row>
    <row r="167" spans="2:54" ht="15" customHeight="1">
      <c r="B167" s="1155"/>
      <c r="C167" s="3017"/>
      <c r="D167" s="3017"/>
      <c r="E167" s="1146" t="s">
        <v>1130</v>
      </c>
      <c r="F167" s="1106"/>
      <c r="G167" s="441" t="s">
        <v>93</v>
      </c>
      <c r="H167" s="441" t="s">
        <v>1103</v>
      </c>
      <c r="I167" s="441" t="s">
        <v>1131</v>
      </c>
      <c r="J167" s="441" t="s">
        <v>112</v>
      </c>
      <c r="K167" s="441" t="s">
        <v>1126</v>
      </c>
      <c r="L167" s="441" t="s">
        <v>1120</v>
      </c>
      <c r="M167" s="441" t="str">
        <f t="shared" si="8"/>
        <v>Nambucca Heads 66 kV</v>
      </c>
      <c r="N167" s="441" t="s">
        <v>1129</v>
      </c>
      <c r="O167" s="441" t="s">
        <v>842</v>
      </c>
      <c r="P167" s="1111"/>
      <c r="Q167" s="2526"/>
      <c r="R167" s="2527"/>
      <c r="S167" s="2524"/>
      <c r="T167" s="2524"/>
      <c r="U167" s="2524"/>
      <c r="V167" s="2524"/>
      <c r="W167" s="2524"/>
      <c r="X167" s="2524"/>
      <c r="Y167" s="2524"/>
      <c r="Z167" s="2524"/>
      <c r="AA167" s="2525"/>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row>
    <row r="168" spans="2:54" ht="15" customHeight="1">
      <c r="B168" s="1155"/>
      <c r="C168" s="3016" t="s">
        <v>1132</v>
      </c>
      <c r="D168" s="3016" t="s">
        <v>833</v>
      </c>
      <c r="E168" s="1146" t="s">
        <v>1127</v>
      </c>
      <c r="F168" s="1106"/>
      <c r="G168" s="441" t="s">
        <v>93</v>
      </c>
      <c r="H168" s="441" t="s">
        <v>1103</v>
      </c>
      <c r="I168" s="441" t="s">
        <v>1128</v>
      </c>
      <c r="J168" s="441" t="s">
        <v>112</v>
      </c>
      <c r="K168" s="1111" t="s">
        <v>1132</v>
      </c>
      <c r="L168" s="441" t="s">
        <v>1120</v>
      </c>
      <c r="M168" s="441" t="str">
        <f t="shared" si="8"/>
        <v>Nambucca Heads 66 kV</v>
      </c>
      <c r="N168" s="1111" t="s">
        <v>1106</v>
      </c>
      <c r="O168" s="1111" t="s">
        <v>833</v>
      </c>
      <c r="P168" s="1111"/>
      <c r="Q168" s="2851"/>
      <c r="R168" s="2851"/>
      <c r="S168" s="2850"/>
      <c r="T168" s="2850"/>
      <c r="U168" s="2850"/>
      <c r="V168" s="2851"/>
      <c r="W168" s="2852"/>
      <c r="X168" s="2852"/>
      <c r="Y168" s="2852"/>
      <c r="Z168" s="2852"/>
      <c r="AA168" s="2853"/>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row>
    <row r="169" spans="2:54" ht="15" customHeight="1">
      <c r="B169" s="1155"/>
      <c r="C169" s="3017"/>
      <c r="D169" s="3017"/>
      <c r="E169" s="1146" t="s">
        <v>1130</v>
      </c>
      <c r="F169" s="1106"/>
      <c r="G169" s="441" t="s">
        <v>93</v>
      </c>
      <c r="H169" s="441" t="s">
        <v>1103</v>
      </c>
      <c r="I169" s="441" t="s">
        <v>1131</v>
      </c>
      <c r="J169" s="441" t="s">
        <v>112</v>
      </c>
      <c r="K169" s="1111" t="s">
        <v>1132</v>
      </c>
      <c r="L169" s="441" t="s">
        <v>1120</v>
      </c>
      <c r="M169" s="441" t="str">
        <f t="shared" si="8"/>
        <v>Nambucca Heads 66 kV</v>
      </c>
      <c r="N169" s="1111" t="s">
        <v>1106</v>
      </c>
      <c r="O169" s="1111" t="s">
        <v>833</v>
      </c>
      <c r="P169" s="1111"/>
      <c r="Q169" s="2851"/>
      <c r="R169" s="2851"/>
      <c r="S169" s="2850"/>
      <c r="T169" s="2850"/>
      <c r="U169" s="2850"/>
      <c r="V169" s="2851"/>
      <c r="W169" s="2852"/>
      <c r="X169" s="2852"/>
      <c r="Y169" s="2852"/>
      <c r="Z169" s="2852"/>
      <c r="AA169" s="2853"/>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row>
    <row r="170" spans="2:54" ht="15" customHeight="1">
      <c r="B170" s="1155"/>
      <c r="C170" s="3016" t="s">
        <v>1132</v>
      </c>
      <c r="D170" s="3016" t="s">
        <v>842</v>
      </c>
      <c r="E170" s="1146" t="s">
        <v>1127</v>
      </c>
      <c r="F170" s="1106"/>
      <c r="G170" s="441" t="s">
        <v>93</v>
      </c>
      <c r="H170" s="441" t="s">
        <v>1103</v>
      </c>
      <c r="I170" s="441" t="s">
        <v>1128</v>
      </c>
      <c r="J170" s="441" t="s">
        <v>112</v>
      </c>
      <c r="K170" s="1111" t="s">
        <v>1132</v>
      </c>
      <c r="L170" s="441" t="s">
        <v>1120</v>
      </c>
      <c r="M170" s="441" t="str">
        <f t="shared" si="8"/>
        <v>Nambucca Heads 66 kV</v>
      </c>
      <c r="N170" s="1111" t="s">
        <v>1106</v>
      </c>
      <c r="O170" s="1112" t="s">
        <v>842</v>
      </c>
      <c r="P170" s="1111"/>
      <c r="Q170" s="2855"/>
      <c r="R170" s="2855"/>
      <c r="S170" s="2854"/>
      <c r="T170" s="2854"/>
      <c r="U170" s="2854"/>
      <c r="V170" s="2855"/>
      <c r="W170" s="2852"/>
      <c r="X170" s="2852"/>
      <c r="Y170" s="2852"/>
      <c r="Z170" s="2852"/>
      <c r="AA170" s="2853"/>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row>
    <row r="171" spans="2:54" ht="15" customHeight="1">
      <c r="B171" s="1155"/>
      <c r="C171" s="3017"/>
      <c r="D171" s="3017"/>
      <c r="E171" s="1146" t="s">
        <v>1130</v>
      </c>
      <c r="F171" s="1106"/>
      <c r="G171" s="441" t="s">
        <v>93</v>
      </c>
      <c r="H171" s="441" t="s">
        <v>1103</v>
      </c>
      <c r="I171" s="441" t="s">
        <v>1131</v>
      </c>
      <c r="J171" s="441" t="s">
        <v>112</v>
      </c>
      <c r="K171" s="1111" t="s">
        <v>1132</v>
      </c>
      <c r="L171" s="441" t="s">
        <v>1120</v>
      </c>
      <c r="M171" s="441" t="str">
        <f t="shared" si="8"/>
        <v>Nambucca Heads 66 kV</v>
      </c>
      <c r="N171" s="1111" t="s">
        <v>1106</v>
      </c>
      <c r="O171" s="1112" t="s">
        <v>842</v>
      </c>
      <c r="P171" s="1111"/>
      <c r="Q171" s="2855"/>
      <c r="R171" s="2855"/>
      <c r="S171" s="2854"/>
      <c r="T171" s="2854"/>
      <c r="U171" s="2854"/>
      <c r="V171" s="2855"/>
      <c r="W171" s="2852"/>
      <c r="X171" s="2852"/>
      <c r="Y171" s="2852"/>
      <c r="Z171" s="2852"/>
      <c r="AA171" s="2853"/>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row>
    <row r="172" spans="2:54" ht="15" customHeight="1">
      <c r="B172" s="1155"/>
      <c r="C172" s="3016" t="s">
        <v>1133</v>
      </c>
      <c r="D172" s="3016"/>
      <c r="E172" s="1146" t="s">
        <v>1127</v>
      </c>
      <c r="F172" s="1106"/>
      <c r="G172" s="441" t="s">
        <v>93</v>
      </c>
      <c r="H172" s="441" t="s">
        <v>1103</v>
      </c>
      <c r="I172" s="441" t="s">
        <v>1128</v>
      </c>
      <c r="J172" s="441" t="s">
        <v>112</v>
      </c>
      <c r="K172" s="1111" t="s">
        <v>1133</v>
      </c>
      <c r="L172" s="441" t="s">
        <v>1120</v>
      </c>
      <c r="M172" s="441" t="str">
        <f t="shared" si="8"/>
        <v>Nambucca Heads 66 kV</v>
      </c>
      <c r="N172" s="1111" t="s">
        <v>1108</v>
      </c>
      <c r="O172" s="1111" t="s">
        <v>1109</v>
      </c>
      <c r="P172" s="1111"/>
      <c r="Q172" s="2858"/>
      <c r="R172" s="2858"/>
      <c r="S172" s="2856"/>
      <c r="T172" s="2856"/>
      <c r="U172" s="2856"/>
      <c r="V172" s="2858"/>
      <c r="W172" s="2859"/>
      <c r="X172" s="2859"/>
      <c r="Y172" s="2859"/>
      <c r="Z172" s="2859"/>
      <c r="AA172" s="2860"/>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row>
    <row r="173" spans="2:54" ht="15" customHeight="1">
      <c r="B173" s="1155"/>
      <c r="C173" s="3017"/>
      <c r="D173" s="3017"/>
      <c r="E173" s="1146" t="s">
        <v>1130</v>
      </c>
      <c r="F173" s="1106"/>
      <c r="G173" s="441" t="s">
        <v>93</v>
      </c>
      <c r="H173" s="441" t="s">
        <v>1103</v>
      </c>
      <c r="I173" s="441" t="s">
        <v>1131</v>
      </c>
      <c r="J173" s="441" t="s">
        <v>112</v>
      </c>
      <c r="K173" s="1111" t="s">
        <v>1133</v>
      </c>
      <c r="L173" s="441" t="s">
        <v>1120</v>
      </c>
      <c r="M173" s="441" t="str">
        <f t="shared" si="8"/>
        <v>Nambucca Heads 66 kV</v>
      </c>
      <c r="N173" s="1111" t="s">
        <v>1108</v>
      </c>
      <c r="O173" s="1111" t="s">
        <v>1109</v>
      </c>
      <c r="P173" s="1111"/>
      <c r="Q173" s="2858"/>
      <c r="R173" s="2858"/>
      <c r="S173" s="2856"/>
      <c r="T173" s="2856"/>
      <c r="U173" s="2856"/>
      <c r="V173" s="2858"/>
      <c r="W173" s="2859"/>
      <c r="X173" s="2859"/>
      <c r="Y173" s="2859"/>
      <c r="Z173" s="2859"/>
      <c r="AA173" s="2860"/>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row>
    <row r="174" spans="2:54" ht="15" customHeight="1">
      <c r="B174" s="1155"/>
      <c r="C174" s="3016" t="s">
        <v>1110</v>
      </c>
      <c r="D174" s="3016"/>
      <c r="E174" s="1146" t="s">
        <v>1127</v>
      </c>
      <c r="F174" s="1106"/>
      <c r="G174" s="441" t="s">
        <v>93</v>
      </c>
      <c r="H174" s="441" t="s">
        <v>1103</v>
      </c>
      <c r="I174" s="441" t="s">
        <v>1128</v>
      </c>
      <c r="J174" s="441" t="s">
        <v>112</v>
      </c>
      <c r="K174" s="1111" t="s">
        <v>1110</v>
      </c>
      <c r="L174" s="441" t="s">
        <v>1120</v>
      </c>
      <c r="M174" s="441" t="str">
        <f t="shared" si="8"/>
        <v>Nambucca Heads 66 kV</v>
      </c>
      <c r="N174" s="1111" t="s">
        <v>1111</v>
      </c>
      <c r="O174" s="1112">
        <v>0</v>
      </c>
      <c r="P174" s="1111"/>
      <c r="Q174" s="2883"/>
      <c r="R174" s="2883"/>
      <c r="S174" s="2861"/>
      <c r="T174" s="2861"/>
      <c r="U174" s="2861"/>
      <c r="V174" s="2862"/>
      <c r="W174" s="2863"/>
      <c r="X174" s="2863"/>
      <c r="Y174" s="2863"/>
      <c r="Z174" s="2863"/>
      <c r="AA174" s="286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row>
    <row r="175" spans="2:54" ht="15" customHeight="1">
      <c r="B175" s="1155"/>
      <c r="C175" s="3017"/>
      <c r="D175" s="3017"/>
      <c r="E175" s="1146" t="s">
        <v>1130</v>
      </c>
      <c r="F175" s="1106"/>
      <c r="G175" s="441" t="s">
        <v>93</v>
      </c>
      <c r="H175" s="441" t="s">
        <v>1103</v>
      </c>
      <c r="I175" s="441" t="s">
        <v>1131</v>
      </c>
      <c r="J175" s="441" t="s">
        <v>112</v>
      </c>
      <c r="K175" s="1111" t="s">
        <v>1110</v>
      </c>
      <c r="L175" s="441" t="s">
        <v>1120</v>
      </c>
      <c r="M175" s="441" t="str">
        <f t="shared" si="8"/>
        <v>Nambucca Heads 66 kV</v>
      </c>
      <c r="N175" s="1111" t="s">
        <v>1111</v>
      </c>
      <c r="O175" s="1112">
        <v>0</v>
      </c>
      <c r="P175" s="1111"/>
      <c r="Q175" s="2883"/>
      <c r="R175" s="2883"/>
      <c r="S175" s="2861"/>
      <c r="T175" s="2861"/>
      <c r="U175" s="2861"/>
      <c r="V175" s="2862"/>
      <c r="W175" s="2863"/>
      <c r="X175" s="2863"/>
      <c r="Y175" s="2863"/>
      <c r="Z175" s="2863"/>
      <c r="AA175" s="286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row>
    <row r="176" spans="2:54" ht="15" customHeight="1">
      <c r="B176" s="1155"/>
      <c r="C176" s="3016" t="s">
        <v>1112</v>
      </c>
      <c r="D176" s="3016"/>
      <c r="E176" s="1146" t="s">
        <v>1127</v>
      </c>
      <c r="F176" s="1106"/>
      <c r="G176" s="441" t="s">
        <v>93</v>
      </c>
      <c r="H176" s="441" t="s">
        <v>1103</v>
      </c>
      <c r="I176" s="441" t="s">
        <v>1128</v>
      </c>
      <c r="J176" s="441" t="s">
        <v>112</v>
      </c>
      <c r="K176" s="1111" t="s">
        <v>1112</v>
      </c>
      <c r="L176" s="441" t="s">
        <v>1120</v>
      </c>
      <c r="M176" s="441" t="str">
        <f t="shared" si="8"/>
        <v>Nambucca Heads 66 kV</v>
      </c>
      <c r="N176" s="1111" t="s">
        <v>1113</v>
      </c>
      <c r="O176" s="1111" t="s">
        <v>1113</v>
      </c>
      <c r="P176" s="1111"/>
      <c r="Q176" s="2866"/>
      <c r="R176" s="2866"/>
      <c r="S176" s="2850"/>
      <c r="T176" s="2850"/>
      <c r="U176" s="2850"/>
      <c r="V176" s="2851"/>
      <c r="W176" s="2866"/>
      <c r="X176" s="2866"/>
      <c r="Y176" s="2866"/>
      <c r="Z176" s="2866"/>
      <c r="AA176" s="2099"/>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row>
    <row r="177" spans="2:54" ht="15" customHeight="1">
      <c r="B177" s="1155"/>
      <c r="C177" s="3017"/>
      <c r="D177" s="3017"/>
      <c r="E177" s="1146" t="s">
        <v>1130</v>
      </c>
      <c r="F177" s="1106"/>
      <c r="G177" s="441" t="s">
        <v>93</v>
      </c>
      <c r="H177" s="441" t="s">
        <v>1103</v>
      </c>
      <c r="I177" s="441" t="s">
        <v>1131</v>
      </c>
      <c r="J177" s="441" t="s">
        <v>112</v>
      </c>
      <c r="K177" s="1111" t="s">
        <v>1112</v>
      </c>
      <c r="L177" s="441" t="s">
        <v>1120</v>
      </c>
      <c r="M177" s="441" t="str">
        <f t="shared" si="8"/>
        <v>Nambucca Heads 66 kV</v>
      </c>
      <c r="N177" s="1111" t="s">
        <v>1113</v>
      </c>
      <c r="O177" s="1111" t="s">
        <v>1113</v>
      </c>
      <c r="P177" s="1111"/>
      <c r="Q177" s="2866"/>
      <c r="R177" s="2866"/>
      <c r="S177" s="2850"/>
      <c r="T177" s="2850"/>
      <c r="U177" s="2850"/>
      <c r="V177" s="2851"/>
      <c r="W177" s="2866"/>
      <c r="X177" s="2866"/>
      <c r="Y177" s="2866"/>
      <c r="Z177" s="2866"/>
      <c r="AA177" s="2099"/>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row>
    <row r="178" spans="2:54" ht="15" customHeight="1">
      <c r="B178" s="1155"/>
      <c r="C178" s="3016" t="s">
        <v>1134</v>
      </c>
      <c r="D178" s="3016" t="s">
        <v>833</v>
      </c>
      <c r="E178" s="1146" t="s">
        <v>1127</v>
      </c>
      <c r="F178" s="1106"/>
      <c r="G178" s="441" t="s">
        <v>93</v>
      </c>
      <c r="H178" s="441" t="s">
        <v>1103</v>
      </c>
      <c r="I178" s="441" t="s">
        <v>1128</v>
      </c>
      <c r="J178" s="441" t="s">
        <v>112</v>
      </c>
      <c r="K178" s="1111" t="s">
        <v>1134</v>
      </c>
      <c r="L178" s="441" t="s">
        <v>1120</v>
      </c>
      <c r="M178" s="441" t="str">
        <f t="shared" si="8"/>
        <v>Nambucca Heads 66 kV</v>
      </c>
      <c r="N178" s="1111" t="s">
        <v>1115</v>
      </c>
      <c r="O178" s="1111" t="s">
        <v>833</v>
      </c>
      <c r="P178" s="1111"/>
      <c r="Q178" s="2867"/>
      <c r="R178" s="2868"/>
      <c r="S178" s="2869"/>
      <c r="T178" s="2869"/>
      <c r="U178" s="2869"/>
      <c r="V178" s="2869"/>
      <c r="W178" s="2869"/>
      <c r="X178" s="2869"/>
      <c r="Y178" s="2869"/>
      <c r="Z178" s="2869"/>
      <c r="AA178" s="2879"/>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row>
    <row r="179" spans="2:54" ht="15" customHeight="1">
      <c r="B179" s="1155"/>
      <c r="C179" s="3017"/>
      <c r="D179" s="3017"/>
      <c r="E179" s="1146" t="s">
        <v>1130</v>
      </c>
      <c r="F179" s="1106"/>
      <c r="G179" s="441" t="s">
        <v>93</v>
      </c>
      <c r="H179" s="441" t="s">
        <v>1103</v>
      </c>
      <c r="I179" s="441" t="s">
        <v>1131</v>
      </c>
      <c r="J179" s="441" t="s">
        <v>112</v>
      </c>
      <c r="K179" s="1111" t="s">
        <v>1134</v>
      </c>
      <c r="L179" s="441" t="s">
        <v>1120</v>
      </c>
      <c r="M179" s="441" t="str">
        <f t="shared" si="8"/>
        <v>Nambucca Heads 66 kV</v>
      </c>
      <c r="N179" s="1111" t="s">
        <v>1115</v>
      </c>
      <c r="O179" s="1111" t="s">
        <v>833</v>
      </c>
      <c r="P179" s="1111"/>
      <c r="Q179" s="2867"/>
      <c r="R179" s="2868"/>
      <c r="S179" s="2869"/>
      <c r="T179" s="2869"/>
      <c r="U179" s="2869"/>
      <c r="V179" s="2869"/>
      <c r="W179" s="2869"/>
      <c r="X179" s="2869"/>
      <c r="Y179" s="2869"/>
      <c r="Z179" s="2869"/>
      <c r="AA179" s="2879"/>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row>
    <row r="180" spans="2:54" ht="15" customHeight="1">
      <c r="B180" s="1155"/>
      <c r="C180" s="3016" t="s">
        <v>1135</v>
      </c>
      <c r="D180" s="3016" t="s">
        <v>833</v>
      </c>
      <c r="E180" s="1146" t="s">
        <v>1127</v>
      </c>
      <c r="F180" s="1106"/>
      <c r="G180" s="441" t="s">
        <v>93</v>
      </c>
      <c r="H180" s="441" t="s">
        <v>1103</v>
      </c>
      <c r="I180" s="441" t="s">
        <v>1128</v>
      </c>
      <c r="J180" s="441" t="s">
        <v>112</v>
      </c>
      <c r="K180" s="1111" t="s">
        <v>1135</v>
      </c>
      <c r="L180" s="441" t="s">
        <v>1120</v>
      </c>
      <c r="M180" s="441" t="str">
        <f t="shared" si="8"/>
        <v>Nambucca Heads 66 kV</v>
      </c>
      <c r="N180" s="1111" t="s">
        <v>1106</v>
      </c>
      <c r="O180" s="1111" t="s">
        <v>833</v>
      </c>
      <c r="P180" s="1111"/>
      <c r="Q180" s="2867"/>
      <c r="R180" s="2868"/>
      <c r="S180" s="2869"/>
      <c r="T180" s="2869"/>
      <c r="U180" s="2869"/>
      <c r="V180" s="2869"/>
      <c r="W180" s="2869"/>
      <c r="X180" s="2869"/>
      <c r="Y180" s="2869"/>
      <c r="Z180" s="2869"/>
      <c r="AA180" s="2879"/>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row>
    <row r="181" spans="2:54" ht="15" customHeight="1">
      <c r="B181" s="1155"/>
      <c r="C181" s="3017"/>
      <c r="D181" s="3017"/>
      <c r="E181" s="1146" t="s">
        <v>1130</v>
      </c>
      <c r="F181" s="1106"/>
      <c r="G181" s="441" t="s">
        <v>93</v>
      </c>
      <c r="H181" s="441" t="s">
        <v>1103</v>
      </c>
      <c r="I181" s="441" t="s">
        <v>1131</v>
      </c>
      <c r="J181" s="441" t="s">
        <v>112</v>
      </c>
      <c r="K181" s="1111" t="s">
        <v>1135</v>
      </c>
      <c r="L181" s="441" t="s">
        <v>1120</v>
      </c>
      <c r="M181" s="441" t="str">
        <f t="shared" si="8"/>
        <v>Nambucca Heads 66 kV</v>
      </c>
      <c r="N181" s="1111" t="s">
        <v>1106</v>
      </c>
      <c r="O181" s="1111" t="s">
        <v>833</v>
      </c>
      <c r="P181" s="1111"/>
      <c r="Q181" s="2867"/>
      <c r="R181" s="2868"/>
      <c r="S181" s="2869"/>
      <c r="T181" s="2869"/>
      <c r="U181" s="2869"/>
      <c r="V181" s="2869"/>
      <c r="W181" s="2869"/>
      <c r="X181" s="2869"/>
      <c r="Y181" s="2869"/>
      <c r="Z181" s="2869"/>
      <c r="AA181" s="2879"/>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row>
    <row r="182" spans="2:54" ht="15" customHeight="1">
      <c r="B182" s="1155"/>
      <c r="C182" s="3016" t="s">
        <v>1135</v>
      </c>
      <c r="D182" s="3016" t="s">
        <v>842</v>
      </c>
      <c r="E182" s="1146" t="s">
        <v>1127</v>
      </c>
      <c r="F182" s="1106"/>
      <c r="G182" s="441" t="s">
        <v>93</v>
      </c>
      <c r="H182" s="441" t="s">
        <v>1103</v>
      </c>
      <c r="I182" s="441" t="s">
        <v>1128</v>
      </c>
      <c r="J182" s="441" t="s">
        <v>112</v>
      </c>
      <c r="K182" s="1111" t="s">
        <v>1135</v>
      </c>
      <c r="L182" s="441" t="s">
        <v>1120</v>
      </c>
      <c r="M182" s="441" t="str">
        <f t="shared" si="8"/>
        <v>Nambucca Heads 66 kV</v>
      </c>
      <c r="N182" s="1111" t="s">
        <v>1106</v>
      </c>
      <c r="O182" s="1111" t="s">
        <v>842</v>
      </c>
      <c r="P182" s="1111"/>
      <c r="Q182" s="2867"/>
      <c r="R182" s="2868"/>
      <c r="S182" s="2869"/>
      <c r="T182" s="2869"/>
      <c r="U182" s="2869"/>
      <c r="V182" s="2869"/>
      <c r="W182" s="2869"/>
      <c r="X182" s="2869"/>
      <c r="Y182" s="2869"/>
      <c r="Z182" s="2869"/>
      <c r="AA182" s="2879"/>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row>
    <row r="183" spans="2:54" ht="15" customHeight="1">
      <c r="B183" s="1155"/>
      <c r="C183" s="3017"/>
      <c r="D183" s="3017"/>
      <c r="E183" s="1146" t="s">
        <v>1130</v>
      </c>
      <c r="F183" s="1106"/>
      <c r="G183" s="441" t="s">
        <v>93</v>
      </c>
      <c r="H183" s="441" t="s">
        <v>1103</v>
      </c>
      <c r="I183" s="441" t="s">
        <v>1131</v>
      </c>
      <c r="J183" s="441" t="s">
        <v>112</v>
      </c>
      <c r="K183" s="1111" t="s">
        <v>1135</v>
      </c>
      <c r="L183" s="441" t="s">
        <v>1120</v>
      </c>
      <c r="M183" s="441" t="str">
        <f t="shared" si="8"/>
        <v>Nambucca Heads 66 kV</v>
      </c>
      <c r="N183" s="1111" t="s">
        <v>1106</v>
      </c>
      <c r="O183" s="1111" t="s">
        <v>842</v>
      </c>
      <c r="P183" s="1111"/>
      <c r="Q183" s="2867"/>
      <c r="R183" s="2868"/>
      <c r="S183" s="2869"/>
      <c r="T183" s="2869"/>
      <c r="U183" s="2869"/>
      <c r="V183" s="2869"/>
      <c r="W183" s="2869"/>
      <c r="X183" s="2869"/>
      <c r="Y183" s="2869"/>
      <c r="Z183" s="2869"/>
      <c r="AA183" s="2879"/>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row>
    <row r="184" spans="2:54" ht="15" customHeight="1">
      <c r="B184" s="1155"/>
      <c r="C184" s="3016" t="s">
        <v>1136</v>
      </c>
      <c r="D184" s="3016" t="s">
        <v>833</v>
      </c>
      <c r="E184" s="1146" t="s">
        <v>1127</v>
      </c>
      <c r="F184" s="1106"/>
      <c r="G184" s="441" t="s">
        <v>93</v>
      </c>
      <c r="H184" s="441" t="s">
        <v>1103</v>
      </c>
      <c r="I184" s="441" t="s">
        <v>1128</v>
      </c>
      <c r="J184" s="441" t="s">
        <v>112</v>
      </c>
      <c r="K184" s="1111" t="s">
        <v>1136</v>
      </c>
      <c r="L184" s="441" t="s">
        <v>1120</v>
      </c>
      <c r="M184" s="441" t="str">
        <f t="shared" si="8"/>
        <v>Nambucca Heads 66 kV</v>
      </c>
      <c r="N184" s="1111" t="s">
        <v>1106</v>
      </c>
      <c r="O184" s="1111" t="s">
        <v>833</v>
      </c>
      <c r="P184" s="1111"/>
      <c r="Q184" s="2867"/>
      <c r="R184" s="2868"/>
      <c r="S184" s="2869"/>
      <c r="T184" s="2869"/>
      <c r="U184" s="2869"/>
      <c r="V184" s="2869"/>
      <c r="W184" s="2870">
        <v>9</v>
      </c>
      <c r="X184" s="2870">
        <v>10</v>
      </c>
      <c r="Y184" s="2870">
        <v>10</v>
      </c>
      <c r="Z184" s="2870">
        <v>10</v>
      </c>
      <c r="AA184" s="2870">
        <v>10</v>
      </c>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row>
    <row r="185" spans="2:54" ht="15" customHeight="1" thickBot="1">
      <c r="B185" s="1155"/>
      <c r="C185" s="3017"/>
      <c r="D185" s="3017"/>
      <c r="E185" s="1146" t="s">
        <v>1130</v>
      </c>
      <c r="F185" s="1106"/>
      <c r="G185" s="441" t="s">
        <v>93</v>
      </c>
      <c r="H185" s="441" t="s">
        <v>1103</v>
      </c>
      <c r="I185" s="441" t="s">
        <v>1131</v>
      </c>
      <c r="J185" s="441" t="s">
        <v>112</v>
      </c>
      <c r="K185" s="1111" t="s">
        <v>1136</v>
      </c>
      <c r="L185" s="441" t="s">
        <v>1120</v>
      </c>
      <c r="M185" s="441" t="str">
        <f t="shared" si="8"/>
        <v>Nambucca Heads 66 kV</v>
      </c>
      <c r="N185" s="1111" t="s">
        <v>1106</v>
      </c>
      <c r="O185" s="1111" t="s">
        <v>833</v>
      </c>
      <c r="P185" s="1111"/>
      <c r="Q185" s="2528"/>
      <c r="R185" s="2529"/>
      <c r="S185" s="2530"/>
      <c r="T185" s="2530"/>
      <c r="U185" s="2530"/>
      <c r="V185" s="2530"/>
      <c r="W185" s="2102"/>
      <c r="X185" s="2102"/>
      <c r="Y185" s="2102"/>
      <c r="Z185" s="2102"/>
      <c r="AA185" s="2103"/>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row>
    <row r="186" spans="2:54" ht="15" customHeight="1">
      <c r="B186" s="1155"/>
      <c r="C186" s="3016" t="s">
        <v>1136</v>
      </c>
      <c r="D186" s="3016" t="s">
        <v>842</v>
      </c>
      <c r="E186" s="1146" t="s">
        <v>1127</v>
      </c>
      <c r="F186" s="1106"/>
      <c r="G186" s="441" t="s">
        <v>93</v>
      </c>
      <c r="H186" s="441" t="s">
        <v>1103</v>
      </c>
      <c r="I186" s="441" t="s">
        <v>1128</v>
      </c>
      <c r="J186" s="441" t="s">
        <v>112</v>
      </c>
      <c r="K186" s="1111" t="s">
        <v>1136</v>
      </c>
      <c r="L186" s="441" t="s">
        <v>1120</v>
      </c>
      <c r="M186" s="441" t="str">
        <f t="shared" si="8"/>
        <v>Nambucca Heads 66 kV</v>
      </c>
      <c r="N186" s="1111" t="s">
        <v>1106</v>
      </c>
      <c r="O186" s="1111" t="s">
        <v>842</v>
      </c>
      <c r="P186" s="1111"/>
      <c r="Q186" s="2528"/>
      <c r="R186" s="2529"/>
      <c r="S186" s="2530"/>
      <c r="T186" s="2530"/>
      <c r="U186" s="2530"/>
      <c r="V186" s="2530"/>
      <c r="W186" s="1149">
        <v>9.0553851381374173</v>
      </c>
      <c r="X186" s="1149">
        <v>10.04987562112089</v>
      </c>
      <c r="Y186" s="1149">
        <v>10.198039027185569</v>
      </c>
      <c r="Z186" s="1149">
        <v>10.198039027185569</v>
      </c>
      <c r="AA186" s="1149">
        <v>10.198039027185569</v>
      </c>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row>
    <row r="187" spans="2:54" ht="15" customHeight="1" thickBot="1">
      <c r="B187" s="2872"/>
      <c r="C187" s="3018"/>
      <c r="D187" s="3018"/>
      <c r="E187" s="2873" t="s">
        <v>1130</v>
      </c>
      <c r="F187" s="1106"/>
      <c r="G187" s="441" t="s">
        <v>93</v>
      </c>
      <c r="H187" s="441" t="s">
        <v>1103</v>
      </c>
      <c r="I187" s="441" t="s">
        <v>1131</v>
      </c>
      <c r="J187" s="441" t="s">
        <v>112</v>
      </c>
      <c r="K187" s="1111" t="s">
        <v>1136</v>
      </c>
      <c r="L187" s="441" t="s">
        <v>1120</v>
      </c>
      <c r="M187" s="441" t="str">
        <f t="shared" si="8"/>
        <v>Nambucca Heads 66 kV</v>
      </c>
      <c r="N187" s="1111" t="s">
        <v>1106</v>
      </c>
      <c r="O187" s="1111" t="s">
        <v>842</v>
      </c>
      <c r="P187" s="1111"/>
      <c r="Q187" s="2874"/>
      <c r="R187" s="2875"/>
      <c r="S187" s="2876"/>
      <c r="T187" s="2876"/>
      <c r="U187" s="2876"/>
      <c r="V187" s="2876"/>
      <c r="W187" s="2877"/>
      <c r="X187" s="2877"/>
      <c r="Y187" s="2877"/>
      <c r="Z187" s="2877"/>
      <c r="AA187" s="2878"/>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row>
    <row r="188" spans="2:54" ht="15" customHeight="1">
      <c r="B188" s="1145" t="s">
        <v>1720</v>
      </c>
      <c r="C188" s="3019" t="s">
        <v>1126</v>
      </c>
      <c r="D188" s="3019" t="s">
        <v>842</v>
      </c>
      <c r="E188" s="1146" t="s">
        <v>1127</v>
      </c>
      <c r="F188" s="1106"/>
      <c r="G188" s="441" t="s">
        <v>93</v>
      </c>
      <c r="H188" s="441" t="s">
        <v>1103</v>
      </c>
      <c r="I188" s="441" t="s">
        <v>1128</v>
      </c>
      <c r="J188" s="441" t="s">
        <v>112</v>
      </c>
      <c r="K188" s="441" t="s">
        <v>1126</v>
      </c>
      <c r="L188" s="441" t="s">
        <v>1120</v>
      </c>
      <c r="M188" s="441" t="str">
        <f t="shared" ref="M188" si="11">B188</f>
        <v>Raleigh 132 kV</v>
      </c>
      <c r="N188" s="441" t="s">
        <v>1129</v>
      </c>
      <c r="O188" s="441" t="s">
        <v>842</v>
      </c>
      <c r="P188" s="1111"/>
      <c r="Q188" s="2521"/>
      <c r="R188" s="2522"/>
      <c r="S188" s="2523"/>
      <c r="T188" s="2523"/>
      <c r="U188" s="2523"/>
      <c r="V188" s="2523"/>
      <c r="W188" s="2524"/>
      <c r="X188" s="2524"/>
      <c r="Y188" s="2524"/>
      <c r="Z188" s="2524"/>
      <c r="AA188" s="2525"/>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row>
    <row r="189" spans="2:54" ht="15" customHeight="1">
      <c r="B189" s="1155"/>
      <c r="C189" s="3017"/>
      <c r="D189" s="3017"/>
      <c r="E189" s="1146" t="s">
        <v>1130</v>
      </c>
      <c r="F189" s="1106"/>
      <c r="G189" s="441" t="s">
        <v>93</v>
      </c>
      <c r="H189" s="441" t="s">
        <v>1103</v>
      </c>
      <c r="I189" s="441" t="s">
        <v>1131</v>
      </c>
      <c r="J189" s="441" t="s">
        <v>112</v>
      </c>
      <c r="K189" s="441" t="s">
        <v>1126</v>
      </c>
      <c r="L189" s="441" t="s">
        <v>1120</v>
      </c>
      <c r="M189" s="441" t="str">
        <f t="shared" si="8"/>
        <v>Raleigh 132 kV</v>
      </c>
      <c r="N189" s="441" t="s">
        <v>1129</v>
      </c>
      <c r="O189" s="441" t="s">
        <v>842</v>
      </c>
      <c r="P189" s="1111"/>
      <c r="Q189" s="2526"/>
      <c r="R189" s="2527"/>
      <c r="S189" s="2524"/>
      <c r="T189" s="2524"/>
      <c r="U189" s="2524"/>
      <c r="V189" s="2524"/>
      <c r="W189" s="2524"/>
      <c r="X189" s="2524"/>
      <c r="Y189" s="2524"/>
      <c r="Z189" s="2524"/>
      <c r="AA189" s="2525"/>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row>
    <row r="190" spans="2:54" ht="15" customHeight="1">
      <c r="B190" s="1155"/>
      <c r="C190" s="3016" t="s">
        <v>1132</v>
      </c>
      <c r="D190" s="3016" t="s">
        <v>833</v>
      </c>
      <c r="E190" s="1146" t="s">
        <v>1127</v>
      </c>
      <c r="F190" s="1106"/>
      <c r="G190" s="441" t="s">
        <v>93</v>
      </c>
      <c r="H190" s="441" t="s">
        <v>1103</v>
      </c>
      <c r="I190" s="441" t="s">
        <v>1128</v>
      </c>
      <c r="J190" s="441" t="s">
        <v>112</v>
      </c>
      <c r="K190" s="1111" t="s">
        <v>1132</v>
      </c>
      <c r="L190" s="441" t="s">
        <v>1120</v>
      </c>
      <c r="M190" s="441" t="str">
        <f t="shared" si="8"/>
        <v>Raleigh 132 kV</v>
      </c>
      <c r="N190" s="1111" t="s">
        <v>1106</v>
      </c>
      <c r="O190" s="1111" t="s">
        <v>833</v>
      </c>
      <c r="P190" s="1111"/>
      <c r="Q190" s="2850"/>
      <c r="R190" s="2850"/>
      <c r="S190" s="2850"/>
      <c r="T190" s="2850"/>
      <c r="U190" s="2850"/>
      <c r="V190" s="2851"/>
      <c r="W190" s="2852"/>
      <c r="X190" s="2852"/>
      <c r="Y190" s="2852"/>
      <c r="Z190" s="2852"/>
      <c r="AA190" s="2853"/>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row>
    <row r="191" spans="2:54" ht="15" customHeight="1">
      <c r="B191" s="1155"/>
      <c r="C191" s="3017"/>
      <c r="D191" s="3017"/>
      <c r="E191" s="1146" t="s">
        <v>1130</v>
      </c>
      <c r="F191" s="1106"/>
      <c r="G191" s="441" t="s">
        <v>93</v>
      </c>
      <c r="H191" s="441" t="s">
        <v>1103</v>
      </c>
      <c r="I191" s="441" t="s">
        <v>1131</v>
      </c>
      <c r="J191" s="441" t="s">
        <v>112</v>
      </c>
      <c r="K191" s="1111" t="s">
        <v>1132</v>
      </c>
      <c r="L191" s="441" t="s">
        <v>1120</v>
      </c>
      <c r="M191" s="441" t="str">
        <f t="shared" si="8"/>
        <v>Raleigh 132 kV</v>
      </c>
      <c r="N191" s="1111" t="s">
        <v>1106</v>
      </c>
      <c r="O191" s="1111" t="s">
        <v>833</v>
      </c>
      <c r="P191" s="1111"/>
      <c r="Q191" s="2850"/>
      <c r="R191" s="2850"/>
      <c r="S191" s="2850"/>
      <c r="T191" s="2850"/>
      <c r="U191" s="2850"/>
      <c r="V191" s="2851"/>
      <c r="W191" s="2852"/>
      <c r="X191" s="2852"/>
      <c r="Y191" s="2852"/>
      <c r="Z191" s="2852"/>
      <c r="AA191" s="2853"/>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row>
    <row r="192" spans="2:54" ht="15" customHeight="1">
      <c r="B192" s="1155"/>
      <c r="C192" s="3016" t="s">
        <v>1132</v>
      </c>
      <c r="D192" s="3016" t="s">
        <v>842</v>
      </c>
      <c r="E192" s="1146" t="s">
        <v>1127</v>
      </c>
      <c r="F192" s="1106"/>
      <c r="G192" s="441" t="s">
        <v>93</v>
      </c>
      <c r="H192" s="441" t="s">
        <v>1103</v>
      </c>
      <c r="I192" s="441" t="s">
        <v>1128</v>
      </c>
      <c r="J192" s="441" t="s">
        <v>112</v>
      </c>
      <c r="K192" s="1111" t="s">
        <v>1132</v>
      </c>
      <c r="L192" s="441" t="s">
        <v>1120</v>
      </c>
      <c r="M192" s="441" t="str">
        <f t="shared" si="8"/>
        <v>Raleigh 132 kV</v>
      </c>
      <c r="N192" s="1111" t="s">
        <v>1106</v>
      </c>
      <c r="O192" s="1112" t="s">
        <v>842</v>
      </c>
      <c r="P192" s="1111"/>
      <c r="Q192" s="2854"/>
      <c r="R192" s="2854"/>
      <c r="S192" s="2854"/>
      <c r="T192" s="2854"/>
      <c r="U192" s="2854"/>
      <c r="V192" s="2855"/>
      <c r="W192" s="2852"/>
      <c r="X192" s="2852"/>
      <c r="Y192" s="2852"/>
      <c r="Z192" s="2852"/>
      <c r="AA192" s="2853"/>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row>
    <row r="193" spans="2:54" ht="15" customHeight="1">
      <c r="B193" s="1155"/>
      <c r="C193" s="3017"/>
      <c r="D193" s="3017"/>
      <c r="E193" s="1146" t="s">
        <v>1130</v>
      </c>
      <c r="F193" s="1106"/>
      <c r="G193" s="441" t="s">
        <v>93</v>
      </c>
      <c r="H193" s="441" t="s">
        <v>1103</v>
      </c>
      <c r="I193" s="441" t="s">
        <v>1131</v>
      </c>
      <c r="J193" s="441" t="s">
        <v>112</v>
      </c>
      <c r="K193" s="1111" t="s">
        <v>1132</v>
      </c>
      <c r="L193" s="441" t="s">
        <v>1120</v>
      </c>
      <c r="M193" s="441" t="str">
        <f t="shared" si="8"/>
        <v>Raleigh 132 kV</v>
      </c>
      <c r="N193" s="1111" t="s">
        <v>1106</v>
      </c>
      <c r="O193" s="1112" t="s">
        <v>842</v>
      </c>
      <c r="P193" s="1111"/>
      <c r="Q193" s="2854"/>
      <c r="R193" s="2854"/>
      <c r="S193" s="2854"/>
      <c r="T193" s="2854"/>
      <c r="U193" s="2854"/>
      <c r="V193" s="2855"/>
      <c r="W193" s="2852"/>
      <c r="X193" s="2852"/>
      <c r="Y193" s="2852"/>
      <c r="Z193" s="2852"/>
      <c r="AA193" s="2853"/>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row>
    <row r="194" spans="2:54" ht="15" customHeight="1">
      <c r="B194" s="1155"/>
      <c r="C194" s="3016" t="s">
        <v>1133</v>
      </c>
      <c r="D194" s="3016"/>
      <c r="E194" s="1146" t="s">
        <v>1127</v>
      </c>
      <c r="F194" s="1106"/>
      <c r="G194" s="441" t="s">
        <v>93</v>
      </c>
      <c r="H194" s="441" t="s">
        <v>1103</v>
      </c>
      <c r="I194" s="441" t="s">
        <v>1128</v>
      </c>
      <c r="J194" s="441" t="s">
        <v>112</v>
      </c>
      <c r="K194" s="1111" t="s">
        <v>1133</v>
      </c>
      <c r="L194" s="441" t="s">
        <v>1120</v>
      </c>
      <c r="M194" s="441" t="str">
        <f t="shared" si="8"/>
        <v>Raleigh 132 kV</v>
      </c>
      <c r="N194" s="1111" t="s">
        <v>1108</v>
      </c>
      <c r="O194" s="1111" t="s">
        <v>1109</v>
      </c>
      <c r="P194" s="1111"/>
      <c r="Q194" s="2856"/>
      <c r="R194" s="2856"/>
      <c r="S194" s="2856"/>
      <c r="T194" s="2856"/>
      <c r="U194" s="2856"/>
      <c r="V194" s="2858"/>
      <c r="W194" s="2859"/>
      <c r="X194" s="2859"/>
      <c r="Y194" s="2859"/>
      <c r="Z194" s="2859"/>
      <c r="AA194" s="2860"/>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row>
    <row r="195" spans="2:54" ht="15" customHeight="1">
      <c r="B195" s="1155"/>
      <c r="C195" s="3017"/>
      <c r="D195" s="3017"/>
      <c r="E195" s="1146" t="s">
        <v>1130</v>
      </c>
      <c r="F195" s="1106"/>
      <c r="G195" s="441" t="s">
        <v>93</v>
      </c>
      <c r="H195" s="441" t="s">
        <v>1103</v>
      </c>
      <c r="I195" s="441" t="s">
        <v>1131</v>
      </c>
      <c r="J195" s="441" t="s">
        <v>112</v>
      </c>
      <c r="K195" s="1111" t="s">
        <v>1133</v>
      </c>
      <c r="L195" s="441" t="s">
        <v>1120</v>
      </c>
      <c r="M195" s="441" t="str">
        <f t="shared" si="8"/>
        <v>Raleigh 132 kV</v>
      </c>
      <c r="N195" s="1111" t="s">
        <v>1108</v>
      </c>
      <c r="O195" s="1111" t="s">
        <v>1109</v>
      </c>
      <c r="P195" s="1111"/>
      <c r="Q195" s="2856"/>
      <c r="R195" s="2856"/>
      <c r="S195" s="2856"/>
      <c r="T195" s="2856"/>
      <c r="U195" s="2856"/>
      <c r="V195" s="2858"/>
      <c r="W195" s="2859"/>
      <c r="X195" s="2859"/>
      <c r="Y195" s="2859"/>
      <c r="Z195" s="2859"/>
      <c r="AA195" s="2860"/>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row>
    <row r="196" spans="2:54" ht="15" customHeight="1">
      <c r="B196" s="1155"/>
      <c r="C196" s="3016" t="s">
        <v>1110</v>
      </c>
      <c r="D196" s="3016"/>
      <c r="E196" s="1146" t="s">
        <v>1127</v>
      </c>
      <c r="F196" s="1106"/>
      <c r="G196" s="441" t="s">
        <v>93</v>
      </c>
      <c r="H196" s="441" t="s">
        <v>1103</v>
      </c>
      <c r="I196" s="441" t="s">
        <v>1128</v>
      </c>
      <c r="J196" s="441" t="s">
        <v>112</v>
      </c>
      <c r="K196" s="1111" t="s">
        <v>1110</v>
      </c>
      <c r="L196" s="441" t="s">
        <v>1120</v>
      </c>
      <c r="M196" s="441" t="str">
        <f t="shared" si="8"/>
        <v>Raleigh 132 kV</v>
      </c>
      <c r="N196" s="1111" t="s">
        <v>1111</v>
      </c>
      <c r="O196" s="1112">
        <v>0</v>
      </c>
      <c r="P196" s="1111"/>
      <c r="Q196" s="2861"/>
      <c r="R196" s="2861"/>
      <c r="S196" s="2861"/>
      <c r="T196" s="2861"/>
      <c r="U196" s="2861"/>
      <c r="V196" s="2862"/>
      <c r="W196" s="2863"/>
      <c r="X196" s="2863"/>
      <c r="Y196" s="2863"/>
      <c r="Z196" s="2863"/>
      <c r="AA196" s="286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row>
    <row r="197" spans="2:54" ht="15" customHeight="1">
      <c r="B197" s="1155"/>
      <c r="C197" s="3017"/>
      <c r="D197" s="3017"/>
      <c r="E197" s="1146" t="s">
        <v>1130</v>
      </c>
      <c r="F197" s="1106"/>
      <c r="G197" s="441" t="s">
        <v>93</v>
      </c>
      <c r="H197" s="441" t="s">
        <v>1103</v>
      </c>
      <c r="I197" s="441" t="s">
        <v>1131</v>
      </c>
      <c r="J197" s="441" t="s">
        <v>112</v>
      </c>
      <c r="K197" s="1111" t="s">
        <v>1110</v>
      </c>
      <c r="L197" s="441" t="s">
        <v>1120</v>
      </c>
      <c r="M197" s="441" t="str">
        <f t="shared" si="8"/>
        <v>Raleigh 132 kV</v>
      </c>
      <c r="N197" s="1111" t="s">
        <v>1111</v>
      </c>
      <c r="O197" s="1112">
        <v>0</v>
      </c>
      <c r="P197" s="1111"/>
      <c r="Q197" s="2861"/>
      <c r="R197" s="2861"/>
      <c r="S197" s="2861"/>
      <c r="T197" s="2861"/>
      <c r="U197" s="2861"/>
      <c r="V197" s="2862"/>
      <c r="W197" s="2863"/>
      <c r="X197" s="2863"/>
      <c r="Y197" s="2863"/>
      <c r="Z197" s="2863"/>
      <c r="AA197" s="286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row>
    <row r="198" spans="2:54" ht="15" customHeight="1">
      <c r="B198" s="1155"/>
      <c r="C198" s="3016" t="s">
        <v>1112</v>
      </c>
      <c r="D198" s="3016"/>
      <c r="E198" s="1146" t="s">
        <v>1127</v>
      </c>
      <c r="F198" s="1106"/>
      <c r="G198" s="441" t="s">
        <v>93</v>
      </c>
      <c r="H198" s="441" t="s">
        <v>1103</v>
      </c>
      <c r="I198" s="441" t="s">
        <v>1128</v>
      </c>
      <c r="J198" s="441" t="s">
        <v>112</v>
      </c>
      <c r="K198" s="1111" t="s">
        <v>1112</v>
      </c>
      <c r="L198" s="441" t="s">
        <v>1120</v>
      </c>
      <c r="M198" s="441" t="str">
        <f t="shared" si="8"/>
        <v>Raleigh 132 kV</v>
      </c>
      <c r="N198" s="1111" t="s">
        <v>1113</v>
      </c>
      <c r="O198" s="1111" t="s">
        <v>1113</v>
      </c>
      <c r="P198" s="1111"/>
      <c r="Q198" s="2850"/>
      <c r="R198" s="2850"/>
      <c r="S198" s="2850"/>
      <c r="T198" s="2850"/>
      <c r="U198" s="2850"/>
      <c r="V198" s="2851"/>
      <c r="W198" s="2866"/>
      <c r="X198" s="2866"/>
      <c r="Y198" s="2866"/>
      <c r="Z198" s="2866"/>
      <c r="AA198" s="2099"/>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row>
    <row r="199" spans="2:54" ht="15" customHeight="1">
      <c r="B199" s="1155"/>
      <c r="C199" s="3017"/>
      <c r="D199" s="3017"/>
      <c r="E199" s="1146" t="s">
        <v>1130</v>
      </c>
      <c r="F199" s="1106"/>
      <c r="G199" s="441" t="s">
        <v>93</v>
      </c>
      <c r="H199" s="441" t="s">
        <v>1103</v>
      </c>
      <c r="I199" s="441" t="s">
        <v>1131</v>
      </c>
      <c r="J199" s="441" t="s">
        <v>112</v>
      </c>
      <c r="K199" s="1111" t="s">
        <v>1112</v>
      </c>
      <c r="L199" s="441" t="s">
        <v>1120</v>
      </c>
      <c r="M199" s="441" t="str">
        <f t="shared" si="8"/>
        <v>Raleigh 132 kV</v>
      </c>
      <c r="N199" s="1111" t="s">
        <v>1113</v>
      </c>
      <c r="O199" s="1111" t="s">
        <v>1113</v>
      </c>
      <c r="P199" s="1111"/>
      <c r="Q199" s="2850"/>
      <c r="R199" s="2850"/>
      <c r="S199" s="2850"/>
      <c r="T199" s="2850"/>
      <c r="U199" s="2850"/>
      <c r="V199" s="2851"/>
      <c r="W199" s="2866"/>
      <c r="X199" s="2866"/>
      <c r="Y199" s="2866"/>
      <c r="Z199" s="2866"/>
      <c r="AA199" s="2099"/>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row>
    <row r="200" spans="2:54" ht="15" customHeight="1">
      <c r="B200" s="1155"/>
      <c r="C200" s="3016" t="s">
        <v>1134</v>
      </c>
      <c r="D200" s="3016" t="s">
        <v>833</v>
      </c>
      <c r="E200" s="1146" t="s">
        <v>1127</v>
      </c>
      <c r="F200" s="1106"/>
      <c r="G200" s="441" t="s">
        <v>93</v>
      </c>
      <c r="H200" s="441" t="s">
        <v>1103</v>
      </c>
      <c r="I200" s="441" t="s">
        <v>1128</v>
      </c>
      <c r="J200" s="441" t="s">
        <v>112</v>
      </c>
      <c r="K200" s="1111" t="s">
        <v>1134</v>
      </c>
      <c r="L200" s="441" t="s">
        <v>1120</v>
      </c>
      <c r="M200" s="441" t="str">
        <f t="shared" si="8"/>
        <v>Raleigh 132 kV</v>
      </c>
      <c r="N200" s="1111" t="s">
        <v>1115</v>
      </c>
      <c r="O200" s="1111" t="s">
        <v>833</v>
      </c>
      <c r="P200" s="1111"/>
      <c r="Q200" s="2867"/>
      <c r="R200" s="2868"/>
      <c r="S200" s="2869"/>
      <c r="T200" s="2869"/>
      <c r="U200" s="2869"/>
      <c r="V200" s="2869"/>
      <c r="W200" s="2869"/>
      <c r="X200" s="2869"/>
      <c r="Y200" s="2869"/>
      <c r="Z200" s="2869"/>
      <c r="AA200" s="2879"/>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row>
    <row r="201" spans="2:54" ht="15" customHeight="1">
      <c r="B201" s="1155"/>
      <c r="C201" s="3017"/>
      <c r="D201" s="3017"/>
      <c r="E201" s="1146" t="s">
        <v>1130</v>
      </c>
      <c r="F201" s="1106"/>
      <c r="G201" s="441" t="s">
        <v>93</v>
      </c>
      <c r="H201" s="441" t="s">
        <v>1103</v>
      </c>
      <c r="I201" s="441" t="s">
        <v>1131</v>
      </c>
      <c r="J201" s="441" t="s">
        <v>112</v>
      </c>
      <c r="K201" s="1111" t="s">
        <v>1134</v>
      </c>
      <c r="L201" s="441" t="s">
        <v>1120</v>
      </c>
      <c r="M201" s="441" t="str">
        <f t="shared" si="8"/>
        <v>Raleigh 132 kV</v>
      </c>
      <c r="N201" s="1111" t="s">
        <v>1115</v>
      </c>
      <c r="O201" s="1111" t="s">
        <v>833</v>
      </c>
      <c r="P201" s="1111"/>
      <c r="Q201" s="2867"/>
      <c r="R201" s="2868"/>
      <c r="S201" s="2869"/>
      <c r="T201" s="2869"/>
      <c r="U201" s="2869"/>
      <c r="V201" s="2869"/>
      <c r="W201" s="2869"/>
      <c r="X201" s="2869"/>
      <c r="Y201" s="2869"/>
      <c r="Z201" s="2869"/>
      <c r="AA201" s="2879"/>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row>
    <row r="202" spans="2:54" ht="15" customHeight="1">
      <c r="B202" s="1155"/>
      <c r="C202" s="3016" t="s">
        <v>1135</v>
      </c>
      <c r="D202" s="3016" t="s">
        <v>833</v>
      </c>
      <c r="E202" s="1146" t="s">
        <v>1127</v>
      </c>
      <c r="F202" s="1106"/>
      <c r="G202" s="441" t="s">
        <v>93</v>
      </c>
      <c r="H202" s="441" t="s">
        <v>1103</v>
      </c>
      <c r="I202" s="441" t="s">
        <v>1128</v>
      </c>
      <c r="J202" s="441" t="s">
        <v>112</v>
      </c>
      <c r="K202" s="1111" t="s">
        <v>1135</v>
      </c>
      <c r="L202" s="441" t="s">
        <v>1120</v>
      </c>
      <c r="M202" s="441" t="str">
        <f t="shared" si="8"/>
        <v>Raleigh 132 kV</v>
      </c>
      <c r="N202" s="1111" t="s">
        <v>1106</v>
      </c>
      <c r="O202" s="1111" t="s">
        <v>833</v>
      </c>
      <c r="P202" s="1111"/>
      <c r="Q202" s="2867"/>
      <c r="R202" s="2868"/>
      <c r="S202" s="2869"/>
      <c r="T202" s="2869"/>
      <c r="U202" s="2869"/>
      <c r="V202" s="2869"/>
      <c r="W202" s="2869"/>
      <c r="X202" s="2869"/>
      <c r="Y202" s="2869"/>
      <c r="Z202" s="2869"/>
      <c r="AA202" s="2879"/>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row>
    <row r="203" spans="2:54" ht="15" customHeight="1">
      <c r="B203" s="1155"/>
      <c r="C203" s="3017"/>
      <c r="D203" s="3017"/>
      <c r="E203" s="1146" t="s">
        <v>1130</v>
      </c>
      <c r="F203" s="1106"/>
      <c r="G203" s="441" t="s">
        <v>93</v>
      </c>
      <c r="H203" s="441" t="s">
        <v>1103</v>
      </c>
      <c r="I203" s="441" t="s">
        <v>1131</v>
      </c>
      <c r="J203" s="441" t="s">
        <v>112</v>
      </c>
      <c r="K203" s="1111" t="s">
        <v>1135</v>
      </c>
      <c r="L203" s="441" t="s">
        <v>1120</v>
      </c>
      <c r="M203" s="441" t="str">
        <f t="shared" si="8"/>
        <v>Raleigh 132 kV</v>
      </c>
      <c r="N203" s="1111" t="s">
        <v>1106</v>
      </c>
      <c r="O203" s="1111" t="s">
        <v>833</v>
      </c>
      <c r="P203" s="1111"/>
      <c r="Q203" s="2867"/>
      <c r="R203" s="2868"/>
      <c r="S203" s="2869"/>
      <c r="T203" s="2869"/>
      <c r="U203" s="2869"/>
      <c r="V203" s="2869"/>
      <c r="W203" s="2869"/>
      <c r="X203" s="2869"/>
      <c r="Y203" s="2869"/>
      <c r="Z203" s="2869"/>
      <c r="AA203" s="2879"/>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row>
    <row r="204" spans="2:54" ht="15" customHeight="1">
      <c r="B204" s="1155"/>
      <c r="C204" s="3016" t="s">
        <v>1135</v>
      </c>
      <c r="D204" s="3016" t="s">
        <v>842</v>
      </c>
      <c r="E204" s="1146" t="s">
        <v>1127</v>
      </c>
      <c r="F204" s="1106"/>
      <c r="G204" s="441" t="s">
        <v>93</v>
      </c>
      <c r="H204" s="441" t="s">
        <v>1103</v>
      </c>
      <c r="I204" s="441" t="s">
        <v>1128</v>
      </c>
      <c r="J204" s="441" t="s">
        <v>112</v>
      </c>
      <c r="K204" s="1111" t="s">
        <v>1135</v>
      </c>
      <c r="L204" s="441" t="s">
        <v>1120</v>
      </c>
      <c r="M204" s="441" t="str">
        <f t="shared" si="8"/>
        <v>Raleigh 132 kV</v>
      </c>
      <c r="N204" s="1111" t="s">
        <v>1106</v>
      </c>
      <c r="O204" s="1111" t="s">
        <v>842</v>
      </c>
      <c r="P204" s="1111"/>
      <c r="Q204" s="2867"/>
      <c r="R204" s="2868"/>
      <c r="S204" s="2869"/>
      <c r="T204" s="2869"/>
      <c r="U204" s="2869"/>
      <c r="V204" s="2869"/>
      <c r="W204" s="2869"/>
      <c r="X204" s="2869"/>
      <c r="Y204" s="2869"/>
      <c r="Z204" s="2869"/>
      <c r="AA204" s="2879"/>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row>
    <row r="205" spans="2:54" ht="15" customHeight="1">
      <c r="B205" s="1155"/>
      <c r="C205" s="3017"/>
      <c r="D205" s="3017"/>
      <c r="E205" s="1146" t="s">
        <v>1130</v>
      </c>
      <c r="F205" s="1106"/>
      <c r="G205" s="441" t="s">
        <v>93</v>
      </c>
      <c r="H205" s="441" t="s">
        <v>1103</v>
      </c>
      <c r="I205" s="441" t="s">
        <v>1131</v>
      </c>
      <c r="J205" s="441" t="s">
        <v>112</v>
      </c>
      <c r="K205" s="1111" t="s">
        <v>1135</v>
      </c>
      <c r="L205" s="441" t="s">
        <v>1120</v>
      </c>
      <c r="M205" s="441" t="str">
        <f t="shared" ref="M205:M268" si="12">M204</f>
        <v>Raleigh 132 kV</v>
      </c>
      <c r="N205" s="1111" t="s">
        <v>1106</v>
      </c>
      <c r="O205" s="1111" t="s">
        <v>842</v>
      </c>
      <c r="P205" s="1111"/>
      <c r="Q205" s="2867"/>
      <c r="R205" s="2868"/>
      <c r="S205" s="2869"/>
      <c r="T205" s="2869"/>
      <c r="U205" s="2869"/>
      <c r="V205" s="2869"/>
      <c r="W205" s="2869"/>
      <c r="X205" s="2869"/>
      <c r="Y205" s="2869"/>
      <c r="Z205" s="2869"/>
      <c r="AA205" s="2879"/>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row>
    <row r="206" spans="2:54" ht="15" customHeight="1">
      <c r="B206" s="1155"/>
      <c r="C206" s="3016" t="s">
        <v>1136</v>
      </c>
      <c r="D206" s="3016" t="s">
        <v>833</v>
      </c>
      <c r="E206" s="1146" t="s">
        <v>1127</v>
      </c>
      <c r="F206" s="1106"/>
      <c r="G206" s="441" t="s">
        <v>93</v>
      </c>
      <c r="H206" s="441" t="s">
        <v>1103</v>
      </c>
      <c r="I206" s="441" t="s">
        <v>1128</v>
      </c>
      <c r="J206" s="441" t="s">
        <v>112</v>
      </c>
      <c r="K206" s="1111" t="s">
        <v>1136</v>
      </c>
      <c r="L206" s="441" t="s">
        <v>1120</v>
      </c>
      <c r="M206" s="441" t="str">
        <f t="shared" si="12"/>
        <v>Raleigh 132 kV</v>
      </c>
      <c r="N206" s="1111" t="s">
        <v>1106</v>
      </c>
      <c r="O206" s="1111" t="s">
        <v>833</v>
      </c>
      <c r="P206" s="1111"/>
      <c r="Q206" s="2867"/>
      <c r="R206" s="2868"/>
      <c r="S206" s="2869"/>
      <c r="T206" s="2869"/>
      <c r="U206" s="2869"/>
      <c r="V206" s="2869"/>
      <c r="W206" s="2870">
        <v>10</v>
      </c>
      <c r="X206" s="2870">
        <v>11</v>
      </c>
      <c r="Y206" s="2870">
        <v>11</v>
      </c>
      <c r="Z206" s="2870">
        <v>11</v>
      </c>
      <c r="AA206" s="2870">
        <v>11</v>
      </c>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row>
    <row r="207" spans="2:54" ht="15" customHeight="1">
      <c r="B207" s="1155"/>
      <c r="C207" s="3017"/>
      <c r="D207" s="3017"/>
      <c r="E207" s="1146" t="s">
        <v>1130</v>
      </c>
      <c r="F207" s="1106"/>
      <c r="G207" s="441" t="s">
        <v>93</v>
      </c>
      <c r="H207" s="441" t="s">
        <v>1103</v>
      </c>
      <c r="I207" s="441" t="s">
        <v>1131</v>
      </c>
      <c r="J207" s="441" t="s">
        <v>112</v>
      </c>
      <c r="K207" s="1111" t="s">
        <v>1136</v>
      </c>
      <c r="L207" s="441" t="s">
        <v>1120</v>
      </c>
      <c r="M207" s="441" t="str">
        <f t="shared" si="12"/>
        <v>Raleigh 132 kV</v>
      </c>
      <c r="N207" s="1111" t="s">
        <v>1106</v>
      </c>
      <c r="O207" s="1111" t="s">
        <v>833</v>
      </c>
      <c r="P207" s="1111"/>
      <c r="Q207" s="2528"/>
      <c r="R207" s="2529"/>
      <c r="S207" s="2530"/>
      <c r="T207" s="2530"/>
      <c r="U207" s="2530"/>
      <c r="V207" s="2530"/>
      <c r="W207" s="2102"/>
      <c r="X207" s="2102"/>
      <c r="Y207" s="2102"/>
      <c r="Z207" s="2102"/>
      <c r="AA207" s="2103"/>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row>
    <row r="208" spans="2:54" ht="15" customHeight="1">
      <c r="B208" s="1155"/>
      <c r="C208" s="3016" t="s">
        <v>1136</v>
      </c>
      <c r="D208" s="3016" t="s">
        <v>842</v>
      </c>
      <c r="E208" s="1146" t="s">
        <v>1127</v>
      </c>
      <c r="F208" s="1106"/>
      <c r="G208" s="441" t="s">
        <v>93</v>
      </c>
      <c r="H208" s="441" t="s">
        <v>1103</v>
      </c>
      <c r="I208" s="441" t="s">
        <v>1128</v>
      </c>
      <c r="J208" s="441" t="s">
        <v>112</v>
      </c>
      <c r="K208" s="1111" t="s">
        <v>1136</v>
      </c>
      <c r="L208" s="441" t="s">
        <v>1120</v>
      </c>
      <c r="M208" s="441" t="str">
        <f t="shared" si="12"/>
        <v>Raleigh 132 kV</v>
      </c>
      <c r="N208" s="1111" t="s">
        <v>1106</v>
      </c>
      <c r="O208" s="1111" t="s">
        <v>842</v>
      </c>
      <c r="P208" s="1111"/>
      <c r="Q208" s="2528"/>
      <c r="R208" s="2529"/>
      <c r="S208" s="2530"/>
      <c r="T208" s="2530"/>
      <c r="U208" s="2530"/>
      <c r="V208" s="2530"/>
      <c r="W208" s="2870">
        <v>10.04987562112089</v>
      </c>
      <c r="X208" s="2870">
        <v>11.045361017187261</v>
      </c>
      <c r="Y208" s="2870">
        <v>11.045361017187261</v>
      </c>
      <c r="Z208" s="2870">
        <v>11.045361017187261</v>
      </c>
      <c r="AA208" s="2871">
        <v>11.045361017187261</v>
      </c>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row>
    <row r="209" spans="2:54" ht="15" customHeight="1" thickBot="1">
      <c r="B209" s="2872"/>
      <c r="C209" s="3018"/>
      <c r="D209" s="3018"/>
      <c r="E209" s="2873" t="s">
        <v>1130</v>
      </c>
      <c r="F209" s="1106"/>
      <c r="G209" s="441" t="s">
        <v>93</v>
      </c>
      <c r="H209" s="441" t="s">
        <v>1103</v>
      </c>
      <c r="I209" s="441" t="s">
        <v>1131</v>
      </c>
      <c r="J209" s="441" t="s">
        <v>112</v>
      </c>
      <c r="K209" s="1111" t="s">
        <v>1136</v>
      </c>
      <c r="L209" s="441" t="s">
        <v>1120</v>
      </c>
      <c r="M209" s="441" t="str">
        <f t="shared" si="12"/>
        <v>Raleigh 132 kV</v>
      </c>
      <c r="N209" s="1111" t="s">
        <v>1106</v>
      </c>
      <c r="O209" s="1111" t="s">
        <v>842</v>
      </c>
      <c r="P209" s="1111"/>
      <c r="Q209" s="2874"/>
      <c r="R209" s="2875"/>
      <c r="S209" s="2876"/>
      <c r="T209" s="2876"/>
      <c r="U209" s="2876"/>
      <c r="V209" s="2876"/>
      <c r="W209" s="2877"/>
      <c r="X209" s="2877"/>
      <c r="Y209" s="2877"/>
      <c r="Z209" s="2877"/>
      <c r="AA209" s="2878"/>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row>
    <row r="210" spans="2:54" ht="15" customHeight="1">
      <c r="B210" s="1145" t="s">
        <v>1719</v>
      </c>
      <c r="C210" s="3019" t="s">
        <v>1126</v>
      </c>
      <c r="D210" s="3019" t="s">
        <v>842</v>
      </c>
      <c r="E210" s="1146" t="s">
        <v>1127</v>
      </c>
      <c r="F210" s="1106"/>
      <c r="G210" s="441" t="s">
        <v>93</v>
      </c>
      <c r="H210" s="441" t="s">
        <v>1103</v>
      </c>
      <c r="I210" s="441" t="s">
        <v>1128</v>
      </c>
      <c r="J210" s="441" t="s">
        <v>112</v>
      </c>
      <c r="K210" s="441" t="s">
        <v>1126</v>
      </c>
      <c r="L210" s="441" t="s">
        <v>1120</v>
      </c>
      <c r="M210" s="441" t="str">
        <f t="shared" ref="M210" si="13">B210</f>
        <v>Boambee Sth 132 kV</v>
      </c>
      <c r="N210" s="441" t="s">
        <v>1129</v>
      </c>
      <c r="O210" s="441" t="s">
        <v>842</v>
      </c>
      <c r="P210" s="1111"/>
      <c r="Q210" s="2521"/>
      <c r="R210" s="2522"/>
      <c r="S210" s="2523"/>
      <c r="T210" s="2523"/>
      <c r="U210" s="2523"/>
      <c r="V210" s="2523"/>
      <c r="W210" s="2524"/>
      <c r="X210" s="2524"/>
      <c r="Y210" s="2524"/>
      <c r="Z210" s="2524"/>
      <c r="AA210" s="2525"/>
      <c r="AB210" s="1125"/>
      <c r="AC210" s="1151"/>
      <c r="AD210" s="1152"/>
      <c r="AE210" s="1153"/>
      <c r="AF210" s="1153"/>
      <c r="AG210" s="1153"/>
      <c r="AH210" s="124"/>
      <c r="AI210" s="124"/>
      <c r="AJ210" s="124"/>
      <c r="AK210" s="124"/>
      <c r="AL210" s="124"/>
      <c r="AM210" s="124"/>
      <c r="AN210" s="124"/>
      <c r="AO210" s="124"/>
      <c r="AP210" s="124"/>
      <c r="AQ210" s="1153"/>
      <c r="AR210" s="1154"/>
      <c r="AS210" s="1154"/>
      <c r="AT210" s="1154"/>
      <c r="AU210" s="1154"/>
      <c r="AV210" s="1154"/>
      <c r="AW210" s="1154"/>
      <c r="AX210" s="1154"/>
      <c r="AY210" s="1154"/>
      <c r="AZ210" s="1154"/>
      <c r="BA210" s="1154"/>
      <c r="BB210" s="1154"/>
    </row>
    <row r="211" spans="2:54" ht="15" customHeight="1">
      <c r="B211" s="1155"/>
      <c r="C211" s="3017"/>
      <c r="D211" s="3017"/>
      <c r="E211" s="1146" t="s">
        <v>1130</v>
      </c>
      <c r="F211" s="1106"/>
      <c r="G211" s="441" t="s">
        <v>93</v>
      </c>
      <c r="H211" s="441" t="s">
        <v>1103</v>
      </c>
      <c r="I211" s="441" t="s">
        <v>1131</v>
      </c>
      <c r="J211" s="441" t="s">
        <v>112</v>
      </c>
      <c r="K211" s="441" t="s">
        <v>1126</v>
      </c>
      <c r="L211" s="441" t="s">
        <v>1120</v>
      </c>
      <c r="M211" s="441" t="str">
        <f t="shared" si="12"/>
        <v>Boambee Sth 132 kV</v>
      </c>
      <c r="N211" s="441" t="s">
        <v>1129</v>
      </c>
      <c r="O211" s="441" t="s">
        <v>842</v>
      </c>
      <c r="P211" s="1111"/>
      <c r="Q211" s="2526"/>
      <c r="R211" s="2527"/>
      <c r="S211" s="2524"/>
      <c r="T211" s="2524"/>
      <c r="U211" s="2524"/>
      <c r="V211" s="2524"/>
      <c r="W211" s="2524"/>
      <c r="X211" s="2524"/>
      <c r="Y211" s="2524"/>
      <c r="Z211" s="2524"/>
      <c r="AA211" s="2525"/>
      <c r="AB211" s="1125"/>
      <c r="AC211" s="1151"/>
      <c r="AD211" s="1152"/>
      <c r="AE211" s="1153"/>
      <c r="AF211" s="1153"/>
      <c r="AG211" s="1153"/>
      <c r="AH211" s="124"/>
      <c r="AI211" s="124"/>
      <c r="AJ211" s="124"/>
      <c r="AK211" s="124"/>
      <c r="AL211" s="124"/>
      <c r="AM211" s="124"/>
      <c r="AN211" s="124"/>
      <c r="AO211" s="124"/>
      <c r="AP211" s="124"/>
      <c r="AQ211" s="1153"/>
      <c r="AR211" s="1154"/>
      <c r="AS211" s="1154"/>
      <c r="AT211" s="1154"/>
      <c r="AU211" s="1154"/>
      <c r="AV211" s="1154"/>
      <c r="AW211" s="1154"/>
      <c r="AX211" s="1154"/>
      <c r="AY211" s="1154"/>
      <c r="AZ211" s="1154"/>
      <c r="BA211" s="1154"/>
      <c r="BB211" s="1154"/>
    </row>
    <row r="212" spans="2:54" ht="15" customHeight="1">
      <c r="B212" s="1155"/>
      <c r="C212" s="3016" t="s">
        <v>1132</v>
      </c>
      <c r="D212" s="3016" t="s">
        <v>833</v>
      </c>
      <c r="E212" s="1146" t="s">
        <v>1127</v>
      </c>
      <c r="F212" s="1106"/>
      <c r="G212" s="441" t="s">
        <v>93</v>
      </c>
      <c r="H212" s="441" t="s">
        <v>1103</v>
      </c>
      <c r="I212" s="441" t="s">
        <v>1128</v>
      </c>
      <c r="J212" s="441" t="s">
        <v>112</v>
      </c>
      <c r="K212" s="1111" t="s">
        <v>1132</v>
      </c>
      <c r="L212" s="441" t="s">
        <v>1120</v>
      </c>
      <c r="M212" s="441" t="str">
        <f t="shared" si="12"/>
        <v>Boambee Sth 132 kV</v>
      </c>
      <c r="N212" s="1111" t="s">
        <v>1106</v>
      </c>
      <c r="O212" s="1111" t="s">
        <v>833</v>
      </c>
      <c r="P212" s="1111"/>
      <c r="Q212" s="2850"/>
      <c r="R212" s="2850"/>
      <c r="S212" s="2850"/>
      <c r="T212" s="2850"/>
      <c r="U212" s="2850"/>
      <c r="V212" s="2851"/>
      <c r="W212" s="2852"/>
      <c r="X212" s="2852"/>
      <c r="Y212" s="2852"/>
      <c r="Z212" s="2852"/>
      <c r="AA212" s="2853"/>
      <c r="AB212" s="1125"/>
      <c r="AC212" s="1151"/>
      <c r="AD212" s="1152"/>
      <c r="AE212" s="1153"/>
      <c r="AF212" s="1153"/>
      <c r="AG212" s="1153"/>
      <c r="AH212" s="124"/>
      <c r="AI212" s="124"/>
      <c r="AJ212" s="124"/>
      <c r="AK212" s="124"/>
      <c r="AL212" s="1153"/>
      <c r="AM212" s="124"/>
      <c r="AN212" s="124"/>
      <c r="AO212" s="1153"/>
      <c r="AP212" s="1153"/>
      <c r="AQ212" s="1153"/>
      <c r="AR212" s="1154"/>
      <c r="AS212" s="1154"/>
      <c r="AT212" s="1154"/>
      <c r="AU212" s="1160"/>
      <c r="AV212" s="1154"/>
      <c r="AW212" s="1154"/>
      <c r="AX212" s="1154"/>
      <c r="AY212" s="1154"/>
      <c r="AZ212" s="1154"/>
      <c r="BA212" s="1154"/>
      <c r="BB212" s="1154"/>
    </row>
    <row r="213" spans="2:54" ht="15" customHeight="1">
      <c r="B213" s="1155"/>
      <c r="C213" s="3017"/>
      <c r="D213" s="3017"/>
      <c r="E213" s="1146" t="s">
        <v>1130</v>
      </c>
      <c r="F213" s="1106"/>
      <c r="G213" s="441" t="s">
        <v>93</v>
      </c>
      <c r="H213" s="441" t="s">
        <v>1103</v>
      </c>
      <c r="I213" s="441" t="s">
        <v>1131</v>
      </c>
      <c r="J213" s="441" t="s">
        <v>112</v>
      </c>
      <c r="K213" s="1111" t="s">
        <v>1132</v>
      </c>
      <c r="L213" s="441" t="s">
        <v>1120</v>
      </c>
      <c r="M213" s="441" t="str">
        <f t="shared" si="12"/>
        <v>Boambee Sth 132 kV</v>
      </c>
      <c r="N213" s="1111" t="s">
        <v>1106</v>
      </c>
      <c r="O213" s="1111" t="s">
        <v>833</v>
      </c>
      <c r="P213" s="1111"/>
      <c r="Q213" s="2850"/>
      <c r="R213" s="2850"/>
      <c r="S213" s="2850"/>
      <c r="T213" s="2850"/>
      <c r="U213" s="2850"/>
      <c r="V213" s="2851"/>
      <c r="W213" s="2852"/>
      <c r="X213" s="2852"/>
      <c r="Y213" s="2852"/>
      <c r="Z213" s="2852"/>
      <c r="AA213" s="2853"/>
      <c r="AB213" s="1125"/>
      <c r="AC213" s="1151"/>
      <c r="AD213" s="1152"/>
      <c r="AE213" s="1153"/>
      <c r="AF213" s="1153"/>
      <c r="AG213" s="1153"/>
      <c r="AH213" s="124"/>
      <c r="AI213" s="124"/>
      <c r="AJ213" s="124"/>
      <c r="AK213" s="124"/>
      <c r="AL213" s="1153"/>
      <c r="AM213" s="124"/>
      <c r="AN213" s="124"/>
      <c r="AO213" s="1153"/>
      <c r="AP213" s="1153"/>
      <c r="AQ213" s="1153"/>
      <c r="AR213" s="1154"/>
      <c r="AS213" s="1154"/>
      <c r="AT213" s="1154"/>
      <c r="AU213" s="1160"/>
      <c r="AV213" s="1154"/>
      <c r="AW213" s="1154"/>
      <c r="AX213" s="1154"/>
      <c r="AY213" s="1154"/>
      <c r="AZ213" s="1154"/>
      <c r="BA213" s="1154"/>
      <c r="BB213" s="1154"/>
    </row>
    <row r="214" spans="2:54" ht="15" customHeight="1">
      <c r="B214" s="1155"/>
      <c r="C214" s="3016" t="s">
        <v>1132</v>
      </c>
      <c r="D214" s="3016" t="s">
        <v>842</v>
      </c>
      <c r="E214" s="1146" t="s">
        <v>1127</v>
      </c>
      <c r="F214" s="1106"/>
      <c r="G214" s="441" t="s">
        <v>93</v>
      </c>
      <c r="H214" s="441" t="s">
        <v>1103</v>
      </c>
      <c r="I214" s="441" t="s">
        <v>1128</v>
      </c>
      <c r="J214" s="441" t="s">
        <v>112</v>
      </c>
      <c r="K214" s="1111" t="s">
        <v>1132</v>
      </c>
      <c r="L214" s="441" t="s">
        <v>1120</v>
      </c>
      <c r="M214" s="441" t="str">
        <f t="shared" si="12"/>
        <v>Boambee Sth 132 kV</v>
      </c>
      <c r="N214" s="1111" t="s">
        <v>1106</v>
      </c>
      <c r="O214" s="1112" t="s">
        <v>842</v>
      </c>
      <c r="P214" s="1111"/>
      <c r="Q214" s="2854"/>
      <c r="R214" s="2854"/>
      <c r="S214" s="2854"/>
      <c r="T214" s="2854"/>
      <c r="U214" s="2854"/>
      <c r="V214" s="2855"/>
      <c r="W214" s="2852"/>
      <c r="X214" s="2852"/>
      <c r="Y214" s="2852"/>
      <c r="Z214" s="2852"/>
      <c r="AA214" s="2853"/>
      <c r="AB214" s="1125"/>
      <c r="AC214" s="1151"/>
      <c r="AD214" s="1152"/>
      <c r="AE214" s="1153"/>
      <c r="AF214" s="1153"/>
      <c r="AG214" s="1153"/>
      <c r="AH214" s="124"/>
      <c r="AI214" s="124"/>
      <c r="AJ214" s="124"/>
      <c r="AK214" s="124"/>
      <c r="AL214" s="1153"/>
      <c r="AM214" s="124"/>
      <c r="AN214" s="124"/>
      <c r="AO214" s="1153"/>
      <c r="AP214" s="1161"/>
      <c r="AQ214" s="1153"/>
      <c r="AR214" s="1154"/>
      <c r="AS214" s="1154"/>
      <c r="AT214" s="1154"/>
      <c r="AU214" s="1160"/>
      <c r="AV214" s="1154"/>
      <c r="AW214" s="1154"/>
      <c r="AX214" s="1154"/>
      <c r="AY214" s="1154"/>
      <c r="AZ214" s="1154"/>
      <c r="BA214" s="1154"/>
      <c r="BB214" s="1154"/>
    </row>
    <row r="215" spans="2:54" ht="15" customHeight="1">
      <c r="B215" s="1155"/>
      <c r="C215" s="3017"/>
      <c r="D215" s="3017"/>
      <c r="E215" s="1146" t="s">
        <v>1130</v>
      </c>
      <c r="F215" s="1106"/>
      <c r="G215" s="441" t="s">
        <v>93</v>
      </c>
      <c r="H215" s="441" t="s">
        <v>1103</v>
      </c>
      <c r="I215" s="441" t="s">
        <v>1131</v>
      </c>
      <c r="J215" s="441" t="s">
        <v>112</v>
      </c>
      <c r="K215" s="1111" t="s">
        <v>1132</v>
      </c>
      <c r="L215" s="441" t="s">
        <v>1120</v>
      </c>
      <c r="M215" s="441" t="str">
        <f t="shared" si="12"/>
        <v>Boambee Sth 132 kV</v>
      </c>
      <c r="N215" s="1111" t="s">
        <v>1106</v>
      </c>
      <c r="O215" s="1112" t="s">
        <v>842</v>
      </c>
      <c r="P215" s="1111"/>
      <c r="Q215" s="2854"/>
      <c r="R215" s="2854"/>
      <c r="S215" s="2854"/>
      <c r="T215" s="2854"/>
      <c r="U215" s="2854"/>
      <c r="V215" s="2855"/>
      <c r="W215" s="2852"/>
      <c r="X215" s="2852"/>
      <c r="Y215" s="2852"/>
      <c r="Z215" s="2852"/>
      <c r="AA215" s="2853"/>
      <c r="AB215" s="1125"/>
      <c r="AC215" s="1151"/>
      <c r="AD215" s="1152"/>
      <c r="AE215" s="1153"/>
      <c r="AF215" s="1153"/>
      <c r="AG215" s="1153"/>
      <c r="AH215" s="124"/>
      <c r="AI215" s="124"/>
      <c r="AJ215" s="124"/>
      <c r="AK215" s="124"/>
      <c r="AL215" s="1153"/>
      <c r="AM215" s="124"/>
      <c r="AN215" s="124"/>
      <c r="AO215" s="1153"/>
      <c r="AP215" s="1161"/>
      <c r="AQ215" s="1153"/>
      <c r="AR215" s="1154"/>
      <c r="AS215" s="1154"/>
      <c r="AT215" s="1154"/>
      <c r="AU215" s="1160"/>
      <c r="AV215" s="1154"/>
      <c r="AW215" s="1154"/>
      <c r="AX215" s="1154"/>
      <c r="AY215" s="1154"/>
      <c r="AZ215" s="1154"/>
      <c r="BA215" s="1154"/>
      <c r="BB215" s="1154"/>
    </row>
    <row r="216" spans="2:54" ht="15" customHeight="1">
      <c r="B216" s="1155"/>
      <c r="C216" s="3016" t="s">
        <v>1133</v>
      </c>
      <c r="D216" s="3016"/>
      <c r="E216" s="1146" t="s">
        <v>1127</v>
      </c>
      <c r="F216" s="1106"/>
      <c r="G216" s="441" t="s">
        <v>93</v>
      </c>
      <c r="H216" s="441" t="s">
        <v>1103</v>
      </c>
      <c r="I216" s="441" t="s">
        <v>1128</v>
      </c>
      <c r="J216" s="441" t="s">
        <v>112</v>
      </c>
      <c r="K216" s="1111" t="s">
        <v>1133</v>
      </c>
      <c r="L216" s="441" t="s">
        <v>1120</v>
      </c>
      <c r="M216" s="441" t="str">
        <f t="shared" si="12"/>
        <v>Boambee Sth 132 kV</v>
      </c>
      <c r="N216" s="1111" t="s">
        <v>1108</v>
      </c>
      <c r="O216" s="1111" t="s">
        <v>1109</v>
      </c>
      <c r="P216" s="1111"/>
      <c r="Q216" s="2856"/>
      <c r="R216" s="2856"/>
      <c r="S216" s="2856"/>
      <c r="T216" s="2856"/>
      <c r="U216" s="2856"/>
      <c r="V216" s="2858"/>
      <c r="W216" s="2859"/>
      <c r="X216" s="2859"/>
      <c r="Y216" s="2859"/>
      <c r="Z216" s="2859"/>
      <c r="AA216" s="2860"/>
      <c r="AB216" s="1125"/>
      <c r="AC216" s="1151"/>
      <c r="AD216" s="1152"/>
      <c r="AE216" s="1153"/>
      <c r="AF216" s="1153"/>
      <c r="AG216" s="1153"/>
      <c r="AH216" s="124"/>
      <c r="AI216" s="124"/>
      <c r="AJ216" s="124"/>
      <c r="AK216" s="124"/>
      <c r="AL216" s="1153"/>
      <c r="AM216" s="124"/>
      <c r="AN216" s="124"/>
      <c r="AO216" s="1153"/>
      <c r="AP216" s="1153"/>
      <c r="AQ216" s="1153"/>
      <c r="AR216" s="1154"/>
      <c r="AS216" s="1154"/>
      <c r="AT216" s="1154"/>
      <c r="AU216" s="1154"/>
      <c r="AV216" s="1154"/>
      <c r="AW216" s="1154"/>
      <c r="AX216" s="1154"/>
      <c r="AY216" s="1154"/>
      <c r="AZ216" s="1154"/>
      <c r="BA216" s="1154"/>
      <c r="BB216" s="1154"/>
    </row>
    <row r="217" spans="2:54" ht="15" customHeight="1">
      <c r="B217" s="1155"/>
      <c r="C217" s="3017"/>
      <c r="D217" s="3017"/>
      <c r="E217" s="1146" t="s">
        <v>1130</v>
      </c>
      <c r="F217" s="1106"/>
      <c r="G217" s="441" t="s">
        <v>93</v>
      </c>
      <c r="H217" s="441" t="s">
        <v>1103</v>
      </c>
      <c r="I217" s="441" t="s">
        <v>1131</v>
      </c>
      <c r="J217" s="441" t="s">
        <v>112</v>
      </c>
      <c r="K217" s="1111" t="s">
        <v>1133</v>
      </c>
      <c r="L217" s="441" t="s">
        <v>1120</v>
      </c>
      <c r="M217" s="441" t="str">
        <f t="shared" si="12"/>
        <v>Boambee Sth 132 kV</v>
      </c>
      <c r="N217" s="1111" t="s">
        <v>1108</v>
      </c>
      <c r="O217" s="1111" t="s">
        <v>1109</v>
      </c>
      <c r="P217" s="1111"/>
      <c r="Q217" s="2856"/>
      <c r="R217" s="2856"/>
      <c r="S217" s="2856"/>
      <c r="T217" s="2856"/>
      <c r="U217" s="2856"/>
      <c r="V217" s="2858"/>
      <c r="W217" s="2859"/>
      <c r="X217" s="2859"/>
      <c r="Y217" s="2859"/>
      <c r="Z217" s="2859"/>
      <c r="AA217" s="2860"/>
      <c r="AB217" s="1125"/>
      <c r="AC217" s="1151"/>
      <c r="AD217" s="1152"/>
      <c r="AE217" s="1153"/>
      <c r="AF217" s="1153"/>
      <c r="AG217" s="1153"/>
      <c r="AH217" s="124"/>
      <c r="AI217" s="124"/>
      <c r="AJ217" s="124"/>
      <c r="AK217" s="124"/>
      <c r="AL217" s="1153"/>
      <c r="AM217" s="124"/>
      <c r="AN217" s="124"/>
      <c r="AO217" s="1153"/>
      <c r="AP217" s="1153"/>
      <c r="AQ217" s="1153"/>
      <c r="AR217" s="1154"/>
      <c r="AS217" s="1154"/>
      <c r="AT217" s="1154"/>
      <c r="AU217" s="1154"/>
      <c r="AV217" s="1154"/>
      <c r="AW217" s="1154"/>
      <c r="AX217" s="1154"/>
      <c r="AY217" s="1154"/>
      <c r="AZ217" s="1154"/>
      <c r="BA217" s="1154"/>
      <c r="BB217" s="1154"/>
    </row>
    <row r="218" spans="2:54" ht="15" customHeight="1">
      <c r="B218" s="1155"/>
      <c r="C218" s="3016" t="s">
        <v>1110</v>
      </c>
      <c r="D218" s="3016"/>
      <c r="E218" s="1146" t="s">
        <v>1127</v>
      </c>
      <c r="F218" s="1106"/>
      <c r="G218" s="441" t="s">
        <v>93</v>
      </c>
      <c r="H218" s="441" t="s">
        <v>1103</v>
      </c>
      <c r="I218" s="441" t="s">
        <v>1128</v>
      </c>
      <c r="J218" s="441" t="s">
        <v>112</v>
      </c>
      <c r="K218" s="1111" t="s">
        <v>1110</v>
      </c>
      <c r="L218" s="441" t="s">
        <v>1120</v>
      </c>
      <c r="M218" s="441" t="str">
        <f t="shared" si="12"/>
        <v>Boambee Sth 132 kV</v>
      </c>
      <c r="N218" s="1111" t="s">
        <v>1111</v>
      </c>
      <c r="O218" s="1112">
        <v>0</v>
      </c>
      <c r="P218" s="1111"/>
      <c r="Q218" s="2861"/>
      <c r="R218" s="2861"/>
      <c r="S218" s="2861"/>
      <c r="T218" s="2861"/>
      <c r="U218" s="2861"/>
      <c r="V218" s="2862"/>
      <c r="W218" s="2863"/>
      <c r="X218" s="2863"/>
      <c r="Y218" s="2863"/>
      <c r="Z218" s="2863"/>
      <c r="AA218" s="2864"/>
      <c r="AB218" s="1125"/>
      <c r="AC218" s="1151"/>
      <c r="AD218" s="1152"/>
      <c r="AE218" s="1153"/>
      <c r="AF218" s="1153"/>
      <c r="AG218" s="1153"/>
      <c r="AH218" s="124"/>
      <c r="AI218" s="124"/>
      <c r="AJ218" s="124"/>
      <c r="AK218" s="124"/>
      <c r="AL218" s="1153"/>
      <c r="AM218" s="124"/>
      <c r="AN218" s="124"/>
      <c r="AO218" s="1153"/>
      <c r="AP218" s="1161"/>
      <c r="AQ218" s="1153"/>
      <c r="AR218" s="1154"/>
      <c r="AS218" s="1154"/>
      <c r="AT218" s="1154"/>
      <c r="AU218" s="1154"/>
      <c r="AV218" s="1154"/>
      <c r="AW218" s="1154"/>
      <c r="AX218" s="1154"/>
      <c r="AY218" s="1154"/>
      <c r="AZ218" s="1154"/>
      <c r="BA218" s="1154"/>
      <c r="BB218" s="1154"/>
    </row>
    <row r="219" spans="2:54" ht="15" customHeight="1">
      <c r="B219" s="1155"/>
      <c r="C219" s="3017"/>
      <c r="D219" s="3017"/>
      <c r="E219" s="1146" t="s">
        <v>1130</v>
      </c>
      <c r="F219" s="1106"/>
      <c r="G219" s="441" t="s">
        <v>93</v>
      </c>
      <c r="H219" s="441" t="s">
        <v>1103</v>
      </c>
      <c r="I219" s="441" t="s">
        <v>1131</v>
      </c>
      <c r="J219" s="441" t="s">
        <v>112</v>
      </c>
      <c r="K219" s="1111" t="s">
        <v>1110</v>
      </c>
      <c r="L219" s="441" t="s">
        <v>1120</v>
      </c>
      <c r="M219" s="441" t="str">
        <f t="shared" si="12"/>
        <v>Boambee Sth 132 kV</v>
      </c>
      <c r="N219" s="1111" t="s">
        <v>1111</v>
      </c>
      <c r="O219" s="1112">
        <v>0</v>
      </c>
      <c r="P219" s="1111"/>
      <c r="Q219" s="2861"/>
      <c r="R219" s="2861"/>
      <c r="S219" s="2861"/>
      <c r="T219" s="2861"/>
      <c r="U219" s="2861"/>
      <c r="V219" s="2862"/>
      <c r="W219" s="2863"/>
      <c r="X219" s="2863"/>
      <c r="Y219" s="2863"/>
      <c r="Z219" s="2863"/>
      <c r="AA219" s="2864"/>
      <c r="AB219" s="1125"/>
      <c r="AC219" s="1151"/>
      <c r="AD219" s="1152"/>
      <c r="AE219" s="1153"/>
      <c r="AF219" s="1153"/>
      <c r="AG219" s="1153"/>
      <c r="AH219" s="124"/>
      <c r="AI219" s="124"/>
      <c r="AJ219" s="124"/>
      <c r="AK219" s="124"/>
      <c r="AL219" s="1153"/>
      <c r="AM219" s="124"/>
      <c r="AN219" s="124"/>
      <c r="AO219" s="1153"/>
      <c r="AP219" s="1161"/>
      <c r="AQ219" s="1153"/>
      <c r="AR219" s="1154"/>
      <c r="AS219" s="1154"/>
      <c r="AT219" s="1154"/>
      <c r="AU219" s="1154"/>
      <c r="AV219" s="1154"/>
      <c r="AW219" s="1154"/>
      <c r="AX219" s="1154"/>
      <c r="AY219" s="1154"/>
      <c r="AZ219" s="1154"/>
      <c r="BA219" s="1154"/>
      <c r="BB219" s="1154"/>
    </row>
    <row r="220" spans="2:54" ht="15" customHeight="1">
      <c r="B220" s="1155"/>
      <c r="C220" s="3016" t="s">
        <v>1112</v>
      </c>
      <c r="D220" s="3016"/>
      <c r="E220" s="1146" t="s">
        <v>1127</v>
      </c>
      <c r="F220" s="1106"/>
      <c r="G220" s="441" t="s">
        <v>93</v>
      </c>
      <c r="H220" s="441" t="s">
        <v>1103</v>
      </c>
      <c r="I220" s="441" t="s">
        <v>1128</v>
      </c>
      <c r="J220" s="441" t="s">
        <v>112</v>
      </c>
      <c r="K220" s="1111" t="s">
        <v>1112</v>
      </c>
      <c r="L220" s="441" t="s">
        <v>1120</v>
      </c>
      <c r="M220" s="441" t="str">
        <f t="shared" si="12"/>
        <v>Boambee Sth 132 kV</v>
      </c>
      <c r="N220" s="1111" t="s">
        <v>1113</v>
      </c>
      <c r="O220" s="1111" t="s">
        <v>1113</v>
      </c>
      <c r="P220" s="1111"/>
      <c r="Q220" s="2850"/>
      <c r="R220" s="2850"/>
      <c r="S220" s="2850"/>
      <c r="T220" s="2850"/>
      <c r="U220" s="2850"/>
      <c r="V220" s="2851"/>
      <c r="W220" s="2866"/>
      <c r="X220" s="2866"/>
      <c r="Y220" s="2866"/>
      <c r="Z220" s="2866"/>
      <c r="AA220" s="2099"/>
      <c r="AB220" s="1125"/>
      <c r="AC220" s="1151"/>
      <c r="AD220" s="1152"/>
      <c r="AE220" s="1153"/>
      <c r="AF220" s="1153"/>
      <c r="AG220" s="1153"/>
      <c r="AH220" s="124"/>
      <c r="AI220" s="124"/>
      <c r="AJ220" s="124"/>
      <c r="AK220" s="124"/>
      <c r="AL220" s="1153"/>
      <c r="AM220" s="124"/>
      <c r="AN220" s="124"/>
      <c r="AO220" s="1153"/>
      <c r="AP220" s="1153"/>
      <c r="AQ220" s="1153"/>
      <c r="AR220" s="1154"/>
      <c r="AS220" s="1154"/>
      <c r="AT220" s="1154"/>
      <c r="AU220" s="1154"/>
      <c r="AV220" s="1154"/>
      <c r="AW220" s="1154"/>
      <c r="AX220" s="1154"/>
      <c r="AY220" s="1154"/>
      <c r="AZ220" s="1154"/>
      <c r="BA220" s="1154"/>
      <c r="BB220" s="1154"/>
    </row>
    <row r="221" spans="2:54" ht="15" customHeight="1">
      <c r="B221" s="1155"/>
      <c r="C221" s="3017"/>
      <c r="D221" s="3017"/>
      <c r="E221" s="1146" t="s">
        <v>1130</v>
      </c>
      <c r="F221" s="1106"/>
      <c r="G221" s="441" t="s">
        <v>93</v>
      </c>
      <c r="H221" s="441" t="s">
        <v>1103</v>
      </c>
      <c r="I221" s="441" t="s">
        <v>1131</v>
      </c>
      <c r="J221" s="441" t="s">
        <v>112</v>
      </c>
      <c r="K221" s="1111" t="s">
        <v>1112</v>
      </c>
      <c r="L221" s="441" t="s">
        <v>1120</v>
      </c>
      <c r="M221" s="441" t="str">
        <f t="shared" si="12"/>
        <v>Boambee Sth 132 kV</v>
      </c>
      <c r="N221" s="1111" t="s">
        <v>1113</v>
      </c>
      <c r="O221" s="1111" t="s">
        <v>1113</v>
      </c>
      <c r="P221" s="1111"/>
      <c r="Q221" s="2850"/>
      <c r="R221" s="2850"/>
      <c r="S221" s="2850"/>
      <c r="T221" s="2850"/>
      <c r="U221" s="2850"/>
      <c r="V221" s="2851"/>
      <c r="W221" s="2866"/>
      <c r="X221" s="2866"/>
      <c r="Y221" s="2866"/>
      <c r="Z221" s="2866"/>
      <c r="AA221" s="2099"/>
      <c r="AB221" s="1125"/>
      <c r="AC221" s="1151"/>
      <c r="AD221" s="1152"/>
      <c r="AE221" s="1153"/>
      <c r="AF221" s="1153"/>
      <c r="AG221" s="1153"/>
      <c r="AH221" s="124"/>
      <c r="AI221" s="124"/>
      <c r="AJ221" s="124"/>
      <c r="AK221" s="124"/>
      <c r="AL221" s="1153"/>
      <c r="AM221" s="124"/>
      <c r="AN221" s="124"/>
      <c r="AO221" s="1153"/>
      <c r="AP221" s="1153"/>
      <c r="AQ221" s="1153"/>
      <c r="AR221" s="1154"/>
      <c r="AS221" s="1154"/>
      <c r="AT221" s="1154"/>
      <c r="AU221" s="1154"/>
      <c r="AV221" s="1154"/>
      <c r="AW221" s="1154"/>
      <c r="AX221" s="1154"/>
      <c r="AY221" s="1154"/>
      <c r="AZ221" s="1154"/>
      <c r="BA221" s="1154"/>
      <c r="BB221" s="1154"/>
    </row>
    <row r="222" spans="2:54" ht="15" customHeight="1">
      <c r="B222" s="1155"/>
      <c r="C222" s="3016" t="s">
        <v>1134</v>
      </c>
      <c r="D222" s="3016" t="s">
        <v>833</v>
      </c>
      <c r="E222" s="1146" t="s">
        <v>1127</v>
      </c>
      <c r="F222" s="1106"/>
      <c r="G222" s="441" t="s">
        <v>93</v>
      </c>
      <c r="H222" s="441" t="s">
        <v>1103</v>
      </c>
      <c r="I222" s="441" t="s">
        <v>1128</v>
      </c>
      <c r="J222" s="441" t="s">
        <v>112</v>
      </c>
      <c r="K222" s="1111" t="s">
        <v>1134</v>
      </c>
      <c r="L222" s="441" t="s">
        <v>1120</v>
      </c>
      <c r="M222" s="441" t="str">
        <f t="shared" si="12"/>
        <v>Boambee Sth 132 kV</v>
      </c>
      <c r="N222" s="1111" t="s">
        <v>1115</v>
      </c>
      <c r="O222" s="1111" t="s">
        <v>833</v>
      </c>
      <c r="P222" s="1111"/>
      <c r="Q222" s="2867"/>
      <c r="R222" s="2868"/>
      <c r="S222" s="2869"/>
      <c r="T222" s="2869"/>
      <c r="U222" s="2869"/>
      <c r="V222" s="2869"/>
      <c r="W222" s="2869"/>
      <c r="X222" s="2869"/>
      <c r="Y222" s="2869"/>
      <c r="Z222" s="2869"/>
      <c r="AA222" s="2879"/>
      <c r="AB222" s="1125"/>
      <c r="AC222" s="1151"/>
      <c r="AD222" s="1152"/>
      <c r="AE222" s="1153"/>
      <c r="AF222" s="1153"/>
      <c r="AG222" s="1153"/>
      <c r="AH222" s="124"/>
      <c r="AI222" s="124"/>
      <c r="AJ222" s="124"/>
      <c r="AK222" s="124"/>
      <c r="AL222" s="1153"/>
      <c r="AM222" s="124"/>
      <c r="AN222" s="124"/>
      <c r="AO222" s="1153"/>
      <c r="AP222" s="1153"/>
      <c r="AQ222" s="1153"/>
      <c r="AR222" s="1154"/>
      <c r="AS222" s="1154"/>
      <c r="AT222" s="1154"/>
      <c r="AU222" s="1154"/>
      <c r="AV222" s="1154"/>
      <c r="AW222" s="1154"/>
      <c r="AX222" s="1154"/>
      <c r="AY222" s="1154"/>
      <c r="AZ222" s="1154"/>
      <c r="BA222" s="1154"/>
      <c r="BB222" s="1154"/>
    </row>
    <row r="223" spans="2:54" ht="15" customHeight="1">
      <c r="B223" s="1155"/>
      <c r="C223" s="3017"/>
      <c r="D223" s="3017"/>
      <c r="E223" s="1146" t="s">
        <v>1130</v>
      </c>
      <c r="F223" s="1106"/>
      <c r="G223" s="441" t="s">
        <v>93</v>
      </c>
      <c r="H223" s="441" t="s">
        <v>1103</v>
      </c>
      <c r="I223" s="441" t="s">
        <v>1131</v>
      </c>
      <c r="J223" s="441" t="s">
        <v>112</v>
      </c>
      <c r="K223" s="1111" t="s">
        <v>1134</v>
      </c>
      <c r="L223" s="441" t="s">
        <v>1120</v>
      </c>
      <c r="M223" s="441" t="str">
        <f t="shared" si="12"/>
        <v>Boambee Sth 132 kV</v>
      </c>
      <c r="N223" s="1111" t="s">
        <v>1115</v>
      </c>
      <c r="O223" s="1111" t="s">
        <v>833</v>
      </c>
      <c r="P223" s="1111"/>
      <c r="Q223" s="2867"/>
      <c r="R223" s="2868"/>
      <c r="S223" s="2869"/>
      <c r="T223" s="2869"/>
      <c r="U223" s="2869"/>
      <c r="V223" s="2869"/>
      <c r="W223" s="2869"/>
      <c r="X223" s="2869"/>
      <c r="Y223" s="2869"/>
      <c r="Z223" s="2869"/>
      <c r="AA223" s="2879"/>
      <c r="AB223" s="1125"/>
      <c r="AC223" s="1151"/>
      <c r="AD223" s="1152"/>
      <c r="AE223" s="1153"/>
      <c r="AF223" s="1153"/>
      <c r="AG223" s="1153"/>
      <c r="AH223" s="124"/>
      <c r="AI223" s="124"/>
      <c r="AJ223" s="124"/>
      <c r="AK223" s="124"/>
      <c r="AL223" s="1153"/>
      <c r="AM223" s="124"/>
      <c r="AN223" s="124"/>
      <c r="AO223" s="1153"/>
      <c r="AP223" s="1153"/>
      <c r="AQ223" s="1153"/>
      <c r="AR223" s="1154"/>
      <c r="AS223" s="1154"/>
      <c r="AT223" s="1154"/>
      <c r="AU223" s="1154"/>
      <c r="AV223" s="1154"/>
      <c r="AW223" s="1154"/>
      <c r="AX223" s="1154"/>
      <c r="AY223" s="1154"/>
      <c r="AZ223" s="1154"/>
      <c r="BA223" s="1154"/>
      <c r="BB223" s="1154"/>
    </row>
    <row r="224" spans="2:54" ht="15" customHeight="1">
      <c r="B224" s="1155"/>
      <c r="C224" s="3016" t="s">
        <v>1135</v>
      </c>
      <c r="D224" s="3016" t="s">
        <v>833</v>
      </c>
      <c r="E224" s="1146" t="s">
        <v>1127</v>
      </c>
      <c r="F224" s="1106"/>
      <c r="G224" s="441" t="s">
        <v>93</v>
      </c>
      <c r="H224" s="441" t="s">
        <v>1103</v>
      </c>
      <c r="I224" s="441" t="s">
        <v>1128</v>
      </c>
      <c r="J224" s="441" t="s">
        <v>112</v>
      </c>
      <c r="K224" s="1111" t="s">
        <v>1135</v>
      </c>
      <c r="L224" s="441" t="s">
        <v>1120</v>
      </c>
      <c r="M224" s="441" t="str">
        <f t="shared" si="12"/>
        <v>Boambee Sth 132 kV</v>
      </c>
      <c r="N224" s="1111" t="s">
        <v>1106</v>
      </c>
      <c r="O224" s="1111" t="s">
        <v>833</v>
      </c>
      <c r="P224" s="1111"/>
      <c r="Q224" s="2867"/>
      <c r="R224" s="2868"/>
      <c r="S224" s="2869"/>
      <c r="T224" s="2869"/>
      <c r="U224" s="2869"/>
      <c r="V224" s="2869"/>
      <c r="W224" s="2869"/>
      <c r="X224" s="2869"/>
      <c r="Y224" s="2869"/>
      <c r="Z224" s="2869"/>
      <c r="AA224" s="2879"/>
      <c r="AB224" s="1125"/>
      <c r="AC224" s="1151"/>
      <c r="AD224" s="1152"/>
      <c r="AE224" s="1153"/>
      <c r="AF224" s="1153"/>
      <c r="AG224" s="1153"/>
      <c r="AH224" s="124"/>
      <c r="AI224" s="124"/>
      <c r="AJ224" s="124"/>
      <c r="AK224" s="124"/>
      <c r="AL224" s="1153"/>
      <c r="AM224" s="124"/>
      <c r="AN224" s="124"/>
      <c r="AO224" s="1153"/>
      <c r="AP224" s="1153"/>
      <c r="AQ224" s="1153"/>
      <c r="AR224" s="1154"/>
      <c r="AS224" s="1154"/>
      <c r="AT224" s="1154"/>
      <c r="AU224" s="1154"/>
      <c r="AV224" s="1154"/>
      <c r="AW224" s="1154"/>
      <c r="AX224" s="1154"/>
      <c r="AY224" s="1154"/>
      <c r="AZ224" s="1154"/>
      <c r="BA224" s="1154"/>
      <c r="BB224" s="1154"/>
    </row>
    <row r="225" spans="2:54" ht="15" customHeight="1">
      <c r="B225" s="1155"/>
      <c r="C225" s="3017"/>
      <c r="D225" s="3017"/>
      <c r="E225" s="1146" t="s">
        <v>1130</v>
      </c>
      <c r="F225" s="1106"/>
      <c r="G225" s="441" t="s">
        <v>93</v>
      </c>
      <c r="H225" s="441" t="s">
        <v>1103</v>
      </c>
      <c r="I225" s="441" t="s">
        <v>1131</v>
      </c>
      <c r="J225" s="441" t="s">
        <v>112</v>
      </c>
      <c r="K225" s="1111" t="s">
        <v>1135</v>
      </c>
      <c r="L225" s="441" t="s">
        <v>1120</v>
      </c>
      <c r="M225" s="441" t="str">
        <f t="shared" si="12"/>
        <v>Boambee Sth 132 kV</v>
      </c>
      <c r="N225" s="1111" t="s">
        <v>1106</v>
      </c>
      <c r="O225" s="1111" t="s">
        <v>833</v>
      </c>
      <c r="P225" s="1111"/>
      <c r="Q225" s="2867"/>
      <c r="R225" s="2868"/>
      <c r="S225" s="2869"/>
      <c r="T225" s="2869"/>
      <c r="U225" s="2869"/>
      <c r="V225" s="2869"/>
      <c r="W225" s="2869"/>
      <c r="X225" s="2869"/>
      <c r="Y225" s="2869"/>
      <c r="Z225" s="2869"/>
      <c r="AA225" s="2879"/>
      <c r="AB225" s="1125"/>
      <c r="AC225" s="1151"/>
      <c r="AD225" s="1152"/>
      <c r="AE225" s="1153"/>
      <c r="AF225" s="1153"/>
      <c r="AG225" s="1153"/>
      <c r="AH225" s="124"/>
      <c r="AI225" s="124"/>
      <c r="AJ225" s="124"/>
      <c r="AK225" s="124"/>
      <c r="AL225" s="1153"/>
      <c r="AM225" s="124"/>
      <c r="AN225" s="124"/>
      <c r="AO225" s="1153"/>
      <c r="AP225" s="1153"/>
      <c r="AQ225" s="1153"/>
      <c r="AR225" s="1154"/>
      <c r="AS225" s="1154"/>
      <c r="AT225" s="1154"/>
      <c r="AU225" s="1154"/>
      <c r="AV225" s="1154"/>
      <c r="AW225" s="1154"/>
      <c r="AX225" s="1154"/>
      <c r="AY225" s="1154"/>
      <c r="AZ225" s="1154"/>
      <c r="BA225" s="1154"/>
      <c r="BB225" s="1154"/>
    </row>
    <row r="226" spans="2:54" ht="15" customHeight="1">
      <c r="B226" s="1155"/>
      <c r="C226" s="3016" t="s">
        <v>1135</v>
      </c>
      <c r="D226" s="3016" t="s">
        <v>842</v>
      </c>
      <c r="E226" s="1146" t="s">
        <v>1127</v>
      </c>
      <c r="F226" s="1106"/>
      <c r="G226" s="441" t="s">
        <v>93</v>
      </c>
      <c r="H226" s="441" t="s">
        <v>1103</v>
      </c>
      <c r="I226" s="441" t="s">
        <v>1128</v>
      </c>
      <c r="J226" s="441" t="s">
        <v>112</v>
      </c>
      <c r="K226" s="1111" t="s">
        <v>1135</v>
      </c>
      <c r="L226" s="441" t="s">
        <v>1120</v>
      </c>
      <c r="M226" s="441" t="str">
        <f t="shared" si="12"/>
        <v>Boambee Sth 132 kV</v>
      </c>
      <c r="N226" s="1111" t="s">
        <v>1106</v>
      </c>
      <c r="O226" s="1111" t="s">
        <v>842</v>
      </c>
      <c r="P226" s="1111"/>
      <c r="Q226" s="2867"/>
      <c r="R226" s="2868"/>
      <c r="S226" s="2869"/>
      <c r="T226" s="2869"/>
      <c r="U226" s="2869"/>
      <c r="V226" s="2869"/>
      <c r="W226" s="2869"/>
      <c r="X226" s="2869"/>
      <c r="Y226" s="2869"/>
      <c r="Z226" s="2869"/>
      <c r="AA226" s="2879"/>
      <c r="AB226" s="1125"/>
      <c r="AC226" s="1151"/>
      <c r="AD226" s="1152"/>
      <c r="AE226" s="1153"/>
      <c r="AF226" s="1153"/>
      <c r="AG226" s="1153"/>
      <c r="AH226" s="124"/>
      <c r="AI226" s="124"/>
      <c r="AJ226" s="124"/>
      <c r="AK226" s="124"/>
      <c r="AL226" s="1153"/>
      <c r="AM226" s="124"/>
      <c r="AN226" s="124"/>
      <c r="AO226" s="1153"/>
      <c r="AP226" s="1153"/>
      <c r="AQ226" s="1153"/>
      <c r="AR226" s="1154"/>
      <c r="AS226" s="1154"/>
      <c r="AT226" s="1154"/>
      <c r="AU226" s="1154"/>
      <c r="AV226" s="1154"/>
      <c r="AW226" s="1154"/>
      <c r="AX226" s="1154"/>
      <c r="AY226" s="1154"/>
      <c r="AZ226" s="1154"/>
      <c r="BA226" s="1154"/>
      <c r="BB226" s="1154"/>
    </row>
    <row r="227" spans="2:54" ht="15" customHeight="1">
      <c r="B227" s="1155"/>
      <c r="C227" s="3017"/>
      <c r="D227" s="3017"/>
      <c r="E227" s="1146" t="s">
        <v>1130</v>
      </c>
      <c r="F227" s="1106"/>
      <c r="G227" s="441" t="s">
        <v>93</v>
      </c>
      <c r="H227" s="441" t="s">
        <v>1103</v>
      </c>
      <c r="I227" s="441" t="s">
        <v>1131</v>
      </c>
      <c r="J227" s="441" t="s">
        <v>112</v>
      </c>
      <c r="K227" s="1111" t="s">
        <v>1135</v>
      </c>
      <c r="L227" s="441" t="s">
        <v>1120</v>
      </c>
      <c r="M227" s="441" t="str">
        <f t="shared" si="12"/>
        <v>Boambee Sth 132 kV</v>
      </c>
      <c r="N227" s="1111" t="s">
        <v>1106</v>
      </c>
      <c r="O227" s="1111" t="s">
        <v>842</v>
      </c>
      <c r="P227" s="1111"/>
      <c r="Q227" s="2867"/>
      <c r="R227" s="2868"/>
      <c r="S227" s="2869"/>
      <c r="T227" s="2869"/>
      <c r="U227" s="2869"/>
      <c r="V227" s="2869"/>
      <c r="W227" s="2869"/>
      <c r="X227" s="2869"/>
      <c r="Y227" s="2869"/>
      <c r="Z227" s="2869"/>
      <c r="AA227" s="2879"/>
      <c r="AB227" s="1125"/>
      <c r="AC227" s="1151"/>
      <c r="AD227" s="1152"/>
      <c r="AE227" s="1153"/>
      <c r="AF227" s="1153"/>
      <c r="AG227" s="1153"/>
      <c r="AH227" s="124"/>
      <c r="AI227" s="124"/>
      <c r="AJ227" s="124"/>
      <c r="AK227" s="124"/>
      <c r="AL227" s="1153"/>
      <c r="AM227" s="124"/>
      <c r="AN227" s="124"/>
      <c r="AO227" s="1153"/>
      <c r="AP227" s="1153"/>
      <c r="AQ227" s="1153"/>
      <c r="AR227" s="1154"/>
      <c r="AS227" s="1154"/>
      <c r="AT227" s="1154"/>
      <c r="AU227" s="1154"/>
      <c r="AV227" s="1154"/>
      <c r="AW227" s="1154"/>
      <c r="AX227" s="1154"/>
      <c r="AY227" s="1154"/>
      <c r="AZ227" s="1154"/>
      <c r="BA227" s="1154"/>
      <c r="BB227" s="1154"/>
    </row>
    <row r="228" spans="2:54" ht="15" customHeight="1">
      <c r="B228" s="1155"/>
      <c r="C228" s="3016" t="s">
        <v>1136</v>
      </c>
      <c r="D228" s="3016" t="s">
        <v>833</v>
      </c>
      <c r="E228" s="1146" t="s">
        <v>1127</v>
      </c>
      <c r="F228" s="1106"/>
      <c r="G228" s="441" t="s">
        <v>93</v>
      </c>
      <c r="H228" s="441" t="s">
        <v>1103</v>
      </c>
      <c r="I228" s="441" t="s">
        <v>1128</v>
      </c>
      <c r="J228" s="441" t="s">
        <v>112</v>
      </c>
      <c r="K228" s="1111" t="s">
        <v>1136</v>
      </c>
      <c r="L228" s="441" t="s">
        <v>1120</v>
      </c>
      <c r="M228" s="441" t="str">
        <f t="shared" si="12"/>
        <v>Boambee Sth 132 kV</v>
      </c>
      <c r="N228" s="1111" t="s">
        <v>1106</v>
      </c>
      <c r="O228" s="1111" t="s">
        <v>833</v>
      </c>
      <c r="P228" s="1111"/>
      <c r="Q228" s="2867"/>
      <c r="R228" s="2868"/>
      <c r="S228" s="2869"/>
      <c r="T228" s="2869"/>
      <c r="U228" s="2869"/>
      <c r="V228" s="2869"/>
      <c r="W228" s="2870">
        <v>19</v>
      </c>
      <c r="X228" s="2870">
        <v>20</v>
      </c>
      <c r="Y228" s="2870">
        <v>20</v>
      </c>
      <c r="Z228" s="2870">
        <v>20</v>
      </c>
      <c r="AA228" s="2870">
        <v>20</v>
      </c>
      <c r="AB228" s="1125"/>
      <c r="AC228" s="1151"/>
      <c r="AD228" s="1152"/>
      <c r="AE228" s="1153"/>
      <c r="AF228" s="1153"/>
      <c r="AG228" s="1153"/>
      <c r="AH228" s="124"/>
      <c r="AI228" s="124"/>
      <c r="AJ228" s="124"/>
      <c r="AK228" s="124"/>
      <c r="AL228" s="1153"/>
      <c r="AM228" s="124"/>
      <c r="AN228" s="124"/>
      <c r="AO228" s="1153"/>
      <c r="AP228" s="1153"/>
      <c r="AQ228" s="1153"/>
      <c r="AR228" s="1154"/>
      <c r="AS228" s="1154"/>
      <c r="AT228" s="1154"/>
      <c r="AU228" s="1154"/>
      <c r="AV228" s="1154"/>
      <c r="AW228" s="1154"/>
      <c r="AX228" s="1154"/>
      <c r="AY228" s="1154"/>
      <c r="AZ228" s="1154"/>
      <c r="BA228" s="1154"/>
      <c r="BB228" s="1154"/>
    </row>
    <row r="229" spans="2:54" ht="15" customHeight="1">
      <c r="B229" s="1155"/>
      <c r="C229" s="3017"/>
      <c r="D229" s="3017"/>
      <c r="E229" s="1146" t="s">
        <v>1130</v>
      </c>
      <c r="F229" s="1106"/>
      <c r="G229" s="441" t="s">
        <v>93</v>
      </c>
      <c r="H229" s="441" t="s">
        <v>1103</v>
      </c>
      <c r="I229" s="441" t="s">
        <v>1131</v>
      </c>
      <c r="J229" s="441" t="s">
        <v>112</v>
      </c>
      <c r="K229" s="1111" t="s">
        <v>1136</v>
      </c>
      <c r="L229" s="441" t="s">
        <v>1120</v>
      </c>
      <c r="M229" s="441" t="str">
        <f t="shared" si="12"/>
        <v>Boambee Sth 132 kV</v>
      </c>
      <c r="N229" s="1111" t="s">
        <v>1106</v>
      </c>
      <c r="O229" s="1111" t="s">
        <v>833</v>
      </c>
      <c r="P229" s="1111"/>
      <c r="Q229" s="2528"/>
      <c r="R229" s="2529"/>
      <c r="S229" s="2530"/>
      <c r="T229" s="2530"/>
      <c r="U229" s="2530"/>
      <c r="V229" s="2530"/>
      <c r="W229" s="2102"/>
      <c r="X229" s="2102"/>
      <c r="Y229" s="2102"/>
      <c r="Z229" s="2102"/>
      <c r="AA229" s="2103"/>
      <c r="AB229" s="1125"/>
      <c r="AC229" s="1151"/>
      <c r="AD229" s="1152"/>
      <c r="AE229" s="1153"/>
      <c r="AF229" s="1153"/>
      <c r="AG229" s="1153"/>
      <c r="AH229" s="124"/>
      <c r="AI229" s="124"/>
      <c r="AJ229" s="124"/>
      <c r="AK229" s="124"/>
      <c r="AL229" s="1153"/>
      <c r="AM229" s="124"/>
      <c r="AN229" s="124"/>
      <c r="AO229" s="1153"/>
      <c r="AP229" s="1153"/>
      <c r="AQ229" s="1153"/>
      <c r="AR229" s="1154"/>
      <c r="AS229" s="1154"/>
      <c r="AT229" s="1154"/>
      <c r="AU229" s="1154"/>
      <c r="AV229" s="1154"/>
      <c r="AW229" s="1154"/>
      <c r="AX229" s="1154"/>
      <c r="AY229" s="1154"/>
      <c r="AZ229" s="1154"/>
      <c r="BA229" s="1154"/>
      <c r="BB229" s="1154"/>
    </row>
    <row r="230" spans="2:54" ht="15" customHeight="1">
      <c r="B230" s="1155"/>
      <c r="C230" s="3016" t="s">
        <v>1136</v>
      </c>
      <c r="D230" s="3016" t="s">
        <v>842</v>
      </c>
      <c r="E230" s="1146" t="s">
        <v>1127</v>
      </c>
      <c r="F230" s="1106"/>
      <c r="G230" s="441" t="s">
        <v>93</v>
      </c>
      <c r="H230" s="441" t="s">
        <v>1103</v>
      </c>
      <c r="I230" s="441" t="s">
        <v>1128</v>
      </c>
      <c r="J230" s="441" t="s">
        <v>112</v>
      </c>
      <c r="K230" s="1111" t="s">
        <v>1136</v>
      </c>
      <c r="L230" s="441" t="s">
        <v>1120</v>
      </c>
      <c r="M230" s="441" t="str">
        <f t="shared" si="12"/>
        <v>Boambee Sth 132 kV</v>
      </c>
      <c r="N230" s="1111" t="s">
        <v>1106</v>
      </c>
      <c r="O230" s="1111" t="s">
        <v>842</v>
      </c>
      <c r="P230" s="1111"/>
      <c r="Q230" s="2528"/>
      <c r="R230" s="2529"/>
      <c r="S230" s="2530"/>
      <c r="T230" s="2530"/>
      <c r="U230" s="2530"/>
      <c r="V230" s="2530"/>
      <c r="W230" s="2102">
        <v>19.235384061671343</v>
      </c>
      <c r="X230" s="2102">
        <v>20.396078054371138</v>
      </c>
      <c r="Y230" s="2102">
        <v>20.396078054371138</v>
      </c>
      <c r="Z230" s="2102">
        <v>20.396078054371138</v>
      </c>
      <c r="AA230" s="2102">
        <v>20.396078054371138</v>
      </c>
      <c r="AB230" s="1125"/>
      <c r="AC230" s="1151"/>
      <c r="AD230" s="1152"/>
      <c r="AE230" s="1153"/>
      <c r="AF230" s="1153"/>
      <c r="AG230" s="1153"/>
      <c r="AH230" s="124"/>
      <c r="AI230" s="124"/>
      <c r="AJ230" s="124"/>
      <c r="AK230" s="124"/>
      <c r="AL230" s="1153"/>
      <c r="AM230" s="124"/>
      <c r="AN230" s="124"/>
      <c r="AO230" s="1153"/>
      <c r="AP230" s="1153"/>
      <c r="AQ230" s="1153"/>
      <c r="AR230" s="1154"/>
      <c r="AS230" s="1154"/>
      <c r="AT230" s="1154"/>
      <c r="AU230" s="1154"/>
      <c r="AV230" s="1154"/>
      <c r="AW230" s="1154"/>
      <c r="AX230" s="1154"/>
      <c r="AY230" s="1154"/>
      <c r="AZ230" s="1154"/>
      <c r="BA230" s="1154"/>
      <c r="BB230" s="1154"/>
    </row>
    <row r="231" spans="2:54" ht="15" customHeight="1" thickBot="1">
      <c r="B231" s="2872"/>
      <c r="C231" s="3018"/>
      <c r="D231" s="3018"/>
      <c r="E231" s="2873" t="s">
        <v>1130</v>
      </c>
      <c r="F231" s="1106"/>
      <c r="G231" s="441" t="s">
        <v>93</v>
      </c>
      <c r="H231" s="441" t="s">
        <v>1103</v>
      </c>
      <c r="I231" s="441" t="s">
        <v>1131</v>
      </c>
      <c r="J231" s="441" t="s">
        <v>112</v>
      </c>
      <c r="K231" s="1111" t="s">
        <v>1136</v>
      </c>
      <c r="L231" s="441" t="s">
        <v>1120</v>
      </c>
      <c r="M231" s="441" t="str">
        <f t="shared" si="12"/>
        <v>Boambee Sth 132 kV</v>
      </c>
      <c r="N231" s="1111" t="s">
        <v>1106</v>
      </c>
      <c r="O231" s="1111" t="s">
        <v>842</v>
      </c>
      <c r="P231" s="1111"/>
      <c r="Q231" s="2874"/>
      <c r="R231" s="2875"/>
      <c r="S231" s="2876"/>
      <c r="T231" s="2876"/>
      <c r="U231" s="2876"/>
      <c r="V231" s="2876"/>
      <c r="W231" s="2877"/>
      <c r="X231" s="2877"/>
      <c r="Y231" s="2877"/>
      <c r="Z231" s="2877"/>
      <c r="AA231" s="2878"/>
      <c r="AB231" s="1162"/>
      <c r="AC231" s="1151"/>
      <c r="AD231" s="1152"/>
      <c r="AE231" s="1153"/>
      <c r="AF231" s="1153"/>
      <c r="AG231" s="1153"/>
      <c r="AH231" s="124"/>
      <c r="AI231" s="124"/>
      <c r="AJ231" s="124"/>
      <c r="AK231" s="124"/>
      <c r="AL231" s="1153"/>
      <c r="AM231" s="124"/>
      <c r="AN231" s="124"/>
      <c r="AO231" s="1153"/>
      <c r="AP231" s="1153"/>
      <c r="AQ231" s="1153"/>
      <c r="AR231" s="1154"/>
      <c r="AS231" s="1154"/>
      <c r="AT231" s="1154"/>
      <c r="AU231" s="1154"/>
      <c r="AV231" s="1154"/>
      <c r="AW231" s="1154"/>
      <c r="AX231" s="1154"/>
      <c r="AY231" s="1154"/>
      <c r="AZ231" s="1154"/>
      <c r="BA231" s="1154"/>
      <c r="BB231" s="1154"/>
    </row>
    <row r="232" spans="2:54" ht="15" customHeight="1">
      <c r="B232" s="1145" t="s">
        <v>1718</v>
      </c>
      <c r="C232" s="3019" t="s">
        <v>1126</v>
      </c>
      <c r="D232" s="3019" t="s">
        <v>842</v>
      </c>
      <c r="E232" s="1146" t="s">
        <v>1127</v>
      </c>
      <c r="F232" s="1106"/>
      <c r="G232" s="441" t="s">
        <v>93</v>
      </c>
      <c r="H232" s="441" t="s">
        <v>1103</v>
      </c>
      <c r="I232" s="441" t="s">
        <v>1128</v>
      </c>
      <c r="J232" s="441" t="s">
        <v>112</v>
      </c>
      <c r="K232" s="441" t="s">
        <v>1126</v>
      </c>
      <c r="L232" s="441" t="s">
        <v>1120</v>
      </c>
      <c r="M232" s="441" t="str">
        <f t="shared" ref="M232" si="14">B232</f>
        <v>Coffs Harbour 66 kV</v>
      </c>
      <c r="N232" s="441" t="s">
        <v>1129</v>
      </c>
      <c r="O232" s="441" t="s">
        <v>842</v>
      </c>
      <c r="P232" s="1111"/>
      <c r="Q232" s="2521"/>
      <c r="R232" s="2522"/>
      <c r="S232" s="2523"/>
      <c r="T232" s="2523"/>
      <c r="U232" s="2523"/>
      <c r="V232" s="2523"/>
      <c r="W232" s="2524"/>
      <c r="X232" s="2524"/>
      <c r="Y232" s="2524"/>
      <c r="Z232" s="2524"/>
      <c r="AA232" s="2525"/>
      <c r="AB232" s="1125"/>
      <c r="AC232" s="1151"/>
      <c r="AD232" s="1152"/>
      <c r="AE232" s="1153"/>
      <c r="AF232" s="1153"/>
      <c r="AG232" s="1153"/>
      <c r="AH232" s="124"/>
      <c r="AI232" s="124"/>
      <c r="AJ232" s="124"/>
      <c r="AK232" s="124"/>
      <c r="AL232" s="124"/>
      <c r="AM232" s="124"/>
      <c r="AN232" s="124"/>
      <c r="AO232" s="124"/>
      <c r="AP232" s="124"/>
      <c r="AQ232" s="1153"/>
      <c r="AR232" s="1154"/>
      <c r="AS232" s="1154"/>
      <c r="AT232" s="1154"/>
      <c r="AU232" s="1154"/>
      <c r="AV232" s="1154"/>
      <c r="AW232" s="1154"/>
      <c r="AX232" s="1154"/>
      <c r="AY232" s="1154"/>
      <c r="AZ232" s="1154"/>
      <c r="BA232" s="1154"/>
      <c r="BB232" s="1154"/>
    </row>
    <row r="233" spans="2:54" ht="15" customHeight="1">
      <c r="B233" s="1155"/>
      <c r="C233" s="3017"/>
      <c r="D233" s="3017"/>
      <c r="E233" s="1146" t="s">
        <v>1130</v>
      </c>
      <c r="F233" s="1106"/>
      <c r="G233" s="441" t="s">
        <v>93</v>
      </c>
      <c r="H233" s="441" t="s">
        <v>1103</v>
      </c>
      <c r="I233" s="441" t="s">
        <v>1131</v>
      </c>
      <c r="J233" s="441" t="s">
        <v>112</v>
      </c>
      <c r="K233" s="441" t="s">
        <v>1126</v>
      </c>
      <c r="L233" s="441" t="s">
        <v>1120</v>
      </c>
      <c r="M233" s="441" t="str">
        <f t="shared" si="12"/>
        <v>Coffs Harbour 66 kV</v>
      </c>
      <c r="N233" s="441" t="s">
        <v>1129</v>
      </c>
      <c r="O233" s="441" t="s">
        <v>842</v>
      </c>
      <c r="P233" s="1111"/>
      <c r="Q233" s="2526"/>
      <c r="R233" s="2527"/>
      <c r="S233" s="2524"/>
      <c r="T233" s="2524"/>
      <c r="U233" s="2524"/>
      <c r="V233" s="2524"/>
      <c r="W233" s="2524"/>
      <c r="X233" s="2524"/>
      <c r="Y233" s="2524"/>
      <c r="Z233" s="2524"/>
      <c r="AA233" s="2525"/>
      <c r="AB233" s="1125"/>
      <c r="AC233" s="1151"/>
      <c r="AD233" s="1152"/>
      <c r="AE233" s="1153"/>
      <c r="AF233" s="1153"/>
      <c r="AG233" s="1153"/>
      <c r="AH233" s="124"/>
      <c r="AI233" s="124"/>
      <c r="AJ233" s="124"/>
      <c r="AK233" s="124"/>
      <c r="AL233" s="124"/>
      <c r="AM233" s="124"/>
      <c r="AN233" s="124"/>
      <c r="AO233" s="124"/>
      <c r="AP233" s="124"/>
      <c r="AQ233" s="1153"/>
      <c r="AR233" s="1154"/>
      <c r="AS233" s="1154"/>
      <c r="AT233" s="1154"/>
      <c r="AU233" s="1154"/>
      <c r="AV233" s="1154"/>
      <c r="AW233" s="1154"/>
      <c r="AX233" s="1154"/>
      <c r="AY233" s="1154"/>
      <c r="AZ233" s="1154"/>
      <c r="BA233" s="1154"/>
      <c r="BB233" s="1154"/>
    </row>
    <row r="234" spans="2:54" ht="15" customHeight="1">
      <c r="B234" s="1155"/>
      <c r="C234" s="3016" t="s">
        <v>1132</v>
      </c>
      <c r="D234" s="3016" t="s">
        <v>833</v>
      </c>
      <c r="E234" s="1146" t="s">
        <v>1127</v>
      </c>
      <c r="F234" s="1106"/>
      <c r="G234" s="441" t="s">
        <v>93</v>
      </c>
      <c r="H234" s="441" t="s">
        <v>1103</v>
      </c>
      <c r="I234" s="441" t="s">
        <v>1128</v>
      </c>
      <c r="J234" s="441" t="s">
        <v>112</v>
      </c>
      <c r="K234" s="1111" t="s">
        <v>1132</v>
      </c>
      <c r="L234" s="441" t="s">
        <v>1120</v>
      </c>
      <c r="M234" s="441" t="str">
        <f t="shared" si="12"/>
        <v>Coffs Harbour 66 kV</v>
      </c>
      <c r="N234" s="1111" t="s">
        <v>1106</v>
      </c>
      <c r="O234" s="1111" t="s">
        <v>833</v>
      </c>
      <c r="P234" s="1111"/>
      <c r="Q234" s="2850"/>
      <c r="R234" s="2850"/>
      <c r="S234" s="2850"/>
      <c r="T234" s="2850"/>
      <c r="U234" s="2850"/>
      <c r="V234" s="2851"/>
      <c r="W234" s="2852"/>
      <c r="X234" s="2852"/>
      <c r="Y234" s="2852"/>
      <c r="Z234" s="2852"/>
      <c r="AA234" s="2853"/>
      <c r="AB234" s="1125"/>
      <c r="AC234" s="1151"/>
      <c r="AD234" s="1152"/>
      <c r="AE234" s="1153"/>
      <c r="AF234" s="1153"/>
      <c r="AG234" s="1153"/>
      <c r="AH234" s="124"/>
      <c r="AI234" s="124"/>
      <c r="AJ234" s="124"/>
      <c r="AK234" s="124"/>
      <c r="AL234" s="1153"/>
      <c r="AM234" s="124"/>
      <c r="AN234" s="124"/>
      <c r="AO234" s="1153"/>
      <c r="AP234" s="1153"/>
      <c r="AQ234" s="1153"/>
      <c r="AR234" s="1154"/>
      <c r="AS234" s="1154"/>
      <c r="AT234" s="1154"/>
      <c r="AU234" s="1160"/>
      <c r="AV234" s="1154"/>
      <c r="AW234" s="1154"/>
      <c r="AX234" s="1154"/>
      <c r="AY234" s="1154"/>
      <c r="AZ234" s="1154"/>
      <c r="BA234" s="1154"/>
      <c r="BB234" s="1154"/>
    </row>
    <row r="235" spans="2:54" ht="15" customHeight="1">
      <c r="B235" s="1155"/>
      <c r="C235" s="3017"/>
      <c r="D235" s="3017"/>
      <c r="E235" s="1146" t="s">
        <v>1130</v>
      </c>
      <c r="F235" s="1106"/>
      <c r="G235" s="441" t="s">
        <v>93</v>
      </c>
      <c r="H235" s="441" t="s">
        <v>1103</v>
      </c>
      <c r="I235" s="441" t="s">
        <v>1131</v>
      </c>
      <c r="J235" s="441" t="s">
        <v>112</v>
      </c>
      <c r="K235" s="1111" t="s">
        <v>1132</v>
      </c>
      <c r="L235" s="441" t="s">
        <v>1120</v>
      </c>
      <c r="M235" s="441" t="str">
        <f t="shared" si="12"/>
        <v>Coffs Harbour 66 kV</v>
      </c>
      <c r="N235" s="1111" t="s">
        <v>1106</v>
      </c>
      <c r="O235" s="1111" t="s">
        <v>833</v>
      </c>
      <c r="P235" s="1111"/>
      <c r="Q235" s="2850"/>
      <c r="R235" s="2850"/>
      <c r="S235" s="2850"/>
      <c r="T235" s="2850"/>
      <c r="U235" s="2850"/>
      <c r="V235" s="2851"/>
      <c r="W235" s="2852"/>
      <c r="X235" s="2852"/>
      <c r="Y235" s="2852"/>
      <c r="Z235" s="2852"/>
      <c r="AA235" s="2853"/>
      <c r="AB235" s="1125"/>
      <c r="AC235" s="1151"/>
      <c r="AD235" s="1152"/>
      <c r="AE235" s="1153"/>
      <c r="AF235" s="1153"/>
      <c r="AG235" s="1153"/>
      <c r="AH235" s="124"/>
      <c r="AI235" s="124"/>
      <c r="AJ235" s="124"/>
      <c r="AK235" s="124"/>
      <c r="AL235" s="1153"/>
      <c r="AM235" s="124"/>
      <c r="AN235" s="124"/>
      <c r="AO235" s="1153"/>
      <c r="AP235" s="1153"/>
      <c r="AQ235" s="1153"/>
      <c r="AR235" s="1154"/>
      <c r="AS235" s="1154"/>
      <c r="AT235" s="1154"/>
      <c r="AU235" s="1160"/>
      <c r="AV235" s="1154"/>
      <c r="AW235" s="1154"/>
      <c r="AX235" s="1154"/>
      <c r="AY235" s="1154"/>
      <c r="AZ235" s="1154"/>
      <c r="BA235" s="1154"/>
      <c r="BB235" s="1154"/>
    </row>
    <row r="236" spans="2:54" ht="15" customHeight="1">
      <c r="B236" s="1155"/>
      <c r="C236" s="3016" t="s">
        <v>1132</v>
      </c>
      <c r="D236" s="3016" t="s">
        <v>842</v>
      </c>
      <c r="E236" s="1146" t="s">
        <v>1127</v>
      </c>
      <c r="F236" s="1106"/>
      <c r="G236" s="441" t="s">
        <v>93</v>
      </c>
      <c r="H236" s="441" t="s">
        <v>1103</v>
      </c>
      <c r="I236" s="441" t="s">
        <v>1128</v>
      </c>
      <c r="J236" s="441" t="s">
        <v>112</v>
      </c>
      <c r="K236" s="1111" t="s">
        <v>1132</v>
      </c>
      <c r="L236" s="441" t="s">
        <v>1120</v>
      </c>
      <c r="M236" s="441" t="str">
        <f t="shared" si="12"/>
        <v>Coffs Harbour 66 kV</v>
      </c>
      <c r="N236" s="1111" t="s">
        <v>1106</v>
      </c>
      <c r="O236" s="1112" t="s">
        <v>842</v>
      </c>
      <c r="P236" s="1111"/>
      <c r="Q236" s="2880">
        <v>95.070626262626277</v>
      </c>
      <c r="R236" s="2880">
        <v>83.199999999999989</v>
      </c>
      <c r="S236" s="2854"/>
      <c r="T236" s="2854"/>
      <c r="U236" s="2854"/>
      <c r="V236" s="2855"/>
      <c r="W236" s="2852"/>
      <c r="X236" s="2852"/>
      <c r="Y236" s="2852"/>
      <c r="Z236" s="2852"/>
      <c r="AA236" s="2853"/>
      <c r="AB236" s="1125"/>
      <c r="AC236" s="1151"/>
      <c r="AD236" s="1152"/>
      <c r="AE236" s="1153"/>
      <c r="AF236" s="1153"/>
      <c r="AG236" s="1153"/>
      <c r="AH236" s="124"/>
      <c r="AI236" s="124"/>
      <c r="AJ236" s="124"/>
      <c r="AK236" s="124"/>
      <c r="AL236" s="1153"/>
      <c r="AM236" s="124"/>
      <c r="AN236" s="124"/>
      <c r="AO236" s="1153"/>
      <c r="AP236" s="1161"/>
      <c r="AQ236" s="1153"/>
      <c r="AR236" s="1154"/>
      <c r="AS236" s="1154"/>
      <c r="AT236" s="1154"/>
      <c r="AU236" s="1160"/>
      <c r="AV236" s="1154"/>
      <c r="AW236" s="1154"/>
      <c r="AX236" s="1154"/>
      <c r="AY236" s="1154"/>
      <c r="AZ236" s="1154"/>
      <c r="BA236" s="1154"/>
      <c r="BB236" s="1154"/>
    </row>
    <row r="237" spans="2:54" ht="15" customHeight="1">
      <c r="B237" s="1155"/>
      <c r="C237" s="3017"/>
      <c r="D237" s="3017"/>
      <c r="E237" s="1146" t="s">
        <v>1130</v>
      </c>
      <c r="F237" s="1106"/>
      <c r="G237" s="441" t="s">
        <v>93</v>
      </c>
      <c r="H237" s="441" t="s">
        <v>1103</v>
      </c>
      <c r="I237" s="441" t="s">
        <v>1131</v>
      </c>
      <c r="J237" s="441" t="s">
        <v>112</v>
      </c>
      <c r="K237" s="1111" t="s">
        <v>1132</v>
      </c>
      <c r="L237" s="441" t="s">
        <v>1120</v>
      </c>
      <c r="M237" s="441" t="str">
        <f t="shared" si="12"/>
        <v>Coffs Harbour 66 kV</v>
      </c>
      <c r="N237" s="1111" t="s">
        <v>1106</v>
      </c>
      <c r="O237" s="1112" t="s">
        <v>842</v>
      </c>
      <c r="P237" s="1111"/>
      <c r="Q237" s="2880">
        <v>76.072727272727292</v>
      </c>
      <c r="R237" s="2880">
        <v>68.449228282828287</v>
      </c>
      <c r="S237" s="2854"/>
      <c r="T237" s="2854"/>
      <c r="U237" s="2854"/>
      <c r="V237" s="2855"/>
      <c r="W237" s="2852"/>
      <c r="X237" s="2852"/>
      <c r="Y237" s="2852"/>
      <c r="Z237" s="2852"/>
      <c r="AA237" s="2853"/>
      <c r="AB237" s="1125"/>
      <c r="AC237" s="1151"/>
      <c r="AD237" s="1152"/>
      <c r="AE237" s="1153"/>
      <c r="AF237" s="1153"/>
      <c r="AG237" s="1153"/>
      <c r="AH237" s="124"/>
      <c r="AI237" s="124"/>
      <c r="AJ237" s="124"/>
      <c r="AK237" s="124"/>
      <c r="AL237" s="1153"/>
      <c r="AM237" s="124"/>
      <c r="AN237" s="124"/>
      <c r="AO237" s="1153"/>
      <c r="AP237" s="1161"/>
      <c r="AQ237" s="1153"/>
      <c r="AR237" s="1154"/>
      <c r="AS237" s="1154"/>
      <c r="AT237" s="1154"/>
      <c r="AU237" s="1160"/>
      <c r="AV237" s="1154"/>
      <c r="AW237" s="1154"/>
      <c r="AX237" s="1154"/>
      <c r="AY237" s="1154"/>
      <c r="AZ237" s="1154"/>
      <c r="BA237" s="1154"/>
      <c r="BB237" s="1154"/>
    </row>
    <row r="238" spans="2:54" ht="15" customHeight="1">
      <c r="B238" s="1155"/>
      <c r="C238" s="3016" t="s">
        <v>1133</v>
      </c>
      <c r="D238" s="3016"/>
      <c r="E238" s="1146" t="s">
        <v>1127</v>
      </c>
      <c r="F238" s="1106"/>
      <c r="G238" s="441" t="s">
        <v>93</v>
      </c>
      <c r="H238" s="441" t="s">
        <v>1103</v>
      </c>
      <c r="I238" s="441" t="s">
        <v>1128</v>
      </c>
      <c r="J238" s="441" t="s">
        <v>112</v>
      </c>
      <c r="K238" s="1111" t="s">
        <v>1133</v>
      </c>
      <c r="L238" s="441" t="s">
        <v>1120</v>
      </c>
      <c r="M238" s="441" t="str">
        <f t="shared" si="12"/>
        <v>Coffs Harbour 66 kV</v>
      </c>
      <c r="N238" s="1111" t="s">
        <v>1108</v>
      </c>
      <c r="O238" s="1111" t="s">
        <v>1109</v>
      </c>
      <c r="P238" s="1111"/>
      <c r="Q238" s="2856"/>
      <c r="R238" s="2856"/>
      <c r="S238" s="2856"/>
      <c r="T238" s="2856"/>
      <c r="U238" s="2856"/>
      <c r="V238" s="2858"/>
      <c r="W238" s="2859"/>
      <c r="X238" s="2859"/>
      <c r="Y238" s="2859"/>
      <c r="Z238" s="2859"/>
      <c r="AA238" s="2860"/>
      <c r="AB238" s="1125"/>
      <c r="AC238" s="1151"/>
      <c r="AD238" s="1152"/>
      <c r="AE238" s="1153"/>
      <c r="AF238" s="1153"/>
      <c r="AG238" s="1153"/>
      <c r="AH238" s="124"/>
      <c r="AI238" s="124"/>
      <c r="AJ238" s="124"/>
      <c r="AK238" s="124"/>
      <c r="AL238" s="1153"/>
      <c r="AM238" s="124"/>
      <c r="AN238" s="124"/>
      <c r="AO238" s="1153"/>
      <c r="AP238" s="1153"/>
      <c r="AQ238" s="1153"/>
      <c r="AR238" s="1154"/>
      <c r="AS238" s="1154"/>
      <c r="AT238" s="1154"/>
      <c r="AU238" s="1154"/>
      <c r="AV238" s="1154"/>
      <c r="AW238" s="1154"/>
      <c r="AX238" s="1154"/>
      <c r="AY238" s="1154"/>
      <c r="AZ238" s="1154"/>
      <c r="BA238" s="1154"/>
      <c r="BB238" s="1154"/>
    </row>
    <row r="239" spans="2:54" ht="15" customHeight="1">
      <c r="B239" s="1155"/>
      <c r="C239" s="3017"/>
      <c r="D239" s="3017"/>
      <c r="E239" s="1146" t="s">
        <v>1130</v>
      </c>
      <c r="F239" s="1106"/>
      <c r="G239" s="441" t="s">
        <v>93</v>
      </c>
      <c r="H239" s="441" t="s">
        <v>1103</v>
      </c>
      <c r="I239" s="441" t="s">
        <v>1131</v>
      </c>
      <c r="J239" s="441" t="s">
        <v>112</v>
      </c>
      <c r="K239" s="1111" t="s">
        <v>1133</v>
      </c>
      <c r="L239" s="441" t="s">
        <v>1120</v>
      </c>
      <c r="M239" s="441" t="str">
        <f t="shared" si="12"/>
        <v>Coffs Harbour 66 kV</v>
      </c>
      <c r="N239" s="1111" t="s">
        <v>1108</v>
      </c>
      <c r="O239" s="1111" t="s">
        <v>1109</v>
      </c>
      <c r="P239" s="1111"/>
      <c r="Q239" s="2856"/>
      <c r="R239" s="2856"/>
      <c r="S239" s="2856"/>
      <c r="T239" s="2856"/>
      <c r="U239" s="2856"/>
      <c r="V239" s="2858"/>
      <c r="W239" s="2859"/>
      <c r="X239" s="2859"/>
      <c r="Y239" s="2859"/>
      <c r="Z239" s="2859"/>
      <c r="AA239" s="2860"/>
      <c r="AB239" s="1125"/>
      <c r="AC239" s="1151"/>
      <c r="AD239" s="1152"/>
      <c r="AE239" s="1153"/>
      <c r="AF239" s="1153"/>
      <c r="AG239" s="1153"/>
      <c r="AH239" s="124"/>
      <c r="AI239" s="124"/>
      <c r="AJ239" s="124"/>
      <c r="AK239" s="124"/>
      <c r="AL239" s="1153"/>
      <c r="AM239" s="124"/>
      <c r="AN239" s="124"/>
      <c r="AO239" s="1153"/>
      <c r="AP239" s="1153"/>
      <c r="AQ239" s="1153"/>
      <c r="AR239" s="1154"/>
      <c r="AS239" s="1154"/>
      <c r="AT239" s="1154"/>
      <c r="AU239" s="1154"/>
      <c r="AV239" s="1154"/>
      <c r="AW239" s="1154"/>
      <c r="AX239" s="1154"/>
      <c r="AY239" s="1154"/>
      <c r="AZ239" s="1154"/>
      <c r="BA239" s="1154"/>
      <c r="BB239" s="1154"/>
    </row>
    <row r="240" spans="2:54" ht="15" customHeight="1">
      <c r="B240" s="1155"/>
      <c r="C240" s="3016" t="s">
        <v>1110</v>
      </c>
      <c r="D240" s="3016"/>
      <c r="E240" s="1146" t="s">
        <v>1127</v>
      </c>
      <c r="F240" s="1106"/>
      <c r="G240" s="441" t="s">
        <v>93</v>
      </c>
      <c r="H240" s="441" t="s">
        <v>1103</v>
      </c>
      <c r="I240" s="441" t="s">
        <v>1128</v>
      </c>
      <c r="J240" s="441" t="s">
        <v>112</v>
      </c>
      <c r="K240" s="1111" t="s">
        <v>1110</v>
      </c>
      <c r="L240" s="441" t="s">
        <v>1120</v>
      </c>
      <c r="M240" s="441" t="str">
        <f t="shared" si="12"/>
        <v>Coffs Harbour 66 kV</v>
      </c>
      <c r="N240" s="1111" t="s">
        <v>1111</v>
      </c>
      <c r="O240" s="1112">
        <v>0</v>
      </c>
      <c r="P240" s="1111"/>
      <c r="Q240" s="2861"/>
      <c r="R240" s="2861"/>
      <c r="S240" s="2861"/>
      <c r="T240" s="2861"/>
      <c r="U240" s="2861"/>
      <c r="V240" s="2862"/>
      <c r="W240" s="2863"/>
      <c r="X240" s="2863"/>
      <c r="Y240" s="2863"/>
      <c r="Z240" s="2863"/>
      <c r="AA240" s="2864"/>
      <c r="AB240" s="1125"/>
      <c r="AC240" s="1151"/>
      <c r="AD240" s="1152"/>
      <c r="AE240" s="1153"/>
      <c r="AF240" s="1153"/>
      <c r="AG240" s="1153"/>
      <c r="AH240" s="124"/>
      <c r="AI240" s="124"/>
      <c r="AJ240" s="124"/>
      <c r="AK240" s="124"/>
      <c r="AL240" s="1153"/>
      <c r="AM240" s="124"/>
      <c r="AN240" s="124"/>
      <c r="AO240" s="1153"/>
      <c r="AP240" s="1161"/>
      <c r="AQ240" s="1153"/>
      <c r="AR240" s="1154"/>
      <c r="AS240" s="1154"/>
      <c r="AT240" s="1154"/>
      <c r="AU240" s="1154"/>
      <c r="AV240" s="1154"/>
      <c r="AW240" s="1154"/>
      <c r="AX240" s="1154"/>
      <c r="AY240" s="1154"/>
      <c r="AZ240" s="1154"/>
      <c r="BA240" s="1154"/>
      <c r="BB240" s="1154"/>
    </row>
    <row r="241" spans="2:54" ht="15" customHeight="1">
      <c r="B241" s="1155"/>
      <c r="C241" s="3017"/>
      <c r="D241" s="3017"/>
      <c r="E241" s="1146" t="s">
        <v>1130</v>
      </c>
      <c r="F241" s="1106"/>
      <c r="G241" s="441" t="s">
        <v>93</v>
      </c>
      <c r="H241" s="441" t="s">
        <v>1103</v>
      </c>
      <c r="I241" s="441" t="s">
        <v>1131</v>
      </c>
      <c r="J241" s="441" t="s">
        <v>112</v>
      </c>
      <c r="K241" s="1111" t="s">
        <v>1110</v>
      </c>
      <c r="L241" s="441" t="s">
        <v>1120</v>
      </c>
      <c r="M241" s="441" t="str">
        <f t="shared" si="12"/>
        <v>Coffs Harbour 66 kV</v>
      </c>
      <c r="N241" s="1111" t="s">
        <v>1111</v>
      </c>
      <c r="O241" s="1112">
        <v>0</v>
      </c>
      <c r="P241" s="1111"/>
      <c r="Q241" s="2861"/>
      <c r="R241" s="2861"/>
      <c r="S241" s="2861"/>
      <c r="T241" s="2861"/>
      <c r="U241" s="2861"/>
      <c r="V241" s="2862"/>
      <c r="W241" s="2863"/>
      <c r="X241" s="2863"/>
      <c r="Y241" s="2863"/>
      <c r="Z241" s="2863"/>
      <c r="AA241" s="2864"/>
      <c r="AB241" s="1125"/>
      <c r="AC241" s="1151"/>
      <c r="AD241" s="1152"/>
      <c r="AE241" s="1153"/>
      <c r="AF241" s="1153"/>
      <c r="AG241" s="1153"/>
      <c r="AH241" s="124"/>
      <c r="AI241" s="124"/>
      <c r="AJ241" s="124"/>
      <c r="AK241" s="124"/>
      <c r="AL241" s="1153"/>
      <c r="AM241" s="124"/>
      <c r="AN241" s="124"/>
      <c r="AO241" s="1153"/>
      <c r="AP241" s="1161"/>
      <c r="AQ241" s="1153"/>
      <c r="AR241" s="1154"/>
      <c r="AS241" s="1154"/>
      <c r="AT241" s="1154"/>
      <c r="AU241" s="1154"/>
      <c r="AV241" s="1154"/>
      <c r="AW241" s="1154"/>
      <c r="AX241" s="1154"/>
      <c r="AY241" s="1154"/>
      <c r="AZ241" s="1154"/>
      <c r="BA241" s="1154"/>
      <c r="BB241" s="1154"/>
    </row>
    <row r="242" spans="2:54" ht="15" customHeight="1">
      <c r="B242" s="1155"/>
      <c r="C242" s="3016" t="s">
        <v>1112</v>
      </c>
      <c r="D242" s="3016"/>
      <c r="E242" s="1146" t="s">
        <v>1127</v>
      </c>
      <c r="F242" s="1106"/>
      <c r="G242" s="441" t="s">
        <v>93</v>
      </c>
      <c r="H242" s="441" t="s">
        <v>1103</v>
      </c>
      <c r="I242" s="441" t="s">
        <v>1128</v>
      </c>
      <c r="J242" s="441" t="s">
        <v>112</v>
      </c>
      <c r="K242" s="1111" t="s">
        <v>1112</v>
      </c>
      <c r="L242" s="441" t="s">
        <v>1120</v>
      </c>
      <c r="M242" s="441" t="str">
        <f t="shared" si="12"/>
        <v>Coffs Harbour 66 kV</v>
      </c>
      <c r="N242" s="1111" t="s">
        <v>1113</v>
      </c>
      <c r="O242" s="1111" t="s">
        <v>1113</v>
      </c>
      <c r="P242" s="1111"/>
      <c r="Q242" s="2850"/>
      <c r="R242" s="2850"/>
      <c r="S242" s="2850"/>
      <c r="T242" s="2850"/>
      <c r="U242" s="2850"/>
      <c r="V242" s="2851"/>
      <c r="W242" s="2866"/>
      <c r="X242" s="2866"/>
      <c r="Y242" s="2866"/>
      <c r="Z242" s="2866"/>
      <c r="AA242" s="2099"/>
      <c r="AB242" s="1125"/>
      <c r="AC242" s="1151"/>
      <c r="AD242" s="1152"/>
      <c r="AE242" s="1153"/>
      <c r="AF242" s="1153"/>
      <c r="AG242" s="1153"/>
      <c r="AH242" s="124"/>
      <c r="AI242" s="124"/>
      <c r="AJ242" s="124"/>
      <c r="AK242" s="124"/>
      <c r="AL242" s="1153"/>
      <c r="AM242" s="124"/>
      <c r="AN242" s="124"/>
      <c r="AO242" s="1153"/>
      <c r="AP242" s="1153"/>
      <c r="AQ242" s="1153"/>
      <c r="AR242" s="1154"/>
      <c r="AS242" s="1154"/>
      <c r="AT242" s="1154"/>
      <c r="AU242" s="1154"/>
      <c r="AV242" s="1154"/>
      <c r="AW242" s="1154"/>
      <c r="AX242" s="1154"/>
      <c r="AY242" s="1154"/>
      <c r="AZ242" s="1154"/>
      <c r="BA242" s="1154"/>
      <c r="BB242" s="1154"/>
    </row>
    <row r="243" spans="2:54" ht="15" customHeight="1">
      <c r="B243" s="1155"/>
      <c r="C243" s="3017"/>
      <c r="D243" s="3017"/>
      <c r="E243" s="1146" t="s">
        <v>1130</v>
      </c>
      <c r="F243" s="1106"/>
      <c r="G243" s="441" t="s">
        <v>93</v>
      </c>
      <c r="H243" s="441" t="s">
        <v>1103</v>
      </c>
      <c r="I243" s="441" t="s">
        <v>1131</v>
      </c>
      <c r="J243" s="441" t="s">
        <v>112</v>
      </c>
      <c r="K243" s="1111" t="s">
        <v>1112</v>
      </c>
      <c r="L243" s="441" t="s">
        <v>1120</v>
      </c>
      <c r="M243" s="441" t="str">
        <f t="shared" si="12"/>
        <v>Coffs Harbour 66 kV</v>
      </c>
      <c r="N243" s="1111" t="s">
        <v>1113</v>
      </c>
      <c r="O243" s="1111" t="s">
        <v>1113</v>
      </c>
      <c r="P243" s="1111"/>
      <c r="Q243" s="2850"/>
      <c r="R243" s="2850"/>
      <c r="S243" s="2850"/>
      <c r="T243" s="2850"/>
      <c r="U243" s="2850"/>
      <c r="V243" s="2851"/>
      <c r="W243" s="2866"/>
      <c r="X243" s="2866"/>
      <c r="Y243" s="2866"/>
      <c r="Z243" s="2866"/>
      <c r="AA243" s="2099"/>
      <c r="AB243" s="1125"/>
      <c r="AC243" s="1151"/>
      <c r="AD243" s="1152"/>
      <c r="AE243" s="1153"/>
      <c r="AF243" s="1153"/>
      <c r="AG243" s="1153"/>
      <c r="AH243" s="124"/>
      <c r="AI243" s="124"/>
      <c r="AJ243" s="124"/>
      <c r="AK243" s="124"/>
      <c r="AL243" s="1153"/>
      <c r="AM243" s="124"/>
      <c r="AN243" s="124"/>
      <c r="AO243" s="1153"/>
      <c r="AP243" s="1153"/>
      <c r="AQ243" s="1153"/>
      <c r="AR243" s="1154"/>
      <c r="AS243" s="1154"/>
      <c r="AT243" s="1154"/>
      <c r="AU243" s="1154"/>
      <c r="AV243" s="1154"/>
      <c r="AW243" s="1154"/>
      <c r="AX243" s="1154"/>
      <c r="AY243" s="1154"/>
      <c r="AZ243" s="1154"/>
      <c r="BA243" s="1154"/>
      <c r="BB243" s="1154"/>
    </row>
    <row r="244" spans="2:54" ht="15" customHeight="1">
      <c r="B244" s="1155"/>
      <c r="C244" s="3016" t="s">
        <v>1134</v>
      </c>
      <c r="D244" s="3016" t="s">
        <v>833</v>
      </c>
      <c r="E244" s="1146" t="s">
        <v>1127</v>
      </c>
      <c r="F244" s="1106"/>
      <c r="G244" s="441" t="s">
        <v>93</v>
      </c>
      <c r="H244" s="441" t="s">
        <v>1103</v>
      </c>
      <c r="I244" s="441" t="s">
        <v>1128</v>
      </c>
      <c r="J244" s="441" t="s">
        <v>112</v>
      </c>
      <c r="K244" s="1111" t="s">
        <v>1134</v>
      </c>
      <c r="L244" s="441" t="s">
        <v>1120</v>
      </c>
      <c r="M244" s="441" t="str">
        <f t="shared" si="12"/>
        <v>Coffs Harbour 66 kV</v>
      </c>
      <c r="N244" s="1111" t="s">
        <v>1115</v>
      </c>
      <c r="O244" s="1111" t="s">
        <v>833</v>
      </c>
      <c r="P244" s="1111"/>
      <c r="Q244" s="2867"/>
      <c r="R244" s="2868"/>
      <c r="S244" s="2869"/>
      <c r="T244" s="2869"/>
      <c r="U244" s="2869"/>
      <c r="V244" s="2869"/>
      <c r="W244" s="2869"/>
      <c r="X244" s="2869"/>
      <c r="Y244" s="2869"/>
      <c r="Z244" s="2869"/>
      <c r="AA244" s="2879"/>
      <c r="AB244" s="1125"/>
      <c r="AC244" s="1151"/>
      <c r="AD244" s="1152"/>
      <c r="AE244" s="1153"/>
      <c r="AF244" s="1153"/>
      <c r="AG244" s="1153"/>
      <c r="AH244" s="124"/>
      <c r="AI244" s="124"/>
      <c r="AJ244" s="124"/>
      <c r="AK244" s="124"/>
      <c r="AL244" s="1153"/>
      <c r="AM244" s="124"/>
      <c r="AN244" s="124"/>
      <c r="AO244" s="1153"/>
      <c r="AP244" s="1153"/>
      <c r="AQ244" s="1153"/>
      <c r="AR244" s="1154"/>
      <c r="AS244" s="1154"/>
      <c r="AT244" s="1154"/>
      <c r="AU244" s="1154"/>
      <c r="AV244" s="1154"/>
      <c r="AW244" s="1154"/>
      <c r="AX244" s="1154"/>
      <c r="AY244" s="1154"/>
      <c r="AZ244" s="1154"/>
      <c r="BA244" s="1154"/>
      <c r="BB244" s="1154"/>
    </row>
    <row r="245" spans="2:54" ht="15" customHeight="1">
      <c r="B245" s="1155"/>
      <c r="C245" s="3017"/>
      <c r="D245" s="3017"/>
      <c r="E245" s="1146" t="s">
        <v>1130</v>
      </c>
      <c r="F245" s="1106"/>
      <c r="G245" s="441" t="s">
        <v>93</v>
      </c>
      <c r="H245" s="441" t="s">
        <v>1103</v>
      </c>
      <c r="I245" s="441" t="s">
        <v>1131</v>
      </c>
      <c r="J245" s="441" t="s">
        <v>112</v>
      </c>
      <c r="K245" s="1111" t="s">
        <v>1134</v>
      </c>
      <c r="L245" s="441" t="s">
        <v>1120</v>
      </c>
      <c r="M245" s="441" t="str">
        <f t="shared" si="12"/>
        <v>Coffs Harbour 66 kV</v>
      </c>
      <c r="N245" s="1111" t="s">
        <v>1115</v>
      </c>
      <c r="O245" s="1111" t="s">
        <v>833</v>
      </c>
      <c r="P245" s="1111"/>
      <c r="Q245" s="2867"/>
      <c r="R245" s="2868"/>
      <c r="S245" s="2869"/>
      <c r="T245" s="2869"/>
      <c r="U245" s="2869"/>
      <c r="V245" s="2869"/>
      <c r="W245" s="2869"/>
      <c r="X245" s="2869"/>
      <c r="Y245" s="2869"/>
      <c r="Z245" s="2869"/>
      <c r="AA245" s="2879"/>
      <c r="AB245" s="1125"/>
      <c r="AC245" s="1151"/>
      <c r="AD245" s="1152"/>
      <c r="AE245" s="1153"/>
      <c r="AF245" s="1153"/>
      <c r="AG245" s="1153"/>
      <c r="AH245" s="124"/>
      <c r="AI245" s="124"/>
      <c r="AJ245" s="124"/>
      <c r="AK245" s="124"/>
      <c r="AL245" s="1153"/>
      <c r="AM245" s="124"/>
      <c r="AN245" s="124"/>
      <c r="AO245" s="1153"/>
      <c r="AP245" s="1153"/>
      <c r="AQ245" s="1153"/>
      <c r="AR245" s="1154"/>
      <c r="AS245" s="1154"/>
      <c r="AT245" s="1154"/>
      <c r="AU245" s="1154"/>
      <c r="AV245" s="1154"/>
      <c r="AW245" s="1154"/>
      <c r="AX245" s="1154"/>
      <c r="AY245" s="1154"/>
      <c r="AZ245" s="1154"/>
      <c r="BA245" s="1154"/>
      <c r="BB245" s="1154"/>
    </row>
    <row r="246" spans="2:54" ht="15" customHeight="1">
      <c r="B246" s="1155"/>
      <c r="C246" s="3016" t="s">
        <v>1135</v>
      </c>
      <c r="D246" s="3016" t="s">
        <v>833</v>
      </c>
      <c r="E246" s="1146" t="s">
        <v>1127</v>
      </c>
      <c r="F246" s="1106"/>
      <c r="G246" s="441" t="s">
        <v>93</v>
      </c>
      <c r="H246" s="441" t="s">
        <v>1103</v>
      </c>
      <c r="I246" s="441" t="s">
        <v>1128</v>
      </c>
      <c r="J246" s="441" t="s">
        <v>112</v>
      </c>
      <c r="K246" s="1111" t="s">
        <v>1135</v>
      </c>
      <c r="L246" s="441" t="s">
        <v>1120</v>
      </c>
      <c r="M246" s="441" t="str">
        <f t="shared" si="12"/>
        <v>Coffs Harbour 66 kV</v>
      </c>
      <c r="N246" s="1111" t="s">
        <v>1106</v>
      </c>
      <c r="O246" s="1111" t="s">
        <v>833</v>
      </c>
      <c r="P246" s="1111"/>
      <c r="Q246" s="2867"/>
      <c r="R246" s="2868"/>
      <c r="S246" s="2869"/>
      <c r="T246" s="2869"/>
      <c r="U246" s="2869"/>
      <c r="V246" s="2869"/>
      <c r="W246" s="2869"/>
      <c r="X246" s="2869"/>
      <c r="Y246" s="2869"/>
      <c r="Z246" s="2869"/>
      <c r="AA246" s="2879"/>
      <c r="AB246" s="1125"/>
      <c r="AC246" s="1151"/>
      <c r="AD246" s="1152"/>
      <c r="AE246" s="1153"/>
      <c r="AF246" s="1153"/>
      <c r="AG246" s="1153"/>
      <c r="AH246" s="124"/>
      <c r="AI246" s="124"/>
      <c r="AJ246" s="124"/>
      <c r="AK246" s="124"/>
      <c r="AL246" s="1153"/>
      <c r="AM246" s="124"/>
      <c r="AN246" s="124"/>
      <c r="AO246" s="1153"/>
      <c r="AP246" s="1153"/>
      <c r="AQ246" s="1153"/>
      <c r="AR246" s="1154"/>
      <c r="AS246" s="1154"/>
      <c r="AT246" s="1154"/>
      <c r="AU246" s="1154"/>
      <c r="AV246" s="1154"/>
      <c r="AW246" s="1154"/>
      <c r="AX246" s="1154"/>
      <c r="AY246" s="1154"/>
      <c r="AZ246" s="1154"/>
      <c r="BA246" s="1154"/>
      <c r="BB246" s="1154"/>
    </row>
    <row r="247" spans="2:54" ht="15" customHeight="1">
      <c r="B247" s="1155"/>
      <c r="C247" s="3017"/>
      <c r="D247" s="3017"/>
      <c r="E247" s="1146" t="s">
        <v>1130</v>
      </c>
      <c r="F247" s="1106"/>
      <c r="G247" s="441" t="s">
        <v>93</v>
      </c>
      <c r="H247" s="441" t="s">
        <v>1103</v>
      </c>
      <c r="I247" s="441" t="s">
        <v>1131</v>
      </c>
      <c r="J247" s="441" t="s">
        <v>112</v>
      </c>
      <c r="K247" s="1111" t="s">
        <v>1135</v>
      </c>
      <c r="L247" s="441" t="s">
        <v>1120</v>
      </c>
      <c r="M247" s="441" t="str">
        <f t="shared" si="12"/>
        <v>Coffs Harbour 66 kV</v>
      </c>
      <c r="N247" s="1111" t="s">
        <v>1106</v>
      </c>
      <c r="O247" s="1111" t="s">
        <v>833</v>
      </c>
      <c r="P247" s="1111"/>
      <c r="Q247" s="2867"/>
      <c r="R247" s="2868"/>
      <c r="S247" s="2869"/>
      <c r="T247" s="2869"/>
      <c r="U247" s="2869"/>
      <c r="V247" s="2869"/>
      <c r="W247" s="2869"/>
      <c r="X247" s="2869"/>
      <c r="Y247" s="2869"/>
      <c r="Z247" s="2869"/>
      <c r="AA247" s="2879"/>
      <c r="AB247" s="1125"/>
      <c r="AC247" s="1151"/>
      <c r="AD247" s="1152"/>
      <c r="AE247" s="1153"/>
      <c r="AF247" s="1153"/>
      <c r="AG247" s="1153"/>
      <c r="AH247" s="124"/>
      <c r="AI247" s="124"/>
      <c r="AJ247" s="124"/>
      <c r="AK247" s="124"/>
      <c r="AL247" s="1153"/>
      <c r="AM247" s="124"/>
      <c r="AN247" s="124"/>
      <c r="AO247" s="1153"/>
      <c r="AP247" s="1153"/>
      <c r="AQ247" s="1153"/>
      <c r="AR247" s="1154"/>
      <c r="AS247" s="1154"/>
      <c r="AT247" s="1154"/>
      <c r="AU247" s="1154"/>
      <c r="AV247" s="1154"/>
      <c r="AW247" s="1154"/>
      <c r="AX247" s="1154"/>
      <c r="AY247" s="1154"/>
      <c r="AZ247" s="1154"/>
      <c r="BA247" s="1154"/>
      <c r="BB247" s="1154"/>
    </row>
    <row r="248" spans="2:54" ht="15" customHeight="1">
      <c r="B248" s="1155"/>
      <c r="C248" s="3016" t="s">
        <v>1135</v>
      </c>
      <c r="D248" s="3016" t="s">
        <v>842</v>
      </c>
      <c r="E248" s="1146" t="s">
        <v>1127</v>
      </c>
      <c r="F248" s="1106"/>
      <c r="G248" s="441" t="s">
        <v>93</v>
      </c>
      <c r="H248" s="441" t="s">
        <v>1103</v>
      </c>
      <c r="I248" s="441" t="s">
        <v>1128</v>
      </c>
      <c r="J248" s="441" t="s">
        <v>112</v>
      </c>
      <c r="K248" s="1111" t="s">
        <v>1135</v>
      </c>
      <c r="L248" s="441" t="s">
        <v>1120</v>
      </c>
      <c r="M248" s="441" t="str">
        <f t="shared" si="12"/>
        <v>Coffs Harbour 66 kV</v>
      </c>
      <c r="N248" s="1111" t="s">
        <v>1106</v>
      </c>
      <c r="O248" s="1111" t="s">
        <v>842</v>
      </c>
      <c r="P248" s="1111"/>
      <c r="Q248" s="2867"/>
      <c r="R248" s="2868"/>
      <c r="S248" s="2869"/>
      <c r="T248" s="2869"/>
      <c r="U248" s="2869"/>
      <c r="V248" s="2869"/>
      <c r="W248" s="2869"/>
      <c r="X248" s="2869"/>
      <c r="Y248" s="2869"/>
      <c r="Z248" s="2869"/>
      <c r="AA248" s="2879"/>
      <c r="AB248" s="1125"/>
      <c r="AC248" s="1151"/>
      <c r="AD248" s="1152"/>
      <c r="AE248" s="1153"/>
      <c r="AF248" s="1153"/>
      <c r="AG248" s="1153"/>
      <c r="AH248" s="124"/>
      <c r="AI248" s="124"/>
      <c r="AJ248" s="124"/>
      <c r="AK248" s="124"/>
      <c r="AL248" s="1153"/>
      <c r="AM248" s="124"/>
      <c r="AN248" s="124"/>
      <c r="AO248" s="1153"/>
      <c r="AP248" s="1153"/>
      <c r="AQ248" s="1153"/>
      <c r="AR248" s="1154"/>
      <c r="AS248" s="1154"/>
      <c r="AT248" s="1154"/>
      <c r="AU248" s="1154"/>
      <c r="AV248" s="1154"/>
      <c r="AW248" s="1154"/>
      <c r="AX248" s="1154"/>
      <c r="AY248" s="1154"/>
      <c r="AZ248" s="1154"/>
      <c r="BA248" s="1154"/>
      <c r="BB248" s="1154"/>
    </row>
    <row r="249" spans="2:54" ht="15" customHeight="1">
      <c r="B249" s="1155"/>
      <c r="C249" s="3017"/>
      <c r="D249" s="3017"/>
      <c r="E249" s="1146" t="s">
        <v>1130</v>
      </c>
      <c r="F249" s="1106"/>
      <c r="G249" s="441" t="s">
        <v>93</v>
      </c>
      <c r="H249" s="441" t="s">
        <v>1103</v>
      </c>
      <c r="I249" s="441" t="s">
        <v>1131</v>
      </c>
      <c r="J249" s="441" t="s">
        <v>112</v>
      </c>
      <c r="K249" s="1111" t="s">
        <v>1135</v>
      </c>
      <c r="L249" s="441" t="s">
        <v>1120</v>
      </c>
      <c r="M249" s="441" t="str">
        <f t="shared" si="12"/>
        <v>Coffs Harbour 66 kV</v>
      </c>
      <c r="N249" s="1111" t="s">
        <v>1106</v>
      </c>
      <c r="O249" s="1111" t="s">
        <v>842</v>
      </c>
      <c r="P249" s="1111"/>
      <c r="Q249" s="2867"/>
      <c r="R249" s="2868"/>
      <c r="S249" s="2869"/>
      <c r="T249" s="2869"/>
      <c r="U249" s="2869"/>
      <c r="V249" s="2869"/>
      <c r="W249" s="2869"/>
      <c r="X249" s="2869"/>
      <c r="Y249" s="2869"/>
      <c r="Z249" s="2869"/>
      <c r="AA249" s="2879"/>
      <c r="AB249" s="1125"/>
      <c r="AC249" s="1151"/>
      <c r="AD249" s="1152"/>
      <c r="AE249" s="1153"/>
      <c r="AF249" s="1153"/>
      <c r="AG249" s="1153"/>
      <c r="AH249" s="124"/>
      <c r="AI249" s="124"/>
      <c r="AJ249" s="124"/>
      <c r="AK249" s="124"/>
      <c r="AL249" s="1153"/>
      <c r="AM249" s="124"/>
      <c r="AN249" s="124"/>
      <c r="AO249" s="1153"/>
      <c r="AP249" s="1153"/>
      <c r="AQ249" s="1153"/>
      <c r="AR249" s="1154"/>
      <c r="AS249" s="1154"/>
      <c r="AT249" s="1154"/>
      <c r="AU249" s="1154"/>
      <c r="AV249" s="1154"/>
      <c r="AW249" s="1154"/>
      <c r="AX249" s="1154"/>
      <c r="AY249" s="1154"/>
      <c r="AZ249" s="1154"/>
      <c r="BA249" s="1154"/>
      <c r="BB249" s="1154"/>
    </row>
    <row r="250" spans="2:54" ht="15" customHeight="1">
      <c r="B250" s="1155"/>
      <c r="C250" s="3016" t="s">
        <v>1136</v>
      </c>
      <c r="D250" s="3016" t="s">
        <v>833</v>
      </c>
      <c r="E250" s="1146" t="s">
        <v>1127</v>
      </c>
      <c r="F250" s="1106"/>
      <c r="G250" s="441" t="s">
        <v>93</v>
      </c>
      <c r="H250" s="441" t="s">
        <v>1103</v>
      </c>
      <c r="I250" s="441" t="s">
        <v>1128</v>
      </c>
      <c r="J250" s="441" t="s">
        <v>112</v>
      </c>
      <c r="K250" s="1111" t="s">
        <v>1136</v>
      </c>
      <c r="L250" s="441" t="s">
        <v>1120</v>
      </c>
      <c r="M250" s="441" t="str">
        <f t="shared" si="12"/>
        <v>Coffs Harbour 66 kV</v>
      </c>
      <c r="N250" s="1111" t="s">
        <v>1106</v>
      </c>
      <c r="O250" s="1111" t="s">
        <v>833</v>
      </c>
      <c r="P250" s="1111"/>
      <c r="Q250" s="2867"/>
      <c r="R250" s="2868"/>
      <c r="S250" s="2869"/>
      <c r="T250" s="2869"/>
      <c r="U250" s="2869"/>
      <c r="V250" s="2869"/>
      <c r="W250" s="2870">
        <v>61</v>
      </c>
      <c r="X250" s="2870">
        <v>61</v>
      </c>
      <c r="Y250" s="2870">
        <v>62</v>
      </c>
      <c r="Z250" s="2870">
        <v>62</v>
      </c>
      <c r="AA250" s="2870">
        <v>63</v>
      </c>
      <c r="AB250" s="1125"/>
      <c r="AC250" s="1151"/>
      <c r="AD250" s="1152"/>
      <c r="AE250" s="1153"/>
      <c r="AF250" s="1153"/>
      <c r="AG250" s="1153"/>
      <c r="AH250" s="124"/>
      <c r="AI250" s="124"/>
      <c r="AJ250" s="124"/>
      <c r="AK250" s="124"/>
      <c r="AL250" s="1153"/>
      <c r="AM250" s="124"/>
      <c r="AN250" s="124"/>
      <c r="AO250" s="1153"/>
      <c r="AP250" s="1153"/>
      <c r="AQ250" s="1153"/>
      <c r="AR250" s="1154"/>
      <c r="AS250" s="1154"/>
      <c r="AT250" s="1154"/>
      <c r="AU250" s="1154"/>
      <c r="AV250" s="1154"/>
      <c r="AW250" s="1154"/>
      <c r="AX250" s="1154"/>
      <c r="AY250" s="1154"/>
      <c r="AZ250" s="1154"/>
      <c r="BA250" s="1154"/>
      <c r="BB250" s="1154"/>
    </row>
    <row r="251" spans="2:54" ht="15" customHeight="1">
      <c r="B251" s="1155"/>
      <c r="C251" s="3017"/>
      <c r="D251" s="3017"/>
      <c r="E251" s="1146" t="s">
        <v>1130</v>
      </c>
      <c r="F251" s="1106"/>
      <c r="G251" s="441" t="s">
        <v>93</v>
      </c>
      <c r="H251" s="441" t="s">
        <v>1103</v>
      </c>
      <c r="I251" s="441" t="s">
        <v>1131</v>
      </c>
      <c r="J251" s="441" t="s">
        <v>112</v>
      </c>
      <c r="K251" s="1111" t="s">
        <v>1136</v>
      </c>
      <c r="L251" s="441" t="s">
        <v>1120</v>
      </c>
      <c r="M251" s="441" t="str">
        <f t="shared" si="12"/>
        <v>Coffs Harbour 66 kV</v>
      </c>
      <c r="N251" s="1111" t="s">
        <v>1106</v>
      </c>
      <c r="O251" s="1111" t="s">
        <v>833</v>
      </c>
      <c r="P251" s="1111"/>
      <c r="Q251" s="2528"/>
      <c r="R251" s="2529"/>
      <c r="S251" s="2530"/>
      <c r="T251" s="2530"/>
      <c r="U251" s="2530"/>
      <c r="V251" s="2530"/>
      <c r="W251" s="2102"/>
      <c r="X251" s="2102"/>
      <c r="Y251" s="2102"/>
      <c r="Z251" s="2102"/>
      <c r="AA251" s="2103"/>
      <c r="AB251" s="1125"/>
      <c r="AC251" s="1151"/>
      <c r="AD251" s="1152"/>
      <c r="AE251" s="1153"/>
      <c r="AF251" s="1153"/>
      <c r="AG251" s="1153"/>
      <c r="AH251" s="124"/>
      <c r="AI251" s="124"/>
      <c r="AJ251" s="124"/>
      <c r="AK251" s="124"/>
      <c r="AL251" s="1153"/>
      <c r="AM251" s="124"/>
      <c r="AN251" s="124"/>
      <c r="AO251" s="1153"/>
      <c r="AP251" s="1153"/>
      <c r="AQ251" s="1153"/>
      <c r="AR251" s="1154"/>
      <c r="AS251" s="1154"/>
      <c r="AT251" s="1154"/>
      <c r="AU251" s="1154"/>
      <c r="AV251" s="1154"/>
      <c r="AW251" s="1154"/>
      <c r="AX251" s="1154"/>
      <c r="AY251" s="1154"/>
      <c r="AZ251" s="1154"/>
      <c r="BA251" s="1154"/>
      <c r="BB251" s="1154"/>
    </row>
    <row r="252" spans="2:54" ht="15" customHeight="1">
      <c r="B252" s="1155"/>
      <c r="C252" s="3016" t="s">
        <v>1136</v>
      </c>
      <c r="D252" s="3016" t="s">
        <v>842</v>
      </c>
      <c r="E252" s="1146" t="s">
        <v>1127</v>
      </c>
      <c r="F252" s="1106"/>
      <c r="G252" s="441" t="s">
        <v>93</v>
      </c>
      <c r="H252" s="441" t="s">
        <v>1103</v>
      </c>
      <c r="I252" s="441" t="s">
        <v>1128</v>
      </c>
      <c r="J252" s="441" t="s">
        <v>112</v>
      </c>
      <c r="K252" s="1111" t="s">
        <v>1136</v>
      </c>
      <c r="L252" s="441" t="s">
        <v>1120</v>
      </c>
      <c r="M252" s="441" t="str">
        <f t="shared" si="12"/>
        <v>Coffs Harbour 66 kV</v>
      </c>
      <c r="N252" s="1111" t="s">
        <v>1106</v>
      </c>
      <c r="O252" s="1111" t="s">
        <v>842</v>
      </c>
      <c r="P252" s="1111"/>
      <c r="Q252" s="2528"/>
      <c r="R252" s="2529"/>
      <c r="S252" s="2530"/>
      <c r="T252" s="2530"/>
      <c r="U252" s="2530"/>
      <c r="V252" s="2530"/>
      <c r="W252" s="2102">
        <v>61.400325732035007</v>
      </c>
      <c r="X252" s="2102">
        <v>61.400325732035007</v>
      </c>
      <c r="Y252" s="2102">
        <v>62.393909959225986</v>
      </c>
      <c r="Z252" s="2102">
        <v>62.393909959225986</v>
      </c>
      <c r="AA252" s="2102">
        <v>63.387695966961914</v>
      </c>
      <c r="AB252" s="1125"/>
      <c r="AC252" s="1151"/>
      <c r="AD252" s="1152"/>
      <c r="AE252" s="1153"/>
      <c r="AF252" s="1153"/>
      <c r="AG252" s="1153"/>
      <c r="AH252" s="124"/>
      <c r="AI252" s="124"/>
      <c r="AJ252" s="124"/>
      <c r="AK252" s="124"/>
      <c r="AL252" s="1153"/>
      <c r="AM252" s="124"/>
      <c r="AN252" s="124"/>
      <c r="AO252" s="1153"/>
      <c r="AP252" s="1153"/>
      <c r="AQ252" s="1153"/>
      <c r="AR252" s="1154"/>
      <c r="AS252" s="1154"/>
      <c r="AT252" s="1154"/>
      <c r="AU252" s="1154"/>
      <c r="AV252" s="1154"/>
      <c r="AW252" s="1154"/>
      <c r="AX252" s="1154"/>
      <c r="AY252" s="1154"/>
      <c r="AZ252" s="1154"/>
      <c r="BA252" s="1154"/>
      <c r="BB252" s="1154"/>
    </row>
    <row r="253" spans="2:54" ht="15" customHeight="1" thickBot="1">
      <c r="B253" s="2872"/>
      <c r="C253" s="3018"/>
      <c r="D253" s="3018"/>
      <c r="E253" s="2873" t="s">
        <v>1130</v>
      </c>
      <c r="F253" s="1106"/>
      <c r="G253" s="441" t="s">
        <v>93</v>
      </c>
      <c r="H253" s="441" t="s">
        <v>1103</v>
      </c>
      <c r="I253" s="441" t="s">
        <v>1131</v>
      </c>
      <c r="J253" s="441" t="s">
        <v>112</v>
      </c>
      <c r="K253" s="1111" t="s">
        <v>1136</v>
      </c>
      <c r="L253" s="441" t="s">
        <v>1120</v>
      </c>
      <c r="M253" s="441" t="str">
        <f t="shared" si="12"/>
        <v>Coffs Harbour 66 kV</v>
      </c>
      <c r="N253" s="1111" t="s">
        <v>1106</v>
      </c>
      <c r="O253" s="1111" t="s">
        <v>842</v>
      </c>
      <c r="P253" s="1111"/>
      <c r="Q253" s="2874"/>
      <c r="R253" s="2875"/>
      <c r="S253" s="2876"/>
      <c r="T253" s="2876"/>
      <c r="U253" s="2876"/>
      <c r="V253" s="2876"/>
      <c r="W253" s="2877"/>
      <c r="X253" s="2877"/>
      <c r="Y253" s="2877"/>
      <c r="Z253" s="2877"/>
      <c r="AA253" s="2878"/>
      <c r="AB253" s="1162"/>
      <c r="AC253" s="1151"/>
      <c r="AD253" s="1152"/>
      <c r="AE253" s="1153"/>
      <c r="AF253" s="1153"/>
      <c r="AG253" s="1153"/>
      <c r="AH253" s="124"/>
      <c r="AI253" s="124"/>
      <c r="AJ253" s="124"/>
      <c r="AK253" s="124"/>
      <c r="AL253" s="1153"/>
      <c r="AM253" s="124"/>
      <c r="AN253" s="124"/>
      <c r="AO253" s="1153"/>
      <c r="AP253" s="1153"/>
      <c r="AQ253" s="1153"/>
      <c r="AR253" s="1154"/>
      <c r="AS253" s="1154"/>
      <c r="AT253" s="1154"/>
      <c r="AU253" s="1154"/>
      <c r="AV253" s="1154"/>
      <c r="AW253" s="1154"/>
      <c r="AX253" s="1154"/>
      <c r="AY253" s="1154"/>
      <c r="AZ253" s="1154"/>
      <c r="BA253" s="1154"/>
      <c r="BB253" s="1154"/>
    </row>
    <row r="254" spans="2:54" ht="15" customHeight="1">
      <c r="B254" s="1145" t="s">
        <v>1717</v>
      </c>
      <c r="C254" s="3019" t="s">
        <v>1126</v>
      </c>
      <c r="D254" s="3019" t="s">
        <v>842</v>
      </c>
      <c r="E254" s="1146" t="s">
        <v>1127</v>
      </c>
      <c r="F254" s="1106"/>
      <c r="G254" s="441" t="s">
        <v>93</v>
      </c>
      <c r="H254" s="441" t="s">
        <v>1103</v>
      </c>
      <c r="I254" s="441" t="s">
        <v>1128</v>
      </c>
      <c r="J254" s="441" t="s">
        <v>112</v>
      </c>
      <c r="K254" s="441" t="s">
        <v>1126</v>
      </c>
      <c r="L254" s="441" t="s">
        <v>1120</v>
      </c>
      <c r="M254" s="441" t="str">
        <f t="shared" ref="M254" si="15">B254</f>
        <v>Dorrigo 132 kV</v>
      </c>
      <c r="N254" s="441" t="s">
        <v>1129</v>
      </c>
      <c r="O254" s="441" t="s">
        <v>842</v>
      </c>
      <c r="P254" s="1111"/>
      <c r="Q254" s="2521"/>
      <c r="R254" s="2522"/>
      <c r="S254" s="2523"/>
      <c r="T254" s="2523"/>
      <c r="U254" s="2523"/>
      <c r="V254" s="2523"/>
      <c r="W254" s="2524"/>
      <c r="X254" s="2524"/>
      <c r="Y254" s="2524"/>
      <c r="Z254" s="2524"/>
      <c r="AA254" s="2525"/>
      <c r="AB254" s="1125"/>
      <c r="AC254" s="1151"/>
      <c r="AD254" s="1152"/>
      <c r="AE254" s="1153"/>
      <c r="AF254" s="1153"/>
      <c r="AG254" s="1153"/>
      <c r="AH254" s="124"/>
      <c r="AI254" s="124"/>
      <c r="AJ254" s="124"/>
      <c r="AK254" s="124"/>
      <c r="AL254" s="124"/>
      <c r="AM254" s="124"/>
      <c r="AN254" s="124"/>
      <c r="AO254" s="124"/>
      <c r="AP254" s="124"/>
      <c r="AQ254" s="1153"/>
      <c r="AR254" s="1154"/>
      <c r="AS254" s="1154"/>
      <c r="AT254" s="1154"/>
      <c r="AU254" s="1154"/>
      <c r="AV254" s="1154"/>
      <c r="AW254" s="1154"/>
      <c r="AX254" s="1154"/>
      <c r="AY254" s="1154"/>
      <c r="AZ254" s="1154"/>
      <c r="BA254" s="1154"/>
      <c r="BB254" s="1154"/>
    </row>
    <row r="255" spans="2:54" ht="15" customHeight="1">
      <c r="B255" s="1155"/>
      <c r="C255" s="3017"/>
      <c r="D255" s="3017"/>
      <c r="E255" s="1146" t="s">
        <v>1130</v>
      </c>
      <c r="F255" s="1106"/>
      <c r="G255" s="441" t="s">
        <v>93</v>
      </c>
      <c r="H255" s="441" t="s">
        <v>1103</v>
      </c>
      <c r="I255" s="441" t="s">
        <v>1131</v>
      </c>
      <c r="J255" s="441" t="s">
        <v>112</v>
      </c>
      <c r="K255" s="441" t="s">
        <v>1126</v>
      </c>
      <c r="L255" s="441" t="s">
        <v>1120</v>
      </c>
      <c r="M255" s="441" t="str">
        <f t="shared" si="12"/>
        <v>Dorrigo 132 kV</v>
      </c>
      <c r="N255" s="441" t="s">
        <v>1129</v>
      </c>
      <c r="O255" s="441" t="s">
        <v>842</v>
      </c>
      <c r="P255" s="1111"/>
      <c r="Q255" s="2526"/>
      <c r="R255" s="2527"/>
      <c r="S255" s="2524"/>
      <c r="T255" s="2524"/>
      <c r="U255" s="2524"/>
      <c r="V255" s="2524"/>
      <c r="W255" s="2524"/>
      <c r="X255" s="2524"/>
      <c r="Y255" s="2524"/>
      <c r="Z255" s="2524"/>
      <c r="AA255" s="2525"/>
      <c r="AB255" s="1125"/>
      <c r="AC255" s="1151"/>
      <c r="AD255" s="1152"/>
      <c r="AE255" s="1153"/>
      <c r="AF255" s="1153"/>
      <c r="AG255" s="1153"/>
      <c r="AH255" s="124"/>
      <c r="AI255" s="124"/>
      <c r="AJ255" s="124"/>
      <c r="AK255" s="124"/>
      <c r="AL255" s="124"/>
      <c r="AM255" s="124"/>
      <c r="AN255" s="124"/>
      <c r="AO255" s="124"/>
      <c r="AP255" s="124"/>
      <c r="AQ255" s="1153"/>
      <c r="AR255" s="1154"/>
      <c r="AS255" s="1154"/>
      <c r="AT255" s="1154"/>
      <c r="AU255" s="1154"/>
      <c r="AV255" s="1154"/>
      <c r="AW255" s="1154"/>
      <c r="AX255" s="1154"/>
      <c r="AY255" s="1154"/>
      <c r="AZ255" s="1154"/>
      <c r="BA255" s="1154"/>
      <c r="BB255" s="1154"/>
    </row>
    <row r="256" spans="2:54" ht="15" customHeight="1">
      <c r="B256" s="1155"/>
      <c r="C256" s="3016" t="s">
        <v>1132</v>
      </c>
      <c r="D256" s="3016" t="s">
        <v>833</v>
      </c>
      <c r="E256" s="1146" t="s">
        <v>1127</v>
      </c>
      <c r="F256" s="1106"/>
      <c r="G256" s="441" t="s">
        <v>93</v>
      </c>
      <c r="H256" s="441" t="s">
        <v>1103</v>
      </c>
      <c r="I256" s="441" t="s">
        <v>1128</v>
      </c>
      <c r="J256" s="441" t="s">
        <v>112</v>
      </c>
      <c r="K256" s="1111" t="s">
        <v>1132</v>
      </c>
      <c r="L256" s="441" t="s">
        <v>1120</v>
      </c>
      <c r="M256" s="441" t="str">
        <f t="shared" si="12"/>
        <v>Dorrigo 132 kV</v>
      </c>
      <c r="N256" s="1111" t="s">
        <v>1106</v>
      </c>
      <c r="O256" s="1111" t="s">
        <v>833</v>
      </c>
      <c r="P256" s="1111"/>
      <c r="Q256" s="2850"/>
      <c r="R256" s="2850"/>
      <c r="S256" s="2850"/>
      <c r="T256" s="2850"/>
      <c r="U256" s="2850"/>
      <c r="V256" s="2851"/>
      <c r="W256" s="2852"/>
      <c r="X256" s="2852"/>
      <c r="Y256" s="2852"/>
      <c r="Z256" s="2852"/>
      <c r="AA256" s="2853"/>
      <c r="AB256" s="1125"/>
      <c r="AC256" s="1151"/>
      <c r="AD256" s="1152"/>
      <c r="AE256" s="1153"/>
      <c r="AF256" s="1153"/>
      <c r="AG256" s="1153"/>
      <c r="AH256" s="124"/>
      <c r="AI256" s="124"/>
      <c r="AJ256" s="124"/>
      <c r="AK256" s="124"/>
      <c r="AL256" s="1153"/>
      <c r="AM256" s="124"/>
      <c r="AN256" s="124"/>
      <c r="AO256" s="1153"/>
      <c r="AP256" s="1153"/>
      <c r="AQ256" s="1153"/>
      <c r="AR256" s="1154"/>
      <c r="AS256" s="1154"/>
      <c r="AT256" s="1154"/>
      <c r="AU256" s="1160"/>
      <c r="AV256" s="1154"/>
      <c r="AW256" s="1154"/>
      <c r="AX256" s="1154"/>
      <c r="AY256" s="1154"/>
      <c r="AZ256" s="1154"/>
      <c r="BA256" s="1154"/>
      <c r="BB256" s="1154"/>
    </row>
    <row r="257" spans="2:54" ht="15" customHeight="1">
      <c r="B257" s="1155"/>
      <c r="C257" s="3017"/>
      <c r="D257" s="3017"/>
      <c r="E257" s="1146" t="s">
        <v>1130</v>
      </c>
      <c r="F257" s="1106"/>
      <c r="G257" s="441" t="s">
        <v>93</v>
      </c>
      <c r="H257" s="441" t="s">
        <v>1103</v>
      </c>
      <c r="I257" s="441" t="s">
        <v>1131</v>
      </c>
      <c r="J257" s="441" t="s">
        <v>112</v>
      </c>
      <c r="K257" s="1111" t="s">
        <v>1132</v>
      </c>
      <c r="L257" s="441" t="s">
        <v>1120</v>
      </c>
      <c r="M257" s="441" t="str">
        <f t="shared" si="12"/>
        <v>Dorrigo 132 kV</v>
      </c>
      <c r="N257" s="1111" t="s">
        <v>1106</v>
      </c>
      <c r="O257" s="1111" t="s">
        <v>833</v>
      </c>
      <c r="P257" s="1111"/>
      <c r="Q257" s="2850"/>
      <c r="R257" s="2850"/>
      <c r="S257" s="2850"/>
      <c r="T257" s="2850"/>
      <c r="U257" s="2850"/>
      <c r="V257" s="2851"/>
      <c r="W257" s="2852"/>
      <c r="X257" s="2852"/>
      <c r="Y257" s="2852"/>
      <c r="Z257" s="2852"/>
      <c r="AA257" s="2853"/>
      <c r="AB257" s="1125"/>
      <c r="AC257" s="1151"/>
      <c r="AD257" s="1152"/>
      <c r="AE257" s="1153"/>
      <c r="AF257" s="1153"/>
      <c r="AG257" s="1153"/>
      <c r="AH257" s="124"/>
      <c r="AI257" s="124"/>
      <c r="AJ257" s="124"/>
      <c r="AK257" s="124"/>
      <c r="AL257" s="1153"/>
      <c r="AM257" s="124"/>
      <c r="AN257" s="124"/>
      <c r="AO257" s="1153"/>
      <c r="AP257" s="1153"/>
      <c r="AQ257" s="1153"/>
      <c r="AR257" s="1154"/>
      <c r="AS257" s="1154"/>
      <c r="AT257" s="1154"/>
      <c r="AU257" s="1160"/>
      <c r="AV257" s="1154"/>
      <c r="AW257" s="1154"/>
      <c r="AX257" s="1154"/>
      <c r="AY257" s="1154"/>
      <c r="AZ257" s="1154"/>
      <c r="BA257" s="1154"/>
      <c r="BB257" s="1154"/>
    </row>
    <row r="258" spans="2:54" ht="15" customHeight="1">
      <c r="B258" s="1155"/>
      <c r="C258" s="3016" t="s">
        <v>1132</v>
      </c>
      <c r="D258" s="3016" t="s">
        <v>842</v>
      </c>
      <c r="E258" s="1146" t="s">
        <v>1127</v>
      </c>
      <c r="F258" s="1106"/>
      <c r="G258" s="441" t="s">
        <v>93</v>
      </c>
      <c r="H258" s="441" t="s">
        <v>1103</v>
      </c>
      <c r="I258" s="441" t="s">
        <v>1128</v>
      </c>
      <c r="J258" s="441" t="s">
        <v>112</v>
      </c>
      <c r="K258" s="1111" t="s">
        <v>1132</v>
      </c>
      <c r="L258" s="441" t="s">
        <v>1120</v>
      </c>
      <c r="M258" s="441" t="str">
        <f t="shared" si="12"/>
        <v>Dorrigo 132 kV</v>
      </c>
      <c r="N258" s="1111" t="s">
        <v>1106</v>
      </c>
      <c r="O258" s="1112" t="s">
        <v>842</v>
      </c>
      <c r="P258" s="1111"/>
      <c r="Q258" s="2881">
        <v>4</v>
      </c>
      <c r="R258" s="2881">
        <v>4</v>
      </c>
      <c r="S258" s="2881">
        <v>3</v>
      </c>
      <c r="T258" s="2881">
        <v>3</v>
      </c>
      <c r="U258" s="2881">
        <v>3</v>
      </c>
      <c r="V258" s="2881">
        <v>3</v>
      </c>
      <c r="W258" s="2852"/>
      <c r="X258" s="2852"/>
      <c r="Y258" s="2852"/>
      <c r="Z258" s="2852"/>
      <c r="AA258" s="2853"/>
      <c r="AB258" s="1125"/>
      <c r="AC258" s="1151"/>
      <c r="AD258" s="1152"/>
      <c r="AE258" s="1153"/>
      <c r="AF258" s="1153"/>
      <c r="AG258" s="1153"/>
      <c r="AH258" s="124"/>
      <c r="AI258" s="124"/>
      <c r="AJ258" s="124"/>
      <c r="AK258" s="124"/>
      <c r="AL258" s="1153"/>
      <c r="AM258" s="124"/>
      <c r="AN258" s="124"/>
      <c r="AO258" s="1153"/>
      <c r="AP258" s="1161"/>
      <c r="AQ258" s="1153"/>
      <c r="AR258" s="1154"/>
      <c r="AS258" s="1154"/>
      <c r="AT258" s="1154"/>
      <c r="AU258" s="1160"/>
      <c r="AV258" s="1154"/>
      <c r="AW258" s="1154"/>
      <c r="AX258" s="1154"/>
      <c r="AY258" s="1154"/>
      <c r="AZ258" s="1154"/>
      <c r="BA258" s="1154"/>
      <c r="BB258" s="1154"/>
    </row>
    <row r="259" spans="2:54" ht="15" customHeight="1">
      <c r="B259" s="1155"/>
      <c r="C259" s="3017"/>
      <c r="D259" s="3017"/>
      <c r="E259" s="1146" t="s">
        <v>1130</v>
      </c>
      <c r="F259" s="1106"/>
      <c r="G259" s="441" t="s">
        <v>93</v>
      </c>
      <c r="H259" s="441" t="s">
        <v>1103</v>
      </c>
      <c r="I259" s="441" t="s">
        <v>1131</v>
      </c>
      <c r="J259" s="441" t="s">
        <v>112</v>
      </c>
      <c r="K259" s="1111" t="s">
        <v>1132</v>
      </c>
      <c r="L259" s="441" t="s">
        <v>1120</v>
      </c>
      <c r="M259" s="441" t="str">
        <f t="shared" si="12"/>
        <v>Dorrigo 132 kV</v>
      </c>
      <c r="N259" s="1111" t="s">
        <v>1106</v>
      </c>
      <c r="O259" s="1112" t="s">
        <v>842</v>
      </c>
      <c r="P259" s="1111"/>
      <c r="Q259" s="2881">
        <v>2</v>
      </c>
      <c r="R259" s="2881">
        <v>3</v>
      </c>
      <c r="S259" s="2881">
        <v>2</v>
      </c>
      <c r="T259" s="2881">
        <v>3</v>
      </c>
      <c r="U259" s="2881">
        <v>2</v>
      </c>
      <c r="V259" s="2881">
        <v>3</v>
      </c>
      <c r="W259" s="2852"/>
      <c r="X259" s="2852"/>
      <c r="Y259" s="2852"/>
      <c r="Z259" s="2852"/>
      <c r="AA259" s="2853"/>
      <c r="AB259" s="1125"/>
      <c r="AC259" s="1151"/>
      <c r="AD259" s="1152"/>
      <c r="AE259" s="1153"/>
      <c r="AF259" s="1153"/>
      <c r="AG259" s="1153"/>
      <c r="AH259" s="124"/>
      <c r="AI259" s="124"/>
      <c r="AJ259" s="124"/>
      <c r="AK259" s="124"/>
      <c r="AL259" s="1153"/>
      <c r="AM259" s="124"/>
      <c r="AN259" s="124"/>
      <c r="AO259" s="1153"/>
      <c r="AP259" s="1161"/>
      <c r="AQ259" s="1153"/>
      <c r="AR259" s="1154"/>
      <c r="AS259" s="1154"/>
      <c r="AT259" s="1154"/>
      <c r="AU259" s="1160"/>
      <c r="AV259" s="1154"/>
      <c r="AW259" s="1154"/>
      <c r="AX259" s="1154"/>
      <c r="AY259" s="1154"/>
      <c r="AZ259" s="1154"/>
      <c r="BA259" s="1154"/>
      <c r="BB259" s="1154"/>
    </row>
    <row r="260" spans="2:54" ht="15" customHeight="1">
      <c r="B260" s="1155"/>
      <c r="C260" s="3016" t="s">
        <v>1133</v>
      </c>
      <c r="D260" s="3016"/>
      <c r="E260" s="1146" t="s">
        <v>1127</v>
      </c>
      <c r="F260" s="1106"/>
      <c r="G260" s="441" t="s">
        <v>93</v>
      </c>
      <c r="H260" s="441" t="s">
        <v>1103</v>
      </c>
      <c r="I260" s="441" t="s">
        <v>1128</v>
      </c>
      <c r="J260" s="441" t="s">
        <v>112</v>
      </c>
      <c r="K260" s="1111" t="s">
        <v>1133</v>
      </c>
      <c r="L260" s="441" t="s">
        <v>1120</v>
      </c>
      <c r="M260" s="441" t="str">
        <f t="shared" si="12"/>
        <v>Dorrigo 132 kV</v>
      </c>
      <c r="N260" s="1111" t="s">
        <v>1108</v>
      </c>
      <c r="O260" s="1111" t="s">
        <v>1109</v>
      </c>
      <c r="P260" s="1111"/>
      <c r="Q260" s="2856"/>
      <c r="R260" s="2856"/>
      <c r="S260" s="2856"/>
      <c r="T260" s="2856"/>
      <c r="U260" s="2856"/>
      <c r="V260" s="2858"/>
      <c r="W260" s="2859"/>
      <c r="X260" s="2859"/>
      <c r="Y260" s="2859"/>
      <c r="Z260" s="2859"/>
      <c r="AA260" s="2860"/>
      <c r="AB260" s="1125"/>
      <c r="AC260" s="1151"/>
      <c r="AD260" s="1152"/>
      <c r="AE260" s="1153"/>
      <c r="AF260" s="1153"/>
      <c r="AG260" s="1153"/>
      <c r="AH260" s="124"/>
      <c r="AI260" s="124"/>
      <c r="AJ260" s="124"/>
      <c r="AK260" s="124"/>
      <c r="AL260" s="1153"/>
      <c r="AM260" s="124"/>
      <c r="AN260" s="124"/>
      <c r="AO260" s="1153"/>
      <c r="AP260" s="1153"/>
      <c r="AQ260" s="1153"/>
      <c r="AR260" s="1154"/>
      <c r="AS260" s="1154"/>
      <c r="AT260" s="1154"/>
      <c r="AU260" s="1154"/>
      <c r="AV260" s="1154"/>
      <c r="AW260" s="1154"/>
      <c r="AX260" s="1154"/>
      <c r="AY260" s="1154"/>
      <c r="AZ260" s="1154"/>
      <c r="BA260" s="1154"/>
      <c r="BB260" s="1154"/>
    </row>
    <row r="261" spans="2:54" ht="15" customHeight="1">
      <c r="B261" s="1155"/>
      <c r="C261" s="3017"/>
      <c r="D261" s="3017"/>
      <c r="E261" s="1146" t="s">
        <v>1130</v>
      </c>
      <c r="F261" s="1106"/>
      <c r="G261" s="441" t="s">
        <v>93</v>
      </c>
      <c r="H261" s="441" t="s">
        <v>1103</v>
      </c>
      <c r="I261" s="441" t="s">
        <v>1131</v>
      </c>
      <c r="J261" s="441" t="s">
        <v>112</v>
      </c>
      <c r="K261" s="1111" t="s">
        <v>1133</v>
      </c>
      <c r="L261" s="441" t="s">
        <v>1120</v>
      </c>
      <c r="M261" s="441" t="str">
        <f t="shared" si="12"/>
        <v>Dorrigo 132 kV</v>
      </c>
      <c r="N261" s="1111" t="s">
        <v>1108</v>
      </c>
      <c r="O261" s="1111" t="s">
        <v>1109</v>
      </c>
      <c r="P261" s="1111"/>
      <c r="Q261" s="2856"/>
      <c r="R261" s="2856"/>
      <c r="S261" s="2856"/>
      <c r="T261" s="2856"/>
      <c r="U261" s="2856"/>
      <c r="V261" s="2858"/>
      <c r="W261" s="2859"/>
      <c r="X261" s="2859"/>
      <c r="Y261" s="2859"/>
      <c r="Z261" s="2859"/>
      <c r="AA261" s="2860"/>
      <c r="AB261" s="1125"/>
      <c r="AC261" s="1151"/>
      <c r="AD261" s="1152"/>
      <c r="AE261" s="1153"/>
      <c r="AF261" s="1153"/>
      <c r="AG261" s="1153"/>
      <c r="AH261" s="124"/>
      <c r="AI261" s="124"/>
      <c r="AJ261" s="124"/>
      <c r="AK261" s="124"/>
      <c r="AL261" s="1153"/>
      <c r="AM261" s="124"/>
      <c r="AN261" s="124"/>
      <c r="AO261" s="1153"/>
      <c r="AP261" s="1153"/>
      <c r="AQ261" s="1153"/>
      <c r="AR261" s="1154"/>
      <c r="AS261" s="1154"/>
      <c r="AT261" s="1154"/>
      <c r="AU261" s="1154"/>
      <c r="AV261" s="1154"/>
      <c r="AW261" s="1154"/>
      <c r="AX261" s="1154"/>
      <c r="AY261" s="1154"/>
      <c r="AZ261" s="1154"/>
      <c r="BA261" s="1154"/>
      <c r="BB261" s="1154"/>
    </row>
    <row r="262" spans="2:54" ht="15" customHeight="1">
      <c r="B262" s="1155"/>
      <c r="C262" s="3016" t="s">
        <v>1110</v>
      </c>
      <c r="D262" s="3016"/>
      <c r="E262" s="1146" t="s">
        <v>1127</v>
      </c>
      <c r="F262" s="1106"/>
      <c r="G262" s="441" t="s">
        <v>93</v>
      </c>
      <c r="H262" s="441" t="s">
        <v>1103</v>
      </c>
      <c r="I262" s="441" t="s">
        <v>1128</v>
      </c>
      <c r="J262" s="441" t="s">
        <v>112</v>
      </c>
      <c r="K262" s="1111" t="s">
        <v>1110</v>
      </c>
      <c r="L262" s="441" t="s">
        <v>1120</v>
      </c>
      <c r="M262" s="441" t="str">
        <f t="shared" si="12"/>
        <v>Dorrigo 132 kV</v>
      </c>
      <c r="N262" s="1111" t="s">
        <v>1111</v>
      </c>
      <c r="O262" s="1112">
        <v>0</v>
      </c>
      <c r="P262" s="1111"/>
      <c r="Q262" s="2861"/>
      <c r="R262" s="2861"/>
      <c r="S262" s="2861"/>
      <c r="T262" s="2861"/>
      <c r="U262" s="2861"/>
      <c r="V262" s="2862"/>
      <c r="W262" s="2863"/>
      <c r="X262" s="2863"/>
      <c r="Y262" s="2863"/>
      <c r="Z262" s="2863"/>
      <c r="AA262" s="2864"/>
      <c r="AB262" s="1125"/>
      <c r="AC262" s="1151"/>
      <c r="AD262" s="1152"/>
      <c r="AE262" s="1153"/>
      <c r="AF262" s="1153"/>
      <c r="AG262" s="1153"/>
      <c r="AH262" s="124"/>
      <c r="AI262" s="124"/>
      <c r="AJ262" s="124"/>
      <c r="AK262" s="124"/>
      <c r="AL262" s="1153"/>
      <c r="AM262" s="124"/>
      <c r="AN262" s="124"/>
      <c r="AO262" s="1153"/>
      <c r="AP262" s="1161"/>
      <c r="AQ262" s="1153"/>
      <c r="AR262" s="1154"/>
      <c r="AS262" s="1154"/>
      <c r="AT262" s="1154"/>
      <c r="AU262" s="1154"/>
      <c r="AV262" s="1154"/>
      <c r="AW262" s="1154"/>
      <c r="AX262" s="1154"/>
      <c r="AY262" s="1154"/>
      <c r="AZ262" s="1154"/>
      <c r="BA262" s="1154"/>
      <c r="BB262" s="1154"/>
    </row>
    <row r="263" spans="2:54" ht="15" customHeight="1">
      <c r="B263" s="1155"/>
      <c r="C263" s="3017"/>
      <c r="D263" s="3017"/>
      <c r="E263" s="1146" t="s">
        <v>1130</v>
      </c>
      <c r="F263" s="1106"/>
      <c r="G263" s="441" t="s">
        <v>93</v>
      </c>
      <c r="H263" s="441" t="s">
        <v>1103</v>
      </c>
      <c r="I263" s="441" t="s">
        <v>1131</v>
      </c>
      <c r="J263" s="441" t="s">
        <v>112</v>
      </c>
      <c r="K263" s="1111" t="s">
        <v>1110</v>
      </c>
      <c r="L263" s="441" t="s">
        <v>1120</v>
      </c>
      <c r="M263" s="441" t="str">
        <f t="shared" si="12"/>
        <v>Dorrigo 132 kV</v>
      </c>
      <c r="N263" s="1111" t="s">
        <v>1111</v>
      </c>
      <c r="O263" s="1112">
        <v>0</v>
      </c>
      <c r="P263" s="1111"/>
      <c r="Q263" s="2861"/>
      <c r="R263" s="2861"/>
      <c r="S263" s="2861"/>
      <c r="T263" s="2861"/>
      <c r="U263" s="2861"/>
      <c r="V263" s="2862"/>
      <c r="W263" s="2863"/>
      <c r="X263" s="2863"/>
      <c r="Y263" s="2863"/>
      <c r="Z263" s="2863"/>
      <c r="AA263" s="2864"/>
      <c r="AB263" s="1125"/>
      <c r="AC263" s="1151"/>
      <c r="AD263" s="1152"/>
      <c r="AE263" s="1153"/>
      <c r="AF263" s="1153"/>
      <c r="AG263" s="1153"/>
      <c r="AH263" s="124"/>
      <c r="AI263" s="124"/>
      <c r="AJ263" s="124"/>
      <c r="AK263" s="124"/>
      <c r="AL263" s="1153"/>
      <c r="AM263" s="124"/>
      <c r="AN263" s="124"/>
      <c r="AO263" s="1153"/>
      <c r="AP263" s="1161"/>
      <c r="AQ263" s="1153"/>
      <c r="AR263" s="1154"/>
      <c r="AS263" s="1154"/>
      <c r="AT263" s="1154"/>
      <c r="AU263" s="1154"/>
      <c r="AV263" s="1154"/>
      <c r="AW263" s="1154"/>
      <c r="AX263" s="1154"/>
      <c r="AY263" s="1154"/>
      <c r="AZ263" s="1154"/>
      <c r="BA263" s="1154"/>
      <c r="BB263" s="1154"/>
    </row>
    <row r="264" spans="2:54" ht="15" customHeight="1">
      <c r="B264" s="1155"/>
      <c r="C264" s="3016" t="s">
        <v>1112</v>
      </c>
      <c r="D264" s="3016"/>
      <c r="E264" s="1146" t="s">
        <v>1127</v>
      </c>
      <c r="F264" s="1106"/>
      <c r="G264" s="441" t="s">
        <v>93</v>
      </c>
      <c r="H264" s="441" t="s">
        <v>1103</v>
      </c>
      <c r="I264" s="441" t="s">
        <v>1128</v>
      </c>
      <c r="J264" s="441" t="s">
        <v>112</v>
      </c>
      <c r="K264" s="1111" t="s">
        <v>1112</v>
      </c>
      <c r="L264" s="441" t="s">
        <v>1120</v>
      </c>
      <c r="M264" s="441" t="str">
        <f t="shared" si="12"/>
        <v>Dorrigo 132 kV</v>
      </c>
      <c r="N264" s="1111" t="s">
        <v>1113</v>
      </c>
      <c r="O264" s="1111" t="s">
        <v>1113</v>
      </c>
      <c r="P264" s="1111"/>
      <c r="Q264" s="2850"/>
      <c r="R264" s="2850"/>
      <c r="S264" s="2850"/>
      <c r="T264" s="2850"/>
      <c r="U264" s="2850"/>
      <c r="V264" s="2851"/>
      <c r="W264" s="2866"/>
      <c r="X264" s="2866"/>
      <c r="Y264" s="2866"/>
      <c r="Z264" s="2866"/>
      <c r="AA264" s="2099"/>
      <c r="AB264" s="1125"/>
      <c r="AC264" s="1151"/>
      <c r="AD264" s="1152"/>
      <c r="AE264" s="1153"/>
      <c r="AF264" s="1153"/>
      <c r="AG264" s="1153"/>
      <c r="AH264" s="124"/>
      <c r="AI264" s="124"/>
      <c r="AJ264" s="124"/>
      <c r="AK264" s="124"/>
      <c r="AL264" s="1153"/>
      <c r="AM264" s="124"/>
      <c r="AN264" s="124"/>
      <c r="AO264" s="1153"/>
      <c r="AP264" s="1153"/>
      <c r="AQ264" s="1153"/>
      <c r="AR264" s="1154"/>
      <c r="AS264" s="1154"/>
      <c r="AT264" s="1154"/>
      <c r="AU264" s="1154"/>
      <c r="AV264" s="1154"/>
      <c r="AW264" s="1154"/>
      <c r="AX264" s="1154"/>
      <c r="AY264" s="1154"/>
      <c r="AZ264" s="1154"/>
      <c r="BA264" s="1154"/>
      <c r="BB264" s="1154"/>
    </row>
    <row r="265" spans="2:54" ht="15" customHeight="1">
      <c r="B265" s="1155"/>
      <c r="C265" s="3017"/>
      <c r="D265" s="3017"/>
      <c r="E265" s="1146" t="s">
        <v>1130</v>
      </c>
      <c r="F265" s="1106"/>
      <c r="G265" s="441" t="s">
        <v>93</v>
      </c>
      <c r="H265" s="441" t="s">
        <v>1103</v>
      </c>
      <c r="I265" s="441" t="s">
        <v>1131</v>
      </c>
      <c r="J265" s="441" t="s">
        <v>112</v>
      </c>
      <c r="K265" s="1111" t="s">
        <v>1112</v>
      </c>
      <c r="L265" s="441" t="s">
        <v>1120</v>
      </c>
      <c r="M265" s="441" t="str">
        <f t="shared" si="12"/>
        <v>Dorrigo 132 kV</v>
      </c>
      <c r="N265" s="1111" t="s">
        <v>1113</v>
      </c>
      <c r="O265" s="1111" t="s">
        <v>1113</v>
      </c>
      <c r="P265" s="1111"/>
      <c r="Q265" s="2850"/>
      <c r="R265" s="2850"/>
      <c r="S265" s="2850"/>
      <c r="T265" s="2850"/>
      <c r="U265" s="2850"/>
      <c r="V265" s="2851"/>
      <c r="W265" s="2866"/>
      <c r="X265" s="2866"/>
      <c r="Y265" s="2866"/>
      <c r="Z265" s="2866"/>
      <c r="AA265" s="2099"/>
      <c r="AB265" s="1125"/>
      <c r="AC265" s="1151"/>
      <c r="AD265" s="1152"/>
      <c r="AE265" s="1153"/>
      <c r="AF265" s="1153"/>
      <c r="AG265" s="1153"/>
      <c r="AH265" s="124"/>
      <c r="AI265" s="124"/>
      <c r="AJ265" s="124"/>
      <c r="AK265" s="124"/>
      <c r="AL265" s="1153"/>
      <c r="AM265" s="124"/>
      <c r="AN265" s="124"/>
      <c r="AO265" s="1153"/>
      <c r="AP265" s="1153"/>
      <c r="AQ265" s="1153"/>
      <c r="AR265" s="1154"/>
      <c r="AS265" s="1154"/>
      <c r="AT265" s="1154"/>
      <c r="AU265" s="1154"/>
      <c r="AV265" s="1154"/>
      <c r="AW265" s="1154"/>
      <c r="AX265" s="1154"/>
      <c r="AY265" s="1154"/>
      <c r="AZ265" s="1154"/>
      <c r="BA265" s="1154"/>
      <c r="BB265" s="1154"/>
    </row>
    <row r="266" spans="2:54" ht="15" customHeight="1">
      <c r="B266" s="1155"/>
      <c r="C266" s="3016" t="s">
        <v>1134</v>
      </c>
      <c r="D266" s="3016" t="s">
        <v>833</v>
      </c>
      <c r="E266" s="1146" t="s">
        <v>1127</v>
      </c>
      <c r="F266" s="1106"/>
      <c r="G266" s="441" t="s">
        <v>93</v>
      </c>
      <c r="H266" s="441" t="s">
        <v>1103</v>
      </c>
      <c r="I266" s="441" t="s">
        <v>1128</v>
      </c>
      <c r="J266" s="441" t="s">
        <v>112</v>
      </c>
      <c r="K266" s="1111" t="s">
        <v>1134</v>
      </c>
      <c r="L266" s="441" t="s">
        <v>1120</v>
      </c>
      <c r="M266" s="441" t="str">
        <f t="shared" si="12"/>
        <v>Dorrigo 132 kV</v>
      </c>
      <c r="N266" s="1111" t="s">
        <v>1115</v>
      </c>
      <c r="O266" s="1111" t="s">
        <v>833</v>
      </c>
      <c r="P266" s="1111"/>
      <c r="Q266" s="2867"/>
      <c r="R266" s="2868"/>
      <c r="S266" s="2869"/>
      <c r="T266" s="2869"/>
      <c r="U266" s="2869"/>
      <c r="V266" s="2869"/>
      <c r="W266" s="2869"/>
      <c r="X266" s="2869"/>
      <c r="Y266" s="2869"/>
      <c r="Z266" s="2869"/>
      <c r="AA266" s="2879"/>
      <c r="AB266" s="1125"/>
      <c r="AC266" s="1151"/>
      <c r="AD266" s="1152"/>
      <c r="AE266" s="1153"/>
      <c r="AF266" s="1153"/>
      <c r="AG266" s="1153"/>
      <c r="AH266" s="124"/>
      <c r="AI266" s="124"/>
      <c r="AJ266" s="124"/>
      <c r="AK266" s="124"/>
      <c r="AL266" s="1153"/>
      <c r="AM266" s="124"/>
      <c r="AN266" s="124"/>
      <c r="AO266" s="1153"/>
      <c r="AP266" s="1153"/>
      <c r="AQ266" s="1153"/>
      <c r="AR266" s="1154"/>
      <c r="AS266" s="1154"/>
      <c r="AT266" s="1154"/>
      <c r="AU266" s="1154"/>
      <c r="AV266" s="1154"/>
      <c r="AW266" s="1154"/>
      <c r="AX266" s="1154"/>
      <c r="AY266" s="1154"/>
      <c r="AZ266" s="1154"/>
      <c r="BA266" s="1154"/>
      <c r="BB266" s="1154"/>
    </row>
    <row r="267" spans="2:54" ht="15" customHeight="1">
      <c r="B267" s="1155"/>
      <c r="C267" s="3017"/>
      <c r="D267" s="3017"/>
      <c r="E267" s="1146" t="s">
        <v>1130</v>
      </c>
      <c r="F267" s="1106"/>
      <c r="G267" s="441" t="s">
        <v>93</v>
      </c>
      <c r="H267" s="441" t="s">
        <v>1103</v>
      </c>
      <c r="I267" s="441" t="s">
        <v>1131</v>
      </c>
      <c r="J267" s="441" t="s">
        <v>112</v>
      </c>
      <c r="K267" s="1111" t="s">
        <v>1134</v>
      </c>
      <c r="L267" s="441" t="s">
        <v>1120</v>
      </c>
      <c r="M267" s="441" t="str">
        <f t="shared" si="12"/>
        <v>Dorrigo 132 kV</v>
      </c>
      <c r="N267" s="1111" t="s">
        <v>1115</v>
      </c>
      <c r="O267" s="1111" t="s">
        <v>833</v>
      </c>
      <c r="P267" s="1111"/>
      <c r="Q267" s="2867"/>
      <c r="R267" s="2868"/>
      <c r="S267" s="2869"/>
      <c r="T267" s="2869"/>
      <c r="U267" s="2869"/>
      <c r="V267" s="2869"/>
      <c r="W267" s="2869"/>
      <c r="X267" s="2869"/>
      <c r="Y267" s="2869"/>
      <c r="Z267" s="2869"/>
      <c r="AA267" s="2879"/>
      <c r="AB267" s="1125"/>
      <c r="AC267" s="1151"/>
      <c r="AD267" s="1152"/>
      <c r="AE267" s="1153"/>
      <c r="AF267" s="1153"/>
      <c r="AG267" s="1153"/>
      <c r="AH267" s="124"/>
      <c r="AI267" s="124"/>
      <c r="AJ267" s="124"/>
      <c r="AK267" s="124"/>
      <c r="AL267" s="1153"/>
      <c r="AM267" s="124"/>
      <c r="AN267" s="124"/>
      <c r="AO267" s="1153"/>
      <c r="AP267" s="1153"/>
      <c r="AQ267" s="1153"/>
      <c r="AR267" s="1154"/>
      <c r="AS267" s="1154"/>
      <c r="AT267" s="1154"/>
      <c r="AU267" s="1154"/>
      <c r="AV267" s="1154"/>
      <c r="AW267" s="1154"/>
      <c r="AX267" s="1154"/>
      <c r="AY267" s="1154"/>
      <c r="AZ267" s="1154"/>
      <c r="BA267" s="1154"/>
      <c r="BB267" s="1154"/>
    </row>
    <row r="268" spans="2:54" ht="15" customHeight="1">
      <c r="B268" s="1155"/>
      <c r="C268" s="3016" t="s">
        <v>1135</v>
      </c>
      <c r="D268" s="3016" t="s">
        <v>833</v>
      </c>
      <c r="E268" s="1146" t="s">
        <v>1127</v>
      </c>
      <c r="F268" s="1106"/>
      <c r="G268" s="441" t="s">
        <v>93</v>
      </c>
      <c r="H268" s="441" t="s">
        <v>1103</v>
      </c>
      <c r="I268" s="441" t="s">
        <v>1128</v>
      </c>
      <c r="J268" s="441" t="s">
        <v>112</v>
      </c>
      <c r="K268" s="1111" t="s">
        <v>1135</v>
      </c>
      <c r="L268" s="441" t="s">
        <v>1120</v>
      </c>
      <c r="M268" s="441" t="str">
        <f t="shared" si="12"/>
        <v>Dorrigo 132 kV</v>
      </c>
      <c r="N268" s="1111" t="s">
        <v>1106</v>
      </c>
      <c r="O268" s="1111" t="s">
        <v>833</v>
      </c>
      <c r="P268" s="1111"/>
      <c r="Q268" s="2867"/>
      <c r="R268" s="2868"/>
      <c r="S268" s="2869"/>
      <c r="T268" s="2869"/>
      <c r="U268" s="2869"/>
      <c r="V268" s="2869"/>
      <c r="W268" s="2869"/>
      <c r="X268" s="2869"/>
      <c r="Y268" s="2869"/>
      <c r="Z268" s="2869"/>
      <c r="AA268" s="2879"/>
      <c r="AB268" s="1125"/>
      <c r="AC268" s="1151"/>
      <c r="AD268" s="1152"/>
      <c r="AE268" s="1153"/>
      <c r="AF268" s="1153"/>
      <c r="AG268" s="1153"/>
      <c r="AH268" s="124"/>
      <c r="AI268" s="124"/>
      <c r="AJ268" s="124"/>
      <c r="AK268" s="124"/>
      <c r="AL268" s="1153"/>
      <c r="AM268" s="124"/>
      <c r="AN268" s="124"/>
      <c r="AO268" s="1153"/>
      <c r="AP268" s="1153"/>
      <c r="AQ268" s="1153"/>
      <c r="AR268" s="1154"/>
      <c r="AS268" s="1154"/>
      <c r="AT268" s="1154"/>
      <c r="AU268" s="1154"/>
      <c r="AV268" s="1154"/>
      <c r="AW268" s="1154"/>
      <c r="AX268" s="1154"/>
      <c r="AY268" s="1154"/>
      <c r="AZ268" s="1154"/>
      <c r="BA268" s="1154"/>
      <c r="BB268" s="1154"/>
    </row>
    <row r="269" spans="2:54" ht="15" customHeight="1">
      <c r="B269" s="1155"/>
      <c r="C269" s="3017"/>
      <c r="D269" s="3017"/>
      <c r="E269" s="1146" t="s">
        <v>1130</v>
      </c>
      <c r="F269" s="1106"/>
      <c r="G269" s="441" t="s">
        <v>93</v>
      </c>
      <c r="H269" s="441" t="s">
        <v>1103</v>
      </c>
      <c r="I269" s="441" t="s">
        <v>1131</v>
      </c>
      <c r="J269" s="441" t="s">
        <v>112</v>
      </c>
      <c r="K269" s="1111" t="s">
        <v>1135</v>
      </c>
      <c r="L269" s="441" t="s">
        <v>1120</v>
      </c>
      <c r="M269" s="441" t="str">
        <f t="shared" ref="M269:M332" si="16">M268</f>
        <v>Dorrigo 132 kV</v>
      </c>
      <c r="N269" s="1111" t="s">
        <v>1106</v>
      </c>
      <c r="O269" s="1111" t="s">
        <v>833</v>
      </c>
      <c r="P269" s="1111"/>
      <c r="Q269" s="2867"/>
      <c r="R269" s="2868"/>
      <c r="S269" s="2869"/>
      <c r="T269" s="2869"/>
      <c r="U269" s="2869"/>
      <c r="V269" s="2869"/>
      <c r="W269" s="2869"/>
      <c r="X269" s="2869"/>
      <c r="Y269" s="2869"/>
      <c r="Z269" s="2869"/>
      <c r="AA269" s="2879"/>
      <c r="AB269" s="1125"/>
      <c r="AC269" s="1151"/>
      <c r="AD269" s="1152"/>
      <c r="AE269" s="1153"/>
      <c r="AF269" s="1153"/>
      <c r="AG269" s="1153"/>
      <c r="AH269" s="124"/>
      <c r="AI269" s="124"/>
      <c r="AJ269" s="124"/>
      <c r="AK269" s="124"/>
      <c r="AL269" s="1153"/>
      <c r="AM269" s="124"/>
      <c r="AN269" s="124"/>
      <c r="AO269" s="1153"/>
      <c r="AP269" s="1153"/>
      <c r="AQ269" s="1153"/>
      <c r="AR269" s="1154"/>
      <c r="AS269" s="1154"/>
      <c r="AT269" s="1154"/>
      <c r="AU269" s="1154"/>
      <c r="AV269" s="1154"/>
      <c r="AW269" s="1154"/>
      <c r="AX269" s="1154"/>
      <c r="AY269" s="1154"/>
      <c r="AZ269" s="1154"/>
      <c r="BA269" s="1154"/>
      <c r="BB269" s="1154"/>
    </row>
    <row r="270" spans="2:54" ht="15" customHeight="1">
      <c r="B270" s="1155"/>
      <c r="C270" s="3016" t="s">
        <v>1135</v>
      </c>
      <c r="D270" s="3016" t="s">
        <v>842</v>
      </c>
      <c r="E270" s="1146" t="s">
        <v>1127</v>
      </c>
      <c r="F270" s="1106"/>
      <c r="G270" s="441" t="s">
        <v>93</v>
      </c>
      <c r="H270" s="441" t="s">
        <v>1103</v>
      </c>
      <c r="I270" s="441" t="s">
        <v>1128</v>
      </c>
      <c r="J270" s="441" t="s">
        <v>112</v>
      </c>
      <c r="K270" s="1111" t="s">
        <v>1135</v>
      </c>
      <c r="L270" s="441" t="s">
        <v>1120</v>
      </c>
      <c r="M270" s="441" t="str">
        <f t="shared" si="16"/>
        <v>Dorrigo 132 kV</v>
      </c>
      <c r="N270" s="1111" t="s">
        <v>1106</v>
      </c>
      <c r="O270" s="1111" t="s">
        <v>842</v>
      </c>
      <c r="P270" s="1111"/>
      <c r="Q270" s="2867"/>
      <c r="R270" s="2868"/>
      <c r="S270" s="2869"/>
      <c r="T270" s="2869"/>
      <c r="U270" s="2869"/>
      <c r="V270" s="2869"/>
      <c r="W270" s="2869"/>
      <c r="X270" s="2869"/>
      <c r="Y270" s="2869"/>
      <c r="Z270" s="2869"/>
      <c r="AA270" s="2879"/>
      <c r="AB270" s="1125"/>
      <c r="AC270" s="1151"/>
      <c r="AD270" s="1152"/>
      <c r="AE270" s="1153"/>
      <c r="AF270" s="1153"/>
      <c r="AG270" s="1153"/>
      <c r="AH270" s="124"/>
      <c r="AI270" s="124"/>
      <c r="AJ270" s="124"/>
      <c r="AK270" s="124"/>
      <c r="AL270" s="1153"/>
      <c r="AM270" s="124"/>
      <c r="AN270" s="124"/>
      <c r="AO270" s="1153"/>
      <c r="AP270" s="1153"/>
      <c r="AQ270" s="1153"/>
      <c r="AR270" s="1154"/>
      <c r="AS270" s="1154"/>
      <c r="AT270" s="1154"/>
      <c r="AU270" s="1154"/>
      <c r="AV270" s="1154"/>
      <c r="AW270" s="1154"/>
      <c r="AX270" s="1154"/>
      <c r="AY270" s="1154"/>
      <c r="AZ270" s="1154"/>
      <c r="BA270" s="1154"/>
      <c r="BB270" s="1154"/>
    </row>
    <row r="271" spans="2:54" ht="15" customHeight="1">
      <c r="B271" s="1155"/>
      <c r="C271" s="3017"/>
      <c r="D271" s="3017"/>
      <c r="E271" s="1146" t="s">
        <v>1130</v>
      </c>
      <c r="F271" s="1106"/>
      <c r="G271" s="441" t="s">
        <v>93</v>
      </c>
      <c r="H271" s="441" t="s">
        <v>1103</v>
      </c>
      <c r="I271" s="441" t="s">
        <v>1131</v>
      </c>
      <c r="J271" s="441" t="s">
        <v>112</v>
      </c>
      <c r="K271" s="1111" t="s">
        <v>1135</v>
      </c>
      <c r="L271" s="441" t="s">
        <v>1120</v>
      </c>
      <c r="M271" s="441" t="str">
        <f t="shared" si="16"/>
        <v>Dorrigo 132 kV</v>
      </c>
      <c r="N271" s="1111" t="s">
        <v>1106</v>
      </c>
      <c r="O271" s="1111" t="s">
        <v>842</v>
      </c>
      <c r="P271" s="1111"/>
      <c r="Q271" s="2867"/>
      <c r="R271" s="2868"/>
      <c r="S271" s="2869"/>
      <c r="T271" s="2869"/>
      <c r="U271" s="2869"/>
      <c r="V271" s="2869"/>
      <c r="W271" s="2869"/>
      <c r="X271" s="2869"/>
      <c r="Y271" s="2869"/>
      <c r="Z271" s="2869"/>
      <c r="AA271" s="2879"/>
      <c r="AB271" s="1125"/>
      <c r="AC271" s="1151"/>
      <c r="AD271" s="1152"/>
      <c r="AE271" s="1153"/>
      <c r="AF271" s="1153"/>
      <c r="AG271" s="1153"/>
      <c r="AH271" s="124"/>
      <c r="AI271" s="124"/>
      <c r="AJ271" s="124"/>
      <c r="AK271" s="124"/>
      <c r="AL271" s="1153"/>
      <c r="AM271" s="124"/>
      <c r="AN271" s="124"/>
      <c r="AO271" s="1153"/>
      <c r="AP271" s="1153"/>
      <c r="AQ271" s="1153"/>
      <c r="AR271" s="1154"/>
      <c r="AS271" s="1154"/>
      <c r="AT271" s="1154"/>
      <c r="AU271" s="1154"/>
      <c r="AV271" s="1154"/>
      <c r="AW271" s="1154"/>
      <c r="AX271" s="1154"/>
      <c r="AY271" s="1154"/>
      <c r="AZ271" s="1154"/>
      <c r="BA271" s="1154"/>
      <c r="BB271" s="1154"/>
    </row>
    <row r="272" spans="2:54" ht="15" customHeight="1">
      <c r="B272" s="1155"/>
      <c r="C272" s="3016" t="s">
        <v>1136</v>
      </c>
      <c r="D272" s="3016" t="s">
        <v>833</v>
      </c>
      <c r="E272" s="1146" t="s">
        <v>1127</v>
      </c>
      <c r="F272" s="1106"/>
      <c r="G272" s="441" t="s">
        <v>93</v>
      </c>
      <c r="H272" s="441" t="s">
        <v>1103</v>
      </c>
      <c r="I272" s="441" t="s">
        <v>1128</v>
      </c>
      <c r="J272" s="441" t="s">
        <v>112</v>
      </c>
      <c r="K272" s="1111" t="s">
        <v>1136</v>
      </c>
      <c r="L272" s="441" t="s">
        <v>1120</v>
      </c>
      <c r="M272" s="441" t="str">
        <f t="shared" si="16"/>
        <v>Dorrigo 132 kV</v>
      </c>
      <c r="N272" s="1111" t="s">
        <v>1106</v>
      </c>
      <c r="O272" s="1111" t="s">
        <v>833</v>
      </c>
      <c r="P272" s="1111"/>
      <c r="Q272" s="2867"/>
      <c r="R272" s="2868"/>
      <c r="S272" s="2869"/>
      <c r="T272" s="2869"/>
      <c r="U272" s="2869"/>
      <c r="V272" s="2869"/>
      <c r="W272" s="2870">
        <v>3</v>
      </c>
      <c r="X272" s="2870">
        <v>3</v>
      </c>
      <c r="Y272" s="2870">
        <v>3</v>
      </c>
      <c r="Z272" s="2870">
        <v>4</v>
      </c>
      <c r="AA272" s="2870">
        <v>4</v>
      </c>
      <c r="AB272" s="1125"/>
      <c r="AC272" s="1151"/>
      <c r="AD272" s="1152"/>
      <c r="AE272" s="1153"/>
      <c r="AF272" s="1153"/>
      <c r="AG272" s="1153"/>
      <c r="AH272" s="124"/>
      <c r="AI272" s="124"/>
      <c r="AJ272" s="124"/>
      <c r="AK272" s="124"/>
      <c r="AL272" s="1153"/>
      <c r="AM272" s="124"/>
      <c r="AN272" s="124"/>
      <c r="AO272" s="1153"/>
      <c r="AP272" s="1153"/>
      <c r="AQ272" s="1153"/>
      <c r="AR272" s="1154"/>
      <c r="AS272" s="1154"/>
      <c r="AT272" s="1154"/>
      <c r="AU272" s="1154"/>
      <c r="AV272" s="1154"/>
      <c r="AW272" s="1154"/>
      <c r="AX272" s="1154"/>
      <c r="AY272" s="1154"/>
      <c r="AZ272" s="1154"/>
      <c r="BA272" s="1154"/>
      <c r="BB272" s="1154"/>
    </row>
    <row r="273" spans="2:54" ht="15" customHeight="1">
      <c r="B273" s="1155"/>
      <c r="C273" s="3017"/>
      <c r="D273" s="3017"/>
      <c r="E273" s="1146" t="s">
        <v>1130</v>
      </c>
      <c r="F273" s="1106"/>
      <c r="G273" s="441" t="s">
        <v>93</v>
      </c>
      <c r="H273" s="441" t="s">
        <v>1103</v>
      </c>
      <c r="I273" s="441" t="s">
        <v>1131</v>
      </c>
      <c r="J273" s="441" t="s">
        <v>112</v>
      </c>
      <c r="K273" s="1111" t="s">
        <v>1136</v>
      </c>
      <c r="L273" s="441" t="s">
        <v>1120</v>
      </c>
      <c r="M273" s="441" t="str">
        <f t="shared" si="16"/>
        <v>Dorrigo 132 kV</v>
      </c>
      <c r="N273" s="1111" t="s">
        <v>1106</v>
      </c>
      <c r="O273" s="1111" t="s">
        <v>833</v>
      </c>
      <c r="P273" s="1111"/>
      <c r="Q273" s="2528"/>
      <c r="R273" s="2529"/>
      <c r="S273" s="2530"/>
      <c r="T273" s="2530"/>
      <c r="U273" s="2530"/>
      <c r="V273" s="2530"/>
      <c r="W273" s="2102"/>
      <c r="X273" s="2102"/>
      <c r="Y273" s="2102"/>
      <c r="Z273" s="2102"/>
      <c r="AA273" s="2103"/>
      <c r="AB273" s="1125"/>
      <c r="AC273" s="1151"/>
      <c r="AD273" s="1152"/>
      <c r="AE273" s="1153"/>
      <c r="AF273" s="1153"/>
      <c r="AG273" s="1153"/>
      <c r="AH273" s="124"/>
      <c r="AI273" s="124"/>
      <c r="AJ273" s="124"/>
      <c r="AK273" s="124"/>
      <c r="AL273" s="1153"/>
      <c r="AM273" s="124"/>
      <c r="AN273" s="124"/>
      <c r="AO273" s="1153"/>
      <c r="AP273" s="1153"/>
      <c r="AQ273" s="1153"/>
      <c r="AR273" s="1154"/>
      <c r="AS273" s="1154"/>
      <c r="AT273" s="1154"/>
      <c r="AU273" s="1154"/>
      <c r="AV273" s="1154"/>
      <c r="AW273" s="1154"/>
      <c r="AX273" s="1154"/>
      <c r="AY273" s="1154"/>
      <c r="AZ273" s="1154"/>
      <c r="BA273" s="1154"/>
      <c r="BB273" s="1154"/>
    </row>
    <row r="274" spans="2:54" ht="15" customHeight="1">
      <c r="B274" s="1155"/>
      <c r="C274" s="3016" t="s">
        <v>1136</v>
      </c>
      <c r="D274" s="3016" t="s">
        <v>842</v>
      </c>
      <c r="E274" s="1146" t="s">
        <v>1127</v>
      </c>
      <c r="F274" s="1106"/>
      <c r="G274" s="441" t="s">
        <v>93</v>
      </c>
      <c r="H274" s="441" t="s">
        <v>1103</v>
      </c>
      <c r="I274" s="441" t="s">
        <v>1128</v>
      </c>
      <c r="J274" s="441" t="s">
        <v>112</v>
      </c>
      <c r="K274" s="1111" t="s">
        <v>1136</v>
      </c>
      <c r="L274" s="441" t="s">
        <v>1120</v>
      </c>
      <c r="M274" s="441" t="str">
        <f t="shared" si="16"/>
        <v>Dorrigo 132 kV</v>
      </c>
      <c r="N274" s="1111" t="s">
        <v>1106</v>
      </c>
      <c r="O274" s="1111" t="s">
        <v>842</v>
      </c>
      <c r="P274" s="1111"/>
      <c r="Q274" s="2528"/>
      <c r="R274" s="2529"/>
      <c r="S274" s="2530"/>
      <c r="T274" s="2530"/>
      <c r="U274" s="2530"/>
      <c r="V274" s="2530"/>
      <c r="W274" s="2102">
        <v>3.1622776601683795</v>
      </c>
      <c r="X274" s="2102">
        <v>3.1622776601683795</v>
      </c>
      <c r="Y274" s="2102">
        <v>3.1622776601683795</v>
      </c>
      <c r="Z274" s="2102">
        <v>4.1231056256176606</v>
      </c>
      <c r="AA274" s="2102">
        <v>4.4721359549995796</v>
      </c>
      <c r="AB274" s="1125"/>
      <c r="AC274" s="1151"/>
      <c r="AD274" s="1152"/>
      <c r="AE274" s="1153"/>
      <c r="AF274" s="1153"/>
      <c r="AG274" s="1153"/>
      <c r="AH274" s="124"/>
      <c r="AI274" s="124"/>
      <c r="AJ274" s="124"/>
      <c r="AK274" s="124"/>
      <c r="AL274" s="1153"/>
      <c r="AM274" s="124"/>
      <c r="AN274" s="124"/>
      <c r="AO274" s="1153"/>
      <c r="AP274" s="1153"/>
      <c r="AQ274" s="1153"/>
      <c r="AR274" s="1154"/>
      <c r="AS274" s="1154"/>
      <c r="AT274" s="1154"/>
      <c r="AU274" s="1154"/>
      <c r="AV274" s="1154"/>
      <c r="AW274" s="1154"/>
      <c r="AX274" s="1154"/>
      <c r="AY274" s="1154"/>
      <c r="AZ274" s="1154"/>
      <c r="BA274" s="1154"/>
      <c r="BB274" s="1154"/>
    </row>
    <row r="275" spans="2:54" ht="15" customHeight="1" thickBot="1">
      <c r="B275" s="2872"/>
      <c r="C275" s="3018"/>
      <c r="D275" s="3018"/>
      <c r="E275" s="2873" t="s">
        <v>1130</v>
      </c>
      <c r="F275" s="1106"/>
      <c r="G275" s="441" t="s">
        <v>93</v>
      </c>
      <c r="H275" s="441" t="s">
        <v>1103</v>
      </c>
      <c r="I275" s="441" t="s">
        <v>1131</v>
      </c>
      <c r="J275" s="441" t="s">
        <v>112</v>
      </c>
      <c r="K275" s="1111" t="s">
        <v>1136</v>
      </c>
      <c r="L275" s="441" t="s">
        <v>1120</v>
      </c>
      <c r="M275" s="441" t="str">
        <f t="shared" si="16"/>
        <v>Dorrigo 132 kV</v>
      </c>
      <c r="N275" s="1111" t="s">
        <v>1106</v>
      </c>
      <c r="O275" s="1111" t="s">
        <v>842</v>
      </c>
      <c r="P275" s="1111"/>
      <c r="Q275" s="2874"/>
      <c r="R275" s="2875"/>
      <c r="S275" s="2876"/>
      <c r="T275" s="2876"/>
      <c r="U275" s="2876"/>
      <c r="V275" s="2876"/>
      <c r="W275" s="2877"/>
      <c r="X275" s="2877"/>
      <c r="Y275" s="2877"/>
      <c r="Z275" s="2877"/>
      <c r="AA275" s="2878"/>
      <c r="AB275" s="1162"/>
      <c r="AC275" s="1151"/>
      <c r="AD275" s="1152"/>
      <c r="AE275" s="1153"/>
      <c r="AF275" s="1153"/>
      <c r="AG275" s="1153"/>
      <c r="AH275" s="124"/>
      <c r="AI275" s="124"/>
      <c r="AJ275" s="124"/>
      <c r="AK275" s="124"/>
      <c r="AL275" s="1153"/>
      <c r="AM275" s="124"/>
      <c r="AN275" s="124"/>
      <c r="AO275" s="1153"/>
      <c r="AP275" s="1153"/>
      <c r="AQ275" s="1153"/>
      <c r="AR275" s="1154"/>
      <c r="AS275" s="1154"/>
      <c r="AT275" s="1154"/>
      <c r="AU275" s="1154"/>
      <c r="AV275" s="1154"/>
      <c r="AW275" s="1154"/>
      <c r="AX275" s="1154"/>
      <c r="AY275" s="1154"/>
      <c r="AZ275" s="1154"/>
      <c r="BA275" s="1154"/>
      <c r="BB275" s="1154"/>
    </row>
    <row r="276" spans="2:54" ht="15" customHeight="1">
      <c r="B276" s="1145" t="s">
        <v>1716</v>
      </c>
      <c r="C276" s="3019" t="s">
        <v>1126</v>
      </c>
      <c r="D276" s="3019" t="s">
        <v>842</v>
      </c>
      <c r="E276" s="1146" t="s">
        <v>1127</v>
      </c>
      <c r="F276" s="1106"/>
      <c r="G276" s="441" t="s">
        <v>93</v>
      </c>
      <c r="H276" s="441" t="s">
        <v>1103</v>
      </c>
      <c r="I276" s="441" t="s">
        <v>1128</v>
      </c>
      <c r="J276" s="441" t="s">
        <v>112</v>
      </c>
      <c r="K276" s="441" t="s">
        <v>1126</v>
      </c>
      <c r="L276" s="441" t="s">
        <v>1120</v>
      </c>
      <c r="M276" s="441" t="str">
        <f t="shared" ref="M276" si="17">B276</f>
        <v>Koolkhan 66 kV</v>
      </c>
      <c r="N276" s="441" t="s">
        <v>1129</v>
      </c>
      <c r="O276" s="441" t="s">
        <v>842</v>
      </c>
      <c r="P276" s="1111"/>
      <c r="Q276" s="2521"/>
      <c r="R276" s="2522"/>
      <c r="S276" s="2523"/>
      <c r="T276" s="2523"/>
      <c r="U276" s="2523"/>
      <c r="V276" s="2523"/>
      <c r="W276" s="2524"/>
      <c r="X276" s="2524"/>
      <c r="Y276" s="2524"/>
      <c r="Z276" s="2524"/>
      <c r="AA276" s="2525"/>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row>
    <row r="277" spans="2:54" ht="15" customHeight="1">
      <c r="B277" s="1155"/>
      <c r="C277" s="3017"/>
      <c r="D277" s="3017"/>
      <c r="E277" s="1146" t="s">
        <v>1130</v>
      </c>
      <c r="F277" s="1106"/>
      <c r="G277" s="441" t="s">
        <v>93</v>
      </c>
      <c r="H277" s="441" t="s">
        <v>1103</v>
      </c>
      <c r="I277" s="441" t="s">
        <v>1131</v>
      </c>
      <c r="J277" s="441" t="s">
        <v>112</v>
      </c>
      <c r="K277" s="441" t="s">
        <v>1126</v>
      </c>
      <c r="L277" s="441" t="s">
        <v>1120</v>
      </c>
      <c r="M277" s="441" t="str">
        <f t="shared" si="16"/>
        <v>Koolkhan 66 kV</v>
      </c>
      <c r="N277" s="441" t="s">
        <v>1129</v>
      </c>
      <c r="O277" s="441" t="s">
        <v>842</v>
      </c>
      <c r="P277" s="1111"/>
      <c r="Q277" s="2526"/>
      <c r="R277" s="2527"/>
      <c r="S277" s="2524"/>
      <c r="T277" s="2524"/>
      <c r="U277" s="2524"/>
      <c r="V277" s="2524"/>
      <c r="W277" s="2524"/>
      <c r="X277" s="2524"/>
      <c r="Y277" s="2524"/>
      <c r="Z277" s="2524"/>
      <c r="AA277" s="2525"/>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row>
    <row r="278" spans="2:54" ht="15" customHeight="1">
      <c r="B278" s="1155"/>
      <c r="C278" s="3016" t="s">
        <v>1132</v>
      </c>
      <c r="D278" s="3016" t="s">
        <v>833</v>
      </c>
      <c r="E278" s="1146" t="s">
        <v>1127</v>
      </c>
      <c r="F278" s="1106"/>
      <c r="G278" s="441" t="s">
        <v>93</v>
      </c>
      <c r="H278" s="441" t="s">
        <v>1103</v>
      </c>
      <c r="I278" s="441" t="s">
        <v>1128</v>
      </c>
      <c r="J278" s="441" t="s">
        <v>112</v>
      </c>
      <c r="K278" s="1111" t="s">
        <v>1132</v>
      </c>
      <c r="L278" s="441" t="s">
        <v>1120</v>
      </c>
      <c r="M278" s="441" t="str">
        <f t="shared" si="16"/>
        <v>Koolkhan 66 kV</v>
      </c>
      <c r="N278" s="1111" t="s">
        <v>1106</v>
      </c>
      <c r="O278" s="1111" t="s">
        <v>833</v>
      </c>
      <c r="P278" s="1111"/>
      <c r="Q278" s="2850"/>
      <c r="R278" s="2850"/>
      <c r="S278" s="2850"/>
      <c r="T278" s="2850"/>
      <c r="U278" s="2850"/>
      <c r="V278" s="2851"/>
      <c r="W278" s="2852"/>
      <c r="X278" s="2852"/>
      <c r="Y278" s="2852"/>
      <c r="Z278" s="2852"/>
      <c r="AA278" s="2853"/>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row>
    <row r="279" spans="2:54" ht="15" customHeight="1">
      <c r="B279" s="1155"/>
      <c r="C279" s="3017"/>
      <c r="D279" s="3017"/>
      <c r="E279" s="1146" t="s">
        <v>1130</v>
      </c>
      <c r="F279" s="1106"/>
      <c r="G279" s="441" t="s">
        <v>93</v>
      </c>
      <c r="H279" s="441" t="s">
        <v>1103</v>
      </c>
      <c r="I279" s="441" t="s">
        <v>1131</v>
      </c>
      <c r="J279" s="441" t="s">
        <v>112</v>
      </c>
      <c r="K279" s="1111" t="s">
        <v>1132</v>
      </c>
      <c r="L279" s="441" t="s">
        <v>1120</v>
      </c>
      <c r="M279" s="441" t="str">
        <f t="shared" si="16"/>
        <v>Koolkhan 66 kV</v>
      </c>
      <c r="N279" s="1111" t="s">
        <v>1106</v>
      </c>
      <c r="O279" s="1111" t="s">
        <v>833</v>
      </c>
      <c r="P279" s="1111"/>
      <c r="Q279" s="2850"/>
      <c r="R279" s="2850"/>
      <c r="S279" s="2850"/>
      <c r="T279" s="2850"/>
      <c r="U279" s="2850"/>
      <c r="V279" s="2851"/>
      <c r="W279" s="2852"/>
      <c r="X279" s="2852"/>
      <c r="Y279" s="2852"/>
      <c r="Z279" s="2852"/>
      <c r="AA279" s="2853"/>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row>
    <row r="280" spans="2:54" ht="15" customHeight="1">
      <c r="B280" s="1155"/>
      <c r="C280" s="3016" t="s">
        <v>1132</v>
      </c>
      <c r="D280" s="3016" t="s">
        <v>842</v>
      </c>
      <c r="E280" s="1146" t="s">
        <v>1127</v>
      </c>
      <c r="F280" s="1106"/>
      <c r="G280" s="441" t="s">
        <v>93</v>
      </c>
      <c r="H280" s="441" t="s">
        <v>1103</v>
      </c>
      <c r="I280" s="441" t="s">
        <v>1128</v>
      </c>
      <c r="J280" s="441" t="s">
        <v>112</v>
      </c>
      <c r="K280" s="1111" t="s">
        <v>1132</v>
      </c>
      <c r="L280" s="441" t="s">
        <v>1120</v>
      </c>
      <c r="M280" s="441" t="str">
        <f t="shared" si="16"/>
        <v>Koolkhan 66 kV</v>
      </c>
      <c r="N280" s="1111" t="s">
        <v>1106</v>
      </c>
      <c r="O280" s="1112" t="s">
        <v>842</v>
      </c>
      <c r="P280" s="1111"/>
      <c r="Q280" s="2854"/>
      <c r="R280" s="2854"/>
      <c r="S280" s="2854"/>
      <c r="T280" s="2854"/>
      <c r="U280" s="2854"/>
      <c r="V280" s="2855"/>
      <c r="W280" s="2852"/>
      <c r="X280" s="2852"/>
      <c r="Y280" s="2852"/>
      <c r="Z280" s="2852"/>
      <c r="AA280" s="2853"/>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row>
    <row r="281" spans="2:54" ht="15" customHeight="1">
      <c r="B281" s="1155"/>
      <c r="C281" s="3017"/>
      <c r="D281" s="3017"/>
      <c r="E281" s="1146" t="s">
        <v>1130</v>
      </c>
      <c r="F281" s="1106"/>
      <c r="G281" s="441" t="s">
        <v>93</v>
      </c>
      <c r="H281" s="441" t="s">
        <v>1103</v>
      </c>
      <c r="I281" s="441" t="s">
        <v>1131</v>
      </c>
      <c r="J281" s="441" t="s">
        <v>112</v>
      </c>
      <c r="K281" s="1111" t="s">
        <v>1132</v>
      </c>
      <c r="L281" s="441" t="s">
        <v>1120</v>
      </c>
      <c r="M281" s="441" t="str">
        <f t="shared" si="16"/>
        <v>Koolkhan 66 kV</v>
      </c>
      <c r="N281" s="1111" t="s">
        <v>1106</v>
      </c>
      <c r="O281" s="1112" t="s">
        <v>842</v>
      </c>
      <c r="P281" s="1111"/>
      <c r="Q281" s="2854"/>
      <c r="R281" s="2854"/>
      <c r="S281" s="2854"/>
      <c r="T281" s="2854"/>
      <c r="U281" s="2854"/>
      <c r="V281" s="2855"/>
      <c r="W281" s="2852"/>
      <c r="X281" s="2852"/>
      <c r="Y281" s="2852"/>
      <c r="Z281" s="2852"/>
      <c r="AA281" s="2853"/>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row>
    <row r="282" spans="2:54" ht="15" customHeight="1">
      <c r="B282" s="1155"/>
      <c r="C282" s="3016" t="s">
        <v>1133</v>
      </c>
      <c r="D282" s="3016"/>
      <c r="E282" s="1146" t="s">
        <v>1127</v>
      </c>
      <c r="F282" s="1106"/>
      <c r="G282" s="441" t="s">
        <v>93</v>
      </c>
      <c r="H282" s="441" t="s">
        <v>1103</v>
      </c>
      <c r="I282" s="441" t="s">
        <v>1128</v>
      </c>
      <c r="J282" s="441" t="s">
        <v>112</v>
      </c>
      <c r="K282" s="1111" t="s">
        <v>1133</v>
      </c>
      <c r="L282" s="441" t="s">
        <v>1120</v>
      </c>
      <c r="M282" s="441" t="str">
        <f t="shared" si="16"/>
        <v>Koolkhan 66 kV</v>
      </c>
      <c r="N282" s="1111" t="s">
        <v>1108</v>
      </c>
      <c r="O282" s="1111" t="s">
        <v>1109</v>
      </c>
      <c r="P282" s="1111"/>
      <c r="Q282" s="2856"/>
      <c r="R282" s="2856"/>
      <c r="S282" s="2856"/>
      <c r="T282" s="2856"/>
      <c r="U282" s="2856"/>
      <c r="V282" s="2858"/>
      <c r="W282" s="2859"/>
      <c r="X282" s="2859"/>
      <c r="Y282" s="2859"/>
      <c r="Z282" s="2859"/>
      <c r="AA282" s="2860"/>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row>
    <row r="283" spans="2:54" ht="15" customHeight="1">
      <c r="B283" s="1155"/>
      <c r="C283" s="3017"/>
      <c r="D283" s="3017"/>
      <c r="E283" s="1146" t="s">
        <v>1130</v>
      </c>
      <c r="F283" s="1106"/>
      <c r="G283" s="441" t="s">
        <v>93</v>
      </c>
      <c r="H283" s="441" t="s">
        <v>1103</v>
      </c>
      <c r="I283" s="441" t="s">
        <v>1131</v>
      </c>
      <c r="J283" s="441" t="s">
        <v>112</v>
      </c>
      <c r="K283" s="1111" t="s">
        <v>1133</v>
      </c>
      <c r="L283" s="441" t="s">
        <v>1120</v>
      </c>
      <c r="M283" s="441" t="str">
        <f t="shared" si="16"/>
        <v>Koolkhan 66 kV</v>
      </c>
      <c r="N283" s="1111" t="s">
        <v>1108</v>
      </c>
      <c r="O283" s="1111" t="s">
        <v>1109</v>
      </c>
      <c r="P283" s="1111"/>
      <c r="Q283" s="2856"/>
      <c r="R283" s="2856"/>
      <c r="S283" s="2856"/>
      <c r="T283" s="2856"/>
      <c r="U283" s="2856"/>
      <c r="V283" s="2858"/>
      <c r="W283" s="2859"/>
      <c r="X283" s="2859"/>
      <c r="Y283" s="2859"/>
      <c r="Z283" s="2859"/>
      <c r="AA283" s="2860"/>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row>
    <row r="284" spans="2:54" ht="15" customHeight="1">
      <c r="B284" s="1155"/>
      <c r="C284" s="3016" t="s">
        <v>1110</v>
      </c>
      <c r="D284" s="3016"/>
      <c r="E284" s="1146" t="s">
        <v>1127</v>
      </c>
      <c r="F284" s="1106"/>
      <c r="G284" s="441" t="s">
        <v>93</v>
      </c>
      <c r="H284" s="441" t="s">
        <v>1103</v>
      </c>
      <c r="I284" s="441" t="s">
        <v>1128</v>
      </c>
      <c r="J284" s="441" t="s">
        <v>112</v>
      </c>
      <c r="K284" s="1111" t="s">
        <v>1110</v>
      </c>
      <c r="L284" s="441" t="s">
        <v>1120</v>
      </c>
      <c r="M284" s="441" t="str">
        <f t="shared" si="16"/>
        <v>Koolkhan 66 kV</v>
      </c>
      <c r="N284" s="1111" t="s">
        <v>1111</v>
      </c>
      <c r="O284" s="1112">
        <v>0</v>
      </c>
      <c r="P284" s="1111"/>
      <c r="Q284" s="2861"/>
      <c r="R284" s="2861"/>
      <c r="S284" s="2861"/>
      <c r="T284" s="2861"/>
      <c r="U284" s="2861"/>
      <c r="V284" s="2862"/>
      <c r="W284" s="2863"/>
      <c r="X284" s="2863"/>
      <c r="Y284" s="2863"/>
      <c r="Z284" s="2863"/>
      <c r="AA284" s="286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row>
    <row r="285" spans="2:54" ht="15" customHeight="1">
      <c r="B285" s="1155"/>
      <c r="C285" s="3017"/>
      <c r="D285" s="3017"/>
      <c r="E285" s="1146" t="s">
        <v>1130</v>
      </c>
      <c r="F285" s="1106"/>
      <c r="G285" s="441" t="s">
        <v>93</v>
      </c>
      <c r="H285" s="441" t="s">
        <v>1103</v>
      </c>
      <c r="I285" s="441" t="s">
        <v>1131</v>
      </c>
      <c r="J285" s="441" t="s">
        <v>112</v>
      </c>
      <c r="K285" s="1111" t="s">
        <v>1110</v>
      </c>
      <c r="L285" s="441" t="s">
        <v>1120</v>
      </c>
      <c r="M285" s="441" t="str">
        <f t="shared" si="16"/>
        <v>Koolkhan 66 kV</v>
      </c>
      <c r="N285" s="1111" t="s">
        <v>1111</v>
      </c>
      <c r="O285" s="1112">
        <v>0</v>
      </c>
      <c r="P285" s="1111"/>
      <c r="Q285" s="2861"/>
      <c r="R285" s="2861"/>
      <c r="S285" s="2861"/>
      <c r="T285" s="2861"/>
      <c r="U285" s="2861"/>
      <c r="V285" s="2862"/>
      <c r="W285" s="2863"/>
      <c r="X285" s="2863"/>
      <c r="Y285" s="2863"/>
      <c r="Z285" s="2863"/>
      <c r="AA285" s="286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row>
    <row r="286" spans="2:54" ht="15" customHeight="1">
      <c r="B286" s="1155"/>
      <c r="C286" s="3016" t="s">
        <v>1112</v>
      </c>
      <c r="D286" s="3016"/>
      <c r="E286" s="1146" t="s">
        <v>1127</v>
      </c>
      <c r="F286" s="1106"/>
      <c r="G286" s="441" t="s">
        <v>93</v>
      </c>
      <c r="H286" s="441" t="s">
        <v>1103</v>
      </c>
      <c r="I286" s="441" t="s">
        <v>1128</v>
      </c>
      <c r="J286" s="441" t="s">
        <v>112</v>
      </c>
      <c r="K286" s="1111" t="s">
        <v>1112</v>
      </c>
      <c r="L286" s="441" t="s">
        <v>1120</v>
      </c>
      <c r="M286" s="441" t="str">
        <f t="shared" si="16"/>
        <v>Koolkhan 66 kV</v>
      </c>
      <c r="N286" s="1111" t="s">
        <v>1113</v>
      </c>
      <c r="O286" s="1111" t="s">
        <v>1113</v>
      </c>
      <c r="P286" s="1111"/>
      <c r="Q286" s="2850"/>
      <c r="R286" s="2850"/>
      <c r="S286" s="2850"/>
      <c r="T286" s="2850"/>
      <c r="U286" s="2850"/>
      <c r="V286" s="2851"/>
      <c r="W286" s="2866"/>
      <c r="X286" s="2866"/>
      <c r="Y286" s="2866"/>
      <c r="Z286" s="2866"/>
      <c r="AA286" s="2099"/>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row>
    <row r="287" spans="2:54" ht="15" customHeight="1">
      <c r="B287" s="1155"/>
      <c r="C287" s="3017"/>
      <c r="D287" s="3017"/>
      <c r="E287" s="1146" t="s">
        <v>1130</v>
      </c>
      <c r="F287" s="1106"/>
      <c r="G287" s="441" t="s">
        <v>93</v>
      </c>
      <c r="H287" s="441" t="s">
        <v>1103</v>
      </c>
      <c r="I287" s="441" t="s">
        <v>1131</v>
      </c>
      <c r="J287" s="441" t="s">
        <v>112</v>
      </c>
      <c r="K287" s="1111" t="s">
        <v>1112</v>
      </c>
      <c r="L287" s="441" t="s">
        <v>1120</v>
      </c>
      <c r="M287" s="441" t="str">
        <f t="shared" si="16"/>
        <v>Koolkhan 66 kV</v>
      </c>
      <c r="N287" s="1111" t="s">
        <v>1113</v>
      </c>
      <c r="O287" s="1111" t="s">
        <v>1113</v>
      </c>
      <c r="P287" s="1111"/>
      <c r="Q287" s="2850"/>
      <c r="R287" s="2850"/>
      <c r="S287" s="2850"/>
      <c r="T287" s="2850"/>
      <c r="U287" s="2850"/>
      <c r="V287" s="2851"/>
      <c r="W287" s="2866"/>
      <c r="X287" s="2866"/>
      <c r="Y287" s="2866"/>
      <c r="Z287" s="2866"/>
      <c r="AA287" s="2099"/>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row>
    <row r="288" spans="2:54" ht="15" customHeight="1">
      <c r="B288" s="1155"/>
      <c r="C288" s="3016" t="s">
        <v>1134</v>
      </c>
      <c r="D288" s="3016" t="s">
        <v>833</v>
      </c>
      <c r="E288" s="1146" t="s">
        <v>1127</v>
      </c>
      <c r="F288" s="1106"/>
      <c r="G288" s="441" t="s">
        <v>93</v>
      </c>
      <c r="H288" s="441" t="s">
        <v>1103</v>
      </c>
      <c r="I288" s="441" t="s">
        <v>1128</v>
      </c>
      <c r="J288" s="441" t="s">
        <v>112</v>
      </c>
      <c r="K288" s="1111" t="s">
        <v>1134</v>
      </c>
      <c r="L288" s="441" t="s">
        <v>1120</v>
      </c>
      <c r="M288" s="441" t="str">
        <f t="shared" si="16"/>
        <v>Koolkhan 66 kV</v>
      </c>
      <c r="N288" s="1111" t="s">
        <v>1115</v>
      </c>
      <c r="O288" s="1111" t="s">
        <v>833</v>
      </c>
      <c r="P288" s="1111"/>
      <c r="Q288" s="2867"/>
      <c r="R288" s="2868"/>
      <c r="S288" s="2869"/>
      <c r="T288" s="2869"/>
      <c r="U288" s="2869"/>
      <c r="V288" s="2869"/>
      <c r="W288" s="2869"/>
      <c r="X288" s="2869"/>
      <c r="Y288" s="2869"/>
      <c r="Z288" s="2869"/>
      <c r="AA288" s="2879"/>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row>
    <row r="289" spans="2:54" ht="15" customHeight="1">
      <c r="B289" s="1155"/>
      <c r="C289" s="3017"/>
      <c r="D289" s="3017"/>
      <c r="E289" s="1146" t="s">
        <v>1130</v>
      </c>
      <c r="F289" s="1106"/>
      <c r="G289" s="441" t="s">
        <v>93</v>
      </c>
      <c r="H289" s="441" t="s">
        <v>1103</v>
      </c>
      <c r="I289" s="441" t="s">
        <v>1131</v>
      </c>
      <c r="J289" s="441" t="s">
        <v>112</v>
      </c>
      <c r="K289" s="1111" t="s">
        <v>1134</v>
      </c>
      <c r="L289" s="441" t="s">
        <v>1120</v>
      </c>
      <c r="M289" s="441" t="str">
        <f t="shared" si="16"/>
        <v>Koolkhan 66 kV</v>
      </c>
      <c r="N289" s="1111" t="s">
        <v>1115</v>
      </c>
      <c r="O289" s="1111" t="s">
        <v>833</v>
      </c>
      <c r="P289" s="1111"/>
      <c r="Q289" s="2867"/>
      <c r="R289" s="2868"/>
      <c r="S289" s="2869"/>
      <c r="T289" s="2869"/>
      <c r="U289" s="2869"/>
      <c r="V289" s="2869"/>
      <c r="W289" s="2869"/>
      <c r="X289" s="2869"/>
      <c r="Y289" s="2869"/>
      <c r="Z289" s="2869"/>
      <c r="AA289" s="2879"/>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row>
    <row r="290" spans="2:54" ht="15" customHeight="1">
      <c r="B290" s="1155"/>
      <c r="C290" s="3016" t="s">
        <v>1135</v>
      </c>
      <c r="D290" s="3016" t="s">
        <v>833</v>
      </c>
      <c r="E290" s="1146" t="s">
        <v>1127</v>
      </c>
      <c r="F290" s="1106"/>
      <c r="G290" s="441" t="s">
        <v>93</v>
      </c>
      <c r="H290" s="441" t="s">
        <v>1103</v>
      </c>
      <c r="I290" s="441" t="s">
        <v>1128</v>
      </c>
      <c r="J290" s="441" t="s">
        <v>112</v>
      </c>
      <c r="K290" s="1111" t="s">
        <v>1135</v>
      </c>
      <c r="L290" s="441" t="s">
        <v>1120</v>
      </c>
      <c r="M290" s="441" t="str">
        <f t="shared" si="16"/>
        <v>Koolkhan 66 kV</v>
      </c>
      <c r="N290" s="1111" t="s">
        <v>1106</v>
      </c>
      <c r="O290" s="1111" t="s">
        <v>833</v>
      </c>
      <c r="P290" s="1111"/>
      <c r="Q290" s="2867"/>
      <c r="R290" s="2868"/>
      <c r="S290" s="2869"/>
      <c r="T290" s="2869"/>
      <c r="U290" s="2869"/>
      <c r="V290" s="2869"/>
      <c r="W290" s="2869"/>
      <c r="X290" s="2869"/>
      <c r="Y290" s="2869"/>
      <c r="Z290" s="2869"/>
      <c r="AA290" s="2879"/>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row>
    <row r="291" spans="2:54" ht="15" customHeight="1">
      <c r="B291" s="1155"/>
      <c r="C291" s="3017"/>
      <c r="D291" s="3017"/>
      <c r="E291" s="1146" t="s">
        <v>1130</v>
      </c>
      <c r="F291" s="1106"/>
      <c r="G291" s="441" t="s">
        <v>93</v>
      </c>
      <c r="H291" s="441" t="s">
        <v>1103</v>
      </c>
      <c r="I291" s="441" t="s">
        <v>1131</v>
      </c>
      <c r="J291" s="441" t="s">
        <v>112</v>
      </c>
      <c r="K291" s="1111" t="s">
        <v>1135</v>
      </c>
      <c r="L291" s="441" t="s">
        <v>1120</v>
      </c>
      <c r="M291" s="441" t="str">
        <f t="shared" si="16"/>
        <v>Koolkhan 66 kV</v>
      </c>
      <c r="N291" s="1111" t="s">
        <v>1106</v>
      </c>
      <c r="O291" s="1111" t="s">
        <v>833</v>
      </c>
      <c r="P291" s="1111"/>
      <c r="Q291" s="2867"/>
      <c r="R291" s="2868"/>
      <c r="S291" s="2869"/>
      <c r="T291" s="2869"/>
      <c r="U291" s="2869"/>
      <c r="V291" s="2869"/>
      <c r="W291" s="2869"/>
      <c r="X291" s="2869"/>
      <c r="Y291" s="2869"/>
      <c r="Z291" s="2869"/>
      <c r="AA291" s="2879"/>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row>
    <row r="292" spans="2:54" ht="15" customHeight="1">
      <c r="B292" s="1155"/>
      <c r="C292" s="3016" t="s">
        <v>1135</v>
      </c>
      <c r="D292" s="3016" t="s">
        <v>842</v>
      </c>
      <c r="E292" s="1146" t="s">
        <v>1127</v>
      </c>
      <c r="F292" s="1106"/>
      <c r="G292" s="441" t="s">
        <v>93</v>
      </c>
      <c r="H292" s="441" t="s">
        <v>1103</v>
      </c>
      <c r="I292" s="441" t="s">
        <v>1128</v>
      </c>
      <c r="J292" s="441" t="s">
        <v>112</v>
      </c>
      <c r="K292" s="1111" t="s">
        <v>1135</v>
      </c>
      <c r="L292" s="441" t="s">
        <v>1120</v>
      </c>
      <c r="M292" s="441" t="str">
        <f t="shared" si="16"/>
        <v>Koolkhan 66 kV</v>
      </c>
      <c r="N292" s="1111" t="s">
        <v>1106</v>
      </c>
      <c r="O292" s="1111" t="s">
        <v>842</v>
      </c>
      <c r="P292" s="1111"/>
      <c r="Q292" s="2867"/>
      <c r="R292" s="2868"/>
      <c r="S292" s="2869"/>
      <c r="T292" s="2869"/>
      <c r="U292" s="2869"/>
      <c r="V292" s="2869"/>
      <c r="W292" s="2869"/>
      <c r="X292" s="2869"/>
      <c r="Y292" s="2869"/>
      <c r="Z292" s="2869"/>
      <c r="AA292" s="2879"/>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row>
    <row r="293" spans="2:54" ht="15" customHeight="1">
      <c r="B293" s="1155"/>
      <c r="C293" s="3017"/>
      <c r="D293" s="3017"/>
      <c r="E293" s="1146" t="s">
        <v>1130</v>
      </c>
      <c r="F293" s="1106"/>
      <c r="G293" s="441" t="s">
        <v>93</v>
      </c>
      <c r="H293" s="441" t="s">
        <v>1103</v>
      </c>
      <c r="I293" s="441" t="s">
        <v>1131</v>
      </c>
      <c r="J293" s="441" t="s">
        <v>112</v>
      </c>
      <c r="K293" s="1111" t="s">
        <v>1135</v>
      </c>
      <c r="L293" s="441" t="s">
        <v>1120</v>
      </c>
      <c r="M293" s="441" t="str">
        <f t="shared" si="16"/>
        <v>Koolkhan 66 kV</v>
      </c>
      <c r="N293" s="1111" t="s">
        <v>1106</v>
      </c>
      <c r="O293" s="1111" t="s">
        <v>842</v>
      </c>
      <c r="P293" s="1111"/>
      <c r="Q293" s="2867"/>
      <c r="R293" s="2868"/>
      <c r="S293" s="2869"/>
      <c r="T293" s="2869"/>
      <c r="U293" s="2869"/>
      <c r="V293" s="2869"/>
      <c r="W293" s="2869"/>
      <c r="X293" s="2869"/>
      <c r="Y293" s="2869"/>
      <c r="Z293" s="2869"/>
      <c r="AA293" s="2879"/>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row>
    <row r="294" spans="2:54" ht="15" customHeight="1">
      <c r="B294" s="1155"/>
      <c r="C294" s="3016" t="s">
        <v>1136</v>
      </c>
      <c r="D294" s="3016" t="s">
        <v>833</v>
      </c>
      <c r="E294" s="1146" t="s">
        <v>1127</v>
      </c>
      <c r="F294" s="1106"/>
      <c r="G294" s="441" t="s">
        <v>93</v>
      </c>
      <c r="H294" s="441" t="s">
        <v>1103</v>
      </c>
      <c r="I294" s="441" t="s">
        <v>1128</v>
      </c>
      <c r="J294" s="441" t="s">
        <v>112</v>
      </c>
      <c r="K294" s="1111" t="s">
        <v>1136</v>
      </c>
      <c r="L294" s="441" t="s">
        <v>1120</v>
      </c>
      <c r="M294" s="441" t="str">
        <f t="shared" si="16"/>
        <v>Koolkhan 66 kV</v>
      </c>
      <c r="N294" s="1111" t="s">
        <v>1106</v>
      </c>
      <c r="O294" s="1111" t="s">
        <v>833</v>
      </c>
      <c r="P294" s="1111"/>
      <c r="Q294" s="2867"/>
      <c r="R294" s="2868"/>
      <c r="S294" s="2869"/>
      <c r="T294" s="2869"/>
      <c r="U294" s="2869"/>
      <c r="V294" s="2869"/>
      <c r="W294" s="2870">
        <v>51</v>
      </c>
      <c r="X294" s="2870">
        <v>52</v>
      </c>
      <c r="Y294" s="2870">
        <v>52</v>
      </c>
      <c r="Z294" s="2870">
        <v>52</v>
      </c>
      <c r="AA294" s="2870">
        <v>53</v>
      </c>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row>
    <row r="295" spans="2:54" ht="15" customHeight="1">
      <c r="B295" s="1155"/>
      <c r="C295" s="3017"/>
      <c r="D295" s="3017"/>
      <c r="E295" s="1146" t="s">
        <v>1130</v>
      </c>
      <c r="F295" s="1106"/>
      <c r="G295" s="441" t="s">
        <v>93</v>
      </c>
      <c r="H295" s="441" t="s">
        <v>1103</v>
      </c>
      <c r="I295" s="441" t="s">
        <v>1131</v>
      </c>
      <c r="J295" s="441" t="s">
        <v>112</v>
      </c>
      <c r="K295" s="1111" t="s">
        <v>1136</v>
      </c>
      <c r="L295" s="441" t="s">
        <v>1120</v>
      </c>
      <c r="M295" s="441" t="str">
        <f t="shared" si="16"/>
        <v>Koolkhan 66 kV</v>
      </c>
      <c r="N295" s="1111" t="s">
        <v>1106</v>
      </c>
      <c r="O295" s="1111" t="s">
        <v>833</v>
      </c>
      <c r="P295" s="1111"/>
      <c r="Q295" s="2528"/>
      <c r="R295" s="2529"/>
      <c r="S295" s="2530"/>
      <c r="T295" s="2530"/>
      <c r="U295" s="2530"/>
      <c r="V295" s="2530"/>
      <c r="W295" s="2102"/>
      <c r="X295" s="2102"/>
      <c r="Y295" s="2102"/>
      <c r="Z295" s="2102"/>
      <c r="AA295" s="2103"/>
      <c r="AC295" s="124"/>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row>
    <row r="296" spans="2:54" ht="15" customHeight="1">
      <c r="B296" s="1155"/>
      <c r="C296" s="3016" t="s">
        <v>1136</v>
      </c>
      <c r="D296" s="3016" t="s">
        <v>842</v>
      </c>
      <c r="E296" s="1146" t="s">
        <v>1127</v>
      </c>
      <c r="F296" s="1106"/>
      <c r="G296" s="441" t="s">
        <v>93</v>
      </c>
      <c r="H296" s="441" t="s">
        <v>1103</v>
      </c>
      <c r="I296" s="441" t="s">
        <v>1128</v>
      </c>
      <c r="J296" s="441" t="s">
        <v>112</v>
      </c>
      <c r="K296" s="1111" t="s">
        <v>1136</v>
      </c>
      <c r="L296" s="441" t="s">
        <v>1120</v>
      </c>
      <c r="M296" s="441" t="str">
        <f t="shared" si="16"/>
        <v>Koolkhan 66 kV</v>
      </c>
      <c r="N296" s="1111" t="s">
        <v>1106</v>
      </c>
      <c r="O296" s="1111" t="s">
        <v>842</v>
      </c>
      <c r="P296" s="1111"/>
      <c r="Q296" s="2528"/>
      <c r="R296" s="2529"/>
      <c r="S296" s="2530"/>
      <c r="T296" s="2530"/>
      <c r="U296" s="2530"/>
      <c r="V296" s="2530"/>
      <c r="W296" s="2102">
        <v>51.478150704935004</v>
      </c>
      <c r="X296" s="2102">
        <v>52.469038489379621</v>
      </c>
      <c r="Y296" s="2102">
        <v>52.469038489379621</v>
      </c>
      <c r="Z296" s="2102">
        <v>52.469038489379621</v>
      </c>
      <c r="AA296" s="2102">
        <v>53.600373133029585</v>
      </c>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row>
    <row r="297" spans="2:54" ht="15" customHeight="1" thickBot="1">
      <c r="B297" s="2872"/>
      <c r="C297" s="3018"/>
      <c r="D297" s="3018"/>
      <c r="E297" s="2873" t="s">
        <v>1130</v>
      </c>
      <c r="F297" s="1106"/>
      <c r="G297" s="441" t="s">
        <v>93</v>
      </c>
      <c r="H297" s="441" t="s">
        <v>1103</v>
      </c>
      <c r="I297" s="441" t="s">
        <v>1131</v>
      </c>
      <c r="J297" s="441" t="s">
        <v>112</v>
      </c>
      <c r="K297" s="1111" t="s">
        <v>1136</v>
      </c>
      <c r="L297" s="441" t="s">
        <v>1120</v>
      </c>
      <c r="M297" s="441" t="str">
        <f t="shared" si="16"/>
        <v>Koolkhan 66 kV</v>
      </c>
      <c r="N297" s="1111" t="s">
        <v>1106</v>
      </c>
      <c r="O297" s="1111" t="s">
        <v>842</v>
      </c>
      <c r="P297" s="1111"/>
      <c r="Q297" s="2874"/>
      <c r="R297" s="2875"/>
      <c r="S297" s="2876"/>
      <c r="T297" s="2876"/>
      <c r="U297" s="2876"/>
      <c r="V297" s="2876"/>
      <c r="W297" s="2877"/>
      <c r="X297" s="2877"/>
      <c r="Y297" s="2877"/>
      <c r="Z297" s="2877"/>
      <c r="AA297" s="2878"/>
      <c r="AC297" s="124"/>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row>
    <row r="298" spans="2:54" ht="15" customHeight="1">
      <c r="B298" s="1145" t="s">
        <v>1715</v>
      </c>
      <c r="C298" s="3019" t="s">
        <v>1126</v>
      </c>
      <c r="D298" s="3019" t="s">
        <v>842</v>
      </c>
      <c r="E298" s="1146" t="s">
        <v>1127</v>
      </c>
      <c r="F298" s="1106"/>
      <c r="G298" s="441" t="s">
        <v>93</v>
      </c>
      <c r="H298" s="441" t="s">
        <v>1103</v>
      </c>
      <c r="I298" s="441" t="s">
        <v>1128</v>
      </c>
      <c r="J298" s="441" t="s">
        <v>112</v>
      </c>
      <c r="K298" s="441" t="s">
        <v>1126</v>
      </c>
      <c r="L298" s="441" t="s">
        <v>1120</v>
      </c>
      <c r="M298" s="441" t="str">
        <f t="shared" ref="M298" si="18">B298</f>
        <v>Lismore  330 kV</v>
      </c>
      <c r="N298" s="441" t="s">
        <v>1129</v>
      </c>
      <c r="O298" s="441" t="s">
        <v>842</v>
      </c>
      <c r="P298" s="1111"/>
      <c r="Q298" s="2521"/>
      <c r="R298" s="2522"/>
      <c r="S298" s="2523"/>
      <c r="T298" s="2523"/>
      <c r="U298" s="2523"/>
      <c r="V298" s="2523"/>
      <c r="W298" s="2524"/>
      <c r="X298" s="2524"/>
      <c r="Y298" s="2524"/>
      <c r="Z298" s="2524"/>
      <c r="AA298" s="2525"/>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row>
    <row r="299" spans="2:54" ht="15" customHeight="1">
      <c r="B299" s="1155"/>
      <c r="C299" s="3017"/>
      <c r="D299" s="3017"/>
      <c r="E299" s="1146" t="s">
        <v>1130</v>
      </c>
      <c r="F299" s="1106"/>
      <c r="G299" s="441" t="s">
        <v>93</v>
      </c>
      <c r="H299" s="441" t="s">
        <v>1103</v>
      </c>
      <c r="I299" s="441" t="s">
        <v>1131</v>
      </c>
      <c r="J299" s="441" t="s">
        <v>112</v>
      </c>
      <c r="K299" s="441" t="s">
        <v>1126</v>
      </c>
      <c r="L299" s="441" t="s">
        <v>1120</v>
      </c>
      <c r="M299" s="441" t="str">
        <f t="shared" si="16"/>
        <v>Lismore  330 kV</v>
      </c>
      <c r="N299" s="441" t="s">
        <v>1129</v>
      </c>
      <c r="O299" s="441" t="s">
        <v>842</v>
      </c>
      <c r="P299" s="1111"/>
      <c r="Q299" s="2526"/>
      <c r="R299" s="2527"/>
      <c r="S299" s="2524"/>
      <c r="T299" s="2524"/>
      <c r="U299" s="2524"/>
      <c r="V299" s="2524"/>
      <c r="W299" s="2524"/>
      <c r="X299" s="2524"/>
      <c r="Y299" s="2524"/>
      <c r="Z299" s="2524"/>
      <c r="AA299" s="2525"/>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row>
    <row r="300" spans="2:54" ht="15" customHeight="1">
      <c r="B300" s="1155"/>
      <c r="C300" s="3016" t="s">
        <v>1132</v>
      </c>
      <c r="D300" s="3016" t="s">
        <v>833</v>
      </c>
      <c r="E300" s="1146" t="s">
        <v>1127</v>
      </c>
      <c r="F300" s="1106"/>
      <c r="G300" s="441" t="s">
        <v>93</v>
      </c>
      <c r="H300" s="441" t="s">
        <v>1103</v>
      </c>
      <c r="I300" s="441" t="s">
        <v>1128</v>
      </c>
      <c r="J300" s="441" t="s">
        <v>112</v>
      </c>
      <c r="K300" s="1111" t="s">
        <v>1132</v>
      </c>
      <c r="L300" s="441" t="s">
        <v>1120</v>
      </c>
      <c r="M300" s="441" t="str">
        <f t="shared" si="16"/>
        <v>Lismore  330 kV</v>
      </c>
      <c r="N300" s="1111" t="s">
        <v>1106</v>
      </c>
      <c r="O300" s="1111" t="s">
        <v>833</v>
      </c>
      <c r="P300" s="1111"/>
      <c r="Q300" s="2850"/>
      <c r="R300" s="2850"/>
      <c r="S300" s="2850"/>
      <c r="T300" s="2850"/>
      <c r="U300" s="2850"/>
      <c r="V300" s="2851"/>
      <c r="W300" s="2852"/>
      <c r="X300" s="2852"/>
      <c r="Y300" s="2852"/>
      <c r="Z300" s="2852"/>
      <c r="AA300" s="2853"/>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row>
    <row r="301" spans="2:54" ht="15" customHeight="1">
      <c r="B301" s="1155"/>
      <c r="C301" s="3017"/>
      <c r="D301" s="3017"/>
      <c r="E301" s="1146" t="s">
        <v>1130</v>
      </c>
      <c r="F301" s="1106"/>
      <c r="G301" s="441" t="s">
        <v>93</v>
      </c>
      <c r="H301" s="441" t="s">
        <v>1103</v>
      </c>
      <c r="I301" s="441" t="s">
        <v>1131</v>
      </c>
      <c r="J301" s="441" t="s">
        <v>112</v>
      </c>
      <c r="K301" s="1111" t="s">
        <v>1132</v>
      </c>
      <c r="L301" s="441" t="s">
        <v>1120</v>
      </c>
      <c r="M301" s="441" t="str">
        <f t="shared" si="16"/>
        <v>Lismore  330 kV</v>
      </c>
      <c r="N301" s="1111" t="s">
        <v>1106</v>
      </c>
      <c r="O301" s="1111" t="s">
        <v>833</v>
      </c>
      <c r="P301" s="1111"/>
      <c r="Q301" s="2850"/>
      <c r="R301" s="2850"/>
      <c r="S301" s="2850"/>
      <c r="T301" s="2850"/>
      <c r="U301" s="2850"/>
      <c r="V301" s="2851"/>
      <c r="W301" s="2852"/>
      <c r="X301" s="2852"/>
      <c r="Y301" s="2852"/>
      <c r="Z301" s="2852"/>
      <c r="AA301" s="2853"/>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row>
    <row r="302" spans="2:54" ht="15" customHeight="1">
      <c r="B302" s="1155"/>
      <c r="C302" s="3016" t="s">
        <v>1132</v>
      </c>
      <c r="D302" s="3016" t="s">
        <v>842</v>
      </c>
      <c r="E302" s="1146" t="s">
        <v>1127</v>
      </c>
      <c r="F302" s="1106"/>
      <c r="G302" s="441" t="s">
        <v>93</v>
      </c>
      <c r="H302" s="441" t="s">
        <v>1103</v>
      </c>
      <c r="I302" s="441" t="s">
        <v>1128</v>
      </c>
      <c r="J302" s="441" t="s">
        <v>112</v>
      </c>
      <c r="K302" s="1111" t="s">
        <v>1132</v>
      </c>
      <c r="L302" s="441" t="s">
        <v>1120</v>
      </c>
      <c r="M302" s="441" t="str">
        <f t="shared" si="16"/>
        <v>Lismore  330 kV</v>
      </c>
      <c r="N302" s="1111" t="s">
        <v>1106</v>
      </c>
      <c r="O302" s="1112" t="s">
        <v>842</v>
      </c>
      <c r="P302" s="1111"/>
      <c r="Q302" s="2881">
        <v>243</v>
      </c>
      <c r="R302" s="2881">
        <v>181</v>
      </c>
      <c r="S302" s="2881">
        <v>144</v>
      </c>
      <c r="T302" s="2881">
        <v>142</v>
      </c>
      <c r="U302" s="2881">
        <v>222</v>
      </c>
      <c r="V302" s="2881">
        <v>180</v>
      </c>
      <c r="W302" s="2852"/>
      <c r="X302" s="2852"/>
      <c r="Y302" s="2852"/>
      <c r="Z302" s="2852"/>
      <c r="AA302" s="2853"/>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row>
    <row r="303" spans="2:54" ht="15" customHeight="1">
      <c r="B303" s="1155"/>
      <c r="C303" s="3017"/>
      <c r="D303" s="3017"/>
      <c r="E303" s="1146" t="s">
        <v>1130</v>
      </c>
      <c r="F303" s="1106"/>
      <c r="G303" s="441" t="s">
        <v>93</v>
      </c>
      <c r="H303" s="441" t="s">
        <v>1103</v>
      </c>
      <c r="I303" s="441" t="s">
        <v>1131</v>
      </c>
      <c r="J303" s="441" t="s">
        <v>112</v>
      </c>
      <c r="K303" s="1111" t="s">
        <v>1132</v>
      </c>
      <c r="L303" s="441" t="s">
        <v>1120</v>
      </c>
      <c r="M303" s="441" t="str">
        <f t="shared" si="16"/>
        <v>Lismore  330 kV</v>
      </c>
      <c r="N303" s="1111" t="s">
        <v>1106</v>
      </c>
      <c r="O303" s="1112" t="s">
        <v>842</v>
      </c>
      <c r="P303" s="1111"/>
      <c r="Q303" s="2881">
        <v>66</v>
      </c>
      <c r="R303" s="2881">
        <v>160</v>
      </c>
      <c r="S303" s="2881">
        <v>85</v>
      </c>
      <c r="T303" s="2881">
        <v>83</v>
      </c>
      <c r="U303" s="2881">
        <v>216</v>
      </c>
      <c r="V303" s="2881">
        <v>122</v>
      </c>
      <c r="W303" s="2852"/>
      <c r="X303" s="2852"/>
      <c r="Y303" s="2852"/>
      <c r="Z303" s="2852"/>
      <c r="AA303" s="2853"/>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row>
    <row r="304" spans="2:54" ht="15" customHeight="1">
      <c r="B304" s="1155"/>
      <c r="C304" s="3016" t="s">
        <v>1133</v>
      </c>
      <c r="D304" s="3016"/>
      <c r="E304" s="1146" t="s">
        <v>1127</v>
      </c>
      <c r="F304" s="1106"/>
      <c r="G304" s="441" t="s">
        <v>93</v>
      </c>
      <c r="H304" s="441" t="s">
        <v>1103</v>
      </c>
      <c r="I304" s="441" t="s">
        <v>1128</v>
      </c>
      <c r="J304" s="441" t="s">
        <v>112</v>
      </c>
      <c r="K304" s="1111" t="s">
        <v>1133</v>
      </c>
      <c r="L304" s="441" t="s">
        <v>1120</v>
      </c>
      <c r="M304" s="441" t="str">
        <f t="shared" si="16"/>
        <v>Lismore  330 kV</v>
      </c>
      <c r="N304" s="1111" t="s">
        <v>1108</v>
      </c>
      <c r="O304" s="1111" t="s">
        <v>1109</v>
      </c>
      <c r="P304" s="1111"/>
      <c r="Q304" s="2856"/>
      <c r="R304" s="2856"/>
      <c r="S304" s="2856"/>
      <c r="T304" s="2856"/>
      <c r="U304" s="2856"/>
      <c r="V304" s="2858"/>
      <c r="W304" s="2859"/>
      <c r="X304" s="2859"/>
      <c r="Y304" s="2859"/>
      <c r="Z304" s="2859"/>
      <c r="AA304" s="2860"/>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row>
    <row r="305" spans="2:54" ht="15" customHeight="1">
      <c r="B305" s="1155"/>
      <c r="C305" s="3017"/>
      <c r="D305" s="3017"/>
      <c r="E305" s="1146" t="s">
        <v>1130</v>
      </c>
      <c r="F305" s="1106"/>
      <c r="G305" s="441" t="s">
        <v>93</v>
      </c>
      <c r="H305" s="441" t="s">
        <v>1103</v>
      </c>
      <c r="I305" s="441" t="s">
        <v>1131</v>
      </c>
      <c r="J305" s="441" t="s">
        <v>112</v>
      </c>
      <c r="K305" s="1111" t="s">
        <v>1133</v>
      </c>
      <c r="L305" s="441" t="s">
        <v>1120</v>
      </c>
      <c r="M305" s="441" t="str">
        <f t="shared" si="16"/>
        <v>Lismore  330 kV</v>
      </c>
      <c r="N305" s="1111" t="s">
        <v>1108</v>
      </c>
      <c r="O305" s="1111" t="s">
        <v>1109</v>
      </c>
      <c r="P305" s="1111"/>
      <c r="Q305" s="2856"/>
      <c r="R305" s="2856"/>
      <c r="S305" s="2856"/>
      <c r="T305" s="2856"/>
      <c r="U305" s="2856"/>
      <c r="V305" s="2858"/>
      <c r="W305" s="2859"/>
      <c r="X305" s="2859"/>
      <c r="Y305" s="2859"/>
      <c r="Z305" s="2859"/>
      <c r="AA305" s="2860"/>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row>
    <row r="306" spans="2:54" ht="15" customHeight="1">
      <c r="B306" s="1155"/>
      <c r="C306" s="3016" t="s">
        <v>1110</v>
      </c>
      <c r="D306" s="3016"/>
      <c r="E306" s="1146" t="s">
        <v>1127</v>
      </c>
      <c r="F306" s="1106"/>
      <c r="G306" s="441" t="s">
        <v>93</v>
      </c>
      <c r="H306" s="441" t="s">
        <v>1103</v>
      </c>
      <c r="I306" s="441" t="s">
        <v>1128</v>
      </c>
      <c r="J306" s="441" t="s">
        <v>112</v>
      </c>
      <c r="K306" s="1111" t="s">
        <v>1110</v>
      </c>
      <c r="L306" s="441" t="s">
        <v>1120</v>
      </c>
      <c r="M306" s="441" t="str">
        <f t="shared" si="16"/>
        <v>Lismore  330 kV</v>
      </c>
      <c r="N306" s="1111" t="s">
        <v>1111</v>
      </c>
      <c r="O306" s="1112">
        <v>0</v>
      </c>
      <c r="P306" s="1111"/>
      <c r="Q306" s="2861"/>
      <c r="R306" s="2861"/>
      <c r="S306" s="2861"/>
      <c r="T306" s="2861"/>
      <c r="U306" s="2861"/>
      <c r="V306" s="2862"/>
      <c r="W306" s="2863"/>
      <c r="X306" s="2863"/>
      <c r="Y306" s="2863"/>
      <c r="Z306" s="2863"/>
      <c r="AA306" s="286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row>
    <row r="307" spans="2:54" ht="15" customHeight="1">
      <c r="B307" s="1155"/>
      <c r="C307" s="3017"/>
      <c r="D307" s="3017"/>
      <c r="E307" s="1146" t="s">
        <v>1130</v>
      </c>
      <c r="F307" s="1106"/>
      <c r="G307" s="441" t="s">
        <v>93</v>
      </c>
      <c r="H307" s="441" t="s">
        <v>1103</v>
      </c>
      <c r="I307" s="441" t="s">
        <v>1131</v>
      </c>
      <c r="J307" s="441" t="s">
        <v>112</v>
      </c>
      <c r="K307" s="1111" t="s">
        <v>1110</v>
      </c>
      <c r="L307" s="441" t="s">
        <v>1120</v>
      </c>
      <c r="M307" s="441" t="str">
        <f t="shared" si="16"/>
        <v>Lismore  330 kV</v>
      </c>
      <c r="N307" s="1111" t="s">
        <v>1111</v>
      </c>
      <c r="O307" s="1112">
        <v>0</v>
      </c>
      <c r="P307" s="1111"/>
      <c r="Q307" s="2861"/>
      <c r="R307" s="2861"/>
      <c r="S307" s="2861"/>
      <c r="T307" s="2861"/>
      <c r="U307" s="2861"/>
      <c r="V307" s="2862"/>
      <c r="W307" s="2863"/>
      <c r="X307" s="2863"/>
      <c r="Y307" s="2863"/>
      <c r="Z307" s="2863"/>
      <c r="AA307" s="286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row>
    <row r="308" spans="2:54" ht="15" customHeight="1">
      <c r="B308" s="1155"/>
      <c r="C308" s="3016" t="s">
        <v>1112</v>
      </c>
      <c r="D308" s="3016"/>
      <c r="E308" s="1146" t="s">
        <v>1127</v>
      </c>
      <c r="F308" s="1106"/>
      <c r="G308" s="441" t="s">
        <v>93</v>
      </c>
      <c r="H308" s="441" t="s">
        <v>1103</v>
      </c>
      <c r="I308" s="441" t="s">
        <v>1128</v>
      </c>
      <c r="J308" s="441" t="s">
        <v>112</v>
      </c>
      <c r="K308" s="1111" t="s">
        <v>1112</v>
      </c>
      <c r="L308" s="441" t="s">
        <v>1120</v>
      </c>
      <c r="M308" s="441" t="str">
        <f t="shared" si="16"/>
        <v>Lismore  330 kV</v>
      </c>
      <c r="N308" s="1111" t="s">
        <v>1113</v>
      </c>
      <c r="O308" s="1111" t="s">
        <v>1113</v>
      </c>
      <c r="P308" s="1111"/>
      <c r="Q308" s="2850"/>
      <c r="R308" s="2850"/>
      <c r="S308" s="2850"/>
      <c r="T308" s="2850"/>
      <c r="U308" s="2850"/>
      <c r="V308" s="2851"/>
      <c r="W308" s="2866"/>
      <c r="X308" s="2866"/>
      <c r="Y308" s="2866"/>
      <c r="Z308" s="2866"/>
      <c r="AA308" s="2099"/>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row>
    <row r="309" spans="2:54" ht="15" customHeight="1">
      <c r="B309" s="1155"/>
      <c r="C309" s="3017"/>
      <c r="D309" s="3017"/>
      <c r="E309" s="1146" t="s">
        <v>1130</v>
      </c>
      <c r="F309" s="1106"/>
      <c r="G309" s="441" t="s">
        <v>93</v>
      </c>
      <c r="H309" s="441" t="s">
        <v>1103</v>
      </c>
      <c r="I309" s="441" t="s">
        <v>1131</v>
      </c>
      <c r="J309" s="441" t="s">
        <v>112</v>
      </c>
      <c r="K309" s="1111" t="s">
        <v>1112</v>
      </c>
      <c r="L309" s="441" t="s">
        <v>1120</v>
      </c>
      <c r="M309" s="441" t="str">
        <f t="shared" si="16"/>
        <v>Lismore  330 kV</v>
      </c>
      <c r="N309" s="1111" t="s">
        <v>1113</v>
      </c>
      <c r="O309" s="1111" t="s">
        <v>1113</v>
      </c>
      <c r="P309" s="1111"/>
      <c r="Q309" s="2850"/>
      <c r="R309" s="2850"/>
      <c r="S309" s="2850"/>
      <c r="T309" s="2850"/>
      <c r="U309" s="2850"/>
      <c r="V309" s="2851"/>
      <c r="W309" s="2866"/>
      <c r="X309" s="2866"/>
      <c r="Y309" s="2866"/>
      <c r="Z309" s="2866"/>
      <c r="AA309" s="2099"/>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row>
    <row r="310" spans="2:54" ht="15" customHeight="1">
      <c r="B310" s="1155"/>
      <c r="C310" s="3016" t="s">
        <v>1134</v>
      </c>
      <c r="D310" s="3016" t="s">
        <v>833</v>
      </c>
      <c r="E310" s="1146" t="s">
        <v>1127</v>
      </c>
      <c r="F310" s="1106"/>
      <c r="G310" s="441" t="s">
        <v>93</v>
      </c>
      <c r="H310" s="441" t="s">
        <v>1103</v>
      </c>
      <c r="I310" s="441" t="s">
        <v>1128</v>
      </c>
      <c r="J310" s="441" t="s">
        <v>112</v>
      </c>
      <c r="K310" s="1111" t="s">
        <v>1134</v>
      </c>
      <c r="L310" s="441" t="s">
        <v>1120</v>
      </c>
      <c r="M310" s="441" t="str">
        <f t="shared" si="16"/>
        <v>Lismore  330 kV</v>
      </c>
      <c r="N310" s="1111" t="s">
        <v>1115</v>
      </c>
      <c r="O310" s="1111" t="s">
        <v>833</v>
      </c>
      <c r="P310" s="1111"/>
      <c r="Q310" s="2867"/>
      <c r="R310" s="2868"/>
      <c r="S310" s="2869"/>
      <c r="T310" s="2869"/>
      <c r="U310" s="2869"/>
      <c r="V310" s="2869"/>
      <c r="W310" s="2869"/>
      <c r="X310" s="2869"/>
      <c r="Y310" s="2869"/>
      <c r="Z310" s="2869"/>
      <c r="AA310" s="2879"/>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row>
    <row r="311" spans="2:54" ht="15" customHeight="1">
      <c r="B311" s="1155"/>
      <c r="C311" s="3017"/>
      <c r="D311" s="3017"/>
      <c r="E311" s="1146" t="s">
        <v>1130</v>
      </c>
      <c r="F311" s="1106"/>
      <c r="G311" s="441" t="s">
        <v>93</v>
      </c>
      <c r="H311" s="441" t="s">
        <v>1103</v>
      </c>
      <c r="I311" s="441" t="s">
        <v>1131</v>
      </c>
      <c r="J311" s="441" t="s">
        <v>112</v>
      </c>
      <c r="K311" s="1111" t="s">
        <v>1134</v>
      </c>
      <c r="L311" s="441" t="s">
        <v>1120</v>
      </c>
      <c r="M311" s="441" t="str">
        <f t="shared" si="16"/>
        <v>Lismore  330 kV</v>
      </c>
      <c r="N311" s="1111" t="s">
        <v>1115</v>
      </c>
      <c r="O311" s="1111" t="s">
        <v>833</v>
      </c>
      <c r="P311" s="1111"/>
      <c r="Q311" s="2867"/>
      <c r="R311" s="2868"/>
      <c r="S311" s="2869"/>
      <c r="T311" s="2869"/>
      <c r="U311" s="2869"/>
      <c r="V311" s="2869"/>
      <c r="W311" s="2869"/>
      <c r="X311" s="2869"/>
      <c r="Y311" s="2869"/>
      <c r="Z311" s="2869"/>
      <c r="AA311" s="2879"/>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row>
    <row r="312" spans="2:54" ht="15" customHeight="1">
      <c r="B312" s="1155"/>
      <c r="C312" s="3016" t="s">
        <v>1135</v>
      </c>
      <c r="D312" s="3016" t="s">
        <v>833</v>
      </c>
      <c r="E312" s="1146" t="s">
        <v>1127</v>
      </c>
      <c r="F312" s="1106"/>
      <c r="G312" s="441" t="s">
        <v>93</v>
      </c>
      <c r="H312" s="441" t="s">
        <v>1103</v>
      </c>
      <c r="I312" s="441" t="s">
        <v>1128</v>
      </c>
      <c r="J312" s="441" t="s">
        <v>112</v>
      </c>
      <c r="K312" s="1111" t="s">
        <v>1135</v>
      </c>
      <c r="L312" s="441" t="s">
        <v>1120</v>
      </c>
      <c r="M312" s="441" t="str">
        <f t="shared" si="16"/>
        <v>Lismore  330 kV</v>
      </c>
      <c r="N312" s="1111" t="s">
        <v>1106</v>
      </c>
      <c r="O312" s="1111" t="s">
        <v>833</v>
      </c>
      <c r="P312" s="1111"/>
      <c r="Q312" s="2867"/>
      <c r="R312" s="2868"/>
      <c r="S312" s="2869"/>
      <c r="T312" s="2869"/>
      <c r="U312" s="2869"/>
      <c r="V312" s="2869"/>
      <c r="W312" s="2869"/>
      <c r="X312" s="2869"/>
      <c r="Y312" s="2869"/>
      <c r="Z312" s="2869"/>
      <c r="AA312" s="2879"/>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row>
    <row r="313" spans="2:54" ht="15" customHeight="1">
      <c r="B313" s="1155"/>
      <c r="C313" s="3017"/>
      <c r="D313" s="3017"/>
      <c r="E313" s="1146" t="s">
        <v>1130</v>
      </c>
      <c r="F313" s="1106"/>
      <c r="G313" s="441" t="s">
        <v>93</v>
      </c>
      <c r="H313" s="441" t="s">
        <v>1103</v>
      </c>
      <c r="I313" s="441" t="s">
        <v>1131</v>
      </c>
      <c r="J313" s="441" t="s">
        <v>112</v>
      </c>
      <c r="K313" s="1111" t="s">
        <v>1135</v>
      </c>
      <c r="L313" s="441" t="s">
        <v>1120</v>
      </c>
      <c r="M313" s="441" t="str">
        <f t="shared" si="16"/>
        <v>Lismore  330 kV</v>
      </c>
      <c r="N313" s="1111" t="s">
        <v>1106</v>
      </c>
      <c r="O313" s="1111" t="s">
        <v>833</v>
      </c>
      <c r="P313" s="1111"/>
      <c r="Q313" s="2867"/>
      <c r="R313" s="2868"/>
      <c r="S313" s="2869"/>
      <c r="T313" s="2869"/>
      <c r="U313" s="2869"/>
      <c r="V313" s="2869"/>
      <c r="W313" s="2869"/>
      <c r="X313" s="2869"/>
      <c r="Y313" s="2869"/>
      <c r="Z313" s="2869"/>
      <c r="AA313" s="2879"/>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row>
    <row r="314" spans="2:54" ht="15" customHeight="1">
      <c r="B314" s="1155"/>
      <c r="C314" s="3016" t="s">
        <v>1135</v>
      </c>
      <c r="D314" s="3016" t="s">
        <v>842</v>
      </c>
      <c r="E314" s="1146" t="s">
        <v>1127</v>
      </c>
      <c r="F314" s="1106"/>
      <c r="G314" s="441" t="s">
        <v>93</v>
      </c>
      <c r="H314" s="441" t="s">
        <v>1103</v>
      </c>
      <c r="I314" s="441" t="s">
        <v>1128</v>
      </c>
      <c r="J314" s="441" t="s">
        <v>112</v>
      </c>
      <c r="K314" s="1111" t="s">
        <v>1135</v>
      </c>
      <c r="L314" s="441" t="s">
        <v>1120</v>
      </c>
      <c r="M314" s="441" t="str">
        <f t="shared" si="16"/>
        <v>Lismore  330 kV</v>
      </c>
      <c r="N314" s="1111" t="s">
        <v>1106</v>
      </c>
      <c r="O314" s="1111" t="s">
        <v>842</v>
      </c>
      <c r="P314" s="1111"/>
      <c r="Q314" s="2867"/>
      <c r="R314" s="2868"/>
      <c r="S314" s="2869"/>
      <c r="T314" s="2869"/>
      <c r="U314" s="2869"/>
      <c r="V314" s="2869"/>
      <c r="W314" s="2869"/>
      <c r="X314" s="2869"/>
      <c r="Y314" s="2869"/>
      <c r="Z314" s="2869"/>
      <c r="AA314" s="2879"/>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row>
    <row r="315" spans="2:54" ht="15" customHeight="1">
      <c r="B315" s="1155"/>
      <c r="C315" s="3017"/>
      <c r="D315" s="3017"/>
      <c r="E315" s="1146" t="s">
        <v>1130</v>
      </c>
      <c r="F315" s="1106"/>
      <c r="G315" s="441" t="s">
        <v>93</v>
      </c>
      <c r="H315" s="441" t="s">
        <v>1103</v>
      </c>
      <c r="I315" s="441" t="s">
        <v>1131</v>
      </c>
      <c r="J315" s="441" t="s">
        <v>112</v>
      </c>
      <c r="K315" s="1111" t="s">
        <v>1135</v>
      </c>
      <c r="L315" s="441" t="s">
        <v>1120</v>
      </c>
      <c r="M315" s="441" t="str">
        <f t="shared" si="16"/>
        <v>Lismore  330 kV</v>
      </c>
      <c r="N315" s="1111" t="s">
        <v>1106</v>
      </c>
      <c r="O315" s="1111" t="s">
        <v>842</v>
      </c>
      <c r="P315" s="1111"/>
      <c r="Q315" s="2867"/>
      <c r="R315" s="2868"/>
      <c r="S315" s="2869"/>
      <c r="T315" s="2869"/>
      <c r="U315" s="2869"/>
      <c r="V315" s="2869"/>
      <c r="W315" s="2869"/>
      <c r="X315" s="2869"/>
      <c r="Y315" s="2869"/>
      <c r="Z315" s="2869"/>
      <c r="AA315" s="2879"/>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row>
    <row r="316" spans="2:54" ht="15" customHeight="1">
      <c r="B316" s="1155"/>
      <c r="C316" s="3016" t="s">
        <v>1136</v>
      </c>
      <c r="D316" s="3016" t="s">
        <v>833</v>
      </c>
      <c r="E316" s="1146" t="s">
        <v>1127</v>
      </c>
      <c r="F316" s="1106"/>
      <c r="G316" s="441" t="s">
        <v>93</v>
      </c>
      <c r="H316" s="441" t="s">
        <v>1103</v>
      </c>
      <c r="I316" s="441" t="s">
        <v>1128</v>
      </c>
      <c r="J316" s="441" t="s">
        <v>112</v>
      </c>
      <c r="K316" s="1111" t="s">
        <v>1136</v>
      </c>
      <c r="L316" s="441" t="s">
        <v>1120</v>
      </c>
      <c r="M316" s="441" t="str">
        <f t="shared" si="16"/>
        <v>Lismore  330 kV</v>
      </c>
      <c r="N316" s="1111" t="s">
        <v>1106</v>
      </c>
      <c r="O316" s="1111" t="s">
        <v>833</v>
      </c>
      <c r="P316" s="1111"/>
      <c r="Q316" s="2867"/>
      <c r="R316" s="2868"/>
      <c r="S316" s="2869"/>
      <c r="T316" s="2869"/>
      <c r="U316" s="2869"/>
      <c r="V316" s="2869"/>
      <c r="W316" s="2870">
        <v>144</v>
      </c>
      <c r="X316" s="2870">
        <v>144</v>
      </c>
      <c r="Y316" s="2870">
        <v>145</v>
      </c>
      <c r="Z316" s="2870">
        <v>146</v>
      </c>
      <c r="AA316" s="2870">
        <v>148</v>
      </c>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row>
    <row r="317" spans="2:54" ht="15" customHeight="1">
      <c r="B317" s="1155"/>
      <c r="C317" s="3017"/>
      <c r="D317" s="3017"/>
      <c r="E317" s="1146" t="s">
        <v>1130</v>
      </c>
      <c r="F317" s="1106"/>
      <c r="G317" s="441" t="s">
        <v>93</v>
      </c>
      <c r="H317" s="441" t="s">
        <v>1103</v>
      </c>
      <c r="I317" s="441" t="s">
        <v>1131</v>
      </c>
      <c r="J317" s="441" t="s">
        <v>112</v>
      </c>
      <c r="K317" s="1111" t="s">
        <v>1136</v>
      </c>
      <c r="L317" s="441" t="s">
        <v>1120</v>
      </c>
      <c r="M317" s="441" t="str">
        <f t="shared" si="16"/>
        <v>Lismore  330 kV</v>
      </c>
      <c r="N317" s="1111" t="s">
        <v>1106</v>
      </c>
      <c r="O317" s="1111" t="s">
        <v>833</v>
      </c>
      <c r="P317" s="1111"/>
      <c r="Q317" s="2528"/>
      <c r="R317" s="2529"/>
      <c r="S317" s="2530"/>
      <c r="T317" s="2530"/>
      <c r="U317" s="2530"/>
      <c r="V317" s="2530"/>
      <c r="W317" s="2102"/>
      <c r="X317" s="2102"/>
      <c r="Y317" s="2102"/>
      <c r="Z317" s="2102"/>
      <c r="AA317" s="2103"/>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row>
    <row r="318" spans="2:54" ht="15" customHeight="1">
      <c r="B318" s="1155"/>
      <c r="C318" s="3016" t="s">
        <v>1136</v>
      </c>
      <c r="D318" s="3016" t="s">
        <v>842</v>
      </c>
      <c r="E318" s="1146" t="s">
        <v>1127</v>
      </c>
      <c r="F318" s="1106"/>
      <c r="G318" s="441" t="s">
        <v>93</v>
      </c>
      <c r="H318" s="441" t="s">
        <v>1103</v>
      </c>
      <c r="I318" s="441" t="s">
        <v>1128</v>
      </c>
      <c r="J318" s="441" t="s">
        <v>112</v>
      </c>
      <c r="K318" s="1111" t="s">
        <v>1136</v>
      </c>
      <c r="L318" s="441" t="s">
        <v>1120</v>
      </c>
      <c r="M318" s="441" t="str">
        <f t="shared" si="16"/>
        <v>Lismore  330 kV</v>
      </c>
      <c r="N318" s="1111" t="s">
        <v>1106</v>
      </c>
      <c r="O318" s="1111" t="s">
        <v>842</v>
      </c>
      <c r="P318" s="1111"/>
      <c r="Q318" s="2528"/>
      <c r="R318" s="2529"/>
      <c r="S318" s="2530"/>
      <c r="T318" s="2530"/>
      <c r="U318" s="2530"/>
      <c r="V318" s="2530"/>
      <c r="W318" s="2102">
        <v>145.56098378343009</v>
      </c>
      <c r="X318" s="2102">
        <v>147.51271131668619</v>
      </c>
      <c r="Y318" s="2102">
        <v>147.51271131668619</v>
      </c>
      <c r="Z318" s="2102">
        <v>148.70776711389354</v>
      </c>
      <c r="AA318" s="2102">
        <v>149.68299836654796</v>
      </c>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row>
    <row r="319" spans="2:54" ht="15" customHeight="1" thickBot="1">
      <c r="B319" s="2872"/>
      <c r="C319" s="3018"/>
      <c r="D319" s="3018"/>
      <c r="E319" s="2873" t="s">
        <v>1130</v>
      </c>
      <c r="F319" s="1106"/>
      <c r="G319" s="441" t="s">
        <v>93</v>
      </c>
      <c r="H319" s="441" t="s">
        <v>1103</v>
      </c>
      <c r="I319" s="441" t="s">
        <v>1131</v>
      </c>
      <c r="J319" s="441" t="s">
        <v>112</v>
      </c>
      <c r="K319" s="1111" t="s">
        <v>1136</v>
      </c>
      <c r="L319" s="441" t="s">
        <v>1120</v>
      </c>
      <c r="M319" s="441" t="str">
        <f t="shared" si="16"/>
        <v>Lismore  330 kV</v>
      </c>
      <c r="N319" s="1111" t="s">
        <v>1106</v>
      </c>
      <c r="O319" s="1111" t="s">
        <v>842</v>
      </c>
      <c r="P319" s="1111"/>
      <c r="Q319" s="2874"/>
      <c r="R319" s="2875"/>
      <c r="S319" s="2876"/>
      <c r="T319" s="2876"/>
      <c r="U319" s="2876"/>
      <c r="V319" s="2876"/>
      <c r="W319" s="2877"/>
      <c r="X319" s="2877"/>
      <c r="Y319" s="2877"/>
      <c r="Z319" s="2877"/>
      <c r="AA319" s="2878"/>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row>
    <row r="320" spans="2:54" ht="15" customHeight="1">
      <c r="B320" s="1145" t="s">
        <v>1714</v>
      </c>
      <c r="C320" s="3019" t="s">
        <v>1126</v>
      </c>
      <c r="D320" s="3019" t="s">
        <v>842</v>
      </c>
      <c r="E320" s="1146" t="s">
        <v>1127</v>
      </c>
      <c r="F320" s="1106"/>
      <c r="G320" s="441" t="s">
        <v>93</v>
      </c>
      <c r="H320" s="441" t="s">
        <v>1103</v>
      </c>
      <c r="I320" s="441" t="s">
        <v>1128</v>
      </c>
      <c r="J320" s="441" t="s">
        <v>112</v>
      </c>
      <c r="K320" s="441" t="s">
        <v>1126</v>
      </c>
      <c r="L320" s="441" t="s">
        <v>1120</v>
      </c>
      <c r="M320" s="441" t="str">
        <f t="shared" ref="M320" si="19">B320</f>
        <v>Casino 132 kV</v>
      </c>
      <c r="N320" s="441" t="s">
        <v>1129</v>
      </c>
      <c r="O320" s="441" t="s">
        <v>842</v>
      </c>
      <c r="P320" s="1111"/>
      <c r="Q320" s="2521"/>
      <c r="R320" s="2522"/>
      <c r="S320" s="2523"/>
      <c r="T320" s="2523"/>
      <c r="U320" s="2523"/>
      <c r="V320" s="2523"/>
      <c r="W320" s="2524"/>
      <c r="X320" s="2524"/>
      <c r="Y320" s="2524"/>
      <c r="Z320" s="2524"/>
      <c r="AA320" s="2525"/>
      <c r="AB320" s="1125"/>
      <c r="AC320" s="1151"/>
      <c r="AD320" s="1152"/>
      <c r="AE320" s="1153"/>
      <c r="AF320" s="1153"/>
      <c r="AG320" s="1153"/>
      <c r="AH320" s="124"/>
      <c r="AI320" s="124"/>
      <c r="AJ320" s="124"/>
      <c r="AK320" s="124"/>
      <c r="AL320" s="124"/>
      <c r="AM320" s="124"/>
      <c r="AN320" s="124"/>
      <c r="AO320" s="124"/>
      <c r="AP320" s="124"/>
      <c r="AQ320" s="1153"/>
      <c r="AR320" s="1154"/>
      <c r="AS320" s="1154"/>
      <c r="AT320" s="1154"/>
      <c r="AU320" s="1154"/>
      <c r="AV320" s="1154"/>
      <c r="AW320" s="1154"/>
      <c r="AX320" s="1154"/>
      <c r="AY320" s="1154"/>
      <c r="AZ320" s="1154"/>
      <c r="BA320" s="1154"/>
      <c r="BB320" s="1154"/>
    </row>
    <row r="321" spans="2:54" ht="15" customHeight="1">
      <c r="B321" s="1155"/>
      <c r="C321" s="3017"/>
      <c r="D321" s="3017"/>
      <c r="E321" s="1146" t="s">
        <v>1130</v>
      </c>
      <c r="F321" s="1106"/>
      <c r="G321" s="441" t="s">
        <v>93</v>
      </c>
      <c r="H321" s="441" t="s">
        <v>1103</v>
      </c>
      <c r="I321" s="441" t="s">
        <v>1131</v>
      </c>
      <c r="J321" s="441" t="s">
        <v>112</v>
      </c>
      <c r="K321" s="441" t="s">
        <v>1126</v>
      </c>
      <c r="L321" s="441" t="s">
        <v>1120</v>
      </c>
      <c r="M321" s="441" t="str">
        <f t="shared" si="16"/>
        <v>Casino 132 kV</v>
      </c>
      <c r="N321" s="441" t="s">
        <v>1129</v>
      </c>
      <c r="O321" s="441" t="s">
        <v>842</v>
      </c>
      <c r="P321" s="1111"/>
      <c r="Q321" s="2526"/>
      <c r="R321" s="2527"/>
      <c r="S321" s="2524"/>
      <c r="T321" s="2524"/>
      <c r="U321" s="2524"/>
      <c r="V321" s="2524"/>
      <c r="W321" s="2524"/>
      <c r="X321" s="2524"/>
      <c r="Y321" s="2524"/>
      <c r="Z321" s="2524"/>
      <c r="AA321" s="2525"/>
      <c r="AB321" s="1125"/>
      <c r="AC321" s="1151"/>
      <c r="AD321" s="1152"/>
      <c r="AE321" s="1153"/>
      <c r="AF321" s="1153"/>
      <c r="AG321" s="1153"/>
      <c r="AH321" s="124"/>
      <c r="AI321" s="124"/>
      <c r="AJ321" s="124"/>
      <c r="AK321" s="124"/>
      <c r="AL321" s="124"/>
      <c r="AM321" s="124"/>
      <c r="AN321" s="124"/>
      <c r="AO321" s="124"/>
      <c r="AP321" s="124"/>
      <c r="AQ321" s="1153"/>
      <c r="AR321" s="1154"/>
      <c r="AS321" s="1154"/>
      <c r="AT321" s="1154"/>
      <c r="AU321" s="1154"/>
      <c r="AV321" s="1154"/>
      <c r="AW321" s="1154"/>
      <c r="AX321" s="1154"/>
      <c r="AY321" s="1154"/>
      <c r="AZ321" s="1154"/>
      <c r="BA321" s="1154"/>
      <c r="BB321" s="1154"/>
    </row>
    <row r="322" spans="2:54" ht="15" customHeight="1">
      <c r="B322" s="1155"/>
      <c r="C322" s="3016" t="s">
        <v>1132</v>
      </c>
      <c r="D322" s="3016" t="s">
        <v>833</v>
      </c>
      <c r="E322" s="1146" t="s">
        <v>1127</v>
      </c>
      <c r="F322" s="1106"/>
      <c r="G322" s="441" t="s">
        <v>93</v>
      </c>
      <c r="H322" s="441" t="s">
        <v>1103</v>
      </c>
      <c r="I322" s="441" t="s">
        <v>1128</v>
      </c>
      <c r="J322" s="441" t="s">
        <v>112</v>
      </c>
      <c r="K322" s="1111" t="s">
        <v>1132</v>
      </c>
      <c r="L322" s="441" t="s">
        <v>1120</v>
      </c>
      <c r="M322" s="441" t="str">
        <f t="shared" si="16"/>
        <v>Casino 132 kV</v>
      </c>
      <c r="N322" s="1111" t="s">
        <v>1106</v>
      </c>
      <c r="O322" s="1111" t="s">
        <v>833</v>
      </c>
      <c r="P322" s="1111"/>
      <c r="Q322" s="2850"/>
      <c r="R322" s="2850"/>
      <c r="S322" s="2850"/>
      <c r="T322" s="2850"/>
      <c r="U322" s="2850"/>
      <c r="V322" s="2851"/>
      <c r="W322" s="2852"/>
      <c r="X322" s="2852"/>
      <c r="Y322" s="2852"/>
      <c r="Z322" s="2852"/>
      <c r="AA322" s="2853"/>
      <c r="AB322" s="1125"/>
      <c r="AC322" s="1151"/>
      <c r="AD322" s="1152"/>
      <c r="AE322" s="1153"/>
      <c r="AF322" s="1153"/>
      <c r="AG322" s="1153"/>
      <c r="AH322" s="124"/>
      <c r="AI322" s="124"/>
      <c r="AJ322" s="124"/>
      <c r="AK322" s="124"/>
      <c r="AL322" s="1153"/>
      <c r="AM322" s="124"/>
      <c r="AN322" s="124"/>
      <c r="AO322" s="1153"/>
      <c r="AP322" s="1153"/>
      <c r="AQ322" s="1153"/>
      <c r="AR322" s="1154"/>
      <c r="AS322" s="1154"/>
      <c r="AT322" s="1154"/>
      <c r="AU322" s="1160"/>
      <c r="AV322" s="1154"/>
      <c r="AW322" s="1154"/>
      <c r="AX322" s="1154"/>
      <c r="AY322" s="1154"/>
      <c r="AZ322" s="1154"/>
      <c r="BA322" s="1154"/>
      <c r="BB322" s="1154"/>
    </row>
    <row r="323" spans="2:54" ht="15" customHeight="1">
      <c r="B323" s="1155"/>
      <c r="C323" s="3017"/>
      <c r="D323" s="3017"/>
      <c r="E323" s="1146" t="s">
        <v>1130</v>
      </c>
      <c r="F323" s="1106"/>
      <c r="G323" s="441" t="s">
        <v>93</v>
      </c>
      <c r="H323" s="441" t="s">
        <v>1103</v>
      </c>
      <c r="I323" s="441" t="s">
        <v>1131</v>
      </c>
      <c r="J323" s="441" t="s">
        <v>112</v>
      </c>
      <c r="K323" s="1111" t="s">
        <v>1132</v>
      </c>
      <c r="L323" s="441" t="s">
        <v>1120</v>
      </c>
      <c r="M323" s="441" t="str">
        <f t="shared" si="16"/>
        <v>Casino 132 kV</v>
      </c>
      <c r="N323" s="1111" t="s">
        <v>1106</v>
      </c>
      <c r="O323" s="1111" t="s">
        <v>833</v>
      </c>
      <c r="P323" s="1111"/>
      <c r="Q323" s="2850"/>
      <c r="R323" s="2850"/>
      <c r="S323" s="2850"/>
      <c r="T323" s="2850"/>
      <c r="U323" s="2850"/>
      <c r="V323" s="2851"/>
      <c r="W323" s="2852"/>
      <c r="X323" s="2852"/>
      <c r="Y323" s="2852"/>
      <c r="Z323" s="2852"/>
      <c r="AA323" s="2853"/>
      <c r="AB323" s="1125"/>
      <c r="AC323" s="1151"/>
      <c r="AD323" s="1152"/>
      <c r="AE323" s="1153"/>
      <c r="AF323" s="1153"/>
      <c r="AG323" s="1153"/>
      <c r="AH323" s="124"/>
      <c r="AI323" s="124"/>
      <c r="AJ323" s="124"/>
      <c r="AK323" s="124"/>
      <c r="AL323" s="1153"/>
      <c r="AM323" s="124"/>
      <c r="AN323" s="124"/>
      <c r="AO323" s="1153"/>
      <c r="AP323" s="1153"/>
      <c r="AQ323" s="1153"/>
      <c r="AR323" s="1154"/>
      <c r="AS323" s="1154"/>
      <c r="AT323" s="1154"/>
      <c r="AU323" s="1160"/>
      <c r="AV323" s="1154"/>
      <c r="AW323" s="1154"/>
      <c r="AX323" s="1154"/>
      <c r="AY323" s="1154"/>
      <c r="AZ323" s="1154"/>
      <c r="BA323" s="1154"/>
      <c r="BB323" s="1154"/>
    </row>
    <row r="324" spans="2:54" ht="15" customHeight="1">
      <c r="B324" s="1155"/>
      <c r="C324" s="3016" t="s">
        <v>1132</v>
      </c>
      <c r="D324" s="3016" t="s">
        <v>842</v>
      </c>
      <c r="E324" s="1146" t="s">
        <v>1127</v>
      </c>
      <c r="F324" s="1106"/>
      <c r="G324" s="441" t="s">
        <v>93</v>
      </c>
      <c r="H324" s="441" t="s">
        <v>1103</v>
      </c>
      <c r="I324" s="441" t="s">
        <v>1128</v>
      </c>
      <c r="J324" s="441" t="s">
        <v>112</v>
      </c>
      <c r="K324" s="1111" t="s">
        <v>1132</v>
      </c>
      <c r="L324" s="441" t="s">
        <v>1120</v>
      </c>
      <c r="M324" s="441" t="str">
        <f t="shared" si="16"/>
        <v>Casino 132 kV</v>
      </c>
      <c r="N324" s="1111" t="s">
        <v>1106</v>
      </c>
      <c r="O324" s="1112" t="s">
        <v>842</v>
      </c>
      <c r="P324" s="1111"/>
      <c r="Q324" s="2850"/>
      <c r="R324" s="2884">
        <v>37.647272727272728</v>
      </c>
      <c r="S324" s="2854"/>
      <c r="T324" s="2854"/>
      <c r="U324" s="2854"/>
      <c r="V324" s="2884">
        <v>28.963636363636365</v>
      </c>
      <c r="W324" s="2852"/>
      <c r="X324" s="2852"/>
      <c r="Y324" s="2852"/>
      <c r="Z324" s="2852"/>
      <c r="AA324" s="2853"/>
      <c r="AB324" s="1125"/>
      <c r="AC324" s="1151"/>
      <c r="AD324" s="1152"/>
      <c r="AE324" s="1153"/>
      <c r="AF324" s="1153"/>
      <c r="AG324" s="1153"/>
      <c r="AH324" s="124"/>
      <c r="AI324" s="124"/>
      <c r="AJ324" s="124"/>
      <c r="AK324" s="124"/>
      <c r="AL324" s="1153"/>
      <c r="AM324" s="124"/>
      <c r="AN324" s="124"/>
      <c r="AO324" s="1153"/>
      <c r="AP324" s="1161"/>
      <c r="AQ324" s="1153"/>
      <c r="AR324" s="1154"/>
      <c r="AS324" s="1154"/>
      <c r="AT324" s="1154"/>
      <c r="AU324" s="1160"/>
      <c r="AV324" s="1154"/>
      <c r="AW324" s="1154"/>
      <c r="AX324" s="1154"/>
      <c r="AY324" s="1154"/>
      <c r="AZ324" s="1154"/>
      <c r="BA324" s="1154"/>
      <c r="BB324" s="1154"/>
    </row>
    <row r="325" spans="2:54" ht="15" customHeight="1">
      <c r="B325" s="1155"/>
      <c r="C325" s="3017"/>
      <c r="D325" s="3017"/>
      <c r="E325" s="1146" t="s">
        <v>1130</v>
      </c>
      <c r="F325" s="1106"/>
      <c r="G325" s="441" t="s">
        <v>93</v>
      </c>
      <c r="H325" s="441" t="s">
        <v>1103</v>
      </c>
      <c r="I325" s="441" t="s">
        <v>1131</v>
      </c>
      <c r="J325" s="441" t="s">
        <v>112</v>
      </c>
      <c r="K325" s="1111" t="s">
        <v>1132</v>
      </c>
      <c r="L325" s="441" t="s">
        <v>1120</v>
      </c>
      <c r="M325" s="441" t="str">
        <f t="shared" si="16"/>
        <v>Casino 132 kV</v>
      </c>
      <c r="N325" s="1111" t="s">
        <v>1106</v>
      </c>
      <c r="O325" s="1112" t="s">
        <v>842</v>
      </c>
      <c r="P325" s="1111"/>
      <c r="Q325" s="2850"/>
      <c r="R325" s="2884">
        <v>26.509090909090908</v>
      </c>
      <c r="S325" s="2854"/>
      <c r="T325" s="2854"/>
      <c r="U325" s="2854"/>
      <c r="V325" s="2884">
        <v>19.88727272727273</v>
      </c>
      <c r="W325" s="2852"/>
      <c r="X325" s="2852"/>
      <c r="Y325" s="2852"/>
      <c r="Z325" s="2852"/>
      <c r="AA325" s="2853"/>
      <c r="AB325" s="1125"/>
      <c r="AC325" s="1151"/>
      <c r="AD325" s="1152"/>
      <c r="AE325" s="1153"/>
      <c r="AF325" s="1153"/>
      <c r="AG325" s="1153"/>
      <c r="AH325" s="124"/>
      <c r="AI325" s="124"/>
      <c r="AJ325" s="124"/>
      <c r="AK325" s="124"/>
      <c r="AL325" s="1153"/>
      <c r="AM325" s="124"/>
      <c r="AN325" s="124"/>
      <c r="AO325" s="1153"/>
      <c r="AP325" s="1161"/>
      <c r="AQ325" s="1153"/>
      <c r="AR325" s="1154"/>
      <c r="AS325" s="1154"/>
      <c r="AT325" s="1154"/>
      <c r="AU325" s="1160"/>
      <c r="AV325" s="1154"/>
      <c r="AW325" s="1154"/>
      <c r="AX325" s="1154"/>
      <c r="AY325" s="1154"/>
      <c r="AZ325" s="1154"/>
      <c r="BA325" s="1154"/>
      <c r="BB325" s="1154"/>
    </row>
    <row r="326" spans="2:54" ht="15" customHeight="1">
      <c r="B326" s="1155"/>
      <c r="C326" s="3016" t="s">
        <v>1133</v>
      </c>
      <c r="D326" s="3016"/>
      <c r="E326" s="1146" t="s">
        <v>1127</v>
      </c>
      <c r="F326" s="1106"/>
      <c r="G326" s="441" t="s">
        <v>93</v>
      </c>
      <c r="H326" s="441" t="s">
        <v>1103</v>
      </c>
      <c r="I326" s="441" t="s">
        <v>1128</v>
      </c>
      <c r="J326" s="441" t="s">
        <v>112</v>
      </c>
      <c r="K326" s="1111" t="s">
        <v>1133</v>
      </c>
      <c r="L326" s="441" t="s">
        <v>1120</v>
      </c>
      <c r="M326" s="441" t="str">
        <f t="shared" si="16"/>
        <v>Casino 132 kV</v>
      </c>
      <c r="N326" s="1111" t="s">
        <v>1108</v>
      </c>
      <c r="O326" s="1111" t="s">
        <v>1109</v>
      </c>
      <c r="P326" s="1111"/>
      <c r="Q326" s="2856" t="s">
        <v>268</v>
      </c>
      <c r="R326" s="2856"/>
      <c r="S326" s="2856"/>
      <c r="T326" s="2856"/>
      <c r="U326" s="2856"/>
      <c r="V326" s="2858"/>
      <c r="W326" s="2859"/>
      <c r="X326" s="2859"/>
      <c r="Y326" s="2859"/>
      <c r="Z326" s="2859"/>
      <c r="AA326" s="2860"/>
      <c r="AB326" s="1125"/>
      <c r="AC326" s="1151"/>
      <c r="AD326" s="1152"/>
      <c r="AE326" s="1153"/>
      <c r="AF326" s="1153"/>
      <c r="AG326" s="1153"/>
      <c r="AH326" s="124"/>
      <c r="AI326" s="124"/>
      <c r="AJ326" s="124"/>
      <c r="AK326" s="124"/>
      <c r="AL326" s="1153"/>
      <c r="AM326" s="124"/>
      <c r="AN326" s="124"/>
      <c r="AO326" s="1153"/>
      <c r="AP326" s="1153"/>
      <c r="AQ326" s="1153"/>
      <c r="AR326" s="1154"/>
      <c r="AS326" s="1154"/>
      <c r="AT326" s="1154"/>
      <c r="AU326" s="1154"/>
      <c r="AV326" s="1154"/>
      <c r="AW326" s="1154"/>
      <c r="AX326" s="1154"/>
      <c r="AY326" s="1154"/>
      <c r="AZ326" s="1154"/>
      <c r="BA326" s="1154"/>
      <c r="BB326" s="1154"/>
    </row>
    <row r="327" spans="2:54" ht="15" customHeight="1">
      <c r="B327" s="1155"/>
      <c r="C327" s="3017"/>
      <c r="D327" s="3017"/>
      <c r="E327" s="1146" t="s">
        <v>1130</v>
      </c>
      <c r="F327" s="1106"/>
      <c r="G327" s="441" t="s">
        <v>93</v>
      </c>
      <c r="H327" s="441" t="s">
        <v>1103</v>
      </c>
      <c r="I327" s="441" t="s">
        <v>1131</v>
      </c>
      <c r="J327" s="441" t="s">
        <v>112</v>
      </c>
      <c r="K327" s="1111" t="s">
        <v>1133</v>
      </c>
      <c r="L327" s="441" t="s">
        <v>1120</v>
      </c>
      <c r="M327" s="441" t="str">
        <f t="shared" si="16"/>
        <v>Casino 132 kV</v>
      </c>
      <c r="N327" s="1111" t="s">
        <v>1108</v>
      </c>
      <c r="O327" s="1111" t="s">
        <v>1109</v>
      </c>
      <c r="P327" s="1111"/>
      <c r="Q327" s="2856" t="s">
        <v>268</v>
      </c>
      <c r="R327" s="2856"/>
      <c r="S327" s="2856"/>
      <c r="T327" s="2856"/>
      <c r="U327" s="2856"/>
      <c r="V327" s="2858"/>
      <c r="W327" s="2859"/>
      <c r="X327" s="2859"/>
      <c r="Y327" s="2859"/>
      <c r="Z327" s="2859"/>
      <c r="AA327" s="2860"/>
      <c r="AB327" s="1125"/>
      <c r="AC327" s="1151"/>
      <c r="AD327" s="1152"/>
      <c r="AE327" s="1153"/>
      <c r="AF327" s="1153"/>
      <c r="AG327" s="1153"/>
      <c r="AH327" s="124"/>
      <c r="AI327" s="124"/>
      <c r="AJ327" s="124"/>
      <c r="AK327" s="124"/>
      <c r="AL327" s="1153"/>
      <c r="AM327" s="124"/>
      <c r="AN327" s="124"/>
      <c r="AO327" s="1153"/>
      <c r="AP327" s="1153"/>
      <c r="AQ327" s="1153"/>
      <c r="AR327" s="1154"/>
      <c r="AS327" s="1154"/>
      <c r="AT327" s="1154"/>
      <c r="AU327" s="1154"/>
      <c r="AV327" s="1154"/>
      <c r="AW327" s="1154"/>
      <c r="AX327" s="1154"/>
      <c r="AY327" s="1154"/>
      <c r="AZ327" s="1154"/>
      <c r="BA327" s="1154"/>
      <c r="BB327" s="1154"/>
    </row>
    <row r="328" spans="2:54" ht="15" customHeight="1">
      <c r="B328" s="1155"/>
      <c r="C328" s="3016" t="s">
        <v>1110</v>
      </c>
      <c r="D328" s="3016"/>
      <c r="E328" s="1146" t="s">
        <v>1127</v>
      </c>
      <c r="F328" s="1106"/>
      <c r="G328" s="441" t="s">
        <v>93</v>
      </c>
      <c r="H328" s="441" t="s">
        <v>1103</v>
      </c>
      <c r="I328" s="441" t="s">
        <v>1128</v>
      </c>
      <c r="J328" s="441" t="s">
        <v>112</v>
      </c>
      <c r="K328" s="1111" t="s">
        <v>1110</v>
      </c>
      <c r="L328" s="441" t="s">
        <v>1120</v>
      </c>
      <c r="M328" s="441" t="str">
        <f t="shared" si="16"/>
        <v>Casino 132 kV</v>
      </c>
      <c r="N328" s="1111" t="s">
        <v>1111</v>
      </c>
      <c r="O328" s="1112">
        <v>0</v>
      </c>
      <c r="P328" s="1111"/>
      <c r="Q328" s="2861" t="s">
        <v>268</v>
      </c>
      <c r="R328" s="2861"/>
      <c r="S328" s="2861"/>
      <c r="T328" s="2861"/>
      <c r="U328" s="2861"/>
      <c r="V328" s="2862"/>
      <c r="W328" s="2863"/>
      <c r="X328" s="2863"/>
      <c r="Y328" s="2863"/>
      <c r="Z328" s="2863"/>
      <c r="AA328" s="2864"/>
      <c r="AB328" s="1125"/>
      <c r="AC328" s="1151"/>
      <c r="AD328" s="1152"/>
      <c r="AE328" s="1153"/>
      <c r="AF328" s="1153"/>
      <c r="AG328" s="1153"/>
      <c r="AH328" s="124"/>
      <c r="AI328" s="124"/>
      <c r="AJ328" s="124"/>
      <c r="AK328" s="124"/>
      <c r="AL328" s="1153"/>
      <c r="AM328" s="124"/>
      <c r="AN328" s="124"/>
      <c r="AO328" s="1153"/>
      <c r="AP328" s="1161"/>
      <c r="AQ328" s="1153"/>
      <c r="AR328" s="1154"/>
      <c r="AS328" s="1154"/>
      <c r="AT328" s="1154"/>
      <c r="AU328" s="1154"/>
      <c r="AV328" s="1154"/>
      <c r="AW328" s="1154"/>
      <c r="AX328" s="1154"/>
      <c r="AY328" s="1154"/>
      <c r="AZ328" s="1154"/>
      <c r="BA328" s="1154"/>
      <c r="BB328" s="1154"/>
    </row>
    <row r="329" spans="2:54" ht="15" customHeight="1">
      <c r="B329" s="1155"/>
      <c r="C329" s="3017"/>
      <c r="D329" s="3017"/>
      <c r="E329" s="1146" t="s">
        <v>1130</v>
      </c>
      <c r="F329" s="1106"/>
      <c r="G329" s="441" t="s">
        <v>93</v>
      </c>
      <c r="H329" s="441" t="s">
        <v>1103</v>
      </c>
      <c r="I329" s="441" t="s">
        <v>1131</v>
      </c>
      <c r="J329" s="441" t="s">
        <v>112</v>
      </c>
      <c r="K329" s="1111" t="s">
        <v>1110</v>
      </c>
      <c r="L329" s="441" t="s">
        <v>1120</v>
      </c>
      <c r="M329" s="441" t="str">
        <f t="shared" si="16"/>
        <v>Casino 132 kV</v>
      </c>
      <c r="N329" s="1111" t="s">
        <v>1111</v>
      </c>
      <c r="O329" s="1112">
        <v>0</v>
      </c>
      <c r="P329" s="1111"/>
      <c r="Q329" s="2861" t="s">
        <v>268</v>
      </c>
      <c r="R329" s="2861"/>
      <c r="S329" s="2861"/>
      <c r="T329" s="2861"/>
      <c r="U329" s="2861"/>
      <c r="V329" s="2862"/>
      <c r="W329" s="2863"/>
      <c r="X329" s="2863"/>
      <c r="Y329" s="2863"/>
      <c r="Z329" s="2863"/>
      <c r="AA329" s="2864"/>
      <c r="AB329" s="1125"/>
      <c r="AC329" s="1151"/>
      <c r="AD329" s="1152"/>
      <c r="AE329" s="1153"/>
      <c r="AF329" s="1153"/>
      <c r="AG329" s="1153"/>
      <c r="AH329" s="124"/>
      <c r="AI329" s="124"/>
      <c r="AJ329" s="124"/>
      <c r="AK329" s="124"/>
      <c r="AL329" s="1153"/>
      <c r="AM329" s="124"/>
      <c r="AN329" s="124"/>
      <c r="AO329" s="1153"/>
      <c r="AP329" s="1161"/>
      <c r="AQ329" s="1153"/>
      <c r="AR329" s="1154"/>
      <c r="AS329" s="1154"/>
      <c r="AT329" s="1154"/>
      <c r="AU329" s="1154"/>
      <c r="AV329" s="1154"/>
      <c r="AW329" s="1154"/>
      <c r="AX329" s="1154"/>
      <c r="AY329" s="1154"/>
      <c r="AZ329" s="1154"/>
      <c r="BA329" s="1154"/>
      <c r="BB329" s="1154"/>
    </row>
    <row r="330" spans="2:54" ht="15" customHeight="1">
      <c r="B330" s="1155"/>
      <c r="C330" s="3016" t="s">
        <v>1112</v>
      </c>
      <c r="D330" s="3016"/>
      <c r="E330" s="1146" t="s">
        <v>1127</v>
      </c>
      <c r="F330" s="1106"/>
      <c r="G330" s="441" t="s">
        <v>93</v>
      </c>
      <c r="H330" s="441" t="s">
        <v>1103</v>
      </c>
      <c r="I330" s="441" t="s">
        <v>1128</v>
      </c>
      <c r="J330" s="441" t="s">
        <v>112</v>
      </c>
      <c r="K330" s="1111" t="s">
        <v>1112</v>
      </c>
      <c r="L330" s="441" t="s">
        <v>1120</v>
      </c>
      <c r="M330" s="441" t="str">
        <f t="shared" si="16"/>
        <v>Casino 132 kV</v>
      </c>
      <c r="N330" s="1111" t="s">
        <v>1113</v>
      </c>
      <c r="O330" s="1111" t="s">
        <v>1113</v>
      </c>
      <c r="P330" s="1111"/>
      <c r="Q330" s="2850" t="s">
        <v>268</v>
      </c>
      <c r="R330" s="2850"/>
      <c r="S330" s="2850"/>
      <c r="T330" s="2850"/>
      <c r="U330" s="2850"/>
      <c r="V330" s="2851"/>
      <c r="W330" s="2866"/>
      <c r="X330" s="2866"/>
      <c r="Y330" s="2866"/>
      <c r="Z330" s="2866"/>
      <c r="AA330" s="2099"/>
      <c r="AB330" s="1125"/>
      <c r="AC330" s="1151"/>
      <c r="AD330" s="1152"/>
      <c r="AE330" s="1153"/>
      <c r="AF330" s="1153"/>
      <c r="AG330" s="1153"/>
      <c r="AH330" s="124"/>
      <c r="AI330" s="124"/>
      <c r="AJ330" s="124"/>
      <c r="AK330" s="124"/>
      <c r="AL330" s="1153"/>
      <c r="AM330" s="124"/>
      <c r="AN330" s="124"/>
      <c r="AO330" s="1153"/>
      <c r="AP330" s="1153"/>
      <c r="AQ330" s="1153"/>
      <c r="AR330" s="1154"/>
      <c r="AS330" s="1154"/>
      <c r="AT330" s="1154"/>
      <c r="AU330" s="1154"/>
      <c r="AV330" s="1154"/>
      <c r="AW330" s="1154"/>
      <c r="AX330" s="1154"/>
      <c r="AY330" s="1154"/>
      <c r="AZ330" s="1154"/>
      <c r="BA330" s="1154"/>
      <c r="BB330" s="1154"/>
    </row>
    <row r="331" spans="2:54" ht="15" customHeight="1">
      <c r="B331" s="1155"/>
      <c r="C331" s="3017"/>
      <c r="D331" s="3017"/>
      <c r="E331" s="1146" t="s">
        <v>1130</v>
      </c>
      <c r="F331" s="1106"/>
      <c r="G331" s="441" t="s">
        <v>93</v>
      </c>
      <c r="H331" s="441" t="s">
        <v>1103</v>
      </c>
      <c r="I331" s="441" t="s">
        <v>1131</v>
      </c>
      <c r="J331" s="441" t="s">
        <v>112</v>
      </c>
      <c r="K331" s="1111" t="s">
        <v>1112</v>
      </c>
      <c r="L331" s="441" t="s">
        <v>1120</v>
      </c>
      <c r="M331" s="441" t="str">
        <f t="shared" si="16"/>
        <v>Casino 132 kV</v>
      </c>
      <c r="N331" s="1111" t="s">
        <v>1113</v>
      </c>
      <c r="O331" s="1111" t="s">
        <v>1113</v>
      </c>
      <c r="P331" s="1111"/>
      <c r="Q331" s="2850" t="s">
        <v>268</v>
      </c>
      <c r="R331" s="2850"/>
      <c r="S331" s="2850"/>
      <c r="T331" s="2850"/>
      <c r="U331" s="2850"/>
      <c r="V331" s="2851"/>
      <c r="W331" s="2866"/>
      <c r="X331" s="2866"/>
      <c r="Y331" s="2866"/>
      <c r="Z331" s="2866"/>
      <c r="AA331" s="2099"/>
      <c r="AB331" s="1125"/>
      <c r="AC331" s="1151"/>
      <c r="AD331" s="1152"/>
      <c r="AE331" s="1153"/>
      <c r="AF331" s="1153"/>
      <c r="AG331" s="1153"/>
      <c r="AH331" s="124"/>
      <c r="AI331" s="124"/>
      <c r="AJ331" s="124"/>
      <c r="AK331" s="124"/>
      <c r="AL331" s="1153"/>
      <c r="AM331" s="124"/>
      <c r="AN331" s="124"/>
      <c r="AO331" s="1153"/>
      <c r="AP331" s="1153"/>
      <c r="AQ331" s="1153"/>
      <c r="AR331" s="1154"/>
      <c r="AS331" s="1154"/>
      <c r="AT331" s="1154"/>
      <c r="AU331" s="1154"/>
      <c r="AV331" s="1154"/>
      <c r="AW331" s="1154"/>
      <c r="AX331" s="1154"/>
      <c r="AY331" s="1154"/>
      <c r="AZ331" s="1154"/>
      <c r="BA331" s="1154"/>
      <c r="BB331" s="1154"/>
    </row>
    <row r="332" spans="2:54" ht="15" customHeight="1">
      <c r="B332" s="1155"/>
      <c r="C332" s="3016" t="s">
        <v>1134</v>
      </c>
      <c r="D332" s="3016" t="s">
        <v>833</v>
      </c>
      <c r="E332" s="1146" t="s">
        <v>1127</v>
      </c>
      <c r="F332" s="1106"/>
      <c r="G332" s="441" t="s">
        <v>93</v>
      </c>
      <c r="H332" s="441" t="s">
        <v>1103</v>
      </c>
      <c r="I332" s="441" t="s">
        <v>1128</v>
      </c>
      <c r="J332" s="441" t="s">
        <v>112</v>
      </c>
      <c r="K332" s="1111" t="s">
        <v>1134</v>
      </c>
      <c r="L332" s="441" t="s">
        <v>1120</v>
      </c>
      <c r="M332" s="441" t="str">
        <f t="shared" si="16"/>
        <v>Casino 132 kV</v>
      </c>
      <c r="N332" s="1111" t="s">
        <v>1115</v>
      </c>
      <c r="O332" s="1111" t="s">
        <v>833</v>
      </c>
      <c r="P332" s="1111"/>
      <c r="Q332" s="2867"/>
      <c r="R332" s="2868"/>
      <c r="S332" s="2869"/>
      <c r="T332" s="2869"/>
      <c r="U332" s="2869"/>
      <c r="V332" s="2869"/>
      <c r="W332" s="2869"/>
      <c r="X332" s="2869"/>
      <c r="Y332" s="2869"/>
      <c r="Z332" s="2869"/>
      <c r="AA332" s="2879"/>
      <c r="AB332" s="1125"/>
      <c r="AC332" s="1151"/>
      <c r="AD332" s="1152"/>
      <c r="AE332" s="1153"/>
      <c r="AF332" s="1153"/>
      <c r="AG332" s="1153"/>
      <c r="AH332" s="124"/>
      <c r="AI332" s="124"/>
      <c r="AJ332" s="124"/>
      <c r="AK332" s="124"/>
      <c r="AL332" s="1153"/>
      <c r="AM332" s="124"/>
      <c r="AN332" s="124"/>
      <c r="AO332" s="1153"/>
      <c r="AP332" s="1153"/>
      <c r="AQ332" s="1153"/>
      <c r="AR332" s="1154"/>
      <c r="AS332" s="1154"/>
      <c r="AT332" s="1154"/>
      <c r="AU332" s="1154"/>
      <c r="AV332" s="1154"/>
      <c r="AW332" s="1154"/>
      <c r="AX332" s="1154"/>
      <c r="AY332" s="1154"/>
      <c r="AZ332" s="1154"/>
      <c r="BA332" s="1154"/>
      <c r="BB332" s="1154"/>
    </row>
    <row r="333" spans="2:54" ht="15" customHeight="1">
      <c r="B333" s="1155"/>
      <c r="C333" s="3017"/>
      <c r="D333" s="3017"/>
      <c r="E333" s="1146" t="s">
        <v>1130</v>
      </c>
      <c r="F333" s="1106"/>
      <c r="G333" s="441" t="s">
        <v>93</v>
      </c>
      <c r="H333" s="441" t="s">
        <v>1103</v>
      </c>
      <c r="I333" s="441" t="s">
        <v>1131</v>
      </c>
      <c r="J333" s="441" t="s">
        <v>112</v>
      </c>
      <c r="K333" s="1111" t="s">
        <v>1134</v>
      </c>
      <c r="L333" s="441" t="s">
        <v>1120</v>
      </c>
      <c r="M333" s="441" t="str">
        <f t="shared" ref="M333:M396" si="20">M332</f>
        <v>Casino 132 kV</v>
      </c>
      <c r="N333" s="1111" t="s">
        <v>1115</v>
      </c>
      <c r="O333" s="1111" t="s">
        <v>833</v>
      </c>
      <c r="P333" s="1111"/>
      <c r="Q333" s="2867"/>
      <c r="R333" s="2868"/>
      <c r="S333" s="2869"/>
      <c r="T333" s="2869"/>
      <c r="U333" s="2869"/>
      <c r="V333" s="2869"/>
      <c r="W333" s="2869"/>
      <c r="X333" s="2869"/>
      <c r="Y333" s="2869"/>
      <c r="Z333" s="2869"/>
      <c r="AA333" s="2879"/>
      <c r="AB333" s="1125"/>
      <c r="AC333" s="1151"/>
      <c r="AD333" s="1152"/>
      <c r="AE333" s="1153"/>
      <c r="AF333" s="1153"/>
      <c r="AG333" s="1153"/>
      <c r="AH333" s="124"/>
      <c r="AI333" s="124"/>
      <c r="AJ333" s="124"/>
      <c r="AK333" s="124"/>
      <c r="AL333" s="1153"/>
      <c r="AM333" s="124"/>
      <c r="AN333" s="124"/>
      <c r="AO333" s="1153"/>
      <c r="AP333" s="1153"/>
      <c r="AQ333" s="1153"/>
      <c r="AR333" s="1154"/>
      <c r="AS333" s="1154"/>
      <c r="AT333" s="1154"/>
      <c r="AU333" s="1154"/>
      <c r="AV333" s="1154"/>
      <c r="AW333" s="1154"/>
      <c r="AX333" s="1154"/>
      <c r="AY333" s="1154"/>
      <c r="AZ333" s="1154"/>
      <c r="BA333" s="1154"/>
      <c r="BB333" s="1154"/>
    </row>
    <row r="334" spans="2:54" ht="15" customHeight="1">
      <c r="B334" s="1155"/>
      <c r="C334" s="3016" t="s">
        <v>1135</v>
      </c>
      <c r="D334" s="3016" t="s">
        <v>833</v>
      </c>
      <c r="E334" s="1146" t="s">
        <v>1127</v>
      </c>
      <c r="F334" s="1106"/>
      <c r="G334" s="441" t="s">
        <v>93</v>
      </c>
      <c r="H334" s="441" t="s">
        <v>1103</v>
      </c>
      <c r="I334" s="441" t="s">
        <v>1128</v>
      </c>
      <c r="J334" s="441" t="s">
        <v>112</v>
      </c>
      <c r="K334" s="1111" t="s">
        <v>1135</v>
      </c>
      <c r="L334" s="441" t="s">
        <v>1120</v>
      </c>
      <c r="M334" s="441" t="str">
        <f t="shared" si="20"/>
        <v>Casino 132 kV</v>
      </c>
      <c r="N334" s="1111" t="s">
        <v>1106</v>
      </c>
      <c r="O334" s="1111" t="s">
        <v>833</v>
      </c>
      <c r="P334" s="1111"/>
      <c r="Q334" s="2867"/>
      <c r="R334" s="2868"/>
      <c r="S334" s="2869"/>
      <c r="T334" s="2869"/>
      <c r="U334" s="2869"/>
      <c r="V334" s="2869"/>
      <c r="W334" s="2869"/>
      <c r="X334" s="2869"/>
      <c r="Y334" s="2869"/>
      <c r="Z334" s="2869"/>
      <c r="AA334" s="2879"/>
      <c r="AB334" s="1125"/>
      <c r="AC334" s="1151"/>
      <c r="AD334" s="1152"/>
      <c r="AE334" s="1153"/>
      <c r="AF334" s="1153"/>
      <c r="AG334" s="1153"/>
      <c r="AH334" s="124"/>
      <c r="AI334" s="124"/>
      <c r="AJ334" s="124"/>
      <c r="AK334" s="124"/>
      <c r="AL334" s="1153"/>
      <c r="AM334" s="124"/>
      <c r="AN334" s="124"/>
      <c r="AO334" s="1153"/>
      <c r="AP334" s="1153"/>
      <c r="AQ334" s="1153"/>
      <c r="AR334" s="1154"/>
      <c r="AS334" s="1154"/>
      <c r="AT334" s="1154"/>
      <c r="AU334" s="1154"/>
      <c r="AV334" s="1154"/>
      <c r="AW334" s="1154"/>
      <c r="AX334" s="1154"/>
      <c r="AY334" s="1154"/>
      <c r="AZ334" s="1154"/>
      <c r="BA334" s="1154"/>
      <c r="BB334" s="1154"/>
    </row>
    <row r="335" spans="2:54" ht="15" customHeight="1">
      <c r="B335" s="1155"/>
      <c r="C335" s="3017"/>
      <c r="D335" s="3017"/>
      <c r="E335" s="1146" t="s">
        <v>1130</v>
      </c>
      <c r="F335" s="1106"/>
      <c r="G335" s="441" t="s">
        <v>93</v>
      </c>
      <c r="H335" s="441" t="s">
        <v>1103</v>
      </c>
      <c r="I335" s="441" t="s">
        <v>1131</v>
      </c>
      <c r="J335" s="441" t="s">
        <v>112</v>
      </c>
      <c r="K335" s="1111" t="s">
        <v>1135</v>
      </c>
      <c r="L335" s="441" t="s">
        <v>1120</v>
      </c>
      <c r="M335" s="441" t="str">
        <f t="shared" si="20"/>
        <v>Casino 132 kV</v>
      </c>
      <c r="N335" s="1111" t="s">
        <v>1106</v>
      </c>
      <c r="O335" s="1111" t="s">
        <v>833</v>
      </c>
      <c r="P335" s="1111"/>
      <c r="Q335" s="2867"/>
      <c r="R335" s="2868"/>
      <c r="S335" s="2869"/>
      <c r="T335" s="2869"/>
      <c r="U335" s="2869"/>
      <c r="V335" s="2869"/>
      <c r="W335" s="2869"/>
      <c r="X335" s="2869"/>
      <c r="Y335" s="2869"/>
      <c r="Z335" s="2869"/>
      <c r="AA335" s="2879"/>
      <c r="AB335" s="1125"/>
      <c r="AC335" s="1151"/>
      <c r="AD335" s="1152"/>
      <c r="AE335" s="1153"/>
      <c r="AF335" s="1153"/>
      <c r="AG335" s="1153"/>
      <c r="AH335" s="124"/>
      <c r="AI335" s="124"/>
      <c r="AJ335" s="124"/>
      <c r="AK335" s="124"/>
      <c r="AL335" s="1153"/>
      <c r="AM335" s="124"/>
      <c r="AN335" s="124"/>
      <c r="AO335" s="1153"/>
      <c r="AP335" s="1153"/>
      <c r="AQ335" s="1153"/>
      <c r="AR335" s="1154"/>
      <c r="AS335" s="1154"/>
      <c r="AT335" s="1154"/>
      <c r="AU335" s="1154"/>
      <c r="AV335" s="1154"/>
      <c r="AW335" s="1154"/>
      <c r="AX335" s="1154"/>
      <c r="AY335" s="1154"/>
      <c r="AZ335" s="1154"/>
      <c r="BA335" s="1154"/>
      <c r="BB335" s="1154"/>
    </row>
    <row r="336" spans="2:54" ht="15" customHeight="1">
      <c r="B336" s="1155"/>
      <c r="C336" s="3016" t="s">
        <v>1135</v>
      </c>
      <c r="D336" s="3016" t="s">
        <v>842</v>
      </c>
      <c r="E336" s="1146" t="s">
        <v>1127</v>
      </c>
      <c r="F336" s="1106"/>
      <c r="G336" s="441" t="s">
        <v>93</v>
      </c>
      <c r="H336" s="441" t="s">
        <v>1103</v>
      </c>
      <c r="I336" s="441" t="s">
        <v>1128</v>
      </c>
      <c r="J336" s="441" t="s">
        <v>112</v>
      </c>
      <c r="K336" s="1111" t="s">
        <v>1135</v>
      </c>
      <c r="L336" s="441" t="s">
        <v>1120</v>
      </c>
      <c r="M336" s="441" t="str">
        <f t="shared" si="20"/>
        <v>Casino 132 kV</v>
      </c>
      <c r="N336" s="1111" t="s">
        <v>1106</v>
      </c>
      <c r="O336" s="1111" t="s">
        <v>842</v>
      </c>
      <c r="P336" s="1111"/>
      <c r="Q336" s="2867"/>
      <c r="R336" s="2868"/>
      <c r="S336" s="2869"/>
      <c r="T336" s="2869"/>
      <c r="U336" s="2869"/>
      <c r="V336" s="2869"/>
      <c r="W336" s="2869"/>
      <c r="X336" s="2869"/>
      <c r="Y336" s="2869"/>
      <c r="Z336" s="2869"/>
      <c r="AA336" s="2879"/>
      <c r="AB336" s="1125"/>
      <c r="AC336" s="1151"/>
      <c r="AD336" s="1152"/>
      <c r="AE336" s="1153"/>
      <c r="AF336" s="1153"/>
      <c r="AG336" s="1153"/>
      <c r="AH336" s="124"/>
      <c r="AI336" s="124"/>
      <c r="AJ336" s="124"/>
      <c r="AK336" s="124"/>
      <c r="AL336" s="1153"/>
      <c r="AM336" s="124"/>
      <c r="AN336" s="124"/>
      <c r="AO336" s="1153"/>
      <c r="AP336" s="1153"/>
      <c r="AQ336" s="1153"/>
      <c r="AR336" s="1154"/>
      <c r="AS336" s="1154"/>
      <c r="AT336" s="1154"/>
      <c r="AU336" s="1154"/>
      <c r="AV336" s="1154"/>
      <c r="AW336" s="1154"/>
      <c r="AX336" s="1154"/>
      <c r="AY336" s="1154"/>
      <c r="AZ336" s="1154"/>
      <c r="BA336" s="1154"/>
      <c r="BB336" s="1154"/>
    </row>
    <row r="337" spans="2:54" ht="15" customHeight="1">
      <c r="B337" s="1155"/>
      <c r="C337" s="3017"/>
      <c r="D337" s="3017"/>
      <c r="E337" s="1146" t="s">
        <v>1130</v>
      </c>
      <c r="F337" s="1106"/>
      <c r="G337" s="441" t="s">
        <v>93</v>
      </c>
      <c r="H337" s="441" t="s">
        <v>1103</v>
      </c>
      <c r="I337" s="441" t="s">
        <v>1131</v>
      </c>
      <c r="J337" s="441" t="s">
        <v>112</v>
      </c>
      <c r="K337" s="1111" t="s">
        <v>1135</v>
      </c>
      <c r="L337" s="441" t="s">
        <v>1120</v>
      </c>
      <c r="M337" s="441" t="str">
        <f t="shared" si="20"/>
        <v>Casino 132 kV</v>
      </c>
      <c r="N337" s="1111" t="s">
        <v>1106</v>
      </c>
      <c r="O337" s="1111" t="s">
        <v>842</v>
      </c>
      <c r="P337" s="1111"/>
      <c r="Q337" s="2867"/>
      <c r="R337" s="2868"/>
      <c r="S337" s="2869"/>
      <c r="T337" s="2869"/>
      <c r="U337" s="2869"/>
      <c r="V337" s="2869"/>
      <c r="W337" s="2869"/>
      <c r="X337" s="2869"/>
      <c r="Y337" s="2869"/>
      <c r="Z337" s="2869"/>
      <c r="AA337" s="2879"/>
      <c r="AB337" s="1125"/>
      <c r="AC337" s="1151"/>
      <c r="AD337" s="1152"/>
      <c r="AE337" s="1153"/>
      <c r="AF337" s="1153"/>
      <c r="AG337" s="1153"/>
      <c r="AH337" s="124"/>
      <c r="AI337" s="124"/>
      <c r="AJ337" s="124"/>
      <c r="AK337" s="124"/>
      <c r="AL337" s="1153"/>
      <c r="AM337" s="124"/>
      <c r="AN337" s="124"/>
      <c r="AO337" s="1153"/>
      <c r="AP337" s="1153"/>
      <c r="AQ337" s="1153"/>
      <c r="AR337" s="1154"/>
      <c r="AS337" s="1154"/>
      <c r="AT337" s="1154"/>
      <c r="AU337" s="1154"/>
      <c r="AV337" s="1154"/>
      <c r="AW337" s="1154"/>
      <c r="AX337" s="1154"/>
      <c r="AY337" s="1154"/>
      <c r="AZ337" s="1154"/>
      <c r="BA337" s="1154"/>
      <c r="BB337" s="1154"/>
    </row>
    <row r="338" spans="2:54" ht="15" customHeight="1">
      <c r="B338" s="1155"/>
      <c r="C338" s="3016" t="s">
        <v>1136</v>
      </c>
      <c r="D338" s="3016" t="s">
        <v>833</v>
      </c>
      <c r="E338" s="1146" t="s">
        <v>1127</v>
      </c>
      <c r="F338" s="1106"/>
      <c r="G338" s="441" t="s">
        <v>93</v>
      </c>
      <c r="H338" s="441" t="s">
        <v>1103</v>
      </c>
      <c r="I338" s="441" t="s">
        <v>1128</v>
      </c>
      <c r="J338" s="441" t="s">
        <v>112</v>
      </c>
      <c r="K338" s="1111" t="s">
        <v>1136</v>
      </c>
      <c r="L338" s="441" t="s">
        <v>1120</v>
      </c>
      <c r="M338" s="441" t="str">
        <f t="shared" si="20"/>
        <v>Casino 132 kV</v>
      </c>
      <c r="N338" s="1111" t="s">
        <v>1106</v>
      </c>
      <c r="O338" s="1111" t="s">
        <v>833</v>
      </c>
      <c r="P338" s="1111"/>
      <c r="Q338" s="2867"/>
      <c r="R338" s="2868"/>
      <c r="S338" s="2869"/>
      <c r="T338" s="2869"/>
      <c r="U338" s="2869"/>
      <c r="V338" s="2869"/>
      <c r="W338" s="2870">
        <v>27</v>
      </c>
      <c r="X338" s="2870">
        <v>28</v>
      </c>
      <c r="Y338" s="2870">
        <v>28</v>
      </c>
      <c r="Z338" s="2870">
        <v>28</v>
      </c>
      <c r="AA338" s="2870">
        <v>28</v>
      </c>
      <c r="AB338" s="1125"/>
      <c r="AC338" s="1151"/>
      <c r="AD338" s="1152"/>
      <c r="AE338" s="1153"/>
      <c r="AF338" s="1153"/>
      <c r="AG338" s="1153"/>
      <c r="AH338" s="124"/>
      <c r="AI338" s="124"/>
      <c r="AJ338" s="124"/>
      <c r="AK338" s="124"/>
      <c r="AL338" s="1153"/>
      <c r="AM338" s="124"/>
      <c r="AN338" s="124"/>
      <c r="AO338" s="1153"/>
      <c r="AP338" s="1153"/>
      <c r="AQ338" s="1153"/>
      <c r="AR338" s="1154"/>
      <c r="AS338" s="1154"/>
      <c r="AT338" s="1154"/>
      <c r="AU338" s="1154"/>
      <c r="AV338" s="1154"/>
      <c r="AW338" s="1154"/>
      <c r="AX338" s="1154"/>
      <c r="AY338" s="1154"/>
      <c r="AZ338" s="1154"/>
      <c r="BA338" s="1154"/>
      <c r="BB338" s="1154"/>
    </row>
    <row r="339" spans="2:54" ht="15" customHeight="1">
      <c r="B339" s="1155"/>
      <c r="C339" s="3017"/>
      <c r="D339" s="3017"/>
      <c r="E339" s="1146" t="s">
        <v>1130</v>
      </c>
      <c r="F339" s="1106"/>
      <c r="G339" s="441" t="s">
        <v>93</v>
      </c>
      <c r="H339" s="441" t="s">
        <v>1103</v>
      </c>
      <c r="I339" s="441" t="s">
        <v>1131</v>
      </c>
      <c r="J339" s="441" t="s">
        <v>112</v>
      </c>
      <c r="K339" s="1111" t="s">
        <v>1136</v>
      </c>
      <c r="L339" s="441" t="s">
        <v>1120</v>
      </c>
      <c r="M339" s="441" t="str">
        <f t="shared" si="20"/>
        <v>Casino 132 kV</v>
      </c>
      <c r="N339" s="1111" t="s">
        <v>1106</v>
      </c>
      <c r="O339" s="1111" t="s">
        <v>833</v>
      </c>
      <c r="P339" s="1111"/>
      <c r="Q339" s="2528"/>
      <c r="R339" s="2529"/>
      <c r="S339" s="2530"/>
      <c r="T339" s="2530"/>
      <c r="U339" s="2530"/>
      <c r="V339" s="2530"/>
      <c r="W339" s="2102"/>
      <c r="X339" s="2102"/>
      <c r="Y339" s="2102"/>
      <c r="Z339" s="2102"/>
      <c r="AA339" s="2103"/>
      <c r="AB339" s="1125"/>
      <c r="AC339" s="1151"/>
      <c r="AD339" s="1152"/>
      <c r="AE339" s="1153"/>
      <c r="AF339" s="1153"/>
      <c r="AG339" s="1153"/>
      <c r="AH339" s="124"/>
      <c r="AI339" s="124"/>
      <c r="AJ339" s="124"/>
      <c r="AK339" s="124"/>
      <c r="AL339" s="1153"/>
      <c r="AM339" s="124"/>
      <c r="AN339" s="124"/>
      <c r="AO339" s="1153"/>
      <c r="AP339" s="1153"/>
      <c r="AQ339" s="1153"/>
      <c r="AR339" s="1154"/>
      <c r="AS339" s="1154"/>
      <c r="AT339" s="1154"/>
      <c r="AU339" s="1154"/>
      <c r="AV339" s="1154"/>
      <c r="AW339" s="1154"/>
      <c r="AX339" s="1154"/>
      <c r="AY339" s="1154"/>
      <c r="AZ339" s="1154"/>
      <c r="BA339" s="1154"/>
      <c r="BB339" s="1154"/>
    </row>
    <row r="340" spans="2:54" ht="15" customHeight="1">
      <c r="B340" s="1155"/>
      <c r="C340" s="3016" t="s">
        <v>1136</v>
      </c>
      <c r="D340" s="3016" t="s">
        <v>842</v>
      </c>
      <c r="E340" s="1146" t="s">
        <v>1127</v>
      </c>
      <c r="F340" s="1106"/>
      <c r="G340" s="441" t="s">
        <v>93</v>
      </c>
      <c r="H340" s="441" t="s">
        <v>1103</v>
      </c>
      <c r="I340" s="441" t="s">
        <v>1128</v>
      </c>
      <c r="J340" s="441" t="s">
        <v>112</v>
      </c>
      <c r="K340" s="1111" t="s">
        <v>1136</v>
      </c>
      <c r="L340" s="441" t="s">
        <v>1120</v>
      </c>
      <c r="M340" s="441" t="str">
        <f t="shared" si="20"/>
        <v>Casino 132 kV</v>
      </c>
      <c r="N340" s="1111" t="s">
        <v>1106</v>
      </c>
      <c r="O340" s="1111" t="s">
        <v>842</v>
      </c>
      <c r="P340" s="1111"/>
      <c r="Q340" s="2528"/>
      <c r="R340" s="2529"/>
      <c r="S340" s="2530"/>
      <c r="T340" s="2530"/>
      <c r="U340" s="2530"/>
      <c r="V340" s="2530"/>
      <c r="W340" s="2102">
        <v>27.658633371878661</v>
      </c>
      <c r="X340" s="2102">
        <v>28.635642126552707</v>
      </c>
      <c r="Y340" s="2102">
        <v>28.861739379323623</v>
      </c>
      <c r="Z340" s="2102">
        <v>28.861739379323623</v>
      </c>
      <c r="AA340" s="2102">
        <v>28.861739379323623</v>
      </c>
      <c r="AB340" s="1125"/>
      <c r="AC340" s="1151"/>
      <c r="AD340" s="1152"/>
      <c r="AE340" s="1153"/>
      <c r="AF340" s="1153"/>
      <c r="AG340" s="1153"/>
      <c r="AH340" s="124"/>
      <c r="AI340" s="124"/>
      <c r="AJ340" s="124"/>
      <c r="AK340" s="124"/>
      <c r="AL340" s="1153"/>
      <c r="AM340" s="124"/>
      <c r="AN340" s="124"/>
      <c r="AO340" s="1153"/>
      <c r="AP340" s="1153"/>
      <c r="AQ340" s="1153"/>
      <c r="AR340" s="1154"/>
      <c r="AS340" s="1154"/>
      <c r="AT340" s="1154"/>
      <c r="AU340" s="1154"/>
      <c r="AV340" s="1154"/>
      <c r="AW340" s="1154"/>
      <c r="AX340" s="1154"/>
      <c r="AY340" s="1154"/>
      <c r="AZ340" s="1154"/>
      <c r="BA340" s="1154"/>
      <c r="BB340" s="1154"/>
    </row>
    <row r="341" spans="2:54" ht="15" customHeight="1" thickBot="1">
      <c r="B341" s="2872"/>
      <c r="C341" s="3018"/>
      <c r="D341" s="3018"/>
      <c r="E341" s="2873" t="s">
        <v>1130</v>
      </c>
      <c r="F341" s="1106"/>
      <c r="G341" s="441" t="s">
        <v>93</v>
      </c>
      <c r="H341" s="441" t="s">
        <v>1103</v>
      </c>
      <c r="I341" s="441" t="s">
        <v>1131</v>
      </c>
      <c r="J341" s="441" t="s">
        <v>112</v>
      </c>
      <c r="K341" s="1111" t="s">
        <v>1136</v>
      </c>
      <c r="L341" s="441" t="s">
        <v>1120</v>
      </c>
      <c r="M341" s="441" t="str">
        <f t="shared" si="20"/>
        <v>Casino 132 kV</v>
      </c>
      <c r="N341" s="1111" t="s">
        <v>1106</v>
      </c>
      <c r="O341" s="1111" t="s">
        <v>842</v>
      </c>
      <c r="P341" s="1111"/>
      <c r="Q341" s="2874"/>
      <c r="R341" s="2875"/>
      <c r="S341" s="2876"/>
      <c r="T341" s="2876"/>
      <c r="U341" s="2876"/>
      <c r="V341" s="2876"/>
      <c r="W341" s="2877"/>
      <c r="X341" s="2877"/>
      <c r="Y341" s="2877"/>
      <c r="Z341" s="2877"/>
      <c r="AA341" s="2878"/>
      <c r="AB341" s="1162"/>
      <c r="AC341" s="1151"/>
      <c r="AD341" s="1152"/>
      <c r="AE341" s="1153"/>
      <c r="AF341" s="1153"/>
      <c r="AG341" s="1153"/>
      <c r="AH341" s="124"/>
      <c r="AI341" s="124"/>
      <c r="AJ341" s="124"/>
      <c r="AK341" s="124"/>
      <c r="AL341" s="1153"/>
      <c r="AM341" s="124"/>
      <c r="AN341" s="124"/>
      <c r="AO341" s="1153"/>
      <c r="AP341" s="1153"/>
      <c r="AQ341" s="1153"/>
      <c r="AR341" s="1154"/>
      <c r="AS341" s="1154"/>
      <c r="AT341" s="1154"/>
      <c r="AU341" s="1154"/>
      <c r="AV341" s="1154"/>
      <c r="AW341" s="1154"/>
      <c r="AX341" s="1154"/>
      <c r="AY341" s="1154"/>
      <c r="AZ341" s="1154"/>
      <c r="BA341" s="1154"/>
      <c r="BB341" s="1154"/>
    </row>
    <row r="342" spans="2:54" ht="15" customHeight="1">
      <c r="B342" s="1145" t="s">
        <v>1713</v>
      </c>
      <c r="C342" s="3019" t="s">
        <v>1126</v>
      </c>
      <c r="D342" s="3019" t="s">
        <v>842</v>
      </c>
      <c r="E342" s="1146" t="s">
        <v>1127</v>
      </c>
      <c r="F342" s="1106"/>
      <c r="G342" s="441" t="s">
        <v>93</v>
      </c>
      <c r="H342" s="441" t="s">
        <v>1103</v>
      </c>
      <c r="I342" s="441" t="s">
        <v>1128</v>
      </c>
      <c r="J342" s="441" t="s">
        <v>112</v>
      </c>
      <c r="K342" s="441" t="s">
        <v>1126</v>
      </c>
      <c r="L342" s="441" t="s">
        <v>1120</v>
      </c>
      <c r="M342" s="441" t="str">
        <f t="shared" ref="M342" si="21">B342</f>
        <v>Tenterfield 22 kV</v>
      </c>
      <c r="N342" s="441" t="s">
        <v>1129</v>
      </c>
      <c r="O342" s="441" t="s">
        <v>842</v>
      </c>
      <c r="P342" s="1111"/>
      <c r="Q342" s="2521"/>
      <c r="R342" s="2522"/>
      <c r="S342" s="2523"/>
      <c r="T342" s="2523"/>
      <c r="U342" s="2523"/>
      <c r="V342" s="2523"/>
      <c r="W342" s="2524"/>
      <c r="X342" s="2524"/>
      <c r="Y342" s="2524"/>
      <c r="Z342" s="2524"/>
      <c r="AA342" s="2525"/>
      <c r="AB342" s="1125"/>
      <c r="AC342" s="1151"/>
      <c r="AD342" s="1152"/>
      <c r="AE342" s="1153"/>
      <c r="AF342" s="1153"/>
      <c r="AG342" s="1153"/>
      <c r="AH342" s="124"/>
      <c r="AI342" s="124"/>
      <c r="AJ342" s="124"/>
      <c r="AK342" s="124"/>
      <c r="AL342" s="124"/>
      <c r="AM342" s="124"/>
      <c r="AN342" s="124"/>
      <c r="AO342" s="124"/>
      <c r="AP342" s="124"/>
      <c r="AQ342" s="1153"/>
      <c r="AR342" s="1154"/>
      <c r="AS342" s="1154"/>
      <c r="AT342" s="1154"/>
      <c r="AU342" s="1154"/>
      <c r="AV342" s="1154"/>
      <c r="AW342" s="1154"/>
      <c r="AX342" s="1154"/>
      <c r="AY342" s="1154"/>
      <c r="AZ342" s="1154"/>
      <c r="BA342" s="1154"/>
      <c r="BB342" s="1154"/>
    </row>
    <row r="343" spans="2:54" ht="15" customHeight="1">
      <c r="B343" s="1155"/>
      <c r="C343" s="3017"/>
      <c r="D343" s="3017"/>
      <c r="E343" s="1146" t="s">
        <v>1130</v>
      </c>
      <c r="F343" s="1106"/>
      <c r="G343" s="441" t="s">
        <v>93</v>
      </c>
      <c r="H343" s="441" t="s">
        <v>1103</v>
      </c>
      <c r="I343" s="441" t="s">
        <v>1131</v>
      </c>
      <c r="J343" s="441" t="s">
        <v>112</v>
      </c>
      <c r="K343" s="441" t="s">
        <v>1126</v>
      </c>
      <c r="L343" s="441" t="s">
        <v>1120</v>
      </c>
      <c r="M343" s="441" t="str">
        <f t="shared" si="20"/>
        <v>Tenterfield 22 kV</v>
      </c>
      <c r="N343" s="441" t="s">
        <v>1129</v>
      </c>
      <c r="O343" s="441" t="s">
        <v>842</v>
      </c>
      <c r="P343" s="1111"/>
      <c r="Q343" s="2526"/>
      <c r="R343" s="2527"/>
      <c r="S343" s="2524"/>
      <c r="T343" s="2524"/>
      <c r="U343" s="2524"/>
      <c r="V343" s="2524"/>
      <c r="W343" s="2524"/>
      <c r="X343" s="2524"/>
      <c r="Y343" s="2524"/>
      <c r="Z343" s="2524"/>
      <c r="AA343" s="2525"/>
      <c r="AB343" s="1125"/>
      <c r="AC343" s="1151"/>
      <c r="AD343" s="1152"/>
      <c r="AE343" s="1153"/>
      <c r="AF343" s="1153"/>
      <c r="AG343" s="1153"/>
      <c r="AH343" s="124"/>
      <c r="AI343" s="124"/>
      <c r="AJ343" s="124"/>
      <c r="AK343" s="124"/>
      <c r="AL343" s="124"/>
      <c r="AM343" s="124"/>
      <c r="AN343" s="124"/>
      <c r="AO343" s="124"/>
      <c r="AP343" s="124"/>
      <c r="AQ343" s="1153"/>
      <c r="AR343" s="1154"/>
      <c r="AS343" s="1154"/>
      <c r="AT343" s="1154"/>
      <c r="AU343" s="1154"/>
      <c r="AV343" s="1154"/>
      <c r="AW343" s="1154"/>
      <c r="AX343" s="1154"/>
      <c r="AY343" s="1154"/>
      <c r="AZ343" s="1154"/>
      <c r="BA343" s="1154"/>
      <c r="BB343" s="1154"/>
    </row>
    <row r="344" spans="2:54" ht="15" customHeight="1">
      <c r="B344" s="1155"/>
      <c r="C344" s="3016" t="s">
        <v>1132</v>
      </c>
      <c r="D344" s="3016" t="s">
        <v>833</v>
      </c>
      <c r="E344" s="1146" t="s">
        <v>1127</v>
      </c>
      <c r="F344" s="1106"/>
      <c r="G344" s="441" t="s">
        <v>93</v>
      </c>
      <c r="H344" s="441" t="s">
        <v>1103</v>
      </c>
      <c r="I344" s="441" t="s">
        <v>1128</v>
      </c>
      <c r="J344" s="441" t="s">
        <v>112</v>
      </c>
      <c r="K344" s="1111" t="s">
        <v>1132</v>
      </c>
      <c r="L344" s="441" t="s">
        <v>1120</v>
      </c>
      <c r="M344" s="441" t="str">
        <f t="shared" si="20"/>
        <v>Tenterfield 22 kV</v>
      </c>
      <c r="N344" s="1111" t="s">
        <v>1106</v>
      </c>
      <c r="O344" s="1111" t="s">
        <v>833</v>
      </c>
      <c r="P344" s="1111"/>
      <c r="Q344" s="2850"/>
      <c r="R344" s="2850"/>
      <c r="S344" s="2850"/>
      <c r="T344" s="2850"/>
      <c r="U344" s="2850"/>
      <c r="V344" s="2851"/>
      <c r="W344" s="2852"/>
      <c r="X344" s="2852"/>
      <c r="Y344" s="2852"/>
      <c r="Z344" s="2852"/>
      <c r="AA344" s="2853"/>
      <c r="AB344" s="1125"/>
      <c r="AC344" s="1151"/>
      <c r="AD344" s="1152"/>
      <c r="AE344" s="1153"/>
      <c r="AF344" s="1153"/>
      <c r="AG344" s="1153"/>
      <c r="AH344" s="124"/>
      <c r="AI344" s="124"/>
      <c r="AJ344" s="124"/>
      <c r="AK344" s="124"/>
      <c r="AL344" s="1153"/>
      <c r="AM344" s="124"/>
      <c r="AN344" s="124"/>
      <c r="AO344" s="1153"/>
      <c r="AP344" s="1153"/>
      <c r="AQ344" s="1153"/>
      <c r="AR344" s="1154"/>
      <c r="AS344" s="1154"/>
      <c r="AT344" s="1154"/>
      <c r="AU344" s="1160"/>
      <c r="AV344" s="1154"/>
      <c r="AW344" s="1154"/>
      <c r="AX344" s="1154"/>
      <c r="AY344" s="1154"/>
      <c r="AZ344" s="1154"/>
      <c r="BA344" s="1154"/>
      <c r="BB344" s="1154"/>
    </row>
    <row r="345" spans="2:54" ht="15" customHeight="1">
      <c r="B345" s="1155"/>
      <c r="C345" s="3017"/>
      <c r="D345" s="3017"/>
      <c r="E345" s="1146" t="s">
        <v>1130</v>
      </c>
      <c r="F345" s="1106"/>
      <c r="G345" s="441" t="s">
        <v>93</v>
      </c>
      <c r="H345" s="441" t="s">
        <v>1103</v>
      </c>
      <c r="I345" s="441" t="s">
        <v>1131</v>
      </c>
      <c r="J345" s="441" t="s">
        <v>112</v>
      </c>
      <c r="K345" s="1111" t="s">
        <v>1132</v>
      </c>
      <c r="L345" s="441" t="s">
        <v>1120</v>
      </c>
      <c r="M345" s="441" t="str">
        <f t="shared" si="20"/>
        <v>Tenterfield 22 kV</v>
      </c>
      <c r="N345" s="1111" t="s">
        <v>1106</v>
      </c>
      <c r="O345" s="1111" t="s">
        <v>833</v>
      </c>
      <c r="P345" s="1111"/>
      <c r="Q345" s="2850"/>
      <c r="R345" s="2850"/>
      <c r="S345" s="2850"/>
      <c r="T345" s="2850"/>
      <c r="U345" s="2850"/>
      <c r="V345" s="2851"/>
      <c r="W345" s="2852"/>
      <c r="X345" s="2852"/>
      <c r="Y345" s="2852"/>
      <c r="Z345" s="2852"/>
      <c r="AA345" s="2853"/>
      <c r="AB345" s="1125"/>
      <c r="AC345" s="1151"/>
      <c r="AD345" s="1152"/>
      <c r="AE345" s="1153"/>
      <c r="AF345" s="1153"/>
      <c r="AG345" s="1153"/>
      <c r="AH345" s="124"/>
      <c r="AI345" s="124"/>
      <c r="AJ345" s="124"/>
      <c r="AK345" s="124"/>
      <c r="AL345" s="1153"/>
      <c r="AM345" s="124"/>
      <c r="AN345" s="124"/>
      <c r="AO345" s="1153"/>
      <c r="AP345" s="1153"/>
      <c r="AQ345" s="1153"/>
      <c r="AR345" s="1154"/>
      <c r="AS345" s="1154"/>
      <c r="AT345" s="1154"/>
      <c r="AU345" s="1160"/>
      <c r="AV345" s="1154"/>
      <c r="AW345" s="1154"/>
      <c r="AX345" s="1154"/>
      <c r="AY345" s="1154"/>
      <c r="AZ345" s="1154"/>
      <c r="BA345" s="1154"/>
      <c r="BB345" s="1154"/>
    </row>
    <row r="346" spans="2:54" ht="15" customHeight="1">
      <c r="B346" s="1155"/>
      <c r="C346" s="3016" t="s">
        <v>1132</v>
      </c>
      <c r="D346" s="3016" t="s">
        <v>842</v>
      </c>
      <c r="E346" s="1146" t="s">
        <v>1127</v>
      </c>
      <c r="F346" s="1106"/>
      <c r="G346" s="441" t="s">
        <v>93</v>
      </c>
      <c r="H346" s="441" t="s">
        <v>1103</v>
      </c>
      <c r="I346" s="441" t="s">
        <v>1128</v>
      </c>
      <c r="J346" s="441" t="s">
        <v>112</v>
      </c>
      <c r="K346" s="1111" t="s">
        <v>1132</v>
      </c>
      <c r="L346" s="441" t="s">
        <v>1120</v>
      </c>
      <c r="M346" s="441" t="str">
        <f t="shared" si="20"/>
        <v>Tenterfield 22 kV</v>
      </c>
      <c r="N346" s="1111" t="s">
        <v>1106</v>
      </c>
      <c r="O346" s="1112" t="s">
        <v>842</v>
      </c>
      <c r="P346" s="1111"/>
      <c r="Q346" s="2854"/>
      <c r="R346" s="2854"/>
      <c r="S346" s="2854"/>
      <c r="T346" s="2854"/>
      <c r="U346" s="2854"/>
      <c r="V346" s="2855"/>
      <c r="W346" s="2852"/>
      <c r="X346" s="2852"/>
      <c r="Y346" s="2852"/>
      <c r="Z346" s="2852"/>
      <c r="AA346" s="2853"/>
      <c r="AB346" s="1125"/>
      <c r="AC346" s="1151"/>
      <c r="AD346" s="1152"/>
      <c r="AE346" s="1153"/>
      <c r="AF346" s="1153"/>
      <c r="AG346" s="1153"/>
      <c r="AH346" s="124"/>
      <c r="AI346" s="124"/>
      <c r="AJ346" s="124"/>
      <c r="AK346" s="124"/>
      <c r="AL346" s="1153"/>
      <c r="AM346" s="124"/>
      <c r="AN346" s="124"/>
      <c r="AO346" s="1153"/>
      <c r="AP346" s="1161"/>
      <c r="AQ346" s="1153"/>
      <c r="AR346" s="1154"/>
      <c r="AS346" s="1154"/>
      <c r="AT346" s="1154"/>
      <c r="AU346" s="1160"/>
      <c r="AV346" s="1154"/>
      <c r="AW346" s="1154"/>
      <c r="AX346" s="1154"/>
      <c r="AY346" s="1154"/>
      <c r="AZ346" s="1154"/>
      <c r="BA346" s="1154"/>
      <c r="BB346" s="1154"/>
    </row>
    <row r="347" spans="2:54" ht="15" customHeight="1">
      <c r="B347" s="1155"/>
      <c r="C347" s="3017"/>
      <c r="D347" s="3017"/>
      <c r="E347" s="1146" t="s">
        <v>1130</v>
      </c>
      <c r="F347" s="1106"/>
      <c r="G347" s="441" t="s">
        <v>93</v>
      </c>
      <c r="H347" s="441" t="s">
        <v>1103</v>
      </c>
      <c r="I347" s="441" t="s">
        <v>1131</v>
      </c>
      <c r="J347" s="441" t="s">
        <v>112</v>
      </c>
      <c r="K347" s="1111" t="s">
        <v>1132</v>
      </c>
      <c r="L347" s="441" t="s">
        <v>1120</v>
      </c>
      <c r="M347" s="441" t="str">
        <f t="shared" si="20"/>
        <v>Tenterfield 22 kV</v>
      </c>
      <c r="N347" s="1111" t="s">
        <v>1106</v>
      </c>
      <c r="O347" s="1112" t="s">
        <v>842</v>
      </c>
      <c r="P347" s="1111"/>
      <c r="Q347" s="2854"/>
      <c r="R347" s="2854"/>
      <c r="S347" s="2854"/>
      <c r="T347" s="2854"/>
      <c r="U347" s="2854"/>
      <c r="V347" s="2855"/>
      <c r="W347" s="2852"/>
      <c r="X347" s="2852"/>
      <c r="Y347" s="2852"/>
      <c r="Z347" s="2852"/>
      <c r="AA347" s="2853"/>
      <c r="AB347" s="1125"/>
      <c r="AC347" s="1151"/>
      <c r="AD347" s="1152"/>
      <c r="AE347" s="1153"/>
      <c r="AF347" s="1153"/>
      <c r="AG347" s="1153"/>
      <c r="AH347" s="124"/>
      <c r="AI347" s="124"/>
      <c r="AJ347" s="124"/>
      <c r="AK347" s="124"/>
      <c r="AL347" s="1153"/>
      <c r="AM347" s="124"/>
      <c r="AN347" s="124"/>
      <c r="AO347" s="1153"/>
      <c r="AP347" s="1161"/>
      <c r="AQ347" s="1153"/>
      <c r="AR347" s="1154"/>
      <c r="AS347" s="1154"/>
      <c r="AT347" s="1154"/>
      <c r="AU347" s="1160"/>
      <c r="AV347" s="1154"/>
      <c r="AW347" s="1154"/>
      <c r="AX347" s="1154"/>
      <c r="AY347" s="1154"/>
      <c r="AZ347" s="1154"/>
      <c r="BA347" s="1154"/>
      <c r="BB347" s="1154"/>
    </row>
    <row r="348" spans="2:54" ht="15" customHeight="1">
      <c r="B348" s="1155"/>
      <c r="C348" s="3016" t="s">
        <v>1133</v>
      </c>
      <c r="D348" s="3016"/>
      <c r="E348" s="1146" t="s">
        <v>1127</v>
      </c>
      <c r="F348" s="1106"/>
      <c r="G348" s="441" t="s">
        <v>93</v>
      </c>
      <c r="H348" s="441" t="s">
        <v>1103</v>
      </c>
      <c r="I348" s="441" t="s">
        <v>1128</v>
      </c>
      <c r="J348" s="441" t="s">
        <v>112</v>
      </c>
      <c r="K348" s="1111" t="s">
        <v>1133</v>
      </c>
      <c r="L348" s="441" t="s">
        <v>1120</v>
      </c>
      <c r="M348" s="441" t="str">
        <f t="shared" si="20"/>
        <v>Tenterfield 22 kV</v>
      </c>
      <c r="N348" s="1111" t="s">
        <v>1108</v>
      </c>
      <c r="O348" s="1111" t="s">
        <v>1109</v>
      </c>
      <c r="P348" s="1111"/>
      <c r="Q348" s="2856"/>
      <c r="R348" s="2856"/>
      <c r="S348" s="2856"/>
      <c r="T348" s="2856"/>
      <c r="U348" s="2856"/>
      <c r="V348" s="2858"/>
      <c r="W348" s="2859"/>
      <c r="X348" s="2859"/>
      <c r="Y348" s="2859"/>
      <c r="Z348" s="2859"/>
      <c r="AA348" s="2860"/>
      <c r="AB348" s="1125"/>
      <c r="AC348" s="1151"/>
      <c r="AD348" s="1152"/>
      <c r="AE348" s="1153"/>
      <c r="AF348" s="1153"/>
      <c r="AG348" s="1153"/>
      <c r="AH348" s="124"/>
      <c r="AI348" s="124"/>
      <c r="AJ348" s="124"/>
      <c r="AK348" s="124"/>
      <c r="AL348" s="1153"/>
      <c r="AM348" s="124"/>
      <c r="AN348" s="124"/>
      <c r="AO348" s="1153"/>
      <c r="AP348" s="1153"/>
      <c r="AQ348" s="1153"/>
      <c r="AR348" s="1154"/>
      <c r="AS348" s="1154"/>
      <c r="AT348" s="1154"/>
      <c r="AU348" s="1154"/>
      <c r="AV348" s="1154"/>
      <c r="AW348" s="1154"/>
      <c r="AX348" s="1154"/>
      <c r="AY348" s="1154"/>
      <c r="AZ348" s="1154"/>
      <c r="BA348" s="1154"/>
      <c r="BB348" s="1154"/>
    </row>
    <row r="349" spans="2:54" ht="15" customHeight="1">
      <c r="B349" s="1155"/>
      <c r="C349" s="3017"/>
      <c r="D349" s="3017"/>
      <c r="E349" s="1146" t="s">
        <v>1130</v>
      </c>
      <c r="F349" s="1106"/>
      <c r="G349" s="441" t="s">
        <v>93</v>
      </c>
      <c r="H349" s="441" t="s">
        <v>1103</v>
      </c>
      <c r="I349" s="441" t="s">
        <v>1131</v>
      </c>
      <c r="J349" s="441" t="s">
        <v>112</v>
      </c>
      <c r="K349" s="1111" t="s">
        <v>1133</v>
      </c>
      <c r="L349" s="441" t="s">
        <v>1120</v>
      </c>
      <c r="M349" s="441" t="str">
        <f t="shared" si="20"/>
        <v>Tenterfield 22 kV</v>
      </c>
      <c r="N349" s="1111" t="s">
        <v>1108</v>
      </c>
      <c r="O349" s="1111" t="s">
        <v>1109</v>
      </c>
      <c r="P349" s="1111"/>
      <c r="Q349" s="2856"/>
      <c r="R349" s="2856"/>
      <c r="S349" s="2856"/>
      <c r="T349" s="2856"/>
      <c r="U349" s="2856"/>
      <c r="V349" s="2858"/>
      <c r="W349" s="2859"/>
      <c r="X349" s="2859"/>
      <c r="Y349" s="2859"/>
      <c r="Z349" s="2859"/>
      <c r="AA349" s="2860"/>
      <c r="AB349" s="1125"/>
      <c r="AC349" s="1151"/>
      <c r="AD349" s="1152"/>
      <c r="AE349" s="1153"/>
      <c r="AF349" s="1153"/>
      <c r="AG349" s="1153"/>
      <c r="AH349" s="124"/>
      <c r="AI349" s="124"/>
      <c r="AJ349" s="124"/>
      <c r="AK349" s="124"/>
      <c r="AL349" s="1153"/>
      <c r="AM349" s="124"/>
      <c r="AN349" s="124"/>
      <c r="AO349" s="1153"/>
      <c r="AP349" s="1153"/>
      <c r="AQ349" s="1153"/>
      <c r="AR349" s="1154"/>
      <c r="AS349" s="1154"/>
      <c r="AT349" s="1154"/>
      <c r="AU349" s="1154"/>
      <c r="AV349" s="1154"/>
      <c r="AW349" s="1154"/>
      <c r="AX349" s="1154"/>
      <c r="AY349" s="1154"/>
      <c r="AZ349" s="1154"/>
      <c r="BA349" s="1154"/>
      <c r="BB349" s="1154"/>
    </row>
    <row r="350" spans="2:54" ht="15" customHeight="1">
      <c r="B350" s="1155"/>
      <c r="C350" s="3016" t="s">
        <v>1110</v>
      </c>
      <c r="D350" s="3016"/>
      <c r="E350" s="1146" t="s">
        <v>1127</v>
      </c>
      <c r="F350" s="1106"/>
      <c r="G350" s="441" t="s">
        <v>93</v>
      </c>
      <c r="H350" s="441" t="s">
        <v>1103</v>
      </c>
      <c r="I350" s="441" t="s">
        <v>1128</v>
      </c>
      <c r="J350" s="441" t="s">
        <v>112</v>
      </c>
      <c r="K350" s="1111" t="s">
        <v>1110</v>
      </c>
      <c r="L350" s="441" t="s">
        <v>1120</v>
      </c>
      <c r="M350" s="441" t="str">
        <f t="shared" si="20"/>
        <v>Tenterfield 22 kV</v>
      </c>
      <c r="N350" s="1111" t="s">
        <v>1111</v>
      </c>
      <c r="O350" s="1112">
        <v>0</v>
      </c>
      <c r="P350" s="1111"/>
      <c r="Q350" s="2861"/>
      <c r="R350" s="2861"/>
      <c r="S350" s="2861"/>
      <c r="T350" s="2861"/>
      <c r="U350" s="2861"/>
      <c r="V350" s="2862"/>
      <c r="W350" s="2863"/>
      <c r="X350" s="2863"/>
      <c r="Y350" s="2863"/>
      <c r="Z350" s="2863"/>
      <c r="AA350" s="2864"/>
      <c r="AB350" s="1125"/>
      <c r="AC350" s="1151"/>
      <c r="AD350" s="1152"/>
      <c r="AE350" s="1153"/>
      <c r="AF350" s="1153"/>
      <c r="AG350" s="1153"/>
      <c r="AH350" s="124"/>
      <c r="AI350" s="124"/>
      <c r="AJ350" s="124"/>
      <c r="AK350" s="124"/>
      <c r="AL350" s="1153"/>
      <c r="AM350" s="124"/>
      <c r="AN350" s="124"/>
      <c r="AO350" s="1153"/>
      <c r="AP350" s="1161"/>
      <c r="AQ350" s="1153"/>
      <c r="AR350" s="1154"/>
      <c r="AS350" s="1154"/>
      <c r="AT350" s="1154"/>
      <c r="AU350" s="1154"/>
      <c r="AV350" s="1154"/>
      <c r="AW350" s="1154"/>
      <c r="AX350" s="1154"/>
      <c r="AY350" s="1154"/>
      <c r="AZ350" s="1154"/>
      <c r="BA350" s="1154"/>
      <c r="BB350" s="1154"/>
    </row>
    <row r="351" spans="2:54" ht="15" customHeight="1">
      <c r="B351" s="1155"/>
      <c r="C351" s="3017"/>
      <c r="D351" s="3017"/>
      <c r="E351" s="1146" t="s">
        <v>1130</v>
      </c>
      <c r="F351" s="1106"/>
      <c r="G351" s="441" t="s">
        <v>93</v>
      </c>
      <c r="H351" s="441" t="s">
        <v>1103</v>
      </c>
      <c r="I351" s="441" t="s">
        <v>1131</v>
      </c>
      <c r="J351" s="441" t="s">
        <v>112</v>
      </c>
      <c r="K351" s="1111" t="s">
        <v>1110</v>
      </c>
      <c r="L351" s="441" t="s">
        <v>1120</v>
      </c>
      <c r="M351" s="441" t="str">
        <f t="shared" si="20"/>
        <v>Tenterfield 22 kV</v>
      </c>
      <c r="N351" s="1111" t="s">
        <v>1111</v>
      </c>
      <c r="O351" s="1112">
        <v>0</v>
      </c>
      <c r="P351" s="1111"/>
      <c r="Q351" s="2861"/>
      <c r="R351" s="2861"/>
      <c r="S351" s="2861"/>
      <c r="T351" s="2861"/>
      <c r="U351" s="2861"/>
      <c r="V351" s="2862"/>
      <c r="W351" s="2863"/>
      <c r="X351" s="2863"/>
      <c r="Y351" s="2863"/>
      <c r="Z351" s="2863"/>
      <c r="AA351" s="2864"/>
      <c r="AB351" s="1125"/>
      <c r="AC351" s="1151"/>
      <c r="AD351" s="1152"/>
      <c r="AE351" s="1153"/>
      <c r="AF351" s="1153"/>
      <c r="AG351" s="1153"/>
      <c r="AH351" s="124"/>
      <c r="AI351" s="124"/>
      <c r="AJ351" s="124"/>
      <c r="AK351" s="124"/>
      <c r="AL351" s="1153"/>
      <c r="AM351" s="124"/>
      <c r="AN351" s="124"/>
      <c r="AO351" s="1153"/>
      <c r="AP351" s="1161"/>
      <c r="AQ351" s="1153"/>
      <c r="AR351" s="1154"/>
      <c r="AS351" s="1154"/>
      <c r="AT351" s="1154"/>
      <c r="AU351" s="1154"/>
      <c r="AV351" s="1154"/>
      <c r="AW351" s="1154"/>
      <c r="AX351" s="1154"/>
      <c r="AY351" s="1154"/>
      <c r="AZ351" s="1154"/>
      <c r="BA351" s="1154"/>
      <c r="BB351" s="1154"/>
    </row>
    <row r="352" spans="2:54" ht="15" customHeight="1">
      <c r="B352" s="1155"/>
      <c r="C352" s="3016" t="s">
        <v>1112</v>
      </c>
      <c r="D352" s="3016"/>
      <c r="E352" s="1146" t="s">
        <v>1127</v>
      </c>
      <c r="F352" s="1106"/>
      <c r="G352" s="441" t="s">
        <v>93</v>
      </c>
      <c r="H352" s="441" t="s">
        <v>1103</v>
      </c>
      <c r="I352" s="441" t="s">
        <v>1128</v>
      </c>
      <c r="J352" s="441" t="s">
        <v>112</v>
      </c>
      <c r="K352" s="1111" t="s">
        <v>1112</v>
      </c>
      <c r="L352" s="441" t="s">
        <v>1120</v>
      </c>
      <c r="M352" s="441" t="str">
        <f t="shared" si="20"/>
        <v>Tenterfield 22 kV</v>
      </c>
      <c r="N352" s="1111" t="s">
        <v>1113</v>
      </c>
      <c r="O352" s="1111" t="s">
        <v>1113</v>
      </c>
      <c r="P352" s="1111"/>
      <c r="Q352" s="2850"/>
      <c r="R352" s="2850"/>
      <c r="S352" s="2850"/>
      <c r="T352" s="2850"/>
      <c r="U352" s="2850"/>
      <c r="V352" s="2851"/>
      <c r="W352" s="2866"/>
      <c r="X352" s="2866"/>
      <c r="Y352" s="2866"/>
      <c r="Z352" s="2866"/>
      <c r="AA352" s="2099"/>
      <c r="AB352" s="1125"/>
      <c r="AC352" s="1151"/>
      <c r="AD352" s="1152"/>
      <c r="AE352" s="1153"/>
      <c r="AF352" s="1153"/>
      <c r="AG352" s="1153"/>
      <c r="AH352" s="124"/>
      <c r="AI352" s="124"/>
      <c r="AJ352" s="124"/>
      <c r="AK352" s="124"/>
      <c r="AL352" s="1153"/>
      <c r="AM352" s="124"/>
      <c r="AN352" s="124"/>
      <c r="AO352" s="1153"/>
      <c r="AP352" s="1153"/>
      <c r="AQ352" s="1153"/>
      <c r="AR352" s="1154"/>
      <c r="AS352" s="1154"/>
      <c r="AT352" s="1154"/>
      <c r="AU352" s="1154"/>
      <c r="AV352" s="1154"/>
      <c r="AW352" s="1154"/>
      <c r="AX352" s="1154"/>
      <c r="AY352" s="1154"/>
      <c r="AZ352" s="1154"/>
      <c r="BA352" s="1154"/>
      <c r="BB352" s="1154"/>
    </row>
    <row r="353" spans="2:54" ht="15" customHeight="1">
      <c r="B353" s="1155"/>
      <c r="C353" s="3017"/>
      <c r="D353" s="3017"/>
      <c r="E353" s="1146" t="s">
        <v>1130</v>
      </c>
      <c r="F353" s="1106"/>
      <c r="G353" s="441" t="s">
        <v>93</v>
      </c>
      <c r="H353" s="441" t="s">
        <v>1103</v>
      </c>
      <c r="I353" s="441" t="s">
        <v>1131</v>
      </c>
      <c r="J353" s="441" t="s">
        <v>112</v>
      </c>
      <c r="K353" s="1111" t="s">
        <v>1112</v>
      </c>
      <c r="L353" s="441" t="s">
        <v>1120</v>
      </c>
      <c r="M353" s="441" t="str">
        <f t="shared" si="20"/>
        <v>Tenterfield 22 kV</v>
      </c>
      <c r="N353" s="1111" t="s">
        <v>1113</v>
      </c>
      <c r="O353" s="1111" t="s">
        <v>1113</v>
      </c>
      <c r="P353" s="1111"/>
      <c r="Q353" s="2850"/>
      <c r="R353" s="2850"/>
      <c r="S353" s="2850"/>
      <c r="T353" s="2850"/>
      <c r="U353" s="2850"/>
      <c r="V353" s="2851"/>
      <c r="W353" s="2866"/>
      <c r="X353" s="2866"/>
      <c r="Y353" s="2866"/>
      <c r="Z353" s="2866"/>
      <c r="AA353" s="2099"/>
      <c r="AB353" s="1125"/>
      <c r="AC353" s="1151"/>
      <c r="AD353" s="1152"/>
      <c r="AE353" s="1153"/>
      <c r="AF353" s="1153"/>
      <c r="AG353" s="1153"/>
      <c r="AH353" s="124"/>
      <c r="AI353" s="124"/>
      <c r="AJ353" s="124"/>
      <c r="AK353" s="124"/>
      <c r="AL353" s="1153"/>
      <c r="AM353" s="124"/>
      <c r="AN353" s="124"/>
      <c r="AO353" s="1153"/>
      <c r="AP353" s="1153"/>
      <c r="AQ353" s="1153"/>
      <c r="AR353" s="1154"/>
      <c r="AS353" s="1154"/>
      <c r="AT353" s="1154"/>
      <c r="AU353" s="1154"/>
      <c r="AV353" s="1154"/>
      <c r="AW353" s="1154"/>
      <c r="AX353" s="1154"/>
      <c r="AY353" s="1154"/>
      <c r="AZ353" s="1154"/>
      <c r="BA353" s="1154"/>
      <c r="BB353" s="1154"/>
    </row>
    <row r="354" spans="2:54" ht="15" customHeight="1">
      <c r="B354" s="1155"/>
      <c r="C354" s="3016" t="s">
        <v>1134</v>
      </c>
      <c r="D354" s="3016" t="s">
        <v>833</v>
      </c>
      <c r="E354" s="1146" t="s">
        <v>1127</v>
      </c>
      <c r="F354" s="1106"/>
      <c r="G354" s="441" t="s">
        <v>93</v>
      </c>
      <c r="H354" s="441" t="s">
        <v>1103</v>
      </c>
      <c r="I354" s="441" t="s">
        <v>1128</v>
      </c>
      <c r="J354" s="441" t="s">
        <v>112</v>
      </c>
      <c r="K354" s="1111" t="s">
        <v>1134</v>
      </c>
      <c r="L354" s="441" t="s">
        <v>1120</v>
      </c>
      <c r="M354" s="441" t="str">
        <f t="shared" si="20"/>
        <v>Tenterfield 22 kV</v>
      </c>
      <c r="N354" s="1111" t="s">
        <v>1115</v>
      </c>
      <c r="O354" s="1111" t="s">
        <v>833</v>
      </c>
      <c r="P354" s="1111"/>
      <c r="Q354" s="2867"/>
      <c r="R354" s="2868"/>
      <c r="S354" s="2869"/>
      <c r="T354" s="2869"/>
      <c r="U354" s="2869"/>
      <c r="V354" s="2869"/>
      <c r="W354" s="2869"/>
      <c r="X354" s="2869"/>
      <c r="Y354" s="2869"/>
      <c r="Z354" s="2869"/>
      <c r="AA354" s="2879"/>
      <c r="AB354" s="1125"/>
      <c r="AC354" s="1151"/>
      <c r="AD354" s="1152"/>
      <c r="AE354" s="1153"/>
      <c r="AF354" s="1153"/>
      <c r="AG354" s="1153"/>
      <c r="AH354" s="124"/>
      <c r="AI354" s="124"/>
      <c r="AJ354" s="124"/>
      <c r="AK354" s="124"/>
      <c r="AL354" s="1153"/>
      <c r="AM354" s="124"/>
      <c r="AN354" s="124"/>
      <c r="AO354" s="1153"/>
      <c r="AP354" s="1153"/>
      <c r="AQ354" s="1153"/>
      <c r="AR354" s="1154"/>
      <c r="AS354" s="1154"/>
      <c r="AT354" s="1154"/>
      <c r="AU354" s="1154"/>
      <c r="AV354" s="1154"/>
      <c r="AW354" s="1154"/>
      <c r="AX354" s="1154"/>
      <c r="AY354" s="1154"/>
      <c r="AZ354" s="1154"/>
      <c r="BA354" s="1154"/>
      <c r="BB354" s="1154"/>
    </row>
    <row r="355" spans="2:54" ht="15" customHeight="1">
      <c r="B355" s="1155"/>
      <c r="C355" s="3017"/>
      <c r="D355" s="3017"/>
      <c r="E355" s="1146" t="s">
        <v>1130</v>
      </c>
      <c r="F355" s="1106"/>
      <c r="G355" s="441" t="s">
        <v>93</v>
      </c>
      <c r="H355" s="441" t="s">
        <v>1103</v>
      </c>
      <c r="I355" s="441" t="s">
        <v>1131</v>
      </c>
      <c r="J355" s="441" t="s">
        <v>112</v>
      </c>
      <c r="K355" s="1111" t="s">
        <v>1134</v>
      </c>
      <c r="L355" s="441" t="s">
        <v>1120</v>
      </c>
      <c r="M355" s="441" t="str">
        <f t="shared" si="20"/>
        <v>Tenterfield 22 kV</v>
      </c>
      <c r="N355" s="1111" t="s">
        <v>1115</v>
      </c>
      <c r="O355" s="1111" t="s">
        <v>833</v>
      </c>
      <c r="P355" s="1111"/>
      <c r="Q355" s="2867"/>
      <c r="R355" s="2868"/>
      <c r="S355" s="2869"/>
      <c r="T355" s="2869"/>
      <c r="U355" s="2869"/>
      <c r="V355" s="2869"/>
      <c r="W355" s="2869"/>
      <c r="X355" s="2869"/>
      <c r="Y355" s="2869"/>
      <c r="Z355" s="2869"/>
      <c r="AA355" s="2879"/>
      <c r="AB355" s="1125"/>
      <c r="AC355" s="1151"/>
      <c r="AD355" s="1152"/>
      <c r="AE355" s="1153"/>
      <c r="AF355" s="1153"/>
      <c r="AG355" s="1153"/>
      <c r="AH355" s="124"/>
      <c r="AI355" s="124"/>
      <c r="AJ355" s="124"/>
      <c r="AK355" s="124"/>
      <c r="AL355" s="1153"/>
      <c r="AM355" s="124"/>
      <c r="AN355" s="124"/>
      <c r="AO355" s="1153"/>
      <c r="AP355" s="1153"/>
      <c r="AQ355" s="1153"/>
      <c r="AR355" s="1154"/>
      <c r="AS355" s="1154"/>
      <c r="AT355" s="1154"/>
      <c r="AU355" s="1154"/>
      <c r="AV355" s="1154"/>
      <c r="AW355" s="1154"/>
      <c r="AX355" s="1154"/>
      <c r="AY355" s="1154"/>
      <c r="AZ355" s="1154"/>
      <c r="BA355" s="1154"/>
      <c r="BB355" s="1154"/>
    </row>
    <row r="356" spans="2:54" ht="15" customHeight="1">
      <c r="B356" s="1155"/>
      <c r="C356" s="3016" t="s">
        <v>1135</v>
      </c>
      <c r="D356" s="3016" t="s">
        <v>833</v>
      </c>
      <c r="E356" s="1146" t="s">
        <v>1127</v>
      </c>
      <c r="F356" s="1106"/>
      <c r="G356" s="441" t="s">
        <v>93</v>
      </c>
      <c r="H356" s="441" t="s">
        <v>1103</v>
      </c>
      <c r="I356" s="441" t="s">
        <v>1128</v>
      </c>
      <c r="J356" s="441" t="s">
        <v>112</v>
      </c>
      <c r="K356" s="1111" t="s">
        <v>1135</v>
      </c>
      <c r="L356" s="441" t="s">
        <v>1120</v>
      </c>
      <c r="M356" s="441" t="str">
        <f t="shared" si="20"/>
        <v>Tenterfield 22 kV</v>
      </c>
      <c r="N356" s="1111" t="s">
        <v>1106</v>
      </c>
      <c r="O356" s="1111" t="s">
        <v>833</v>
      </c>
      <c r="P356" s="1111"/>
      <c r="Q356" s="2867"/>
      <c r="R356" s="2868"/>
      <c r="S356" s="2869"/>
      <c r="T356" s="2869"/>
      <c r="U356" s="2869"/>
      <c r="V356" s="2869"/>
      <c r="W356" s="2869"/>
      <c r="X356" s="2869"/>
      <c r="Y356" s="2869"/>
      <c r="Z356" s="2869"/>
      <c r="AA356" s="2879"/>
      <c r="AB356" s="1125"/>
      <c r="AC356" s="1151"/>
      <c r="AD356" s="1152"/>
      <c r="AE356" s="1153"/>
      <c r="AF356" s="1153"/>
      <c r="AG356" s="1153"/>
      <c r="AH356" s="124"/>
      <c r="AI356" s="124"/>
      <c r="AJ356" s="124"/>
      <c r="AK356" s="124"/>
      <c r="AL356" s="1153"/>
      <c r="AM356" s="124"/>
      <c r="AN356" s="124"/>
      <c r="AO356" s="1153"/>
      <c r="AP356" s="1153"/>
      <c r="AQ356" s="1153"/>
      <c r="AR356" s="1154"/>
      <c r="AS356" s="1154"/>
      <c r="AT356" s="1154"/>
      <c r="AU356" s="1154"/>
      <c r="AV356" s="1154"/>
      <c r="AW356" s="1154"/>
      <c r="AX356" s="1154"/>
      <c r="AY356" s="1154"/>
      <c r="AZ356" s="1154"/>
      <c r="BA356" s="1154"/>
      <c r="BB356" s="1154"/>
    </row>
    <row r="357" spans="2:54" ht="15" customHeight="1">
      <c r="B357" s="1155"/>
      <c r="C357" s="3017"/>
      <c r="D357" s="3017"/>
      <c r="E357" s="1146" t="s">
        <v>1130</v>
      </c>
      <c r="F357" s="1106"/>
      <c r="G357" s="441" t="s">
        <v>93</v>
      </c>
      <c r="H357" s="441" t="s">
        <v>1103</v>
      </c>
      <c r="I357" s="441" t="s">
        <v>1131</v>
      </c>
      <c r="J357" s="441" t="s">
        <v>112</v>
      </c>
      <c r="K357" s="1111" t="s">
        <v>1135</v>
      </c>
      <c r="L357" s="441" t="s">
        <v>1120</v>
      </c>
      <c r="M357" s="441" t="str">
        <f t="shared" si="20"/>
        <v>Tenterfield 22 kV</v>
      </c>
      <c r="N357" s="1111" t="s">
        <v>1106</v>
      </c>
      <c r="O357" s="1111" t="s">
        <v>833</v>
      </c>
      <c r="P357" s="1111"/>
      <c r="Q357" s="2867"/>
      <c r="R357" s="2868"/>
      <c r="S357" s="2869"/>
      <c r="T357" s="2869"/>
      <c r="U357" s="2869"/>
      <c r="V357" s="2869"/>
      <c r="W357" s="2869"/>
      <c r="X357" s="2869"/>
      <c r="Y357" s="2869"/>
      <c r="Z357" s="2869"/>
      <c r="AA357" s="2879"/>
      <c r="AB357" s="1125"/>
      <c r="AC357" s="1151"/>
      <c r="AD357" s="1152"/>
      <c r="AE357" s="1153"/>
      <c r="AF357" s="1153"/>
      <c r="AG357" s="1153"/>
      <c r="AH357" s="124"/>
      <c r="AI357" s="124"/>
      <c r="AJ357" s="124"/>
      <c r="AK357" s="124"/>
      <c r="AL357" s="1153"/>
      <c r="AM357" s="124"/>
      <c r="AN357" s="124"/>
      <c r="AO357" s="1153"/>
      <c r="AP357" s="1153"/>
      <c r="AQ357" s="1153"/>
      <c r="AR357" s="1154"/>
      <c r="AS357" s="1154"/>
      <c r="AT357" s="1154"/>
      <c r="AU357" s="1154"/>
      <c r="AV357" s="1154"/>
      <c r="AW357" s="1154"/>
      <c r="AX357" s="1154"/>
      <c r="AY357" s="1154"/>
      <c r="AZ357" s="1154"/>
      <c r="BA357" s="1154"/>
      <c r="BB357" s="1154"/>
    </row>
    <row r="358" spans="2:54" ht="15" customHeight="1">
      <c r="B358" s="1155"/>
      <c r="C358" s="3016" t="s">
        <v>1135</v>
      </c>
      <c r="D358" s="3016" t="s">
        <v>842</v>
      </c>
      <c r="E358" s="1146" t="s">
        <v>1127</v>
      </c>
      <c r="F358" s="1106"/>
      <c r="G358" s="441" t="s">
        <v>93</v>
      </c>
      <c r="H358" s="441" t="s">
        <v>1103</v>
      </c>
      <c r="I358" s="441" t="s">
        <v>1128</v>
      </c>
      <c r="J358" s="441" t="s">
        <v>112</v>
      </c>
      <c r="K358" s="1111" t="s">
        <v>1135</v>
      </c>
      <c r="L358" s="441" t="s">
        <v>1120</v>
      </c>
      <c r="M358" s="441" t="str">
        <f t="shared" si="20"/>
        <v>Tenterfield 22 kV</v>
      </c>
      <c r="N358" s="1111" t="s">
        <v>1106</v>
      </c>
      <c r="O358" s="1111" t="s">
        <v>842</v>
      </c>
      <c r="P358" s="1111"/>
      <c r="Q358" s="2867"/>
      <c r="R358" s="2868"/>
      <c r="S358" s="2869"/>
      <c r="T358" s="2869"/>
      <c r="U358" s="2869"/>
      <c r="V358" s="2869"/>
      <c r="W358" s="2869"/>
      <c r="X358" s="2869"/>
      <c r="Y358" s="2869"/>
      <c r="Z358" s="2869"/>
      <c r="AA358" s="2879"/>
      <c r="AB358" s="1125"/>
      <c r="AC358" s="1151"/>
      <c r="AD358" s="1152"/>
      <c r="AE358" s="1153"/>
      <c r="AF358" s="1153"/>
      <c r="AG358" s="1153"/>
      <c r="AH358" s="124"/>
      <c r="AI358" s="124"/>
      <c r="AJ358" s="124"/>
      <c r="AK358" s="124"/>
      <c r="AL358" s="1153"/>
      <c r="AM358" s="124"/>
      <c r="AN358" s="124"/>
      <c r="AO358" s="1153"/>
      <c r="AP358" s="1153"/>
      <c r="AQ358" s="1153"/>
      <c r="AR358" s="1154"/>
      <c r="AS358" s="1154"/>
      <c r="AT358" s="1154"/>
      <c r="AU358" s="1154"/>
      <c r="AV358" s="1154"/>
      <c r="AW358" s="1154"/>
      <c r="AX358" s="1154"/>
      <c r="AY358" s="1154"/>
      <c r="AZ358" s="1154"/>
      <c r="BA358" s="1154"/>
      <c r="BB358" s="1154"/>
    </row>
    <row r="359" spans="2:54" ht="15" customHeight="1">
      <c r="B359" s="1155"/>
      <c r="C359" s="3017"/>
      <c r="D359" s="3017"/>
      <c r="E359" s="1146" t="s">
        <v>1130</v>
      </c>
      <c r="F359" s="1106"/>
      <c r="G359" s="441" t="s">
        <v>93</v>
      </c>
      <c r="H359" s="441" t="s">
        <v>1103</v>
      </c>
      <c r="I359" s="441" t="s">
        <v>1131</v>
      </c>
      <c r="J359" s="441" t="s">
        <v>112</v>
      </c>
      <c r="K359" s="1111" t="s">
        <v>1135</v>
      </c>
      <c r="L359" s="441" t="s">
        <v>1120</v>
      </c>
      <c r="M359" s="441" t="str">
        <f t="shared" si="20"/>
        <v>Tenterfield 22 kV</v>
      </c>
      <c r="N359" s="1111" t="s">
        <v>1106</v>
      </c>
      <c r="O359" s="1111" t="s">
        <v>842</v>
      </c>
      <c r="P359" s="1111"/>
      <c r="Q359" s="2867"/>
      <c r="R359" s="2868"/>
      <c r="S359" s="2869"/>
      <c r="T359" s="2869"/>
      <c r="U359" s="2869"/>
      <c r="V359" s="2869"/>
      <c r="W359" s="2869"/>
      <c r="X359" s="2869"/>
      <c r="Y359" s="2869"/>
      <c r="Z359" s="2869"/>
      <c r="AA359" s="2879"/>
      <c r="AB359" s="1125"/>
      <c r="AC359" s="1151"/>
      <c r="AD359" s="1152"/>
      <c r="AE359" s="1153"/>
      <c r="AF359" s="1153"/>
      <c r="AG359" s="1153"/>
      <c r="AH359" s="124"/>
      <c r="AI359" s="124"/>
      <c r="AJ359" s="124"/>
      <c r="AK359" s="124"/>
      <c r="AL359" s="1153"/>
      <c r="AM359" s="124"/>
      <c r="AN359" s="124"/>
      <c r="AO359" s="1153"/>
      <c r="AP359" s="1153"/>
      <c r="AQ359" s="1153"/>
      <c r="AR359" s="1154"/>
      <c r="AS359" s="1154"/>
      <c r="AT359" s="1154"/>
      <c r="AU359" s="1154"/>
      <c r="AV359" s="1154"/>
      <c r="AW359" s="1154"/>
      <c r="AX359" s="1154"/>
      <c r="AY359" s="1154"/>
      <c r="AZ359" s="1154"/>
      <c r="BA359" s="1154"/>
      <c r="BB359" s="1154"/>
    </row>
    <row r="360" spans="2:54" ht="15" customHeight="1">
      <c r="B360" s="1155"/>
      <c r="C360" s="3016" t="s">
        <v>1136</v>
      </c>
      <c r="D360" s="3016" t="s">
        <v>833</v>
      </c>
      <c r="E360" s="1146" t="s">
        <v>1127</v>
      </c>
      <c r="F360" s="1106"/>
      <c r="G360" s="441" t="s">
        <v>93</v>
      </c>
      <c r="H360" s="441" t="s">
        <v>1103</v>
      </c>
      <c r="I360" s="441" t="s">
        <v>1128</v>
      </c>
      <c r="J360" s="441" t="s">
        <v>112</v>
      </c>
      <c r="K360" s="1111" t="s">
        <v>1136</v>
      </c>
      <c r="L360" s="441" t="s">
        <v>1120</v>
      </c>
      <c r="M360" s="441" t="str">
        <f t="shared" si="20"/>
        <v>Tenterfield 22 kV</v>
      </c>
      <c r="N360" s="1111" t="s">
        <v>1106</v>
      </c>
      <c r="O360" s="1111" t="s">
        <v>833</v>
      </c>
      <c r="P360" s="1111"/>
      <c r="Q360" s="2867"/>
      <c r="R360" s="2868"/>
      <c r="S360" s="2869"/>
      <c r="T360" s="2869"/>
      <c r="U360" s="2869"/>
      <c r="V360" s="2869"/>
      <c r="W360" s="2870">
        <v>6</v>
      </c>
      <c r="X360" s="2870">
        <v>6</v>
      </c>
      <c r="Y360" s="2870">
        <v>6</v>
      </c>
      <c r="Z360" s="2870">
        <v>6</v>
      </c>
      <c r="AA360" s="2870">
        <v>6</v>
      </c>
      <c r="AB360" s="1125"/>
      <c r="AC360" s="1151"/>
      <c r="AD360" s="1152"/>
      <c r="AE360" s="1153"/>
      <c r="AF360" s="1153"/>
      <c r="AG360" s="1153"/>
      <c r="AH360" s="124"/>
      <c r="AI360" s="124"/>
      <c r="AJ360" s="124"/>
      <c r="AK360" s="124"/>
      <c r="AL360" s="1153"/>
      <c r="AM360" s="124"/>
      <c r="AN360" s="124"/>
      <c r="AO360" s="1153"/>
      <c r="AP360" s="1153"/>
      <c r="AQ360" s="1153"/>
      <c r="AR360" s="1154"/>
      <c r="AS360" s="1154"/>
      <c r="AT360" s="1154"/>
      <c r="AU360" s="1154"/>
      <c r="AV360" s="1154"/>
      <c r="AW360" s="1154"/>
      <c r="AX360" s="1154"/>
      <c r="AY360" s="1154"/>
      <c r="AZ360" s="1154"/>
      <c r="BA360" s="1154"/>
      <c r="BB360" s="1154"/>
    </row>
    <row r="361" spans="2:54" ht="15" customHeight="1">
      <c r="B361" s="1155"/>
      <c r="C361" s="3017"/>
      <c r="D361" s="3017"/>
      <c r="E361" s="1146" t="s">
        <v>1130</v>
      </c>
      <c r="F361" s="1106"/>
      <c r="G361" s="441" t="s">
        <v>93</v>
      </c>
      <c r="H361" s="441" t="s">
        <v>1103</v>
      </c>
      <c r="I361" s="441" t="s">
        <v>1131</v>
      </c>
      <c r="J361" s="441" t="s">
        <v>112</v>
      </c>
      <c r="K361" s="1111" t="s">
        <v>1136</v>
      </c>
      <c r="L361" s="441" t="s">
        <v>1120</v>
      </c>
      <c r="M361" s="441" t="str">
        <f t="shared" si="20"/>
        <v>Tenterfield 22 kV</v>
      </c>
      <c r="N361" s="1111" t="s">
        <v>1106</v>
      </c>
      <c r="O361" s="1111" t="s">
        <v>833</v>
      </c>
      <c r="P361" s="1111"/>
      <c r="Q361" s="2528"/>
      <c r="R361" s="2529"/>
      <c r="S361" s="2530"/>
      <c r="T361" s="2530"/>
      <c r="U361" s="2530"/>
      <c r="V361" s="2530"/>
      <c r="W361" s="2102"/>
      <c r="X361" s="2102"/>
      <c r="Y361" s="2102"/>
      <c r="Z361" s="2102"/>
      <c r="AA361" s="2103"/>
      <c r="AB361" s="1125"/>
      <c r="AC361" s="1151"/>
      <c r="AD361" s="1152"/>
      <c r="AE361" s="1153"/>
      <c r="AF361" s="1153"/>
      <c r="AG361" s="1153"/>
      <c r="AH361" s="124"/>
      <c r="AI361" s="124"/>
      <c r="AJ361" s="124"/>
      <c r="AK361" s="124"/>
      <c r="AL361" s="1153"/>
      <c r="AM361" s="124"/>
      <c r="AN361" s="124"/>
      <c r="AO361" s="1153"/>
      <c r="AP361" s="1153"/>
      <c r="AQ361" s="1153"/>
      <c r="AR361" s="1154"/>
      <c r="AS361" s="1154"/>
      <c r="AT361" s="1154"/>
      <c r="AU361" s="1154"/>
      <c r="AV361" s="1154"/>
      <c r="AW361" s="1154"/>
      <c r="AX361" s="1154"/>
      <c r="AY361" s="1154"/>
      <c r="AZ361" s="1154"/>
      <c r="BA361" s="1154"/>
      <c r="BB361" s="1154"/>
    </row>
    <row r="362" spans="2:54" ht="15" customHeight="1">
      <c r="B362" s="1155"/>
      <c r="C362" s="3016" t="s">
        <v>1136</v>
      </c>
      <c r="D362" s="3016" t="s">
        <v>842</v>
      </c>
      <c r="E362" s="1146" t="s">
        <v>1127</v>
      </c>
      <c r="F362" s="1106"/>
      <c r="G362" s="441" t="s">
        <v>93</v>
      </c>
      <c r="H362" s="441" t="s">
        <v>1103</v>
      </c>
      <c r="I362" s="441" t="s">
        <v>1128</v>
      </c>
      <c r="J362" s="441" t="s">
        <v>112</v>
      </c>
      <c r="K362" s="1111" t="s">
        <v>1136</v>
      </c>
      <c r="L362" s="441" t="s">
        <v>1120</v>
      </c>
      <c r="M362" s="441" t="str">
        <f t="shared" si="20"/>
        <v>Tenterfield 22 kV</v>
      </c>
      <c r="N362" s="1111" t="s">
        <v>1106</v>
      </c>
      <c r="O362" s="1111" t="s">
        <v>842</v>
      </c>
      <c r="P362" s="1111"/>
      <c r="Q362" s="2528"/>
      <c r="R362" s="2529"/>
      <c r="S362" s="2530"/>
      <c r="T362" s="2530"/>
      <c r="U362" s="2530"/>
      <c r="V362" s="2530"/>
      <c r="W362" s="2102">
        <v>6.324555320336759</v>
      </c>
      <c r="X362" s="2102">
        <v>6.324555320336759</v>
      </c>
      <c r="Y362" s="2102">
        <v>6.324555320336759</v>
      </c>
      <c r="Z362" s="2102">
        <v>6.324555320336759</v>
      </c>
      <c r="AA362" s="2102">
        <v>6.324555320336759</v>
      </c>
      <c r="AB362" s="1125"/>
      <c r="AC362" s="1151"/>
      <c r="AD362" s="1152"/>
      <c r="AE362" s="1153"/>
      <c r="AF362" s="1153"/>
      <c r="AG362" s="1153"/>
      <c r="AH362" s="124"/>
      <c r="AI362" s="124"/>
      <c r="AJ362" s="124"/>
      <c r="AK362" s="124"/>
      <c r="AL362" s="1153"/>
      <c r="AM362" s="124"/>
      <c r="AN362" s="124"/>
      <c r="AO362" s="1153"/>
      <c r="AP362" s="1153"/>
      <c r="AQ362" s="1153"/>
      <c r="AR362" s="1154"/>
      <c r="AS362" s="1154"/>
      <c r="AT362" s="1154"/>
      <c r="AU362" s="1154"/>
      <c r="AV362" s="1154"/>
      <c r="AW362" s="1154"/>
      <c r="AX362" s="1154"/>
      <c r="AY362" s="1154"/>
      <c r="AZ362" s="1154"/>
      <c r="BA362" s="1154"/>
      <c r="BB362" s="1154"/>
    </row>
    <row r="363" spans="2:54" ht="15" customHeight="1" thickBot="1">
      <c r="B363" s="2872"/>
      <c r="C363" s="3018"/>
      <c r="D363" s="3018"/>
      <c r="E363" s="2873" t="s">
        <v>1130</v>
      </c>
      <c r="F363" s="1106"/>
      <c r="G363" s="441" t="s">
        <v>93</v>
      </c>
      <c r="H363" s="441" t="s">
        <v>1103</v>
      </c>
      <c r="I363" s="441" t="s">
        <v>1131</v>
      </c>
      <c r="J363" s="441" t="s">
        <v>112</v>
      </c>
      <c r="K363" s="1111" t="s">
        <v>1136</v>
      </c>
      <c r="L363" s="441" t="s">
        <v>1120</v>
      </c>
      <c r="M363" s="441" t="str">
        <f t="shared" si="20"/>
        <v>Tenterfield 22 kV</v>
      </c>
      <c r="N363" s="1111" t="s">
        <v>1106</v>
      </c>
      <c r="O363" s="1111" t="s">
        <v>842</v>
      </c>
      <c r="P363" s="1111"/>
      <c r="Q363" s="2874"/>
      <c r="R363" s="2875"/>
      <c r="S363" s="2876"/>
      <c r="T363" s="2876"/>
      <c r="U363" s="2876"/>
      <c r="V363" s="2876"/>
      <c r="W363" s="2877"/>
      <c r="X363" s="2877"/>
      <c r="Y363" s="2877"/>
      <c r="Z363" s="2877"/>
      <c r="AA363" s="2878"/>
      <c r="AB363" s="1162"/>
      <c r="AC363" s="1151"/>
      <c r="AD363" s="1152"/>
      <c r="AE363" s="1153"/>
      <c r="AF363" s="1153"/>
      <c r="AG363" s="1153"/>
      <c r="AH363" s="124"/>
      <c r="AI363" s="124"/>
      <c r="AJ363" s="124"/>
      <c r="AK363" s="124"/>
      <c r="AL363" s="1153"/>
      <c r="AM363" s="124"/>
      <c r="AN363" s="124"/>
      <c r="AO363" s="1153"/>
      <c r="AP363" s="1153"/>
      <c r="AQ363" s="1153"/>
      <c r="AR363" s="1154"/>
      <c r="AS363" s="1154"/>
      <c r="AT363" s="1154"/>
      <c r="AU363" s="1154"/>
      <c r="AV363" s="1154"/>
      <c r="AW363" s="1154"/>
      <c r="AX363" s="1154"/>
      <c r="AY363" s="1154"/>
      <c r="AZ363" s="1154"/>
      <c r="BA363" s="1154"/>
      <c r="BB363" s="1154"/>
    </row>
    <row r="364" spans="2:54" ht="15" customHeight="1">
      <c r="B364" s="1145" t="s">
        <v>1712</v>
      </c>
      <c r="C364" s="3019" t="s">
        <v>1126</v>
      </c>
      <c r="D364" s="3019" t="s">
        <v>842</v>
      </c>
      <c r="E364" s="1146" t="s">
        <v>1127</v>
      </c>
      <c r="F364" s="1106"/>
      <c r="G364" s="441" t="s">
        <v>93</v>
      </c>
      <c r="H364" s="441" t="s">
        <v>1103</v>
      </c>
      <c r="I364" s="441" t="s">
        <v>1128</v>
      </c>
      <c r="J364" s="441" t="s">
        <v>112</v>
      </c>
      <c r="K364" s="441" t="s">
        <v>1126</v>
      </c>
      <c r="L364" s="441" t="s">
        <v>1120</v>
      </c>
      <c r="M364" s="441" t="str">
        <f t="shared" ref="M364" si="22">B364</f>
        <v>Muswellbrook 132 kV</v>
      </c>
      <c r="N364" s="441" t="s">
        <v>1129</v>
      </c>
      <c r="O364" s="441" t="s">
        <v>842</v>
      </c>
      <c r="P364" s="1111"/>
      <c r="Q364" s="2521"/>
      <c r="R364" s="2522"/>
      <c r="S364" s="2523"/>
      <c r="T364" s="2523"/>
      <c r="U364" s="2523"/>
      <c r="V364" s="2523"/>
      <c r="W364" s="2524"/>
      <c r="X364" s="2524"/>
      <c r="Y364" s="2524"/>
      <c r="Z364" s="2524"/>
      <c r="AA364" s="2525"/>
      <c r="AB364" s="1125"/>
      <c r="AC364" s="1151"/>
      <c r="AD364" s="1152"/>
      <c r="AE364" s="1153"/>
      <c r="AF364" s="1153"/>
      <c r="AG364" s="1153"/>
      <c r="AH364" s="124"/>
      <c r="AI364" s="124"/>
      <c r="AJ364" s="124"/>
      <c r="AK364" s="124"/>
      <c r="AL364" s="124"/>
      <c r="AM364" s="124"/>
      <c r="AN364" s="124"/>
      <c r="AO364" s="124"/>
      <c r="AP364" s="124"/>
      <c r="AQ364" s="1153"/>
      <c r="AR364" s="1154"/>
      <c r="AS364" s="1154"/>
      <c r="AT364" s="1154"/>
      <c r="AU364" s="1154"/>
      <c r="AV364" s="1154"/>
      <c r="AW364" s="1154"/>
      <c r="AX364" s="1154"/>
      <c r="AY364" s="1154"/>
      <c r="AZ364" s="1154"/>
      <c r="BA364" s="1154"/>
      <c r="BB364" s="1154"/>
    </row>
    <row r="365" spans="2:54" ht="15" customHeight="1">
      <c r="B365" s="1155"/>
      <c r="C365" s="3017"/>
      <c r="D365" s="3017"/>
      <c r="E365" s="1146" t="s">
        <v>1130</v>
      </c>
      <c r="F365" s="1106"/>
      <c r="G365" s="441" t="s">
        <v>93</v>
      </c>
      <c r="H365" s="441" t="s">
        <v>1103</v>
      </c>
      <c r="I365" s="441" t="s">
        <v>1131</v>
      </c>
      <c r="J365" s="441" t="s">
        <v>112</v>
      </c>
      <c r="K365" s="441" t="s">
        <v>1126</v>
      </c>
      <c r="L365" s="441" t="s">
        <v>1120</v>
      </c>
      <c r="M365" s="441" t="str">
        <f t="shared" si="20"/>
        <v>Muswellbrook 132 kV</v>
      </c>
      <c r="N365" s="441" t="s">
        <v>1129</v>
      </c>
      <c r="O365" s="441" t="s">
        <v>842</v>
      </c>
      <c r="P365" s="1111"/>
      <c r="Q365" s="2526"/>
      <c r="R365" s="2527"/>
      <c r="S365" s="2524"/>
      <c r="T365" s="2524"/>
      <c r="U365" s="2524"/>
      <c r="V365" s="2524"/>
      <c r="W365" s="2524"/>
      <c r="X365" s="2524"/>
      <c r="Y365" s="2524"/>
      <c r="Z365" s="2524"/>
      <c r="AA365" s="2525"/>
      <c r="AB365" s="1125"/>
      <c r="AC365" s="1151"/>
      <c r="AD365" s="1152"/>
      <c r="AE365" s="1153"/>
      <c r="AF365" s="1153"/>
      <c r="AG365" s="1153"/>
      <c r="AH365" s="124"/>
      <c r="AI365" s="124"/>
      <c r="AJ365" s="124"/>
      <c r="AK365" s="124"/>
      <c r="AL365" s="124"/>
      <c r="AM365" s="124"/>
      <c r="AN365" s="124"/>
      <c r="AO365" s="124"/>
      <c r="AP365" s="124"/>
      <c r="AQ365" s="1153"/>
      <c r="AR365" s="1154"/>
      <c r="AS365" s="1154"/>
      <c r="AT365" s="1154"/>
      <c r="AU365" s="1154"/>
      <c r="AV365" s="1154"/>
      <c r="AW365" s="1154"/>
      <c r="AX365" s="1154"/>
      <c r="AY365" s="1154"/>
      <c r="AZ365" s="1154"/>
      <c r="BA365" s="1154"/>
      <c r="BB365" s="1154"/>
    </row>
    <row r="366" spans="2:54" ht="15" customHeight="1">
      <c r="B366" s="1155"/>
      <c r="C366" s="3016" t="s">
        <v>1132</v>
      </c>
      <c r="D366" s="3016" t="s">
        <v>833</v>
      </c>
      <c r="E366" s="1146" t="s">
        <v>1127</v>
      </c>
      <c r="F366" s="1106"/>
      <c r="G366" s="441" t="s">
        <v>93</v>
      </c>
      <c r="H366" s="441" t="s">
        <v>1103</v>
      </c>
      <c r="I366" s="441" t="s">
        <v>1128</v>
      </c>
      <c r="J366" s="441" t="s">
        <v>112</v>
      </c>
      <c r="K366" s="1111" t="s">
        <v>1132</v>
      </c>
      <c r="L366" s="441" t="s">
        <v>1120</v>
      </c>
      <c r="M366" s="441" t="str">
        <f t="shared" si="20"/>
        <v>Muswellbrook 132 kV</v>
      </c>
      <c r="N366" s="1111" t="s">
        <v>1106</v>
      </c>
      <c r="O366" s="1111" t="s">
        <v>833</v>
      </c>
      <c r="P366" s="1111"/>
      <c r="Q366" s="2850"/>
      <c r="R366" s="2850"/>
      <c r="S366" s="2850"/>
      <c r="T366" s="2850"/>
      <c r="U366" s="2850"/>
      <c r="V366" s="2851"/>
      <c r="W366" s="2852"/>
      <c r="X366" s="2852"/>
      <c r="Y366" s="2852"/>
      <c r="Z366" s="2852"/>
      <c r="AA366" s="2853"/>
      <c r="AB366" s="1125"/>
      <c r="AC366" s="1151"/>
      <c r="AD366" s="1152"/>
      <c r="AE366" s="1153"/>
      <c r="AF366" s="1153"/>
      <c r="AG366" s="1153"/>
      <c r="AH366" s="124"/>
      <c r="AI366" s="124"/>
      <c r="AJ366" s="124"/>
      <c r="AK366" s="124"/>
      <c r="AL366" s="1153"/>
      <c r="AM366" s="124"/>
      <c r="AN366" s="124"/>
      <c r="AO366" s="1153"/>
      <c r="AP366" s="1153"/>
      <c r="AQ366" s="1153"/>
      <c r="AR366" s="1154"/>
      <c r="AS366" s="1154"/>
      <c r="AT366" s="1154"/>
      <c r="AU366" s="1160"/>
      <c r="AV366" s="1154"/>
      <c r="AW366" s="1154"/>
      <c r="AX366" s="1154"/>
      <c r="AY366" s="1154"/>
      <c r="AZ366" s="1154"/>
      <c r="BA366" s="1154"/>
      <c r="BB366" s="1154"/>
    </row>
    <row r="367" spans="2:54" ht="15" customHeight="1">
      <c r="B367" s="1155"/>
      <c r="C367" s="3017"/>
      <c r="D367" s="3017"/>
      <c r="E367" s="1146" t="s">
        <v>1130</v>
      </c>
      <c r="F367" s="1106"/>
      <c r="G367" s="441" t="s">
        <v>93</v>
      </c>
      <c r="H367" s="441" t="s">
        <v>1103</v>
      </c>
      <c r="I367" s="441" t="s">
        <v>1131</v>
      </c>
      <c r="J367" s="441" t="s">
        <v>112</v>
      </c>
      <c r="K367" s="1111" t="s">
        <v>1132</v>
      </c>
      <c r="L367" s="441" t="s">
        <v>1120</v>
      </c>
      <c r="M367" s="441" t="str">
        <f t="shared" si="20"/>
        <v>Muswellbrook 132 kV</v>
      </c>
      <c r="N367" s="1111" t="s">
        <v>1106</v>
      </c>
      <c r="O367" s="1111" t="s">
        <v>833</v>
      </c>
      <c r="P367" s="1111"/>
      <c r="Q367" s="2850"/>
      <c r="R367" s="2850"/>
      <c r="S367" s="2850"/>
      <c r="T367" s="2850"/>
      <c r="U367" s="2850"/>
      <c r="V367" s="2851"/>
      <c r="W367" s="2852"/>
      <c r="X367" s="2852"/>
      <c r="Y367" s="2852"/>
      <c r="Z367" s="2852"/>
      <c r="AA367" s="2853"/>
      <c r="AB367" s="1125"/>
      <c r="AC367" s="1151"/>
      <c r="AD367" s="1152"/>
      <c r="AE367" s="1153"/>
      <c r="AF367" s="1153"/>
      <c r="AG367" s="1153"/>
      <c r="AH367" s="124"/>
      <c r="AI367" s="124"/>
      <c r="AJ367" s="124"/>
      <c r="AK367" s="124"/>
      <c r="AL367" s="1153"/>
      <c r="AM367" s="124"/>
      <c r="AN367" s="124"/>
      <c r="AO367" s="1153"/>
      <c r="AP367" s="1153"/>
      <c r="AQ367" s="1153"/>
      <c r="AR367" s="1154"/>
      <c r="AS367" s="1154"/>
      <c r="AT367" s="1154"/>
      <c r="AU367" s="1160"/>
      <c r="AV367" s="1154"/>
      <c r="AW367" s="1154"/>
      <c r="AX367" s="1154"/>
      <c r="AY367" s="1154"/>
      <c r="AZ367" s="1154"/>
      <c r="BA367" s="1154"/>
      <c r="BB367" s="1154"/>
    </row>
    <row r="368" spans="2:54" ht="15" customHeight="1">
      <c r="B368" s="1155"/>
      <c r="C368" s="3016" t="s">
        <v>1132</v>
      </c>
      <c r="D368" s="3016" t="s">
        <v>842</v>
      </c>
      <c r="E368" s="1146" t="s">
        <v>1127</v>
      </c>
      <c r="F368" s="1106"/>
      <c r="G368" s="441" t="s">
        <v>93</v>
      </c>
      <c r="H368" s="441" t="s">
        <v>1103</v>
      </c>
      <c r="I368" s="441" t="s">
        <v>1128</v>
      </c>
      <c r="J368" s="441" t="s">
        <v>112</v>
      </c>
      <c r="K368" s="1111" t="s">
        <v>1132</v>
      </c>
      <c r="L368" s="441" t="s">
        <v>1120</v>
      </c>
      <c r="M368" s="441" t="str">
        <f t="shared" si="20"/>
        <v>Muswellbrook 132 kV</v>
      </c>
      <c r="N368" s="1111" t="s">
        <v>1106</v>
      </c>
      <c r="O368" s="1112" t="s">
        <v>842</v>
      </c>
      <c r="P368" s="1111"/>
      <c r="Q368" s="2854"/>
      <c r="R368" s="2854"/>
      <c r="S368" s="2854"/>
      <c r="T368" s="2854"/>
      <c r="U368" s="2854"/>
      <c r="V368" s="2855"/>
      <c r="W368" s="2852"/>
      <c r="X368" s="2852"/>
      <c r="Y368" s="2852"/>
      <c r="Z368" s="2852"/>
      <c r="AA368" s="2853"/>
      <c r="AB368" s="1125"/>
      <c r="AC368" s="1151"/>
      <c r="AD368" s="1152"/>
      <c r="AE368" s="1153"/>
      <c r="AF368" s="1153"/>
      <c r="AG368" s="1153"/>
      <c r="AH368" s="124"/>
      <c r="AI368" s="124"/>
      <c r="AJ368" s="124"/>
      <c r="AK368" s="124"/>
      <c r="AL368" s="1153"/>
      <c r="AM368" s="124"/>
      <c r="AN368" s="124"/>
      <c r="AO368" s="1153"/>
      <c r="AP368" s="1161"/>
      <c r="AQ368" s="1153"/>
      <c r="AR368" s="1154"/>
      <c r="AS368" s="1154"/>
      <c r="AT368" s="1154"/>
      <c r="AU368" s="1160"/>
      <c r="AV368" s="1154"/>
      <c r="AW368" s="1154"/>
      <c r="AX368" s="1154"/>
      <c r="AY368" s="1154"/>
      <c r="AZ368" s="1154"/>
      <c r="BA368" s="1154"/>
      <c r="BB368" s="1154"/>
    </row>
    <row r="369" spans="2:54" ht="15" customHeight="1">
      <c r="B369" s="1155"/>
      <c r="C369" s="3017"/>
      <c r="D369" s="3017"/>
      <c r="E369" s="1146" t="s">
        <v>1130</v>
      </c>
      <c r="F369" s="1106"/>
      <c r="G369" s="441" t="s">
        <v>93</v>
      </c>
      <c r="H369" s="441" t="s">
        <v>1103</v>
      </c>
      <c r="I369" s="441" t="s">
        <v>1131</v>
      </c>
      <c r="J369" s="441" t="s">
        <v>112</v>
      </c>
      <c r="K369" s="1111" t="s">
        <v>1132</v>
      </c>
      <c r="L369" s="441" t="s">
        <v>1120</v>
      </c>
      <c r="M369" s="441" t="str">
        <f t="shared" si="20"/>
        <v>Muswellbrook 132 kV</v>
      </c>
      <c r="N369" s="1111" t="s">
        <v>1106</v>
      </c>
      <c r="O369" s="1112" t="s">
        <v>842</v>
      </c>
      <c r="P369" s="1111"/>
      <c r="Q369" s="2854"/>
      <c r="R369" s="2854"/>
      <c r="S369" s="2854"/>
      <c r="T369" s="2854"/>
      <c r="U369" s="2854"/>
      <c r="V369" s="2855"/>
      <c r="W369" s="2852"/>
      <c r="X369" s="2852"/>
      <c r="Y369" s="2852"/>
      <c r="Z369" s="2852"/>
      <c r="AA369" s="2853"/>
      <c r="AB369" s="1125"/>
      <c r="AC369" s="1151"/>
      <c r="AD369" s="1152"/>
      <c r="AE369" s="1153"/>
      <c r="AF369" s="1153"/>
      <c r="AG369" s="1153"/>
      <c r="AH369" s="124"/>
      <c r="AI369" s="124"/>
      <c r="AJ369" s="124"/>
      <c r="AK369" s="124"/>
      <c r="AL369" s="1153"/>
      <c r="AM369" s="124"/>
      <c r="AN369" s="124"/>
      <c r="AO369" s="1153"/>
      <c r="AP369" s="1161"/>
      <c r="AQ369" s="1153"/>
      <c r="AR369" s="1154"/>
      <c r="AS369" s="1154"/>
      <c r="AT369" s="1154"/>
      <c r="AU369" s="1160"/>
      <c r="AV369" s="1154"/>
      <c r="AW369" s="1154"/>
      <c r="AX369" s="1154"/>
      <c r="AY369" s="1154"/>
      <c r="AZ369" s="1154"/>
      <c r="BA369" s="1154"/>
      <c r="BB369" s="1154"/>
    </row>
    <row r="370" spans="2:54" ht="15" customHeight="1">
      <c r="B370" s="1155"/>
      <c r="C370" s="3016" t="s">
        <v>1133</v>
      </c>
      <c r="D370" s="3016"/>
      <c r="E370" s="1146" t="s">
        <v>1127</v>
      </c>
      <c r="F370" s="1106"/>
      <c r="G370" s="441" t="s">
        <v>93</v>
      </c>
      <c r="H370" s="441" t="s">
        <v>1103</v>
      </c>
      <c r="I370" s="441" t="s">
        <v>1128</v>
      </c>
      <c r="J370" s="441" t="s">
        <v>112</v>
      </c>
      <c r="K370" s="1111" t="s">
        <v>1133</v>
      </c>
      <c r="L370" s="441" t="s">
        <v>1120</v>
      </c>
      <c r="M370" s="441" t="str">
        <f t="shared" si="20"/>
        <v>Muswellbrook 132 kV</v>
      </c>
      <c r="N370" s="1111" t="s">
        <v>1108</v>
      </c>
      <c r="O370" s="1111" t="s">
        <v>1109</v>
      </c>
      <c r="P370" s="1111"/>
      <c r="Q370" s="2856"/>
      <c r="R370" s="2856"/>
      <c r="S370" s="2856"/>
      <c r="T370" s="2856"/>
      <c r="U370" s="2856"/>
      <c r="V370" s="2858"/>
      <c r="W370" s="2859"/>
      <c r="X370" s="2859"/>
      <c r="Y370" s="2859"/>
      <c r="Z370" s="2859"/>
      <c r="AA370" s="2860"/>
      <c r="AB370" s="1125"/>
      <c r="AC370" s="1151"/>
      <c r="AD370" s="1152"/>
      <c r="AE370" s="1153"/>
      <c r="AF370" s="1153"/>
      <c r="AG370" s="1153"/>
      <c r="AH370" s="124"/>
      <c r="AI370" s="124"/>
      <c r="AJ370" s="124"/>
      <c r="AK370" s="124"/>
      <c r="AL370" s="1153"/>
      <c r="AM370" s="124"/>
      <c r="AN370" s="124"/>
      <c r="AO370" s="1153"/>
      <c r="AP370" s="1153"/>
      <c r="AQ370" s="1153"/>
      <c r="AR370" s="1154"/>
      <c r="AS370" s="1154"/>
      <c r="AT370" s="1154"/>
      <c r="AU370" s="1154"/>
      <c r="AV370" s="1154"/>
      <c r="AW370" s="1154"/>
      <c r="AX370" s="1154"/>
      <c r="AY370" s="1154"/>
      <c r="AZ370" s="1154"/>
      <c r="BA370" s="1154"/>
      <c r="BB370" s="1154"/>
    </row>
    <row r="371" spans="2:54" ht="15" customHeight="1">
      <c r="B371" s="1155"/>
      <c r="C371" s="3017"/>
      <c r="D371" s="3017"/>
      <c r="E371" s="1146" t="s">
        <v>1130</v>
      </c>
      <c r="F371" s="1106"/>
      <c r="G371" s="441" t="s">
        <v>93</v>
      </c>
      <c r="H371" s="441" t="s">
        <v>1103</v>
      </c>
      <c r="I371" s="441" t="s">
        <v>1131</v>
      </c>
      <c r="J371" s="441" t="s">
        <v>112</v>
      </c>
      <c r="K371" s="1111" t="s">
        <v>1133</v>
      </c>
      <c r="L371" s="441" t="s">
        <v>1120</v>
      </c>
      <c r="M371" s="441" t="str">
        <f t="shared" si="20"/>
        <v>Muswellbrook 132 kV</v>
      </c>
      <c r="N371" s="1111" t="s">
        <v>1108</v>
      </c>
      <c r="O371" s="1111" t="s">
        <v>1109</v>
      </c>
      <c r="P371" s="1111"/>
      <c r="Q371" s="2856"/>
      <c r="R371" s="2856"/>
      <c r="S371" s="2856"/>
      <c r="T371" s="2856"/>
      <c r="U371" s="2856"/>
      <c r="V371" s="2858"/>
      <c r="W371" s="2859"/>
      <c r="X371" s="2859"/>
      <c r="Y371" s="2859"/>
      <c r="Z371" s="2859"/>
      <c r="AA371" s="2860"/>
      <c r="AB371" s="1125"/>
      <c r="AC371" s="1151"/>
      <c r="AD371" s="1152"/>
      <c r="AE371" s="1153"/>
      <c r="AF371" s="1153"/>
      <c r="AG371" s="1153"/>
      <c r="AH371" s="124"/>
      <c r="AI371" s="124"/>
      <c r="AJ371" s="124"/>
      <c r="AK371" s="124"/>
      <c r="AL371" s="1153"/>
      <c r="AM371" s="124"/>
      <c r="AN371" s="124"/>
      <c r="AO371" s="1153"/>
      <c r="AP371" s="1153"/>
      <c r="AQ371" s="1153"/>
      <c r="AR371" s="1154"/>
      <c r="AS371" s="1154"/>
      <c r="AT371" s="1154"/>
      <c r="AU371" s="1154"/>
      <c r="AV371" s="1154"/>
      <c r="AW371" s="1154"/>
      <c r="AX371" s="1154"/>
      <c r="AY371" s="1154"/>
      <c r="AZ371" s="1154"/>
      <c r="BA371" s="1154"/>
      <c r="BB371" s="1154"/>
    </row>
    <row r="372" spans="2:54" ht="15" customHeight="1">
      <c r="B372" s="1155"/>
      <c r="C372" s="3016" t="s">
        <v>1110</v>
      </c>
      <c r="D372" s="3016"/>
      <c r="E372" s="1146" t="s">
        <v>1127</v>
      </c>
      <c r="F372" s="1106"/>
      <c r="G372" s="441" t="s">
        <v>93</v>
      </c>
      <c r="H372" s="441" t="s">
        <v>1103</v>
      </c>
      <c r="I372" s="441" t="s">
        <v>1128</v>
      </c>
      <c r="J372" s="441" t="s">
        <v>112</v>
      </c>
      <c r="K372" s="1111" t="s">
        <v>1110</v>
      </c>
      <c r="L372" s="441" t="s">
        <v>1120</v>
      </c>
      <c r="M372" s="441" t="str">
        <f t="shared" si="20"/>
        <v>Muswellbrook 132 kV</v>
      </c>
      <c r="N372" s="1111" t="s">
        <v>1111</v>
      </c>
      <c r="O372" s="1112">
        <v>0</v>
      </c>
      <c r="P372" s="1111"/>
      <c r="Q372" s="2861"/>
      <c r="R372" s="2861"/>
      <c r="S372" s="2861"/>
      <c r="T372" s="2861"/>
      <c r="U372" s="2861"/>
      <c r="V372" s="2862"/>
      <c r="W372" s="2863"/>
      <c r="X372" s="2863"/>
      <c r="Y372" s="2863"/>
      <c r="Z372" s="2863"/>
      <c r="AA372" s="2864"/>
      <c r="AB372" s="1125"/>
      <c r="AC372" s="1151"/>
      <c r="AD372" s="1152"/>
      <c r="AE372" s="1153"/>
      <c r="AF372" s="1153"/>
      <c r="AG372" s="1153"/>
      <c r="AH372" s="124"/>
      <c r="AI372" s="124"/>
      <c r="AJ372" s="124"/>
      <c r="AK372" s="124"/>
      <c r="AL372" s="1153"/>
      <c r="AM372" s="124"/>
      <c r="AN372" s="124"/>
      <c r="AO372" s="1153"/>
      <c r="AP372" s="1161"/>
      <c r="AQ372" s="1153"/>
      <c r="AR372" s="1154"/>
      <c r="AS372" s="1154"/>
      <c r="AT372" s="1154"/>
      <c r="AU372" s="1154"/>
      <c r="AV372" s="1154"/>
      <c r="AW372" s="1154"/>
      <c r="AX372" s="1154"/>
      <c r="AY372" s="1154"/>
      <c r="AZ372" s="1154"/>
      <c r="BA372" s="1154"/>
      <c r="BB372" s="1154"/>
    </row>
    <row r="373" spans="2:54" ht="15" customHeight="1">
      <c r="B373" s="1155"/>
      <c r="C373" s="3017"/>
      <c r="D373" s="3017"/>
      <c r="E373" s="1146" t="s">
        <v>1130</v>
      </c>
      <c r="F373" s="1106"/>
      <c r="G373" s="441" t="s">
        <v>93</v>
      </c>
      <c r="H373" s="441" t="s">
        <v>1103</v>
      </c>
      <c r="I373" s="441" t="s">
        <v>1131</v>
      </c>
      <c r="J373" s="441" t="s">
        <v>112</v>
      </c>
      <c r="K373" s="1111" t="s">
        <v>1110</v>
      </c>
      <c r="L373" s="441" t="s">
        <v>1120</v>
      </c>
      <c r="M373" s="441" t="str">
        <f t="shared" si="20"/>
        <v>Muswellbrook 132 kV</v>
      </c>
      <c r="N373" s="1111" t="s">
        <v>1111</v>
      </c>
      <c r="O373" s="1112">
        <v>0</v>
      </c>
      <c r="P373" s="1111"/>
      <c r="Q373" s="2861"/>
      <c r="R373" s="2861"/>
      <c r="S373" s="2861"/>
      <c r="T373" s="2861"/>
      <c r="U373" s="2861"/>
      <c r="V373" s="2862"/>
      <c r="W373" s="2863"/>
      <c r="X373" s="2863"/>
      <c r="Y373" s="2863"/>
      <c r="Z373" s="2863"/>
      <c r="AA373" s="2864"/>
      <c r="AB373" s="1125"/>
      <c r="AC373" s="1151"/>
      <c r="AD373" s="1152"/>
      <c r="AE373" s="1153"/>
      <c r="AF373" s="1153"/>
      <c r="AG373" s="1153"/>
      <c r="AH373" s="124"/>
      <c r="AI373" s="124"/>
      <c r="AJ373" s="124"/>
      <c r="AK373" s="124"/>
      <c r="AL373" s="1153"/>
      <c r="AM373" s="124"/>
      <c r="AN373" s="124"/>
      <c r="AO373" s="1153"/>
      <c r="AP373" s="1161"/>
      <c r="AQ373" s="1153"/>
      <c r="AR373" s="1154"/>
      <c r="AS373" s="1154"/>
      <c r="AT373" s="1154"/>
      <c r="AU373" s="1154"/>
      <c r="AV373" s="1154"/>
      <c r="AW373" s="1154"/>
      <c r="AX373" s="1154"/>
      <c r="AY373" s="1154"/>
      <c r="AZ373" s="1154"/>
      <c r="BA373" s="1154"/>
      <c r="BB373" s="1154"/>
    </row>
    <row r="374" spans="2:54" ht="15" customHeight="1">
      <c r="B374" s="1155"/>
      <c r="C374" s="3016" t="s">
        <v>1112</v>
      </c>
      <c r="D374" s="3016"/>
      <c r="E374" s="1146" t="s">
        <v>1127</v>
      </c>
      <c r="F374" s="1106"/>
      <c r="G374" s="441" t="s">
        <v>93</v>
      </c>
      <c r="H374" s="441" t="s">
        <v>1103</v>
      </c>
      <c r="I374" s="441" t="s">
        <v>1128</v>
      </c>
      <c r="J374" s="441" t="s">
        <v>112</v>
      </c>
      <c r="K374" s="1111" t="s">
        <v>1112</v>
      </c>
      <c r="L374" s="441" t="s">
        <v>1120</v>
      </c>
      <c r="M374" s="441" t="str">
        <f t="shared" si="20"/>
        <v>Muswellbrook 132 kV</v>
      </c>
      <c r="N374" s="1111" t="s">
        <v>1113</v>
      </c>
      <c r="O374" s="1111" t="s">
        <v>1113</v>
      </c>
      <c r="P374" s="1111"/>
      <c r="Q374" s="2850"/>
      <c r="R374" s="2850"/>
      <c r="S374" s="2850"/>
      <c r="T374" s="2850"/>
      <c r="U374" s="2850"/>
      <c r="V374" s="2851"/>
      <c r="W374" s="2866"/>
      <c r="X374" s="2866"/>
      <c r="Y374" s="2866"/>
      <c r="Z374" s="2866"/>
      <c r="AA374" s="2099"/>
      <c r="AB374" s="1125"/>
      <c r="AC374" s="1151"/>
      <c r="AD374" s="1152"/>
      <c r="AE374" s="1153"/>
      <c r="AF374" s="1153"/>
      <c r="AG374" s="1153"/>
      <c r="AH374" s="124"/>
      <c r="AI374" s="124"/>
      <c r="AJ374" s="124"/>
      <c r="AK374" s="124"/>
      <c r="AL374" s="1153"/>
      <c r="AM374" s="124"/>
      <c r="AN374" s="124"/>
      <c r="AO374" s="1153"/>
      <c r="AP374" s="1153"/>
      <c r="AQ374" s="1153"/>
      <c r="AR374" s="1154"/>
      <c r="AS374" s="1154"/>
      <c r="AT374" s="1154"/>
      <c r="AU374" s="1154"/>
      <c r="AV374" s="1154"/>
      <c r="AW374" s="1154"/>
      <c r="AX374" s="1154"/>
      <c r="AY374" s="1154"/>
      <c r="AZ374" s="1154"/>
      <c r="BA374" s="1154"/>
      <c r="BB374" s="1154"/>
    </row>
    <row r="375" spans="2:54" ht="15" customHeight="1">
      <c r="B375" s="1155"/>
      <c r="C375" s="3017"/>
      <c r="D375" s="3017"/>
      <c r="E375" s="1146" t="s">
        <v>1130</v>
      </c>
      <c r="F375" s="1106"/>
      <c r="G375" s="441" t="s">
        <v>93</v>
      </c>
      <c r="H375" s="441" t="s">
        <v>1103</v>
      </c>
      <c r="I375" s="441" t="s">
        <v>1131</v>
      </c>
      <c r="J375" s="441" t="s">
        <v>112</v>
      </c>
      <c r="K375" s="1111" t="s">
        <v>1112</v>
      </c>
      <c r="L375" s="441" t="s">
        <v>1120</v>
      </c>
      <c r="M375" s="441" t="str">
        <f t="shared" si="20"/>
        <v>Muswellbrook 132 kV</v>
      </c>
      <c r="N375" s="1111" t="s">
        <v>1113</v>
      </c>
      <c r="O375" s="1111" t="s">
        <v>1113</v>
      </c>
      <c r="P375" s="1111"/>
      <c r="Q375" s="2850"/>
      <c r="R375" s="2850"/>
      <c r="S375" s="2850"/>
      <c r="T375" s="2850"/>
      <c r="U375" s="2850"/>
      <c r="V375" s="2851"/>
      <c r="W375" s="2866"/>
      <c r="X375" s="2866"/>
      <c r="Y375" s="2866"/>
      <c r="Z375" s="2866"/>
      <c r="AA375" s="2099"/>
      <c r="AB375" s="1125"/>
      <c r="AC375" s="1151"/>
      <c r="AD375" s="1152"/>
      <c r="AE375" s="1153"/>
      <c r="AF375" s="1153"/>
      <c r="AG375" s="1153"/>
      <c r="AH375" s="124"/>
      <c r="AI375" s="124"/>
      <c r="AJ375" s="124"/>
      <c r="AK375" s="124"/>
      <c r="AL375" s="1153"/>
      <c r="AM375" s="124"/>
      <c r="AN375" s="124"/>
      <c r="AO375" s="1153"/>
      <c r="AP375" s="1153"/>
      <c r="AQ375" s="1153"/>
      <c r="AR375" s="1154"/>
      <c r="AS375" s="1154"/>
      <c r="AT375" s="1154"/>
      <c r="AU375" s="1154"/>
      <c r="AV375" s="1154"/>
      <c r="AW375" s="1154"/>
      <c r="AX375" s="1154"/>
      <c r="AY375" s="1154"/>
      <c r="AZ375" s="1154"/>
      <c r="BA375" s="1154"/>
      <c r="BB375" s="1154"/>
    </row>
    <row r="376" spans="2:54" ht="15" customHeight="1">
      <c r="B376" s="1155"/>
      <c r="C376" s="3016" t="s">
        <v>1134</v>
      </c>
      <c r="D376" s="3016" t="s">
        <v>833</v>
      </c>
      <c r="E376" s="1146" t="s">
        <v>1127</v>
      </c>
      <c r="F376" s="1106"/>
      <c r="G376" s="441" t="s">
        <v>93</v>
      </c>
      <c r="H376" s="441" t="s">
        <v>1103</v>
      </c>
      <c r="I376" s="441" t="s">
        <v>1128</v>
      </c>
      <c r="J376" s="441" t="s">
        <v>112</v>
      </c>
      <c r="K376" s="1111" t="s">
        <v>1134</v>
      </c>
      <c r="L376" s="441" t="s">
        <v>1120</v>
      </c>
      <c r="M376" s="441" t="str">
        <f t="shared" si="20"/>
        <v>Muswellbrook 132 kV</v>
      </c>
      <c r="N376" s="1111" t="s">
        <v>1115</v>
      </c>
      <c r="O376" s="1111" t="s">
        <v>833</v>
      </c>
      <c r="P376" s="1111"/>
      <c r="Q376" s="2867"/>
      <c r="R376" s="2868"/>
      <c r="S376" s="2869"/>
      <c r="T376" s="2869"/>
      <c r="U376" s="2869"/>
      <c r="V376" s="2869"/>
      <c r="W376" s="2869"/>
      <c r="X376" s="2869"/>
      <c r="Y376" s="2869"/>
      <c r="Z376" s="2869"/>
      <c r="AA376" s="2879"/>
      <c r="AB376" s="1125"/>
      <c r="AC376" s="1151"/>
      <c r="AD376" s="1152"/>
      <c r="AE376" s="1153"/>
      <c r="AF376" s="1153"/>
      <c r="AG376" s="1153"/>
      <c r="AH376" s="124"/>
      <c r="AI376" s="124"/>
      <c r="AJ376" s="124"/>
      <c r="AK376" s="124"/>
      <c r="AL376" s="1153"/>
      <c r="AM376" s="124"/>
      <c r="AN376" s="124"/>
      <c r="AO376" s="1153"/>
      <c r="AP376" s="1153"/>
      <c r="AQ376" s="1153"/>
      <c r="AR376" s="1154"/>
      <c r="AS376" s="1154"/>
      <c r="AT376" s="1154"/>
      <c r="AU376" s="1154"/>
      <c r="AV376" s="1154"/>
      <c r="AW376" s="1154"/>
      <c r="AX376" s="1154"/>
      <c r="AY376" s="1154"/>
      <c r="AZ376" s="1154"/>
      <c r="BA376" s="1154"/>
      <c r="BB376" s="1154"/>
    </row>
    <row r="377" spans="2:54" ht="15" customHeight="1">
      <c r="B377" s="1155"/>
      <c r="C377" s="3017"/>
      <c r="D377" s="3017"/>
      <c r="E377" s="1146" t="s">
        <v>1130</v>
      </c>
      <c r="F377" s="1106"/>
      <c r="G377" s="441" t="s">
        <v>93</v>
      </c>
      <c r="H377" s="441" t="s">
        <v>1103</v>
      </c>
      <c r="I377" s="441" t="s">
        <v>1131</v>
      </c>
      <c r="J377" s="441" t="s">
        <v>112</v>
      </c>
      <c r="K377" s="1111" t="s">
        <v>1134</v>
      </c>
      <c r="L377" s="441" t="s">
        <v>1120</v>
      </c>
      <c r="M377" s="441" t="str">
        <f t="shared" si="20"/>
        <v>Muswellbrook 132 kV</v>
      </c>
      <c r="N377" s="1111" t="s">
        <v>1115</v>
      </c>
      <c r="O377" s="1111" t="s">
        <v>833</v>
      </c>
      <c r="P377" s="1111"/>
      <c r="Q377" s="2867"/>
      <c r="R377" s="2868"/>
      <c r="S377" s="2869"/>
      <c r="T377" s="2869"/>
      <c r="U377" s="2869"/>
      <c r="V377" s="2869"/>
      <c r="W377" s="2869"/>
      <c r="X377" s="2869"/>
      <c r="Y377" s="2869"/>
      <c r="Z377" s="2869"/>
      <c r="AA377" s="2879"/>
      <c r="AB377" s="1125"/>
      <c r="AC377" s="1151"/>
      <c r="AD377" s="1152"/>
      <c r="AE377" s="1153"/>
      <c r="AF377" s="1153"/>
      <c r="AG377" s="1153"/>
      <c r="AH377" s="124"/>
      <c r="AI377" s="124"/>
      <c r="AJ377" s="124"/>
      <c r="AK377" s="124"/>
      <c r="AL377" s="1153"/>
      <c r="AM377" s="124"/>
      <c r="AN377" s="124"/>
      <c r="AO377" s="1153"/>
      <c r="AP377" s="1153"/>
      <c r="AQ377" s="1153"/>
      <c r="AR377" s="1154"/>
      <c r="AS377" s="1154"/>
      <c r="AT377" s="1154"/>
      <c r="AU377" s="1154"/>
      <c r="AV377" s="1154"/>
      <c r="AW377" s="1154"/>
      <c r="AX377" s="1154"/>
      <c r="AY377" s="1154"/>
      <c r="AZ377" s="1154"/>
      <c r="BA377" s="1154"/>
      <c r="BB377" s="1154"/>
    </row>
    <row r="378" spans="2:54" ht="15" customHeight="1">
      <c r="B378" s="1155"/>
      <c r="C378" s="3016" t="s">
        <v>1135</v>
      </c>
      <c r="D378" s="3016" t="s">
        <v>833</v>
      </c>
      <c r="E378" s="1146" t="s">
        <v>1127</v>
      </c>
      <c r="F378" s="1106"/>
      <c r="G378" s="441" t="s">
        <v>93</v>
      </c>
      <c r="H378" s="441" t="s">
        <v>1103</v>
      </c>
      <c r="I378" s="441" t="s">
        <v>1128</v>
      </c>
      <c r="J378" s="441" t="s">
        <v>112</v>
      </c>
      <c r="K378" s="1111" t="s">
        <v>1135</v>
      </c>
      <c r="L378" s="441" t="s">
        <v>1120</v>
      </c>
      <c r="M378" s="441" t="str">
        <f t="shared" si="20"/>
        <v>Muswellbrook 132 kV</v>
      </c>
      <c r="N378" s="1111" t="s">
        <v>1106</v>
      </c>
      <c r="O378" s="1111" t="s">
        <v>833</v>
      </c>
      <c r="P378" s="1111"/>
      <c r="Q378" s="2867"/>
      <c r="R378" s="2868"/>
      <c r="S378" s="2869"/>
      <c r="T378" s="2869"/>
      <c r="U378" s="2869"/>
      <c r="V378" s="2869"/>
      <c r="W378" s="2869"/>
      <c r="X378" s="2869"/>
      <c r="Y378" s="2869"/>
      <c r="Z378" s="2869"/>
      <c r="AA378" s="2879"/>
      <c r="AB378" s="1125"/>
      <c r="AC378" s="1151"/>
      <c r="AD378" s="1152"/>
      <c r="AE378" s="1153"/>
      <c r="AF378" s="1153"/>
      <c r="AG378" s="1153"/>
      <c r="AH378" s="124"/>
      <c r="AI378" s="124"/>
      <c r="AJ378" s="124"/>
      <c r="AK378" s="124"/>
      <c r="AL378" s="1153"/>
      <c r="AM378" s="124"/>
      <c r="AN378" s="124"/>
      <c r="AO378" s="1153"/>
      <c r="AP378" s="1153"/>
      <c r="AQ378" s="1153"/>
      <c r="AR378" s="1154"/>
      <c r="AS378" s="1154"/>
      <c r="AT378" s="1154"/>
      <c r="AU378" s="1154"/>
      <c r="AV378" s="1154"/>
      <c r="AW378" s="1154"/>
      <c r="AX378" s="1154"/>
      <c r="AY378" s="1154"/>
      <c r="AZ378" s="1154"/>
      <c r="BA378" s="1154"/>
      <c r="BB378" s="1154"/>
    </row>
    <row r="379" spans="2:54" ht="15" customHeight="1">
      <c r="B379" s="1155"/>
      <c r="C379" s="3017"/>
      <c r="D379" s="3017"/>
      <c r="E379" s="1146" t="s">
        <v>1130</v>
      </c>
      <c r="F379" s="1106"/>
      <c r="G379" s="441" t="s">
        <v>93</v>
      </c>
      <c r="H379" s="441" t="s">
        <v>1103</v>
      </c>
      <c r="I379" s="441" t="s">
        <v>1131</v>
      </c>
      <c r="J379" s="441" t="s">
        <v>112</v>
      </c>
      <c r="K379" s="1111" t="s">
        <v>1135</v>
      </c>
      <c r="L379" s="441" t="s">
        <v>1120</v>
      </c>
      <c r="M379" s="441" t="str">
        <f t="shared" si="20"/>
        <v>Muswellbrook 132 kV</v>
      </c>
      <c r="N379" s="1111" t="s">
        <v>1106</v>
      </c>
      <c r="O379" s="1111" t="s">
        <v>833</v>
      </c>
      <c r="P379" s="1111"/>
      <c r="Q379" s="2867"/>
      <c r="R379" s="2868"/>
      <c r="S379" s="2869"/>
      <c r="T379" s="2869"/>
      <c r="U379" s="2869"/>
      <c r="V379" s="2869"/>
      <c r="W379" s="2869"/>
      <c r="X379" s="2869"/>
      <c r="Y379" s="2869"/>
      <c r="Z379" s="2869"/>
      <c r="AA379" s="2879"/>
      <c r="AB379" s="1125"/>
      <c r="AC379" s="1151"/>
      <c r="AD379" s="1152"/>
      <c r="AE379" s="1153"/>
      <c r="AF379" s="1153"/>
      <c r="AG379" s="1153"/>
      <c r="AH379" s="124"/>
      <c r="AI379" s="124"/>
      <c r="AJ379" s="124"/>
      <c r="AK379" s="124"/>
      <c r="AL379" s="1153"/>
      <c r="AM379" s="124"/>
      <c r="AN379" s="124"/>
      <c r="AO379" s="1153"/>
      <c r="AP379" s="1153"/>
      <c r="AQ379" s="1153"/>
      <c r="AR379" s="1154"/>
      <c r="AS379" s="1154"/>
      <c r="AT379" s="1154"/>
      <c r="AU379" s="1154"/>
      <c r="AV379" s="1154"/>
      <c r="AW379" s="1154"/>
      <c r="AX379" s="1154"/>
      <c r="AY379" s="1154"/>
      <c r="AZ379" s="1154"/>
      <c r="BA379" s="1154"/>
      <c r="BB379" s="1154"/>
    </row>
    <row r="380" spans="2:54" ht="15" customHeight="1">
      <c r="B380" s="1155"/>
      <c r="C380" s="3016" t="s">
        <v>1135</v>
      </c>
      <c r="D380" s="3016" t="s">
        <v>842</v>
      </c>
      <c r="E380" s="1146" t="s">
        <v>1127</v>
      </c>
      <c r="F380" s="1106"/>
      <c r="G380" s="441" t="s">
        <v>93</v>
      </c>
      <c r="H380" s="441" t="s">
        <v>1103</v>
      </c>
      <c r="I380" s="441" t="s">
        <v>1128</v>
      </c>
      <c r="J380" s="441" t="s">
        <v>112</v>
      </c>
      <c r="K380" s="1111" t="s">
        <v>1135</v>
      </c>
      <c r="L380" s="441" t="s">
        <v>1120</v>
      </c>
      <c r="M380" s="441" t="str">
        <f t="shared" si="20"/>
        <v>Muswellbrook 132 kV</v>
      </c>
      <c r="N380" s="1111" t="s">
        <v>1106</v>
      </c>
      <c r="O380" s="1111" t="s">
        <v>842</v>
      </c>
      <c r="P380" s="1111"/>
      <c r="Q380" s="2867"/>
      <c r="R380" s="2868"/>
      <c r="S380" s="2869"/>
      <c r="T380" s="2869"/>
      <c r="U380" s="2869"/>
      <c r="V380" s="2869"/>
      <c r="W380" s="2869"/>
      <c r="X380" s="2869"/>
      <c r="Y380" s="2869"/>
      <c r="Z380" s="2869"/>
      <c r="AA380" s="2879"/>
      <c r="AB380" s="1125"/>
      <c r="AC380" s="1151"/>
      <c r="AD380" s="1152"/>
      <c r="AE380" s="1153"/>
      <c r="AF380" s="1153"/>
      <c r="AG380" s="1153"/>
      <c r="AH380" s="124"/>
      <c r="AI380" s="124"/>
      <c r="AJ380" s="124"/>
      <c r="AK380" s="124"/>
      <c r="AL380" s="1153"/>
      <c r="AM380" s="124"/>
      <c r="AN380" s="124"/>
      <c r="AO380" s="1153"/>
      <c r="AP380" s="1153"/>
      <c r="AQ380" s="1153"/>
      <c r="AR380" s="1154"/>
      <c r="AS380" s="1154"/>
      <c r="AT380" s="1154"/>
      <c r="AU380" s="1154"/>
      <c r="AV380" s="1154"/>
      <c r="AW380" s="1154"/>
      <c r="AX380" s="1154"/>
      <c r="AY380" s="1154"/>
      <c r="AZ380" s="1154"/>
      <c r="BA380" s="1154"/>
      <c r="BB380" s="1154"/>
    </row>
    <row r="381" spans="2:54" ht="15" customHeight="1">
      <c r="B381" s="1155"/>
      <c r="C381" s="3017"/>
      <c r="D381" s="3017"/>
      <c r="E381" s="1146" t="s">
        <v>1130</v>
      </c>
      <c r="F381" s="1106"/>
      <c r="G381" s="441" t="s">
        <v>93</v>
      </c>
      <c r="H381" s="441" t="s">
        <v>1103</v>
      </c>
      <c r="I381" s="441" t="s">
        <v>1131</v>
      </c>
      <c r="J381" s="441" t="s">
        <v>112</v>
      </c>
      <c r="K381" s="1111" t="s">
        <v>1135</v>
      </c>
      <c r="L381" s="441" t="s">
        <v>1120</v>
      </c>
      <c r="M381" s="441" t="str">
        <f t="shared" si="20"/>
        <v>Muswellbrook 132 kV</v>
      </c>
      <c r="N381" s="1111" t="s">
        <v>1106</v>
      </c>
      <c r="O381" s="1111" t="s">
        <v>842</v>
      </c>
      <c r="P381" s="1111"/>
      <c r="Q381" s="2867"/>
      <c r="R381" s="2868"/>
      <c r="S381" s="2869"/>
      <c r="T381" s="2869"/>
      <c r="U381" s="2869"/>
      <c r="V381" s="2869"/>
      <c r="W381" s="2869"/>
      <c r="X381" s="2869"/>
      <c r="Y381" s="2869"/>
      <c r="Z381" s="2869"/>
      <c r="AA381" s="2879"/>
      <c r="AB381" s="1125"/>
      <c r="AC381" s="1151"/>
      <c r="AD381" s="1152"/>
      <c r="AE381" s="1153"/>
      <c r="AF381" s="1153"/>
      <c r="AG381" s="1153"/>
      <c r="AH381" s="124"/>
      <c r="AI381" s="124"/>
      <c r="AJ381" s="124"/>
      <c r="AK381" s="124"/>
      <c r="AL381" s="1153"/>
      <c r="AM381" s="124"/>
      <c r="AN381" s="124"/>
      <c r="AO381" s="1153"/>
      <c r="AP381" s="1153"/>
      <c r="AQ381" s="1153"/>
      <c r="AR381" s="1154"/>
      <c r="AS381" s="1154"/>
      <c r="AT381" s="1154"/>
      <c r="AU381" s="1154"/>
      <c r="AV381" s="1154"/>
      <c r="AW381" s="1154"/>
      <c r="AX381" s="1154"/>
      <c r="AY381" s="1154"/>
      <c r="AZ381" s="1154"/>
      <c r="BA381" s="1154"/>
      <c r="BB381" s="1154"/>
    </row>
    <row r="382" spans="2:54" ht="15" customHeight="1">
      <c r="B382" s="1155"/>
      <c r="C382" s="3016" t="s">
        <v>1136</v>
      </c>
      <c r="D382" s="3016" t="s">
        <v>833</v>
      </c>
      <c r="E382" s="1146" t="s">
        <v>1127</v>
      </c>
      <c r="F382" s="1106"/>
      <c r="G382" s="441" t="s">
        <v>93</v>
      </c>
      <c r="H382" s="441" t="s">
        <v>1103</v>
      </c>
      <c r="I382" s="441" t="s">
        <v>1128</v>
      </c>
      <c r="J382" s="441" t="s">
        <v>112</v>
      </c>
      <c r="K382" s="1111" t="s">
        <v>1136</v>
      </c>
      <c r="L382" s="441" t="s">
        <v>1120</v>
      </c>
      <c r="M382" s="441" t="str">
        <f t="shared" si="20"/>
        <v>Muswellbrook 132 kV</v>
      </c>
      <c r="N382" s="1111" t="s">
        <v>1106</v>
      </c>
      <c r="O382" s="1111" t="s">
        <v>833</v>
      </c>
      <c r="P382" s="1111"/>
      <c r="Q382" s="2867"/>
      <c r="R382" s="2868"/>
      <c r="S382" s="2869"/>
      <c r="T382" s="2869"/>
      <c r="U382" s="2869"/>
      <c r="V382" s="2869"/>
      <c r="W382" s="2870">
        <v>273.89999999999998</v>
      </c>
      <c r="X382" s="2870">
        <v>283.3</v>
      </c>
      <c r="Y382" s="2870">
        <v>286.8</v>
      </c>
      <c r="Z382" s="2870">
        <v>288.5</v>
      </c>
      <c r="AA382" s="2870">
        <v>290.3</v>
      </c>
      <c r="AB382" s="1125"/>
      <c r="AC382" s="1151"/>
      <c r="AD382" s="1152"/>
      <c r="AE382" s="1153"/>
      <c r="AF382" s="1153"/>
      <c r="AG382" s="1153"/>
      <c r="AH382" s="124"/>
      <c r="AI382" s="124"/>
      <c r="AJ382" s="124"/>
      <c r="AK382" s="124"/>
      <c r="AL382" s="1153"/>
      <c r="AM382" s="124"/>
      <c r="AN382" s="124"/>
      <c r="AO382" s="1153"/>
      <c r="AP382" s="1153"/>
      <c r="AQ382" s="1153"/>
      <c r="AR382" s="1154"/>
      <c r="AS382" s="1154"/>
      <c r="AT382" s="1154"/>
      <c r="AU382" s="1154"/>
      <c r="AV382" s="1154"/>
      <c r="AW382" s="1154"/>
      <c r="AX382" s="1154"/>
      <c r="AY382" s="1154"/>
      <c r="AZ382" s="1154"/>
      <c r="BA382" s="1154"/>
      <c r="BB382" s="1154"/>
    </row>
    <row r="383" spans="2:54" ht="15" customHeight="1">
      <c r="B383" s="1155"/>
      <c r="C383" s="3017"/>
      <c r="D383" s="3017"/>
      <c r="E383" s="1146" t="s">
        <v>1130</v>
      </c>
      <c r="F383" s="1106"/>
      <c r="G383" s="441" t="s">
        <v>93</v>
      </c>
      <c r="H383" s="441" t="s">
        <v>1103</v>
      </c>
      <c r="I383" s="441" t="s">
        <v>1131</v>
      </c>
      <c r="J383" s="441" t="s">
        <v>112</v>
      </c>
      <c r="K383" s="1111" t="s">
        <v>1136</v>
      </c>
      <c r="L383" s="441" t="s">
        <v>1120</v>
      </c>
      <c r="M383" s="441" t="str">
        <f t="shared" si="20"/>
        <v>Muswellbrook 132 kV</v>
      </c>
      <c r="N383" s="1111" t="s">
        <v>1106</v>
      </c>
      <c r="O383" s="1111" t="s">
        <v>833</v>
      </c>
      <c r="P383" s="1111"/>
      <c r="Q383" s="2528"/>
      <c r="R383" s="2529"/>
      <c r="S383" s="2530"/>
      <c r="T383" s="2530"/>
      <c r="U383" s="2530"/>
      <c r="V383" s="2530"/>
      <c r="W383" s="2102"/>
      <c r="X383" s="2102"/>
      <c r="Y383" s="2102"/>
      <c r="Z383" s="2102"/>
      <c r="AA383" s="2103"/>
      <c r="AB383" s="1125"/>
      <c r="AC383" s="1151"/>
      <c r="AD383" s="1152"/>
      <c r="AE383" s="1153"/>
      <c r="AF383" s="1153"/>
      <c r="AG383" s="1153"/>
      <c r="AH383" s="124"/>
      <c r="AI383" s="124"/>
      <c r="AJ383" s="124"/>
      <c r="AK383" s="124"/>
      <c r="AL383" s="1153"/>
      <c r="AM383" s="124"/>
      <c r="AN383" s="124"/>
      <c r="AO383" s="1153"/>
      <c r="AP383" s="1153"/>
      <c r="AQ383" s="1153"/>
      <c r="AR383" s="1154"/>
      <c r="AS383" s="1154"/>
      <c r="AT383" s="1154"/>
      <c r="AU383" s="1154"/>
      <c r="AV383" s="1154"/>
      <c r="AW383" s="1154"/>
      <c r="AX383" s="1154"/>
      <c r="AY383" s="1154"/>
      <c r="AZ383" s="1154"/>
      <c r="BA383" s="1154"/>
      <c r="BB383" s="1154"/>
    </row>
    <row r="384" spans="2:54" ht="15" customHeight="1">
      <c r="B384" s="1155"/>
      <c r="C384" s="3016" t="s">
        <v>1136</v>
      </c>
      <c r="D384" s="3016" t="s">
        <v>842</v>
      </c>
      <c r="E384" s="1146" t="s">
        <v>1127</v>
      </c>
      <c r="F384" s="1106"/>
      <c r="G384" s="441" t="s">
        <v>93</v>
      </c>
      <c r="H384" s="441" t="s">
        <v>1103</v>
      </c>
      <c r="I384" s="441" t="s">
        <v>1128</v>
      </c>
      <c r="J384" s="441" t="s">
        <v>112</v>
      </c>
      <c r="K384" s="1111" t="s">
        <v>1136</v>
      </c>
      <c r="L384" s="441" t="s">
        <v>1120</v>
      </c>
      <c r="M384" s="441" t="str">
        <f t="shared" si="20"/>
        <v>Muswellbrook 132 kV</v>
      </c>
      <c r="N384" s="1111" t="s">
        <v>1106</v>
      </c>
      <c r="O384" s="1111" t="s">
        <v>842</v>
      </c>
      <c r="P384" s="1111"/>
      <c r="Q384" s="2528"/>
      <c r="R384" s="2529"/>
      <c r="S384" s="2530"/>
      <c r="T384" s="2530"/>
      <c r="U384" s="2530"/>
      <c r="V384" s="2530"/>
      <c r="W384" s="2102">
        <v>320.79621257115861</v>
      </c>
      <c r="X384" s="2102">
        <v>333.41345203815638</v>
      </c>
      <c r="Y384" s="2102">
        <v>337.91704603349029</v>
      </c>
      <c r="Z384" s="2102">
        <v>340.04742316329941</v>
      </c>
      <c r="AA384" s="2102">
        <v>342.36871936554019</v>
      </c>
      <c r="AB384" s="1125"/>
      <c r="AC384" s="1151"/>
      <c r="AD384" s="1152"/>
      <c r="AE384" s="1153"/>
      <c r="AF384" s="1153"/>
      <c r="AG384" s="1153"/>
      <c r="AH384" s="124"/>
      <c r="AI384" s="124"/>
      <c r="AJ384" s="124"/>
      <c r="AK384" s="124"/>
      <c r="AL384" s="1153"/>
      <c r="AM384" s="124"/>
      <c r="AN384" s="124"/>
      <c r="AO384" s="1153"/>
      <c r="AP384" s="1153"/>
      <c r="AQ384" s="1153"/>
      <c r="AR384" s="1154"/>
      <c r="AS384" s="1154"/>
      <c r="AT384" s="1154"/>
      <c r="AU384" s="1154"/>
      <c r="AV384" s="1154"/>
      <c r="AW384" s="1154"/>
      <c r="AX384" s="1154"/>
      <c r="AY384" s="1154"/>
      <c r="AZ384" s="1154"/>
      <c r="BA384" s="1154"/>
      <c r="BB384" s="1154"/>
    </row>
    <row r="385" spans="2:54" ht="15" customHeight="1" thickBot="1">
      <c r="B385" s="2872"/>
      <c r="C385" s="3018"/>
      <c r="D385" s="3018"/>
      <c r="E385" s="2873" t="s">
        <v>1130</v>
      </c>
      <c r="F385" s="1106"/>
      <c r="G385" s="441" t="s">
        <v>93</v>
      </c>
      <c r="H385" s="441" t="s">
        <v>1103</v>
      </c>
      <c r="I385" s="441" t="s">
        <v>1131</v>
      </c>
      <c r="J385" s="441" t="s">
        <v>112</v>
      </c>
      <c r="K385" s="1111" t="s">
        <v>1136</v>
      </c>
      <c r="L385" s="441" t="s">
        <v>1120</v>
      </c>
      <c r="M385" s="441" t="str">
        <f t="shared" si="20"/>
        <v>Muswellbrook 132 kV</v>
      </c>
      <c r="N385" s="1111" t="s">
        <v>1106</v>
      </c>
      <c r="O385" s="1111" t="s">
        <v>842</v>
      </c>
      <c r="P385" s="1111"/>
      <c r="Q385" s="2874"/>
      <c r="R385" s="2875"/>
      <c r="S385" s="2876"/>
      <c r="T385" s="2876"/>
      <c r="U385" s="2876"/>
      <c r="V385" s="2876"/>
      <c r="W385" s="2877"/>
      <c r="X385" s="2877"/>
      <c r="Y385" s="2877"/>
      <c r="Z385" s="2877"/>
      <c r="AA385" s="2878"/>
      <c r="AB385" s="1162"/>
      <c r="AC385" s="1151"/>
      <c r="AD385" s="1152"/>
      <c r="AE385" s="1153"/>
      <c r="AF385" s="1153"/>
      <c r="AG385" s="1153"/>
      <c r="AH385" s="124"/>
      <c r="AI385" s="124"/>
      <c r="AJ385" s="124"/>
      <c r="AK385" s="124"/>
      <c r="AL385" s="1153"/>
      <c r="AM385" s="124"/>
      <c r="AN385" s="124"/>
      <c r="AO385" s="1153"/>
      <c r="AP385" s="1153"/>
      <c r="AQ385" s="1153"/>
      <c r="AR385" s="1154"/>
      <c r="AS385" s="1154"/>
      <c r="AT385" s="1154"/>
      <c r="AU385" s="1154"/>
      <c r="AV385" s="1154"/>
      <c r="AW385" s="1154"/>
      <c r="AX385" s="1154"/>
      <c r="AY385" s="1154"/>
      <c r="AZ385" s="1154"/>
      <c r="BA385" s="1154"/>
      <c r="BB385" s="1154"/>
    </row>
    <row r="386" spans="2:54" ht="15" customHeight="1">
      <c r="B386" s="1145" t="s">
        <v>1711</v>
      </c>
      <c r="C386" s="3019" t="s">
        <v>1126</v>
      </c>
      <c r="D386" s="3019" t="s">
        <v>842</v>
      </c>
      <c r="E386" s="1146" t="s">
        <v>1127</v>
      </c>
      <c r="F386" s="1106"/>
      <c r="G386" s="441" t="s">
        <v>93</v>
      </c>
      <c r="H386" s="441" t="s">
        <v>1103</v>
      </c>
      <c r="I386" s="441" t="s">
        <v>1128</v>
      </c>
      <c r="J386" s="441" t="s">
        <v>112</v>
      </c>
      <c r="K386" s="441" t="s">
        <v>1126</v>
      </c>
      <c r="L386" s="441" t="s">
        <v>1120</v>
      </c>
      <c r="M386" s="441" t="str">
        <f t="shared" ref="M386" si="23">B386</f>
        <v>Liddell 33 kV (via Mac Gen)</v>
      </c>
      <c r="N386" s="441" t="s">
        <v>1129</v>
      </c>
      <c r="O386" s="441" t="s">
        <v>842</v>
      </c>
      <c r="P386" s="1111"/>
      <c r="Q386" s="2521"/>
      <c r="R386" s="2522"/>
      <c r="S386" s="2523"/>
      <c r="T386" s="2523"/>
      <c r="U386" s="2523"/>
      <c r="V386" s="2523"/>
      <c r="W386" s="2524"/>
      <c r="X386" s="2524"/>
      <c r="Y386" s="2524"/>
      <c r="Z386" s="2524"/>
      <c r="AA386" s="2525"/>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row>
    <row r="387" spans="2:54" ht="15" customHeight="1">
      <c r="B387" s="1155"/>
      <c r="C387" s="3017"/>
      <c r="D387" s="3017"/>
      <c r="E387" s="1146" t="s">
        <v>1130</v>
      </c>
      <c r="F387" s="1106"/>
      <c r="G387" s="441" t="s">
        <v>93</v>
      </c>
      <c r="H387" s="441" t="s">
        <v>1103</v>
      </c>
      <c r="I387" s="441" t="s">
        <v>1131</v>
      </c>
      <c r="J387" s="441" t="s">
        <v>112</v>
      </c>
      <c r="K387" s="441" t="s">
        <v>1126</v>
      </c>
      <c r="L387" s="441" t="s">
        <v>1120</v>
      </c>
      <c r="M387" s="441" t="str">
        <f t="shared" si="20"/>
        <v>Liddell 33 kV (via Mac Gen)</v>
      </c>
      <c r="N387" s="441" t="s">
        <v>1129</v>
      </c>
      <c r="O387" s="441" t="s">
        <v>842</v>
      </c>
      <c r="P387" s="1111"/>
      <c r="Q387" s="2526"/>
      <c r="R387" s="2527"/>
      <c r="S387" s="2524"/>
      <c r="T387" s="2524"/>
      <c r="U387" s="2524"/>
      <c r="V387" s="2524"/>
      <c r="W387" s="2524"/>
      <c r="X387" s="2524"/>
      <c r="Y387" s="2524"/>
      <c r="Z387" s="2524"/>
      <c r="AA387" s="2525"/>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row>
    <row r="388" spans="2:54" ht="15" customHeight="1">
      <c r="B388" s="1155"/>
      <c r="C388" s="3016" t="s">
        <v>1132</v>
      </c>
      <c r="D388" s="3016" t="s">
        <v>833</v>
      </c>
      <c r="E388" s="1146" t="s">
        <v>1127</v>
      </c>
      <c r="F388" s="1106"/>
      <c r="G388" s="441" t="s">
        <v>93</v>
      </c>
      <c r="H388" s="441" t="s">
        <v>1103</v>
      </c>
      <c r="I388" s="441" t="s">
        <v>1128</v>
      </c>
      <c r="J388" s="441" t="s">
        <v>112</v>
      </c>
      <c r="K388" s="1111" t="s">
        <v>1132</v>
      </c>
      <c r="L388" s="441" t="s">
        <v>1120</v>
      </c>
      <c r="M388" s="441" t="str">
        <f t="shared" si="20"/>
        <v>Liddell 33 kV (via Mac Gen)</v>
      </c>
      <c r="N388" s="1111" t="s">
        <v>1106</v>
      </c>
      <c r="O388" s="1111" t="s">
        <v>833</v>
      </c>
      <c r="P388" s="1111"/>
      <c r="Q388" s="2850"/>
      <c r="R388" s="2850"/>
      <c r="S388" s="2850"/>
      <c r="T388" s="2850"/>
      <c r="U388" s="2850"/>
      <c r="V388" s="2851"/>
      <c r="W388" s="2852"/>
      <c r="X388" s="2852"/>
      <c r="Y388" s="2852"/>
      <c r="Z388" s="2852"/>
      <c r="AA388" s="2853"/>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row>
    <row r="389" spans="2:54" ht="15" customHeight="1">
      <c r="B389" s="1155"/>
      <c r="C389" s="3017"/>
      <c r="D389" s="3017"/>
      <c r="E389" s="1146" t="s">
        <v>1130</v>
      </c>
      <c r="F389" s="1106"/>
      <c r="G389" s="441" t="s">
        <v>93</v>
      </c>
      <c r="H389" s="441" t="s">
        <v>1103</v>
      </c>
      <c r="I389" s="441" t="s">
        <v>1131</v>
      </c>
      <c r="J389" s="441" t="s">
        <v>112</v>
      </c>
      <c r="K389" s="1111" t="s">
        <v>1132</v>
      </c>
      <c r="L389" s="441" t="s">
        <v>1120</v>
      </c>
      <c r="M389" s="441" t="str">
        <f t="shared" si="20"/>
        <v>Liddell 33 kV (via Mac Gen)</v>
      </c>
      <c r="N389" s="1111" t="s">
        <v>1106</v>
      </c>
      <c r="O389" s="1111" t="s">
        <v>833</v>
      </c>
      <c r="P389" s="1111"/>
      <c r="Q389" s="2850"/>
      <c r="R389" s="2850"/>
      <c r="S389" s="2850"/>
      <c r="T389" s="2850"/>
      <c r="U389" s="2850"/>
      <c r="V389" s="2851"/>
      <c r="W389" s="2852"/>
      <c r="X389" s="2852"/>
      <c r="Y389" s="2852"/>
      <c r="Z389" s="2852"/>
      <c r="AA389" s="2853"/>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row>
    <row r="390" spans="2:54" ht="15" customHeight="1">
      <c r="B390" s="1155"/>
      <c r="C390" s="3016" t="s">
        <v>1132</v>
      </c>
      <c r="D390" s="3016" t="s">
        <v>842</v>
      </c>
      <c r="E390" s="1146" t="s">
        <v>1127</v>
      </c>
      <c r="F390" s="1106"/>
      <c r="G390" s="441" t="s">
        <v>93</v>
      </c>
      <c r="H390" s="441" t="s">
        <v>1103</v>
      </c>
      <c r="I390" s="441" t="s">
        <v>1128</v>
      </c>
      <c r="J390" s="441" t="s">
        <v>112</v>
      </c>
      <c r="K390" s="1111" t="s">
        <v>1132</v>
      </c>
      <c r="L390" s="441" t="s">
        <v>1120</v>
      </c>
      <c r="M390" s="441" t="str">
        <f t="shared" si="20"/>
        <v>Liddell 33 kV (via Mac Gen)</v>
      </c>
      <c r="N390" s="1111" t="s">
        <v>1106</v>
      </c>
      <c r="O390" s="1112" t="s">
        <v>842</v>
      </c>
      <c r="P390" s="1111"/>
      <c r="Q390" s="2881">
        <v>35</v>
      </c>
      <c r="R390" s="2881">
        <v>36</v>
      </c>
      <c r="S390" s="2881">
        <v>37</v>
      </c>
      <c r="T390" s="2881">
        <v>35</v>
      </c>
      <c r="U390" s="2881">
        <v>36</v>
      </c>
      <c r="V390" s="2881">
        <v>34</v>
      </c>
      <c r="W390" s="2852"/>
      <c r="X390" s="2852"/>
      <c r="Y390" s="2852"/>
      <c r="Z390" s="2852"/>
      <c r="AA390" s="2853"/>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row>
    <row r="391" spans="2:54" ht="15" customHeight="1">
      <c r="B391" s="1155"/>
      <c r="C391" s="3017"/>
      <c r="D391" s="3017"/>
      <c r="E391" s="1146" t="s">
        <v>1130</v>
      </c>
      <c r="F391" s="1106"/>
      <c r="G391" s="441" t="s">
        <v>93</v>
      </c>
      <c r="H391" s="441" t="s">
        <v>1103</v>
      </c>
      <c r="I391" s="441" t="s">
        <v>1131</v>
      </c>
      <c r="J391" s="441" t="s">
        <v>112</v>
      </c>
      <c r="K391" s="1111" t="s">
        <v>1132</v>
      </c>
      <c r="L391" s="441" t="s">
        <v>1120</v>
      </c>
      <c r="M391" s="441" t="str">
        <f t="shared" si="20"/>
        <v>Liddell 33 kV (via Mac Gen)</v>
      </c>
      <c r="N391" s="1111" t="s">
        <v>1106</v>
      </c>
      <c r="O391" s="1112" t="s">
        <v>842</v>
      </c>
      <c r="P391" s="1111"/>
      <c r="Q391" s="2881">
        <v>16</v>
      </c>
      <c r="R391" s="2881">
        <v>27</v>
      </c>
      <c r="S391" s="2881">
        <v>27</v>
      </c>
      <c r="T391" s="2881">
        <v>29</v>
      </c>
      <c r="U391" s="2881">
        <v>26</v>
      </c>
      <c r="V391" s="2881">
        <v>21</v>
      </c>
      <c r="W391" s="2852"/>
      <c r="X391" s="2852"/>
      <c r="Y391" s="2852"/>
      <c r="Z391" s="2852"/>
      <c r="AA391" s="2853"/>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row>
    <row r="392" spans="2:54" ht="15" customHeight="1">
      <c r="B392" s="1155"/>
      <c r="C392" s="3016" t="s">
        <v>1133</v>
      </c>
      <c r="D392" s="3016"/>
      <c r="E392" s="1146" t="s">
        <v>1127</v>
      </c>
      <c r="F392" s="1106"/>
      <c r="G392" s="441" t="s">
        <v>93</v>
      </c>
      <c r="H392" s="441" t="s">
        <v>1103</v>
      </c>
      <c r="I392" s="441" t="s">
        <v>1128</v>
      </c>
      <c r="J392" s="441" t="s">
        <v>112</v>
      </c>
      <c r="K392" s="1111" t="s">
        <v>1133</v>
      </c>
      <c r="L392" s="441" t="s">
        <v>1120</v>
      </c>
      <c r="M392" s="441" t="str">
        <f t="shared" si="20"/>
        <v>Liddell 33 kV (via Mac Gen)</v>
      </c>
      <c r="N392" s="1111" t="s">
        <v>1108</v>
      </c>
      <c r="O392" s="1111" t="s">
        <v>1109</v>
      </c>
      <c r="P392" s="1111"/>
      <c r="Q392" s="2856"/>
      <c r="R392" s="2856"/>
      <c r="S392" s="2856"/>
      <c r="T392" s="2856"/>
      <c r="U392" s="2856"/>
      <c r="V392" s="2858"/>
      <c r="W392" s="2859"/>
      <c r="X392" s="2859"/>
      <c r="Y392" s="2859"/>
      <c r="Z392" s="2859"/>
      <c r="AA392" s="2860"/>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row>
    <row r="393" spans="2:54" ht="15" customHeight="1">
      <c r="B393" s="1155"/>
      <c r="C393" s="3017"/>
      <c r="D393" s="3017"/>
      <c r="E393" s="1146" t="s">
        <v>1130</v>
      </c>
      <c r="F393" s="1106"/>
      <c r="G393" s="441" t="s">
        <v>93</v>
      </c>
      <c r="H393" s="441" t="s">
        <v>1103</v>
      </c>
      <c r="I393" s="441" t="s">
        <v>1131</v>
      </c>
      <c r="J393" s="441" t="s">
        <v>112</v>
      </c>
      <c r="K393" s="1111" t="s">
        <v>1133</v>
      </c>
      <c r="L393" s="441" t="s">
        <v>1120</v>
      </c>
      <c r="M393" s="441" t="str">
        <f t="shared" si="20"/>
        <v>Liddell 33 kV (via Mac Gen)</v>
      </c>
      <c r="N393" s="1111" t="s">
        <v>1108</v>
      </c>
      <c r="O393" s="1111" t="s">
        <v>1109</v>
      </c>
      <c r="P393" s="1111"/>
      <c r="Q393" s="2856"/>
      <c r="R393" s="2856"/>
      <c r="S393" s="2856"/>
      <c r="T393" s="2856"/>
      <c r="U393" s="2856"/>
      <c r="V393" s="2858"/>
      <c r="W393" s="2859"/>
      <c r="X393" s="2859"/>
      <c r="Y393" s="2859"/>
      <c r="Z393" s="2859"/>
      <c r="AA393" s="2860"/>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row>
    <row r="394" spans="2:54" ht="15" customHeight="1">
      <c r="B394" s="1155"/>
      <c r="C394" s="3016" t="s">
        <v>1110</v>
      </c>
      <c r="D394" s="3016"/>
      <c r="E394" s="1146" t="s">
        <v>1127</v>
      </c>
      <c r="F394" s="1106"/>
      <c r="G394" s="441" t="s">
        <v>93</v>
      </c>
      <c r="H394" s="441" t="s">
        <v>1103</v>
      </c>
      <c r="I394" s="441" t="s">
        <v>1128</v>
      </c>
      <c r="J394" s="441" t="s">
        <v>112</v>
      </c>
      <c r="K394" s="1111" t="s">
        <v>1110</v>
      </c>
      <c r="L394" s="441" t="s">
        <v>1120</v>
      </c>
      <c r="M394" s="441" t="str">
        <f t="shared" si="20"/>
        <v>Liddell 33 kV (via Mac Gen)</v>
      </c>
      <c r="N394" s="1111" t="s">
        <v>1111</v>
      </c>
      <c r="O394" s="1112">
        <v>0</v>
      </c>
      <c r="P394" s="1111"/>
      <c r="Q394" s="2861"/>
      <c r="R394" s="2861"/>
      <c r="S394" s="2861"/>
      <c r="T394" s="2861"/>
      <c r="U394" s="2861"/>
      <c r="V394" s="2862"/>
      <c r="W394" s="2863"/>
      <c r="X394" s="2863"/>
      <c r="Y394" s="2863"/>
      <c r="Z394" s="2863"/>
      <c r="AA394" s="286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row>
    <row r="395" spans="2:54" ht="15" customHeight="1">
      <c r="B395" s="1155"/>
      <c r="C395" s="3017"/>
      <c r="D395" s="3017"/>
      <c r="E395" s="1146" t="s">
        <v>1130</v>
      </c>
      <c r="F395" s="1106"/>
      <c r="G395" s="441" t="s">
        <v>93</v>
      </c>
      <c r="H395" s="441" t="s">
        <v>1103</v>
      </c>
      <c r="I395" s="441" t="s">
        <v>1131</v>
      </c>
      <c r="J395" s="441" t="s">
        <v>112</v>
      </c>
      <c r="K395" s="1111" t="s">
        <v>1110</v>
      </c>
      <c r="L395" s="441" t="s">
        <v>1120</v>
      </c>
      <c r="M395" s="441" t="str">
        <f t="shared" si="20"/>
        <v>Liddell 33 kV (via Mac Gen)</v>
      </c>
      <c r="N395" s="1111" t="s">
        <v>1111</v>
      </c>
      <c r="O395" s="1112">
        <v>0</v>
      </c>
      <c r="P395" s="1111"/>
      <c r="Q395" s="2861"/>
      <c r="R395" s="2861"/>
      <c r="S395" s="2861"/>
      <c r="T395" s="2861"/>
      <c r="U395" s="2861"/>
      <c r="V395" s="2862"/>
      <c r="W395" s="2863"/>
      <c r="X395" s="2863"/>
      <c r="Y395" s="2863"/>
      <c r="Z395" s="2863"/>
      <c r="AA395" s="286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row>
    <row r="396" spans="2:54" ht="15" customHeight="1">
      <c r="B396" s="1155"/>
      <c r="C396" s="3016" t="s">
        <v>1112</v>
      </c>
      <c r="D396" s="3016"/>
      <c r="E396" s="1146" t="s">
        <v>1127</v>
      </c>
      <c r="F396" s="1106"/>
      <c r="G396" s="441" t="s">
        <v>93</v>
      </c>
      <c r="H396" s="441" t="s">
        <v>1103</v>
      </c>
      <c r="I396" s="441" t="s">
        <v>1128</v>
      </c>
      <c r="J396" s="441" t="s">
        <v>112</v>
      </c>
      <c r="K396" s="1111" t="s">
        <v>1112</v>
      </c>
      <c r="L396" s="441" t="s">
        <v>1120</v>
      </c>
      <c r="M396" s="441" t="str">
        <f t="shared" si="20"/>
        <v>Liddell 33 kV (via Mac Gen)</v>
      </c>
      <c r="N396" s="1111" t="s">
        <v>1113</v>
      </c>
      <c r="O396" s="1111" t="s">
        <v>1113</v>
      </c>
      <c r="P396" s="1111"/>
      <c r="Q396" s="2850"/>
      <c r="R396" s="2850"/>
      <c r="S396" s="2850"/>
      <c r="T396" s="2850"/>
      <c r="U396" s="2850"/>
      <c r="V396" s="2851"/>
      <c r="W396" s="2866"/>
      <c r="X396" s="2866"/>
      <c r="Y396" s="2866"/>
      <c r="Z396" s="2866"/>
      <c r="AA396" s="2099"/>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row>
    <row r="397" spans="2:54" ht="15" customHeight="1">
      <c r="B397" s="1155"/>
      <c r="C397" s="3017"/>
      <c r="D397" s="3017"/>
      <c r="E397" s="1146" t="s">
        <v>1130</v>
      </c>
      <c r="F397" s="1106"/>
      <c r="G397" s="441" t="s">
        <v>93</v>
      </c>
      <c r="H397" s="441" t="s">
        <v>1103</v>
      </c>
      <c r="I397" s="441" t="s">
        <v>1131</v>
      </c>
      <c r="J397" s="441" t="s">
        <v>112</v>
      </c>
      <c r="K397" s="1111" t="s">
        <v>1112</v>
      </c>
      <c r="L397" s="441" t="s">
        <v>1120</v>
      </c>
      <c r="M397" s="441" t="str">
        <f t="shared" ref="M397:M460" si="24">M396</f>
        <v>Liddell 33 kV (via Mac Gen)</v>
      </c>
      <c r="N397" s="1111" t="s">
        <v>1113</v>
      </c>
      <c r="O397" s="1111" t="s">
        <v>1113</v>
      </c>
      <c r="P397" s="1111"/>
      <c r="Q397" s="2850"/>
      <c r="R397" s="2850"/>
      <c r="S397" s="2850"/>
      <c r="T397" s="2850"/>
      <c r="U397" s="2850"/>
      <c r="V397" s="2851"/>
      <c r="W397" s="2866"/>
      <c r="X397" s="2866"/>
      <c r="Y397" s="2866"/>
      <c r="Z397" s="2866"/>
      <c r="AA397" s="2099"/>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row>
    <row r="398" spans="2:54" ht="15" customHeight="1">
      <c r="B398" s="1155"/>
      <c r="C398" s="3016" t="s">
        <v>1134</v>
      </c>
      <c r="D398" s="3016" t="s">
        <v>833</v>
      </c>
      <c r="E398" s="1146" t="s">
        <v>1127</v>
      </c>
      <c r="F398" s="1106"/>
      <c r="G398" s="441" t="s">
        <v>93</v>
      </c>
      <c r="H398" s="441" t="s">
        <v>1103</v>
      </c>
      <c r="I398" s="441" t="s">
        <v>1128</v>
      </c>
      <c r="J398" s="441" t="s">
        <v>112</v>
      </c>
      <c r="K398" s="1111" t="s">
        <v>1134</v>
      </c>
      <c r="L398" s="441" t="s">
        <v>1120</v>
      </c>
      <c r="M398" s="441" t="str">
        <f t="shared" si="24"/>
        <v>Liddell 33 kV (via Mac Gen)</v>
      </c>
      <c r="N398" s="1111" t="s">
        <v>1115</v>
      </c>
      <c r="O398" s="1111" t="s">
        <v>833</v>
      </c>
      <c r="P398" s="1111"/>
      <c r="Q398" s="2867"/>
      <c r="R398" s="2868"/>
      <c r="S398" s="2869"/>
      <c r="T398" s="2869"/>
      <c r="U398" s="2869"/>
      <c r="V398" s="2869"/>
      <c r="W398" s="2869"/>
      <c r="X398" s="2869"/>
      <c r="Y398" s="2869"/>
      <c r="Z398" s="2869"/>
      <c r="AA398" s="2879"/>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row>
    <row r="399" spans="2:54" ht="15" customHeight="1">
      <c r="B399" s="1155"/>
      <c r="C399" s="3017"/>
      <c r="D399" s="3017"/>
      <c r="E399" s="1146" t="s">
        <v>1130</v>
      </c>
      <c r="F399" s="1106"/>
      <c r="G399" s="441" t="s">
        <v>93</v>
      </c>
      <c r="H399" s="441" t="s">
        <v>1103</v>
      </c>
      <c r="I399" s="441" t="s">
        <v>1131</v>
      </c>
      <c r="J399" s="441" t="s">
        <v>112</v>
      </c>
      <c r="K399" s="1111" t="s">
        <v>1134</v>
      </c>
      <c r="L399" s="441" t="s">
        <v>1120</v>
      </c>
      <c r="M399" s="441" t="str">
        <f t="shared" si="24"/>
        <v>Liddell 33 kV (via Mac Gen)</v>
      </c>
      <c r="N399" s="1111" t="s">
        <v>1115</v>
      </c>
      <c r="O399" s="1111" t="s">
        <v>833</v>
      </c>
      <c r="P399" s="1111"/>
      <c r="Q399" s="2867"/>
      <c r="R399" s="2868"/>
      <c r="S399" s="2869"/>
      <c r="T399" s="2869"/>
      <c r="U399" s="2869"/>
      <c r="V399" s="2869"/>
      <c r="W399" s="2869"/>
      <c r="X399" s="2869"/>
      <c r="Y399" s="2869"/>
      <c r="Z399" s="2869"/>
      <c r="AA399" s="2879"/>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row>
    <row r="400" spans="2:54" ht="15" customHeight="1">
      <c r="B400" s="1155"/>
      <c r="C400" s="3016" t="s">
        <v>1135</v>
      </c>
      <c r="D400" s="3016" t="s">
        <v>833</v>
      </c>
      <c r="E400" s="1146" t="s">
        <v>1127</v>
      </c>
      <c r="F400" s="1106"/>
      <c r="G400" s="441" t="s">
        <v>93</v>
      </c>
      <c r="H400" s="441" t="s">
        <v>1103</v>
      </c>
      <c r="I400" s="441" t="s">
        <v>1128</v>
      </c>
      <c r="J400" s="441" t="s">
        <v>112</v>
      </c>
      <c r="K400" s="1111" t="s">
        <v>1135</v>
      </c>
      <c r="L400" s="441" t="s">
        <v>1120</v>
      </c>
      <c r="M400" s="441" t="str">
        <f t="shared" si="24"/>
        <v>Liddell 33 kV (via Mac Gen)</v>
      </c>
      <c r="N400" s="1111" t="s">
        <v>1106</v>
      </c>
      <c r="O400" s="1111" t="s">
        <v>833</v>
      </c>
      <c r="P400" s="1111"/>
      <c r="Q400" s="2867"/>
      <c r="R400" s="2868"/>
      <c r="S400" s="2869"/>
      <c r="T400" s="2869"/>
      <c r="U400" s="2869"/>
      <c r="V400" s="2869"/>
      <c r="W400" s="2869"/>
      <c r="X400" s="2869"/>
      <c r="Y400" s="2869"/>
      <c r="Z400" s="2869"/>
      <c r="AA400" s="2879"/>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row>
    <row r="401" spans="2:54" ht="15" customHeight="1">
      <c r="B401" s="1155"/>
      <c r="C401" s="3017"/>
      <c r="D401" s="3017"/>
      <c r="E401" s="1146" t="s">
        <v>1130</v>
      </c>
      <c r="F401" s="1106"/>
      <c r="G401" s="441" t="s">
        <v>93</v>
      </c>
      <c r="H401" s="441" t="s">
        <v>1103</v>
      </c>
      <c r="I401" s="441" t="s">
        <v>1131</v>
      </c>
      <c r="J401" s="441" t="s">
        <v>112</v>
      </c>
      <c r="K401" s="1111" t="s">
        <v>1135</v>
      </c>
      <c r="L401" s="441" t="s">
        <v>1120</v>
      </c>
      <c r="M401" s="441" t="str">
        <f t="shared" si="24"/>
        <v>Liddell 33 kV (via Mac Gen)</v>
      </c>
      <c r="N401" s="1111" t="s">
        <v>1106</v>
      </c>
      <c r="O401" s="1111" t="s">
        <v>833</v>
      </c>
      <c r="P401" s="1111"/>
      <c r="Q401" s="2867"/>
      <c r="R401" s="2868"/>
      <c r="S401" s="2869"/>
      <c r="T401" s="2869"/>
      <c r="U401" s="2869"/>
      <c r="V401" s="2869"/>
      <c r="W401" s="2869"/>
      <c r="X401" s="2869"/>
      <c r="Y401" s="2869"/>
      <c r="Z401" s="2869"/>
      <c r="AA401" s="2879"/>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row>
    <row r="402" spans="2:54" ht="15" customHeight="1">
      <c r="B402" s="1155"/>
      <c r="C402" s="3016" t="s">
        <v>1135</v>
      </c>
      <c r="D402" s="3016" t="s">
        <v>842</v>
      </c>
      <c r="E402" s="1146" t="s">
        <v>1127</v>
      </c>
      <c r="F402" s="1106"/>
      <c r="G402" s="441" t="s">
        <v>93</v>
      </c>
      <c r="H402" s="441" t="s">
        <v>1103</v>
      </c>
      <c r="I402" s="441" t="s">
        <v>1128</v>
      </c>
      <c r="J402" s="441" t="s">
        <v>112</v>
      </c>
      <c r="K402" s="1111" t="s">
        <v>1135</v>
      </c>
      <c r="L402" s="441" t="s">
        <v>1120</v>
      </c>
      <c r="M402" s="441" t="str">
        <f t="shared" si="24"/>
        <v>Liddell 33 kV (via Mac Gen)</v>
      </c>
      <c r="N402" s="1111" t="s">
        <v>1106</v>
      </c>
      <c r="O402" s="1111" t="s">
        <v>842</v>
      </c>
      <c r="P402" s="1111"/>
      <c r="Q402" s="2867"/>
      <c r="R402" s="2868"/>
      <c r="S402" s="2869"/>
      <c r="T402" s="2869"/>
      <c r="U402" s="2869"/>
      <c r="V402" s="2869"/>
      <c r="W402" s="2869"/>
      <c r="X402" s="2869"/>
      <c r="Y402" s="2869"/>
      <c r="Z402" s="2869"/>
      <c r="AA402" s="2879"/>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row>
    <row r="403" spans="2:54" ht="15" customHeight="1">
      <c r="B403" s="1155"/>
      <c r="C403" s="3017"/>
      <c r="D403" s="3017"/>
      <c r="E403" s="1146" t="s">
        <v>1130</v>
      </c>
      <c r="F403" s="1106"/>
      <c r="G403" s="441" t="s">
        <v>93</v>
      </c>
      <c r="H403" s="441" t="s">
        <v>1103</v>
      </c>
      <c r="I403" s="441" t="s">
        <v>1131</v>
      </c>
      <c r="J403" s="441" t="s">
        <v>112</v>
      </c>
      <c r="K403" s="1111" t="s">
        <v>1135</v>
      </c>
      <c r="L403" s="441" t="s">
        <v>1120</v>
      </c>
      <c r="M403" s="441" t="str">
        <f t="shared" si="24"/>
        <v>Liddell 33 kV (via Mac Gen)</v>
      </c>
      <c r="N403" s="1111" t="s">
        <v>1106</v>
      </c>
      <c r="O403" s="1111" t="s">
        <v>842</v>
      </c>
      <c r="P403" s="1111"/>
      <c r="Q403" s="2867"/>
      <c r="R403" s="2868"/>
      <c r="S403" s="2869"/>
      <c r="T403" s="2869"/>
      <c r="U403" s="2869"/>
      <c r="V403" s="2869"/>
      <c r="W403" s="2869"/>
      <c r="X403" s="2869"/>
      <c r="Y403" s="2869"/>
      <c r="Z403" s="2869"/>
      <c r="AA403" s="2879"/>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row>
    <row r="404" spans="2:54" ht="15" customHeight="1">
      <c r="B404" s="1155"/>
      <c r="C404" s="3016" t="s">
        <v>1136</v>
      </c>
      <c r="D404" s="3016" t="s">
        <v>833</v>
      </c>
      <c r="E404" s="1146" t="s">
        <v>1127</v>
      </c>
      <c r="F404" s="1106"/>
      <c r="G404" s="441" t="s">
        <v>93</v>
      </c>
      <c r="H404" s="441" t="s">
        <v>1103</v>
      </c>
      <c r="I404" s="441" t="s">
        <v>1128</v>
      </c>
      <c r="J404" s="441" t="s">
        <v>112</v>
      </c>
      <c r="K404" s="1111" t="s">
        <v>1136</v>
      </c>
      <c r="L404" s="441" t="s">
        <v>1120</v>
      </c>
      <c r="M404" s="441" t="str">
        <f t="shared" si="24"/>
        <v>Liddell 33 kV (via Mac Gen)</v>
      </c>
      <c r="N404" s="1111" t="s">
        <v>1106</v>
      </c>
      <c r="O404" s="1111" t="s">
        <v>833</v>
      </c>
      <c r="P404" s="1111"/>
      <c r="Q404" s="2867"/>
      <c r="R404" s="2868"/>
      <c r="S404" s="2869"/>
      <c r="T404" s="2869"/>
      <c r="U404" s="2869"/>
      <c r="V404" s="2869"/>
      <c r="W404" s="2870">
        <v>33</v>
      </c>
      <c r="X404" s="2870">
        <v>33</v>
      </c>
      <c r="Y404" s="2870">
        <v>33</v>
      </c>
      <c r="Z404" s="2870">
        <v>34</v>
      </c>
      <c r="AA404" s="2870">
        <v>34</v>
      </c>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row>
    <row r="405" spans="2:54" ht="15" customHeight="1">
      <c r="B405" s="1155"/>
      <c r="C405" s="3017"/>
      <c r="D405" s="3017"/>
      <c r="E405" s="1146" t="s">
        <v>1130</v>
      </c>
      <c r="F405" s="1106"/>
      <c r="G405" s="441" t="s">
        <v>93</v>
      </c>
      <c r="H405" s="441" t="s">
        <v>1103</v>
      </c>
      <c r="I405" s="441" t="s">
        <v>1131</v>
      </c>
      <c r="J405" s="441" t="s">
        <v>112</v>
      </c>
      <c r="K405" s="1111" t="s">
        <v>1136</v>
      </c>
      <c r="L405" s="441" t="s">
        <v>1120</v>
      </c>
      <c r="M405" s="441" t="str">
        <f t="shared" si="24"/>
        <v>Liddell 33 kV (via Mac Gen)</v>
      </c>
      <c r="N405" s="1111" t="s">
        <v>1106</v>
      </c>
      <c r="O405" s="1111" t="s">
        <v>833</v>
      </c>
      <c r="P405" s="1111"/>
      <c r="Q405" s="2528"/>
      <c r="R405" s="2529"/>
      <c r="S405" s="2530"/>
      <c r="T405" s="2530"/>
      <c r="U405" s="2530"/>
      <c r="V405" s="2530"/>
      <c r="W405" s="2102"/>
      <c r="X405" s="2102"/>
      <c r="Y405" s="2102"/>
      <c r="Z405" s="2102"/>
      <c r="AA405" s="2103"/>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row>
    <row r="406" spans="2:54" ht="15" customHeight="1">
      <c r="B406" s="1155"/>
      <c r="C406" s="3016" t="s">
        <v>1136</v>
      </c>
      <c r="D406" s="3016" t="s">
        <v>842</v>
      </c>
      <c r="E406" s="1146" t="s">
        <v>1127</v>
      </c>
      <c r="F406" s="1106"/>
      <c r="G406" s="441" t="s">
        <v>93</v>
      </c>
      <c r="H406" s="441" t="s">
        <v>1103</v>
      </c>
      <c r="I406" s="441" t="s">
        <v>1128</v>
      </c>
      <c r="J406" s="441" t="s">
        <v>112</v>
      </c>
      <c r="K406" s="1111" t="s">
        <v>1136</v>
      </c>
      <c r="L406" s="441" t="s">
        <v>1120</v>
      </c>
      <c r="M406" s="441" t="str">
        <f t="shared" si="24"/>
        <v>Liddell 33 kV (via Mac Gen)</v>
      </c>
      <c r="N406" s="1111" t="s">
        <v>1106</v>
      </c>
      <c r="O406" s="1111" t="s">
        <v>842</v>
      </c>
      <c r="P406" s="1111"/>
      <c r="Q406" s="2528"/>
      <c r="R406" s="2529"/>
      <c r="S406" s="2530"/>
      <c r="T406" s="2530"/>
      <c r="U406" s="2530"/>
      <c r="V406" s="2530"/>
      <c r="W406" s="2102">
        <v>41.400483088968905</v>
      </c>
      <c r="X406" s="2102">
        <v>41.400483088968905</v>
      </c>
      <c r="Y406" s="2102">
        <v>41.400483088968905</v>
      </c>
      <c r="Z406" s="2102">
        <v>42.201895692018383</v>
      </c>
      <c r="AA406" s="2102">
        <v>42.201895692018383</v>
      </c>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row>
    <row r="407" spans="2:54" ht="15" customHeight="1" thickBot="1">
      <c r="B407" s="2872"/>
      <c r="C407" s="3018"/>
      <c r="D407" s="3018"/>
      <c r="E407" s="2873" t="s">
        <v>1130</v>
      </c>
      <c r="F407" s="1106"/>
      <c r="G407" s="441" t="s">
        <v>93</v>
      </c>
      <c r="H407" s="441" t="s">
        <v>1103</v>
      </c>
      <c r="I407" s="441" t="s">
        <v>1131</v>
      </c>
      <c r="J407" s="441" t="s">
        <v>112</v>
      </c>
      <c r="K407" s="1111" t="s">
        <v>1136</v>
      </c>
      <c r="L407" s="441" t="s">
        <v>1120</v>
      </c>
      <c r="M407" s="441" t="str">
        <f t="shared" si="24"/>
        <v>Liddell 33 kV (via Mac Gen)</v>
      </c>
      <c r="N407" s="1111" t="s">
        <v>1106</v>
      </c>
      <c r="O407" s="1111" t="s">
        <v>842</v>
      </c>
      <c r="P407" s="1111"/>
      <c r="Q407" s="2874"/>
      <c r="R407" s="2875"/>
      <c r="S407" s="2876"/>
      <c r="T407" s="2876"/>
      <c r="U407" s="2876"/>
      <c r="V407" s="2876"/>
      <c r="W407" s="2877"/>
      <c r="X407" s="2877"/>
      <c r="Y407" s="2877"/>
      <c r="Z407" s="2877"/>
      <c r="AA407" s="2878"/>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row>
    <row r="408" spans="2:54" ht="15" customHeight="1">
      <c r="B408" s="1145" t="s">
        <v>1710</v>
      </c>
      <c r="C408" s="3019" t="s">
        <v>1126</v>
      </c>
      <c r="D408" s="3019" t="s">
        <v>842</v>
      </c>
      <c r="E408" s="1146" t="s">
        <v>1127</v>
      </c>
      <c r="F408" s="1106"/>
      <c r="G408" s="441" t="s">
        <v>93</v>
      </c>
      <c r="H408" s="441" t="s">
        <v>1103</v>
      </c>
      <c r="I408" s="441" t="s">
        <v>1128</v>
      </c>
      <c r="J408" s="441" t="s">
        <v>112</v>
      </c>
      <c r="K408" s="441" t="s">
        <v>1126</v>
      </c>
      <c r="L408" s="441" t="s">
        <v>1120</v>
      </c>
      <c r="M408" s="441" t="str">
        <f t="shared" ref="M408" si="25">B408</f>
        <v>Hawks Nest 132 kV</v>
      </c>
      <c r="N408" s="441" t="s">
        <v>1129</v>
      </c>
      <c r="O408" s="441" t="s">
        <v>842</v>
      </c>
      <c r="P408" s="1111"/>
      <c r="Q408" s="2521"/>
      <c r="R408" s="2522"/>
      <c r="S408" s="2523"/>
      <c r="T408" s="2523"/>
      <c r="U408" s="2523"/>
      <c r="V408" s="2523"/>
      <c r="W408" s="2524"/>
      <c r="X408" s="2524"/>
      <c r="Y408" s="2524"/>
      <c r="Z408" s="2524"/>
      <c r="AA408" s="2525"/>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row>
    <row r="409" spans="2:54" ht="15" customHeight="1">
      <c r="B409" s="1155"/>
      <c r="C409" s="3017"/>
      <c r="D409" s="3017"/>
      <c r="E409" s="1146" t="s">
        <v>1130</v>
      </c>
      <c r="F409" s="1106"/>
      <c r="G409" s="441" t="s">
        <v>93</v>
      </c>
      <c r="H409" s="441" t="s">
        <v>1103</v>
      </c>
      <c r="I409" s="441" t="s">
        <v>1131</v>
      </c>
      <c r="J409" s="441" t="s">
        <v>112</v>
      </c>
      <c r="K409" s="441" t="s">
        <v>1126</v>
      </c>
      <c r="L409" s="441" t="s">
        <v>1120</v>
      </c>
      <c r="M409" s="441" t="str">
        <f t="shared" si="24"/>
        <v>Hawks Nest 132 kV</v>
      </c>
      <c r="N409" s="441" t="s">
        <v>1129</v>
      </c>
      <c r="O409" s="441" t="s">
        <v>842</v>
      </c>
      <c r="P409" s="1111"/>
      <c r="Q409" s="2526"/>
      <c r="R409" s="2527"/>
      <c r="S409" s="2524"/>
      <c r="T409" s="2524"/>
      <c r="U409" s="2524"/>
      <c r="V409" s="2524"/>
      <c r="W409" s="2524"/>
      <c r="X409" s="2524"/>
      <c r="Y409" s="2524"/>
      <c r="Z409" s="2524"/>
      <c r="AA409" s="2525"/>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row>
    <row r="410" spans="2:54" ht="15" customHeight="1">
      <c r="B410" s="1155"/>
      <c r="C410" s="3016" t="s">
        <v>1132</v>
      </c>
      <c r="D410" s="3016" t="s">
        <v>833</v>
      </c>
      <c r="E410" s="1146" t="s">
        <v>1127</v>
      </c>
      <c r="F410" s="1106"/>
      <c r="G410" s="441" t="s">
        <v>93</v>
      </c>
      <c r="H410" s="441" t="s">
        <v>1103</v>
      </c>
      <c r="I410" s="441" t="s">
        <v>1128</v>
      </c>
      <c r="J410" s="441" t="s">
        <v>112</v>
      </c>
      <c r="K410" s="1111" t="s">
        <v>1132</v>
      </c>
      <c r="L410" s="441" t="s">
        <v>1120</v>
      </c>
      <c r="M410" s="441" t="str">
        <f t="shared" si="24"/>
        <v>Hawks Nest 132 kV</v>
      </c>
      <c r="N410" s="1111" t="s">
        <v>1106</v>
      </c>
      <c r="O410" s="1111" t="s">
        <v>833</v>
      </c>
      <c r="P410" s="1111"/>
      <c r="Q410" s="2850"/>
      <c r="R410" s="2850"/>
      <c r="S410" s="2850"/>
      <c r="T410" s="2850"/>
      <c r="U410" s="2850"/>
      <c r="V410" s="2851"/>
      <c r="W410" s="2852"/>
      <c r="X410" s="2852"/>
      <c r="Y410" s="2852"/>
      <c r="Z410" s="2852"/>
      <c r="AA410" s="2853"/>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row>
    <row r="411" spans="2:54" ht="15" customHeight="1">
      <c r="B411" s="1155"/>
      <c r="C411" s="3017"/>
      <c r="D411" s="3017"/>
      <c r="E411" s="1146" t="s">
        <v>1130</v>
      </c>
      <c r="F411" s="1106"/>
      <c r="G411" s="441" t="s">
        <v>93</v>
      </c>
      <c r="H411" s="441" t="s">
        <v>1103</v>
      </c>
      <c r="I411" s="441" t="s">
        <v>1131</v>
      </c>
      <c r="J411" s="441" t="s">
        <v>112</v>
      </c>
      <c r="K411" s="1111" t="s">
        <v>1132</v>
      </c>
      <c r="L411" s="441" t="s">
        <v>1120</v>
      </c>
      <c r="M411" s="441" t="str">
        <f t="shared" si="24"/>
        <v>Hawks Nest 132 kV</v>
      </c>
      <c r="N411" s="1111" t="s">
        <v>1106</v>
      </c>
      <c r="O411" s="1111" t="s">
        <v>833</v>
      </c>
      <c r="P411" s="1111"/>
      <c r="Q411" s="2850"/>
      <c r="R411" s="2850"/>
      <c r="S411" s="2850"/>
      <c r="T411" s="2850"/>
      <c r="U411" s="2850"/>
      <c r="V411" s="2851"/>
      <c r="W411" s="2852"/>
      <c r="X411" s="2852"/>
      <c r="Y411" s="2852"/>
      <c r="Z411" s="2852"/>
      <c r="AA411" s="2853"/>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row>
    <row r="412" spans="2:54" ht="15" customHeight="1">
      <c r="B412" s="1155"/>
      <c r="C412" s="3016" t="s">
        <v>1132</v>
      </c>
      <c r="D412" s="3016" t="s">
        <v>842</v>
      </c>
      <c r="E412" s="1146" t="s">
        <v>1127</v>
      </c>
      <c r="F412" s="1106"/>
      <c r="G412" s="441" t="s">
        <v>93</v>
      </c>
      <c r="H412" s="441" t="s">
        <v>1103</v>
      </c>
      <c r="I412" s="441" t="s">
        <v>1128</v>
      </c>
      <c r="J412" s="441" t="s">
        <v>112</v>
      </c>
      <c r="K412" s="1111" t="s">
        <v>1132</v>
      </c>
      <c r="L412" s="441" t="s">
        <v>1120</v>
      </c>
      <c r="M412" s="441" t="str">
        <f t="shared" si="24"/>
        <v>Hawks Nest 132 kV</v>
      </c>
      <c r="N412" s="1111" t="s">
        <v>1106</v>
      </c>
      <c r="O412" s="1112" t="s">
        <v>842</v>
      </c>
      <c r="P412" s="1111"/>
      <c r="Q412" s="2854"/>
      <c r="R412" s="2854"/>
      <c r="S412" s="2854"/>
      <c r="T412" s="2854"/>
      <c r="U412" s="2854"/>
      <c r="V412" s="2855"/>
      <c r="W412" s="2852"/>
      <c r="X412" s="2852"/>
      <c r="Y412" s="2852"/>
      <c r="Z412" s="2852"/>
      <c r="AA412" s="2853"/>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row>
    <row r="413" spans="2:54" ht="15" customHeight="1">
      <c r="B413" s="1155"/>
      <c r="C413" s="3017"/>
      <c r="D413" s="3017"/>
      <c r="E413" s="1146" t="s">
        <v>1130</v>
      </c>
      <c r="F413" s="1106"/>
      <c r="G413" s="441" t="s">
        <v>93</v>
      </c>
      <c r="H413" s="441" t="s">
        <v>1103</v>
      </c>
      <c r="I413" s="441" t="s">
        <v>1131</v>
      </c>
      <c r="J413" s="441" t="s">
        <v>112</v>
      </c>
      <c r="K413" s="1111" t="s">
        <v>1132</v>
      </c>
      <c r="L413" s="441" t="s">
        <v>1120</v>
      </c>
      <c r="M413" s="441" t="str">
        <f t="shared" si="24"/>
        <v>Hawks Nest 132 kV</v>
      </c>
      <c r="N413" s="1111" t="s">
        <v>1106</v>
      </c>
      <c r="O413" s="1112" t="s">
        <v>842</v>
      </c>
      <c r="P413" s="1111"/>
      <c r="Q413" s="2854"/>
      <c r="R413" s="2854"/>
      <c r="S413" s="2854"/>
      <c r="T413" s="2854"/>
      <c r="U413" s="2854"/>
      <c r="V413" s="2884">
        <v>2.4948331360318026</v>
      </c>
      <c r="W413" s="2852"/>
      <c r="X413" s="2852"/>
      <c r="Y413" s="2852"/>
      <c r="Z413" s="2852"/>
      <c r="AA413" s="2853"/>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row>
    <row r="414" spans="2:54" ht="15" customHeight="1">
      <c r="B414" s="1155"/>
      <c r="C414" s="3016" t="s">
        <v>1133</v>
      </c>
      <c r="D414" s="3016"/>
      <c r="E414" s="1146" t="s">
        <v>1127</v>
      </c>
      <c r="F414" s="1106"/>
      <c r="G414" s="441" t="s">
        <v>93</v>
      </c>
      <c r="H414" s="441" t="s">
        <v>1103</v>
      </c>
      <c r="I414" s="441" t="s">
        <v>1128</v>
      </c>
      <c r="J414" s="441" t="s">
        <v>112</v>
      </c>
      <c r="K414" s="1111" t="s">
        <v>1133</v>
      </c>
      <c r="L414" s="441" t="s">
        <v>1120</v>
      </c>
      <c r="M414" s="441" t="str">
        <f t="shared" si="24"/>
        <v>Hawks Nest 132 kV</v>
      </c>
      <c r="N414" s="1111" t="s">
        <v>1108</v>
      </c>
      <c r="O414" s="1111" t="s">
        <v>1109</v>
      </c>
      <c r="P414" s="1111"/>
      <c r="Q414" s="2856"/>
      <c r="R414" s="2856"/>
      <c r="S414" s="2856"/>
      <c r="T414" s="2856"/>
      <c r="U414" s="2856"/>
      <c r="V414" s="2858"/>
      <c r="W414" s="2859"/>
      <c r="X414" s="2859"/>
      <c r="Y414" s="2859"/>
      <c r="Z414" s="2859"/>
      <c r="AA414" s="2860"/>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row>
    <row r="415" spans="2:54" ht="15" customHeight="1">
      <c r="B415" s="1155"/>
      <c r="C415" s="3017"/>
      <c r="D415" s="3017"/>
      <c r="E415" s="1146" t="s">
        <v>1130</v>
      </c>
      <c r="F415" s="1106"/>
      <c r="G415" s="441" t="s">
        <v>93</v>
      </c>
      <c r="H415" s="441" t="s">
        <v>1103</v>
      </c>
      <c r="I415" s="441" t="s">
        <v>1131</v>
      </c>
      <c r="J415" s="441" t="s">
        <v>112</v>
      </c>
      <c r="K415" s="1111" t="s">
        <v>1133</v>
      </c>
      <c r="L415" s="441" t="s">
        <v>1120</v>
      </c>
      <c r="M415" s="441" t="str">
        <f t="shared" si="24"/>
        <v>Hawks Nest 132 kV</v>
      </c>
      <c r="N415" s="1111" t="s">
        <v>1108</v>
      </c>
      <c r="O415" s="1111" t="s">
        <v>1109</v>
      </c>
      <c r="P415" s="1111"/>
      <c r="Q415" s="2856"/>
      <c r="R415" s="2856"/>
      <c r="S415" s="2856"/>
      <c r="T415" s="2856"/>
      <c r="U415" s="2856"/>
      <c r="V415" s="2858"/>
      <c r="W415" s="2859"/>
      <c r="X415" s="2859"/>
      <c r="Y415" s="2859"/>
      <c r="Z415" s="2859"/>
      <c r="AA415" s="2860"/>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row>
    <row r="416" spans="2:54" ht="15" customHeight="1">
      <c r="B416" s="1155"/>
      <c r="C416" s="3016" t="s">
        <v>1110</v>
      </c>
      <c r="D416" s="3016"/>
      <c r="E416" s="1146" t="s">
        <v>1127</v>
      </c>
      <c r="F416" s="1106"/>
      <c r="G416" s="441" t="s">
        <v>93</v>
      </c>
      <c r="H416" s="441" t="s">
        <v>1103</v>
      </c>
      <c r="I416" s="441" t="s">
        <v>1128</v>
      </c>
      <c r="J416" s="441" t="s">
        <v>112</v>
      </c>
      <c r="K416" s="1111" t="s">
        <v>1110</v>
      </c>
      <c r="L416" s="441" t="s">
        <v>1120</v>
      </c>
      <c r="M416" s="441" t="str">
        <f t="shared" si="24"/>
        <v>Hawks Nest 132 kV</v>
      </c>
      <c r="N416" s="1111" t="s">
        <v>1111</v>
      </c>
      <c r="O416" s="1112">
        <v>0</v>
      </c>
      <c r="P416" s="1111"/>
      <c r="Q416" s="2861"/>
      <c r="R416" s="2861"/>
      <c r="S416" s="2861"/>
      <c r="T416" s="2861"/>
      <c r="U416" s="2861"/>
      <c r="V416" s="2862"/>
      <c r="W416" s="2863"/>
      <c r="X416" s="2863"/>
      <c r="Y416" s="2863"/>
      <c r="Z416" s="2863"/>
      <c r="AA416" s="286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row>
    <row r="417" spans="2:54" ht="15" customHeight="1">
      <c r="B417" s="1155"/>
      <c r="C417" s="3017"/>
      <c r="D417" s="3017"/>
      <c r="E417" s="1146" t="s">
        <v>1130</v>
      </c>
      <c r="F417" s="1106"/>
      <c r="G417" s="441" t="s">
        <v>93</v>
      </c>
      <c r="H417" s="441" t="s">
        <v>1103</v>
      </c>
      <c r="I417" s="441" t="s">
        <v>1131</v>
      </c>
      <c r="J417" s="441" t="s">
        <v>112</v>
      </c>
      <c r="K417" s="1111" t="s">
        <v>1110</v>
      </c>
      <c r="L417" s="441" t="s">
        <v>1120</v>
      </c>
      <c r="M417" s="441" t="str">
        <f t="shared" si="24"/>
        <v>Hawks Nest 132 kV</v>
      </c>
      <c r="N417" s="1111" t="s">
        <v>1111</v>
      </c>
      <c r="O417" s="1112">
        <v>0</v>
      </c>
      <c r="P417" s="1111"/>
      <c r="Q417" s="2861"/>
      <c r="R417" s="2861"/>
      <c r="S417" s="2861"/>
      <c r="T417" s="2861"/>
      <c r="U417" s="2861"/>
      <c r="V417" s="2862"/>
      <c r="W417" s="2863"/>
      <c r="X417" s="2863"/>
      <c r="Y417" s="2863"/>
      <c r="Z417" s="2863"/>
      <c r="AA417" s="286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row>
    <row r="418" spans="2:54" ht="15" customHeight="1">
      <c r="B418" s="1155"/>
      <c r="C418" s="3016" t="s">
        <v>1112</v>
      </c>
      <c r="D418" s="3016"/>
      <c r="E418" s="1146" t="s">
        <v>1127</v>
      </c>
      <c r="F418" s="1106"/>
      <c r="G418" s="441" t="s">
        <v>93</v>
      </c>
      <c r="H418" s="441" t="s">
        <v>1103</v>
      </c>
      <c r="I418" s="441" t="s">
        <v>1128</v>
      </c>
      <c r="J418" s="441" t="s">
        <v>112</v>
      </c>
      <c r="K418" s="1111" t="s">
        <v>1112</v>
      </c>
      <c r="L418" s="441" t="s">
        <v>1120</v>
      </c>
      <c r="M418" s="441" t="str">
        <f t="shared" si="24"/>
        <v>Hawks Nest 132 kV</v>
      </c>
      <c r="N418" s="1111" t="s">
        <v>1113</v>
      </c>
      <c r="O418" s="1111" t="s">
        <v>1113</v>
      </c>
      <c r="P418" s="1111"/>
      <c r="Q418" s="2850"/>
      <c r="R418" s="2850"/>
      <c r="S418" s="2850"/>
      <c r="T418" s="2850"/>
      <c r="U418" s="2850"/>
      <c r="V418" s="2851"/>
      <c r="W418" s="2866"/>
      <c r="X418" s="2866"/>
      <c r="Y418" s="2866"/>
      <c r="Z418" s="2866"/>
      <c r="AA418" s="2099"/>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row>
    <row r="419" spans="2:54" ht="15" customHeight="1">
      <c r="B419" s="1155"/>
      <c r="C419" s="3017"/>
      <c r="D419" s="3017"/>
      <c r="E419" s="1146" t="s">
        <v>1130</v>
      </c>
      <c r="F419" s="1106"/>
      <c r="G419" s="441" t="s">
        <v>93</v>
      </c>
      <c r="H419" s="441" t="s">
        <v>1103</v>
      </c>
      <c r="I419" s="441" t="s">
        <v>1131</v>
      </c>
      <c r="J419" s="441" t="s">
        <v>112</v>
      </c>
      <c r="K419" s="1111" t="s">
        <v>1112</v>
      </c>
      <c r="L419" s="441" t="s">
        <v>1120</v>
      </c>
      <c r="M419" s="441" t="str">
        <f t="shared" si="24"/>
        <v>Hawks Nest 132 kV</v>
      </c>
      <c r="N419" s="1111" t="s">
        <v>1113</v>
      </c>
      <c r="O419" s="1111" t="s">
        <v>1113</v>
      </c>
      <c r="P419" s="1111"/>
      <c r="Q419" s="2850"/>
      <c r="R419" s="2850"/>
      <c r="S419" s="2850"/>
      <c r="T419" s="2850"/>
      <c r="U419" s="2850"/>
      <c r="V419" s="2851"/>
      <c r="W419" s="2866"/>
      <c r="X419" s="2866"/>
      <c r="Y419" s="2866"/>
      <c r="Z419" s="2866"/>
      <c r="AA419" s="2099"/>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row>
    <row r="420" spans="2:54" ht="15" customHeight="1">
      <c r="B420" s="1155"/>
      <c r="C420" s="3016" t="s">
        <v>1134</v>
      </c>
      <c r="D420" s="3016" t="s">
        <v>833</v>
      </c>
      <c r="E420" s="1146" t="s">
        <v>1127</v>
      </c>
      <c r="F420" s="1106"/>
      <c r="G420" s="441" t="s">
        <v>93</v>
      </c>
      <c r="H420" s="441" t="s">
        <v>1103</v>
      </c>
      <c r="I420" s="441" t="s">
        <v>1128</v>
      </c>
      <c r="J420" s="441" t="s">
        <v>112</v>
      </c>
      <c r="K420" s="1111" t="s">
        <v>1134</v>
      </c>
      <c r="L420" s="441" t="s">
        <v>1120</v>
      </c>
      <c r="M420" s="441" t="str">
        <f t="shared" si="24"/>
        <v>Hawks Nest 132 kV</v>
      </c>
      <c r="N420" s="1111" t="s">
        <v>1115</v>
      </c>
      <c r="O420" s="1111" t="s">
        <v>833</v>
      </c>
      <c r="P420" s="1111"/>
      <c r="Q420" s="2867"/>
      <c r="R420" s="2868"/>
      <c r="S420" s="2869"/>
      <c r="T420" s="2869"/>
      <c r="U420" s="2869"/>
      <c r="V420" s="2869"/>
      <c r="W420" s="2869"/>
      <c r="X420" s="2869"/>
      <c r="Y420" s="2869"/>
      <c r="Z420" s="2869"/>
      <c r="AA420" s="2879"/>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row>
    <row r="421" spans="2:54" ht="15" customHeight="1">
      <c r="B421" s="1155"/>
      <c r="C421" s="3017"/>
      <c r="D421" s="3017"/>
      <c r="E421" s="1146" t="s">
        <v>1130</v>
      </c>
      <c r="F421" s="1106"/>
      <c r="G421" s="441" t="s">
        <v>93</v>
      </c>
      <c r="H421" s="441" t="s">
        <v>1103</v>
      </c>
      <c r="I421" s="441" t="s">
        <v>1131</v>
      </c>
      <c r="J421" s="441" t="s">
        <v>112</v>
      </c>
      <c r="K421" s="1111" t="s">
        <v>1134</v>
      </c>
      <c r="L421" s="441" t="s">
        <v>1120</v>
      </c>
      <c r="M421" s="441" t="str">
        <f t="shared" si="24"/>
        <v>Hawks Nest 132 kV</v>
      </c>
      <c r="N421" s="1111" t="s">
        <v>1115</v>
      </c>
      <c r="O421" s="1111" t="s">
        <v>833</v>
      </c>
      <c r="P421" s="1111"/>
      <c r="Q421" s="2867"/>
      <c r="R421" s="2868"/>
      <c r="S421" s="2869"/>
      <c r="T421" s="2869"/>
      <c r="U421" s="2869"/>
      <c r="V421" s="2869"/>
      <c r="W421" s="2869"/>
      <c r="X421" s="2869"/>
      <c r="Y421" s="2869"/>
      <c r="Z421" s="2869"/>
      <c r="AA421" s="2879"/>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row>
    <row r="422" spans="2:54" ht="15" customHeight="1">
      <c r="B422" s="1155"/>
      <c r="C422" s="3016" t="s">
        <v>1135</v>
      </c>
      <c r="D422" s="3016" t="s">
        <v>833</v>
      </c>
      <c r="E422" s="1146" t="s">
        <v>1127</v>
      </c>
      <c r="F422" s="1106"/>
      <c r="G422" s="441" t="s">
        <v>93</v>
      </c>
      <c r="H422" s="441" t="s">
        <v>1103</v>
      </c>
      <c r="I422" s="441" t="s">
        <v>1128</v>
      </c>
      <c r="J422" s="441" t="s">
        <v>112</v>
      </c>
      <c r="K422" s="1111" t="s">
        <v>1135</v>
      </c>
      <c r="L422" s="441" t="s">
        <v>1120</v>
      </c>
      <c r="M422" s="441" t="str">
        <f t="shared" si="24"/>
        <v>Hawks Nest 132 kV</v>
      </c>
      <c r="N422" s="1111" t="s">
        <v>1106</v>
      </c>
      <c r="O422" s="1111" t="s">
        <v>833</v>
      </c>
      <c r="P422" s="1111"/>
      <c r="Q422" s="2867"/>
      <c r="R422" s="2868"/>
      <c r="S422" s="2869"/>
      <c r="T422" s="2869"/>
      <c r="U422" s="2869"/>
      <c r="V422" s="2869"/>
      <c r="W422" s="2869"/>
      <c r="X422" s="2869"/>
      <c r="Y422" s="2869"/>
      <c r="Z422" s="2869"/>
      <c r="AA422" s="2879"/>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row>
    <row r="423" spans="2:54" ht="15" customHeight="1">
      <c r="B423" s="1155"/>
      <c r="C423" s="3017"/>
      <c r="D423" s="3017"/>
      <c r="E423" s="1146" t="s">
        <v>1130</v>
      </c>
      <c r="F423" s="1106"/>
      <c r="G423" s="441" t="s">
        <v>93</v>
      </c>
      <c r="H423" s="441" t="s">
        <v>1103</v>
      </c>
      <c r="I423" s="441" t="s">
        <v>1131</v>
      </c>
      <c r="J423" s="441" t="s">
        <v>112</v>
      </c>
      <c r="K423" s="1111" t="s">
        <v>1135</v>
      </c>
      <c r="L423" s="441" t="s">
        <v>1120</v>
      </c>
      <c r="M423" s="441" t="str">
        <f t="shared" si="24"/>
        <v>Hawks Nest 132 kV</v>
      </c>
      <c r="N423" s="1111" t="s">
        <v>1106</v>
      </c>
      <c r="O423" s="1111" t="s">
        <v>833</v>
      </c>
      <c r="P423" s="1111"/>
      <c r="Q423" s="2867"/>
      <c r="R423" s="2868"/>
      <c r="S423" s="2869"/>
      <c r="T423" s="2869"/>
      <c r="U423" s="2869"/>
      <c r="V423" s="2869"/>
      <c r="W423" s="2869"/>
      <c r="X423" s="2869"/>
      <c r="Y423" s="2869"/>
      <c r="Z423" s="2869"/>
      <c r="AA423" s="2879"/>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row>
    <row r="424" spans="2:54" ht="15" customHeight="1">
      <c r="B424" s="1155"/>
      <c r="C424" s="3016" t="s">
        <v>1135</v>
      </c>
      <c r="D424" s="3016" t="s">
        <v>842</v>
      </c>
      <c r="E424" s="1146" t="s">
        <v>1127</v>
      </c>
      <c r="F424" s="1106"/>
      <c r="G424" s="441" t="s">
        <v>93</v>
      </c>
      <c r="H424" s="441" t="s">
        <v>1103</v>
      </c>
      <c r="I424" s="441" t="s">
        <v>1128</v>
      </c>
      <c r="J424" s="441" t="s">
        <v>112</v>
      </c>
      <c r="K424" s="1111" t="s">
        <v>1135</v>
      </c>
      <c r="L424" s="441" t="s">
        <v>1120</v>
      </c>
      <c r="M424" s="441" t="str">
        <f t="shared" si="24"/>
        <v>Hawks Nest 132 kV</v>
      </c>
      <c r="N424" s="1111" t="s">
        <v>1106</v>
      </c>
      <c r="O424" s="1111" t="s">
        <v>842</v>
      </c>
      <c r="P424" s="1111"/>
      <c r="Q424" s="2867"/>
      <c r="R424" s="2868"/>
      <c r="S424" s="2869"/>
      <c r="T424" s="2869"/>
      <c r="U424" s="2869"/>
      <c r="V424" s="2869"/>
      <c r="W424" s="2869"/>
      <c r="X424" s="2869"/>
      <c r="Y424" s="2869"/>
      <c r="Z424" s="2869"/>
      <c r="AA424" s="2879"/>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row>
    <row r="425" spans="2:54" ht="15" customHeight="1">
      <c r="B425" s="1155"/>
      <c r="C425" s="3017"/>
      <c r="D425" s="3017"/>
      <c r="E425" s="1146" t="s">
        <v>1130</v>
      </c>
      <c r="F425" s="1106"/>
      <c r="G425" s="441" t="s">
        <v>93</v>
      </c>
      <c r="H425" s="441" t="s">
        <v>1103</v>
      </c>
      <c r="I425" s="441" t="s">
        <v>1131</v>
      </c>
      <c r="J425" s="441" t="s">
        <v>112</v>
      </c>
      <c r="K425" s="1111" t="s">
        <v>1135</v>
      </c>
      <c r="L425" s="441" t="s">
        <v>1120</v>
      </c>
      <c r="M425" s="441" t="str">
        <f t="shared" si="24"/>
        <v>Hawks Nest 132 kV</v>
      </c>
      <c r="N425" s="1111" t="s">
        <v>1106</v>
      </c>
      <c r="O425" s="1111" t="s">
        <v>842</v>
      </c>
      <c r="P425" s="1111"/>
      <c r="Q425" s="2867"/>
      <c r="R425" s="2868"/>
      <c r="S425" s="2869"/>
      <c r="T425" s="2869"/>
      <c r="U425" s="2869"/>
      <c r="V425" s="2869"/>
      <c r="W425" s="2869"/>
      <c r="X425" s="2869"/>
      <c r="Y425" s="2869"/>
      <c r="Z425" s="2869"/>
      <c r="AA425" s="2879"/>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row>
    <row r="426" spans="2:54" ht="15" customHeight="1">
      <c r="B426" s="1155"/>
      <c r="C426" s="3016" t="s">
        <v>1136</v>
      </c>
      <c r="D426" s="3016" t="s">
        <v>833</v>
      </c>
      <c r="E426" s="1146" t="s">
        <v>1127</v>
      </c>
      <c r="F426" s="1106"/>
      <c r="G426" s="441" t="s">
        <v>93</v>
      </c>
      <c r="H426" s="441" t="s">
        <v>1103</v>
      </c>
      <c r="I426" s="441" t="s">
        <v>1128</v>
      </c>
      <c r="J426" s="441" t="s">
        <v>112</v>
      </c>
      <c r="K426" s="1111" t="s">
        <v>1136</v>
      </c>
      <c r="L426" s="441" t="s">
        <v>1120</v>
      </c>
      <c r="M426" s="441" t="str">
        <f t="shared" si="24"/>
        <v>Hawks Nest 132 kV</v>
      </c>
      <c r="N426" s="1111" t="s">
        <v>1106</v>
      </c>
      <c r="O426" s="1111" t="s">
        <v>833</v>
      </c>
      <c r="P426" s="1111"/>
      <c r="Q426" s="2867"/>
      <c r="R426" s="2868"/>
      <c r="S426" s="2869"/>
      <c r="T426" s="2869"/>
      <c r="U426" s="2869"/>
      <c r="V426" s="2869"/>
      <c r="W426" s="2870">
        <v>8</v>
      </c>
      <c r="X426" s="2870">
        <v>8</v>
      </c>
      <c r="Y426" s="2870">
        <v>8</v>
      </c>
      <c r="Z426" s="2870">
        <v>8</v>
      </c>
      <c r="AA426" s="2870">
        <v>8</v>
      </c>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row>
    <row r="427" spans="2:54" ht="15" customHeight="1">
      <c r="B427" s="1155"/>
      <c r="C427" s="3017"/>
      <c r="D427" s="3017"/>
      <c r="E427" s="1146" t="s">
        <v>1130</v>
      </c>
      <c r="F427" s="1106"/>
      <c r="G427" s="441" t="s">
        <v>93</v>
      </c>
      <c r="H427" s="441" t="s">
        <v>1103</v>
      </c>
      <c r="I427" s="441" t="s">
        <v>1131</v>
      </c>
      <c r="J427" s="441" t="s">
        <v>112</v>
      </c>
      <c r="K427" s="1111" t="s">
        <v>1136</v>
      </c>
      <c r="L427" s="441" t="s">
        <v>1120</v>
      </c>
      <c r="M427" s="441" t="str">
        <f t="shared" si="24"/>
        <v>Hawks Nest 132 kV</v>
      </c>
      <c r="N427" s="1111" t="s">
        <v>1106</v>
      </c>
      <c r="O427" s="1111" t="s">
        <v>833</v>
      </c>
      <c r="P427" s="1111"/>
      <c r="Q427" s="2528"/>
      <c r="R427" s="2529"/>
      <c r="S427" s="2530"/>
      <c r="T427" s="2530"/>
      <c r="U427" s="2530"/>
      <c r="V427" s="2530"/>
      <c r="W427" s="2102"/>
      <c r="X427" s="2102"/>
      <c r="Y427" s="2102"/>
      <c r="Z427" s="2102"/>
      <c r="AA427" s="2103"/>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row>
    <row r="428" spans="2:54" ht="15" customHeight="1">
      <c r="B428" s="1155"/>
      <c r="C428" s="3016" t="s">
        <v>1136</v>
      </c>
      <c r="D428" s="3016" t="s">
        <v>842</v>
      </c>
      <c r="E428" s="1146" t="s">
        <v>1127</v>
      </c>
      <c r="F428" s="1106"/>
      <c r="G428" s="441" t="s">
        <v>93</v>
      </c>
      <c r="H428" s="441" t="s">
        <v>1103</v>
      </c>
      <c r="I428" s="441" t="s">
        <v>1128</v>
      </c>
      <c r="J428" s="441" t="s">
        <v>112</v>
      </c>
      <c r="K428" s="1111" t="s">
        <v>1136</v>
      </c>
      <c r="L428" s="441" t="s">
        <v>1120</v>
      </c>
      <c r="M428" s="441" t="str">
        <f t="shared" si="24"/>
        <v>Hawks Nest 132 kV</v>
      </c>
      <c r="N428" s="1111" t="s">
        <v>1106</v>
      </c>
      <c r="O428" s="1111" t="s">
        <v>842</v>
      </c>
      <c r="P428" s="1111"/>
      <c r="Q428" s="2528"/>
      <c r="R428" s="2529"/>
      <c r="S428" s="2530"/>
      <c r="T428" s="2530"/>
      <c r="U428" s="2530"/>
      <c r="V428" s="2530"/>
      <c r="W428" s="2102">
        <v>8.2462112512353212</v>
      </c>
      <c r="X428" s="2102">
        <v>8.2462112512353212</v>
      </c>
      <c r="Y428" s="2102">
        <v>8.2462112512353212</v>
      </c>
      <c r="Z428" s="2102">
        <v>8.2462112512353212</v>
      </c>
      <c r="AA428" s="2102">
        <v>8.2462112512353212</v>
      </c>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row>
    <row r="429" spans="2:54" ht="15" customHeight="1" thickBot="1">
      <c r="B429" s="2872"/>
      <c r="C429" s="3018"/>
      <c r="D429" s="3018"/>
      <c r="E429" s="2873" t="s">
        <v>1130</v>
      </c>
      <c r="F429" s="1106"/>
      <c r="G429" s="441" t="s">
        <v>93</v>
      </c>
      <c r="H429" s="441" t="s">
        <v>1103</v>
      </c>
      <c r="I429" s="441" t="s">
        <v>1131</v>
      </c>
      <c r="J429" s="441" t="s">
        <v>112</v>
      </c>
      <c r="K429" s="1111" t="s">
        <v>1136</v>
      </c>
      <c r="L429" s="441" t="s">
        <v>1120</v>
      </c>
      <c r="M429" s="441" t="str">
        <f t="shared" si="24"/>
        <v>Hawks Nest 132 kV</v>
      </c>
      <c r="N429" s="1111" t="s">
        <v>1106</v>
      </c>
      <c r="O429" s="1111" t="s">
        <v>842</v>
      </c>
      <c r="P429" s="1111"/>
      <c r="Q429" s="2874"/>
      <c r="R429" s="2875"/>
      <c r="S429" s="2876"/>
      <c r="T429" s="2876"/>
      <c r="U429" s="2876"/>
      <c r="V429" s="2876"/>
      <c r="W429" s="2877"/>
      <c r="X429" s="2877"/>
      <c r="Y429" s="2877"/>
      <c r="Z429" s="2877"/>
      <c r="AA429" s="2878"/>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row>
    <row r="430" spans="2:54" ht="15" customHeight="1">
      <c r="B430" s="1145" t="s">
        <v>1709</v>
      </c>
      <c r="C430" s="3019" t="s">
        <v>1126</v>
      </c>
      <c r="D430" s="3019" t="s">
        <v>842</v>
      </c>
      <c r="E430" s="1146" t="s">
        <v>1127</v>
      </c>
      <c r="F430" s="1106"/>
      <c r="G430" s="441" t="s">
        <v>93</v>
      </c>
      <c r="H430" s="441" t="s">
        <v>1103</v>
      </c>
      <c r="I430" s="441" t="s">
        <v>1128</v>
      </c>
      <c r="J430" s="441" t="s">
        <v>112</v>
      </c>
      <c r="K430" s="441" t="s">
        <v>1126</v>
      </c>
      <c r="L430" s="441" t="s">
        <v>1120</v>
      </c>
      <c r="M430" s="441" t="str">
        <f t="shared" ref="M430" si="26">B430</f>
        <v>Stroud 132 kV</v>
      </c>
      <c r="N430" s="441" t="s">
        <v>1129</v>
      </c>
      <c r="O430" s="441" t="s">
        <v>842</v>
      </c>
      <c r="P430" s="1111"/>
      <c r="Q430" s="2521"/>
      <c r="R430" s="2522"/>
      <c r="S430" s="2523"/>
      <c r="T430" s="2523"/>
      <c r="U430" s="2523"/>
      <c r="V430" s="2523"/>
      <c r="W430" s="2524"/>
      <c r="X430" s="2524"/>
      <c r="Y430" s="2524"/>
      <c r="Z430" s="2524"/>
      <c r="AA430" s="2525"/>
      <c r="AB430" s="1125"/>
      <c r="AC430" s="1151"/>
      <c r="AD430" s="1152"/>
      <c r="AE430" s="1153"/>
      <c r="AF430" s="1153"/>
      <c r="AG430" s="1153"/>
      <c r="AH430" s="124"/>
      <c r="AI430" s="124"/>
      <c r="AJ430" s="124"/>
      <c r="AK430" s="124"/>
      <c r="AL430" s="124"/>
      <c r="AM430" s="124"/>
      <c r="AN430" s="124"/>
      <c r="AO430" s="124"/>
      <c r="AP430" s="124"/>
      <c r="AQ430" s="1153"/>
      <c r="AR430" s="1154"/>
      <c r="AS430" s="1154"/>
      <c r="AT430" s="1154"/>
      <c r="AU430" s="1154"/>
      <c r="AV430" s="1154"/>
      <c r="AW430" s="1154"/>
      <c r="AX430" s="1154"/>
      <c r="AY430" s="1154"/>
      <c r="AZ430" s="1154"/>
      <c r="BA430" s="1154"/>
      <c r="BB430" s="1154"/>
    </row>
    <row r="431" spans="2:54" ht="15" customHeight="1">
      <c r="B431" s="1155"/>
      <c r="C431" s="3017"/>
      <c r="D431" s="3017"/>
      <c r="E431" s="1146" t="s">
        <v>1130</v>
      </c>
      <c r="F431" s="1106"/>
      <c r="G431" s="441" t="s">
        <v>93</v>
      </c>
      <c r="H431" s="441" t="s">
        <v>1103</v>
      </c>
      <c r="I431" s="441" t="s">
        <v>1131</v>
      </c>
      <c r="J431" s="441" t="s">
        <v>112</v>
      </c>
      <c r="K431" s="441" t="s">
        <v>1126</v>
      </c>
      <c r="L431" s="441" t="s">
        <v>1120</v>
      </c>
      <c r="M431" s="441" t="str">
        <f t="shared" si="24"/>
        <v>Stroud 132 kV</v>
      </c>
      <c r="N431" s="441" t="s">
        <v>1129</v>
      </c>
      <c r="O431" s="441" t="s">
        <v>842</v>
      </c>
      <c r="P431" s="1111"/>
      <c r="Q431" s="2526"/>
      <c r="R431" s="2527"/>
      <c r="S431" s="2524"/>
      <c r="T431" s="2524"/>
      <c r="U431" s="2524"/>
      <c r="V431" s="2524"/>
      <c r="W431" s="2524"/>
      <c r="X431" s="2524"/>
      <c r="Y431" s="2524"/>
      <c r="Z431" s="2524"/>
      <c r="AA431" s="2525"/>
      <c r="AB431" s="1125"/>
      <c r="AC431" s="1151"/>
      <c r="AD431" s="1152"/>
      <c r="AE431" s="1153"/>
      <c r="AF431" s="1153"/>
      <c r="AG431" s="1153"/>
      <c r="AH431" s="124"/>
      <c r="AI431" s="124"/>
      <c r="AJ431" s="124"/>
      <c r="AK431" s="124"/>
      <c r="AL431" s="124"/>
      <c r="AM431" s="124"/>
      <c r="AN431" s="124"/>
      <c r="AO431" s="124"/>
      <c r="AP431" s="124"/>
      <c r="AQ431" s="1153"/>
      <c r="AR431" s="1154"/>
      <c r="AS431" s="1154"/>
      <c r="AT431" s="1154"/>
      <c r="AU431" s="1154"/>
      <c r="AV431" s="1154"/>
      <c r="AW431" s="1154"/>
      <c r="AX431" s="1154"/>
      <c r="AY431" s="1154"/>
      <c r="AZ431" s="1154"/>
      <c r="BA431" s="1154"/>
      <c r="BB431" s="1154"/>
    </row>
    <row r="432" spans="2:54" ht="15" customHeight="1">
      <c r="B432" s="1155"/>
      <c r="C432" s="3016" t="s">
        <v>1132</v>
      </c>
      <c r="D432" s="3016" t="s">
        <v>833</v>
      </c>
      <c r="E432" s="1146" t="s">
        <v>1127</v>
      </c>
      <c r="F432" s="1106"/>
      <c r="G432" s="441" t="s">
        <v>93</v>
      </c>
      <c r="H432" s="441" t="s">
        <v>1103</v>
      </c>
      <c r="I432" s="441" t="s">
        <v>1128</v>
      </c>
      <c r="J432" s="441" t="s">
        <v>112</v>
      </c>
      <c r="K432" s="1111" t="s">
        <v>1132</v>
      </c>
      <c r="L432" s="441" t="s">
        <v>1120</v>
      </c>
      <c r="M432" s="441" t="str">
        <f t="shared" si="24"/>
        <v>Stroud 132 kV</v>
      </c>
      <c r="N432" s="1111" t="s">
        <v>1106</v>
      </c>
      <c r="O432" s="1111" t="s">
        <v>833</v>
      </c>
      <c r="P432" s="1111"/>
      <c r="Q432" s="2850"/>
      <c r="R432" s="2850"/>
      <c r="S432" s="2850"/>
      <c r="T432" s="2850"/>
      <c r="U432" s="2850"/>
      <c r="V432" s="2851"/>
      <c r="W432" s="2852"/>
      <c r="X432" s="2852"/>
      <c r="Y432" s="2852"/>
      <c r="Z432" s="2852"/>
      <c r="AA432" s="2853"/>
      <c r="AB432" s="1125"/>
      <c r="AC432" s="1151"/>
      <c r="AD432" s="1152"/>
      <c r="AE432" s="1153"/>
      <c r="AF432" s="1153"/>
      <c r="AG432" s="1153"/>
      <c r="AH432" s="124"/>
      <c r="AI432" s="124"/>
      <c r="AJ432" s="124"/>
      <c r="AK432" s="124"/>
      <c r="AL432" s="1153"/>
      <c r="AM432" s="124"/>
      <c r="AN432" s="124"/>
      <c r="AO432" s="1153"/>
      <c r="AP432" s="1153"/>
      <c r="AQ432" s="1153"/>
      <c r="AR432" s="1154"/>
      <c r="AS432" s="1154"/>
      <c r="AT432" s="1154"/>
      <c r="AU432" s="1160"/>
      <c r="AV432" s="1154"/>
      <c r="AW432" s="1154"/>
      <c r="AX432" s="1154"/>
      <c r="AY432" s="1154"/>
      <c r="AZ432" s="1154"/>
      <c r="BA432" s="1154"/>
      <c r="BB432" s="1154"/>
    </row>
    <row r="433" spans="2:54" ht="15" customHeight="1">
      <c r="B433" s="1155"/>
      <c r="C433" s="3017"/>
      <c r="D433" s="3017"/>
      <c r="E433" s="1146" t="s">
        <v>1130</v>
      </c>
      <c r="F433" s="1106"/>
      <c r="G433" s="441" t="s">
        <v>93</v>
      </c>
      <c r="H433" s="441" t="s">
        <v>1103</v>
      </c>
      <c r="I433" s="441" t="s">
        <v>1131</v>
      </c>
      <c r="J433" s="441" t="s">
        <v>112</v>
      </c>
      <c r="K433" s="1111" t="s">
        <v>1132</v>
      </c>
      <c r="L433" s="441" t="s">
        <v>1120</v>
      </c>
      <c r="M433" s="441" t="str">
        <f t="shared" si="24"/>
        <v>Stroud 132 kV</v>
      </c>
      <c r="N433" s="1111" t="s">
        <v>1106</v>
      </c>
      <c r="O433" s="1111" t="s">
        <v>833</v>
      </c>
      <c r="P433" s="1111"/>
      <c r="Q433" s="2850"/>
      <c r="R433" s="2850"/>
      <c r="S433" s="2850"/>
      <c r="T433" s="2850"/>
      <c r="U433" s="2850"/>
      <c r="V433" s="2851"/>
      <c r="W433" s="2852"/>
      <c r="X433" s="2852"/>
      <c r="Y433" s="2852"/>
      <c r="Z433" s="2852"/>
      <c r="AA433" s="2853"/>
      <c r="AB433" s="1125"/>
      <c r="AC433" s="1151"/>
      <c r="AD433" s="1152"/>
      <c r="AE433" s="1153"/>
      <c r="AF433" s="1153"/>
      <c r="AG433" s="1153"/>
      <c r="AH433" s="124"/>
      <c r="AI433" s="124"/>
      <c r="AJ433" s="124"/>
      <c r="AK433" s="124"/>
      <c r="AL433" s="1153"/>
      <c r="AM433" s="124"/>
      <c r="AN433" s="124"/>
      <c r="AO433" s="1153"/>
      <c r="AP433" s="1153"/>
      <c r="AQ433" s="1153"/>
      <c r="AR433" s="1154"/>
      <c r="AS433" s="1154"/>
      <c r="AT433" s="1154"/>
      <c r="AU433" s="1160"/>
      <c r="AV433" s="1154"/>
      <c r="AW433" s="1154"/>
      <c r="AX433" s="1154"/>
      <c r="AY433" s="1154"/>
      <c r="AZ433" s="1154"/>
      <c r="BA433" s="1154"/>
      <c r="BB433" s="1154"/>
    </row>
    <row r="434" spans="2:54" ht="15" customHeight="1">
      <c r="B434" s="1155"/>
      <c r="C434" s="3016" t="s">
        <v>1132</v>
      </c>
      <c r="D434" s="3016" t="s">
        <v>842</v>
      </c>
      <c r="E434" s="1146" t="s">
        <v>1127</v>
      </c>
      <c r="F434" s="1106"/>
      <c r="G434" s="441" t="s">
        <v>93</v>
      </c>
      <c r="H434" s="441" t="s">
        <v>1103</v>
      </c>
      <c r="I434" s="441" t="s">
        <v>1128</v>
      </c>
      <c r="J434" s="441" t="s">
        <v>112</v>
      </c>
      <c r="K434" s="1111" t="s">
        <v>1132</v>
      </c>
      <c r="L434" s="441" t="s">
        <v>1120</v>
      </c>
      <c r="M434" s="441" t="str">
        <f t="shared" si="24"/>
        <v>Stroud 132 kV</v>
      </c>
      <c r="N434" s="1111" t="s">
        <v>1106</v>
      </c>
      <c r="O434" s="1112" t="s">
        <v>842</v>
      </c>
      <c r="P434" s="1111"/>
      <c r="Q434" s="2854"/>
      <c r="R434" s="2854"/>
      <c r="S434" s="2854"/>
      <c r="T434" s="2854"/>
      <c r="U434" s="2854"/>
      <c r="V434" s="2855"/>
      <c r="W434" s="2852"/>
      <c r="X434" s="2852"/>
      <c r="Y434" s="2852"/>
      <c r="Z434" s="2852"/>
      <c r="AA434" s="2853"/>
      <c r="AB434" s="1125"/>
      <c r="AC434" s="1151"/>
      <c r="AD434" s="1152"/>
      <c r="AE434" s="1153"/>
      <c r="AF434" s="1153"/>
      <c r="AG434" s="1153"/>
      <c r="AH434" s="124"/>
      <c r="AI434" s="124"/>
      <c r="AJ434" s="124"/>
      <c r="AK434" s="124"/>
      <c r="AL434" s="1153"/>
      <c r="AM434" s="124"/>
      <c r="AN434" s="124"/>
      <c r="AO434" s="1153"/>
      <c r="AP434" s="1161"/>
      <c r="AQ434" s="1153"/>
      <c r="AR434" s="1154"/>
      <c r="AS434" s="1154"/>
      <c r="AT434" s="1154"/>
      <c r="AU434" s="1160"/>
      <c r="AV434" s="1154"/>
      <c r="AW434" s="1154"/>
      <c r="AX434" s="1154"/>
      <c r="AY434" s="1154"/>
      <c r="AZ434" s="1154"/>
      <c r="BA434" s="1154"/>
      <c r="BB434" s="1154"/>
    </row>
    <row r="435" spans="2:54" ht="15" customHeight="1">
      <c r="B435" s="1155"/>
      <c r="C435" s="3017"/>
      <c r="D435" s="3017"/>
      <c r="E435" s="1146" t="s">
        <v>1130</v>
      </c>
      <c r="F435" s="1106"/>
      <c r="G435" s="441" t="s">
        <v>93</v>
      </c>
      <c r="H435" s="441" t="s">
        <v>1103</v>
      </c>
      <c r="I435" s="441" t="s">
        <v>1131</v>
      </c>
      <c r="J435" s="441" t="s">
        <v>112</v>
      </c>
      <c r="K435" s="1111" t="s">
        <v>1132</v>
      </c>
      <c r="L435" s="441" t="s">
        <v>1120</v>
      </c>
      <c r="M435" s="441" t="str">
        <f t="shared" si="24"/>
        <v>Stroud 132 kV</v>
      </c>
      <c r="N435" s="1111" t="s">
        <v>1106</v>
      </c>
      <c r="O435" s="1112" t="s">
        <v>842</v>
      </c>
      <c r="P435" s="1111"/>
      <c r="Q435" s="2854"/>
      <c r="R435" s="2854"/>
      <c r="S435" s="2854"/>
      <c r="T435" s="2854"/>
      <c r="U435" s="2854"/>
      <c r="V435" s="2855"/>
      <c r="W435" s="2852"/>
      <c r="X435" s="2852"/>
      <c r="Y435" s="2852"/>
      <c r="Z435" s="2852"/>
      <c r="AA435" s="2853"/>
      <c r="AB435" s="1125"/>
      <c r="AC435" s="1151"/>
      <c r="AD435" s="1152"/>
      <c r="AE435" s="1153"/>
      <c r="AF435" s="1153"/>
      <c r="AG435" s="1153"/>
      <c r="AH435" s="124"/>
      <c r="AI435" s="124"/>
      <c r="AJ435" s="124"/>
      <c r="AK435" s="124"/>
      <c r="AL435" s="1153"/>
      <c r="AM435" s="124"/>
      <c r="AN435" s="124"/>
      <c r="AO435" s="1153"/>
      <c r="AP435" s="1161"/>
      <c r="AQ435" s="1153"/>
      <c r="AR435" s="1154"/>
      <c r="AS435" s="1154"/>
      <c r="AT435" s="1154"/>
      <c r="AU435" s="1160"/>
      <c r="AV435" s="1154"/>
      <c r="AW435" s="1154"/>
      <c r="AX435" s="1154"/>
      <c r="AY435" s="1154"/>
      <c r="AZ435" s="1154"/>
      <c r="BA435" s="1154"/>
      <c r="BB435" s="1154"/>
    </row>
    <row r="436" spans="2:54" ht="15" customHeight="1">
      <c r="B436" s="1155"/>
      <c r="C436" s="3016" t="s">
        <v>1133</v>
      </c>
      <c r="D436" s="3016"/>
      <c r="E436" s="1146" t="s">
        <v>1127</v>
      </c>
      <c r="F436" s="1106"/>
      <c r="G436" s="441" t="s">
        <v>93</v>
      </c>
      <c r="H436" s="441" t="s">
        <v>1103</v>
      </c>
      <c r="I436" s="441" t="s">
        <v>1128</v>
      </c>
      <c r="J436" s="441" t="s">
        <v>112</v>
      </c>
      <c r="K436" s="1111" t="s">
        <v>1133</v>
      </c>
      <c r="L436" s="441" t="s">
        <v>1120</v>
      </c>
      <c r="M436" s="441" t="str">
        <f t="shared" si="24"/>
        <v>Stroud 132 kV</v>
      </c>
      <c r="N436" s="1111" t="s">
        <v>1108</v>
      </c>
      <c r="O436" s="1111" t="s">
        <v>1109</v>
      </c>
      <c r="P436" s="1111"/>
      <c r="Q436" s="2856"/>
      <c r="R436" s="2856"/>
      <c r="S436" s="2856"/>
      <c r="T436" s="2856"/>
      <c r="U436" s="2856"/>
      <c r="V436" s="2858"/>
      <c r="W436" s="2859"/>
      <c r="X436" s="2859"/>
      <c r="Y436" s="2859"/>
      <c r="Z436" s="2859"/>
      <c r="AA436" s="2860"/>
      <c r="AB436" s="1125"/>
      <c r="AC436" s="1151"/>
      <c r="AD436" s="1152"/>
      <c r="AE436" s="1153"/>
      <c r="AF436" s="1153"/>
      <c r="AG436" s="1153"/>
      <c r="AH436" s="124"/>
      <c r="AI436" s="124"/>
      <c r="AJ436" s="124"/>
      <c r="AK436" s="124"/>
      <c r="AL436" s="1153"/>
      <c r="AM436" s="124"/>
      <c r="AN436" s="124"/>
      <c r="AO436" s="1153"/>
      <c r="AP436" s="1153"/>
      <c r="AQ436" s="1153"/>
      <c r="AR436" s="1154"/>
      <c r="AS436" s="1154"/>
      <c r="AT436" s="1154"/>
      <c r="AU436" s="1154"/>
      <c r="AV436" s="1154"/>
      <c r="AW436" s="1154"/>
      <c r="AX436" s="1154"/>
      <c r="AY436" s="1154"/>
      <c r="AZ436" s="1154"/>
      <c r="BA436" s="1154"/>
      <c r="BB436" s="1154"/>
    </row>
    <row r="437" spans="2:54" ht="15" customHeight="1">
      <c r="B437" s="1155"/>
      <c r="C437" s="3017"/>
      <c r="D437" s="3017"/>
      <c r="E437" s="1146" t="s">
        <v>1130</v>
      </c>
      <c r="F437" s="1106"/>
      <c r="G437" s="441" t="s">
        <v>93</v>
      </c>
      <c r="H437" s="441" t="s">
        <v>1103</v>
      </c>
      <c r="I437" s="441" t="s">
        <v>1131</v>
      </c>
      <c r="J437" s="441" t="s">
        <v>112</v>
      </c>
      <c r="K437" s="1111" t="s">
        <v>1133</v>
      </c>
      <c r="L437" s="441" t="s">
        <v>1120</v>
      </c>
      <c r="M437" s="441" t="str">
        <f t="shared" si="24"/>
        <v>Stroud 132 kV</v>
      </c>
      <c r="N437" s="1111" t="s">
        <v>1108</v>
      </c>
      <c r="O437" s="1111" t="s">
        <v>1109</v>
      </c>
      <c r="P437" s="1111"/>
      <c r="Q437" s="2856"/>
      <c r="R437" s="2856"/>
      <c r="S437" s="2856"/>
      <c r="T437" s="2856"/>
      <c r="U437" s="2856"/>
      <c r="V437" s="2858"/>
      <c r="W437" s="2859"/>
      <c r="X437" s="2859"/>
      <c r="Y437" s="2859"/>
      <c r="Z437" s="2859"/>
      <c r="AA437" s="2860"/>
      <c r="AB437" s="1125"/>
      <c r="AC437" s="1151"/>
      <c r="AD437" s="1152"/>
      <c r="AE437" s="1153"/>
      <c r="AF437" s="1153"/>
      <c r="AG437" s="1153"/>
      <c r="AH437" s="124"/>
      <c r="AI437" s="124"/>
      <c r="AJ437" s="124"/>
      <c r="AK437" s="124"/>
      <c r="AL437" s="1153"/>
      <c r="AM437" s="124"/>
      <c r="AN437" s="124"/>
      <c r="AO437" s="1153"/>
      <c r="AP437" s="1153"/>
      <c r="AQ437" s="1153"/>
      <c r="AR437" s="1154"/>
      <c r="AS437" s="1154"/>
      <c r="AT437" s="1154"/>
      <c r="AU437" s="1154"/>
      <c r="AV437" s="1154"/>
      <c r="AW437" s="1154"/>
      <c r="AX437" s="1154"/>
      <c r="AY437" s="1154"/>
      <c r="AZ437" s="1154"/>
      <c r="BA437" s="1154"/>
      <c r="BB437" s="1154"/>
    </row>
    <row r="438" spans="2:54" ht="15" customHeight="1">
      <c r="B438" s="1155"/>
      <c r="C438" s="3016" t="s">
        <v>1110</v>
      </c>
      <c r="D438" s="3016"/>
      <c r="E438" s="1146" t="s">
        <v>1127</v>
      </c>
      <c r="F438" s="1106"/>
      <c r="G438" s="441" t="s">
        <v>93</v>
      </c>
      <c r="H438" s="441" t="s">
        <v>1103</v>
      </c>
      <c r="I438" s="441" t="s">
        <v>1128</v>
      </c>
      <c r="J438" s="441" t="s">
        <v>112</v>
      </c>
      <c r="K438" s="1111" t="s">
        <v>1110</v>
      </c>
      <c r="L438" s="441" t="s">
        <v>1120</v>
      </c>
      <c r="M438" s="441" t="str">
        <f t="shared" si="24"/>
        <v>Stroud 132 kV</v>
      </c>
      <c r="N438" s="1111" t="s">
        <v>1111</v>
      </c>
      <c r="O438" s="1112">
        <v>0</v>
      </c>
      <c r="P438" s="1111"/>
      <c r="Q438" s="2861"/>
      <c r="R438" s="2861"/>
      <c r="S438" s="2861"/>
      <c r="T438" s="2861"/>
      <c r="U438" s="2861"/>
      <c r="V438" s="2885"/>
      <c r="W438" s="2863"/>
      <c r="X438" s="2863"/>
      <c r="Y438" s="2863"/>
      <c r="Z438" s="2863"/>
      <c r="AA438" s="2864"/>
      <c r="AB438" s="1125"/>
      <c r="AC438" s="1151"/>
      <c r="AD438" s="1152"/>
      <c r="AE438" s="1153"/>
      <c r="AF438" s="1153"/>
      <c r="AG438" s="1153"/>
      <c r="AH438" s="124"/>
      <c r="AI438" s="124"/>
      <c r="AJ438" s="124"/>
      <c r="AK438" s="124"/>
      <c r="AL438" s="1153"/>
      <c r="AM438" s="124"/>
      <c r="AN438" s="124"/>
      <c r="AO438" s="1153"/>
      <c r="AP438" s="1161"/>
      <c r="AQ438" s="1153"/>
      <c r="AR438" s="1154"/>
      <c r="AS438" s="1154"/>
      <c r="AT438" s="1154"/>
      <c r="AU438" s="1154"/>
      <c r="AV438" s="1154"/>
      <c r="AW438" s="1154"/>
      <c r="AX438" s="1154"/>
      <c r="AY438" s="1154"/>
      <c r="AZ438" s="1154"/>
      <c r="BA438" s="1154"/>
      <c r="BB438" s="1154"/>
    </row>
    <row r="439" spans="2:54" ht="15" customHeight="1">
      <c r="B439" s="1155"/>
      <c r="C439" s="3017"/>
      <c r="D439" s="3017"/>
      <c r="E439" s="1146" t="s">
        <v>1130</v>
      </c>
      <c r="F439" s="1106"/>
      <c r="G439" s="441" t="s">
        <v>93</v>
      </c>
      <c r="H439" s="441" t="s">
        <v>1103</v>
      </c>
      <c r="I439" s="441" t="s">
        <v>1131</v>
      </c>
      <c r="J439" s="441" t="s">
        <v>112</v>
      </c>
      <c r="K439" s="1111" t="s">
        <v>1110</v>
      </c>
      <c r="L439" s="441" t="s">
        <v>1120</v>
      </c>
      <c r="M439" s="441" t="str">
        <f t="shared" si="24"/>
        <v>Stroud 132 kV</v>
      </c>
      <c r="N439" s="1111" t="s">
        <v>1111</v>
      </c>
      <c r="O439" s="1112">
        <v>0</v>
      </c>
      <c r="P439" s="1111"/>
      <c r="Q439" s="2861"/>
      <c r="R439" s="2861"/>
      <c r="S439" s="2861"/>
      <c r="T439" s="2861"/>
      <c r="U439" s="2861"/>
      <c r="V439" s="2885"/>
      <c r="W439" s="2863"/>
      <c r="X439" s="2863"/>
      <c r="Y439" s="2863"/>
      <c r="Z439" s="2863"/>
      <c r="AA439" s="2864"/>
      <c r="AB439" s="1125"/>
      <c r="AC439" s="1151"/>
      <c r="AD439" s="1152"/>
      <c r="AE439" s="1153"/>
      <c r="AF439" s="1153"/>
      <c r="AG439" s="1153"/>
      <c r="AH439" s="124"/>
      <c r="AI439" s="124"/>
      <c r="AJ439" s="124"/>
      <c r="AK439" s="124"/>
      <c r="AL439" s="1153"/>
      <c r="AM439" s="124"/>
      <c r="AN439" s="124"/>
      <c r="AO439" s="1153"/>
      <c r="AP439" s="1161"/>
      <c r="AQ439" s="1153"/>
      <c r="AR439" s="1154"/>
      <c r="AS439" s="1154"/>
      <c r="AT439" s="1154"/>
      <c r="AU439" s="1154"/>
      <c r="AV439" s="1154"/>
      <c r="AW439" s="1154"/>
      <c r="AX439" s="1154"/>
      <c r="AY439" s="1154"/>
      <c r="AZ439" s="1154"/>
      <c r="BA439" s="1154"/>
      <c r="BB439" s="1154"/>
    </row>
    <row r="440" spans="2:54" ht="15" customHeight="1">
      <c r="B440" s="1155"/>
      <c r="C440" s="3016" t="s">
        <v>1112</v>
      </c>
      <c r="D440" s="3016"/>
      <c r="E440" s="1146" t="s">
        <v>1127</v>
      </c>
      <c r="F440" s="1106"/>
      <c r="G440" s="441" t="s">
        <v>93</v>
      </c>
      <c r="H440" s="441" t="s">
        <v>1103</v>
      </c>
      <c r="I440" s="441" t="s">
        <v>1128</v>
      </c>
      <c r="J440" s="441" t="s">
        <v>112</v>
      </c>
      <c r="K440" s="1111" t="s">
        <v>1112</v>
      </c>
      <c r="L440" s="441" t="s">
        <v>1120</v>
      </c>
      <c r="M440" s="441" t="str">
        <f t="shared" si="24"/>
        <v>Stroud 132 kV</v>
      </c>
      <c r="N440" s="1111" t="s">
        <v>1113</v>
      </c>
      <c r="O440" s="1111" t="s">
        <v>1113</v>
      </c>
      <c r="P440" s="1111"/>
      <c r="Q440" s="2850"/>
      <c r="R440" s="2850"/>
      <c r="S440" s="2850"/>
      <c r="T440" s="2850"/>
      <c r="U440" s="2850"/>
      <c r="V440" s="2851"/>
      <c r="W440" s="2866"/>
      <c r="X440" s="2866"/>
      <c r="Y440" s="2866"/>
      <c r="Z440" s="2866"/>
      <c r="AA440" s="2099"/>
      <c r="AB440" s="1125"/>
      <c r="AC440" s="1151"/>
      <c r="AD440" s="1152"/>
      <c r="AE440" s="1153"/>
      <c r="AF440" s="1153"/>
      <c r="AG440" s="1153"/>
      <c r="AH440" s="124"/>
      <c r="AI440" s="124"/>
      <c r="AJ440" s="124"/>
      <c r="AK440" s="124"/>
      <c r="AL440" s="1153"/>
      <c r="AM440" s="124"/>
      <c r="AN440" s="124"/>
      <c r="AO440" s="1153"/>
      <c r="AP440" s="1153"/>
      <c r="AQ440" s="1153"/>
      <c r="AR440" s="1154"/>
      <c r="AS440" s="1154"/>
      <c r="AT440" s="1154"/>
      <c r="AU440" s="1154"/>
      <c r="AV440" s="1154"/>
      <c r="AW440" s="1154"/>
      <c r="AX440" s="1154"/>
      <c r="AY440" s="1154"/>
      <c r="AZ440" s="1154"/>
      <c r="BA440" s="1154"/>
      <c r="BB440" s="1154"/>
    </row>
    <row r="441" spans="2:54" ht="15" customHeight="1">
      <c r="B441" s="1155"/>
      <c r="C441" s="3017"/>
      <c r="D441" s="3017"/>
      <c r="E441" s="1146" t="s">
        <v>1130</v>
      </c>
      <c r="F441" s="1106"/>
      <c r="G441" s="441" t="s">
        <v>93</v>
      </c>
      <c r="H441" s="441" t="s">
        <v>1103</v>
      </c>
      <c r="I441" s="441" t="s">
        <v>1131</v>
      </c>
      <c r="J441" s="441" t="s">
        <v>112</v>
      </c>
      <c r="K441" s="1111" t="s">
        <v>1112</v>
      </c>
      <c r="L441" s="441" t="s">
        <v>1120</v>
      </c>
      <c r="M441" s="441" t="str">
        <f t="shared" si="24"/>
        <v>Stroud 132 kV</v>
      </c>
      <c r="N441" s="1111" t="s">
        <v>1113</v>
      </c>
      <c r="O441" s="1111" t="s">
        <v>1113</v>
      </c>
      <c r="P441" s="1111"/>
      <c r="Q441" s="2850"/>
      <c r="R441" s="2850"/>
      <c r="S441" s="2850"/>
      <c r="T441" s="2850"/>
      <c r="U441" s="2850"/>
      <c r="V441" s="2851"/>
      <c r="W441" s="2866"/>
      <c r="X441" s="2866"/>
      <c r="Y441" s="2866"/>
      <c r="Z441" s="2866"/>
      <c r="AA441" s="2099"/>
      <c r="AB441" s="1125"/>
      <c r="AC441" s="1151"/>
      <c r="AD441" s="1152"/>
      <c r="AE441" s="1153"/>
      <c r="AF441" s="1153"/>
      <c r="AG441" s="1153"/>
      <c r="AH441" s="124"/>
      <c r="AI441" s="124"/>
      <c r="AJ441" s="124"/>
      <c r="AK441" s="124"/>
      <c r="AL441" s="1153"/>
      <c r="AM441" s="124"/>
      <c r="AN441" s="124"/>
      <c r="AO441" s="1153"/>
      <c r="AP441" s="1153"/>
      <c r="AQ441" s="1153"/>
      <c r="AR441" s="1154"/>
      <c r="AS441" s="1154"/>
      <c r="AT441" s="1154"/>
      <c r="AU441" s="1154"/>
      <c r="AV441" s="1154"/>
      <c r="AW441" s="1154"/>
      <c r="AX441" s="1154"/>
      <c r="AY441" s="1154"/>
      <c r="AZ441" s="1154"/>
      <c r="BA441" s="1154"/>
      <c r="BB441" s="1154"/>
    </row>
    <row r="442" spans="2:54" ht="15" customHeight="1">
      <c r="B442" s="1155"/>
      <c r="C442" s="3016" t="s">
        <v>1134</v>
      </c>
      <c r="D442" s="3016" t="s">
        <v>833</v>
      </c>
      <c r="E442" s="1146" t="s">
        <v>1127</v>
      </c>
      <c r="F442" s="1106"/>
      <c r="G442" s="441" t="s">
        <v>93</v>
      </c>
      <c r="H442" s="441" t="s">
        <v>1103</v>
      </c>
      <c r="I442" s="441" t="s">
        <v>1128</v>
      </c>
      <c r="J442" s="441" t="s">
        <v>112</v>
      </c>
      <c r="K442" s="1111" t="s">
        <v>1134</v>
      </c>
      <c r="L442" s="441" t="s">
        <v>1120</v>
      </c>
      <c r="M442" s="441" t="str">
        <f t="shared" si="24"/>
        <v>Stroud 132 kV</v>
      </c>
      <c r="N442" s="1111" t="s">
        <v>1115</v>
      </c>
      <c r="O442" s="1111" t="s">
        <v>833</v>
      </c>
      <c r="P442" s="1111"/>
      <c r="Q442" s="2867"/>
      <c r="R442" s="2868"/>
      <c r="S442" s="2869"/>
      <c r="T442" s="2869"/>
      <c r="U442" s="2869"/>
      <c r="V442" s="2869"/>
      <c r="W442" s="2869"/>
      <c r="X442" s="2869"/>
      <c r="Y442" s="2869"/>
      <c r="Z442" s="2869"/>
      <c r="AA442" s="2879"/>
      <c r="AB442" s="1125"/>
      <c r="AC442" s="1151"/>
      <c r="AD442" s="1152"/>
      <c r="AE442" s="1153"/>
      <c r="AF442" s="1153"/>
      <c r="AG442" s="1153"/>
      <c r="AH442" s="124"/>
      <c r="AI442" s="124"/>
      <c r="AJ442" s="124"/>
      <c r="AK442" s="124"/>
      <c r="AL442" s="1153"/>
      <c r="AM442" s="124"/>
      <c r="AN442" s="124"/>
      <c r="AO442" s="1153"/>
      <c r="AP442" s="1153"/>
      <c r="AQ442" s="1153"/>
      <c r="AR442" s="1154"/>
      <c r="AS442" s="1154"/>
      <c r="AT442" s="1154"/>
      <c r="AU442" s="1154"/>
      <c r="AV442" s="1154"/>
      <c r="AW442" s="1154"/>
      <c r="AX442" s="1154"/>
      <c r="AY442" s="1154"/>
      <c r="AZ442" s="1154"/>
      <c r="BA442" s="1154"/>
      <c r="BB442" s="1154"/>
    </row>
    <row r="443" spans="2:54" ht="15" customHeight="1">
      <c r="B443" s="1155"/>
      <c r="C443" s="3017"/>
      <c r="D443" s="3017"/>
      <c r="E443" s="1146" t="s">
        <v>1130</v>
      </c>
      <c r="F443" s="1106"/>
      <c r="G443" s="441" t="s">
        <v>93</v>
      </c>
      <c r="H443" s="441" t="s">
        <v>1103</v>
      </c>
      <c r="I443" s="441" t="s">
        <v>1131</v>
      </c>
      <c r="J443" s="441" t="s">
        <v>112</v>
      </c>
      <c r="K443" s="1111" t="s">
        <v>1134</v>
      </c>
      <c r="L443" s="441" t="s">
        <v>1120</v>
      </c>
      <c r="M443" s="441" t="str">
        <f t="shared" si="24"/>
        <v>Stroud 132 kV</v>
      </c>
      <c r="N443" s="1111" t="s">
        <v>1115</v>
      </c>
      <c r="O443" s="1111" t="s">
        <v>833</v>
      </c>
      <c r="P443" s="1111"/>
      <c r="Q443" s="2867"/>
      <c r="R443" s="2868"/>
      <c r="S443" s="2869"/>
      <c r="T443" s="2869"/>
      <c r="U443" s="2869"/>
      <c r="V443" s="2869"/>
      <c r="W443" s="2869"/>
      <c r="X443" s="2869"/>
      <c r="Y443" s="2869"/>
      <c r="Z443" s="2869"/>
      <c r="AA443" s="2879"/>
      <c r="AB443" s="1125"/>
      <c r="AC443" s="1151"/>
      <c r="AD443" s="1152"/>
      <c r="AE443" s="1153"/>
      <c r="AF443" s="1153"/>
      <c r="AG443" s="1153"/>
      <c r="AH443" s="124"/>
      <c r="AI443" s="124"/>
      <c r="AJ443" s="124"/>
      <c r="AK443" s="124"/>
      <c r="AL443" s="1153"/>
      <c r="AM443" s="124"/>
      <c r="AN443" s="124"/>
      <c r="AO443" s="1153"/>
      <c r="AP443" s="1153"/>
      <c r="AQ443" s="1153"/>
      <c r="AR443" s="1154"/>
      <c r="AS443" s="1154"/>
      <c r="AT443" s="1154"/>
      <c r="AU443" s="1154"/>
      <c r="AV443" s="1154"/>
      <c r="AW443" s="1154"/>
      <c r="AX443" s="1154"/>
      <c r="AY443" s="1154"/>
      <c r="AZ443" s="1154"/>
      <c r="BA443" s="1154"/>
      <c r="BB443" s="1154"/>
    </row>
    <row r="444" spans="2:54" ht="15" customHeight="1">
      <c r="B444" s="1155"/>
      <c r="C444" s="3016" t="s">
        <v>1135</v>
      </c>
      <c r="D444" s="3016" t="s">
        <v>833</v>
      </c>
      <c r="E444" s="1146" t="s">
        <v>1127</v>
      </c>
      <c r="F444" s="1106"/>
      <c r="G444" s="441" t="s">
        <v>93</v>
      </c>
      <c r="H444" s="441" t="s">
        <v>1103</v>
      </c>
      <c r="I444" s="441" t="s">
        <v>1128</v>
      </c>
      <c r="J444" s="441" t="s">
        <v>112</v>
      </c>
      <c r="K444" s="1111" t="s">
        <v>1135</v>
      </c>
      <c r="L444" s="441" t="s">
        <v>1120</v>
      </c>
      <c r="M444" s="441" t="str">
        <f t="shared" si="24"/>
        <v>Stroud 132 kV</v>
      </c>
      <c r="N444" s="1111" t="s">
        <v>1106</v>
      </c>
      <c r="O444" s="1111" t="s">
        <v>833</v>
      </c>
      <c r="P444" s="1111"/>
      <c r="Q444" s="2867"/>
      <c r="R444" s="2868"/>
      <c r="S444" s="2869"/>
      <c r="T444" s="2869"/>
      <c r="U444" s="2869"/>
      <c r="V444" s="2869"/>
      <c r="W444" s="2869"/>
      <c r="X444" s="2869"/>
      <c r="Y444" s="2869"/>
      <c r="Z444" s="2869"/>
      <c r="AA444" s="2879"/>
      <c r="AB444" s="1125"/>
      <c r="AC444" s="1151"/>
      <c r="AD444" s="1152"/>
      <c r="AE444" s="1153"/>
      <c r="AF444" s="1153"/>
      <c r="AG444" s="1153"/>
      <c r="AH444" s="124"/>
      <c r="AI444" s="124"/>
      <c r="AJ444" s="124"/>
      <c r="AK444" s="124"/>
      <c r="AL444" s="1153"/>
      <c r="AM444" s="124"/>
      <c r="AN444" s="124"/>
      <c r="AO444" s="1153"/>
      <c r="AP444" s="1153"/>
      <c r="AQ444" s="1153"/>
      <c r="AR444" s="1154"/>
      <c r="AS444" s="1154"/>
      <c r="AT444" s="1154"/>
      <c r="AU444" s="1154"/>
      <c r="AV444" s="1154"/>
      <c r="AW444" s="1154"/>
      <c r="AX444" s="1154"/>
      <c r="AY444" s="1154"/>
      <c r="AZ444" s="1154"/>
      <c r="BA444" s="1154"/>
      <c r="BB444" s="1154"/>
    </row>
    <row r="445" spans="2:54" ht="15" customHeight="1">
      <c r="B445" s="1155"/>
      <c r="C445" s="3017"/>
      <c r="D445" s="3017"/>
      <c r="E445" s="1146" t="s">
        <v>1130</v>
      </c>
      <c r="F445" s="1106"/>
      <c r="G445" s="441" t="s">
        <v>93</v>
      </c>
      <c r="H445" s="441" t="s">
        <v>1103</v>
      </c>
      <c r="I445" s="441" t="s">
        <v>1131</v>
      </c>
      <c r="J445" s="441" t="s">
        <v>112</v>
      </c>
      <c r="K445" s="1111" t="s">
        <v>1135</v>
      </c>
      <c r="L445" s="441" t="s">
        <v>1120</v>
      </c>
      <c r="M445" s="441" t="str">
        <f t="shared" si="24"/>
        <v>Stroud 132 kV</v>
      </c>
      <c r="N445" s="1111" t="s">
        <v>1106</v>
      </c>
      <c r="O445" s="1111" t="s">
        <v>833</v>
      </c>
      <c r="P445" s="1111"/>
      <c r="Q445" s="2867"/>
      <c r="R445" s="2868"/>
      <c r="S445" s="2869"/>
      <c r="T445" s="2869"/>
      <c r="U445" s="2869"/>
      <c r="V445" s="2869"/>
      <c r="W445" s="2869"/>
      <c r="X445" s="2869"/>
      <c r="Y445" s="2869"/>
      <c r="Z445" s="2869"/>
      <c r="AA445" s="2879"/>
      <c r="AB445" s="1125"/>
      <c r="AC445" s="1151"/>
      <c r="AD445" s="1152"/>
      <c r="AE445" s="1153"/>
      <c r="AF445" s="1153"/>
      <c r="AG445" s="1153"/>
      <c r="AH445" s="124"/>
      <c r="AI445" s="124"/>
      <c r="AJ445" s="124"/>
      <c r="AK445" s="124"/>
      <c r="AL445" s="1153"/>
      <c r="AM445" s="124"/>
      <c r="AN445" s="124"/>
      <c r="AO445" s="1153"/>
      <c r="AP445" s="1153"/>
      <c r="AQ445" s="1153"/>
      <c r="AR445" s="1154"/>
      <c r="AS445" s="1154"/>
      <c r="AT445" s="1154"/>
      <c r="AU445" s="1154"/>
      <c r="AV445" s="1154"/>
      <c r="AW445" s="1154"/>
      <c r="AX445" s="1154"/>
      <c r="AY445" s="1154"/>
      <c r="AZ445" s="1154"/>
      <c r="BA445" s="1154"/>
      <c r="BB445" s="1154"/>
    </row>
    <row r="446" spans="2:54" ht="15" customHeight="1">
      <c r="B446" s="1155"/>
      <c r="C446" s="3016" t="s">
        <v>1135</v>
      </c>
      <c r="D446" s="3016" t="s">
        <v>842</v>
      </c>
      <c r="E446" s="1146" t="s">
        <v>1127</v>
      </c>
      <c r="F446" s="1106"/>
      <c r="G446" s="441" t="s">
        <v>93</v>
      </c>
      <c r="H446" s="441" t="s">
        <v>1103</v>
      </c>
      <c r="I446" s="441" t="s">
        <v>1128</v>
      </c>
      <c r="J446" s="441" t="s">
        <v>112</v>
      </c>
      <c r="K446" s="1111" t="s">
        <v>1135</v>
      </c>
      <c r="L446" s="441" t="s">
        <v>1120</v>
      </c>
      <c r="M446" s="441" t="str">
        <f t="shared" si="24"/>
        <v>Stroud 132 kV</v>
      </c>
      <c r="N446" s="1111" t="s">
        <v>1106</v>
      </c>
      <c r="O446" s="1111" t="s">
        <v>842</v>
      </c>
      <c r="P446" s="1111"/>
      <c r="Q446" s="2867"/>
      <c r="R446" s="2868"/>
      <c r="S446" s="2869"/>
      <c r="T446" s="2869"/>
      <c r="U446" s="2869"/>
      <c r="V446" s="2869"/>
      <c r="W446" s="2869"/>
      <c r="X446" s="2869"/>
      <c r="Y446" s="2869"/>
      <c r="Z446" s="2869"/>
      <c r="AA446" s="2879"/>
      <c r="AB446" s="1125"/>
      <c r="AC446" s="1151"/>
      <c r="AD446" s="1152"/>
      <c r="AE446" s="1153"/>
      <c r="AF446" s="1153"/>
      <c r="AG446" s="1153"/>
      <c r="AH446" s="124"/>
      <c r="AI446" s="124"/>
      <c r="AJ446" s="124"/>
      <c r="AK446" s="124"/>
      <c r="AL446" s="1153"/>
      <c r="AM446" s="124"/>
      <c r="AN446" s="124"/>
      <c r="AO446" s="1153"/>
      <c r="AP446" s="1153"/>
      <c r="AQ446" s="1153"/>
      <c r="AR446" s="1154"/>
      <c r="AS446" s="1154"/>
      <c r="AT446" s="1154"/>
      <c r="AU446" s="1154"/>
      <c r="AV446" s="1154"/>
      <c r="AW446" s="1154"/>
      <c r="AX446" s="1154"/>
      <c r="AY446" s="1154"/>
      <c r="AZ446" s="1154"/>
      <c r="BA446" s="1154"/>
      <c r="BB446" s="1154"/>
    </row>
    <row r="447" spans="2:54" ht="15" customHeight="1">
      <c r="B447" s="1155"/>
      <c r="C447" s="3017"/>
      <c r="D447" s="3017"/>
      <c r="E447" s="1146" t="s">
        <v>1130</v>
      </c>
      <c r="F447" s="1106"/>
      <c r="G447" s="441" t="s">
        <v>93</v>
      </c>
      <c r="H447" s="441" t="s">
        <v>1103</v>
      </c>
      <c r="I447" s="441" t="s">
        <v>1131</v>
      </c>
      <c r="J447" s="441" t="s">
        <v>112</v>
      </c>
      <c r="K447" s="1111" t="s">
        <v>1135</v>
      </c>
      <c r="L447" s="441" t="s">
        <v>1120</v>
      </c>
      <c r="M447" s="441" t="str">
        <f t="shared" si="24"/>
        <v>Stroud 132 kV</v>
      </c>
      <c r="N447" s="1111" t="s">
        <v>1106</v>
      </c>
      <c r="O447" s="1111" t="s">
        <v>842</v>
      </c>
      <c r="P447" s="1111"/>
      <c r="Q447" s="2867"/>
      <c r="R447" s="2868"/>
      <c r="S447" s="2869"/>
      <c r="T447" s="2869"/>
      <c r="U447" s="2869"/>
      <c r="V447" s="2869"/>
      <c r="W447" s="2869"/>
      <c r="X447" s="2869"/>
      <c r="Y447" s="2869"/>
      <c r="Z447" s="2869"/>
      <c r="AA447" s="2879"/>
      <c r="AB447" s="1125"/>
      <c r="AC447" s="1151"/>
      <c r="AD447" s="1152"/>
      <c r="AE447" s="1153"/>
      <c r="AF447" s="1153"/>
      <c r="AG447" s="1153"/>
      <c r="AH447" s="124"/>
      <c r="AI447" s="124"/>
      <c r="AJ447" s="124"/>
      <c r="AK447" s="124"/>
      <c r="AL447" s="1153"/>
      <c r="AM447" s="124"/>
      <c r="AN447" s="124"/>
      <c r="AO447" s="1153"/>
      <c r="AP447" s="1153"/>
      <c r="AQ447" s="1153"/>
      <c r="AR447" s="1154"/>
      <c r="AS447" s="1154"/>
      <c r="AT447" s="1154"/>
      <c r="AU447" s="1154"/>
      <c r="AV447" s="1154"/>
      <c r="AW447" s="1154"/>
      <c r="AX447" s="1154"/>
      <c r="AY447" s="1154"/>
      <c r="AZ447" s="1154"/>
      <c r="BA447" s="1154"/>
      <c r="BB447" s="1154"/>
    </row>
    <row r="448" spans="2:54" ht="15" customHeight="1">
      <c r="B448" s="1155"/>
      <c r="C448" s="3016" t="s">
        <v>1136</v>
      </c>
      <c r="D448" s="3016" t="s">
        <v>833</v>
      </c>
      <c r="E448" s="1146" t="s">
        <v>1127</v>
      </c>
      <c r="F448" s="1106"/>
      <c r="G448" s="441" t="s">
        <v>93</v>
      </c>
      <c r="H448" s="441" t="s">
        <v>1103</v>
      </c>
      <c r="I448" s="441" t="s">
        <v>1128</v>
      </c>
      <c r="J448" s="441" t="s">
        <v>112</v>
      </c>
      <c r="K448" s="1111" t="s">
        <v>1136</v>
      </c>
      <c r="L448" s="441" t="s">
        <v>1120</v>
      </c>
      <c r="M448" s="441" t="str">
        <f t="shared" si="24"/>
        <v>Stroud 132 kV</v>
      </c>
      <c r="N448" s="1111" t="s">
        <v>1106</v>
      </c>
      <c r="O448" s="1111" t="s">
        <v>833</v>
      </c>
      <c r="P448" s="1111"/>
      <c r="Q448" s="2867"/>
      <c r="R448" s="2868"/>
      <c r="S448" s="2869"/>
      <c r="T448" s="2869"/>
      <c r="U448" s="2869"/>
      <c r="V448" s="2869"/>
      <c r="W448" s="2870">
        <v>29</v>
      </c>
      <c r="X448" s="2870">
        <v>29</v>
      </c>
      <c r="Y448" s="2870">
        <v>29</v>
      </c>
      <c r="Z448" s="2870">
        <v>30</v>
      </c>
      <c r="AA448" s="2870">
        <v>30</v>
      </c>
      <c r="AB448" s="1125"/>
      <c r="AC448" s="1151"/>
      <c r="AD448" s="1152"/>
      <c r="AE448" s="1153"/>
      <c r="AF448" s="1153"/>
      <c r="AG448" s="1153"/>
      <c r="AH448" s="124"/>
      <c r="AI448" s="124"/>
      <c r="AJ448" s="124"/>
      <c r="AK448" s="124"/>
      <c r="AL448" s="1153"/>
      <c r="AM448" s="124"/>
      <c r="AN448" s="124"/>
      <c r="AO448" s="1153"/>
      <c r="AP448" s="1153"/>
      <c r="AQ448" s="1153"/>
      <c r="AR448" s="1154"/>
      <c r="AS448" s="1154"/>
      <c r="AT448" s="1154"/>
      <c r="AU448" s="1154"/>
      <c r="AV448" s="1154"/>
      <c r="AW448" s="1154"/>
      <c r="AX448" s="1154"/>
      <c r="AY448" s="1154"/>
      <c r="AZ448" s="1154"/>
      <c r="BA448" s="1154"/>
      <c r="BB448" s="1154"/>
    </row>
    <row r="449" spans="2:54" ht="15" customHeight="1">
      <c r="B449" s="1155"/>
      <c r="C449" s="3017"/>
      <c r="D449" s="3017"/>
      <c r="E449" s="1146" t="s">
        <v>1130</v>
      </c>
      <c r="F449" s="1106"/>
      <c r="G449" s="441" t="s">
        <v>93</v>
      </c>
      <c r="H449" s="441" t="s">
        <v>1103</v>
      </c>
      <c r="I449" s="441" t="s">
        <v>1131</v>
      </c>
      <c r="J449" s="441" t="s">
        <v>112</v>
      </c>
      <c r="K449" s="1111" t="s">
        <v>1136</v>
      </c>
      <c r="L449" s="441" t="s">
        <v>1120</v>
      </c>
      <c r="M449" s="441" t="str">
        <f t="shared" si="24"/>
        <v>Stroud 132 kV</v>
      </c>
      <c r="N449" s="1111" t="s">
        <v>1106</v>
      </c>
      <c r="O449" s="1111" t="s">
        <v>833</v>
      </c>
      <c r="P449" s="1111"/>
      <c r="Q449" s="2528"/>
      <c r="R449" s="2529"/>
      <c r="S449" s="2530"/>
      <c r="T449" s="2530"/>
      <c r="U449" s="2530"/>
      <c r="V449" s="2530"/>
      <c r="W449" s="2102"/>
      <c r="X449" s="2102"/>
      <c r="Y449" s="2102"/>
      <c r="Z449" s="2102"/>
      <c r="AA449" s="2103"/>
      <c r="AB449" s="1125"/>
      <c r="AC449" s="1151"/>
      <c r="AD449" s="1152"/>
      <c r="AE449" s="1153"/>
      <c r="AF449" s="1153"/>
      <c r="AG449" s="1153"/>
      <c r="AH449" s="124"/>
      <c r="AI449" s="124"/>
      <c r="AJ449" s="124"/>
      <c r="AK449" s="124"/>
      <c r="AL449" s="1153"/>
      <c r="AM449" s="124"/>
      <c r="AN449" s="124"/>
      <c r="AO449" s="1153"/>
      <c r="AP449" s="1153"/>
      <c r="AQ449" s="1153"/>
      <c r="AR449" s="1154"/>
      <c r="AS449" s="1154"/>
      <c r="AT449" s="1154"/>
      <c r="AU449" s="1154"/>
      <c r="AV449" s="1154"/>
      <c r="AW449" s="1154"/>
      <c r="AX449" s="1154"/>
      <c r="AY449" s="1154"/>
      <c r="AZ449" s="1154"/>
      <c r="BA449" s="1154"/>
      <c r="BB449" s="1154"/>
    </row>
    <row r="450" spans="2:54" ht="15" customHeight="1">
      <c r="B450" s="1155"/>
      <c r="C450" s="3016" t="s">
        <v>1136</v>
      </c>
      <c r="D450" s="3016" t="s">
        <v>842</v>
      </c>
      <c r="E450" s="1146" t="s">
        <v>1127</v>
      </c>
      <c r="F450" s="1106"/>
      <c r="G450" s="441" t="s">
        <v>93</v>
      </c>
      <c r="H450" s="441" t="s">
        <v>1103</v>
      </c>
      <c r="I450" s="441" t="s">
        <v>1128</v>
      </c>
      <c r="J450" s="441" t="s">
        <v>112</v>
      </c>
      <c r="K450" s="1111" t="s">
        <v>1136</v>
      </c>
      <c r="L450" s="441" t="s">
        <v>1120</v>
      </c>
      <c r="M450" s="441" t="str">
        <f t="shared" si="24"/>
        <v>Stroud 132 kV</v>
      </c>
      <c r="N450" s="1111" t="s">
        <v>1106</v>
      </c>
      <c r="O450" s="1111" t="s">
        <v>842</v>
      </c>
      <c r="P450" s="1111"/>
      <c r="Q450" s="2528"/>
      <c r="R450" s="2529"/>
      <c r="S450" s="2530"/>
      <c r="T450" s="2530"/>
      <c r="U450" s="2530"/>
      <c r="V450" s="2530"/>
      <c r="W450" s="2102">
        <v>29.068883707497267</v>
      </c>
      <c r="X450" s="2102">
        <v>29.068883707497267</v>
      </c>
      <c r="Y450" s="2102">
        <v>29.068883707497267</v>
      </c>
      <c r="Z450" s="2102">
        <v>30.066592756745816</v>
      </c>
      <c r="AA450" s="2102">
        <v>30.066592756745816</v>
      </c>
      <c r="AB450" s="1125"/>
      <c r="AC450" s="1151"/>
      <c r="AD450" s="1152"/>
      <c r="AE450" s="1153"/>
      <c r="AF450" s="1153"/>
      <c r="AG450" s="1153"/>
      <c r="AH450" s="124"/>
      <c r="AI450" s="124"/>
      <c r="AJ450" s="124"/>
      <c r="AK450" s="124"/>
      <c r="AL450" s="1153"/>
      <c r="AM450" s="124"/>
      <c r="AN450" s="124"/>
      <c r="AO450" s="1153"/>
      <c r="AP450" s="1153"/>
      <c r="AQ450" s="1153"/>
      <c r="AR450" s="1154"/>
      <c r="AS450" s="1154"/>
      <c r="AT450" s="1154"/>
      <c r="AU450" s="1154"/>
      <c r="AV450" s="1154"/>
      <c r="AW450" s="1154"/>
      <c r="AX450" s="1154"/>
      <c r="AY450" s="1154"/>
      <c r="AZ450" s="1154"/>
      <c r="BA450" s="1154"/>
      <c r="BB450" s="1154"/>
    </row>
    <row r="451" spans="2:54" ht="15" customHeight="1" thickBot="1">
      <c r="B451" s="2872"/>
      <c r="C451" s="3018"/>
      <c r="D451" s="3018"/>
      <c r="E451" s="2873" t="s">
        <v>1130</v>
      </c>
      <c r="F451" s="1106"/>
      <c r="G451" s="441" t="s">
        <v>93</v>
      </c>
      <c r="H451" s="441" t="s">
        <v>1103</v>
      </c>
      <c r="I451" s="441" t="s">
        <v>1131</v>
      </c>
      <c r="J451" s="441" t="s">
        <v>112</v>
      </c>
      <c r="K451" s="1111" t="s">
        <v>1136</v>
      </c>
      <c r="L451" s="441" t="s">
        <v>1120</v>
      </c>
      <c r="M451" s="441" t="str">
        <f t="shared" si="24"/>
        <v>Stroud 132 kV</v>
      </c>
      <c r="N451" s="1111" t="s">
        <v>1106</v>
      </c>
      <c r="O451" s="1111" t="s">
        <v>842</v>
      </c>
      <c r="P451" s="1111"/>
      <c r="Q451" s="2874"/>
      <c r="R451" s="2875"/>
      <c r="S451" s="2876"/>
      <c r="T451" s="2876"/>
      <c r="U451" s="2876"/>
      <c r="V451" s="2876"/>
      <c r="W451" s="2877"/>
      <c r="X451" s="2877"/>
      <c r="Y451" s="2877"/>
      <c r="Z451" s="2877"/>
      <c r="AA451" s="2878"/>
      <c r="AB451" s="1162"/>
      <c r="AC451" s="1151"/>
      <c r="AD451" s="1152"/>
      <c r="AE451" s="1153"/>
      <c r="AF451" s="1153"/>
      <c r="AG451" s="1153"/>
      <c r="AH451" s="124"/>
      <c r="AI451" s="124"/>
      <c r="AJ451" s="124"/>
      <c r="AK451" s="124"/>
      <c r="AL451" s="1153"/>
      <c r="AM451" s="124"/>
      <c r="AN451" s="124"/>
      <c r="AO451" s="1153"/>
      <c r="AP451" s="1153"/>
      <c r="AQ451" s="1153"/>
      <c r="AR451" s="1154"/>
      <c r="AS451" s="1154"/>
      <c r="AT451" s="1154"/>
      <c r="AU451" s="1154"/>
      <c r="AV451" s="1154"/>
      <c r="AW451" s="1154"/>
      <c r="AX451" s="1154"/>
      <c r="AY451" s="1154"/>
      <c r="AZ451" s="1154"/>
      <c r="BA451" s="1154"/>
      <c r="BB451" s="1154"/>
    </row>
    <row r="452" spans="2:54" ht="15" customHeight="1">
      <c r="B452" s="1145" t="s">
        <v>1708</v>
      </c>
      <c r="C452" s="3019" t="s">
        <v>1126</v>
      </c>
      <c r="D452" s="3019" t="s">
        <v>842</v>
      </c>
      <c r="E452" s="1146" t="s">
        <v>1127</v>
      </c>
      <c r="F452" s="1106"/>
      <c r="G452" s="441" t="s">
        <v>93</v>
      </c>
      <c r="H452" s="441" t="s">
        <v>1103</v>
      </c>
      <c r="I452" s="441" t="s">
        <v>1128</v>
      </c>
      <c r="J452" s="441" t="s">
        <v>112</v>
      </c>
      <c r="K452" s="441" t="s">
        <v>1126</v>
      </c>
      <c r="L452" s="441" t="s">
        <v>1120</v>
      </c>
      <c r="M452" s="441" t="str">
        <f t="shared" ref="M452" si="27">B452</f>
        <v>Taree 33 kV</v>
      </c>
      <c r="N452" s="441" t="s">
        <v>1129</v>
      </c>
      <c r="O452" s="441" t="s">
        <v>842</v>
      </c>
      <c r="P452" s="1111"/>
      <c r="Q452" s="2521"/>
      <c r="R452" s="2522"/>
      <c r="S452" s="2523"/>
      <c r="T452" s="2523"/>
      <c r="U452" s="2523"/>
      <c r="V452" s="2523"/>
      <c r="W452" s="2524"/>
      <c r="X452" s="2524"/>
      <c r="Y452" s="2524"/>
      <c r="Z452" s="2524"/>
      <c r="AA452" s="2525"/>
      <c r="AB452" s="1125"/>
      <c r="AC452" s="1151"/>
      <c r="AD452" s="1152"/>
      <c r="AE452" s="1153"/>
      <c r="AF452" s="1153"/>
      <c r="AG452" s="1153"/>
      <c r="AH452" s="124"/>
      <c r="AI452" s="124"/>
      <c r="AJ452" s="124"/>
      <c r="AK452" s="124"/>
      <c r="AL452" s="124"/>
      <c r="AM452" s="124"/>
      <c r="AN452" s="124"/>
      <c r="AO452" s="124"/>
      <c r="AP452" s="124"/>
      <c r="AQ452" s="1153"/>
      <c r="AR452" s="1154"/>
      <c r="AS452" s="1154"/>
      <c r="AT452" s="1154"/>
      <c r="AU452" s="1154"/>
      <c r="AV452" s="1154"/>
      <c r="AW452" s="1154"/>
      <c r="AX452" s="1154"/>
      <c r="AY452" s="1154"/>
      <c r="AZ452" s="1154"/>
      <c r="BA452" s="1154"/>
      <c r="BB452" s="1154"/>
    </row>
    <row r="453" spans="2:54" ht="15" customHeight="1">
      <c r="B453" s="1155"/>
      <c r="C453" s="3017"/>
      <c r="D453" s="3017"/>
      <c r="E453" s="1146" t="s">
        <v>1130</v>
      </c>
      <c r="F453" s="1106"/>
      <c r="G453" s="441" t="s">
        <v>93</v>
      </c>
      <c r="H453" s="441" t="s">
        <v>1103</v>
      </c>
      <c r="I453" s="441" t="s">
        <v>1131</v>
      </c>
      <c r="J453" s="441" t="s">
        <v>112</v>
      </c>
      <c r="K453" s="441" t="s">
        <v>1126</v>
      </c>
      <c r="L453" s="441" t="s">
        <v>1120</v>
      </c>
      <c r="M453" s="441" t="str">
        <f t="shared" si="24"/>
        <v>Taree 33 kV</v>
      </c>
      <c r="N453" s="441" t="s">
        <v>1129</v>
      </c>
      <c r="O453" s="441" t="s">
        <v>842</v>
      </c>
      <c r="P453" s="1111"/>
      <c r="Q453" s="2526"/>
      <c r="R453" s="2527"/>
      <c r="S453" s="2524"/>
      <c r="T453" s="2524"/>
      <c r="U453" s="2524"/>
      <c r="V453" s="2524"/>
      <c r="W453" s="2524"/>
      <c r="X453" s="2524"/>
      <c r="Y453" s="2524"/>
      <c r="Z453" s="2524"/>
      <c r="AA453" s="2525"/>
      <c r="AB453" s="1125"/>
      <c r="AC453" s="1151"/>
      <c r="AD453" s="1152"/>
      <c r="AE453" s="1153"/>
      <c r="AF453" s="1153"/>
      <c r="AG453" s="1153"/>
      <c r="AH453" s="124"/>
      <c r="AI453" s="124"/>
      <c r="AJ453" s="124"/>
      <c r="AK453" s="124"/>
      <c r="AL453" s="124"/>
      <c r="AM453" s="124"/>
      <c r="AN453" s="124"/>
      <c r="AO453" s="124"/>
      <c r="AP453" s="124"/>
      <c r="AQ453" s="1153"/>
      <c r="AR453" s="1154"/>
      <c r="AS453" s="1154"/>
      <c r="AT453" s="1154"/>
      <c r="AU453" s="1154"/>
      <c r="AV453" s="1154"/>
      <c r="AW453" s="1154"/>
      <c r="AX453" s="1154"/>
      <c r="AY453" s="1154"/>
      <c r="AZ453" s="1154"/>
      <c r="BA453" s="1154"/>
      <c r="BB453" s="1154"/>
    </row>
    <row r="454" spans="2:54" ht="15" customHeight="1">
      <c r="B454" s="1155"/>
      <c r="C454" s="3016" t="s">
        <v>1132</v>
      </c>
      <c r="D454" s="3016" t="s">
        <v>833</v>
      </c>
      <c r="E454" s="1146" t="s">
        <v>1127</v>
      </c>
      <c r="F454" s="1106"/>
      <c r="G454" s="441" t="s">
        <v>93</v>
      </c>
      <c r="H454" s="441" t="s">
        <v>1103</v>
      </c>
      <c r="I454" s="441" t="s">
        <v>1128</v>
      </c>
      <c r="J454" s="441" t="s">
        <v>112</v>
      </c>
      <c r="K454" s="1111" t="s">
        <v>1132</v>
      </c>
      <c r="L454" s="441" t="s">
        <v>1120</v>
      </c>
      <c r="M454" s="441" t="str">
        <f t="shared" si="24"/>
        <v>Taree 33 kV</v>
      </c>
      <c r="N454" s="1111" t="s">
        <v>1106</v>
      </c>
      <c r="O454" s="1111" t="s">
        <v>833</v>
      </c>
      <c r="P454" s="1111"/>
      <c r="Q454" s="2850"/>
      <c r="R454" s="2850"/>
      <c r="S454" s="2850"/>
      <c r="T454" s="2850"/>
      <c r="U454" s="2850"/>
      <c r="V454" s="2851"/>
      <c r="W454" s="2852"/>
      <c r="X454" s="2852"/>
      <c r="Y454" s="2852"/>
      <c r="Z454" s="2852"/>
      <c r="AA454" s="2853"/>
      <c r="AB454" s="1125"/>
      <c r="AC454" s="1151"/>
      <c r="AD454" s="1152"/>
      <c r="AE454" s="1153"/>
      <c r="AF454" s="1153"/>
      <c r="AG454" s="1153"/>
      <c r="AH454" s="124"/>
      <c r="AI454" s="124"/>
      <c r="AJ454" s="124"/>
      <c r="AK454" s="124"/>
      <c r="AL454" s="1153"/>
      <c r="AM454" s="124"/>
      <c r="AN454" s="124"/>
      <c r="AO454" s="1153"/>
      <c r="AP454" s="1153"/>
      <c r="AQ454" s="1153"/>
      <c r="AR454" s="1154"/>
      <c r="AS454" s="1154"/>
      <c r="AT454" s="1154"/>
      <c r="AU454" s="1160"/>
      <c r="AV454" s="1154"/>
      <c r="AW454" s="1154"/>
      <c r="AX454" s="1154"/>
      <c r="AY454" s="1154"/>
      <c r="AZ454" s="1154"/>
      <c r="BA454" s="1154"/>
      <c r="BB454" s="1154"/>
    </row>
    <row r="455" spans="2:54" ht="15" customHeight="1">
      <c r="B455" s="1155"/>
      <c r="C455" s="3017"/>
      <c r="D455" s="3017"/>
      <c r="E455" s="1146" t="s">
        <v>1130</v>
      </c>
      <c r="F455" s="1106"/>
      <c r="G455" s="441" t="s">
        <v>93</v>
      </c>
      <c r="H455" s="441" t="s">
        <v>1103</v>
      </c>
      <c r="I455" s="441" t="s">
        <v>1131</v>
      </c>
      <c r="J455" s="441" t="s">
        <v>112</v>
      </c>
      <c r="K455" s="1111" t="s">
        <v>1132</v>
      </c>
      <c r="L455" s="441" t="s">
        <v>1120</v>
      </c>
      <c r="M455" s="441" t="str">
        <f t="shared" si="24"/>
        <v>Taree 33 kV</v>
      </c>
      <c r="N455" s="1111" t="s">
        <v>1106</v>
      </c>
      <c r="O455" s="1111" t="s">
        <v>833</v>
      </c>
      <c r="P455" s="1111"/>
      <c r="Q455" s="2850"/>
      <c r="R455" s="2850"/>
      <c r="S455" s="2850"/>
      <c r="T455" s="2850"/>
      <c r="U455" s="2850"/>
      <c r="V455" s="2851"/>
      <c r="W455" s="2852"/>
      <c r="X455" s="2852"/>
      <c r="Y455" s="2852"/>
      <c r="Z455" s="2852"/>
      <c r="AA455" s="2853"/>
      <c r="AB455" s="1125"/>
      <c r="AC455" s="1151"/>
      <c r="AD455" s="1152"/>
      <c r="AE455" s="1153"/>
      <c r="AF455" s="1153"/>
      <c r="AG455" s="1153"/>
      <c r="AH455" s="124"/>
      <c r="AI455" s="124"/>
      <c r="AJ455" s="124"/>
      <c r="AK455" s="124"/>
      <c r="AL455" s="1153"/>
      <c r="AM455" s="124"/>
      <c r="AN455" s="124"/>
      <c r="AO455" s="1153"/>
      <c r="AP455" s="1153"/>
      <c r="AQ455" s="1153"/>
      <c r="AR455" s="1154"/>
      <c r="AS455" s="1154"/>
      <c r="AT455" s="1154"/>
      <c r="AU455" s="1160"/>
      <c r="AV455" s="1154"/>
      <c r="AW455" s="1154"/>
      <c r="AX455" s="1154"/>
      <c r="AY455" s="1154"/>
      <c r="AZ455" s="1154"/>
      <c r="BA455" s="1154"/>
      <c r="BB455" s="1154"/>
    </row>
    <row r="456" spans="2:54" ht="15" customHeight="1">
      <c r="B456" s="1155"/>
      <c r="C456" s="3016" t="s">
        <v>1132</v>
      </c>
      <c r="D456" s="3016" t="s">
        <v>842</v>
      </c>
      <c r="E456" s="1146" t="s">
        <v>1127</v>
      </c>
      <c r="F456" s="1106"/>
      <c r="G456" s="441" t="s">
        <v>93</v>
      </c>
      <c r="H456" s="441" t="s">
        <v>1103</v>
      </c>
      <c r="I456" s="441" t="s">
        <v>1128</v>
      </c>
      <c r="J456" s="441" t="s">
        <v>112</v>
      </c>
      <c r="K456" s="1111" t="s">
        <v>1132</v>
      </c>
      <c r="L456" s="441" t="s">
        <v>1120</v>
      </c>
      <c r="M456" s="441" t="str">
        <f t="shared" si="24"/>
        <v>Taree 33 kV</v>
      </c>
      <c r="N456" s="1111" t="s">
        <v>1106</v>
      </c>
      <c r="O456" s="1112" t="s">
        <v>842</v>
      </c>
      <c r="P456" s="1111"/>
      <c r="Q456" s="2880">
        <v>27.259161360559574</v>
      </c>
      <c r="R456" s="2880">
        <v>28.037277384663941</v>
      </c>
      <c r="S456" s="2880">
        <v>31.727053369933056</v>
      </c>
      <c r="T456" s="2880">
        <v>26.455944819548613</v>
      </c>
      <c r="U456" s="2880">
        <v>31.902756988279204</v>
      </c>
      <c r="V456" s="2855"/>
      <c r="W456" s="2852"/>
      <c r="X456" s="2852"/>
      <c r="Y456" s="2852"/>
      <c r="Z456" s="2852"/>
      <c r="AA456" s="2853"/>
      <c r="AB456" s="1125"/>
      <c r="AC456" s="1151"/>
      <c r="AD456" s="1152"/>
      <c r="AE456" s="1153"/>
      <c r="AF456" s="1153"/>
      <c r="AG456" s="1153"/>
      <c r="AH456" s="124"/>
      <c r="AI456" s="124"/>
      <c r="AJ456" s="124"/>
      <c r="AK456" s="124"/>
      <c r="AL456" s="1153"/>
      <c r="AM456" s="124"/>
      <c r="AN456" s="124"/>
      <c r="AO456" s="1153"/>
      <c r="AP456" s="1161"/>
      <c r="AQ456" s="1153"/>
      <c r="AR456" s="1154"/>
      <c r="AS456" s="1154"/>
      <c r="AT456" s="1154"/>
      <c r="AU456" s="1160"/>
      <c r="AV456" s="1154"/>
      <c r="AW456" s="1154"/>
      <c r="AX456" s="1154"/>
      <c r="AY456" s="1154"/>
      <c r="AZ456" s="1154"/>
      <c r="BA456" s="1154"/>
      <c r="BB456" s="1154"/>
    </row>
    <row r="457" spans="2:54" ht="15" customHeight="1">
      <c r="B457" s="1155"/>
      <c r="C457" s="3017"/>
      <c r="D457" s="3017"/>
      <c r="E457" s="1146" t="s">
        <v>1130</v>
      </c>
      <c r="F457" s="1106"/>
      <c r="G457" s="441" t="s">
        <v>93</v>
      </c>
      <c r="H457" s="441" t="s">
        <v>1103</v>
      </c>
      <c r="I457" s="441" t="s">
        <v>1131</v>
      </c>
      <c r="J457" s="441" t="s">
        <v>112</v>
      </c>
      <c r="K457" s="1111" t="s">
        <v>1132</v>
      </c>
      <c r="L457" s="441" t="s">
        <v>1120</v>
      </c>
      <c r="M457" s="441" t="str">
        <f t="shared" si="24"/>
        <v>Taree 33 kV</v>
      </c>
      <c r="N457" s="1111" t="s">
        <v>1106</v>
      </c>
      <c r="O457" s="1112" t="s">
        <v>842</v>
      </c>
      <c r="P457" s="1111"/>
      <c r="Q457" s="2880">
        <v>20.532222829592751</v>
      </c>
      <c r="R457" s="2880">
        <v>22.239057979241053</v>
      </c>
      <c r="S457" s="2880">
        <v>23.770189510543197</v>
      </c>
      <c r="T457" s="2880">
        <v>24.071395713422312</v>
      </c>
      <c r="U457" s="2880">
        <v>29.944916669564986</v>
      </c>
      <c r="V457" s="2880">
        <v>23.167777104784978</v>
      </c>
      <c r="W457" s="2852"/>
      <c r="X457" s="2852"/>
      <c r="Y457" s="2852"/>
      <c r="Z457" s="2852"/>
      <c r="AA457" s="2853"/>
      <c r="AB457" s="1125"/>
      <c r="AC457" s="1151"/>
      <c r="AD457" s="1152"/>
      <c r="AE457" s="1153"/>
      <c r="AF457" s="1153"/>
      <c r="AG457" s="1153"/>
      <c r="AH457" s="124"/>
      <c r="AI457" s="124"/>
      <c r="AJ457" s="124"/>
      <c r="AK457" s="124"/>
      <c r="AL457" s="1153"/>
      <c r="AM457" s="124"/>
      <c r="AN457" s="124"/>
      <c r="AO457" s="1153"/>
      <c r="AP457" s="1161"/>
      <c r="AQ457" s="1153"/>
      <c r="AR457" s="1154"/>
      <c r="AS457" s="1154"/>
      <c r="AT457" s="1154"/>
      <c r="AU457" s="1160"/>
      <c r="AV457" s="1154"/>
      <c r="AW457" s="1154"/>
      <c r="AX457" s="1154"/>
      <c r="AY457" s="1154"/>
      <c r="AZ457" s="1154"/>
      <c r="BA457" s="1154"/>
      <c r="BB457" s="1154"/>
    </row>
    <row r="458" spans="2:54" ht="15" customHeight="1">
      <c r="B458" s="1155"/>
      <c r="C458" s="3016" t="s">
        <v>1133</v>
      </c>
      <c r="D458" s="3016"/>
      <c r="E458" s="1146" t="s">
        <v>1127</v>
      </c>
      <c r="F458" s="1106"/>
      <c r="G458" s="441" t="s">
        <v>93</v>
      </c>
      <c r="H458" s="441" t="s">
        <v>1103</v>
      </c>
      <c r="I458" s="441" t="s">
        <v>1128</v>
      </c>
      <c r="J458" s="441" t="s">
        <v>112</v>
      </c>
      <c r="K458" s="1111" t="s">
        <v>1133</v>
      </c>
      <c r="L458" s="441" t="s">
        <v>1120</v>
      </c>
      <c r="M458" s="441" t="str">
        <f t="shared" si="24"/>
        <v>Taree 33 kV</v>
      </c>
      <c r="N458" s="1111" t="s">
        <v>1108</v>
      </c>
      <c r="O458" s="1111" t="s">
        <v>1109</v>
      </c>
      <c r="P458" s="1111"/>
      <c r="Q458" s="2856"/>
      <c r="R458" s="2856"/>
      <c r="S458" s="2856"/>
      <c r="T458" s="2856"/>
      <c r="U458" s="2856"/>
      <c r="V458" s="2858"/>
      <c r="W458" s="2859"/>
      <c r="X458" s="2859"/>
      <c r="Y458" s="2859"/>
      <c r="Z458" s="2859"/>
      <c r="AA458" s="2860"/>
      <c r="AB458" s="1125"/>
      <c r="AC458" s="1151"/>
      <c r="AD458" s="1152"/>
      <c r="AE458" s="1153"/>
      <c r="AF458" s="1153"/>
      <c r="AG458" s="1153"/>
      <c r="AH458" s="124"/>
      <c r="AI458" s="124"/>
      <c r="AJ458" s="124"/>
      <c r="AK458" s="124"/>
      <c r="AL458" s="1153"/>
      <c r="AM458" s="124"/>
      <c r="AN458" s="124"/>
      <c r="AO458" s="1153"/>
      <c r="AP458" s="1153"/>
      <c r="AQ458" s="1153"/>
      <c r="AR458" s="1154"/>
      <c r="AS458" s="1154"/>
      <c r="AT458" s="1154"/>
      <c r="AU458" s="1154"/>
      <c r="AV458" s="1154"/>
      <c r="AW458" s="1154"/>
      <c r="AX458" s="1154"/>
      <c r="AY458" s="1154"/>
      <c r="AZ458" s="1154"/>
      <c r="BA458" s="1154"/>
      <c r="BB458" s="1154"/>
    </row>
    <row r="459" spans="2:54" ht="15" customHeight="1">
      <c r="B459" s="1155"/>
      <c r="C459" s="3017"/>
      <c r="D459" s="3017"/>
      <c r="E459" s="1146" t="s">
        <v>1130</v>
      </c>
      <c r="F459" s="1106"/>
      <c r="G459" s="441" t="s">
        <v>93</v>
      </c>
      <c r="H459" s="441" t="s">
        <v>1103</v>
      </c>
      <c r="I459" s="441" t="s">
        <v>1131</v>
      </c>
      <c r="J459" s="441" t="s">
        <v>112</v>
      </c>
      <c r="K459" s="1111" t="s">
        <v>1133</v>
      </c>
      <c r="L459" s="441" t="s">
        <v>1120</v>
      </c>
      <c r="M459" s="441" t="str">
        <f t="shared" si="24"/>
        <v>Taree 33 kV</v>
      </c>
      <c r="N459" s="1111" t="s">
        <v>1108</v>
      </c>
      <c r="O459" s="1111" t="s">
        <v>1109</v>
      </c>
      <c r="P459" s="1111"/>
      <c r="Q459" s="2856"/>
      <c r="R459" s="2856"/>
      <c r="S459" s="2856"/>
      <c r="T459" s="2856"/>
      <c r="U459" s="2856"/>
      <c r="V459" s="2858"/>
      <c r="W459" s="2859"/>
      <c r="X459" s="2859"/>
      <c r="Y459" s="2859"/>
      <c r="Z459" s="2859"/>
      <c r="AA459" s="2860"/>
      <c r="AB459" s="1125"/>
      <c r="AC459" s="1151"/>
      <c r="AD459" s="1152"/>
      <c r="AE459" s="1153"/>
      <c r="AF459" s="1153"/>
      <c r="AG459" s="1153"/>
      <c r="AH459" s="124"/>
      <c r="AI459" s="124"/>
      <c r="AJ459" s="124"/>
      <c r="AK459" s="124"/>
      <c r="AL459" s="1153"/>
      <c r="AM459" s="124"/>
      <c r="AN459" s="124"/>
      <c r="AO459" s="1153"/>
      <c r="AP459" s="1153"/>
      <c r="AQ459" s="1153"/>
      <c r="AR459" s="1154"/>
      <c r="AS459" s="1154"/>
      <c r="AT459" s="1154"/>
      <c r="AU459" s="1154"/>
      <c r="AV459" s="1154"/>
      <c r="AW459" s="1154"/>
      <c r="AX459" s="1154"/>
      <c r="AY459" s="1154"/>
      <c r="AZ459" s="1154"/>
      <c r="BA459" s="1154"/>
      <c r="BB459" s="1154"/>
    </row>
    <row r="460" spans="2:54" ht="15" customHeight="1">
      <c r="B460" s="1155"/>
      <c r="C460" s="3016" t="s">
        <v>1110</v>
      </c>
      <c r="D460" s="3016"/>
      <c r="E460" s="1146" t="s">
        <v>1127</v>
      </c>
      <c r="F460" s="1106"/>
      <c r="G460" s="441" t="s">
        <v>93</v>
      </c>
      <c r="H460" s="441" t="s">
        <v>1103</v>
      </c>
      <c r="I460" s="441" t="s">
        <v>1128</v>
      </c>
      <c r="J460" s="441" t="s">
        <v>112</v>
      </c>
      <c r="K460" s="1111" t="s">
        <v>1110</v>
      </c>
      <c r="L460" s="441" t="s">
        <v>1120</v>
      </c>
      <c r="M460" s="441" t="str">
        <f t="shared" si="24"/>
        <v>Taree 33 kV</v>
      </c>
      <c r="N460" s="1111" t="s">
        <v>1111</v>
      </c>
      <c r="O460" s="1112">
        <v>0</v>
      </c>
      <c r="P460" s="1111"/>
      <c r="Q460" s="2861"/>
      <c r="R460" s="2861"/>
      <c r="S460" s="2861"/>
      <c r="T460" s="2861"/>
      <c r="U460" s="2861"/>
      <c r="V460" s="2862"/>
      <c r="W460" s="2863"/>
      <c r="X460" s="2863"/>
      <c r="Y460" s="2863"/>
      <c r="Z460" s="2863"/>
      <c r="AA460" s="2864"/>
      <c r="AB460" s="1125"/>
      <c r="AC460" s="1151"/>
      <c r="AD460" s="1152"/>
      <c r="AE460" s="1153"/>
      <c r="AF460" s="1153"/>
      <c r="AG460" s="1153"/>
      <c r="AH460" s="124"/>
      <c r="AI460" s="124"/>
      <c r="AJ460" s="124"/>
      <c r="AK460" s="124"/>
      <c r="AL460" s="1153"/>
      <c r="AM460" s="124"/>
      <c r="AN460" s="124"/>
      <c r="AO460" s="1153"/>
      <c r="AP460" s="1161"/>
      <c r="AQ460" s="1153"/>
      <c r="AR460" s="1154"/>
      <c r="AS460" s="1154"/>
      <c r="AT460" s="1154"/>
      <c r="AU460" s="1154"/>
      <c r="AV460" s="1154"/>
      <c r="AW460" s="1154"/>
      <c r="AX460" s="1154"/>
      <c r="AY460" s="1154"/>
      <c r="AZ460" s="1154"/>
      <c r="BA460" s="1154"/>
      <c r="BB460" s="1154"/>
    </row>
    <row r="461" spans="2:54" ht="15" customHeight="1">
      <c r="B461" s="1155"/>
      <c r="C461" s="3017"/>
      <c r="D461" s="3017"/>
      <c r="E461" s="1146" t="s">
        <v>1130</v>
      </c>
      <c r="F461" s="1106"/>
      <c r="G461" s="441" t="s">
        <v>93</v>
      </c>
      <c r="H461" s="441" t="s">
        <v>1103</v>
      </c>
      <c r="I461" s="441" t="s">
        <v>1131</v>
      </c>
      <c r="J461" s="441" t="s">
        <v>112</v>
      </c>
      <c r="K461" s="1111" t="s">
        <v>1110</v>
      </c>
      <c r="L461" s="441" t="s">
        <v>1120</v>
      </c>
      <c r="M461" s="441" t="str">
        <f t="shared" ref="M461:M524" si="28">M460</f>
        <v>Taree 33 kV</v>
      </c>
      <c r="N461" s="1111" t="s">
        <v>1111</v>
      </c>
      <c r="O461" s="1112">
        <v>0</v>
      </c>
      <c r="P461" s="1111"/>
      <c r="Q461" s="2861"/>
      <c r="R461" s="2861"/>
      <c r="S461" s="2861"/>
      <c r="T461" s="2861"/>
      <c r="U461" s="2861"/>
      <c r="V461" s="2862"/>
      <c r="W461" s="2863"/>
      <c r="X461" s="2863"/>
      <c r="Y461" s="2863"/>
      <c r="Z461" s="2863"/>
      <c r="AA461" s="2864"/>
      <c r="AB461" s="1125"/>
      <c r="AC461" s="1151"/>
      <c r="AD461" s="1152"/>
      <c r="AE461" s="1153"/>
      <c r="AF461" s="1153"/>
      <c r="AG461" s="1153"/>
      <c r="AH461" s="124"/>
      <c r="AI461" s="124"/>
      <c r="AJ461" s="124"/>
      <c r="AK461" s="124"/>
      <c r="AL461" s="1153"/>
      <c r="AM461" s="124"/>
      <c r="AN461" s="124"/>
      <c r="AO461" s="1153"/>
      <c r="AP461" s="1161"/>
      <c r="AQ461" s="1153"/>
      <c r="AR461" s="1154"/>
      <c r="AS461" s="1154"/>
      <c r="AT461" s="1154"/>
      <c r="AU461" s="1154"/>
      <c r="AV461" s="1154"/>
      <c r="AW461" s="1154"/>
      <c r="AX461" s="1154"/>
      <c r="AY461" s="1154"/>
      <c r="AZ461" s="1154"/>
      <c r="BA461" s="1154"/>
      <c r="BB461" s="1154"/>
    </row>
    <row r="462" spans="2:54" ht="15" customHeight="1">
      <c r="B462" s="1155"/>
      <c r="C462" s="3016" t="s">
        <v>1112</v>
      </c>
      <c r="D462" s="3016"/>
      <c r="E462" s="1146" t="s">
        <v>1127</v>
      </c>
      <c r="F462" s="1106"/>
      <c r="G462" s="441" t="s">
        <v>93</v>
      </c>
      <c r="H462" s="441" t="s">
        <v>1103</v>
      </c>
      <c r="I462" s="441" t="s">
        <v>1128</v>
      </c>
      <c r="J462" s="441" t="s">
        <v>112</v>
      </c>
      <c r="K462" s="1111" t="s">
        <v>1112</v>
      </c>
      <c r="L462" s="441" t="s">
        <v>1120</v>
      </c>
      <c r="M462" s="441" t="str">
        <f t="shared" si="28"/>
        <v>Taree 33 kV</v>
      </c>
      <c r="N462" s="1111" t="s">
        <v>1113</v>
      </c>
      <c r="O462" s="1111" t="s">
        <v>1113</v>
      </c>
      <c r="P462" s="1111"/>
      <c r="Q462" s="2850"/>
      <c r="R462" s="2850"/>
      <c r="S462" s="2850"/>
      <c r="T462" s="2850"/>
      <c r="U462" s="2850"/>
      <c r="V462" s="2851"/>
      <c r="W462" s="2866"/>
      <c r="X462" s="2866"/>
      <c r="Y462" s="2866"/>
      <c r="Z462" s="2866"/>
      <c r="AA462" s="2099"/>
      <c r="AB462" s="1125"/>
      <c r="AC462" s="1151"/>
      <c r="AD462" s="1152"/>
      <c r="AE462" s="1153"/>
      <c r="AF462" s="1153"/>
      <c r="AG462" s="1153"/>
      <c r="AH462" s="124"/>
      <c r="AI462" s="124"/>
      <c r="AJ462" s="124"/>
      <c r="AK462" s="124"/>
      <c r="AL462" s="1153"/>
      <c r="AM462" s="124"/>
      <c r="AN462" s="124"/>
      <c r="AO462" s="1153"/>
      <c r="AP462" s="1153"/>
      <c r="AQ462" s="1153"/>
      <c r="AR462" s="1154"/>
      <c r="AS462" s="1154"/>
      <c r="AT462" s="1154"/>
      <c r="AU462" s="1154"/>
      <c r="AV462" s="1154"/>
      <c r="AW462" s="1154"/>
      <c r="AX462" s="1154"/>
      <c r="AY462" s="1154"/>
      <c r="AZ462" s="1154"/>
      <c r="BA462" s="1154"/>
      <c r="BB462" s="1154"/>
    </row>
    <row r="463" spans="2:54" ht="15" customHeight="1">
      <c r="B463" s="1155"/>
      <c r="C463" s="3017"/>
      <c r="D463" s="3017"/>
      <c r="E463" s="1146" t="s">
        <v>1130</v>
      </c>
      <c r="F463" s="1106"/>
      <c r="G463" s="441" t="s">
        <v>93</v>
      </c>
      <c r="H463" s="441" t="s">
        <v>1103</v>
      </c>
      <c r="I463" s="441" t="s">
        <v>1131</v>
      </c>
      <c r="J463" s="441" t="s">
        <v>112</v>
      </c>
      <c r="K463" s="1111" t="s">
        <v>1112</v>
      </c>
      <c r="L463" s="441" t="s">
        <v>1120</v>
      </c>
      <c r="M463" s="441" t="str">
        <f t="shared" si="28"/>
        <v>Taree 33 kV</v>
      </c>
      <c r="N463" s="1111" t="s">
        <v>1113</v>
      </c>
      <c r="O463" s="1111" t="s">
        <v>1113</v>
      </c>
      <c r="P463" s="1111"/>
      <c r="Q463" s="2850"/>
      <c r="R463" s="2850"/>
      <c r="S463" s="2850"/>
      <c r="T463" s="2850"/>
      <c r="U463" s="2850"/>
      <c r="V463" s="2851"/>
      <c r="W463" s="2866"/>
      <c r="X463" s="2866"/>
      <c r="Y463" s="2866"/>
      <c r="Z463" s="2866"/>
      <c r="AA463" s="2099"/>
      <c r="AB463" s="1125"/>
      <c r="AC463" s="1151"/>
      <c r="AD463" s="1152"/>
      <c r="AE463" s="1153"/>
      <c r="AF463" s="1153"/>
      <c r="AG463" s="1153"/>
      <c r="AH463" s="124"/>
      <c r="AI463" s="124"/>
      <c r="AJ463" s="124"/>
      <c r="AK463" s="124"/>
      <c r="AL463" s="1153"/>
      <c r="AM463" s="124"/>
      <c r="AN463" s="124"/>
      <c r="AO463" s="1153"/>
      <c r="AP463" s="1153"/>
      <c r="AQ463" s="1153"/>
      <c r="AR463" s="1154"/>
      <c r="AS463" s="1154"/>
      <c r="AT463" s="1154"/>
      <c r="AU463" s="1154"/>
      <c r="AV463" s="1154"/>
      <c r="AW463" s="1154"/>
      <c r="AX463" s="1154"/>
      <c r="AY463" s="1154"/>
      <c r="AZ463" s="1154"/>
      <c r="BA463" s="1154"/>
      <c r="BB463" s="1154"/>
    </row>
    <row r="464" spans="2:54" ht="15" customHeight="1">
      <c r="B464" s="1155"/>
      <c r="C464" s="3016" t="s">
        <v>1134</v>
      </c>
      <c r="D464" s="3016" t="s">
        <v>833</v>
      </c>
      <c r="E464" s="1146" t="s">
        <v>1127</v>
      </c>
      <c r="F464" s="1106"/>
      <c r="G464" s="441" t="s">
        <v>93</v>
      </c>
      <c r="H464" s="441" t="s">
        <v>1103</v>
      </c>
      <c r="I464" s="441" t="s">
        <v>1128</v>
      </c>
      <c r="J464" s="441" t="s">
        <v>112</v>
      </c>
      <c r="K464" s="1111" t="s">
        <v>1134</v>
      </c>
      <c r="L464" s="441" t="s">
        <v>1120</v>
      </c>
      <c r="M464" s="441" t="str">
        <f t="shared" si="28"/>
        <v>Taree 33 kV</v>
      </c>
      <c r="N464" s="1111" t="s">
        <v>1115</v>
      </c>
      <c r="O464" s="1111" t="s">
        <v>833</v>
      </c>
      <c r="P464" s="1111"/>
      <c r="Q464" s="2867"/>
      <c r="R464" s="2868"/>
      <c r="S464" s="2869"/>
      <c r="T464" s="2869"/>
      <c r="U464" s="2869"/>
      <c r="V464" s="2869"/>
      <c r="W464" s="2869"/>
      <c r="X464" s="2869"/>
      <c r="Y464" s="2869"/>
      <c r="Z464" s="2869"/>
      <c r="AA464" s="2879"/>
      <c r="AB464" s="1125"/>
      <c r="AC464" s="1151"/>
      <c r="AD464" s="1152"/>
      <c r="AE464" s="1153"/>
      <c r="AF464" s="1153"/>
      <c r="AG464" s="1153"/>
      <c r="AH464" s="124"/>
      <c r="AI464" s="124"/>
      <c r="AJ464" s="124"/>
      <c r="AK464" s="124"/>
      <c r="AL464" s="1153"/>
      <c r="AM464" s="124"/>
      <c r="AN464" s="124"/>
      <c r="AO464" s="1153"/>
      <c r="AP464" s="1153"/>
      <c r="AQ464" s="1153"/>
      <c r="AR464" s="1154"/>
      <c r="AS464" s="1154"/>
      <c r="AT464" s="1154"/>
      <c r="AU464" s="1154"/>
      <c r="AV464" s="1154"/>
      <c r="AW464" s="1154"/>
      <c r="AX464" s="1154"/>
      <c r="AY464" s="1154"/>
      <c r="AZ464" s="1154"/>
      <c r="BA464" s="1154"/>
      <c r="BB464" s="1154"/>
    </row>
    <row r="465" spans="2:54" ht="15" customHeight="1">
      <c r="B465" s="1155"/>
      <c r="C465" s="3017"/>
      <c r="D465" s="3017"/>
      <c r="E465" s="1146" t="s">
        <v>1130</v>
      </c>
      <c r="F465" s="1106"/>
      <c r="G465" s="441" t="s">
        <v>93</v>
      </c>
      <c r="H465" s="441" t="s">
        <v>1103</v>
      </c>
      <c r="I465" s="441" t="s">
        <v>1131</v>
      </c>
      <c r="J465" s="441" t="s">
        <v>112</v>
      </c>
      <c r="K465" s="1111" t="s">
        <v>1134</v>
      </c>
      <c r="L465" s="441" t="s">
        <v>1120</v>
      </c>
      <c r="M465" s="441" t="str">
        <f t="shared" si="28"/>
        <v>Taree 33 kV</v>
      </c>
      <c r="N465" s="1111" t="s">
        <v>1115</v>
      </c>
      <c r="O465" s="1111" t="s">
        <v>833</v>
      </c>
      <c r="P465" s="1111"/>
      <c r="Q465" s="2867"/>
      <c r="R465" s="2868"/>
      <c r="S465" s="2869"/>
      <c r="T465" s="2869"/>
      <c r="U465" s="2869"/>
      <c r="V465" s="2869"/>
      <c r="W465" s="2869"/>
      <c r="X465" s="2869"/>
      <c r="Y465" s="2869"/>
      <c r="Z465" s="2869"/>
      <c r="AA465" s="2879"/>
      <c r="AB465" s="1125"/>
      <c r="AC465" s="1151"/>
      <c r="AD465" s="1152"/>
      <c r="AE465" s="1153"/>
      <c r="AF465" s="1153"/>
      <c r="AG465" s="1153"/>
      <c r="AH465" s="124"/>
      <c r="AI465" s="124"/>
      <c r="AJ465" s="124"/>
      <c r="AK465" s="124"/>
      <c r="AL465" s="1153"/>
      <c r="AM465" s="124"/>
      <c r="AN465" s="124"/>
      <c r="AO465" s="1153"/>
      <c r="AP465" s="1153"/>
      <c r="AQ465" s="1153"/>
      <c r="AR465" s="1154"/>
      <c r="AS465" s="1154"/>
      <c r="AT465" s="1154"/>
      <c r="AU465" s="1154"/>
      <c r="AV465" s="1154"/>
      <c r="AW465" s="1154"/>
      <c r="AX465" s="1154"/>
      <c r="AY465" s="1154"/>
      <c r="AZ465" s="1154"/>
      <c r="BA465" s="1154"/>
      <c r="BB465" s="1154"/>
    </row>
    <row r="466" spans="2:54" ht="15" customHeight="1">
      <c r="B466" s="1155"/>
      <c r="C466" s="3016" t="s">
        <v>1135</v>
      </c>
      <c r="D466" s="3016" t="s">
        <v>833</v>
      </c>
      <c r="E466" s="1146" t="s">
        <v>1127</v>
      </c>
      <c r="F466" s="1106"/>
      <c r="G466" s="441" t="s">
        <v>93</v>
      </c>
      <c r="H466" s="441" t="s">
        <v>1103</v>
      </c>
      <c r="I466" s="441" t="s">
        <v>1128</v>
      </c>
      <c r="J466" s="441" t="s">
        <v>112</v>
      </c>
      <c r="K466" s="1111" t="s">
        <v>1135</v>
      </c>
      <c r="L466" s="441" t="s">
        <v>1120</v>
      </c>
      <c r="M466" s="441" t="str">
        <f t="shared" si="28"/>
        <v>Taree 33 kV</v>
      </c>
      <c r="N466" s="1111" t="s">
        <v>1106</v>
      </c>
      <c r="O466" s="1111" t="s">
        <v>833</v>
      </c>
      <c r="P466" s="1111"/>
      <c r="Q466" s="2867"/>
      <c r="R466" s="2868"/>
      <c r="S466" s="2869"/>
      <c r="T466" s="2869"/>
      <c r="U466" s="2869"/>
      <c r="V466" s="2869"/>
      <c r="W466" s="2869"/>
      <c r="X466" s="2869"/>
      <c r="Y466" s="2869"/>
      <c r="Z466" s="2869"/>
      <c r="AA466" s="2879"/>
      <c r="AB466" s="1125"/>
      <c r="AC466" s="1151"/>
      <c r="AD466" s="1152"/>
      <c r="AE466" s="1153"/>
      <c r="AF466" s="1153"/>
      <c r="AG466" s="1153"/>
      <c r="AH466" s="124"/>
      <c r="AI466" s="124"/>
      <c r="AJ466" s="124"/>
      <c r="AK466" s="124"/>
      <c r="AL466" s="1153"/>
      <c r="AM466" s="124"/>
      <c r="AN466" s="124"/>
      <c r="AO466" s="1153"/>
      <c r="AP466" s="1153"/>
      <c r="AQ466" s="1153"/>
      <c r="AR466" s="1154"/>
      <c r="AS466" s="1154"/>
      <c r="AT466" s="1154"/>
      <c r="AU466" s="1154"/>
      <c r="AV466" s="1154"/>
      <c r="AW466" s="1154"/>
      <c r="AX466" s="1154"/>
      <c r="AY466" s="1154"/>
      <c r="AZ466" s="1154"/>
      <c r="BA466" s="1154"/>
      <c r="BB466" s="1154"/>
    </row>
    <row r="467" spans="2:54" ht="15" customHeight="1">
      <c r="B467" s="1155"/>
      <c r="C467" s="3017"/>
      <c r="D467" s="3017"/>
      <c r="E467" s="1146" t="s">
        <v>1130</v>
      </c>
      <c r="F467" s="1106"/>
      <c r="G467" s="441" t="s">
        <v>93</v>
      </c>
      <c r="H467" s="441" t="s">
        <v>1103</v>
      </c>
      <c r="I467" s="441" t="s">
        <v>1131</v>
      </c>
      <c r="J467" s="441" t="s">
        <v>112</v>
      </c>
      <c r="K467" s="1111" t="s">
        <v>1135</v>
      </c>
      <c r="L467" s="441" t="s">
        <v>1120</v>
      </c>
      <c r="M467" s="441" t="str">
        <f t="shared" si="28"/>
        <v>Taree 33 kV</v>
      </c>
      <c r="N467" s="1111" t="s">
        <v>1106</v>
      </c>
      <c r="O467" s="1111" t="s">
        <v>833</v>
      </c>
      <c r="P467" s="1111"/>
      <c r="Q467" s="2867"/>
      <c r="R467" s="2868"/>
      <c r="S467" s="2869"/>
      <c r="T467" s="2869"/>
      <c r="U467" s="2869"/>
      <c r="V467" s="2869"/>
      <c r="W467" s="2869"/>
      <c r="X467" s="2869"/>
      <c r="Y467" s="2869"/>
      <c r="Z467" s="2869"/>
      <c r="AA467" s="2879"/>
      <c r="AB467" s="1125"/>
      <c r="AC467" s="1151"/>
      <c r="AD467" s="1152"/>
      <c r="AE467" s="1153"/>
      <c r="AF467" s="1153"/>
      <c r="AG467" s="1153"/>
      <c r="AH467" s="124"/>
      <c r="AI467" s="124"/>
      <c r="AJ467" s="124"/>
      <c r="AK467" s="124"/>
      <c r="AL467" s="1153"/>
      <c r="AM467" s="124"/>
      <c r="AN467" s="124"/>
      <c r="AO467" s="1153"/>
      <c r="AP467" s="1153"/>
      <c r="AQ467" s="1153"/>
      <c r="AR467" s="1154"/>
      <c r="AS467" s="1154"/>
      <c r="AT467" s="1154"/>
      <c r="AU467" s="1154"/>
      <c r="AV467" s="1154"/>
      <c r="AW467" s="1154"/>
      <c r="AX467" s="1154"/>
      <c r="AY467" s="1154"/>
      <c r="AZ467" s="1154"/>
      <c r="BA467" s="1154"/>
      <c r="BB467" s="1154"/>
    </row>
    <row r="468" spans="2:54" ht="15" customHeight="1">
      <c r="B468" s="1155"/>
      <c r="C468" s="3016" t="s">
        <v>1135</v>
      </c>
      <c r="D468" s="3016" t="s">
        <v>842</v>
      </c>
      <c r="E468" s="1146" t="s">
        <v>1127</v>
      </c>
      <c r="F468" s="1106"/>
      <c r="G468" s="441" t="s">
        <v>93</v>
      </c>
      <c r="H468" s="441" t="s">
        <v>1103</v>
      </c>
      <c r="I468" s="441" t="s">
        <v>1128</v>
      </c>
      <c r="J468" s="441" t="s">
        <v>112</v>
      </c>
      <c r="K468" s="1111" t="s">
        <v>1135</v>
      </c>
      <c r="L468" s="441" t="s">
        <v>1120</v>
      </c>
      <c r="M468" s="441" t="str">
        <f t="shared" si="28"/>
        <v>Taree 33 kV</v>
      </c>
      <c r="N468" s="1111" t="s">
        <v>1106</v>
      </c>
      <c r="O468" s="1111" t="s">
        <v>842</v>
      </c>
      <c r="P468" s="1111"/>
      <c r="Q468" s="2867"/>
      <c r="R468" s="2868"/>
      <c r="S468" s="2869"/>
      <c r="T468" s="2869"/>
      <c r="U468" s="2869"/>
      <c r="V468" s="2869"/>
      <c r="W468" s="2869"/>
      <c r="X468" s="2869"/>
      <c r="Y468" s="2869"/>
      <c r="Z468" s="2869"/>
      <c r="AA468" s="2879"/>
      <c r="AB468" s="1125"/>
      <c r="AC468" s="1151"/>
      <c r="AD468" s="1152"/>
      <c r="AE468" s="1153"/>
      <c r="AF468" s="1153"/>
      <c r="AG468" s="1153"/>
      <c r="AH468" s="124"/>
      <c r="AI468" s="124"/>
      <c r="AJ468" s="124"/>
      <c r="AK468" s="124"/>
      <c r="AL468" s="1153"/>
      <c r="AM468" s="124"/>
      <c r="AN468" s="124"/>
      <c r="AO468" s="1153"/>
      <c r="AP468" s="1153"/>
      <c r="AQ468" s="1153"/>
      <c r="AR468" s="1154"/>
      <c r="AS468" s="1154"/>
      <c r="AT468" s="1154"/>
      <c r="AU468" s="1154"/>
      <c r="AV468" s="1154"/>
      <c r="AW468" s="1154"/>
      <c r="AX468" s="1154"/>
      <c r="AY468" s="1154"/>
      <c r="AZ468" s="1154"/>
      <c r="BA468" s="1154"/>
      <c r="BB468" s="1154"/>
    </row>
    <row r="469" spans="2:54" ht="15" customHeight="1">
      <c r="B469" s="1155"/>
      <c r="C469" s="3017"/>
      <c r="D469" s="3017"/>
      <c r="E469" s="1146" t="s">
        <v>1130</v>
      </c>
      <c r="F469" s="1106"/>
      <c r="G469" s="441" t="s">
        <v>93</v>
      </c>
      <c r="H469" s="441" t="s">
        <v>1103</v>
      </c>
      <c r="I469" s="441" t="s">
        <v>1131</v>
      </c>
      <c r="J469" s="441" t="s">
        <v>112</v>
      </c>
      <c r="K469" s="1111" t="s">
        <v>1135</v>
      </c>
      <c r="L469" s="441" t="s">
        <v>1120</v>
      </c>
      <c r="M469" s="441" t="str">
        <f t="shared" si="28"/>
        <v>Taree 33 kV</v>
      </c>
      <c r="N469" s="1111" t="s">
        <v>1106</v>
      </c>
      <c r="O469" s="1111" t="s">
        <v>842</v>
      </c>
      <c r="P469" s="1111"/>
      <c r="Q469" s="2867"/>
      <c r="R469" s="2868"/>
      <c r="S469" s="2869"/>
      <c r="T469" s="2869"/>
      <c r="U469" s="2869"/>
      <c r="V469" s="2869"/>
      <c r="W469" s="2869"/>
      <c r="X469" s="2869"/>
      <c r="Y469" s="2869"/>
      <c r="Z469" s="2869"/>
      <c r="AA469" s="2879"/>
      <c r="AB469" s="1125"/>
      <c r="AC469" s="1151"/>
      <c r="AD469" s="1152"/>
      <c r="AE469" s="1153"/>
      <c r="AF469" s="1153"/>
      <c r="AG469" s="1153"/>
      <c r="AH469" s="124"/>
      <c r="AI469" s="124"/>
      <c r="AJ469" s="124"/>
      <c r="AK469" s="124"/>
      <c r="AL469" s="1153"/>
      <c r="AM469" s="124"/>
      <c r="AN469" s="124"/>
      <c r="AO469" s="1153"/>
      <c r="AP469" s="1153"/>
      <c r="AQ469" s="1153"/>
      <c r="AR469" s="1154"/>
      <c r="AS469" s="1154"/>
      <c r="AT469" s="1154"/>
      <c r="AU469" s="1154"/>
      <c r="AV469" s="1154"/>
      <c r="AW469" s="1154"/>
      <c r="AX469" s="1154"/>
      <c r="AY469" s="1154"/>
      <c r="AZ469" s="1154"/>
      <c r="BA469" s="1154"/>
      <c r="BB469" s="1154"/>
    </row>
    <row r="470" spans="2:54" ht="15" customHeight="1">
      <c r="B470" s="1155"/>
      <c r="C470" s="3016" t="s">
        <v>1136</v>
      </c>
      <c r="D470" s="3016" t="s">
        <v>833</v>
      </c>
      <c r="E470" s="1146" t="s">
        <v>1127</v>
      </c>
      <c r="F470" s="1106"/>
      <c r="G470" s="441" t="s">
        <v>93</v>
      </c>
      <c r="H470" s="441" t="s">
        <v>1103</v>
      </c>
      <c r="I470" s="441" t="s">
        <v>1128</v>
      </c>
      <c r="J470" s="441" t="s">
        <v>112</v>
      </c>
      <c r="K470" s="1111" t="s">
        <v>1136</v>
      </c>
      <c r="L470" s="441" t="s">
        <v>1120</v>
      </c>
      <c r="M470" s="441" t="str">
        <f t="shared" si="28"/>
        <v>Taree 33 kV</v>
      </c>
      <c r="N470" s="1111" t="s">
        <v>1106</v>
      </c>
      <c r="O470" s="1111" t="s">
        <v>833</v>
      </c>
      <c r="P470" s="1111"/>
      <c r="Q470" s="2867"/>
      <c r="R470" s="2868"/>
      <c r="S470" s="2869"/>
      <c r="T470" s="2869"/>
      <c r="U470" s="2869"/>
      <c r="V470" s="2869"/>
      <c r="W470" s="2870">
        <v>26</v>
      </c>
      <c r="X470" s="2870">
        <v>26</v>
      </c>
      <c r="Y470" s="2870">
        <v>27</v>
      </c>
      <c r="Z470" s="2870">
        <v>27</v>
      </c>
      <c r="AA470" s="2870">
        <v>27</v>
      </c>
      <c r="AB470" s="1125"/>
      <c r="AC470" s="1151"/>
      <c r="AD470" s="1152"/>
      <c r="AE470" s="1153"/>
      <c r="AF470" s="1153"/>
      <c r="AG470" s="1153"/>
      <c r="AH470" s="124"/>
      <c r="AI470" s="124"/>
      <c r="AJ470" s="124"/>
      <c r="AK470" s="124"/>
      <c r="AL470" s="1153"/>
      <c r="AM470" s="124"/>
      <c r="AN470" s="124"/>
      <c r="AO470" s="1153"/>
      <c r="AP470" s="1153"/>
      <c r="AQ470" s="1153"/>
      <c r="AR470" s="1154"/>
      <c r="AS470" s="1154"/>
      <c r="AT470" s="1154"/>
      <c r="AU470" s="1154"/>
      <c r="AV470" s="1154"/>
      <c r="AW470" s="1154"/>
      <c r="AX470" s="1154"/>
      <c r="AY470" s="1154"/>
      <c r="AZ470" s="1154"/>
      <c r="BA470" s="1154"/>
      <c r="BB470" s="1154"/>
    </row>
    <row r="471" spans="2:54" ht="15" customHeight="1">
      <c r="B471" s="1155"/>
      <c r="C471" s="3017"/>
      <c r="D471" s="3017"/>
      <c r="E471" s="1146" t="s">
        <v>1130</v>
      </c>
      <c r="F471" s="1106"/>
      <c r="G471" s="441" t="s">
        <v>93</v>
      </c>
      <c r="H471" s="441" t="s">
        <v>1103</v>
      </c>
      <c r="I471" s="441" t="s">
        <v>1131</v>
      </c>
      <c r="J471" s="441" t="s">
        <v>112</v>
      </c>
      <c r="K471" s="1111" t="s">
        <v>1136</v>
      </c>
      <c r="L471" s="441" t="s">
        <v>1120</v>
      </c>
      <c r="M471" s="441" t="str">
        <f t="shared" si="28"/>
        <v>Taree 33 kV</v>
      </c>
      <c r="N471" s="1111" t="s">
        <v>1106</v>
      </c>
      <c r="O471" s="1111" t="s">
        <v>833</v>
      </c>
      <c r="P471" s="1111"/>
      <c r="Q471" s="2528"/>
      <c r="R471" s="2529"/>
      <c r="S471" s="2530"/>
      <c r="T471" s="2530"/>
      <c r="U471" s="2530"/>
      <c r="V471" s="2530"/>
      <c r="W471" s="2102"/>
      <c r="X471" s="2102"/>
      <c r="Y471" s="2102"/>
      <c r="Z471" s="2102"/>
      <c r="AA471" s="2103"/>
      <c r="AB471" s="1125"/>
      <c r="AC471" s="1151"/>
      <c r="AD471" s="1152"/>
      <c r="AE471" s="1153"/>
      <c r="AF471" s="1153"/>
      <c r="AG471" s="1153"/>
      <c r="AH471" s="124"/>
      <c r="AI471" s="124"/>
      <c r="AJ471" s="124"/>
      <c r="AK471" s="124"/>
      <c r="AL471" s="1153"/>
      <c r="AM471" s="124"/>
      <c r="AN471" s="124"/>
      <c r="AO471" s="1153"/>
      <c r="AP471" s="1153"/>
      <c r="AQ471" s="1153"/>
      <c r="AR471" s="1154"/>
      <c r="AS471" s="1154"/>
      <c r="AT471" s="1154"/>
      <c r="AU471" s="1154"/>
      <c r="AV471" s="1154"/>
      <c r="AW471" s="1154"/>
      <c r="AX471" s="1154"/>
      <c r="AY471" s="1154"/>
      <c r="AZ471" s="1154"/>
      <c r="BA471" s="1154"/>
      <c r="BB471" s="1154"/>
    </row>
    <row r="472" spans="2:54" ht="15" customHeight="1">
      <c r="B472" s="1155"/>
      <c r="C472" s="3016" t="s">
        <v>1136</v>
      </c>
      <c r="D472" s="3016" t="s">
        <v>842</v>
      </c>
      <c r="E472" s="1146" t="s">
        <v>1127</v>
      </c>
      <c r="F472" s="1106"/>
      <c r="G472" s="441" t="s">
        <v>93</v>
      </c>
      <c r="H472" s="441" t="s">
        <v>1103</v>
      </c>
      <c r="I472" s="441" t="s">
        <v>1128</v>
      </c>
      <c r="J472" s="441" t="s">
        <v>112</v>
      </c>
      <c r="K472" s="1111" t="s">
        <v>1136</v>
      </c>
      <c r="L472" s="441" t="s">
        <v>1120</v>
      </c>
      <c r="M472" s="441" t="str">
        <f t="shared" si="28"/>
        <v>Taree 33 kV</v>
      </c>
      <c r="N472" s="1111" t="s">
        <v>1106</v>
      </c>
      <c r="O472" s="1111" t="s">
        <v>842</v>
      </c>
      <c r="P472" s="1111"/>
      <c r="Q472" s="2528"/>
      <c r="R472" s="2529"/>
      <c r="S472" s="2530"/>
      <c r="T472" s="2530"/>
      <c r="U472" s="2530"/>
      <c r="V472" s="2530"/>
      <c r="W472" s="2102">
        <v>27.856776554368238</v>
      </c>
      <c r="X472" s="2102">
        <v>27.856776554368238</v>
      </c>
      <c r="Y472" s="2102">
        <v>28.792360097775937</v>
      </c>
      <c r="Z472" s="2102">
        <v>28.792360097775937</v>
      </c>
      <c r="AA472" s="2102">
        <v>28.792360097775937</v>
      </c>
      <c r="AB472" s="1125"/>
      <c r="AC472" s="1151"/>
      <c r="AD472" s="1152"/>
      <c r="AE472" s="1153"/>
      <c r="AF472" s="1153"/>
      <c r="AG472" s="1153"/>
      <c r="AH472" s="124"/>
      <c r="AI472" s="124"/>
      <c r="AJ472" s="124"/>
      <c r="AK472" s="124"/>
      <c r="AL472" s="1153"/>
      <c r="AM472" s="124"/>
      <c r="AN472" s="124"/>
      <c r="AO472" s="1153"/>
      <c r="AP472" s="1153"/>
      <c r="AQ472" s="1153"/>
      <c r="AR472" s="1154"/>
      <c r="AS472" s="1154"/>
      <c r="AT472" s="1154"/>
      <c r="AU472" s="1154"/>
      <c r="AV472" s="1154"/>
      <c r="AW472" s="1154"/>
      <c r="AX472" s="1154"/>
      <c r="AY472" s="1154"/>
      <c r="AZ472" s="1154"/>
      <c r="BA472" s="1154"/>
      <c r="BB472" s="1154"/>
    </row>
    <row r="473" spans="2:54" ht="15" customHeight="1" thickBot="1">
      <c r="B473" s="2872"/>
      <c r="C473" s="3018"/>
      <c r="D473" s="3018"/>
      <c r="E473" s="2873" t="s">
        <v>1130</v>
      </c>
      <c r="F473" s="1106"/>
      <c r="G473" s="441" t="s">
        <v>93</v>
      </c>
      <c r="H473" s="441" t="s">
        <v>1103</v>
      </c>
      <c r="I473" s="441" t="s">
        <v>1131</v>
      </c>
      <c r="J473" s="441" t="s">
        <v>112</v>
      </c>
      <c r="K473" s="1111" t="s">
        <v>1136</v>
      </c>
      <c r="L473" s="441" t="s">
        <v>1120</v>
      </c>
      <c r="M473" s="441" t="str">
        <f t="shared" si="28"/>
        <v>Taree 33 kV</v>
      </c>
      <c r="N473" s="1111" t="s">
        <v>1106</v>
      </c>
      <c r="O473" s="1111" t="s">
        <v>842</v>
      </c>
      <c r="P473" s="1111"/>
      <c r="Q473" s="2874"/>
      <c r="R473" s="2875"/>
      <c r="S473" s="2876"/>
      <c r="T473" s="2876"/>
      <c r="U473" s="2876"/>
      <c r="V473" s="2876"/>
      <c r="W473" s="2877"/>
      <c r="X473" s="2877"/>
      <c r="Y473" s="2877"/>
      <c r="Z473" s="2877"/>
      <c r="AA473" s="2878"/>
      <c r="AB473" s="1162"/>
      <c r="AC473" s="1151"/>
      <c r="AD473" s="1152"/>
      <c r="AE473" s="1153"/>
      <c r="AF473" s="1153"/>
      <c r="AG473" s="1153"/>
      <c r="AH473" s="124"/>
      <c r="AI473" s="124"/>
      <c r="AJ473" s="124"/>
      <c r="AK473" s="124"/>
      <c r="AL473" s="1153"/>
      <c r="AM473" s="124"/>
      <c r="AN473" s="124"/>
      <c r="AO473" s="1153"/>
      <c r="AP473" s="1153"/>
      <c r="AQ473" s="1153"/>
      <c r="AR473" s="1154"/>
      <c r="AS473" s="1154"/>
      <c r="AT473" s="1154"/>
      <c r="AU473" s="1154"/>
      <c r="AV473" s="1154"/>
      <c r="AW473" s="1154"/>
      <c r="AX473" s="1154"/>
      <c r="AY473" s="1154"/>
      <c r="AZ473" s="1154"/>
      <c r="BA473" s="1154"/>
      <c r="BB473" s="1154"/>
    </row>
    <row r="474" spans="2:54" ht="15" customHeight="1">
      <c r="B474" s="1145" t="s">
        <v>1707</v>
      </c>
      <c r="C474" s="3019" t="s">
        <v>1126</v>
      </c>
      <c r="D474" s="3019" t="s">
        <v>842</v>
      </c>
      <c r="E474" s="1146" t="s">
        <v>1127</v>
      </c>
      <c r="F474" s="1106"/>
      <c r="G474" s="441" t="s">
        <v>93</v>
      </c>
      <c r="H474" s="441" t="s">
        <v>1103</v>
      </c>
      <c r="I474" s="441" t="s">
        <v>1128</v>
      </c>
      <c r="J474" s="441" t="s">
        <v>112</v>
      </c>
      <c r="K474" s="441" t="s">
        <v>1126</v>
      </c>
      <c r="L474" s="441" t="s">
        <v>1120</v>
      </c>
      <c r="M474" s="441" t="str">
        <f t="shared" ref="M474" si="29">B474</f>
        <v>Taree 66 kV</v>
      </c>
      <c r="N474" s="441" t="s">
        <v>1129</v>
      </c>
      <c r="O474" s="441" t="s">
        <v>842</v>
      </c>
      <c r="P474" s="1111"/>
      <c r="Q474" s="2521"/>
      <c r="R474" s="2522"/>
      <c r="S474" s="2523"/>
      <c r="T474" s="2523"/>
      <c r="U474" s="2523"/>
      <c r="V474" s="2523"/>
      <c r="W474" s="2524"/>
      <c r="X474" s="2524"/>
      <c r="Y474" s="2524"/>
      <c r="Z474" s="2524"/>
      <c r="AA474" s="2525"/>
      <c r="AB474" s="1125"/>
      <c r="AC474" s="1151"/>
      <c r="AD474" s="1152"/>
      <c r="AE474" s="1153"/>
      <c r="AF474" s="1153"/>
      <c r="AG474" s="1153"/>
      <c r="AH474" s="124"/>
      <c r="AI474" s="124"/>
      <c r="AJ474" s="124"/>
      <c r="AK474" s="124"/>
      <c r="AL474" s="124"/>
      <c r="AM474" s="124"/>
      <c r="AN474" s="124"/>
      <c r="AO474" s="124"/>
      <c r="AP474" s="124"/>
      <c r="AQ474" s="1153"/>
      <c r="AR474" s="1154"/>
      <c r="AS474" s="1154"/>
      <c r="AT474" s="1154"/>
      <c r="AU474" s="1154"/>
      <c r="AV474" s="1154"/>
      <c r="AW474" s="1154"/>
      <c r="AX474" s="1154"/>
      <c r="AY474" s="1154"/>
      <c r="AZ474" s="1154"/>
      <c r="BA474" s="1154"/>
      <c r="BB474" s="1154"/>
    </row>
    <row r="475" spans="2:54" ht="15" customHeight="1">
      <c r="B475" s="1155"/>
      <c r="C475" s="3017"/>
      <c r="D475" s="3017"/>
      <c r="E475" s="1146" t="s">
        <v>1130</v>
      </c>
      <c r="F475" s="1106"/>
      <c r="G475" s="441" t="s">
        <v>93</v>
      </c>
      <c r="H475" s="441" t="s">
        <v>1103</v>
      </c>
      <c r="I475" s="441" t="s">
        <v>1131</v>
      </c>
      <c r="J475" s="441" t="s">
        <v>112</v>
      </c>
      <c r="K475" s="441" t="s">
        <v>1126</v>
      </c>
      <c r="L475" s="441" t="s">
        <v>1120</v>
      </c>
      <c r="M475" s="441" t="str">
        <f t="shared" si="28"/>
        <v>Taree 66 kV</v>
      </c>
      <c r="N475" s="441" t="s">
        <v>1129</v>
      </c>
      <c r="O475" s="441" t="s">
        <v>842</v>
      </c>
      <c r="P475" s="1111"/>
      <c r="Q475" s="2526"/>
      <c r="R475" s="2527"/>
      <c r="S475" s="2524"/>
      <c r="T475" s="2524"/>
      <c r="U475" s="2524"/>
      <c r="V475" s="2524"/>
      <c r="W475" s="2524"/>
      <c r="X475" s="2524"/>
      <c r="Y475" s="2524"/>
      <c r="Z475" s="2524"/>
      <c r="AA475" s="2525"/>
      <c r="AB475" s="1125"/>
      <c r="AC475" s="1151"/>
      <c r="AD475" s="1152"/>
      <c r="AE475" s="1153"/>
      <c r="AF475" s="1153"/>
      <c r="AG475" s="1153"/>
      <c r="AH475" s="124"/>
      <c r="AI475" s="124"/>
      <c r="AJ475" s="124"/>
      <c r="AK475" s="124"/>
      <c r="AL475" s="124"/>
      <c r="AM475" s="124"/>
      <c r="AN475" s="124"/>
      <c r="AO475" s="124"/>
      <c r="AP475" s="124"/>
      <c r="AQ475" s="1153"/>
      <c r="AR475" s="1154"/>
      <c r="AS475" s="1154"/>
      <c r="AT475" s="1154"/>
      <c r="AU475" s="1154"/>
      <c r="AV475" s="1154"/>
      <c r="AW475" s="1154"/>
      <c r="AX475" s="1154"/>
      <c r="AY475" s="1154"/>
      <c r="AZ475" s="1154"/>
      <c r="BA475" s="1154"/>
      <c r="BB475" s="1154"/>
    </row>
    <row r="476" spans="2:54" ht="15" customHeight="1">
      <c r="B476" s="1155"/>
      <c r="C476" s="3016" t="s">
        <v>1132</v>
      </c>
      <c r="D476" s="3016" t="s">
        <v>833</v>
      </c>
      <c r="E476" s="1146" t="s">
        <v>1127</v>
      </c>
      <c r="F476" s="1106"/>
      <c r="G476" s="441" t="s">
        <v>93</v>
      </c>
      <c r="H476" s="441" t="s">
        <v>1103</v>
      </c>
      <c r="I476" s="441" t="s">
        <v>1128</v>
      </c>
      <c r="J476" s="441" t="s">
        <v>112</v>
      </c>
      <c r="K476" s="1111" t="s">
        <v>1132</v>
      </c>
      <c r="L476" s="441" t="s">
        <v>1120</v>
      </c>
      <c r="M476" s="441" t="str">
        <f t="shared" si="28"/>
        <v>Taree 66 kV</v>
      </c>
      <c r="N476" s="1111" t="s">
        <v>1106</v>
      </c>
      <c r="O476" s="1111" t="s">
        <v>833</v>
      </c>
      <c r="P476" s="1111"/>
      <c r="Q476" s="2850"/>
      <c r="R476" s="2850"/>
      <c r="S476" s="2850"/>
      <c r="T476" s="2850"/>
      <c r="U476" s="2850"/>
      <c r="V476" s="2851"/>
      <c r="W476" s="2852"/>
      <c r="X476" s="2852"/>
      <c r="Y476" s="2852"/>
      <c r="Z476" s="2852"/>
      <c r="AA476" s="2853"/>
      <c r="AB476" s="1125"/>
      <c r="AC476" s="1151"/>
      <c r="AD476" s="1152"/>
      <c r="AE476" s="1153"/>
      <c r="AF476" s="1153"/>
      <c r="AG476" s="1153"/>
      <c r="AH476" s="124"/>
      <c r="AI476" s="124"/>
      <c r="AJ476" s="124"/>
      <c r="AK476" s="124"/>
      <c r="AL476" s="1153"/>
      <c r="AM476" s="124"/>
      <c r="AN476" s="124"/>
      <c r="AO476" s="1153"/>
      <c r="AP476" s="1153"/>
      <c r="AQ476" s="1153"/>
      <c r="AR476" s="1154"/>
      <c r="AS476" s="1154"/>
      <c r="AT476" s="1154"/>
      <c r="AU476" s="1160"/>
      <c r="AV476" s="1154"/>
      <c r="AW476" s="1154"/>
      <c r="AX476" s="1154"/>
      <c r="AY476" s="1154"/>
      <c r="AZ476" s="1154"/>
      <c r="BA476" s="1154"/>
      <c r="BB476" s="1154"/>
    </row>
    <row r="477" spans="2:54" ht="15" customHeight="1">
      <c r="B477" s="1155"/>
      <c r="C477" s="3017"/>
      <c r="D477" s="3017"/>
      <c r="E477" s="1146" t="s">
        <v>1130</v>
      </c>
      <c r="F477" s="1106"/>
      <c r="G477" s="441" t="s">
        <v>93</v>
      </c>
      <c r="H477" s="441" t="s">
        <v>1103</v>
      </c>
      <c r="I477" s="441" t="s">
        <v>1131</v>
      </c>
      <c r="J477" s="441" t="s">
        <v>112</v>
      </c>
      <c r="K477" s="1111" t="s">
        <v>1132</v>
      </c>
      <c r="L477" s="441" t="s">
        <v>1120</v>
      </c>
      <c r="M477" s="441" t="str">
        <f t="shared" si="28"/>
        <v>Taree 66 kV</v>
      </c>
      <c r="N477" s="1111" t="s">
        <v>1106</v>
      </c>
      <c r="O477" s="1111" t="s">
        <v>833</v>
      </c>
      <c r="P477" s="1111"/>
      <c r="Q477" s="2850"/>
      <c r="R477" s="2850"/>
      <c r="S477" s="2850"/>
      <c r="T477" s="2850"/>
      <c r="U477" s="2850"/>
      <c r="V477" s="2851"/>
      <c r="W477" s="2852"/>
      <c r="X477" s="2852"/>
      <c r="Y477" s="2852"/>
      <c r="Z477" s="2852"/>
      <c r="AA477" s="2853"/>
      <c r="AB477" s="1125"/>
      <c r="AC477" s="1151"/>
      <c r="AD477" s="1152"/>
      <c r="AE477" s="1153"/>
      <c r="AF477" s="1153"/>
      <c r="AG477" s="1153"/>
      <c r="AH477" s="124"/>
      <c r="AI477" s="124"/>
      <c r="AJ477" s="124"/>
      <c r="AK477" s="124"/>
      <c r="AL477" s="1153"/>
      <c r="AM477" s="124"/>
      <c r="AN477" s="124"/>
      <c r="AO477" s="1153"/>
      <c r="AP477" s="1153"/>
      <c r="AQ477" s="1153"/>
      <c r="AR477" s="1154"/>
      <c r="AS477" s="1154"/>
      <c r="AT477" s="1154"/>
      <c r="AU477" s="1160"/>
      <c r="AV477" s="1154"/>
      <c r="AW477" s="1154"/>
      <c r="AX477" s="1154"/>
      <c r="AY477" s="1154"/>
      <c r="AZ477" s="1154"/>
      <c r="BA477" s="1154"/>
      <c r="BB477" s="1154"/>
    </row>
    <row r="478" spans="2:54" ht="15" customHeight="1">
      <c r="B478" s="1155"/>
      <c r="C478" s="3016" t="s">
        <v>1132</v>
      </c>
      <c r="D478" s="3016" t="s">
        <v>842</v>
      </c>
      <c r="E478" s="1146" t="s">
        <v>1127</v>
      </c>
      <c r="F478" s="1106"/>
      <c r="G478" s="441" t="s">
        <v>93</v>
      </c>
      <c r="H478" s="441" t="s">
        <v>1103</v>
      </c>
      <c r="I478" s="441" t="s">
        <v>1128</v>
      </c>
      <c r="J478" s="441" t="s">
        <v>112</v>
      </c>
      <c r="K478" s="1111" t="s">
        <v>1132</v>
      </c>
      <c r="L478" s="441" t="s">
        <v>1120</v>
      </c>
      <c r="M478" s="441" t="str">
        <f t="shared" si="28"/>
        <v>Taree 66 kV</v>
      </c>
      <c r="N478" s="1111" t="s">
        <v>1106</v>
      </c>
      <c r="O478" s="1112" t="s">
        <v>842</v>
      </c>
      <c r="P478" s="1111"/>
      <c r="Q478" s="2881">
        <v>84</v>
      </c>
      <c r="R478" s="2881">
        <v>80</v>
      </c>
      <c r="S478" s="2881">
        <v>68</v>
      </c>
      <c r="T478" s="2881">
        <v>67</v>
      </c>
      <c r="U478" s="2881">
        <v>61</v>
      </c>
      <c r="V478" s="2881">
        <v>61</v>
      </c>
      <c r="W478" s="2852"/>
      <c r="X478" s="2852"/>
      <c r="Y478" s="2852"/>
      <c r="Z478" s="2852"/>
      <c r="AA478" s="2853"/>
      <c r="AB478" s="1125"/>
      <c r="AC478" s="1151"/>
      <c r="AD478" s="1152"/>
      <c r="AE478" s="1153"/>
      <c r="AF478" s="1153"/>
      <c r="AG478" s="1153"/>
      <c r="AH478" s="124"/>
      <c r="AI478" s="124"/>
      <c r="AJ478" s="124"/>
      <c r="AK478" s="124"/>
      <c r="AL478" s="1153"/>
      <c r="AM478" s="124"/>
      <c r="AN478" s="124"/>
      <c r="AO478" s="1153"/>
      <c r="AP478" s="1161"/>
      <c r="AQ478" s="1153"/>
      <c r="AR478" s="1154"/>
      <c r="AS478" s="1154"/>
      <c r="AT478" s="1154"/>
      <c r="AU478" s="1160"/>
      <c r="AV478" s="1154"/>
      <c r="AW478" s="1154"/>
      <c r="AX478" s="1154"/>
      <c r="AY478" s="1154"/>
      <c r="AZ478" s="1154"/>
      <c r="BA478" s="1154"/>
      <c r="BB478" s="1154"/>
    </row>
    <row r="479" spans="2:54" ht="15" customHeight="1">
      <c r="B479" s="1155"/>
      <c r="C479" s="3017"/>
      <c r="D479" s="3017"/>
      <c r="E479" s="1146" t="s">
        <v>1130</v>
      </c>
      <c r="F479" s="1106"/>
      <c r="G479" s="441" t="s">
        <v>93</v>
      </c>
      <c r="H479" s="441" t="s">
        <v>1103</v>
      </c>
      <c r="I479" s="441" t="s">
        <v>1131</v>
      </c>
      <c r="J479" s="441" t="s">
        <v>112</v>
      </c>
      <c r="K479" s="1111" t="s">
        <v>1132</v>
      </c>
      <c r="L479" s="441" t="s">
        <v>1120</v>
      </c>
      <c r="M479" s="441" t="str">
        <f t="shared" si="28"/>
        <v>Taree 66 kV</v>
      </c>
      <c r="N479" s="1111" t="s">
        <v>1106</v>
      </c>
      <c r="O479" s="1112" t="s">
        <v>842</v>
      </c>
      <c r="P479" s="1111"/>
      <c r="Q479" s="2881">
        <v>58</v>
      </c>
      <c r="R479" s="2881">
        <v>48</v>
      </c>
      <c r="S479" s="2881">
        <v>56</v>
      </c>
      <c r="T479" s="2881">
        <v>63</v>
      </c>
      <c r="U479" s="2881">
        <v>59</v>
      </c>
      <c r="V479" s="2881">
        <v>56</v>
      </c>
      <c r="W479" s="2852"/>
      <c r="X479" s="2852"/>
      <c r="Y479" s="2852"/>
      <c r="Z479" s="2852"/>
      <c r="AA479" s="2853"/>
      <c r="AB479" s="1125"/>
      <c r="AC479" s="1151"/>
      <c r="AD479" s="1152"/>
      <c r="AE479" s="1153"/>
      <c r="AF479" s="1153"/>
      <c r="AG479" s="1153"/>
      <c r="AH479" s="124"/>
      <c r="AI479" s="124"/>
      <c r="AJ479" s="124"/>
      <c r="AK479" s="124"/>
      <c r="AL479" s="1153"/>
      <c r="AM479" s="124"/>
      <c r="AN479" s="124"/>
      <c r="AO479" s="1153"/>
      <c r="AP479" s="1161"/>
      <c r="AQ479" s="1153"/>
      <c r="AR479" s="1154"/>
      <c r="AS479" s="1154"/>
      <c r="AT479" s="1154"/>
      <c r="AU479" s="1160"/>
      <c r="AV479" s="1154"/>
      <c r="AW479" s="1154"/>
      <c r="AX479" s="1154"/>
      <c r="AY479" s="1154"/>
      <c r="AZ479" s="1154"/>
      <c r="BA479" s="1154"/>
      <c r="BB479" s="1154"/>
    </row>
    <row r="480" spans="2:54" ht="15" customHeight="1">
      <c r="B480" s="1155"/>
      <c r="C480" s="3016" t="s">
        <v>1133</v>
      </c>
      <c r="D480" s="3016"/>
      <c r="E480" s="1146" t="s">
        <v>1127</v>
      </c>
      <c r="F480" s="1106"/>
      <c r="G480" s="441" t="s">
        <v>93</v>
      </c>
      <c r="H480" s="441" t="s">
        <v>1103</v>
      </c>
      <c r="I480" s="441" t="s">
        <v>1128</v>
      </c>
      <c r="J480" s="441" t="s">
        <v>112</v>
      </c>
      <c r="K480" s="1111" t="s">
        <v>1133</v>
      </c>
      <c r="L480" s="441" t="s">
        <v>1120</v>
      </c>
      <c r="M480" s="441" t="str">
        <f t="shared" si="28"/>
        <v>Taree 66 kV</v>
      </c>
      <c r="N480" s="1111" t="s">
        <v>1108</v>
      </c>
      <c r="O480" s="1111" t="s">
        <v>1109</v>
      </c>
      <c r="P480" s="1111"/>
      <c r="Q480" s="2856"/>
      <c r="R480" s="2856"/>
      <c r="S480" s="2856"/>
      <c r="T480" s="2856"/>
      <c r="U480" s="2856"/>
      <c r="V480" s="2858"/>
      <c r="W480" s="2859"/>
      <c r="X480" s="2859"/>
      <c r="Y480" s="2859"/>
      <c r="Z480" s="2859"/>
      <c r="AA480" s="2860"/>
      <c r="AB480" s="1125"/>
      <c r="AC480" s="1151"/>
      <c r="AD480" s="1152"/>
      <c r="AE480" s="1153"/>
      <c r="AF480" s="1153"/>
      <c r="AG480" s="1153"/>
      <c r="AH480" s="124"/>
      <c r="AI480" s="124"/>
      <c r="AJ480" s="124"/>
      <c r="AK480" s="124"/>
      <c r="AL480" s="1153"/>
      <c r="AM480" s="124"/>
      <c r="AN480" s="124"/>
      <c r="AO480" s="1153"/>
      <c r="AP480" s="1153"/>
      <c r="AQ480" s="1153"/>
      <c r="AR480" s="1154"/>
      <c r="AS480" s="1154"/>
      <c r="AT480" s="1154"/>
      <c r="AU480" s="1154"/>
      <c r="AV480" s="1154"/>
      <c r="AW480" s="1154"/>
      <c r="AX480" s="1154"/>
      <c r="AY480" s="1154"/>
      <c r="AZ480" s="1154"/>
      <c r="BA480" s="1154"/>
      <c r="BB480" s="1154"/>
    </row>
    <row r="481" spans="2:54" ht="15" customHeight="1">
      <c r="B481" s="1155"/>
      <c r="C481" s="3017"/>
      <c r="D481" s="3017"/>
      <c r="E481" s="1146" t="s">
        <v>1130</v>
      </c>
      <c r="F481" s="1106"/>
      <c r="G481" s="441" t="s">
        <v>93</v>
      </c>
      <c r="H481" s="441" t="s">
        <v>1103</v>
      </c>
      <c r="I481" s="441" t="s">
        <v>1131</v>
      </c>
      <c r="J481" s="441" t="s">
        <v>112</v>
      </c>
      <c r="K481" s="1111" t="s">
        <v>1133</v>
      </c>
      <c r="L481" s="441" t="s">
        <v>1120</v>
      </c>
      <c r="M481" s="441" t="str">
        <f t="shared" si="28"/>
        <v>Taree 66 kV</v>
      </c>
      <c r="N481" s="1111" t="s">
        <v>1108</v>
      </c>
      <c r="O481" s="1111" t="s">
        <v>1109</v>
      </c>
      <c r="P481" s="1111"/>
      <c r="Q481" s="2856"/>
      <c r="R481" s="2856"/>
      <c r="S481" s="2856"/>
      <c r="T481" s="2856"/>
      <c r="U481" s="2856"/>
      <c r="V481" s="2858"/>
      <c r="W481" s="2859"/>
      <c r="X481" s="2859"/>
      <c r="Y481" s="2859"/>
      <c r="Z481" s="2859"/>
      <c r="AA481" s="2860"/>
      <c r="AB481" s="1125"/>
      <c r="AC481" s="1151"/>
      <c r="AD481" s="1152"/>
      <c r="AE481" s="1153"/>
      <c r="AF481" s="1153"/>
      <c r="AG481" s="1153"/>
      <c r="AH481" s="124"/>
      <c r="AI481" s="124"/>
      <c r="AJ481" s="124"/>
      <c r="AK481" s="124"/>
      <c r="AL481" s="1153"/>
      <c r="AM481" s="124"/>
      <c r="AN481" s="124"/>
      <c r="AO481" s="1153"/>
      <c r="AP481" s="1153"/>
      <c r="AQ481" s="1153"/>
      <c r="AR481" s="1154"/>
      <c r="AS481" s="1154"/>
      <c r="AT481" s="1154"/>
      <c r="AU481" s="1154"/>
      <c r="AV481" s="1154"/>
      <c r="AW481" s="1154"/>
      <c r="AX481" s="1154"/>
      <c r="AY481" s="1154"/>
      <c r="AZ481" s="1154"/>
      <c r="BA481" s="1154"/>
      <c r="BB481" s="1154"/>
    </row>
    <row r="482" spans="2:54" ht="15" customHeight="1">
      <c r="B482" s="1155"/>
      <c r="C482" s="3016" t="s">
        <v>1110</v>
      </c>
      <c r="D482" s="3016"/>
      <c r="E482" s="1146" t="s">
        <v>1127</v>
      </c>
      <c r="F482" s="1106"/>
      <c r="G482" s="441" t="s">
        <v>93</v>
      </c>
      <c r="H482" s="441" t="s">
        <v>1103</v>
      </c>
      <c r="I482" s="441" t="s">
        <v>1128</v>
      </c>
      <c r="J482" s="441" t="s">
        <v>112</v>
      </c>
      <c r="K482" s="1111" t="s">
        <v>1110</v>
      </c>
      <c r="L482" s="441" t="s">
        <v>1120</v>
      </c>
      <c r="M482" s="441" t="str">
        <f t="shared" si="28"/>
        <v>Taree 66 kV</v>
      </c>
      <c r="N482" s="1111" t="s">
        <v>1111</v>
      </c>
      <c r="O482" s="1112">
        <v>0</v>
      </c>
      <c r="P482" s="1111"/>
      <c r="Q482" s="2861"/>
      <c r="R482" s="2861"/>
      <c r="S482" s="2861"/>
      <c r="T482" s="2861"/>
      <c r="U482" s="2861"/>
      <c r="V482" s="2862"/>
      <c r="W482" s="2863"/>
      <c r="X482" s="2863"/>
      <c r="Y482" s="2863"/>
      <c r="Z482" s="2863"/>
      <c r="AA482" s="2864"/>
      <c r="AB482" s="1125"/>
      <c r="AC482" s="1151"/>
      <c r="AD482" s="1152"/>
      <c r="AE482" s="1153"/>
      <c r="AF482" s="1153"/>
      <c r="AG482" s="1153"/>
      <c r="AH482" s="124"/>
      <c r="AI482" s="124"/>
      <c r="AJ482" s="124"/>
      <c r="AK482" s="124"/>
      <c r="AL482" s="1153"/>
      <c r="AM482" s="124"/>
      <c r="AN482" s="124"/>
      <c r="AO482" s="1153"/>
      <c r="AP482" s="1161"/>
      <c r="AQ482" s="1153"/>
      <c r="AR482" s="1154"/>
      <c r="AS482" s="1154"/>
      <c r="AT482" s="1154"/>
      <c r="AU482" s="1154"/>
      <c r="AV482" s="1154"/>
      <c r="AW482" s="1154"/>
      <c r="AX482" s="1154"/>
      <c r="AY482" s="1154"/>
      <c r="AZ482" s="1154"/>
      <c r="BA482" s="1154"/>
      <c r="BB482" s="1154"/>
    </row>
    <row r="483" spans="2:54" ht="15" customHeight="1">
      <c r="B483" s="1155"/>
      <c r="C483" s="3017"/>
      <c r="D483" s="3017"/>
      <c r="E483" s="1146" t="s">
        <v>1130</v>
      </c>
      <c r="F483" s="1106"/>
      <c r="G483" s="441" t="s">
        <v>93</v>
      </c>
      <c r="H483" s="441" t="s">
        <v>1103</v>
      </c>
      <c r="I483" s="441" t="s">
        <v>1131</v>
      </c>
      <c r="J483" s="441" t="s">
        <v>112</v>
      </c>
      <c r="K483" s="1111" t="s">
        <v>1110</v>
      </c>
      <c r="L483" s="441" t="s">
        <v>1120</v>
      </c>
      <c r="M483" s="441" t="str">
        <f t="shared" si="28"/>
        <v>Taree 66 kV</v>
      </c>
      <c r="N483" s="1111" t="s">
        <v>1111</v>
      </c>
      <c r="O483" s="1112">
        <v>0</v>
      </c>
      <c r="P483" s="1111"/>
      <c r="Q483" s="2861"/>
      <c r="R483" s="2861"/>
      <c r="S483" s="2861"/>
      <c r="T483" s="2861"/>
      <c r="U483" s="2861"/>
      <c r="V483" s="2862"/>
      <c r="W483" s="2863"/>
      <c r="X483" s="2863"/>
      <c r="Y483" s="2863"/>
      <c r="Z483" s="2863"/>
      <c r="AA483" s="2864"/>
      <c r="AB483" s="1125"/>
      <c r="AC483" s="1151"/>
      <c r="AD483" s="1152"/>
      <c r="AE483" s="1153"/>
      <c r="AF483" s="1153"/>
      <c r="AG483" s="1153"/>
      <c r="AH483" s="124"/>
      <c r="AI483" s="124"/>
      <c r="AJ483" s="124"/>
      <c r="AK483" s="124"/>
      <c r="AL483" s="1153"/>
      <c r="AM483" s="124"/>
      <c r="AN483" s="124"/>
      <c r="AO483" s="1153"/>
      <c r="AP483" s="1161"/>
      <c r="AQ483" s="1153"/>
      <c r="AR483" s="1154"/>
      <c r="AS483" s="1154"/>
      <c r="AT483" s="1154"/>
      <c r="AU483" s="1154"/>
      <c r="AV483" s="1154"/>
      <c r="AW483" s="1154"/>
      <c r="AX483" s="1154"/>
      <c r="AY483" s="1154"/>
      <c r="AZ483" s="1154"/>
      <c r="BA483" s="1154"/>
      <c r="BB483" s="1154"/>
    </row>
    <row r="484" spans="2:54" ht="15" customHeight="1">
      <c r="B484" s="1155"/>
      <c r="C484" s="3016" t="s">
        <v>1112</v>
      </c>
      <c r="D484" s="3016"/>
      <c r="E484" s="1146" t="s">
        <v>1127</v>
      </c>
      <c r="F484" s="1106"/>
      <c r="G484" s="441" t="s">
        <v>93</v>
      </c>
      <c r="H484" s="441" t="s">
        <v>1103</v>
      </c>
      <c r="I484" s="441" t="s">
        <v>1128</v>
      </c>
      <c r="J484" s="441" t="s">
        <v>112</v>
      </c>
      <c r="K484" s="1111" t="s">
        <v>1112</v>
      </c>
      <c r="L484" s="441" t="s">
        <v>1120</v>
      </c>
      <c r="M484" s="441" t="str">
        <f t="shared" si="28"/>
        <v>Taree 66 kV</v>
      </c>
      <c r="N484" s="1111" t="s">
        <v>1113</v>
      </c>
      <c r="O484" s="1111" t="s">
        <v>1113</v>
      </c>
      <c r="P484" s="1111"/>
      <c r="Q484" s="2850"/>
      <c r="R484" s="2850"/>
      <c r="S484" s="2850"/>
      <c r="T484" s="2850"/>
      <c r="U484" s="2850"/>
      <c r="V484" s="2851"/>
      <c r="W484" s="2866"/>
      <c r="X484" s="2866"/>
      <c r="Y484" s="2866"/>
      <c r="Z484" s="2866"/>
      <c r="AA484" s="2099"/>
      <c r="AB484" s="1125"/>
      <c r="AC484" s="1151"/>
      <c r="AD484" s="1152"/>
      <c r="AE484" s="1153"/>
      <c r="AF484" s="1153"/>
      <c r="AG484" s="1153"/>
      <c r="AH484" s="124"/>
      <c r="AI484" s="124"/>
      <c r="AJ484" s="124"/>
      <c r="AK484" s="124"/>
      <c r="AL484" s="1153"/>
      <c r="AM484" s="124"/>
      <c r="AN484" s="124"/>
      <c r="AO484" s="1153"/>
      <c r="AP484" s="1153"/>
      <c r="AQ484" s="1153"/>
      <c r="AR484" s="1154"/>
      <c r="AS484" s="1154"/>
      <c r="AT484" s="1154"/>
      <c r="AU484" s="1154"/>
      <c r="AV484" s="1154"/>
      <c r="AW484" s="1154"/>
      <c r="AX484" s="1154"/>
      <c r="AY484" s="1154"/>
      <c r="AZ484" s="1154"/>
      <c r="BA484" s="1154"/>
      <c r="BB484" s="1154"/>
    </row>
    <row r="485" spans="2:54" ht="15" customHeight="1">
      <c r="B485" s="1155"/>
      <c r="C485" s="3017"/>
      <c r="D485" s="3017"/>
      <c r="E485" s="1146" t="s">
        <v>1130</v>
      </c>
      <c r="F485" s="1106"/>
      <c r="G485" s="441" t="s">
        <v>93</v>
      </c>
      <c r="H485" s="441" t="s">
        <v>1103</v>
      </c>
      <c r="I485" s="441" t="s">
        <v>1131</v>
      </c>
      <c r="J485" s="441" t="s">
        <v>112</v>
      </c>
      <c r="K485" s="1111" t="s">
        <v>1112</v>
      </c>
      <c r="L485" s="441" t="s">
        <v>1120</v>
      </c>
      <c r="M485" s="441" t="str">
        <f t="shared" si="28"/>
        <v>Taree 66 kV</v>
      </c>
      <c r="N485" s="1111" t="s">
        <v>1113</v>
      </c>
      <c r="O485" s="1111" t="s">
        <v>1113</v>
      </c>
      <c r="P485" s="1111"/>
      <c r="Q485" s="2850"/>
      <c r="R485" s="2850"/>
      <c r="S485" s="2850"/>
      <c r="T485" s="2850"/>
      <c r="U485" s="2850"/>
      <c r="V485" s="2851"/>
      <c r="W485" s="2866"/>
      <c r="X485" s="2866"/>
      <c r="Y485" s="2866"/>
      <c r="Z485" s="2866"/>
      <c r="AA485" s="2099"/>
      <c r="AB485" s="1125"/>
      <c r="AC485" s="1151"/>
      <c r="AD485" s="1152"/>
      <c r="AE485" s="1153"/>
      <c r="AF485" s="1153"/>
      <c r="AG485" s="1153"/>
      <c r="AH485" s="124"/>
      <c r="AI485" s="124"/>
      <c r="AJ485" s="124"/>
      <c r="AK485" s="124"/>
      <c r="AL485" s="1153"/>
      <c r="AM485" s="124"/>
      <c r="AN485" s="124"/>
      <c r="AO485" s="1153"/>
      <c r="AP485" s="1153"/>
      <c r="AQ485" s="1153"/>
      <c r="AR485" s="1154"/>
      <c r="AS485" s="1154"/>
      <c r="AT485" s="1154"/>
      <c r="AU485" s="1154"/>
      <c r="AV485" s="1154"/>
      <c r="AW485" s="1154"/>
      <c r="AX485" s="1154"/>
      <c r="AY485" s="1154"/>
      <c r="AZ485" s="1154"/>
      <c r="BA485" s="1154"/>
      <c r="BB485" s="1154"/>
    </row>
    <row r="486" spans="2:54" ht="15" customHeight="1">
      <c r="B486" s="1155"/>
      <c r="C486" s="3016" t="s">
        <v>1134</v>
      </c>
      <c r="D486" s="3016" t="s">
        <v>833</v>
      </c>
      <c r="E486" s="1146" t="s">
        <v>1127</v>
      </c>
      <c r="F486" s="1106"/>
      <c r="G486" s="441" t="s">
        <v>93</v>
      </c>
      <c r="H486" s="441" t="s">
        <v>1103</v>
      </c>
      <c r="I486" s="441" t="s">
        <v>1128</v>
      </c>
      <c r="J486" s="441" t="s">
        <v>112</v>
      </c>
      <c r="K486" s="1111" t="s">
        <v>1134</v>
      </c>
      <c r="L486" s="441" t="s">
        <v>1120</v>
      </c>
      <c r="M486" s="441" t="str">
        <f t="shared" si="28"/>
        <v>Taree 66 kV</v>
      </c>
      <c r="N486" s="1111" t="s">
        <v>1115</v>
      </c>
      <c r="O486" s="1111" t="s">
        <v>833</v>
      </c>
      <c r="P486" s="1111"/>
      <c r="Q486" s="2867"/>
      <c r="R486" s="2868"/>
      <c r="S486" s="2869"/>
      <c r="T486" s="2869"/>
      <c r="U486" s="2869"/>
      <c r="V486" s="2869"/>
      <c r="W486" s="2869"/>
      <c r="X486" s="2869"/>
      <c r="Y486" s="2869"/>
      <c r="Z486" s="2869"/>
      <c r="AA486" s="2879"/>
      <c r="AB486" s="1125"/>
      <c r="AC486" s="1151"/>
      <c r="AD486" s="1152"/>
      <c r="AE486" s="1153"/>
      <c r="AF486" s="1153"/>
      <c r="AG486" s="1153"/>
      <c r="AH486" s="124"/>
      <c r="AI486" s="124"/>
      <c r="AJ486" s="124"/>
      <c r="AK486" s="124"/>
      <c r="AL486" s="1153"/>
      <c r="AM486" s="124"/>
      <c r="AN486" s="124"/>
      <c r="AO486" s="1153"/>
      <c r="AP486" s="1153"/>
      <c r="AQ486" s="1153"/>
      <c r="AR486" s="1154"/>
      <c r="AS486" s="1154"/>
      <c r="AT486" s="1154"/>
      <c r="AU486" s="1154"/>
      <c r="AV486" s="1154"/>
      <c r="AW486" s="1154"/>
      <c r="AX486" s="1154"/>
      <c r="AY486" s="1154"/>
      <c r="AZ486" s="1154"/>
      <c r="BA486" s="1154"/>
      <c r="BB486" s="1154"/>
    </row>
    <row r="487" spans="2:54" ht="15" customHeight="1">
      <c r="B487" s="1155"/>
      <c r="C487" s="3017"/>
      <c r="D487" s="3017"/>
      <c r="E487" s="1146" t="s">
        <v>1130</v>
      </c>
      <c r="F487" s="1106"/>
      <c r="G487" s="441" t="s">
        <v>93</v>
      </c>
      <c r="H487" s="441" t="s">
        <v>1103</v>
      </c>
      <c r="I487" s="441" t="s">
        <v>1131</v>
      </c>
      <c r="J487" s="441" t="s">
        <v>112</v>
      </c>
      <c r="K487" s="1111" t="s">
        <v>1134</v>
      </c>
      <c r="L487" s="441" t="s">
        <v>1120</v>
      </c>
      <c r="M487" s="441" t="str">
        <f t="shared" si="28"/>
        <v>Taree 66 kV</v>
      </c>
      <c r="N487" s="1111" t="s">
        <v>1115</v>
      </c>
      <c r="O487" s="1111" t="s">
        <v>833</v>
      </c>
      <c r="P487" s="1111"/>
      <c r="Q487" s="2867"/>
      <c r="R487" s="2868"/>
      <c r="S487" s="2869"/>
      <c r="T487" s="2869"/>
      <c r="U487" s="2869"/>
      <c r="V487" s="2869"/>
      <c r="W487" s="2869"/>
      <c r="X487" s="2869"/>
      <c r="Y487" s="2869"/>
      <c r="Z487" s="2869"/>
      <c r="AA487" s="2879"/>
      <c r="AB487" s="1125"/>
      <c r="AC487" s="1151"/>
      <c r="AD487" s="1152"/>
      <c r="AE487" s="1153"/>
      <c r="AF487" s="1153"/>
      <c r="AG487" s="1153"/>
      <c r="AH487" s="124"/>
      <c r="AI487" s="124"/>
      <c r="AJ487" s="124"/>
      <c r="AK487" s="124"/>
      <c r="AL487" s="1153"/>
      <c r="AM487" s="124"/>
      <c r="AN487" s="124"/>
      <c r="AO487" s="1153"/>
      <c r="AP487" s="1153"/>
      <c r="AQ487" s="1153"/>
      <c r="AR487" s="1154"/>
      <c r="AS487" s="1154"/>
      <c r="AT487" s="1154"/>
      <c r="AU487" s="1154"/>
      <c r="AV487" s="1154"/>
      <c r="AW487" s="1154"/>
      <c r="AX487" s="1154"/>
      <c r="AY487" s="1154"/>
      <c r="AZ487" s="1154"/>
      <c r="BA487" s="1154"/>
      <c r="BB487" s="1154"/>
    </row>
    <row r="488" spans="2:54" ht="15" customHeight="1">
      <c r="B488" s="1155"/>
      <c r="C488" s="3016" t="s">
        <v>1135</v>
      </c>
      <c r="D488" s="3016" t="s">
        <v>833</v>
      </c>
      <c r="E488" s="1146" t="s">
        <v>1127</v>
      </c>
      <c r="F488" s="1106"/>
      <c r="G488" s="441" t="s">
        <v>93</v>
      </c>
      <c r="H488" s="441" t="s">
        <v>1103</v>
      </c>
      <c r="I488" s="441" t="s">
        <v>1128</v>
      </c>
      <c r="J488" s="441" t="s">
        <v>112</v>
      </c>
      <c r="K488" s="1111" t="s">
        <v>1135</v>
      </c>
      <c r="L488" s="441" t="s">
        <v>1120</v>
      </c>
      <c r="M488" s="441" t="str">
        <f t="shared" si="28"/>
        <v>Taree 66 kV</v>
      </c>
      <c r="N488" s="1111" t="s">
        <v>1106</v>
      </c>
      <c r="O488" s="1111" t="s">
        <v>833</v>
      </c>
      <c r="P488" s="1111"/>
      <c r="Q488" s="2867"/>
      <c r="R488" s="2868"/>
      <c r="S488" s="2869"/>
      <c r="T488" s="2869"/>
      <c r="U488" s="2869"/>
      <c r="V488" s="2869"/>
      <c r="W488" s="2869"/>
      <c r="X488" s="2869"/>
      <c r="Y488" s="2869"/>
      <c r="Z488" s="2869"/>
      <c r="AA488" s="2879"/>
      <c r="AB488" s="1125"/>
      <c r="AC488" s="1151"/>
      <c r="AD488" s="1152"/>
      <c r="AE488" s="1153"/>
      <c r="AF488" s="1153"/>
      <c r="AG488" s="1153"/>
      <c r="AH488" s="124"/>
      <c r="AI488" s="124"/>
      <c r="AJ488" s="124"/>
      <c r="AK488" s="124"/>
      <c r="AL488" s="1153"/>
      <c r="AM488" s="124"/>
      <c r="AN488" s="124"/>
      <c r="AO488" s="1153"/>
      <c r="AP488" s="1153"/>
      <c r="AQ488" s="1153"/>
      <c r="AR488" s="1154"/>
      <c r="AS488" s="1154"/>
      <c r="AT488" s="1154"/>
      <c r="AU488" s="1154"/>
      <c r="AV488" s="1154"/>
      <c r="AW488" s="1154"/>
      <c r="AX488" s="1154"/>
      <c r="AY488" s="1154"/>
      <c r="AZ488" s="1154"/>
      <c r="BA488" s="1154"/>
      <c r="BB488" s="1154"/>
    </row>
    <row r="489" spans="2:54" ht="15" customHeight="1">
      <c r="B489" s="1155"/>
      <c r="C489" s="3017"/>
      <c r="D489" s="3017"/>
      <c r="E489" s="1146" t="s">
        <v>1130</v>
      </c>
      <c r="F489" s="1106"/>
      <c r="G489" s="441" t="s">
        <v>93</v>
      </c>
      <c r="H489" s="441" t="s">
        <v>1103</v>
      </c>
      <c r="I489" s="441" t="s">
        <v>1131</v>
      </c>
      <c r="J489" s="441" t="s">
        <v>112</v>
      </c>
      <c r="K489" s="1111" t="s">
        <v>1135</v>
      </c>
      <c r="L489" s="441" t="s">
        <v>1120</v>
      </c>
      <c r="M489" s="441" t="str">
        <f t="shared" si="28"/>
        <v>Taree 66 kV</v>
      </c>
      <c r="N489" s="1111" t="s">
        <v>1106</v>
      </c>
      <c r="O489" s="1111" t="s">
        <v>833</v>
      </c>
      <c r="P489" s="1111"/>
      <c r="Q489" s="2867"/>
      <c r="R489" s="2868"/>
      <c r="S489" s="2869"/>
      <c r="T489" s="2869"/>
      <c r="U489" s="2869"/>
      <c r="V489" s="2869"/>
      <c r="W489" s="2869"/>
      <c r="X489" s="2869"/>
      <c r="Y489" s="2869"/>
      <c r="Z489" s="2869"/>
      <c r="AA489" s="2879"/>
      <c r="AB489" s="1125"/>
      <c r="AC489" s="1151"/>
      <c r="AD489" s="1152"/>
      <c r="AE489" s="1153"/>
      <c r="AF489" s="1153"/>
      <c r="AG489" s="1153"/>
      <c r="AH489" s="124"/>
      <c r="AI489" s="124"/>
      <c r="AJ489" s="124"/>
      <c r="AK489" s="124"/>
      <c r="AL489" s="1153"/>
      <c r="AM489" s="124"/>
      <c r="AN489" s="124"/>
      <c r="AO489" s="1153"/>
      <c r="AP489" s="1153"/>
      <c r="AQ489" s="1153"/>
      <c r="AR489" s="1154"/>
      <c r="AS489" s="1154"/>
      <c r="AT489" s="1154"/>
      <c r="AU489" s="1154"/>
      <c r="AV489" s="1154"/>
      <c r="AW489" s="1154"/>
      <c r="AX489" s="1154"/>
      <c r="AY489" s="1154"/>
      <c r="AZ489" s="1154"/>
      <c r="BA489" s="1154"/>
      <c r="BB489" s="1154"/>
    </row>
    <row r="490" spans="2:54" ht="15" customHeight="1">
      <c r="B490" s="1155"/>
      <c r="C490" s="3016" t="s">
        <v>1135</v>
      </c>
      <c r="D490" s="3016" t="s">
        <v>842</v>
      </c>
      <c r="E490" s="1146" t="s">
        <v>1127</v>
      </c>
      <c r="F490" s="1106"/>
      <c r="G490" s="441" t="s">
        <v>93</v>
      </c>
      <c r="H490" s="441" t="s">
        <v>1103</v>
      </c>
      <c r="I490" s="441" t="s">
        <v>1128</v>
      </c>
      <c r="J490" s="441" t="s">
        <v>112</v>
      </c>
      <c r="K490" s="1111" t="s">
        <v>1135</v>
      </c>
      <c r="L490" s="441" t="s">
        <v>1120</v>
      </c>
      <c r="M490" s="441" t="str">
        <f t="shared" si="28"/>
        <v>Taree 66 kV</v>
      </c>
      <c r="N490" s="1111" t="s">
        <v>1106</v>
      </c>
      <c r="O490" s="1111" t="s">
        <v>842</v>
      </c>
      <c r="P490" s="1111"/>
      <c r="Q490" s="2867"/>
      <c r="R490" s="2868"/>
      <c r="S490" s="2869"/>
      <c r="T490" s="2869"/>
      <c r="U490" s="2869"/>
      <c r="V490" s="2869"/>
      <c r="W490" s="2869"/>
      <c r="X490" s="2869"/>
      <c r="Y490" s="2869"/>
      <c r="Z490" s="2869"/>
      <c r="AA490" s="2879"/>
      <c r="AB490" s="1125"/>
      <c r="AC490" s="1151"/>
      <c r="AD490" s="1152"/>
      <c r="AE490" s="1153"/>
      <c r="AF490" s="1153"/>
      <c r="AG490" s="1153"/>
      <c r="AH490" s="124"/>
      <c r="AI490" s="124"/>
      <c r="AJ490" s="124"/>
      <c r="AK490" s="124"/>
      <c r="AL490" s="1153"/>
      <c r="AM490" s="124"/>
      <c r="AN490" s="124"/>
      <c r="AO490" s="1153"/>
      <c r="AP490" s="1153"/>
      <c r="AQ490" s="1153"/>
      <c r="AR490" s="1154"/>
      <c r="AS490" s="1154"/>
      <c r="AT490" s="1154"/>
      <c r="AU490" s="1154"/>
      <c r="AV490" s="1154"/>
      <c r="AW490" s="1154"/>
      <c r="AX490" s="1154"/>
      <c r="AY490" s="1154"/>
      <c r="AZ490" s="1154"/>
      <c r="BA490" s="1154"/>
      <c r="BB490" s="1154"/>
    </row>
    <row r="491" spans="2:54" ht="15" customHeight="1">
      <c r="B491" s="1155"/>
      <c r="C491" s="3017"/>
      <c r="D491" s="3017"/>
      <c r="E491" s="1146" t="s">
        <v>1130</v>
      </c>
      <c r="F491" s="1106"/>
      <c r="G491" s="441" t="s">
        <v>93</v>
      </c>
      <c r="H491" s="441" t="s">
        <v>1103</v>
      </c>
      <c r="I491" s="441" t="s">
        <v>1131</v>
      </c>
      <c r="J491" s="441" t="s">
        <v>112</v>
      </c>
      <c r="K491" s="1111" t="s">
        <v>1135</v>
      </c>
      <c r="L491" s="441" t="s">
        <v>1120</v>
      </c>
      <c r="M491" s="441" t="str">
        <f t="shared" si="28"/>
        <v>Taree 66 kV</v>
      </c>
      <c r="N491" s="1111" t="s">
        <v>1106</v>
      </c>
      <c r="O491" s="1111" t="s">
        <v>842</v>
      </c>
      <c r="P491" s="1111"/>
      <c r="Q491" s="2867"/>
      <c r="R491" s="2868"/>
      <c r="S491" s="2869"/>
      <c r="T491" s="2869"/>
      <c r="U491" s="2869"/>
      <c r="V491" s="2869"/>
      <c r="W491" s="2869"/>
      <c r="X491" s="2869"/>
      <c r="Y491" s="2869"/>
      <c r="Z491" s="2869"/>
      <c r="AA491" s="2879"/>
      <c r="AB491" s="1125"/>
      <c r="AC491" s="1151"/>
      <c r="AD491" s="1152"/>
      <c r="AE491" s="1153"/>
      <c r="AF491" s="1153"/>
      <c r="AG491" s="1153"/>
      <c r="AH491" s="124"/>
      <c r="AI491" s="124"/>
      <c r="AJ491" s="124"/>
      <c r="AK491" s="124"/>
      <c r="AL491" s="1153"/>
      <c r="AM491" s="124"/>
      <c r="AN491" s="124"/>
      <c r="AO491" s="1153"/>
      <c r="AP491" s="1153"/>
      <c r="AQ491" s="1153"/>
      <c r="AR491" s="1154"/>
      <c r="AS491" s="1154"/>
      <c r="AT491" s="1154"/>
      <c r="AU491" s="1154"/>
      <c r="AV491" s="1154"/>
      <c r="AW491" s="1154"/>
      <c r="AX491" s="1154"/>
      <c r="AY491" s="1154"/>
      <c r="AZ491" s="1154"/>
      <c r="BA491" s="1154"/>
      <c r="BB491" s="1154"/>
    </row>
    <row r="492" spans="2:54" ht="15" customHeight="1">
      <c r="B492" s="1155"/>
      <c r="C492" s="3016" t="s">
        <v>1136</v>
      </c>
      <c r="D492" s="3016" t="s">
        <v>833</v>
      </c>
      <c r="E492" s="1146" t="s">
        <v>1127</v>
      </c>
      <c r="F492" s="1106"/>
      <c r="G492" s="441" t="s">
        <v>93</v>
      </c>
      <c r="H492" s="441" t="s">
        <v>1103</v>
      </c>
      <c r="I492" s="441" t="s">
        <v>1128</v>
      </c>
      <c r="J492" s="441" t="s">
        <v>112</v>
      </c>
      <c r="K492" s="1111" t="s">
        <v>1136</v>
      </c>
      <c r="L492" s="441" t="s">
        <v>1120</v>
      </c>
      <c r="M492" s="441" t="str">
        <f t="shared" si="28"/>
        <v>Taree 66 kV</v>
      </c>
      <c r="N492" s="1111" t="s">
        <v>1106</v>
      </c>
      <c r="O492" s="1111" t="s">
        <v>833</v>
      </c>
      <c r="P492" s="1111"/>
      <c r="Q492" s="2867"/>
      <c r="R492" s="2868"/>
      <c r="S492" s="2869"/>
      <c r="T492" s="2869"/>
      <c r="U492" s="2869"/>
      <c r="V492" s="2869"/>
      <c r="W492" s="2870">
        <v>54</v>
      </c>
      <c r="X492" s="2870">
        <v>18</v>
      </c>
      <c r="Y492" s="2870">
        <v>18</v>
      </c>
      <c r="Z492" s="2870">
        <v>18</v>
      </c>
      <c r="AA492" s="2870">
        <v>18</v>
      </c>
      <c r="AB492" s="1125"/>
      <c r="AC492" s="1151"/>
      <c r="AD492" s="1152"/>
      <c r="AE492" s="1153"/>
      <c r="AF492" s="1153"/>
      <c r="AG492" s="1153"/>
      <c r="AH492" s="124"/>
      <c r="AI492" s="124"/>
      <c r="AJ492" s="124"/>
      <c r="AK492" s="124"/>
      <c r="AL492" s="1153"/>
      <c r="AM492" s="124"/>
      <c r="AN492" s="124"/>
      <c r="AO492" s="1153"/>
      <c r="AP492" s="1153"/>
      <c r="AQ492" s="1153"/>
      <c r="AR492" s="1154"/>
      <c r="AS492" s="1154"/>
      <c r="AT492" s="1154"/>
      <c r="AU492" s="1154"/>
      <c r="AV492" s="1154"/>
      <c r="AW492" s="1154"/>
      <c r="AX492" s="1154"/>
      <c r="AY492" s="1154"/>
      <c r="AZ492" s="1154"/>
      <c r="BA492" s="1154"/>
      <c r="BB492" s="1154"/>
    </row>
    <row r="493" spans="2:54" ht="15" customHeight="1">
      <c r="B493" s="1155"/>
      <c r="C493" s="3017"/>
      <c r="D493" s="3017"/>
      <c r="E493" s="1146" t="s">
        <v>1130</v>
      </c>
      <c r="F493" s="1106"/>
      <c r="G493" s="441" t="s">
        <v>93</v>
      </c>
      <c r="H493" s="441" t="s">
        <v>1103</v>
      </c>
      <c r="I493" s="441" t="s">
        <v>1131</v>
      </c>
      <c r="J493" s="441" t="s">
        <v>112</v>
      </c>
      <c r="K493" s="1111" t="s">
        <v>1136</v>
      </c>
      <c r="L493" s="441" t="s">
        <v>1120</v>
      </c>
      <c r="M493" s="441" t="str">
        <f t="shared" si="28"/>
        <v>Taree 66 kV</v>
      </c>
      <c r="N493" s="1111" t="s">
        <v>1106</v>
      </c>
      <c r="O493" s="1111" t="s">
        <v>833</v>
      </c>
      <c r="P493" s="1111"/>
      <c r="Q493" s="2528"/>
      <c r="R493" s="2529"/>
      <c r="S493" s="2530"/>
      <c r="T493" s="2530"/>
      <c r="U493" s="2530"/>
      <c r="V493" s="2530"/>
      <c r="W493" s="2102"/>
      <c r="X493" s="2102"/>
      <c r="Y493" s="2102"/>
      <c r="Z493" s="2102"/>
      <c r="AA493" s="2103"/>
      <c r="AB493" s="1125"/>
      <c r="AC493" s="1151"/>
      <c r="AD493" s="1152"/>
      <c r="AE493" s="1153"/>
      <c r="AF493" s="1153"/>
      <c r="AG493" s="1153"/>
      <c r="AH493" s="124"/>
      <c r="AI493" s="124"/>
      <c r="AJ493" s="124"/>
      <c r="AK493" s="124"/>
      <c r="AL493" s="1153"/>
      <c r="AM493" s="124"/>
      <c r="AN493" s="124"/>
      <c r="AO493" s="1153"/>
      <c r="AP493" s="1153"/>
      <c r="AQ493" s="1153"/>
      <c r="AR493" s="1154"/>
      <c r="AS493" s="1154"/>
      <c r="AT493" s="1154"/>
      <c r="AU493" s="1154"/>
      <c r="AV493" s="1154"/>
      <c r="AW493" s="1154"/>
      <c r="AX493" s="1154"/>
      <c r="AY493" s="1154"/>
      <c r="AZ493" s="1154"/>
      <c r="BA493" s="1154"/>
      <c r="BB493" s="1154"/>
    </row>
    <row r="494" spans="2:54" ht="15" customHeight="1">
      <c r="B494" s="1155"/>
      <c r="C494" s="3016" t="s">
        <v>1136</v>
      </c>
      <c r="D494" s="3016" t="s">
        <v>842</v>
      </c>
      <c r="E494" s="1146" t="s">
        <v>1127</v>
      </c>
      <c r="F494" s="1106"/>
      <c r="G494" s="441" t="s">
        <v>93</v>
      </c>
      <c r="H494" s="441" t="s">
        <v>1103</v>
      </c>
      <c r="I494" s="441" t="s">
        <v>1128</v>
      </c>
      <c r="J494" s="441" t="s">
        <v>112</v>
      </c>
      <c r="K494" s="1111" t="s">
        <v>1136</v>
      </c>
      <c r="L494" s="441" t="s">
        <v>1120</v>
      </c>
      <c r="M494" s="441" t="str">
        <f t="shared" si="28"/>
        <v>Taree 66 kV</v>
      </c>
      <c r="N494" s="1111" t="s">
        <v>1106</v>
      </c>
      <c r="O494" s="1111" t="s">
        <v>842</v>
      </c>
      <c r="P494" s="1111"/>
      <c r="Q494" s="2528"/>
      <c r="R494" s="2529"/>
      <c r="S494" s="2530"/>
      <c r="T494" s="2530"/>
      <c r="U494" s="2530"/>
      <c r="V494" s="2530"/>
      <c r="W494" s="2102">
        <v>56.920997883030829</v>
      </c>
      <c r="X494" s="2102">
        <v>18.973665961010276</v>
      </c>
      <c r="Y494" s="2102">
        <v>18.973665961010276</v>
      </c>
      <c r="Z494" s="2102">
        <v>18.973665961010276</v>
      </c>
      <c r="AA494" s="2102">
        <v>18.973665961010276</v>
      </c>
      <c r="AB494" s="1125"/>
      <c r="AC494" s="1151"/>
      <c r="AD494" s="1152"/>
      <c r="AE494" s="1153"/>
      <c r="AF494" s="1153"/>
      <c r="AG494" s="1153"/>
      <c r="AH494" s="124"/>
      <c r="AI494" s="124"/>
      <c r="AJ494" s="124"/>
      <c r="AK494" s="124"/>
      <c r="AL494" s="1153"/>
      <c r="AM494" s="124"/>
      <c r="AN494" s="124"/>
      <c r="AO494" s="1153"/>
      <c r="AP494" s="1153"/>
      <c r="AQ494" s="1153"/>
      <c r="AR494" s="1154"/>
      <c r="AS494" s="1154"/>
      <c r="AT494" s="1154"/>
      <c r="AU494" s="1154"/>
      <c r="AV494" s="1154"/>
      <c r="AW494" s="1154"/>
      <c r="AX494" s="1154"/>
      <c r="AY494" s="1154"/>
      <c r="AZ494" s="1154"/>
      <c r="BA494" s="1154"/>
      <c r="BB494" s="1154"/>
    </row>
    <row r="495" spans="2:54" ht="15" customHeight="1" thickBot="1">
      <c r="B495" s="2872"/>
      <c r="C495" s="3018"/>
      <c r="D495" s="3018"/>
      <c r="E495" s="2873" t="s">
        <v>1130</v>
      </c>
      <c r="F495" s="1106"/>
      <c r="G495" s="441" t="s">
        <v>93</v>
      </c>
      <c r="H495" s="441" t="s">
        <v>1103</v>
      </c>
      <c r="I495" s="441" t="s">
        <v>1131</v>
      </c>
      <c r="J495" s="441" t="s">
        <v>112</v>
      </c>
      <c r="K495" s="1111" t="s">
        <v>1136</v>
      </c>
      <c r="L495" s="441" t="s">
        <v>1120</v>
      </c>
      <c r="M495" s="441" t="str">
        <f t="shared" si="28"/>
        <v>Taree 66 kV</v>
      </c>
      <c r="N495" s="1111" t="s">
        <v>1106</v>
      </c>
      <c r="O495" s="1111" t="s">
        <v>842</v>
      </c>
      <c r="P495" s="1111"/>
      <c r="Q495" s="2874"/>
      <c r="R495" s="2875"/>
      <c r="S495" s="2876"/>
      <c r="T495" s="2876"/>
      <c r="U495" s="2876"/>
      <c r="V495" s="2876"/>
      <c r="W495" s="2877"/>
      <c r="X495" s="2877"/>
      <c r="Y495" s="2877"/>
      <c r="Z495" s="2877"/>
      <c r="AA495" s="2878"/>
      <c r="AB495" s="1162"/>
      <c r="AC495" s="1151"/>
      <c r="AD495" s="1152"/>
      <c r="AE495" s="1153"/>
      <c r="AF495" s="1153"/>
      <c r="AG495" s="1153"/>
      <c r="AH495" s="124"/>
      <c r="AI495" s="124"/>
      <c r="AJ495" s="124"/>
      <c r="AK495" s="124"/>
      <c r="AL495" s="1153"/>
      <c r="AM495" s="124"/>
      <c r="AN495" s="124"/>
      <c r="AO495" s="1153"/>
      <c r="AP495" s="1153"/>
      <c r="AQ495" s="1153"/>
      <c r="AR495" s="1154"/>
      <c r="AS495" s="1154"/>
      <c r="AT495" s="1154"/>
      <c r="AU495" s="1154"/>
      <c r="AV495" s="1154"/>
      <c r="AW495" s="1154"/>
      <c r="AX495" s="1154"/>
      <c r="AY495" s="1154"/>
      <c r="AZ495" s="1154"/>
      <c r="BA495" s="1154"/>
      <c r="BB495" s="1154"/>
    </row>
    <row r="496" spans="2:54" ht="15" customHeight="1">
      <c r="B496" s="1145" t="s">
        <v>1706</v>
      </c>
      <c r="C496" s="3019" t="s">
        <v>1126</v>
      </c>
      <c r="D496" s="3019" t="s">
        <v>842</v>
      </c>
      <c r="E496" s="1146" t="s">
        <v>1127</v>
      </c>
      <c r="F496" s="1106"/>
      <c r="G496" s="441" t="s">
        <v>93</v>
      </c>
      <c r="H496" s="441" t="s">
        <v>1103</v>
      </c>
      <c r="I496" s="441" t="s">
        <v>1128</v>
      </c>
      <c r="J496" s="441" t="s">
        <v>112</v>
      </c>
      <c r="K496" s="441" t="s">
        <v>1126</v>
      </c>
      <c r="L496" s="441" t="s">
        <v>1120</v>
      </c>
      <c r="M496" s="441" t="str">
        <f t="shared" ref="M496" si="30">B496</f>
        <v>Nabiac</v>
      </c>
      <c r="N496" s="441" t="s">
        <v>1129</v>
      </c>
      <c r="O496" s="441" t="s">
        <v>842</v>
      </c>
      <c r="P496" s="1111"/>
      <c r="Q496" s="2521"/>
      <c r="R496" s="2522"/>
      <c r="S496" s="2523"/>
      <c r="T496" s="2523"/>
      <c r="U496" s="2523"/>
      <c r="V496" s="2523"/>
      <c r="W496" s="2524"/>
      <c r="X496" s="2524"/>
      <c r="Y496" s="2524"/>
      <c r="Z496" s="2524"/>
      <c r="AA496" s="2525"/>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row>
    <row r="497" spans="2:54" ht="15" customHeight="1">
      <c r="B497" s="1155"/>
      <c r="C497" s="3017"/>
      <c r="D497" s="3017"/>
      <c r="E497" s="1146" t="s">
        <v>1130</v>
      </c>
      <c r="F497" s="1106"/>
      <c r="G497" s="441" t="s">
        <v>93</v>
      </c>
      <c r="H497" s="441" t="s">
        <v>1103</v>
      </c>
      <c r="I497" s="441" t="s">
        <v>1131</v>
      </c>
      <c r="J497" s="441" t="s">
        <v>112</v>
      </c>
      <c r="K497" s="441" t="s">
        <v>1126</v>
      </c>
      <c r="L497" s="441" t="s">
        <v>1120</v>
      </c>
      <c r="M497" s="441" t="str">
        <f t="shared" si="28"/>
        <v>Nabiac</v>
      </c>
      <c r="N497" s="441" t="s">
        <v>1129</v>
      </c>
      <c r="O497" s="441" t="s">
        <v>842</v>
      </c>
      <c r="P497" s="1111"/>
      <c r="Q497" s="2526"/>
      <c r="R497" s="2527"/>
      <c r="S497" s="2524"/>
      <c r="T497" s="2524"/>
      <c r="U497" s="2524"/>
      <c r="V497" s="2524"/>
      <c r="W497" s="2524"/>
      <c r="X497" s="2524"/>
      <c r="Y497" s="2524"/>
      <c r="Z497" s="2524"/>
      <c r="AA497" s="2525"/>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row>
    <row r="498" spans="2:54" ht="15" customHeight="1">
      <c r="B498" s="1155"/>
      <c r="C498" s="3016" t="s">
        <v>1132</v>
      </c>
      <c r="D498" s="3016" t="s">
        <v>833</v>
      </c>
      <c r="E498" s="1146" t="s">
        <v>1127</v>
      </c>
      <c r="F498" s="1106"/>
      <c r="G498" s="441" t="s">
        <v>93</v>
      </c>
      <c r="H498" s="441" t="s">
        <v>1103</v>
      </c>
      <c r="I498" s="441" t="s">
        <v>1128</v>
      </c>
      <c r="J498" s="441" t="s">
        <v>112</v>
      </c>
      <c r="K498" s="1111" t="s">
        <v>1132</v>
      </c>
      <c r="L498" s="441" t="s">
        <v>1120</v>
      </c>
      <c r="M498" s="441" t="str">
        <f t="shared" si="28"/>
        <v>Nabiac</v>
      </c>
      <c r="N498" s="1111" t="s">
        <v>1106</v>
      </c>
      <c r="O498" s="1111" t="s">
        <v>833</v>
      </c>
      <c r="P498" s="1111"/>
      <c r="Q498" s="2850"/>
      <c r="R498" s="2850"/>
      <c r="S498" s="2850"/>
      <c r="T498" s="2850"/>
      <c r="U498" s="2850"/>
      <c r="V498" s="2851"/>
      <c r="W498" s="2852"/>
      <c r="X498" s="2852"/>
      <c r="Y498" s="2852"/>
      <c r="Z498" s="2852"/>
      <c r="AA498" s="2853"/>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row>
    <row r="499" spans="2:54" ht="15" customHeight="1">
      <c r="B499" s="1155"/>
      <c r="C499" s="3017"/>
      <c r="D499" s="3017"/>
      <c r="E499" s="1146" t="s">
        <v>1130</v>
      </c>
      <c r="F499" s="1106"/>
      <c r="G499" s="441" t="s">
        <v>93</v>
      </c>
      <c r="H499" s="441" t="s">
        <v>1103</v>
      </c>
      <c r="I499" s="441" t="s">
        <v>1131</v>
      </c>
      <c r="J499" s="441" t="s">
        <v>112</v>
      </c>
      <c r="K499" s="1111" t="s">
        <v>1132</v>
      </c>
      <c r="L499" s="441" t="s">
        <v>1120</v>
      </c>
      <c r="M499" s="441" t="str">
        <f t="shared" si="28"/>
        <v>Nabiac</v>
      </c>
      <c r="N499" s="1111" t="s">
        <v>1106</v>
      </c>
      <c r="O499" s="1111" t="s">
        <v>833</v>
      </c>
      <c r="P499" s="1111"/>
      <c r="Q499" s="2850"/>
      <c r="R499" s="2850"/>
      <c r="S499" s="2850"/>
      <c r="T499" s="2850"/>
      <c r="U499" s="2850"/>
      <c r="V499" s="2851"/>
      <c r="W499" s="2852"/>
      <c r="X499" s="2852"/>
      <c r="Y499" s="2852"/>
      <c r="Z499" s="2852"/>
      <c r="AA499" s="2853"/>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row>
    <row r="500" spans="2:54" ht="15" customHeight="1">
      <c r="B500" s="1155"/>
      <c r="C500" s="3016" t="s">
        <v>1132</v>
      </c>
      <c r="D500" s="3016" t="s">
        <v>842</v>
      </c>
      <c r="E500" s="1146" t="s">
        <v>1127</v>
      </c>
      <c r="F500" s="1106"/>
      <c r="G500" s="441" t="s">
        <v>93</v>
      </c>
      <c r="H500" s="441" t="s">
        <v>1103</v>
      </c>
      <c r="I500" s="441" t="s">
        <v>1128</v>
      </c>
      <c r="J500" s="441" t="s">
        <v>112</v>
      </c>
      <c r="K500" s="1111" t="s">
        <v>1132</v>
      </c>
      <c r="L500" s="441" t="s">
        <v>1120</v>
      </c>
      <c r="M500" s="441" t="str">
        <f t="shared" si="28"/>
        <v>Nabiac</v>
      </c>
      <c r="N500" s="1111" t="s">
        <v>1106</v>
      </c>
      <c r="O500" s="1112" t="s">
        <v>842</v>
      </c>
      <c r="P500" s="1111"/>
      <c r="Q500" s="2850"/>
      <c r="R500" s="2850"/>
      <c r="S500" s="2850"/>
      <c r="T500" s="2850"/>
      <c r="U500" s="2850"/>
      <c r="V500" s="2851"/>
      <c r="W500" s="2852"/>
      <c r="X500" s="2852"/>
      <c r="Y500" s="2852"/>
      <c r="Z500" s="2852"/>
      <c r="AA500" s="2853"/>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row>
    <row r="501" spans="2:54" ht="15" customHeight="1">
      <c r="B501" s="1155"/>
      <c r="C501" s="3017"/>
      <c r="D501" s="3017"/>
      <c r="E501" s="1146" t="s">
        <v>1130</v>
      </c>
      <c r="F501" s="1106"/>
      <c r="G501" s="441" t="s">
        <v>93</v>
      </c>
      <c r="H501" s="441" t="s">
        <v>1103</v>
      </c>
      <c r="I501" s="441" t="s">
        <v>1131</v>
      </c>
      <c r="J501" s="441" t="s">
        <v>112</v>
      </c>
      <c r="K501" s="1111" t="s">
        <v>1132</v>
      </c>
      <c r="L501" s="441" t="s">
        <v>1120</v>
      </c>
      <c r="M501" s="441" t="str">
        <f t="shared" si="28"/>
        <v>Nabiac</v>
      </c>
      <c r="N501" s="1111" t="s">
        <v>1106</v>
      </c>
      <c r="O501" s="1112" t="s">
        <v>842</v>
      </c>
      <c r="P501" s="1111"/>
      <c r="Q501" s="2850"/>
      <c r="R501" s="2850"/>
      <c r="S501" s="2850"/>
      <c r="T501" s="2850"/>
      <c r="U501" s="2850"/>
      <c r="V501" s="2851"/>
      <c r="W501" s="2852"/>
      <c r="X501" s="2852"/>
      <c r="Y501" s="2852"/>
      <c r="Z501" s="2852"/>
      <c r="AA501" s="2853"/>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row>
    <row r="502" spans="2:54" ht="15" customHeight="1">
      <c r="B502" s="1155"/>
      <c r="C502" s="3016" t="s">
        <v>1133</v>
      </c>
      <c r="D502" s="3016"/>
      <c r="E502" s="1146" t="s">
        <v>1127</v>
      </c>
      <c r="F502" s="1106"/>
      <c r="G502" s="441" t="s">
        <v>93</v>
      </c>
      <c r="H502" s="441" t="s">
        <v>1103</v>
      </c>
      <c r="I502" s="441" t="s">
        <v>1128</v>
      </c>
      <c r="J502" s="441" t="s">
        <v>112</v>
      </c>
      <c r="K502" s="1111" t="s">
        <v>1133</v>
      </c>
      <c r="L502" s="441" t="s">
        <v>1120</v>
      </c>
      <c r="M502" s="441" t="str">
        <f t="shared" si="28"/>
        <v>Nabiac</v>
      </c>
      <c r="N502" s="1111" t="s">
        <v>1108</v>
      </c>
      <c r="O502" s="1111" t="s">
        <v>1109</v>
      </c>
      <c r="P502" s="1111"/>
      <c r="Q502" s="2856"/>
      <c r="R502" s="2856"/>
      <c r="S502" s="2856"/>
      <c r="T502" s="2856"/>
      <c r="U502" s="2856"/>
      <c r="V502" s="2858"/>
      <c r="W502" s="2859"/>
      <c r="X502" s="2859"/>
      <c r="Y502" s="2859"/>
      <c r="Z502" s="2859"/>
      <c r="AA502" s="2860"/>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row>
    <row r="503" spans="2:54" ht="15" customHeight="1">
      <c r="B503" s="1155"/>
      <c r="C503" s="3017"/>
      <c r="D503" s="3017"/>
      <c r="E503" s="1146" t="s">
        <v>1130</v>
      </c>
      <c r="F503" s="1106"/>
      <c r="G503" s="441" t="s">
        <v>93</v>
      </c>
      <c r="H503" s="441" t="s">
        <v>1103</v>
      </c>
      <c r="I503" s="441" t="s">
        <v>1131</v>
      </c>
      <c r="J503" s="441" t="s">
        <v>112</v>
      </c>
      <c r="K503" s="1111" t="s">
        <v>1133</v>
      </c>
      <c r="L503" s="441" t="s">
        <v>1120</v>
      </c>
      <c r="M503" s="441" t="str">
        <f t="shared" si="28"/>
        <v>Nabiac</v>
      </c>
      <c r="N503" s="1111" t="s">
        <v>1108</v>
      </c>
      <c r="O503" s="1111" t="s">
        <v>1109</v>
      </c>
      <c r="P503" s="1111"/>
      <c r="Q503" s="2856"/>
      <c r="R503" s="2856"/>
      <c r="S503" s="2856"/>
      <c r="T503" s="2856"/>
      <c r="U503" s="2856"/>
      <c r="V503" s="2858"/>
      <c r="W503" s="2859"/>
      <c r="X503" s="2859"/>
      <c r="Y503" s="2859"/>
      <c r="Z503" s="2859"/>
      <c r="AA503" s="2860"/>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row>
    <row r="504" spans="2:54" ht="15" customHeight="1">
      <c r="B504" s="1155"/>
      <c r="C504" s="3016" t="s">
        <v>1110</v>
      </c>
      <c r="D504" s="3016"/>
      <c r="E504" s="1146" t="s">
        <v>1127</v>
      </c>
      <c r="F504" s="1106"/>
      <c r="G504" s="441" t="s">
        <v>93</v>
      </c>
      <c r="H504" s="441" t="s">
        <v>1103</v>
      </c>
      <c r="I504" s="441" t="s">
        <v>1128</v>
      </c>
      <c r="J504" s="441" t="s">
        <v>112</v>
      </c>
      <c r="K504" s="1111" t="s">
        <v>1110</v>
      </c>
      <c r="L504" s="441" t="s">
        <v>1120</v>
      </c>
      <c r="M504" s="441" t="str">
        <f t="shared" si="28"/>
        <v>Nabiac</v>
      </c>
      <c r="N504" s="1111" t="s">
        <v>1111</v>
      </c>
      <c r="O504" s="1112">
        <v>0</v>
      </c>
      <c r="P504" s="1111"/>
      <c r="Q504" s="2861"/>
      <c r="R504" s="2861"/>
      <c r="S504" s="2861"/>
      <c r="T504" s="2861"/>
      <c r="U504" s="2861"/>
      <c r="V504" s="2883"/>
      <c r="W504" s="2863"/>
      <c r="X504" s="2863"/>
      <c r="Y504" s="2863"/>
      <c r="Z504" s="2863"/>
      <c r="AA504" s="286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row>
    <row r="505" spans="2:54" ht="15" customHeight="1">
      <c r="B505" s="1155"/>
      <c r="C505" s="3017"/>
      <c r="D505" s="3017"/>
      <c r="E505" s="1146" t="s">
        <v>1130</v>
      </c>
      <c r="F505" s="1106"/>
      <c r="G505" s="441" t="s">
        <v>93</v>
      </c>
      <c r="H505" s="441" t="s">
        <v>1103</v>
      </c>
      <c r="I505" s="441" t="s">
        <v>1131</v>
      </c>
      <c r="J505" s="441" t="s">
        <v>112</v>
      </c>
      <c r="K505" s="1111" t="s">
        <v>1110</v>
      </c>
      <c r="L505" s="441" t="s">
        <v>1120</v>
      </c>
      <c r="M505" s="441" t="str">
        <f t="shared" si="28"/>
        <v>Nabiac</v>
      </c>
      <c r="N505" s="1111" t="s">
        <v>1111</v>
      </c>
      <c r="O505" s="1112">
        <v>0</v>
      </c>
      <c r="P505" s="1111"/>
      <c r="Q505" s="2861"/>
      <c r="R505" s="2861"/>
      <c r="S505" s="2861"/>
      <c r="T505" s="2861"/>
      <c r="U505" s="2861"/>
      <c r="V505" s="2883"/>
      <c r="W505" s="2863"/>
      <c r="X505" s="2863"/>
      <c r="Y505" s="2863"/>
      <c r="Z505" s="2863"/>
      <c r="AA505" s="2864"/>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row>
    <row r="506" spans="2:54" ht="15" customHeight="1">
      <c r="B506" s="1155"/>
      <c r="C506" s="3016" t="s">
        <v>1112</v>
      </c>
      <c r="D506" s="3016"/>
      <c r="E506" s="1146" t="s">
        <v>1127</v>
      </c>
      <c r="F506" s="1106"/>
      <c r="G506" s="441" t="s">
        <v>93</v>
      </c>
      <c r="H506" s="441" t="s">
        <v>1103</v>
      </c>
      <c r="I506" s="441" t="s">
        <v>1128</v>
      </c>
      <c r="J506" s="441" t="s">
        <v>112</v>
      </c>
      <c r="K506" s="1111" t="s">
        <v>1112</v>
      </c>
      <c r="L506" s="441" t="s">
        <v>1120</v>
      </c>
      <c r="M506" s="441" t="str">
        <f t="shared" si="28"/>
        <v>Nabiac</v>
      </c>
      <c r="N506" s="1111" t="s">
        <v>1113</v>
      </c>
      <c r="O506" s="1111" t="s">
        <v>1113</v>
      </c>
      <c r="P506" s="1111"/>
      <c r="Q506" s="2850"/>
      <c r="R506" s="2850"/>
      <c r="S506" s="2850"/>
      <c r="T506" s="2850"/>
      <c r="U506" s="2850"/>
      <c r="V506" s="2866"/>
      <c r="W506" s="2866"/>
      <c r="X506" s="2866"/>
      <c r="Y506" s="2866"/>
      <c r="Z506" s="2866"/>
      <c r="AA506" s="2099"/>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row>
    <row r="507" spans="2:54" ht="15" customHeight="1">
      <c r="B507" s="1155"/>
      <c r="C507" s="3017"/>
      <c r="D507" s="3017"/>
      <c r="E507" s="1146" t="s">
        <v>1130</v>
      </c>
      <c r="F507" s="1106"/>
      <c r="G507" s="441" t="s">
        <v>93</v>
      </c>
      <c r="H507" s="441" t="s">
        <v>1103</v>
      </c>
      <c r="I507" s="441" t="s">
        <v>1131</v>
      </c>
      <c r="J507" s="441" t="s">
        <v>112</v>
      </c>
      <c r="K507" s="1111" t="s">
        <v>1112</v>
      </c>
      <c r="L507" s="441" t="s">
        <v>1120</v>
      </c>
      <c r="M507" s="441" t="str">
        <f t="shared" si="28"/>
        <v>Nabiac</v>
      </c>
      <c r="N507" s="1111" t="s">
        <v>1113</v>
      </c>
      <c r="O507" s="1111" t="s">
        <v>1113</v>
      </c>
      <c r="P507" s="1111"/>
      <c r="Q507" s="2850"/>
      <c r="R507" s="2850"/>
      <c r="S507" s="2850"/>
      <c r="T507" s="2850"/>
      <c r="U507" s="2850"/>
      <c r="V507" s="2866"/>
      <c r="W507" s="2866"/>
      <c r="X507" s="2866"/>
      <c r="Y507" s="2866"/>
      <c r="Z507" s="2866"/>
      <c r="AA507" s="2099"/>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row>
    <row r="508" spans="2:54" ht="15" customHeight="1">
      <c r="B508" s="1155"/>
      <c r="C508" s="3016" t="s">
        <v>1134</v>
      </c>
      <c r="D508" s="3016" t="s">
        <v>833</v>
      </c>
      <c r="E508" s="1146" t="s">
        <v>1127</v>
      </c>
      <c r="F508" s="1106"/>
      <c r="G508" s="441" t="s">
        <v>93</v>
      </c>
      <c r="H508" s="441" t="s">
        <v>1103</v>
      </c>
      <c r="I508" s="441" t="s">
        <v>1128</v>
      </c>
      <c r="J508" s="441" t="s">
        <v>112</v>
      </c>
      <c r="K508" s="1111" t="s">
        <v>1134</v>
      </c>
      <c r="L508" s="441" t="s">
        <v>1120</v>
      </c>
      <c r="M508" s="441" t="str">
        <f t="shared" si="28"/>
        <v>Nabiac</v>
      </c>
      <c r="N508" s="1111" t="s">
        <v>1115</v>
      </c>
      <c r="O508" s="1111" t="s">
        <v>833</v>
      </c>
      <c r="P508" s="1111"/>
      <c r="Q508" s="2867"/>
      <c r="R508" s="2868"/>
      <c r="S508" s="2869"/>
      <c r="T508" s="2869"/>
      <c r="U508" s="2869"/>
      <c r="V508" s="2869"/>
      <c r="W508" s="2869"/>
      <c r="X508" s="2869"/>
      <c r="Y508" s="2869"/>
      <c r="Z508" s="2869"/>
      <c r="AA508" s="2879"/>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row>
    <row r="509" spans="2:54" ht="15" customHeight="1">
      <c r="B509" s="1155"/>
      <c r="C509" s="3017"/>
      <c r="D509" s="3017"/>
      <c r="E509" s="1146" t="s">
        <v>1130</v>
      </c>
      <c r="F509" s="1106"/>
      <c r="G509" s="441" t="s">
        <v>93</v>
      </c>
      <c r="H509" s="441" t="s">
        <v>1103</v>
      </c>
      <c r="I509" s="441" t="s">
        <v>1131</v>
      </c>
      <c r="J509" s="441" t="s">
        <v>112</v>
      </c>
      <c r="K509" s="1111" t="s">
        <v>1134</v>
      </c>
      <c r="L509" s="441" t="s">
        <v>1120</v>
      </c>
      <c r="M509" s="441" t="str">
        <f t="shared" si="28"/>
        <v>Nabiac</v>
      </c>
      <c r="N509" s="1111" t="s">
        <v>1115</v>
      </c>
      <c r="O509" s="1111" t="s">
        <v>833</v>
      </c>
      <c r="P509" s="1111"/>
      <c r="Q509" s="2867"/>
      <c r="R509" s="2868"/>
      <c r="S509" s="2869"/>
      <c r="T509" s="2869"/>
      <c r="U509" s="2869"/>
      <c r="V509" s="2869"/>
      <c r="W509" s="2869"/>
      <c r="X509" s="2869"/>
      <c r="Y509" s="2869"/>
      <c r="Z509" s="2869"/>
      <c r="AA509" s="2879"/>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row>
    <row r="510" spans="2:54" ht="15" customHeight="1">
      <c r="B510" s="1155"/>
      <c r="C510" s="3016" t="s">
        <v>1135</v>
      </c>
      <c r="D510" s="3016" t="s">
        <v>833</v>
      </c>
      <c r="E510" s="1146" t="s">
        <v>1127</v>
      </c>
      <c r="F510" s="1106"/>
      <c r="G510" s="441" t="s">
        <v>93</v>
      </c>
      <c r="H510" s="441" t="s">
        <v>1103</v>
      </c>
      <c r="I510" s="441" t="s">
        <v>1128</v>
      </c>
      <c r="J510" s="441" t="s">
        <v>112</v>
      </c>
      <c r="K510" s="1111" t="s">
        <v>1135</v>
      </c>
      <c r="L510" s="441" t="s">
        <v>1120</v>
      </c>
      <c r="M510" s="441" t="str">
        <f t="shared" si="28"/>
        <v>Nabiac</v>
      </c>
      <c r="N510" s="1111" t="s">
        <v>1106</v>
      </c>
      <c r="O510" s="1111" t="s">
        <v>833</v>
      </c>
      <c r="P510" s="1111"/>
      <c r="Q510" s="2867"/>
      <c r="R510" s="2868"/>
      <c r="S510" s="2869"/>
      <c r="T510" s="2869"/>
      <c r="U510" s="2869"/>
      <c r="V510" s="2869"/>
      <c r="W510" s="2869"/>
      <c r="X510" s="2869"/>
      <c r="Y510" s="2869"/>
      <c r="Z510" s="2869"/>
      <c r="AA510" s="2879"/>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row>
    <row r="511" spans="2:54" ht="15" customHeight="1">
      <c r="B511" s="1155"/>
      <c r="C511" s="3017"/>
      <c r="D511" s="3017"/>
      <c r="E511" s="1146" t="s">
        <v>1130</v>
      </c>
      <c r="F511" s="1106"/>
      <c r="G511" s="441" t="s">
        <v>93</v>
      </c>
      <c r="H511" s="441" t="s">
        <v>1103</v>
      </c>
      <c r="I511" s="441" t="s">
        <v>1131</v>
      </c>
      <c r="J511" s="441" t="s">
        <v>112</v>
      </c>
      <c r="K511" s="1111" t="s">
        <v>1135</v>
      </c>
      <c r="L511" s="441" t="s">
        <v>1120</v>
      </c>
      <c r="M511" s="441" t="str">
        <f t="shared" si="28"/>
        <v>Nabiac</v>
      </c>
      <c r="N511" s="1111" t="s">
        <v>1106</v>
      </c>
      <c r="O511" s="1111" t="s">
        <v>833</v>
      </c>
      <c r="P511" s="1111"/>
      <c r="Q511" s="2867"/>
      <c r="R511" s="2868"/>
      <c r="S511" s="2869"/>
      <c r="T511" s="2869"/>
      <c r="U511" s="2869"/>
      <c r="V511" s="2869"/>
      <c r="W511" s="2869"/>
      <c r="X511" s="2869"/>
      <c r="Y511" s="2869"/>
      <c r="Z511" s="2869"/>
      <c r="AA511" s="2879"/>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row>
    <row r="512" spans="2:54" ht="15" customHeight="1">
      <c r="B512" s="1155"/>
      <c r="C512" s="3016" t="s">
        <v>1135</v>
      </c>
      <c r="D512" s="3016" t="s">
        <v>842</v>
      </c>
      <c r="E512" s="1146" t="s">
        <v>1127</v>
      </c>
      <c r="F512" s="1106"/>
      <c r="G512" s="441" t="s">
        <v>93</v>
      </c>
      <c r="H512" s="441" t="s">
        <v>1103</v>
      </c>
      <c r="I512" s="441" t="s">
        <v>1128</v>
      </c>
      <c r="J512" s="441" t="s">
        <v>112</v>
      </c>
      <c r="K512" s="1111" t="s">
        <v>1135</v>
      </c>
      <c r="L512" s="441" t="s">
        <v>1120</v>
      </c>
      <c r="M512" s="441" t="str">
        <f t="shared" si="28"/>
        <v>Nabiac</v>
      </c>
      <c r="N512" s="1111" t="s">
        <v>1106</v>
      </c>
      <c r="O512" s="1111" t="s">
        <v>842</v>
      </c>
      <c r="P512" s="1111"/>
      <c r="Q512" s="2867"/>
      <c r="R512" s="2868"/>
      <c r="S512" s="2869"/>
      <c r="T512" s="2869"/>
      <c r="U512" s="2869"/>
      <c r="V512" s="2869"/>
      <c r="W512" s="2869"/>
      <c r="X512" s="2869"/>
      <c r="Y512" s="2869"/>
      <c r="Z512" s="2869"/>
      <c r="AA512" s="2879"/>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row>
    <row r="513" spans="2:54" ht="15" customHeight="1">
      <c r="B513" s="1155"/>
      <c r="C513" s="3017"/>
      <c r="D513" s="3017"/>
      <c r="E513" s="1146" t="s">
        <v>1130</v>
      </c>
      <c r="F513" s="1106"/>
      <c r="G513" s="441" t="s">
        <v>93</v>
      </c>
      <c r="H513" s="441" t="s">
        <v>1103</v>
      </c>
      <c r="I513" s="441" t="s">
        <v>1131</v>
      </c>
      <c r="J513" s="441" t="s">
        <v>112</v>
      </c>
      <c r="K513" s="1111" t="s">
        <v>1135</v>
      </c>
      <c r="L513" s="441" t="s">
        <v>1120</v>
      </c>
      <c r="M513" s="441" t="str">
        <f t="shared" si="28"/>
        <v>Nabiac</v>
      </c>
      <c r="N513" s="1111" t="s">
        <v>1106</v>
      </c>
      <c r="O513" s="1111" t="s">
        <v>842</v>
      </c>
      <c r="P513" s="1111"/>
      <c r="Q513" s="2867"/>
      <c r="R513" s="2868"/>
      <c r="S513" s="2869"/>
      <c r="T513" s="2869"/>
      <c r="U513" s="2869"/>
      <c r="V513" s="2869"/>
      <c r="W513" s="2869"/>
      <c r="X513" s="2869"/>
      <c r="Y513" s="2869"/>
      <c r="Z513" s="2869"/>
      <c r="AA513" s="2879"/>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row>
    <row r="514" spans="2:54" ht="15" customHeight="1">
      <c r="B514" s="1155"/>
      <c r="C514" s="3016" t="s">
        <v>1136</v>
      </c>
      <c r="D514" s="3016" t="s">
        <v>833</v>
      </c>
      <c r="E514" s="1146" t="s">
        <v>1127</v>
      </c>
      <c r="F514" s="1106"/>
      <c r="G514" s="441" t="s">
        <v>93</v>
      </c>
      <c r="H514" s="441" t="s">
        <v>1103</v>
      </c>
      <c r="I514" s="441" t="s">
        <v>1128</v>
      </c>
      <c r="J514" s="441" t="s">
        <v>112</v>
      </c>
      <c r="K514" s="1111" t="s">
        <v>1136</v>
      </c>
      <c r="L514" s="441" t="s">
        <v>1120</v>
      </c>
      <c r="M514" s="441" t="str">
        <f t="shared" si="28"/>
        <v>Nabiac</v>
      </c>
      <c r="N514" s="1111" t="s">
        <v>1106</v>
      </c>
      <c r="O514" s="1111" t="s">
        <v>833</v>
      </c>
      <c r="P514" s="1111"/>
      <c r="Q514" s="2867"/>
      <c r="R514" s="2868"/>
      <c r="S514" s="2869"/>
      <c r="T514" s="2869"/>
      <c r="U514" s="2869"/>
      <c r="V514" s="2869"/>
      <c r="W514" s="2870">
        <v>33</v>
      </c>
      <c r="X514" s="2870">
        <v>36</v>
      </c>
      <c r="Y514" s="2870">
        <v>37</v>
      </c>
      <c r="Z514" s="2870">
        <v>37</v>
      </c>
      <c r="AA514" s="2870">
        <v>37</v>
      </c>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row>
    <row r="515" spans="2:54" ht="15" customHeight="1">
      <c r="B515" s="1155"/>
      <c r="C515" s="3017"/>
      <c r="D515" s="3017"/>
      <c r="E515" s="1146" t="s">
        <v>1130</v>
      </c>
      <c r="F515" s="1106"/>
      <c r="G515" s="441" t="s">
        <v>93</v>
      </c>
      <c r="H515" s="441" t="s">
        <v>1103</v>
      </c>
      <c r="I515" s="441" t="s">
        <v>1131</v>
      </c>
      <c r="J515" s="441" t="s">
        <v>112</v>
      </c>
      <c r="K515" s="1111" t="s">
        <v>1136</v>
      </c>
      <c r="L515" s="441" t="s">
        <v>1120</v>
      </c>
      <c r="M515" s="441" t="str">
        <f t="shared" si="28"/>
        <v>Nabiac</v>
      </c>
      <c r="N515" s="1111" t="s">
        <v>1106</v>
      </c>
      <c r="O515" s="1111" t="s">
        <v>833</v>
      </c>
      <c r="P515" s="1111"/>
      <c r="Q515" s="2528"/>
      <c r="R515" s="2529"/>
      <c r="S515" s="2530"/>
      <c r="T515" s="2530"/>
      <c r="U515" s="2530"/>
      <c r="V515" s="2530"/>
      <c r="W515" s="2102"/>
      <c r="X515" s="2102"/>
      <c r="Y515" s="2102"/>
      <c r="Z515" s="2102"/>
      <c r="AA515" s="2103"/>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row>
    <row r="516" spans="2:54" ht="15" customHeight="1">
      <c r="B516" s="1155"/>
      <c r="C516" s="3016" t="s">
        <v>1136</v>
      </c>
      <c r="D516" s="3016" t="s">
        <v>842</v>
      </c>
      <c r="E516" s="1146" t="s">
        <v>1127</v>
      </c>
      <c r="F516" s="1106"/>
      <c r="G516" s="441" t="s">
        <v>93</v>
      </c>
      <c r="H516" s="441" t="s">
        <v>1103</v>
      </c>
      <c r="I516" s="441" t="s">
        <v>1128</v>
      </c>
      <c r="J516" s="441" t="s">
        <v>112</v>
      </c>
      <c r="K516" s="1111" t="s">
        <v>1136</v>
      </c>
      <c r="L516" s="441" t="s">
        <v>1120</v>
      </c>
      <c r="M516" s="441" t="str">
        <f t="shared" si="28"/>
        <v>Nabiac</v>
      </c>
      <c r="N516" s="1111" t="s">
        <v>1106</v>
      </c>
      <c r="O516" s="1111" t="s">
        <v>842</v>
      </c>
      <c r="P516" s="1111"/>
      <c r="Q516" s="2528"/>
      <c r="R516" s="2529"/>
      <c r="S516" s="2530"/>
      <c r="T516" s="2530"/>
      <c r="U516" s="2530"/>
      <c r="V516" s="2530"/>
      <c r="W516" s="2102">
        <v>33.376638536557273</v>
      </c>
      <c r="X516" s="2102">
        <v>36.496575181789318</v>
      </c>
      <c r="Y516" s="2102">
        <v>37.483329627982627</v>
      </c>
      <c r="Z516" s="2102">
        <v>37.483329627982627</v>
      </c>
      <c r="AA516" s="2102">
        <v>37.483329627982627</v>
      </c>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row>
    <row r="517" spans="2:54" ht="15" customHeight="1" thickBot="1">
      <c r="B517" s="2872"/>
      <c r="C517" s="3018"/>
      <c r="D517" s="3018"/>
      <c r="E517" s="2873" t="s">
        <v>1130</v>
      </c>
      <c r="F517" s="1106"/>
      <c r="G517" s="441" t="s">
        <v>93</v>
      </c>
      <c r="H517" s="441" t="s">
        <v>1103</v>
      </c>
      <c r="I517" s="441" t="s">
        <v>1131</v>
      </c>
      <c r="J517" s="441" t="s">
        <v>112</v>
      </c>
      <c r="K517" s="1111" t="s">
        <v>1136</v>
      </c>
      <c r="L517" s="441" t="s">
        <v>1120</v>
      </c>
      <c r="M517" s="441" t="str">
        <f t="shared" si="28"/>
        <v>Nabiac</v>
      </c>
      <c r="N517" s="1111" t="s">
        <v>1106</v>
      </c>
      <c r="O517" s="1111" t="s">
        <v>842</v>
      </c>
      <c r="P517" s="1111"/>
      <c r="Q517" s="2874"/>
      <c r="R517" s="2875"/>
      <c r="S517" s="2876"/>
      <c r="T517" s="2876"/>
      <c r="U517" s="2876"/>
      <c r="V517" s="2876"/>
      <c r="W517" s="2877"/>
      <c r="X517" s="2877"/>
      <c r="Y517" s="2877"/>
      <c r="Z517" s="2877"/>
      <c r="AA517" s="2878"/>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row>
    <row r="518" spans="2:54" ht="15" customHeight="1">
      <c r="B518" s="1145" t="s">
        <v>1705</v>
      </c>
      <c r="C518" s="3019" t="s">
        <v>1126</v>
      </c>
      <c r="D518" s="3019" t="s">
        <v>842</v>
      </c>
      <c r="E518" s="1146" t="s">
        <v>1127</v>
      </c>
      <c r="F518" s="1106"/>
      <c r="G518" s="441" t="s">
        <v>93</v>
      </c>
      <c r="H518" s="441" t="s">
        <v>1103</v>
      </c>
      <c r="I518" s="441" t="s">
        <v>1128</v>
      </c>
      <c r="J518" s="441" t="s">
        <v>112</v>
      </c>
      <c r="K518" s="441" t="s">
        <v>1126</v>
      </c>
      <c r="L518" s="441" t="s">
        <v>1120</v>
      </c>
      <c r="M518" s="441" t="str">
        <f t="shared" ref="M518" si="31">B518</f>
        <v>Port Macquarie 33 kV</v>
      </c>
      <c r="N518" s="441" t="s">
        <v>1129</v>
      </c>
      <c r="O518" s="441" t="s">
        <v>842</v>
      </c>
      <c r="P518" s="1111"/>
      <c r="Q518" s="2521"/>
      <c r="R518" s="2522"/>
      <c r="S518" s="2523"/>
      <c r="T518" s="2523"/>
      <c r="U518" s="2523"/>
      <c r="V518" s="2523"/>
      <c r="W518" s="2524"/>
      <c r="X518" s="2524"/>
      <c r="Y518" s="2524"/>
      <c r="Z518" s="2524"/>
      <c r="AA518" s="2525"/>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row>
    <row r="519" spans="2:54" ht="15" customHeight="1">
      <c r="B519" s="1155"/>
      <c r="C519" s="3017"/>
      <c r="D519" s="3017"/>
      <c r="E519" s="1146" t="s">
        <v>1130</v>
      </c>
      <c r="F519" s="1106"/>
      <c r="G519" s="441" t="s">
        <v>93</v>
      </c>
      <c r="H519" s="441" t="s">
        <v>1103</v>
      </c>
      <c r="I519" s="441" t="s">
        <v>1131</v>
      </c>
      <c r="J519" s="441" t="s">
        <v>112</v>
      </c>
      <c r="K519" s="441" t="s">
        <v>1126</v>
      </c>
      <c r="L519" s="441" t="s">
        <v>1120</v>
      </c>
      <c r="M519" s="441" t="str">
        <f t="shared" si="28"/>
        <v>Port Macquarie 33 kV</v>
      </c>
      <c r="N519" s="441" t="s">
        <v>1129</v>
      </c>
      <c r="O519" s="441" t="s">
        <v>842</v>
      </c>
      <c r="P519" s="1111"/>
      <c r="Q519" s="2526"/>
      <c r="R519" s="2527"/>
      <c r="S519" s="2524"/>
      <c r="T519" s="2524"/>
      <c r="U519" s="2524"/>
      <c r="V519" s="2524"/>
      <c r="W519" s="2524"/>
      <c r="X519" s="2524"/>
      <c r="Y519" s="2524"/>
      <c r="Z519" s="2524"/>
      <c r="AA519" s="2525"/>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row>
    <row r="520" spans="2:54" ht="15" customHeight="1">
      <c r="B520" s="1155"/>
      <c r="C520" s="3016" t="s">
        <v>1132</v>
      </c>
      <c r="D520" s="3016" t="s">
        <v>833</v>
      </c>
      <c r="E520" s="1146" t="s">
        <v>1127</v>
      </c>
      <c r="F520" s="1106"/>
      <c r="G520" s="441" t="s">
        <v>93</v>
      </c>
      <c r="H520" s="441" t="s">
        <v>1103</v>
      </c>
      <c r="I520" s="441" t="s">
        <v>1128</v>
      </c>
      <c r="J520" s="441" t="s">
        <v>112</v>
      </c>
      <c r="K520" s="1111" t="s">
        <v>1132</v>
      </c>
      <c r="L520" s="441" t="s">
        <v>1120</v>
      </c>
      <c r="M520" s="441" t="str">
        <f t="shared" si="28"/>
        <v>Port Macquarie 33 kV</v>
      </c>
      <c r="N520" s="1111" t="s">
        <v>1106</v>
      </c>
      <c r="O520" s="1111" t="s">
        <v>833</v>
      </c>
      <c r="P520" s="1111"/>
      <c r="Q520" s="2850"/>
      <c r="R520" s="2850"/>
      <c r="S520" s="2850"/>
      <c r="T520" s="2850"/>
      <c r="U520" s="2850"/>
      <c r="V520" s="2851"/>
      <c r="W520" s="2852"/>
      <c r="X520" s="2852"/>
      <c r="Y520" s="2852"/>
      <c r="Z520" s="2852"/>
      <c r="AA520" s="2853"/>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row>
    <row r="521" spans="2:54" ht="15" customHeight="1">
      <c r="B521" s="1155"/>
      <c r="C521" s="3017"/>
      <c r="D521" s="3017"/>
      <c r="E521" s="1146" t="s">
        <v>1130</v>
      </c>
      <c r="F521" s="1106"/>
      <c r="G521" s="441" t="s">
        <v>93</v>
      </c>
      <c r="H521" s="441" t="s">
        <v>1103</v>
      </c>
      <c r="I521" s="441" t="s">
        <v>1131</v>
      </c>
      <c r="J521" s="441" t="s">
        <v>112</v>
      </c>
      <c r="K521" s="1111" t="s">
        <v>1132</v>
      </c>
      <c r="L521" s="441" t="s">
        <v>1120</v>
      </c>
      <c r="M521" s="441" t="str">
        <f t="shared" si="28"/>
        <v>Port Macquarie 33 kV</v>
      </c>
      <c r="N521" s="1111" t="s">
        <v>1106</v>
      </c>
      <c r="O521" s="1111" t="s">
        <v>833</v>
      </c>
      <c r="P521" s="1111"/>
      <c r="Q521" s="2850"/>
      <c r="R521" s="2850"/>
      <c r="S521" s="2850"/>
      <c r="T521" s="2850"/>
      <c r="U521" s="2850"/>
      <c r="V521" s="2851"/>
      <c r="W521" s="2852"/>
      <c r="X521" s="2852"/>
      <c r="Y521" s="2852"/>
      <c r="Z521" s="2852"/>
      <c r="AA521" s="2853"/>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row>
    <row r="522" spans="2:54" ht="15" customHeight="1">
      <c r="B522" s="1155"/>
      <c r="C522" s="3016" t="s">
        <v>1132</v>
      </c>
      <c r="D522" s="3016" t="s">
        <v>842</v>
      </c>
      <c r="E522" s="1146" t="s">
        <v>1127</v>
      </c>
      <c r="F522" s="1106"/>
      <c r="G522" s="441" t="s">
        <v>93</v>
      </c>
      <c r="H522" s="441" t="s">
        <v>1103</v>
      </c>
      <c r="I522" s="441" t="s">
        <v>1128</v>
      </c>
      <c r="J522" s="441" t="s">
        <v>112</v>
      </c>
      <c r="K522" s="1111" t="s">
        <v>1132</v>
      </c>
      <c r="L522" s="441" t="s">
        <v>1120</v>
      </c>
      <c r="M522" s="441" t="str">
        <f t="shared" si="28"/>
        <v>Port Macquarie 33 kV</v>
      </c>
      <c r="N522" s="1111" t="s">
        <v>1106</v>
      </c>
      <c r="O522" s="1112" t="s">
        <v>842</v>
      </c>
      <c r="P522" s="1111"/>
      <c r="Q522" s="2854"/>
      <c r="R522" s="2854"/>
      <c r="S522" s="2854"/>
      <c r="T522" s="2854"/>
      <c r="U522" s="2854"/>
      <c r="V522" s="2855"/>
      <c r="W522" s="2852"/>
      <c r="X522" s="2852"/>
      <c r="Y522" s="2852"/>
      <c r="Z522" s="2852"/>
      <c r="AA522" s="2853"/>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row>
    <row r="523" spans="2:54" ht="15" customHeight="1">
      <c r="B523" s="1155"/>
      <c r="C523" s="3017"/>
      <c r="D523" s="3017"/>
      <c r="E523" s="1146" t="s">
        <v>1130</v>
      </c>
      <c r="F523" s="1106"/>
      <c r="G523" s="441" t="s">
        <v>93</v>
      </c>
      <c r="H523" s="441" t="s">
        <v>1103</v>
      </c>
      <c r="I523" s="441" t="s">
        <v>1131</v>
      </c>
      <c r="J523" s="441" t="s">
        <v>112</v>
      </c>
      <c r="K523" s="1111" t="s">
        <v>1132</v>
      </c>
      <c r="L523" s="441" t="s">
        <v>1120</v>
      </c>
      <c r="M523" s="441" t="str">
        <f t="shared" si="28"/>
        <v>Port Macquarie 33 kV</v>
      </c>
      <c r="N523" s="1111" t="s">
        <v>1106</v>
      </c>
      <c r="O523" s="1112" t="s">
        <v>842</v>
      </c>
      <c r="P523" s="1111"/>
      <c r="Q523" s="2854"/>
      <c r="R523" s="2854"/>
      <c r="S523" s="2854"/>
      <c r="T523" s="2854"/>
      <c r="U523" s="2854"/>
      <c r="V523" s="2855"/>
      <c r="W523" s="2852"/>
      <c r="X523" s="2852"/>
      <c r="Y523" s="2852"/>
      <c r="Z523" s="2852"/>
      <c r="AA523" s="2853"/>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row>
    <row r="524" spans="2:54" ht="15" customHeight="1">
      <c r="B524" s="1155"/>
      <c r="C524" s="3016" t="s">
        <v>1133</v>
      </c>
      <c r="D524" s="3016"/>
      <c r="E524" s="1146" t="s">
        <v>1127</v>
      </c>
      <c r="F524" s="1106"/>
      <c r="G524" s="441" t="s">
        <v>93</v>
      </c>
      <c r="H524" s="441" t="s">
        <v>1103</v>
      </c>
      <c r="I524" s="441" t="s">
        <v>1128</v>
      </c>
      <c r="J524" s="441" t="s">
        <v>112</v>
      </c>
      <c r="K524" s="1111" t="s">
        <v>1133</v>
      </c>
      <c r="L524" s="441" t="s">
        <v>1120</v>
      </c>
      <c r="M524" s="441" t="str">
        <f t="shared" si="28"/>
        <v>Port Macquarie 33 kV</v>
      </c>
      <c r="N524" s="1111" t="s">
        <v>1108</v>
      </c>
      <c r="O524" s="1111" t="s">
        <v>1109</v>
      </c>
      <c r="P524" s="1111"/>
      <c r="Q524" s="2856"/>
      <c r="R524" s="2856"/>
      <c r="S524" s="2856"/>
      <c r="T524" s="2856"/>
      <c r="U524" s="2856"/>
      <c r="V524" s="2858"/>
      <c r="W524" s="2859"/>
      <c r="X524" s="2859"/>
      <c r="Y524" s="2859"/>
      <c r="Z524" s="2859"/>
      <c r="AA524" s="2860"/>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row>
    <row r="525" spans="2:54" ht="15" customHeight="1">
      <c r="B525" s="1155"/>
      <c r="C525" s="3017"/>
      <c r="D525" s="3017"/>
      <c r="E525" s="1146" t="s">
        <v>1130</v>
      </c>
      <c r="F525" s="1106"/>
      <c r="G525" s="441" t="s">
        <v>93</v>
      </c>
      <c r="H525" s="441" t="s">
        <v>1103</v>
      </c>
      <c r="I525" s="441" t="s">
        <v>1131</v>
      </c>
      <c r="J525" s="441" t="s">
        <v>112</v>
      </c>
      <c r="K525" s="1111" t="s">
        <v>1133</v>
      </c>
      <c r="L525" s="441" t="s">
        <v>1120</v>
      </c>
      <c r="M525" s="441" t="str">
        <f t="shared" ref="M525:M588" si="32">M524</f>
        <v>Port Macquarie 33 kV</v>
      </c>
      <c r="N525" s="1111" t="s">
        <v>1108</v>
      </c>
      <c r="O525" s="1111" t="s">
        <v>1109</v>
      </c>
      <c r="P525" s="1111"/>
      <c r="Q525" s="2856"/>
      <c r="R525" s="2856"/>
      <c r="S525" s="2856"/>
      <c r="T525" s="2856"/>
      <c r="U525" s="2856"/>
      <c r="V525" s="2858"/>
      <c r="W525" s="2859"/>
      <c r="X525" s="2859"/>
      <c r="Y525" s="2859"/>
      <c r="Z525" s="2859"/>
      <c r="AA525" s="2860"/>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row>
    <row r="526" spans="2:54" ht="15" customHeight="1">
      <c r="B526" s="1155"/>
      <c r="C526" s="3016" t="s">
        <v>1110</v>
      </c>
      <c r="D526" s="3016"/>
      <c r="E526" s="1146" t="s">
        <v>1127</v>
      </c>
      <c r="F526" s="1106"/>
      <c r="G526" s="441" t="s">
        <v>93</v>
      </c>
      <c r="H526" s="441" t="s">
        <v>1103</v>
      </c>
      <c r="I526" s="441" t="s">
        <v>1128</v>
      </c>
      <c r="J526" s="441" t="s">
        <v>112</v>
      </c>
      <c r="K526" s="1111" t="s">
        <v>1110</v>
      </c>
      <c r="L526" s="441" t="s">
        <v>1120</v>
      </c>
      <c r="M526" s="441" t="str">
        <f t="shared" si="32"/>
        <v>Port Macquarie 33 kV</v>
      </c>
      <c r="N526" s="1111" t="s">
        <v>1111</v>
      </c>
      <c r="O526" s="1112">
        <v>0</v>
      </c>
      <c r="P526" s="1111"/>
      <c r="Q526" s="2861"/>
      <c r="R526" s="2861"/>
      <c r="S526" s="2861"/>
      <c r="T526" s="2861"/>
      <c r="U526" s="2861"/>
      <c r="V526" s="2862"/>
      <c r="W526" s="2863"/>
      <c r="X526" s="2863"/>
      <c r="Y526" s="2863"/>
      <c r="Z526" s="2863"/>
      <c r="AA526" s="2864"/>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row>
    <row r="527" spans="2:54" ht="15" customHeight="1">
      <c r="B527" s="1155"/>
      <c r="C527" s="3017"/>
      <c r="D527" s="3017"/>
      <c r="E527" s="1146" t="s">
        <v>1130</v>
      </c>
      <c r="F527" s="1106"/>
      <c r="G527" s="441" t="s">
        <v>93</v>
      </c>
      <c r="H527" s="441" t="s">
        <v>1103</v>
      </c>
      <c r="I527" s="441" t="s">
        <v>1131</v>
      </c>
      <c r="J527" s="441" t="s">
        <v>112</v>
      </c>
      <c r="K527" s="1111" t="s">
        <v>1110</v>
      </c>
      <c r="L527" s="441" t="s">
        <v>1120</v>
      </c>
      <c r="M527" s="441" t="str">
        <f t="shared" si="32"/>
        <v>Port Macquarie 33 kV</v>
      </c>
      <c r="N527" s="1111" t="s">
        <v>1111</v>
      </c>
      <c r="O527" s="1112">
        <v>0</v>
      </c>
      <c r="P527" s="1111"/>
      <c r="Q527" s="2861"/>
      <c r="R527" s="2861"/>
      <c r="S527" s="2861"/>
      <c r="T527" s="2861"/>
      <c r="U527" s="2861"/>
      <c r="V527" s="2862"/>
      <c r="W527" s="2863"/>
      <c r="X527" s="2863"/>
      <c r="Y527" s="2863"/>
      <c r="Z527" s="2863"/>
      <c r="AA527" s="2864"/>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row>
    <row r="528" spans="2:54" ht="15" customHeight="1">
      <c r="B528" s="1155"/>
      <c r="C528" s="3016" t="s">
        <v>1112</v>
      </c>
      <c r="D528" s="3016"/>
      <c r="E528" s="1146" t="s">
        <v>1127</v>
      </c>
      <c r="F528" s="1106"/>
      <c r="G528" s="441" t="s">
        <v>93</v>
      </c>
      <c r="H528" s="441" t="s">
        <v>1103</v>
      </c>
      <c r="I528" s="441" t="s">
        <v>1128</v>
      </c>
      <c r="J528" s="441" t="s">
        <v>112</v>
      </c>
      <c r="K528" s="1111" t="s">
        <v>1112</v>
      </c>
      <c r="L528" s="441" t="s">
        <v>1120</v>
      </c>
      <c r="M528" s="441" t="str">
        <f t="shared" si="32"/>
        <v>Port Macquarie 33 kV</v>
      </c>
      <c r="N528" s="1111" t="s">
        <v>1113</v>
      </c>
      <c r="O528" s="1111" t="s">
        <v>1113</v>
      </c>
      <c r="P528" s="1111"/>
      <c r="Q528" s="2850"/>
      <c r="R528" s="2850"/>
      <c r="S528" s="2850"/>
      <c r="T528" s="2850"/>
      <c r="U528" s="2850"/>
      <c r="V528" s="2851"/>
      <c r="W528" s="2866"/>
      <c r="X528" s="2866"/>
      <c r="Y528" s="2866"/>
      <c r="Z528" s="2866"/>
      <c r="AA528" s="2099"/>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row>
    <row r="529" spans="2:54" ht="15" customHeight="1">
      <c r="B529" s="1155"/>
      <c r="C529" s="3017"/>
      <c r="D529" s="3017"/>
      <c r="E529" s="1146" t="s">
        <v>1130</v>
      </c>
      <c r="F529" s="1106"/>
      <c r="G529" s="441" t="s">
        <v>93</v>
      </c>
      <c r="H529" s="441" t="s">
        <v>1103</v>
      </c>
      <c r="I529" s="441" t="s">
        <v>1131</v>
      </c>
      <c r="J529" s="441" t="s">
        <v>112</v>
      </c>
      <c r="K529" s="1111" t="s">
        <v>1112</v>
      </c>
      <c r="L529" s="441" t="s">
        <v>1120</v>
      </c>
      <c r="M529" s="441" t="str">
        <f t="shared" si="32"/>
        <v>Port Macquarie 33 kV</v>
      </c>
      <c r="N529" s="1111" t="s">
        <v>1113</v>
      </c>
      <c r="O529" s="1111" t="s">
        <v>1113</v>
      </c>
      <c r="P529" s="1111"/>
      <c r="Q529" s="2850"/>
      <c r="R529" s="2850"/>
      <c r="S529" s="2850"/>
      <c r="T529" s="2850"/>
      <c r="U529" s="2850"/>
      <c r="V529" s="2851"/>
      <c r="W529" s="2866"/>
      <c r="X529" s="2866"/>
      <c r="Y529" s="2866"/>
      <c r="Z529" s="2866"/>
      <c r="AA529" s="2099"/>
      <c r="AC529" s="124"/>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row>
    <row r="530" spans="2:54" ht="15" customHeight="1">
      <c r="B530" s="1155"/>
      <c r="C530" s="3016" t="s">
        <v>1134</v>
      </c>
      <c r="D530" s="3016" t="s">
        <v>833</v>
      </c>
      <c r="E530" s="1146" t="s">
        <v>1127</v>
      </c>
      <c r="F530" s="1106"/>
      <c r="G530" s="441" t="s">
        <v>93</v>
      </c>
      <c r="H530" s="441" t="s">
        <v>1103</v>
      </c>
      <c r="I530" s="441" t="s">
        <v>1128</v>
      </c>
      <c r="J530" s="441" t="s">
        <v>112</v>
      </c>
      <c r="K530" s="1111" t="s">
        <v>1134</v>
      </c>
      <c r="L530" s="441" t="s">
        <v>1120</v>
      </c>
      <c r="M530" s="441" t="str">
        <f t="shared" si="32"/>
        <v>Port Macquarie 33 kV</v>
      </c>
      <c r="N530" s="1111" t="s">
        <v>1115</v>
      </c>
      <c r="O530" s="1111" t="s">
        <v>833</v>
      </c>
      <c r="P530" s="1111"/>
      <c r="Q530" s="2867"/>
      <c r="R530" s="2868"/>
      <c r="S530" s="2869"/>
      <c r="T530" s="2869"/>
      <c r="U530" s="2869"/>
      <c r="V530" s="2869"/>
      <c r="W530" s="2869"/>
      <c r="X530" s="2869"/>
      <c r="Y530" s="2869"/>
      <c r="Z530" s="2869"/>
      <c r="AA530" s="2879"/>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row>
    <row r="531" spans="2:54" ht="15" customHeight="1">
      <c r="B531" s="1155"/>
      <c r="C531" s="3017"/>
      <c r="D531" s="3017"/>
      <c r="E531" s="1146" t="s">
        <v>1130</v>
      </c>
      <c r="F531" s="1106"/>
      <c r="G531" s="441" t="s">
        <v>93</v>
      </c>
      <c r="H531" s="441" t="s">
        <v>1103</v>
      </c>
      <c r="I531" s="441" t="s">
        <v>1131</v>
      </c>
      <c r="J531" s="441" t="s">
        <v>112</v>
      </c>
      <c r="K531" s="1111" t="s">
        <v>1134</v>
      </c>
      <c r="L531" s="441" t="s">
        <v>1120</v>
      </c>
      <c r="M531" s="441" t="str">
        <f t="shared" si="32"/>
        <v>Port Macquarie 33 kV</v>
      </c>
      <c r="N531" s="1111" t="s">
        <v>1115</v>
      </c>
      <c r="O531" s="1111" t="s">
        <v>833</v>
      </c>
      <c r="P531" s="1111"/>
      <c r="Q531" s="2867"/>
      <c r="R531" s="2868"/>
      <c r="S531" s="2869"/>
      <c r="T531" s="2869"/>
      <c r="U531" s="2869"/>
      <c r="V531" s="2869"/>
      <c r="W531" s="2869"/>
      <c r="X531" s="2869"/>
      <c r="Y531" s="2869"/>
      <c r="Z531" s="2869"/>
      <c r="AA531" s="2879"/>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row>
    <row r="532" spans="2:54" ht="15" customHeight="1">
      <c r="B532" s="1155"/>
      <c r="C532" s="3016" t="s">
        <v>1135</v>
      </c>
      <c r="D532" s="3016" t="s">
        <v>833</v>
      </c>
      <c r="E532" s="1146" t="s">
        <v>1127</v>
      </c>
      <c r="F532" s="1106"/>
      <c r="G532" s="441" t="s">
        <v>93</v>
      </c>
      <c r="H532" s="441" t="s">
        <v>1103</v>
      </c>
      <c r="I532" s="441" t="s">
        <v>1128</v>
      </c>
      <c r="J532" s="441" t="s">
        <v>112</v>
      </c>
      <c r="K532" s="1111" t="s">
        <v>1135</v>
      </c>
      <c r="L532" s="441" t="s">
        <v>1120</v>
      </c>
      <c r="M532" s="441" t="str">
        <f t="shared" si="32"/>
        <v>Port Macquarie 33 kV</v>
      </c>
      <c r="N532" s="1111" t="s">
        <v>1106</v>
      </c>
      <c r="O532" s="1111" t="s">
        <v>833</v>
      </c>
      <c r="P532" s="1111"/>
      <c r="Q532" s="2867"/>
      <c r="R532" s="2868"/>
      <c r="S532" s="2869"/>
      <c r="T532" s="2869"/>
      <c r="U532" s="2869"/>
      <c r="V532" s="2869"/>
      <c r="W532" s="2869"/>
      <c r="X532" s="2869"/>
      <c r="Y532" s="2869"/>
      <c r="Z532" s="2869"/>
      <c r="AA532" s="2879"/>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row>
    <row r="533" spans="2:54" ht="15" customHeight="1">
      <c r="B533" s="1155"/>
      <c r="C533" s="3017"/>
      <c r="D533" s="3017"/>
      <c r="E533" s="1146" t="s">
        <v>1130</v>
      </c>
      <c r="F533" s="1106"/>
      <c r="G533" s="441" t="s">
        <v>93</v>
      </c>
      <c r="H533" s="441" t="s">
        <v>1103</v>
      </c>
      <c r="I533" s="441" t="s">
        <v>1131</v>
      </c>
      <c r="J533" s="441" t="s">
        <v>112</v>
      </c>
      <c r="K533" s="1111" t="s">
        <v>1135</v>
      </c>
      <c r="L533" s="441" t="s">
        <v>1120</v>
      </c>
      <c r="M533" s="441" t="str">
        <f t="shared" si="32"/>
        <v>Port Macquarie 33 kV</v>
      </c>
      <c r="N533" s="1111" t="s">
        <v>1106</v>
      </c>
      <c r="O533" s="1111" t="s">
        <v>833</v>
      </c>
      <c r="P533" s="1111"/>
      <c r="Q533" s="2867"/>
      <c r="R533" s="2868"/>
      <c r="S533" s="2869"/>
      <c r="T533" s="2869"/>
      <c r="U533" s="2869"/>
      <c r="V533" s="2869"/>
      <c r="W533" s="2869"/>
      <c r="X533" s="2869"/>
      <c r="Y533" s="2869"/>
      <c r="Z533" s="2869"/>
      <c r="AA533" s="2879"/>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row>
    <row r="534" spans="2:54" ht="15" customHeight="1">
      <c r="B534" s="1155"/>
      <c r="C534" s="3016" t="s">
        <v>1135</v>
      </c>
      <c r="D534" s="3016" t="s">
        <v>842</v>
      </c>
      <c r="E534" s="1146" t="s">
        <v>1127</v>
      </c>
      <c r="F534" s="1106"/>
      <c r="G534" s="441" t="s">
        <v>93</v>
      </c>
      <c r="H534" s="441" t="s">
        <v>1103</v>
      </c>
      <c r="I534" s="441" t="s">
        <v>1128</v>
      </c>
      <c r="J534" s="441" t="s">
        <v>112</v>
      </c>
      <c r="K534" s="1111" t="s">
        <v>1135</v>
      </c>
      <c r="L534" s="441" t="s">
        <v>1120</v>
      </c>
      <c r="M534" s="441" t="str">
        <f t="shared" si="32"/>
        <v>Port Macquarie 33 kV</v>
      </c>
      <c r="N534" s="1111" t="s">
        <v>1106</v>
      </c>
      <c r="O534" s="1111" t="s">
        <v>842</v>
      </c>
      <c r="P534" s="1111"/>
      <c r="Q534" s="2867"/>
      <c r="R534" s="2868"/>
      <c r="S534" s="2869"/>
      <c r="T534" s="2869"/>
      <c r="U534" s="2869"/>
      <c r="V534" s="2869"/>
      <c r="W534" s="2869"/>
      <c r="X534" s="2869"/>
      <c r="Y534" s="2869"/>
      <c r="Z534" s="2869"/>
      <c r="AA534" s="2879"/>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row>
    <row r="535" spans="2:54" ht="15" customHeight="1">
      <c r="B535" s="1155"/>
      <c r="C535" s="3017"/>
      <c r="D535" s="3017"/>
      <c r="E535" s="1146" t="s">
        <v>1130</v>
      </c>
      <c r="F535" s="1106"/>
      <c r="G535" s="441" t="s">
        <v>93</v>
      </c>
      <c r="H535" s="441" t="s">
        <v>1103</v>
      </c>
      <c r="I535" s="441" t="s">
        <v>1131</v>
      </c>
      <c r="J535" s="441" t="s">
        <v>112</v>
      </c>
      <c r="K535" s="1111" t="s">
        <v>1135</v>
      </c>
      <c r="L535" s="441" t="s">
        <v>1120</v>
      </c>
      <c r="M535" s="441" t="str">
        <f t="shared" si="32"/>
        <v>Port Macquarie 33 kV</v>
      </c>
      <c r="N535" s="1111" t="s">
        <v>1106</v>
      </c>
      <c r="O535" s="1111" t="s">
        <v>842</v>
      </c>
      <c r="P535" s="1111"/>
      <c r="Q535" s="2867"/>
      <c r="R535" s="2868"/>
      <c r="S535" s="2869"/>
      <c r="T535" s="2869"/>
      <c r="U535" s="2869"/>
      <c r="V535" s="2869"/>
      <c r="W535" s="2869"/>
      <c r="X535" s="2869"/>
      <c r="Y535" s="2869"/>
      <c r="Z535" s="2869"/>
      <c r="AA535" s="2879"/>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row>
    <row r="536" spans="2:54" ht="15" customHeight="1">
      <c r="B536" s="1155"/>
      <c r="C536" s="3016" t="s">
        <v>1136</v>
      </c>
      <c r="D536" s="3016" t="s">
        <v>833</v>
      </c>
      <c r="E536" s="1146" t="s">
        <v>1127</v>
      </c>
      <c r="F536" s="1106"/>
      <c r="G536" s="441" t="s">
        <v>93</v>
      </c>
      <c r="H536" s="441" t="s">
        <v>1103</v>
      </c>
      <c r="I536" s="441" t="s">
        <v>1128</v>
      </c>
      <c r="J536" s="441" t="s">
        <v>112</v>
      </c>
      <c r="K536" s="1111" t="s">
        <v>1136</v>
      </c>
      <c r="L536" s="441" t="s">
        <v>1120</v>
      </c>
      <c r="M536" s="441" t="str">
        <f t="shared" si="32"/>
        <v>Port Macquarie 33 kV</v>
      </c>
      <c r="N536" s="1111" t="s">
        <v>1106</v>
      </c>
      <c r="O536" s="1111" t="s">
        <v>833</v>
      </c>
      <c r="P536" s="1111"/>
      <c r="Q536" s="2867"/>
      <c r="R536" s="2868"/>
      <c r="S536" s="2869"/>
      <c r="T536" s="2869"/>
      <c r="U536" s="2869"/>
      <c r="V536" s="2869"/>
      <c r="W536" s="2870">
        <v>73</v>
      </c>
      <c r="X536" s="2870">
        <v>74</v>
      </c>
      <c r="Y536" s="2870">
        <v>75</v>
      </c>
      <c r="Z536" s="2870">
        <v>76</v>
      </c>
      <c r="AA536" s="2870">
        <v>77</v>
      </c>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row>
    <row r="537" spans="2:54" ht="15" customHeight="1">
      <c r="B537" s="1155"/>
      <c r="C537" s="3017"/>
      <c r="D537" s="3017"/>
      <c r="E537" s="1146" t="s">
        <v>1130</v>
      </c>
      <c r="F537" s="1106"/>
      <c r="G537" s="441" t="s">
        <v>93</v>
      </c>
      <c r="H537" s="441" t="s">
        <v>1103</v>
      </c>
      <c r="I537" s="441" t="s">
        <v>1131</v>
      </c>
      <c r="J537" s="441" t="s">
        <v>112</v>
      </c>
      <c r="K537" s="1111" t="s">
        <v>1136</v>
      </c>
      <c r="L537" s="441" t="s">
        <v>1120</v>
      </c>
      <c r="M537" s="441" t="str">
        <f t="shared" si="32"/>
        <v>Port Macquarie 33 kV</v>
      </c>
      <c r="N537" s="1111" t="s">
        <v>1106</v>
      </c>
      <c r="O537" s="1111" t="s">
        <v>833</v>
      </c>
      <c r="P537" s="1111"/>
      <c r="Q537" s="2528"/>
      <c r="R537" s="2529"/>
      <c r="S537" s="2530"/>
      <c r="T537" s="2530"/>
      <c r="U537" s="2530"/>
      <c r="V537" s="2530"/>
      <c r="W537" s="2102"/>
      <c r="X537" s="2102"/>
      <c r="Y537" s="2102"/>
      <c r="Z537" s="2102"/>
      <c r="AA537" s="2103"/>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row>
    <row r="538" spans="2:54" ht="15" customHeight="1">
      <c r="B538" s="1155"/>
      <c r="C538" s="3016" t="s">
        <v>1136</v>
      </c>
      <c r="D538" s="3016" t="s">
        <v>842</v>
      </c>
      <c r="E538" s="1146" t="s">
        <v>1127</v>
      </c>
      <c r="F538" s="1106"/>
      <c r="G538" s="441" t="s">
        <v>93</v>
      </c>
      <c r="H538" s="441" t="s">
        <v>1103</v>
      </c>
      <c r="I538" s="441" t="s">
        <v>1128</v>
      </c>
      <c r="J538" s="441" t="s">
        <v>112</v>
      </c>
      <c r="K538" s="1111" t="s">
        <v>1136</v>
      </c>
      <c r="L538" s="441" t="s">
        <v>1120</v>
      </c>
      <c r="M538" s="441" t="str">
        <f t="shared" si="32"/>
        <v>Port Macquarie 33 kV</v>
      </c>
      <c r="N538" s="1111" t="s">
        <v>1106</v>
      </c>
      <c r="O538" s="1111" t="s">
        <v>842</v>
      </c>
      <c r="P538" s="1111"/>
      <c r="Q538" s="2528"/>
      <c r="R538" s="2529"/>
      <c r="S538" s="2530"/>
      <c r="T538" s="2530"/>
      <c r="U538" s="2530"/>
      <c r="V538" s="2530"/>
      <c r="W538" s="2102">
        <v>74.330343736592525</v>
      </c>
      <c r="X538" s="2102">
        <v>75.312681535050928</v>
      </c>
      <c r="Y538" s="2102">
        <v>76.295478240849903</v>
      </c>
      <c r="Z538" s="2102">
        <v>77.466121627457255</v>
      </c>
      <c r="AA538" s="2102">
        <v>78.447434629820748</v>
      </c>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row>
    <row r="539" spans="2:54" ht="15" customHeight="1" thickBot="1">
      <c r="B539" s="2872"/>
      <c r="C539" s="3018"/>
      <c r="D539" s="3018"/>
      <c r="E539" s="2873" t="s">
        <v>1130</v>
      </c>
      <c r="F539" s="1106"/>
      <c r="G539" s="441" t="s">
        <v>93</v>
      </c>
      <c r="H539" s="441" t="s">
        <v>1103</v>
      </c>
      <c r="I539" s="441" t="s">
        <v>1131</v>
      </c>
      <c r="J539" s="441" t="s">
        <v>112</v>
      </c>
      <c r="K539" s="1111" t="s">
        <v>1136</v>
      </c>
      <c r="L539" s="441" t="s">
        <v>1120</v>
      </c>
      <c r="M539" s="441" t="str">
        <f t="shared" si="32"/>
        <v>Port Macquarie 33 kV</v>
      </c>
      <c r="N539" s="1111" t="s">
        <v>1106</v>
      </c>
      <c r="O539" s="1111" t="s">
        <v>842</v>
      </c>
      <c r="P539" s="1111"/>
      <c r="Q539" s="2874"/>
      <c r="R539" s="2875"/>
      <c r="S539" s="2876"/>
      <c r="T539" s="2876"/>
      <c r="U539" s="2876"/>
      <c r="V539" s="2876"/>
      <c r="W539" s="2877"/>
      <c r="X539" s="2877"/>
      <c r="Y539" s="2877"/>
      <c r="Z539" s="2877"/>
      <c r="AA539" s="2878"/>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row>
    <row r="540" spans="2:54" ht="15" customHeight="1">
      <c r="B540" s="1145" t="s">
        <v>1704</v>
      </c>
      <c r="C540" s="3019" t="s">
        <v>1126</v>
      </c>
      <c r="D540" s="3019" t="s">
        <v>842</v>
      </c>
      <c r="E540" s="1146" t="s">
        <v>1127</v>
      </c>
      <c r="F540" s="1106"/>
      <c r="G540" s="441" t="s">
        <v>93</v>
      </c>
      <c r="H540" s="441" t="s">
        <v>1103</v>
      </c>
      <c r="I540" s="441" t="s">
        <v>1128</v>
      </c>
      <c r="J540" s="441" t="s">
        <v>112</v>
      </c>
      <c r="K540" s="441" t="s">
        <v>1126</v>
      </c>
      <c r="L540" s="441" t="s">
        <v>1120</v>
      </c>
      <c r="M540" s="441" t="str">
        <f t="shared" ref="M540" si="33">B540</f>
        <v>Kempsey 33 kV</v>
      </c>
      <c r="N540" s="441" t="s">
        <v>1129</v>
      </c>
      <c r="O540" s="441" t="s">
        <v>842</v>
      </c>
      <c r="P540" s="1111"/>
      <c r="Q540" s="2521"/>
      <c r="R540" s="2522"/>
      <c r="S540" s="2523"/>
      <c r="T540" s="2523"/>
      <c r="U540" s="2523"/>
      <c r="V540" s="2523"/>
      <c r="W540" s="2524"/>
      <c r="X540" s="2524"/>
      <c r="Y540" s="2524"/>
      <c r="Z540" s="2524"/>
      <c r="AA540" s="2525"/>
      <c r="AB540" s="1125"/>
      <c r="AC540" s="1151"/>
      <c r="AD540" s="1152"/>
      <c r="AE540" s="1153"/>
      <c r="AF540" s="1153"/>
      <c r="AG540" s="1153"/>
      <c r="AH540" s="124"/>
      <c r="AI540" s="124"/>
      <c r="AJ540" s="124"/>
      <c r="AK540" s="124"/>
      <c r="AL540" s="124"/>
      <c r="AM540" s="124"/>
      <c r="AN540" s="124"/>
      <c r="AO540" s="124"/>
      <c r="AP540" s="124"/>
      <c r="AQ540" s="1153"/>
      <c r="AR540" s="1154"/>
      <c r="AS540" s="1154"/>
      <c r="AT540" s="1154"/>
      <c r="AU540" s="1154"/>
      <c r="AV540" s="1154"/>
      <c r="AW540" s="1154"/>
      <c r="AX540" s="1154"/>
      <c r="AY540" s="1154"/>
      <c r="AZ540" s="1154"/>
      <c r="BA540" s="1154"/>
      <c r="BB540" s="1154"/>
    </row>
    <row r="541" spans="2:54" ht="15" customHeight="1">
      <c r="B541" s="1155"/>
      <c r="C541" s="3017"/>
      <c r="D541" s="3017"/>
      <c r="E541" s="1146" t="s">
        <v>1130</v>
      </c>
      <c r="F541" s="1106"/>
      <c r="G541" s="441" t="s">
        <v>93</v>
      </c>
      <c r="H541" s="441" t="s">
        <v>1103</v>
      </c>
      <c r="I541" s="441" t="s">
        <v>1131</v>
      </c>
      <c r="J541" s="441" t="s">
        <v>112</v>
      </c>
      <c r="K541" s="441" t="s">
        <v>1126</v>
      </c>
      <c r="L541" s="441" t="s">
        <v>1120</v>
      </c>
      <c r="M541" s="441" t="str">
        <f t="shared" si="32"/>
        <v>Kempsey 33 kV</v>
      </c>
      <c r="N541" s="441" t="s">
        <v>1129</v>
      </c>
      <c r="O541" s="441" t="s">
        <v>842</v>
      </c>
      <c r="P541" s="1111"/>
      <c r="Q541" s="2526"/>
      <c r="R541" s="2527"/>
      <c r="S541" s="2524"/>
      <c r="T541" s="2524"/>
      <c r="U541" s="2524"/>
      <c r="V541" s="2524"/>
      <c r="W541" s="2524"/>
      <c r="X541" s="2524"/>
      <c r="Y541" s="2524"/>
      <c r="Z541" s="2524"/>
      <c r="AA541" s="2525"/>
      <c r="AB541" s="1125"/>
      <c r="AC541" s="1151"/>
      <c r="AD541" s="1152"/>
      <c r="AE541" s="1153"/>
      <c r="AF541" s="1153"/>
      <c r="AG541" s="1153"/>
      <c r="AH541" s="124"/>
      <c r="AI541" s="124"/>
      <c r="AJ541" s="124"/>
      <c r="AK541" s="124"/>
      <c r="AL541" s="124"/>
      <c r="AM541" s="124"/>
      <c r="AN541" s="124"/>
      <c r="AO541" s="124"/>
      <c r="AP541" s="124"/>
      <c r="AQ541" s="1153"/>
      <c r="AR541" s="1154"/>
      <c r="AS541" s="1154"/>
      <c r="AT541" s="1154"/>
      <c r="AU541" s="1154"/>
      <c r="AV541" s="1154"/>
      <c r="AW541" s="1154"/>
      <c r="AX541" s="1154"/>
      <c r="AY541" s="1154"/>
      <c r="AZ541" s="1154"/>
      <c r="BA541" s="1154"/>
      <c r="BB541" s="1154"/>
    </row>
    <row r="542" spans="2:54" ht="15" customHeight="1">
      <c r="B542" s="1155"/>
      <c r="C542" s="3016" t="s">
        <v>1132</v>
      </c>
      <c r="D542" s="3016" t="s">
        <v>833</v>
      </c>
      <c r="E542" s="1146" t="s">
        <v>1127</v>
      </c>
      <c r="F542" s="1106"/>
      <c r="G542" s="441" t="s">
        <v>93</v>
      </c>
      <c r="H542" s="441" t="s">
        <v>1103</v>
      </c>
      <c r="I542" s="441" t="s">
        <v>1128</v>
      </c>
      <c r="J542" s="441" t="s">
        <v>112</v>
      </c>
      <c r="K542" s="1111" t="s">
        <v>1132</v>
      </c>
      <c r="L542" s="441" t="s">
        <v>1120</v>
      </c>
      <c r="M542" s="441" t="str">
        <f t="shared" si="32"/>
        <v>Kempsey 33 kV</v>
      </c>
      <c r="N542" s="1111" t="s">
        <v>1106</v>
      </c>
      <c r="O542" s="1111" t="s">
        <v>833</v>
      </c>
      <c r="P542" s="1111"/>
      <c r="Q542" s="2850"/>
      <c r="R542" s="2850"/>
      <c r="S542" s="2850"/>
      <c r="T542" s="2850"/>
      <c r="U542" s="2850"/>
      <c r="V542" s="2851"/>
      <c r="W542" s="2852"/>
      <c r="X542" s="2852"/>
      <c r="Y542" s="2852"/>
      <c r="Z542" s="2852"/>
      <c r="AA542" s="2853"/>
      <c r="AB542" s="1125"/>
      <c r="AC542" s="1151"/>
      <c r="AD542" s="1152"/>
      <c r="AE542" s="1153"/>
      <c r="AF542" s="1153"/>
      <c r="AG542" s="1153"/>
      <c r="AH542" s="124"/>
      <c r="AI542" s="124"/>
      <c r="AJ542" s="124"/>
      <c r="AK542" s="124"/>
      <c r="AL542" s="1153"/>
      <c r="AM542" s="124"/>
      <c r="AN542" s="124"/>
      <c r="AO542" s="1153"/>
      <c r="AP542" s="1153"/>
      <c r="AQ542" s="1153"/>
      <c r="AR542" s="1154"/>
      <c r="AS542" s="1154"/>
      <c r="AT542" s="1154"/>
      <c r="AU542" s="1160"/>
      <c r="AV542" s="1154"/>
      <c r="AW542" s="1154"/>
      <c r="AX542" s="1154"/>
      <c r="AY542" s="1154"/>
      <c r="AZ542" s="1154"/>
      <c r="BA542" s="1154"/>
      <c r="BB542" s="1154"/>
    </row>
    <row r="543" spans="2:54" ht="15" customHeight="1">
      <c r="B543" s="1155"/>
      <c r="C543" s="3017"/>
      <c r="D543" s="3017"/>
      <c r="E543" s="1146" t="s">
        <v>1130</v>
      </c>
      <c r="F543" s="1106"/>
      <c r="G543" s="441" t="s">
        <v>93</v>
      </c>
      <c r="H543" s="441" t="s">
        <v>1103</v>
      </c>
      <c r="I543" s="441" t="s">
        <v>1131</v>
      </c>
      <c r="J543" s="441" t="s">
        <v>112</v>
      </c>
      <c r="K543" s="1111" t="s">
        <v>1132</v>
      </c>
      <c r="L543" s="441" t="s">
        <v>1120</v>
      </c>
      <c r="M543" s="441" t="str">
        <f t="shared" si="32"/>
        <v>Kempsey 33 kV</v>
      </c>
      <c r="N543" s="1111" t="s">
        <v>1106</v>
      </c>
      <c r="O543" s="1111" t="s">
        <v>833</v>
      </c>
      <c r="P543" s="1111"/>
      <c r="Q543" s="2850"/>
      <c r="R543" s="2850"/>
      <c r="S543" s="2850"/>
      <c r="T543" s="2850"/>
      <c r="U543" s="2850"/>
      <c r="V543" s="2851"/>
      <c r="W543" s="2852"/>
      <c r="X543" s="2852"/>
      <c r="Y543" s="2852"/>
      <c r="Z543" s="2852"/>
      <c r="AA543" s="2853"/>
      <c r="AB543" s="1125"/>
      <c r="AC543" s="1151"/>
      <c r="AD543" s="1152"/>
      <c r="AE543" s="1153"/>
      <c r="AF543" s="1153"/>
      <c r="AG543" s="1153"/>
      <c r="AH543" s="124"/>
      <c r="AI543" s="124"/>
      <c r="AJ543" s="124"/>
      <c r="AK543" s="124"/>
      <c r="AL543" s="1153"/>
      <c r="AM543" s="124"/>
      <c r="AN543" s="124"/>
      <c r="AO543" s="1153"/>
      <c r="AP543" s="1153"/>
      <c r="AQ543" s="1153"/>
      <c r="AR543" s="1154"/>
      <c r="AS543" s="1154"/>
      <c r="AT543" s="1154"/>
      <c r="AU543" s="1160"/>
      <c r="AV543" s="1154"/>
      <c r="AW543" s="1154"/>
      <c r="AX543" s="1154"/>
      <c r="AY543" s="1154"/>
      <c r="AZ543" s="1154"/>
      <c r="BA543" s="1154"/>
      <c r="BB543" s="1154"/>
    </row>
    <row r="544" spans="2:54" ht="15" customHeight="1">
      <c r="B544" s="1155"/>
      <c r="C544" s="3016" t="s">
        <v>1132</v>
      </c>
      <c r="D544" s="3016" t="s">
        <v>842</v>
      </c>
      <c r="E544" s="1146" t="s">
        <v>1127</v>
      </c>
      <c r="F544" s="1106"/>
      <c r="G544" s="441" t="s">
        <v>93</v>
      </c>
      <c r="H544" s="441" t="s">
        <v>1103</v>
      </c>
      <c r="I544" s="441" t="s">
        <v>1128</v>
      </c>
      <c r="J544" s="441" t="s">
        <v>112</v>
      </c>
      <c r="K544" s="1111" t="s">
        <v>1132</v>
      </c>
      <c r="L544" s="441" t="s">
        <v>1120</v>
      </c>
      <c r="M544" s="441" t="str">
        <f t="shared" si="32"/>
        <v>Kempsey 33 kV</v>
      </c>
      <c r="N544" s="1111" t="s">
        <v>1106</v>
      </c>
      <c r="O544" s="1112" t="s">
        <v>842</v>
      </c>
      <c r="P544" s="1111"/>
      <c r="Q544" s="2854"/>
      <c r="R544" s="2854"/>
      <c r="S544" s="2854"/>
      <c r="T544" s="2854"/>
      <c r="U544" s="2854"/>
      <c r="V544" s="2855"/>
      <c r="W544" s="2852"/>
      <c r="X544" s="2852"/>
      <c r="Y544" s="2852"/>
      <c r="Z544" s="2852"/>
      <c r="AA544" s="2853"/>
      <c r="AB544" s="1125"/>
      <c r="AC544" s="1151"/>
      <c r="AD544" s="1152"/>
      <c r="AE544" s="1153"/>
      <c r="AF544" s="1153"/>
      <c r="AG544" s="1153"/>
      <c r="AH544" s="124"/>
      <c r="AI544" s="124"/>
      <c r="AJ544" s="124"/>
      <c r="AK544" s="124"/>
      <c r="AL544" s="1153"/>
      <c r="AM544" s="124"/>
      <c r="AN544" s="124"/>
      <c r="AO544" s="1153"/>
      <c r="AP544" s="1161"/>
      <c r="AQ544" s="1153"/>
      <c r="AR544" s="1154"/>
      <c r="AS544" s="1154"/>
      <c r="AT544" s="1154"/>
      <c r="AU544" s="1160"/>
      <c r="AV544" s="1154"/>
      <c r="AW544" s="1154"/>
      <c r="AX544" s="1154"/>
      <c r="AY544" s="1154"/>
      <c r="AZ544" s="1154"/>
      <c r="BA544" s="1154"/>
      <c r="BB544" s="1154"/>
    </row>
    <row r="545" spans="2:54" ht="15" customHeight="1">
      <c r="B545" s="1155"/>
      <c r="C545" s="3017"/>
      <c r="D545" s="3017"/>
      <c r="E545" s="1146" t="s">
        <v>1130</v>
      </c>
      <c r="F545" s="1106"/>
      <c r="G545" s="441" t="s">
        <v>93</v>
      </c>
      <c r="H545" s="441" t="s">
        <v>1103</v>
      </c>
      <c r="I545" s="441" t="s">
        <v>1131</v>
      </c>
      <c r="J545" s="441" t="s">
        <v>112</v>
      </c>
      <c r="K545" s="1111" t="s">
        <v>1132</v>
      </c>
      <c r="L545" s="441" t="s">
        <v>1120</v>
      </c>
      <c r="M545" s="441" t="str">
        <f t="shared" si="32"/>
        <v>Kempsey 33 kV</v>
      </c>
      <c r="N545" s="1111" t="s">
        <v>1106</v>
      </c>
      <c r="O545" s="1112" t="s">
        <v>842</v>
      </c>
      <c r="P545" s="1111"/>
      <c r="Q545" s="2854"/>
      <c r="R545" s="2854"/>
      <c r="S545" s="2854"/>
      <c r="T545" s="2854"/>
      <c r="U545" s="2854"/>
      <c r="V545" s="2855"/>
      <c r="W545" s="2852"/>
      <c r="X545" s="2852"/>
      <c r="Y545" s="2852"/>
      <c r="Z545" s="2852"/>
      <c r="AA545" s="2853"/>
      <c r="AB545" s="1125"/>
      <c r="AC545" s="1151"/>
      <c r="AD545" s="1152"/>
      <c r="AE545" s="1153"/>
      <c r="AF545" s="1153"/>
      <c r="AG545" s="1153"/>
      <c r="AH545" s="124"/>
      <c r="AI545" s="124"/>
      <c r="AJ545" s="124"/>
      <c r="AK545" s="124"/>
      <c r="AL545" s="1153"/>
      <c r="AM545" s="124"/>
      <c r="AN545" s="124"/>
      <c r="AO545" s="1153"/>
      <c r="AP545" s="1161"/>
      <c r="AQ545" s="1153"/>
      <c r="AR545" s="1154"/>
      <c r="AS545" s="1154"/>
      <c r="AT545" s="1154"/>
      <c r="AU545" s="1160"/>
      <c r="AV545" s="1154"/>
      <c r="AW545" s="1154"/>
      <c r="AX545" s="1154"/>
      <c r="AY545" s="1154"/>
      <c r="AZ545" s="1154"/>
      <c r="BA545" s="1154"/>
      <c r="BB545" s="1154"/>
    </row>
    <row r="546" spans="2:54" ht="15" customHeight="1">
      <c r="B546" s="1155"/>
      <c r="C546" s="3016" t="s">
        <v>1133</v>
      </c>
      <c r="D546" s="3016"/>
      <c r="E546" s="1146" t="s">
        <v>1127</v>
      </c>
      <c r="F546" s="1106"/>
      <c r="G546" s="441" t="s">
        <v>93</v>
      </c>
      <c r="H546" s="441" t="s">
        <v>1103</v>
      </c>
      <c r="I546" s="441" t="s">
        <v>1128</v>
      </c>
      <c r="J546" s="441" t="s">
        <v>112</v>
      </c>
      <c r="K546" s="1111" t="s">
        <v>1133</v>
      </c>
      <c r="L546" s="441" t="s">
        <v>1120</v>
      </c>
      <c r="M546" s="441" t="str">
        <f t="shared" si="32"/>
        <v>Kempsey 33 kV</v>
      </c>
      <c r="N546" s="1111" t="s">
        <v>1108</v>
      </c>
      <c r="O546" s="1111" t="s">
        <v>1109</v>
      </c>
      <c r="P546" s="1111"/>
      <c r="Q546" s="2856"/>
      <c r="R546" s="2856"/>
      <c r="S546" s="2856"/>
      <c r="T546" s="2856"/>
      <c r="U546" s="2856"/>
      <c r="V546" s="2858"/>
      <c r="W546" s="2859"/>
      <c r="X546" s="2859"/>
      <c r="Y546" s="2859"/>
      <c r="Z546" s="2859"/>
      <c r="AA546" s="2860"/>
      <c r="AB546" s="1125"/>
      <c r="AC546" s="1151"/>
      <c r="AD546" s="1152"/>
      <c r="AE546" s="1153"/>
      <c r="AF546" s="1153"/>
      <c r="AG546" s="1153"/>
      <c r="AH546" s="124"/>
      <c r="AI546" s="124"/>
      <c r="AJ546" s="124"/>
      <c r="AK546" s="124"/>
      <c r="AL546" s="1153"/>
      <c r="AM546" s="124"/>
      <c r="AN546" s="124"/>
      <c r="AO546" s="1153"/>
      <c r="AP546" s="1153"/>
      <c r="AQ546" s="1153"/>
      <c r="AR546" s="1154"/>
      <c r="AS546" s="1154"/>
      <c r="AT546" s="1154"/>
      <c r="AU546" s="1154"/>
      <c r="AV546" s="1154"/>
      <c r="AW546" s="1154"/>
      <c r="AX546" s="1154"/>
      <c r="AY546" s="1154"/>
      <c r="AZ546" s="1154"/>
      <c r="BA546" s="1154"/>
      <c r="BB546" s="1154"/>
    </row>
    <row r="547" spans="2:54" ht="15" customHeight="1">
      <c r="B547" s="1155"/>
      <c r="C547" s="3017"/>
      <c r="D547" s="3017"/>
      <c r="E547" s="1146" t="s">
        <v>1130</v>
      </c>
      <c r="F547" s="1106"/>
      <c r="G547" s="441" t="s">
        <v>93</v>
      </c>
      <c r="H547" s="441" t="s">
        <v>1103</v>
      </c>
      <c r="I547" s="441" t="s">
        <v>1131</v>
      </c>
      <c r="J547" s="441" t="s">
        <v>112</v>
      </c>
      <c r="K547" s="1111" t="s">
        <v>1133</v>
      </c>
      <c r="L547" s="441" t="s">
        <v>1120</v>
      </c>
      <c r="M547" s="441" t="str">
        <f t="shared" si="32"/>
        <v>Kempsey 33 kV</v>
      </c>
      <c r="N547" s="1111" t="s">
        <v>1108</v>
      </c>
      <c r="O547" s="1111" t="s">
        <v>1109</v>
      </c>
      <c r="P547" s="1111"/>
      <c r="Q547" s="2856"/>
      <c r="R547" s="2856"/>
      <c r="S547" s="2856"/>
      <c r="T547" s="2856"/>
      <c r="U547" s="2856"/>
      <c r="V547" s="2858"/>
      <c r="W547" s="2859"/>
      <c r="X547" s="2859"/>
      <c r="Y547" s="2859"/>
      <c r="Z547" s="2859"/>
      <c r="AA547" s="2860"/>
      <c r="AB547" s="1125"/>
      <c r="AC547" s="1151"/>
      <c r="AD547" s="1152"/>
      <c r="AE547" s="1153"/>
      <c r="AF547" s="1153"/>
      <c r="AG547" s="1153"/>
      <c r="AH547" s="124"/>
      <c r="AI547" s="124"/>
      <c r="AJ547" s="124"/>
      <c r="AK547" s="124"/>
      <c r="AL547" s="1153"/>
      <c r="AM547" s="124"/>
      <c r="AN547" s="124"/>
      <c r="AO547" s="1153"/>
      <c r="AP547" s="1153"/>
      <c r="AQ547" s="1153"/>
      <c r="AR547" s="1154"/>
      <c r="AS547" s="1154"/>
      <c r="AT547" s="1154"/>
      <c r="AU547" s="1154"/>
      <c r="AV547" s="1154"/>
      <c r="AW547" s="1154"/>
      <c r="AX547" s="1154"/>
      <c r="AY547" s="1154"/>
      <c r="AZ547" s="1154"/>
      <c r="BA547" s="1154"/>
      <c r="BB547" s="1154"/>
    </row>
    <row r="548" spans="2:54" ht="15" customHeight="1">
      <c r="B548" s="1155"/>
      <c r="C548" s="3016" t="s">
        <v>1110</v>
      </c>
      <c r="D548" s="3016"/>
      <c r="E548" s="1146" t="s">
        <v>1127</v>
      </c>
      <c r="F548" s="1106"/>
      <c r="G548" s="441" t="s">
        <v>93</v>
      </c>
      <c r="H548" s="441" t="s">
        <v>1103</v>
      </c>
      <c r="I548" s="441" t="s">
        <v>1128</v>
      </c>
      <c r="J548" s="441" t="s">
        <v>112</v>
      </c>
      <c r="K548" s="1111" t="s">
        <v>1110</v>
      </c>
      <c r="L548" s="441" t="s">
        <v>1120</v>
      </c>
      <c r="M548" s="441" t="str">
        <f t="shared" si="32"/>
        <v>Kempsey 33 kV</v>
      </c>
      <c r="N548" s="1111" t="s">
        <v>1111</v>
      </c>
      <c r="O548" s="1112">
        <v>0</v>
      </c>
      <c r="P548" s="1111"/>
      <c r="Q548" s="2861"/>
      <c r="R548" s="2861"/>
      <c r="S548" s="2861"/>
      <c r="T548" s="2861"/>
      <c r="U548" s="2861"/>
      <c r="V548" s="2862"/>
      <c r="W548" s="2863"/>
      <c r="X548" s="2863"/>
      <c r="Y548" s="2863"/>
      <c r="Z548" s="2863"/>
      <c r="AA548" s="2864"/>
      <c r="AB548" s="1125"/>
      <c r="AC548" s="1151"/>
      <c r="AD548" s="1152"/>
      <c r="AE548" s="1153"/>
      <c r="AF548" s="1153"/>
      <c r="AG548" s="1153"/>
      <c r="AH548" s="124"/>
      <c r="AI548" s="124"/>
      <c r="AJ548" s="124"/>
      <c r="AK548" s="124"/>
      <c r="AL548" s="1153"/>
      <c r="AM548" s="124"/>
      <c r="AN548" s="124"/>
      <c r="AO548" s="1153"/>
      <c r="AP548" s="1161"/>
      <c r="AQ548" s="1153"/>
      <c r="AR548" s="1154"/>
      <c r="AS548" s="1154"/>
      <c r="AT548" s="1154"/>
      <c r="AU548" s="1154"/>
      <c r="AV548" s="1154"/>
      <c r="AW548" s="1154"/>
      <c r="AX548" s="1154"/>
      <c r="AY548" s="1154"/>
      <c r="AZ548" s="1154"/>
      <c r="BA548" s="1154"/>
      <c r="BB548" s="1154"/>
    </row>
    <row r="549" spans="2:54" ht="15" customHeight="1">
      <c r="B549" s="1155"/>
      <c r="C549" s="3017"/>
      <c r="D549" s="3017"/>
      <c r="E549" s="1146" t="s">
        <v>1130</v>
      </c>
      <c r="F549" s="1106"/>
      <c r="G549" s="441" t="s">
        <v>93</v>
      </c>
      <c r="H549" s="441" t="s">
        <v>1103</v>
      </c>
      <c r="I549" s="441" t="s">
        <v>1131</v>
      </c>
      <c r="J549" s="441" t="s">
        <v>112</v>
      </c>
      <c r="K549" s="1111" t="s">
        <v>1110</v>
      </c>
      <c r="L549" s="441" t="s">
        <v>1120</v>
      </c>
      <c r="M549" s="441" t="str">
        <f t="shared" si="32"/>
        <v>Kempsey 33 kV</v>
      </c>
      <c r="N549" s="1111" t="s">
        <v>1111</v>
      </c>
      <c r="O549" s="1112">
        <v>0</v>
      </c>
      <c r="P549" s="1111"/>
      <c r="Q549" s="2861"/>
      <c r="R549" s="2861"/>
      <c r="S549" s="2861"/>
      <c r="T549" s="2861"/>
      <c r="U549" s="2861"/>
      <c r="V549" s="2862"/>
      <c r="W549" s="2863"/>
      <c r="X549" s="2863"/>
      <c r="Y549" s="2863"/>
      <c r="Z549" s="2863"/>
      <c r="AA549" s="2864"/>
      <c r="AB549" s="1125"/>
      <c r="AC549" s="1151"/>
      <c r="AD549" s="1152"/>
      <c r="AE549" s="1153"/>
      <c r="AF549" s="1153"/>
      <c r="AG549" s="1153"/>
      <c r="AH549" s="124"/>
      <c r="AI549" s="124"/>
      <c r="AJ549" s="124"/>
      <c r="AK549" s="124"/>
      <c r="AL549" s="1153"/>
      <c r="AM549" s="124"/>
      <c r="AN549" s="124"/>
      <c r="AO549" s="1153"/>
      <c r="AP549" s="1161"/>
      <c r="AQ549" s="1153"/>
      <c r="AR549" s="1154"/>
      <c r="AS549" s="1154"/>
      <c r="AT549" s="1154"/>
      <c r="AU549" s="1154"/>
      <c r="AV549" s="1154"/>
      <c r="AW549" s="1154"/>
      <c r="AX549" s="1154"/>
      <c r="AY549" s="1154"/>
      <c r="AZ549" s="1154"/>
      <c r="BA549" s="1154"/>
      <c r="BB549" s="1154"/>
    </row>
    <row r="550" spans="2:54" ht="15" customHeight="1">
      <c r="B550" s="1155"/>
      <c r="C550" s="3016" t="s">
        <v>1112</v>
      </c>
      <c r="D550" s="3016"/>
      <c r="E550" s="1146" t="s">
        <v>1127</v>
      </c>
      <c r="F550" s="1106"/>
      <c r="G550" s="441" t="s">
        <v>93</v>
      </c>
      <c r="H550" s="441" t="s">
        <v>1103</v>
      </c>
      <c r="I550" s="441" t="s">
        <v>1128</v>
      </c>
      <c r="J550" s="441" t="s">
        <v>112</v>
      </c>
      <c r="K550" s="1111" t="s">
        <v>1112</v>
      </c>
      <c r="L550" s="441" t="s">
        <v>1120</v>
      </c>
      <c r="M550" s="441" t="str">
        <f t="shared" si="32"/>
        <v>Kempsey 33 kV</v>
      </c>
      <c r="N550" s="1111" t="s">
        <v>1113</v>
      </c>
      <c r="O550" s="1111" t="s">
        <v>1113</v>
      </c>
      <c r="P550" s="1111"/>
      <c r="Q550" s="2850"/>
      <c r="R550" s="2850"/>
      <c r="S550" s="2850"/>
      <c r="T550" s="2850"/>
      <c r="U550" s="2850"/>
      <c r="V550" s="2851"/>
      <c r="W550" s="2866"/>
      <c r="X550" s="2866"/>
      <c r="Y550" s="2866"/>
      <c r="Z550" s="2866"/>
      <c r="AA550" s="2099"/>
      <c r="AB550" s="1125"/>
      <c r="AC550" s="1151"/>
      <c r="AD550" s="1152"/>
      <c r="AE550" s="1153"/>
      <c r="AF550" s="1153"/>
      <c r="AG550" s="1153"/>
      <c r="AH550" s="124"/>
      <c r="AI550" s="124"/>
      <c r="AJ550" s="124"/>
      <c r="AK550" s="124"/>
      <c r="AL550" s="1153"/>
      <c r="AM550" s="124"/>
      <c r="AN550" s="124"/>
      <c r="AO550" s="1153"/>
      <c r="AP550" s="1153"/>
      <c r="AQ550" s="1153"/>
      <c r="AR550" s="1154"/>
      <c r="AS550" s="1154"/>
      <c r="AT550" s="1154"/>
      <c r="AU550" s="1154"/>
      <c r="AV550" s="1154"/>
      <c r="AW550" s="1154"/>
      <c r="AX550" s="1154"/>
      <c r="AY550" s="1154"/>
      <c r="AZ550" s="1154"/>
      <c r="BA550" s="1154"/>
      <c r="BB550" s="1154"/>
    </row>
    <row r="551" spans="2:54" ht="15" customHeight="1">
      <c r="B551" s="1155"/>
      <c r="C551" s="3017"/>
      <c r="D551" s="3017"/>
      <c r="E551" s="1146" t="s">
        <v>1130</v>
      </c>
      <c r="F551" s="1106"/>
      <c r="G551" s="441" t="s">
        <v>93</v>
      </c>
      <c r="H551" s="441" t="s">
        <v>1103</v>
      </c>
      <c r="I551" s="441" t="s">
        <v>1131</v>
      </c>
      <c r="J551" s="441" t="s">
        <v>112</v>
      </c>
      <c r="K551" s="1111" t="s">
        <v>1112</v>
      </c>
      <c r="L551" s="441" t="s">
        <v>1120</v>
      </c>
      <c r="M551" s="441" t="str">
        <f t="shared" si="32"/>
        <v>Kempsey 33 kV</v>
      </c>
      <c r="N551" s="1111" t="s">
        <v>1113</v>
      </c>
      <c r="O551" s="1111" t="s">
        <v>1113</v>
      </c>
      <c r="P551" s="1111"/>
      <c r="Q551" s="2850"/>
      <c r="R551" s="2850"/>
      <c r="S551" s="2850"/>
      <c r="T551" s="2850"/>
      <c r="U551" s="2850"/>
      <c r="V551" s="2851"/>
      <c r="W551" s="2866"/>
      <c r="X551" s="2866"/>
      <c r="Y551" s="2866"/>
      <c r="Z551" s="2866"/>
      <c r="AA551" s="2099"/>
      <c r="AB551" s="1125"/>
      <c r="AC551" s="1151"/>
      <c r="AD551" s="1152"/>
      <c r="AE551" s="1153"/>
      <c r="AF551" s="1153"/>
      <c r="AG551" s="1153"/>
      <c r="AH551" s="124"/>
      <c r="AI551" s="124"/>
      <c r="AJ551" s="124"/>
      <c r="AK551" s="124"/>
      <c r="AL551" s="1153"/>
      <c r="AM551" s="124"/>
      <c r="AN551" s="124"/>
      <c r="AO551" s="1153"/>
      <c r="AP551" s="1153"/>
      <c r="AQ551" s="1153"/>
      <c r="AR551" s="1154"/>
      <c r="AS551" s="1154"/>
      <c r="AT551" s="1154"/>
      <c r="AU551" s="1154"/>
      <c r="AV551" s="1154"/>
      <c r="AW551" s="1154"/>
      <c r="AX551" s="1154"/>
      <c r="AY551" s="1154"/>
      <c r="AZ551" s="1154"/>
      <c r="BA551" s="1154"/>
      <c r="BB551" s="1154"/>
    </row>
    <row r="552" spans="2:54" ht="15" customHeight="1">
      <c r="B552" s="1155"/>
      <c r="C552" s="3016" t="s">
        <v>1134</v>
      </c>
      <c r="D552" s="3016" t="s">
        <v>833</v>
      </c>
      <c r="E552" s="1146" t="s">
        <v>1127</v>
      </c>
      <c r="F552" s="1106"/>
      <c r="G552" s="441" t="s">
        <v>93</v>
      </c>
      <c r="H552" s="441" t="s">
        <v>1103</v>
      </c>
      <c r="I552" s="441" t="s">
        <v>1128</v>
      </c>
      <c r="J552" s="441" t="s">
        <v>112</v>
      </c>
      <c r="K552" s="1111" t="s">
        <v>1134</v>
      </c>
      <c r="L552" s="441" t="s">
        <v>1120</v>
      </c>
      <c r="M552" s="441" t="str">
        <f t="shared" si="32"/>
        <v>Kempsey 33 kV</v>
      </c>
      <c r="N552" s="1111" t="s">
        <v>1115</v>
      </c>
      <c r="O552" s="1111" t="s">
        <v>833</v>
      </c>
      <c r="P552" s="1111"/>
      <c r="Q552" s="2867"/>
      <c r="R552" s="2868"/>
      <c r="S552" s="2869"/>
      <c r="T552" s="2869"/>
      <c r="U552" s="2869"/>
      <c r="V552" s="2869"/>
      <c r="W552" s="2869"/>
      <c r="X552" s="2869"/>
      <c r="Y552" s="2869"/>
      <c r="Z552" s="2869"/>
      <c r="AA552" s="2879"/>
      <c r="AB552" s="1125"/>
      <c r="AC552" s="1151"/>
      <c r="AD552" s="1152"/>
      <c r="AE552" s="1153"/>
      <c r="AF552" s="1153"/>
      <c r="AG552" s="1153"/>
      <c r="AH552" s="124"/>
      <c r="AI552" s="124"/>
      <c r="AJ552" s="124"/>
      <c r="AK552" s="124"/>
      <c r="AL552" s="1153"/>
      <c r="AM552" s="124"/>
      <c r="AN552" s="124"/>
      <c r="AO552" s="1153"/>
      <c r="AP552" s="1153"/>
      <c r="AQ552" s="1153"/>
      <c r="AR552" s="1154"/>
      <c r="AS552" s="1154"/>
      <c r="AT552" s="1154"/>
      <c r="AU552" s="1154"/>
      <c r="AV552" s="1154"/>
      <c r="AW552" s="1154"/>
      <c r="AX552" s="1154"/>
      <c r="AY552" s="1154"/>
      <c r="AZ552" s="1154"/>
      <c r="BA552" s="1154"/>
      <c r="BB552" s="1154"/>
    </row>
    <row r="553" spans="2:54" ht="15" customHeight="1">
      <c r="B553" s="1155"/>
      <c r="C553" s="3017"/>
      <c r="D553" s="3017"/>
      <c r="E553" s="1146" t="s">
        <v>1130</v>
      </c>
      <c r="F553" s="1106"/>
      <c r="G553" s="441" t="s">
        <v>93</v>
      </c>
      <c r="H553" s="441" t="s">
        <v>1103</v>
      </c>
      <c r="I553" s="441" t="s">
        <v>1131</v>
      </c>
      <c r="J553" s="441" t="s">
        <v>112</v>
      </c>
      <c r="K553" s="1111" t="s">
        <v>1134</v>
      </c>
      <c r="L553" s="441" t="s">
        <v>1120</v>
      </c>
      <c r="M553" s="441" t="str">
        <f t="shared" si="32"/>
        <v>Kempsey 33 kV</v>
      </c>
      <c r="N553" s="1111" t="s">
        <v>1115</v>
      </c>
      <c r="O553" s="1111" t="s">
        <v>833</v>
      </c>
      <c r="P553" s="1111"/>
      <c r="Q553" s="2867"/>
      <c r="R553" s="2868"/>
      <c r="S553" s="2869"/>
      <c r="T553" s="2869"/>
      <c r="U553" s="2869"/>
      <c r="V553" s="2869"/>
      <c r="W553" s="2869"/>
      <c r="X553" s="2869"/>
      <c r="Y553" s="2869"/>
      <c r="Z553" s="2869"/>
      <c r="AA553" s="2879"/>
      <c r="AB553" s="1125"/>
      <c r="AC553" s="1151"/>
      <c r="AD553" s="1152"/>
      <c r="AE553" s="1153"/>
      <c r="AF553" s="1153"/>
      <c r="AG553" s="1153"/>
      <c r="AH553" s="124"/>
      <c r="AI553" s="124"/>
      <c r="AJ553" s="124"/>
      <c r="AK553" s="124"/>
      <c r="AL553" s="1153"/>
      <c r="AM553" s="124"/>
      <c r="AN553" s="124"/>
      <c r="AO553" s="1153"/>
      <c r="AP553" s="1153"/>
      <c r="AQ553" s="1153"/>
      <c r="AR553" s="1154"/>
      <c r="AS553" s="1154"/>
      <c r="AT553" s="1154"/>
      <c r="AU553" s="1154"/>
      <c r="AV553" s="1154"/>
      <c r="AW553" s="1154"/>
      <c r="AX553" s="1154"/>
      <c r="AY553" s="1154"/>
      <c r="AZ553" s="1154"/>
      <c r="BA553" s="1154"/>
      <c r="BB553" s="1154"/>
    </row>
    <row r="554" spans="2:54" ht="15" customHeight="1">
      <c r="B554" s="1155"/>
      <c r="C554" s="3016" t="s">
        <v>1135</v>
      </c>
      <c r="D554" s="3016" t="s">
        <v>833</v>
      </c>
      <c r="E554" s="1146" t="s">
        <v>1127</v>
      </c>
      <c r="F554" s="1106"/>
      <c r="G554" s="441" t="s">
        <v>93</v>
      </c>
      <c r="H554" s="441" t="s">
        <v>1103</v>
      </c>
      <c r="I554" s="441" t="s">
        <v>1128</v>
      </c>
      <c r="J554" s="441" t="s">
        <v>112</v>
      </c>
      <c r="K554" s="1111" t="s">
        <v>1135</v>
      </c>
      <c r="L554" s="441" t="s">
        <v>1120</v>
      </c>
      <c r="M554" s="441" t="str">
        <f t="shared" si="32"/>
        <v>Kempsey 33 kV</v>
      </c>
      <c r="N554" s="1111" t="s">
        <v>1106</v>
      </c>
      <c r="O554" s="1111" t="s">
        <v>833</v>
      </c>
      <c r="P554" s="1111"/>
      <c r="Q554" s="2867"/>
      <c r="R554" s="2868"/>
      <c r="S554" s="2869"/>
      <c r="T554" s="2869"/>
      <c r="U554" s="2869"/>
      <c r="V554" s="2869"/>
      <c r="W554" s="2869"/>
      <c r="X554" s="2869"/>
      <c r="Y554" s="2869"/>
      <c r="Z554" s="2869"/>
      <c r="AA554" s="2879"/>
      <c r="AB554" s="1125"/>
      <c r="AC554" s="1151"/>
      <c r="AD554" s="1152"/>
      <c r="AE554" s="1153"/>
      <c r="AF554" s="1153"/>
      <c r="AG554" s="1153"/>
      <c r="AH554" s="124"/>
      <c r="AI554" s="124"/>
      <c r="AJ554" s="124"/>
      <c r="AK554" s="124"/>
      <c r="AL554" s="1153"/>
      <c r="AM554" s="124"/>
      <c r="AN554" s="124"/>
      <c r="AO554" s="1153"/>
      <c r="AP554" s="1153"/>
      <c r="AQ554" s="1153"/>
      <c r="AR554" s="1154"/>
      <c r="AS554" s="1154"/>
      <c r="AT554" s="1154"/>
      <c r="AU554" s="1154"/>
      <c r="AV554" s="1154"/>
      <c r="AW554" s="1154"/>
      <c r="AX554" s="1154"/>
      <c r="AY554" s="1154"/>
      <c r="AZ554" s="1154"/>
      <c r="BA554" s="1154"/>
      <c r="BB554" s="1154"/>
    </row>
    <row r="555" spans="2:54" ht="15" customHeight="1">
      <c r="B555" s="1155"/>
      <c r="C555" s="3017"/>
      <c r="D555" s="3017"/>
      <c r="E555" s="1146" t="s">
        <v>1130</v>
      </c>
      <c r="F555" s="1106"/>
      <c r="G555" s="441" t="s">
        <v>93</v>
      </c>
      <c r="H555" s="441" t="s">
        <v>1103</v>
      </c>
      <c r="I555" s="441" t="s">
        <v>1131</v>
      </c>
      <c r="J555" s="441" t="s">
        <v>112</v>
      </c>
      <c r="K555" s="1111" t="s">
        <v>1135</v>
      </c>
      <c r="L555" s="441" t="s">
        <v>1120</v>
      </c>
      <c r="M555" s="441" t="str">
        <f t="shared" si="32"/>
        <v>Kempsey 33 kV</v>
      </c>
      <c r="N555" s="1111" t="s">
        <v>1106</v>
      </c>
      <c r="O555" s="1111" t="s">
        <v>833</v>
      </c>
      <c r="P555" s="1111"/>
      <c r="Q555" s="2867"/>
      <c r="R555" s="2868"/>
      <c r="S555" s="2869"/>
      <c r="T555" s="2869"/>
      <c r="U555" s="2869"/>
      <c r="V555" s="2869"/>
      <c r="W555" s="2869"/>
      <c r="X555" s="2869"/>
      <c r="Y555" s="2869"/>
      <c r="Z555" s="2869"/>
      <c r="AA555" s="2879"/>
      <c r="AB555" s="1125"/>
      <c r="AC555" s="1151"/>
      <c r="AD555" s="1152"/>
      <c r="AE555" s="1153"/>
      <c r="AF555" s="1153"/>
      <c r="AG555" s="1153"/>
      <c r="AH555" s="124"/>
      <c r="AI555" s="124"/>
      <c r="AJ555" s="124"/>
      <c r="AK555" s="124"/>
      <c r="AL555" s="1153"/>
      <c r="AM555" s="124"/>
      <c r="AN555" s="124"/>
      <c r="AO555" s="1153"/>
      <c r="AP555" s="1153"/>
      <c r="AQ555" s="1153"/>
      <c r="AR555" s="1154"/>
      <c r="AS555" s="1154"/>
      <c r="AT555" s="1154"/>
      <c r="AU555" s="1154"/>
      <c r="AV555" s="1154"/>
      <c r="AW555" s="1154"/>
      <c r="AX555" s="1154"/>
      <c r="AY555" s="1154"/>
      <c r="AZ555" s="1154"/>
      <c r="BA555" s="1154"/>
      <c r="BB555" s="1154"/>
    </row>
    <row r="556" spans="2:54" ht="15" customHeight="1">
      <c r="B556" s="1155"/>
      <c r="C556" s="3016" t="s">
        <v>1135</v>
      </c>
      <c r="D556" s="3016" t="s">
        <v>842</v>
      </c>
      <c r="E556" s="1146" t="s">
        <v>1127</v>
      </c>
      <c r="F556" s="1106"/>
      <c r="G556" s="441" t="s">
        <v>93</v>
      </c>
      <c r="H556" s="441" t="s">
        <v>1103</v>
      </c>
      <c r="I556" s="441" t="s">
        <v>1128</v>
      </c>
      <c r="J556" s="441" t="s">
        <v>112</v>
      </c>
      <c r="K556" s="1111" t="s">
        <v>1135</v>
      </c>
      <c r="L556" s="441" t="s">
        <v>1120</v>
      </c>
      <c r="M556" s="441" t="str">
        <f t="shared" si="32"/>
        <v>Kempsey 33 kV</v>
      </c>
      <c r="N556" s="1111" t="s">
        <v>1106</v>
      </c>
      <c r="O556" s="1111" t="s">
        <v>842</v>
      </c>
      <c r="P556" s="1111"/>
      <c r="Q556" s="2867"/>
      <c r="R556" s="2868"/>
      <c r="S556" s="2869"/>
      <c r="T556" s="2869"/>
      <c r="U556" s="2869"/>
      <c r="V556" s="2869"/>
      <c r="W556" s="2869"/>
      <c r="X556" s="2869"/>
      <c r="Y556" s="2869"/>
      <c r="Z556" s="2869"/>
      <c r="AA556" s="2879"/>
      <c r="AB556" s="1125"/>
      <c r="AC556" s="1151"/>
      <c r="AD556" s="1152"/>
      <c r="AE556" s="1153"/>
      <c r="AF556" s="1153"/>
      <c r="AG556" s="1153"/>
      <c r="AH556" s="124"/>
      <c r="AI556" s="124"/>
      <c r="AJ556" s="124"/>
      <c r="AK556" s="124"/>
      <c r="AL556" s="1153"/>
      <c r="AM556" s="124"/>
      <c r="AN556" s="124"/>
      <c r="AO556" s="1153"/>
      <c r="AP556" s="1153"/>
      <c r="AQ556" s="1153"/>
      <c r="AR556" s="1154"/>
      <c r="AS556" s="1154"/>
      <c r="AT556" s="1154"/>
      <c r="AU556" s="1154"/>
      <c r="AV556" s="1154"/>
      <c r="AW556" s="1154"/>
      <c r="AX556" s="1154"/>
      <c r="AY556" s="1154"/>
      <c r="AZ556" s="1154"/>
      <c r="BA556" s="1154"/>
      <c r="BB556" s="1154"/>
    </row>
    <row r="557" spans="2:54" ht="15" customHeight="1">
      <c r="B557" s="1155"/>
      <c r="C557" s="3017"/>
      <c r="D557" s="3017"/>
      <c r="E557" s="1146" t="s">
        <v>1130</v>
      </c>
      <c r="F557" s="1106"/>
      <c r="G557" s="441" t="s">
        <v>93</v>
      </c>
      <c r="H557" s="441" t="s">
        <v>1103</v>
      </c>
      <c r="I557" s="441" t="s">
        <v>1131</v>
      </c>
      <c r="J557" s="441" t="s">
        <v>112</v>
      </c>
      <c r="K557" s="1111" t="s">
        <v>1135</v>
      </c>
      <c r="L557" s="441" t="s">
        <v>1120</v>
      </c>
      <c r="M557" s="441" t="str">
        <f t="shared" si="32"/>
        <v>Kempsey 33 kV</v>
      </c>
      <c r="N557" s="1111" t="s">
        <v>1106</v>
      </c>
      <c r="O557" s="1111" t="s">
        <v>842</v>
      </c>
      <c r="P557" s="1111"/>
      <c r="Q557" s="2867"/>
      <c r="R557" s="2868"/>
      <c r="S557" s="2869"/>
      <c r="T557" s="2869"/>
      <c r="U557" s="2869"/>
      <c r="V557" s="2869"/>
      <c r="W557" s="2869"/>
      <c r="X557" s="2869"/>
      <c r="Y557" s="2869"/>
      <c r="Z557" s="2869"/>
      <c r="AA557" s="2879"/>
      <c r="AB557" s="1125"/>
      <c r="AC557" s="1151"/>
      <c r="AD557" s="1152"/>
      <c r="AE557" s="1153"/>
      <c r="AF557" s="1153"/>
      <c r="AG557" s="1153"/>
      <c r="AH557" s="124"/>
      <c r="AI557" s="124"/>
      <c r="AJ557" s="124"/>
      <c r="AK557" s="124"/>
      <c r="AL557" s="1153"/>
      <c r="AM557" s="124"/>
      <c r="AN557" s="124"/>
      <c r="AO557" s="1153"/>
      <c r="AP557" s="1153"/>
      <c r="AQ557" s="1153"/>
      <c r="AR557" s="1154"/>
      <c r="AS557" s="1154"/>
      <c r="AT557" s="1154"/>
      <c r="AU557" s="1154"/>
      <c r="AV557" s="1154"/>
      <c r="AW557" s="1154"/>
      <c r="AX557" s="1154"/>
      <c r="AY557" s="1154"/>
      <c r="AZ557" s="1154"/>
      <c r="BA557" s="1154"/>
      <c r="BB557" s="1154"/>
    </row>
    <row r="558" spans="2:54" ht="15" customHeight="1">
      <c r="B558" s="1155"/>
      <c r="C558" s="3016" t="s">
        <v>1136</v>
      </c>
      <c r="D558" s="3016" t="s">
        <v>833</v>
      </c>
      <c r="E558" s="1146" t="s">
        <v>1127</v>
      </c>
      <c r="F558" s="1106"/>
      <c r="G558" s="441" t="s">
        <v>93</v>
      </c>
      <c r="H558" s="441" t="s">
        <v>1103</v>
      </c>
      <c r="I558" s="441" t="s">
        <v>1128</v>
      </c>
      <c r="J558" s="441" t="s">
        <v>112</v>
      </c>
      <c r="K558" s="1111" t="s">
        <v>1136</v>
      </c>
      <c r="L558" s="441" t="s">
        <v>1120</v>
      </c>
      <c r="M558" s="441" t="str">
        <f t="shared" si="32"/>
        <v>Kempsey 33 kV</v>
      </c>
      <c r="N558" s="1111" t="s">
        <v>1106</v>
      </c>
      <c r="O558" s="1111" t="s">
        <v>833</v>
      </c>
      <c r="P558" s="1111"/>
      <c r="Q558" s="2867"/>
      <c r="R558" s="2868"/>
      <c r="S558" s="2869"/>
      <c r="T558" s="2869"/>
      <c r="U558" s="2869"/>
      <c r="V558" s="2869"/>
      <c r="W558" s="2870">
        <v>30</v>
      </c>
      <c r="X558" s="2870">
        <v>30</v>
      </c>
      <c r="Y558" s="2870">
        <v>30</v>
      </c>
      <c r="Z558" s="2870">
        <v>30</v>
      </c>
      <c r="AA558" s="2870">
        <v>31</v>
      </c>
      <c r="AB558" s="1125"/>
      <c r="AC558" s="1151"/>
      <c r="AD558" s="1152"/>
      <c r="AE558" s="1153"/>
      <c r="AF558" s="1153"/>
      <c r="AG558" s="1153"/>
      <c r="AH558" s="124"/>
      <c r="AI558" s="124"/>
      <c r="AJ558" s="124"/>
      <c r="AK558" s="124"/>
      <c r="AL558" s="1153"/>
      <c r="AM558" s="124"/>
      <c r="AN558" s="124"/>
      <c r="AO558" s="1153"/>
      <c r="AP558" s="1153"/>
      <c r="AQ558" s="1153"/>
      <c r="AR558" s="1154"/>
      <c r="AS558" s="1154"/>
      <c r="AT558" s="1154"/>
      <c r="AU558" s="1154"/>
      <c r="AV558" s="1154"/>
      <c r="AW558" s="1154"/>
      <c r="AX558" s="1154"/>
      <c r="AY558" s="1154"/>
      <c r="AZ558" s="1154"/>
      <c r="BA558" s="1154"/>
      <c r="BB558" s="1154"/>
    </row>
    <row r="559" spans="2:54" ht="15" customHeight="1">
      <c r="B559" s="1155"/>
      <c r="C559" s="3017"/>
      <c r="D559" s="3017"/>
      <c r="E559" s="1146" t="s">
        <v>1130</v>
      </c>
      <c r="F559" s="1106"/>
      <c r="G559" s="441" t="s">
        <v>93</v>
      </c>
      <c r="H559" s="441" t="s">
        <v>1103</v>
      </c>
      <c r="I559" s="441" t="s">
        <v>1131</v>
      </c>
      <c r="J559" s="441" t="s">
        <v>112</v>
      </c>
      <c r="K559" s="1111" t="s">
        <v>1136</v>
      </c>
      <c r="L559" s="441" t="s">
        <v>1120</v>
      </c>
      <c r="M559" s="441" t="str">
        <f t="shared" si="32"/>
        <v>Kempsey 33 kV</v>
      </c>
      <c r="N559" s="1111" t="s">
        <v>1106</v>
      </c>
      <c r="O559" s="1111" t="s">
        <v>833</v>
      </c>
      <c r="P559" s="1111"/>
      <c r="Q559" s="2528"/>
      <c r="R559" s="2529"/>
      <c r="S559" s="2530"/>
      <c r="T559" s="2530"/>
      <c r="U559" s="2530"/>
      <c r="V559" s="2530"/>
      <c r="W559" s="2102"/>
      <c r="X559" s="2102"/>
      <c r="Y559" s="2102"/>
      <c r="Z559" s="2102"/>
      <c r="AA559" s="2103"/>
      <c r="AB559" s="1125"/>
      <c r="AC559" s="1151"/>
      <c r="AD559" s="1152"/>
      <c r="AE559" s="1153"/>
      <c r="AF559" s="1153"/>
      <c r="AG559" s="1153"/>
      <c r="AH559" s="124"/>
      <c r="AI559" s="124"/>
      <c r="AJ559" s="124"/>
      <c r="AK559" s="124"/>
      <c r="AL559" s="1153"/>
      <c r="AM559" s="124"/>
      <c r="AN559" s="124"/>
      <c r="AO559" s="1153"/>
      <c r="AP559" s="1153"/>
      <c r="AQ559" s="1153"/>
      <c r="AR559" s="1154"/>
      <c r="AS559" s="1154"/>
      <c r="AT559" s="1154"/>
      <c r="AU559" s="1154"/>
      <c r="AV559" s="1154"/>
      <c r="AW559" s="1154"/>
      <c r="AX559" s="1154"/>
      <c r="AY559" s="1154"/>
      <c r="AZ559" s="1154"/>
      <c r="BA559" s="1154"/>
      <c r="BB559" s="1154"/>
    </row>
    <row r="560" spans="2:54" ht="15" customHeight="1">
      <c r="B560" s="1155"/>
      <c r="C560" s="3016" t="s">
        <v>1136</v>
      </c>
      <c r="D560" s="3016" t="s">
        <v>842</v>
      </c>
      <c r="E560" s="1146" t="s">
        <v>1127</v>
      </c>
      <c r="F560" s="1106"/>
      <c r="G560" s="441" t="s">
        <v>93</v>
      </c>
      <c r="H560" s="441" t="s">
        <v>1103</v>
      </c>
      <c r="I560" s="441" t="s">
        <v>1128</v>
      </c>
      <c r="J560" s="441" t="s">
        <v>112</v>
      </c>
      <c r="K560" s="1111" t="s">
        <v>1136</v>
      </c>
      <c r="L560" s="441" t="s">
        <v>1120</v>
      </c>
      <c r="M560" s="441" t="str">
        <f t="shared" si="32"/>
        <v>Kempsey 33 kV</v>
      </c>
      <c r="N560" s="1111" t="s">
        <v>1106</v>
      </c>
      <c r="O560" s="1111" t="s">
        <v>842</v>
      </c>
      <c r="P560" s="1111"/>
      <c r="Q560" s="2528"/>
      <c r="R560" s="2529"/>
      <c r="S560" s="2530"/>
      <c r="T560" s="2530"/>
      <c r="U560" s="2530"/>
      <c r="V560" s="2530"/>
      <c r="W560" s="2102">
        <v>30.265491900843113</v>
      </c>
      <c r="X560" s="2102">
        <v>30.265491900843113</v>
      </c>
      <c r="Y560" s="2102">
        <v>30.265491900843113</v>
      </c>
      <c r="Z560" s="2102">
        <v>30.265491900843113</v>
      </c>
      <c r="AA560" s="2102">
        <v>31.256999216175569</v>
      </c>
      <c r="AB560" s="1125"/>
      <c r="AC560" s="1151"/>
      <c r="AD560" s="1152"/>
      <c r="AE560" s="1153"/>
      <c r="AF560" s="1153"/>
      <c r="AG560" s="1153"/>
      <c r="AH560" s="124"/>
      <c r="AI560" s="124"/>
      <c r="AJ560" s="124"/>
      <c r="AK560" s="124"/>
      <c r="AL560" s="1153"/>
      <c r="AM560" s="124"/>
      <c r="AN560" s="124"/>
      <c r="AO560" s="1153"/>
      <c r="AP560" s="1153"/>
      <c r="AQ560" s="1153"/>
      <c r="AR560" s="1154"/>
      <c r="AS560" s="1154"/>
      <c r="AT560" s="1154"/>
      <c r="AU560" s="1154"/>
      <c r="AV560" s="1154"/>
      <c r="AW560" s="1154"/>
      <c r="AX560" s="1154"/>
      <c r="AY560" s="1154"/>
      <c r="AZ560" s="1154"/>
      <c r="BA560" s="1154"/>
      <c r="BB560" s="1154"/>
    </row>
    <row r="561" spans="2:54" ht="15" customHeight="1" thickBot="1">
      <c r="B561" s="2872"/>
      <c r="C561" s="3018"/>
      <c r="D561" s="3018"/>
      <c r="E561" s="2873" t="s">
        <v>1130</v>
      </c>
      <c r="F561" s="1106"/>
      <c r="G561" s="441" t="s">
        <v>93</v>
      </c>
      <c r="H561" s="441" t="s">
        <v>1103</v>
      </c>
      <c r="I561" s="441" t="s">
        <v>1131</v>
      </c>
      <c r="J561" s="441" t="s">
        <v>112</v>
      </c>
      <c r="K561" s="1111" t="s">
        <v>1136</v>
      </c>
      <c r="L561" s="441" t="s">
        <v>1120</v>
      </c>
      <c r="M561" s="441" t="str">
        <f t="shared" si="32"/>
        <v>Kempsey 33 kV</v>
      </c>
      <c r="N561" s="1111" t="s">
        <v>1106</v>
      </c>
      <c r="O561" s="1111" t="s">
        <v>842</v>
      </c>
      <c r="P561" s="1111"/>
      <c r="Q561" s="2874"/>
      <c r="R561" s="2875"/>
      <c r="S561" s="2876"/>
      <c r="T561" s="2876"/>
      <c r="U561" s="2876"/>
      <c r="V561" s="2876"/>
      <c r="W561" s="2877"/>
      <c r="X561" s="2877"/>
      <c r="Y561" s="2877"/>
      <c r="Z561" s="2877"/>
      <c r="AA561" s="2878"/>
      <c r="AB561" s="1162"/>
      <c r="AC561" s="1151"/>
      <c r="AD561" s="1152"/>
      <c r="AE561" s="1153"/>
      <c r="AF561" s="1153"/>
      <c r="AG561" s="1153"/>
      <c r="AH561" s="124"/>
      <c r="AI561" s="124"/>
      <c r="AJ561" s="124"/>
      <c r="AK561" s="124"/>
      <c r="AL561" s="1153"/>
      <c r="AM561" s="124"/>
      <c r="AN561" s="124"/>
      <c r="AO561" s="1153"/>
      <c r="AP561" s="1153"/>
      <c r="AQ561" s="1153"/>
      <c r="AR561" s="1154"/>
      <c r="AS561" s="1154"/>
      <c r="AT561" s="1154"/>
      <c r="AU561" s="1154"/>
      <c r="AV561" s="1154"/>
      <c r="AW561" s="1154"/>
      <c r="AX561" s="1154"/>
      <c r="AY561" s="1154"/>
      <c r="AZ561" s="1154"/>
      <c r="BA561" s="1154"/>
      <c r="BB561" s="1154"/>
    </row>
    <row r="562" spans="2:54" ht="15" customHeight="1">
      <c r="B562" s="1145" t="s">
        <v>1703</v>
      </c>
      <c r="C562" s="3019" t="s">
        <v>1126</v>
      </c>
      <c r="D562" s="3019" t="s">
        <v>842</v>
      </c>
      <c r="E562" s="1146" t="s">
        <v>1127</v>
      </c>
      <c r="F562" s="1106"/>
      <c r="G562" s="441" t="s">
        <v>93</v>
      </c>
      <c r="H562" s="441" t="s">
        <v>1103</v>
      </c>
      <c r="I562" s="441" t="s">
        <v>1128</v>
      </c>
      <c r="J562" s="441" t="s">
        <v>112</v>
      </c>
      <c r="K562" s="441" t="s">
        <v>1126</v>
      </c>
      <c r="L562" s="441" t="s">
        <v>1120</v>
      </c>
      <c r="M562" s="441" t="str">
        <f t="shared" ref="M562" si="34">B562</f>
        <v>Heron's Creek</v>
      </c>
      <c r="N562" s="441" t="s">
        <v>1129</v>
      </c>
      <c r="O562" s="441" t="s">
        <v>842</v>
      </c>
      <c r="P562" s="1111"/>
      <c r="Q562" s="2521"/>
      <c r="R562" s="2522"/>
      <c r="S562" s="2523"/>
      <c r="T562" s="2523"/>
      <c r="U562" s="2523"/>
      <c r="V562" s="2523"/>
      <c r="W562" s="2524"/>
      <c r="X562" s="2524"/>
      <c r="Y562" s="2524"/>
      <c r="Z562" s="2524"/>
      <c r="AA562" s="2525"/>
      <c r="AB562" s="1125"/>
      <c r="AC562" s="1151"/>
      <c r="AD562" s="1152"/>
      <c r="AE562" s="1153"/>
      <c r="AF562" s="1153"/>
      <c r="AG562" s="1153"/>
      <c r="AH562" s="124"/>
      <c r="AI562" s="124"/>
      <c r="AJ562" s="124"/>
      <c r="AK562" s="124"/>
      <c r="AL562" s="124"/>
      <c r="AM562" s="124"/>
      <c r="AN562" s="124"/>
      <c r="AO562" s="124"/>
      <c r="AP562" s="124"/>
      <c r="AQ562" s="1153"/>
      <c r="AR562" s="1154"/>
      <c r="AS562" s="1154"/>
      <c r="AT562" s="1154"/>
      <c r="AU562" s="1154"/>
      <c r="AV562" s="1154"/>
      <c r="AW562" s="1154"/>
      <c r="AX562" s="1154"/>
      <c r="AY562" s="1154"/>
      <c r="AZ562" s="1154"/>
      <c r="BA562" s="1154"/>
      <c r="BB562" s="1154"/>
    </row>
    <row r="563" spans="2:54" ht="15" customHeight="1">
      <c r="B563" s="1155"/>
      <c r="C563" s="3017"/>
      <c r="D563" s="3017"/>
      <c r="E563" s="1146" t="s">
        <v>1130</v>
      </c>
      <c r="F563" s="1106"/>
      <c r="G563" s="441" t="s">
        <v>93</v>
      </c>
      <c r="H563" s="441" t="s">
        <v>1103</v>
      </c>
      <c r="I563" s="441" t="s">
        <v>1131</v>
      </c>
      <c r="J563" s="441" t="s">
        <v>112</v>
      </c>
      <c r="K563" s="441" t="s">
        <v>1126</v>
      </c>
      <c r="L563" s="441" t="s">
        <v>1120</v>
      </c>
      <c r="M563" s="441" t="str">
        <f t="shared" si="32"/>
        <v>Heron's Creek</v>
      </c>
      <c r="N563" s="441" t="s">
        <v>1129</v>
      </c>
      <c r="O563" s="441" t="s">
        <v>842</v>
      </c>
      <c r="P563" s="1111"/>
      <c r="Q563" s="2526"/>
      <c r="R563" s="2527"/>
      <c r="S563" s="2524"/>
      <c r="T563" s="2524"/>
      <c r="U563" s="2524"/>
      <c r="V563" s="2524"/>
      <c r="W563" s="2524"/>
      <c r="X563" s="2524"/>
      <c r="Y563" s="2524"/>
      <c r="Z563" s="2524"/>
      <c r="AA563" s="2525"/>
      <c r="AB563" s="1125"/>
      <c r="AC563" s="1151"/>
      <c r="AD563" s="1152"/>
      <c r="AE563" s="1153"/>
      <c r="AF563" s="1153"/>
      <c r="AG563" s="1153"/>
      <c r="AH563" s="124"/>
      <c r="AI563" s="124"/>
      <c r="AJ563" s="124"/>
      <c r="AK563" s="124"/>
      <c r="AL563" s="124"/>
      <c r="AM563" s="124"/>
      <c r="AN563" s="124"/>
      <c r="AO563" s="124"/>
      <c r="AP563" s="124"/>
      <c r="AQ563" s="1153"/>
      <c r="AR563" s="1154"/>
      <c r="AS563" s="1154"/>
      <c r="AT563" s="1154"/>
      <c r="AU563" s="1154"/>
      <c r="AV563" s="1154"/>
      <c r="AW563" s="1154"/>
      <c r="AX563" s="1154"/>
      <c r="AY563" s="1154"/>
      <c r="AZ563" s="1154"/>
      <c r="BA563" s="1154"/>
      <c r="BB563" s="1154"/>
    </row>
    <row r="564" spans="2:54" ht="15" customHeight="1">
      <c r="B564" s="1155"/>
      <c r="C564" s="3016" t="s">
        <v>1132</v>
      </c>
      <c r="D564" s="3016" t="s">
        <v>833</v>
      </c>
      <c r="E564" s="1146" t="s">
        <v>1127</v>
      </c>
      <c r="F564" s="1106"/>
      <c r="G564" s="441" t="s">
        <v>93</v>
      </c>
      <c r="H564" s="441" t="s">
        <v>1103</v>
      </c>
      <c r="I564" s="441" t="s">
        <v>1128</v>
      </c>
      <c r="J564" s="441" t="s">
        <v>112</v>
      </c>
      <c r="K564" s="1111" t="s">
        <v>1132</v>
      </c>
      <c r="L564" s="441" t="s">
        <v>1120</v>
      </c>
      <c r="M564" s="441" t="str">
        <f t="shared" si="32"/>
        <v>Heron's Creek</v>
      </c>
      <c r="N564" s="1111" t="s">
        <v>1106</v>
      </c>
      <c r="O564" s="1111" t="s">
        <v>833</v>
      </c>
      <c r="P564" s="1111"/>
      <c r="Q564" s="2850"/>
      <c r="R564" s="2850"/>
      <c r="S564" s="2850"/>
      <c r="T564" s="2850"/>
      <c r="U564" s="2850"/>
      <c r="V564" s="2851"/>
      <c r="W564" s="2852"/>
      <c r="X564" s="2852"/>
      <c r="Y564" s="2852"/>
      <c r="Z564" s="2852"/>
      <c r="AA564" s="2853"/>
      <c r="AB564" s="1125"/>
      <c r="AC564" s="1151"/>
      <c r="AD564" s="1152"/>
      <c r="AE564" s="1153"/>
      <c r="AF564" s="1153"/>
      <c r="AG564" s="1153"/>
      <c r="AH564" s="124"/>
      <c r="AI564" s="124"/>
      <c r="AJ564" s="124"/>
      <c r="AK564" s="124"/>
      <c r="AL564" s="1153"/>
      <c r="AM564" s="124"/>
      <c r="AN564" s="124"/>
      <c r="AO564" s="1153"/>
      <c r="AP564" s="1153"/>
      <c r="AQ564" s="1153"/>
      <c r="AR564" s="1154"/>
      <c r="AS564" s="1154"/>
      <c r="AT564" s="1154"/>
      <c r="AU564" s="1160"/>
      <c r="AV564" s="1154"/>
      <c r="AW564" s="1154"/>
      <c r="AX564" s="1154"/>
      <c r="AY564" s="1154"/>
      <c r="AZ564" s="1154"/>
      <c r="BA564" s="1154"/>
      <c r="BB564" s="1154"/>
    </row>
    <row r="565" spans="2:54" ht="15" customHeight="1">
      <c r="B565" s="1155"/>
      <c r="C565" s="3017"/>
      <c r="D565" s="3017"/>
      <c r="E565" s="1146" t="s">
        <v>1130</v>
      </c>
      <c r="F565" s="1106"/>
      <c r="G565" s="441" t="s">
        <v>93</v>
      </c>
      <c r="H565" s="441" t="s">
        <v>1103</v>
      </c>
      <c r="I565" s="441" t="s">
        <v>1131</v>
      </c>
      <c r="J565" s="441" t="s">
        <v>112</v>
      </c>
      <c r="K565" s="1111" t="s">
        <v>1132</v>
      </c>
      <c r="L565" s="441" t="s">
        <v>1120</v>
      </c>
      <c r="M565" s="441" t="str">
        <f t="shared" si="32"/>
        <v>Heron's Creek</v>
      </c>
      <c r="N565" s="1111" t="s">
        <v>1106</v>
      </c>
      <c r="O565" s="1111" t="s">
        <v>833</v>
      </c>
      <c r="P565" s="1111"/>
      <c r="Q565" s="2850"/>
      <c r="R565" s="2850"/>
      <c r="S565" s="2850"/>
      <c r="T565" s="2850"/>
      <c r="U565" s="2850"/>
      <c r="V565" s="2851"/>
      <c r="W565" s="2852"/>
      <c r="X565" s="2852"/>
      <c r="Y565" s="2852"/>
      <c r="Z565" s="2852"/>
      <c r="AA565" s="2853"/>
      <c r="AB565" s="1125"/>
      <c r="AC565" s="1151"/>
      <c r="AD565" s="1152"/>
      <c r="AE565" s="1153"/>
      <c r="AF565" s="1153"/>
      <c r="AG565" s="1153"/>
      <c r="AH565" s="124"/>
      <c r="AI565" s="124"/>
      <c r="AJ565" s="124"/>
      <c r="AK565" s="124"/>
      <c r="AL565" s="1153"/>
      <c r="AM565" s="124"/>
      <c r="AN565" s="124"/>
      <c r="AO565" s="1153"/>
      <c r="AP565" s="1153"/>
      <c r="AQ565" s="1153"/>
      <c r="AR565" s="1154"/>
      <c r="AS565" s="1154"/>
      <c r="AT565" s="1154"/>
      <c r="AU565" s="1160"/>
      <c r="AV565" s="1154"/>
      <c r="AW565" s="1154"/>
      <c r="AX565" s="1154"/>
      <c r="AY565" s="1154"/>
      <c r="AZ565" s="1154"/>
      <c r="BA565" s="1154"/>
      <c r="BB565" s="1154"/>
    </row>
    <row r="566" spans="2:54" ht="15" customHeight="1">
      <c r="B566" s="1155"/>
      <c r="C566" s="3016" t="s">
        <v>1132</v>
      </c>
      <c r="D566" s="3016" t="s">
        <v>842</v>
      </c>
      <c r="E566" s="1146" t="s">
        <v>1127</v>
      </c>
      <c r="F566" s="1106"/>
      <c r="G566" s="441" t="s">
        <v>93</v>
      </c>
      <c r="H566" s="441" t="s">
        <v>1103</v>
      </c>
      <c r="I566" s="441" t="s">
        <v>1128</v>
      </c>
      <c r="J566" s="441" t="s">
        <v>112</v>
      </c>
      <c r="K566" s="1111" t="s">
        <v>1132</v>
      </c>
      <c r="L566" s="441" t="s">
        <v>1120</v>
      </c>
      <c r="M566" s="441" t="str">
        <f t="shared" si="32"/>
        <v>Heron's Creek</v>
      </c>
      <c r="N566" s="1111" t="s">
        <v>1106</v>
      </c>
      <c r="O566" s="1112" t="s">
        <v>842</v>
      </c>
      <c r="P566" s="1111"/>
      <c r="Q566" s="2854"/>
      <c r="R566" s="2854"/>
      <c r="S566" s="2854"/>
      <c r="T566" s="2854"/>
      <c r="U566" s="2854"/>
      <c r="V566" s="2855"/>
      <c r="W566" s="2852"/>
      <c r="X566" s="2852"/>
      <c r="Y566" s="2852"/>
      <c r="Z566" s="2852"/>
      <c r="AA566" s="2853"/>
      <c r="AB566" s="1125"/>
      <c r="AC566" s="1151"/>
      <c r="AD566" s="1152"/>
      <c r="AE566" s="1153"/>
      <c r="AF566" s="1153"/>
      <c r="AG566" s="1153"/>
      <c r="AH566" s="124"/>
      <c r="AI566" s="124"/>
      <c r="AJ566" s="124"/>
      <c r="AK566" s="124"/>
      <c r="AL566" s="1153"/>
      <c r="AM566" s="124"/>
      <c r="AN566" s="124"/>
      <c r="AO566" s="1153"/>
      <c r="AP566" s="1161"/>
      <c r="AQ566" s="1153"/>
      <c r="AR566" s="1154"/>
      <c r="AS566" s="1154"/>
      <c r="AT566" s="1154"/>
      <c r="AU566" s="1160"/>
      <c r="AV566" s="1154"/>
      <c r="AW566" s="1154"/>
      <c r="AX566" s="1154"/>
      <c r="AY566" s="1154"/>
      <c r="AZ566" s="1154"/>
      <c r="BA566" s="1154"/>
      <c r="BB566" s="1154"/>
    </row>
    <row r="567" spans="2:54" ht="15" customHeight="1">
      <c r="B567" s="1155"/>
      <c r="C567" s="3017"/>
      <c r="D567" s="3017"/>
      <c r="E567" s="1146" t="s">
        <v>1130</v>
      </c>
      <c r="F567" s="1106"/>
      <c r="G567" s="441" t="s">
        <v>93</v>
      </c>
      <c r="H567" s="441" t="s">
        <v>1103</v>
      </c>
      <c r="I567" s="441" t="s">
        <v>1131</v>
      </c>
      <c r="J567" s="441" t="s">
        <v>112</v>
      </c>
      <c r="K567" s="1111" t="s">
        <v>1132</v>
      </c>
      <c r="L567" s="441" t="s">
        <v>1120</v>
      </c>
      <c r="M567" s="441" t="str">
        <f t="shared" si="32"/>
        <v>Heron's Creek</v>
      </c>
      <c r="N567" s="1111" t="s">
        <v>1106</v>
      </c>
      <c r="O567" s="1112" t="s">
        <v>842</v>
      </c>
      <c r="P567" s="1111"/>
      <c r="Q567" s="2854"/>
      <c r="R567" s="2854"/>
      <c r="S567" s="2854"/>
      <c r="T567" s="2854"/>
      <c r="U567" s="2854"/>
      <c r="V567" s="2855"/>
      <c r="W567" s="2852"/>
      <c r="X567" s="2852"/>
      <c r="Y567" s="2852"/>
      <c r="Z567" s="2852"/>
      <c r="AA567" s="2853"/>
      <c r="AB567" s="1125"/>
      <c r="AC567" s="1151"/>
      <c r="AD567" s="1152"/>
      <c r="AE567" s="1153"/>
      <c r="AF567" s="1153"/>
      <c r="AG567" s="1153"/>
      <c r="AH567" s="124"/>
      <c r="AI567" s="124"/>
      <c r="AJ567" s="124"/>
      <c r="AK567" s="124"/>
      <c r="AL567" s="1153"/>
      <c r="AM567" s="124"/>
      <c r="AN567" s="124"/>
      <c r="AO567" s="1153"/>
      <c r="AP567" s="1161"/>
      <c r="AQ567" s="1153"/>
      <c r="AR567" s="1154"/>
      <c r="AS567" s="1154"/>
      <c r="AT567" s="1154"/>
      <c r="AU567" s="1160"/>
      <c r="AV567" s="1154"/>
      <c r="AW567" s="1154"/>
      <c r="AX567" s="1154"/>
      <c r="AY567" s="1154"/>
      <c r="AZ567" s="1154"/>
      <c r="BA567" s="1154"/>
      <c r="BB567" s="1154"/>
    </row>
    <row r="568" spans="2:54" ht="15" customHeight="1">
      <c r="B568" s="1155"/>
      <c r="C568" s="3016" t="s">
        <v>1133</v>
      </c>
      <c r="D568" s="3016"/>
      <c r="E568" s="1146" t="s">
        <v>1127</v>
      </c>
      <c r="F568" s="1106"/>
      <c r="G568" s="441" t="s">
        <v>93</v>
      </c>
      <c r="H568" s="441" t="s">
        <v>1103</v>
      </c>
      <c r="I568" s="441" t="s">
        <v>1128</v>
      </c>
      <c r="J568" s="441" t="s">
        <v>112</v>
      </c>
      <c r="K568" s="1111" t="s">
        <v>1133</v>
      </c>
      <c r="L568" s="441" t="s">
        <v>1120</v>
      </c>
      <c r="M568" s="441" t="str">
        <f t="shared" si="32"/>
        <v>Heron's Creek</v>
      </c>
      <c r="N568" s="1111" t="s">
        <v>1108</v>
      </c>
      <c r="O568" s="1111" t="s">
        <v>1109</v>
      </c>
      <c r="P568" s="1111"/>
      <c r="Q568" s="2856"/>
      <c r="R568" s="2856"/>
      <c r="S568" s="2856"/>
      <c r="T568" s="2856"/>
      <c r="U568" s="2856"/>
      <c r="V568" s="2858"/>
      <c r="W568" s="2859"/>
      <c r="X568" s="2859"/>
      <c r="Y568" s="2859"/>
      <c r="Z568" s="2859"/>
      <c r="AA568" s="2860"/>
      <c r="AB568" s="1125"/>
      <c r="AC568" s="1151"/>
      <c r="AD568" s="1152"/>
      <c r="AE568" s="1153"/>
      <c r="AF568" s="1153"/>
      <c r="AG568" s="1153"/>
      <c r="AH568" s="124"/>
      <c r="AI568" s="124"/>
      <c r="AJ568" s="124"/>
      <c r="AK568" s="124"/>
      <c r="AL568" s="1153"/>
      <c r="AM568" s="124"/>
      <c r="AN568" s="124"/>
      <c r="AO568" s="1153"/>
      <c r="AP568" s="1153"/>
      <c r="AQ568" s="1153"/>
      <c r="AR568" s="1154"/>
      <c r="AS568" s="1154"/>
      <c r="AT568" s="1154"/>
      <c r="AU568" s="1154"/>
      <c r="AV568" s="1154"/>
      <c r="AW568" s="1154"/>
      <c r="AX568" s="1154"/>
      <c r="AY568" s="1154"/>
      <c r="AZ568" s="1154"/>
      <c r="BA568" s="1154"/>
      <c r="BB568" s="1154"/>
    </row>
    <row r="569" spans="2:54" ht="15" customHeight="1">
      <c r="B569" s="1155"/>
      <c r="C569" s="3017"/>
      <c r="D569" s="3017"/>
      <c r="E569" s="1146" t="s">
        <v>1130</v>
      </c>
      <c r="F569" s="1106"/>
      <c r="G569" s="441" t="s">
        <v>93</v>
      </c>
      <c r="H569" s="441" t="s">
        <v>1103</v>
      </c>
      <c r="I569" s="441" t="s">
        <v>1131</v>
      </c>
      <c r="J569" s="441" t="s">
        <v>112</v>
      </c>
      <c r="K569" s="1111" t="s">
        <v>1133</v>
      </c>
      <c r="L569" s="441" t="s">
        <v>1120</v>
      </c>
      <c r="M569" s="441" t="str">
        <f t="shared" si="32"/>
        <v>Heron's Creek</v>
      </c>
      <c r="N569" s="1111" t="s">
        <v>1108</v>
      </c>
      <c r="O569" s="1111" t="s">
        <v>1109</v>
      </c>
      <c r="P569" s="1111"/>
      <c r="Q569" s="2856"/>
      <c r="R569" s="2856"/>
      <c r="S569" s="2856"/>
      <c r="T569" s="2856"/>
      <c r="U569" s="2856"/>
      <c r="V569" s="2858"/>
      <c r="W569" s="2859"/>
      <c r="X569" s="2859"/>
      <c r="Y569" s="2859"/>
      <c r="Z569" s="2859"/>
      <c r="AA569" s="2860"/>
      <c r="AB569" s="1125"/>
      <c r="AC569" s="1151"/>
      <c r="AD569" s="1152"/>
      <c r="AE569" s="1153"/>
      <c r="AF569" s="1153"/>
      <c r="AG569" s="1153"/>
      <c r="AH569" s="124"/>
      <c r="AI569" s="124"/>
      <c r="AJ569" s="124"/>
      <c r="AK569" s="124"/>
      <c r="AL569" s="1153"/>
      <c r="AM569" s="124"/>
      <c r="AN569" s="124"/>
      <c r="AO569" s="1153"/>
      <c r="AP569" s="1153"/>
      <c r="AQ569" s="1153"/>
      <c r="AR569" s="1154"/>
      <c r="AS569" s="1154"/>
      <c r="AT569" s="1154"/>
      <c r="AU569" s="1154"/>
      <c r="AV569" s="1154"/>
      <c r="AW569" s="1154"/>
      <c r="AX569" s="1154"/>
      <c r="AY569" s="1154"/>
      <c r="AZ569" s="1154"/>
      <c r="BA569" s="1154"/>
      <c r="BB569" s="1154"/>
    </row>
    <row r="570" spans="2:54" ht="15" customHeight="1">
      <c r="B570" s="1155"/>
      <c r="C570" s="3016" t="s">
        <v>1110</v>
      </c>
      <c r="D570" s="3016"/>
      <c r="E570" s="1146" t="s">
        <v>1127</v>
      </c>
      <c r="F570" s="1106"/>
      <c r="G570" s="441" t="s">
        <v>93</v>
      </c>
      <c r="H570" s="441" t="s">
        <v>1103</v>
      </c>
      <c r="I570" s="441" t="s">
        <v>1128</v>
      </c>
      <c r="J570" s="441" t="s">
        <v>112</v>
      </c>
      <c r="K570" s="1111" t="s">
        <v>1110</v>
      </c>
      <c r="L570" s="441" t="s">
        <v>1120</v>
      </c>
      <c r="M570" s="441" t="str">
        <f t="shared" si="32"/>
        <v>Heron's Creek</v>
      </c>
      <c r="N570" s="1111" t="s">
        <v>1111</v>
      </c>
      <c r="O570" s="1112">
        <v>0</v>
      </c>
      <c r="P570" s="1111"/>
      <c r="Q570" s="2861"/>
      <c r="R570" s="2861"/>
      <c r="S570" s="2861"/>
      <c r="T570" s="2861"/>
      <c r="U570" s="2861"/>
      <c r="V570" s="2862"/>
      <c r="W570" s="2863"/>
      <c r="X570" s="2863"/>
      <c r="Y570" s="2863"/>
      <c r="Z570" s="2863"/>
      <c r="AA570" s="2864"/>
      <c r="AB570" s="1125"/>
      <c r="AC570" s="1151"/>
      <c r="AD570" s="1152"/>
      <c r="AE570" s="1153"/>
      <c r="AF570" s="1153"/>
      <c r="AG570" s="1153"/>
      <c r="AH570" s="124"/>
      <c r="AI570" s="124"/>
      <c r="AJ570" s="124"/>
      <c r="AK570" s="124"/>
      <c r="AL570" s="1153"/>
      <c r="AM570" s="124"/>
      <c r="AN570" s="124"/>
      <c r="AO570" s="1153"/>
      <c r="AP570" s="1161"/>
      <c r="AQ570" s="1153"/>
      <c r="AR570" s="1154"/>
      <c r="AS570" s="1154"/>
      <c r="AT570" s="1154"/>
      <c r="AU570" s="1154"/>
      <c r="AV570" s="1154"/>
      <c r="AW570" s="1154"/>
      <c r="AX570" s="1154"/>
      <c r="AY570" s="1154"/>
      <c r="AZ570" s="1154"/>
      <c r="BA570" s="1154"/>
      <c r="BB570" s="1154"/>
    </row>
    <row r="571" spans="2:54" ht="15" customHeight="1">
      <c r="B571" s="1155"/>
      <c r="C571" s="3017"/>
      <c r="D571" s="3017"/>
      <c r="E571" s="1146" t="s">
        <v>1130</v>
      </c>
      <c r="F571" s="1106"/>
      <c r="G571" s="441" t="s">
        <v>93</v>
      </c>
      <c r="H571" s="441" t="s">
        <v>1103</v>
      </c>
      <c r="I571" s="441" t="s">
        <v>1131</v>
      </c>
      <c r="J571" s="441" t="s">
        <v>112</v>
      </c>
      <c r="K571" s="1111" t="s">
        <v>1110</v>
      </c>
      <c r="L571" s="441" t="s">
        <v>1120</v>
      </c>
      <c r="M571" s="441" t="str">
        <f t="shared" si="32"/>
        <v>Heron's Creek</v>
      </c>
      <c r="N571" s="1111" t="s">
        <v>1111</v>
      </c>
      <c r="O571" s="1112">
        <v>0</v>
      </c>
      <c r="P571" s="1111"/>
      <c r="Q571" s="2861"/>
      <c r="R571" s="2861"/>
      <c r="S571" s="2861"/>
      <c r="T571" s="2861"/>
      <c r="U571" s="2861"/>
      <c r="V571" s="2862"/>
      <c r="W571" s="2863"/>
      <c r="X571" s="2863"/>
      <c r="Y571" s="2863"/>
      <c r="Z571" s="2863"/>
      <c r="AA571" s="2864"/>
      <c r="AB571" s="1125"/>
      <c r="AC571" s="1151"/>
      <c r="AD571" s="1152"/>
      <c r="AE571" s="1153"/>
      <c r="AF571" s="1153"/>
      <c r="AG571" s="1153"/>
      <c r="AH571" s="124"/>
      <c r="AI571" s="124"/>
      <c r="AJ571" s="124"/>
      <c r="AK571" s="124"/>
      <c r="AL571" s="1153"/>
      <c r="AM571" s="124"/>
      <c r="AN571" s="124"/>
      <c r="AO571" s="1153"/>
      <c r="AP571" s="1161"/>
      <c r="AQ571" s="1153"/>
      <c r="AR571" s="1154"/>
      <c r="AS571" s="1154"/>
      <c r="AT571" s="1154"/>
      <c r="AU571" s="1154"/>
      <c r="AV571" s="1154"/>
      <c r="AW571" s="1154"/>
      <c r="AX571" s="1154"/>
      <c r="AY571" s="1154"/>
      <c r="AZ571" s="1154"/>
      <c r="BA571" s="1154"/>
      <c r="BB571" s="1154"/>
    </row>
    <row r="572" spans="2:54" ht="15" customHeight="1">
      <c r="B572" s="1155"/>
      <c r="C572" s="3016" t="s">
        <v>1112</v>
      </c>
      <c r="D572" s="3016"/>
      <c r="E572" s="1146" t="s">
        <v>1127</v>
      </c>
      <c r="F572" s="1106"/>
      <c r="G572" s="441" t="s">
        <v>93</v>
      </c>
      <c r="H572" s="441" t="s">
        <v>1103</v>
      </c>
      <c r="I572" s="441" t="s">
        <v>1128</v>
      </c>
      <c r="J572" s="441" t="s">
        <v>112</v>
      </c>
      <c r="K572" s="1111" t="s">
        <v>1112</v>
      </c>
      <c r="L572" s="441" t="s">
        <v>1120</v>
      </c>
      <c r="M572" s="441" t="str">
        <f t="shared" si="32"/>
        <v>Heron's Creek</v>
      </c>
      <c r="N572" s="1111" t="s">
        <v>1113</v>
      </c>
      <c r="O572" s="1111" t="s">
        <v>1113</v>
      </c>
      <c r="P572" s="1111"/>
      <c r="Q572" s="2850"/>
      <c r="R572" s="2850"/>
      <c r="S572" s="2850"/>
      <c r="T572" s="2850"/>
      <c r="U572" s="2850"/>
      <c r="V572" s="2851"/>
      <c r="W572" s="2866"/>
      <c r="X572" s="2866"/>
      <c r="Y572" s="2866"/>
      <c r="Z572" s="2866"/>
      <c r="AA572" s="2099"/>
      <c r="AB572" s="1125"/>
      <c r="AC572" s="1151"/>
      <c r="AD572" s="1152"/>
      <c r="AE572" s="1153"/>
      <c r="AF572" s="1153"/>
      <c r="AG572" s="1153"/>
      <c r="AH572" s="124"/>
      <c r="AI572" s="124"/>
      <c r="AJ572" s="124"/>
      <c r="AK572" s="124"/>
      <c r="AL572" s="1153"/>
      <c r="AM572" s="124"/>
      <c r="AN572" s="124"/>
      <c r="AO572" s="1153"/>
      <c r="AP572" s="1153"/>
      <c r="AQ572" s="1153"/>
      <c r="AR572" s="1154"/>
      <c r="AS572" s="1154"/>
      <c r="AT572" s="1154"/>
      <c r="AU572" s="1154"/>
      <c r="AV572" s="1154"/>
      <c r="AW572" s="1154"/>
      <c r="AX572" s="1154"/>
      <c r="AY572" s="1154"/>
      <c r="AZ572" s="1154"/>
      <c r="BA572" s="1154"/>
      <c r="BB572" s="1154"/>
    </row>
    <row r="573" spans="2:54" ht="15" customHeight="1">
      <c r="B573" s="1155"/>
      <c r="C573" s="3017"/>
      <c r="D573" s="3017"/>
      <c r="E573" s="1146" t="s">
        <v>1130</v>
      </c>
      <c r="F573" s="1106"/>
      <c r="G573" s="441" t="s">
        <v>93</v>
      </c>
      <c r="H573" s="441" t="s">
        <v>1103</v>
      </c>
      <c r="I573" s="441" t="s">
        <v>1131</v>
      </c>
      <c r="J573" s="441" t="s">
        <v>112</v>
      </c>
      <c r="K573" s="1111" t="s">
        <v>1112</v>
      </c>
      <c r="L573" s="441" t="s">
        <v>1120</v>
      </c>
      <c r="M573" s="441" t="str">
        <f t="shared" si="32"/>
        <v>Heron's Creek</v>
      </c>
      <c r="N573" s="1111" t="s">
        <v>1113</v>
      </c>
      <c r="O573" s="1111" t="s">
        <v>1113</v>
      </c>
      <c r="P573" s="1111"/>
      <c r="Q573" s="2850"/>
      <c r="R573" s="2850"/>
      <c r="S573" s="2850"/>
      <c r="T573" s="2850"/>
      <c r="U573" s="2850"/>
      <c r="V573" s="2851"/>
      <c r="W573" s="2866"/>
      <c r="X573" s="2866"/>
      <c r="Y573" s="2866"/>
      <c r="Z573" s="2866"/>
      <c r="AA573" s="2099"/>
      <c r="AB573" s="1125"/>
      <c r="AC573" s="1151"/>
      <c r="AD573" s="1152"/>
      <c r="AE573" s="1153"/>
      <c r="AF573" s="1153"/>
      <c r="AG573" s="1153"/>
      <c r="AH573" s="124"/>
      <c r="AI573" s="124"/>
      <c r="AJ573" s="124"/>
      <c r="AK573" s="124"/>
      <c r="AL573" s="1153"/>
      <c r="AM573" s="124"/>
      <c r="AN573" s="124"/>
      <c r="AO573" s="1153"/>
      <c r="AP573" s="1153"/>
      <c r="AQ573" s="1153"/>
      <c r="AR573" s="1154"/>
      <c r="AS573" s="1154"/>
      <c r="AT573" s="1154"/>
      <c r="AU573" s="1154"/>
      <c r="AV573" s="1154"/>
      <c r="AW573" s="1154"/>
      <c r="AX573" s="1154"/>
      <c r="AY573" s="1154"/>
      <c r="AZ573" s="1154"/>
      <c r="BA573" s="1154"/>
      <c r="BB573" s="1154"/>
    </row>
    <row r="574" spans="2:54" ht="15" customHeight="1">
      <c r="B574" s="1155"/>
      <c r="C574" s="3016" t="s">
        <v>1134</v>
      </c>
      <c r="D574" s="3016" t="s">
        <v>833</v>
      </c>
      <c r="E574" s="1146" t="s">
        <v>1127</v>
      </c>
      <c r="F574" s="1106"/>
      <c r="G574" s="441" t="s">
        <v>93</v>
      </c>
      <c r="H574" s="441" t="s">
        <v>1103</v>
      </c>
      <c r="I574" s="441" t="s">
        <v>1128</v>
      </c>
      <c r="J574" s="441" t="s">
        <v>112</v>
      </c>
      <c r="K574" s="1111" t="s">
        <v>1134</v>
      </c>
      <c r="L574" s="441" t="s">
        <v>1120</v>
      </c>
      <c r="M574" s="441" t="str">
        <f t="shared" si="32"/>
        <v>Heron's Creek</v>
      </c>
      <c r="N574" s="1111" t="s">
        <v>1115</v>
      </c>
      <c r="O574" s="1111" t="s">
        <v>833</v>
      </c>
      <c r="P574" s="1111"/>
      <c r="Q574" s="2867"/>
      <c r="R574" s="2868"/>
      <c r="S574" s="2869"/>
      <c r="T574" s="2869"/>
      <c r="U574" s="2869"/>
      <c r="V574" s="2869"/>
      <c r="W574" s="2869"/>
      <c r="X574" s="2869"/>
      <c r="Y574" s="2869"/>
      <c r="Z574" s="2869"/>
      <c r="AA574" s="2879"/>
      <c r="AB574" s="1125"/>
      <c r="AC574" s="1151"/>
      <c r="AD574" s="1152"/>
      <c r="AE574" s="1153"/>
      <c r="AF574" s="1153"/>
      <c r="AG574" s="1153"/>
      <c r="AH574" s="124"/>
      <c r="AI574" s="124"/>
      <c r="AJ574" s="124"/>
      <c r="AK574" s="124"/>
      <c r="AL574" s="1153"/>
      <c r="AM574" s="124"/>
      <c r="AN574" s="124"/>
      <c r="AO574" s="1153"/>
      <c r="AP574" s="1153"/>
      <c r="AQ574" s="1153"/>
      <c r="AR574" s="1154"/>
      <c r="AS574" s="1154"/>
      <c r="AT574" s="1154"/>
      <c r="AU574" s="1154"/>
      <c r="AV574" s="1154"/>
      <c r="AW574" s="1154"/>
      <c r="AX574" s="1154"/>
      <c r="AY574" s="1154"/>
      <c r="AZ574" s="1154"/>
      <c r="BA574" s="1154"/>
      <c r="BB574" s="1154"/>
    </row>
    <row r="575" spans="2:54" ht="15" customHeight="1">
      <c r="B575" s="1155"/>
      <c r="C575" s="3017"/>
      <c r="D575" s="3017"/>
      <c r="E575" s="1146" t="s">
        <v>1130</v>
      </c>
      <c r="F575" s="1106"/>
      <c r="G575" s="441" t="s">
        <v>93</v>
      </c>
      <c r="H575" s="441" t="s">
        <v>1103</v>
      </c>
      <c r="I575" s="441" t="s">
        <v>1131</v>
      </c>
      <c r="J575" s="441" t="s">
        <v>112</v>
      </c>
      <c r="K575" s="1111" t="s">
        <v>1134</v>
      </c>
      <c r="L575" s="441" t="s">
        <v>1120</v>
      </c>
      <c r="M575" s="441" t="str">
        <f t="shared" si="32"/>
        <v>Heron's Creek</v>
      </c>
      <c r="N575" s="1111" t="s">
        <v>1115</v>
      </c>
      <c r="O575" s="1111" t="s">
        <v>833</v>
      </c>
      <c r="P575" s="1111"/>
      <c r="Q575" s="2867"/>
      <c r="R575" s="2868"/>
      <c r="S575" s="2869"/>
      <c r="T575" s="2869"/>
      <c r="U575" s="2869"/>
      <c r="V575" s="2869"/>
      <c r="W575" s="2869"/>
      <c r="X575" s="2869"/>
      <c r="Y575" s="2869"/>
      <c r="Z575" s="2869"/>
      <c r="AA575" s="2879"/>
      <c r="AB575" s="1125"/>
      <c r="AC575" s="1151"/>
      <c r="AD575" s="1152"/>
      <c r="AE575" s="1153"/>
      <c r="AF575" s="1153"/>
      <c r="AG575" s="1153"/>
      <c r="AH575" s="124"/>
      <c r="AI575" s="124"/>
      <c r="AJ575" s="124"/>
      <c r="AK575" s="124"/>
      <c r="AL575" s="1153"/>
      <c r="AM575" s="124"/>
      <c r="AN575" s="124"/>
      <c r="AO575" s="1153"/>
      <c r="AP575" s="1153"/>
      <c r="AQ575" s="1153"/>
      <c r="AR575" s="1154"/>
      <c r="AS575" s="1154"/>
      <c r="AT575" s="1154"/>
      <c r="AU575" s="1154"/>
      <c r="AV575" s="1154"/>
      <c r="AW575" s="1154"/>
      <c r="AX575" s="1154"/>
      <c r="AY575" s="1154"/>
      <c r="AZ575" s="1154"/>
      <c r="BA575" s="1154"/>
      <c r="BB575" s="1154"/>
    </row>
    <row r="576" spans="2:54" ht="15" customHeight="1">
      <c r="B576" s="1155"/>
      <c r="C576" s="3016" t="s">
        <v>1135</v>
      </c>
      <c r="D576" s="3016" t="s">
        <v>833</v>
      </c>
      <c r="E576" s="1146" t="s">
        <v>1127</v>
      </c>
      <c r="F576" s="1106"/>
      <c r="G576" s="441" t="s">
        <v>93</v>
      </c>
      <c r="H576" s="441" t="s">
        <v>1103</v>
      </c>
      <c r="I576" s="441" t="s">
        <v>1128</v>
      </c>
      <c r="J576" s="441" t="s">
        <v>112</v>
      </c>
      <c r="K576" s="1111" t="s">
        <v>1135</v>
      </c>
      <c r="L576" s="441" t="s">
        <v>1120</v>
      </c>
      <c r="M576" s="441" t="str">
        <f t="shared" si="32"/>
        <v>Heron's Creek</v>
      </c>
      <c r="N576" s="1111" t="s">
        <v>1106</v>
      </c>
      <c r="O576" s="1111" t="s">
        <v>833</v>
      </c>
      <c r="P576" s="1111"/>
      <c r="Q576" s="2867"/>
      <c r="R576" s="2868"/>
      <c r="S576" s="2869"/>
      <c r="T576" s="2869"/>
      <c r="U576" s="2869"/>
      <c r="V576" s="2869"/>
      <c r="W576" s="2869"/>
      <c r="X576" s="2869"/>
      <c r="Y576" s="2869"/>
      <c r="Z576" s="2869"/>
      <c r="AA576" s="2879"/>
      <c r="AB576" s="1125"/>
      <c r="AC576" s="1151"/>
      <c r="AD576" s="1152"/>
      <c r="AE576" s="1153"/>
      <c r="AF576" s="1153"/>
      <c r="AG576" s="1153"/>
      <c r="AH576" s="124"/>
      <c r="AI576" s="124"/>
      <c r="AJ576" s="124"/>
      <c r="AK576" s="124"/>
      <c r="AL576" s="1153"/>
      <c r="AM576" s="124"/>
      <c r="AN576" s="124"/>
      <c r="AO576" s="1153"/>
      <c r="AP576" s="1153"/>
      <c r="AQ576" s="1153"/>
      <c r="AR576" s="1154"/>
      <c r="AS576" s="1154"/>
      <c r="AT576" s="1154"/>
      <c r="AU576" s="1154"/>
      <c r="AV576" s="1154"/>
      <c r="AW576" s="1154"/>
      <c r="AX576" s="1154"/>
      <c r="AY576" s="1154"/>
      <c r="AZ576" s="1154"/>
      <c r="BA576" s="1154"/>
      <c r="BB576" s="1154"/>
    </row>
    <row r="577" spans="2:54" ht="15" customHeight="1">
      <c r="B577" s="1155"/>
      <c r="C577" s="3017"/>
      <c r="D577" s="3017"/>
      <c r="E577" s="1146" t="s">
        <v>1130</v>
      </c>
      <c r="F577" s="1106"/>
      <c r="G577" s="441" t="s">
        <v>93</v>
      </c>
      <c r="H577" s="441" t="s">
        <v>1103</v>
      </c>
      <c r="I577" s="441" t="s">
        <v>1131</v>
      </c>
      <c r="J577" s="441" t="s">
        <v>112</v>
      </c>
      <c r="K577" s="1111" t="s">
        <v>1135</v>
      </c>
      <c r="L577" s="441" t="s">
        <v>1120</v>
      </c>
      <c r="M577" s="441" t="str">
        <f t="shared" si="32"/>
        <v>Heron's Creek</v>
      </c>
      <c r="N577" s="1111" t="s">
        <v>1106</v>
      </c>
      <c r="O577" s="1111" t="s">
        <v>833</v>
      </c>
      <c r="P577" s="1111"/>
      <c r="Q577" s="2867"/>
      <c r="R577" s="2868"/>
      <c r="S577" s="2869"/>
      <c r="T577" s="2869"/>
      <c r="U577" s="2869"/>
      <c r="V577" s="2869"/>
      <c r="W577" s="2869"/>
      <c r="X577" s="2869"/>
      <c r="Y577" s="2869"/>
      <c r="Z577" s="2869"/>
      <c r="AA577" s="2879"/>
      <c r="AB577" s="1125"/>
      <c r="AC577" s="1151"/>
      <c r="AD577" s="1152"/>
      <c r="AE577" s="1153"/>
      <c r="AF577" s="1153"/>
      <c r="AG577" s="1153"/>
      <c r="AH577" s="124"/>
      <c r="AI577" s="124"/>
      <c r="AJ577" s="124"/>
      <c r="AK577" s="124"/>
      <c r="AL577" s="1153"/>
      <c r="AM577" s="124"/>
      <c r="AN577" s="124"/>
      <c r="AO577" s="1153"/>
      <c r="AP577" s="1153"/>
      <c r="AQ577" s="1153"/>
      <c r="AR577" s="1154"/>
      <c r="AS577" s="1154"/>
      <c r="AT577" s="1154"/>
      <c r="AU577" s="1154"/>
      <c r="AV577" s="1154"/>
      <c r="AW577" s="1154"/>
      <c r="AX577" s="1154"/>
      <c r="AY577" s="1154"/>
      <c r="AZ577" s="1154"/>
      <c r="BA577" s="1154"/>
      <c r="BB577" s="1154"/>
    </row>
    <row r="578" spans="2:54" ht="15" customHeight="1">
      <c r="B578" s="1155"/>
      <c r="C578" s="3016" t="s">
        <v>1135</v>
      </c>
      <c r="D578" s="3016" t="s">
        <v>842</v>
      </c>
      <c r="E578" s="1146" t="s">
        <v>1127</v>
      </c>
      <c r="F578" s="1106"/>
      <c r="G578" s="441" t="s">
        <v>93</v>
      </c>
      <c r="H578" s="441" t="s">
        <v>1103</v>
      </c>
      <c r="I578" s="441" t="s">
        <v>1128</v>
      </c>
      <c r="J578" s="441" t="s">
        <v>112</v>
      </c>
      <c r="K578" s="1111" t="s">
        <v>1135</v>
      </c>
      <c r="L578" s="441" t="s">
        <v>1120</v>
      </c>
      <c r="M578" s="441" t="str">
        <f t="shared" si="32"/>
        <v>Heron's Creek</v>
      </c>
      <c r="N578" s="1111" t="s">
        <v>1106</v>
      </c>
      <c r="O578" s="1111" t="s">
        <v>842</v>
      </c>
      <c r="P578" s="1111"/>
      <c r="Q578" s="2867"/>
      <c r="R578" s="2868"/>
      <c r="S578" s="2869"/>
      <c r="T578" s="2869"/>
      <c r="U578" s="2869"/>
      <c r="V578" s="2869"/>
      <c r="W578" s="2869"/>
      <c r="X578" s="2869"/>
      <c r="Y578" s="2869"/>
      <c r="Z578" s="2869"/>
      <c r="AA578" s="2879"/>
      <c r="AB578" s="1125"/>
      <c r="AC578" s="1151"/>
      <c r="AD578" s="1152"/>
      <c r="AE578" s="1153"/>
      <c r="AF578" s="1153"/>
      <c r="AG578" s="1153"/>
      <c r="AH578" s="124"/>
      <c r="AI578" s="124"/>
      <c r="AJ578" s="124"/>
      <c r="AK578" s="124"/>
      <c r="AL578" s="1153"/>
      <c r="AM578" s="124"/>
      <c r="AN578" s="124"/>
      <c r="AO578" s="1153"/>
      <c r="AP578" s="1153"/>
      <c r="AQ578" s="1153"/>
      <c r="AR578" s="1154"/>
      <c r="AS578" s="1154"/>
      <c r="AT578" s="1154"/>
      <c r="AU578" s="1154"/>
      <c r="AV578" s="1154"/>
      <c r="AW578" s="1154"/>
      <c r="AX578" s="1154"/>
      <c r="AY578" s="1154"/>
      <c r="AZ578" s="1154"/>
      <c r="BA578" s="1154"/>
      <c r="BB578" s="1154"/>
    </row>
    <row r="579" spans="2:54" ht="15" customHeight="1">
      <c r="B579" s="1155"/>
      <c r="C579" s="3017"/>
      <c r="D579" s="3017"/>
      <c r="E579" s="1146" t="s">
        <v>1130</v>
      </c>
      <c r="F579" s="1106"/>
      <c r="G579" s="441" t="s">
        <v>93</v>
      </c>
      <c r="H579" s="441" t="s">
        <v>1103</v>
      </c>
      <c r="I579" s="441" t="s">
        <v>1131</v>
      </c>
      <c r="J579" s="441" t="s">
        <v>112</v>
      </c>
      <c r="K579" s="1111" t="s">
        <v>1135</v>
      </c>
      <c r="L579" s="441" t="s">
        <v>1120</v>
      </c>
      <c r="M579" s="441" t="str">
        <f t="shared" si="32"/>
        <v>Heron's Creek</v>
      </c>
      <c r="N579" s="1111" t="s">
        <v>1106</v>
      </c>
      <c r="O579" s="1111" t="s">
        <v>842</v>
      </c>
      <c r="P579" s="1111"/>
      <c r="Q579" s="2867"/>
      <c r="R579" s="2868"/>
      <c r="S579" s="2869"/>
      <c r="T579" s="2869"/>
      <c r="U579" s="2869"/>
      <c r="V579" s="2869"/>
      <c r="W579" s="2869"/>
      <c r="X579" s="2869"/>
      <c r="Y579" s="2869"/>
      <c r="Z579" s="2869"/>
      <c r="AA579" s="2879"/>
      <c r="AB579" s="1125"/>
      <c r="AC579" s="1151"/>
      <c r="AD579" s="1152"/>
      <c r="AE579" s="1153"/>
      <c r="AF579" s="1153"/>
      <c r="AG579" s="1153"/>
      <c r="AH579" s="124"/>
      <c r="AI579" s="124"/>
      <c r="AJ579" s="124"/>
      <c r="AK579" s="124"/>
      <c r="AL579" s="1153"/>
      <c r="AM579" s="124"/>
      <c r="AN579" s="124"/>
      <c r="AO579" s="1153"/>
      <c r="AP579" s="1153"/>
      <c r="AQ579" s="1153"/>
      <c r="AR579" s="1154"/>
      <c r="AS579" s="1154"/>
      <c r="AT579" s="1154"/>
      <c r="AU579" s="1154"/>
      <c r="AV579" s="1154"/>
      <c r="AW579" s="1154"/>
      <c r="AX579" s="1154"/>
      <c r="AY579" s="1154"/>
      <c r="AZ579" s="1154"/>
      <c r="BA579" s="1154"/>
      <c r="BB579" s="1154"/>
    </row>
    <row r="580" spans="2:54" ht="15" customHeight="1">
      <c r="B580" s="1155"/>
      <c r="C580" s="3016" t="s">
        <v>1136</v>
      </c>
      <c r="D580" s="3016" t="s">
        <v>833</v>
      </c>
      <c r="E580" s="1146" t="s">
        <v>1127</v>
      </c>
      <c r="F580" s="1106"/>
      <c r="G580" s="441" t="s">
        <v>93</v>
      </c>
      <c r="H580" s="441" t="s">
        <v>1103</v>
      </c>
      <c r="I580" s="441" t="s">
        <v>1128</v>
      </c>
      <c r="J580" s="441" t="s">
        <v>112</v>
      </c>
      <c r="K580" s="1111" t="s">
        <v>1136</v>
      </c>
      <c r="L580" s="441" t="s">
        <v>1120</v>
      </c>
      <c r="M580" s="441" t="str">
        <f t="shared" si="32"/>
        <v>Heron's Creek</v>
      </c>
      <c r="N580" s="1111" t="s">
        <v>1106</v>
      </c>
      <c r="O580" s="1111" t="s">
        <v>833</v>
      </c>
      <c r="P580" s="1111"/>
      <c r="Q580" s="2867"/>
      <c r="R580" s="2868"/>
      <c r="S580" s="2869"/>
      <c r="T580" s="2869"/>
      <c r="U580" s="2869"/>
      <c r="V580" s="2869"/>
      <c r="W580" s="2870">
        <v>13</v>
      </c>
      <c r="X580" s="2870">
        <v>13</v>
      </c>
      <c r="Y580" s="2870">
        <v>13</v>
      </c>
      <c r="Z580" s="2870">
        <v>13</v>
      </c>
      <c r="AA580" s="2870">
        <v>13</v>
      </c>
      <c r="AB580" s="1125"/>
      <c r="AC580" s="1151"/>
      <c r="AD580" s="1152"/>
      <c r="AE580" s="1153"/>
      <c r="AF580" s="1153"/>
      <c r="AG580" s="1153"/>
      <c r="AH580" s="124"/>
      <c r="AI580" s="124"/>
      <c r="AJ580" s="124"/>
      <c r="AK580" s="124"/>
      <c r="AL580" s="1153"/>
      <c r="AM580" s="124"/>
      <c r="AN580" s="124"/>
      <c r="AO580" s="1153"/>
      <c r="AP580" s="1153"/>
      <c r="AQ580" s="1153"/>
      <c r="AR580" s="1154"/>
      <c r="AS580" s="1154"/>
      <c r="AT580" s="1154"/>
      <c r="AU580" s="1154"/>
      <c r="AV580" s="1154"/>
      <c r="AW580" s="1154"/>
      <c r="AX580" s="1154"/>
      <c r="AY580" s="1154"/>
      <c r="AZ580" s="1154"/>
      <c r="BA580" s="1154"/>
      <c r="BB580" s="1154"/>
    </row>
    <row r="581" spans="2:54" ht="15" customHeight="1">
      <c r="B581" s="1155"/>
      <c r="C581" s="3017"/>
      <c r="D581" s="3017"/>
      <c r="E581" s="1146" t="s">
        <v>1130</v>
      </c>
      <c r="F581" s="1106"/>
      <c r="G581" s="441" t="s">
        <v>93</v>
      </c>
      <c r="H581" s="441" t="s">
        <v>1103</v>
      </c>
      <c r="I581" s="441" t="s">
        <v>1131</v>
      </c>
      <c r="J581" s="441" t="s">
        <v>112</v>
      </c>
      <c r="K581" s="1111" t="s">
        <v>1136</v>
      </c>
      <c r="L581" s="441" t="s">
        <v>1120</v>
      </c>
      <c r="M581" s="441" t="str">
        <f t="shared" si="32"/>
        <v>Heron's Creek</v>
      </c>
      <c r="N581" s="1111" t="s">
        <v>1106</v>
      </c>
      <c r="O581" s="1111" t="s">
        <v>833</v>
      </c>
      <c r="P581" s="1111"/>
      <c r="Q581" s="2528"/>
      <c r="R581" s="2529"/>
      <c r="S581" s="2530"/>
      <c r="T581" s="2530"/>
      <c r="U581" s="2530"/>
      <c r="V581" s="2530"/>
      <c r="W581" s="2102"/>
      <c r="X581" s="2102"/>
      <c r="Y581" s="2102"/>
      <c r="Z581" s="2102"/>
      <c r="AA581" s="2102"/>
      <c r="AB581" s="1125"/>
      <c r="AC581" s="1151"/>
      <c r="AD581" s="1152"/>
      <c r="AE581" s="1153"/>
      <c r="AF581" s="1153"/>
      <c r="AG581" s="1153"/>
      <c r="AH581" s="124"/>
      <c r="AI581" s="124"/>
      <c r="AJ581" s="124"/>
      <c r="AK581" s="124"/>
      <c r="AL581" s="1153"/>
      <c r="AM581" s="124"/>
      <c r="AN581" s="124"/>
      <c r="AO581" s="1153"/>
      <c r="AP581" s="1153"/>
      <c r="AQ581" s="1153"/>
      <c r="AR581" s="1154"/>
      <c r="AS581" s="1154"/>
      <c r="AT581" s="1154"/>
      <c r="AU581" s="1154"/>
      <c r="AV581" s="1154"/>
      <c r="AW581" s="1154"/>
      <c r="AX581" s="1154"/>
      <c r="AY581" s="1154"/>
      <c r="AZ581" s="1154"/>
      <c r="BA581" s="1154"/>
      <c r="BB581" s="1154"/>
    </row>
    <row r="582" spans="2:54" ht="15" customHeight="1">
      <c r="B582" s="1155"/>
      <c r="C582" s="3016" t="s">
        <v>1136</v>
      </c>
      <c r="D582" s="3016" t="s">
        <v>842</v>
      </c>
      <c r="E582" s="1146" t="s">
        <v>1127</v>
      </c>
      <c r="F582" s="1106"/>
      <c r="G582" s="441" t="s">
        <v>93</v>
      </c>
      <c r="H582" s="441" t="s">
        <v>1103</v>
      </c>
      <c r="I582" s="441" t="s">
        <v>1128</v>
      </c>
      <c r="J582" s="441" t="s">
        <v>112</v>
      </c>
      <c r="K582" s="1111" t="s">
        <v>1136</v>
      </c>
      <c r="L582" s="441" t="s">
        <v>1120</v>
      </c>
      <c r="M582" s="441" t="str">
        <f t="shared" si="32"/>
        <v>Heron's Creek</v>
      </c>
      <c r="N582" s="1111" t="s">
        <v>1106</v>
      </c>
      <c r="O582" s="1111" t="s">
        <v>842</v>
      </c>
      <c r="P582" s="1111"/>
      <c r="Q582" s="2528"/>
      <c r="R582" s="2529"/>
      <c r="S582" s="2530"/>
      <c r="T582" s="2530"/>
      <c r="U582" s="2530"/>
      <c r="V582" s="2530"/>
      <c r="W582" s="2102">
        <v>13</v>
      </c>
      <c r="X582" s="2102">
        <v>13</v>
      </c>
      <c r="Y582" s="2102">
        <v>13</v>
      </c>
      <c r="Z582" s="2102">
        <v>13</v>
      </c>
      <c r="AA582" s="2102">
        <v>13</v>
      </c>
      <c r="AB582" s="1125"/>
      <c r="AC582" s="1151"/>
      <c r="AD582" s="1152"/>
      <c r="AE582" s="1153"/>
      <c r="AF582" s="1153"/>
      <c r="AG582" s="1153"/>
      <c r="AH582" s="124"/>
      <c r="AI582" s="124"/>
      <c r="AJ582" s="124"/>
      <c r="AK582" s="124"/>
      <c r="AL582" s="1153"/>
      <c r="AM582" s="124"/>
      <c r="AN582" s="124"/>
      <c r="AO582" s="1153"/>
      <c r="AP582" s="1153"/>
      <c r="AQ582" s="1153"/>
      <c r="AR582" s="1154"/>
      <c r="AS582" s="1154"/>
      <c r="AT582" s="1154"/>
      <c r="AU582" s="1154"/>
      <c r="AV582" s="1154"/>
      <c r="AW582" s="1154"/>
      <c r="AX582" s="1154"/>
      <c r="AY582" s="1154"/>
      <c r="AZ582" s="1154"/>
      <c r="BA582" s="1154"/>
      <c r="BB582" s="1154"/>
    </row>
    <row r="583" spans="2:54" ht="15" customHeight="1" thickBot="1">
      <c r="B583" s="2872"/>
      <c r="C583" s="3018"/>
      <c r="D583" s="3018"/>
      <c r="E583" s="2873" t="s">
        <v>1130</v>
      </c>
      <c r="F583" s="1106"/>
      <c r="G583" s="441" t="s">
        <v>93</v>
      </c>
      <c r="H583" s="441" t="s">
        <v>1103</v>
      </c>
      <c r="I583" s="441" t="s">
        <v>1131</v>
      </c>
      <c r="J583" s="441" t="s">
        <v>112</v>
      </c>
      <c r="K583" s="1111" t="s">
        <v>1136</v>
      </c>
      <c r="L583" s="441" t="s">
        <v>1120</v>
      </c>
      <c r="M583" s="441" t="str">
        <f t="shared" si="32"/>
        <v>Heron's Creek</v>
      </c>
      <c r="N583" s="1111" t="s">
        <v>1106</v>
      </c>
      <c r="O583" s="1111" t="s">
        <v>842</v>
      </c>
      <c r="P583" s="1111"/>
      <c r="Q583" s="2874"/>
      <c r="R583" s="2875"/>
      <c r="S583" s="2876"/>
      <c r="T583" s="2876"/>
      <c r="U583" s="2876"/>
      <c r="V583" s="2876"/>
      <c r="W583" s="2877"/>
      <c r="X583" s="2877"/>
      <c r="Y583" s="2877"/>
      <c r="Z583" s="2877"/>
      <c r="AA583" s="2877"/>
      <c r="AB583" s="1162"/>
      <c r="AC583" s="1151"/>
      <c r="AD583" s="1152"/>
      <c r="AE583" s="1153"/>
      <c r="AF583" s="1153"/>
      <c r="AG583" s="1153"/>
      <c r="AH583" s="124"/>
      <c r="AI583" s="124"/>
      <c r="AJ583" s="124"/>
      <c r="AK583" s="124"/>
      <c r="AL583" s="1153"/>
      <c r="AM583" s="124"/>
      <c r="AN583" s="124"/>
      <c r="AO583" s="1153"/>
      <c r="AP583" s="1153"/>
      <c r="AQ583" s="1153"/>
      <c r="AR583" s="1154"/>
      <c r="AS583" s="1154"/>
      <c r="AT583" s="1154"/>
      <c r="AU583" s="1154"/>
      <c r="AV583" s="1154"/>
      <c r="AW583" s="1154"/>
      <c r="AX583" s="1154"/>
      <c r="AY583" s="1154"/>
      <c r="AZ583" s="1154"/>
      <c r="BA583" s="1154"/>
      <c r="BB583" s="1154"/>
    </row>
    <row r="584" spans="2:54" ht="15" customHeight="1">
      <c r="B584" s="1145" t="s">
        <v>1702</v>
      </c>
      <c r="C584" s="3019" t="s">
        <v>1126</v>
      </c>
      <c r="D584" s="3019" t="s">
        <v>842</v>
      </c>
      <c r="E584" s="1146" t="s">
        <v>1127</v>
      </c>
      <c r="F584" s="1106"/>
      <c r="G584" s="441" t="s">
        <v>93</v>
      </c>
      <c r="H584" s="441" t="s">
        <v>1103</v>
      </c>
      <c r="I584" s="441" t="s">
        <v>1128</v>
      </c>
      <c r="J584" s="441" t="s">
        <v>112</v>
      </c>
      <c r="K584" s="441" t="s">
        <v>1126</v>
      </c>
      <c r="L584" s="441" t="s">
        <v>1120</v>
      </c>
      <c r="M584" s="441" t="str">
        <f t="shared" ref="M584" si="35">B584</f>
        <v>Tomago 330 kV</v>
      </c>
      <c r="N584" s="441" t="s">
        <v>1129</v>
      </c>
      <c r="O584" s="441" t="s">
        <v>842</v>
      </c>
      <c r="P584" s="1111"/>
      <c r="Q584" s="2521"/>
      <c r="R584" s="2522"/>
      <c r="S584" s="2523"/>
      <c r="T584" s="2523"/>
      <c r="U584" s="2523"/>
      <c r="V584" s="2523"/>
      <c r="W584" s="2524"/>
      <c r="X584" s="2524"/>
      <c r="Y584" s="2524"/>
      <c r="Z584" s="2524"/>
      <c r="AA584" s="2525"/>
      <c r="AB584" s="1125"/>
      <c r="AC584" s="1151"/>
      <c r="AD584" s="1152"/>
      <c r="AE584" s="1153"/>
      <c r="AF584" s="1153"/>
      <c r="AG584" s="1153"/>
      <c r="AH584" s="124"/>
      <c r="AI584" s="124"/>
      <c r="AJ584" s="124"/>
      <c r="AK584" s="124"/>
      <c r="AL584" s="124"/>
      <c r="AM584" s="124"/>
      <c r="AN584" s="124"/>
      <c r="AO584" s="124"/>
      <c r="AP584" s="124"/>
      <c r="AQ584" s="1153"/>
      <c r="AR584" s="1154"/>
      <c r="AS584" s="1154"/>
      <c r="AT584" s="1154"/>
      <c r="AU584" s="1154"/>
      <c r="AV584" s="1154"/>
      <c r="AW584" s="1154"/>
      <c r="AX584" s="1154"/>
      <c r="AY584" s="1154"/>
      <c r="AZ584" s="1154"/>
      <c r="BA584" s="1154"/>
      <c r="BB584" s="1154"/>
    </row>
    <row r="585" spans="2:54" ht="15" customHeight="1">
      <c r="B585" s="1155"/>
      <c r="C585" s="3017"/>
      <c r="D585" s="3017"/>
      <c r="E585" s="1146" t="s">
        <v>1130</v>
      </c>
      <c r="F585" s="1106"/>
      <c r="G585" s="441" t="s">
        <v>93</v>
      </c>
      <c r="H585" s="441" t="s">
        <v>1103</v>
      </c>
      <c r="I585" s="441" t="s">
        <v>1131</v>
      </c>
      <c r="J585" s="441" t="s">
        <v>112</v>
      </c>
      <c r="K585" s="441" t="s">
        <v>1126</v>
      </c>
      <c r="L585" s="441" t="s">
        <v>1120</v>
      </c>
      <c r="M585" s="441" t="str">
        <f t="shared" si="32"/>
        <v>Tomago 330 kV</v>
      </c>
      <c r="N585" s="441" t="s">
        <v>1129</v>
      </c>
      <c r="O585" s="441" t="s">
        <v>842</v>
      </c>
      <c r="P585" s="1111"/>
      <c r="Q585" s="2526"/>
      <c r="R585" s="2527"/>
      <c r="S585" s="2524"/>
      <c r="T585" s="2524"/>
      <c r="U585" s="2524"/>
      <c r="V585" s="2524"/>
      <c r="W585" s="2524"/>
      <c r="X585" s="2524"/>
      <c r="Y585" s="2524"/>
      <c r="Z585" s="2524"/>
      <c r="AA585" s="2525"/>
      <c r="AB585" s="1125"/>
      <c r="AC585" s="1151"/>
      <c r="AD585" s="1152"/>
      <c r="AE585" s="1153"/>
      <c r="AF585" s="1153"/>
      <c r="AG585" s="1153"/>
      <c r="AH585" s="124"/>
      <c r="AI585" s="124"/>
      <c r="AJ585" s="124"/>
      <c r="AK585" s="124"/>
      <c r="AL585" s="124"/>
      <c r="AM585" s="124"/>
      <c r="AN585" s="124"/>
      <c r="AO585" s="124"/>
      <c r="AP585" s="124"/>
      <c r="AQ585" s="1153"/>
      <c r="AR585" s="1154"/>
      <c r="AS585" s="1154"/>
      <c r="AT585" s="1154"/>
      <c r="AU585" s="1154"/>
      <c r="AV585" s="1154"/>
      <c r="AW585" s="1154"/>
      <c r="AX585" s="1154"/>
      <c r="AY585" s="1154"/>
      <c r="AZ585" s="1154"/>
      <c r="BA585" s="1154"/>
      <c r="BB585" s="1154"/>
    </row>
    <row r="586" spans="2:54" ht="15" customHeight="1">
      <c r="B586" s="1155"/>
      <c r="C586" s="3016" t="s">
        <v>1132</v>
      </c>
      <c r="D586" s="3016" t="s">
        <v>833</v>
      </c>
      <c r="E586" s="1146" t="s">
        <v>1127</v>
      </c>
      <c r="F586" s="1106"/>
      <c r="G586" s="441" t="s">
        <v>93</v>
      </c>
      <c r="H586" s="441" t="s">
        <v>1103</v>
      </c>
      <c r="I586" s="441" t="s">
        <v>1128</v>
      </c>
      <c r="J586" s="441" t="s">
        <v>112</v>
      </c>
      <c r="K586" s="1111" t="s">
        <v>1132</v>
      </c>
      <c r="L586" s="441" t="s">
        <v>1120</v>
      </c>
      <c r="M586" s="441" t="str">
        <f t="shared" si="32"/>
        <v>Tomago 330 kV</v>
      </c>
      <c r="N586" s="1111" t="s">
        <v>1106</v>
      </c>
      <c r="O586" s="1111" t="s">
        <v>833</v>
      </c>
      <c r="P586" s="1111"/>
      <c r="Q586" s="2850"/>
      <c r="R586" s="2850"/>
      <c r="S586" s="2850"/>
      <c r="T586" s="2850"/>
      <c r="U586" s="2850"/>
      <c r="V586" s="2851"/>
      <c r="W586" s="2852"/>
      <c r="X586" s="2852"/>
      <c r="Y586" s="2852"/>
      <c r="Z586" s="2852"/>
      <c r="AA586" s="2853"/>
      <c r="AB586" s="1125"/>
      <c r="AC586" s="1151"/>
      <c r="AD586" s="1152"/>
      <c r="AE586" s="1153"/>
      <c r="AF586" s="1153"/>
      <c r="AG586" s="1153"/>
      <c r="AH586" s="124"/>
      <c r="AI586" s="124"/>
      <c r="AJ586" s="124"/>
      <c r="AK586" s="124"/>
      <c r="AL586" s="1153"/>
      <c r="AM586" s="124"/>
      <c r="AN586" s="124"/>
      <c r="AO586" s="1153"/>
      <c r="AP586" s="1153"/>
      <c r="AQ586" s="1153"/>
      <c r="AR586" s="1154"/>
      <c r="AS586" s="1154"/>
      <c r="AT586" s="1154"/>
      <c r="AU586" s="1160"/>
      <c r="AV586" s="1154"/>
      <c r="AW586" s="1154"/>
      <c r="AX586" s="1154"/>
      <c r="AY586" s="1154"/>
      <c r="AZ586" s="1154"/>
      <c r="BA586" s="1154"/>
      <c r="BB586" s="1154"/>
    </row>
    <row r="587" spans="2:54" ht="15" customHeight="1">
      <c r="B587" s="1155"/>
      <c r="C587" s="3017"/>
      <c r="D587" s="3017"/>
      <c r="E587" s="1146" t="s">
        <v>1130</v>
      </c>
      <c r="F587" s="1106"/>
      <c r="G587" s="441" t="s">
        <v>93</v>
      </c>
      <c r="H587" s="441" t="s">
        <v>1103</v>
      </c>
      <c r="I587" s="441" t="s">
        <v>1131</v>
      </c>
      <c r="J587" s="441" t="s">
        <v>112</v>
      </c>
      <c r="K587" s="1111" t="s">
        <v>1132</v>
      </c>
      <c r="L587" s="441" t="s">
        <v>1120</v>
      </c>
      <c r="M587" s="441" t="str">
        <f t="shared" si="32"/>
        <v>Tomago 330 kV</v>
      </c>
      <c r="N587" s="1111" t="s">
        <v>1106</v>
      </c>
      <c r="O587" s="1111" t="s">
        <v>833</v>
      </c>
      <c r="P587" s="1111"/>
      <c r="Q587" s="2850"/>
      <c r="R587" s="2850"/>
      <c r="S587" s="2850"/>
      <c r="T587" s="2850"/>
      <c r="U587" s="2850"/>
      <c r="V587" s="2851"/>
      <c r="W587" s="2852"/>
      <c r="X587" s="2852"/>
      <c r="Y587" s="2852"/>
      <c r="Z587" s="2852"/>
      <c r="AA587" s="2853"/>
      <c r="AB587" s="1125"/>
      <c r="AC587" s="1151"/>
      <c r="AD587" s="1152"/>
      <c r="AE587" s="1153"/>
      <c r="AF587" s="1153"/>
      <c r="AG587" s="1153"/>
      <c r="AH587" s="124"/>
      <c r="AI587" s="124"/>
      <c r="AJ587" s="124"/>
      <c r="AK587" s="124"/>
      <c r="AL587" s="1153"/>
      <c r="AM587" s="124"/>
      <c r="AN587" s="124"/>
      <c r="AO587" s="1153"/>
      <c r="AP587" s="1153"/>
      <c r="AQ587" s="1153"/>
      <c r="AR587" s="1154"/>
      <c r="AS587" s="1154"/>
      <c r="AT587" s="1154"/>
      <c r="AU587" s="1160"/>
      <c r="AV587" s="1154"/>
      <c r="AW587" s="1154"/>
      <c r="AX587" s="1154"/>
      <c r="AY587" s="1154"/>
      <c r="AZ587" s="1154"/>
      <c r="BA587" s="1154"/>
      <c r="BB587" s="1154"/>
    </row>
    <row r="588" spans="2:54" ht="15" customHeight="1">
      <c r="B588" s="1155"/>
      <c r="C588" s="3016" t="s">
        <v>1132</v>
      </c>
      <c r="D588" s="3016" t="s">
        <v>842</v>
      </c>
      <c r="E588" s="1146" t="s">
        <v>1127</v>
      </c>
      <c r="F588" s="1106"/>
      <c r="G588" s="441" t="s">
        <v>93</v>
      </c>
      <c r="H588" s="441" t="s">
        <v>1103</v>
      </c>
      <c r="I588" s="441" t="s">
        <v>1128</v>
      </c>
      <c r="J588" s="441" t="s">
        <v>112</v>
      </c>
      <c r="K588" s="1111" t="s">
        <v>1132</v>
      </c>
      <c r="L588" s="441" t="s">
        <v>1120</v>
      </c>
      <c r="M588" s="441" t="str">
        <f t="shared" si="32"/>
        <v>Tomago 330 kV</v>
      </c>
      <c r="N588" s="1111" t="s">
        <v>1106</v>
      </c>
      <c r="O588" s="1112" t="s">
        <v>842</v>
      </c>
      <c r="P588" s="1111"/>
      <c r="Q588" s="2881">
        <v>917</v>
      </c>
      <c r="R588" s="2881">
        <v>925</v>
      </c>
      <c r="S588" s="2881">
        <v>945</v>
      </c>
      <c r="T588" s="2881">
        <v>950</v>
      </c>
      <c r="U588" s="2881">
        <v>965</v>
      </c>
      <c r="V588" s="2881">
        <v>957</v>
      </c>
      <c r="W588" s="2852"/>
      <c r="X588" s="2852"/>
      <c r="Y588" s="2852"/>
      <c r="Z588" s="2852"/>
      <c r="AA588" s="2853"/>
      <c r="AB588" s="1125"/>
      <c r="AC588" s="1151"/>
      <c r="AD588" s="1152"/>
      <c r="AE588" s="1153"/>
      <c r="AF588" s="1153"/>
      <c r="AG588" s="1153"/>
      <c r="AH588" s="124"/>
      <c r="AI588" s="124"/>
      <c r="AJ588" s="124"/>
      <c r="AK588" s="124"/>
      <c r="AL588" s="1153"/>
      <c r="AM588" s="124"/>
      <c r="AN588" s="124"/>
      <c r="AO588" s="1153"/>
      <c r="AP588" s="1161"/>
      <c r="AQ588" s="1153"/>
      <c r="AR588" s="1154"/>
      <c r="AS588" s="1154"/>
      <c r="AT588" s="1154"/>
      <c r="AU588" s="1160"/>
      <c r="AV588" s="1154"/>
      <c r="AW588" s="1154"/>
      <c r="AX588" s="1154"/>
      <c r="AY588" s="1154"/>
      <c r="AZ588" s="1154"/>
      <c r="BA588" s="1154"/>
      <c r="BB588" s="1154"/>
    </row>
    <row r="589" spans="2:54" ht="15" customHeight="1">
      <c r="B589" s="1155"/>
      <c r="C589" s="3017"/>
      <c r="D589" s="3017"/>
      <c r="E589" s="1146" t="s">
        <v>1130</v>
      </c>
      <c r="F589" s="1106"/>
      <c r="G589" s="441" t="s">
        <v>93</v>
      </c>
      <c r="H589" s="441" t="s">
        <v>1103</v>
      </c>
      <c r="I589" s="441" t="s">
        <v>1131</v>
      </c>
      <c r="J589" s="441" t="s">
        <v>112</v>
      </c>
      <c r="K589" s="1111" t="s">
        <v>1132</v>
      </c>
      <c r="L589" s="441" t="s">
        <v>1120</v>
      </c>
      <c r="M589" s="441" t="str">
        <f t="shared" ref="M589:M652" si="36">M588</f>
        <v>Tomago 330 kV</v>
      </c>
      <c r="N589" s="1111" t="s">
        <v>1106</v>
      </c>
      <c r="O589" s="1112" t="s">
        <v>842</v>
      </c>
      <c r="P589" s="1111"/>
      <c r="Q589" s="2881">
        <v>899</v>
      </c>
      <c r="R589" s="2881">
        <v>904</v>
      </c>
      <c r="S589" s="2881">
        <v>910</v>
      </c>
      <c r="T589" s="2881">
        <v>925</v>
      </c>
      <c r="U589" s="2881">
        <v>934</v>
      </c>
      <c r="V589" s="2881">
        <v>932</v>
      </c>
      <c r="W589" s="2852"/>
      <c r="X589" s="2852"/>
      <c r="Y589" s="2852"/>
      <c r="Z589" s="2852"/>
      <c r="AA589" s="2853"/>
      <c r="AB589" s="1125"/>
      <c r="AC589" s="1151"/>
      <c r="AD589" s="1152"/>
      <c r="AE589" s="1153"/>
      <c r="AF589" s="1153"/>
      <c r="AG589" s="1153"/>
      <c r="AH589" s="124"/>
      <c r="AI589" s="124"/>
      <c r="AJ589" s="124"/>
      <c r="AK589" s="124"/>
      <c r="AL589" s="1153"/>
      <c r="AM589" s="124"/>
      <c r="AN589" s="124"/>
      <c r="AO589" s="1153"/>
      <c r="AP589" s="1161"/>
      <c r="AQ589" s="1153"/>
      <c r="AR589" s="1154"/>
      <c r="AS589" s="1154"/>
      <c r="AT589" s="1154"/>
      <c r="AU589" s="1160"/>
      <c r="AV589" s="1154"/>
      <c r="AW589" s="1154"/>
      <c r="AX589" s="1154"/>
      <c r="AY589" s="1154"/>
      <c r="AZ589" s="1154"/>
      <c r="BA589" s="1154"/>
      <c r="BB589" s="1154"/>
    </row>
    <row r="590" spans="2:54" ht="15" customHeight="1">
      <c r="B590" s="1155"/>
      <c r="C590" s="3016" t="s">
        <v>1133</v>
      </c>
      <c r="D590" s="3016"/>
      <c r="E590" s="1146" t="s">
        <v>1127</v>
      </c>
      <c r="F590" s="1106"/>
      <c r="G590" s="441" t="s">
        <v>93</v>
      </c>
      <c r="H590" s="441" t="s">
        <v>1103</v>
      </c>
      <c r="I590" s="441" t="s">
        <v>1128</v>
      </c>
      <c r="J590" s="441" t="s">
        <v>112</v>
      </c>
      <c r="K590" s="1111" t="s">
        <v>1133</v>
      </c>
      <c r="L590" s="441" t="s">
        <v>1120</v>
      </c>
      <c r="M590" s="441" t="str">
        <f t="shared" si="36"/>
        <v>Tomago 330 kV</v>
      </c>
      <c r="N590" s="1111" t="s">
        <v>1108</v>
      </c>
      <c r="O590" s="1111" t="s">
        <v>1109</v>
      </c>
      <c r="P590" s="1111"/>
      <c r="Q590" s="2856"/>
      <c r="R590" s="2856"/>
      <c r="S590" s="2856"/>
      <c r="T590" s="2856"/>
      <c r="U590" s="2856"/>
      <c r="V590" s="2858"/>
      <c r="W590" s="2859"/>
      <c r="X590" s="2859"/>
      <c r="Y590" s="2859"/>
      <c r="Z590" s="2859"/>
      <c r="AA590" s="2860"/>
      <c r="AB590" s="1125"/>
      <c r="AC590" s="1151"/>
      <c r="AD590" s="1152"/>
      <c r="AE590" s="1153"/>
      <c r="AF590" s="1153"/>
      <c r="AG590" s="1153"/>
      <c r="AH590" s="124"/>
      <c r="AI590" s="124"/>
      <c r="AJ590" s="124"/>
      <c r="AK590" s="124"/>
      <c r="AL590" s="1153"/>
      <c r="AM590" s="124"/>
      <c r="AN590" s="124"/>
      <c r="AO590" s="1153"/>
      <c r="AP590" s="1153"/>
      <c r="AQ590" s="1153"/>
      <c r="AR590" s="1154"/>
      <c r="AS590" s="1154"/>
      <c r="AT590" s="1154"/>
      <c r="AU590" s="1154"/>
      <c r="AV590" s="1154"/>
      <c r="AW590" s="1154"/>
      <c r="AX590" s="1154"/>
      <c r="AY590" s="1154"/>
      <c r="AZ590" s="1154"/>
      <c r="BA590" s="1154"/>
      <c r="BB590" s="1154"/>
    </row>
    <row r="591" spans="2:54" ht="15" customHeight="1">
      <c r="B591" s="1155"/>
      <c r="C591" s="3017"/>
      <c r="D591" s="3017"/>
      <c r="E591" s="1146" t="s">
        <v>1130</v>
      </c>
      <c r="F591" s="1106"/>
      <c r="G591" s="441" t="s">
        <v>93</v>
      </c>
      <c r="H591" s="441" t="s">
        <v>1103</v>
      </c>
      <c r="I591" s="441" t="s">
        <v>1131</v>
      </c>
      <c r="J591" s="441" t="s">
        <v>112</v>
      </c>
      <c r="K591" s="1111" t="s">
        <v>1133</v>
      </c>
      <c r="L591" s="441" t="s">
        <v>1120</v>
      </c>
      <c r="M591" s="441" t="str">
        <f t="shared" si="36"/>
        <v>Tomago 330 kV</v>
      </c>
      <c r="N591" s="1111" t="s">
        <v>1108</v>
      </c>
      <c r="O591" s="1111" t="s">
        <v>1109</v>
      </c>
      <c r="P591" s="1111"/>
      <c r="Q591" s="2856"/>
      <c r="R591" s="2856"/>
      <c r="S591" s="2856"/>
      <c r="T591" s="2856"/>
      <c r="U591" s="2856"/>
      <c r="V591" s="2858"/>
      <c r="W591" s="2859"/>
      <c r="X591" s="2859"/>
      <c r="Y591" s="2859"/>
      <c r="Z591" s="2859"/>
      <c r="AA591" s="2860"/>
      <c r="AB591" s="1125"/>
      <c r="AC591" s="1151"/>
      <c r="AD591" s="1152"/>
      <c r="AE591" s="1153"/>
      <c r="AF591" s="1153"/>
      <c r="AG591" s="1153"/>
      <c r="AH591" s="124"/>
      <c r="AI591" s="124"/>
      <c r="AJ591" s="124"/>
      <c r="AK591" s="124"/>
      <c r="AL591" s="1153"/>
      <c r="AM591" s="124"/>
      <c r="AN591" s="124"/>
      <c r="AO591" s="1153"/>
      <c r="AP591" s="1153"/>
      <c r="AQ591" s="1153"/>
      <c r="AR591" s="1154"/>
      <c r="AS591" s="1154"/>
      <c r="AT591" s="1154"/>
      <c r="AU591" s="1154"/>
      <c r="AV591" s="1154"/>
      <c r="AW591" s="1154"/>
      <c r="AX591" s="1154"/>
      <c r="AY591" s="1154"/>
      <c r="AZ591" s="1154"/>
      <c r="BA591" s="1154"/>
      <c r="BB591" s="1154"/>
    </row>
    <row r="592" spans="2:54" ht="15" customHeight="1">
      <c r="B592" s="1155"/>
      <c r="C592" s="3016" t="s">
        <v>1110</v>
      </c>
      <c r="D592" s="3016"/>
      <c r="E592" s="1146" t="s">
        <v>1127</v>
      </c>
      <c r="F592" s="1106"/>
      <c r="G592" s="441" t="s">
        <v>93</v>
      </c>
      <c r="H592" s="441" t="s">
        <v>1103</v>
      </c>
      <c r="I592" s="441" t="s">
        <v>1128</v>
      </c>
      <c r="J592" s="441" t="s">
        <v>112</v>
      </c>
      <c r="K592" s="1111" t="s">
        <v>1110</v>
      </c>
      <c r="L592" s="441" t="s">
        <v>1120</v>
      </c>
      <c r="M592" s="441" t="str">
        <f t="shared" si="36"/>
        <v>Tomago 330 kV</v>
      </c>
      <c r="N592" s="1111" t="s">
        <v>1111</v>
      </c>
      <c r="O592" s="1112">
        <v>0</v>
      </c>
      <c r="P592" s="1111"/>
      <c r="Q592" s="2861"/>
      <c r="R592" s="2861"/>
      <c r="S592" s="2861"/>
      <c r="T592" s="2861"/>
      <c r="U592" s="2861"/>
      <c r="V592" s="2862"/>
      <c r="W592" s="2863"/>
      <c r="X592" s="2863"/>
      <c r="Y592" s="2863"/>
      <c r="Z592" s="2863"/>
      <c r="AA592" s="2864"/>
      <c r="AB592" s="1125"/>
      <c r="AC592" s="1151"/>
      <c r="AD592" s="1152"/>
      <c r="AE592" s="1153"/>
      <c r="AF592" s="1153"/>
      <c r="AG592" s="1153"/>
      <c r="AH592" s="124"/>
      <c r="AI592" s="124"/>
      <c r="AJ592" s="124"/>
      <c r="AK592" s="124"/>
      <c r="AL592" s="1153"/>
      <c r="AM592" s="124"/>
      <c r="AN592" s="124"/>
      <c r="AO592" s="1153"/>
      <c r="AP592" s="1161"/>
      <c r="AQ592" s="1153"/>
      <c r="AR592" s="1154"/>
      <c r="AS592" s="1154"/>
      <c r="AT592" s="1154"/>
      <c r="AU592" s="1154"/>
      <c r="AV592" s="1154"/>
      <c r="AW592" s="1154"/>
      <c r="AX592" s="1154"/>
      <c r="AY592" s="1154"/>
      <c r="AZ592" s="1154"/>
      <c r="BA592" s="1154"/>
      <c r="BB592" s="1154"/>
    </row>
    <row r="593" spans="2:54" ht="15" customHeight="1">
      <c r="B593" s="1155"/>
      <c r="C593" s="3017"/>
      <c r="D593" s="3017"/>
      <c r="E593" s="1146" t="s">
        <v>1130</v>
      </c>
      <c r="F593" s="1106"/>
      <c r="G593" s="441" t="s">
        <v>93</v>
      </c>
      <c r="H593" s="441" t="s">
        <v>1103</v>
      </c>
      <c r="I593" s="441" t="s">
        <v>1131</v>
      </c>
      <c r="J593" s="441" t="s">
        <v>112</v>
      </c>
      <c r="K593" s="1111" t="s">
        <v>1110</v>
      </c>
      <c r="L593" s="441" t="s">
        <v>1120</v>
      </c>
      <c r="M593" s="441" t="str">
        <f t="shared" si="36"/>
        <v>Tomago 330 kV</v>
      </c>
      <c r="N593" s="1111" t="s">
        <v>1111</v>
      </c>
      <c r="O593" s="1112">
        <v>0</v>
      </c>
      <c r="P593" s="1111"/>
      <c r="Q593" s="2861"/>
      <c r="R593" s="2861"/>
      <c r="S593" s="2861"/>
      <c r="T593" s="2861"/>
      <c r="U593" s="2861"/>
      <c r="V593" s="2862"/>
      <c r="W593" s="2863"/>
      <c r="X593" s="2863"/>
      <c r="Y593" s="2863"/>
      <c r="Z593" s="2863"/>
      <c r="AA593" s="2864"/>
      <c r="AB593" s="1125"/>
      <c r="AC593" s="1151"/>
      <c r="AD593" s="1152"/>
      <c r="AE593" s="1153"/>
      <c r="AF593" s="1153"/>
      <c r="AG593" s="1153"/>
      <c r="AH593" s="124"/>
      <c r="AI593" s="124"/>
      <c r="AJ593" s="124"/>
      <c r="AK593" s="124"/>
      <c r="AL593" s="1153"/>
      <c r="AM593" s="124"/>
      <c r="AN593" s="124"/>
      <c r="AO593" s="1153"/>
      <c r="AP593" s="1161"/>
      <c r="AQ593" s="1153"/>
      <c r="AR593" s="1154"/>
      <c r="AS593" s="1154"/>
      <c r="AT593" s="1154"/>
      <c r="AU593" s="1154"/>
      <c r="AV593" s="1154"/>
      <c r="AW593" s="1154"/>
      <c r="AX593" s="1154"/>
      <c r="AY593" s="1154"/>
      <c r="AZ593" s="1154"/>
      <c r="BA593" s="1154"/>
      <c r="BB593" s="1154"/>
    </row>
    <row r="594" spans="2:54" ht="15" customHeight="1">
      <c r="B594" s="1155"/>
      <c r="C594" s="3016" t="s">
        <v>1112</v>
      </c>
      <c r="D594" s="3016"/>
      <c r="E594" s="1146" t="s">
        <v>1127</v>
      </c>
      <c r="F594" s="1106"/>
      <c r="G594" s="441" t="s">
        <v>93</v>
      </c>
      <c r="H594" s="441" t="s">
        <v>1103</v>
      </c>
      <c r="I594" s="441" t="s">
        <v>1128</v>
      </c>
      <c r="J594" s="441" t="s">
        <v>112</v>
      </c>
      <c r="K594" s="1111" t="s">
        <v>1112</v>
      </c>
      <c r="L594" s="441" t="s">
        <v>1120</v>
      </c>
      <c r="M594" s="441" t="str">
        <f t="shared" si="36"/>
        <v>Tomago 330 kV</v>
      </c>
      <c r="N594" s="1111" t="s">
        <v>1113</v>
      </c>
      <c r="O594" s="1111" t="s">
        <v>1113</v>
      </c>
      <c r="P594" s="1111"/>
      <c r="Q594" s="2850"/>
      <c r="R594" s="2850"/>
      <c r="S594" s="2850"/>
      <c r="T594" s="2850"/>
      <c r="U594" s="2850"/>
      <c r="V594" s="2851"/>
      <c r="W594" s="2866"/>
      <c r="X594" s="2866"/>
      <c r="Y594" s="2866"/>
      <c r="Z594" s="2866"/>
      <c r="AA594" s="2099"/>
      <c r="AB594" s="1125"/>
      <c r="AC594" s="1151"/>
      <c r="AD594" s="1152"/>
      <c r="AE594" s="1153"/>
      <c r="AF594" s="1153"/>
      <c r="AG594" s="1153"/>
      <c r="AH594" s="124"/>
      <c r="AI594" s="124"/>
      <c r="AJ594" s="124"/>
      <c r="AK594" s="124"/>
      <c r="AL594" s="1153"/>
      <c r="AM594" s="124"/>
      <c r="AN594" s="124"/>
      <c r="AO594" s="1153"/>
      <c r="AP594" s="1153"/>
      <c r="AQ594" s="1153"/>
      <c r="AR594" s="1154"/>
      <c r="AS594" s="1154"/>
      <c r="AT594" s="1154"/>
      <c r="AU594" s="1154"/>
      <c r="AV594" s="1154"/>
      <c r="AW594" s="1154"/>
      <c r="AX594" s="1154"/>
      <c r="AY594" s="1154"/>
      <c r="AZ594" s="1154"/>
      <c r="BA594" s="1154"/>
      <c r="BB594" s="1154"/>
    </row>
    <row r="595" spans="2:54" ht="15" customHeight="1">
      <c r="B595" s="1155"/>
      <c r="C595" s="3017"/>
      <c r="D595" s="3017"/>
      <c r="E595" s="1146" t="s">
        <v>1130</v>
      </c>
      <c r="F595" s="1106"/>
      <c r="G595" s="441" t="s">
        <v>93</v>
      </c>
      <c r="H595" s="441" t="s">
        <v>1103</v>
      </c>
      <c r="I595" s="441" t="s">
        <v>1131</v>
      </c>
      <c r="J595" s="441" t="s">
        <v>112</v>
      </c>
      <c r="K595" s="1111" t="s">
        <v>1112</v>
      </c>
      <c r="L595" s="441" t="s">
        <v>1120</v>
      </c>
      <c r="M595" s="441" t="str">
        <f t="shared" si="36"/>
        <v>Tomago 330 kV</v>
      </c>
      <c r="N595" s="1111" t="s">
        <v>1113</v>
      </c>
      <c r="O595" s="1111" t="s">
        <v>1113</v>
      </c>
      <c r="P595" s="1111"/>
      <c r="Q595" s="2850"/>
      <c r="R595" s="2850"/>
      <c r="S595" s="2850"/>
      <c r="T595" s="2850"/>
      <c r="U595" s="2850"/>
      <c r="V595" s="2851"/>
      <c r="W595" s="2866"/>
      <c r="X595" s="2866"/>
      <c r="Y595" s="2866"/>
      <c r="Z595" s="2866"/>
      <c r="AA595" s="2099"/>
      <c r="AB595" s="1125"/>
      <c r="AC595" s="1151"/>
      <c r="AD595" s="1152"/>
      <c r="AE595" s="1153"/>
      <c r="AF595" s="1153"/>
      <c r="AG595" s="1153"/>
      <c r="AH595" s="124"/>
      <c r="AI595" s="124"/>
      <c r="AJ595" s="124"/>
      <c r="AK595" s="124"/>
      <c r="AL595" s="1153"/>
      <c r="AM595" s="124"/>
      <c r="AN595" s="124"/>
      <c r="AO595" s="1153"/>
      <c r="AP595" s="1153"/>
      <c r="AQ595" s="1153"/>
      <c r="AR595" s="1154"/>
      <c r="AS595" s="1154"/>
      <c r="AT595" s="1154"/>
      <c r="AU595" s="1154"/>
      <c r="AV595" s="1154"/>
      <c r="AW595" s="1154"/>
      <c r="AX595" s="1154"/>
      <c r="AY595" s="1154"/>
      <c r="AZ595" s="1154"/>
      <c r="BA595" s="1154"/>
      <c r="BB595" s="1154"/>
    </row>
    <row r="596" spans="2:54" ht="15" customHeight="1">
      <c r="B596" s="1155"/>
      <c r="C596" s="3016" t="s">
        <v>1134</v>
      </c>
      <c r="D596" s="3016" t="s">
        <v>833</v>
      </c>
      <c r="E596" s="1146" t="s">
        <v>1127</v>
      </c>
      <c r="F596" s="1106"/>
      <c r="G596" s="441" t="s">
        <v>93</v>
      </c>
      <c r="H596" s="441" t="s">
        <v>1103</v>
      </c>
      <c r="I596" s="441" t="s">
        <v>1128</v>
      </c>
      <c r="J596" s="441" t="s">
        <v>112</v>
      </c>
      <c r="K596" s="1111" t="s">
        <v>1134</v>
      </c>
      <c r="L596" s="441" t="s">
        <v>1120</v>
      </c>
      <c r="M596" s="441" t="str">
        <f t="shared" si="36"/>
        <v>Tomago 330 kV</v>
      </c>
      <c r="N596" s="1111" t="s">
        <v>1115</v>
      </c>
      <c r="O596" s="1111" t="s">
        <v>833</v>
      </c>
      <c r="P596" s="1111"/>
      <c r="Q596" s="2867"/>
      <c r="R596" s="2868"/>
      <c r="S596" s="2869"/>
      <c r="T596" s="2869"/>
      <c r="U596" s="2869"/>
      <c r="V596" s="2869"/>
      <c r="W596" s="2870"/>
      <c r="X596" s="2870"/>
      <c r="Y596" s="2870"/>
      <c r="Z596" s="2870"/>
      <c r="AA596" s="2871"/>
      <c r="AB596" s="1125"/>
      <c r="AC596" s="1151"/>
      <c r="AD596" s="1152"/>
      <c r="AE596" s="1153"/>
      <c r="AF596" s="1153"/>
      <c r="AG596" s="1153"/>
      <c r="AH596" s="124"/>
      <c r="AI596" s="124"/>
      <c r="AJ596" s="124"/>
      <c r="AK596" s="124"/>
      <c r="AL596" s="1153"/>
      <c r="AM596" s="124"/>
      <c r="AN596" s="124"/>
      <c r="AO596" s="1153"/>
      <c r="AP596" s="1153"/>
      <c r="AQ596" s="1153"/>
      <c r="AR596" s="1154"/>
      <c r="AS596" s="1154"/>
      <c r="AT596" s="1154"/>
      <c r="AU596" s="1154"/>
      <c r="AV596" s="1154"/>
      <c r="AW596" s="1154"/>
      <c r="AX596" s="1154"/>
      <c r="AY596" s="1154"/>
      <c r="AZ596" s="1154"/>
      <c r="BA596" s="1154"/>
      <c r="BB596" s="1154"/>
    </row>
    <row r="597" spans="2:54" ht="15" customHeight="1">
      <c r="B597" s="1155"/>
      <c r="C597" s="3017"/>
      <c r="D597" s="3017"/>
      <c r="E597" s="1146" t="s">
        <v>1130</v>
      </c>
      <c r="F597" s="1106"/>
      <c r="G597" s="441" t="s">
        <v>93</v>
      </c>
      <c r="H597" s="441" t="s">
        <v>1103</v>
      </c>
      <c r="I597" s="441" t="s">
        <v>1131</v>
      </c>
      <c r="J597" s="441" t="s">
        <v>112</v>
      </c>
      <c r="K597" s="1111" t="s">
        <v>1134</v>
      </c>
      <c r="L597" s="441" t="s">
        <v>1120</v>
      </c>
      <c r="M597" s="441" t="str">
        <f t="shared" si="36"/>
        <v>Tomago 330 kV</v>
      </c>
      <c r="N597" s="1111" t="s">
        <v>1115</v>
      </c>
      <c r="O597" s="1111" t="s">
        <v>833</v>
      </c>
      <c r="P597" s="1111"/>
      <c r="Q597" s="2867"/>
      <c r="R597" s="2868"/>
      <c r="S597" s="2869"/>
      <c r="T597" s="2869"/>
      <c r="U597" s="2869"/>
      <c r="V597" s="2869"/>
      <c r="W597" s="2870"/>
      <c r="X597" s="2870"/>
      <c r="Y597" s="2870"/>
      <c r="Z597" s="2870"/>
      <c r="AA597" s="2871"/>
      <c r="AB597" s="1125"/>
      <c r="AC597" s="1151"/>
      <c r="AD597" s="1152"/>
      <c r="AE597" s="1153"/>
      <c r="AF597" s="1153"/>
      <c r="AG597" s="1153"/>
      <c r="AH597" s="124"/>
      <c r="AI597" s="124"/>
      <c r="AJ597" s="124"/>
      <c r="AK597" s="124"/>
      <c r="AL597" s="1153"/>
      <c r="AM597" s="124"/>
      <c r="AN597" s="124"/>
      <c r="AO597" s="1153"/>
      <c r="AP597" s="1153"/>
      <c r="AQ597" s="1153"/>
      <c r="AR597" s="1154"/>
      <c r="AS597" s="1154"/>
      <c r="AT597" s="1154"/>
      <c r="AU597" s="1154"/>
      <c r="AV597" s="1154"/>
      <c r="AW597" s="1154"/>
      <c r="AX597" s="1154"/>
      <c r="AY597" s="1154"/>
      <c r="AZ597" s="1154"/>
      <c r="BA597" s="1154"/>
      <c r="BB597" s="1154"/>
    </row>
    <row r="598" spans="2:54" ht="15" customHeight="1">
      <c r="B598" s="1155"/>
      <c r="C598" s="3016" t="s">
        <v>1135</v>
      </c>
      <c r="D598" s="3016" t="s">
        <v>833</v>
      </c>
      <c r="E598" s="1146" t="s">
        <v>1127</v>
      </c>
      <c r="F598" s="1106"/>
      <c r="G598" s="441" t="s">
        <v>93</v>
      </c>
      <c r="H598" s="441" t="s">
        <v>1103</v>
      </c>
      <c r="I598" s="441" t="s">
        <v>1128</v>
      </c>
      <c r="J598" s="441" t="s">
        <v>112</v>
      </c>
      <c r="K598" s="1111" t="s">
        <v>1135</v>
      </c>
      <c r="L598" s="441" t="s">
        <v>1120</v>
      </c>
      <c r="M598" s="441" t="str">
        <f t="shared" si="36"/>
        <v>Tomago 330 kV</v>
      </c>
      <c r="N598" s="1111" t="s">
        <v>1106</v>
      </c>
      <c r="O598" s="1111" t="s">
        <v>833</v>
      </c>
      <c r="P598" s="1111"/>
      <c r="Q598" s="2867"/>
      <c r="R598" s="2868"/>
      <c r="S598" s="2869"/>
      <c r="T598" s="2869"/>
      <c r="U598" s="2869"/>
      <c r="V598" s="2869"/>
      <c r="W598" s="2870">
        <v>930</v>
      </c>
      <c r="X598" s="2870">
        <v>930</v>
      </c>
      <c r="Y598" s="2870">
        <v>930</v>
      </c>
      <c r="Z598" s="2870">
        <v>930</v>
      </c>
      <c r="AA598" s="2870">
        <v>930</v>
      </c>
      <c r="AB598" s="1125"/>
      <c r="AC598" s="1151"/>
      <c r="AD598" s="1152"/>
      <c r="AE598" s="1153"/>
      <c r="AF598" s="1153"/>
      <c r="AG598" s="1153"/>
      <c r="AH598" s="124"/>
      <c r="AI598" s="124"/>
      <c r="AJ598" s="124"/>
      <c r="AK598" s="124"/>
      <c r="AL598" s="1153"/>
      <c r="AM598" s="124"/>
      <c r="AN598" s="124"/>
      <c r="AO598" s="1153"/>
      <c r="AP598" s="1153"/>
      <c r="AQ598" s="1153"/>
      <c r="AR598" s="1154"/>
      <c r="AS598" s="1154"/>
      <c r="AT598" s="1154"/>
      <c r="AU598" s="1154"/>
      <c r="AV598" s="1154"/>
      <c r="AW598" s="1154"/>
      <c r="AX598" s="1154"/>
      <c r="AY598" s="1154"/>
      <c r="AZ598" s="1154"/>
      <c r="BA598" s="1154"/>
      <c r="BB598" s="1154"/>
    </row>
    <row r="599" spans="2:54" ht="15" customHeight="1">
      <c r="B599" s="1155"/>
      <c r="C599" s="3017"/>
      <c r="D599" s="3017"/>
      <c r="E599" s="1146" t="s">
        <v>1130</v>
      </c>
      <c r="F599" s="1106"/>
      <c r="G599" s="441" t="s">
        <v>93</v>
      </c>
      <c r="H599" s="441" t="s">
        <v>1103</v>
      </c>
      <c r="I599" s="441" t="s">
        <v>1131</v>
      </c>
      <c r="J599" s="441" t="s">
        <v>112</v>
      </c>
      <c r="K599" s="1111" t="s">
        <v>1135</v>
      </c>
      <c r="L599" s="441" t="s">
        <v>1120</v>
      </c>
      <c r="M599" s="441" t="str">
        <f t="shared" si="36"/>
        <v>Tomago 330 kV</v>
      </c>
      <c r="N599" s="1111" t="s">
        <v>1106</v>
      </c>
      <c r="O599" s="1111" t="s">
        <v>833</v>
      </c>
      <c r="P599" s="1111"/>
      <c r="Q599" s="2867"/>
      <c r="R599" s="2868"/>
      <c r="S599" s="2869"/>
      <c r="T599" s="2869"/>
      <c r="U599" s="2869"/>
      <c r="V599" s="2869"/>
      <c r="W599" s="2870"/>
      <c r="X599" s="2870"/>
      <c r="Y599" s="2870"/>
      <c r="Z599" s="2870"/>
      <c r="AA599" s="2870"/>
      <c r="AB599" s="1125"/>
      <c r="AC599" s="1151"/>
      <c r="AD599" s="1152"/>
      <c r="AE599" s="1153"/>
      <c r="AF599" s="1153"/>
      <c r="AG599" s="1153"/>
      <c r="AH599" s="124"/>
      <c r="AI599" s="124"/>
      <c r="AJ599" s="124"/>
      <c r="AK599" s="124"/>
      <c r="AL599" s="1153"/>
      <c r="AM599" s="124"/>
      <c r="AN599" s="124"/>
      <c r="AO599" s="1153"/>
      <c r="AP599" s="1153"/>
      <c r="AQ599" s="1153"/>
      <c r="AR599" s="1154"/>
      <c r="AS599" s="1154"/>
      <c r="AT599" s="1154"/>
      <c r="AU599" s="1154"/>
      <c r="AV599" s="1154"/>
      <c r="AW599" s="1154"/>
      <c r="AX599" s="1154"/>
      <c r="AY599" s="1154"/>
      <c r="AZ599" s="1154"/>
      <c r="BA599" s="1154"/>
      <c r="BB599" s="1154"/>
    </row>
    <row r="600" spans="2:54" ht="15" customHeight="1">
      <c r="B600" s="1155"/>
      <c r="C600" s="3016" t="s">
        <v>1135</v>
      </c>
      <c r="D600" s="3016" t="s">
        <v>842</v>
      </c>
      <c r="E600" s="1146" t="s">
        <v>1127</v>
      </c>
      <c r="F600" s="1106"/>
      <c r="G600" s="441" t="s">
        <v>93</v>
      </c>
      <c r="H600" s="441" t="s">
        <v>1103</v>
      </c>
      <c r="I600" s="441" t="s">
        <v>1128</v>
      </c>
      <c r="J600" s="441" t="s">
        <v>112</v>
      </c>
      <c r="K600" s="1111" t="s">
        <v>1135</v>
      </c>
      <c r="L600" s="441" t="s">
        <v>1120</v>
      </c>
      <c r="M600" s="441" t="str">
        <f t="shared" si="36"/>
        <v>Tomago 330 kV</v>
      </c>
      <c r="N600" s="1111" t="s">
        <v>1106</v>
      </c>
      <c r="O600" s="1111" t="s">
        <v>842</v>
      </c>
      <c r="P600" s="1111"/>
      <c r="Q600" s="2867"/>
      <c r="R600" s="2868"/>
      <c r="S600" s="2869"/>
      <c r="T600" s="2869"/>
      <c r="U600" s="2869"/>
      <c r="V600" s="2869"/>
      <c r="W600" s="2870"/>
      <c r="X600" s="2870" t="s">
        <v>1325</v>
      </c>
      <c r="Y600" s="2870"/>
      <c r="Z600" s="2870"/>
      <c r="AA600" s="2871"/>
      <c r="AB600" s="1125"/>
      <c r="AC600" s="1151"/>
      <c r="AD600" s="1152"/>
      <c r="AE600" s="1153"/>
      <c r="AF600" s="1153"/>
      <c r="AG600" s="1153"/>
      <c r="AH600" s="124"/>
      <c r="AI600" s="124"/>
      <c r="AJ600" s="124"/>
      <c r="AK600" s="124"/>
      <c r="AL600" s="1153"/>
      <c r="AM600" s="124"/>
      <c r="AN600" s="124"/>
      <c r="AO600" s="1153"/>
      <c r="AP600" s="1153"/>
      <c r="AQ600" s="1153"/>
      <c r="AR600" s="1154"/>
      <c r="AS600" s="1154"/>
      <c r="AT600" s="1154"/>
      <c r="AU600" s="1154"/>
      <c r="AV600" s="1154"/>
      <c r="AW600" s="1154"/>
      <c r="AX600" s="1154"/>
      <c r="AY600" s="1154"/>
      <c r="AZ600" s="1154"/>
      <c r="BA600" s="1154"/>
      <c r="BB600" s="1154"/>
    </row>
    <row r="601" spans="2:54" ht="15" customHeight="1">
      <c r="B601" s="1155"/>
      <c r="C601" s="3017"/>
      <c r="D601" s="3017"/>
      <c r="E601" s="1146" t="s">
        <v>1130</v>
      </c>
      <c r="F601" s="1106"/>
      <c r="G601" s="441" t="s">
        <v>93</v>
      </c>
      <c r="H601" s="441" t="s">
        <v>1103</v>
      </c>
      <c r="I601" s="441" t="s">
        <v>1131</v>
      </c>
      <c r="J601" s="441" t="s">
        <v>112</v>
      </c>
      <c r="K601" s="1111" t="s">
        <v>1135</v>
      </c>
      <c r="L601" s="441" t="s">
        <v>1120</v>
      </c>
      <c r="M601" s="441" t="str">
        <f t="shared" si="36"/>
        <v>Tomago 330 kV</v>
      </c>
      <c r="N601" s="1111" t="s">
        <v>1106</v>
      </c>
      <c r="O601" s="1111" t="s">
        <v>842</v>
      </c>
      <c r="P601" s="1111"/>
      <c r="Q601" s="2867"/>
      <c r="R601" s="2868"/>
      <c r="S601" s="2869"/>
      <c r="T601" s="2869"/>
      <c r="U601" s="2869"/>
      <c r="V601" s="2869"/>
      <c r="W601" s="2870"/>
      <c r="X601" s="2870"/>
      <c r="Y601" s="2870"/>
      <c r="Z601" s="2870"/>
      <c r="AA601" s="2871"/>
      <c r="AB601" s="1125"/>
      <c r="AC601" s="1151"/>
      <c r="AD601" s="1152"/>
      <c r="AE601" s="1153"/>
      <c r="AF601" s="1153"/>
      <c r="AG601" s="1153"/>
      <c r="AH601" s="124"/>
      <c r="AI601" s="124"/>
      <c r="AJ601" s="124"/>
      <c r="AK601" s="124"/>
      <c r="AL601" s="1153"/>
      <c r="AM601" s="124"/>
      <c r="AN601" s="124"/>
      <c r="AO601" s="1153"/>
      <c r="AP601" s="1153"/>
      <c r="AQ601" s="1153"/>
      <c r="AR601" s="1154"/>
      <c r="AS601" s="1154"/>
      <c r="AT601" s="1154"/>
      <c r="AU601" s="1154"/>
      <c r="AV601" s="1154"/>
      <c r="AW601" s="1154"/>
      <c r="AX601" s="1154"/>
      <c r="AY601" s="1154"/>
      <c r="AZ601" s="1154"/>
      <c r="BA601" s="1154"/>
      <c r="BB601" s="1154"/>
    </row>
    <row r="602" spans="2:54" ht="15" customHeight="1">
      <c r="B602" s="1155"/>
      <c r="C602" s="3016" t="s">
        <v>1136</v>
      </c>
      <c r="D602" s="3016" t="s">
        <v>833</v>
      </c>
      <c r="E602" s="1146" t="s">
        <v>1127</v>
      </c>
      <c r="F602" s="1106"/>
      <c r="G602" s="441" t="s">
        <v>93</v>
      </c>
      <c r="H602" s="441" t="s">
        <v>1103</v>
      </c>
      <c r="I602" s="441" t="s">
        <v>1128</v>
      </c>
      <c r="J602" s="441" t="s">
        <v>112</v>
      </c>
      <c r="K602" s="1111" t="s">
        <v>1136</v>
      </c>
      <c r="L602" s="441" t="s">
        <v>1120</v>
      </c>
      <c r="M602" s="441" t="str">
        <f t="shared" si="36"/>
        <v>Tomago 330 kV</v>
      </c>
      <c r="N602" s="1111" t="s">
        <v>1106</v>
      </c>
      <c r="O602" s="1111" t="s">
        <v>833</v>
      </c>
      <c r="P602" s="1111"/>
      <c r="Q602" s="2867"/>
      <c r="R602" s="2868"/>
      <c r="S602" s="2869"/>
      <c r="T602" s="2869"/>
      <c r="U602" s="2869"/>
      <c r="V602" s="2869"/>
      <c r="W602" s="2102">
        <v>930</v>
      </c>
      <c r="X602" s="2102">
        <v>930</v>
      </c>
      <c r="Y602" s="2102">
        <v>930</v>
      </c>
      <c r="Z602" s="2102">
        <v>930</v>
      </c>
      <c r="AA602" s="2102">
        <v>930</v>
      </c>
      <c r="AB602" s="1125"/>
      <c r="AC602" s="1151"/>
      <c r="AD602" s="1152"/>
      <c r="AE602" s="1153"/>
      <c r="AF602" s="1153"/>
      <c r="AG602" s="1153"/>
      <c r="AH602" s="124"/>
      <c r="AI602" s="124"/>
      <c r="AJ602" s="124"/>
      <c r="AK602" s="124"/>
      <c r="AL602" s="1153"/>
      <c r="AM602" s="124"/>
      <c r="AN602" s="124"/>
      <c r="AO602" s="1153"/>
      <c r="AP602" s="1153"/>
      <c r="AQ602" s="1153"/>
      <c r="AR602" s="1154"/>
      <c r="AS602" s="1154"/>
      <c r="AT602" s="1154"/>
      <c r="AU602" s="1154"/>
      <c r="AV602" s="1154"/>
      <c r="AW602" s="1154"/>
      <c r="AX602" s="1154"/>
      <c r="AY602" s="1154"/>
      <c r="AZ602" s="1154"/>
      <c r="BA602" s="1154"/>
      <c r="BB602" s="1154"/>
    </row>
    <row r="603" spans="2:54" ht="15" customHeight="1">
      <c r="B603" s="1155"/>
      <c r="C603" s="3017"/>
      <c r="D603" s="3017"/>
      <c r="E603" s="1146" t="s">
        <v>1130</v>
      </c>
      <c r="F603" s="1106"/>
      <c r="G603" s="441" t="s">
        <v>93</v>
      </c>
      <c r="H603" s="441" t="s">
        <v>1103</v>
      </c>
      <c r="I603" s="441" t="s">
        <v>1131</v>
      </c>
      <c r="J603" s="441" t="s">
        <v>112</v>
      </c>
      <c r="K603" s="1111" t="s">
        <v>1136</v>
      </c>
      <c r="L603" s="441" t="s">
        <v>1120</v>
      </c>
      <c r="M603" s="441" t="str">
        <f t="shared" si="36"/>
        <v>Tomago 330 kV</v>
      </c>
      <c r="N603" s="1111" t="s">
        <v>1106</v>
      </c>
      <c r="O603" s="1111" t="s">
        <v>833</v>
      </c>
      <c r="P603" s="1111"/>
      <c r="Q603" s="2528"/>
      <c r="R603" s="2529"/>
      <c r="S603" s="2530"/>
      <c r="T603" s="2530"/>
      <c r="U603" s="2530"/>
      <c r="V603" s="2530"/>
      <c r="W603" s="2102"/>
      <c r="X603" s="2102"/>
      <c r="Y603" s="2102"/>
      <c r="Z603" s="2102"/>
      <c r="AA603" s="2102"/>
      <c r="AB603" s="1125"/>
      <c r="AC603" s="1151"/>
      <c r="AD603" s="1152"/>
      <c r="AE603" s="1153"/>
      <c r="AF603" s="1153"/>
      <c r="AG603" s="1153"/>
      <c r="AH603" s="124"/>
      <c r="AI603" s="124"/>
      <c r="AJ603" s="124"/>
      <c r="AK603" s="124"/>
      <c r="AL603" s="1153"/>
      <c r="AM603" s="124"/>
      <c r="AN603" s="124"/>
      <c r="AO603" s="1153"/>
      <c r="AP603" s="1153"/>
      <c r="AQ603" s="1153"/>
      <c r="AR603" s="1154"/>
      <c r="AS603" s="1154"/>
      <c r="AT603" s="1154"/>
      <c r="AU603" s="1154"/>
      <c r="AV603" s="1154"/>
      <c r="AW603" s="1154"/>
      <c r="AX603" s="1154"/>
      <c r="AY603" s="1154"/>
      <c r="AZ603" s="1154"/>
      <c r="BA603" s="1154"/>
      <c r="BB603" s="1154"/>
    </row>
    <row r="604" spans="2:54" ht="15" customHeight="1">
      <c r="B604" s="1155"/>
      <c r="C604" s="3016" t="s">
        <v>1136</v>
      </c>
      <c r="D604" s="3016" t="s">
        <v>842</v>
      </c>
      <c r="E604" s="1146" t="s">
        <v>1127</v>
      </c>
      <c r="F604" s="1106"/>
      <c r="G604" s="441" t="s">
        <v>93</v>
      </c>
      <c r="H604" s="441" t="s">
        <v>1103</v>
      </c>
      <c r="I604" s="441" t="s">
        <v>1128</v>
      </c>
      <c r="J604" s="441" t="s">
        <v>112</v>
      </c>
      <c r="K604" s="1111" t="s">
        <v>1136</v>
      </c>
      <c r="L604" s="441" t="s">
        <v>1120</v>
      </c>
      <c r="M604" s="441" t="str">
        <f t="shared" si="36"/>
        <v>Tomago 330 kV</v>
      </c>
      <c r="N604" s="1111" t="s">
        <v>1106</v>
      </c>
      <c r="O604" s="1111" t="s">
        <v>842</v>
      </c>
      <c r="P604" s="1111"/>
      <c r="Q604" s="2528"/>
      <c r="R604" s="2529"/>
      <c r="S604" s="2530"/>
      <c r="T604" s="2530"/>
      <c r="U604" s="2530"/>
      <c r="V604" s="2530"/>
      <c r="W604" s="2102"/>
      <c r="X604" s="2102"/>
      <c r="Y604" s="2102"/>
      <c r="Z604" s="2102"/>
      <c r="AA604" s="2102"/>
      <c r="AB604" s="1125"/>
      <c r="AC604" s="1151"/>
      <c r="AD604" s="1152"/>
      <c r="AE604" s="1153"/>
      <c r="AF604" s="1153"/>
      <c r="AG604" s="1153"/>
      <c r="AH604" s="124"/>
      <c r="AI604" s="124"/>
      <c r="AJ604" s="124"/>
      <c r="AK604" s="124"/>
      <c r="AL604" s="1153"/>
      <c r="AM604" s="124"/>
      <c r="AN604" s="124"/>
      <c r="AO604" s="1153"/>
      <c r="AP604" s="1153"/>
      <c r="AQ604" s="1153"/>
      <c r="AR604" s="1154"/>
      <c r="AS604" s="1154"/>
      <c r="AT604" s="1154"/>
      <c r="AU604" s="1154"/>
      <c r="AV604" s="1154"/>
      <c r="AW604" s="1154"/>
      <c r="AX604" s="1154"/>
      <c r="AY604" s="1154"/>
      <c r="AZ604" s="1154"/>
      <c r="BA604" s="1154"/>
      <c r="BB604" s="1154"/>
    </row>
    <row r="605" spans="2:54" ht="15" customHeight="1" thickBot="1">
      <c r="B605" s="2872"/>
      <c r="C605" s="3018"/>
      <c r="D605" s="3018"/>
      <c r="E605" s="2873" t="s">
        <v>1130</v>
      </c>
      <c r="F605" s="1106"/>
      <c r="G605" s="441" t="s">
        <v>93</v>
      </c>
      <c r="H605" s="441" t="s">
        <v>1103</v>
      </c>
      <c r="I605" s="441" t="s">
        <v>1131</v>
      </c>
      <c r="J605" s="441" t="s">
        <v>112</v>
      </c>
      <c r="K605" s="1111" t="s">
        <v>1136</v>
      </c>
      <c r="L605" s="441" t="s">
        <v>1120</v>
      </c>
      <c r="M605" s="441" t="str">
        <f t="shared" si="36"/>
        <v>Tomago 330 kV</v>
      </c>
      <c r="N605" s="1111" t="s">
        <v>1106</v>
      </c>
      <c r="O605" s="1111" t="s">
        <v>842</v>
      </c>
      <c r="P605" s="1111"/>
      <c r="Q605" s="2874"/>
      <c r="R605" s="2875"/>
      <c r="S605" s="2876"/>
      <c r="T605" s="2876"/>
      <c r="U605" s="2876"/>
      <c r="V605" s="2876"/>
      <c r="W605" s="2877"/>
      <c r="X605" s="2877"/>
      <c r="Y605" s="2877"/>
      <c r="Z605" s="2877"/>
      <c r="AA605" s="2878"/>
      <c r="AB605" s="1162"/>
      <c r="AC605" s="1151"/>
      <c r="AD605" s="1152"/>
      <c r="AE605" s="1153"/>
      <c r="AF605" s="1153"/>
      <c r="AG605" s="1153"/>
      <c r="AH605" s="124"/>
      <c r="AI605" s="124"/>
      <c r="AJ605" s="124"/>
      <c r="AK605" s="124"/>
      <c r="AL605" s="1153"/>
      <c r="AM605" s="124"/>
      <c r="AN605" s="124"/>
      <c r="AO605" s="1153"/>
      <c r="AP605" s="1153"/>
      <c r="AQ605" s="1153"/>
      <c r="AR605" s="1154"/>
      <c r="AS605" s="1154"/>
      <c r="AT605" s="1154"/>
      <c r="AU605" s="1154"/>
      <c r="AV605" s="1154"/>
      <c r="AW605" s="1154"/>
      <c r="AX605" s="1154"/>
      <c r="AY605" s="1154"/>
      <c r="AZ605" s="1154"/>
      <c r="BA605" s="1154"/>
      <c r="BB605" s="1154"/>
    </row>
    <row r="606" spans="2:54" ht="15" customHeight="1">
      <c r="B606" s="1145" t="s">
        <v>1701</v>
      </c>
      <c r="C606" s="3019" t="s">
        <v>1126</v>
      </c>
      <c r="D606" s="3019" t="s">
        <v>842</v>
      </c>
      <c r="E606" s="1146" t="s">
        <v>1127</v>
      </c>
      <c r="F606" s="1106"/>
      <c r="G606" s="441" t="s">
        <v>93</v>
      </c>
      <c r="H606" s="441" t="s">
        <v>1103</v>
      </c>
      <c r="I606" s="441" t="s">
        <v>1128</v>
      </c>
      <c r="J606" s="441" t="s">
        <v>112</v>
      </c>
      <c r="K606" s="441" t="s">
        <v>1126</v>
      </c>
      <c r="L606" s="441" t="s">
        <v>1120</v>
      </c>
      <c r="M606" s="441" t="str">
        <f t="shared" ref="M606" si="37">B606</f>
        <v>Newcastle 132 kV</v>
      </c>
      <c r="N606" s="441" t="s">
        <v>1129</v>
      </c>
      <c r="O606" s="441" t="s">
        <v>842</v>
      </c>
      <c r="P606" s="1111"/>
      <c r="Q606" s="2521"/>
      <c r="R606" s="2522"/>
      <c r="S606" s="2523"/>
      <c r="T606" s="2523"/>
      <c r="U606" s="2523"/>
      <c r="V606" s="2523"/>
      <c r="W606" s="2524"/>
      <c r="X606" s="2524"/>
      <c r="Y606" s="2524"/>
      <c r="Z606" s="2524"/>
      <c r="AA606" s="2525"/>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row>
    <row r="607" spans="2:54" ht="15" customHeight="1">
      <c r="B607" s="1155"/>
      <c r="C607" s="3017"/>
      <c r="D607" s="3017"/>
      <c r="E607" s="1146" t="s">
        <v>1130</v>
      </c>
      <c r="F607" s="1106"/>
      <c r="G607" s="441" t="s">
        <v>93</v>
      </c>
      <c r="H607" s="441" t="s">
        <v>1103</v>
      </c>
      <c r="I607" s="441" t="s">
        <v>1131</v>
      </c>
      <c r="J607" s="441" t="s">
        <v>112</v>
      </c>
      <c r="K607" s="441" t="s">
        <v>1126</v>
      </c>
      <c r="L607" s="441" t="s">
        <v>1120</v>
      </c>
      <c r="M607" s="441" t="str">
        <f t="shared" si="36"/>
        <v>Newcastle 132 kV</v>
      </c>
      <c r="N607" s="441" t="s">
        <v>1129</v>
      </c>
      <c r="O607" s="441" t="s">
        <v>842</v>
      </c>
      <c r="P607" s="1111"/>
      <c r="Q607" s="2526"/>
      <c r="R607" s="2527"/>
      <c r="S607" s="2524"/>
      <c r="T607" s="2524"/>
      <c r="U607" s="2524"/>
      <c r="V607" s="2524"/>
      <c r="W607" s="2524"/>
      <c r="X607" s="2524"/>
      <c r="Y607" s="2524"/>
      <c r="Z607" s="2524"/>
      <c r="AA607" s="2525"/>
      <c r="AC607" s="124"/>
      <c r="AD607" s="124"/>
      <c r="AE607" s="124"/>
      <c r="AF607" s="124"/>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row>
    <row r="608" spans="2:54" ht="15" customHeight="1">
      <c r="B608" s="1155"/>
      <c r="C608" s="3016" t="s">
        <v>1132</v>
      </c>
      <c r="D608" s="3016" t="s">
        <v>833</v>
      </c>
      <c r="E608" s="1146" t="s">
        <v>1127</v>
      </c>
      <c r="F608" s="1106"/>
      <c r="G608" s="441" t="s">
        <v>93</v>
      </c>
      <c r="H608" s="441" t="s">
        <v>1103</v>
      </c>
      <c r="I608" s="441" t="s">
        <v>1128</v>
      </c>
      <c r="J608" s="441" t="s">
        <v>112</v>
      </c>
      <c r="K608" s="1111" t="s">
        <v>1132</v>
      </c>
      <c r="L608" s="441" t="s">
        <v>1120</v>
      </c>
      <c r="M608" s="441" t="str">
        <f t="shared" si="36"/>
        <v>Newcastle 132 kV</v>
      </c>
      <c r="N608" s="1111" t="s">
        <v>1106</v>
      </c>
      <c r="O608" s="1111" t="s">
        <v>833</v>
      </c>
      <c r="P608" s="1111"/>
      <c r="Q608" s="2850"/>
      <c r="R608" s="2850"/>
      <c r="S608" s="2850"/>
      <c r="T608" s="2850"/>
      <c r="U608" s="2850"/>
      <c r="V608" s="2851"/>
      <c r="W608" s="2852"/>
      <c r="X608" s="2852"/>
      <c r="Y608" s="2852"/>
      <c r="Z608" s="2852"/>
      <c r="AA608" s="2853"/>
      <c r="AC608" s="124"/>
      <c r="AD608" s="124"/>
      <c r="AE608" s="124"/>
      <c r="AF608" s="124"/>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row>
    <row r="609" spans="2:54" ht="15" customHeight="1">
      <c r="B609" s="1155"/>
      <c r="C609" s="3017"/>
      <c r="D609" s="3017"/>
      <c r="E609" s="1146" t="s">
        <v>1130</v>
      </c>
      <c r="F609" s="1106"/>
      <c r="G609" s="441" t="s">
        <v>93</v>
      </c>
      <c r="H609" s="441" t="s">
        <v>1103</v>
      </c>
      <c r="I609" s="441" t="s">
        <v>1131</v>
      </c>
      <c r="J609" s="441" t="s">
        <v>112</v>
      </c>
      <c r="K609" s="1111" t="s">
        <v>1132</v>
      </c>
      <c r="L609" s="441" t="s">
        <v>1120</v>
      </c>
      <c r="M609" s="441" t="str">
        <f t="shared" si="36"/>
        <v>Newcastle 132 kV</v>
      </c>
      <c r="N609" s="1111" t="s">
        <v>1106</v>
      </c>
      <c r="O609" s="1111" t="s">
        <v>833</v>
      </c>
      <c r="P609" s="1111"/>
      <c r="Q609" s="2850"/>
      <c r="R609" s="2850"/>
      <c r="S609" s="2850"/>
      <c r="T609" s="2850"/>
      <c r="U609" s="2850"/>
      <c r="V609" s="2851"/>
      <c r="W609" s="2852"/>
      <c r="X609" s="2852"/>
      <c r="Y609" s="2852"/>
      <c r="Z609" s="2852"/>
      <c r="AA609" s="2853"/>
      <c r="AC609" s="124"/>
      <c r="AD609" s="124"/>
      <c r="AE609" s="124"/>
      <c r="AF609" s="124"/>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row>
    <row r="610" spans="2:54" ht="15" customHeight="1">
      <c r="B610" s="1155"/>
      <c r="C610" s="3016" t="s">
        <v>1132</v>
      </c>
      <c r="D610" s="3016" t="s">
        <v>842</v>
      </c>
      <c r="E610" s="1146" t="s">
        <v>1127</v>
      </c>
      <c r="F610" s="1106"/>
      <c r="G610" s="441" t="s">
        <v>93</v>
      </c>
      <c r="H610" s="441" t="s">
        <v>1103</v>
      </c>
      <c r="I610" s="441" t="s">
        <v>1128</v>
      </c>
      <c r="J610" s="441" t="s">
        <v>112</v>
      </c>
      <c r="K610" s="1111" t="s">
        <v>1132</v>
      </c>
      <c r="L610" s="441" t="s">
        <v>1120</v>
      </c>
      <c r="M610" s="441" t="str">
        <f t="shared" si="36"/>
        <v>Newcastle 132 kV</v>
      </c>
      <c r="N610" s="1111" t="s">
        <v>1106</v>
      </c>
      <c r="O610" s="1112" t="s">
        <v>842</v>
      </c>
      <c r="P610" s="1111"/>
      <c r="Q610" s="2881">
        <v>1070</v>
      </c>
      <c r="R610" s="2881">
        <v>1094</v>
      </c>
      <c r="S610" s="2881">
        <v>1099</v>
      </c>
      <c r="T610" s="2881">
        <v>910</v>
      </c>
      <c r="U610" s="2881">
        <v>629</v>
      </c>
      <c r="V610" s="2881">
        <v>517</v>
      </c>
      <c r="W610" s="2852"/>
      <c r="X610" s="2852"/>
      <c r="Y610" s="2852"/>
      <c r="Z610" s="2852"/>
      <c r="AA610" s="2853"/>
      <c r="AC610" s="124"/>
      <c r="AD610" s="124"/>
      <c r="AE610" s="124"/>
      <c r="AF610" s="124"/>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row>
    <row r="611" spans="2:54" ht="15" customHeight="1">
      <c r="B611" s="1155"/>
      <c r="C611" s="3017"/>
      <c r="D611" s="3017"/>
      <c r="E611" s="1146" t="s">
        <v>1130</v>
      </c>
      <c r="F611" s="1106"/>
      <c r="G611" s="441" t="s">
        <v>93</v>
      </c>
      <c r="H611" s="441" t="s">
        <v>1103</v>
      </c>
      <c r="I611" s="441" t="s">
        <v>1131</v>
      </c>
      <c r="J611" s="441" t="s">
        <v>112</v>
      </c>
      <c r="K611" s="1111" t="s">
        <v>1132</v>
      </c>
      <c r="L611" s="441" t="s">
        <v>1120</v>
      </c>
      <c r="M611" s="441" t="str">
        <f t="shared" si="36"/>
        <v>Newcastle 132 kV</v>
      </c>
      <c r="N611" s="1111" t="s">
        <v>1106</v>
      </c>
      <c r="O611" s="1112" t="s">
        <v>842</v>
      </c>
      <c r="P611" s="1111"/>
      <c r="Q611" s="2881">
        <v>897</v>
      </c>
      <c r="R611" s="2881">
        <v>899</v>
      </c>
      <c r="S611" s="2881">
        <v>930</v>
      </c>
      <c r="T611" s="2881">
        <v>836</v>
      </c>
      <c r="U611" s="2881">
        <v>582</v>
      </c>
      <c r="V611" s="2881">
        <v>434</v>
      </c>
      <c r="W611" s="2852"/>
      <c r="X611" s="2852"/>
      <c r="Y611" s="2852"/>
      <c r="Z611" s="2852"/>
      <c r="AA611" s="2853"/>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row>
    <row r="612" spans="2:54" ht="15" customHeight="1">
      <c r="B612" s="1155"/>
      <c r="C612" s="3016" t="s">
        <v>1133</v>
      </c>
      <c r="D612" s="3016"/>
      <c r="E612" s="1146" t="s">
        <v>1127</v>
      </c>
      <c r="F612" s="1106"/>
      <c r="G612" s="441" t="s">
        <v>93</v>
      </c>
      <c r="H612" s="441" t="s">
        <v>1103</v>
      </c>
      <c r="I612" s="441" t="s">
        <v>1128</v>
      </c>
      <c r="J612" s="441" t="s">
        <v>112</v>
      </c>
      <c r="K612" s="1111" t="s">
        <v>1133</v>
      </c>
      <c r="L612" s="441" t="s">
        <v>1120</v>
      </c>
      <c r="M612" s="441" t="str">
        <f t="shared" si="36"/>
        <v>Newcastle 132 kV</v>
      </c>
      <c r="N612" s="1111" t="s">
        <v>1108</v>
      </c>
      <c r="O612" s="1111" t="s">
        <v>1109</v>
      </c>
      <c r="P612" s="1111"/>
      <c r="Q612" s="2856"/>
      <c r="R612" s="2856"/>
      <c r="S612" s="2856"/>
      <c r="T612" s="2856"/>
      <c r="U612" s="2856"/>
      <c r="V612" s="2858"/>
      <c r="W612" s="2859"/>
      <c r="X612" s="2859"/>
      <c r="Y612" s="2859"/>
      <c r="Z612" s="2859"/>
      <c r="AA612" s="2860"/>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row>
    <row r="613" spans="2:54" ht="15" customHeight="1">
      <c r="B613" s="1155"/>
      <c r="C613" s="3017"/>
      <c r="D613" s="3017"/>
      <c r="E613" s="1146" t="s">
        <v>1130</v>
      </c>
      <c r="F613" s="1106"/>
      <c r="G613" s="441" t="s">
        <v>93</v>
      </c>
      <c r="H613" s="441" t="s">
        <v>1103</v>
      </c>
      <c r="I613" s="441" t="s">
        <v>1131</v>
      </c>
      <c r="J613" s="441" t="s">
        <v>112</v>
      </c>
      <c r="K613" s="1111" t="s">
        <v>1133</v>
      </c>
      <c r="L613" s="441" t="s">
        <v>1120</v>
      </c>
      <c r="M613" s="441" t="str">
        <f t="shared" si="36"/>
        <v>Newcastle 132 kV</v>
      </c>
      <c r="N613" s="1111" t="s">
        <v>1108</v>
      </c>
      <c r="O613" s="1111" t="s">
        <v>1109</v>
      </c>
      <c r="P613" s="1111"/>
      <c r="Q613" s="2856"/>
      <c r="R613" s="2856"/>
      <c r="S613" s="2856"/>
      <c r="T613" s="2856"/>
      <c r="U613" s="2856"/>
      <c r="V613" s="2858"/>
      <c r="W613" s="2859"/>
      <c r="X613" s="2859"/>
      <c r="Y613" s="2859"/>
      <c r="Z613" s="2859"/>
      <c r="AA613" s="2860"/>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row>
    <row r="614" spans="2:54" ht="15" customHeight="1">
      <c r="B614" s="1155"/>
      <c r="C614" s="3016" t="s">
        <v>1110</v>
      </c>
      <c r="D614" s="3016"/>
      <c r="E614" s="1146" t="s">
        <v>1127</v>
      </c>
      <c r="F614" s="1106"/>
      <c r="G614" s="441" t="s">
        <v>93</v>
      </c>
      <c r="H614" s="441" t="s">
        <v>1103</v>
      </c>
      <c r="I614" s="441" t="s">
        <v>1128</v>
      </c>
      <c r="J614" s="441" t="s">
        <v>112</v>
      </c>
      <c r="K614" s="1111" t="s">
        <v>1110</v>
      </c>
      <c r="L614" s="441" t="s">
        <v>1120</v>
      </c>
      <c r="M614" s="441" t="str">
        <f t="shared" si="36"/>
        <v>Newcastle 132 kV</v>
      </c>
      <c r="N614" s="1111" t="s">
        <v>1111</v>
      </c>
      <c r="O614" s="1112">
        <v>0</v>
      </c>
      <c r="P614" s="1111"/>
      <c r="Q614" s="2861"/>
      <c r="R614" s="2861"/>
      <c r="S614" s="2861"/>
      <c r="T614" s="2861"/>
      <c r="U614" s="2861"/>
      <c r="V614" s="2862"/>
      <c r="W614" s="2863"/>
      <c r="X614" s="2863"/>
      <c r="Y614" s="2863"/>
      <c r="Z614" s="2863"/>
      <c r="AA614" s="2864"/>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row>
    <row r="615" spans="2:54" ht="15" customHeight="1">
      <c r="B615" s="1155"/>
      <c r="C615" s="3017"/>
      <c r="D615" s="3017"/>
      <c r="E615" s="1146" t="s">
        <v>1130</v>
      </c>
      <c r="F615" s="1106"/>
      <c r="G615" s="441" t="s">
        <v>93</v>
      </c>
      <c r="H615" s="441" t="s">
        <v>1103</v>
      </c>
      <c r="I615" s="441" t="s">
        <v>1131</v>
      </c>
      <c r="J615" s="441" t="s">
        <v>112</v>
      </c>
      <c r="K615" s="1111" t="s">
        <v>1110</v>
      </c>
      <c r="L615" s="441" t="s">
        <v>1120</v>
      </c>
      <c r="M615" s="441" t="str">
        <f t="shared" si="36"/>
        <v>Newcastle 132 kV</v>
      </c>
      <c r="N615" s="1111" t="s">
        <v>1111</v>
      </c>
      <c r="O615" s="1112">
        <v>0</v>
      </c>
      <c r="P615" s="1111"/>
      <c r="Q615" s="2861"/>
      <c r="R615" s="2861"/>
      <c r="S615" s="2861"/>
      <c r="T615" s="2861"/>
      <c r="U615" s="2861"/>
      <c r="V615" s="2862"/>
      <c r="W615" s="2863"/>
      <c r="X615" s="2863"/>
      <c r="Y615" s="2863"/>
      <c r="Z615" s="2863"/>
      <c r="AA615" s="286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row>
    <row r="616" spans="2:54" ht="15" customHeight="1">
      <c r="B616" s="1155"/>
      <c r="C616" s="3016" t="s">
        <v>1112</v>
      </c>
      <c r="D616" s="3016"/>
      <c r="E616" s="1146" t="s">
        <v>1127</v>
      </c>
      <c r="F616" s="1106"/>
      <c r="G616" s="441" t="s">
        <v>93</v>
      </c>
      <c r="H616" s="441" t="s">
        <v>1103</v>
      </c>
      <c r="I616" s="441" t="s">
        <v>1128</v>
      </c>
      <c r="J616" s="441" t="s">
        <v>112</v>
      </c>
      <c r="K616" s="1111" t="s">
        <v>1112</v>
      </c>
      <c r="L616" s="441" t="s">
        <v>1120</v>
      </c>
      <c r="M616" s="441" t="str">
        <f t="shared" si="36"/>
        <v>Newcastle 132 kV</v>
      </c>
      <c r="N616" s="1111" t="s">
        <v>1113</v>
      </c>
      <c r="O616" s="1111" t="s">
        <v>1113</v>
      </c>
      <c r="P616" s="1111"/>
      <c r="Q616" s="2850"/>
      <c r="R616" s="2850"/>
      <c r="S616" s="2850"/>
      <c r="T616" s="2850"/>
      <c r="U616" s="2850"/>
      <c r="V616" s="2851"/>
      <c r="W616" s="2866"/>
      <c r="X616" s="2866"/>
      <c r="Y616" s="2866"/>
      <c r="Z616" s="2866"/>
      <c r="AA616" s="2099"/>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row>
    <row r="617" spans="2:54" ht="15" customHeight="1">
      <c r="B617" s="1155"/>
      <c r="C617" s="3017"/>
      <c r="D617" s="3017"/>
      <c r="E617" s="1146" t="s">
        <v>1130</v>
      </c>
      <c r="F617" s="1106"/>
      <c r="G617" s="441" t="s">
        <v>93</v>
      </c>
      <c r="H617" s="441" t="s">
        <v>1103</v>
      </c>
      <c r="I617" s="441" t="s">
        <v>1131</v>
      </c>
      <c r="J617" s="441" t="s">
        <v>112</v>
      </c>
      <c r="K617" s="1111" t="s">
        <v>1112</v>
      </c>
      <c r="L617" s="441" t="s">
        <v>1120</v>
      </c>
      <c r="M617" s="441" t="str">
        <f t="shared" si="36"/>
        <v>Newcastle 132 kV</v>
      </c>
      <c r="N617" s="1111" t="s">
        <v>1113</v>
      </c>
      <c r="O617" s="1111" t="s">
        <v>1113</v>
      </c>
      <c r="P617" s="1111"/>
      <c r="Q617" s="2850"/>
      <c r="R617" s="2850"/>
      <c r="S617" s="2850"/>
      <c r="T617" s="2850"/>
      <c r="U617" s="2850"/>
      <c r="V617" s="2851"/>
      <c r="W617" s="2866"/>
      <c r="X617" s="2866"/>
      <c r="Y617" s="2866"/>
      <c r="Z617" s="2866"/>
      <c r="AA617" s="2099"/>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row>
    <row r="618" spans="2:54" ht="15" customHeight="1">
      <c r="B618" s="1155"/>
      <c r="C618" s="3016" t="s">
        <v>1134</v>
      </c>
      <c r="D618" s="3016" t="s">
        <v>833</v>
      </c>
      <c r="E618" s="1146" t="s">
        <v>1127</v>
      </c>
      <c r="F618" s="1106"/>
      <c r="G618" s="441" t="s">
        <v>93</v>
      </c>
      <c r="H618" s="441" t="s">
        <v>1103</v>
      </c>
      <c r="I618" s="441" t="s">
        <v>1128</v>
      </c>
      <c r="J618" s="441" t="s">
        <v>112</v>
      </c>
      <c r="K618" s="1111" t="s">
        <v>1134</v>
      </c>
      <c r="L618" s="441" t="s">
        <v>1120</v>
      </c>
      <c r="M618" s="441" t="str">
        <f t="shared" si="36"/>
        <v>Newcastle 132 kV</v>
      </c>
      <c r="N618" s="1111" t="s">
        <v>1115</v>
      </c>
      <c r="O618" s="1111" t="s">
        <v>833</v>
      </c>
      <c r="P618" s="1111"/>
      <c r="Q618" s="2867"/>
      <c r="R618" s="2868"/>
      <c r="S618" s="2869"/>
      <c r="T618" s="2869"/>
      <c r="U618" s="2869"/>
      <c r="V618" s="2869"/>
      <c r="W618" s="2869"/>
      <c r="X618" s="2869"/>
      <c r="Y618" s="2869"/>
      <c r="Z618" s="2869"/>
      <c r="AA618" s="2879"/>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row>
    <row r="619" spans="2:54" ht="15" customHeight="1">
      <c r="B619" s="1155"/>
      <c r="C619" s="3017"/>
      <c r="D619" s="3017"/>
      <c r="E619" s="1146" t="s">
        <v>1130</v>
      </c>
      <c r="F619" s="1106"/>
      <c r="G619" s="441" t="s">
        <v>93</v>
      </c>
      <c r="H619" s="441" t="s">
        <v>1103</v>
      </c>
      <c r="I619" s="441" t="s">
        <v>1131</v>
      </c>
      <c r="J619" s="441" t="s">
        <v>112</v>
      </c>
      <c r="K619" s="1111" t="s">
        <v>1134</v>
      </c>
      <c r="L619" s="441" t="s">
        <v>1120</v>
      </c>
      <c r="M619" s="441" t="str">
        <f t="shared" si="36"/>
        <v>Newcastle 132 kV</v>
      </c>
      <c r="N619" s="1111" t="s">
        <v>1115</v>
      </c>
      <c r="O619" s="1111" t="s">
        <v>833</v>
      </c>
      <c r="P619" s="1111"/>
      <c r="Q619" s="2867"/>
      <c r="R619" s="2868"/>
      <c r="S619" s="2869"/>
      <c r="T619" s="2869"/>
      <c r="U619" s="2869"/>
      <c r="V619" s="2869"/>
      <c r="W619" s="2869"/>
      <c r="X619" s="2869"/>
      <c r="Y619" s="2869"/>
      <c r="Z619" s="2869"/>
      <c r="AA619" s="2879"/>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row>
    <row r="620" spans="2:54" ht="15" customHeight="1">
      <c r="B620" s="1155"/>
      <c r="C620" s="3016" t="s">
        <v>1135</v>
      </c>
      <c r="D620" s="3016" t="s">
        <v>833</v>
      </c>
      <c r="E620" s="1146" t="s">
        <v>1127</v>
      </c>
      <c r="F620" s="1106"/>
      <c r="G620" s="441" t="s">
        <v>93</v>
      </c>
      <c r="H620" s="441" t="s">
        <v>1103</v>
      </c>
      <c r="I620" s="441" t="s">
        <v>1128</v>
      </c>
      <c r="J620" s="441" t="s">
        <v>112</v>
      </c>
      <c r="K620" s="1111" t="s">
        <v>1135</v>
      </c>
      <c r="L620" s="441" t="s">
        <v>1120</v>
      </c>
      <c r="M620" s="441" t="str">
        <f t="shared" si="36"/>
        <v>Newcastle 132 kV</v>
      </c>
      <c r="N620" s="1111" t="s">
        <v>1106</v>
      </c>
      <c r="O620" s="1111" t="s">
        <v>833</v>
      </c>
      <c r="P620" s="1111"/>
      <c r="Q620" s="2867"/>
      <c r="R620" s="2868"/>
      <c r="S620" s="2869"/>
      <c r="T620" s="2869"/>
      <c r="U620" s="2869"/>
      <c r="V620" s="2869"/>
      <c r="W620" s="2869"/>
      <c r="X620" s="2869"/>
      <c r="Y620" s="2869"/>
      <c r="Z620" s="2869"/>
      <c r="AA620" s="2879"/>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row>
    <row r="621" spans="2:54" ht="15" customHeight="1">
      <c r="B621" s="1155"/>
      <c r="C621" s="3017"/>
      <c r="D621" s="3017"/>
      <c r="E621" s="1146" t="s">
        <v>1130</v>
      </c>
      <c r="F621" s="1106"/>
      <c r="G621" s="441" t="s">
        <v>93</v>
      </c>
      <c r="H621" s="441" t="s">
        <v>1103</v>
      </c>
      <c r="I621" s="441" t="s">
        <v>1131</v>
      </c>
      <c r="J621" s="441" t="s">
        <v>112</v>
      </c>
      <c r="K621" s="1111" t="s">
        <v>1135</v>
      </c>
      <c r="L621" s="441" t="s">
        <v>1120</v>
      </c>
      <c r="M621" s="441" t="str">
        <f t="shared" si="36"/>
        <v>Newcastle 132 kV</v>
      </c>
      <c r="N621" s="1111" t="s">
        <v>1106</v>
      </c>
      <c r="O621" s="1111" t="s">
        <v>833</v>
      </c>
      <c r="P621" s="1111"/>
      <c r="Q621" s="2867"/>
      <c r="R621" s="2868"/>
      <c r="S621" s="2869"/>
      <c r="T621" s="2869"/>
      <c r="U621" s="2869"/>
      <c r="V621" s="2869"/>
      <c r="W621" s="2869"/>
      <c r="X621" s="2869"/>
      <c r="Y621" s="2869"/>
      <c r="Z621" s="2869"/>
      <c r="AA621" s="2879"/>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row>
    <row r="622" spans="2:54" ht="15" customHeight="1">
      <c r="B622" s="1155"/>
      <c r="C622" s="3016" t="s">
        <v>1135</v>
      </c>
      <c r="D622" s="3016" t="s">
        <v>842</v>
      </c>
      <c r="E622" s="1146" t="s">
        <v>1127</v>
      </c>
      <c r="F622" s="1106"/>
      <c r="G622" s="441" t="s">
        <v>93</v>
      </c>
      <c r="H622" s="441" t="s">
        <v>1103</v>
      </c>
      <c r="I622" s="441" t="s">
        <v>1128</v>
      </c>
      <c r="J622" s="441" t="s">
        <v>112</v>
      </c>
      <c r="K622" s="1111" t="s">
        <v>1135</v>
      </c>
      <c r="L622" s="441" t="s">
        <v>1120</v>
      </c>
      <c r="M622" s="441" t="str">
        <f t="shared" si="36"/>
        <v>Newcastle 132 kV</v>
      </c>
      <c r="N622" s="1111" t="s">
        <v>1106</v>
      </c>
      <c r="O622" s="1111" t="s">
        <v>842</v>
      </c>
      <c r="P622" s="1111"/>
      <c r="Q622" s="2867"/>
      <c r="R622" s="2868"/>
      <c r="S622" s="2869"/>
      <c r="T622" s="2869"/>
      <c r="U622" s="2869"/>
      <c r="V622" s="2869"/>
      <c r="W622" s="2869"/>
      <c r="X622" s="2869"/>
      <c r="Y622" s="2869"/>
      <c r="Z622" s="2869"/>
      <c r="AA622" s="2879"/>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row>
    <row r="623" spans="2:54" ht="15" customHeight="1">
      <c r="B623" s="1155"/>
      <c r="C623" s="3017"/>
      <c r="D623" s="3017"/>
      <c r="E623" s="1146" t="s">
        <v>1130</v>
      </c>
      <c r="F623" s="1106"/>
      <c r="G623" s="441" t="s">
        <v>93</v>
      </c>
      <c r="H623" s="441" t="s">
        <v>1103</v>
      </c>
      <c r="I623" s="441" t="s">
        <v>1131</v>
      </c>
      <c r="J623" s="441" t="s">
        <v>112</v>
      </c>
      <c r="K623" s="1111" t="s">
        <v>1135</v>
      </c>
      <c r="L623" s="441" t="s">
        <v>1120</v>
      </c>
      <c r="M623" s="441" t="str">
        <f t="shared" si="36"/>
        <v>Newcastle 132 kV</v>
      </c>
      <c r="N623" s="1111" t="s">
        <v>1106</v>
      </c>
      <c r="O623" s="1111" t="s">
        <v>842</v>
      </c>
      <c r="P623" s="1111"/>
      <c r="Q623" s="2867"/>
      <c r="R623" s="2868"/>
      <c r="S623" s="2869"/>
      <c r="T623" s="2869"/>
      <c r="U623" s="2869"/>
      <c r="V623" s="2869"/>
      <c r="W623" s="2869"/>
      <c r="X623" s="2869"/>
      <c r="Y623" s="2869"/>
      <c r="Z623" s="2869"/>
      <c r="AA623" s="2879"/>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row>
    <row r="624" spans="2:54" ht="15" customHeight="1">
      <c r="B624" s="1155"/>
      <c r="C624" s="3016" t="s">
        <v>1136</v>
      </c>
      <c r="D624" s="3016" t="s">
        <v>833</v>
      </c>
      <c r="E624" s="1146" t="s">
        <v>1127</v>
      </c>
      <c r="F624" s="1106"/>
      <c r="G624" s="441" t="s">
        <v>93</v>
      </c>
      <c r="H624" s="441" t="s">
        <v>1103</v>
      </c>
      <c r="I624" s="441" t="s">
        <v>1128</v>
      </c>
      <c r="J624" s="441" t="s">
        <v>112</v>
      </c>
      <c r="K624" s="1111" t="s">
        <v>1136</v>
      </c>
      <c r="L624" s="441" t="s">
        <v>1120</v>
      </c>
      <c r="M624" s="441" t="str">
        <f t="shared" si="36"/>
        <v>Newcastle 132 kV</v>
      </c>
      <c r="N624" s="1111" t="s">
        <v>1106</v>
      </c>
      <c r="O624" s="1111" t="s">
        <v>833</v>
      </c>
      <c r="P624" s="1111"/>
      <c r="Q624" s="2867"/>
      <c r="R624" s="2868"/>
      <c r="S624" s="2869"/>
      <c r="T624" s="2869"/>
      <c r="U624" s="2869"/>
      <c r="V624" s="2869"/>
      <c r="W624" s="2870">
        <v>589.20000000000005</v>
      </c>
      <c r="X624" s="2870">
        <v>598.70000000000005</v>
      </c>
      <c r="Y624" s="2870">
        <v>572.5</v>
      </c>
      <c r="Z624" s="2870">
        <v>583.5</v>
      </c>
      <c r="AA624" s="2870">
        <v>596.79999999999995</v>
      </c>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row>
    <row r="625" spans="2:54" ht="15" customHeight="1">
      <c r="B625" s="1155"/>
      <c r="C625" s="3017"/>
      <c r="D625" s="3017"/>
      <c r="E625" s="1146" t="s">
        <v>1130</v>
      </c>
      <c r="F625" s="1106"/>
      <c r="G625" s="441" t="s">
        <v>93</v>
      </c>
      <c r="H625" s="441" t="s">
        <v>1103</v>
      </c>
      <c r="I625" s="441" t="s">
        <v>1131</v>
      </c>
      <c r="J625" s="441" t="s">
        <v>112</v>
      </c>
      <c r="K625" s="1111" t="s">
        <v>1136</v>
      </c>
      <c r="L625" s="441" t="s">
        <v>1120</v>
      </c>
      <c r="M625" s="441" t="str">
        <f t="shared" si="36"/>
        <v>Newcastle 132 kV</v>
      </c>
      <c r="N625" s="1111" t="s">
        <v>1106</v>
      </c>
      <c r="O625" s="1111" t="s">
        <v>833</v>
      </c>
      <c r="P625" s="1111"/>
      <c r="Q625" s="2528"/>
      <c r="R625" s="2529"/>
      <c r="S625" s="2530"/>
      <c r="T625" s="2530"/>
      <c r="U625" s="2530"/>
      <c r="V625" s="2530"/>
      <c r="W625" s="2102"/>
      <c r="X625" s="2102"/>
      <c r="Y625" s="2102"/>
      <c r="Z625" s="2102"/>
      <c r="AA625" s="2103"/>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row>
    <row r="626" spans="2:54" ht="15" customHeight="1">
      <c r="B626" s="1155"/>
      <c r="C626" s="3016" t="s">
        <v>1136</v>
      </c>
      <c r="D626" s="3016" t="s">
        <v>842</v>
      </c>
      <c r="E626" s="1146" t="s">
        <v>1127</v>
      </c>
      <c r="F626" s="1106"/>
      <c r="G626" s="441" t="s">
        <v>93</v>
      </c>
      <c r="H626" s="441" t="s">
        <v>1103</v>
      </c>
      <c r="I626" s="441" t="s">
        <v>1128</v>
      </c>
      <c r="J626" s="441" t="s">
        <v>112</v>
      </c>
      <c r="K626" s="1111" t="s">
        <v>1136</v>
      </c>
      <c r="L626" s="441" t="s">
        <v>1120</v>
      </c>
      <c r="M626" s="441" t="str">
        <f t="shared" si="36"/>
        <v>Newcastle 132 kV</v>
      </c>
      <c r="N626" s="1111" t="s">
        <v>1106</v>
      </c>
      <c r="O626" s="1111" t="s">
        <v>842</v>
      </c>
      <c r="P626" s="1111"/>
      <c r="Q626" s="2528"/>
      <c r="R626" s="2529"/>
      <c r="S626" s="2530"/>
      <c r="T626" s="2530"/>
      <c r="U626" s="2530"/>
      <c r="V626" s="2530"/>
      <c r="W626" s="2102">
        <v>633.89938665374973</v>
      </c>
      <c r="X626" s="2102">
        <v>646.06752154863818</v>
      </c>
      <c r="Y626" s="2102">
        <v>627.91637691654455</v>
      </c>
      <c r="Z626" s="2102">
        <v>641.32059408691998</v>
      </c>
      <c r="AA626" s="2102">
        <v>657.53880524270198</v>
      </c>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row>
    <row r="627" spans="2:54" ht="15" customHeight="1" thickBot="1">
      <c r="B627" s="2872"/>
      <c r="C627" s="3018"/>
      <c r="D627" s="3018"/>
      <c r="E627" s="2873" t="s">
        <v>1130</v>
      </c>
      <c r="F627" s="1106"/>
      <c r="G627" s="441" t="s">
        <v>93</v>
      </c>
      <c r="H627" s="441" t="s">
        <v>1103</v>
      </c>
      <c r="I627" s="441" t="s">
        <v>1131</v>
      </c>
      <c r="J627" s="441" t="s">
        <v>112</v>
      </c>
      <c r="K627" s="1111" t="s">
        <v>1136</v>
      </c>
      <c r="L627" s="441" t="s">
        <v>1120</v>
      </c>
      <c r="M627" s="441" t="str">
        <f t="shared" si="36"/>
        <v>Newcastle 132 kV</v>
      </c>
      <c r="N627" s="1111" t="s">
        <v>1106</v>
      </c>
      <c r="O627" s="1111" t="s">
        <v>842</v>
      </c>
      <c r="P627" s="1111"/>
      <c r="Q627" s="2874"/>
      <c r="R627" s="2875"/>
      <c r="S627" s="2876"/>
      <c r="T627" s="2876"/>
      <c r="U627" s="2876"/>
      <c r="V627" s="2876"/>
      <c r="W627" s="2877"/>
      <c r="X627" s="2877"/>
      <c r="Y627" s="2877"/>
      <c r="Z627" s="2877"/>
      <c r="AA627" s="2878"/>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row>
    <row r="628" spans="2:54" ht="15" customHeight="1">
      <c r="B628" s="1145" t="s">
        <v>1700</v>
      </c>
      <c r="C628" s="3019" t="s">
        <v>1126</v>
      </c>
      <c r="D628" s="3019" t="s">
        <v>842</v>
      </c>
      <c r="E628" s="1146" t="s">
        <v>1127</v>
      </c>
      <c r="F628" s="1106"/>
      <c r="G628" s="441" t="s">
        <v>93</v>
      </c>
      <c r="H628" s="441" t="s">
        <v>1103</v>
      </c>
      <c r="I628" s="441" t="s">
        <v>1128</v>
      </c>
      <c r="J628" s="441" t="s">
        <v>112</v>
      </c>
      <c r="K628" s="441" t="s">
        <v>1126</v>
      </c>
      <c r="L628" s="441" t="s">
        <v>1120</v>
      </c>
      <c r="M628" s="441" t="str">
        <f t="shared" ref="M628" si="38">B628</f>
        <v>Waratah West 132 kV</v>
      </c>
      <c r="N628" s="441" t="s">
        <v>1129</v>
      </c>
      <c r="O628" s="441" t="s">
        <v>842</v>
      </c>
      <c r="P628" s="1111"/>
      <c r="Q628" s="2521"/>
      <c r="R628" s="2522"/>
      <c r="S628" s="2523"/>
      <c r="T628" s="2523"/>
      <c r="U628" s="2523"/>
      <c r="V628" s="2523"/>
      <c r="W628" s="2524"/>
      <c r="X628" s="2524"/>
      <c r="Y628" s="2524"/>
      <c r="Z628" s="2524"/>
      <c r="AA628" s="2525"/>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row>
    <row r="629" spans="2:54" ht="15" customHeight="1">
      <c r="B629" s="1155"/>
      <c r="C629" s="3017"/>
      <c r="D629" s="3017"/>
      <c r="E629" s="1146" t="s">
        <v>1130</v>
      </c>
      <c r="F629" s="1106"/>
      <c r="G629" s="441" t="s">
        <v>93</v>
      </c>
      <c r="H629" s="441" t="s">
        <v>1103</v>
      </c>
      <c r="I629" s="441" t="s">
        <v>1131</v>
      </c>
      <c r="J629" s="441" t="s">
        <v>112</v>
      </c>
      <c r="K629" s="441" t="s">
        <v>1126</v>
      </c>
      <c r="L629" s="441" t="s">
        <v>1120</v>
      </c>
      <c r="M629" s="441" t="str">
        <f t="shared" si="36"/>
        <v>Waratah West 132 kV</v>
      </c>
      <c r="N629" s="441" t="s">
        <v>1129</v>
      </c>
      <c r="O629" s="441" t="s">
        <v>842</v>
      </c>
      <c r="P629" s="1111"/>
      <c r="Q629" s="2526"/>
      <c r="R629" s="2527"/>
      <c r="S629" s="2524"/>
      <c r="T629" s="2524"/>
      <c r="U629" s="2524"/>
      <c r="V629" s="2524"/>
      <c r="W629" s="2524"/>
      <c r="X629" s="2524"/>
      <c r="Y629" s="2524"/>
      <c r="Z629" s="2524"/>
      <c r="AA629" s="2525"/>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row>
    <row r="630" spans="2:54" ht="15" customHeight="1">
      <c r="B630" s="1155"/>
      <c r="C630" s="3016" t="s">
        <v>1132</v>
      </c>
      <c r="D630" s="3016" t="s">
        <v>833</v>
      </c>
      <c r="E630" s="1146" t="s">
        <v>1127</v>
      </c>
      <c r="F630" s="1106"/>
      <c r="G630" s="441" t="s">
        <v>93</v>
      </c>
      <c r="H630" s="441" t="s">
        <v>1103</v>
      </c>
      <c r="I630" s="441" t="s">
        <v>1128</v>
      </c>
      <c r="J630" s="441" t="s">
        <v>112</v>
      </c>
      <c r="K630" s="1111" t="s">
        <v>1132</v>
      </c>
      <c r="L630" s="441" t="s">
        <v>1120</v>
      </c>
      <c r="M630" s="441" t="str">
        <f t="shared" si="36"/>
        <v>Waratah West 132 kV</v>
      </c>
      <c r="N630" s="1111" t="s">
        <v>1106</v>
      </c>
      <c r="O630" s="1111" t="s">
        <v>833</v>
      </c>
      <c r="P630" s="1111"/>
      <c r="Q630" s="2850"/>
      <c r="R630" s="2850"/>
      <c r="S630" s="2850"/>
      <c r="T630" s="2850"/>
      <c r="U630" s="2850"/>
      <c r="V630" s="2851"/>
      <c r="W630" s="2852"/>
      <c r="X630" s="2852"/>
      <c r="Y630" s="2852"/>
      <c r="Z630" s="2852"/>
      <c r="AA630" s="2853"/>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row>
    <row r="631" spans="2:54" ht="15" customHeight="1">
      <c r="B631" s="1155"/>
      <c r="C631" s="3017"/>
      <c r="D631" s="3017"/>
      <c r="E631" s="1146" t="s">
        <v>1130</v>
      </c>
      <c r="F631" s="1106"/>
      <c r="G631" s="441" t="s">
        <v>93</v>
      </c>
      <c r="H631" s="441" t="s">
        <v>1103</v>
      </c>
      <c r="I631" s="441" t="s">
        <v>1131</v>
      </c>
      <c r="J631" s="441" t="s">
        <v>112</v>
      </c>
      <c r="K631" s="1111" t="s">
        <v>1132</v>
      </c>
      <c r="L631" s="441" t="s">
        <v>1120</v>
      </c>
      <c r="M631" s="441" t="str">
        <f t="shared" si="36"/>
        <v>Waratah West 132 kV</v>
      </c>
      <c r="N631" s="1111" t="s">
        <v>1106</v>
      </c>
      <c r="O631" s="1111" t="s">
        <v>833</v>
      </c>
      <c r="P631" s="1111"/>
      <c r="Q631" s="2850"/>
      <c r="R631" s="2850"/>
      <c r="S631" s="2850"/>
      <c r="T631" s="2850"/>
      <c r="U631" s="2850"/>
      <c r="V631" s="2851"/>
      <c r="W631" s="2852"/>
      <c r="X631" s="2852"/>
      <c r="Y631" s="2852"/>
      <c r="Z631" s="2852"/>
      <c r="AA631" s="2853"/>
      <c r="AC631" s="124"/>
      <c r="AD631" s="124"/>
      <c r="AE631" s="124"/>
      <c r="AF631" s="124"/>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row>
    <row r="632" spans="2:54" ht="15" customHeight="1">
      <c r="B632" s="1155"/>
      <c r="C632" s="3016" t="s">
        <v>1132</v>
      </c>
      <c r="D632" s="3016" t="s">
        <v>842</v>
      </c>
      <c r="E632" s="1146" t="s">
        <v>1127</v>
      </c>
      <c r="F632" s="1106"/>
      <c r="G632" s="441" t="s">
        <v>93</v>
      </c>
      <c r="H632" s="441" t="s">
        <v>1103</v>
      </c>
      <c r="I632" s="441" t="s">
        <v>1128</v>
      </c>
      <c r="J632" s="441" t="s">
        <v>112</v>
      </c>
      <c r="K632" s="1111" t="s">
        <v>1132</v>
      </c>
      <c r="L632" s="441" t="s">
        <v>1120</v>
      </c>
      <c r="M632" s="441" t="str">
        <f t="shared" si="36"/>
        <v>Waratah West 132 kV</v>
      </c>
      <c r="N632" s="1111" t="s">
        <v>1106</v>
      </c>
      <c r="O632" s="1112" t="s">
        <v>842</v>
      </c>
      <c r="P632" s="1111"/>
      <c r="Q632" s="2881">
        <v>258</v>
      </c>
      <c r="R632" s="2881">
        <v>278</v>
      </c>
      <c r="S632" s="2881">
        <v>320</v>
      </c>
      <c r="T632" s="2881">
        <v>202</v>
      </c>
      <c r="U632" s="2881">
        <v>269</v>
      </c>
      <c r="V632" s="2881">
        <v>152</v>
      </c>
      <c r="W632" s="2852"/>
      <c r="X632" s="2852"/>
      <c r="Y632" s="2852"/>
      <c r="Z632" s="2852"/>
      <c r="AA632" s="2853"/>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row>
    <row r="633" spans="2:54" ht="15" customHeight="1">
      <c r="B633" s="1155"/>
      <c r="C633" s="3017"/>
      <c r="D633" s="3017"/>
      <c r="E633" s="1146" t="s">
        <v>1130</v>
      </c>
      <c r="F633" s="1106"/>
      <c r="G633" s="441" t="s">
        <v>93</v>
      </c>
      <c r="H633" s="441" t="s">
        <v>1103</v>
      </c>
      <c r="I633" s="441" t="s">
        <v>1131</v>
      </c>
      <c r="J633" s="441" t="s">
        <v>112</v>
      </c>
      <c r="K633" s="1111" t="s">
        <v>1132</v>
      </c>
      <c r="L633" s="441" t="s">
        <v>1120</v>
      </c>
      <c r="M633" s="441" t="str">
        <f t="shared" si="36"/>
        <v>Waratah West 132 kV</v>
      </c>
      <c r="N633" s="1111" t="s">
        <v>1106</v>
      </c>
      <c r="O633" s="1112" t="s">
        <v>842</v>
      </c>
      <c r="P633" s="1111"/>
      <c r="Q633" s="2881">
        <v>190</v>
      </c>
      <c r="R633" s="2881">
        <v>274</v>
      </c>
      <c r="S633" s="2881">
        <v>273</v>
      </c>
      <c r="T633" s="2881">
        <v>53</v>
      </c>
      <c r="U633" s="2881">
        <v>268</v>
      </c>
      <c r="V633" s="2881">
        <v>139</v>
      </c>
      <c r="W633" s="2852"/>
      <c r="X633" s="2852"/>
      <c r="Y633" s="2852"/>
      <c r="Z633" s="2852"/>
      <c r="AA633" s="2853"/>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row>
    <row r="634" spans="2:54" ht="15" customHeight="1">
      <c r="B634" s="1155"/>
      <c r="C634" s="3016" t="s">
        <v>1133</v>
      </c>
      <c r="D634" s="3016"/>
      <c r="E634" s="1146" t="s">
        <v>1127</v>
      </c>
      <c r="F634" s="1106"/>
      <c r="G634" s="441" t="s">
        <v>93</v>
      </c>
      <c r="H634" s="441" t="s">
        <v>1103</v>
      </c>
      <c r="I634" s="441" t="s">
        <v>1128</v>
      </c>
      <c r="J634" s="441" t="s">
        <v>112</v>
      </c>
      <c r="K634" s="1111" t="s">
        <v>1133</v>
      </c>
      <c r="L634" s="441" t="s">
        <v>1120</v>
      </c>
      <c r="M634" s="441" t="str">
        <f t="shared" si="36"/>
        <v>Waratah West 132 kV</v>
      </c>
      <c r="N634" s="1111" t="s">
        <v>1108</v>
      </c>
      <c r="O634" s="1111" t="s">
        <v>1109</v>
      </c>
      <c r="P634" s="1111"/>
      <c r="Q634" s="2856"/>
      <c r="R634" s="2856"/>
      <c r="S634" s="2856"/>
      <c r="T634" s="2856"/>
      <c r="U634" s="2856"/>
      <c r="V634" s="2858"/>
      <c r="W634" s="2859"/>
      <c r="X634" s="2859"/>
      <c r="Y634" s="2859"/>
      <c r="Z634" s="2859"/>
      <c r="AA634" s="2860"/>
      <c r="AC634" s="124"/>
      <c r="AD634" s="124"/>
      <c r="AE634" s="124"/>
      <c r="AF634" s="124"/>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row>
    <row r="635" spans="2:54" ht="15" customHeight="1">
      <c r="B635" s="1155"/>
      <c r="C635" s="3017"/>
      <c r="D635" s="3017"/>
      <c r="E635" s="1146" t="s">
        <v>1130</v>
      </c>
      <c r="F635" s="1106"/>
      <c r="G635" s="441" t="s">
        <v>93</v>
      </c>
      <c r="H635" s="441" t="s">
        <v>1103</v>
      </c>
      <c r="I635" s="441" t="s">
        <v>1131</v>
      </c>
      <c r="J635" s="441" t="s">
        <v>112</v>
      </c>
      <c r="K635" s="1111" t="s">
        <v>1133</v>
      </c>
      <c r="L635" s="441" t="s">
        <v>1120</v>
      </c>
      <c r="M635" s="441" t="str">
        <f t="shared" si="36"/>
        <v>Waratah West 132 kV</v>
      </c>
      <c r="N635" s="1111" t="s">
        <v>1108</v>
      </c>
      <c r="O635" s="1111" t="s">
        <v>1109</v>
      </c>
      <c r="P635" s="1111"/>
      <c r="Q635" s="2856"/>
      <c r="R635" s="2856"/>
      <c r="S635" s="2856"/>
      <c r="T635" s="2856"/>
      <c r="U635" s="2856"/>
      <c r="V635" s="2858"/>
      <c r="W635" s="2859"/>
      <c r="X635" s="2859"/>
      <c r="Y635" s="2859"/>
      <c r="Z635" s="2859"/>
      <c r="AA635" s="2860"/>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row>
    <row r="636" spans="2:54" ht="15" customHeight="1">
      <c r="B636" s="1155"/>
      <c r="C636" s="3016" t="s">
        <v>1110</v>
      </c>
      <c r="D636" s="3016"/>
      <c r="E636" s="1146" t="s">
        <v>1127</v>
      </c>
      <c r="F636" s="1106"/>
      <c r="G636" s="441" t="s">
        <v>93</v>
      </c>
      <c r="H636" s="441" t="s">
        <v>1103</v>
      </c>
      <c r="I636" s="441" t="s">
        <v>1128</v>
      </c>
      <c r="J636" s="441" t="s">
        <v>112</v>
      </c>
      <c r="K636" s="1111" t="s">
        <v>1110</v>
      </c>
      <c r="L636" s="441" t="s">
        <v>1120</v>
      </c>
      <c r="M636" s="441" t="str">
        <f t="shared" si="36"/>
        <v>Waratah West 132 kV</v>
      </c>
      <c r="N636" s="1111" t="s">
        <v>1111</v>
      </c>
      <c r="O636" s="1112">
        <v>0</v>
      </c>
      <c r="P636" s="1111"/>
      <c r="Q636" s="2861"/>
      <c r="R636" s="2861"/>
      <c r="S636" s="2861"/>
      <c r="T636" s="2861"/>
      <c r="U636" s="2861"/>
      <c r="V636" s="2862"/>
      <c r="W636" s="2863"/>
      <c r="X636" s="2863"/>
      <c r="Y636" s="2863"/>
      <c r="Z636" s="2863"/>
      <c r="AA636" s="286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row>
    <row r="637" spans="2:54" ht="15" customHeight="1">
      <c r="B637" s="1155"/>
      <c r="C637" s="3017"/>
      <c r="D637" s="3017"/>
      <c r="E637" s="1146" t="s">
        <v>1130</v>
      </c>
      <c r="F637" s="1106"/>
      <c r="G637" s="441" t="s">
        <v>93</v>
      </c>
      <c r="H637" s="441" t="s">
        <v>1103</v>
      </c>
      <c r="I637" s="441" t="s">
        <v>1131</v>
      </c>
      <c r="J637" s="441" t="s">
        <v>112</v>
      </c>
      <c r="K637" s="1111" t="s">
        <v>1110</v>
      </c>
      <c r="L637" s="441" t="s">
        <v>1120</v>
      </c>
      <c r="M637" s="441" t="str">
        <f t="shared" si="36"/>
        <v>Waratah West 132 kV</v>
      </c>
      <c r="N637" s="1111" t="s">
        <v>1111</v>
      </c>
      <c r="O637" s="1112">
        <v>0</v>
      </c>
      <c r="P637" s="1111"/>
      <c r="Q637" s="2861"/>
      <c r="R637" s="2861"/>
      <c r="S637" s="2861"/>
      <c r="T637" s="2861"/>
      <c r="U637" s="2861"/>
      <c r="V637" s="2862"/>
      <c r="W637" s="2863"/>
      <c r="X637" s="2863"/>
      <c r="Y637" s="2863"/>
      <c r="Z637" s="2863"/>
      <c r="AA637" s="2864"/>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row>
    <row r="638" spans="2:54" ht="15" customHeight="1">
      <c r="B638" s="1155"/>
      <c r="C638" s="3016" t="s">
        <v>1112</v>
      </c>
      <c r="D638" s="3016"/>
      <c r="E638" s="1146" t="s">
        <v>1127</v>
      </c>
      <c r="F638" s="1106"/>
      <c r="G638" s="441" t="s">
        <v>93</v>
      </c>
      <c r="H638" s="441" t="s">
        <v>1103</v>
      </c>
      <c r="I638" s="441" t="s">
        <v>1128</v>
      </c>
      <c r="J638" s="441" t="s">
        <v>112</v>
      </c>
      <c r="K638" s="1111" t="s">
        <v>1112</v>
      </c>
      <c r="L638" s="441" t="s">
        <v>1120</v>
      </c>
      <c r="M638" s="441" t="str">
        <f t="shared" si="36"/>
        <v>Waratah West 132 kV</v>
      </c>
      <c r="N638" s="1111" t="s">
        <v>1113</v>
      </c>
      <c r="O638" s="1111" t="s">
        <v>1113</v>
      </c>
      <c r="P638" s="1111"/>
      <c r="Q638" s="2850"/>
      <c r="R638" s="2850"/>
      <c r="S638" s="2850"/>
      <c r="T638" s="2850"/>
      <c r="U638" s="2850"/>
      <c r="V638" s="2851"/>
      <c r="W638" s="2866"/>
      <c r="X638" s="2866"/>
      <c r="Y638" s="2866"/>
      <c r="Z638" s="2866"/>
      <c r="AA638" s="2099"/>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row>
    <row r="639" spans="2:54" ht="15" customHeight="1">
      <c r="B639" s="1155"/>
      <c r="C639" s="3017"/>
      <c r="D639" s="3017"/>
      <c r="E639" s="1146" t="s">
        <v>1130</v>
      </c>
      <c r="F639" s="1106"/>
      <c r="G639" s="441" t="s">
        <v>93</v>
      </c>
      <c r="H639" s="441" t="s">
        <v>1103</v>
      </c>
      <c r="I639" s="441" t="s">
        <v>1131</v>
      </c>
      <c r="J639" s="441" t="s">
        <v>112</v>
      </c>
      <c r="K639" s="1111" t="s">
        <v>1112</v>
      </c>
      <c r="L639" s="441" t="s">
        <v>1120</v>
      </c>
      <c r="M639" s="441" t="str">
        <f t="shared" si="36"/>
        <v>Waratah West 132 kV</v>
      </c>
      <c r="N639" s="1111" t="s">
        <v>1113</v>
      </c>
      <c r="O639" s="1111" t="s">
        <v>1113</v>
      </c>
      <c r="P639" s="1111"/>
      <c r="Q639" s="2850"/>
      <c r="R639" s="2850"/>
      <c r="S639" s="2850"/>
      <c r="T639" s="2850"/>
      <c r="U639" s="2850"/>
      <c r="V639" s="2851"/>
      <c r="W639" s="2866"/>
      <c r="X639" s="2866"/>
      <c r="Y639" s="2866"/>
      <c r="Z639" s="2866"/>
      <c r="AA639" s="2099"/>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row>
    <row r="640" spans="2:54" ht="15" customHeight="1">
      <c r="B640" s="1155"/>
      <c r="C640" s="3016" t="s">
        <v>1134</v>
      </c>
      <c r="D640" s="3016" t="s">
        <v>833</v>
      </c>
      <c r="E640" s="1146" t="s">
        <v>1127</v>
      </c>
      <c r="F640" s="1106"/>
      <c r="G640" s="441" t="s">
        <v>93</v>
      </c>
      <c r="H640" s="441" t="s">
        <v>1103</v>
      </c>
      <c r="I640" s="441" t="s">
        <v>1128</v>
      </c>
      <c r="J640" s="441" t="s">
        <v>112</v>
      </c>
      <c r="K640" s="1111" t="s">
        <v>1134</v>
      </c>
      <c r="L640" s="441" t="s">
        <v>1120</v>
      </c>
      <c r="M640" s="441" t="str">
        <f t="shared" si="36"/>
        <v>Waratah West 132 kV</v>
      </c>
      <c r="N640" s="1111" t="s">
        <v>1115</v>
      </c>
      <c r="O640" s="1111" t="s">
        <v>833</v>
      </c>
      <c r="P640" s="1111"/>
      <c r="Q640" s="2867"/>
      <c r="R640" s="2868"/>
      <c r="S640" s="2869"/>
      <c r="T640" s="2869"/>
      <c r="U640" s="2869"/>
      <c r="V640" s="2869"/>
      <c r="W640" s="2869"/>
      <c r="X640" s="2869"/>
      <c r="Y640" s="2869"/>
      <c r="Z640" s="2869"/>
      <c r="AA640" s="2879"/>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row>
    <row r="641" spans="2:54" ht="15" customHeight="1">
      <c r="B641" s="1155"/>
      <c r="C641" s="3017"/>
      <c r="D641" s="3017"/>
      <c r="E641" s="1146" t="s">
        <v>1130</v>
      </c>
      <c r="F641" s="1106"/>
      <c r="G641" s="441" t="s">
        <v>93</v>
      </c>
      <c r="H641" s="441" t="s">
        <v>1103</v>
      </c>
      <c r="I641" s="441" t="s">
        <v>1131</v>
      </c>
      <c r="J641" s="441" t="s">
        <v>112</v>
      </c>
      <c r="K641" s="1111" t="s">
        <v>1134</v>
      </c>
      <c r="L641" s="441" t="s">
        <v>1120</v>
      </c>
      <c r="M641" s="441" t="str">
        <f t="shared" si="36"/>
        <v>Waratah West 132 kV</v>
      </c>
      <c r="N641" s="1111" t="s">
        <v>1115</v>
      </c>
      <c r="O641" s="1111" t="s">
        <v>833</v>
      </c>
      <c r="P641" s="1111"/>
      <c r="Q641" s="2867"/>
      <c r="R641" s="2868"/>
      <c r="S641" s="2869"/>
      <c r="T641" s="2869"/>
      <c r="U641" s="2869"/>
      <c r="V641" s="2869"/>
      <c r="W641" s="2869"/>
      <c r="X641" s="2869"/>
      <c r="Y641" s="2869"/>
      <c r="Z641" s="2869"/>
      <c r="AA641" s="2879"/>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row>
    <row r="642" spans="2:54" ht="15" customHeight="1">
      <c r="B642" s="1155"/>
      <c r="C642" s="3016" t="s">
        <v>1135</v>
      </c>
      <c r="D642" s="3016" t="s">
        <v>833</v>
      </c>
      <c r="E642" s="1146" t="s">
        <v>1127</v>
      </c>
      <c r="F642" s="1106"/>
      <c r="G642" s="441" t="s">
        <v>93</v>
      </c>
      <c r="H642" s="441" t="s">
        <v>1103</v>
      </c>
      <c r="I642" s="441" t="s">
        <v>1128</v>
      </c>
      <c r="J642" s="441" t="s">
        <v>112</v>
      </c>
      <c r="K642" s="1111" t="s">
        <v>1135</v>
      </c>
      <c r="L642" s="441" t="s">
        <v>1120</v>
      </c>
      <c r="M642" s="441" t="str">
        <f t="shared" si="36"/>
        <v>Waratah West 132 kV</v>
      </c>
      <c r="N642" s="1111" t="s">
        <v>1106</v>
      </c>
      <c r="O642" s="1111" t="s">
        <v>833</v>
      </c>
      <c r="P642" s="1111"/>
      <c r="Q642" s="2867"/>
      <c r="R642" s="2868"/>
      <c r="S642" s="2869"/>
      <c r="T642" s="2869"/>
      <c r="U642" s="2869"/>
      <c r="V642" s="2869"/>
      <c r="W642" s="2869"/>
      <c r="X642" s="2869"/>
      <c r="Y642" s="2869"/>
      <c r="Z642" s="2869"/>
      <c r="AA642" s="2879"/>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row>
    <row r="643" spans="2:54" ht="15" customHeight="1">
      <c r="B643" s="1155"/>
      <c r="C643" s="3017"/>
      <c r="D643" s="3017"/>
      <c r="E643" s="1146" t="s">
        <v>1130</v>
      </c>
      <c r="F643" s="1106"/>
      <c r="G643" s="441" t="s">
        <v>93</v>
      </c>
      <c r="H643" s="441" t="s">
        <v>1103</v>
      </c>
      <c r="I643" s="441" t="s">
        <v>1131</v>
      </c>
      <c r="J643" s="441" t="s">
        <v>112</v>
      </c>
      <c r="K643" s="1111" t="s">
        <v>1135</v>
      </c>
      <c r="L643" s="441" t="s">
        <v>1120</v>
      </c>
      <c r="M643" s="441" t="str">
        <f t="shared" si="36"/>
        <v>Waratah West 132 kV</v>
      </c>
      <c r="N643" s="1111" t="s">
        <v>1106</v>
      </c>
      <c r="O643" s="1111" t="s">
        <v>833</v>
      </c>
      <c r="P643" s="1111"/>
      <c r="Q643" s="2867"/>
      <c r="R643" s="2868"/>
      <c r="S643" s="2869"/>
      <c r="T643" s="2869"/>
      <c r="U643" s="2869"/>
      <c r="V643" s="2869"/>
      <c r="W643" s="2869"/>
      <c r="X643" s="2869"/>
      <c r="Y643" s="2869"/>
      <c r="Z643" s="2869"/>
      <c r="AA643" s="2879"/>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row>
    <row r="644" spans="2:54" ht="15" customHeight="1">
      <c r="B644" s="1155"/>
      <c r="C644" s="3016" t="s">
        <v>1135</v>
      </c>
      <c r="D644" s="3016" t="s">
        <v>842</v>
      </c>
      <c r="E644" s="1146" t="s">
        <v>1127</v>
      </c>
      <c r="F644" s="1106"/>
      <c r="G644" s="441" t="s">
        <v>93</v>
      </c>
      <c r="H644" s="441" t="s">
        <v>1103</v>
      </c>
      <c r="I644" s="441" t="s">
        <v>1128</v>
      </c>
      <c r="J644" s="441" t="s">
        <v>112</v>
      </c>
      <c r="K644" s="1111" t="s">
        <v>1135</v>
      </c>
      <c r="L644" s="441" t="s">
        <v>1120</v>
      </c>
      <c r="M644" s="441" t="str">
        <f t="shared" si="36"/>
        <v>Waratah West 132 kV</v>
      </c>
      <c r="N644" s="1111" t="s">
        <v>1106</v>
      </c>
      <c r="O644" s="1111" t="s">
        <v>842</v>
      </c>
      <c r="P644" s="1111"/>
      <c r="Q644" s="2867"/>
      <c r="R644" s="2868"/>
      <c r="S644" s="2869"/>
      <c r="T644" s="2869"/>
      <c r="U644" s="2869"/>
      <c r="V644" s="2869"/>
      <c r="W644" s="2869"/>
      <c r="X644" s="2869"/>
      <c r="Y644" s="2869"/>
      <c r="Z644" s="2869"/>
      <c r="AA644" s="2879"/>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row>
    <row r="645" spans="2:54" ht="15" customHeight="1">
      <c r="B645" s="1155"/>
      <c r="C645" s="3017"/>
      <c r="D645" s="3017"/>
      <c r="E645" s="1146" t="s">
        <v>1130</v>
      </c>
      <c r="F645" s="1106"/>
      <c r="G645" s="441" t="s">
        <v>93</v>
      </c>
      <c r="H645" s="441" t="s">
        <v>1103</v>
      </c>
      <c r="I645" s="441" t="s">
        <v>1131</v>
      </c>
      <c r="J645" s="441" t="s">
        <v>112</v>
      </c>
      <c r="K645" s="1111" t="s">
        <v>1135</v>
      </c>
      <c r="L645" s="441" t="s">
        <v>1120</v>
      </c>
      <c r="M645" s="441" t="str">
        <f t="shared" si="36"/>
        <v>Waratah West 132 kV</v>
      </c>
      <c r="N645" s="1111" t="s">
        <v>1106</v>
      </c>
      <c r="O645" s="1111" t="s">
        <v>842</v>
      </c>
      <c r="P645" s="1111"/>
      <c r="Q645" s="2867"/>
      <c r="R645" s="2868"/>
      <c r="S645" s="2869"/>
      <c r="T645" s="2869"/>
      <c r="U645" s="2869"/>
      <c r="V645" s="2869"/>
      <c r="W645" s="2869"/>
      <c r="X645" s="2869"/>
      <c r="Y645" s="2869"/>
      <c r="Z645" s="2869"/>
      <c r="AA645" s="2879"/>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row>
    <row r="646" spans="2:54" ht="15" customHeight="1">
      <c r="B646" s="1155"/>
      <c r="C646" s="3016" t="s">
        <v>1136</v>
      </c>
      <c r="D646" s="3016" t="s">
        <v>833</v>
      </c>
      <c r="E646" s="1146" t="s">
        <v>1127</v>
      </c>
      <c r="F646" s="1106"/>
      <c r="G646" s="441" t="s">
        <v>93</v>
      </c>
      <c r="H646" s="441" t="s">
        <v>1103</v>
      </c>
      <c r="I646" s="441" t="s">
        <v>1128</v>
      </c>
      <c r="J646" s="441" t="s">
        <v>112</v>
      </c>
      <c r="K646" s="1111" t="s">
        <v>1136</v>
      </c>
      <c r="L646" s="441" t="s">
        <v>1120</v>
      </c>
      <c r="M646" s="441" t="str">
        <f t="shared" si="36"/>
        <v>Waratah West 132 kV</v>
      </c>
      <c r="N646" s="1111" t="s">
        <v>1106</v>
      </c>
      <c r="O646" s="1111" t="s">
        <v>833</v>
      </c>
      <c r="P646" s="1111"/>
      <c r="Q646" s="2867"/>
      <c r="R646" s="2868"/>
      <c r="S646" s="2869"/>
      <c r="T646" s="2869"/>
      <c r="U646" s="2869"/>
      <c r="V646" s="2869"/>
      <c r="W646" s="2870">
        <v>139.30000000000001</v>
      </c>
      <c r="X646" s="2870">
        <v>140.80000000000001</v>
      </c>
      <c r="Y646" s="2870">
        <v>153.30000000000001</v>
      </c>
      <c r="Z646" s="2870">
        <v>153.69999999999999</v>
      </c>
      <c r="AA646" s="2870">
        <v>155.5</v>
      </c>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row>
    <row r="647" spans="2:54" ht="15" customHeight="1">
      <c r="B647" s="1155"/>
      <c r="C647" s="3017"/>
      <c r="D647" s="3017"/>
      <c r="E647" s="1146" t="s">
        <v>1130</v>
      </c>
      <c r="F647" s="1106"/>
      <c r="G647" s="441" t="s">
        <v>93</v>
      </c>
      <c r="H647" s="441" t="s">
        <v>1103</v>
      </c>
      <c r="I647" s="441" t="s">
        <v>1131</v>
      </c>
      <c r="J647" s="441" t="s">
        <v>112</v>
      </c>
      <c r="K647" s="1111" t="s">
        <v>1136</v>
      </c>
      <c r="L647" s="441" t="s">
        <v>1120</v>
      </c>
      <c r="M647" s="441" t="str">
        <f t="shared" si="36"/>
        <v>Waratah West 132 kV</v>
      </c>
      <c r="N647" s="1111" t="s">
        <v>1106</v>
      </c>
      <c r="O647" s="1111" t="s">
        <v>833</v>
      </c>
      <c r="P647" s="1111"/>
      <c r="Q647" s="2528"/>
      <c r="R647" s="2529"/>
      <c r="S647" s="2530"/>
      <c r="T647" s="2530"/>
      <c r="U647" s="2530"/>
      <c r="V647" s="2530"/>
      <c r="W647" s="2102"/>
      <c r="X647" s="2102"/>
      <c r="Y647" s="2102"/>
      <c r="Z647" s="2102"/>
      <c r="AA647" s="2103"/>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row>
    <row r="648" spans="2:54" ht="15" customHeight="1">
      <c r="B648" s="1155"/>
      <c r="C648" s="3016" t="s">
        <v>1136</v>
      </c>
      <c r="D648" s="3016" t="s">
        <v>842</v>
      </c>
      <c r="E648" s="1146" t="s">
        <v>1127</v>
      </c>
      <c r="F648" s="1106"/>
      <c r="G648" s="441" t="s">
        <v>93</v>
      </c>
      <c r="H648" s="441" t="s">
        <v>1103</v>
      </c>
      <c r="I648" s="441" t="s">
        <v>1128</v>
      </c>
      <c r="J648" s="441" t="s">
        <v>112</v>
      </c>
      <c r="K648" s="1111" t="s">
        <v>1136</v>
      </c>
      <c r="L648" s="441" t="s">
        <v>1120</v>
      </c>
      <c r="M648" s="441" t="str">
        <f t="shared" si="36"/>
        <v>Waratah West 132 kV</v>
      </c>
      <c r="N648" s="1111" t="s">
        <v>1106</v>
      </c>
      <c r="O648" s="1111" t="s">
        <v>842</v>
      </c>
      <c r="P648" s="1111"/>
      <c r="Q648" s="2528"/>
      <c r="R648" s="2529"/>
      <c r="S648" s="2530"/>
      <c r="T648" s="2530"/>
      <c r="U648" s="2530"/>
      <c r="V648" s="2530"/>
      <c r="W648" s="2102">
        <v>143.9669659074458</v>
      </c>
      <c r="X648" s="2102">
        <v>145.54776170056851</v>
      </c>
      <c r="Y648" s="2102">
        <v>157.35949045560824</v>
      </c>
      <c r="Z648" s="2102">
        <v>158.00953351318697</v>
      </c>
      <c r="AA648" s="2102">
        <v>159.90450366854449</v>
      </c>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row>
    <row r="649" spans="2:54" ht="15" customHeight="1" thickBot="1">
      <c r="B649" s="2872"/>
      <c r="C649" s="3018"/>
      <c r="D649" s="3018"/>
      <c r="E649" s="2873" t="s">
        <v>1130</v>
      </c>
      <c r="F649" s="1106"/>
      <c r="G649" s="441" t="s">
        <v>93</v>
      </c>
      <c r="H649" s="441" t="s">
        <v>1103</v>
      </c>
      <c r="I649" s="441" t="s">
        <v>1131</v>
      </c>
      <c r="J649" s="441" t="s">
        <v>112</v>
      </c>
      <c r="K649" s="1111" t="s">
        <v>1136</v>
      </c>
      <c r="L649" s="441" t="s">
        <v>1120</v>
      </c>
      <c r="M649" s="441" t="str">
        <f t="shared" si="36"/>
        <v>Waratah West 132 kV</v>
      </c>
      <c r="N649" s="1111" t="s">
        <v>1106</v>
      </c>
      <c r="O649" s="1111" t="s">
        <v>842</v>
      </c>
      <c r="P649" s="1111"/>
      <c r="Q649" s="2874"/>
      <c r="R649" s="2875"/>
      <c r="S649" s="2876"/>
      <c r="T649" s="2876"/>
      <c r="U649" s="2876"/>
      <c r="V649" s="2876"/>
      <c r="W649" s="2877"/>
      <c r="X649" s="2877"/>
      <c r="Y649" s="2877"/>
      <c r="Z649" s="2877"/>
      <c r="AA649" s="2878"/>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row>
    <row r="650" spans="2:54" ht="15" customHeight="1">
      <c r="B650" s="1145" t="s">
        <v>1699</v>
      </c>
      <c r="C650" s="3019" t="s">
        <v>1126</v>
      </c>
      <c r="D650" s="3019" t="s">
        <v>842</v>
      </c>
      <c r="E650" s="1146" t="s">
        <v>1127</v>
      </c>
      <c r="F650" s="1106"/>
      <c r="G650" s="441" t="s">
        <v>93</v>
      </c>
      <c r="H650" s="441" t="s">
        <v>1103</v>
      </c>
      <c r="I650" s="441" t="s">
        <v>1128</v>
      </c>
      <c r="J650" s="441" t="s">
        <v>112</v>
      </c>
      <c r="K650" s="441" t="s">
        <v>1126</v>
      </c>
      <c r="L650" s="441" t="s">
        <v>1120</v>
      </c>
      <c r="M650" s="441" t="str">
        <f t="shared" ref="M650" si="39">B650</f>
        <v>Tomago 132</v>
      </c>
      <c r="N650" s="441" t="s">
        <v>1129</v>
      </c>
      <c r="O650" s="441" t="s">
        <v>842</v>
      </c>
      <c r="P650" s="1111"/>
      <c r="Q650" s="2521"/>
      <c r="R650" s="2522"/>
      <c r="S650" s="2523"/>
      <c r="T650" s="2523"/>
      <c r="U650" s="2523"/>
      <c r="V650" s="2523"/>
      <c r="W650" s="2524"/>
      <c r="X650" s="2524"/>
      <c r="Y650" s="2524"/>
      <c r="Z650" s="2524"/>
      <c r="AA650" s="2525"/>
      <c r="AB650" s="1125"/>
      <c r="AC650" s="1151"/>
      <c r="AD650" s="1152"/>
      <c r="AE650" s="1153"/>
      <c r="AF650" s="1153"/>
      <c r="AG650" s="1153"/>
      <c r="AH650" s="124"/>
      <c r="AI650" s="124"/>
      <c r="AJ650" s="124"/>
      <c r="AK650" s="124"/>
      <c r="AL650" s="124"/>
      <c r="AM650" s="124"/>
      <c r="AN650" s="124"/>
      <c r="AO650" s="124"/>
      <c r="AP650" s="124"/>
      <c r="AQ650" s="1153"/>
      <c r="AR650" s="1154"/>
      <c r="AS650" s="1154"/>
      <c r="AT650" s="1154"/>
      <c r="AU650" s="1154"/>
      <c r="AV650" s="1154"/>
      <c r="AW650" s="1154"/>
      <c r="AX650" s="1154"/>
      <c r="AY650" s="1154"/>
      <c r="AZ650" s="1154"/>
      <c r="BA650" s="1154"/>
      <c r="BB650" s="1154"/>
    </row>
    <row r="651" spans="2:54" ht="15" customHeight="1">
      <c r="B651" s="1155"/>
      <c r="C651" s="3017"/>
      <c r="D651" s="3017"/>
      <c r="E651" s="1146" t="s">
        <v>1130</v>
      </c>
      <c r="F651" s="1106"/>
      <c r="G651" s="441" t="s">
        <v>93</v>
      </c>
      <c r="H651" s="441" t="s">
        <v>1103</v>
      </c>
      <c r="I651" s="441" t="s">
        <v>1131</v>
      </c>
      <c r="J651" s="441" t="s">
        <v>112</v>
      </c>
      <c r="K651" s="441" t="s">
        <v>1126</v>
      </c>
      <c r="L651" s="441" t="s">
        <v>1120</v>
      </c>
      <c r="M651" s="441" t="str">
        <f t="shared" si="36"/>
        <v>Tomago 132</v>
      </c>
      <c r="N651" s="441" t="s">
        <v>1129</v>
      </c>
      <c r="O651" s="441" t="s">
        <v>842</v>
      </c>
      <c r="P651" s="1111"/>
      <c r="Q651" s="2526"/>
      <c r="R651" s="2527"/>
      <c r="S651" s="2524"/>
      <c r="T651" s="2524"/>
      <c r="U651" s="2524"/>
      <c r="V651" s="2524"/>
      <c r="W651" s="2524"/>
      <c r="X651" s="2524"/>
      <c r="Y651" s="2524"/>
      <c r="Z651" s="2524"/>
      <c r="AA651" s="2525"/>
      <c r="AB651" s="1125"/>
      <c r="AC651" s="1151"/>
      <c r="AD651" s="1152"/>
      <c r="AE651" s="1153"/>
      <c r="AF651" s="1153"/>
      <c r="AG651" s="1153"/>
      <c r="AH651" s="124"/>
      <c r="AI651" s="124"/>
      <c r="AJ651" s="124"/>
      <c r="AK651" s="124"/>
      <c r="AL651" s="124"/>
      <c r="AM651" s="124"/>
      <c r="AN651" s="124"/>
      <c r="AO651" s="124"/>
      <c r="AP651" s="124"/>
      <c r="AQ651" s="1153"/>
      <c r="AR651" s="1154"/>
      <c r="AS651" s="1154"/>
      <c r="AT651" s="1154"/>
      <c r="AU651" s="1154"/>
      <c r="AV651" s="1154"/>
      <c r="AW651" s="1154"/>
      <c r="AX651" s="1154"/>
      <c r="AY651" s="1154"/>
      <c r="AZ651" s="1154"/>
      <c r="BA651" s="1154"/>
      <c r="BB651" s="1154"/>
    </row>
    <row r="652" spans="2:54" ht="15" customHeight="1">
      <c r="B652" s="1155"/>
      <c r="C652" s="3016" t="s">
        <v>1132</v>
      </c>
      <c r="D652" s="3016" t="s">
        <v>833</v>
      </c>
      <c r="E652" s="1146" t="s">
        <v>1127</v>
      </c>
      <c r="F652" s="1106"/>
      <c r="G652" s="441" t="s">
        <v>93</v>
      </c>
      <c r="H652" s="441" t="s">
        <v>1103</v>
      </c>
      <c r="I652" s="441" t="s">
        <v>1128</v>
      </c>
      <c r="J652" s="441" t="s">
        <v>112</v>
      </c>
      <c r="K652" s="1111" t="s">
        <v>1132</v>
      </c>
      <c r="L652" s="441" t="s">
        <v>1120</v>
      </c>
      <c r="M652" s="441" t="str">
        <f t="shared" si="36"/>
        <v>Tomago 132</v>
      </c>
      <c r="N652" s="1111" t="s">
        <v>1106</v>
      </c>
      <c r="O652" s="1111" t="s">
        <v>833</v>
      </c>
      <c r="P652" s="1111"/>
      <c r="Q652" s="2850"/>
      <c r="R652" s="2850"/>
      <c r="S652" s="2850"/>
      <c r="T652" s="2850"/>
      <c r="U652" s="2850"/>
      <c r="V652" s="2851"/>
      <c r="W652" s="2852"/>
      <c r="X652" s="2852"/>
      <c r="Y652" s="2852"/>
      <c r="Z652" s="2852"/>
      <c r="AA652" s="2853"/>
      <c r="AB652" s="1125"/>
      <c r="AC652" s="1151"/>
      <c r="AD652" s="1152"/>
      <c r="AE652" s="1153"/>
      <c r="AF652" s="1153"/>
      <c r="AG652" s="1153"/>
      <c r="AH652" s="124"/>
      <c r="AI652" s="124"/>
      <c r="AJ652" s="124"/>
      <c r="AK652" s="124"/>
      <c r="AL652" s="1153"/>
      <c r="AM652" s="124"/>
      <c r="AN652" s="124"/>
      <c r="AO652" s="1153"/>
      <c r="AP652" s="1153"/>
      <c r="AQ652" s="1153"/>
      <c r="AR652" s="1154"/>
      <c r="AS652" s="1154"/>
      <c r="AT652" s="1154"/>
      <c r="AU652" s="1160"/>
      <c r="AV652" s="1154"/>
      <c r="AW652" s="1154"/>
      <c r="AX652" s="1154"/>
      <c r="AY652" s="1154"/>
      <c r="AZ652" s="1154"/>
      <c r="BA652" s="1154"/>
      <c r="BB652" s="1154"/>
    </row>
    <row r="653" spans="2:54" ht="15" customHeight="1">
      <c r="B653" s="1155"/>
      <c r="C653" s="3017"/>
      <c r="D653" s="3017"/>
      <c r="E653" s="1146" t="s">
        <v>1130</v>
      </c>
      <c r="F653" s="1106"/>
      <c r="G653" s="441" t="s">
        <v>93</v>
      </c>
      <c r="H653" s="441" t="s">
        <v>1103</v>
      </c>
      <c r="I653" s="441" t="s">
        <v>1131</v>
      </c>
      <c r="J653" s="441" t="s">
        <v>112</v>
      </c>
      <c r="K653" s="1111" t="s">
        <v>1132</v>
      </c>
      <c r="L653" s="441" t="s">
        <v>1120</v>
      </c>
      <c r="M653" s="441" t="str">
        <f t="shared" ref="M653:M715" si="40">M652</f>
        <v>Tomago 132</v>
      </c>
      <c r="N653" s="1111" t="s">
        <v>1106</v>
      </c>
      <c r="O653" s="1111" t="s">
        <v>833</v>
      </c>
      <c r="P653" s="1111"/>
      <c r="Q653" s="2850"/>
      <c r="R653" s="2850"/>
      <c r="S653" s="2850"/>
      <c r="T653" s="2850"/>
      <c r="U653" s="2850"/>
      <c r="V653" s="2851"/>
      <c r="W653" s="2852"/>
      <c r="X653" s="2852"/>
      <c r="Y653" s="2852"/>
      <c r="Z653" s="2852"/>
      <c r="AA653" s="2853"/>
      <c r="AB653" s="1125"/>
      <c r="AC653" s="1151"/>
      <c r="AD653" s="1152"/>
      <c r="AE653" s="1153"/>
      <c r="AF653" s="1153"/>
      <c r="AG653" s="1153"/>
      <c r="AH653" s="124"/>
      <c r="AI653" s="124"/>
      <c r="AJ653" s="124"/>
      <c r="AK653" s="124"/>
      <c r="AL653" s="1153"/>
      <c r="AM653" s="124"/>
      <c r="AN653" s="124"/>
      <c r="AO653" s="1153"/>
      <c r="AP653" s="1153"/>
      <c r="AQ653" s="1153"/>
      <c r="AR653" s="1154"/>
      <c r="AS653" s="1154"/>
      <c r="AT653" s="1154"/>
      <c r="AU653" s="1160"/>
      <c r="AV653" s="1154"/>
      <c r="AW653" s="1154"/>
      <c r="AX653" s="1154"/>
      <c r="AY653" s="1154"/>
      <c r="AZ653" s="1154"/>
      <c r="BA653" s="1154"/>
      <c r="BB653" s="1154"/>
    </row>
    <row r="654" spans="2:54" ht="15" customHeight="1">
      <c r="B654" s="1155"/>
      <c r="C654" s="3016" t="s">
        <v>1132</v>
      </c>
      <c r="D654" s="3016" t="s">
        <v>842</v>
      </c>
      <c r="E654" s="1146" t="s">
        <v>1127</v>
      </c>
      <c r="F654" s="1106"/>
      <c r="G654" s="441" t="s">
        <v>93</v>
      </c>
      <c r="H654" s="441" t="s">
        <v>1103</v>
      </c>
      <c r="I654" s="441" t="s">
        <v>1128</v>
      </c>
      <c r="J654" s="441" t="s">
        <v>112</v>
      </c>
      <c r="K654" s="1111" t="s">
        <v>1132</v>
      </c>
      <c r="L654" s="441" t="s">
        <v>1120</v>
      </c>
      <c r="M654" s="441" t="str">
        <f t="shared" si="40"/>
        <v>Tomago 132</v>
      </c>
      <c r="N654" s="1111" t="s">
        <v>1106</v>
      </c>
      <c r="O654" s="1112" t="s">
        <v>842</v>
      </c>
      <c r="P654" s="1111"/>
      <c r="Q654" s="2854"/>
      <c r="R654" s="2854"/>
      <c r="S654" s="2854"/>
      <c r="T654" s="2854"/>
      <c r="U654" s="2854"/>
      <c r="V654" s="2855"/>
      <c r="W654" s="2852"/>
      <c r="X654" s="2852"/>
      <c r="Y654" s="2852"/>
      <c r="Z654" s="2852"/>
      <c r="AA654" s="2853"/>
      <c r="AB654" s="1125"/>
      <c r="AC654" s="1151"/>
      <c r="AD654" s="1152"/>
      <c r="AE654" s="1153"/>
      <c r="AF654" s="1153"/>
      <c r="AG654" s="1153"/>
      <c r="AH654" s="124"/>
      <c r="AI654" s="124"/>
      <c r="AJ654" s="124"/>
      <c r="AK654" s="124"/>
      <c r="AL654" s="1153"/>
      <c r="AM654" s="124"/>
      <c r="AN654" s="124"/>
      <c r="AO654" s="1153"/>
      <c r="AP654" s="1161"/>
      <c r="AQ654" s="1153"/>
      <c r="AR654" s="1154"/>
      <c r="AS654" s="1154"/>
      <c r="AT654" s="1154"/>
      <c r="AU654" s="1160"/>
      <c r="AV654" s="1154"/>
      <c r="AW654" s="1154"/>
      <c r="AX654" s="1154"/>
      <c r="AY654" s="1154"/>
      <c r="AZ654" s="1154"/>
      <c r="BA654" s="1154"/>
      <c r="BB654" s="1154"/>
    </row>
    <row r="655" spans="2:54" ht="15" customHeight="1">
      <c r="B655" s="1155"/>
      <c r="C655" s="3017"/>
      <c r="D655" s="3017"/>
      <c r="E655" s="1146" t="s">
        <v>1130</v>
      </c>
      <c r="F655" s="1106"/>
      <c r="G655" s="441" t="s">
        <v>93</v>
      </c>
      <c r="H655" s="441" t="s">
        <v>1103</v>
      </c>
      <c r="I655" s="441" t="s">
        <v>1131</v>
      </c>
      <c r="J655" s="441" t="s">
        <v>112</v>
      </c>
      <c r="K655" s="1111" t="s">
        <v>1132</v>
      </c>
      <c r="L655" s="441" t="s">
        <v>1120</v>
      </c>
      <c r="M655" s="441" t="str">
        <f t="shared" si="40"/>
        <v>Tomago 132</v>
      </c>
      <c r="N655" s="1111" t="s">
        <v>1106</v>
      </c>
      <c r="O655" s="1112" t="s">
        <v>842</v>
      </c>
      <c r="P655" s="1111"/>
      <c r="Q655" s="2854"/>
      <c r="R655" s="2854"/>
      <c r="S655" s="2854"/>
      <c r="T655" s="2854"/>
      <c r="U655" s="2854"/>
      <c r="V655" s="2855"/>
      <c r="W655" s="2852"/>
      <c r="X655" s="2852"/>
      <c r="Y655" s="2852"/>
      <c r="Z655" s="2852"/>
      <c r="AA655" s="2853"/>
      <c r="AB655" s="1125"/>
      <c r="AC655" s="1151"/>
      <c r="AD655" s="1152"/>
      <c r="AE655" s="1153"/>
      <c r="AF655" s="1153"/>
      <c r="AG655" s="1153"/>
      <c r="AH655" s="124"/>
      <c r="AI655" s="124"/>
      <c r="AJ655" s="124"/>
      <c r="AK655" s="124"/>
      <c r="AL655" s="1153"/>
      <c r="AM655" s="124"/>
      <c r="AN655" s="124"/>
      <c r="AO655" s="1153"/>
      <c r="AP655" s="1161"/>
      <c r="AQ655" s="1153"/>
      <c r="AR655" s="1154"/>
      <c r="AS655" s="1154"/>
      <c r="AT655" s="1154"/>
      <c r="AU655" s="1160"/>
      <c r="AV655" s="1154"/>
      <c r="AW655" s="1154"/>
      <c r="AX655" s="1154"/>
      <c r="AY655" s="1154"/>
      <c r="AZ655" s="1154"/>
      <c r="BA655" s="1154"/>
      <c r="BB655" s="1154"/>
    </row>
    <row r="656" spans="2:54" ht="15" customHeight="1">
      <c r="B656" s="1155"/>
      <c r="C656" s="3016" t="s">
        <v>1133</v>
      </c>
      <c r="D656" s="3016"/>
      <c r="E656" s="1146" t="s">
        <v>1127</v>
      </c>
      <c r="F656" s="1106"/>
      <c r="G656" s="441" t="s">
        <v>93</v>
      </c>
      <c r="H656" s="441" t="s">
        <v>1103</v>
      </c>
      <c r="I656" s="441" t="s">
        <v>1128</v>
      </c>
      <c r="J656" s="441" t="s">
        <v>112</v>
      </c>
      <c r="K656" s="1111" t="s">
        <v>1133</v>
      </c>
      <c r="L656" s="441" t="s">
        <v>1120</v>
      </c>
      <c r="M656" s="441" t="str">
        <f t="shared" si="40"/>
        <v>Tomago 132</v>
      </c>
      <c r="N656" s="1111" t="s">
        <v>1108</v>
      </c>
      <c r="O656" s="1111" t="s">
        <v>1109</v>
      </c>
      <c r="P656" s="1111"/>
      <c r="Q656" s="2856"/>
      <c r="R656" s="2856"/>
      <c r="S656" s="2856"/>
      <c r="T656" s="2856"/>
      <c r="U656" s="2856"/>
      <c r="V656" s="2858"/>
      <c r="W656" s="2859"/>
      <c r="X656" s="2859"/>
      <c r="Y656" s="2859"/>
      <c r="Z656" s="2859"/>
      <c r="AA656" s="2860"/>
      <c r="AB656" s="1125"/>
      <c r="AC656" s="1151"/>
      <c r="AD656" s="1152"/>
      <c r="AE656" s="1153"/>
      <c r="AF656" s="1153"/>
      <c r="AG656" s="1153"/>
      <c r="AH656" s="124"/>
      <c r="AI656" s="124"/>
      <c r="AJ656" s="124"/>
      <c r="AK656" s="124"/>
      <c r="AL656" s="1153"/>
      <c r="AM656" s="124"/>
      <c r="AN656" s="124"/>
      <c r="AO656" s="1153"/>
      <c r="AP656" s="1153"/>
      <c r="AQ656" s="1153"/>
      <c r="AR656" s="1154"/>
      <c r="AS656" s="1154"/>
      <c r="AT656" s="1154"/>
      <c r="AU656" s="1154"/>
      <c r="AV656" s="1154"/>
      <c r="AW656" s="1154"/>
      <c r="AX656" s="1154"/>
      <c r="AY656" s="1154"/>
      <c r="AZ656" s="1154"/>
      <c r="BA656" s="1154"/>
      <c r="BB656" s="1154"/>
    </row>
    <row r="657" spans="2:54" ht="15" customHeight="1">
      <c r="B657" s="1155"/>
      <c r="C657" s="3017"/>
      <c r="D657" s="3017"/>
      <c r="E657" s="1146" t="s">
        <v>1130</v>
      </c>
      <c r="F657" s="1106"/>
      <c r="G657" s="441" t="s">
        <v>93</v>
      </c>
      <c r="H657" s="441" t="s">
        <v>1103</v>
      </c>
      <c r="I657" s="441" t="s">
        <v>1131</v>
      </c>
      <c r="J657" s="441" t="s">
        <v>112</v>
      </c>
      <c r="K657" s="1111" t="s">
        <v>1133</v>
      </c>
      <c r="L657" s="441" t="s">
        <v>1120</v>
      </c>
      <c r="M657" s="441" t="str">
        <f t="shared" si="40"/>
        <v>Tomago 132</v>
      </c>
      <c r="N657" s="1111" t="s">
        <v>1108</v>
      </c>
      <c r="O657" s="1111" t="s">
        <v>1109</v>
      </c>
      <c r="P657" s="1111"/>
      <c r="Q657" s="2856"/>
      <c r="R657" s="2856"/>
      <c r="S657" s="2856"/>
      <c r="T657" s="2856"/>
      <c r="U657" s="2856"/>
      <c r="V657" s="2858"/>
      <c r="W657" s="2859"/>
      <c r="X657" s="2859"/>
      <c r="Y657" s="2859"/>
      <c r="Z657" s="2859"/>
      <c r="AA657" s="2860"/>
      <c r="AB657" s="1125"/>
      <c r="AC657" s="1151"/>
      <c r="AD657" s="1152"/>
      <c r="AE657" s="1153"/>
      <c r="AF657" s="1153"/>
      <c r="AG657" s="1153"/>
      <c r="AH657" s="124"/>
      <c r="AI657" s="124"/>
      <c r="AJ657" s="124"/>
      <c r="AK657" s="124"/>
      <c r="AL657" s="1153"/>
      <c r="AM657" s="124"/>
      <c r="AN657" s="124"/>
      <c r="AO657" s="1153"/>
      <c r="AP657" s="1153"/>
      <c r="AQ657" s="1153"/>
      <c r="AR657" s="1154"/>
      <c r="AS657" s="1154"/>
      <c r="AT657" s="1154"/>
      <c r="AU657" s="1154"/>
      <c r="AV657" s="1154"/>
      <c r="AW657" s="1154"/>
      <c r="AX657" s="1154"/>
      <c r="AY657" s="1154"/>
      <c r="AZ657" s="1154"/>
      <c r="BA657" s="1154"/>
      <c r="BB657" s="1154"/>
    </row>
    <row r="658" spans="2:54" ht="15" customHeight="1">
      <c r="B658" s="1155"/>
      <c r="C658" s="3016" t="s">
        <v>1110</v>
      </c>
      <c r="D658" s="3016"/>
      <c r="E658" s="1146" t="s">
        <v>1127</v>
      </c>
      <c r="F658" s="1106"/>
      <c r="G658" s="441" t="s">
        <v>93</v>
      </c>
      <c r="H658" s="441" t="s">
        <v>1103</v>
      </c>
      <c r="I658" s="441" t="s">
        <v>1128</v>
      </c>
      <c r="J658" s="441" t="s">
        <v>112</v>
      </c>
      <c r="K658" s="1111" t="s">
        <v>1110</v>
      </c>
      <c r="L658" s="441" t="s">
        <v>1120</v>
      </c>
      <c r="M658" s="441" t="str">
        <f t="shared" si="40"/>
        <v>Tomago 132</v>
      </c>
      <c r="N658" s="1111" t="s">
        <v>1111</v>
      </c>
      <c r="O658" s="1112">
        <v>0</v>
      </c>
      <c r="P658" s="1111"/>
      <c r="Q658" s="2861"/>
      <c r="R658" s="2861"/>
      <c r="S658" s="2861"/>
      <c r="T658" s="2861"/>
      <c r="U658" s="2861"/>
      <c r="V658" s="2862"/>
      <c r="W658" s="2863"/>
      <c r="X658" s="2863"/>
      <c r="Y658" s="2863"/>
      <c r="Z658" s="2863"/>
      <c r="AA658" s="2864"/>
      <c r="AB658" s="1125"/>
      <c r="AC658" s="1151"/>
      <c r="AD658" s="1152"/>
      <c r="AE658" s="1153"/>
      <c r="AF658" s="1153"/>
      <c r="AG658" s="1153"/>
      <c r="AH658" s="124"/>
      <c r="AI658" s="124"/>
      <c r="AJ658" s="124"/>
      <c r="AK658" s="124"/>
      <c r="AL658" s="1153"/>
      <c r="AM658" s="124"/>
      <c r="AN658" s="124"/>
      <c r="AO658" s="1153"/>
      <c r="AP658" s="1161"/>
      <c r="AQ658" s="1153"/>
      <c r="AR658" s="1154"/>
      <c r="AS658" s="1154"/>
      <c r="AT658" s="1154"/>
      <c r="AU658" s="1154"/>
      <c r="AV658" s="1154"/>
      <c r="AW658" s="1154"/>
      <c r="AX658" s="1154"/>
      <c r="AY658" s="1154"/>
      <c r="AZ658" s="1154"/>
      <c r="BA658" s="1154"/>
      <c r="BB658" s="1154"/>
    </row>
    <row r="659" spans="2:54" ht="15" customHeight="1">
      <c r="B659" s="1155"/>
      <c r="C659" s="3017"/>
      <c r="D659" s="3017"/>
      <c r="E659" s="1146" t="s">
        <v>1130</v>
      </c>
      <c r="F659" s="1106"/>
      <c r="G659" s="441" t="s">
        <v>93</v>
      </c>
      <c r="H659" s="441" t="s">
        <v>1103</v>
      </c>
      <c r="I659" s="441" t="s">
        <v>1131</v>
      </c>
      <c r="J659" s="441" t="s">
        <v>112</v>
      </c>
      <c r="K659" s="1111" t="s">
        <v>1110</v>
      </c>
      <c r="L659" s="441" t="s">
        <v>1120</v>
      </c>
      <c r="M659" s="441" t="str">
        <f t="shared" si="40"/>
        <v>Tomago 132</v>
      </c>
      <c r="N659" s="1111" t="s">
        <v>1111</v>
      </c>
      <c r="O659" s="1112">
        <v>0</v>
      </c>
      <c r="P659" s="1111"/>
      <c r="Q659" s="2861"/>
      <c r="R659" s="2861"/>
      <c r="S659" s="2861"/>
      <c r="T659" s="2861"/>
      <c r="U659" s="2861"/>
      <c r="V659" s="2862"/>
      <c r="W659" s="2863"/>
      <c r="X659" s="2863"/>
      <c r="Y659" s="2863"/>
      <c r="Z659" s="2863"/>
      <c r="AA659" s="2864"/>
      <c r="AB659" s="1125"/>
      <c r="AC659" s="1151"/>
      <c r="AD659" s="1152"/>
      <c r="AE659" s="1153"/>
      <c r="AF659" s="1153"/>
      <c r="AG659" s="1153"/>
      <c r="AH659" s="124"/>
      <c r="AI659" s="124"/>
      <c r="AJ659" s="124"/>
      <c r="AK659" s="124"/>
      <c r="AL659" s="1153"/>
      <c r="AM659" s="124"/>
      <c r="AN659" s="124"/>
      <c r="AO659" s="1153"/>
      <c r="AP659" s="1161"/>
      <c r="AQ659" s="1153"/>
      <c r="AR659" s="1154"/>
      <c r="AS659" s="1154"/>
      <c r="AT659" s="1154"/>
      <c r="AU659" s="1154"/>
      <c r="AV659" s="1154"/>
      <c r="AW659" s="1154"/>
      <c r="AX659" s="1154"/>
      <c r="AY659" s="1154"/>
      <c r="AZ659" s="1154"/>
      <c r="BA659" s="1154"/>
      <c r="BB659" s="1154"/>
    </row>
    <row r="660" spans="2:54" ht="15" customHeight="1">
      <c r="B660" s="1155"/>
      <c r="C660" s="3016" t="s">
        <v>1112</v>
      </c>
      <c r="D660" s="3016"/>
      <c r="E660" s="1146" t="s">
        <v>1127</v>
      </c>
      <c r="F660" s="1106"/>
      <c r="G660" s="441" t="s">
        <v>93</v>
      </c>
      <c r="H660" s="441" t="s">
        <v>1103</v>
      </c>
      <c r="I660" s="441" t="s">
        <v>1128</v>
      </c>
      <c r="J660" s="441" t="s">
        <v>112</v>
      </c>
      <c r="K660" s="1111" t="s">
        <v>1112</v>
      </c>
      <c r="L660" s="441" t="s">
        <v>1120</v>
      </c>
      <c r="M660" s="441" t="str">
        <f t="shared" si="40"/>
        <v>Tomago 132</v>
      </c>
      <c r="N660" s="1111" t="s">
        <v>1113</v>
      </c>
      <c r="O660" s="1111" t="s">
        <v>1113</v>
      </c>
      <c r="P660" s="1111"/>
      <c r="Q660" s="2850"/>
      <c r="R660" s="2850"/>
      <c r="S660" s="2850"/>
      <c r="T660" s="2850"/>
      <c r="U660" s="2850"/>
      <c r="V660" s="2851"/>
      <c r="W660" s="2866"/>
      <c r="X660" s="2866"/>
      <c r="Y660" s="2866"/>
      <c r="Z660" s="2866"/>
      <c r="AA660" s="2099"/>
      <c r="AB660" s="1125"/>
      <c r="AC660" s="1151"/>
      <c r="AD660" s="1152"/>
      <c r="AE660" s="1153"/>
      <c r="AF660" s="1153"/>
      <c r="AG660" s="1153"/>
      <c r="AH660" s="124"/>
      <c r="AI660" s="124"/>
      <c r="AJ660" s="124"/>
      <c r="AK660" s="124"/>
      <c r="AL660" s="1153"/>
      <c r="AM660" s="124"/>
      <c r="AN660" s="124"/>
      <c r="AO660" s="1153"/>
      <c r="AP660" s="1153"/>
      <c r="AQ660" s="1153"/>
      <c r="AR660" s="1154"/>
      <c r="AS660" s="1154"/>
      <c r="AT660" s="1154"/>
      <c r="AU660" s="1154"/>
      <c r="AV660" s="1154"/>
      <c r="AW660" s="1154"/>
      <c r="AX660" s="1154"/>
      <c r="AY660" s="1154"/>
      <c r="AZ660" s="1154"/>
      <c r="BA660" s="1154"/>
      <c r="BB660" s="1154"/>
    </row>
    <row r="661" spans="2:54" ht="15" customHeight="1">
      <c r="B661" s="1155"/>
      <c r="C661" s="3017"/>
      <c r="D661" s="3017"/>
      <c r="E661" s="1146" t="s">
        <v>1130</v>
      </c>
      <c r="F661" s="1106"/>
      <c r="G661" s="441" t="s">
        <v>93</v>
      </c>
      <c r="H661" s="441" t="s">
        <v>1103</v>
      </c>
      <c r="I661" s="441" t="s">
        <v>1131</v>
      </c>
      <c r="J661" s="441" t="s">
        <v>112</v>
      </c>
      <c r="K661" s="1111" t="s">
        <v>1112</v>
      </c>
      <c r="L661" s="441" t="s">
        <v>1120</v>
      </c>
      <c r="M661" s="441" t="str">
        <f t="shared" si="40"/>
        <v>Tomago 132</v>
      </c>
      <c r="N661" s="1111" t="s">
        <v>1113</v>
      </c>
      <c r="O661" s="1111" t="s">
        <v>1113</v>
      </c>
      <c r="P661" s="1111"/>
      <c r="Q661" s="2850"/>
      <c r="R661" s="2850"/>
      <c r="S661" s="2850"/>
      <c r="T661" s="2850"/>
      <c r="U661" s="2850"/>
      <c r="V661" s="2851"/>
      <c r="W661" s="2866"/>
      <c r="X661" s="2866"/>
      <c r="Y661" s="2866"/>
      <c r="Z661" s="2866"/>
      <c r="AA661" s="2099"/>
      <c r="AB661" s="1125"/>
      <c r="AC661" s="1151"/>
      <c r="AD661" s="1152"/>
      <c r="AE661" s="1153"/>
      <c r="AF661" s="1153"/>
      <c r="AG661" s="1153"/>
      <c r="AH661" s="124"/>
      <c r="AI661" s="124"/>
      <c r="AJ661" s="124"/>
      <c r="AK661" s="124"/>
      <c r="AL661" s="1153"/>
      <c r="AM661" s="124"/>
      <c r="AN661" s="124"/>
      <c r="AO661" s="1153"/>
      <c r="AP661" s="1153"/>
      <c r="AQ661" s="1153"/>
      <c r="AR661" s="1154"/>
      <c r="AS661" s="1154"/>
      <c r="AT661" s="1154"/>
      <c r="AU661" s="1154"/>
      <c r="AV661" s="1154"/>
      <c r="AW661" s="1154"/>
      <c r="AX661" s="1154"/>
      <c r="AY661" s="1154"/>
      <c r="AZ661" s="1154"/>
      <c r="BA661" s="1154"/>
      <c r="BB661" s="1154"/>
    </row>
    <row r="662" spans="2:54" ht="15" customHeight="1">
      <c r="B662" s="1155"/>
      <c r="C662" s="3016" t="s">
        <v>1134</v>
      </c>
      <c r="D662" s="3016" t="s">
        <v>833</v>
      </c>
      <c r="E662" s="1146" t="s">
        <v>1127</v>
      </c>
      <c r="F662" s="1106"/>
      <c r="G662" s="441" t="s">
        <v>93</v>
      </c>
      <c r="H662" s="441" t="s">
        <v>1103</v>
      </c>
      <c r="I662" s="441" t="s">
        <v>1128</v>
      </c>
      <c r="J662" s="441" t="s">
        <v>112</v>
      </c>
      <c r="K662" s="1111" t="s">
        <v>1134</v>
      </c>
      <c r="L662" s="441" t="s">
        <v>1120</v>
      </c>
      <c r="M662" s="441" t="str">
        <f t="shared" si="40"/>
        <v>Tomago 132</v>
      </c>
      <c r="N662" s="1111" t="s">
        <v>1115</v>
      </c>
      <c r="O662" s="1111" t="s">
        <v>833</v>
      </c>
      <c r="P662" s="1111"/>
      <c r="Q662" s="2867"/>
      <c r="R662" s="2868"/>
      <c r="S662" s="2869"/>
      <c r="T662" s="2869"/>
      <c r="U662" s="2869"/>
      <c r="V662" s="2869"/>
      <c r="W662" s="2869"/>
      <c r="X662" s="2869"/>
      <c r="Y662" s="2869"/>
      <c r="Z662" s="2869"/>
      <c r="AA662" s="2879"/>
      <c r="AB662" s="1125"/>
      <c r="AC662" s="1151"/>
      <c r="AD662" s="1152"/>
      <c r="AE662" s="1153"/>
      <c r="AF662" s="1153"/>
      <c r="AG662" s="1153"/>
      <c r="AH662" s="124"/>
      <c r="AI662" s="124"/>
      <c r="AJ662" s="124"/>
      <c r="AK662" s="124"/>
      <c r="AL662" s="1153"/>
      <c r="AM662" s="124"/>
      <c r="AN662" s="124"/>
      <c r="AO662" s="1153"/>
      <c r="AP662" s="1153"/>
      <c r="AQ662" s="1153"/>
      <c r="AR662" s="1154"/>
      <c r="AS662" s="1154"/>
      <c r="AT662" s="1154"/>
      <c r="AU662" s="1154"/>
      <c r="AV662" s="1154"/>
      <c r="AW662" s="1154"/>
      <c r="AX662" s="1154"/>
      <c r="AY662" s="1154"/>
      <c r="AZ662" s="1154"/>
      <c r="BA662" s="1154"/>
      <c r="BB662" s="1154"/>
    </row>
    <row r="663" spans="2:54" ht="15" customHeight="1">
      <c r="B663" s="1155"/>
      <c r="C663" s="3017"/>
      <c r="D663" s="3017"/>
      <c r="E663" s="1146" t="s">
        <v>1130</v>
      </c>
      <c r="F663" s="1106"/>
      <c r="G663" s="441" t="s">
        <v>93</v>
      </c>
      <c r="H663" s="441" t="s">
        <v>1103</v>
      </c>
      <c r="I663" s="441" t="s">
        <v>1131</v>
      </c>
      <c r="J663" s="441" t="s">
        <v>112</v>
      </c>
      <c r="K663" s="1111" t="s">
        <v>1134</v>
      </c>
      <c r="L663" s="441" t="s">
        <v>1120</v>
      </c>
      <c r="M663" s="441" t="str">
        <f t="shared" si="40"/>
        <v>Tomago 132</v>
      </c>
      <c r="N663" s="1111" t="s">
        <v>1115</v>
      </c>
      <c r="O663" s="1111" t="s">
        <v>833</v>
      </c>
      <c r="P663" s="1111"/>
      <c r="Q663" s="2867"/>
      <c r="R663" s="2868"/>
      <c r="S663" s="2869"/>
      <c r="T663" s="2869"/>
      <c r="U663" s="2869"/>
      <c r="V663" s="2869"/>
      <c r="W663" s="2869"/>
      <c r="X663" s="2869"/>
      <c r="Y663" s="2869"/>
      <c r="Z663" s="2869"/>
      <c r="AA663" s="2879"/>
      <c r="AB663" s="1125"/>
      <c r="AC663" s="1151"/>
      <c r="AD663" s="1152"/>
      <c r="AE663" s="1153"/>
      <c r="AF663" s="1153"/>
      <c r="AG663" s="1153"/>
      <c r="AH663" s="124"/>
      <c r="AI663" s="124"/>
      <c r="AJ663" s="124"/>
      <c r="AK663" s="124"/>
      <c r="AL663" s="1153"/>
      <c r="AM663" s="124"/>
      <c r="AN663" s="124"/>
      <c r="AO663" s="1153"/>
      <c r="AP663" s="1153"/>
      <c r="AQ663" s="1153"/>
      <c r="AR663" s="1154"/>
      <c r="AS663" s="1154"/>
      <c r="AT663" s="1154"/>
      <c r="AU663" s="1154"/>
      <c r="AV663" s="1154"/>
      <c r="AW663" s="1154"/>
      <c r="AX663" s="1154"/>
      <c r="AY663" s="1154"/>
      <c r="AZ663" s="1154"/>
      <c r="BA663" s="1154"/>
      <c r="BB663" s="1154"/>
    </row>
    <row r="664" spans="2:54" ht="15" customHeight="1">
      <c r="B664" s="1155"/>
      <c r="C664" s="3016" t="s">
        <v>1135</v>
      </c>
      <c r="D664" s="3016" t="s">
        <v>833</v>
      </c>
      <c r="E664" s="1146" t="s">
        <v>1127</v>
      </c>
      <c r="F664" s="1106"/>
      <c r="G664" s="441" t="s">
        <v>93</v>
      </c>
      <c r="H664" s="441" t="s">
        <v>1103</v>
      </c>
      <c r="I664" s="441" t="s">
        <v>1128</v>
      </c>
      <c r="J664" s="441" t="s">
        <v>112</v>
      </c>
      <c r="K664" s="1111" t="s">
        <v>1135</v>
      </c>
      <c r="L664" s="441" t="s">
        <v>1120</v>
      </c>
      <c r="M664" s="441" t="str">
        <f t="shared" si="40"/>
        <v>Tomago 132</v>
      </c>
      <c r="N664" s="1111" t="s">
        <v>1106</v>
      </c>
      <c r="O664" s="1111" t="s">
        <v>833</v>
      </c>
      <c r="P664" s="1111"/>
      <c r="Q664" s="2867"/>
      <c r="R664" s="2868"/>
      <c r="S664" s="2869"/>
      <c r="T664" s="2869"/>
      <c r="U664" s="2869"/>
      <c r="V664" s="2869"/>
      <c r="W664" s="2869"/>
      <c r="X664" s="2869"/>
      <c r="Y664" s="2869"/>
      <c r="Z664" s="2869"/>
      <c r="AA664" s="2879"/>
      <c r="AB664" s="1125"/>
      <c r="AC664" s="1151"/>
      <c r="AD664" s="1152"/>
      <c r="AE664" s="1153"/>
      <c r="AF664" s="1153"/>
      <c r="AG664" s="1153"/>
      <c r="AH664" s="124"/>
      <c r="AI664" s="124"/>
      <c r="AJ664" s="124"/>
      <c r="AK664" s="124"/>
      <c r="AL664" s="1153"/>
      <c r="AM664" s="124"/>
      <c r="AN664" s="124"/>
      <c r="AO664" s="1153"/>
      <c r="AP664" s="1153"/>
      <c r="AQ664" s="1153"/>
      <c r="AR664" s="1154"/>
      <c r="AS664" s="1154"/>
      <c r="AT664" s="1154"/>
      <c r="AU664" s="1154"/>
      <c r="AV664" s="1154"/>
      <c r="AW664" s="1154"/>
      <c r="AX664" s="1154"/>
      <c r="AY664" s="1154"/>
      <c r="AZ664" s="1154"/>
      <c r="BA664" s="1154"/>
      <c r="BB664" s="1154"/>
    </row>
    <row r="665" spans="2:54" ht="15" customHeight="1">
      <c r="B665" s="1155"/>
      <c r="C665" s="3017"/>
      <c r="D665" s="3017"/>
      <c r="E665" s="1146" t="s">
        <v>1130</v>
      </c>
      <c r="F665" s="1106"/>
      <c r="G665" s="441" t="s">
        <v>93</v>
      </c>
      <c r="H665" s="441" t="s">
        <v>1103</v>
      </c>
      <c r="I665" s="441" t="s">
        <v>1131</v>
      </c>
      <c r="J665" s="441" t="s">
        <v>112</v>
      </c>
      <c r="K665" s="1111" t="s">
        <v>1135</v>
      </c>
      <c r="L665" s="441" t="s">
        <v>1120</v>
      </c>
      <c r="M665" s="441" t="str">
        <f t="shared" si="40"/>
        <v>Tomago 132</v>
      </c>
      <c r="N665" s="1111" t="s">
        <v>1106</v>
      </c>
      <c r="O665" s="1111" t="s">
        <v>833</v>
      </c>
      <c r="P665" s="1111"/>
      <c r="Q665" s="2867"/>
      <c r="R665" s="2868"/>
      <c r="S665" s="2869"/>
      <c r="T665" s="2869"/>
      <c r="U665" s="2869"/>
      <c r="V665" s="2869"/>
      <c r="W665" s="2869"/>
      <c r="X665" s="2869"/>
      <c r="Y665" s="2869"/>
      <c r="Z665" s="2869"/>
      <c r="AA665" s="2879"/>
      <c r="AB665" s="1125"/>
      <c r="AC665" s="1151"/>
      <c r="AD665" s="1152"/>
      <c r="AE665" s="1153"/>
      <c r="AF665" s="1153"/>
      <c r="AG665" s="1153"/>
      <c r="AH665" s="124"/>
      <c r="AI665" s="124"/>
      <c r="AJ665" s="124"/>
      <c r="AK665" s="124"/>
      <c r="AL665" s="1153"/>
      <c r="AM665" s="124"/>
      <c r="AN665" s="124"/>
      <c r="AO665" s="1153"/>
      <c r="AP665" s="1153"/>
      <c r="AQ665" s="1153"/>
      <c r="AR665" s="1154"/>
      <c r="AS665" s="1154"/>
      <c r="AT665" s="1154"/>
      <c r="AU665" s="1154"/>
      <c r="AV665" s="1154"/>
      <c r="AW665" s="1154"/>
      <c r="AX665" s="1154"/>
      <c r="AY665" s="1154"/>
      <c r="AZ665" s="1154"/>
      <c r="BA665" s="1154"/>
      <c r="BB665" s="1154"/>
    </row>
    <row r="666" spans="2:54" ht="15" customHeight="1">
      <c r="B666" s="1155"/>
      <c r="C666" s="3016" t="s">
        <v>1135</v>
      </c>
      <c r="D666" s="3016" t="s">
        <v>842</v>
      </c>
      <c r="E666" s="1146" t="s">
        <v>1127</v>
      </c>
      <c r="F666" s="1106"/>
      <c r="G666" s="441" t="s">
        <v>93</v>
      </c>
      <c r="H666" s="441" t="s">
        <v>1103</v>
      </c>
      <c r="I666" s="441" t="s">
        <v>1128</v>
      </c>
      <c r="J666" s="441" t="s">
        <v>112</v>
      </c>
      <c r="K666" s="1111" t="s">
        <v>1135</v>
      </c>
      <c r="L666" s="441" t="s">
        <v>1120</v>
      </c>
      <c r="M666" s="441" t="str">
        <f t="shared" si="40"/>
        <v>Tomago 132</v>
      </c>
      <c r="N666" s="1111" t="s">
        <v>1106</v>
      </c>
      <c r="O666" s="1111" t="s">
        <v>842</v>
      </c>
      <c r="P666" s="1111"/>
      <c r="Q666" s="2867"/>
      <c r="R666" s="2868"/>
      <c r="S666" s="2869"/>
      <c r="T666" s="2869"/>
      <c r="U666" s="2869"/>
      <c r="V666" s="2869"/>
      <c r="W666" s="2869"/>
      <c r="X666" s="2869"/>
      <c r="Y666" s="2869"/>
      <c r="Z666" s="2869"/>
      <c r="AA666" s="2879"/>
      <c r="AB666" s="1125"/>
      <c r="AC666" s="1151"/>
      <c r="AD666" s="1152"/>
      <c r="AE666" s="1153"/>
      <c r="AF666" s="1153"/>
      <c r="AG666" s="1153"/>
      <c r="AH666" s="124"/>
      <c r="AI666" s="124"/>
      <c r="AJ666" s="124"/>
      <c r="AK666" s="124"/>
      <c r="AL666" s="1153"/>
      <c r="AM666" s="124"/>
      <c r="AN666" s="124"/>
      <c r="AO666" s="1153"/>
      <c r="AP666" s="1153"/>
      <c r="AQ666" s="1153"/>
      <c r="AR666" s="1154"/>
      <c r="AS666" s="1154"/>
      <c r="AT666" s="1154"/>
      <c r="AU666" s="1154"/>
      <c r="AV666" s="1154"/>
      <c r="AW666" s="1154"/>
      <c r="AX666" s="1154"/>
      <c r="AY666" s="1154"/>
      <c r="AZ666" s="1154"/>
      <c r="BA666" s="1154"/>
      <c r="BB666" s="1154"/>
    </row>
    <row r="667" spans="2:54" ht="15" customHeight="1">
      <c r="B667" s="1155"/>
      <c r="C667" s="3017"/>
      <c r="D667" s="3017"/>
      <c r="E667" s="1146" t="s">
        <v>1130</v>
      </c>
      <c r="F667" s="1106"/>
      <c r="G667" s="441" t="s">
        <v>93</v>
      </c>
      <c r="H667" s="441" t="s">
        <v>1103</v>
      </c>
      <c r="I667" s="441" t="s">
        <v>1131</v>
      </c>
      <c r="J667" s="441" t="s">
        <v>112</v>
      </c>
      <c r="K667" s="1111" t="s">
        <v>1135</v>
      </c>
      <c r="L667" s="441" t="s">
        <v>1120</v>
      </c>
      <c r="M667" s="441" t="str">
        <f t="shared" si="40"/>
        <v>Tomago 132</v>
      </c>
      <c r="N667" s="1111" t="s">
        <v>1106</v>
      </c>
      <c r="O667" s="1111" t="s">
        <v>842</v>
      </c>
      <c r="P667" s="1111"/>
      <c r="Q667" s="2867"/>
      <c r="R667" s="2868"/>
      <c r="S667" s="2869"/>
      <c r="T667" s="2869"/>
      <c r="U667" s="2869"/>
      <c r="V667" s="2869"/>
      <c r="W667" s="2869"/>
      <c r="X667" s="2869"/>
      <c r="Y667" s="2869"/>
      <c r="Z667" s="2869"/>
      <c r="AA667" s="2879"/>
      <c r="AB667" s="1125"/>
      <c r="AC667" s="1151"/>
      <c r="AD667" s="1152"/>
      <c r="AE667" s="1153"/>
      <c r="AF667" s="1153"/>
      <c r="AG667" s="1153"/>
      <c r="AH667" s="124"/>
      <c r="AI667" s="124"/>
      <c r="AJ667" s="124"/>
      <c r="AK667" s="124"/>
      <c r="AL667" s="1153"/>
      <c r="AM667" s="124"/>
      <c r="AN667" s="124"/>
      <c r="AO667" s="1153"/>
      <c r="AP667" s="1153"/>
      <c r="AQ667" s="1153"/>
      <c r="AR667" s="1154"/>
      <c r="AS667" s="1154"/>
      <c r="AT667" s="1154"/>
      <c r="AU667" s="1154"/>
      <c r="AV667" s="1154"/>
      <c r="AW667" s="1154"/>
      <c r="AX667" s="1154"/>
      <c r="AY667" s="1154"/>
      <c r="AZ667" s="1154"/>
      <c r="BA667" s="1154"/>
      <c r="BB667" s="1154"/>
    </row>
    <row r="668" spans="2:54" ht="15" customHeight="1">
      <c r="B668" s="1155"/>
      <c r="C668" s="3016" t="s">
        <v>1136</v>
      </c>
      <c r="D668" s="3016" t="s">
        <v>833</v>
      </c>
      <c r="E668" s="1146" t="s">
        <v>1127</v>
      </c>
      <c r="F668" s="1106"/>
      <c r="G668" s="441" t="s">
        <v>93</v>
      </c>
      <c r="H668" s="441" t="s">
        <v>1103</v>
      </c>
      <c r="I668" s="441" t="s">
        <v>1128</v>
      </c>
      <c r="J668" s="441" t="s">
        <v>112</v>
      </c>
      <c r="K668" s="1111" t="s">
        <v>1136</v>
      </c>
      <c r="L668" s="441" t="s">
        <v>1120</v>
      </c>
      <c r="M668" s="441" t="str">
        <f t="shared" si="40"/>
        <v>Tomago 132</v>
      </c>
      <c r="N668" s="1111" t="s">
        <v>1106</v>
      </c>
      <c r="O668" s="1111" t="s">
        <v>833</v>
      </c>
      <c r="P668" s="1111"/>
      <c r="Q668" s="2867"/>
      <c r="R668" s="2868"/>
      <c r="S668" s="2869"/>
      <c r="T668" s="2869"/>
      <c r="U668" s="2869"/>
      <c r="V668" s="2869"/>
      <c r="W668" s="2870">
        <v>260.89999999999998</v>
      </c>
      <c r="X668" s="2870">
        <v>265.89999999999998</v>
      </c>
      <c r="Y668" s="2870">
        <v>287.89999999999998</v>
      </c>
      <c r="Z668" s="2870">
        <v>288.5</v>
      </c>
      <c r="AA668" s="2870">
        <v>292.89999999999998</v>
      </c>
      <c r="AB668" s="1125"/>
      <c r="AC668" s="1151"/>
      <c r="AD668" s="1152"/>
      <c r="AE668" s="1153"/>
      <c r="AF668" s="1153"/>
      <c r="AG668" s="1153"/>
      <c r="AH668" s="124"/>
      <c r="AI668" s="124"/>
      <c r="AJ668" s="124"/>
      <c r="AK668" s="124"/>
      <c r="AL668" s="1153"/>
      <c r="AM668" s="124"/>
      <c r="AN668" s="124"/>
      <c r="AO668" s="1153"/>
      <c r="AP668" s="1153"/>
      <c r="AQ668" s="1153"/>
      <c r="AR668" s="1154"/>
      <c r="AS668" s="1154"/>
      <c r="AT668" s="1154"/>
      <c r="AU668" s="1154"/>
      <c r="AV668" s="1154"/>
      <c r="AW668" s="1154"/>
      <c r="AX668" s="1154"/>
      <c r="AY668" s="1154"/>
      <c r="AZ668" s="1154"/>
      <c r="BA668" s="1154"/>
      <c r="BB668" s="1154"/>
    </row>
    <row r="669" spans="2:54" ht="15" customHeight="1">
      <c r="B669" s="1155"/>
      <c r="C669" s="3017"/>
      <c r="D669" s="3017"/>
      <c r="E669" s="1146" t="s">
        <v>1130</v>
      </c>
      <c r="F669" s="1106"/>
      <c r="G669" s="441" t="s">
        <v>93</v>
      </c>
      <c r="H669" s="441" t="s">
        <v>1103</v>
      </c>
      <c r="I669" s="441" t="s">
        <v>1131</v>
      </c>
      <c r="J669" s="441" t="s">
        <v>112</v>
      </c>
      <c r="K669" s="1111" t="s">
        <v>1136</v>
      </c>
      <c r="L669" s="441" t="s">
        <v>1120</v>
      </c>
      <c r="M669" s="441" t="str">
        <f t="shared" si="40"/>
        <v>Tomago 132</v>
      </c>
      <c r="N669" s="1111" t="s">
        <v>1106</v>
      </c>
      <c r="O669" s="1111" t="s">
        <v>833</v>
      </c>
      <c r="P669" s="1111"/>
      <c r="Q669" s="2528"/>
      <c r="R669" s="2529"/>
      <c r="S669" s="2530"/>
      <c r="T669" s="2530"/>
      <c r="U669" s="2530"/>
      <c r="V669" s="2530"/>
      <c r="W669" s="2102"/>
      <c r="X669" s="2102"/>
      <c r="Y669" s="2102"/>
      <c r="Z669" s="2102"/>
      <c r="AA669" s="2103"/>
      <c r="AB669" s="1125"/>
      <c r="AC669" s="1151"/>
      <c r="AD669" s="1152"/>
      <c r="AE669" s="1153"/>
      <c r="AF669" s="1153"/>
      <c r="AG669" s="1153"/>
      <c r="AH669" s="124"/>
      <c r="AI669" s="124"/>
      <c r="AJ669" s="124"/>
      <c r="AK669" s="124"/>
      <c r="AL669" s="1153"/>
      <c r="AM669" s="124"/>
      <c r="AN669" s="124"/>
      <c r="AO669" s="1153"/>
      <c r="AP669" s="1153"/>
      <c r="AQ669" s="1153"/>
      <c r="AR669" s="1154"/>
      <c r="AS669" s="1154"/>
      <c r="AT669" s="1154"/>
      <c r="AU669" s="1154"/>
      <c r="AV669" s="1154"/>
      <c r="AW669" s="1154"/>
      <c r="AX669" s="1154"/>
      <c r="AY669" s="1154"/>
      <c r="AZ669" s="1154"/>
      <c r="BA669" s="1154"/>
      <c r="BB669" s="1154"/>
    </row>
    <row r="670" spans="2:54" ht="15" customHeight="1">
      <c r="B670" s="1155"/>
      <c r="C670" s="3016" t="s">
        <v>1136</v>
      </c>
      <c r="D670" s="3016" t="s">
        <v>842</v>
      </c>
      <c r="E670" s="1146" t="s">
        <v>1127</v>
      </c>
      <c r="F670" s="1106"/>
      <c r="G670" s="441" t="s">
        <v>93</v>
      </c>
      <c r="H670" s="441" t="s">
        <v>1103</v>
      </c>
      <c r="I670" s="441" t="s">
        <v>1128</v>
      </c>
      <c r="J670" s="441" t="s">
        <v>112</v>
      </c>
      <c r="K670" s="1111" t="s">
        <v>1136</v>
      </c>
      <c r="L670" s="441" t="s">
        <v>1120</v>
      </c>
      <c r="M670" s="441" t="str">
        <f t="shared" si="40"/>
        <v>Tomago 132</v>
      </c>
      <c r="N670" s="1111" t="s">
        <v>1106</v>
      </c>
      <c r="O670" s="1111" t="s">
        <v>842</v>
      </c>
      <c r="P670" s="1111"/>
      <c r="Q670" s="2528"/>
      <c r="R670" s="2529"/>
      <c r="S670" s="2530"/>
      <c r="T670" s="2530"/>
      <c r="U670" s="2530"/>
      <c r="V670" s="2530"/>
      <c r="W670" s="2102">
        <v>273.54277544837475</v>
      </c>
      <c r="X670" s="2102">
        <v>279.46164316413797</v>
      </c>
      <c r="Y670" s="2102">
        <v>300.41313220297144</v>
      </c>
      <c r="Z670" s="2102">
        <v>302.15275937843097</v>
      </c>
      <c r="AA670" s="2102">
        <v>307.40087833316284</v>
      </c>
      <c r="AB670" s="1125"/>
      <c r="AC670" s="1151"/>
      <c r="AD670" s="1152"/>
      <c r="AE670" s="1153"/>
      <c r="AF670" s="1153"/>
      <c r="AG670" s="1153"/>
      <c r="AH670" s="124"/>
      <c r="AI670" s="124"/>
      <c r="AJ670" s="124"/>
      <c r="AK670" s="124"/>
      <c r="AL670" s="1153"/>
      <c r="AM670" s="124"/>
      <c r="AN670" s="124"/>
      <c r="AO670" s="1153"/>
      <c r="AP670" s="1153"/>
      <c r="AQ670" s="1153"/>
      <c r="AR670" s="1154"/>
      <c r="AS670" s="1154"/>
      <c r="AT670" s="1154"/>
      <c r="AU670" s="1154"/>
      <c r="AV670" s="1154"/>
      <c r="AW670" s="1154"/>
      <c r="AX670" s="1154"/>
      <c r="AY670" s="1154"/>
      <c r="AZ670" s="1154"/>
      <c r="BA670" s="1154"/>
      <c r="BB670" s="1154"/>
    </row>
    <row r="671" spans="2:54" ht="15" customHeight="1" thickBot="1">
      <c r="B671" s="2872"/>
      <c r="C671" s="3018"/>
      <c r="D671" s="3018"/>
      <c r="E671" s="2873" t="s">
        <v>1130</v>
      </c>
      <c r="F671" s="1106"/>
      <c r="G671" s="441" t="s">
        <v>93</v>
      </c>
      <c r="H671" s="441" t="s">
        <v>1103</v>
      </c>
      <c r="I671" s="441" t="s">
        <v>1131</v>
      </c>
      <c r="J671" s="441" t="s">
        <v>112</v>
      </c>
      <c r="K671" s="1111" t="s">
        <v>1136</v>
      </c>
      <c r="L671" s="441" t="s">
        <v>1120</v>
      </c>
      <c r="M671" s="441" t="str">
        <f t="shared" si="40"/>
        <v>Tomago 132</v>
      </c>
      <c r="N671" s="1111" t="s">
        <v>1106</v>
      </c>
      <c r="O671" s="1111" t="s">
        <v>842</v>
      </c>
      <c r="P671" s="1111"/>
      <c r="Q671" s="2874"/>
      <c r="R671" s="2875"/>
      <c r="S671" s="2876"/>
      <c r="T671" s="2876"/>
      <c r="U671" s="2876"/>
      <c r="V671" s="2876"/>
      <c r="W671" s="2877"/>
      <c r="X671" s="2877"/>
      <c r="Y671" s="2877"/>
      <c r="Z671" s="2877"/>
      <c r="AA671" s="2878"/>
      <c r="AB671" s="1162"/>
      <c r="AC671" s="1151"/>
      <c r="AD671" s="1152"/>
      <c r="AE671" s="1153"/>
      <c r="AF671" s="1153"/>
      <c r="AG671" s="1153"/>
      <c r="AH671" s="124"/>
      <c r="AI671" s="124"/>
      <c r="AJ671" s="124"/>
      <c r="AK671" s="124"/>
      <c r="AL671" s="1153"/>
      <c r="AM671" s="124"/>
      <c r="AN671" s="124"/>
      <c r="AO671" s="1153"/>
      <c r="AP671" s="1153"/>
      <c r="AQ671" s="1153"/>
      <c r="AR671" s="1154"/>
      <c r="AS671" s="1154"/>
      <c r="AT671" s="1154"/>
      <c r="AU671" s="1154"/>
      <c r="AV671" s="1154"/>
      <c r="AW671" s="1154"/>
      <c r="AX671" s="1154"/>
      <c r="AY671" s="1154"/>
      <c r="AZ671" s="1154"/>
      <c r="BA671" s="1154"/>
      <c r="BB671" s="1154"/>
    </row>
    <row r="672" spans="2:54" ht="15" customHeight="1">
      <c r="B672" s="1145" t="s">
        <v>1698</v>
      </c>
      <c r="C672" s="3019" t="s">
        <v>1126</v>
      </c>
      <c r="D672" s="3019" t="s">
        <v>842</v>
      </c>
      <c r="E672" s="1146" t="s">
        <v>1127</v>
      </c>
      <c r="F672" s="1106"/>
      <c r="G672" s="441" t="s">
        <v>93</v>
      </c>
      <c r="H672" s="441" t="s">
        <v>1103</v>
      </c>
      <c r="I672" s="441" t="s">
        <v>1128</v>
      </c>
      <c r="J672" s="441" t="s">
        <v>112</v>
      </c>
      <c r="K672" s="441" t="s">
        <v>1126</v>
      </c>
      <c r="L672" s="441" t="s">
        <v>1120</v>
      </c>
      <c r="M672" s="441" t="str">
        <f t="shared" ref="M672" si="41">B672</f>
        <v>Brandy Hill 132 kV</v>
      </c>
      <c r="N672" s="441" t="s">
        <v>1129</v>
      </c>
      <c r="O672" s="441" t="s">
        <v>842</v>
      </c>
      <c r="P672" s="1111"/>
      <c r="Q672" s="2521"/>
      <c r="R672" s="2522"/>
      <c r="S672" s="2523"/>
      <c r="T672" s="2523"/>
      <c r="U672" s="2523"/>
      <c r="V672" s="2523"/>
      <c r="W672" s="2524"/>
      <c r="X672" s="2524"/>
      <c r="Y672" s="2524"/>
      <c r="Z672" s="2524"/>
      <c r="AA672" s="2525"/>
      <c r="AB672" s="1125"/>
      <c r="AC672" s="1151"/>
      <c r="AD672" s="1152"/>
      <c r="AE672" s="1153"/>
      <c r="AF672" s="1153"/>
      <c r="AG672" s="1153"/>
      <c r="AH672" s="124"/>
      <c r="AI672" s="124"/>
      <c r="AJ672" s="124"/>
      <c r="AK672" s="124"/>
      <c r="AL672" s="124"/>
      <c r="AM672" s="124"/>
      <c r="AN672" s="124"/>
      <c r="AO672" s="124"/>
      <c r="AP672" s="124"/>
      <c r="AQ672" s="1153"/>
      <c r="AR672" s="1154"/>
      <c r="AS672" s="1154"/>
      <c r="AT672" s="1154"/>
      <c r="AU672" s="1154"/>
      <c r="AV672" s="1154"/>
      <c r="AW672" s="1154"/>
      <c r="AX672" s="1154"/>
      <c r="AY672" s="1154"/>
      <c r="AZ672" s="1154"/>
      <c r="BA672" s="1154"/>
      <c r="BB672" s="1154"/>
    </row>
    <row r="673" spans="2:54" ht="15" customHeight="1">
      <c r="B673" s="1155"/>
      <c r="C673" s="3017"/>
      <c r="D673" s="3017"/>
      <c r="E673" s="1146" t="s">
        <v>1130</v>
      </c>
      <c r="F673" s="1106"/>
      <c r="G673" s="441" t="s">
        <v>93</v>
      </c>
      <c r="H673" s="441" t="s">
        <v>1103</v>
      </c>
      <c r="I673" s="441" t="s">
        <v>1131</v>
      </c>
      <c r="J673" s="441" t="s">
        <v>112</v>
      </c>
      <c r="K673" s="441" t="s">
        <v>1126</v>
      </c>
      <c r="L673" s="441" t="s">
        <v>1120</v>
      </c>
      <c r="M673" s="441" t="str">
        <f t="shared" si="40"/>
        <v>Brandy Hill 132 kV</v>
      </c>
      <c r="N673" s="441" t="s">
        <v>1129</v>
      </c>
      <c r="O673" s="441" t="s">
        <v>842</v>
      </c>
      <c r="P673" s="1111"/>
      <c r="Q673" s="2526"/>
      <c r="R673" s="2527"/>
      <c r="S673" s="2524"/>
      <c r="T673" s="2524"/>
      <c r="U673" s="2524"/>
      <c r="V673" s="2524"/>
      <c r="W673" s="2524"/>
      <c r="X673" s="2524"/>
      <c r="Y673" s="2524"/>
      <c r="Z673" s="2524"/>
      <c r="AA673" s="2525"/>
      <c r="AB673" s="1125"/>
      <c r="AC673" s="1151"/>
      <c r="AD673" s="1152"/>
      <c r="AE673" s="1153"/>
      <c r="AF673" s="1153"/>
      <c r="AG673" s="1153"/>
      <c r="AH673" s="124"/>
      <c r="AI673" s="124"/>
      <c r="AJ673" s="124"/>
      <c r="AK673" s="124"/>
      <c r="AL673" s="124"/>
      <c r="AM673" s="124"/>
      <c r="AN673" s="124"/>
      <c r="AO673" s="124"/>
      <c r="AP673" s="124"/>
      <c r="AQ673" s="1153"/>
      <c r="AR673" s="1154"/>
      <c r="AS673" s="1154"/>
      <c r="AT673" s="1154"/>
      <c r="AU673" s="1154"/>
      <c r="AV673" s="1154"/>
      <c r="AW673" s="1154"/>
      <c r="AX673" s="1154"/>
      <c r="AY673" s="1154"/>
      <c r="AZ673" s="1154"/>
      <c r="BA673" s="1154"/>
      <c r="BB673" s="1154"/>
    </row>
    <row r="674" spans="2:54" ht="15" customHeight="1">
      <c r="B674" s="1155"/>
      <c r="C674" s="3016" t="s">
        <v>1132</v>
      </c>
      <c r="D674" s="3016" t="s">
        <v>833</v>
      </c>
      <c r="E674" s="1146" t="s">
        <v>1127</v>
      </c>
      <c r="F674" s="1106"/>
      <c r="G674" s="441" t="s">
        <v>93</v>
      </c>
      <c r="H674" s="441" t="s">
        <v>1103</v>
      </c>
      <c r="I674" s="441" t="s">
        <v>1128</v>
      </c>
      <c r="J674" s="441" t="s">
        <v>112</v>
      </c>
      <c r="K674" s="1111" t="s">
        <v>1132</v>
      </c>
      <c r="L674" s="441" t="s">
        <v>1120</v>
      </c>
      <c r="M674" s="441" t="str">
        <f t="shared" si="40"/>
        <v>Brandy Hill 132 kV</v>
      </c>
      <c r="N674" s="1111" t="s">
        <v>1106</v>
      </c>
      <c r="O674" s="1111" t="s">
        <v>833</v>
      </c>
      <c r="P674" s="1111"/>
      <c r="Q674" s="2850"/>
      <c r="R674" s="2850"/>
      <c r="S674" s="2850"/>
      <c r="T674" s="2850"/>
      <c r="U674" s="2850"/>
      <c r="V674" s="2851"/>
      <c r="W674" s="2852"/>
      <c r="X674" s="2852"/>
      <c r="Y674" s="2852"/>
      <c r="Z674" s="2852"/>
      <c r="AA674" s="2853"/>
      <c r="AB674" s="1125"/>
      <c r="AC674" s="1151"/>
      <c r="AD674" s="1152"/>
      <c r="AE674" s="1153"/>
      <c r="AF674" s="1153"/>
      <c r="AG674" s="1153"/>
      <c r="AH674" s="124"/>
      <c r="AI674" s="124"/>
      <c r="AJ674" s="124"/>
      <c r="AK674" s="124"/>
      <c r="AL674" s="1153"/>
      <c r="AM674" s="124"/>
      <c r="AN674" s="124"/>
      <c r="AO674" s="1153"/>
      <c r="AP674" s="1153"/>
      <c r="AQ674" s="1153"/>
      <c r="AR674" s="1154"/>
      <c r="AS674" s="1154"/>
      <c r="AT674" s="1154"/>
      <c r="AU674" s="1160"/>
      <c r="AV674" s="1154"/>
      <c r="AW674" s="1154"/>
      <c r="AX674" s="1154"/>
      <c r="AY674" s="1154"/>
      <c r="AZ674" s="1154"/>
      <c r="BA674" s="1154"/>
      <c r="BB674" s="1154"/>
    </row>
    <row r="675" spans="2:54" ht="15" customHeight="1">
      <c r="B675" s="1155"/>
      <c r="C675" s="3017"/>
      <c r="D675" s="3017"/>
      <c r="E675" s="1146" t="s">
        <v>1130</v>
      </c>
      <c r="F675" s="1106"/>
      <c r="G675" s="441" t="s">
        <v>93</v>
      </c>
      <c r="H675" s="441" t="s">
        <v>1103</v>
      </c>
      <c r="I675" s="441" t="s">
        <v>1131</v>
      </c>
      <c r="J675" s="441" t="s">
        <v>112</v>
      </c>
      <c r="K675" s="1111" t="s">
        <v>1132</v>
      </c>
      <c r="L675" s="441" t="s">
        <v>1120</v>
      </c>
      <c r="M675" s="441" t="str">
        <f t="shared" si="40"/>
        <v>Brandy Hill 132 kV</v>
      </c>
      <c r="N675" s="1111" t="s">
        <v>1106</v>
      </c>
      <c r="O675" s="1111" t="s">
        <v>833</v>
      </c>
      <c r="P675" s="1111"/>
      <c r="Q675" s="2850"/>
      <c r="R675" s="2850"/>
      <c r="S675" s="2850"/>
      <c r="T675" s="2850"/>
      <c r="U675" s="2850"/>
      <c r="V675" s="2851"/>
      <c r="W675" s="2852"/>
      <c r="X675" s="2852"/>
      <c r="Y675" s="2852"/>
      <c r="Z675" s="2852"/>
      <c r="AA675" s="2853"/>
      <c r="AB675" s="1125"/>
      <c r="AC675" s="1151"/>
      <c r="AD675" s="1152"/>
      <c r="AE675" s="1153"/>
      <c r="AF675" s="1153"/>
      <c r="AG675" s="1153"/>
      <c r="AH675" s="124"/>
      <c r="AI675" s="124"/>
      <c r="AJ675" s="124"/>
      <c r="AK675" s="124"/>
      <c r="AL675" s="1153"/>
      <c r="AM675" s="124"/>
      <c r="AN675" s="124"/>
      <c r="AO675" s="1153"/>
      <c r="AP675" s="1153"/>
      <c r="AQ675" s="1153"/>
      <c r="AR675" s="1154"/>
      <c r="AS675" s="1154"/>
      <c r="AT675" s="1154"/>
      <c r="AU675" s="1160"/>
      <c r="AV675" s="1154"/>
      <c r="AW675" s="1154"/>
      <c r="AX675" s="1154"/>
      <c r="AY675" s="1154"/>
      <c r="AZ675" s="1154"/>
      <c r="BA675" s="1154"/>
      <c r="BB675" s="1154"/>
    </row>
    <row r="676" spans="2:54" ht="15" customHeight="1">
      <c r="B676" s="1155"/>
      <c r="C676" s="3016" t="s">
        <v>1132</v>
      </c>
      <c r="D676" s="3016" t="s">
        <v>842</v>
      </c>
      <c r="E676" s="1146" t="s">
        <v>1127</v>
      </c>
      <c r="F676" s="1106"/>
      <c r="G676" s="441" t="s">
        <v>93</v>
      </c>
      <c r="H676" s="441" t="s">
        <v>1103</v>
      </c>
      <c r="I676" s="441" t="s">
        <v>1128</v>
      </c>
      <c r="J676" s="441" t="s">
        <v>112</v>
      </c>
      <c r="K676" s="1111" t="s">
        <v>1132</v>
      </c>
      <c r="L676" s="441" t="s">
        <v>1120</v>
      </c>
      <c r="M676" s="441" t="str">
        <f t="shared" si="40"/>
        <v>Brandy Hill 132 kV</v>
      </c>
      <c r="N676" s="1111" t="s">
        <v>1106</v>
      </c>
      <c r="O676" s="1112" t="s">
        <v>842</v>
      </c>
      <c r="P676" s="1111"/>
      <c r="Q676" s="2854"/>
      <c r="R676" s="2854"/>
      <c r="S676" s="2854"/>
      <c r="T676" s="2854"/>
      <c r="U676" s="2854"/>
      <c r="V676" s="2855"/>
      <c r="W676" s="2852"/>
      <c r="X676" s="2852"/>
      <c r="Y676" s="2852"/>
      <c r="Z676" s="2852"/>
      <c r="AA676" s="2853"/>
      <c r="AB676" s="1125"/>
      <c r="AC676" s="1151"/>
      <c r="AD676" s="1152"/>
      <c r="AE676" s="1153"/>
      <c r="AF676" s="1153"/>
      <c r="AG676" s="1153"/>
      <c r="AH676" s="124"/>
      <c r="AI676" s="124"/>
      <c r="AJ676" s="124"/>
      <c r="AK676" s="124"/>
      <c r="AL676" s="1153"/>
      <c r="AM676" s="124"/>
      <c r="AN676" s="124"/>
      <c r="AO676" s="1153"/>
      <c r="AP676" s="1161"/>
      <c r="AQ676" s="1153"/>
      <c r="AR676" s="1154"/>
      <c r="AS676" s="1154"/>
      <c r="AT676" s="1154"/>
      <c r="AU676" s="1160"/>
      <c r="AV676" s="1154"/>
      <c r="AW676" s="1154"/>
      <c r="AX676" s="1154"/>
      <c r="AY676" s="1154"/>
      <c r="AZ676" s="1154"/>
      <c r="BA676" s="1154"/>
      <c r="BB676" s="1154"/>
    </row>
    <row r="677" spans="2:54" ht="15" customHeight="1">
      <c r="B677" s="1155"/>
      <c r="C677" s="3017"/>
      <c r="D677" s="3017"/>
      <c r="E677" s="1146" t="s">
        <v>1130</v>
      </c>
      <c r="F677" s="1106"/>
      <c r="G677" s="441" t="s">
        <v>93</v>
      </c>
      <c r="H677" s="441" t="s">
        <v>1103</v>
      </c>
      <c r="I677" s="441" t="s">
        <v>1131</v>
      </c>
      <c r="J677" s="441" t="s">
        <v>112</v>
      </c>
      <c r="K677" s="1111" t="s">
        <v>1132</v>
      </c>
      <c r="L677" s="441" t="s">
        <v>1120</v>
      </c>
      <c r="M677" s="441" t="str">
        <f t="shared" si="40"/>
        <v>Brandy Hill 132 kV</v>
      </c>
      <c r="N677" s="1111" t="s">
        <v>1106</v>
      </c>
      <c r="O677" s="1112" t="s">
        <v>842</v>
      </c>
      <c r="P677" s="1111"/>
      <c r="Q677" s="2854"/>
      <c r="R677" s="2854"/>
      <c r="S677" s="2854"/>
      <c r="T677" s="2854"/>
      <c r="U677" s="2854"/>
      <c r="V677" s="2855"/>
      <c r="W677" s="2852"/>
      <c r="X677" s="2852"/>
      <c r="Y677" s="2852"/>
      <c r="Z677" s="2852"/>
      <c r="AA677" s="2853"/>
      <c r="AB677" s="1125"/>
      <c r="AC677" s="1151"/>
      <c r="AD677" s="1152"/>
      <c r="AE677" s="1153"/>
      <c r="AF677" s="1153"/>
      <c r="AG677" s="1153"/>
      <c r="AH677" s="124"/>
      <c r="AI677" s="124"/>
      <c r="AJ677" s="124"/>
      <c r="AK677" s="124"/>
      <c r="AL677" s="1153"/>
      <c r="AM677" s="124"/>
      <c r="AN677" s="124"/>
      <c r="AO677" s="1153"/>
      <c r="AP677" s="1161"/>
      <c r="AQ677" s="1153"/>
      <c r="AR677" s="1154"/>
      <c r="AS677" s="1154"/>
      <c r="AT677" s="1154"/>
      <c r="AU677" s="1160"/>
      <c r="AV677" s="1154"/>
      <c r="AW677" s="1154"/>
      <c r="AX677" s="1154"/>
      <c r="AY677" s="1154"/>
      <c r="AZ677" s="1154"/>
      <c r="BA677" s="1154"/>
      <c r="BB677" s="1154"/>
    </row>
    <row r="678" spans="2:54" ht="15" customHeight="1">
      <c r="B678" s="1155"/>
      <c r="C678" s="3016" t="s">
        <v>1133</v>
      </c>
      <c r="D678" s="3016"/>
      <c r="E678" s="1146" t="s">
        <v>1127</v>
      </c>
      <c r="F678" s="1106"/>
      <c r="G678" s="441" t="s">
        <v>93</v>
      </c>
      <c r="H678" s="441" t="s">
        <v>1103</v>
      </c>
      <c r="I678" s="441" t="s">
        <v>1128</v>
      </c>
      <c r="J678" s="441" t="s">
        <v>112</v>
      </c>
      <c r="K678" s="1111" t="s">
        <v>1133</v>
      </c>
      <c r="L678" s="441" t="s">
        <v>1120</v>
      </c>
      <c r="M678" s="441" t="str">
        <f t="shared" si="40"/>
        <v>Brandy Hill 132 kV</v>
      </c>
      <c r="N678" s="1111" t="s">
        <v>1108</v>
      </c>
      <c r="O678" s="1111" t="s">
        <v>1109</v>
      </c>
      <c r="P678" s="1111"/>
      <c r="Q678" s="2856"/>
      <c r="R678" s="2856"/>
      <c r="S678" s="2856"/>
      <c r="T678" s="2856"/>
      <c r="U678" s="2856"/>
      <c r="V678" s="2858"/>
      <c r="W678" s="2859"/>
      <c r="X678" s="2859"/>
      <c r="Y678" s="2859"/>
      <c r="Z678" s="2859"/>
      <c r="AA678" s="2860"/>
      <c r="AB678" s="1125"/>
      <c r="AC678" s="1151"/>
      <c r="AD678" s="1152"/>
      <c r="AE678" s="1153"/>
      <c r="AF678" s="1153"/>
      <c r="AG678" s="1153"/>
      <c r="AH678" s="124"/>
      <c r="AI678" s="124"/>
      <c r="AJ678" s="124"/>
      <c r="AK678" s="124"/>
      <c r="AL678" s="1153"/>
      <c r="AM678" s="124"/>
      <c r="AN678" s="124"/>
      <c r="AO678" s="1153"/>
      <c r="AP678" s="1153"/>
      <c r="AQ678" s="1153"/>
      <c r="AR678" s="1154"/>
      <c r="AS678" s="1154"/>
      <c r="AT678" s="1154"/>
      <c r="AU678" s="1154"/>
      <c r="AV678" s="1154"/>
      <c r="AW678" s="1154"/>
      <c r="AX678" s="1154"/>
      <c r="AY678" s="1154"/>
      <c r="AZ678" s="1154"/>
      <c r="BA678" s="1154"/>
      <c r="BB678" s="1154"/>
    </row>
    <row r="679" spans="2:54" ht="15" customHeight="1">
      <c r="B679" s="1155"/>
      <c r="C679" s="3017"/>
      <c r="D679" s="3017"/>
      <c r="E679" s="1146" t="s">
        <v>1130</v>
      </c>
      <c r="F679" s="1106"/>
      <c r="G679" s="441" t="s">
        <v>93</v>
      </c>
      <c r="H679" s="441" t="s">
        <v>1103</v>
      </c>
      <c r="I679" s="441" t="s">
        <v>1131</v>
      </c>
      <c r="J679" s="441" t="s">
        <v>112</v>
      </c>
      <c r="K679" s="1111" t="s">
        <v>1133</v>
      </c>
      <c r="L679" s="441" t="s">
        <v>1120</v>
      </c>
      <c r="M679" s="441" t="str">
        <f t="shared" si="40"/>
        <v>Brandy Hill 132 kV</v>
      </c>
      <c r="N679" s="1111" t="s">
        <v>1108</v>
      </c>
      <c r="O679" s="1111" t="s">
        <v>1109</v>
      </c>
      <c r="P679" s="1111"/>
      <c r="Q679" s="2856"/>
      <c r="R679" s="2856"/>
      <c r="S679" s="2856"/>
      <c r="T679" s="2856"/>
      <c r="U679" s="2856"/>
      <c r="V679" s="2858"/>
      <c r="W679" s="2859"/>
      <c r="X679" s="2859"/>
      <c r="Y679" s="2859"/>
      <c r="Z679" s="2859"/>
      <c r="AA679" s="2860"/>
      <c r="AB679" s="1125"/>
      <c r="AC679" s="1151"/>
      <c r="AD679" s="1152"/>
      <c r="AE679" s="1153"/>
      <c r="AF679" s="1153"/>
      <c r="AG679" s="1153"/>
      <c r="AH679" s="124"/>
      <c r="AI679" s="124"/>
      <c r="AJ679" s="124"/>
      <c r="AK679" s="124"/>
      <c r="AL679" s="1153"/>
      <c r="AM679" s="124"/>
      <c r="AN679" s="124"/>
      <c r="AO679" s="1153"/>
      <c r="AP679" s="1153"/>
      <c r="AQ679" s="1153"/>
      <c r="AR679" s="1154"/>
      <c r="AS679" s="1154"/>
      <c r="AT679" s="1154"/>
      <c r="AU679" s="1154"/>
      <c r="AV679" s="1154"/>
      <c r="AW679" s="1154"/>
      <c r="AX679" s="1154"/>
      <c r="AY679" s="1154"/>
      <c r="AZ679" s="1154"/>
      <c r="BA679" s="1154"/>
      <c r="BB679" s="1154"/>
    </row>
    <row r="680" spans="2:54" ht="15" customHeight="1">
      <c r="B680" s="1155"/>
      <c r="C680" s="3016" t="s">
        <v>1110</v>
      </c>
      <c r="D680" s="3016"/>
      <c r="E680" s="1146" t="s">
        <v>1127</v>
      </c>
      <c r="F680" s="1106"/>
      <c r="G680" s="441" t="s">
        <v>93</v>
      </c>
      <c r="H680" s="441" t="s">
        <v>1103</v>
      </c>
      <c r="I680" s="441" t="s">
        <v>1128</v>
      </c>
      <c r="J680" s="441" t="s">
        <v>112</v>
      </c>
      <c r="K680" s="1111" t="s">
        <v>1110</v>
      </c>
      <c r="L680" s="441" t="s">
        <v>1120</v>
      </c>
      <c r="M680" s="441" t="str">
        <f t="shared" si="40"/>
        <v>Brandy Hill 132 kV</v>
      </c>
      <c r="N680" s="1111" t="s">
        <v>1111</v>
      </c>
      <c r="O680" s="1112">
        <v>0</v>
      </c>
      <c r="P680" s="1111"/>
      <c r="Q680" s="2861"/>
      <c r="R680" s="2861"/>
      <c r="S680" s="2861"/>
      <c r="T680" s="2861"/>
      <c r="U680" s="2861"/>
      <c r="V680" s="2862"/>
      <c r="W680" s="2863"/>
      <c r="X680" s="2863"/>
      <c r="Y680" s="2863"/>
      <c r="Z680" s="2863"/>
      <c r="AA680" s="2864"/>
      <c r="AB680" s="1125"/>
      <c r="AC680" s="1151"/>
      <c r="AD680" s="1152"/>
      <c r="AE680" s="1153"/>
      <c r="AF680" s="1153"/>
      <c r="AG680" s="1153"/>
      <c r="AH680" s="124"/>
      <c r="AI680" s="124"/>
      <c r="AJ680" s="124"/>
      <c r="AK680" s="124"/>
      <c r="AL680" s="1153"/>
      <c r="AM680" s="124"/>
      <c r="AN680" s="124"/>
      <c r="AO680" s="1153"/>
      <c r="AP680" s="1161"/>
      <c r="AQ680" s="1153"/>
      <c r="AR680" s="1154"/>
      <c r="AS680" s="1154"/>
      <c r="AT680" s="1154"/>
      <c r="AU680" s="1154"/>
      <c r="AV680" s="1154"/>
      <c r="AW680" s="1154"/>
      <c r="AX680" s="1154"/>
      <c r="AY680" s="1154"/>
      <c r="AZ680" s="1154"/>
      <c r="BA680" s="1154"/>
      <c r="BB680" s="1154"/>
    </row>
    <row r="681" spans="2:54" ht="15" customHeight="1">
      <c r="B681" s="1155"/>
      <c r="C681" s="3017"/>
      <c r="D681" s="3017"/>
      <c r="E681" s="1146" t="s">
        <v>1130</v>
      </c>
      <c r="F681" s="1106"/>
      <c r="G681" s="441" t="s">
        <v>93</v>
      </c>
      <c r="H681" s="441" t="s">
        <v>1103</v>
      </c>
      <c r="I681" s="441" t="s">
        <v>1131</v>
      </c>
      <c r="J681" s="441" t="s">
        <v>112</v>
      </c>
      <c r="K681" s="1111" t="s">
        <v>1110</v>
      </c>
      <c r="L681" s="441" t="s">
        <v>1120</v>
      </c>
      <c r="M681" s="441" t="str">
        <f t="shared" si="40"/>
        <v>Brandy Hill 132 kV</v>
      </c>
      <c r="N681" s="1111" t="s">
        <v>1111</v>
      </c>
      <c r="O681" s="1112">
        <v>0</v>
      </c>
      <c r="P681" s="1111"/>
      <c r="Q681" s="2861"/>
      <c r="R681" s="2861"/>
      <c r="S681" s="2861"/>
      <c r="T681" s="2861"/>
      <c r="U681" s="2861"/>
      <c r="V681" s="2862"/>
      <c r="W681" s="2863"/>
      <c r="X681" s="2863"/>
      <c r="Y681" s="2863"/>
      <c r="Z681" s="2863"/>
      <c r="AA681" s="2864"/>
      <c r="AB681" s="1125"/>
      <c r="AC681" s="1151"/>
      <c r="AD681" s="1152"/>
      <c r="AE681" s="1153"/>
      <c r="AF681" s="1153"/>
      <c r="AG681" s="1153"/>
      <c r="AH681" s="124"/>
      <c r="AI681" s="124"/>
      <c r="AJ681" s="124"/>
      <c r="AK681" s="124"/>
      <c r="AL681" s="1153"/>
      <c r="AM681" s="124"/>
      <c r="AN681" s="124"/>
      <c r="AO681" s="1153"/>
      <c r="AP681" s="1161"/>
      <c r="AQ681" s="1153"/>
      <c r="AR681" s="1154"/>
      <c r="AS681" s="1154"/>
      <c r="AT681" s="1154"/>
      <c r="AU681" s="1154"/>
      <c r="AV681" s="1154"/>
      <c r="AW681" s="1154"/>
      <c r="AX681" s="1154"/>
      <c r="AY681" s="1154"/>
      <c r="AZ681" s="1154"/>
      <c r="BA681" s="1154"/>
      <c r="BB681" s="1154"/>
    </row>
    <row r="682" spans="2:54" ht="15" customHeight="1">
      <c r="B682" s="1155"/>
      <c r="C682" s="3016" t="s">
        <v>1112</v>
      </c>
      <c r="D682" s="3016"/>
      <c r="E682" s="1146" t="s">
        <v>1127</v>
      </c>
      <c r="F682" s="1106"/>
      <c r="G682" s="441" t="s">
        <v>93</v>
      </c>
      <c r="H682" s="441" t="s">
        <v>1103</v>
      </c>
      <c r="I682" s="441" t="s">
        <v>1128</v>
      </c>
      <c r="J682" s="441" t="s">
        <v>112</v>
      </c>
      <c r="K682" s="1111" t="s">
        <v>1112</v>
      </c>
      <c r="L682" s="441" t="s">
        <v>1120</v>
      </c>
      <c r="M682" s="441" t="str">
        <f t="shared" si="40"/>
        <v>Brandy Hill 132 kV</v>
      </c>
      <c r="N682" s="1111" t="s">
        <v>1113</v>
      </c>
      <c r="O682" s="1111" t="s">
        <v>1113</v>
      </c>
      <c r="P682" s="1111"/>
      <c r="Q682" s="2850"/>
      <c r="R682" s="2850"/>
      <c r="S682" s="2850"/>
      <c r="T682" s="2850"/>
      <c r="U682" s="2850"/>
      <c r="V682" s="2851"/>
      <c r="W682" s="2866"/>
      <c r="X682" s="2866"/>
      <c r="Y682" s="2866"/>
      <c r="Z682" s="2866"/>
      <c r="AA682" s="2099"/>
      <c r="AB682" s="1125"/>
      <c r="AC682" s="1151"/>
      <c r="AD682" s="1152"/>
      <c r="AE682" s="1153"/>
      <c r="AF682" s="1153"/>
      <c r="AG682" s="1153"/>
      <c r="AH682" s="124"/>
      <c r="AI682" s="124"/>
      <c r="AJ682" s="124"/>
      <c r="AK682" s="124"/>
      <c r="AL682" s="1153"/>
      <c r="AM682" s="124"/>
      <c r="AN682" s="124"/>
      <c r="AO682" s="1153"/>
      <c r="AP682" s="1153"/>
      <c r="AQ682" s="1153"/>
      <c r="AR682" s="1154"/>
      <c r="AS682" s="1154"/>
      <c r="AT682" s="1154"/>
      <c r="AU682" s="1154"/>
      <c r="AV682" s="1154"/>
      <c r="AW682" s="1154"/>
      <c r="AX682" s="1154"/>
      <c r="AY682" s="1154"/>
      <c r="AZ682" s="1154"/>
      <c r="BA682" s="1154"/>
      <c r="BB682" s="1154"/>
    </row>
    <row r="683" spans="2:54" ht="15" customHeight="1">
      <c r="B683" s="1155"/>
      <c r="C683" s="3017"/>
      <c r="D683" s="3017"/>
      <c r="E683" s="1146" t="s">
        <v>1130</v>
      </c>
      <c r="F683" s="1106"/>
      <c r="G683" s="441" t="s">
        <v>93</v>
      </c>
      <c r="H683" s="441" t="s">
        <v>1103</v>
      </c>
      <c r="I683" s="441" t="s">
        <v>1131</v>
      </c>
      <c r="J683" s="441" t="s">
        <v>112</v>
      </c>
      <c r="K683" s="1111" t="s">
        <v>1112</v>
      </c>
      <c r="L683" s="441" t="s">
        <v>1120</v>
      </c>
      <c r="M683" s="441" t="str">
        <f t="shared" si="40"/>
        <v>Brandy Hill 132 kV</v>
      </c>
      <c r="N683" s="1111" t="s">
        <v>1113</v>
      </c>
      <c r="O683" s="1111" t="s">
        <v>1113</v>
      </c>
      <c r="P683" s="1111"/>
      <c r="Q683" s="2850"/>
      <c r="R683" s="2850"/>
      <c r="S683" s="2850"/>
      <c r="T683" s="2850"/>
      <c r="U683" s="2850"/>
      <c r="V683" s="2851"/>
      <c r="W683" s="2866"/>
      <c r="X683" s="2866"/>
      <c r="Y683" s="2866"/>
      <c r="Z683" s="2866"/>
      <c r="AA683" s="2099"/>
      <c r="AB683" s="1125"/>
      <c r="AC683" s="1151"/>
      <c r="AD683" s="1152"/>
      <c r="AE683" s="1153"/>
      <c r="AF683" s="1153"/>
      <c r="AG683" s="1153"/>
      <c r="AH683" s="124"/>
      <c r="AI683" s="124"/>
      <c r="AJ683" s="124"/>
      <c r="AK683" s="124"/>
      <c r="AL683" s="1153"/>
      <c r="AM683" s="124"/>
      <c r="AN683" s="124"/>
      <c r="AO683" s="1153"/>
      <c r="AP683" s="1153"/>
      <c r="AQ683" s="1153"/>
      <c r="AR683" s="1154"/>
      <c r="AS683" s="1154"/>
      <c r="AT683" s="1154"/>
      <c r="AU683" s="1154"/>
      <c r="AV683" s="1154"/>
      <c r="AW683" s="1154"/>
      <c r="AX683" s="1154"/>
      <c r="AY683" s="1154"/>
      <c r="AZ683" s="1154"/>
      <c r="BA683" s="1154"/>
      <c r="BB683" s="1154"/>
    </row>
    <row r="684" spans="2:54" ht="15" customHeight="1">
      <c r="B684" s="1155"/>
      <c r="C684" s="3016" t="s">
        <v>1134</v>
      </c>
      <c r="D684" s="3016" t="s">
        <v>833</v>
      </c>
      <c r="E684" s="1146" t="s">
        <v>1127</v>
      </c>
      <c r="F684" s="1106"/>
      <c r="G684" s="441" t="s">
        <v>93</v>
      </c>
      <c r="H684" s="441" t="s">
        <v>1103</v>
      </c>
      <c r="I684" s="441" t="s">
        <v>1128</v>
      </c>
      <c r="J684" s="441" t="s">
        <v>112</v>
      </c>
      <c r="K684" s="1111" t="s">
        <v>1134</v>
      </c>
      <c r="L684" s="441" t="s">
        <v>1120</v>
      </c>
      <c r="M684" s="441" t="str">
        <f t="shared" si="40"/>
        <v>Brandy Hill 132 kV</v>
      </c>
      <c r="N684" s="1111" t="s">
        <v>1115</v>
      </c>
      <c r="O684" s="1111" t="s">
        <v>833</v>
      </c>
      <c r="P684" s="1111"/>
      <c r="Q684" s="2867"/>
      <c r="R684" s="2868"/>
      <c r="S684" s="2869"/>
      <c r="T684" s="2869"/>
      <c r="U684" s="2869"/>
      <c r="V684" s="2869"/>
      <c r="W684" s="2869"/>
      <c r="X684" s="2869"/>
      <c r="Y684" s="2869"/>
      <c r="Z684" s="2869"/>
      <c r="AA684" s="2879"/>
      <c r="AB684" s="1125"/>
      <c r="AC684" s="1151"/>
      <c r="AD684" s="1152"/>
      <c r="AE684" s="1153"/>
      <c r="AF684" s="1153"/>
      <c r="AG684" s="1153"/>
      <c r="AH684" s="124"/>
      <c r="AI684" s="124"/>
      <c r="AJ684" s="124"/>
      <c r="AK684" s="124"/>
      <c r="AL684" s="1153"/>
      <c r="AM684" s="124"/>
      <c r="AN684" s="124"/>
      <c r="AO684" s="1153"/>
      <c r="AP684" s="1153"/>
      <c r="AQ684" s="1153"/>
      <c r="AR684" s="1154"/>
      <c r="AS684" s="1154"/>
      <c r="AT684" s="1154"/>
      <c r="AU684" s="1154"/>
      <c r="AV684" s="1154"/>
      <c r="AW684" s="1154"/>
      <c r="AX684" s="1154"/>
      <c r="AY684" s="1154"/>
      <c r="AZ684" s="1154"/>
      <c r="BA684" s="1154"/>
      <c r="BB684" s="1154"/>
    </row>
    <row r="685" spans="2:54" ht="15" customHeight="1">
      <c r="B685" s="1155"/>
      <c r="C685" s="3017"/>
      <c r="D685" s="3017"/>
      <c r="E685" s="1146" t="s">
        <v>1130</v>
      </c>
      <c r="F685" s="1106"/>
      <c r="G685" s="441" t="s">
        <v>93</v>
      </c>
      <c r="H685" s="441" t="s">
        <v>1103</v>
      </c>
      <c r="I685" s="441" t="s">
        <v>1131</v>
      </c>
      <c r="J685" s="441" t="s">
        <v>112</v>
      </c>
      <c r="K685" s="1111" t="s">
        <v>1134</v>
      </c>
      <c r="L685" s="441" t="s">
        <v>1120</v>
      </c>
      <c r="M685" s="441" t="str">
        <f t="shared" si="40"/>
        <v>Brandy Hill 132 kV</v>
      </c>
      <c r="N685" s="1111" t="s">
        <v>1115</v>
      </c>
      <c r="O685" s="1111" t="s">
        <v>833</v>
      </c>
      <c r="P685" s="1111"/>
      <c r="Q685" s="2867"/>
      <c r="R685" s="2868"/>
      <c r="S685" s="2869"/>
      <c r="T685" s="2869"/>
      <c r="U685" s="2869"/>
      <c r="V685" s="2869"/>
      <c r="W685" s="2869"/>
      <c r="X685" s="2869"/>
      <c r="Y685" s="2869"/>
      <c r="Z685" s="2869"/>
      <c r="AA685" s="2879"/>
      <c r="AB685" s="1125"/>
      <c r="AC685" s="1151"/>
      <c r="AD685" s="1152"/>
      <c r="AE685" s="1153"/>
      <c r="AF685" s="1153"/>
      <c r="AG685" s="1153"/>
      <c r="AH685" s="124"/>
      <c r="AI685" s="124"/>
      <c r="AJ685" s="124"/>
      <c r="AK685" s="124"/>
      <c r="AL685" s="1153"/>
      <c r="AM685" s="124"/>
      <c r="AN685" s="124"/>
      <c r="AO685" s="1153"/>
      <c r="AP685" s="1153"/>
      <c r="AQ685" s="1153"/>
      <c r="AR685" s="1154"/>
      <c r="AS685" s="1154"/>
      <c r="AT685" s="1154"/>
      <c r="AU685" s="1154"/>
      <c r="AV685" s="1154"/>
      <c r="AW685" s="1154"/>
      <c r="AX685" s="1154"/>
      <c r="AY685" s="1154"/>
      <c r="AZ685" s="1154"/>
      <c r="BA685" s="1154"/>
      <c r="BB685" s="1154"/>
    </row>
    <row r="686" spans="2:54" ht="15" customHeight="1">
      <c r="B686" s="1155"/>
      <c r="C686" s="3016" t="s">
        <v>1135</v>
      </c>
      <c r="D686" s="3016" t="s">
        <v>833</v>
      </c>
      <c r="E686" s="1146" t="s">
        <v>1127</v>
      </c>
      <c r="F686" s="1106"/>
      <c r="G686" s="441" t="s">
        <v>93</v>
      </c>
      <c r="H686" s="441" t="s">
        <v>1103</v>
      </c>
      <c r="I686" s="441" t="s">
        <v>1128</v>
      </c>
      <c r="J686" s="441" t="s">
        <v>112</v>
      </c>
      <c r="K686" s="1111" t="s">
        <v>1135</v>
      </c>
      <c r="L686" s="441" t="s">
        <v>1120</v>
      </c>
      <c r="M686" s="441" t="str">
        <f t="shared" si="40"/>
        <v>Brandy Hill 132 kV</v>
      </c>
      <c r="N686" s="1111" t="s">
        <v>1106</v>
      </c>
      <c r="O686" s="1111" t="s">
        <v>833</v>
      </c>
      <c r="P686" s="1111"/>
      <c r="Q686" s="2867"/>
      <c r="R686" s="2868"/>
      <c r="S686" s="2869"/>
      <c r="T686" s="2869"/>
      <c r="U686" s="2869"/>
      <c r="V686" s="2869"/>
      <c r="W686" s="2869"/>
      <c r="X686" s="2869"/>
      <c r="Y686" s="2869"/>
      <c r="Z686" s="2869"/>
      <c r="AA686" s="2879"/>
      <c r="AB686" s="1125"/>
      <c r="AC686" s="1151"/>
      <c r="AD686" s="1152"/>
      <c r="AE686" s="1153"/>
      <c r="AF686" s="1153"/>
      <c r="AG686" s="1153"/>
      <c r="AH686" s="124"/>
      <c r="AI686" s="124"/>
      <c r="AJ686" s="124"/>
      <c r="AK686" s="124"/>
      <c r="AL686" s="1153"/>
      <c r="AM686" s="124"/>
      <c r="AN686" s="124"/>
      <c r="AO686" s="1153"/>
      <c r="AP686" s="1153"/>
      <c r="AQ686" s="1153"/>
      <c r="AR686" s="1154"/>
      <c r="AS686" s="1154"/>
      <c r="AT686" s="1154"/>
      <c r="AU686" s="1154"/>
      <c r="AV686" s="1154"/>
      <c r="AW686" s="1154"/>
      <c r="AX686" s="1154"/>
      <c r="AY686" s="1154"/>
      <c r="AZ686" s="1154"/>
      <c r="BA686" s="1154"/>
      <c r="BB686" s="1154"/>
    </row>
    <row r="687" spans="2:54" ht="15" customHeight="1">
      <c r="B687" s="1155"/>
      <c r="C687" s="3017"/>
      <c r="D687" s="3017"/>
      <c r="E687" s="1146" t="s">
        <v>1130</v>
      </c>
      <c r="F687" s="1106"/>
      <c r="G687" s="441" t="s">
        <v>93</v>
      </c>
      <c r="H687" s="441" t="s">
        <v>1103</v>
      </c>
      <c r="I687" s="441" t="s">
        <v>1131</v>
      </c>
      <c r="J687" s="441" t="s">
        <v>112</v>
      </c>
      <c r="K687" s="1111" t="s">
        <v>1135</v>
      </c>
      <c r="L687" s="441" t="s">
        <v>1120</v>
      </c>
      <c r="M687" s="441" t="str">
        <f t="shared" si="40"/>
        <v>Brandy Hill 132 kV</v>
      </c>
      <c r="N687" s="1111" t="s">
        <v>1106</v>
      </c>
      <c r="O687" s="1111" t="s">
        <v>833</v>
      </c>
      <c r="P687" s="1111"/>
      <c r="Q687" s="2867"/>
      <c r="R687" s="2868"/>
      <c r="S687" s="2869"/>
      <c r="T687" s="2869"/>
      <c r="U687" s="2869"/>
      <c r="V687" s="2869"/>
      <c r="W687" s="2869"/>
      <c r="X687" s="2869"/>
      <c r="Y687" s="2869"/>
      <c r="Z687" s="2869"/>
      <c r="AA687" s="2879"/>
      <c r="AB687" s="1125"/>
      <c r="AC687" s="1151"/>
      <c r="AD687" s="1152"/>
      <c r="AE687" s="1153"/>
      <c r="AF687" s="1153"/>
      <c r="AG687" s="1153"/>
      <c r="AH687" s="124"/>
      <c r="AI687" s="124"/>
      <c r="AJ687" s="124"/>
      <c r="AK687" s="124"/>
      <c r="AL687" s="1153"/>
      <c r="AM687" s="124"/>
      <c r="AN687" s="124"/>
      <c r="AO687" s="1153"/>
      <c r="AP687" s="1153"/>
      <c r="AQ687" s="1153"/>
      <c r="AR687" s="1154"/>
      <c r="AS687" s="1154"/>
      <c r="AT687" s="1154"/>
      <c r="AU687" s="1154"/>
      <c r="AV687" s="1154"/>
      <c r="AW687" s="1154"/>
      <c r="AX687" s="1154"/>
      <c r="AY687" s="1154"/>
      <c r="AZ687" s="1154"/>
      <c r="BA687" s="1154"/>
      <c r="BB687" s="1154"/>
    </row>
    <row r="688" spans="2:54" ht="15" customHeight="1">
      <c r="B688" s="1155"/>
      <c r="C688" s="3016" t="s">
        <v>1135</v>
      </c>
      <c r="D688" s="3016" t="s">
        <v>842</v>
      </c>
      <c r="E688" s="1146" t="s">
        <v>1127</v>
      </c>
      <c r="F688" s="1106"/>
      <c r="G688" s="441" t="s">
        <v>93</v>
      </c>
      <c r="H688" s="441" t="s">
        <v>1103</v>
      </c>
      <c r="I688" s="441" t="s">
        <v>1128</v>
      </c>
      <c r="J688" s="441" t="s">
        <v>112</v>
      </c>
      <c r="K688" s="1111" t="s">
        <v>1135</v>
      </c>
      <c r="L688" s="441" t="s">
        <v>1120</v>
      </c>
      <c r="M688" s="441" t="str">
        <f t="shared" si="40"/>
        <v>Brandy Hill 132 kV</v>
      </c>
      <c r="N688" s="1111" t="s">
        <v>1106</v>
      </c>
      <c r="O688" s="1111" t="s">
        <v>842</v>
      </c>
      <c r="P688" s="1111"/>
      <c r="Q688" s="2867"/>
      <c r="R688" s="2868"/>
      <c r="S688" s="2869"/>
      <c r="T688" s="2869"/>
      <c r="U688" s="2869"/>
      <c r="V688" s="2869"/>
      <c r="W688" s="2869"/>
      <c r="X688" s="2869"/>
      <c r="Y688" s="2869"/>
      <c r="Z688" s="2869"/>
      <c r="AA688" s="2879"/>
      <c r="AB688" s="1125"/>
      <c r="AC688" s="1151"/>
      <c r="AD688" s="1152"/>
      <c r="AE688" s="1153"/>
      <c r="AF688" s="1153"/>
      <c r="AG688" s="1153"/>
      <c r="AH688" s="124"/>
      <c r="AI688" s="124"/>
      <c r="AJ688" s="124"/>
      <c r="AK688" s="124"/>
      <c r="AL688" s="1153"/>
      <c r="AM688" s="124"/>
      <c r="AN688" s="124"/>
      <c r="AO688" s="1153"/>
      <c r="AP688" s="1153"/>
      <c r="AQ688" s="1153"/>
      <c r="AR688" s="1154"/>
      <c r="AS688" s="1154"/>
      <c r="AT688" s="1154"/>
      <c r="AU688" s="1154"/>
      <c r="AV688" s="1154"/>
      <c r="AW688" s="1154"/>
      <c r="AX688" s="1154"/>
      <c r="AY688" s="1154"/>
      <c r="AZ688" s="1154"/>
      <c r="BA688" s="1154"/>
      <c r="BB688" s="1154"/>
    </row>
    <row r="689" spans="2:54" ht="15" customHeight="1">
      <c r="B689" s="1155"/>
      <c r="C689" s="3017"/>
      <c r="D689" s="3017"/>
      <c r="E689" s="1146" t="s">
        <v>1130</v>
      </c>
      <c r="F689" s="1106"/>
      <c r="G689" s="441" t="s">
        <v>93</v>
      </c>
      <c r="H689" s="441" t="s">
        <v>1103</v>
      </c>
      <c r="I689" s="441" t="s">
        <v>1131</v>
      </c>
      <c r="J689" s="441" t="s">
        <v>112</v>
      </c>
      <c r="K689" s="1111" t="s">
        <v>1135</v>
      </c>
      <c r="L689" s="441" t="s">
        <v>1120</v>
      </c>
      <c r="M689" s="441" t="str">
        <f t="shared" si="40"/>
        <v>Brandy Hill 132 kV</v>
      </c>
      <c r="N689" s="1111" t="s">
        <v>1106</v>
      </c>
      <c r="O689" s="1111" t="s">
        <v>842</v>
      </c>
      <c r="P689" s="1111"/>
      <c r="Q689" s="2867"/>
      <c r="R689" s="2868"/>
      <c r="S689" s="2869"/>
      <c r="T689" s="2869"/>
      <c r="U689" s="2869"/>
      <c r="V689" s="2869"/>
      <c r="W689" s="2869"/>
      <c r="X689" s="2869"/>
      <c r="Y689" s="2869"/>
      <c r="Z689" s="2869"/>
      <c r="AA689" s="2879"/>
      <c r="AB689" s="1125"/>
      <c r="AC689" s="1151"/>
      <c r="AD689" s="1152"/>
      <c r="AE689" s="1153"/>
      <c r="AF689" s="1153"/>
      <c r="AG689" s="1153"/>
      <c r="AH689" s="124"/>
      <c r="AI689" s="124"/>
      <c r="AJ689" s="124"/>
      <c r="AK689" s="124"/>
      <c r="AL689" s="1153"/>
      <c r="AM689" s="124"/>
      <c r="AN689" s="124"/>
      <c r="AO689" s="1153"/>
      <c r="AP689" s="1153"/>
      <c r="AQ689" s="1153"/>
      <c r="AR689" s="1154"/>
      <c r="AS689" s="1154"/>
      <c r="AT689" s="1154"/>
      <c r="AU689" s="1154"/>
      <c r="AV689" s="1154"/>
      <c r="AW689" s="1154"/>
      <c r="AX689" s="1154"/>
      <c r="AY689" s="1154"/>
      <c r="AZ689" s="1154"/>
      <c r="BA689" s="1154"/>
      <c r="BB689" s="1154"/>
    </row>
    <row r="690" spans="2:54" ht="15" customHeight="1">
      <c r="B690" s="1155"/>
      <c r="C690" s="3016" t="s">
        <v>1136</v>
      </c>
      <c r="D690" s="3016" t="s">
        <v>833</v>
      </c>
      <c r="E690" s="1146" t="s">
        <v>1127</v>
      </c>
      <c r="F690" s="1106"/>
      <c r="G690" s="441" t="s">
        <v>93</v>
      </c>
      <c r="H690" s="441" t="s">
        <v>1103</v>
      </c>
      <c r="I690" s="441" t="s">
        <v>1128</v>
      </c>
      <c r="J690" s="441" t="s">
        <v>112</v>
      </c>
      <c r="K690" s="1111" t="s">
        <v>1136</v>
      </c>
      <c r="L690" s="441" t="s">
        <v>1120</v>
      </c>
      <c r="M690" s="441" t="str">
        <f t="shared" si="40"/>
        <v>Brandy Hill 132 kV</v>
      </c>
      <c r="N690" s="1111" t="s">
        <v>1106</v>
      </c>
      <c r="O690" s="1111" t="s">
        <v>833</v>
      </c>
      <c r="P690" s="1111"/>
      <c r="Q690" s="2867"/>
      <c r="R690" s="2868"/>
      <c r="S690" s="2869"/>
      <c r="T690" s="2869"/>
      <c r="U690" s="2869"/>
      <c r="V690" s="2869"/>
      <c r="W690" s="2869"/>
      <c r="X690" s="2869"/>
      <c r="Y690" s="2869"/>
      <c r="Z690" s="2869"/>
      <c r="AA690" s="2879"/>
      <c r="AB690" s="1125"/>
      <c r="AC690" s="1151"/>
      <c r="AD690" s="1152"/>
      <c r="AE690" s="1153"/>
      <c r="AF690" s="1153"/>
      <c r="AG690" s="1153"/>
      <c r="AH690" s="124"/>
      <c r="AI690" s="124"/>
      <c r="AJ690" s="124"/>
      <c r="AK690" s="124"/>
      <c r="AL690" s="1153"/>
      <c r="AM690" s="124"/>
      <c r="AN690" s="124"/>
      <c r="AO690" s="1153"/>
      <c r="AP690" s="1153"/>
      <c r="AQ690" s="1153"/>
      <c r="AR690" s="1154"/>
      <c r="AS690" s="1154"/>
      <c r="AT690" s="1154"/>
      <c r="AU690" s="1154"/>
      <c r="AV690" s="1154"/>
      <c r="AW690" s="1154"/>
      <c r="AX690" s="1154"/>
      <c r="AY690" s="1154"/>
      <c r="AZ690" s="1154"/>
      <c r="BA690" s="1154"/>
      <c r="BB690" s="1154"/>
    </row>
    <row r="691" spans="2:54" ht="15" customHeight="1">
      <c r="B691" s="1155"/>
      <c r="C691" s="3017"/>
      <c r="D691" s="3017"/>
      <c r="E691" s="1146" t="s">
        <v>1130</v>
      </c>
      <c r="F691" s="1106"/>
      <c r="G691" s="441" t="s">
        <v>93</v>
      </c>
      <c r="H691" s="441" t="s">
        <v>1103</v>
      </c>
      <c r="I691" s="441" t="s">
        <v>1131</v>
      </c>
      <c r="J691" s="441" t="s">
        <v>112</v>
      </c>
      <c r="K691" s="1111" t="s">
        <v>1136</v>
      </c>
      <c r="L691" s="441" t="s">
        <v>1120</v>
      </c>
      <c r="M691" s="441" t="str">
        <f t="shared" si="40"/>
        <v>Brandy Hill 132 kV</v>
      </c>
      <c r="N691" s="1111" t="s">
        <v>1106</v>
      </c>
      <c r="O691" s="1111" t="s">
        <v>833</v>
      </c>
      <c r="P691" s="1111"/>
      <c r="Q691" s="2528"/>
      <c r="R691" s="2529"/>
      <c r="S691" s="2530"/>
      <c r="T691" s="2530"/>
      <c r="U691" s="2530"/>
      <c r="V691" s="2530"/>
      <c r="W691" s="2530"/>
      <c r="X691" s="2530"/>
      <c r="Y691" s="2530"/>
      <c r="Z691" s="2530"/>
      <c r="AA691" s="2531"/>
      <c r="AB691" s="1125"/>
      <c r="AC691" s="1151"/>
      <c r="AD691" s="1152"/>
      <c r="AE691" s="1153"/>
      <c r="AF691" s="1153"/>
      <c r="AG691" s="1153"/>
      <c r="AH691" s="124"/>
      <c r="AI691" s="124"/>
      <c r="AJ691" s="124"/>
      <c r="AK691" s="124"/>
      <c r="AL691" s="1153"/>
      <c r="AM691" s="124"/>
      <c r="AN691" s="124"/>
      <c r="AO691" s="1153"/>
      <c r="AP691" s="1153"/>
      <c r="AQ691" s="1153"/>
      <c r="AR691" s="1154"/>
      <c r="AS691" s="1154"/>
      <c r="AT691" s="1154"/>
      <c r="AU691" s="1154"/>
      <c r="AV691" s="1154"/>
      <c r="AW691" s="1154"/>
      <c r="AX691" s="1154"/>
      <c r="AY691" s="1154"/>
      <c r="AZ691" s="1154"/>
      <c r="BA691" s="1154"/>
      <c r="BB691" s="1154"/>
    </row>
    <row r="692" spans="2:54" ht="15" customHeight="1">
      <c r="B692" s="1155"/>
      <c r="C692" s="3016" t="s">
        <v>1136</v>
      </c>
      <c r="D692" s="3016" t="s">
        <v>842</v>
      </c>
      <c r="E692" s="1146" t="s">
        <v>1127</v>
      </c>
      <c r="F692" s="1106"/>
      <c r="G692" s="441" t="s">
        <v>93</v>
      </c>
      <c r="H692" s="441" t="s">
        <v>1103</v>
      </c>
      <c r="I692" s="441" t="s">
        <v>1128</v>
      </c>
      <c r="J692" s="441" t="s">
        <v>112</v>
      </c>
      <c r="K692" s="1111" t="s">
        <v>1136</v>
      </c>
      <c r="L692" s="441" t="s">
        <v>1120</v>
      </c>
      <c r="M692" s="441" t="str">
        <f t="shared" si="40"/>
        <v>Brandy Hill 132 kV</v>
      </c>
      <c r="N692" s="1111" t="s">
        <v>1106</v>
      </c>
      <c r="O692" s="1111" t="s">
        <v>842</v>
      </c>
      <c r="P692" s="1111"/>
      <c r="Q692" s="2528"/>
      <c r="R692" s="2529"/>
      <c r="S692" s="2530"/>
      <c r="T692" s="2530"/>
      <c r="U692" s="2530"/>
      <c r="V692" s="2530"/>
      <c r="W692" s="2530"/>
      <c r="X692" s="2530"/>
      <c r="Y692" s="2530"/>
      <c r="Z692" s="2530"/>
      <c r="AA692" s="2531"/>
      <c r="AB692" s="1125"/>
      <c r="AC692" s="1151"/>
      <c r="AD692" s="1152"/>
      <c r="AE692" s="1153"/>
      <c r="AF692" s="1153"/>
      <c r="AG692" s="1153"/>
      <c r="AH692" s="124"/>
      <c r="AI692" s="124"/>
      <c r="AJ692" s="124"/>
      <c r="AK692" s="124"/>
      <c r="AL692" s="1153"/>
      <c r="AM692" s="124"/>
      <c r="AN692" s="124"/>
      <c r="AO692" s="1153"/>
      <c r="AP692" s="1153"/>
      <c r="AQ692" s="1153"/>
      <c r="AR692" s="1154"/>
      <c r="AS692" s="1154"/>
      <c r="AT692" s="1154"/>
      <c r="AU692" s="1154"/>
      <c r="AV692" s="1154"/>
      <c r="AW692" s="1154"/>
      <c r="AX692" s="1154"/>
      <c r="AY692" s="1154"/>
      <c r="AZ692" s="1154"/>
      <c r="BA692" s="1154"/>
      <c r="BB692" s="1154"/>
    </row>
    <row r="693" spans="2:54" ht="15" customHeight="1" thickBot="1">
      <c r="B693" s="2872"/>
      <c r="C693" s="3018"/>
      <c r="D693" s="3018"/>
      <c r="E693" s="2873" t="s">
        <v>1130</v>
      </c>
      <c r="F693" s="1106"/>
      <c r="G693" s="441" t="s">
        <v>93</v>
      </c>
      <c r="H693" s="441" t="s">
        <v>1103</v>
      </c>
      <c r="I693" s="441" t="s">
        <v>1131</v>
      </c>
      <c r="J693" s="441" t="s">
        <v>112</v>
      </c>
      <c r="K693" s="1111" t="s">
        <v>1136</v>
      </c>
      <c r="L693" s="441" t="s">
        <v>1120</v>
      </c>
      <c r="M693" s="441" t="str">
        <f t="shared" si="40"/>
        <v>Brandy Hill 132 kV</v>
      </c>
      <c r="N693" s="1111" t="s">
        <v>1106</v>
      </c>
      <c r="O693" s="1111" t="s">
        <v>842</v>
      </c>
      <c r="P693" s="1111"/>
      <c r="Q693" s="2874"/>
      <c r="R693" s="2875"/>
      <c r="S693" s="2876"/>
      <c r="T693" s="2876"/>
      <c r="U693" s="2876"/>
      <c r="V693" s="2876"/>
      <c r="W693" s="2876"/>
      <c r="X693" s="2876"/>
      <c r="Y693" s="2876"/>
      <c r="Z693" s="2876"/>
      <c r="AA693" s="2882"/>
      <c r="AB693" s="1162"/>
      <c r="AC693" s="1151"/>
      <c r="AD693" s="1152"/>
      <c r="AE693" s="1153"/>
      <c r="AF693" s="1153"/>
      <c r="AG693" s="1153"/>
      <c r="AH693" s="124"/>
      <c r="AI693" s="124"/>
      <c r="AJ693" s="124"/>
      <c r="AK693" s="124"/>
      <c r="AL693" s="1153"/>
      <c r="AM693" s="124"/>
      <c r="AN693" s="124"/>
      <c r="AO693" s="1153"/>
      <c r="AP693" s="1153"/>
      <c r="AQ693" s="1153"/>
      <c r="AR693" s="1154"/>
      <c r="AS693" s="1154"/>
      <c r="AT693" s="1154"/>
      <c r="AU693" s="1154"/>
      <c r="AV693" s="1154"/>
      <c r="AW693" s="1154"/>
      <c r="AX693" s="1154"/>
      <c r="AY693" s="1154"/>
      <c r="AZ693" s="1154"/>
      <c r="BA693" s="1154"/>
      <c r="BB693" s="1154"/>
    </row>
    <row r="694" spans="2:54" ht="15" customHeight="1">
      <c r="B694" s="1145" t="s">
        <v>1697</v>
      </c>
      <c r="C694" s="3019" t="s">
        <v>1126</v>
      </c>
      <c r="D694" s="3019" t="s">
        <v>842</v>
      </c>
      <c r="E694" s="1146" t="s">
        <v>1127</v>
      </c>
      <c r="F694" s="1106"/>
      <c r="G694" s="441" t="s">
        <v>93</v>
      </c>
      <c r="H694" s="441" t="s">
        <v>1103</v>
      </c>
      <c r="I694" s="441" t="s">
        <v>1128</v>
      </c>
      <c r="J694" s="441" t="s">
        <v>112</v>
      </c>
      <c r="K694" s="441" t="s">
        <v>1126</v>
      </c>
      <c r="L694" s="441" t="s">
        <v>1120</v>
      </c>
      <c r="M694" s="441" t="str">
        <f t="shared" ref="M694" si="42">B694</f>
        <v>Armidale 66 kV</v>
      </c>
      <c r="N694" s="441" t="s">
        <v>1129</v>
      </c>
      <c r="O694" s="441" t="s">
        <v>842</v>
      </c>
      <c r="P694" s="1111"/>
      <c r="Q694" s="2521"/>
      <c r="R694" s="2522"/>
      <c r="S694" s="2523"/>
      <c r="T694" s="2523"/>
      <c r="U694" s="2523"/>
      <c r="V694" s="2523"/>
      <c r="W694" s="2524"/>
      <c r="X694" s="2524"/>
      <c r="Y694" s="2524"/>
      <c r="Z694" s="2524"/>
      <c r="AA694" s="2525"/>
      <c r="AB694" s="1125"/>
      <c r="AC694" s="1151"/>
      <c r="AD694" s="1152"/>
      <c r="AE694" s="1153"/>
      <c r="AF694" s="1153"/>
      <c r="AG694" s="1153"/>
      <c r="AH694" s="124"/>
      <c r="AI694" s="124"/>
      <c r="AJ694" s="124"/>
      <c r="AK694" s="124"/>
      <c r="AL694" s="124"/>
      <c r="AM694" s="124"/>
      <c r="AN694" s="124"/>
      <c r="AO694" s="124"/>
      <c r="AP694" s="124"/>
      <c r="AQ694" s="1153"/>
      <c r="AR694" s="1154"/>
      <c r="AS694" s="1154"/>
      <c r="AT694" s="1154"/>
      <c r="AU694" s="1154"/>
      <c r="AV694" s="1154"/>
      <c r="AW694" s="1154"/>
      <c r="AX694" s="1154"/>
      <c r="AY694" s="1154"/>
      <c r="AZ694" s="1154"/>
      <c r="BA694" s="1154"/>
      <c r="BB694" s="1154"/>
    </row>
    <row r="695" spans="2:54" ht="15" customHeight="1">
      <c r="B695" s="1155"/>
      <c r="C695" s="3017"/>
      <c r="D695" s="3017"/>
      <c r="E695" s="1146" t="s">
        <v>1130</v>
      </c>
      <c r="F695" s="1106"/>
      <c r="G695" s="441" t="s">
        <v>93</v>
      </c>
      <c r="H695" s="441" t="s">
        <v>1103</v>
      </c>
      <c r="I695" s="441" t="s">
        <v>1131</v>
      </c>
      <c r="J695" s="441" t="s">
        <v>112</v>
      </c>
      <c r="K695" s="441" t="s">
        <v>1126</v>
      </c>
      <c r="L695" s="441" t="s">
        <v>1120</v>
      </c>
      <c r="M695" s="441" t="str">
        <f t="shared" si="40"/>
        <v>Armidale 66 kV</v>
      </c>
      <c r="N695" s="441" t="s">
        <v>1129</v>
      </c>
      <c r="O695" s="441" t="s">
        <v>842</v>
      </c>
      <c r="P695" s="1111"/>
      <c r="Q695" s="2526"/>
      <c r="R695" s="2527"/>
      <c r="S695" s="2524"/>
      <c r="T695" s="2524"/>
      <c r="U695" s="2524"/>
      <c r="V695" s="2524"/>
      <c r="W695" s="2524"/>
      <c r="X695" s="2524"/>
      <c r="Y695" s="2524"/>
      <c r="Z695" s="2524"/>
      <c r="AA695" s="2525"/>
      <c r="AB695" s="1125"/>
      <c r="AC695" s="1151"/>
      <c r="AD695" s="1152"/>
      <c r="AE695" s="1153"/>
      <c r="AF695" s="1153"/>
      <c r="AG695" s="1153"/>
      <c r="AH695" s="124"/>
      <c r="AI695" s="124"/>
      <c r="AJ695" s="124"/>
      <c r="AK695" s="124"/>
      <c r="AL695" s="124"/>
      <c r="AM695" s="124"/>
      <c r="AN695" s="124"/>
      <c r="AO695" s="124"/>
      <c r="AP695" s="124"/>
      <c r="AQ695" s="1153"/>
      <c r="AR695" s="1154"/>
      <c r="AS695" s="1154"/>
      <c r="AT695" s="1154"/>
      <c r="AU695" s="1154"/>
      <c r="AV695" s="1154"/>
      <c r="AW695" s="1154"/>
      <c r="AX695" s="1154"/>
      <c r="AY695" s="1154"/>
      <c r="AZ695" s="1154"/>
      <c r="BA695" s="1154"/>
      <c r="BB695" s="1154"/>
    </row>
    <row r="696" spans="2:54" ht="15" customHeight="1">
      <c r="B696" s="1155"/>
      <c r="C696" s="3016" t="s">
        <v>1132</v>
      </c>
      <c r="D696" s="3016" t="s">
        <v>833</v>
      </c>
      <c r="E696" s="1146" t="s">
        <v>1127</v>
      </c>
      <c r="F696" s="1106"/>
      <c r="G696" s="441" t="s">
        <v>93</v>
      </c>
      <c r="H696" s="441" t="s">
        <v>1103</v>
      </c>
      <c r="I696" s="441" t="s">
        <v>1128</v>
      </c>
      <c r="J696" s="441" t="s">
        <v>112</v>
      </c>
      <c r="K696" s="1111" t="s">
        <v>1132</v>
      </c>
      <c r="L696" s="441" t="s">
        <v>1120</v>
      </c>
      <c r="M696" s="441" t="str">
        <f t="shared" si="40"/>
        <v>Armidale 66 kV</v>
      </c>
      <c r="N696" s="1111" t="s">
        <v>1106</v>
      </c>
      <c r="O696" s="1111" t="s">
        <v>833</v>
      </c>
      <c r="P696" s="1111"/>
      <c r="Q696" s="2850"/>
      <c r="R696" s="2850"/>
      <c r="S696" s="2850"/>
      <c r="T696" s="2850"/>
      <c r="U696" s="2850"/>
      <c r="V696" s="2851"/>
      <c r="W696" s="2852"/>
      <c r="X696" s="2852"/>
      <c r="Y696" s="2852"/>
      <c r="Z696" s="2852"/>
      <c r="AA696" s="2853"/>
      <c r="AB696" s="1125"/>
      <c r="AC696" s="1151"/>
      <c r="AD696" s="1152"/>
      <c r="AE696" s="1153"/>
      <c r="AF696" s="1153"/>
      <c r="AG696" s="1153"/>
      <c r="AH696" s="124"/>
      <c r="AI696" s="124"/>
      <c r="AJ696" s="124"/>
      <c r="AK696" s="124"/>
      <c r="AL696" s="1153"/>
      <c r="AM696" s="124"/>
      <c r="AN696" s="124"/>
      <c r="AO696" s="1153"/>
      <c r="AP696" s="1153"/>
      <c r="AQ696" s="1153"/>
      <c r="AR696" s="1154"/>
      <c r="AS696" s="1154"/>
      <c r="AT696" s="1154"/>
      <c r="AU696" s="1160"/>
      <c r="AV696" s="1154"/>
      <c r="AW696" s="1154"/>
      <c r="AX696" s="1154"/>
      <c r="AY696" s="1154"/>
      <c r="AZ696" s="1154"/>
      <c r="BA696" s="1154"/>
      <c r="BB696" s="1154"/>
    </row>
    <row r="697" spans="2:54" ht="15" customHeight="1">
      <c r="B697" s="1155"/>
      <c r="C697" s="3017"/>
      <c r="D697" s="3017"/>
      <c r="E697" s="1146" t="s">
        <v>1130</v>
      </c>
      <c r="F697" s="1106"/>
      <c r="G697" s="441" t="s">
        <v>93</v>
      </c>
      <c r="H697" s="441" t="s">
        <v>1103</v>
      </c>
      <c r="I697" s="441" t="s">
        <v>1131</v>
      </c>
      <c r="J697" s="441" t="s">
        <v>112</v>
      </c>
      <c r="K697" s="1111" t="s">
        <v>1132</v>
      </c>
      <c r="L697" s="441" t="s">
        <v>1120</v>
      </c>
      <c r="M697" s="441" t="str">
        <f t="shared" si="40"/>
        <v>Armidale 66 kV</v>
      </c>
      <c r="N697" s="1111" t="s">
        <v>1106</v>
      </c>
      <c r="O697" s="1111" t="s">
        <v>833</v>
      </c>
      <c r="P697" s="1111"/>
      <c r="Q697" s="2850"/>
      <c r="R697" s="2850"/>
      <c r="S697" s="2850"/>
      <c r="T697" s="2850"/>
      <c r="U697" s="2850"/>
      <c r="V697" s="2851"/>
      <c r="W697" s="2852"/>
      <c r="X697" s="2852"/>
      <c r="Y697" s="2852"/>
      <c r="Z697" s="2852"/>
      <c r="AA697" s="2853"/>
      <c r="AB697" s="1125"/>
      <c r="AC697" s="1151"/>
      <c r="AD697" s="1152"/>
      <c r="AE697" s="1153"/>
      <c r="AF697" s="1153"/>
      <c r="AG697" s="1153"/>
      <c r="AH697" s="124"/>
      <c r="AI697" s="124"/>
      <c r="AJ697" s="124"/>
      <c r="AK697" s="124"/>
      <c r="AL697" s="1153"/>
      <c r="AM697" s="124"/>
      <c r="AN697" s="124"/>
      <c r="AO697" s="1153"/>
      <c r="AP697" s="1153"/>
      <c r="AQ697" s="1153"/>
      <c r="AR697" s="1154"/>
      <c r="AS697" s="1154"/>
      <c r="AT697" s="1154"/>
      <c r="AU697" s="1160"/>
      <c r="AV697" s="1154"/>
      <c r="AW697" s="1154"/>
      <c r="AX697" s="1154"/>
      <c r="AY697" s="1154"/>
      <c r="AZ697" s="1154"/>
      <c r="BA697" s="1154"/>
      <c r="BB697" s="1154"/>
    </row>
    <row r="698" spans="2:54" ht="15" customHeight="1">
      <c r="B698" s="1155"/>
      <c r="C698" s="3016" t="s">
        <v>1132</v>
      </c>
      <c r="D698" s="3016" t="s">
        <v>842</v>
      </c>
      <c r="E698" s="1146" t="s">
        <v>1127</v>
      </c>
      <c r="F698" s="1106"/>
      <c r="G698" s="441" t="s">
        <v>93</v>
      </c>
      <c r="H698" s="441" t="s">
        <v>1103</v>
      </c>
      <c r="I698" s="441" t="s">
        <v>1128</v>
      </c>
      <c r="J698" s="441" t="s">
        <v>112</v>
      </c>
      <c r="K698" s="1111" t="s">
        <v>1132</v>
      </c>
      <c r="L698" s="441" t="s">
        <v>1120</v>
      </c>
      <c r="M698" s="441" t="str">
        <f t="shared" si="40"/>
        <v>Armidale 66 kV</v>
      </c>
      <c r="N698" s="1111" t="s">
        <v>1106</v>
      </c>
      <c r="O698" s="1112" t="s">
        <v>842</v>
      </c>
      <c r="P698" s="1111"/>
      <c r="Q698" s="2854"/>
      <c r="R698" s="2854"/>
      <c r="S698" s="2854"/>
      <c r="T698" s="2854"/>
      <c r="U698" s="2854"/>
      <c r="V698" s="2855"/>
      <c r="W698" s="2852"/>
      <c r="X698" s="2852"/>
      <c r="Y698" s="2852"/>
      <c r="Z698" s="2852"/>
      <c r="AA698" s="2853"/>
      <c r="AB698" s="1125"/>
      <c r="AC698" s="1151"/>
      <c r="AD698" s="1152"/>
      <c r="AE698" s="1153"/>
      <c r="AF698" s="1153"/>
      <c r="AG698" s="1153"/>
      <c r="AH698" s="124"/>
      <c r="AI698" s="124"/>
      <c r="AJ698" s="124"/>
      <c r="AK698" s="124"/>
      <c r="AL698" s="1153"/>
      <c r="AM698" s="124"/>
      <c r="AN698" s="124"/>
      <c r="AO698" s="1153"/>
      <c r="AP698" s="1161"/>
      <c r="AQ698" s="1153"/>
      <c r="AR698" s="1154"/>
      <c r="AS698" s="1154"/>
      <c r="AT698" s="1154"/>
      <c r="AU698" s="1160"/>
      <c r="AV698" s="1154"/>
      <c r="AW698" s="1154"/>
      <c r="AX698" s="1154"/>
      <c r="AY698" s="1154"/>
      <c r="AZ698" s="1154"/>
      <c r="BA698" s="1154"/>
      <c r="BB698" s="1154"/>
    </row>
    <row r="699" spans="2:54" ht="15" customHeight="1">
      <c r="B699" s="1155"/>
      <c r="C699" s="3017"/>
      <c r="D699" s="3017"/>
      <c r="E699" s="1146" t="s">
        <v>1130</v>
      </c>
      <c r="F699" s="1106"/>
      <c r="G699" s="441" t="s">
        <v>93</v>
      </c>
      <c r="H699" s="441" t="s">
        <v>1103</v>
      </c>
      <c r="I699" s="441" t="s">
        <v>1131</v>
      </c>
      <c r="J699" s="441" t="s">
        <v>112</v>
      </c>
      <c r="K699" s="1111" t="s">
        <v>1132</v>
      </c>
      <c r="L699" s="441" t="s">
        <v>1120</v>
      </c>
      <c r="M699" s="441" t="str">
        <f t="shared" si="40"/>
        <v>Armidale 66 kV</v>
      </c>
      <c r="N699" s="1111" t="s">
        <v>1106</v>
      </c>
      <c r="O699" s="1112" t="s">
        <v>842</v>
      </c>
      <c r="P699" s="1111"/>
      <c r="Q699" s="2854"/>
      <c r="R699" s="2854"/>
      <c r="S699" s="2854"/>
      <c r="T699" s="2854"/>
      <c r="U699" s="2854"/>
      <c r="V699" s="2855"/>
      <c r="W699" s="2852"/>
      <c r="X699" s="2852"/>
      <c r="Y699" s="2852"/>
      <c r="Z699" s="2852"/>
      <c r="AA699" s="2853"/>
      <c r="AB699" s="1125"/>
      <c r="AC699" s="1151"/>
      <c r="AD699" s="1152"/>
      <c r="AE699" s="1153"/>
      <c r="AF699" s="1153"/>
      <c r="AG699" s="1153"/>
      <c r="AH699" s="124"/>
      <c r="AI699" s="124"/>
      <c r="AJ699" s="124"/>
      <c r="AK699" s="124"/>
      <c r="AL699" s="1153"/>
      <c r="AM699" s="124"/>
      <c r="AN699" s="124"/>
      <c r="AO699" s="1153"/>
      <c r="AP699" s="1161"/>
      <c r="AQ699" s="1153"/>
      <c r="AR699" s="1154"/>
      <c r="AS699" s="1154"/>
      <c r="AT699" s="1154"/>
      <c r="AU699" s="1160"/>
      <c r="AV699" s="1154"/>
      <c r="AW699" s="1154"/>
      <c r="AX699" s="1154"/>
      <c r="AY699" s="1154"/>
      <c r="AZ699" s="1154"/>
      <c r="BA699" s="1154"/>
      <c r="BB699" s="1154"/>
    </row>
    <row r="700" spans="2:54" ht="15" customHeight="1">
      <c r="B700" s="1155"/>
      <c r="C700" s="3016" t="s">
        <v>1133</v>
      </c>
      <c r="D700" s="3016"/>
      <c r="E700" s="1146" t="s">
        <v>1127</v>
      </c>
      <c r="F700" s="1106"/>
      <c r="G700" s="441" t="s">
        <v>93</v>
      </c>
      <c r="H700" s="441" t="s">
        <v>1103</v>
      </c>
      <c r="I700" s="441" t="s">
        <v>1128</v>
      </c>
      <c r="J700" s="441" t="s">
        <v>112</v>
      </c>
      <c r="K700" s="1111" t="s">
        <v>1133</v>
      </c>
      <c r="L700" s="441" t="s">
        <v>1120</v>
      </c>
      <c r="M700" s="441" t="str">
        <f t="shared" si="40"/>
        <v>Armidale 66 kV</v>
      </c>
      <c r="N700" s="1111" t="s">
        <v>1108</v>
      </c>
      <c r="O700" s="1111" t="s">
        <v>1109</v>
      </c>
      <c r="P700" s="1111"/>
      <c r="Q700" s="2856"/>
      <c r="R700" s="2856"/>
      <c r="S700" s="2856"/>
      <c r="T700" s="2856"/>
      <c r="U700" s="2856"/>
      <c r="V700" s="2858"/>
      <c r="W700" s="2859"/>
      <c r="X700" s="2859"/>
      <c r="Y700" s="2859"/>
      <c r="Z700" s="2859"/>
      <c r="AA700" s="2860"/>
      <c r="AB700" s="1125"/>
      <c r="AC700" s="1151"/>
      <c r="AD700" s="1152"/>
      <c r="AE700" s="1153"/>
      <c r="AF700" s="1153"/>
      <c r="AG700" s="1153"/>
      <c r="AH700" s="124"/>
      <c r="AI700" s="124"/>
      <c r="AJ700" s="124"/>
      <c r="AK700" s="124"/>
      <c r="AL700" s="1153"/>
      <c r="AM700" s="124"/>
      <c r="AN700" s="124"/>
      <c r="AO700" s="1153"/>
      <c r="AP700" s="1153"/>
      <c r="AQ700" s="1153"/>
      <c r="AR700" s="1154"/>
      <c r="AS700" s="1154"/>
      <c r="AT700" s="1154"/>
      <c r="AU700" s="1154"/>
      <c r="AV700" s="1154"/>
      <c r="AW700" s="1154"/>
      <c r="AX700" s="1154"/>
      <c r="AY700" s="1154"/>
      <c r="AZ700" s="1154"/>
      <c r="BA700" s="1154"/>
      <c r="BB700" s="1154"/>
    </row>
    <row r="701" spans="2:54" ht="15" customHeight="1">
      <c r="B701" s="1155"/>
      <c r="C701" s="3017"/>
      <c r="D701" s="3017"/>
      <c r="E701" s="1146" t="s">
        <v>1130</v>
      </c>
      <c r="F701" s="1106"/>
      <c r="G701" s="441" t="s">
        <v>93</v>
      </c>
      <c r="H701" s="441" t="s">
        <v>1103</v>
      </c>
      <c r="I701" s="441" t="s">
        <v>1131</v>
      </c>
      <c r="J701" s="441" t="s">
        <v>112</v>
      </c>
      <c r="K701" s="1111" t="s">
        <v>1133</v>
      </c>
      <c r="L701" s="441" t="s">
        <v>1120</v>
      </c>
      <c r="M701" s="441" t="str">
        <f t="shared" si="40"/>
        <v>Armidale 66 kV</v>
      </c>
      <c r="N701" s="1111" t="s">
        <v>1108</v>
      </c>
      <c r="O701" s="1111" t="s">
        <v>1109</v>
      </c>
      <c r="P701" s="1111"/>
      <c r="Q701" s="2856"/>
      <c r="R701" s="2856"/>
      <c r="S701" s="2856"/>
      <c r="T701" s="2856"/>
      <c r="U701" s="2856"/>
      <c r="V701" s="2858"/>
      <c r="W701" s="2859"/>
      <c r="X701" s="2859"/>
      <c r="Y701" s="2859"/>
      <c r="Z701" s="2859"/>
      <c r="AA701" s="2860"/>
      <c r="AB701" s="1125"/>
      <c r="AC701" s="1151"/>
      <c r="AD701" s="1152"/>
      <c r="AE701" s="1153"/>
      <c r="AF701" s="1153"/>
      <c r="AG701" s="1153"/>
      <c r="AH701" s="124"/>
      <c r="AI701" s="124"/>
      <c r="AJ701" s="124"/>
      <c r="AK701" s="124"/>
      <c r="AL701" s="1153"/>
      <c r="AM701" s="124"/>
      <c r="AN701" s="124"/>
      <c r="AO701" s="1153"/>
      <c r="AP701" s="1153"/>
      <c r="AQ701" s="1153"/>
      <c r="AR701" s="1154"/>
      <c r="AS701" s="1154"/>
      <c r="AT701" s="1154"/>
      <c r="AU701" s="1154"/>
      <c r="AV701" s="1154"/>
      <c r="AW701" s="1154"/>
      <c r="AX701" s="1154"/>
      <c r="AY701" s="1154"/>
      <c r="AZ701" s="1154"/>
      <c r="BA701" s="1154"/>
      <c r="BB701" s="1154"/>
    </row>
    <row r="702" spans="2:54" ht="15" customHeight="1">
      <c r="B702" s="1155"/>
      <c r="C702" s="3016" t="s">
        <v>1110</v>
      </c>
      <c r="D702" s="3016"/>
      <c r="E702" s="1146" t="s">
        <v>1127</v>
      </c>
      <c r="F702" s="1106"/>
      <c r="G702" s="441" t="s">
        <v>93</v>
      </c>
      <c r="H702" s="441" t="s">
        <v>1103</v>
      </c>
      <c r="I702" s="441" t="s">
        <v>1128</v>
      </c>
      <c r="J702" s="441" t="s">
        <v>112</v>
      </c>
      <c r="K702" s="1111" t="s">
        <v>1110</v>
      </c>
      <c r="L702" s="441" t="s">
        <v>1120</v>
      </c>
      <c r="M702" s="441" t="str">
        <f t="shared" si="40"/>
        <v>Armidale 66 kV</v>
      </c>
      <c r="N702" s="1111" t="s">
        <v>1111</v>
      </c>
      <c r="O702" s="1112">
        <v>0</v>
      </c>
      <c r="P702" s="1111"/>
      <c r="Q702" s="2861"/>
      <c r="R702" s="2861"/>
      <c r="S702" s="2861"/>
      <c r="T702" s="2861"/>
      <c r="U702" s="2861"/>
      <c r="V702" s="2862"/>
      <c r="W702" s="2863"/>
      <c r="X702" s="2863"/>
      <c r="Y702" s="2863"/>
      <c r="Z702" s="2863"/>
      <c r="AA702" s="2864"/>
      <c r="AB702" s="1125"/>
      <c r="AC702" s="1151"/>
      <c r="AD702" s="1152"/>
      <c r="AE702" s="1153"/>
      <c r="AF702" s="1153"/>
      <c r="AG702" s="1153"/>
      <c r="AH702" s="124"/>
      <c r="AI702" s="124"/>
      <c r="AJ702" s="124"/>
      <c r="AK702" s="124"/>
      <c r="AL702" s="1153"/>
      <c r="AM702" s="124"/>
      <c r="AN702" s="124"/>
      <c r="AO702" s="1153"/>
      <c r="AP702" s="1161"/>
      <c r="AQ702" s="1153"/>
      <c r="AR702" s="1154"/>
      <c r="AS702" s="1154"/>
      <c r="AT702" s="1154"/>
      <c r="AU702" s="1154"/>
      <c r="AV702" s="1154"/>
      <c r="AW702" s="1154"/>
      <c r="AX702" s="1154"/>
      <c r="AY702" s="1154"/>
      <c r="AZ702" s="1154"/>
      <c r="BA702" s="1154"/>
      <c r="BB702" s="1154"/>
    </row>
    <row r="703" spans="2:54" ht="15" customHeight="1">
      <c r="B703" s="1155"/>
      <c r="C703" s="3017"/>
      <c r="D703" s="3017"/>
      <c r="E703" s="1146" t="s">
        <v>1130</v>
      </c>
      <c r="F703" s="1106"/>
      <c r="G703" s="441" t="s">
        <v>93</v>
      </c>
      <c r="H703" s="441" t="s">
        <v>1103</v>
      </c>
      <c r="I703" s="441" t="s">
        <v>1131</v>
      </c>
      <c r="J703" s="441" t="s">
        <v>112</v>
      </c>
      <c r="K703" s="1111" t="s">
        <v>1110</v>
      </c>
      <c r="L703" s="441" t="s">
        <v>1120</v>
      </c>
      <c r="M703" s="441" t="str">
        <f t="shared" si="40"/>
        <v>Armidale 66 kV</v>
      </c>
      <c r="N703" s="1111" t="s">
        <v>1111</v>
      </c>
      <c r="O703" s="1112">
        <v>0</v>
      </c>
      <c r="P703" s="1111"/>
      <c r="Q703" s="2861"/>
      <c r="R703" s="2861"/>
      <c r="S703" s="2861"/>
      <c r="T703" s="2861"/>
      <c r="U703" s="2861"/>
      <c r="V703" s="2862"/>
      <c r="W703" s="2863"/>
      <c r="X703" s="2863"/>
      <c r="Y703" s="2863"/>
      <c r="Z703" s="2863"/>
      <c r="AA703" s="2864"/>
      <c r="AB703" s="1125"/>
      <c r="AC703" s="1151"/>
      <c r="AD703" s="1152"/>
      <c r="AE703" s="1153"/>
      <c r="AF703" s="1153"/>
      <c r="AG703" s="1153"/>
      <c r="AH703" s="124"/>
      <c r="AI703" s="124"/>
      <c r="AJ703" s="124"/>
      <c r="AK703" s="124"/>
      <c r="AL703" s="1153"/>
      <c r="AM703" s="124"/>
      <c r="AN703" s="124"/>
      <c r="AO703" s="1153"/>
      <c r="AP703" s="1161"/>
      <c r="AQ703" s="1153"/>
      <c r="AR703" s="1154"/>
      <c r="AS703" s="1154"/>
      <c r="AT703" s="1154"/>
      <c r="AU703" s="1154"/>
      <c r="AV703" s="1154"/>
      <c r="AW703" s="1154"/>
      <c r="AX703" s="1154"/>
      <c r="AY703" s="1154"/>
      <c r="AZ703" s="1154"/>
      <c r="BA703" s="1154"/>
      <c r="BB703" s="1154"/>
    </row>
    <row r="704" spans="2:54" ht="15" customHeight="1">
      <c r="B704" s="1155"/>
      <c r="C704" s="3016" t="s">
        <v>1112</v>
      </c>
      <c r="D704" s="3016"/>
      <c r="E704" s="1146" t="s">
        <v>1127</v>
      </c>
      <c r="F704" s="1106"/>
      <c r="G704" s="441" t="s">
        <v>93</v>
      </c>
      <c r="H704" s="441" t="s">
        <v>1103</v>
      </c>
      <c r="I704" s="441" t="s">
        <v>1128</v>
      </c>
      <c r="J704" s="441" t="s">
        <v>112</v>
      </c>
      <c r="K704" s="1111" t="s">
        <v>1112</v>
      </c>
      <c r="L704" s="441" t="s">
        <v>1120</v>
      </c>
      <c r="M704" s="441" t="str">
        <f t="shared" si="40"/>
        <v>Armidale 66 kV</v>
      </c>
      <c r="N704" s="1111" t="s">
        <v>1113</v>
      </c>
      <c r="O704" s="1111" t="s">
        <v>1113</v>
      </c>
      <c r="P704" s="1111"/>
      <c r="Q704" s="2850"/>
      <c r="R704" s="2850"/>
      <c r="S704" s="2850"/>
      <c r="T704" s="2850"/>
      <c r="U704" s="2850"/>
      <c r="V704" s="2851"/>
      <c r="W704" s="2866"/>
      <c r="X704" s="2866"/>
      <c r="Y704" s="2866"/>
      <c r="Z704" s="2866"/>
      <c r="AA704" s="2099"/>
      <c r="AB704" s="1125"/>
      <c r="AC704" s="1151"/>
      <c r="AD704" s="1152"/>
      <c r="AE704" s="1153"/>
      <c r="AF704" s="1153"/>
      <c r="AG704" s="1153"/>
      <c r="AH704" s="124"/>
      <c r="AI704" s="124"/>
      <c r="AJ704" s="124"/>
      <c r="AK704" s="124"/>
      <c r="AL704" s="1153"/>
      <c r="AM704" s="124"/>
      <c r="AN704" s="124"/>
      <c r="AO704" s="1153"/>
      <c r="AP704" s="1153"/>
      <c r="AQ704" s="1153"/>
      <c r="AR704" s="1154"/>
      <c r="AS704" s="1154"/>
      <c r="AT704" s="1154"/>
      <c r="AU704" s="1154"/>
      <c r="AV704" s="1154"/>
      <c r="AW704" s="1154"/>
      <c r="AX704" s="1154"/>
      <c r="AY704" s="1154"/>
      <c r="AZ704" s="1154"/>
      <c r="BA704" s="1154"/>
      <c r="BB704" s="1154"/>
    </row>
    <row r="705" spans="2:54" ht="15" customHeight="1">
      <c r="B705" s="1155"/>
      <c r="C705" s="3017"/>
      <c r="D705" s="3017"/>
      <c r="E705" s="1146" t="s">
        <v>1130</v>
      </c>
      <c r="F705" s="1106"/>
      <c r="G705" s="441" t="s">
        <v>93</v>
      </c>
      <c r="H705" s="441" t="s">
        <v>1103</v>
      </c>
      <c r="I705" s="441" t="s">
        <v>1131</v>
      </c>
      <c r="J705" s="441" t="s">
        <v>112</v>
      </c>
      <c r="K705" s="1111" t="s">
        <v>1112</v>
      </c>
      <c r="L705" s="441" t="s">
        <v>1120</v>
      </c>
      <c r="M705" s="441" t="str">
        <f t="shared" si="40"/>
        <v>Armidale 66 kV</v>
      </c>
      <c r="N705" s="1111" t="s">
        <v>1113</v>
      </c>
      <c r="O705" s="1111" t="s">
        <v>1113</v>
      </c>
      <c r="P705" s="1111"/>
      <c r="Q705" s="2850"/>
      <c r="R705" s="2850"/>
      <c r="S705" s="2850"/>
      <c r="T705" s="2850"/>
      <c r="U705" s="2850"/>
      <c r="V705" s="2851"/>
      <c r="W705" s="2866"/>
      <c r="X705" s="2866"/>
      <c r="Y705" s="2866"/>
      <c r="Z705" s="2866"/>
      <c r="AA705" s="2099"/>
      <c r="AB705" s="1125"/>
      <c r="AC705" s="1151"/>
      <c r="AD705" s="1152"/>
      <c r="AE705" s="1153"/>
      <c r="AF705" s="1153"/>
      <c r="AG705" s="1153"/>
      <c r="AH705" s="124"/>
      <c r="AI705" s="124"/>
      <c r="AJ705" s="124"/>
      <c r="AK705" s="124"/>
      <c r="AL705" s="1153"/>
      <c r="AM705" s="124"/>
      <c r="AN705" s="124"/>
      <c r="AO705" s="1153"/>
      <c r="AP705" s="1153"/>
      <c r="AQ705" s="1153"/>
      <c r="AR705" s="1154"/>
      <c r="AS705" s="1154"/>
      <c r="AT705" s="1154"/>
      <c r="AU705" s="1154"/>
      <c r="AV705" s="1154"/>
      <c r="AW705" s="1154"/>
      <c r="AX705" s="1154"/>
      <c r="AY705" s="1154"/>
      <c r="AZ705" s="1154"/>
      <c r="BA705" s="1154"/>
      <c r="BB705" s="1154"/>
    </row>
    <row r="706" spans="2:54" ht="15" customHeight="1">
      <c r="B706" s="1155"/>
      <c r="C706" s="3016" t="s">
        <v>1134</v>
      </c>
      <c r="D706" s="3016" t="s">
        <v>833</v>
      </c>
      <c r="E706" s="1146" t="s">
        <v>1127</v>
      </c>
      <c r="F706" s="1106"/>
      <c r="G706" s="441" t="s">
        <v>93</v>
      </c>
      <c r="H706" s="441" t="s">
        <v>1103</v>
      </c>
      <c r="I706" s="441" t="s">
        <v>1128</v>
      </c>
      <c r="J706" s="441" t="s">
        <v>112</v>
      </c>
      <c r="K706" s="1111" t="s">
        <v>1134</v>
      </c>
      <c r="L706" s="441" t="s">
        <v>1120</v>
      </c>
      <c r="M706" s="441" t="str">
        <f t="shared" si="40"/>
        <v>Armidale 66 kV</v>
      </c>
      <c r="N706" s="1111" t="s">
        <v>1115</v>
      </c>
      <c r="O706" s="1111" t="s">
        <v>833</v>
      </c>
      <c r="P706" s="1111"/>
      <c r="Q706" s="2867"/>
      <c r="R706" s="2868"/>
      <c r="S706" s="2869"/>
      <c r="T706" s="2869"/>
      <c r="U706" s="2869"/>
      <c r="V706" s="2869"/>
      <c r="W706" s="2869"/>
      <c r="X706" s="2869"/>
      <c r="Y706" s="2869"/>
      <c r="Z706" s="2869"/>
      <c r="AA706" s="2879"/>
      <c r="AB706" s="1125"/>
      <c r="AC706" s="1151"/>
      <c r="AD706" s="1152"/>
      <c r="AE706" s="1153"/>
      <c r="AF706" s="1153"/>
      <c r="AG706" s="1153"/>
      <c r="AH706" s="124"/>
      <c r="AI706" s="124"/>
      <c r="AJ706" s="124"/>
      <c r="AK706" s="124"/>
      <c r="AL706" s="1153"/>
      <c r="AM706" s="124"/>
      <c r="AN706" s="124"/>
      <c r="AO706" s="1153"/>
      <c r="AP706" s="1153"/>
      <c r="AQ706" s="1153"/>
      <c r="AR706" s="1154"/>
      <c r="AS706" s="1154"/>
      <c r="AT706" s="1154"/>
      <c r="AU706" s="1154"/>
      <c r="AV706" s="1154"/>
      <c r="AW706" s="1154"/>
      <c r="AX706" s="1154"/>
      <c r="AY706" s="1154"/>
      <c r="AZ706" s="1154"/>
      <c r="BA706" s="1154"/>
      <c r="BB706" s="1154"/>
    </row>
    <row r="707" spans="2:54" ht="15" customHeight="1">
      <c r="B707" s="1155"/>
      <c r="C707" s="3017"/>
      <c r="D707" s="3017"/>
      <c r="E707" s="1146" t="s">
        <v>1130</v>
      </c>
      <c r="F707" s="1106"/>
      <c r="G707" s="441" t="s">
        <v>93</v>
      </c>
      <c r="H707" s="441" t="s">
        <v>1103</v>
      </c>
      <c r="I707" s="441" t="s">
        <v>1131</v>
      </c>
      <c r="J707" s="441" t="s">
        <v>112</v>
      </c>
      <c r="K707" s="1111" t="s">
        <v>1134</v>
      </c>
      <c r="L707" s="441" t="s">
        <v>1120</v>
      </c>
      <c r="M707" s="441" t="str">
        <f t="shared" si="40"/>
        <v>Armidale 66 kV</v>
      </c>
      <c r="N707" s="1111" t="s">
        <v>1115</v>
      </c>
      <c r="O707" s="1111" t="s">
        <v>833</v>
      </c>
      <c r="P707" s="1111"/>
      <c r="Q707" s="2867"/>
      <c r="R707" s="2868"/>
      <c r="S707" s="2869"/>
      <c r="T707" s="2869"/>
      <c r="U707" s="2869"/>
      <c r="V707" s="2869"/>
      <c r="W707" s="2869"/>
      <c r="X707" s="2869"/>
      <c r="Y707" s="2869"/>
      <c r="Z707" s="2869"/>
      <c r="AA707" s="2879"/>
      <c r="AB707" s="1125"/>
      <c r="AC707" s="1151"/>
      <c r="AD707" s="1152"/>
      <c r="AE707" s="1153"/>
      <c r="AF707" s="1153"/>
      <c r="AG707" s="1153"/>
      <c r="AH707" s="124"/>
      <c r="AI707" s="124"/>
      <c r="AJ707" s="124"/>
      <c r="AK707" s="124"/>
      <c r="AL707" s="1153"/>
      <c r="AM707" s="124"/>
      <c r="AN707" s="124"/>
      <c r="AO707" s="1153"/>
      <c r="AP707" s="1153"/>
      <c r="AQ707" s="1153"/>
      <c r="AR707" s="1154"/>
      <c r="AS707" s="1154"/>
      <c r="AT707" s="1154"/>
      <c r="AU707" s="1154"/>
      <c r="AV707" s="1154"/>
      <c r="AW707" s="1154"/>
      <c r="AX707" s="1154"/>
      <c r="AY707" s="1154"/>
      <c r="AZ707" s="1154"/>
      <c r="BA707" s="1154"/>
      <c r="BB707" s="1154"/>
    </row>
    <row r="708" spans="2:54" ht="15" customHeight="1">
      <c r="B708" s="1155"/>
      <c r="C708" s="3016" t="s">
        <v>1135</v>
      </c>
      <c r="D708" s="3016" t="s">
        <v>833</v>
      </c>
      <c r="E708" s="1146" t="s">
        <v>1127</v>
      </c>
      <c r="F708" s="1106"/>
      <c r="G708" s="441" t="s">
        <v>93</v>
      </c>
      <c r="H708" s="441" t="s">
        <v>1103</v>
      </c>
      <c r="I708" s="441" t="s">
        <v>1128</v>
      </c>
      <c r="J708" s="441" t="s">
        <v>112</v>
      </c>
      <c r="K708" s="1111" t="s">
        <v>1135</v>
      </c>
      <c r="L708" s="441" t="s">
        <v>1120</v>
      </c>
      <c r="M708" s="441" t="str">
        <f t="shared" si="40"/>
        <v>Armidale 66 kV</v>
      </c>
      <c r="N708" s="1111" t="s">
        <v>1106</v>
      </c>
      <c r="O708" s="1111" t="s">
        <v>833</v>
      </c>
      <c r="P708" s="1111"/>
      <c r="Q708" s="2867"/>
      <c r="R708" s="2868"/>
      <c r="S708" s="2869"/>
      <c r="T708" s="2869"/>
      <c r="U708" s="2869"/>
      <c r="V708" s="2869"/>
      <c r="W708" s="2869"/>
      <c r="X708" s="2869"/>
      <c r="Y708" s="2869"/>
      <c r="Z708" s="2869"/>
      <c r="AA708" s="2879"/>
      <c r="AB708" s="1125"/>
      <c r="AC708" s="1151"/>
      <c r="AD708" s="1152"/>
      <c r="AE708" s="1153"/>
      <c r="AF708" s="1153"/>
      <c r="AG708" s="1153"/>
      <c r="AH708" s="124"/>
      <c r="AI708" s="124"/>
      <c r="AJ708" s="124"/>
      <c r="AK708" s="124"/>
      <c r="AL708" s="1153"/>
      <c r="AM708" s="124"/>
      <c r="AN708" s="124"/>
      <c r="AO708" s="1153"/>
      <c r="AP708" s="1153"/>
      <c r="AQ708" s="1153"/>
      <c r="AR708" s="1154"/>
      <c r="AS708" s="1154"/>
      <c r="AT708" s="1154"/>
      <c r="AU708" s="1154"/>
      <c r="AV708" s="1154"/>
      <c r="AW708" s="1154"/>
      <c r="AX708" s="1154"/>
      <c r="AY708" s="1154"/>
      <c r="AZ708" s="1154"/>
      <c r="BA708" s="1154"/>
      <c r="BB708" s="1154"/>
    </row>
    <row r="709" spans="2:54" ht="15" customHeight="1">
      <c r="B709" s="1155"/>
      <c r="C709" s="3017"/>
      <c r="D709" s="3017"/>
      <c r="E709" s="1146" t="s">
        <v>1130</v>
      </c>
      <c r="F709" s="1106"/>
      <c r="G709" s="441" t="s">
        <v>93</v>
      </c>
      <c r="H709" s="441" t="s">
        <v>1103</v>
      </c>
      <c r="I709" s="441" t="s">
        <v>1131</v>
      </c>
      <c r="J709" s="441" t="s">
        <v>112</v>
      </c>
      <c r="K709" s="1111" t="s">
        <v>1135</v>
      </c>
      <c r="L709" s="441" t="s">
        <v>1120</v>
      </c>
      <c r="M709" s="441" t="str">
        <f t="shared" si="40"/>
        <v>Armidale 66 kV</v>
      </c>
      <c r="N709" s="1111" t="s">
        <v>1106</v>
      </c>
      <c r="O709" s="1111" t="s">
        <v>833</v>
      </c>
      <c r="P709" s="1111"/>
      <c r="Q709" s="2867"/>
      <c r="R709" s="2868"/>
      <c r="S709" s="2869"/>
      <c r="T709" s="2869"/>
      <c r="U709" s="2869"/>
      <c r="V709" s="2869"/>
      <c r="W709" s="2869"/>
      <c r="X709" s="2869"/>
      <c r="Y709" s="2869"/>
      <c r="Z709" s="2869"/>
      <c r="AA709" s="2879"/>
      <c r="AB709" s="1125"/>
      <c r="AC709" s="1151"/>
      <c r="AD709" s="1152"/>
      <c r="AE709" s="1153"/>
      <c r="AF709" s="1153"/>
      <c r="AG709" s="1153"/>
      <c r="AH709" s="124"/>
      <c r="AI709" s="124"/>
      <c r="AJ709" s="124"/>
      <c r="AK709" s="124"/>
      <c r="AL709" s="1153"/>
      <c r="AM709" s="124"/>
      <c r="AN709" s="124"/>
      <c r="AO709" s="1153"/>
      <c r="AP709" s="1153"/>
      <c r="AQ709" s="1153"/>
      <c r="AR709" s="1154"/>
      <c r="AS709" s="1154"/>
      <c r="AT709" s="1154"/>
      <c r="AU709" s="1154"/>
      <c r="AV709" s="1154"/>
      <c r="AW709" s="1154"/>
      <c r="AX709" s="1154"/>
      <c r="AY709" s="1154"/>
      <c r="AZ709" s="1154"/>
      <c r="BA709" s="1154"/>
      <c r="BB709" s="1154"/>
    </row>
    <row r="710" spans="2:54" ht="15" customHeight="1">
      <c r="B710" s="1155"/>
      <c r="C710" s="3016" t="s">
        <v>1135</v>
      </c>
      <c r="D710" s="3016" t="s">
        <v>842</v>
      </c>
      <c r="E710" s="1146" t="s">
        <v>1127</v>
      </c>
      <c r="F710" s="1106"/>
      <c r="G710" s="441" t="s">
        <v>93</v>
      </c>
      <c r="H710" s="441" t="s">
        <v>1103</v>
      </c>
      <c r="I710" s="441" t="s">
        <v>1128</v>
      </c>
      <c r="J710" s="441" t="s">
        <v>112</v>
      </c>
      <c r="K710" s="1111" t="s">
        <v>1135</v>
      </c>
      <c r="L710" s="441" t="s">
        <v>1120</v>
      </c>
      <c r="M710" s="441" t="str">
        <f t="shared" si="40"/>
        <v>Armidale 66 kV</v>
      </c>
      <c r="N710" s="1111" t="s">
        <v>1106</v>
      </c>
      <c r="O710" s="1111" t="s">
        <v>842</v>
      </c>
      <c r="P710" s="1111"/>
      <c r="Q710" s="2867"/>
      <c r="R710" s="2868"/>
      <c r="S710" s="2869"/>
      <c r="T710" s="2869"/>
      <c r="U710" s="2869"/>
      <c r="V710" s="2869"/>
      <c r="W710" s="2869"/>
      <c r="X710" s="2869"/>
      <c r="Y710" s="2869"/>
      <c r="Z710" s="2869"/>
      <c r="AA710" s="2879"/>
      <c r="AB710" s="1125"/>
      <c r="AC710" s="1151"/>
      <c r="AD710" s="1152"/>
      <c r="AE710" s="1153"/>
      <c r="AF710" s="1153"/>
      <c r="AG710" s="1153"/>
      <c r="AH710" s="124"/>
      <c r="AI710" s="124"/>
      <c r="AJ710" s="124"/>
      <c r="AK710" s="124"/>
      <c r="AL710" s="1153"/>
      <c r="AM710" s="124"/>
      <c r="AN710" s="124"/>
      <c r="AO710" s="1153"/>
      <c r="AP710" s="1153"/>
      <c r="AQ710" s="1153"/>
      <c r="AR710" s="1154"/>
      <c r="AS710" s="1154"/>
      <c r="AT710" s="1154"/>
      <c r="AU710" s="1154"/>
      <c r="AV710" s="1154"/>
      <c r="AW710" s="1154"/>
      <c r="AX710" s="1154"/>
      <c r="AY710" s="1154"/>
      <c r="AZ710" s="1154"/>
      <c r="BA710" s="1154"/>
      <c r="BB710" s="1154"/>
    </row>
    <row r="711" spans="2:54" ht="15" customHeight="1">
      <c r="B711" s="1155"/>
      <c r="C711" s="3017"/>
      <c r="D711" s="3017"/>
      <c r="E711" s="1146" t="s">
        <v>1130</v>
      </c>
      <c r="F711" s="1106"/>
      <c r="G711" s="441" t="s">
        <v>93</v>
      </c>
      <c r="H711" s="441" t="s">
        <v>1103</v>
      </c>
      <c r="I711" s="441" t="s">
        <v>1131</v>
      </c>
      <c r="J711" s="441" t="s">
        <v>112</v>
      </c>
      <c r="K711" s="1111" t="s">
        <v>1135</v>
      </c>
      <c r="L711" s="441" t="s">
        <v>1120</v>
      </c>
      <c r="M711" s="441" t="str">
        <f t="shared" si="40"/>
        <v>Armidale 66 kV</v>
      </c>
      <c r="N711" s="1111" t="s">
        <v>1106</v>
      </c>
      <c r="O711" s="1111" t="s">
        <v>842</v>
      </c>
      <c r="P711" s="1111"/>
      <c r="Q711" s="2867"/>
      <c r="R711" s="2868"/>
      <c r="S711" s="2869"/>
      <c r="T711" s="2869"/>
      <c r="U711" s="2869"/>
      <c r="V711" s="2869"/>
      <c r="W711" s="2869"/>
      <c r="X711" s="2869"/>
      <c r="Y711" s="2869"/>
      <c r="Z711" s="2869"/>
      <c r="AA711" s="2879"/>
      <c r="AB711" s="1125"/>
      <c r="AC711" s="1151"/>
      <c r="AD711" s="1152"/>
      <c r="AE711" s="1153"/>
      <c r="AF711" s="1153"/>
      <c r="AG711" s="1153"/>
      <c r="AH711" s="124"/>
      <c r="AI711" s="124"/>
      <c r="AJ711" s="124"/>
      <c r="AK711" s="124"/>
      <c r="AL711" s="1153"/>
      <c r="AM711" s="124"/>
      <c r="AN711" s="124"/>
      <c r="AO711" s="1153"/>
      <c r="AP711" s="1153"/>
      <c r="AQ711" s="1153"/>
      <c r="AR711" s="1154"/>
      <c r="AS711" s="1154"/>
      <c r="AT711" s="1154"/>
      <c r="AU711" s="1154"/>
      <c r="AV711" s="1154"/>
      <c r="AW711" s="1154"/>
      <c r="AX711" s="1154"/>
      <c r="AY711" s="1154"/>
      <c r="AZ711" s="1154"/>
      <c r="BA711" s="1154"/>
      <c r="BB711" s="1154"/>
    </row>
    <row r="712" spans="2:54" ht="15" customHeight="1">
      <c r="B712" s="1155"/>
      <c r="C712" s="3016" t="s">
        <v>1136</v>
      </c>
      <c r="D712" s="3016" t="s">
        <v>833</v>
      </c>
      <c r="E712" s="1146" t="s">
        <v>1127</v>
      </c>
      <c r="F712" s="1106"/>
      <c r="G712" s="441" t="s">
        <v>93</v>
      </c>
      <c r="H712" s="441" t="s">
        <v>1103</v>
      </c>
      <c r="I712" s="441" t="s">
        <v>1128</v>
      </c>
      <c r="J712" s="441" t="s">
        <v>112</v>
      </c>
      <c r="K712" s="1111" t="s">
        <v>1136</v>
      </c>
      <c r="L712" s="441" t="s">
        <v>1120</v>
      </c>
      <c r="M712" s="441" t="str">
        <f t="shared" si="40"/>
        <v>Armidale 66 kV</v>
      </c>
      <c r="N712" s="1111" t="s">
        <v>1106</v>
      </c>
      <c r="O712" s="1111" t="s">
        <v>833</v>
      </c>
      <c r="P712" s="1111"/>
      <c r="Q712" s="2867"/>
      <c r="R712" s="2868"/>
      <c r="S712" s="2869"/>
      <c r="T712" s="2869"/>
      <c r="U712" s="2869"/>
      <c r="V712" s="2869"/>
      <c r="W712" s="2870">
        <v>40</v>
      </c>
      <c r="X712" s="2870">
        <v>40</v>
      </c>
      <c r="Y712" s="2870">
        <v>41</v>
      </c>
      <c r="Z712" s="2870">
        <v>41</v>
      </c>
      <c r="AA712" s="2870">
        <v>41</v>
      </c>
      <c r="AB712" s="1125"/>
      <c r="AC712" s="1151"/>
      <c r="AD712" s="1152"/>
      <c r="AE712" s="1153"/>
      <c r="AF712" s="1153"/>
      <c r="AG712" s="1153"/>
      <c r="AH712" s="124"/>
      <c r="AI712" s="124"/>
      <c r="AJ712" s="124"/>
      <c r="AK712" s="124"/>
      <c r="AL712" s="1153"/>
      <c r="AM712" s="124"/>
      <c r="AN712" s="124"/>
      <c r="AO712" s="1153"/>
      <c r="AP712" s="1153"/>
      <c r="AQ712" s="1153"/>
      <c r="AR712" s="1154"/>
      <c r="AS712" s="1154"/>
      <c r="AT712" s="1154"/>
      <c r="AU712" s="1154"/>
      <c r="AV712" s="1154"/>
      <c r="AW712" s="1154"/>
      <c r="AX712" s="1154"/>
      <c r="AY712" s="1154"/>
      <c r="AZ712" s="1154"/>
      <c r="BA712" s="1154"/>
      <c r="BB712" s="1154"/>
    </row>
    <row r="713" spans="2:54" ht="15" customHeight="1">
      <c r="B713" s="1155"/>
      <c r="C713" s="3017"/>
      <c r="D713" s="3017"/>
      <c r="E713" s="1146" t="s">
        <v>1130</v>
      </c>
      <c r="F713" s="1106"/>
      <c r="G713" s="441" t="s">
        <v>93</v>
      </c>
      <c r="H713" s="441" t="s">
        <v>1103</v>
      </c>
      <c r="I713" s="441" t="s">
        <v>1131</v>
      </c>
      <c r="J713" s="441" t="s">
        <v>112</v>
      </c>
      <c r="K713" s="1111" t="s">
        <v>1136</v>
      </c>
      <c r="L713" s="441" t="s">
        <v>1120</v>
      </c>
      <c r="M713" s="441" t="str">
        <f t="shared" si="40"/>
        <v>Armidale 66 kV</v>
      </c>
      <c r="N713" s="1111" t="s">
        <v>1106</v>
      </c>
      <c r="O713" s="1111" t="s">
        <v>833</v>
      </c>
      <c r="P713" s="1111"/>
      <c r="Q713" s="2528"/>
      <c r="R713" s="2529"/>
      <c r="S713" s="2530"/>
      <c r="T713" s="2530"/>
      <c r="U713" s="2530"/>
      <c r="V713" s="2530"/>
      <c r="W713" s="2102"/>
      <c r="X713" s="2102"/>
      <c r="Y713" s="2102"/>
      <c r="Z713" s="2102"/>
      <c r="AA713" s="2103"/>
      <c r="AB713" s="1125"/>
      <c r="AC713" s="1151"/>
      <c r="AD713" s="1152"/>
      <c r="AE713" s="1153"/>
      <c r="AF713" s="1153"/>
      <c r="AG713" s="1153"/>
      <c r="AH713" s="124"/>
      <c r="AI713" s="124"/>
      <c r="AJ713" s="124"/>
      <c r="AK713" s="124"/>
      <c r="AL713" s="1153"/>
      <c r="AM713" s="124"/>
      <c r="AN713" s="124"/>
      <c r="AO713" s="1153"/>
      <c r="AP713" s="1153"/>
      <c r="AQ713" s="1153"/>
      <c r="AR713" s="1154"/>
      <c r="AS713" s="1154"/>
      <c r="AT713" s="1154"/>
      <c r="AU713" s="1154"/>
      <c r="AV713" s="1154"/>
      <c r="AW713" s="1154"/>
      <c r="AX713" s="1154"/>
      <c r="AY713" s="1154"/>
      <c r="AZ713" s="1154"/>
      <c r="BA713" s="1154"/>
      <c r="BB713" s="1154"/>
    </row>
    <row r="714" spans="2:54" ht="15" customHeight="1">
      <c r="B714" s="1155"/>
      <c r="C714" s="3016" t="s">
        <v>1136</v>
      </c>
      <c r="D714" s="3016" t="s">
        <v>842</v>
      </c>
      <c r="E714" s="1146" t="s">
        <v>1127</v>
      </c>
      <c r="F714" s="1106"/>
      <c r="G714" s="441" t="s">
        <v>93</v>
      </c>
      <c r="H714" s="441" t="s">
        <v>1103</v>
      </c>
      <c r="I714" s="441" t="s">
        <v>1128</v>
      </c>
      <c r="J714" s="441" t="s">
        <v>112</v>
      </c>
      <c r="K714" s="1111" t="s">
        <v>1136</v>
      </c>
      <c r="L714" s="441" t="s">
        <v>1120</v>
      </c>
      <c r="M714" s="441" t="str">
        <f t="shared" si="40"/>
        <v>Armidale 66 kV</v>
      </c>
      <c r="N714" s="1111" t="s">
        <v>1106</v>
      </c>
      <c r="O714" s="1111" t="s">
        <v>842</v>
      </c>
      <c r="P714" s="1111"/>
      <c r="Q714" s="2528"/>
      <c r="R714" s="2529"/>
      <c r="S714" s="2530"/>
      <c r="T714" s="2530"/>
      <c r="U714" s="2530"/>
      <c r="V714" s="2530"/>
      <c r="W714" s="2102">
        <v>40.792156108742276</v>
      </c>
      <c r="X714" s="2102">
        <v>40.792156108742276</v>
      </c>
      <c r="Y714" s="2102">
        <v>41.773197148410844</v>
      </c>
      <c r="Z714" s="2102">
        <v>41.773197148410844</v>
      </c>
      <c r="AA714" s="2102">
        <v>41.773197148410844</v>
      </c>
      <c r="AB714" s="1125"/>
      <c r="AC714" s="1151"/>
      <c r="AD714" s="1152"/>
      <c r="AE714" s="1153"/>
      <c r="AF714" s="1153"/>
      <c r="AG714" s="1153"/>
      <c r="AH714" s="124"/>
      <c r="AI714" s="124"/>
      <c r="AJ714" s="124"/>
      <c r="AK714" s="124"/>
      <c r="AL714" s="1153"/>
      <c r="AM714" s="124"/>
      <c r="AN714" s="124"/>
      <c r="AO714" s="1153"/>
      <c r="AP714" s="1153"/>
      <c r="AQ714" s="1153"/>
      <c r="AR714" s="1154"/>
      <c r="AS714" s="1154"/>
      <c r="AT714" s="1154"/>
      <c r="AU714" s="1154"/>
      <c r="AV714" s="1154"/>
      <c r="AW714" s="1154"/>
      <c r="AX714" s="1154"/>
      <c r="AY714" s="1154"/>
      <c r="AZ714" s="1154"/>
      <c r="BA714" s="1154"/>
      <c r="BB714" s="1154"/>
    </row>
    <row r="715" spans="2:54" ht="15" customHeight="1" thickBot="1">
      <c r="B715" s="2872"/>
      <c r="C715" s="3018"/>
      <c r="D715" s="3018"/>
      <c r="E715" s="2873" t="s">
        <v>1130</v>
      </c>
      <c r="F715" s="1106"/>
      <c r="G715" s="441" t="s">
        <v>93</v>
      </c>
      <c r="H715" s="441" t="s">
        <v>1103</v>
      </c>
      <c r="I715" s="441" t="s">
        <v>1131</v>
      </c>
      <c r="J715" s="441" t="s">
        <v>112</v>
      </c>
      <c r="K715" s="1111" t="s">
        <v>1136</v>
      </c>
      <c r="L715" s="441" t="s">
        <v>1120</v>
      </c>
      <c r="M715" s="441" t="str">
        <f t="shared" si="40"/>
        <v>Armidale 66 kV</v>
      </c>
      <c r="N715" s="1111" t="s">
        <v>1106</v>
      </c>
      <c r="O715" s="1111" t="s">
        <v>842</v>
      </c>
      <c r="P715" s="1111"/>
      <c r="Q715" s="2874"/>
      <c r="R715" s="2875"/>
      <c r="S715" s="2876"/>
      <c r="T715" s="2876"/>
      <c r="U715" s="2876"/>
      <c r="V715" s="2876"/>
      <c r="W715" s="2877"/>
      <c r="X715" s="2877"/>
      <c r="Y715" s="2877"/>
      <c r="Z715" s="2877"/>
      <c r="AA715" s="2878"/>
      <c r="AB715" s="1162"/>
      <c r="AC715" s="1151"/>
      <c r="AD715" s="1152"/>
      <c r="AE715" s="1153"/>
      <c r="AF715" s="1153"/>
      <c r="AG715" s="1153"/>
      <c r="AH715" s="124"/>
      <c r="AI715" s="124"/>
      <c r="AJ715" s="124"/>
      <c r="AK715" s="124"/>
      <c r="AL715" s="1153"/>
      <c r="AM715" s="124"/>
      <c r="AN715" s="124"/>
      <c r="AO715" s="1153"/>
      <c r="AP715" s="1153"/>
      <c r="AQ715" s="1153"/>
      <c r="AR715" s="1154"/>
      <c r="AS715" s="1154"/>
      <c r="AT715" s="1154"/>
      <c r="AU715" s="1154"/>
      <c r="AV715" s="1154"/>
      <c r="AW715" s="1154"/>
      <c r="AX715" s="1154"/>
      <c r="AY715" s="1154"/>
      <c r="AZ715" s="1154"/>
      <c r="BA715" s="1154"/>
      <c r="BB715" s="1154"/>
    </row>
    <row r="716" spans="2:54" ht="15" customHeight="1">
      <c r="B716" s="1145" t="s">
        <v>1696</v>
      </c>
      <c r="C716" s="3019" t="s">
        <v>1126</v>
      </c>
      <c r="D716" s="3019" t="s">
        <v>842</v>
      </c>
      <c r="E716" s="1146" t="s">
        <v>1127</v>
      </c>
      <c r="F716" s="1106"/>
      <c r="G716" s="441" t="s">
        <v>93</v>
      </c>
      <c r="H716" s="441" t="s">
        <v>1103</v>
      </c>
      <c r="I716" s="441" t="s">
        <v>1128</v>
      </c>
      <c r="J716" s="441" t="s">
        <v>112</v>
      </c>
      <c r="K716" s="441" t="s">
        <v>1126</v>
      </c>
      <c r="L716" s="441" t="s">
        <v>1120</v>
      </c>
      <c r="M716" s="441" t="str">
        <f t="shared" ref="M716" si="43">B716</f>
        <v>Tamworth 66 kV</v>
      </c>
      <c r="N716" s="441" t="s">
        <v>1129</v>
      </c>
      <c r="O716" s="441" t="s">
        <v>842</v>
      </c>
      <c r="P716" s="1111"/>
      <c r="Q716" s="2521"/>
      <c r="R716" s="2522"/>
      <c r="S716" s="2523"/>
      <c r="T716" s="2523"/>
      <c r="U716" s="2523"/>
      <c r="V716" s="2523"/>
      <c r="W716" s="2524"/>
      <c r="X716" s="2524"/>
      <c r="Y716" s="2524"/>
      <c r="Z716" s="2524"/>
      <c r="AA716" s="2525"/>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row>
    <row r="717" spans="2:54" ht="15" customHeight="1">
      <c r="B717" s="1155"/>
      <c r="C717" s="3017"/>
      <c r="D717" s="3017"/>
      <c r="E717" s="1146" t="s">
        <v>1130</v>
      </c>
      <c r="F717" s="1106"/>
      <c r="G717" s="441" t="s">
        <v>93</v>
      </c>
      <c r="H717" s="441" t="s">
        <v>1103</v>
      </c>
      <c r="I717" s="441" t="s">
        <v>1131</v>
      </c>
      <c r="J717" s="441" t="s">
        <v>112</v>
      </c>
      <c r="K717" s="441" t="s">
        <v>1126</v>
      </c>
      <c r="L717" s="441" t="s">
        <v>1120</v>
      </c>
      <c r="M717" s="441" t="str">
        <f t="shared" ref="M717:M780" si="44">M716</f>
        <v>Tamworth 66 kV</v>
      </c>
      <c r="N717" s="441" t="s">
        <v>1129</v>
      </c>
      <c r="O717" s="441" t="s">
        <v>842</v>
      </c>
      <c r="P717" s="1111"/>
      <c r="Q717" s="2526"/>
      <c r="R717" s="2527"/>
      <c r="S717" s="2524"/>
      <c r="T717" s="2524"/>
      <c r="U717" s="2524"/>
      <c r="V717" s="2524"/>
      <c r="W717" s="2524"/>
      <c r="X717" s="2524"/>
      <c r="Y717" s="2524"/>
      <c r="Z717" s="2524"/>
      <c r="AA717" s="2525"/>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row>
    <row r="718" spans="2:54" ht="15" customHeight="1">
      <c r="B718" s="1155"/>
      <c r="C718" s="3016" t="s">
        <v>1132</v>
      </c>
      <c r="D718" s="3016" t="s">
        <v>833</v>
      </c>
      <c r="E718" s="1146" t="s">
        <v>1127</v>
      </c>
      <c r="F718" s="1106"/>
      <c r="G718" s="441" t="s">
        <v>93</v>
      </c>
      <c r="H718" s="441" t="s">
        <v>1103</v>
      </c>
      <c r="I718" s="441" t="s">
        <v>1128</v>
      </c>
      <c r="J718" s="441" t="s">
        <v>112</v>
      </c>
      <c r="K718" s="1111" t="s">
        <v>1132</v>
      </c>
      <c r="L718" s="441" t="s">
        <v>1120</v>
      </c>
      <c r="M718" s="441" t="str">
        <f t="shared" si="44"/>
        <v>Tamworth 66 kV</v>
      </c>
      <c r="N718" s="1111" t="s">
        <v>1106</v>
      </c>
      <c r="O718" s="1111" t="s">
        <v>833</v>
      </c>
      <c r="P718" s="1111"/>
      <c r="Q718" s="2850"/>
      <c r="R718" s="2850"/>
      <c r="S718" s="2850"/>
      <c r="T718" s="2850"/>
      <c r="U718" s="2851"/>
      <c r="V718" s="2851"/>
      <c r="W718" s="2852"/>
      <c r="X718" s="2852"/>
      <c r="Y718" s="2852"/>
      <c r="Z718" s="2852"/>
      <c r="AA718" s="2853"/>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row>
    <row r="719" spans="2:54" ht="15" customHeight="1">
      <c r="B719" s="1155"/>
      <c r="C719" s="3017"/>
      <c r="D719" s="3017"/>
      <c r="E719" s="1146" t="s">
        <v>1130</v>
      </c>
      <c r="F719" s="1106"/>
      <c r="G719" s="441" t="s">
        <v>93</v>
      </c>
      <c r="H719" s="441" t="s">
        <v>1103</v>
      </c>
      <c r="I719" s="441" t="s">
        <v>1131</v>
      </c>
      <c r="J719" s="441" t="s">
        <v>112</v>
      </c>
      <c r="K719" s="1111" t="s">
        <v>1132</v>
      </c>
      <c r="L719" s="441" t="s">
        <v>1120</v>
      </c>
      <c r="M719" s="441" t="str">
        <f t="shared" si="44"/>
        <v>Tamworth 66 kV</v>
      </c>
      <c r="N719" s="1111" t="s">
        <v>1106</v>
      </c>
      <c r="O719" s="1111" t="s">
        <v>833</v>
      </c>
      <c r="P719" s="1111"/>
      <c r="Q719" s="2850"/>
      <c r="R719" s="2850"/>
      <c r="S719" s="2850"/>
      <c r="T719" s="2850"/>
      <c r="U719" s="2851"/>
      <c r="V719" s="2851"/>
      <c r="W719" s="2852"/>
      <c r="X719" s="2852"/>
      <c r="Y719" s="2852"/>
      <c r="Z719" s="2852"/>
      <c r="AA719" s="2853"/>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row>
    <row r="720" spans="2:54" ht="15" customHeight="1">
      <c r="B720" s="1155"/>
      <c r="C720" s="3016" t="s">
        <v>1132</v>
      </c>
      <c r="D720" s="3016" t="s">
        <v>842</v>
      </c>
      <c r="E720" s="1146" t="s">
        <v>1127</v>
      </c>
      <c r="F720" s="1106"/>
      <c r="G720" s="441" t="s">
        <v>93</v>
      </c>
      <c r="H720" s="441" t="s">
        <v>1103</v>
      </c>
      <c r="I720" s="441" t="s">
        <v>1128</v>
      </c>
      <c r="J720" s="441" t="s">
        <v>112</v>
      </c>
      <c r="K720" s="1111" t="s">
        <v>1132</v>
      </c>
      <c r="L720" s="441" t="s">
        <v>1120</v>
      </c>
      <c r="M720" s="441" t="str">
        <f t="shared" si="44"/>
        <v>Tamworth 66 kV</v>
      </c>
      <c r="N720" s="1111" t="s">
        <v>1106</v>
      </c>
      <c r="O720" s="1112" t="s">
        <v>842</v>
      </c>
      <c r="P720" s="1111"/>
      <c r="Q720" s="2881">
        <v>118</v>
      </c>
      <c r="R720" s="2881">
        <v>114</v>
      </c>
      <c r="S720" s="2881">
        <v>119</v>
      </c>
      <c r="T720" s="2881">
        <v>99</v>
      </c>
      <c r="U720" s="2881">
        <v>116</v>
      </c>
      <c r="V720" s="2881">
        <v>114</v>
      </c>
      <c r="W720" s="2852"/>
      <c r="X720" s="2852"/>
      <c r="Y720" s="2852"/>
      <c r="Z720" s="2852"/>
      <c r="AA720" s="2853"/>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row>
    <row r="721" spans="2:54" ht="15" customHeight="1">
      <c r="B721" s="1155"/>
      <c r="C721" s="3017"/>
      <c r="D721" s="3017"/>
      <c r="E721" s="1146" t="s">
        <v>1130</v>
      </c>
      <c r="F721" s="1106"/>
      <c r="G721" s="441" t="s">
        <v>93</v>
      </c>
      <c r="H721" s="441" t="s">
        <v>1103</v>
      </c>
      <c r="I721" s="441" t="s">
        <v>1131</v>
      </c>
      <c r="J721" s="441" t="s">
        <v>112</v>
      </c>
      <c r="K721" s="1111" t="s">
        <v>1132</v>
      </c>
      <c r="L721" s="441" t="s">
        <v>1120</v>
      </c>
      <c r="M721" s="441" t="str">
        <f t="shared" si="44"/>
        <v>Tamworth 66 kV</v>
      </c>
      <c r="N721" s="1111" t="s">
        <v>1106</v>
      </c>
      <c r="O721" s="1112" t="s">
        <v>842</v>
      </c>
      <c r="P721" s="1111"/>
      <c r="Q721" s="2881">
        <v>99</v>
      </c>
      <c r="R721" s="2881">
        <v>112</v>
      </c>
      <c r="S721" s="2881">
        <v>102</v>
      </c>
      <c r="T721" s="2881">
        <v>86</v>
      </c>
      <c r="U721" s="2881">
        <v>115</v>
      </c>
      <c r="V721" s="2881">
        <v>86</v>
      </c>
      <c r="W721" s="2852"/>
      <c r="X721" s="2852"/>
      <c r="Y721" s="2852"/>
      <c r="Z721" s="2852"/>
      <c r="AA721" s="2853"/>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row>
    <row r="722" spans="2:54" ht="15" customHeight="1">
      <c r="B722" s="1155"/>
      <c r="C722" s="3016" t="s">
        <v>1133</v>
      </c>
      <c r="D722" s="3016"/>
      <c r="E722" s="1146" t="s">
        <v>1127</v>
      </c>
      <c r="F722" s="1106"/>
      <c r="G722" s="441" t="s">
        <v>93</v>
      </c>
      <c r="H722" s="441" t="s">
        <v>1103</v>
      </c>
      <c r="I722" s="441" t="s">
        <v>1128</v>
      </c>
      <c r="J722" s="441" t="s">
        <v>112</v>
      </c>
      <c r="K722" s="1111" t="s">
        <v>1133</v>
      </c>
      <c r="L722" s="441" t="s">
        <v>1120</v>
      </c>
      <c r="M722" s="441" t="str">
        <f t="shared" si="44"/>
        <v>Tamworth 66 kV</v>
      </c>
      <c r="N722" s="1111" t="s">
        <v>1108</v>
      </c>
      <c r="O722" s="1111" t="s">
        <v>1109</v>
      </c>
      <c r="P722" s="1111"/>
      <c r="Q722" s="2856"/>
      <c r="R722" s="2856"/>
      <c r="S722" s="2856"/>
      <c r="T722" s="2856"/>
      <c r="U722" s="2858"/>
      <c r="V722" s="2858"/>
      <c r="W722" s="2859"/>
      <c r="X722" s="2859"/>
      <c r="Y722" s="2859"/>
      <c r="Z722" s="2859"/>
      <c r="AA722" s="2860"/>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row>
    <row r="723" spans="2:54" ht="15" customHeight="1">
      <c r="B723" s="1155"/>
      <c r="C723" s="3017"/>
      <c r="D723" s="3017"/>
      <c r="E723" s="1146" t="s">
        <v>1130</v>
      </c>
      <c r="F723" s="1106"/>
      <c r="G723" s="441" t="s">
        <v>93</v>
      </c>
      <c r="H723" s="441" t="s">
        <v>1103</v>
      </c>
      <c r="I723" s="441" t="s">
        <v>1131</v>
      </c>
      <c r="J723" s="441" t="s">
        <v>112</v>
      </c>
      <c r="K723" s="1111" t="s">
        <v>1133</v>
      </c>
      <c r="L723" s="441" t="s">
        <v>1120</v>
      </c>
      <c r="M723" s="441" t="str">
        <f t="shared" si="44"/>
        <v>Tamworth 66 kV</v>
      </c>
      <c r="N723" s="1111" t="s">
        <v>1108</v>
      </c>
      <c r="O723" s="1111" t="s">
        <v>1109</v>
      </c>
      <c r="P723" s="1111"/>
      <c r="Q723" s="2856"/>
      <c r="R723" s="2856"/>
      <c r="S723" s="2856"/>
      <c r="T723" s="2856"/>
      <c r="U723" s="2858"/>
      <c r="V723" s="2858"/>
      <c r="W723" s="2859"/>
      <c r="X723" s="2859"/>
      <c r="Y723" s="2859"/>
      <c r="Z723" s="2859"/>
      <c r="AA723" s="2860"/>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row>
    <row r="724" spans="2:54" ht="15" customHeight="1">
      <c r="B724" s="1155"/>
      <c r="C724" s="3016" t="s">
        <v>1110</v>
      </c>
      <c r="D724" s="3016"/>
      <c r="E724" s="1146" t="s">
        <v>1127</v>
      </c>
      <c r="F724" s="1106"/>
      <c r="G724" s="441" t="s">
        <v>93</v>
      </c>
      <c r="H724" s="441" t="s">
        <v>1103</v>
      </c>
      <c r="I724" s="441" t="s">
        <v>1128</v>
      </c>
      <c r="J724" s="441" t="s">
        <v>112</v>
      </c>
      <c r="K724" s="1111" t="s">
        <v>1110</v>
      </c>
      <c r="L724" s="441" t="s">
        <v>1120</v>
      </c>
      <c r="M724" s="441" t="str">
        <f t="shared" si="44"/>
        <v>Tamworth 66 kV</v>
      </c>
      <c r="N724" s="1111" t="s">
        <v>1111</v>
      </c>
      <c r="O724" s="1112">
        <v>0</v>
      </c>
      <c r="P724" s="1111"/>
      <c r="Q724" s="2861"/>
      <c r="R724" s="2861"/>
      <c r="S724" s="2861"/>
      <c r="T724" s="2861"/>
      <c r="U724" s="2883"/>
      <c r="V724" s="2862"/>
      <c r="W724" s="2863"/>
      <c r="X724" s="2863"/>
      <c r="Y724" s="2863"/>
      <c r="Z724" s="2863"/>
      <c r="AA724" s="2864"/>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row>
    <row r="725" spans="2:54" ht="15" customHeight="1">
      <c r="B725" s="1155"/>
      <c r="C725" s="3017"/>
      <c r="D725" s="3017"/>
      <c r="E725" s="1146" t="s">
        <v>1130</v>
      </c>
      <c r="F725" s="1106"/>
      <c r="G725" s="441" t="s">
        <v>93</v>
      </c>
      <c r="H725" s="441" t="s">
        <v>1103</v>
      </c>
      <c r="I725" s="441" t="s">
        <v>1131</v>
      </c>
      <c r="J725" s="441" t="s">
        <v>112</v>
      </c>
      <c r="K725" s="1111" t="s">
        <v>1110</v>
      </c>
      <c r="L725" s="441" t="s">
        <v>1120</v>
      </c>
      <c r="M725" s="441" t="str">
        <f t="shared" si="44"/>
        <v>Tamworth 66 kV</v>
      </c>
      <c r="N725" s="1111" t="s">
        <v>1111</v>
      </c>
      <c r="O725" s="1112">
        <v>0</v>
      </c>
      <c r="P725" s="1111"/>
      <c r="Q725" s="2861"/>
      <c r="R725" s="2861"/>
      <c r="S725" s="2861"/>
      <c r="T725" s="2861"/>
      <c r="U725" s="2883"/>
      <c r="V725" s="2862"/>
      <c r="W725" s="2863"/>
      <c r="X725" s="2863"/>
      <c r="Y725" s="2863"/>
      <c r="Z725" s="2863"/>
      <c r="AA725" s="286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row>
    <row r="726" spans="2:54" ht="15" customHeight="1">
      <c r="B726" s="1155"/>
      <c r="C726" s="3016" t="s">
        <v>1112</v>
      </c>
      <c r="D726" s="3016"/>
      <c r="E726" s="1146" t="s">
        <v>1127</v>
      </c>
      <c r="F726" s="1106"/>
      <c r="G726" s="441" t="s">
        <v>93</v>
      </c>
      <c r="H726" s="441" t="s">
        <v>1103</v>
      </c>
      <c r="I726" s="441" t="s">
        <v>1128</v>
      </c>
      <c r="J726" s="441" t="s">
        <v>112</v>
      </c>
      <c r="K726" s="1111" t="s">
        <v>1112</v>
      </c>
      <c r="L726" s="441" t="s">
        <v>1120</v>
      </c>
      <c r="M726" s="441" t="str">
        <f t="shared" si="44"/>
        <v>Tamworth 66 kV</v>
      </c>
      <c r="N726" s="1111" t="s">
        <v>1113</v>
      </c>
      <c r="O726" s="1111" t="s">
        <v>1113</v>
      </c>
      <c r="P726" s="1111"/>
      <c r="Q726" s="2850"/>
      <c r="R726" s="2850"/>
      <c r="S726" s="2850"/>
      <c r="T726" s="2850"/>
      <c r="U726" s="2866"/>
      <c r="V726" s="2851"/>
      <c r="W726" s="2866"/>
      <c r="X726" s="2866"/>
      <c r="Y726" s="2866"/>
      <c r="Z726" s="2866"/>
      <c r="AA726" s="2099"/>
      <c r="AC726" s="124"/>
      <c r="AD726" s="124"/>
      <c r="AE726" s="124"/>
      <c r="AF726" s="124"/>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row>
    <row r="727" spans="2:54" ht="15" customHeight="1">
      <c r="B727" s="1155"/>
      <c r="C727" s="3017"/>
      <c r="D727" s="3017"/>
      <c r="E727" s="1146" t="s">
        <v>1130</v>
      </c>
      <c r="F727" s="1106"/>
      <c r="G727" s="441" t="s">
        <v>93</v>
      </c>
      <c r="H727" s="441" t="s">
        <v>1103</v>
      </c>
      <c r="I727" s="441" t="s">
        <v>1131</v>
      </c>
      <c r="J727" s="441" t="s">
        <v>112</v>
      </c>
      <c r="K727" s="1111" t="s">
        <v>1112</v>
      </c>
      <c r="L727" s="441" t="s">
        <v>1120</v>
      </c>
      <c r="M727" s="441" t="str">
        <f t="shared" si="44"/>
        <v>Tamworth 66 kV</v>
      </c>
      <c r="N727" s="1111" t="s">
        <v>1113</v>
      </c>
      <c r="O727" s="1111" t="s">
        <v>1113</v>
      </c>
      <c r="P727" s="1111"/>
      <c r="Q727" s="2850"/>
      <c r="R727" s="2850"/>
      <c r="S727" s="2850"/>
      <c r="T727" s="2850"/>
      <c r="U727" s="2866"/>
      <c r="V727" s="2851"/>
      <c r="W727" s="2866"/>
      <c r="X727" s="2866"/>
      <c r="Y727" s="2866"/>
      <c r="Z727" s="2866"/>
      <c r="AA727" s="2099"/>
      <c r="AC727" s="124"/>
      <c r="AD727" s="124"/>
      <c r="AE727" s="124"/>
      <c r="AF727" s="124"/>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row>
    <row r="728" spans="2:54" ht="15" customHeight="1">
      <c r="B728" s="1155"/>
      <c r="C728" s="3016" t="s">
        <v>1134</v>
      </c>
      <c r="D728" s="3016" t="s">
        <v>833</v>
      </c>
      <c r="E728" s="1146" t="s">
        <v>1127</v>
      </c>
      <c r="F728" s="1106"/>
      <c r="G728" s="441" t="s">
        <v>93</v>
      </c>
      <c r="H728" s="441" t="s">
        <v>1103</v>
      </c>
      <c r="I728" s="441" t="s">
        <v>1128</v>
      </c>
      <c r="J728" s="441" t="s">
        <v>112</v>
      </c>
      <c r="K728" s="1111" t="s">
        <v>1134</v>
      </c>
      <c r="L728" s="441" t="s">
        <v>1120</v>
      </c>
      <c r="M728" s="441" t="str">
        <f t="shared" si="44"/>
        <v>Tamworth 66 kV</v>
      </c>
      <c r="N728" s="1111" t="s">
        <v>1115</v>
      </c>
      <c r="O728" s="1111" t="s">
        <v>833</v>
      </c>
      <c r="P728" s="1111"/>
      <c r="Q728" s="2867"/>
      <c r="R728" s="2868"/>
      <c r="S728" s="2869"/>
      <c r="T728" s="2869"/>
      <c r="U728" s="2869"/>
      <c r="V728" s="2869"/>
      <c r="W728" s="2869"/>
      <c r="X728" s="2869"/>
      <c r="Y728" s="2869"/>
      <c r="Z728" s="2869"/>
      <c r="AA728" s="2879"/>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row>
    <row r="729" spans="2:54" ht="15" customHeight="1">
      <c r="B729" s="1155"/>
      <c r="C729" s="3017"/>
      <c r="D729" s="3017"/>
      <c r="E729" s="1146" t="s">
        <v>1130</v>
      </c>
      <c r="F729" s="1106"/>
      <c r="G729" s="441" t="s">
        <v>93</v>
      </c>
      <c r="H729" s="441" t="s">
        <v>1103</v>
      </c>
      <c r="I729" s="441" t="s">
        <v>1131</v>
      </c>
      <c r="J729" s="441" t="s">
        <v>112</v>
      </c>
      <c r="K729" s="1111" t="s">
        <v>1134</v>
      </c>
      <c r="L729" s="441" t="s">
        <v>1120</v>
      </c>
      <c r="M729" s="441" t="str">
        <f t="shared" si="44"/>
        <v>Tamworth 66 kV</v>
      </c>
      <c r="N729" s="1111" t="s">
        <v>1115</v>
      </c>
      <c r="O729" s="1111" t="s">
        <v>833</v>
      </c>
      <c r="P729" s="1111"/>
      <c r="Q729" s="2867"/>
      <c r="R729" s="2868"/>
      <c r="S729" s="2869"/>
      <c r="T729" s="2869"/>
      <c r="U729" s="2869"/>
      <c r="V729" s="2869"/>
      <c r="W729" s="2869"/>
      <c r="X729" s="2869"/>
      <c r="Y729" s="2869"/>
      <c r="Z729" s="2869"/>
      <c r="AA729" s="2879"/>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row>
    <row r="730" spans="2:54" ht="15" customHeight="1">
      <c r="B730" s="1155"/>
      <c r="C730" s="3016" t="s">
        <v>1135</v>
      </c>
      <c r="D730" s="3016" t="s">
        <v>833</v>
      </c>
      <c r="E730" s="1146" t="s">
        <v>1127</v>
      </c>
      <c r="F730" s="1106"/>
      <c r="G730" s="441" t="s">
        <v>93</v>
      </c>
      <c r="H730" s="441" t="s">
        <v>1103</v>
      </c>
      <c r="I730" s="441" t="s">
        <v>1128</v>
      </c>
      <c r="J730" s="441" t="s">
        <v>112</v>
      </c>
      <c r="K730" s="1111" t="s">
        <v>1135</v>
      </c>
      <c r="L730" s="441" t="s">
        <v>1120</v>
      </c>
      <c r="M730" s="441" t="str">
        <f t="shared" si="44"/>
        <v>Tamworth 66 kV</v>
      </c>
      <c r="N730" s="1111" t="s">
        <v>1106</v>
      </c>
      <c r="O730" s="1111" t="s">
        <v>833</v>
      </c>
      <c r="P730" s="1111"/>
      <c r="Q730" s="2867"/>
      <c r="R730" s="2868"/>
      <c r="S730" s="2869"/>
      <c r="T730" s="2869"/>
      <c r="U730" s="2869"/>
      <c r="V730" s="2869"/>
      <c r="W730" s="2869"/>
      <c r="X730" s="2869"/>
      <c r="Y730" s="2869"/>
      <c r="Z730" s="2869"/>
      <c r="AA730" s="2879"/>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row>
    <row r="731" spans="2:54" ht="15" customHeight="1">
      <c r="B731" s="1155"/>
      <c r="C731" s="3017"/>
      <c r="D731" s="3017"/>
      <c r="E731" s="1146" t="s">
        <v>1130</v>
      </c>
      <c r="F731" s="1106"/>
      <c r="G731" s="441" t="s">
        <v>93</v>
      </c>
      <c r="H731" s="441" t="s">
        <v>1103</v>
      </c>
      <c r="I731" s="441" t="s">
        <v>1131</v>
      </c>
      <c r="J731" s="441" t="s">
        <v>112</v>
      </c>
      <c r="K731" s="1111" t="s">
        <v>1135</v>
      </c>
      <c r="L731" s="441" t="s">
        <v>1120</v>
      </c>
      <c r="M731" s="441" t="str">
        <f t="shared" si="44"/>
        <v>Tamworth 66 kV</v>
      </c>
      <c r="N731" s="1111" t="s">
        <v>1106</v>
      </c>
      <c r="O731" s="1111" t="s">
        <v>833</v>
      </c>
      <c r="P731" s="1111"/>
      <c r="Q731" s="2867"/>
      <c r="R731" s="2868"/>
      <c r="S731" s="2869"/>
      <c r="T731" s="2869"/>
      <c r="U731" s="2869"/>
      <c r="V731" s="2869"/>
      <c r="W731" s="2869"/>
      <c r="X731" s="2869"/>
      <c r="Y731" s="2869"/>
      <c r="Z731" s="2869"/>
      <c r="AA731" s="2879"/>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row>
    <row r="732" spans="2:54" ht="15" customHeight="1">
      <c r="B732" s="1155"/>
      <c r="C732" s="3016" t="s">
        <v>1135</v>
      </c>
      <c r="D732" s="3016" t="s">
        <v>842</v>
      </c>
      <c r="E732" s="1146" t="s">
        <v>1127</v>
      </c>
      <c r="F732" s="1106"/>
      <c r="G732" s="441" t="s">
        <v>93</v>
      </c>
      <c r="H732" s="441" t="s">
        <v>1103</v>
      </c>
      <c r="I732" s="441" t="s">
        <v>1128</v>
      </c>
      <c r="J732" s="441" t="s">
        <v>112</v>
      </c>
      <c r="K732" s="1111" t="s">
        <v>1135</v>
      </c>
      <c r="L732" s="441" t="s">
        <v>1120</v>
      </c>
      <c r="M732" s="441" t="str">
        <f t="shared" si="44"/>
        <v>Tamworth 66 kV</v>
      </c>
      <c r="N732" s="1111" t="s">
        <v>1106</v>
      </c>
      <c r="O732" s="1111" t="s">
        <v>842</v>
      </c>
      <c r="P732" s="1111"/>
      <c r="Q732" s="2867"/>
      <c r="R732" s="2868"/>
      <c r="S732" s="2869"/>
      <c r="T732" s="2869"/>
      <c r="U732" s="2869"/>
      <c r="V732" s="2869"/>
      <c r="W732" s="2869"/>
      <c r="X732" s="2869"/>
      <c r="Y732" s="2869"/>
      <c r="Z732" s="2869"/>
      <c r="AA732" s="2879"/>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row>
    <row r="733" spans="2:54" ht="15" customHeight="1">
      <c r="B733" s="1155"/>
      <c r="C733" s="3017"/>
      <c r="D733" s="3017"/>
      <c r="E733" s="1146" t="s">
        <v>1130</v>
      </c>
      <c r="F733" s="1106"/>
      <c r="G733" s="441" t="s">
        <v>93</v>
      </c>
      <c r="H733" s="441" t="s">
        <v>1103</v>
      </c>
      <c r="I733" s="441" t="s">
        <v>1131</v>
      </c>
      <c r="J733" s="441" t="s">
        <v>112</v>
      </c>
      <c r="K733" s="1111" t="s">
        <v>1135</v>
      </c>
      <c r="L733" s="441" t="s">
        <v>1120</v>
      </c>
      <c r="M733" s="441" t="str">
        <f t="shared" si="44"/>
        <v>Tamworth 66 kV</v>
      </c>
      <c r="N733" s="1111" t="s">
        <v>1106</v>
      </c>
      <c r="O733" s="1111" t="s">
        <v>842</v>
      </c>
      <c r="P733" s="1111"/>
      <c r="Q733" s="2867"/>
      <c r="R733" s="2868"/>
      <c r="S733" s="2869"/>
      <c r="T733" s="2869"/>
      <c r="U733" s="2869"/>
      <c r="V733" s="2869"/>
      <c r="W733" s="2869"/>
      <c r="X733" s="2869"/>
      <c r="Y733" s="2869"/>
      <c r="Z733" s="2869"/>
      <c r="AA733" s="2879"/>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row>
    <row r="734" spans="2:54" ht="15" customHeight="1">
      <c r="B734" s="1155"/>
      <c r="C734" s="3016" t="s">
        <v>1136</v>
      </c>
      <c r="D734" s="3016" t="s">
        <v>833</v>
      </c>
      <c r="E734" s="1146" t="s">
        <v>1127</v>
      </c>
      <c r="F734" s="1106"/>
      <c r="G734" s="441" t="s">
        <v>93</v>
      </c>
      <c r="H734" s="441" t="s">
        <v>1103</v>
      </c>
      <c r="I734" s="441" t="s">
        <v>1128</v>
      </c>
      <c r="J734" s="441" t="s">
        <v>112</v>
      </c>
      <c r="K734" s="1111" t="s">
        <v>1136</v>
      </c>
      <c r="L734" s="441" t="s">
        <v>1120</v>
      </c>
      <c r="M734" s="441" t="str">
        <f t="shared" si="44"/>
        <v>Tamworth 66 kV</v>
      </c>
      <c r="N734" s="1111" t="s">
        <v>1106</v>
      </c>
      <c r="O734" s="1111" t="s">
        <v>833</v>
      </c>
      <c r="P734" s="1111"/>
      <c r="Q734" s="2867"/>
      <c r="R734" s="2868"/>
      <c r="S734" s="2869"/>
      <c r="T734" s="2869"/>
      <c r="U734" s="2869"/>
      <c r="V734" s="2869"/>
      <c r="W734" s="2870">
        <v>108</v>
      </c>
      <c r="X734" s="2870">
        <v>110</v>
      </c>
      <c r="Y734" s="2870">
        <v>112</v>
      </c>
      <c r="Z734" s="2870">
        <v>114</v>
      </c>
      <c r="AA734" s="2870">
        <v>116</v>
      </c>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row>
    <row r="735" spans="2:54" ht="15" customHeight="1">
      <c r="B735" s="1155"/>
      <c r="C735" s="3017"/>
      <c r="D735" s="3017"/>
      <c r="E735" s="1146" t="s">
        <v>1130</v>
      </c>
      <c r="F735" s="1106"/>
      <c r="G735" s="441" t="s">
        <v>93</v>
      </c>
      <c r="H735" s="441" t="s">
        <v>1103</v>
      </c>
      <c r="I735" s="441" t="s">
        <v>1131</v>
      </c>
      <c r="J735" s="441" t="s">
        <v>112</v>
      </c>
      <c r="K735" s="1111" t="s">
        <v>1136</v>
      </c>
      <c r="L735" s="441" t="s">
        <v>1120</v>
      </c>
      <c r="M735" s="441" t="str">
        <f t="shared" si="44"/>
        <v>Tamworth 66 kV</v>
      </c>
      <c r="N735" s="1111" t="s">
        <v>1106</v>
      </c>
      <c r="O735" s="1111" t="s">
        <v>833</v>
      </c>
      <c r="P735" s="1111"/>
      <c r="Q735" s="2528"/>
      <c r="R735" s="2529"/>
      <c r="S735" s="2530"/>
      <c r="T735" s="2530"/>
      <c r="U735" s="2530"/>
      <c r="V735" s="2530"/>
      <c r="W735" s="2102"/>
      <c r="X735" s="2102"/>
      <c r="Y735" s="2102"/>
      <c r="Z735" s="2102"/>
      <c r="AA735" s="2103"/>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row>
    <row r="736" spans="2:54" ht="15" customHeight="1">
      <c r="B736" s="1155"/>
      <c r="C736" s="3016" t="s">
        <v>1136</v>
      </c>
      <c r="D736" s="3016" t="s">
        <v>842</v>
      </c>
      <c r="E736" s="1146" t="s">
        <v>1127</v>
      </c>
      <c r="F736" s="1106"/>
      <c r="G736" s="441" t="s">
        <v>93</v>
      </c>
      <c r="H736" s="441" t="s">
        <v>1103</v>
      </c>
      <c r="I736" s="441" t="s">
        <v>1128</v>
      </c>
      <c r="J736" s="441" t="s">
        <v>112</v>
      </c>
      <c r="K736" s="1111" t="s">
        <v>1136</v>
      </c>
      <c r="L736" s="441" t="s">
        <v>1120</v>
      </c>
      <c r="M736" s="441" t="str">
        <f t="shared" si="44"/>
        <v>Tamworth 66 kV</v>
      </c>
      <c r="N736" s="1111" t="s">
        <v>1106</v>
      </c>
      <c r="O736" s="1111" t="s">
        <v>842</v>
      </c>
      <c r="P736" s="1111"/>
      <c r="Q736" s="2528"/>
      <c r="R736" s="2529"/>
      <c r="S736" s="2530"/>
      <c r="T736" s="2530"/>
      <c r="U736" s="2530"/>
      <c r="V736" s="2530"/>
      <c r="W736" s="2102">
        <v>110.63453348751464</v>
      </c>
      <c r="X736" s="2102">
        <v>112.58774356030055</v>
      </c>
      <c r="Y736" s="2102">
        <v>114.75626344561765</v>
      </c>
      <c r="Z736" s="2102">
        <v>116.70903992407786</v>
      </c>
      <c r="AA736" s="2102">
        <v>118.87808881370864</v>
      </c>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row>
    <row r="737" spans="2:54" ht="15" customHeight="1" thickBot="1">
      <c r="B737" s="2872"/>
      <c r="C737" s="3018"/>
      <c r="D737" s="3018"/>
      <c r="E737" s="2873" t="s">
        <v>1130</v>
      </c>
      <c r="F737" s="1106"/>
      <c r="G737" s="441" t="s">
        <v>93</v>
      </c>
      <c r="H737" s="441" t="s">
        <v>1103</v>
      </c>
      <c r="I737" s="441" t="s">
        <v>1131</v>
      </c>
      <c r="J737" s="441" t="s">
        <v>112</v>
      </c>
      <c r="K737" s="1111" t="s">
        <v>1136</v>
      </c>
      <c r="L737" s="441" t="s">
        <v>1120</v>
      </c>
      <c r="M737" s="441" t="str">
        <f t="shared" si="44"/>
        <v>Tamworth 66 kV</v>
      </c>
      <c r="N737" s="1111" t="s">
        <v>1106</v>
      </c>
      <c r="O737" s="1111" t="s">
        <v>842</v>
      </c>
      <c r="P737" s="1111"/>
      <c r="Q737" s="2874"/>
      <c r="R737" s="2875"/>
      <c r="S737" s="2876"/>
      <c r="T737" s="2876"/>
      <c r="U737" s="2876"/>
      <c r="V737" s="2876"/>
      <c r="W737" s="2877"/>
      <c r="X737" s="2877"/>
      <c r="Y737" s="2877"/>
      <c r="Z737" s="2877"/>
      <c r="AA737" s="2878"/>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row>
    <row r="738" spans="2:54" ht="15" customHeight="1">
      <c r="B738" s="1145" t="s">
        <v>1695</v>
      </c>
      <c r="C738" s="3019" t="s">
        <v>1126</v>
      </c>
      <c r="D738" s="3019" t="s">
        <v>842</v>
      </c>
      <c r="E738" s="1146" t="s">
        <v>1127</v>
      </c>
      <c r="F738" s="1106"/>
      <c r="G738" s="441" t="s">
        <v>93</v>
      </c>
      <c r="H738" s="441" t="s">
        <v>1103</v>
      </c>
      <c r="I738" s="441" t="s">
        <v>1128</v>
      </c>
      <c r="J738" s="441" t="s">
        <v>112</v>
      </c>
      <c r="K738" s="441" t="s">
        <v>1126</v>
      </c>
      <c r="L738" s="441" t="s">
        <v>1120</v>
      </c>
      <c r="M738" s="441" t="str">
        <f t="shared" ref="M738" si="45">B738</f>
        <v>Gunnedah 66 kV</v>
      </c>
      <c r="N738" s="441" t="s">
        <v>1129</v>
      </c>
      <c r="O738" s="441" t="s">
        <v>842</v>
      </c>
      <c r="P738" s="1111"/>
      <c r="Q738" s="2521"/>
      <c r="R738" s="2522"/>
      <c r="S738" s="2523"/>
      <c r="T738" s="2523"/>
      <c r="U738" s="2523"/>
      <c r="V738" s="2523"/>
      <c r="W738" s="2524"/>
      <c r="X738" s="2524"/>
      <c r="Y738" s="2524"/>
      <c r="Z738" s="2524"/>
      <c r="AA738" s="2525"/>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row>
    <row r="739" spans="2:54" ht="15" customHeight="1">
      <c r="B739" s="1155"/>
      <c r="C739" s="3017"/>
      <c r="D739" s="3017"/>
      <c r="E739" s="1146" t="s">
        <v>1130</v>
      </c>
      <c r="F739" s="1106"/>
      <c r="G739" s="441" t="s">
        <v>93</v>
      </c>
      <c r="H739" s="441" t="s">
        <v>1103</v>
      </c>
      <c r="I739" s="441" t="s">
        <v>1131</v>
      </c>
      <c r="J739" s="441" t="s">
        <v>112</v>
      </c>
      <c r="K739" s="441" t="s">
        <v>1126</v>
      </c>
      <c r="L739" s="441" t="s">
        <v>1120</v>
      </c>
      <c r="M739" s="441" t="str">
        <f t="shared" si="44"/>
        <v>Gunnedah 66 kV</v>
      </c>
      <c r="N739" s="441" t="s">
        <v>1129</v>
      </c>
      <c r="O739" s="441" t="s">
        <v>842</v>
      </c>
      <c r="P739" s="1111"/>
      <c r="Q739" s="2526"/>
      <c r="R739" s="2527"/>
      <c r="S739" s="2524"/>
      <c r="T739" s="2524"/>
      <c r="U739" s="2524"/>
      <c r="V739" s="2524"/>
      <c r="W739" s="2524"/>
      <c r="X739" s="2524"/>
      <c r="Y739" s="2524"/>
      <c r="Z739" s="2524"/>
      <c r="AA739" s="2525"/>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row>
    <row r="740" spans="2:54" ht="15" customHeight="1">
      <c r="B740" s="1155"/>
      <c r="C740" s="3016" t="s">
        <v>1132</v>
      </c>
      <c r="D740" s="3016" t="s">
        <v>833</v>
      </c>
      <c r="E740" s="1146" t="s">
        <v>1127</v>
      </c>
      <c r="F740" s="1106"/>
      <c r="G740" s="441" t="s">
        <v>93</v>
      </c>
      <c r="H740" s="441" t="s">
        <v>1103</v>
      </c>
      <c r="I740" s="441" t="s">
        <v>1128</v>
      </c>
      <c r="J740" s="441" t="s">
        <v>112</v>
      </c>
      <c r="K740" s="1111" t="s">
        <v>1132</v>
      </c>
      <c r="L740" s="441" t="s">
        <v>1120</v>
      </c>
      <c r="M740" s="441" t="str">
        <f t="shared" si="44"/>
        <v>Gunnedah 66 kV</v>
      </c>
      <c r="N740" s="1111" t="s">
        <v>1106</v>
      </c>
      <c r="O740" s="1111" t="s">
        <v>833</v>
      </c>
      <c r="P740" s="1111"/>
      <c r="Q740" s="2850"/>
      <c r="R740" s="2850"/>
      <c r="S740" s="2850"/>
      <c r="T740" s="2850"/>
      <c r="U740" s="2850"/>
      <c r="V740" s="2851"/>
      <c r="W740" s="2852"/>
      <c r="X740" s="2852"/>
      <c r="Y740" s="2852"/>
      <c r="Z740" s="2852"/>
      <c r="AA740" s="2853"/>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row>
    <row r="741" spans="2:54" ht="15" customHeight="1">
      <c r="B741" s="1155"/>
      <c r="C741" s="3017"/>
      <c r="D741" s="3017"/>
      <c r="E741" s="1146" t="s">
        <v>1130</v>
      </c>
      <c r="F741" s="1106"/>
      <c r="G741" s="441" t="s">
        <v>93</v>
      </c>
      <c r="H741" s="441" t="s">
        <v>1103</v>
      </c>
      <c r="I741" s="441" t="s">
        <v>1131</v>
      </c>
      <c r="J741" s="441" t="s">
        <v>112</v>
      </c>
      <c r="K741" s="1111" t="s">
        <v>1132</v>
      </c>
      <c r="L741" s="441" t="s">
        <v>1120</v>
      </c>
      <c r="M741" s="441" t="str">
        <f t="shared" si="44"/>
        <v>Gunnedah 66 kV</v>
      </c>
      <c r="N741" s="1111" t="s">
        <v>1106</v>
      </c>
      <c r="O741" s="1111" t="s">
        <v>833</v>
      </c>
      <c r="P741" s="1111"/>
      <c r="Q741" s="2850"/>
      <c r="R741" s="2850"/>
      <c r="S741" s="2850"/>
      <c r="T741" s="2850"/>
      <c r="U741" s="2850"/>
      <c r="V741" s="2851"/>
      <c r="W741" s="2852"/>
      <c r="X741" s="2852"/>
      <c r="Y741" s="2852"/>
      <c r="Z741" s="2852"/>
      <c r="AA741" s="2853"/>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row>
    <row r="742" spans="2:54" ht="15" customHeight="1">
      <c r="B742" s="1155"/>
      <c r="C742" s="3016" t="s">
        <v>1132</v>
      </c>
      <c r="D742" s="3016" t="s">
        <v>842</v>
      </c>
      <c r="E742" s="1146" t="s">
        <v>1127</v>
      </c>
      <c r="F742" s="1106"/>
      <c r="G742" s="441" t="s">
        <v>93</v>
      </c>
      <c r="H742" s="441" t="s">
        <v>1103</v>
      </c>
      <c r="I742" s="441" t="s">
        <v>1128</v>
      </c>
      <c r="J742" s="441" t="s">
        <v>112</v>
      </c>
      <c r="K742" s="1111" t="s">
        <v>1132</v>
      </c>
      <c r="L742" s="441" t="s">
        <v>1120</v>
      </c>
      <c r="M742" s="441" t="str">
        <f t="shared" si="44"/>
        <v>Gunnedah 66 kV</v>
      </c>
      <c r="N742" s="1111" t="s">
        <v>1106</v>
      </c>
      <c r="O742" s="1112" t="s">
        <v>842</v>
      </c>
      <c r="P742" s="1111"/>
      <c r="Q742" s="2881">
        <v>27</v>
      </c>
      <c r="R742" s="2881">
        <v>27</v>
      </c>
      <c r="S742" s="2881">
        <v>27</v>
      </c>
      <c r="T742" s="2881">
        <v>24</v>
      </c>
      <c r="U742" s="2881">
        <v>26</v>
      </c>
      <c r="V742" s="2881">
        <v>28</v>
      </c>
      <c r="W742" s="2852"/>
      <c r="X742" s="2852"/>
      <c r="Y742" s="2852"/>
      <c r="Z742" s="2852"/>
      <c r="AA742" s="2853"/>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row>
    <row r="743" spans="2:54" ht="15" customHeight="1">
      <c r="B743" s="1155"/>
      <c r="C743" s="3017"/>
      <c r="D743" s="3017"/>
      <c r="E743" s="1146" t="s">
        <v>1130</v>
      </c>
      <c r="F743" s="1106"/>
      <c r="G743" s="441" t="s">
        <v>93</v>
      </c>
      <c r="H743" s="441" t="s">
        <v>1103</v>
      </c>
      <c r="I743" s="441" t="s">
        <v>1131</v>
      </c>
      <c r="J743" s="441" t="s">
        <v>112</v>
      </c>
      <c r="K743" s="1111" t="s">
        <v>1132</v>
      </c>
      <c r="L743" s="441" t="s">
        <v>1120</v>
      </c>
      <c r="M743" s="441" t="str">
        <f t="shared" si="44"/>
        <v>Gunnedah 66 kV</v>
      </c>
      <c r="N743" s="1111" t="s">
        <v>1106</v>
      </c>
      <c r="O743" s="1112" t="s">
        <v>842</v>
      </c>
      <c r="P743" s="1111"/>
      <c r="Q743" s="2881">
        <v>24</v>
      </c>
      <c r="R743" s="2881">
        <v>25</v>
      </c>
      <c r="S743" s="2881">
        <v>24</v>
      </c>
      <c r="T743" s="2881">
        <v>20</v>
      </c>
      <c r="U743" s="2881">
        <v>26</v>
      </c>
      <c r="V743" s="2881">
        <v>22</v>
      </c>
      <c r="W743" s="2852"/>
      <c r="X743" s="2852"/>
      <c r="Y743" s="2852"/>
      <c r="Z743" s="2852"/>
      <c r="AA743" s="2853"/>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row>
    <row r="744" spans="2:54" ht="15" customHeight="1">
      <c r="B744" s="1155"/>
      <c r="C744" s="3016" t="s">
        <v>1133</v>
      </c>
      <c r="D744" s="3016"/>
      <c r="E744" s="1146" t="s">
        <v>1127</v>
      </c>
      <c r="F744" s="1106"/>
      <c r="G744" s="441" t="s">
        <v>93</v>
      </c>
      <c r="H744" s="441" t="s">
        <v>1103</v>
      </c>
      <c r="I744" s="441" t="s">
        <v>1128</v>
      </c>
      <c r="J744" s="441" t="s">
        <v>112</v>
      </c>
      <c r="K744" s="1111" t="s">
        <v>1133</v>
      </c>
      <c r="L744" s="441" t="s">
        <v>1120</v>
      </c>
      <c r="M744" s="441" t="str">
        <f t="shared" si="44"/>
        <v>Gunnedah 66 kV</v>
      </c>
      <c r="N744" s="1111" t="s">
        <v>1108</v>
      </c>
      <c r="O744" s="1111" t="s">
        <v>1109</v>
      </c>
      <c r="P744" s="1111"/>
      <c r="Q744" s="2856"/>
      <c r="R744" s="2856"/>
      <c r="S744" s="2856"/>
      <c r="T744" s="2856"/>
      <c r="U744" s="2856"/>
      <c r="V744" s="2858"/>
      <c r="W744" s="2859"/>
      <c r="X744" s="2859"/>
      <c r="Y744" s="2859"/>
      <c r="Z744" s="2859"/>
      <c r="AA744" s="2860"/>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row>
    <row r="745" spans="2:54" ht="15" customHeight="1">
      <c r="B745" s="1155"/>
      <c r="C745" s="3017"/>
      <c r="D745" s="3017"/>
      <c r="E745" s="1146" t="s">
        <v>1130</v>
      </c>
      <c r="F745" s="1106"/>
      <c r="G745" s="441" t="s">
        <v>93</v>
      </c>
      <c r="H745" s="441" t="s">
        <v>1103</v>
      </c>
      <c r="I745" s="441" t="s">
        <v>1131</v>
      </c>
      <c r="J745" s="441" t="s">
        <v>112</v>
      </c>
      <c r="K745" s="1111" t="s">
        <v>1133</v>
      </c>
      <c r="L745" s="441" t="s">
        <v>1120</v>
      </c>
      <c r="M745" s="441" t="str">
        <f t="shared" si="44"/>
        <v>Gunnedah 66 kV</v>
      </c>
      <c r="N745" s="1111" t="s">
        <v>1108</v>
      </c>
      <c r="O745" s="1111" t="s">
        <v>1109</v>
      </c>
      <c r="P745" s="1111"/>
      <c r="Q745" s="2856"/>
      <c r="R745" s="2856"/>
      <c r="S745" s="2856"/>
      <c r="T745" s="2856"/>
      <c r="U745" s="2856"/>
      <c r="V745" s="2858"/>
      <c r="W745" s="2859"/>
      <c r="X745" s="2859"/>
      <c r="Y745" s="2859"/>
      <c r="Z745" s="2859"/>
      <c r="AA745" s="2860"/>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row>
    <row r="746" spans="2:54" ht="15" customHeight="1">
      <c r="B746" s="1155"/>
      <c r="C746" s="3016" t="s">
        <v>1110</v>
      </c>
      <c r="D746" s="3016"/>
      <c r="E746" s="1146" t="s">
        <v>1127</v>
      </c>
      <c r="F746" s="1106"/>
      <c r="G746" s="441" t="s">
        <v>93</v>
      </c>
      <c r="H746" s="441" t="s">
        <v>1103</v>
      </c>
      <c r="I746" s="441" t="s">
        <v>1128</v>
      </c>
      <c r="J746" s="441" t="s">
        <v>112</v>
      </c>
      <c r="K746" s="1111" t="s">
        <v>1110</v>
      </c>
      <c r="L746" s="441" t="s">
        <v>1120</v>
      </c>
      <c r="M746" s="441" t="str">
        <f t="shared" si="44"/>
        <v>Gunnedah 66 kV</v>
      </c>
      <c r="N746" s="1111" t="s">
        <v>1111</v>
      </c>
      <c r="O746" s="1112">
        <v>0</v>
      </c>
      <c r="P746" s="1111"/>
      <c r="Q746" s="2861"/>
      <c r="R746" s="2861"/>
      <c r="S746" s="2861"/>
      <c r="T746" s="2861"/>
      <c r="U746" s="2861"/>
      <c r="V746" s="2862"/>
      <c r="W746" s="2863"/>
      <c r="X746" s="2863"/>
      <c r="Y746" s="2863"/>
      <c r="Z746" s="2863"/>
      <c r="AA746" s="286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row>
    <row r="747" spans="2:54" ht="15" customHeight="1">
      <c r="B747" s="1155"/>
      <c r="C747" s="3017"/>
      <c r="D747" s="3017"/>
      <c r="E747" s="1146" t="s">
        <v>1130</v>
      </c>
      <c r="F747" s="1106"/>
      <c r="G747" s="441" t="s">
        <v>93</v>
      </c>
      <c r="H747" s="441" t="s">
        <v>1103</v>
      </c>
      <c r="I747" s="441" t="s">
        <v>1131</v>
      </c>
      <c r="J747" s="441" t="s">
        <v>112</v>
      </c>
      <c r="K747" s="1111" t="s">
        <v>1110</v>
      </c>
      <c r="L747" s="441" t="s">
        <v>1120</v>
      </c>
      <c r="M747" s="441" t="str">
        <f t="shared" si="44"/>
        <v>Gunnedah 66 kV</v>
      </c>
      <c r="N747" s="1111" t="s">
        <v>1111</v>
      </c>
      <c r="O747" s="1112">
        <v>0</v>
      </c>
      <c r="P747" s="1111"/>
      <c r="Q747" s="2861"/>
      <c r="R747" s="2861"/>
      <c r="S747" s="2861"/>
      <c r="T747" s="2861"/>
      <c r="U747" s="2861"/>
      <c r="V747" s="2862"/>
      <c r="W747" s="2863"/>
      <c r="X747" s="2863"/>
      <c r="Y747" s="2863"/>
      <c r="Z747" s="2863"/>
      <c r="AA747" s="2864"/>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row>
    <row r="748" spans="2:54" ht="15" customHeight="1">
      <c r="B748" s="1155"/>
      <c r="C748" s="3016" t="s">
        <v>1112</v>
      </c>
      <c r="D748" s="3016"/>
      <c r="E748" s="1146" t="s">
        <v>1127</v>
      </c>
      <c r="F748" s="1106"/>
      <c r="G748" s="441" t="s">
        <v>93</v>
      </c>
      <c r="H748" s="441" t="s">
        <v>1103</v>
      </c>
      <c r="I748" s="441" t="s">
        <v>1128</v>
      </c>
      <c r="J748" s="441" t="s">
        <v>112</v>
      </c>
      <c r="K748" s="1111" t="s">
        <v>1112</v>
      </c>
      <c r="L748" s="441" t="s">
        <v>1120</v>
      </c>
      <c r="M748" s="441" t="str">
        <f t="shared" si="44"/>
        <v>Gunnedah 66 kV</v>
      </c>
      <c r="N748" s="1111" t="s">
        <v>1113</v>
      </c>
      <c r="O748" s="1111" t="s">
        <v>1113</v>
      </c>
      <c r="P748" s="1111"/>
      <c r="Q748" s="2850"/>
      <c r="R748" s="2850"/>
      <c r="S748" s="2850"/>
      <c r="T748" s="2850"/>
      <c r="U748" s="2850"/>
      <c r="V748" s="2851"/>
      <c r="W748" s="2866"/>
      <c r="X748" s="2866"/>
      <c r="Y748" s="2866"/>
      <c r="Z748" s="2866"/>
      <c r="AA748" s="2099"/>
      <c r="AC748" s="124"/>
      <c r="AD748" s="124"/>
      <c r="AE748" s="124"/>
      <c r="AF748" s="124"/>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row>
    <row r="749" spans="2:54" ht="15" customHeight="1">
      <c r="B749" s="1155"/>
      <c r="C749" s="3017"/>
      <c r="D749" s="3017"/>
      <c r="E749" s="1146" t="s">
        <v>1130</v>
      </c>
      <c r="F749" s="1106"/>
      <c r="G749" s="441" t="s">
        <v>93</v>
      </c>
      <c r="H749" s="441" t="s">
        <v>1103</v>
      </c>
      <c r="I749" s="441" t="s">
        <v>1131</v>
      </c>
      <c r="J749" s="441" t="s">
        <v>112</v>
      </c>
      <c r="K749" s="1111" t="s">
        <v>1112</v>
      </c>
      <c r="L749" s="441" t="s">
        <v>1120</v>
      </c>
      <c r="M749" s="441" t="str">
        <f t="shared" si="44"/>
        <v>Gunnedah 66 kV</v>
      </c>
      <c r="N749" s="1111" t="s">
        <v>1113</v>
      </c>
      <c r="O749" s="1111" t="s">
        <v>1113</v>
      </c>
      <c r="P749" s="1111"/>
      <c r="Q749" s="2850"/>
      <c r="R749" s="2850"/>
      <c r="S749" s="2850"/>
      <c r="T749" s="2850"/>
      <c r="U749" s="2850"/>
      <c r="V749" s="2851"/>
      <c r="W749" s="2866"/>
      <c r="X749" s="2866"/>
      <c r="Y749" s="2866"/>
      <c r="Z749" s="2866"/>
      <c r="AA749" s="2099"/>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row>
    <row r="750" spans="2:54" ht="15" customHeight="1">
      <c r="B750" s="1155"/>
      <c r="C750" s="3016" t="s">
        <v>1134</v>
      </c>
      <c r="D750" s="3016" t="s">
        <v>833</v>
      </c>
      <c r="E750" s="1146" t="s">
        <v>1127</v>
      </c>
      <c r="F750" s="1106"/>
      <c r="G750" s="441" t="s">
        <v>93</v>
      </c>
      <c r="H750" s="441" t="s">
        <v>1103</v>
      </c>
      <c r="I750" s="441" t="s">
        <v>1128</v>
      </c>
      <c r="J750" s="441" t="s">
        <v>112</v>
      </c>
      <c r="K750" s="1111" t="s">
        <v>1134</v>
      </c>
      <c r="L750" s="441" t="s">
        <v>1120</v>
      </c>
      <c r="M750" s="441" t="str">
        <f t="shared" si="44"/>
        <v>Gunnedah 66 kV</v>
      </c>
      <c r="N750" s="1111" t="s">
        <v>1115</v>
      </c>
      <c r="O750" s="1111" t="s">
        <v>833</v>
      </c>
      <c r="P750" s="1111"/>
      <c r="Q750" s="2867"/>
      <c r="R750" s="2868"/>
      <c r="S750" s="2869"/>
      <c r="T750" s="2869"/>
      <c r="U750" s="2869"/>
      <c r="V750" s="2869"/>
      <c r="W750" s="2869"/>
      <c r="X750" s="2869"/>
      <c r="Y750" s="2869"/>
      <c r="Z750" s="2869"/>
      <c r="AA750" s="2879"/>
      <c r="AC750" s="124"/>
      <c r="AD750" s="124"/>
      <c r="AE750" s="124"/>
      <c r="AF750" s="124"/>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row>
    <row r="751" spans="2:54" ht="15" customHeight="1">
      <c r="B751" s="1155"/>
      <c r="C751" s="3017"/>
      <c r="D751" s="3017"/>
      <c r="E751" s="1146" t="s">
        <v>1130</v>
      </c>
      <c r="F751" s="1106"/>
      <c r="G751" s="441" t="s">
        <v>93</v>
      </c>
      <c r="H751" s="441" t="s">
        <v>1103</v>
      </c>
      <c r="I751" s="441" t="s">
        <v>1131</v>
      </c>
      <c r="J751" s="441" t="s">
        <v>112</v>
      </c>
      <c r="K751" s="1111" t="s">
        <v>1134</v>
      </c>
      <c r="L751" s="441" t="s">
        <v>1120</v>
      </c>
      <c r="M751" s="441" t="str">
        <f t="shared" si="44"/>
        <v>Gunnedah 66 kV</v>
      </c>
      <c r="N751" s="1111" t="s">
        <v>1115</v>
      </c>
      <c r="O751" s="1111" t="s">
        <v>833</v>
      </c>
      <c r="P751" s="1111"/>
      <c r="Q751" s="2867"/>
      <c r="R751" s="2868"/>
      <c r="S751" s="2869"/>
      <c r="T751" s="2869"/>
      <c r="U751" s="2869"/>
      <c r="V751" s="2869"/>
      <c r="W751" s="2869"/>
      <c r="X751" s="2869"/>
      <c r="Y751" s="2869"/>
      <c r="Z751" s="2869"/>
      <c r="AA751" s="2879"/>
      <c r="AC751" s="124"/>
      <c r="AD751" s="124"/>
      <c r="AE751" s="124"/>
      <c r="AF751" s="124"/>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row>
    <row r="752" spans="2:54" ht="15" customHeight="1">
      <c r="B752" s="1155"/>
      <c r="C752" s="3016" t="s">
        <v>1135</v>
      </c>
      <c r="D752" s="3016" t="s">
        <v>833</v>
      </c>
      <c r="E752" s="1146" t="s">
        <v>1127</v>
      </c>
      <c r="F752" s="1106"/>
      <c r="G752" s="441" t="s">
        <v>93</v>
      </c>
      <c r="H752" s="441" t="s">
        <v>1103</v>
      </c>
      <c r="I752" s="441" t="s">
        <v>1128</v>
      </c>
      <c r="J752" s="441" t="s">
        <v>112</v>
      </c>
      <c r="K752" s="1111" t="s">
        <v>1135</v>
      </c>
      <c r="L752" s="441" t="s">
        <v>1120</v>
      </c>
      <c r="M752" s="441" t="str">
        <f t="shared" si="44"/>
        <v>Gunnedah 66 kV</v>
      </c>
      <c r="N752" s="1111" t="s">
        <v>1106</v>
      </c>
      <c r="O752" s="1111" t="s">
        <v>833</v>
      </c>
      <c r="P752" s="1111"/>
      <c r="Q752" s="2867"/>
      <c r="R752" s="2868"/>
      <c r="S752" s="2869"/>
      <c r="T752" s="2869"/>
      <c r="U752" s="2869"/>
      <c r="V752" s="2869"/>
      <c r="W752" s="2869"/>
      <c r="X752" s="2869"/>
      <c r="Y752" s="2869"/>
      <c r="Z752" s="2869"/>
      <c r="AA752" s="2879"/>
      <c r="AC752" s="124"/>
      <c r="AD752" s="124"/>
      <c r="AE752" s="124"/>
      <c r="AF752" s="124"/>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row>
    <row r="753" spans="2:54" ht="15" customHeight="1">
      <c r="B753" s="1155"/>
      <c r="C753" s="3017"/>
      <c r="D753" s="3017"/>
      <c r="E753" s="1146" t="s">
        <v>1130</v>
      </c>
      <c r="F753" s="1106"/>
      <c r="G753" s="441" t="s">
        <v>93</v>
      </c>
      <c r="H753" s="441" t="s">
        <v>1103</v>
      </c>
      <c r="I753" s="441" t="s">
        <v>1131</v>
      </c>
      <c r="J753" s="441" t="s">
        <v>112</v>
      </c>
      <c r="K753" s="1111" t="s">
        <v>1135</v>
      </c>
      <c r="L753" s="441" t="s">
        <v>1120</v>
      </c>
      <c r="M753" s="441" t="str">
        <f t="shared" si="44"/>
        <v>Gunnedah 66 kV</v>
      </c>
      <c r="N753" s="1111" t="s">
        <v>1106</v>
      </c>
      <c r="O753" s="1111" t="s">
        <v>833</v>
      </c>
      <c r="P753" s="1111"/>
      <c r="Q753" s="2867"/>
      <c r="R753" s="2868"/>
      <c r="S753" s="2869"/>
      <c r="T753" s="2869"/>
      <c r="U753" s="2869"/>
      <c r="V753" s="2869"/>
      <c r="W753" s="2869"/>
      <c r="X753" s="2869"/>
      <c r="Y753" s="2869"/>
      <c r="Z753" s="2869"/>
      <c r="AA753" s="2879"/>
      <c r="AC753" s="124"/>
      <c r="AD753" s="124"/>
      <c r="AE753" s="124"/>
      <c r="AF753" s="124"/>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row>
    <row r="754" spans="2:54" ht="15" customHeight="1">
      <c r="B754" s="1155"/>
      <c r="C754" s="3016" t="s">
        <v>1135</v>
      </c>
      <c r="D754" s="3016" t="s">
        <v>842</v>
      </c>
      <c r="E754" s="1146" t="s">
        <v>1127</v>
      </c>
      <c r="F754" s="1106"/>
      <c r="G754" s="441" t="s">
        <v>93</v>
      </c>
      <c r="H754" s="441" t="s">
        <v>1103</v>
      </c>
      <c r="I754" s="441" t="s">
        <v>1128</v>
      </c>
      <c r="J754" s="441" t="s">
        <v>112</v>
      </c>
      <c r="K754" s="1111" t="s">
        <v>1135</v>
      </c>
      <c r="L754" s="441" t="s">
        <v>1120</v>
      </c>
      <c r="M754" s="441" t="str">
        <f t="shared" si="44"/>
        <v>Gunnedah 66 kV</v>
      </c>
      <c r="N754" s="1111" t="s">
        <v>1106</v>
      </c>
      <c r="O754" s="1111" t="s">
        <v>842</v>
      </c>
      <c r="P754" s="1111"/>
      <c r="Q754" s="2867"/>
      <c r="R754" s="2868"/>
      <c r="S754" s="2869"/>
      <c r="T754" s="2869"/>
      <c r="U754" s="2869"/>
      <c r="V754" s="2869"/>
      <c r="W754" s="2869"/>
      <c r="X754" s="2869"/>
      <c r="Y754" s="2869"/>
      <c r="Z754" s="2869"/>
      <c r="AA754" s="2879"/>
      <c r="AC754" s="124"/>
      <c r="AD754" s="124"/>
      <c r="AE754" s="124"/>
      <c r="AF754" s="124"/>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row>
    <row r="755" spans="2:54" ht="15" customHeight="1">
      <c r="B755" s="1155"/>
      <c r="C755" s="3017"/>
      <c r="D755" s="3017"/>
      <c r="E755" s="1146" t="s">
        <v>1130</v>
      </c>
      <c r="F755" s="1106"/>
      <c r="G755" s="441" t="s">
        <v>93</v>
      </c>
      <c r="H755" s="441" t="s">
        <v>1103</v>
      </c>
      <c r="I755" s="441" t="s">
        <v>1131</v>
      </c>
      <c r="J755" s="441" t="s">
        <v>112</v>
      </c>
      <c r="K755" s="1111" t="s">
        <v>1135</v>
      </c>
      <c r="L755" s="441" t="s">
        <v>1120</v>
      </c>
      <c r="M755" s="441" t="str">
        <f t="shared" si="44"/>
        <v>Gunnedah 66 kV</v>
      </c>
      <c r="N755" s="1111" t="s">
        <v>1106</v>
      </c>
      <c r="O755" s="1111" t="s">
        <v>842</v>
      </c>
      <c r="P755" s="1111"/>
      <c r="Q755" s="2867"/>
      <c r="R755" s="2868"/>
      <c r="S755" s="2869"/>
      <c r="T755" s="2869"/>
      <c r="U755" s="2869"/>
      <c r="V755" s="2869"/>
      <c r="W755" s="2869"/>
      <c r="X755" s="2869"/>
      <c r="Y755" s="2869"/>
      <c r="Z755" s="2869"/>
      <c r="AA755" s="2879"/>
      <c r="AC755" s="124"/>
      <c r="AD755" s="124"/>
      <c r="AE755" s="124"/>
      <c r="AF755" s="124"/>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row>
    <row r="756" spans="2:54" ht="15" customHeight="1">
      <c r="B756" s="1155"/>
      <c r="C756" s="3016" t="s">
        <v>1136</v>
      </c>
      <c r="D756" s="3016" t="s">
        <v>833</v>
      </c>
      <c r="E756" s="1146" t="s">
        <v>1127</v>
      </c>
      <c r="F756" s="1106"/>
      <c r="G756" s="441" t="s">
        <v>93</v>
      </c>
      <c r="H756" s="441" t="s">
        <v>1103</v>
      </c>
      <c r="I756" s="441" t="s">
        <v>1128</v>
      </c>
      <c r="J756" s="441" t="s">
        <v>112</v>
      </c>
      <c r="K756" s="1111" t="s">
        <v>1136</v>
      </c>
      <c r="L756" s="441" t="s">
        <v>1120</v>
      </c>
      <c r="M756" s="441" t="str">
        <f t="shared" si="44"/>
        <v>Gunnedah 66 kV</v>
      </c>
      <c r="N756" s="1111" t="s">
        <v>1106</v>
      </c>
      <c r="O756" s="1111" t="s">
        <v>833</v>
      </c>
      <c r="P756" s="1111"/>
      <c r="Q756" s="2867"/>
      <c r="R756" s="2868"/>
      <c r="S756" s="2869"/>
      <c r="T756" s="2869"/>
      <c r="U756" s="2869"/>
      <c r="V756" s="2869"/>
      <c r="W756" s="2870">
        <v>24</v>
      </c>
      <c r="X756" s="2870">
        <v>24</v>
      </c>
      <c r="Y756" s="2870">
        <v>24</v>
      </c>
      <c r="Z756" s="2870">
        <v>25</v>
      </c>
      <c r="AA756" s="2870">
        <v>25</v>
      </c>
      <c r="AC756" s="124"/>
      <c r="AD756" s="124"/>
      <c r="AE756" s="124"/>
      <c r="AF756" s="124"/>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row>
    <row r="757" spans="2:54" ht="15" customHeight="1">
      <c r="B757" s="1155"/>
      <c r="C757" s="3017"/>
      <c r="D757" s="3017"/>
      <c r="E757" s="1146" t="s">
        <v>1130</v>
      </c>
      <c r="F757" s="1106"/>
      <c r="G757" s="441" t="s">
        <v>93</v>
      </c>
      <c r="H757" s="441" t="s">
        <v>1103</v>
      </c>
      <c r="I757" s="441" t="s">
        <v>1131</v>
      </c>
      <c r="J757" s="441" t="s">
        <v>112</v>
      </c>
      <c r="K757" s="1111" t="s">
        <v>1136</v>
      </c>
      <c r="L757" s="441" t="s">
        <v>1120</v>
      </c>
      <c r="M757" s="441" t="str">
        <f t="shared" si="44"/>
        <v>Gunnedah 66 kV</v>
      </c>
      <c r="N757" s="1111" t="s">
        <v>1106</v>
      </c>
      <c r="O757" s="1111" t="s">
        <v>833</v>
      </c>
      <c r="P757" s="1111"/>
      <c r="Q757" s="2528"/>
      <c r="R757" s="2529"/>
      <c r="S757" s="2530"/>
      <c r="T757" s="2530"/>
      <c r="U757" s="2530"/>
      <c r="V757" s="2530"/>
      <c r="W757" s="2102"/>
      <c r="X757" s="2102"/>
      <c r="Y757" s="2102"/>
      <c r="Z757" s="2102"/>
      <c r="AA757" s="2103"/>
      <c r="AC757" s="124"/>
      <c r="AD757" s="124"/>
      <c r="AE757" s="124"/>
      <c r="AF757" s="124"/>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row>
    <row r="758" spans="2:54" ht="15" customHeight="1">
      <c r="B758" s="1155"/>
      <c r="C758" s="3016" t="s">
        <v>1136</v>
      </c>
      <c r="D758" s="3016" t="s">
        <v>842</v>
      </c>
      <c r="E758" s="1146" t="s">
        <v>1127</v>
      </c>
      <c r="F758" s="1106"/>
      <c r="G758" s="441" t="s">
        <v>93</v>
      </c>
      <c r="H758" s="441" t="s">
        <v>1103</v>
      </c>
      <c r="I758" s="441" t="s">
        <v>1128</v>
      </c>
      <c r="J758" s="441" t="s">
        <v>112</v>
      </c>
      <c r="K758" s="1111" t="s">
        <v>1136</v>
      </c>
      <c r="L758" s="441" t="s">
        <v>1120</v>
      </c>
      <c r="M758" s="441" t="str">
        <f t="shared" si="44"/>
        <v>Gunnedah 66 kV</v>
      </c>
      <c r="N758" s="1111" t="s">
        <v>1106</v>
      </c>
      <c r="O758" s="1111" t="s">
        <v>842</v>
      </c>
      <c r="P758" s="1111"/>
      <c r="Q758" s="2528"/>
      <c r="R758" s="2529"/>
      <c r="S758" s="2530"/>
      <c r="T758" s="2530"/>
      <c r="U758" s="2530"/>
      <c r="V758" s="2530"/>
      <c r="W758" s="2102">
        <v>24.186773244895647</v>
      </c>
      <c r="X758" s="2102">
        <v>24.186773244895647</v>
      </c>
      <c r="Y758" s="2102">
        <v>24.186773244895647</v>
      </c>
      <c r="Z758" s="2102">
        <v>25.317977802344327</v>
      </c>
      <c r="AA758" s="2102">
        <v>25.317977802344327</v>
      </c>
      <c r="AC758" s="124"/>
      <c r="AD758" s="124"/>
      <c r="AE758" s="124"/>
      <c r="AF758" s="124"/>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row>
    <row r="759" spans="2:54" ht="15" customHeight="1" thickBot="1">
      <c r="B759" s="2872"/>
      <c r="C759" s="3018"/>
      <c r="D759" s="3018"/>
      <c r="E759" s="2873" t="s">
        <v>1130</v>
      </c>
      <c r="F759" s="1106"/>
      <c r="G759" s="441" t="s">
        <v>93</v>
      </c>
      <c r="H759" s="441" t="s">
        <v>1103</v>
      </c>
      <c r="I759" s="441" t="s">
        <v>1131</v>
      </c>
      <c r="J759" s="441" t="s">
        <v>112</v>
      </c>
      <c r="K759" s="1111" t="s">
        <v>1136</v>
      </c>
      <c r="L759" s="441" t="s">
        <v>1120</v>
      </c>
      <c r="M759" s="441" t="str">
        <f t="shared" si="44"/>
        <v>Gunnedah 66 kV</v>
      </c>
      <c r="N759" s="1111" t="s">
        <v>1106</v>
      </c>
      <c r="O759" s="1111" t="s">
        <v>842</v>
      </c>
      <c r="P759" s="1111"/>
      <c r="Q759" s="2874"/>
      <c r="R759" s="2875"/>
      <c r="S759" s="2876"/>
      <c r="T759" s="2876"/>
      <c r="U759" s="2876"/>
      <c r="V759" s="2876"/>
      <c r="W759" s="2877"/>
      <c r="X759" s="2877"/>
      <c r="Y759" s="2877"/>
      <c r="Z759" s="2877"/>
      <c r="AA759" s="2878"/>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row>
    <row r="760" spans="2:54" ht="15" customHeight="1">
      <c r="B760" s="1145" t="s">
        <v>1694</v>
      </c>
      <c r="C760" s="3019" t="s">
        <v>1126</v>
      </c>
      <c r="D760" s="3019" t="s">
        <v>842</v>
      </c>
      <c r="E760" s="1146" t="s">
        <v>1127</v>
      </c>
      <c r="F760" s="1106"/>
      <c r="G760" s="441" t="s">
        <v>93</v>
      </c>
      <c r="H760" s="441" t="s">
        <v>1103</v>
      </c>
      <c r="I760" s="441" t="s">
        <v>1128</v>
      </c>
      <c r="J760" s="441" t="s">
        <v>112</v>
      </c>
      <c r="K760" s="441" t="s">
        <v>1126</v>
      </c>
      <c r="L760" s="441" t="s">
        <v>1120</v>
      </c>
      <c r="M760" s="441" t="str">
        <f t="shared" ref="M760" si="46">B760</f>
        <v>Narrabri 66 kV</v>
      </c>
      <c r="N760" s="441" t="s">
        <v>1129</v>
      </c>
      <c r="O760" s="441" t="s">
        <v>842</v>
      </c>
      <c r="P760" s="1111"/>
      <c r="Q760" s="2521"/>
      <c r="R760" s="2522"/>
      <c r="S760" s="2523"/>
      <c r="T760" s="2523"/>
      <c r="U760" s="2523"/>
      <c r="V760" s="2523"/>
      <c r="W760" s="2524"/>
      <c r="X760" s="2524"/>
      <c r="Y760" s="2524"/>
      <c r="Z760" s="2524"/>
      <c r="AA760" s="2525"/>
      <c r="AB760" s="1125"/>
      <c r="AC760" s="1151"/>
      <c r="AD760" s="1152"/>
      <c r="AE760" s="1153"/>
      <c r="AF760" s="1153"/>
      <c r="AG760" s="1153"/>
      <c r="AH760" s="124"/>
      <c r="AI760" s="124"/>
      <c r="AJ760" s="124"/>
      <c r="AK760" s="124"/>
      <c r="AL760" s="124"/>
      <c r="AM760" s="124"/>
      <c r="AN760" s="124"/>
      <c r="AO760" s="124"/>
      <c r="AP760" s="124"/>
      <c r="AQ760" s="1153"/>
      <c r="AR760" s="1154"/>
      <c r="AS760" s="1154"/>
      <c r="AT760" s="1154"/>
      <c r="AU760" s="1154"/>
      <c r="AV760" s="1154"/>
      <c r="AW760" s="1154"/>
      <c r="AX760" s="1154"/>
      <c r="AY760" s="1154"/>
      <c r="AZ760" s="1154"/>
      <c r="BA760" s="1154"/>
      <c r="BB760" s="1154"/>
    </row>
    <row r="761" spans="2:54" ht="15" customHeight="1">
      <c r="B761" s="1155"/>
      <c r="C761" s="3017"/>
      <c r="D761" s="3017"/>
      <c r="E761" s="1146" t="s">
        <v>1130</v>
      </c>
      <c r="F761" s="1106"/>
      <c r="G761" s="441" t="s">
        <v>93</v>
      </c>
      <c r="H761" s="441" t="s">
        <v>1103</v>
      </c>
      <c r="I761" s="441" t="s">
        <v>1131</v>
      </c>
      <c r="J761" s="441" t="s">
        <v>112</v>
      </c>
      <c r="K761" s="441" t="s">
        <v>1126</v>
      </c>
      <c r="L761" s="441" t="s">
        <v>1120</v>
      </c>
      <c r="M761" s="441" t="str">
        <f t="shared" si="44"/>
        <v>Narrabri 66 kV</v>
      </c>
      <c r="N761" s="441" t="s">
        <v>1129</v>
      </c>
      <c r="O761" s="441" t="s">
        <v>842</v>
      </c>
      <c r="P761" s="1111"/>
      <c r="Q761" s="2526"/>
      <c r="R761" s="2527"/>
      <c r="S761" s="2524"/>
      <c r="T761" s="2524"/>
      <c r="U761" s="2524"/>
      <c r="V761" s="2524"/>
      <c r="W761" s="2524"/>
      <c r="X761" s="2524"/>
      <c r="Y761" s="2524"/>
      <c r="Z761" s="2524"/>
      <c r="AA761" s="2525"/>
      <c r="AB761" s="1125"/>
      <c r="AC761" s="1151"/>
      <c r="AD761" s="1152"/>
      <c r="AE761" s="1153"/>
      <c r="AF761" s="1153"/>
      <c r="AG761" s="1153"/>
      <c r="AH761" s="124"/>
      <c r="AI761" s="124"/>
      <c r="AJ761" s="124"/>
      <c r="AK761" s="124"/>
      <c r="AL761" s="124"/>
      <c r="AM761" s="124"/>
      <c r="AN761" s="124"/>
      <c r="AO761" s="124"/>
      <c r="AP761" s="124"/>
      <c r="AQ761" s="1153"/>
      <c r="AR761" s="1154"/>
      <c r="AS761" s="1154"/>
      <c r="AT761" s="1154"/>
      <c r="AU761" s="1154"/>
      <c r="AV761" s="1154"/>
      <c r="AW761" s="1154"/>
      <c r="AX761" s="1154"/>
      <c r="AY761" s="1154"/>
      <c r="AZ761" s="1154"/>
      <c r="BA761" s="1154"/>
      <c r="BB761" s="1154"/>
    </row>
    <row r="762" spans="2:54" ht="15" customHeight="1">
      <c r="B762" s="1155"/>
      <c r="C762" s="3016" t="s">
        <v>1132</v>
      </c>
      <c r="D762" s="3016" t="s">
        <v>833</v>
      </c>
      <c r="E762" s="1146" t="s">
        <v>1127</v>
      </c>
      <c r="F762" s="1106"/>
      <c r="G762" s="441" t="s">
        <v>93</v>
      </c>
      <c r="H762" s="441" t="s">
        <v>1103</v>
      </c>
      <c r="I762" s="441" t="s">
        <v>1128</v>
      </c>
      <c r="J762" s="441" t="s">
        <v>112</v>
      </c>
      <c r="K762" s="1111" t="s">
        <v>1132</v>
      </c>
      <c r="L762" s="441" t="s">
        <v>1120</v>
      </c>
      <c r="M762" s="441" t="str">
        <f t="shared" si="44"/>
        <v>Narrabri 66 kV</v>
      </c>
      <c r="N762" s="1111" t="s">
        <v>1106</v>
      </c>
      <c r="O762" s="1111" t="s">
        <v>833</v>
      </c>
      <c r="P762" s="1111"/>
      <c r="Q762" s="2850"/>
      <c r="R762" s="2850"/>
      <c r="S762" s="2850"/>
      <c r="T762" s="2850"/>
      <c r="U762" s="2850"/>
      <c r="V762" s="2851"/>
      <c r="W762" s="2852"/>
      <c r="X762" s="2852"/>
      <c r="Y762" s="2852"/>
      <c r="Z762" s="2852"/>
      <c r="AA762" s="2853"/>
      <c r="AB762" s="1125"/>
      <c r="AC762" s="1151"/>
      <c r="AD762" s="1152"/>
      <c r="AE762" s="1153"/>
      <c r="AF762" s="1153"/>
      <c r="AG762" s="1153"/>
      <c r="AH762" s="124"/>
      <c r="AI762" s="124"/>
      <c r="AJ762" s="124"/>
      <c r="AK762" s="124"/>
      <c r="AL762" s="1153"/>
      <c r="AM762" s="124"/>
      <c r="AN762" s="124"/>
      <c r="AO762" s="1153"/>
      <c r="AP762" s="1153"/>
      <c r="AQ762" s="1153"/>
      <c r="AR762" s="1154"/>
      <c r="AS762" s="1154"/>
      <c r="AT762" s="1154"/>
      <c r="AU762" s="1160"/>
      <c r="AV762" s="1154"/>
      <c r="AW762" s="1154"/>
      <c r="AX762" s="1154"/>
      <c r="AY762" s="1154"/>
      <c r="AZ762" s="1154"/>
      <c r="BA762" s="1154"/>
      <c r="BB762" s="1154"/>
    </row>
    <row r="763" spans="2:54" ht="15" customHeight="1">
      <c r="B763" s="1155"/>
      <c r="C763" s="3017"/>
      <c r="D763" s="3017"/>
      <c r="E763" s="1146" t="s">
        <v>1130</v>
      </c>
      <c r="F763" s="1106"/>
      <c r="G763" s="441" t="s">
        <v>93</v>
      </c>
      <c r="H763" s="441" t="s">
        <v>1103</v>
      </c>
      <c r="I763" s="441" t="s">
        <v>1131</v>
      </c>
      <c r="J763" s="441" t="s">
        <v>112</v>
      </c>
      <c r="K763" s="1111" t="s">
        <v>1132</v>
      </c>
      <c r="L763" s="441" t="s">
        <v>1120</v>
      </c>
      <c r="M763" s="441" t="str">
        <f t="shared" si="44"/>
        <v>Narrabri 66 kV</v>
      </c>
      <c r="N763" s="1111" t="s">
        <v>1106</v>
      </c>
      <c r="O763" s="1111" t="s">
        <v>833</v>
      </c>
      <c r="P763" s="1111"/>
      <c r="Q763" s="2850"/>
      <c r="R763" s="2850"/>
      <c r="S763" s="2850"/>
      <c r="T763" s="2850"/>
      <c r="U763" s="2850"/>
      <c r="V763" s="2851"/>
      <c r="W763" s="2852"/>
      <c r="X763" s="2852"/>
      <c r="Y763" s="2852"/>
      <c r="Z763" s="2852"/>
      <c r="AA763" s="2853"/>
      <c r="AB763" s="1125"/>
      <c r="AC763" s="1151"/>
      <c r="AD763" s="1152"/>
      <c r="AE763" s="1153"/>
      <c r="AF763" s="1153"/>
      <c r="AG763" s="1153"/>
      <c r="AH763" s="124"/>
      <c r="AI763" s="124"/>
      <c r="AJ763" s="124"/>
      <c r="AK763" s="124"/>
      <c r="AL763" s="1153"/>
      <c r="AM763" s="124"/>
      <c r="AN763" s="124"/>
      <c r="AO763" s="1153"/>
      <c r="AP763" s="1153"/>
      <c r="AQ763" s="1153"/>
      <c r="AR763" s="1154"/>
      <c r="AS763" s="1154"/>
      <c r="AT763" s="1154"/>
      <c r="AU763" s="1160"/>
      <c r="AV763" s="1154"/>
      <c r="AW763" s="1154"/>
      <c r="AX763" s="1154"/>
      <c r="AY763" s="1154"/>
      <c r="AZ763" s="1154"/>
      <c r="BA763" s="1154"/>
      <c r="BB763" s="1154"/>
    </row>
    <row r="764" spans="2:54" ht="15" customHeight="1">
      <c r="B764" s="1155"/>
      <c r="C764" s="3016" t="s">
        <v>1132</v>
      </c>
      <c r="D764" s="3016" t="s">
        <v>842</v>
      </c>
      <c r="E764" s="1146" t="s">
        <v>1127</v>
      </c>
      <c r="F764" s="1106"/>
      <c r="G764" s="441" t="s">
        <v>93</v>
      </c>
      <c r="H764" s="441" t="s">
        <v>1103</v>
      </c>
      <c r="I764" s="441" t="s">
        <v>1128</v>
      </c>
      <c r="J764" s="441" t="s">
        <v>112</v>
      </c>
      <c r="K764" s="1111" t="s">
        <v>1132</v>
      </c>
      <c r="L764" s="441" t="s">
        <v>1120</v>
      </c>
      <c r="M764" s="441" t="str">
        <f t="shared" si="44"/>
        <v>Narrabri 66 kV</v>
      </c>
      <c r="N764" s="1111" t="s">
        <v>1106</v>
      </c>
      <c r="O764" s="1112" t="s">
        <v>842</v>
      </c>
      <c r="P764" s="1111"/>
      <c r="Q764" s="2854"/>
      <c r="R764" s="2854"/>
      <c r="S764" s="2854"/>
      <c r="T764" s="2880">
        <v>49.024271578947371</v>
      </c>
      <c r="U764" s="2854"/>
      <c r="V764" s="2855"/>
      <c r="W764" s="2852"/>
      <c r="X764" s="2852"/>
      <c r="Y764" s="2852"/>
      <c r="Z764" s="2852"/>
      <c r="AA764" s="2853"/>
      <c r="AB764" s="1125"/>
      <c r="AC764" s="1151"/>
      <c r="AD764" s="1152"/>
      <c r="AE764" s="1153"/>
      <c r="AF764" s="1153"/>
      <c r="AG764" s="1153"/>
      <c r="AH764" s="124"/>
      <c r="AI764" s="124"/>
      <c r="AJ764" s="124"/>
      <c r="AK764" s="124"/>
      <c r="AL764" s="1153"/>
      <c r="AM764" s="124"/>
      <c r="AN764" s="124"/>
      <c r="AO764" s="1153"/>
      <c r="AP764" s="1161"/>
      <c r="AQ764" s="1153"/>
      <c r="AR764" s="1154"/>
      <c r="AS764" s="1154"/>
      <c r="AT764" s="1154"/>
      <c r="AU764" s="1160"/>
      <c r="AV764" s="1154"/>
      <c r="AW764" s="1154"/>
      <c r="AX764" s="1154"/>
      <c r="AY764" s="1154"/>
      <c r="AZ764" s="1154"/>
      <c r="BA764" s="1154"/>
      <c r="BB764" s="1154"/>
    </row>
    <row r="765" spans="2:54" ht="15" customHeight="1">
      <c r="B765" s="1155"/>
      <c r="C765" s="3017"/>
      <c r="D765" s="3017"/>
      <c r="E765" s="1146" t="s">
        <v>1130</v>
      </c>
      <c r="F765" s="1106"/>
      <c r="G765" s="441" t="s">
        <v>93</v>
      </c>
      <c r="H765" s="441" t="s">
        <v>1103</v>
      </c>
      <c r="I765" s="441" t="s">
        <v>1131</v>
      </c>
      <c r="J765" s="441" t="s">
        <v>112</v>
      </c>
      <c r="K765" s="1111" t="s">
        <v>1132</v>
      </c>
      <c r="L765" s="441" t="s">
        <v>1120</v>
      </c>
      <c r="M765" s="441" t="str">
        <f t="shared" si="44"/>
        <v>Narrabri 66 kV</v>
      </c>
      <c r="N765" s="1111" t="s">
        <v>1106</v>
      </c>
      <c r="O765" s="1112" t="s">
        <v>842</v>
      </c>
      <c r="P765" s="1111"/>
      <c r="Q765" s="2854"/>
      <c r="R765" s="2854"/>
      <c r="S765" s="2854"/>
      <c r="T765" s="2880">
        <v>33.048812631578947</v>
      </c>
      <c r="U765" s="2854"/>
      <c r="V765" s="2855"/>
      <c r="W765" s="2852"/>
      <c r="X765" s="2852"/>
      <c r="Y765" s="2852"/>
      <c r="Z765" s="2852"/>
      <c r="AA765" s="2853"/>
      <c r="AB765" s="1125"/>
      <c r="AC765" s="1151"/>
      <c r="AD765" s="1152"/>
      <c r="AE765" s="1153"/>
      <c r="AF765" s="1153"/>
      <c r="AG765" s="1153"/>
      <c r="AH765" s="124"/>
      <c r="AI765" s="124"/>
      <c r="AJ765" s="124"/>
      <c r="AK765" s="124"/>
      <c r="AL765" s="1153"/>
      <c r="AM765" s="124"/>
      <c r="AN765" s="124"/>
      <c r="AO765" s="1153"/>
      <c r="AP765" s="1161"/>
      <c r="AQ765" s="1153"/>
      <c r="AR765" s="1154"/>
      <c r="AS765" s="1154"/>
      <c r="AT765" s="1154"/>
      <c r="AU765" s="1160"/>
      <c r="AV765" s="1154"/>
      <c r="AW765" s="1154"/>
      <c r="AX765" s="1154"/>
      <c r="AY765" s="1154"/>
      <c r="AZ765" s="1154"/>
      <c r="BA765" s="1154"/>
      <c r="BB765" s="1154"/>
    </row>
    <row r="766" spans="2:54" ht="15" customHeight="1">
      <c r="B766" s="1155"/>
      <c r="C766" s="3016" t="s">
        <v>1133</v>
      </c>
      <c r="D766" s="3016"/>
      <c r="E766" s="1146" t="s">
        <v>1127</v>
      </c>
      <c r="F766" s="1106"/>
      <c r="G766" s="441" t="s">
        <v>93</v>
      </c>
      <c r="H766" s="441" t="s">
        <v>1103</v>
      </c>
      <c r="I766" s="441" t="s">
        <v>1128</v>
      </c>
      <c r="J766" s="441" t="s">
        <v>112</v>
      </c>
      <c r="K766" s="1111" t="s">
        <v>1133</v>
      </c>
      <c r="L766" s="441" t="s">
        <v>1120</v>
      </c>
      <c r="M766" s="441" t="str">
        <f t="shared" si="44"/>
        <v>Narrabri 66 kV</v>
      </c>
      <c r="N766" s="1111" t="s">
        <v>1108</v>
      </c>
      <c r="O766" s="1111" t="s">
        <v>1109</v>
      </c>
      <c r="P766" s="1111"/>
      <c r="Q766" s="2856"/>
      <c r="R766" s="2856"/>
      <c r="S766" s="2856"/>
      <c r="T766" s="2856"/>
      <c r="U766" s="2856"/>
      <c r="V766" s="2858"/>
      <c r="W766" s="2859"/>
      <c r="X766" s="2859"/>
      <c r="Y766" s="2859"/>
      <c r="Z766" s="2859"/>
      <c r="AA766" s="2860"/>
      <c r="AB766" s="1125"/>
      <c r="AC766" s="1151"/>
      <c r="AD766" s="1152"/>
      <c r="AE766" s="1153"/>
      <c r="AF766" s="1153"/>
      <c r="AG766" s="1153"/>
      <c r="AH766" s="124"/>
      <c r="AI766" s="124"/>
      <c r="AJ766" s="124"/>
      <c r="AK766" s="124"/>
      <c r="AL766" s="1153"/>
      <c r="AM766" s="124"/>
      <c r="AN766" s="124"/>
      <c r="AO766" s="1153"/>
      <c r="AP766" s="1153"/>
      <c r="AQ766" s="1153"/>
      <c r="AR766" s="1154"/>
      <c r="AS766" s="1154"/>
      <c r="AT766" s="1154"/>
      <c r="AU766" s="1154"/>
      <c r="AV766" s="1154"/>
      <c r="AW766" s="1154"/>
      <c r="AX766" s="1154"/>
      <c r="AY766" s="1154"/>
      <c r="AZ766" s="1154"/>
      <c r="BA766" s="1154"/>
      <c r="BB766" s="1154"/>
    </row>
    <row r="767" spans="2:54" ht="15" customHeight="1">
      <c r="B767" s="1155"/>
      <c r="C767" s="3017"/>
      <c r="D767" s="3017"/>
      <c r="E767" s="1146" t="s">
        <v>1130</v>
      </c>
      <c r="F767" s="1106"/>
      <c r="G767" s="441" t="s">
        <v>93</v>
      </c>
      <c r="H767" s="441" t="s">
        <v>1103</v>
      </c>
      <c r="I767" s="441" t="s">
        <v>1131</v>
      </c>
      <c r="J767" s="441" t="s">
        <v>112</v>
      </c>
      <c r="K767" s="1111" t="s">
        <v>1133</v>
      </c>
      <c r="L767" s="441" t="s">
        <v>1120</v>
      </c>
      <c r="M767" s="441" t="str">
        <f t="shared" si="44"/>
        <v>Narrabri 66 kV</v>
      </c>
      <c r="N767" s="1111" t="s">
        <v>1108</v>
      </c>
      <c r="O767" s="1111" t="s">
        <v>1109</v>
      </c>
      <c r="P767" s="1111"/>
      <c r="Q767" s="2856"/>
      <c r="R767" s="2856"/>
      <c r="S767" s="2856"/>
      <c r="T767" s="2856"/>
      <c r="U767" s="2856"/>
      <c r="V767" s="2858"/>
      <c r="W767" s="2859"/>
      <c r="X767" s="2859"/>
      <c r="Y767" s="2859"/>
      <c r="Z767" s="2859"/>
      <c r="AA767" s="2860"/>
      <c r="AB767" s="1125"/>
      <c r="AC767" s="1151"/>
      <c r="AD767" s="1152"/>
      <c r="AE767" s="1153"/>
      <c r="AF767" s="1153"/>
      <c r="AG767" s="1153"/>
      <c r="AH767" s="124"/>
      <c r="AI767" s="124"/>
      <c r="AJ767" s="124"/>
      <c r="AK767" s="124"/>
      <c r="AL767" s="1153"/>
      <c r="AM767" s="124"/>
      <c r="AN767" s="124"/>
      <c r="AO767" s="1153"/>
      <c r="AP767" s="1153"/>
      <c r="AQ767" s="1153"/>
      <c r="AR767" s="1154"/>
      <c r="AS767" s="1154"/>
      <c r="AT767" s="1154"/>
      <c r="AU767" s="1154"/>
      <c r="AV767" s="1154"/>
      <c r="AW767" s="1154"/>
      <c r="AX767" s="1154"/>
      <c r="AY767" s="1154"/>
      <c r="AZ767" s="1154"/>
      <c r="BA767" s="1154"/>
      <c r="BB767" s="1154"/>
    </row>
    <row r="768" spans="2:54" ht="15" customHeight="1">
      <c r="B768" s="1155"/>
      <c r="C768" s="3016" t="s">
        <v>1110</v>
      </c>
      <c r="D768" s="3016"/>
      <c r="E768" s="1146" t="s">
        <v>1127</v>
      </c>
      <c r="F768" s="1106"/>
      <c r="G768" s="441" t="s">
        <v>93</v>
      </c>
      <c r="H768" s="441" t="s">
        <v>1103</v>
      </c>
      <c r="I768" s="441" t="s">
        <v>1128</v>
      </c>
      <c r="J768" s="441" t="s">
        <v>112</v>
      </c>
      <c r="K768" s="1111" t="s">
        <v>1110</v>
      </c>
      <c r="L768" s="441" t="s">
        <v>1120</v>
      </c>
      <c r="M768" s="441" t="str">
        <f t="shared" si="44"/>
        <v>Narrabri 66 kV</v>
      </c>
      <c r="N768" s="1111" t="s">
        <v>1111</v>
      </c>
      <c r="O768" s="1112">
        <v>0</v>
      </c>
      <c r="P768" s="1111"/>
      <c r="Q768" s="2861"/>
      <c r="R768" s="2861"/>
      <c r="S768" s="2861"/>
      <c r="T768" s="2861"/>
      <c r="U768" s="2861"/>
      <c r="V768" s="2862"/>
      <c r="W768" s="2863"/>
      <c r="X768" s="2863"/>
      <c r="Y768" s="2863"/>
      <c r="Z768" s="2863"/>
      <c r="AA768" s="2864"/>
      <c r="AB768" s="1125"/>
      <c r="AC768" s="1151"/>
      <c r="AD768" s="1152"/>
      <c r="AE768" s="1153"/>
      <c r="AF768" s="1153"/>
      <c r="AG768" s="1153"/>
      <c r="AH768" s="124"/>
      <c r="AI768" s="124"/>
      <c r="AJ768" s="124"/>
      <c r="AK768" s="124"/>
      <c r="AL768" s="1153"/>
      <c r="AM768" s="124"/>
      <c r="AN768" s="124"/>
      <c r="AO768" s="1153"/>
      <c r="AP768" s="1161"/>
      <c r="AQ768" s="1153"/>
      <c r="AR768" s="1154"/>
      <c r="AS768" s="1154"/>
      <c r="AT768" s="1154"/>
      <c r="AU768" s="1154"/>
      <c r="AV768" s="1154"/>
      <c r="AW768" s="1154"/>
      <c r="AX768" s="1154"/>
      <c r="AY768" s="1154"/>
      <c r="AZ768" s="1154"/>
      <c r="BA768" s="1154"/>
      <c r="BB768" s="1154"/>
    </row>
    <row r="769" spans="2:54" ht="15" customHeight="1">
      <c r="B769" s="1155"/>
      <c r="C769" s="3017"/>
      <c r="D769" s="3017"/>
      <c r="E769" s="1146" t="s">
        <v>1130</v>
      </c>
      <c r="F769" s="1106"/>
      <c r="G769" s="441" t="s">
        <v>93</v>
      </c>
      <c r="H769" s="441" t="s">
        <v>1103</v>
      </c>
      <c r="I769" s="441" t="s">
        <v>1131</v>
      </c>
      <c r="J769" s="441" t="s">
        <v>112</v>
      </c>
      <c r="K769" s="1111" t="s">
        <v>1110</v>
      </c>
      <c r="L769" s="441" t="s">
        <v>1120</v>
      </c>
      <c r="M769" s="441" t="str">
        <f t="shared" si="44"/>
        <v>Narrabri 66 kV</v>
      </c>
      <c r="N769" s="1111" t="s">
        <v>1111</v>
      </c>
      <c r="O769" s="1112">
        <v>0</v>
      </c>
      <c r="P769" s="1111"/>
      <c r="Q769" s="2861"/>
      <c r="R769" s="2861"/>
      <c r="S769" s="2861"/>
      <c r="T769" s="2861"/>
      <c r="U769" s="2861"/>
      <c r="V769" s="2862"/>
      <c r="W769" s="2863"/>
      <c r="X769" s="2863"/>
      <c r="Y769" s="2863"/>
      <c r="Z769" s="2863"/>
      <c r="AA769" s="2864"/>
      <c r="AB769" s="1125"/>
      <c r="AC769" s="1151"/>
      <c r="AD769" s="1152"/>
      <c r="AE769" s="1153"/>
      <c r="AF769" s="1153"/>
      <c r="AG769" s="1153"/>
      <c r="AH769" s="124"/>
      <c r="AI769" s="124"/>
      <c r="AJ769" s="124"/>
      <c r="AK769" s="124"/>
      <c r="AL769" s="1153"/>
      <c r="AM769" s="124"/>
      <c r="AN769" s="124"/>
      <c r="AO769" s="1153"/>
      <c r="AP769" s="1161"/>
      <c r="AQ769" s="1153"/>
      <c r="AR769" s="1154"/>
      <c r="AS769" s="1154"/>
      <c r="AT769" s="1154"/>
      <c r="AU769" s="1154"/>
      <c r="AV769" s="1154"/>
      <c r="AW769" s="1154"/>
      <c r="AX769" s="1154"/>
      <c r="AY769" s="1154"/>
      <c r="AZ769" s="1154"/>
      <c r="BA769" s="1154"/>
      <c r="BB769" s="1154"/>
    </row>
    <row r="770" spans="2:54" ht="15" customHeight="1">
      <c r="B770" s="1155"/>
      <c r="C770" s="3016" t="s">
        <v>1112</v>
      </c>
      <c r="D770" s="3016"/>
      <c r="E770" s="1146" t="s">
        <v>1127</v>
      </c>
      <c r="F770" s="1106"/>
      <c r="G770" s="441" t="s">
        <v>93</v>
      </c>
      <c r="H770" s="441" t="s">
        <v>1103</v>
      </c>
      <c r="I770" s="441" t="s">
        <v>1128</v>
      </c>
      <c r="J770" s="441" t="s">
        <v>112</v>
      </c>
      <c r="K770" s="1111" t="s">
        <v>1112</v>
      </c>
      <c r="L770" s="441" t="s">
        <v>1120</v>
      </c>
      <c r="M770" s="441" t="str">
        <f t="shared" si="44"/>
        <v>Narrabri 66 kV</v>
      </c>
      <c r="N770" s="1111" t="s">
        <v>1113</v>
      </c>
      <c r="O770" s="1111" t="s">
        <v>1113</v>
      </c>
      <c r="P770" s="1111"/>
      <c r="Q770" s="2850"/>
      <c r="R770" s="2850"/>
      <c r="S770" s="2850"/>
      <c r="T770" s="2850"/>
      <c r="U770" s="2850"/>
      <c r="V770" s="2851"/>
      <c r="W770" s="2866"/>
      <c r="X770" s="2866"/>
      <c r="Y770" s="2866"/>
      <c r="Z770" s="2866"/>
      <c r="AA770" s="2099"/>
      <c r="AB770" s="1125"/>
      <c r="AC770" s="1151"/>
      <c r="AD770" s="1152"/>
      <c r="AE770" s="1153"/>
      <c r="AF770" s="1153"/>
      <c r="AG770" s="1153"/>
      <c r="AH770" s="124"/>
      <c r="AI770" s="124"/>
      <c r="AJ770" s="124"/>
      <c r="AK770" s="124"/>
      <c r="AL770" s="1153"/>
      <c r="AM770" s="124"/>
      <c r="AN770" s="124"/>
      <c r="AO770" s="1153"/>
      <c r="AP770" s="1153"/>
      <c r="AQ770" s="1153"/>
      <c r="AR770" s="1154"/>
      <c r="AS770" s="1154"/>
      <c r="AT770" s="1154"/>
      <c r="AU770" s="1154"/>
      <c r="AV770" s="1154"/>
      <c r="AW770" s="1154"/>
      <c r="AX770" s="1154"/>
      <c r="AY770" s="1154"/>
      <c r="AZ770" s="1154"/>
      <c r="BA770" s="1154"/>
      <c r="BB770" s="1154"/>
    </row>
    <row r="771" spans="2:54" ht="15" customHeight="1">
      <c r="B771" s="1155"/>
      <c r="C771" s="3017"/>
      <c r="D771" s="3017"/>
      <c r="E771" s="1146" t="s">
        <v>1130</v>
      </c>
      <c r="F771" s="1106"/>
      <c r="G771" s="441" t="s">
        <v>93</v>
      </c>
      <c r="H771" s="441" t="s">
        <v>1103</v>
      </c>
      <c r="I771" s="441" t="s">
        <v>1131</v>
      </c>
      <c r="J771" s="441" t="s">
        <v>112</v>
      </c>
      <c r="K771" s="1111" t="s">
        <v>1112</v>
      </c>
      <c r="L771" s="441" t="s">
        <v>1120</v>
      </c>
      <c r="M771" s="441" t="str">
        <f t="shared" si="44"/>
        <v>Narrabri 66 kV</v>
      </c>
      <c r="N771" s="1111" t="s">
        <v>1113</v>
      </c>
      <c r="O771" s="1111" t="s">
        <v>1113</v>
      </c>
      <c r="P771" s="1111"/>
      <c r="Q771" s="2850"/>
      <c r="R771" s="2850"/>
      <c r="S771" s="2850"/>
      <c r="T771" s="2850"/>
      <c r="U771" s="2850"/>
      <c r="V771" s="2851"/>
      <c r="W771" s="2866"/>
      <c r="X771" s="2866"/>
      <c r="Y771" s="2866"/>
      <c r="Z771" s="2866"/>
      <c r="AA771" s="2099"/>
      <c r="AB771" s="1125"/>
      <c r="AC771" s="1151"/>
      <c r="AD771" s="1152"/>
      <c r="AE771" s="1153"/>
      <c r="AF771" s="1153"/>
      <c r="AG771" s="1153"/>
      <c r="AH771" s="124"/>
      <c r="AI771" s="124"/>
      <c r="AJ771" s="124"/>
      <c r="AK771" s="124"/>
      <c r="AL771" s="1153"/>
      <c r="AM771" s="124"/>
      <c r="AN771" s="124"/>
      <c r="AO771" s="1153"/>
      <c r="AP771" s="1153"/>
      <c r="AQ771" s="1153"/>
      <c r="AR771" s="1154"/>
      <c r="AS771" s="1154"/>
      <c r="AT771" s="1154"/>
      <c r="AU771" s="1154"/>
      <c r="AV771" s="1154"/>
      <c r="AW771" s="1154"/>
      <c r="AX771" s="1154"/>
      <c r="AY771" s="1154"/>
      <c r="AZ771" s="1154"/>
      <c r="BA771" s="1154"/>
      <c r="BB771" s="1154"/>
    </row>
    <row r="772" spans="2:54" ht="15" customHeight="1">
      <c r="B772" s="1155"/>
      <c r="C772" s="3016" t="s">
        <v>1134</v>
      </c>
      <c r="D772" s="3016" t="s">
        <v>833</v>
      </c>
      <c r="E772" s="1146" t="s">
        <v>1127</v>
      </c>
      <c r="F772" s="1106"/>
      <c r="G772" s="441" t="s">
        <v>93</v>
      </c>
      <c r="H772" s="441" t="s">
        <v>1103</v>
      </c>
      <c r="I772" s="441" t="s">
        <v>1128</v>
      </c>
      <c r="J772" s="441" t="s">
        <v>112</v>
      </c>
      <c r="K772" s="1111" t="s">
        <v>1134</v>
      </c>
      <c r="L772" s="441" t="s">
        <v>1120</v>
      </c>
      <c r="M772" s="441" t="str">
        <f t="shared" si="44"/>
        <v>Narrabri 66 kV</v>
      </c>
      <c r="N772" s="1111" t="s">
        <v>1115</v>
      </c>
      <c r="O772" s="1111" t="s">
        <v>833</v>
      </c>
      <c r="P772" s="1111"/>
      <c r="Q772" s="2867"/>
      <c r="R772" s="2868"/>
      <c r="S772" s="2869"/>
      <c r="T772" s="2869"/>
      <c r="U772" s="2869"/>
      <c r="V772" s="2869"/>
      <c r="W772" s="2869"/>
      <c r="X772" s="2869"/>
      <c r="Y772" s="2869"/>
      <c r="Z772" s="2869"/>
      <c r="AA772" s="2879"/>
      <c r="AB772" s="1125"/>
      <c r="AC772" s="1151"/>
      <c r="AD772" s="1152"/>
      <c r="AE772" s="1153"/>
      <c r="AF772" s="1153"/>
      <c r="AG772" s="1153"/>
      <c r="AH772" s="124"/>
      <c r="AI772" s="124"/>
      <c r="AJ772" s="124"/>
      <c r="AK772" s="124"/>
      <c r="AL772" s="1153"/>
      <c r="AM772" s="124"/>
      <c r="AN772" s="124"/>
      <c r="AO772" s="1153"/>
      <c r="AP772" s="1153"/>
      <c r="AQ772" s="1153"/>
      <c r="AR772" s="1154"/>
      <c r="AS772" s="1154"/>
      <c r="AT772" s="1154"/>
      <c r="AU772" s="1154"/>
      <c r="AV772" s="1154"/>
      <c r="AW772" s="1154"/>
      <c r="AX772" s="1154"/>
      <c r="AY772" s="1154"/>
      <c r="AZ772" s="1154"/>
      <c r="BA772" s="1154"/>
      <c r="BB772" s="1154"/>
    </row>
    <row r="773" spans="2:54" ht="15" customHeight="1">
      <c r="B773" s="1155"/>
      <c r="C773" s="3017"/>
      <c r="D773" s="3017"/>
      <c r="E773" s="1146" t="s">
        <v>1130</v>
      </c>
      <c r="F773" s="1106"/>
      <c r="G773" s="441" t="s">
        <v>93</v>
      </c>
      <c r="H773" s="441" t="s">
        <v>1103</v>
      </c>
      <c r="I773" s="441" t="s">
        <v>1131</v>
      </c>
      <c r="J773" s="441" t="s">
        <v>112</v>
      </c>
      <c r="K773" s="1111" t="s">
        <v>1134</v>
      </c>
      <c r="L773" s="441" t="s">
        <v>1120</v>
      </c>
      <c r="M773" s="441" t="str">
        <f t="shared" si="44"/>
        <v>Narrabri 66 kV</v>
      </c>
      <c r="N773" s="1111" t="s">
        <v>1115</v>
      </c>
      <c r="O773" s="1111" t="s">
        <v>833</v>
      </c>
      <c r="P773" s="1111"/>
      <c r="Q773" s="2867"/>
      <c r="R773" s="2868"/>
      <c r="S773" s="2869"/>
      <c r="T773" s="2869"/>
      <c r="U773" s="2869"/>
      <c r="V773" s="2869"/>
      <c r="W773" s="2869"/>
      <c r="X773" s="2869"/>
      <c r="Y773" s="2869"/>
      <c r="Z773" s="2869"/>
      <c r="AA773" s="2879"/>
      <c r="AB773" s="1125"/>
      <c r="AC773" s="1151"/>
      <c r="AD773" s="1152"/>
      <c r="AE773" s="1153"/>
      <c r="AF773" s="1153"/>
      <c r="AG773" s="1153"/>
      <c r="AH773" s="124"/>
      <c r="AI773" s="124"/>
      <c r="AJ773" s="124"/>
      <c r="AK773" s="124"/>
      <c r="AL773" s="1153"/>
      <c r="AM773" s="124"/>
      <c r="AN773" s="124"/>
      <c r="AO773" s="1153"/>
      <c r="AP773" s="1153"/>
      <c r="AQ773" s="1153"/>
      <c r="AR773" s="1154"/>
      <c r="AS773" s="1154"/>
      <c r="AT773" s="1154"/>
      <c r="AU773" s="1154"/>
      <c r="AV773" s="1154"/>
      <c r="AW773" s="1154"/>
      <c r="AX773" s="1154"/>
      <c r="AY773" s="1154"/>
      <c r="AZ773" s="1154"/>
      <c r="BA773" s="1154"/>
      <c r="BB773" s="1154"/>
    </row>
    <row r="774" spans="2:54" ht="15" customHeight="1">
      <c r="B774" s="1155"/>
      <c r="C774" s="3016" t="s">
        <v>1135</v>
      </c>
      <c r="D774" s="3016" t="s">
        <v>833</v>
      </c>
      <c r="E774" s="1146" t="s">
        <v>1127</v>
      </c>
      <c r="F774" s="1106"/>
      <c r="G774" s="441" t="s">
        <v>93</v>
      </c>
      <c r="H774" s="441" t="s">
        <v>1103</v>
      </c>
      <c r="I774" s="441" t="s">
        <v>1128</v>
      </c>
      <c r="J774" s="441" t="s">
        <v>112</v>
      </c>
      <c r="K774" s="1111" t="s">
        <v>1135</v>
      </c>
      <c r="L774" s="441" t="s">
        <v>1120</v>
      </c>
      <c r="M774" s="441" t="str">
        <f t="shared" si="44"/>
        <v>Narrabri 66 kV</v>
      </c>
      <c r="N774" s="1111" t="s">
        <v>1106</v>
      </c>
      <c r="O774" s="1111" t="s">
        <v>833</v>
      </c>
      <c r="P774" s="1111"/>
      <c r="Q774" s="2867"/>
      <c r="R774" s="2868"/>
      <c r="S774" s="2869"/>
      <c r="T774" s="2869"/>
      <c r="U774" s="2869"/>
      <c r="V774" s="2869"/>
      <c r="W774" s="2869"/>
      <c r="X774" s="2869"/>
      <c r="Y774" s="2869"/>
      <c r="Z774" s="2869"/>
      <c r="AA774" s="2879"/>
      <c r="AB774" s="1125"/>
      <c r="AC774" s="1151"/>
      <c r="AD774" s="1152"/>
      <c r="AE774" s="1153"/>
      <c r="AF774" s="1153"/>
      <c r="AG774" s="1153"/>
      <c r="AH774" s="124"/>
      <c r="AI774" s="124"/>
      <c r="AJ774" s="124"/>
      <c r="AK774" s="124"/>
      <c r="AL774" s="1153"/>
      <c r="AM774" s="124"/>
      <c r="AN774" s="124"/>
      <c r="AO774" s="1153"/>
      <c r="AP774" s="1153"/>
      <c r="AQ774" s="1153"/>
      <c r="AR774" s="1154"/>
      <c r="AS774" s="1154"/>
      <c r="AT774" s="1154"/>
      <c r="AU774" s="1154"/>
      <c r="AV774" s="1154"/>
      <c r="AW774" s="1154"/>
      <c r="AX774" s="1154"/>
      <c r="AY774" s="1154"/>
      <c r="AZ774" s="1154"/>
      <c r="BA774" s="1154"/>
      <c r="BB774" s="1154"/>
    </row>
    <row r="775" spans="2:54" ht="15" customHeight="1">
      <c r="B775" s="1155"/>
      <c r="C775" s="3017"/>
      <c r="D775" s="3017"/>
      <c r="E775" s="1146" t="s">
        <v>1130</v>
      </c>
      <c r="F775" s="1106"/>
      <c r="G775" s="441" t="s">
        <v>93</v>
      </c>
      <c r="H775" s="441" t="s">
        <v>1103</v>
      </c>
      <c r="I775" s="441" t="s">
        <v>1131</v>
      </c>
      <c r="J775" s="441" t="s">
        <v>112</v>
      </c>
      <c r="K775" s="1111" t="s">
        <v>1135</v>
      </c>
      <c r="L775" s="441" t="s">
        <v>1120</v>
      </c>
      <c r="M775" s="441" t="str">
        <f t="shared" si="44"/>
        <v>Narrabri 66 kV</v>
      </c>
      <c r="N775" s="1111" t="s">
        <v>1106</v>
      </c>
      <c r="O775" s="1111" t="s">
        <v>833</v>
      </c>
      <c r="P775" s="1111"/>
      <c r="Q775" s="2867"/>
      <c r="R775" s="2868"/>
      <c r="S775" s="2869"/>
      <c r="T775" s="2869"/>
      <c r="U775" s="2869"/>
      <c r="V775" s="2869"/>
      <c r="W775" s="2869"/>
      <c r="X775" s="2869"/>
      <c r="Y775" s="2869"/>
      <c r="Z775" s="2869"/>
      <c r="AA775" s="2879"/>
      <c r="AB775" s="1125"/>
      <c r="AC775" s="1151"/>
      <c r="AD775" s="1152"/>
      <c r="AE775" s="1153"/>
      <c r="AF775" s="1153"/>
      <c r="AG775" s="1153"/>
      <c r="AH775" s="124"/>
      <c r="AI775" s="124"/>
      <c r="AJ775" s="124"/>
      <c r="AK775" s="124"/>
      <c r="AL775" s="1153"/>
      <c r="AM775" s="124"/>
      <c r="AN775" s="124"/>
      <c r="AO775" s="1153"/>
      <c r="AP775" s="1153"/>
      <c r="AQ775" s="1153"/>
      <c r="AR775" s="1154"/>
      <c r="AS775" s="1154"/>
      <c r="AT775" s="1154"/>
      <c r="AU775" s="1154"/>
      <c r="AV775" s="1154"/>
      <c r="AW775" s="1154"/>
      <c r="AX775" s="1154"/>
      <c r="AY775" s="1154"/>
      <c r="AZ775" s="1154"/>
      <c r="BA775" s="1154"/>
      <c r="BB775" s="1154"/>
    </row>
    <row r="776" spans="2:54" ht="15" customHeight="1">
      <c r="B776" s="1155"/>
      <c r="C776" s="3016" t="s">
        <v>1135</v>
      </c>
      <c r="D776" s="3016" t="s">
        <v>842</v>
      </c>
      <c r="E776" s="1146" t="s">
        <v>1127</v>
      </c>
      <c r="F776" s="1106"/>
      <c r="G776" s="441" t="s">
        <v>93</v>
      </c>
      <c r="H776" s="441" t="s">
        <v>1103</v>
      </c>
      <c r="I776" s="441" t="s">
        <v>1128</v>
      </c>
      <c r="J776" s="441" t="s">
        <v>112</v>
      </c>
      <c r="K776" s="1111" t="s">
        <v>1135</v>
      </c>
      <c r="L776" s="441" t="s">
        <v>1120</v>
      </c>
      <c r="M776" s="441" t="str">
        <f t="shared" si="44"/>
        <v>Narrabri 66 kV</v>
      </c>
      <c r="N776" s="1111" t="s">
        <v>1106</v>
      </c>
      <c r="O776" s="1111" t="s">
        <v>842</v>
      </c>
      <c r="P776" s="1111"/>
      <c r="Q776" s="2867"/>
      <c r="R776" s="2868"/>
      <c r="S776" s="2869"/>
      <c r="T776" s="2869"/>
      <c r="U776" s="2869"/>
      <c r="V776" s="2869"/>
      <c r="W776" s="2869"/>
      <c r="X776" s="2869"/>
      <c r="Y776" s="2869"/>
      <c r="Z776" s="2869"/>
      <c r="AA776" s="2879"/>
      <c r="AB776" s="1125"/>
      <c r="AC776" s="1151"/>
      <c r="AD776" s="1152"/>
      <c r="AE776" s="1153"/>
      <c r="AF776" s="1153"/>
      <c r="AG776" s="1153"/>
      <c r="AH776" s="124"/>
      <c r="AI776" s="124"/>
      <c r="AJ776" s="124"/>
      <c r="AK776" s="124"/>
      <c r="AL776" s="1153"/>
      <c r="AM776" s="124"/>
      <c r="AN776" s="124"/>
      <c r="AO776" s="1153"/>
      <c r="AP776" s="1153"/>
      <c r="AQ776" s="1153"/>
      <c r="AR776" s="1154"/>
      <c r="AS776" s="1154"/>
      <c r="AT776" s="1154"/>
      <c r="AU776" s="1154"/>
      <c r="AV776" s="1154"/>
      <c r="AW776" s="1154"/>
      <c r="AX776" s="1154"/>
      <c r="AY776" s="1154"/>
      <c r="AZ776" s="1154"/>
      <c r="BA776" s="1154"/>
      <c r="BB776" s="1154"/>
    </row>
    <row r="777" spans="2:54" ht="15" customHeight="1">
      <c r="B777" s="1155"/>
      <c r="C777" s="3017"/>
      <c r="D777" s="3017"/>
      <c r="E777" s="1146" t="s">
        <v>1130</v>
      </c>
      <c r="F777" s="1106"/>
      <c r="G777" s="441" t="s">
        <v>93</v>
      </c>
      <c r="H777" s="441" t="s">
        <v>1103</v>
      </c>
      <c r="I777" s="441" t="s">
        <v>1131</v>
      </c>
      <c r="J777" s="441" t="s">
        <v>112</v>
      </c>
      <c r="K777" s="1111" t="s">
        <v>1135</v>
      </c>
      <c r="L777" s="441" t="s">
        <v>1120</v>
      </c>
      <c r="M777" s="441" t="str">
        <f t="shared" si="44"/>
        <v>Narrabri 66 kV</v>
      </c>
      <c r="N777" s="1111" t="s">
        <v>1106</v>
      </c>
      <c r="O777" s="1111" t="s">
        <v>842</v>
      </c>
      <c r="P777" s="1111"/>
      <c r="Q777" s="2867"/>
      <c r="R777" s="2868"/>
      <c r="S777" s="2869"/>
      <c r="T777" s="2869"/>
      <c r="U777" s="2869"/>
      <c r="V777" s="2869"/>
      <c r="W777" s="2869"/>
      <c r="X777" s="2869"/>
      <c r="Y777" s="2869"/>
      <c r="Z777" s="2869"/>
      <c r="AA777" s="2879"/>
      <c r="AB777" s="1125"/>
      <c r="AC777" s="1151"/>
      <c r="AD777" s="1152"/>
      <c r="AE777" s="1153"/>
      <c r="AF777" s="1153"/>
      <c r="AG777" s="1153"/>
      <c r="AH777" s="124"/>
      <c r="AI777" s="124"/>
      <c r="AJ777" s="124"/>
      <c r="AK777" s="124"/>
      <c r="AL777" s="1153"/>
      <c r="AM777" s="124"/>
      <c r="AN777" s="124"/>
      <c r="AO777" s="1153"/>
      <c r="AP777" s="1153"/>
      <c r="AQ777" s="1153"/>
      <c r="AR777" s="1154"/>
      <c r="AS777" s="1154"/>
      <c r="AT777" s="1154"/>
      <c r="AU777" s="1154"/>
      <c r="AV777" s="1154"/>
      <c r="AW777" s="1154"/>
      <c r="AX777" s="1154"/>
      <c r="AY777" s="1154"/>
      <c r="AZ777" s="1154"/>
      <c r="BA777" s="1154"/>
      <c r="BB777" s="1154"/>
    </row>
    <row r="778" spans="2:54" ht="15" customHeight="1">
      <c r="B778" s="1155"/>
      <c r="C778" s="3016" t="s">
        <v>1136</v>
      </c>
      <c r="D778" s="3016" t="s">
        <v>833</v>
      </c>
      <c r="E778" s="1146" t="s">
        <v>1127</v>
      </c>
      <c r="F778" s="1106"/>
      <c r="G778" s="441" t="s">
        <v>93</v>
      </c>
      <c r="H778" s="441" t="s">
        <v>1103</v>
      </c>
      <c r="I778" s="441" t="s">
        <v>1128</v>
      </c>
      <c r="J778" s="441" t="s">
        <v>112</v>
      </c>
      <c r="K778" s="1111" t="s">
        <v>1136</v>
      </c>
      <c r="L778" s="441" t="s">
        <v>1120</v>
      </c>
      <c r="M778" s="441" t="str">
        <f t="shared" si="44"/>
        <v>Narrabri 66 kV</v>
      </c>
      <c r="N778" s="1111" t="s">
        <v>1106</v>
      </c>
      <c r="O778" s="1111" t="s">
        <v>833</v>
      </c>
      <c r="P778" s="1111"/>
      <c r="Q778" s="2867"/>
      <c r="R778" s="2868"/>
      <c r="S778" s="2869"/>
      <c r="T778" s="2869"/>
      <c r="U778" s="2869"/>
      <c r="V778" s="2869"/>
      <c r="W778" s="2870">
        <v>54</v>
      </c>
      <c r="X778" s="2870">
        <v>54</v>
      </c>
      <c r="Y778" s="2870">
        <v>54</v>
      </c>
      <c r="Z778" s="2870">
        <v>54</v>
      </c>
      <c r="AA778" s="2870">
        <v>56</v>
      </c>
      <c r="AB778" s="1125"/>
      <c r="AC778" s="1151"/>
      <c r="AD778" s="1152"/>
      <c r="AE778" s="1153"/>
      <c r="AF778" s="1153"/>
      <c r="AG778" s="1153"/>
      <c r="AH778" s="124"/>
      <c r="AI778" s="124"/>
      <c r="AJ778" s="124"/>
      <c r="AK778" s="124"/>
      <c r="AL778" s="1153"/>
      <c r="AM778" s="124"/>
      <c r="AN778" s="124"/>
      <c r="AO778" s="1153"/>
      <c r="AP778" s="1153"/>
      <c r="AQ778" s="1153"/>
      <c r="AR778" s="1154"/>
      <c r="AS778" s="1154"/>
      <c r="AT778" s="1154"/>
      <c r="AU778" s="1154"/>
      <c r="AV778" s="1154"/>
      <c r="AW778" s="1154"/>
      <c r="AX778" s="1154"/>
      <c r="AY778" s="1154"/>
      <c r="AZ778" s="1154"/>
      <c r="BA778" s="1154"/>
      <c r="BB778" s="1154"/>
    </row>
    <row r="779" spans="2:54" ht="15" customHeight="1">
      <c r="B779" s="1155"/>
      <c r="C779" s="3017"/>
      <c r="D779" s="3017"/>
      <c r="E779" s="1146" t="s">
        <v>1130</v>
      </c>
      <c r="F779" s="1106"/>
      <c r="G779" s="441" t="s">
        <v>93</v>
      </c>
      <c r="H779" s="441" t="s">
        <v>1103</v>
      </c>
      <c r="I779" s="441" t="s">
        <v>1131</v>
      </c>
      <c r="J779" s="441" t="s">
        <v>112</v>
      </c>
      <c r="K779" s="1111" t="s">
        <v>1136</v>
      </c>
      <c r="L779" s="441" t="s">
        <v>1120</v>
      </c>
      <c r="M779" s="441" t="str">
        <f t="shared" si="44"/>
        <v>Narrabri 66 kV</v>
      </c>
      <c r="N779" s="1111" t="s">
        <v>1106</v>
      </c>
      <c r="O779" s="1111" t="s">
        <v>833</v>
      </c>
      <c r="P779" s="1111"/>
      <c r="Q779" s="2528"/>
      <c r="R779" s="2529"/>
      <c r="S779" s="2530"/>
      <c r="T779" s="2530"/>
      <c r="U779" s="2530"/>
      <c r="V779" s="2530"/>
      <c r="W779" s="2102"/>
      <c r="X779" s="2102"/>
      <c r="Y779" s="2102"/>
      <c r="Z779" s="2102"/>
      <c r="AA779" s="2103"/>
      <c r="AB779" s="1125"/>
      <c r="AC779" s="1151"/>
      <c r="AD779" s="1152"/>
      <c r="AE779" s="1153"/>
      <c r="AF779" s="1153"/>
      <c r="AG779" s="1153"/>
      <c r="AH779" s="124"/>
      <c r="AI779" s="124"/>
      <c r="AJ779" s="124"/>
      <c r="AK779" s="124"/>
      <c r="AL779" s="1153"/>
      <c r="AM779" s="124"/>
      <c r="AN779" s="124"/>
      <c r="AO779" s="1153"/>
      <c r="AP779" s="1153"/>
      <c r="AQ779" s="1153"/>
      <c r="AR779" s="1154"/>
      <c r="AS779" s="1154"/>
      <c r="AT779" s="1154"/>
      <c r="AU779" s="1154"/>
      <c r="AV779" s="1154"/>
      <c r="AW779" s="1154"/>
      <c r="AX779" s="1154"/>
      <c r="AY779" s="1154"/>
      <c r="AZ779" s="1154"/>
      <c r="BA779" s="1154"/>
      <c r="BB779" s="1154"/>
    </row>
    <row r="780" spans="2:54" ht="15" customHeight="1">
      <c r="B780" s="1155"/>
      <c r="C780" s="3016" t="s">
        <v>1136</v>
      </c>
      <c r="D780" s="3016" t="s">
        <v>842</v>
      </c>
      <c r="E780" s="1146" t="s">
        <v>1127</v>
      </c>
      <c r="F780" s="1106"/>
      <c r="G780" s="441" t="s">
        <v>93</v>
      </c>
      <c r="H780" s="441" t="s">
        <v>1103</v>
      </c>
      <c r="I780" s="441" t="s">
        <v>1128</v>
      </c>
      <c r="J780" s="441" t="s">
        <v>112</v>
      </c>
      <c r="K780" s="1111" t="s">
        <v>1136</v>
      </c>
      <c r="L780" s="441" t="s">
        <v>1120</v>
      </c>
      <c r="M780" s="441" t="str">
        <f t="shared" si="44"/>
        <v>Narrabri 66 kV</v>
      </c>
      <c r="N780" s="1111" t="s">
        <v>1106</v>
      </c>
      <c r="O780" s="1111" t="s">
        <v>842</v>
      </c>
      <c r="P780" s="1111"/>
      <c r="Q780" s="2528"/>
      <c r="R780" s="2529"/>
      <c r="S780" s="2530"/>
      <c r="T780" s="2530"/>
      <c r="U780" s="2530"/>
      <c r="V780" s="2530"/>
      <c r="W780" s="2102">
        <v>54.083269131959838</v>
      </c>
      <c r="X780" s="2102">
        <v>54.083269131959838</v>
      </c>
      <c r="Y780" s="2102">
        <v>54.083269131959838</v>
      </c>
      <c r="Z780" s="2102">
        <v>54.083269131959838</v>
      </c>
      <c r="AA780" s="2102">
        <v>56.142675390472796</v>
      </c>
      <c r="AB780" s="1125"/>
      <c r="AC780" s="1151"/>
      <c r="AD780" s="1152"/>
      <c r="AE780" s="1153"/>
      <c r="AF780" s="1153"/>
      <c r="AG780" s="1153"/>
      <c r="AH780" s="124"/>
      <c r="AI780" s="124"/>
      <c r="AJ780" s="124"/>
      <c r="AK780" s="124"/>
      <c r="AL780" s="1153"/>
      <c r="AM780" s="124"/>
      <c r="AN780" s="124"/>
      <c r="AO780" s="1153"/>
      <c r="AP780" s="1153"/>
      <c r="AQ780" s="1153"/>
      <c r="AR780" s="1154"/>
      <c r="AS780" s="1154"/>
      <c r="AT780" s="1154"/>
      <c r="AU780" s="1154"/>
      <c r="AV780" s="1154"/>
      <c r="AW780" s="1154"/>
      <c r="AX780" s="1154"/>
      <c r="AY780" s="1154"/>
      <c r="AZ780" s="1154"/>
      <c r="BA780" s="1154"/>
      <c r="BB780" s="1154"/>
    </row>
    <row r="781" spans="2:54" ht="15" customHeight="1" thickBot="1">
      <c r="B781" s="2872"/>
      <c r="C781" s="3018"/>
      <c r="D781" s="3018"/>
      <c r="E781" s="2873" t="s">
        <v>1130</v>
      </c>
      <c r="F781" s="1106"/>
      <c r="G781" s="441" t="s">
        <v>93</v>
      </c>
      <c r="H781" s="441" t="s">
        <v>1103</v>
      </c>
      <c r="I781" s="441" t="s">
        <v>1131</v>
      </c>
      <c r="J781" s="441" t="s">
        <v>112</v>
      </c>
      <c r="K781" s="1111" t="s">
        <v>1136</v>
      </c>
      <c r="L781" s="441" t="s">
        <v>1120</v>
      </c>
      <c r="M781" s="441" t="str">
        <f t="shared" ref="M781:M844" si="47">M780</f>
        <v>Narrabri 66 kV</v>
      </c>
      <c r="N781" s="1111" t="s">
        <v>1106</v>
      </c>
      <c r="O781" s="1111" t="s">
        <v>842</v>
      </c>
      <c r="P781" s="1111"/>
      <c r="Q781" s="2874"/>
      <c r="R781" s="2875"/>
      <c r="S781" s="2876"/>
      <c r="T781" s="2876"/>
      <c r="U781" s="2876"/>
      <c r="V781" s="2876"/>
      <c r="W781" s="2877"/>
      <c r="X781" s="2877"/>
      <c r="Y781" s="2877"/>
      <c r="Z781" s="2877"/>
      <c r="AA781" s="2878"/>
      <c r="AB781" s="1162"/>
      <c r="AC781" s="1151"/>
      <c r="AD781" s="1152"/>
      <c r="AE781" s="1153"/>
      <c r="AF781" s="1153"/>
      <c r="AG781" s="1153"/>
      <c r="AH781" s="124"/>
      <c r="AI781" s="124"/>
      <c r="AJ781" s="124"/>
      <c r="AK781" s="124"/>
      <c r="AL781" s="1153"/>
      <c r="AM781" s="124"/>
      <c r="AN781" s="124"/>
      <c r="AO781" s="1153"/>
      <c r="AP781" s="1153"/>
      <c r="AQ781" s="1153"/>
      <c r="AR781" s="1154"/>
      <c r="AS781" s="1154"/>
      <c r="AT781" s="1154"/>
      <c r="AU781" s="1154"/>
      <c r="AV781" s="1154"/>
      <c r="AW781" s="1154"/>
      <c r="AX781" s="1154"/>
      <c r="AY781" s="1154"/>
      <c r="AZ781" s="1154"/>
      <c r="BA781" s="1154"/>
      <c r="BB781" s="1154"/>
    </row>
    <row r="782" spans="2:54" ht="15" customHeight="1">
      <c r="B782" s="1145" t="s">
        <v>1693</v>
      </c>
      <c r="C782" s="3019" t="s">
        <v>1126</v>
      </c>
      <c r="D782" s="3019" t="s">
        <v>842</v>
      </c>
      <c r="E782" s="1146" t="s">
        <v>1127</v>
      </c>
      <c r="F782" s="1106"/>
      <c r="G782" s="441" t="s">
        <v>93</v>
      </c>
      <c r="H782" s="441" t="s">
        <v>1103</v>
      </c>
      <c r="I782" s="441" t="s">
        <v>1128</v>
      </c>
      <c r="J782" s="441" t="s">
        <v>112</v>
      </c>
      <c r="K782" s="441" t="s">
        <v>1126</v>
      </c>
      <c r="L782" s="441" t="s">
        <v>1120</v>
      </c>
      <c r="M782" s="441" t="str">
        <f t="shared" ref="M782" si="48">B782</f>
        <v>Moree 66 kV</v>
      </c>
      <c r="N782" s="441" t="s">
        <v>1129</v>
      </c>
      <c r="O782" s="441" t="s">
        <v>842</v>
      </c>
      <c r="P782" s="1111"/>
      <c r="Q782" s="2521"/>
      <c r="R782" s="2522"/>
      <c r="S782" s="2523"/>
      <c r="T782" s="2523"/>
      <c r="U782" s="2523"/>
      <c r="V782" s="2523"/>
      <c r="W782" s="2524"/>
      <c r="X782" s="2524"/>
      <c r="Y782" s="2524"/>
      <c r="Z782" s="2524"/>
      <c r="AA782" s="2525"/>
      <c r="AB782" s="1125"/>
      <c r="AC782" s="1151"/>
      <c r="AD782" s="1152"/>
      <c r="AE782" s="1153"/>
      <c r="AF782" s="1153"/>
      <c r="AG782" s="1153"/>
      <c r="AH782" s="124"/>
      <c r="AI782" s="124"/>
      <c r="AJ782" s="124"/>
      <c r="AK782" s="124"/>
      <c r="AL782" s="124"/>
      <c r="AM782" s="124"/>
      <c r="AN782" s="124"/>
      <c r="AO782" s="124"/>
      <c r="AP782" s="124"/>
      <c r="AQ782" s="1153"/>
      <c r="AR782" s="1154"/>
      <c r="AS782" s="1154"/>
      <c r="AT782" s="1154"/>
      <c r="AU782" s="1154"/>
      <c r="AV782" s="1154"/>
      <c r="AW782" s="1154"/>
      <c r="AX782" s="1154"/>
      <c r="AY782" s="1154"/>
      <c r="AZ782" s="1154"/>
      <c r="BA782" s="1154"/>
      <c r="BB782" s="1154"/>
    </row>
    <row r="783" spans="2:54" ht="15" customHeight="1">
      <c r="B783" s="1155"/>
      <c r="C783" s="3017"/>
      <c r="D783" s="3017"/>
      <c r="E783" s="1146" t="s">
        <v>1130</v>
      </c>
      <c r="F783" s="1106"/>
      <c r="G783" s="441" t="s">
        <v>93</v>
      </c>
      <c r="H783" s="441" t="s">
        <v>1103</v>
      </c>
      <c r="I783" s="441" t="s">
        <v>1131</v>
      </c>
      <c r="J783" s="441" t="s">
        <v>112</v>
      </c>
      <c r="K783" s="441" t="s">
        <v>1126</v>
      </c>
      <c r="L783" s="441" t="s">
        <v>1120</v>
      </c>
      <c r="M783" s="441" t="str">
        <f t="shared" si="47"/>
        <v>Moree 66 kV</v>
      </c>
      <c r="N783" s="441" t="s">
        <v>1129</v>
      </c>
      <c r="O783" s="441" t="s">
        <v>842</v>
      </c>
      <c r="P783" s="1111"/>
      <c r="Q783" s="2526"/>
      <c r="R783" s="2527"/>
      <c r="S783" s="2524"/>
      <c r="T783" s="2524"/>
      <c r="U783" s="2524"/>
      <c r="V783" s="2524"/>
      <c r="W783" s="2524"/>
      <c r="X783" s="2524"/>
      <c r="Y783" s="2524"/>
      <c r="Z783" s="2524"/>
      <c r="AA783" s="2525"/>
      <c r="AB783" s="1125"/>
      <c r="AC783" s="1151"/>
      <c r="AD783" s="1152"/>
      <c r="AE783" s="1153"/>
      <c r="AF783" s="1153"/>
      <c r="AG783" s="1153"/>
      <c r="AH783" s="124"/>
      <c r="AI783" s="124"/>
      <c r="AJ783" s="124"/>
      <c r="AK783" s="124"/>
      <c r="AL783" s="124"/>
      <c r="AM783" s="124"/>
      <c r="AN783" s="124"/>
      <c r="AO783" s="124"/>
      <c r="AP783" s="124"/>
      <c r="AQ783" s="1153"/>
      <c r="AR783" s="1154"/>
      <c r="AS783" s="1154"/>
      <c r="AT783" s="1154"/>
      <c r="AU783" s="1154"/>
      <c r="AV783" s="1154"/>
      <c r="AW783" s="1154"/>
      <c r="AX783" s="1154"/>
      <c r="AY783" s="1154"/>
      <c r="AZ783" s="1154"/>
      <c r="BA783" s="1154"/>
      <c r="BB783" s="1154"/>
    </row>
    <row r="784" spans="2:54" ht="15" customHeight="1">
      <c r="B784" s="1155"/>
      <c r="C784" s="3016" t="s">
        <v>1132</v>
      </c>
      <c r="D784" s="3016" t="s">
        <v>833</v>
      </c>
      <c r="E784" s="1146" t="s">
        <v>1127</v>
      </c>
      <c r="F784" s="1106"/>
      <c r="G784" s="441" t="s">
        <v>93</v>
      </c>
      <c r="H784" s="441" t="s">
        <v>1103</v>
      </c>
      <c r="I784" s="441" t="s">
        <v>1128</v>
      </c>
      <c r="J784" s="441" t="s">
        <v>112</v>
      </c>
      <c r="K784" s="1111" t="s">
        <v>1132</v>
      </c>
      <c r="L784" s="441" t="s">
        <v>1120</v>
      </c>
      <c r="M784" s="441" t="str">
        <f t="shared" si="47"/>
        <v>Moree 66 kV</v>
      </c>
      <c r="N784" s="1111" t="s">
        <v>1106</v>
      </c>
      <c r="O784" s="1111" t="s">
        <v>833</v>
      </c>
      <c r="P784" s="1111"/>
      <c r="Q784" s="2850"/>
      <c r="R784" s="2850"/>
      <c r="S784" s="2850"/>
      <c r="T784" s="2850"/>
      <c r="U784" s="2850"/>
      <c r="V784" s="2851"/>
      <c r="W784" s="2852"/>
      <c r="X784" s="2852"/>
      <c r="Y784" s="2852"/>
      <c r="Z784" s="2852"/>
      <c r="AA784" s="2853"/>
      <c r="AB784" s="1125"/>
      <c r="AC784" s="1151"/>
      <c r="AD784" s="1152"/>
      <c r="AE784" s="1153"/>
      <c r="AF784" s="1153"/>
      <c r="AG784" s="1153"/>
      <c r="AH784" s="124"/>
      <c r="AI784" s="124"/>
      <c r="AJ784" s="124"/>
      <c r="AK784" s="124"/>
      <c r="AL784" s="1153"/>
      <c r="AM784" s="124"/>
      <c r="AN784" s="124"/>
      <c r="AO784" s="1153"/>
      <c r="AP784" s="1153"/>
      <c r="AQ784" s="1153"/>
      <c r="AR784" s="1154"/>
      <c r="AS784" s="1154"/>
      <c r="AT784" s="1154"/>
      <c r="AU784" s="1160"/>
      <c r="AV784" s="1154"/>
      <c r="AW784" s="1154"/>
      <c r="AX784" s="1154"/>
      <c r="AY784" s="1154"/>
      <c r="AZ784" s="1154"/>
      <c r="BA784" s="1154"/>
      <c r="BB784" s="1154"/>
    </row>
    <row r="785" spans="2:54" ht="15" customHeight="1">
      <c r="B785" s="1155"/>
      <c r="C785" s="3017"/>
      <c r="D785" s="3017"/>
      <c r="E785" s="1146" t="s">
        <v>1130</v>
      </c>
      <c r="F785" s="1106"/>
      <c r="G785" s="441" t="s">
        <v>93</v>
      </c>
      <c r="H785" s="441" t="s">
        <v>1103</v>
      </c>
      <c r="I785" s="441" t="s">
        <v>1131</v>
      </c>
      <c r="J785" s="441" t="s">
        <v>112</v>
      </c>
      <c r="K785" s="1111" t="s">
        <v>1132</v>
      </c>
      <c r="L785" s="441" t="s">
        <v>1120</v>
      </c>
      <c r="M785" s="441" t="str">
        <f t="shared" si="47"/>
        <v>Moree 66 kV</v>
      </c>
      <c r="N785" s="1111" t="s">
        <v>1106</v>
      </c>
      <c r="O785" s="1111" t="s">
        <v>833</v>
      </c>
      <c r="P785" s="1111"/>
      <c r="Q785" s="2850"/>
      <c r="R785" s="2850"/>
      <c r="S785" s="2850"/>
      <c r="T785" s="2850"/>
      <c r="U785" s="2850"/>
      <c r="V785" s="2851"/>
      <c r="W785" s="2852"/>
      <c r="X785" s="2852"/>
      <c r="Y785" s="2852"/>
      <c r="Z785" s="2852"/>
      <c r="AA785" s="2853"/>
      <c r="AB785" s="1125"/>
      <c r="AC785" s="1151"/>
      <c r="AD785" s="1152"/>
      <c r="AE785" s="1153"/>
      <c r="AF785" s="1153"/>
      <c r="AG785" s="1153"/>
      <c r="AH785" s="124"/>
      <c r="AI785" s="124"/>
      <c r="AJ785" s="124"/>
      <c r="AK785" s="124"/>
      <c r="AL785" s="1153"/>
      <c r="AM785" s="124"/>
      <c r="AN785" s="124"/>
      <c r="AO785" s="1153"/>
      <c r="AP785" s="1153"/>
      <c r="AQ785" s="1153"/>
      <c r="AR785" s="1154"/>
      <c r="AS785" s="1154"/>
      <c r="AT785" s="1154"/>
      <c r="AU785" s="1160"/>
      <c r="AV785" s="1154"/>
      <c r="AW785" s="1154"/>
      <c r="AX785" s="1154"/>
      <c r="AY785" s="1154"/>
      <c r="AZ785" s="1154"/>
      <c r="BA785" s="1154"/>
      <c r="BB785" s="1154"/>
    </row>
    <row r="786" spans="2:54" ht="15" customHeight="1">
      <c r="B786" s="1155"/>
      <c r="C786" s="3016" t="s">
        <v>1132</v>
      </c>
      <c r="D786" s="3016" t="s">
        <v>842</v>
      </c>
      <c r="E786" s="1146" t="s">
        <v>1127</v>
      </c>
      <c r="F786" s="1106"/>
      <c r="G786" s="441" t="s">
        <v>93</v>
      </c>
      <c r="H786" s="441" t="s">
        <v>1103</v>
      </c>
      <c r="I786" s="441" t="s">
        <v>1128</v>
      </c>
      <c r="J786" s="441" t="s">
        <v>112</v>
      </c>
      <c r="K786" s="1111" t="s">
        <v>1132</v>
      </c>
      <c r="L786" s="441" t="s">
        <v>1120</v>
      </c>
      <c r="M786" s="441" t="str">
        <f t="shared" si="47"/>
        <v>Moree 66 kV</v>
      </c>
      <c r="N786" s="1111" t="s">
        <v>1106</v>
      </c>
      <c r="O786" s="1112" t="s">
        <v>842</v>
      </c>
      <c r="P786" s="1111"/>
      <c r="Q786" s="2854"/>
      <c r="R786" s="2854"/>
      <c r="S786" s="2854"/>
      <c r="T786" s="2854"/>
      <c r="U786" s="2854"/>
      <c r="V786" s="2855"/>
      <c r="W786" s="2852"/>
      <c r="X786" s="2852"/>
      <c r="Y786" s="2852"/>
      <c r="Z786" s="2852"/>
      <c r="AA786" s="2853"/>
      <c r="AB786" s="1125"/>
      <c r="AC786" s="1151"/>
      <c r="AD786" s="1152"/>
      <c r="AE786" s="1153"/>
      <c r="AF786" s="1153"/>
      <c r="AG786" s="1153"/>
      <c r="AH786" s="124"/>
      <c r="AI786" s="124"/>
      <c r="AJ786" s="124"/>
      <c r="AK786" s="124"/>
      <c r="AL786" s="1153"/>
      <c r="AM786" s="124"/>
      <c r="AN786" s="124"/>
      <c r="AO786" s="1153"/>
      <c r="AP786" s="1161"/>
      <c r="AQ786" s="1153"/>
      <c r="AR786" s="1154"/>
      <c r="AS786" s="1154"/>
      <c r="AT786" s="1154"/>
      <c r="AU786" s="1160"/>
      <c r="AV786" s="1154"/>
      <c r="AW786" s="1154"/>
      <c r="AX786" s="1154"/>
      <c r="AY786" s="1154"/>
      <c r="AZ786" s="1154"/>
      <c r="BA786" s="1154"/>
      <c r="BB786" s="1154"/>
    </row>
    <row r="787" spans="2:54" ht="15" customHeight="1">
      <c r="B787" s="1155"/>
      <c r="C787" s="3017"/>
      <c r="D787" s="3017"/>
      <c r="E787" s="1146" t="s">
        <v>1130</v>
      </c>
      <c r="F787" s="1106"/>
      <c r="G787" s="441" t="s">
        <v>93</v>
      </c>
      <c r="H787" s="441" t="s">
        <v>1103</v>
      </c>
      <c r="I787" s="441" t="s">
        <v>1131</v>
      </c>
      <c r="J787" s="441" t="s">
        <v>112</v>
      </c>
      <c r="K787" s="1111" t="s">
        <v>1132</v>
      </c>
      <c r="L787" s="441" t="s">
        <v>1120</v>
      </c>
      <c r="M787" s="441" t="str">
        <f t="shared" si="47"/>
        <v>Moree 66 kV</v>
      </c>
      <c r="N787" s="1111" t="s">
        <v>1106</v>
      </c>
      <c r="O787" s="1112" t="s">
        <v>842</v>
      </c>
      <c r="P787" s="1111"/>
      <c r="Q787" s="2854"/>
      <c r="R787" s="2854"/>
      <c r="S787" s="2854"/>
      <c r="T787" s="2854"/>
      <c r="U787" s="2854"/>
      <c r="V787" s="2855"/>
      <c r="W787" s="2852"/>
      <c r="X787" s="2852"/>
      <c r="Y787" s="2852"/>
      <c r="Z787" s="2852"/>
      <c r="AA787" s="2853"/>
      <c r="AB787" s="1125"/>
      <c r="AC787" s="1151"/>
      <c r="AD787" s="1152"/>
      <c r="AE787" s="1153"/>
      <c r="AF787" s="1153"/>
      <c r="AG787" s="1153"/>
      <c r="AH787" s="124"/>
      <c r="AI787" s="124"/>
      <c r="AJ787" s="124"/>
      <c r="AK787" s="124"/>
      <c r="AL787" s="1153"/>
      <c r="AM787" s="124"/>
      <c r="AN787" s="124"/>
      <c r="AO787" s="1153"/>
      <c r="AP787" s="1161"/>
      <c r="AQ787" s="1153"/>
      <c r="AR787" s="1154"/>
      <c r="AS787" s="1154"/>
      <c r="AT787" s="1154"/>
      <c r="AU787" s="1160"/>
      <c r="AV787" s="1154"/>
      <c r="AW787" s="1154"/>
      <c r="AX787" s="1154"/>
      <c r="AY787" s="1154"/>
      <c r="AZ787" s="1154"/>
      <c r="BA787" s="1154"/>
      <c r="BB787" s="1154"/>
    </row>
    <row r="788" spans="2:54" ht="15" customHeight="1">
      <c r="B788" s="1155"/>
      <c r="C788" s="3016" t="s">
        <v>1133</v>
      </c>
      <c r="D788" s="3016"/>
      <c r="E788" s="1146" t="s">
        <v>1127</v>
      </c>
      <c r="F788" s="1106"/>
      <c r="G788" s="441" t="s">
        <v>93</v>
      </c>
      <c r="H788" s="441" t="s">
        <v>1103</v>
      </c>
      <c r="I788" s="441" t="s">
        <v>1128</v>
      </c>
      <c r="J788" s="441" t="s">
        <v>112</v>
      </c>
      <c r="K788" s="1111" t="s">
        <v>1133</v>
      </c>
      <c r="L788" s="441" t="s">
        <v>1120</v>
      </c>
      <c r="M788" s="441" t="str">
        <f t="shared" si="47"/>
        <v>Moree 66 kV</v>
      </c>
      <c r="N788" s="1111" t="s">
        <v>1108</v>
      </c>
      <c r="O788" s="1111" t="s">
        <v>1109</v>
      </c>
      <c r="P788" s="1111"/>
      <c r="Q788" s="2856"/>
      <c r="R788" s="2856"/>
      <c r="S788" s="2856"/>
      <c r="T788" s="2856"/>
      <c r="U788" s="2856"/>
      <c r="V788" s="2858"/>
      <c r="W788" s="2859"/>
      <c r="X788" s="2859"/>
      <c r="Y788" s="2859"/>
      <c r="Z788" s="2859"/>
      <c r="AA788" s="2860"/>
      <c r="AB788" s="1125"/>
      <c r="AC788" s="1151"/>
      <c r="AD788" s="1152"/>
      <c r="AE788" s="1153"/>
      <c r="AF788" s="1153"/>
      <c r="AG788" s="1153"/>
      <c r="AH788" s="124"/>
      <c r="AI788" s="124"/>
      <c r="AJ788" s="124"/>
      <c r="AK788" s="124"/>
      <c r="AL788" s="1153"/>
      <c r="AM788" s="124"/>
      <c r="AN788" s="124"/>
      <c r="AO788" s="1153"/>
      <c r="AP788" s="1153"/>
      <c r="AQ788" s="1153"/>
      <c r="AR788" s="1154"/>
      <c r="AS788" s="1154"/>
      <c r="AT788" s="1154"/>
      <c r="AU788" s="1154"/>
      <c r="AV788" s="1154"/>
      <c r="AW788" s="1154"/>
      <c r="AX788" s="1154"/>
      <c r="AY788" s="1154"/>
      <c r="AZ788" s="1154"/>
      <c r="BA788" s="1154"/>
      <c r="BB788" s="1154"/>
    </row>
    <row r="789" spans="2:54" ht="15" customHeight="1">
      <c r="B789" s="1155"/>
      <c r="C789" s="3017"/>
      <c r="D789" s="3017"/>
      <c r="E789" s="1146" t="s">
        <v>1130</v>
      </c>
      <c r="F789" s="1106"/>
      <c r="G789" s="441" t="s">
        <v>93</v>
      </c>
      <c r="H789" s="441" t="s">
        <v>1103</v>
      </c>
      <c r="I789" s="441" t="s">
        <v>1131</v>
      </c>
      <c r="J789" s="441" t="s">
        <v>112</v>
      </c>
      <c r="K789" s="1111" t="s">
        <v>1133</v>
      </c>
      <c r="L789" s="441" t="s">
        <v>1120</v>
      </c>
      <c r="M789" s="441" t="str">
        <f t="shared" si="47"/>
        <v>Moree 66 kV</v>
      </c>
      <c r="N789" s="1111" t="s">
        <v>1108</v>
      </c>
      <c r="O789" s="1111" t="s">
        <v>1109</v>
      </c>
      <c r="P789" s="1111"/>
      <c r="Q789" s="2856"/>
      <c r="R789" s="2856"/>
      <c r="S789" s="2856"/>
      <c r="T789" s="2856"/>
      <c r="U789" s="2856"/>
      <c r="V789" s="2858"/>
      <c r="W789" s="2859"/>
      <c r="X789" s="2859"/>
      <c r="Y789" s="2859"/>
      <c r="Z789" s="2859"/>
      <c r="AA789" s="2860"/>
      <c r="AB789" s="1125"/>
      <c r="AC789" s="1151"/>
      <c r="AD789" s="1152"/>
      <c r="AE789" s="1153"/>
      <c r="AF789" s="1153"/>
      <c r="AG789" s="1153"/>
      <c r="AH789" s="124"/>
      <c r="AI789" s="124"/>
      <c r="AJ789" s="124"/>
      <c r="AK789" s="124"/>
      <c r="AL789" s="1153"/>
      <c r="AM789" s="124"/>
      <c r="AN789" s="124"/>
      <c r="AO789" s="1153"/>
      <c r="AP789" s="1153"/>
      <c r="AQ789" s="1153"/>
      <c r="AR789" s="1154"/>
      <c r="AS789" s="1154"/>
      <c r="AT789" s="1154"/>
      <c r="AU789" s="1154"/>
      <c r="AV789" s="1154"/>
      <c r="AW789" s="1154"/>
      <c r="AX789" s="1154"/>
      <c r="AY789" s="1154"/>
      <c r="AZ789" s="1154"/>
      <c r="BA789" s="1154"/>
      <c r="BB789" s="1154"/>
    </row>
    <row r="790" spans="2:54" ht="15" customHeight="1">
      <c r="B790" s="1155"/>
      <c r="C790" s="3016" t="s">
        <v>1110</v>
      </c>
      <c r="D790" s="3016"/>
      <c r="E790" s="1146" t="s">
        <v>1127</v>
      </c>
      <c r="F790" s="1106"/>
      <c r="G790" s="441" t="s">
        <v>93</v>
      </c>
      <c r="H790" s="441" t="s">
        <v>1103</v>
      </c>
      <c r="I790" s="441" t="s">
        <v>1128</v>
      </c>
      <c r="J790" s="441" t="s">
        <v>112</v>
      </c>
      <c r="K790" s="1111" t="s">
        <v>1110</v>
      </c>
      <c r="L790" s="441" t="s">
        <v>1120</v>
      </c>
      <c r="M790" s="441" t="str">
        <f t="shared" si="47"/>
        <v>Moree 66 kV</v>
      </c>
      <c r="N790" s="1111" t="s">
        <v>1111</v>
      </c>
      <c r="O790" s="1112">
        <v>0</v>
      </c>
      <c r="P790" s="1111"/>
      <c r="Q790" s="2861"/>
      <c r="R790" s="2861"/>
      <c r="S790" s="2861"/>
      <c r="T790" s="2861"/>
      <c r="U790" s="2861"/>
      <c r="V790" s="2862"/>
      <c r="W790" s="2863"/>
      <c r="X790" s="2863"/>
      <c r="Y790" s="2863"/>
      <c r="Z790" s="2863"/>
      <c r="AA790" s="2864"/>
      <c r="AB790" s="1125"/>
      <c r="AC790" s="1151"/>
      <c r="AD790" s="1152"/>
      <c r="AE790" s="1153"/>
      <c r="AF790" s="1153"/>
      <c r="AG790" s="1153"/>
      <c r="AH790" s="124"/>
      <c r="AI790" s="124"/>
      <c r="AJ790" s="124"/>
      <c r="AK790" s="124"/>
      <c r="AL790" s="1153"/>
      <c r="AM790" s="124"/>
      <c r="AN790" s="124"/>
      <c r="AO790" s="1153"/>
      <c r="AP790" s="1161"/>
      <c r="AQ790" s="1153"/>
      <c r="AR790" s="1154"/>
      <c r="AS790" s="1154"/>
      <c r="AT790" s="1154"/>
      <c r="AU790" s="1154"/>
      <c r="AV790" s="1154"/>
      <c r="AW790" s="1154"/>
      <c r="AX790" s="1154"/>
      <c r="AY790" s="1154"/>
      <c r="AZ790" s="1154"/>
      <c r="BA790" s="1154"/>
      <c r="BB790" s="1154"/>
    </row>
    <row r="791" spans="2:54" ht="15" customHeight="1">
      <c r="B791" s="1155"/>
      <c r="C791" s="3017"/>
      <c r="D791" s="3017"/>
      <c r="E791" s="1146" t="s">
        <v>1130</v>
      </c>
      <c r="F791" s="1106"/>
      <c r="G791" s="441" t="s">
        <v>93</v>
      </c>
      <c r="H791" s="441" t="s">
        <v>1103</v>
      </c>
      <c r="I791" s="441" t="s">
        <v>1131</v>
      </c>
      <c r="J791" s="441" t="s">
        <v>112</v>
      </c>
      <c r="K791" s="1111" t="s">
        <v>1110</v>
      </c>
      <c r="L791" s="441" t="s">
        <v>1120</v>
      </c>
      <c r="M791" s="441" t="str">
        <f t="shared" si="47"/>
        <v>Moree 66 kV</v>
      </c>
      <c r="N791" s="1111" t="s">
        <v>1111</v>
      </c>
      <c r="O791" s="1112">
        <v>0</v>
      </c>
      <c r="P791" s="1111"/>
      <c r="Q791" s="2861"/>
      <c r="R791" s="2861"/>
      <c r="S791" s="2861"/>
      <c r="T791" s="2861"/>
      <c r="U791" s="2861"/>
      <c r="V791" s="2862"/>
      <c r="W791" s="2863"/>
      <c r="X791" s="2863"/>
      <c r="Y791" s="2863"/>
      <c r="Z791" s="2863"/>
      <c r="AA791" s="2864"/>
      <c r="AB791" s="1125"/>
      <c r="AC791" s="1151"/>
      <c r="AD791" s="1152"/>
      <c r="AE791" s="1153"/>
      <c r="AF791" s="1153"/>
      <c r="AG791" s="1153"/>
      <c r="AH791" s="124"/>
      <c r="AI791" s="124"/>
      <c r="AJ791" s="124"/>
      <c r="AK791" s="124"/>
      <c r="AL791" s="1153"/>
      <c r="AM791" s="124"/>
      <c r="AN791" s="124"/>
      <c r="AO791" s="1153"/>
      <c r="AP791" s="1161"/>
      <c r="AQ791" s="1153"/>
      <c r="AR791" s="1154"/>
      <c r="AS791" s="1154"/>
      <c r="AT791" s="1154"/>
      <c r="AU791" s="1154"/>
      <c r="AV791" s="1154"/>
      <c r="AW791" s="1154"/>
      <c r="AX791" s="1154"/>
      <c r="AY791" s="1154"/>
      <c r="AZ791" s="1154"/>
      <c r="BA791" s="1154"/>
      <c r="BB791" s="1154"/>
    </row>
    <row r="792" spans="2:54" ht="15" customHeight="1">
      <c r="B792" s="1155"/>
      <c r="C792" s="3016" t="s">
        <v>1112</v>
      </c>
      <c r="D792" s="3016"/>
      <c r="E792" s="1146" t="s">
        <v>1127</v>
      </c>
      <c r="F792" s="1106"/>
      <c r="G792" s="441" t="s">
        <v>93</v>
      </c>
      <c r="H792" s="441" t="s">
        <v>1103</v>
      </c>
      <c r="I792" s="441" t="s">
        <v>1128</v>
      </c>
      <c r="J792" s="441" t="s">
        <v>112</v>
      </c>
      <c r="K792" s="1111" t="s">
        <v>1112</v>
      </c>
      <c r="L792" s="441" t="s">
        <v>1120</v>
      </c>
      <c r="M792" s="441" t="str">
        <f t="shared" si="47"/>
        <v>Moree 66 kV</v>
      </c>
      <c r="N792" s="1111" t="s">
        <v>1113</v>
      </c>
      <c r="O792" s="1111" t="s">
        <v>1113</v>
      </c>
      <c r="P792" s="1111"/>
      <c r="Q792" s="2850"/>
      <c r="R792" s="2850"/>
      <c r="S792" s="2850"/>
      <c r="T792" s="2850"/>
      <c r="U792" s="2850"/>
      <c r="V792" s="2851"/>
      <c r="W792" s="2866"/>
      <c r="X792" s="2866"/>
      <c r="Y792" s="2866"/>
      <c r="Z792" s="2866"/>
      <c r="AA792" s="2099"/>
      <c r="AB792" s="1125"/>
      <c r="AC792" s="1151"/>
      <c r="AD792" s="1152"/>
      <c r="AE792" s="1153"/>
      <c r="AF792" s="1153"/>
      <c r="AG792" s="1153"/>
      <c r="AH792" s="124"/>
      <c r="AI792" s="124"/>
      <c r="AJ792" s="124"/>
      <c r="AK792" s="124"/>
      <c r="AL792" s="1153"/>
      <c r="AM792" s="124"/>
      <c r="AN792" s="124"/>
      <c r="AO792" s="1153"/>
      <c r="AP792" s="1153"/>
      <c r="AQ792" s="1153"/>
      <c r="AR792" s="1154"/>
      <c r="AS792" s="1154"/>
      <c r="AT792" s="1154"/>
      <c r="AU792" s="1154"/>
      <c r="AV792" s="1154"/>
      <c r="AW792" s="1154"/>
      <c r="AX792" s="1154"/>
      <c r="AY792" s="1154"/>
      <c r="AZ792" s="1154"/>
      <c r="BA792" s="1154"/>
      <c r="BB792" s="1154"/>
    </row>
    <row r="793" spans="2:54" ht="15" customHeight="1">
      <c r="B793" s="1155"/>
      <c r="C793" s="3017"/>
      <c r="D793" s="3017"/>
      <c r="E793" s="1146" t="s">
        <v>1130</v>
      </c>
      <c r="F793" s="1106"/>
      <c r="G793" s="441" t="s">
        <v>93</v>
      </c>
      <c r="H793" s="441" t="s">
        <v>1103</v>
      </c>
      <c r="I793" s="441" t="s">
        <v>1131</v>
      </c>
      <c r="J793" s="441" t="s">
        <v>112</v>
      </c>
      <c r="K793" s="1111" t="s">
        <v>1112</v>
      </c>
      <c r="L793" s="441" t="s">
        <v>1120</v>
      </c>
      <c r="M793" s="441" t="str">
        <f t="shared" si="47"/>
        <v>Moree 66 kV</v>
      </c>
      <c r="N793" s="1111" t="s">
        <v>1113</v>
      </c>
      <c r="O793" s="1111" t="s">
        <v>1113</v>
      </c>
      <c r="P793" s="1111"/>
      <c r="Q793" s="2850"/>
      <c r="R793" s="2850"/>
      <c r="S793" s="2850"/>
      <c r="T793" s="2850"/>
      <c r="U793" s="2850"/>
      <c r="V793" s="2851"/>
      <c r="W793" s="2866"/>
      <c r="X793" s="2866"/>
      <c r="Y793" s="2866"/>
      <c r="Z793" s="2866"/>
      <c r="AA793" s="2099"/>
      <c r="AB793" s="1125"/>
      <c r="AC793" s="1151"/>
      <c r="AD793" s="1152"/>
      <c r="AE793" s="1153"/>
      <c r="AF793" s="1153"/>
      <c r="AG793" s="1153"/>
      <c r="AH793" s="124"/>
      <c r="AI793" s="124"/>
      <c r="AJ793" s="124"/>
      <c r="AK793" s="124"/>
      <c r="AL793" s="1153"/>
      <c r="AM793" s="124"/>
      <c r="AN793" s="124"/>
      <c r="AO793" s="1153"/>
      <c r="AP793" s="1153"/>
      <c r="AQ793" s="1153"/>
      <c r="AR793" s="1154"/>
      <c r="AS793" s="1154"/>
      <c r="AT793" s="1154"/>
      <c r="AU793" s="1154"/>
      <c r="AV793" s="1154"/>
      <c r="AW793" s="1154"/>
      <c r="AX793" s="1154"/>
      <c r="AY793" s="1154"/>
      <c r="AZ793" s="1154"/>
      <c r="BA793" s="1154"/>
      <c r="BB793" s="1154"/>
    </row>
    <row r="794" spans="2:54" ht="15" customHeight="1">
      <c r="B794" s="1155"/>
      <c r="C794" s="3016" t="s">
        <v>1134</v>
      </c>
      <c r="D794" s="3016" t="s">
        <v>833</v>
      </c>
      <c r="E794" s="1146" t="s">
        <v>1127</v>
      </c>
      <c r="F794" s="1106"/>
      <c r="G794" s="441" t="s">
        <v>93</v>
      </c>
      <c r="H794" s="441" t="s">
        <v>1103</v>
      </c>
      <c r="I794" s="441" t="s">
        <v>1128</v>
      </c>
      <c r="J794" s="441" t="s">
        <v>112</v>
      </c>
      <c r="K794" s="1111" t="s">
        <v>1134</v>
      </c>
      <c r="L794" s="441" t="s">
        <v>1120</v>
      </c>
      <c r="M794" s="441" t="str">
        <f t="shared" si="47"/>
        <v>Moree 66 kV</v>
      </c>
      <c r="N794" s="1111" t="s">
        <v>1115</v>
      </c>
      <c r="O794" s="1111" t="s">
        <v>833</v>
      </c>
      <c r="P794" s="1111"/>
      <c r="Q794" s="2867"/>
      <c r="R794" s="2868"/>
      <c r="S794" s="2869"/>
      <c r="T794" s="2869"/>
      <c r="U794" s="2869"/>
      <c r="V794" s="2869"/>
      <c r="W794" s="2869"/>
      <c r="X794" s="2869"/>
      <c r="Y794" s="2869"/>
      <c r="Z794" s="2869"/>
      <c r="AA794" s="2879"/>
      <c r="AB794" s="1125"/>
      <c r="AC794" s="1151"/>
      <c r="AD794" s="1152"/>
      <c r="AE794" s="1153"/>
      <c r="AF794" s="1153"/>
      <c r="AG794" s="1153"/>
      <c r="AH794" s="124"/>
      <c r="AI794" s="124"/>
      <c r="AJ794" s="124"/>
      <c r="AK794" s="124"/>
      <c r="AL794" s="1153"/>
      <c r="AM794" s="124"/>
      <c r="AN794" s="124"/>
      <c r="AO794" s="1153"/>
      <c r="AP794" s="1153"/>
      <c r="AQ794" s="1153"/>
      <c r="AR794" s="1154"/>
      <c r="AS794" s="1154"/>
      <c r="AT794" s="1154"/>
      <c r="AU794" s="1154"/>
      <c r="AV794" s="1154"/>
      <c r="AW794" s="1154"/>
      <c r="AX794" s="1154"/>
      <c r="AY794" s="1154"/>
      <c r="AZ794" s="1154"/>
      <c r="BA794" s="1154"/>
      <c r="BB794" s="1154"/>
    </row>
    <row r="795" spans="2:54" ht="15" customHeight="1">
      <c r="B795" s="1155"/>
      <c r="C795" s="3017"/>
      <c r="D795" s="3017"/>
      <c r="E795" s="1146" t="s">
        <v>1130</v>
      </c>
      <c r="F795" s="1106"/>
      <c r="G795" s="441" t="s">
        <v>93</v>
      </c>
      <c r="H795" s="441" t="s">
        <v>1103</v>
      </c>
      <c r="I795" s="441" t="s">
        <v>1131</v>
      </c>
      <c r="J795" s="441" t="s">
        <v>112</v>
      </c>
      <c r="K795" s="1111" t="s">
        <v>1134</v>
      </c>
      <c r="L795" s="441" t="s">
        <v>1120</v>
      </c>
      <c r="M795" s="441" t="str">
        <f t="shared" si="47"/>
        <v>Moree 66 kV</v>
      </c>
      <c r="N795" s="1111" t="s">
        <v>1115</v>
      </c>
      <c r="O795" s="1111" t="s">
        <v>833</v>
      </c>
      <c r="P795" s="1111"/>
      <c r="Q795" s="2867"/>
      <c r="R795" s="2868"/>
      <c r="S795" s="2869"/>
      <c r="T795" s="2869"/>
      <c r="U795" s="2869"/>
      <c r="V795" s="2869"/>
      <c r="W795" s="2869"/>
      <c r="X795" s="2869"/>
      <c r="Y795" s="2869"/>
      <c r="Z795" s="2869"/>
      <c r="AA795" s="2879"/>
      <c r="AB795" s="1125"/>
      <c r="AC795" s="1151"/>
      <c r="AD795" s="1152"/>
      <c r="AE795" s="1153"/>
      <c r="AF795" s="1153"/>
      <c r="AG795" s="1153"/>
      <c r="AH795" s="124"/>
      <c r="AI795" s="124"/>
      <c r="AJ795" s="124"/>
      <c r="AK795" s="124"/>
      <c r="AL795" s="1153"/>
      <c r="AM795" s="124"/>
      <c r="AN795" s="124"/>
      <c r="AO795" s="1153"/>
      <c r="AP795" s="1153"/>
      <c r="AQ795" s="1153"/>
      <c r="AR795" s="1154"/>
      <c r="AS795" s="1154"/>
      <c r="AT795" s="1154"/>
      <c r="AU795" s="1154"/>
      <c r="AV795" s="1154"/>
      <c r="AW795" s="1154"/>
      <c r="AX795" s="1154"/>
      <c r="AY795" s="1154"/>
      <c r="AZ795" s="1154"/>
      <c r="BA795" s="1154"/>
      <c r="BB795" s="1154"/>
    </row>
    <row r="796" spans="2:54" ht="15" customHeight="1">
      <c r="B796" s="1155"/>
      <c r="C796" s="3016" t="s">
        <v>1135</v>
      </c>
      <c r="D796" s="3016" t="s">
        <v>833</v>
      </c>
      <c r="E796" s="1146" t="s">
        <v>1127</v>
      </c>
      <c r="F796" s="1106"/>
      <c r="G796" s="441" t="s">
        <v>93</v>
      </c>
      <c r="H796" s="441" t="s">
        <v>1103</v>
      </c>
      <c r="I796" s="441" t="s">
        <v>1128</v>
      </c>
      <c r="J796" s="441" t="s">
        <v>112</v>
      </c>
      <c r="K796" s="1111" t="s">
        <v>1135</v>
      </c>
      <c r="L796" s="441" t="s">
        <v>1120</v>
      </c>
      <c r="M796" s="441" t="str">
        <f t="shared" si="47"/>
        <v>Moree 66 kV</v>
      </c>
      <c r="N796" s="1111" t="s">
        <v>1106</v>
      </c>
      <c r="O796" s="1111" t="s">
        <v>833</v>
      </c>
      <c r="P796" s="1111"/>
      <c r="Q796" s="2867"/>
      <c r="R796" s="2868"/>
      <c r="S796" s="2869"/>
      <c r="T796" s="2869"/>
      <c r="U796" s="2869"/>
      <c r="V796" s="2869"/>
      <c r="W796" s="2869"/>
      <c r="X796" s="2869"/>
      <c r="Y796" s="2869"/>
      <c r="Z796" s="2869"/>
      <c r="AA796" s="2879"/>
      <c r="AB796" s="1125"/>
      <c r="AC796" s="1151"/>
      <c r="AD796" s="1152"/>
      <c r="AE796" s="1153"/>
      <c r="AF796" s="1153"/>
      <c r="AG796" s="1153"/>
      <c r="AH796" s="124"/>
      <c r="AI796" s="124"/>
      <c r="AJ796" s="124"/>
      <c r="AK796" s="124"/>
      <c r="AL796" s="1153"/>
      <c r="AM796" s="124"/>
      <c r="AN796" s="124"/>
      <c r="AO796" s="1153"/>
      <c r="AP796" s="1153"/>
      <c r="AQ796" s="1153"/>
      <c r="AR796" s="1154"/>
      <c r="AS796" s="1154"/>
      <c r="AT796" s="1154"/>
      <c r="AU796" s="1154"/>
      <c r="AV796" s="1154"/>
      <c r="AW796" s="1154"/>
      <c r="AX796" s="1154"/>
      <c r="AY796" s="1154"/>
      <c r="AZ796" s="1154"/>
      <c r="BA796" s="1154"/>
      <c r="BB796" s="1154"/>
    </row>
    <row r="797" spans="2:54" ht="15" customHeight="1">
      <c r="B797" s="1155"/>
      <c r="C797" s="3017"/>
      <c r="D797" s="3017"/>
      <c r="E797" s="1146" t="s">
        <v>1130</v>
      </c>
      <c r="F797" s="1106"/>
      <c r="G797" s="441" t="s">
        <v>93</v>
      </c>
      <c r="H797" s="441" t="s">
        <v>1103</v>
      </c>
      <c r="I797" s="441" t="s">
        <v>1131</v>
      </c>
      <c r="J797" s="441" t="s">
        <v>112</v>
      </c>
      <c r="K797" s="1111" t="s">
        <v>1135</v>
      </c>
      <c r="L797" s="441" t="s">
        <v>1120</v>
      </c>
      <c r="M797" s="441" t="str">
        <f t="shared" si="47"/>
        <v>Moree 66 kV</v>
      </c>
      <c r="N797" s="1111" t="s">
        <v>1106</v>
      </c>
      <c r="O797" s="1111" t="s">
        <v>833</v>
      </c>
      <c r="P797" s="1111"/>
      <c r="Q797" s="2867"/>
      <c r="R797" s="2868"/>
      <c r="S797" s="2869"/>
      <c r="T797" s="2869"/>
      <c r="U797" s="2869"/>
      <c r="V797" s="2869"/>
      <c r="W797" s="2869"/>
      <c r="X797" s="2869"/>
      <c r="Y797" s="2869"/>
      <c r="Z797" s="2869"/>
      <c r="AA797" s="2879"/>
      <c r="AB797" s="1125"/>
      <c r="AC797" s="1151"/>
      <c r="AD797" s="1152"/>
      <c r="AE797" s="1153"/>
      <c r="AF797" s="1153"/>
      <c r="AG797" s="1153"/>
      <c r="AH797" s="124"/>
      <c r="AI797" s="124"/>
      <c r="AJ797" s="124"/>
      <c r="AK797" s="124"/>
      <c r="AL797" s="1153"/>
      <c r="AM797" s="124"/>
      <c r="AN797" s="124"/>
      <c r="AO797" s="1153"/>
      <c r="AP797" s="1153"/>
      <c r="AQ797" s="1153"/>
      <c r="AR797" s="1154"/>
      <c r="AS797" s="1154"/>
      <c r="AT797" s="1154"/>
      <c r="AU797" s="1154"/>
      <c r="AV797" s="1154"/>
      <c r="AW797" s="1154"/>
      <c r="AX797" s="1154"/>
      <c r="AY797" s="1154"/>
      <c r="AZ797" s="1154"/>
      <c r="BA797" s="1154"/>
      <c r="BB797" s="1154"/>
    </row>
    <row r="798" spans="2:54" ht="15" customHeight="1">
      <c r="B798" s="1155"/>
      <c r="C798" s="3016" t="s">
        <v>1135</v>
      </c>
      <c r="D798" s="3016" t="s">
        <v>842</v>
      </c>
      <c r="E798" s="1146" t="s">
        <v>1127</v>
      </c>
      <c r="F798" s="1106"/>
      <c r="G798" s="441" t="s">
        <v>93</v>
      </c>
      <c r="H798" s="441" t="s">
        <v>1103</v>
      </c>
      <c r="I798" s="441" t="s">
        <v>1128</v>
      </c>
      <c r="J798" s="441" t="s">
        <v>112</v>
      </c>
      <c r="K798" s="1111" t="s">
        <v>1135</v>
      </c>
      <c r="L798" s="441" t="s">
        <v>1120</v>
      </c>
      <c r="M798" s="441" t="str">
        <f t="shared" si="47"/>
        <v>Moree 66 kV</v>
      </c>
      <c r="N798" s="1111" t="s">
        <v>1106</v>
      </c>
      <c r="O798" s="1111" t="s">
        <v>842</v>
      </c>
      <c r="P798" s="1111"/>
      <c r="Q798" s="2867"/>
      <c r="R798" s="2868"/>
      <c r="S798" s="2869"/>
      <c r="T798" s="2869"/>
      <c r="U798" s="2869"/>
      <c r="V798" s="2869"/>
      <c r="W798" s="2869"/>
      <c r="X798" s="2869"/>
      <c r="Y798" s="2869"/>
      <c r="Z798" s="2869"/>
      <c r="AA798" s="2879"/>
      <c r="AB798" s="1125"/>
      <c r="AC798" s="1151"/>
      <c r="AD798" s="1152"/>
      <c r="AE798" s="1153"/>
      <c r="AF798" s="1153"/>
      <c r="AG798" s="1153"/>
      <c r="AH798" s="124"/>
      <c r="AI798" s="124"/>
      <c r="AJ798" s="124"/>
      <c r="AK798" s="124"/>
      <c r="AL798" s="1153"/>
      <c r="AM798" s="124"/>
      <c r="AN798" s="124"/>
      <c r="AO798" s="1153"/>
      <c r="AP798" s="1153"/>
      <c r="AQ798" s="1153"/>
      <c r="AR798" s="1154"/>
      <c r="AS798" s="1154"/>
      <c r="AT798" s="1154"/>
      <c r="AU798" s="1154"/>
      <c r="AV798" s="1154"/>
      <c r="AW798" s="1154"/>
      <c r="AX798" s="1154"/>
      <c r="AY798" s="1154"/>
      <c r="AZ798" s="1154"/>
      <c r="BA798" s="1154"/>
      <c r="BB798" s="1154"/>
    </row>
    <row r="799" spans="2:54" ht="15" customHeight="1">
      <c r="B799" s="1155"/>
      <c r="C799" s="3017"/>
      <c r="D799" s="3017"/>
      <c r="E799" s="1146" t="s">
        <v>1130</v>
      </c>
      <c r="F799" s="1106"/>
      <c r="G799" s="441" t="s">
        <v>93</v>
      </c>
      <c r="H799" s="441" t="s">
        <v>1103</v>
      </c>
      <c r="I799" s="441" t="s">
        <v>1131</v>
      </c>
      <c r="J799" s="441" t="s">
        <v>112</v>
      </c>
      <c r="K799" s="1111" t="s">
        <v>1135</v>
      </c>
      <c r="L799" s="441" t="s">
        <v>1120</v>
      </c>
      <c r="M799" s="441" t="str">
        <f t="shared" si="47"/>
        <v>Moree 66 kV</v>
      </c>
      <c r="N799" s="1111" t="s">
        <v>1106</v>
      </c>
      <c r="O799" s="1111" t="s">
        <v>842</v>
      </c>
      <c r="P799" s="1111"/>
      <c r="Q799" s="2867"/>
      <c r="R799" s="2868"/>
      <c r="S799" s="2869"/>
      <c r="T799" s="2869"/>
      <c r="U799" s="2869"/>
      <c r="V799" s="2869"/>
      <c r="W799" s="2869"/>
      <c r="X799" s="2869"/>
      <c r="Y799" s="2869"/>
      <c r="Z799" s="2869"/>
      <c r="AA799" s="2879"/>
      <c r="AB799" s="1125"/>
      <c r="AC799" s="1151"/>
      <c r="AD799" s="1152"/>
      <c r="AE799" s="1153"/>
      <c r="AF799" s="1153"/>
      <c r="AG799" s="1153"/>
      <c r="AH799" s="124"/>
      <c r="AI799" s="124"/>
      <c r="AJ799" s="124"/>
      <c r="AK799" s="124"/>
      <c r="AL799" s="1153"/>
      <c r="AM799" s="124"/>
      <c r="AN799" s="124"/>
      <c r="AO799" s="1153"/>
      <c r="AP799" s="1153"/>
      <c r="AQ799" s="1153"/>
      <c r="AR799" s="1154"/>
      <c r="AS799" s="1154"/>
      <c r="AT799" s="1154"/>
      <c r="AU799" s="1154"/>
      <c r="AV799" s="1154"/>
      <c r="AW799" s="1154"/>
      <c r="AX799" s="1154"/>
      <c r="AY799" s="1154"/>
      <c r="AZ799" s="1154"/>
      <c r="BA799" s="1154"/>
      <c r="BB799" s="1154"/>
    </row>
    <row r="800" spans="2:54" ht="15" customHeight="1">
      <c r="B800" s="1155"/>
      <c r="C800" s="3016" t="s">
        <v>1136</v>
      </c>
      <c r="D800" s="3016" t="s">
        <v>833</v>
      </c>
      <c r="E800" s="1146" t="s">
        <v>1127</v>
      </c>
      <c r="F800" s="1106"/>
      <c r="G800" s="441" t="s">
        <v>93</v>
      </c>
      <c r="H800" s="441" t="s">
        <v>1103</v>
      </c>
      <c r="I800" s="441" t="s">
        <v>1128</v>
      </c>
      <c r="J800" s="441" t="s">
        <v>112</v>
      </c>
      <c r="K800" s="1111" t="s">
        <v>1136</v>
      </c>
      <c r="L800" s="441" t="s">
        <v>1120</v>
      </c>
      <c r="M800" s="441" t="str">
        <f t="shared" si="47"/>
        <v>Moree 66 kV</v>
      </c>
      <c r="N800" s="1111" t="s">
        <v>1106</v>
      </c>
      <c r="O800" s="1111" t="s">
        <v>833</v>
      </c>
      <c r="P800" s="1111"/>
      <c r="Q800" s="2867"/>
      <c r="R800" s="2868"/>
      <c r="S800" s="2869"/>
      <c r="T800" s="2869"/>
      <c r="U800" s="2869"/>
      <c r="V800" s="2869"/>
      <c r="W800" s="2870">
        <v>38</v>
      </c>
      <c r="X800" s="2870">
        <v>38</v>
      </c>
      <c r="Y800" s="2870">
        <v>38</v>
      </c>
      <c r="Z800" s="2870">
        <v>38</v>
      </c>
      <c r="AA800" s="2870">
        <v>39</v>
      </c>
      <c r="AB800" s="1125"/>
      <c r="AC800" s="1151"/>
      <c r="AD800" s="1152"/>
      <c r="AE800" s="1153"/>
      <c r="AF800" s="1153"/>
      <c r="AG800" s="1153"/>
      <c r="AH800" s="124"/>
      <c r="AI800" s="124"/>
      <c r="AJ800" s="124"/>
      <c r="AK800" s="124"/>
      <c r="AL800" s="1153"/>
      <c r="AM800" s="124"/>
      <c r="AN800" s="124"/>
      <c r="AO800" s="1153"/>
      <c r="AP800" s="1153"/>
      <c r="AQ800" s="1153"/>
      <c r="AR800" s="1154"/>
      <c r="AS800" s="1154"/>
      <c r="AT800" s="1154"/>
      <c r="AU800" s="1154"/>
      <c r="AV800" s="1154"/>
      <c r="AW800" s="1154"/>
      <c r="AX800" s="1154"/>
      <c r="AY800" s="1154"/>
      <c r="AZ800" s="1154"/>
      <c r="BA800" s="1154"/>
      <c r="BB800" s="1154"/>
    </row>
    <row r="801" spans="2:54" ht="15" customHeight="1">
      <c r="B801" s="1155"/>
      <c r="C801" s="3017"/>
      <c r="D801" s="3017"/>
      <c r="E801" s="1146" t="s">
        <v>1130</v>
      </c>
      <c r="F801" s="1106"/>
      <c r="G801" s="441" t="s">
        <v>93</v>
      </c>
      <c r="H801" s="441" t="s">
        <v>1103</v>
      </c>
      <c r="I801" s="441" t="s">
        <v>1131</v>
      </c>
      <c r="J801" s="441" t="s">
        <v>112</v>
      </c>
      <c r="K801" s="1111" t="s">
        <v>1136</v>
      </c>
      <c r="L801" s="441" t="s">
        <v>1120</v>
      </c>
      <c r="M801" s="441" t="str">
        <f t="shared" si="47"/>
        <v>Moree 66 kV</v>
      </c>
      <c r="N801" s="1111" t="s">
        <v>1106</v>
      </c>
      <c r="O801" s="1111" t="s">
        <v>833</v>
      </c>
      <c r="P801" s="1111"/>
      <c r="Q801" s="2528"/>
      <c r="R801" s="2529"/>
      <c r="S801" s="2530"/>
      <c r="T801" s="2530"/>
      <c r="U801" s="2530"/>
      <c r="V801" s="2530"/>
      <c r="W801" s="2102"/>
      <c r="X801" s="2102"/>
      <c r="Y801" s="2102"/>
      <c r="Z801" s="2102"/>
      <c r="AA801" s="2103"/>
      <c r="AB801" s="1125"/>
      <c r="AC801" s="1151"/>
      <c r="AD801" s="1152"/>
      <c r="AE801" s="1153"/>
      <c r="AF801" s="1153"/>
      <c r="AG801" s="1153"/>
      <c r="AH801" s="124"/>
      <c r="AI801" s="124"/>
      <c r="AJ801" s="124"/>
      <c r="AK801" s="124"/>
      <c r="AL801" s="1153"/>
      <c r="AM801" s="124"/>
      <c r="AN801" s="124"/>
      <c r="AO801" s="1153"/>
      <c r="AP801" s="1153"/>
      <c r="AQ801" s="1153"/>
      <c r="AR801" s="1154"/>
      <c r="AS801" s="1154"/>
      <c r="AT801" s="1154"/>
      <c r="AU801" s="1154"/>
      <c r="AV801" s="1154"/>
      <c r="AW801" s="1154"/>
      <c r="AX801" s="1154"/>
      <c r="AY801" s="1154"/>
      <c r="AZ801" s="1154"/>
      <c r="BA801" s="1154"/>
      <c r="BB801" s="1154"/>
    </row>
    <row r="802" spans="2:54" ht="15" customHeight="1">
      <c r="B802" s="1155"/>
      <c r="C802" s="3016" t="s">
        <v>1136</v>
      </c>
      <c r="D802" s="3016" t="s">
        <v>842</v>
      </c>
      <c r="E802" s="1146" t="s">
        <v>1127</v>
      </c>
      <c r="F802" s="1106"/>
      <c r="G802" s="441" t="s">
        <v>93</v>
      </c>
      <c r="H802" s="441" t="s">
        <v>1103</v>
      </c>
      <c r="I802" s="441" t="s">
        <v>1128</v>
      </c>
      <c r="J802" s="441" t="s">
        <v>112</v>
      </c>
      <c r="K802" s="1111" t="s">
        <v>1136</v>
      </c>
      <c r="L802" s="441" t="s">
        <v>1120</v>
      </c>
      <c r="M802" s="441" t="str">
        <f t="shared" si="47"/>
        <v>Moree 66 kV</v>
      </c>
      <c r="N802" s="1111" t="s">
        <v>1106</v>
      </c>
      <c r="O802" s="1111" t="s">
        <v>842</v>
      </c>
      <c r="P802" s="1111"/>
      <c r="Q802" s="2528"/>
      <c r="R802" s="2529"/>
      <c r="S802" s="2530"/>
      <c r="T802" s="2530"/>
      <c r="U802" s="2530"/>
      <c r="V802" s="2530"/>
      <c r="W802" s="2102">
        <v>38.327535793473601</v>
      </c>
      <c r="X802" s="2102">
        <v>38.327535793473601</v>
      </c>
      <c r="Y802" s="2102">
        <v>38.327535793473601</v>
      </c>
      <c r="Z802" s="2102">
        <v>38.327535793473601</v>
      </c>
      <c r="AA802" s="2102">
        <v>39.319206502675002</v>
      </c>
      <c r="AB802" s="1125"/>
      <c r="AC802" s="1151"/>
      <c r="AD802" s="1152"/>
      <c r="AE802" s="1153"/>
      <c r="AF802" s="1153"/>
      <c r="AG802" s="1153"/>
      <c r="AH802" s="124"/>
      <c r="AI802" s="124"/>
      <c r="AJ802" s="124"/>
      <c r="AK802" s="124"/>
      <c r="AL802" s="1153"/>
      <c r="AM802" s="124"/>
      <c r="AN802" s="124"/>
      <c r="AO802" s="1153"/>
      <c r="AP802" s="1153"/>
      <c r="AQ802" s="1153"/>
      <c r="AR802" s="1154"/>
      <c r="AS802" s="1154"/>
      <c r="AT802" s="1154"/>
      <c r="AU802" s="1154"/>
      <c r="AV802" s="1154"/>
      <c r="AW802" s="1154"/>
      <c r="AX802" s="1154"/>
      <c r="AY802" s="1154"/>
      <c r="AZ802" s="1154"/>
      <c r="BA802" s="1154"/>
      <c r="BB802" s="1154"/>
    </row>
    <row r="803" spans="2:54" ht="15" customHeight="1" thickBot="1">
      <c r="B803" s="2872"/>
      <c r="C803" s="3018"/>
      <c r="D803" s="3018"/>
      <c r="E803" s="2873" t="s">
        <v>1130</v>
      </c>
      <c r="F803" s="1106"/>
      <c r="G803" s="441" t="s">
        <v>93</v>
      </c>
      <c r="H803" s="441" t="s">
        <v>1103</v>
      </c>
      <c r="I803" s="441" t="s">
        <v>1131</v>
      </c>
      <c r="J803" s="441" t="s">
        <v>112</v>
      </c>
      <c r="K803" s="1111" t="s">
        <v>1136</v>
      </c>
      <c r="L803" s="441" t="s">
        <v>1120</v>
      </c>
      <c r="M803" s="441" t="str">
        <f t="shared" si="47"/>
        <v>Moree 66 kV</v>
      </c>
      <c r="N803" s="1111" t="s">
        <v>1106</v>
      </c>
      <c r="O803" s="1111" t="s">
        <v>842</v>
      </c>
      <c r="P803" s="1111"/>
      <c r="Q803" s="2874"/>
      <c r="R803" s="2875"/>
      <c r="S803" s="2876"/>
      <c r="T803" s="2876"/>
      <c r="U803" s="2876"/>
      <c r="V803" s="2876"/>
      <c r="W803" s="2877"/>
      <c r="X803" s="2877"/>
      <c r="Y803" s="2877"/>
      <c r="Z803" s="2877"/>
      <c r="AA803" s="2878"/>
      <c r="AB803" s="1162"/>
      <c r="AC803" s="1151"/>
      <c r="AD803" s="1152"/>
      <c r="AE803" s="1153"/>
      <c r="AF803" s="1153"/>
      <c r="AG803" s="1153"/>
      <c r="AH803" s="124"/>
      <c r="AI803" s="124"/>
      <c r="AJ803" s="124"/>
      <c r="AK803" s="124"/>
      <c r="AL803" s="1153"/>
      <c r="AM803" s="124"/>
      <c r="AN803" s="124"/>
      <c r="AO803" s="1153"/>
      <c r="AP803" s="1153"/>
      <c r="AQ803" s="1153"/>
      <c r="AR803" s="1154"/>
      <c r="AS803" s="1154"/>
      <c r="AT803" s="1154"/>
      <c r="AU803" s="1154"/>
      <c r="AV803" s="1154"/>
      <c r="AW803" s="1154"/>
      <c r="AX803" s="1154"/>
      <c r="AY803" s="1154"/>
      <c r="AZ803" s="1154"/>
      <c r="BA803" s="1154"/>
      <c r="BB803" s="1154"/>
    </row>
    <row r="804" spans="2:54" ht="15" customHeight="1">
      <c r="B804" s="1145" t="s">
        <v>1692</v>
      </c>
      <c r="C804" s="3019" t="s">
        <v>1126</v>
      </c>
      <c r="D804" s="3019" t="s">
        <v>842</v>
      </c>
      <c r="E804" s="1146" t="s">
        <v>1127</v>
      </c>
      <c r="F804" s="1106"/>
      <c r="G804" s="441" t="s">
        <v>93</v>
      </c>
      <c r="H804" s="441" t="s">
        <v>1103</v>
      </c>
      <c r="I804" s="441" t="s">
        <v>1128</v>
      </c>
      <c r="J804" s="441" t="s">
        <v>112</v>
      </c>
      <c r="K804" s="441" t="s">
        <v>1126</v>
      </c>
      <c r="L804" s="441" t="s">
        <v>1120</v>
      </c>
      <c r="M804" s="441" t="str">
        <f t="shared" ref="M804" si="49">B804</f>
        <v>Inverell 66 kV</v>
      </c>
      <c r="N804" s="441" t="s">
        <v>1129</v>
      </c>
      <c r="O804" s="441" t="s">
        <v>842</v>
      </c>
      <c r="P804" s="1111"/>
      <c r="Q804" s="2521"/>
      <c r="R804" s="2522"/>
      <c r="S804" s="2523"/>
      <c r="T804" s="2523"/>
      <c r="U804" s="2523"/>
      <c r="V804" s="2523"/>
      <c r="W804" s="2524"/>
      <c r="X804" s="2524"/>
      <c r="Y804" s="2524"/>
      <c r="Z804" s="2524"/>
      <c r="AA804" s="2525"/>
      <c r="AB804" s="1125"/>
      <c r="AC804" s="1151"/>
      <c r="AD804" s="1152"/>
      <c r="AE804" s="1153"/>
      <c r="AF804" s="1153"/>
      <c r="AG804" s="1153"/>
      <c r="AH804" s="124"/>
      <c r="AI804" s="124"/>
      <c r="AJ804" s="124"/>
      <c r="AK804" s="124"/>
      <c r="AL804" s="124"/>
      <c r="AM804" s="124"/>
      <c r="AN804" s="124"/>
      <c r="AO804" s="124"/>
      <c r="AP804" s="124"/>
      <c r="AQ804" s="1153"/>
      <c r="AR804" s="1154"/>
      <c r="AS804" s="1154"/>
      <c r="AT804" s="1154"/>
      <c r="AU804" s="1154"/>
      <c r="AV804" s="1154"/>
      <c r="AW804" s="1154"/>
      <c r="AX804" s="1154"/>
      <c r="AY804" s="1154"/>
      <c r="AZ804" s="1154"/>
      <c r="BA804" s="1154"/>
      <c r="BB804" s="1154"/>
    </row>
    <row r="805" spans="2:54" ht="15" customHeight="1">
      <c r="B805" s="1155"/>
      <c r="C805" s="3017"/>
      <c r="D805" s="3017"/>
      <c r="E805" s="1146" t="s">
        <v>1130</v>
      </c>
      <c r="F805" s="1106"/>
      <c r="G805" s="441" t="s">
        <v>93</v>
      </c>
      <c r="H805" s="441" t="s">
        <v>1103</v>
      </c>
      <c r="I805" s="441" t="s">
        <v>1131</v>
      </c>
      <c r="J805" s="441" t="s">
        <v>112</v>
      </c>
      <c r="K805" s="441" t="s">
        <v>1126</v>
      </c>
      <c r="L805" s="441" t="s">
        <v>1120</v>
      </c>
      <c r="M805" s="441" t="str">
        <f t="shared" si="47"/>
        <v>Inverell 66 kV</v>
      </c>
      <c r="N805" s="441" t="s">
        <v>1129</v>
      </c>
      <c r="O805" s="441" t="s">
        <v>842</v>
      </c>
      <c r="P805" s="1111"/>
      <c r="Q805" s="2526"/>
      <c r="R805" s="2527"/>
      <c r="S805" s="2524"/>
      <c r="T805" s="2524"/>
      <c r="U805" s="2524"/>
      <c r="V805" s="2524"/>
      <c r="W805" s="2524"/>
      <c r="X805" s="2524"/>
      <c r="Y805" s="2524"/>
      <c r="Z805" s="2524"/>
      <c r="AA805" s="2525"/>
      <c r="AB805" s="1125"/>
      <c r="AC805" s="1151"/>
      <c r="AD805" s="1152"/>
      <c r="AE805" s="1153"/>
      <c r="AF805" s="1153"/>
      <c r="AG805" s="1153"/>
      <c r="AH805" s="124"/>
      <c r="AI805" s="124"/>
      <c r="AJ805" s="124"/>
      <c r="AK805" s="124"/>
      <c r="AL805" s="124"/>
      <c r="AM805" s="124"/>
      <c r="AN805" s="124"/>
      <c r="AO805" s="124"/>
      <c r="AP805" s="124"/>
      <c r="AQ805" s="1153"/>
      <c r="AR805" s="1154"/>
      <c r="AS805" s="1154"/>
      <c r="AT805" s="1154"/>
      <c r="AU805" s="1154"/>
      <c r="AV805" s="1154"/>
      <c r="AW805" s="1154"/>
      <c r="AX805" s="1154"/>
      <c r="AY805" s="1154"/>
      <c r="AZ805" s="1154"/>
      <c r="BA805" s="1154"/>
      <c r="BB805" s="1154"/>
    </row>
    <row r="806" spans="2:54" ht="15" customHeight="1">
      <c r="B806" s="1155"/>
      <c r="C806" s="3016" t="s">
        <v>1132</v>
      </c>
      <c r="D806" s="3016" t="s">
        <v>833</v>
      </c>
      <c r="E806" s="1146" t="s">
        <v>1127</v>
      </c>
      <c r="F806" s="1106"/>
      <c r="G806" s="441" t="s">
        <v>93</v>
      </c>
      <c r="H806" s="441" t="s">
        <v>1103</v>
      </c>
      <c r="I806" s="441" t="s">
        <v>1128</v>
      </c>
      <c r="J806" s="441" t="s">
        <v>112</v>
      </c>
      <c r="K806" s="1111" t="s">
        <v>1132</v>
      </c>
      <c r="L806" s="441" t="s">
        <v>1120</v>
      </c>
      <c r="M806" s="441" t="str">
        <f t="shared" si="47"/>
        <v>Inverell 66 kV</v>
      </c>
      <c r="N806" s="1111" t="s">
        <v>1106</v>
      </c>
      <c r="O806" s="1111" t="s">
        <v>833</v>
      </c>
      <c r="P806" s="1111"/>
      <c r="Q806" s="2850"/>
      <c r="R806" s="2850"/>
      <c r="S806" s="2850"/>
      <c r="T806" s="2850"/>
      <c r="U806" s="2850"/>
      <c r="V806" s="2851"/>
      <c r="W806" s="2852"/>
      <c r="X806" s="2852"/>
      <c r="Y806" s="2852"/>
      <c r="Z806" s="2852"/>
      <c r="AA806" s="2853"/>
      <c r="AB806" s="1125"/>
      <c r="AC806" s="1151"/>
      <c r="AD806" s="1152"/>
      <c r="AE806" s="1153"/>
      <c r="AF806" s="1153"/>
      <c r="AG806" s="1153"/>
      <c r="AH806" s="124"/>
      <c r="AI806" s="124"/>
      <c r="AJ806" s="124"/>
      <c r="AK806" s="124"/>
      <c r="AL806" s="1153"/>
      <c r="AM806" s="124"/>
      <c r="AN806" s="124"/>
      <c r="AO806" s="1153"/>
      <c r="AP806" s="1153"/>
      <c r="AQ806" s="1153"/>
      <c r="AR806" s="1154"/>
      <c r="AS806" s="1154"/>
      <c r="AT806" s="1154"/>
      <c r="AU806" s="1160"/>
      <c r="AV806" s="1154"/>
      <c r="AW806" s="1154"/>
      <c r="AX806" s="1154"/>
      <c r="AY806" s="1154"/>
      <c r="AZ806" s="1154"/>
      <c r="BA806" s="1154"/>
      <c r="BB806" s="1154"/>
    </row>
    <row r="807" spans="2:54" ht="15" customHeight="1">
      <c r="B807" s="1155"/>
      <c r="C807" s="3017"/>
      <c r="D807" s="3017"/>
      <c r="E807" s="1146" t="s">
        <v>1130</v>
      </c>
      <c r="F807" s="1106"/>
      <c r="G807" s="441" t="s">
        <v>93</v>
      </c>
      <c r="H807" s="441" t="s">
        <v>1103</v>
      </c>
      <c r="I807" s="441" t="s">
        <v>1131</v>
      </c>
      <c r="J807" s="441" t="s">
        <v>112</v>
      </c>
      <c r="K807" s="1111" t="s">
        <v>1132</v>
      </c>
      <c r="L807" s="441" t="s">
        <v>1120</v>
      </c>
      <c r="M807" s="441" t="str">
        <f t="shared" si="47"/>
        <v>Inverell 66 kV</v>
      </c>
      <c r="N807" s="1111" t="s">
        <v>1106</v>
      </c>
      <c r="O807" s="1111" t="s">
        <v>833</v>
      </c>
      <c r="P807" s="1111"/>
      <c r="Q807" s="2850"/>
      <c r="R807" s="2850"/>
      <c r="S807" s="2850"/>
      <c r="T807" s="2850"/>
      <c r="U807" s="2850"/>
      <c r="V807" s="2851"/>
      <c r="W807" s="2852"/>
      <c r="X807" s="2852"/>
      <c r="Y807" s="2852"/>
      <c r="Z807" s="2852"/>
      <c r="AA807" s="2853"/>
      <c r="AB807" s="1125"/>
      <c r="AC807" s="1151"/>
      <c r="AD807" s="1152"/>
      <c r="AE807" s="1153"/>
      <c r="AF807" s="1153"/>
      <c r="AG807" s="1153"/>
      <c r="AH807" s="124"/>
      <c r="AI807" s="124"/>
      <c r="AJ807" s="124"/>
      <c r="AK807" s="124"/>
      <c r="AL807" s="1153"/>
      <c r="AM807" s="124"/>
      <c r="AN807" s="124"/>
      <c r="AO807" s="1153"/>
      <c r="AP807" s="1153"/>
      <c r="AQ807" s="1153"/>
      <c r="AR807" s="1154"/>
      <c r="AS807" s="1154"/>
      <c r="AT807" s="1154"/>
      <c r="AU807" s="1160"/>
      <c r="AV807" s="1154"/>
      <c r="AW807" s="1154"/>
      <c r="AX807" s="1154"/>
      <c r="AY807" s="1154"/>
      <c r="AZ807" s="1154"/>
      <c r="BA807" s="1154"/>
      <c r="BB807" s="1154"/>
    </row>
    <row r="808" spans="2:54" ht="15" customHeight="1">
      <c r="B808" s="1155"/>
      <c r="C808" s="3016" t="s">
        <v>1132</v>
      </c>
      <c r="D808" s="3016" t="s">
        <v>842</v>
      </c>
      <c r="E808" s="1146" t="s">
        <v>1127</v>
      </c>
      <c r="F808" s="1106"/>
      <c r="G808" s="441" t="s">
        <v>93</v>
      </c>
      <c r="H808" s="441" t="s">
        <v>1103</v>
      </c>
      <c r="I808" s="441" t="s">
        <v>1128</v>
      </c>
      <c r="J808" s="441" t="s">
        <v>112</v>
      </c>
      <c r="K808" s="1111" t="s">
        <v>1132</v>
      </c>
      <c r="L808" s="441" t="s">
        <v>1120</v>
      </c>
      <c r="M808" s="441" t="str">
        <f t="shared" si="47"/>
        <v>Inverell 66 kV</v>
      </c>
      <c r="N808" s="1111" t="s">
        <v>1106</v>
      </c>
      <c r="O808" s="1112" t="s">
        <v>842</v>
      </c>
      <c r="P808" s="1111"/>
      <c r="Q808" s="2854"/>
      <c r="R808" s="2854"/>
      <c r="S808" s="2854"/>
      <c r="T808" s="2854"/>
      <c r="U808" s="2854"/>
      <c r="V808" s="2855"/>
      <c r="W808" s="2852"/>
      <c r="X808" s="2852"/>
      <c r="Y808" s="2852"/>
      <c r="Z808" s="2852"/>
      <c r="AA808" s="2853"/>
      <c r="AB808" s="1125"/>
      <c r="AC808" s="1151"/>
      <c r="AD808" s="1152"/>
      <c r="AE808" s="1153"/>
      <c r="AF808" s="1153"/>
      <c r="AG808" s="1153"/>
      <c r="AH808" s="124"/>
      <c r="AI808" s="124"/>
      <c r="AJ808" s="124"/>
      <c r="AK808" s="124"/>
      <c r="AL808" s="1153"/>
      <c r="AM808" s="124"/>
      <c r="AN808" s="124"/>
      <c r="AO808" s="1153"/>
      <c r="AP808" s="1161"/>
      <c r="AQ808" s="1153"/>
      <c r="AR808" s="1154"/>
      <c r="AS808" s="1154"/>
      <c r="AT808" s="1154"/>
      <c r="AU808" s="1160"/>
      <c r="AV808" s="1154"/>
      <c r="AW808" s="1154"/>
      <c r="AX808" s="1154"/>
      <c r="AY808" s="1154"/>
      <c r="AZ808" s="1154"/>
      <c r="BA808" s="1154"/>
      <c r="BB808" s="1154"/>
    </row>
    <row r="809" spans="2:54" ht="15" customHeight="1">
      <c r="B809" s="1155"/>
      <c r="C809" s="3017"/>
      <c r="D809" s="3017"/>
      <c r="E809" s="1146" t="s">
        <v>1130</v>
      </c>
      <c r="F809" s="1106"/>
      <c r="G809" s="441" t="s">
        <v>93</v>
      </c>
      <c r="H809" s="441" t="s">
        <v>1103</v>
      </c>
      <c r="I809" s="441" t="s">
        <v>1131</v>
      </c>
      <c r="J809" s="441" t="s">
        <v>112</v>
      </c>
      <c r="K809" s="1111" t="s">
        <v>1132</v>
      </c>
      <c r="L809" s="441" t="s">
        <v>1120</v>
      </c>
      <c r="M809" s="441" t="str">
        <f t="shared" si="47"/>
        <v>Inverell 66 kV</v>
      </c>
      <c r="N809" s="1111" t="s">
        <v>1106</v>
      </c>
      <c r="O809" s="1112" t="s">
        <v>842</v>
      </c>
      <c r="P809" s="1111"/>
      <c r="Q809" s="2854"/>
      <c r="R809" s="2854"/>
      <c r="S809" s="2854"/>
      <c r="T809" s="2854"/>
      <c r="U809" s="2854"/>
      <c r="V809" s="2855"/>
      <c r="W809" s="2852"/>
      <c r="X809" s="2852"/>
      <c r="Y809" s="2852"/>
      <c r="Z809" s="2852"/>
      <c r="AA809" s="2853"/>
      <c r="AB809" s="1125"/>
      <c r="AC809" s="1151"/>
      <c r="AD809" s="1152"/>
      <c r="AE809" s="1153"/>
      <c r="AF809" s="1153"/>
      <c r="AG809" s="1153"/>
      <c r="AH809" s="124"/>
      <c r="AI809" s="124"/>
      <c r="AJ809" s="124"/>
      <c r="AK809" s="124"/>
      <c r="AL809" s="1153"/>
      <c r="AM809" s="124"/>
      <c r="AN809" s="124"/>
      <c r="AO809" s="1153"/>
      <c r="AP809" s="1161"/>
      <c r="AQ809" s="1153"/>
      <c r="AR809" s="1154"/>
      <c r="AS809" s="1154"/>
      <c r="AT809" s="1154"/>
      <c r="AU809" s="1160"/>
      <c r="AV809" s="1154"/>
      <c r="AW809" s="1154"/>
      <c r="AX809" s="1154"/>
      <c r="AY809" s="1154"/>
      <c r="AZ809" s="1154"/>
      <c r="BA809" s="1154"/>
      <c r="BB809" s="1154"/>
    </row>
    <row r="810" spans="2:54" ht="15" customHeight="1">
      <c r="B810" s="1155"/>
      <c r="C810" s="3016" t="s">
        <v>1133</v>
      </c>
      <c r="D810" s="3016"/>
      <c r="E810" s="1146" t="s">
        <v>1127</v>
      </c>
      <c r="F810" s="1106"/>
      <c r="G810" s="441" t="s">
        <v>93</v>
      </c>
      <c r="H810" s="441" t="s">
        <v>1103</v>
      </c>
      <c r="I810" s="441" t="s">
        <v>1128</v>
      </c>
      <c r="J810" s="441" t="s">
        <v>112</v>
      </c>
      <c r="K810" s="1111" t="s">
        <v>1133</v>
      </c>
      <c r="L810" s="441" t="s">
        <v>1120</v>
      </c>
      <c r="M810" s="441" t="str">
        <f t="shared" si="47"/>
        <v>Inverell 66 kV</v>
      </c>
      <c r="N810" s="1111" t="s">
        <v>1108</v>
      </c>
      <c r="O810" s="1111" t="s">
        <v>1109</v>
      </c>
      <c r="P810" s="1111"/>
      <c r="Q810" s="2856"/>
      <c r="R810" s="2856"/>
      <c r="S810" s="2856"/>
      <c r="T810" s="2856"/>
      <c r="U810" s="2856"/>
      <c r="V810" s="2858"/>
      <c r="W810" s="2859"/>
      <c r="X810" s="2859"/>
      <c r="Y810" s="2859"/>
      <c r="Z810" s="2859"/>
      <c r="AA810" s="2860"/>
      <c r="AB810" s="1125"/>
      <c r="AC810" s="1151"/>
      <c r="AD810" s="1152"/>
      <c r="AE810" s="1153"/>
      <c r="AF810" s="1153"/>
      <c r="AG810" s="1153"/>
      <c r="AH810" s="124"/>
      <c r="AI810" s="124"/>
      <c r="AJ810" s="124"/>
      <c r="AK810" s="124"/>
      <c r="AL810" s="1153"/>
      <c r="AM810" s="124"/>
      <c r="AN810" s="124"/>
      <c r="AO810" s="1153"/>
      <c r="AP810" s="1153"/>
      <c r="AQ810" s="1153"/>
      <c r="AR810" s="1154"/>
      <c r="AS810" s="1154"/>
      <c r="AT810" s="1154"/>
      <c r="AU810" s="1154"/>
      <c r="AV810" s="1154"/>
      <c r="AW810" s="1154"/>
      <c r="AX810" s="1154"/>
      <c r="AY810" s="1154"/>
      <c r="AZ810" s="1154"/>
      <c r="BA810" s="1154"/>
      <c r="BB810" s="1154"/>
    </row>
    <row r="811" spans="2:54" ht="15" customHeight="1">
      <c r="B811" s="1155"/>
      <c r="C811" s="3017"/>
      <c r="D811" s="3017"/>
      <c r="E811" s="1146" t="s">
        <v>1130</v>
      </c>
      <c r="F811" s="1106"/>
      <c r="G811" s="441" t="s">
        <v>93</v>
      </c>
      <c r="H811" s="441" t="s">
        <v>1103</v>
      </c>
      <c r="I811" s="441" t="s">
        <v>1131</v>
      </c>
      <c r="J811" s="441" t="s">
        <v>112</v>
      </c>
      <c r="K811" s="1111" t="s">
        <v>1133</v>
      </c>
      <c r="L811" s="441" t="s">
        <v>1120</v>
      </c>
      <c r="M811" s="441" t="str">
        <f t="shared" si="47"/>
        <v>Inverell 66 kV</v>
      </c>
      <c r="N811" s="1111" t="s">
        <v>1108</v>
      </c>
      <c r="O811" s="1111" t="s">
        <v>1109</v>
      </c>
      <c r="P811" s="1111"/>
      <c r="Q811" s="2856"/>
      <c r="R811" s="2856"/>
      <c r="S811" s="2856"/>
      <c r="T811" s="2856"/>
      <c r="U811" s="2856"/>
      <c r="V811" s="2858"/>
      <c r="W811" s="2859"/>
      <c r="X811" s="2859"/>
      <c r="Y811" s="2859"/>
      <c r="Z811" s="2859"/>
      <c r="AA811" s="2860"/>
      <c r="AB811" s="1125"/>
      <c r="AC811" s="1151"/>
      <c r="AD811" s="1152"/>
      <c r="AE811" s="1153"/>
      <c r="AF811" s="1153"/>
      <c r="AG811" s="1153"/>
      <c r="AH811" s="124"/>
      <c r="AI811" s="124"/>
      <c r="AJ811" s="124"/>
      <c r="AK811" s="124"/>
      <c r="AL811" s="1153"/>
      <c r="AM811" s="124"/>
      <c r="AN811" s="124"/>
      <c r="AO811" s="1153"/>
      <c r="AP811" s="1153"/>
      <c r="AQ811" s="1153"/>
      <c r="AR811" s="1154"/>
      <c r="AS811" s="1154"/>
      <c r="AT811" s="1154"/>
      <c r="AU811" s="1154"/>
      <c r="AV811" s="1154"/>
      <c r="AW811" s="1154"/>
      <c r="AX811" s="1154"/>
      <c r="AY811" s="1154"/>
      <c r="AZ811" s="1154"/>
      <c r="BA811" s="1154"/>
      <c r="BB811" s="1154"/>
    </row>
    <row r="812" spans="2:54" ht="15" customHeight="1">
      <c r="B812" s="1155"/>
      <c r="C812" s="3016" t="s">
        <v>1110</v>
      </c>
      <c r="D812" s="3016"/>
      <c r="E812" s="1146" t="s">
        <v>1127</v>
      </c>
      <c r="F812" s="1106"/>
      <c r="G812" s="441" t="s">
        <v>93</v>
      </c>
      <c r="H812" s="441" t="s">
        <v>1103</v>
      </c>
      <c r="I812" s="441" t="s">
        <v>1128</v>
      </c>
      <c r="J812" s="441" t="s">
        <v>112</v>
      </c>
      <c r="K812" s="1111" t="s">
        <v>1110</v>
      </c>
      <c r="L812" s="441" t="s">
        <v>1120</v>
      </c>
      <c r="M812" s="441" t="str">
        <f t="shared" si="47"/>
        <v>Inverell 66 kV</v>
      </c>
      <c r="N812" s="1111" t="s">
        <v>1111</v>
      </c>
      <c r="O812" s="1112">
        <v>0</v>
      </c>
      <c r="P812" s="1111"/>
      <c r="Q812" s="2861"/>
      <c r="R812" s="2861"/>
      <c r="S812" s="2861"/>
      <c r="T812" s="2861"/>
      <c r="U812" s="2861"/>
      <c r="V812" s="2862"/>
      <c r="W812" s="2863"/>
      <c r="X812" s="2863"/>
      <c r="Y812" s="2863"/>
      <c r="Z812" s="2863"/>
      <c r="AA812" s="2864"/>
      <c r="AB812" s="1125"/>
      <c r="AC812" s="1151"/>
      <c r="AD812" s="1152"/>
      <c r="AE812" s="1153"/>
      <c r="AF812" s="1153"/>
      <c r="AG812" s="1153"/>
      <c r="AH812" s="124"/>
      <c r="AI812" s="124"/>
      <c r="AJ812" s="124"/>
      <c r="AK812" s="124"/>
      <c r="AL812" s="1153"/>
      <c r="AM812" s="124"/>
      <c r="AN812" s="124"/>
      <c r="AO812" s="1153"/>
      <c r="AP812" s="1161"/>
      <c r="AQ812" s="1153"/>
      <c r="AR812" s="1154"/>
      <c r="AS812" s="1154"/>
      <c r="AT812" s="1154"/>
      <c r="AU812" s="1154"/>
      <c r="AV812" s="1154"/>
      <c r="AW812" s="1154"/>
      <c r="AX812" s="1154"/>
      <c r="AY812" s="1154"/>
      <c r="AZ812" s="1154"/>
      <c r="BA812" s="1154"/>
      <c r="BB812" s="1154"/>
    </row>
    <row r="813" spans="2:54" ht="15" customHeight="1">
      <c r="B813" s="1155"/>
      <c r="C813" s="3017"/>
      <c r="D813" s="3017"/>
      <c r="E813" s="1146" t="s">
        <v>1130</v>
      </c>
      <c r="F813" s="1106"/>
      <c r="G813" s="441" t="s">
        <v>93</v>
      </c>
      <c r="H813" s="441" t="s">
        <v>1103</v>
      </c>
      <c r="I813" s="441" t="s">
        <v>1131</v>
      </c>
      <c r="J813" s="441" t="s">
        <v>112</v>
      </c>
      <c r="K813" s="1111" t="s">
        <v>1110</v>
      </c>
      <c r="L813" s="441" t="s">
        <v>1120</v>
      </c>
      <c r="M813" s="441" t="str">
        <f t="shared" si="47"/>
        <v>Inverell 66 kV</v>
      </c>
      <c r="N813" s="1111" t="s">
        <v>1111</v>
      </c>
      <c r="O813" s="1112">
        <v>0</v>
      </c>
      <c r="P813" s="1111"/>
      <c r="Q813" s="2861"/>
      <c r="R813" s="2861"/>
      <c r="S813" s="2861"/>
      <c r="T813" s="2861"/>
      <c r="U813" s="2861"/>
      <c r="V813" s="2862"/>
      <c r="W813" s="2863"/>
      <c r="X813" s="2863"/>
      <c r="Y813" s="2863"/>
      <c r="Z813" s="2863"/>
      <c r="AA813" s="2864"/>
      <c r="AB813" s="1125"/>
      <c r="AC813" s="1151"/>
      <c r="AD813" s="1152"/>
      <c r="AE813" s="1153"/>
      <c r="AF813" s="1153"/>
      <c r="AG813" s="1153"/>
      <c r="AH813" s="124"/>
      <c r="AI813" s="124"/>
      <c r="AJ813" s="124"/>
      <c r="AK813" s="124"/>
      <c r="AL813" s="1153"/>
      <c r="AM813" s="124"/>
      <c r="AN813" s="124"/>
      <c r="AO813" s="1153"/>
      <c r="AP813" s="1161"/>
      <c r="AQ813" s="1153"/>
      <c r="AR813" s="1154"/>
      <c r="AS813" s="1154"/>
      <c r="AT813" s="1154"/>
      <c r="AU813" s="1154"/>
      <c r="AV813" s="1154"/>
      <c r="AW813" s="1154"/>
      <c r="AX813" s="1154"/>
      <c r="AY813" s="1154"/>
      <c r="AZ813" s="1154"/>
      <c r="BA813" s="1154"/>
      <c r="BB813" s="1154"/>
    </row>
    <row r="814" spans="2:54" ht="15" customHeight="1">
      <c r="B814" s="1155"/>
      <c r="C814" s="3016" t="s">
        <v>1112</v>
      </c>
      <c r="D814" s="3016"/>
      <c r="E814" s="1146" t="s">
        <v>1127</v>
      </c>
      <c r="F814" s="1106"/>
      <c r="G814" s="441" t="s">
        <v>93</v>
      </c>
      <c r="H814" s="441" t="s">
        <v>1103</v>
      </c>
      <c r="I814" s="441" t="s">
        <v>1128</v>
      </c>
      <c r="J814" s="441" t="s">
        <v>112</v>
      </c>
      <c r="K814" s="1111" t="s">
        <v>1112</v>
      </c>
      <c r="L814" s="441" t="s">
        <v>1120</v>
      </c>
      <c r="M814" s="441" t="str">
        <f t="shared" si="47"/>
        <v>Inverell 66 kV</v>
      </c>
      <c r="N814" s="1111" t="s">
        <v>1113</v>
      </c>
      <c r="O814" s="1111" t="s">
        <v>1113</v>
      </c>
      <c r="P814" s="1111"/>
      <c r="Q814" s="2850"/>
      <c r="R814" s="2850"/>
      <c r="S814" s="2850"/>
      <c r="T814" s="2850"/>
      <c r="U814" s="2850"/>
      <c r="V814" s="2851"/>
      <c r="W814" s="2866"/>
      <c r="X814" s="2866"/>
      <c r="Y814" s="2866"/>
      <c r="Z814" s="2866"/>
      <c r="AA814" s="2099"/>
      <c r="AB814" s="1125"/>
      <c r="AC814" s="1151"/>
      <c r="AD814" s="1152"/>
      <c r="AE814" s="1153"/>
      <c r="AF814" s="1153"/>
      <c r="AG814" s="1153"/>
      <c r="AH814" s="124"/>
      <c r="AI814" s="124"/>
      <c r="AJ814" s="124"/>
      <c r="AK814" s="124"/>
      <c r="AL814" s="1153"/>
      <c r="AM814" s="124"/>
      <c r="AN814" s="124"/>
      <c r="AO814" s="1153"/>
      <c r="AP814" s="1153"/>
      <c r="AQ814" s="1153"/>
      <c r="AR814" s="1154"/>
      <c r="AS814" s="1154"/>
      <c r="AT814" s="1154"/>
      <c r="AU814" s="1154"/>
      <c r="AV814" s="1154"/>
      <c r="AW814" s="1154"/>
      <c r="AX814" s="1154"/>
      <c r="AY814" s="1154"/>
      <c r="AZ814" s="1154"/>
      <c r="BA814" s="1154"/>
      <c r="BB814" s="1154"/>
    </row>
    <row r="815" spans="2:54" ht="15" customHeight="1">
      <c r="B815" s="1155"/>
      <c r="C815" s="3017"/>
      <c r="D815" s="3017"/>
      <c r="E815" s="1146" t="s">
        <v>1130</v>
      </c>
      <c r="F815" s="1106"/>
      <c r="G815" s="441" t="s">
        <v>93</v>
      </c>
      <c r="H815" s="441" t="s">
        <v>1103</v>
      </c>
      <c r="I815" s="441" t="s">
        <v>1131</v>
      </c>
      <c r="J815" s="441" t="s">
        <v>112</v>
      </c>
      <c r="K815" s="1111" t="s">
        <v>1112</v>
      </c>
      <c r="L815" s="441" t="s">
        <v>1120</v>
      </c>
      <c r="M815" s="441" t="str">
        <f t="shared" si="47"/>
        <v>Inverell 66 kV</v>
      </c>
      <c r="N815" s="1111" t="s">
        <v>1113</v>
      </c>
      <c r="O815" s="1111" t="s">
        <v>1113</v>
      </c>
      <c r="P815" s="1111"/>
      <c r="Q815" s="2850"/>
      <c r="R815" s="2850"/>
      <c r="S815" s="2850"/>
      <c r="T815" s="2850"/>
      <c r="U815" s="2850"/>
      <c r="V815" s="2851"/>
      <c r="W815" s="2866"/>
      <c r="X815" s="2866"/>
      <c r="Y815" s="2866"/>
      <c r="Z815" s="2866"/>
      <c r="AA815" s="2099"/>
      <c r="AB815" s="1125"/>
      <c r="AC815" s="1151"/>
      <c r="AD815" s="1152"/>
      <c r="AE815" s="1153"/>
      <c r="AF815" s="1153"/>
      <c r="AG815" s="1153"/>
      <c r="AH815" s="124"/>
      <c r="AI815" s="124"/>
      <c r="AJ815" s="124"/>
      <c r="AK815" s="124"/>
      <c r="AL815" s="1153"/>
      <c r="AM815" s="124"/>
      <c r="AN815" s="124"/>
      <c r="AO815" s="1153"/>
      <c r="AP815" s="1153"/>
      <c r="AQ815" s="1153"/>
      <c r="AR815" s="1154"/>
      <c r="AS815" s="1154"/>
      <c r="AT815" s="1154"/>
      <c r="AU815" s="1154"/>
      <c r="AV815" s="1154"/>
      <c r="AW815" s="1154"/>
      <c r="AX815" s="1154"/>
      <c r="AY815" s="1154"/>
      <c r="AZ815" s="1154"/>
      <c r="BA815" s="1154"/>
      <c r="BB815" s="1154"/>
    </row>
    <row r="816" spans="2:54" ht="15" customHeight="1">
      <c r="B816" s="1155"/>
      <c r="C816" s="3016" t="s">
        <v>1134</v>
      </c>
      <c r="D816" s="3016" t="s">
        <v>833</v>
      </c>
      <c r="E816" s="1146" t="s">
        <v>1127</v>
      </c>
      <c r="F816" s="1106"/>
      <c r="G816" s="441" t="s">
        <v>93</v>
      </c>
      <c r="H816" s="441" t="s">
        <v>1103</v>
      </c>
      <c r="I816" s="441" t="s">
        <v>1128</v>
      </c>
      <c r="J816" s="441" t="s">
        <v>112</v>
      </c>
      <c r="K816" s="1111" t="s">
        <v>1134</v>
      </c>
      <c r="L816" s="441" t="s">
        <v>1120</v>
      </c>
      <c r="M816" s="441" t="str">
        <f t="shared" si="47"/>
        <v>Inverell 66 kV</v>
      </c>
      <c r="N816" s="1111" t="s">
        <v>1115</v>
      </c>
      <c r="O816" s="1111" t="s">
        <v>833</v>
      </c>
      <c r="P816" s="1111"/>
      <c r="Q816" s="2867"/>
      <c r="R816" s="2868"/>
      <c r="S816" s="2869"/>
      <c r="T816" s="2869"/>
      <c r="U816" s="2869"/>
      <c r="V816" s="2869"/>
      <c r="W816" s="2869"/>
      <c r="X816" s="2869"/>
      <c r="Y816" s="2869"/>
      <c r="Z816" s="2869"/>
      <c r="AA816" s="2879"/>
      <c r="AB816" s="1125"/>
      <c r="AC816" s="1151"/>
      <c r="AD816" s="1152"/>
      <c r="AE816" s="1153"/>
      <c r="AF816" s="1153"/>
      <c r="AG816" s="1153"/>
      <c r="AH816" s="124"/>
      <c r="AI816" s="124"/>
      <c r="AJ816" s="124"/>
      <c r="AK816" s="124"/>
      <c r="AL816" s="1153"/>
      <c r="AM816" s="124"/>
      <c r="AN816" s="124"/>
      <c r="AO816" s="1153"/>
      <c r="AP816" s="1153"/>
      <c r="AQ816" s="1153"/>
      <c r="AR816" s="1154"/>
      <c r="AS816" s="1154"/>
      <c r="AT816" s="1154"/>
      <c r="AU816" s="1154"/>
      <c r="AV816" s="1154"/>
      <c r="AW816" s="1154"/>
      <c r="AX816" s="1154"/>
      <c r="AY816" s="1154"/>
      <c r="AZ816" s="1154"/>
      <c r="BA816" s="1154"/>
      <c r="BB816" s="1154"/>
    </row>
    <row r="817" spans="2:54" ht="15" customHeight="1">
      <c r="B817" s="1155"/>
      <c r="C817" s="3017"/>
      <c r="D817" s="3017"/>
      <c r="E817" s="1146" t="s">
        <v>1130</v>
      </c>
      <c r="F817" s="1106"/>
      <c r="G817" s="441" t="s">
        <v>93</v>
      </c>
      <c r="H817" s="441" t="s">
        <v>1103</v>
      </c>
      <c r="I817" s="441" t="s">
        <v>1131</v>
      </c>
      <c r="J817" s="441" t="s">
        <v>112</v>
      </c>
      <c r="K817" s="1111" t="s">
        <v>1134</v>
      </c>
      <c r="L817" s="441" t="s">
        <v>1120</v>
      </c>
      <c r="M817" s="441" t="str">
        <f t="shared" si="47"/>
        <v>Inverell 66 kV</v>
      </c>
      <c r="N817" s="1111" t="s">
        <v>1115</v>
      </c>
      <c r="O817" s="1111" t="s">
        <v>833</v>
      </c>
      <c r="P817" s="1111"/>
      <c r="Q817" s="2867"/>
      <c r="R817" s="2868"/>
      <c r="S817" s="2869"/>
      <c r="T817" s="2869"/>
      <c r="U817" s="2869"/>
      <c r="V817" s="2869"/>
      <c r="W817" s="2869"/>
      <c r="X817" s="2869"/>
      <c r="Y817" s="2869"/>
      <c r="Z817" s="2869"/>
      <c r="AA817" s="2879"/>
      <c r="AB817" s="1125"/>
      <c r="AC817" s="1151"/>
      <c r="AD817" s="1152"/>
      <c r="AE817" s="1153"/>
      <c r="AF817" s="1153"/>
      <c r="AG817" s="1153"/>
      <c r="AH817" s="124"/>
      <c r="AI817" s="124"/>
      <c r="AJ817" s="124"/>
      <c r="AK817" s="124"/>
      <c r="AL817" s="1153"/>
      <c r="AM817" s="124"/>
      <c r="AN817" s="124"/>
      <c r="AO817" s="1153"/>
      <c r="AP817" s="1153"/>
      <c r="AQ817" s="1153"/>
      <c r="AR817" s="1154"/>
      <c r="AS817" s="1154"/>
      <c r="AT817" s="1154"/>
      <c r="AU817" s="1154"/>
      <c r="AV817" s="1154"/>
      <c r="AW817" s="1154"/>
      <c r="AX817" s="1154"/>
      <c r="AY817" s="1154"/>
      <c r="AZ817" s="1154"/>
      <c r="BA817" s="1154"/>
      <c r="BB817" s="1154"/>
    </row>
    <row r="818" spans="2:54" ht="15" customHeight="1">
      <c r="B818" s="1155"/>
      <c r="C818" s="3016" t="s">
        <v>1135</v>
      </c>
      <c r="D818" s="3016" t="s">
        <v>833</v>
      </c>
      <c r="E818" s="1146" t="s">
        <v>1127</v>
      </c>
      <c r="F818" s="1106"/>
      <c r="G818" s="441" t="s">
        <v>93</v>
      </c>
      <c r="H818" s="441" t="s">
        <v>1103</v>
      </c>
      <c r="I818" s="441" t="s">
        <v>1128</v>
      </c>
      <c r="J818" s="441" t="s">
        <v>112</v>
      </c>
      <c r="K818" s="1111" t="s">
        <v>1135</v>
      </c>
      <c r="L818" s="441" t="s">
        <v>1120</v>
      </c>
      <c r="M818" s="441" t="str">
        <f t="shared" si="47"/>
        <v>Inverell 66 kV</v>
      </c>
      <c r="N818" s="1111" t="s">
        <v>1106</v>
      </c>
      <c r="O818" s="1111" t="s">
        <v>833</v>
      </c>
      <c r="P818" s="1111"/>
      <c r="Q818" s="2867"/>
      <c r="R818" s="2868"/>
      <c r="S818" s="2869"/>
      <c r="T818" s="2869"/>
      <c r="U818" s="2869"/>
      <c r="V818" s="2869"/>
      <c r="W818" s="2869"/>
      <c r="X818" s="2869"/>
      <c r="Y818" s="2869"/>
      <c r="Z818" s="2869"/>
      <c r="AA818" s="2879"/>
      <c r="AB818" s="1125"/>
      <c r="AC818" s="1151"/>
      <c r="AD818" s="1152"/>
      <c r="AE818" s="1153"/>
      <c r="AF818" s="1153"/>
      <c r="AG818" s="1153"/>
      <c r="AH818" s="124"/>
      <c r="AI818" s="124"/>
      <c r="AJ818" s="124"/>
      <c r="AK818" s="124"/>
      <c r="AL818" s="1153"/>
      <c r="AM818" s="124"/>
      <c r="AN818" s="124"/>
      <c r="AO818" s="1153"/>
      <c r="AP818" s="1153"/>
      <c r="AQ818" s="1153"/>
      <c r="AR818" s="1154"/>
      <c r="AS818" s="1154"/>
      <c r="AT818" s="1154"/>
      <c r="AU818" s="1154"/>
      <c r="AV818" s="1154"/>
      <c r="AW818" s="1154"/>
      <c r="AX818" s="1154"/>
      <c r="AY818" s="1154"/>
      <c r="AZ818" s="1154"/>
      <c r="BA818" s="1154"/>
      <c r="BB818" s="1154"/>
    </row>
    <row r="819" spans="2:54" ht="15" customHeight="1">
      <c r="B819" s="1155"/>
      <c r="C819" s="3017"/>
      <c r="D819" s="3017"/>
      <c r="E819" s="1146" t="s">
        <v>1130</v>
      </c>
      <c r="F819" s="1106"/>
      <c r="G819" s="441" t="s">
        <v>93</v>
      </c>
      <c r="H819" s="441" t="s">
        <v>1103</v>
      </c>
      <c r="I819" s="441" t="s">
        <v>1131</v>
      </c>
      <c r="J819" s="441" t="s">
        <v>112</v>
      </c>
      <c r="K819" s="1111" t="s">
        <v>1135</v>
      </c>
      <c r="L819" s="441" t="s">
        <v>1120</v>
      </c>
      <c r="M819" s="441" t="str">
        <f t="shared" si="47"/>
        <v>Inverell 66 kV</v>
      </c>
      <c r="N819" s="1111" t="s">
        <v>1106</v>
      </c>
      <c r="O819" s="1111" t="s">
        <v>833</v>
      </c>
      <c r="P819" s="1111"/>
      <c r="Q819" s="2867"/>
      <c r="R819" s="2868"/>
      <c r="S819" s="2869"/>
      <c r="T819" s="2869"/>
      <c r="U819" s="2869"/>
      <c r="V819" s="2869"/>
      <c r="W819" s="2869"/>
      <c r="X819" s="2869"/>
      <c r="Y819" s="2869"/>
      <c r="Z819" s="2869"/>
      <c r="AA819" s="2879"/>
      <c r="AB819" s="1125"/>
      <c r="AC819" s="1151"/>
      <c r="AD819" s="1152"/>
      <c r="AE819" s="1153"/>
      <c r="AF819" s="1153"/>
      <c r="AG819" s="1153"/>
      <c r="AH819" s="124"/>
      <c r="AI819" s="124"/>
      <c r="AJ819" s="124"/>
      <c r="AK819" s="124"/>
      <c r="AL819" s="1153"/>
      <c r="AM819" s="124"/>
      <c r="AN819" s="124"/>
      <c r="AO819" s="1153"/>
      <c r="AP819" s="1153"/>
      <c r="AQ819" s="1153"/>
      <c r="AR819" s="1154"/>
      <c r="AS819" s="1154"/>
      <c r="AT819" s="1154"/>
      <c r="AU819" s="1154"/>
      <c r="AV819" s="1154"/>
      <c r="AW819" s="1154"/>
      <c r="AX819" s="1154"/>
      <c r="AY819" s="1154"/>
      <c r="AZ819" s="1154"/>
      <c r="BA819" s="1154"/>
      <c r="BB819" s="1154"/>
    </row>
    <row r="820" spans="2:54" ht="15" customHeight="1">
      <c r="B820" s="1155"/>
      <c r="C820" s="3016" t="s">
        <v>1135</v>
      </c>
      <c r="D820" s="3016" t="s">
        <v>842</v>
      </c>
      <c r="E820" s="1146" t="s">
        <v>1127</v>
      </c>
      <c r="F820" s="1106"/>
      <c r="G820" s="441" t="s">
        <v>93</v>
      </c>
      <c r="H820" s="441" t="s">
        <v>1103</v>
      </c>
      <c r="I820" s="441" t="s">
        <v>1128</v>
      </c>
      <c r="J820" s="441" t="s">
        <v>112</v>
      </c>
      <c r="K820" s="1111" t="s">
        <v>1135</v>
      </c>
      <c r="L820" s="441" t="s">
        <v>1120</v>
      </c>
      <c r="M820" s="441" t="str">
        <f t="shared" si="47"/>
        <v>Inverell 66 kV</v>
      </c>
      <c r="N820" s="1111" t="s">
        <v>1106</v>
      </c>
      <c r="O820" s="1111" t="s">
        <v>842</v>
      </c>
      <c r="P820" s="1111"/>
      <c r="Q820" s="2867"/>
      <c r="R820" s="2868"/>
      <c r="S820" s="2869"/>
      <c r="T820" s="2869"/>
      <c r="U820" s="2869"/>
      <c r="V820" s="2869"/>
      <c r="W820" s="2869"/>
      <c r="X820" s="2869"/>
      <c r="Y820" s="2869"/>
      <c r="Z820" s="2869"/>
      <c r="AA820" s="2879"/>
      <c r="AB820" s="1125"/>
      <c r="AC820" s="1151"/>
      <c r="AD820" s="1152"/>
      <c r="AE820" s="1153"/>
      <c r="AF820" s="1153"/>
      <c r="AG820" s="1153"/>
      <c r="AH820" s="124"/>
      <c r="AI820" s="124"/>
      <c r="AJ820" s="124"/>
      <c r="AK820" s="124"/>
      <c r="AL820" s="1153"/>
      <c r="AM820" s="124"/>
      <c r="AN820" s="124"/>
      <c r="AO820" s="1153"/>
      <c r="AP820" s="1153"/>
      <c r="AQ820" s="1153"/>
      <c r="AR820" s="1154"/>
      <c r="AS820" s="1154"/>
      <c r="AT820" s="1154"/>
      <c r="AU820" s="1154"/>
      <c r="AV820" s="1154"/>
      <c r="AW820" s="1154"/>
      <c r="AX820" s="1154"/>
      <c r="AY820" s="1154"/>
      <c r="AZ820" s="1154"/>
      <c r="BA820" s="1154"/>
      <c r="BB820" s="1154"/>
    </row>
    <row r="821" spans="2:54" ht="15" customHeight="1">
      <c r="B821" s="1155"/>
      <c r="C821" s="3017"/>
      <c r="D821" s="3017"/>
      <c r="E821" s="1146" t="s">
        <v>1130</v>
      </c>
      <c r="F821" s="1106"/>
      <c r="G821" s="441" t="s">
        <v>93</v>
      </c>
      <c r="H821" s="441" t="s">
        <v>1103</v>
      </c>
      <c r="I821" s="441" t="s">
        <v>1131</v>
      </c>
      <c r="J821" s="441" t="s">
        <v>112</v>
      </c>
      <c r="K821" s="1111" t="s">
        <v>1135</v>
      </c>
      <c r="L821" s="441" t="s">
        <v>1120</v>
      </c>
      <c r="M821" s="441" t="str">
        <f t="shared" si="47"/>
        <v>Inverell 66 kV</v>
      </c>
      <c r="N821" s="1111" t="s">
        <v>1106</v>
      </c>
      <c r="O821" s="1111" t="s">
        <v>842</v>
      </c>
      <c r="P821" s="1111"/>
      <c r="Q821" s="2867"/>
      <c r="R821" s="2868"/>
      <c r="S821" s="2869"/>
      <c r="T821" s="2869"/>
      <c r="U821" s="2869"/>
      <c r="V821" s="2869"/>
      <c r="W821" s="2869"/>
      <c r="X821" s="2869"/>
      <c r="Y821" s="2869"/>
      <c r="Z821" s="2869"/>
      <c r="AA821" s="2879"/>
      <c r="AB821" s="1125"/>
      <c r="AC821" s="1151"/>
      <c r="AD821" s="1152"/>
      <c r="AE821" s="1153"/>
      <c r="AF821" s="1153"/>
      <c r="AG821" s="1153"/>
      <c r="AH821" s="124"/>
      <c r="AI821" s="124"/>
      <c r="AJ821" s="124"/>
      <c r="AK821" s="124"/>
      <c r="AL821" s="1153"/>
      <c r="AM821" s="124"/>
      <c r="AN821" s="124"/>
      <c r="AO821" s="1153"/>
      <c r="AP821" s="1153"/>
      <c r="AQ821" s="1153"/>
      <c r="AR821" s="1154"/>
      <c r="AS821" s="1154"/>
      <c r="AT821" s="1154"/>
      <c r="AU821" s="1154"/>
      <c r="AV821" s="1154"/>
      <c r="AW821" s="1154"/>
      <c r="AX821" s="1154"/>
      <c r="AY821" s="1154"/>
      <c r="AZ821" s="1154"/>
      <c r="BA821" s="1154"/>
      <c r="BB821" s="1154"/>
    </row>
    <row r="822" spans="2:54" ht="15" customHeight="1">
      <c r="B822" s="1155"/>
      <c r="C822" s="3016" t="s">
        <v>1136</v>
      </c>
      <c r="D822" s="3016" t="s">
        <v>833</v>
      </c>
      <c r="E822" s="1146" t="s">
        <v>1127</v>
      </c>
      <c r="F822" s="1106"/>
      <c r="G822" s="441" t="s">
        <v>93</v>
      </c>
      <c r="H822" s="441" t="s">
        <v>1103</v>
      </c>
      <c r="I822" s="441" t="s">
        <v>1128</v>
      </c>
      <c r="J822" s="441" t="s">
        <v>112</v>
      </c>
      <c r="K822" s="1111" t="s">
        <v>1136</v>
      </c>
      <c r="L822" s="441" t="s">
        <v>1120</v>
      </c>
      <c r="M822" s="441" t="str">
        <f t="shared" si="47"/>
        <v>Inverell 66 kV</v>
      </c>
      <c r="N822" s="1111" t="s">
        <v>1106</v>
      </c>
      <c r="O822" s="1111" t="s">
        <v>833</v>
      </c>
      <c r="P822" s="1111"/>
      <c r="Q822" s="2867"/>
      <c r="R822" s="2868"/>
      <c r="S822" s="2869"/>
      <c r="T822" s="2869"/>
      <c r="U822" s="2869"/>
      <c r="V822" s="2869"/>
      <c r="W822" s="2870">
        <v>30</v>
      </c>
      <c r="X822" s="2870">
        <v>30</v>
      </c>
      <c r="Y822" s="2870">
        <v>30</v>
      </c>
      <c r="Z822" s="2870">
        <v>30</v>
      </c>
      <c r="AA822" s="2870">
        <v>31</v>
      </c>
      <c r="AB822" s="1125"/>
      <c r="AC822" s="1151"/>
      <c r="AD822" s="1152"/>
      <c r="AE822" s="1153"/>
      <c r="AF822" s="1153"/>
      <c r="AG822" s="1153"/>
      <c r="AH822" s="124"/>
      <c r="AI822" s="124"/>
      <c r="AJ822" s="124"/>
      <c r="AK822" s="124"/>
      <c r="AL822" s="1153"/>
      <c r="AM822" s="124"/>
      <c r="AN822" s="124"/>
      <c r="AO822" s="1153"/>
      <c r="AP822" s="1153"/>
      <c r="AQ822" s="1153"/>
      <c r="AR822" s="1154"/>
      <c r="AS822" s="1154"/>
      <c r="AT822" s="1154"/>
      <c r="AU822" s="1154"/>
      <c r="AV822" s="1154"/>
      <c r="AW822" s="1154"/>
      <c r="AX822" s="1154"/>
      <c r="AY822" s="1154"/>
      <c r="AZ822" s="1154"/>
      <c r="BA822" s="1154"/>
      <c r="BB822" s="1154"/>
    </row>
    <row r="823" spans="2:54" ht="15" customHeight="1">
      <c r="B823" s="1155"/>
      <c r="C823" s="3017"/>
      <c r="D823" s="3017"/>
      <c r="E823" s="1146" t="s">
        <v>1130</v>
      </c>
      <c r="F823" s="1106"/>
      <c r="G823" s="441" t="s">
        <v>93</v>
      </c>
      <c r="H823" s="441" t="s">
        <v>1103</v>
      </c>
      <c r="I823" s="441" t="s">
        <v>1131</v>
      </c>
      <c r="J823" s="441" t="s">
        <v>112</v>
      </c>
      <c r="K823" s="1111" t="s">
        <v>1136</v>
      </c>
      <c r="L823" s="441" t="s">
        <v>1120</v>
      </c>
      <c r="M823" s="441" t="str">
        <f t="shared" si="47"/>
        <v>Inverell 66 kV</v>
      </c>
      <c r="N823" s="1111" t="s">
        <v>1106</v>
      </c>
      <c r="O823" s="1111" t="s">
        <v>833</v>
      </c>
      <c r="P823" s="1111"/>
      <c r="Q823" s="2528"/>
      <c r="R823" s="2529"/>
      <c r="S823" s="2530"/>
      <c r="T823" s="2530"/>
      <c r="U823" s="2530"/>
      <c r="V823" s="2530"/>
      <c r="W823" s="2102"/>
      <c r="X823" s="2102"/>
      <c r="Y823" s="2102"/>
      <c r="Z823" s="2102"/>
      <c r="AA823" s="2103"/>
      <c r="AB823" s="1125"/>
      <c r="AC823" s="1151"/>
      <c r="AD823" s="1152"/>
      <c r="AE823" s="1153"/>
      <c r="AF823" s="1153"/>
      <c r="AG823" s="1153"/>
      <c r="AH823" s="124"/>
      <c r="AI823" s="124"/>
      <c r="AJ823" s="124"/>
      <c r="AK823" s="124"/>
      <c r="AL823" s="1153"/>
      <c r="AM823" s="124"/>
      <c r="AN823" s="124"/>
      <c r="AO823" s="1153"/>
      <c r="AP823" s="1153"/>
      <c r="AQ823" s="1153"/>
      <c r="AR823" s="1154"/>
      <c r="AS823" s="1154"/>
      <c r="AT823" s="1154"/>
      <c r="AU823" s="1154"/>
      <c r="AV823" s="1154"/>
      <c r="AW823" s="1154"/>
      <c r="AX823" s="1154"/>
      <c r="AY823" s="1154"/>
      <c r="AZ823" s="1154"/>
      <c r="BA823" s="1154"/>
      <c r="BB823" s="1154"/>
    </row>
    <row r="824" spans="2:54" ht="15" customHeight="1">
      <c r="B824" s="1155"/>
      <c r="C824" s="3016" t="s">
        <v>1136</v>
      </c>
      <c r="D824" s="3016" t="s">
        <v>842</v>
      </c>
      <c r="E824" s="1146" t="s">
        <v>1127</v>
      </c>
      <c r="F824" s="1106"/>
      <c r="G824" s="441" t="s">
        <v>93</v>
      </c>
      <c r="H824" s="441" t="s">
        <v>1103</v>
      </c>
      <c r="I824" s="441" t="s">
        <v>1128</v>
      </c>
      <c r="J824" s="441" t="s">
        <v>112</v>
      </c>
      <c r="K824" s="1111" t="s">
        <v>1136</v>
      </c>
      <c r="L824" s="441" t="s">
        <v>1120</v>
      </c>
      <c r="M824" s="441" t="str">
        <f t="shared" si="47"/>
        <v>Inverell 66 kV</v>
      </c>
      <c r="N824" s="1111" t="s">
        <v>1106</v>
      </c>
      <c r="O824" s="1111" t="s">
        <v>842</v>
      </c>
      <c r="P824" s="1111"/>
      <c r="Q824" s="2528"/>
      <c r="R824" s="2529"/>
      <c r="S824" s="2530"/>
      <c r="T824" s="2530"/>
      <c r="U824" s="2530"/>
      <c r="V824" s="2530"/>
      <c r="W824" s="2102">
        <v>30.265491900843113</v>
      </c>
      <c r="X824" s="2102">
        <v>30.265491900843113</v>
      </c>
      <c r="Y824" s="2102">
        <v>30.265491900843113</v>
      </c>
      <c r="Z824" s="2102">
        <v>30.265491900843113</v>
      </c>
      <c r="AA824" s="2102">
        <v>31.256999216175569</v>
      </c>
      <c r="AB824" s="1125"/>
      <c r="AC824" s="1151"/>
      <c r="AD824" s="1152"/>
      <c r="AE824" s="1153"/>
      <c r="AF824" s="1153"/>
      <c r="AG824" s="1153"/>
      <c r="AH824" s="124"/>
      <c r="AI824" s="124"/>
      <c r="AJ824" s="124"/>
      <c r="AK824" s="124"/>
      <c r="AL824" s="1153"/>
      <c r="AM824" s="124"/>
      <c r="AN824" s="124"/>
      <c r="AO824" s="1153"/>
      <c r="AP824" s="1153"/>
      <c r="AQ824" s="1153"/>
      <c r="AR824" s="1154"/>
      <c r="AS824" s="1154"/>
      <c r="AT824" s="1154"/>
      <c r="AU824" s="1154"/>
      <c r="AV824" s="1154"/>
      <c r="AW824" s="1154"/>
      <c r="AX824" s="1154"/>
      <c r="AY824" s="1154"/>
      <c r="AZ824" s="1154"/>
      <c r="BA824" s="1154"/>
      <c r="BB824" s="1154"/>
    </row>
    <row r="825" spans="2:54" ht="15" customHeight="1" thickBot="1">
      <c r="B825" s="2872"/>
      <c r="C825" s="3018"/>
      <c r="D825" s="3018"/>
      <c r="E825" s="2873" t="s">
        <v>1130</v>
      </c>
      <c r="F825" s="1106"/>
      <c r="G825" s="441" t="s">
        <v>93</v>
      </c>
      <c r="H825" s="441" t="s">
        <v>1103</v>
      </c>
      <c r="I825" s="441" t="s">
        <v>1131</v>
      </c>
      <c r="J825" s="441" t="s">
        <v>112</v>
      </c>
      <c r="K825" s="1111" t="s">
        <v>1136</v>
      </c>
      <c r="L825" s="441" t="s">
        <v>1120</v>
      </c>
      <c r="M825" s="441" t="str">
        <f t="shared" si="47"/>
        <v>Inverell 66 kV</v>
      </c>
      <c r="N825" s="1111" t="s">
        <v>1106</v>
      </c>
      <c r="O825" s="1111" t="s">
        <v>842</v>
      </c>
      <c r="P825" s="1111"/>
      <c r="Q825" s="2874"/>
      <c r="R825" s="2875"/>
      <c r="S825" s="2876"/>
      <c r="T825" s="2876"/>
      <c r="U825" s="2876"/>
      <c r="V825" s="2876"/>
      <c r="W825" s="2877"/>
      <c r="X825" s="2877"/>
      <c r="Y825" s="2877"/>
      <c r="Z825" s="2877"/>
      <c r="AA825" s="2878"/>
      <c r="AB825" s="1162"/>
      <c r="AC825" s="1151"/>
      <c r="AD825" s="1152"/>
      <c r="AE825" s="1153"/>
      <c r="AF825" s="1153"/>
      <c r="AG825" s="1153"/>
      <c r="AH825" s="124"/>
      <c r="AI825" s="124"/>
      <c r="AJ825" s="124"/>
      <c r="AK825" s="124"/>
      <c r="AL825" s="1153"/>
      <c r="AM825" s="124"/>
      <c r="AN825" s="124"/>
      <c r="AO825" s="1153"/>
      <c r="AP825" s="1153"/>
      <c r="AQ825" s="1153"/>
      <c r="AR825" s="1154"/>
      <c r="AS825" s="1154"/>
      <c r="AT825" s="1154"/>
      <c r="AU825" s="1154"/>
      <c r="AV825" s="1154"/>
      <c r="AW825" s="1154"/>
      <c r="AX825" s="1154"/>
      <c r="AY825" s="1154"/>
      <c r="AZ825" s="1154"/>
      <c r="BA825" s="1154"/>
      <c r="BB825" s="1154"/>
    </row>
    <row r="826" spans="2:54" ht="15" customHeight="1">
      <c r="B826" s="1145" t="s">
        <v>1691</v>
      </c>
      <c r="C826" s="3019" t="s">
        <v>1126</v>
      </c>
      <c r="D826" s="3019" t="s">
        <v>842</v>
      </c>
      <c r="E826" s="1146" t="s">
        <v>1127</v>
      </c>
      <c r="F826" s="1106"/>
      <c r="G826" s="441" t="s">
        <v>93</v>
      </c>
      <c r="H826" s="441" t="s">
        <v>1103</v>
      </c>
      <c r="I826" s="441" t="s">
        <v>1128</v>
      </c>
      <c r="J826" s="441" t="s">
        <v>112</v>
      </c>
      <c r="K826" s="441" t="s">
        <v>1126</v>
      </c>
      <c r="L826" s="441" t="s">
        <v>1120</v>
      </c>
      <c r="M826" s="441" t="str">
        <f t="shared" ref="M826" si="50">B826</f>
        <v>Glen Innes 66 kV</v>
      </c>
      <c r="N826" s="441" t="s">
        <v>1129</v>
      </c>
      <c r="O826" s="441" t="s">
        <v>842</v>
      </c>
      <c r="P826" s="1111"/>
      <c r="Q826" s="2521"/>
      <c r="R826" s="2522"/>
      <c r="S826" s="2523"/>
      <c r="T826" s="2523"/>
      <c r="U826" s="2523"/>
      <c r="V826" s="2523"/>
      <c r="W826" s="2524"/>
      <c r="X826" s="2524"/>
      <c r="Y826" s="2524"/>
      <c r="Z826" s="2524"/>
      <c r="AA826" s="2525"/>
      <c r="AC826" s="124"/>
      <c r="AD826" s="124"/>
      <c r="AE826" s="124"/>
      <c r="AF826" s="124"/>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row>
    <row r="827" spans="2:54" ht="15" customHeight="1">
      <c r="B827" s="1155"/>
      <c r="C827" s="3017"/>
      <c r="D827" s="3017"/>
      <c r="E827" s="1146" t="s">
        <v>1130</v>
      </c>
      <c r="F827" s="1106"/>
      <c r="G827" s="441" t="s">
        <v>93</v>
      </c>
      <c r="H827" s="441" t="s">
        <v>1103</v>
      </c>
      <c r="I827" s="441" t="s">
        <v>1131</v>
      </c>
      <c r="J827" s="441" t="s">
        <v>112</v>
      </c>
      <c r="K827" s="441" t="s">
        <v>1126</v>
      </c>
      <c r="L827" s="441" t="s">
        <v>1120</v>
      </c>
      <c r="M827" s="441" t="str">
        <f t="shared" si="47"/>
        <v>Glen Innes 66 kV</v>
      </c>
      <c r="N827" s="441" t="s">
        <v>1129</v>
      </c>
      <c r="O827" s="441" t="s">
        <v>842</v>
      </c>
      <c r="P827" s="1111"/>
      <c r="Q827" s="2526"/>
      <c r="R827" s="2527"/>
      <c r="S827" s="2524"/>
      <c r="T827" s="2524"/>
      <c r="U827" s="2524"/>
      <c r="V827" s="2524"/>
      <c r="W827" s="2524"/>
      <c r="X827" s="2524"/>
      <c r="Y827" s="2524"/>
      <c r="Z827" s="2524"/>
      <c r="AA827" s="2525"/>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row>
    <row r="828" spans="2:54" ht="15" customHeight="1">
      <c r="B828" s="1155"/>
      <c r="C828" s="3016" t="s">
        <v>1132</v>
      </c>
      <c r="D828" s="3016" t="s">
        <v>833</v>
      </c>
      <c r="E828" s="1146" t="s">
        <v>1127</v>
      </c>
      <c r="F828" s="1106"/>
      <c r="G828" s="441" t="s">
        <v>93</v>
      </c>
      <c r="H828" s="441" t="s">
        <v>1103</v>
      </c>
      <c r="I828" s="441" t="s">
        <v>1128</v>
      </c>
      <c r="J828" s="441" t="s">
        <v>112</v>
      </c>
      <c r="K828" s="1111" t="s">
        <v>1132</v>
      </c>
      <c r="L828" s="441" t="s">
        <v>1120</v>
      </c>
      <c r="M828" s="441" t="str">
        <f t="shared" si="47"/>
        <v>Glen Innes 66 kV</v>
      </c>
      <c r="N828" s="1111" t="s">
        <v>1106</v>
      </c>
      <c r="O828" s="1111" t="s">
        <v>833</v>
      </c>
      <c r="P828" s="1111"/>
      <c r="Q828" s="2850"/>
      <c r="R828" s="2850"/>
      <c r="S828" s="2850"/>
      <c r="T828" s="2850"/>
      <c r="U828" s="2850"/>
      <c r="V828" s="2851"/>
      <c r="W828" s="2852"/>
      <c r="X828" s="2852"/>
      <c r="Y828" s="2852"/>
      <c r="Z828" s="2852"/>
      <c r="AA828" s="2853"/>
      <c r="AC828" s="124"/>
      <c r="AD828" s="124"/>
      <c r="AE828" s="124"/>
      <c r="AF828" s="124"/>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row>
    <row r="829" spans="2:54" ht="15" customHeight="1">
      <c r="B829" s="1155"/>
      <c r="C829" s="3017"/>
      <c r="D829" s="3017"/>
      <c r="E829" s="1146" t="s">
        <v>1130</v>
      </c>
      <c r="F829" s="1106"/>
      <c r="G829" s="441" t="s">
        <v>93</v>
      </c>
      <c r="H829" s="441" t="s">
        <v>1103</v>
      </c>
      <c r="I829" s="441" t="s">
        <v>1131</v>
      </c>
      <c r="J829" s="441" t="s">
        <v>112</v>
      </c>
      <c r="K829" s="1111" t="s">
        <v>1132</v>
      </c>
      <c r="L829" s="441" t="s">
        <v>1120</v>
      </c>
      <c r="M829" s="441" t="str">
        <f t="shared" si="47"/>
        <v>Glen Innes 66 kV</v>
      </c>
      <c r="N829" s="1111" t="s">
        <v>1106</v>
      </c>
      <c r="O829" s="1111" t="s">
        <v>833</v>
      </c>
      <c r="P829" s="1111"/>
      <c r="Q829" s="2850"/>
      <c r="R829" s="2850"/>
      <c r="S829" s="2850"/>
      <c r="T829" s="2850"/>
      <c r="U829" s="2850"/>
      <c r="V829" s="2851"/>
      <c r="W829" s="2852"/>
      <c r="X829" s="2852"/>
      <c r="Y829" s="2852"/>
      <c r="Z829" s="2852"/>
      <c r="AA829" s="2853"/>
      <c r="AC829" s="124"/>
      <c r="AD829" s="124"/>
      <c r="AE829" s="124"/>
      <c r="AF829" s="124"/>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row>
    <row r="830" spans="2:54" ht="15" customHeight="1">
      <c r="B830" s="1155"/>
      <c r="C830" s="3016" t="s">
        <v>1132</v>
      </c>
      <c r="D830" s="3016" t="s">
        <v>842</v>
      </c>
      <c r="E830" s="1146" t="s">
        <v>1127</v>
      </c>
      <c r="F830" s="1106"/>
      <c r="G830" s="441" t="s">
        <v>93</v>
      </c>
      <c r="H830" s="441" t="s">
        <v>1103</v>
      </c>
      <c r="I830" s="441" t="s">
        <v>1128</v>
      </c>
      <c r="J830" s="441" t="s">
        <v>112</v>
      </c>
      <c r="K830" s="1111" t="s">
        <v>1132</v>
      </c>
      <c r="L830" s="441" t="s">
        <v>1120</v>
      </c>
      <c r="M830" s="441" t="str">
        <f t="shared" si="47"/>
        <v>Glen Innes 66 kV</v>
      </c>
      <c r="N830" s="1111" t="s">
        <v>1106</v>
      </c>
      <c r="O830" s="1112" t="s">
        <v>842</v>
      </c>
      <c r="P830" s="1111"/>
      <c r="Q830" s="2854"/>
      <c r="R830" s="2854"/>
      <c r="S830" s="2854"/>
      <c r="T830" s="2854"/>
      <c r="U830" s="2854"/>
      <c r="V830" s="2855"/>
      <c r="W830" s="2852"/>
      <c r="X830" s="2852"/>
      <c r="Y830" s="2852"/>
      <c r="Z830" s="2852"/>
      <c r="AA830" s="2853"/>
      <c r="AC830" s="124"/>
      <c r="AD830" s="124"/>
      <c r="AE830" s="124"/>
      <c r="AF830" s="124"/>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row>
    <row r="831" spans="2:54" ht="15" customHeight="1">
      <c r="B831" s="1155"/>
      <c r="C831" s="3017"/>
      <c r="D831" s="3017"/>
      <c r="E831" s="1146" t="s">
        <v>1130</v>
      </c>
      <c r="F831" s="1106"/>
      <c r="G831" s="441" t="s">
        <v>93</v>
      </c>
      <c r="H831" s="441" t="s">
        <v>1103</v>
      </c>
      <c r="I831" s="441" t="s">
        <v>1131</v>
      </c>
      <c r="J831" s="441" t="s">
        <v>112</v>
      </c>
      <c r="K831" s="1111" t="s">
        <v>1132</v>
      </c>
      <c r="L831" s="441" t="s">
        <v>1120</v>
      </c>
      <c r="M831" s="441" t="str">
        <f t="shared" si="47"/>
        <v>Glen Innes 66 kV</v>
      </c>
      <c r="N831" s="1111" t="s">
        <v>1106</v>
      </c>
      <c r="O831" s="1112" t="s">
        <v>842</v>
      </c>
      <c r="P831" s="1111"/>
      <c r="Q831" s="2854"/>
      <c r="R831" s="2854"/>
      <c r="S831" s="2854"/>
      <c r="T831" s="2854"/>
      <c r="U831" s="2854"/>
      <c r="V831" s="2855"/>
      <c r="W831" s="2852"/>
      <c r="X831" s="2852"/>
      <c r="Y831" s="2852"/>
      <c r="Z831" s="2852"/>
      <c r="AA831" s="2853"/>
      <c r="AC831" s="124"/>
      <c r="AD831" s="124"/>
      <c r="AE831" s="124"/>
      <c r="AF831" s="124"/>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row>
    <row r="832" spans="2:54" ht="15" customHeight="1">
      <c r="B832" s="1155"/>
      <c r="C832" s="3016" t="s">
        <v>1133</v>
      </c>
      <c r="D832" s="3016"/>
      <c r="E832" s="1146" t="s">
        <v>1127</v>
      </c>
      <c r="F832" s="1106"/>
      <c r="G832" s="441" t="s">
        <v>93</v>
      </c>
      <c r="H832" s="441" t="s">
        <v>1103</v>
      </c>
      <c r="I832" s="441" t="s">
        <v>1128</v>
      </c>
      <c r="J832" s="441" t="s">
        <v>112</v>
      </c>
      <c r="K832" s="1111" t="s">
        <v>1133</v>
      </c>
      <c r="L832" s="441" t="s">
        <v>1120</v>
      </c>
      <c r="M832" s="441" t="str">
        <f t="shared" si="47"/>
        <v>Glen Innes 66 kV</v>
      </c>
      <c r="N832" s="1111" t="s">
        <v>1108</v>
      </c>
      <c r="O832" s="1111" t="s">
        <v>1109</v>
      </c>
      <c r="P832" s="1111"/>
      <c r="Q832" s="2856"/>
      <c r="R832" s="2856"/>
      <c r="S832" s="2856"/>
      <c r="T832" s="2856"/>
      <c r="U832" s="2856"/>
      <c r="V832" s="2858"/>
      <c r="W832" s="2859"/>
      <c r="X832" s="2859"/>
      <c r="Y832" s="2859"/>
      <c r="Z832" s="2859"/>
      <c r="AA832" s="2860"/>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row>
    <row r="833" spans="2:54" ht="15" customHeight="1">
      <c r="B833" s="1155"/>
      <c r="C833" s="3017"/>
      <c r="D833" s="3017"/>
      <c r="E833" s="1146" t="s">
        <v>1130</v>
      </c>
      <c r="F833" s="1106"/>
      <c r="G833" s="441" t="s">
        <v>93</v>
      </c>
      <c r="H833" s="441" t="s">
        <v>1103</v>
      </c>
      <c r="I833" s="441" t="s">
        <v>1131</v>
      </c>
      <c r="J833" s="441" t="s">
        <v>112</v>
      </c>
      <c r="K833" s="1111" t="s">
        <v>1133</v>
      </c>
      <c r="L833" s="441" t="s">
        <v>1120</v>
      </c>
      <c r="M833" s="441" t="str">
        <f t="shared" si="47"/>
        <v>Glen Innes 66 kV</v>
      </c>
      <c r="N833" s="1111" t="s">
        <v>1108</v>
      </c>
      <c r="O833" s="1111" t="s">
        <v>1109</v>
      </c>
      <c r="P833" s="1111"/>
      <c r="Q833" s="2856"/>
      <c r="R833" s="2856"/>
      <c r="S833" s="2856"/>
      <c r="T833" s="2856"/>
      <c r="U833" s="2856"/>
      <c r="V833" s="2858"/>
      <c r="W833" s="2859"/>
      <c r="X833" s="2859"/>
      <c r="Y833" s="2859"/>
      <c r="Z833" s="2859"/>
      <c r="AA833" s="2860"/>
      <c r="AC833" s="124"/>
      <c r="AD833" s="124"/>
      <c r="AE833" s="124"/>
      <c r="AF833" s="124"/>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row>
    <row r="834" spans="2:54" ht="15" customHeight="1">
      <c r="B834" s="1155"/>
      <c r="C834" s="3016" t="s">
        <v>1110</v>
      </c>
      <c r="D834" s="3016"/>
      <c r="E834" s="1146" t="s">
        <v>1127</v>
      </c>
      <c r="F834" s="1106"/>
      <c r="G834" s="441" t="s">
        <v>93</v>
      </c>
      <c r="H834" s="441" t="s">
        <v>1103</v>
      </c>
      <c r="I834" s="441" t="s">
        <v>1128</v>
      </c>
      <c r="J834" s="441" t="s">
        <v>112</v>
      </c>
      <c r="K834" s="1111" t="s">
        <v>1110</v>
      </c>
      <c r="L834" s="441" t="s">
        <v>1120</v>
      </c>
      <c r="M834" s="441" t="str">
        <f t="shared" si="47"/>
        <v>Glen Innes 66 kV</v>
      </c>
      <c r="N834" s="1111" t="s">
        <v>1111</v>
      </c>
      <c r="O834" s="1112">
        <v>0</v>
      </c>
      <c r="P834" s="1111"/>
      <c r="Q834" s="2861"/>
      <c r="R834" s="2861"/>
      <c r="S834" s="2861"/>
      <c r="T834" s="2861"/>
      <c r="U834" s="2861"/>
      <c r="V834" s="2862"/>
      <c r="W834" s="2863"/>
      <c r="X834" s="2863"/>
      <c r="Y834" s="2863"/>
      <c r="Z834" s="2863"/>
      <c r="AA834" s="2864"/>
      <c r="AC834" s="124"/>
      <c r="AD834" s="124"/>
      <c r="AE834" s="124"/>
      <c r="AF834" s="124"/>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row>
    <row r="835" spans="2:54" ht="15" customHeight="1">
      <c r="B835" s="1155"/>
      <c r="C835" s="3017"/>
      <c r="D835" s="3017"/>
      <c r="E835" s="1146" t="s">
        <v>1130</v>
      </c>
      <c r="F835" s="1106"/>
      <c r="G835" s="441" t="s">
        <v>93</v>
      </c>
      <c r="H835" s="441" t="s">
        <v>1103</v>
      </c>
      <c r="I835" s="441" t="s">
        <v>1131</v>
      </c>
      <c r="J835" s="441" t="s">
        <v>112</v>
      </c>
      <c r="K835" s="1111" t="s">
        <v>1110</v>
      </c>
      <c r="L835" s="441" t="s">
        <v>1120</v>
      </c>
      <c r="M835" s="441" t="str">
        <f t="shared" si="47"/>
        <v>Glen Innes 66 kV</v>
      </c>
      <c r="N835" s="1111" t="s">
        <v>1111</v>
      </c>
      <c r="O835" s="1112">
        <v>0</v>
      </c>
      <c r="P835" s="1111"/>
      <c r="Q835" s="2861"/>
      <c r="R835" s="2861"/>
      <c r="S835" s="2861"/>
      <c r="T835" s="2861"/>
      <c r="U835" s="2861"/>
      <c r="V835" s="2862"/>
      <c r="W835" s="2863"/>
      <c r="X835" s="2863"/>
      <c r="Y835" s="2863"/>
      <c r="Z835" s="2863"/>
      <c r="AA835" s="286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row>
    <row r="836" spans="2:54" ht="15" customHeight="1">
      <c r="B836" s="1155"/>
      <c r="C836" s="3016" t="s">
        <v>1112</v>
      </c>
      <c r="D836" s="3016"/>
      <c r="E836" s="1146" t="s">
        <v>1127</v>
      </c>
      <c r="F836" s="1106"/>
      <c r="G836" s="441" t="s">
        <v>93</v>
      </c>
      <c r="H836" s="441" t="s">
        <v>1103</v>
      </c>
      <c r="I836" s="441" t="s">
        <v>1128</v>
      </c>
      <c r="J836" s="441" t="s">
        <v>112</v>
      </c>
      <c r="K836" s="1111" t="s">
        <v>1112</v>
      </c>
      <c r="L836" s="441" t="s">
        <v>1120</v>
      </c>
      <c r="M836" s="441" t="str">
        <f t="shared" si="47"/>
        <v>Glen Innes 66 kV</v>
      </c>
      <c r="N836" s="1111" t="s">
        <v>1113</v>
      </c>
      <c r="O836" s="1111" t="s">
        <v>1113</v>
      </c>
      <c r="P836" s="1111"/>
      <c r="Q836" s="2850"/>
      <c r="R836" s="2850"/>
      <c r="S836" s="2850"/>
      <c r="T836" s="2850"/>
      <c r="U836" s="2850"/>
      <c r="V836" s="2851"/>
      <c r="W836" s="2866"/>
      <c r="X836" s="2866"/>
      <c r="Y836" s="2866"/>
      <c r="Z836" s="2866"/>
      <c r="AA836" s="2099"/>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row>
    <row r="837" spans="2:54" ht="15" customHeight="1">
      <c r="B837" s="1155"/>
      <c r="C837" s="3017"/>
      <c r="D837" s="3017"/>
      <c r="E837" s="1146" t="s">
        <v>1130</v>
      </c>
      <c r="F837" s="1106"/>
      <c r="G837" s="441" t="s">
        <v>93</v>
      </c>
      <c r="H837" s="441" t="s">
        <v>1103</v>
      </c>
      <c r="I837" s="441" t="s">
        <v>1131</v>
      </c>
      <c r="J837" s="441" t="s">
        <v>112</v>
      </c>
      <c r="K837" s="1111" t="s">
        <v>1112</v>
      </c>
      <c r="L837" s="441" t="s">
        <v>1120</v>
      </c>
      <c r="M837" s="441" t="str">
        <f t="shared" si="47"/>
        <v>Glen Innes 66 kV</v>
      </c>
      <c r="N837" s="1111" t="s">
        <v>1113</v>
      </c>
      <c r="O837" s="1111" t="s">
        <v>1113</v>
      </c>
      <c r="P837" s="1111"/>
      <c r="Q837" s="2850"/>
      <c r="R837" s="2850"/>
      <c r="S837" s="2850"/>
      <c r="T837" s="2850"/>
      <c r="U837" s="2850"/>
      <c r="V837" s="2851"/>
      <c r="W837" s="2866"/>
      <c r="X837" s="2866"/>
      <c r="Y837" s="2866"/>
      <c r="Z837" s="2866"/>
      <c r="AA837" s="2099"/>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row>
    <row r="838" spans="2:54" ht="15" customHeight="1">
      <c r="B838" s="1155"/>
      <c r="C838" s="3016" t="s">
        <v>1134</v>
      </c>
      <c r="D838" s="3016" t="s">
        <v>833</v>
      </c>
      <c r="E838" s="1146" t="s">
        <v>1127</v>
      </c>
      <c r="F838" s="1106"/>
      <c r="G838" s="441" t="s">
        <v>93</v>
      </c>
      <c r="H838" s="441" t="s">
        <v>1103</v>
      </c>
      <c r="I838" s="441" t="s">
        <v>1128</v>
      </c>
      <c r="J838" s="441" t="s">
        <v>112</v>
      </c>
      <c r="K838" s="1111" t="s">
        <v>1134</v>
      </c>
      <c r="L838" s="441" t="s">
        <v>1120</v>
      </c>
      <c r="M838" s="441" t="str">
        <f t="shared" si="47"/>
        <v>Glen Innes 66 kV</v>
      </c>
      <c r="N838" s="1111" t="s">
        <v>1115</v>
      </c>
      <c r="O838" s="1111" t="s">
        <v>833</v>
      </c>
      <c r="P838" s="1111"/>
      <c r="Q838" s="2867"/>
      <c r="R838" s="2868"/>
      <c r="S838" s="2869"/>
      <c r="T838" s="2869"/>
      <c r="U838" s="2869"/>
      <c r="V838" s="2869"/>
      <c r="W838" s="2869"/>
      <c r="X838" s="2869"/>
      <c r="Y838" s="2869"/>
      <c r="Z838" s="2869"/>
      <c r="AA838" s="2879"/>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row>
    <row r="839" spans="2:54" ht="15" customHeight="1">
      <c r="B839" s="1155"/>
      <c r="C839" s="3017"/>
      <c r="D839" s="3017"/>
      <c r="E839" s="1146" t="s">
        <v>1130</v>
      </c>
      <c r="F839" s="1106"/>
      <c r="G839" s="441" t="s">
        <v>93</v>
      </c>
      <c r="H839" s="441" t="s">
        <v>1103</v>
      </c>
      <c r="I839" s="441" t="s">
        <v>1131</v>
      </c>
      <c r="J839" s="441" t="s">
        <v>112</v>
      </c>
      <c r="K839" s="1111" t="s">
        <v>1134</v>
      </c>
      <c r="L839" s="441" t="s">
        <v>1120</v>
      </c>
      <c r="M839" s="441" t="str">
        <f t="shared" si="47"/>
        <v>Glen Innes 66 kV</v>
      </c>
      <c r="N839" s="1111" t="s">
        <v>1115</v>
      </c>
      <c r="O839" s="1111" t="s">
        <v>833</v>
      </c>
      <c r="P839" s="1111"/>
      <c r="Q839" s="2867"/>
      <c r="R839" s="2868"/>
      <c r="S839" s="2869"/>
      <c r="T839" s="2869"/>
      <c r="U839" s="2869"/>
      <c r="V839" s="2869"/>
      <c r="W839" s="2869"/>
      <c r="X839" s="2869"/>
      <c r="Y839" s="2869"/>
      <c r="Z839" s="2869"/>
      <c r="AA839" s="2879"/>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row>
    <row r="840" spans="2:54" ht="15" customHeight="1">
      <c r="B840" s="1155"/>
      <c r="C840" s="3016" t="s">
        <v>1135</v>
      </c>
      <c r="D840" s="3016" t="s">
        <v>833</v>
      </c>
      <c r="E840" s="1146" t="s">
        <v>1127</v>
      </c>
      <c r="F840" s="1106"/>
      <c r="G840" s="441" t="s">
        <v>93</v>
      </c>
      <c r="H840" s="441" t="s">
        <v>1103</v>
      </c>
      <c r="I840" s="441" t="s">
        <v>1128</v>
      </c>
      <c r="J840" s="441" t="s">
        <v>112</v>
      </c>
      <c r="K840" s="1111" t="s">
        <v>1135</v>
      </c>
      <c r="L840" s="441" t="s">
        <v>1120</v>
      </c>
      <c r="M840" s="441" t="str">
        <f t="shared" si="47"/>
        <v>Glen Innes 66 kV</v>
      </c>
      <c r="N840" s="1111" t="s">
        <v>1106</v>
      </c>
      <c r="O840" s="1111" t="s">
        <v>833</v>
      </c>
      <c r="P840" s="1111"/>
      <c r="Q840" s="2867"/>
      <c r="R840" s="2868"/>
      <c r="S840" s="2869"/>
      <c r="T840" s="2869"/>
      <c r="U840" s="2869"/>
      <c r="V840" s="2869"/>
      <c r="W840" s="2869"/>
      <c r="X840" s="2869"/>
      <c r="Y840" s="2869"/>
      <c r="Z840" s="2869"/>
      <c r="AA840" s="2879"/>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row>
    <row r="841" spans="2:54" ht="15" customHeight="1">
      <c r="B841" s="1155"/>
      <c r="C841" s="3017"/>
      <c r="D841" s="3017"/>
      <c r="E841" s="1146" t="s">
        <v>1130</v>
      </c>
      <c r="F841" s="1106"/>
      <c r="G841" s="441" t="s">
        <v>93</v>
      </c>
      <c r="H841" s="441" t="s">
        <v>1103</v>
      </c>
      <c r="I841" s="441" t="s">
        <v>1131</v>
      </c>
      <c r="J841" s="441" t="s">
        <v>112</v>
      </c>
      <c r="K841" s="1111" t="s">
        <v>1135</v>
      </c>
      <c r="L841" s="441" t="s">
        <v>1120</v>
      </c>
      <c r="M841" s="441" t="str">
        <f t="shared" si="47"/>
        <v>Glen Innes 66 kV</v>
      </c>
      <c r="N841" s="1111" t="s">
        <v>1106</v>
      </c>
      <c r="O841" s="1111" t="s">
        <v>833</v>
      </c>
      <c r="P841" s="1111"/>
      <c r="Q841" s="2867"/>
      <c r="R841" s="2868"/>
      <c r="S841" s="2869"/>
      <c r="T841" s="2869"/>
      <c r="U841" s="2869"/>
      <c r="V841" s="2869"/>
      <c r="W841" s="2869"/>
      <c r="X841" s="2869"/>
      <c r="Y841" s="2869"/>
      <c r="Z841" s="2869"/>
      <c r="AA841" s="2879"/>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row>
    <row r="842" spans="2:54" ht="15" customHeight="1">
      <c r="B842" s="1155"/>
      <c r="C842" s="3016" t="s">
        <v>1135</v>
      </c>
      <c r="D842" s="3016" t="s">
        <v>842</v>
      </c>
      <c r="E842" s="1146" t="s">
        <v>1127</v>
      </c>
      <c r="F842" s="1106"/>
      <c r="G842" s="441" t="s">
        <v>93</v>
      </c>
      <c r="H842" s="441" t="s">
        <v>1103</v>
      </c>
      <c r="I842" s="441" t="s">
        <v>1128</v>
      </c>
      <c r="J842" s="441" t="s">
        <v>112</v>
      </c>
      <c r="K842" s="1111" t="s">
        <v>1135</v>
      </c>
      <c r="L842" s="441" t="s">
        <v>1120</v>
      </c>
      <c r="M842" s="441" t="str">
        <f t="shared" si="47"/>
        <v>Glen Innes 66 kV</v>
      </c>
      <c r="N842" s="1111" t="s">
        <v>1106</v>
      </c>
      <c r="O842" s="1111" t="s">
        <v>842</v>
      </c>
      <c r="P842" s="1111"/>
      <c r="Q842" s="2867"/>
      <c r="R842" s="2868"/>
      <c r="S842" s="2869"/>
      <c r="T842" s="2869"/>
      <c r="U842" s="2869"/>
      <c r="V842" s="2869"/>
      <c r="W842" s="2869"/>
      <c r="X842" s="2869"/>
      <c r="Y842" s="2869"/>
      <c r="Z842" s="2869"/>
      <c r="AA842" s="2879"/>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row>
    <row r="843" spans="2:54" ht="15" customHeight="1">
      <c r="B843" s="1155"/>
      <c r="C843" s="3017"/>
      <c r="D843" s="3017"/>
      <c r="E843" s="1146" t="s">
        <v>1130</v>
      </c>
      <c r="F843" s="1106"/>
      <c r="G843" s="441" t="s">
        <v>93</v>
      </c>
      <c r="H843" s="441" t="s">
        <v>1103</v>
      </c>
      <c r="I843" s="441" t="s">
        <v>1131</v>
      </c>
      <c r="J843" s="441" t="s">
        <v>112</v>
      </c>
      <c r="K843" s="1111" t="s">
        <v>1135</v>
      </c>
      <c r="L843" s="441" t="s">
        <v>1120</v>
      </c>
      <c r="M843" s="441" t="str">
        <f t="shared" si="47"/>
        <v>Glen Innes 66 kV</v>
      </c>
      <c r="N843" s="1111" t="s">
        <v>1106</v>
      </c>
      <c r="O843" s="1111" t="s">
        <v>842</v>
      </c>
      <c r="P843" s="1111"/>
      <c r="Q843" s="2867"/>
      <c r="R843" s="2868"/>
      <c r="S843" s="2869"/>
      <c r="T843" s="2869"/>
      <c r="U843" s="2869"/>
      <c r="V843" s="2869"/>
      <c r="W843" s="2869"/>
      <c r="X843" s="2869"/>
      <c r="Y843" s="2869"/>
      <c r="Z843" s="2869"/>
      <c r="AA843" s="2879"/>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row>
    <row r="844" spans="2:54" ht="15" customHeight="1">
      <c r="B844" s="1155"/>
      <c r="C844" s="3016" t="s">
        <v>1136</v>
      </c>
      <c r="D844" s="3016" t="s">
        <v>833</v>
      </c>
      <c r="E844" s="1146" t="s">
        <v>1127</v>
      </c>
      <c r="F844" s="1106"/>
      <c r="G844" s="441" t="s">
        <v>93</v>
      </c>
      <c r="H844" s="441" t="s">
        <v>1103</v>
      </c>
      <c r="I844" s="441" t="s">
        <v>1128</v>
      </c>
      <c r="J844" s="441" t="s">
        <v>112</v>
      </c>
      <c r="K844" s="1111" t="s">
        <v>1136</v>
      </c>
      <c r="L844" s="441" t="s">
        <v>1120</v>
      </c>
      <c r="M844" s="441" t="str">
        <f t="shared" si="47"/>
        <v>Glen Innes 66 kV</v>
      </c>
      <c r="N844" s="1111" t="s">
        <v>1106</v>
      </c>
      <c r="O844" s="1111" t="s">
        <v>833</v>
      </c>
      <c r="P844" s="1111"/>
      <c r="Q844" s="2867"/>
      <c r="R844" s="2868"/>
      <c r="S844" s="2869"/>
      <c r="T844" s="2869"/>
      <c r="U844" s="2869"/>
      <c r="V844" s="2869"/>
      <c r="W844" s="2870">
        <v>13</v>
      </c>
      <c r="X844" s="2870">
        <v>13</v>
      </c>
      <c r="Y844" s="2870">
        <v>13</v>
      </c>
      <c r="Z844" s="2870">
        <v>13</v>
      </c>
      <c r="AA844" s="2870">
        <v>13</v>
      </c>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row>
    <row r="845" spans="2:54" ht="15" customHeight="1">
      <c r="B845" s="1155"/>
      <c r="C845" s="3017"/>
      <c r="D845" s="3017"/>
      <c r="E845" s="1146" t="s">
        <v>1130</v>
      </c>
      <c r="F845" s="1106"/>
      <c r="G845" s="441" t="s">
        <v>93</v>
      </c>
      <c r="H845" s="441" t="s">
        <v>1103</v>
      </c>
      <c r="I845" s="441" t="s">
        <v>1131</v>
      </c>
      <c r="J845" s="441" t="s">
        <v>112</v>
      </c>
      <c r="K845" s="1111" t="s">
        <v>1136</v>
      </c>
      <c r="L845" s="441" t="s">
        <v>1120</v>
      </c>
      <c r="M845" s="441" t="str">
        <f t="shared" ref="M845:M908" si="51">M844</f>
        <v>Glen Innes 66 kV</v>
      </c>
      <c r="N845" s="1111" t="s">
        <v>1106</v>
      </c>
      <c r="O845" s="1111" t="s">
        <v>833</v>
      </c>
      <c r="P845" s="1111"/>
      <c r="Q845" s="2528"/>
      <c r="R845" s="2529"/>
      <c r="S845" s="2530"/>
      <c r="T845" s="2530"/>
      <c r="U845" s="2530"/>
      <c r="V845" s="2530"/>
      <c r="W845" s="2102"/>
      <c r="X845" s="2102"/>
      <c r="Y845" s="2102"/>
      <c r="Z845" s="2102"/>
      <c r="AA845" s="2103"/>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row>
    <row r="846" spans="2:54" ht="15" customHeight="1">
      <c r="B846" s="1155"/>
      <c r="C846" s="3016" t="s">
        <v>1136</v>
      </c>
      <c r="D846" s="3016" t="s">
        <v>842</v>
      </c>
      <c r="E846" s="1146" t="s">
        <v>1127</v>
      </c>
      <c r="F846" s="1106"/>
      <c r="G846" s="441" t="s">
        <v>93</v>
      </c>
      <c r="H846" s="441" t="s">
        <v>1103</v>
      </c>
      <c r="I846" s="441" t="s">
        <v>1128</v>
      </c>
      <c r="J846" s="441" t="s">
        <v>112</v>
      </c>
      <c r="K846" s="1111" t="s">
        <v>1136</v>
      </c>
      <c r="L846" s="441" t="s">
        <v>1120</v>
      </c>
      <c r="M846" s="441" t="str">
        <f t="shared" si="51"/>
        <v>Glen Innes 66 kV</v>
      </c>
      <c r="N846" s="1111" t="s">
        <v>1106</v>
      </c>
      <c r="O846" s="1111" t="s">
        <v>842</v>
      </c>
      <c r="P846" s="1111"/>
      <c r="Q846" s="2528"/>
      <c r="R846" s="2529"/>
      <c r="S846" s="2530"/>
      <c r="T846" s="2530"/>
      <c r="U846" s="2530"/>
      <c r="V846" s="2530"/>
      <c r="W846" s="2102">
        <v>13.341664064126334</v>
      </c>
      <c r="X846" s="2102">
        <v>13.341664064126334</v>
      </c>
      <c r="Y846" s="2102">
        <v>13.341664064126334</v>
      </c>
      <c r="Z846" s="2102">
        <v>13.341664064126334</v>
      </c>
      <c r="AA846" s="2102">
        <v>13.341664064126334</v>
      </c>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row>
    <row r="847" spans="2:54" ht="15" customHeight="1" thickBot="1">
      <c r="B847" s="2872"/>
      <c r="C847" s="3018"/>
      <c r="D847" s="3018"/>
      <c r="E847" s="2873" t="s">
        <v>1130</v>
      </c>
      <c r="F847" s="1106"/>
      <c r="G847" s="441" t="s">
        <v>93</v>
      </c>
      <c r="H847" s="441" t="s">
        <v>1103</v>
      </c>
      <c r="I847" s="441" t="s">
        <v>1131</v>
      </c>
      <c r="J847" s="441" t="s">
        <v>112</v>
      </c>
      <c r="K847" s="1111" t="s">
        <v>1136</v>
      </c>
      <c r="L847" s="441" t="s">
        <v>1120</v>
      </c>
      <c r="M847" s="441" t="str">
        <f t="shared" si="51"/>
        <v>Glen Innes 66 kV</v>
      </c>
      <c r="N847" s="1111" t="s">
        <v>1106</v>
      </c>
      <c r="O847" s="1111" t="s">
        <v>842</v>
      </c>
      <c r="P847" s="1111"/>
      <c r="Q847" s="2874"/>
      <c r="R847" s="2875"/>
      <c r="S847" s="2876"/>
      <c r="T847" s="2876"/>
      <c r="U847" s="2876"/>
      <c r="V847" s="2876"/>
      <c r="W847" s="2877"/>
      <c r="X847" s="2877"/>
      <c r="Y847" s="2877"/>
      <c r="Z847" s="2877"/>
      <c r="AA847" s="2878"/>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row>
    <row r="848" spans="2:54" ht="15" customHeight="1">
      <c r="B848" s="1145" t="s">
        <v>1690</v>
      </c>
      <c r="C848" s="3019" t="s">
        <v>1126</v>
      </c>
      <c r="D848" s="3019" t="s">
        <v>842</v>
      </c>
      <c r="E848" s="1146" t="s">
        <v>1127</v>
      </c>
      <c r="F848" s="1106"/>
      <c r="G848" s="441" t="s">
        <v>93</v>
      </c>
      <c r="H848" s="441" t="s">
        <v>1103</v>
      </c>
      <c r="I848" s="441" t="s">
        <v>1128</v>
      </c>
      <c r="J848" s="441" t="s">
        <v>112</v>
      </c>
      <c r="K848" s="441" t="s">
        <v>1126</v>
      </c>
      <c r="L848" s="441" t="s">
        <v>1120</v>
      </c>
      <c r="M848" s="441" t="str">
        <f t="shared" ref="M848" si="52">B848</f>
        <v>Murrumbateman 132 kV</v>
      </c>
      <c r="N848" s="441" t="s">
        <v>1129</v>
      </c>
      <c r="O848" s="441" t="s">
        <v>842</v>
      </c>
      <c r="P848" s="1111"/>
      <c r="Q848" s="2521"/>
      <c r="R848" s="2522"/>
      <c r="S848" s="2523"/>
      <c r="T848" s="2523"/>
      <c r="U848" s="2523"/>
      <c r="V848" s="2523"/>
      <c r="W848" s="2524"/>
      <c r="X848" s="2524"/>
      <c r="Y848" s="2524"/>
      <c r="Z848" s="2524"/>
      <c r="AA848" s="2525"/>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row>
    <row r="849" spans="2:54" ht="15" customHeight="1">
      <c r="B849" s="1155"/>
      <c r="C849" s="3017"/>
      <c r="D849" s="3017"/>
      <c r="E849" s="1146" t="s">
        <v>1130</v>
      </c>
      <c r="F849" s="1106"/>
      <c r="G849" s="441" t="s">
        <v>93</v>
      </c>
      <c r="H849" s="441" t="s">
        <v>1103</v>
      </c>
      <c r="I849" s="441" t="s">
        <v>1131</v>
      </c>
      <c r="J849" s="441" t="s">
        <v>112</v>
      </c>
      <c r="K849" s="441" t="s">
        <v>1126</v>
      </c>
      <c r="L849" s="441" t="s">
        <v>1120</v>
      </c>
      <c r="M849" s="441" t="str">
        <f t="shared" si="51"/>
        <v>Murrumbateman 132 kV</v>
      </c>
      <c r="N849" s="441" t="s">
        <v>1129</v>
      </c>
      <c r="O849" s="441" t="s">
        <v>842</v>
      </c>
      <c r="P849" s="1111"/>
      <c r="Q849" s="2526"/>
      <c r="R849" s="2527"/>
      <c r="S849" s="2524"/>
      <c r="T849" s="2524"/>
      <c r="U849" s="2524"/>
      <c r="V849" s="2524"/>
      <c r="W849" s="2524"/>
      <c r="X849" s="2524"/>
      <c r="Y849" s="2524"/>
      <c r="Z849" s="2524"/>
      <c r="AA849" s="2525"/>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row>
    <row r="850" spans="2:54" ht="15" customHeight="1">
      <c r="B850" s="1155"/>
      <c r="C850" s="3016" t="s">
        <v>1132</v>
      </c>
      <c r="D850" s="3016" t="s">
        <v>833</v>
      </c>
      <c r="E850" s="1146" t="s">
        <v>1127</v>
      </c>
      <c r="F850" s="1106"/>
      <c r="G850" s="441" t="s">
        <v>93</v>
      </c>
      <c r="H850" s="441" t="s">
        <v>1103</v>
      </c>
      <c r="I850" s="441" t="s">
        <v>1128</v>
      </c>
      <c r="J850" s="441" t="s">
        <v>112</v>
      </c>
      <c r="K850" s="1111" t="s">
        <v>1132</v>
      </c>
      <c r="L850" s="441" t="s">
        <v>1120</v>
      </c>
      <c r="M850" s="441" t="str">
        <f t="shared" si="51"/>
        <v>Murrumbateman 132 kV</v>
      </c>
      <c r="N850" s="1111" t="s">
        <v>1106</v>
      </c>
      <c r="O850" s="1111" t="s">
        <v>833</v>
      </c>
      <c r="P850" s="1111"/>
      <c r="Q850" s="2850"/>
      <c r="R850" s="2850"/>
      <c r="S850" s="2850"/>
      <c r="T850" s="2850"/>
      <c r="U850" s="2850"/>
      <c r="V850" s="2851"/>
      <c r="W850" s="2852"/>
      <c r="X850" s="2852"/>
      <c r="Y850" s="2852"/>
      <c r="Z850" s="2852"/>
      <c r="AA850" s="2853"/>
      <c r="AC850" s="124"/>
      <c r="AD850" s="124"/>
      <c r="AE850" s="124"/>
      <c r="AF850" s="124"/>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row>
    <row r="851" spans="2:54" ht="15" customHeight="1">
      <c r="B851" s="1155"/>
      <c r="C851" s="3017"/>
      <c r="D851" s="3017"/>
      <c r="E851" s="1146" t="s">
        <v>1130</v>
      </c>
      <c r="F851" s="1106"/>
      <c r="G851" s="441" t="s">
        <v>93</v>
      </c>
      <c r="H851" s="441" t="s">
        <v>1103</v>
      </c>
      <c r="I851" s="441" t="s">
        <v>1131</v>
      </c>
      <c r="J851" s="441" t="s">
        <v>112</v>
      </c>
      <c r="K851" s="1111" t="s">
        <v>1132</v>
      </c>
      <c r="L851" s="441" t="s">
        <v>1120</v>
      </c>
      <c r="M851" s="441" t="str">
        <f t="shared" si="51"/>
        <v>Murrumbateman 132 kV</v>
      </c>
      <c r="N851" s="1111" t="s">
        <v>1106</v>
      </c>
      <c r="O851" s="1111" t="s">
        <v>833</v>
      </c>
      <c r="P851" s="1111"/>
      <c r="Q851" s="2850"/>
      <c r="R851" s="2850"/>
      <c r="S851" s="2850"/>
      <c r="T851" s="2850"/>
      <c r="U851" s="2850"/>
      <c r="V851" s="2851"/>
      <c r="W851" s="2852"/>
      <c r="X851" s="2852"/>
      <c r="Y851" s="2852"/>
      <c r="Z851" s="2852"/>
      <c r="AA851" s="2853"/>
      <c r="AC851" s="124"/>
      <c r="AD851" s="124"/>
      <c r="AE851" s="124"/>
      <c r="AF851" s="124"/>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row>
    <row r="852" spans="2:54" ht="15" customHeight="1">
      <c r="B852" s="1155"/>
      <c r="C852" s="3016" t="s">
        <v>1132</v>
      </c>
      <c r="D852" s="3016" t="s">
        <v>842</v>
      </c>
      <c r="E852" s="1146" t="s">
        <v>1127</v>
      </c>
      <c r="F852" s="1106"/>
      <c r="G852" s="441" t="s">
        <v>93</v>
      </c>
      <c r="H852" s="441" t="s">
        <v>1103</v>
      </c>
      <c r="I852" s="441" t="s">
        <v>1128</v>
      </c>
      <c r="J852" s="441" t="s">
        <v>112</v>
      </c>
      <c r="K852" s="1111" t="s">
        <v>1132</v>
      </c>
      <c r="L852" s="441" t="s">
        <v>1120</v>
      </c>
      <c r="M852" s="441" t="str">
        <f t="shared" si="51"/>
        <v>Murrumbateman 132 kV</v>
      </c>
      <c r="N852" s="1111" t="s">
        <v>1106</v>
      </c>
      <c r="O852" s="1112" t="s">
        <v>842</v>
      </c>
      <c r="P852" s="1111"/>
      <c r="Q852" s="2854"/>
      <c r="R852" s="2854"/>
      <c r="S852" s="2854"/>
      <c r="T852" s="2854"/>
      <c r="U852" s="2854"/>
      <c r="V852" s="2855"/>
      <c r="W852" s="2852"/>
      <c r="X852" s="2852"/>
      <c r="Y852" s="2852"/>
      <c r="Z852" s="2852"/>
      <c r="AA852" s="2853"/>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row>
    <row r="853" spans="2:54" ht="15" customHeight="1">
      <c r="B853" s="1155"/>
      <c r="C853" s="3017"/>
      <c r="D853" s="3017"/>
      <c r="E853" s="1146" t="s">
        <v>1130</v>
      </c>
      <c r="F853" s="1106"/>
      <c r="G853" s="441" t="s">
        <v>93</v>
      </c>
      <c r="H853" s="441" t="s">
        <v>1103</v>
      </c>
      <c r="I853" s="441" t="s">
        <v>1131</v>
      </c>
      <c r="J853" s="441" t="s">
        <v>112</v>
      </c>
      <c r="K853" s="1111" t="s">
        <v>1132</v>
      </c>
      <c r="L853" s="441" t="s">
        <v>1120</v>
      </c>
      <c r="M853" s="441" t="str">
        <f t="shared" si="51"/>
        <v>Murrumbateman 132 kV</v>
      </c>
      <c r="N853" s="1111" t="s">
        <v>1106</v>
      </c>
      <c r="O853" s="1112" t="s">
        <v>842</v>
      </c>
      <c r="P853" s="1111"/>
      <c r="Q853" s="2854"/>
      <c r="R853" s="2854"/>
      <c r="S853" s="2854"/>
      <c r="T853" s="2854"/>
      <c r="U853" s="2854"/>
      <c r="V853" s="2855"/>
      <c r="W853" s="2852"/>
      <c r="X853" s="2852"/>
      <c r="Y853" s="2852"/>
      <c r="Z853" s="2852"/>
      <c r="AA853" s="2853"/>
      <c r="AC853" s="124"/>
      <c r="AD853" s="124"/>
      <c r="AE853" s="124"/>
      <c r="AF853" s="124"/>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row>
    <row r="854" spans="2:54" ht="15" customHeight="1">
      <c r="B854" s="1155"/>
      <c r="C854" s="3016" t="s">
        <v>1133</v>
      </c>
      <c r="D854" s="3016"/>
      <c r="E854" s="1146" t="s">
        <v>1127</v>
      </c>
      <c r="F854" s="1106"/>
      <c r="G854" s="441" t="s">
        <v>93</v>
      </c>
      <c r="H854" s="441" t="s">
        <v>1103</v>
      </c>
      <c r="I854" s="441" t="s">
        <v>1128</v>
      </c>
      <c r="J854" s="441" t="s">
        <v>112</v>
      </c>
      <c r="K854" s="1111" t="s">
        <v>1133</v>
      </c>
      <c r="L854" s="441" t="s">
        <v>1120</v>
      </c>
      <c r="M854" s="441" t="str">
        <f t="shared" si="51"/>
        <v>Murrumbateman 132 kV</v>
      </c>
      <c r="N854" s="1111" t="s">
        <v>1108</v>
      </c>
      <c r="O854" s="1111" t="s">
        <v>1109</v>
      </c>
      <c r="P854" s="1111"/>
      <c r="Q854" s="2856"/>
      <c r="R854" s="2856"/>
      <c r="S854" s="2856"/>
      <c r="T854" s="2856"/>
      <c r="U854" s="2856"/>
      <c r="V854" s="2858"/>
      <c r="W854" s="2859"/>
      <c r="X854" s="2859"/>
      <c r="Y854" s="2859"/>
      <c r="Z854" s="2859"/>
      <c r="AA854" s="2860"/>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row>
    <row r="855" spans="2:54" ht="15" customHeight="1">
      <c r="B855" s="1155"/>
      <c r="C855" s="3017"/>
      <c r="D855" s="3017"/>
      <c r="E855" s="1146" t="s">
        <v>1130</v>
      </c>
      <c r="F855" s="1106"/>
      <c r="G855" s="441" t="s">
        <v>93</v>
      </c>
      <c r="H855" s="441" t="s">
        <v>1103</v>
      </c>
      <c r="I855" s="441" t="s">
        <v>1131</v>
      </c>
      <c r="J855" s="441" t="s">
        <v>112</v>
      </c>
      <c r="K855" s="1111" t="s">
        <v>1133</v>
      </c>
      <c r="L855" s="441" t="s">
        <v>1120</v>
      </c>
      <c r="M855" s="441" t="str">
        <f t="shared" si="51"/>
        <v>Murrumbateman 132 kV</v>
      </c>
      <c r="N855" s="1111" t="s">
        <v>1108</v>
      </c>
      <c r="O855" s="1111" t="s">
        <v>1109</v>
      </c>
      <c r="P855" s="1111"/>
      <c r="Q855" s="2856"/>
      <c r="R855" s="2856"/>
      <c r="S855" s="2856"/>
      <c r="T855" s="2856"/>
      <c r="U855" s="2856"/>
      <c r="V855" s="2858"/>
      <c r="W855" s="2859"/>
      <c r="X855" s="2859"/>
      <c r="Y855" s="2859"/>
      <c r="Z855" s="2859"/>
      <c r="AA855" s="2860"/>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row>
    <row r="856" spans="2:54" ht="15" customHeight="1">
      <c r="B856" s="1155"/>
      <c r="C856" s="3016" t="s">
        <v>1110</v>
      </c>
      <c r="D856" s="3016"/>
      <c r="E856" s="1146" t="s">
        <v>1127</v>
      </c>
      <c r="F856" s="1106"/>
      <c r="G856" s="441" t="s">
        <v>93</v>
      </c>
      <c r="H856" s="441" t="s">
        <v>1103</v>
      </c>
      <c r="I856" s="441" t="s">
        <v>1128</v>
      </c>
      <c r="J856" s="441" t="s">
        <v>112</v>
      </c>
      <c r="K856" s="1111" t="s">
        <v>1110</v>
      </c>
      <c r="L856" s="441" t="s">
        <v>1120</v>
      </c>
      <c r="M856" s="441" t="str">
        <f t="shared" si="51"/>
        <v>Murrumbateman 132 kV</v>
      </c>
      <c r="N856" s="1111" t="s">
        <v>1111</v>
      </c>
      <c r="O856" s="1112">
        <v>0</v>
      </c>
      <c r="P856" s="1111"/>
      <c r="Q856" s="2861"/>
      <c r="R856" s="2861"/>
      <c r="S856" s="2861"/>
      <c r="T856" s="2861"/>
      <c r="U856" s="2861"/>
      <c r="V856" s="2862"/>
      <c r="W856" s="2863"/>
      <c r="X856" s="2863"/>
      <c r="Y856" s="2863"/>
      <c r="Z856" s="2863"/>
      <c r="AA856" s="286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row>
    <row r="857" spans="2:54" ht="15" customHeight="1">
      <c r="B857" s="1155"/>
      <c r="C857" s="3017"/>
      <c r="D857" s="3017"/>
      <c r="E857" s="1146" t="s">
        <v>1130</v>
      </c>
      <c r="F857" s="1106"/>
      <c r="G857" s="441" t="s">
        <v>93</v>
      </c>
      <c r="H857" s="441" t="s">
        <v>1103</v>
      </c>
      <c r="I857" s="441" t="s">
        <v>1131</v>
      </c>
      <c r="J857" s="441" t="s">
        <v>112</v>
      </c>
      <c r="K857" s="1111" t="s">
        <v>1110</v>
      </c>
      <c r="L857" s="441" t="s">
        <v>1120</v>
      </c>
      <c r="M857" s="441" t="str">
        <f t="shared" si="51"/>
        <v>Murrumbateman 132 kV</v>
      </c>
      <c r="N857" s="1111" t="s">
        <v>1111</v>
      </c>
      <c r="O857" s="1112">
        <v>0</v>
      </c>
      <c r="P857" s="1111"/>
      <c r="Q857" s="2861"/>
      <c r="R857" s="2861"/>
      <c r="S857" s="2861"/>
      <c r="T857" s="2861"/>
      <c r="U857" s="2861"/>
      <c r="V857" s="2862"/>
      <c r="W857" s="2863"/>
      <c r="X857" s="2863"/>
      <c r="Y857" s="2863"/>
      <c r="Z857" s="2863"/>
      <c r="AA857" s="286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row>
    <row r="858" spans="2:54" ht="15" customHeight="1">
      <c r="B858" s="1155"/>
      <c r="C858" s="3016" t="s">
        <v>1112</v>
      </c>
      <c r="D858" s="3016"/>
      <c r="E858" s="1146" t="s">
        <v>1127</v>
      </c>
      <c r="F858" s="1106"/>
      <c r="G858" s="441" t="s">
        <v>93</v>
      </c>
      <c r="H858" s="441" t="s">
        <v>1103</v>
      </c>
      <c r="I858" s="441" t="s">
        <v>1128</v>
      </c>
      <c r="J858" s="441" t="s">
        <v>112</v>
      </c>
      <c r="K858" s="1111" t="s">
        <v>1112</v>
      </c>
      <c r="L858" s="441" t="s">
        <v>1120</v>
      </c>
      <c r="M858" s="441" t="str">
        <f t="shared" si="51"/>
        <v>Murrumbateman 132 kV</v>
      </c>
      <c r="N858" s="1111" t="s">
        <v>1113</v>
      </c>
      <c r="O858" s="1111" t="s">
        <v>1113</v>
      </c>
      <c r="P858" s="1111"/>
      <c r="Q858" s="2850"/>
      <c r="R858" s="2850"/>
      <c r="S858" s="2850"/>
      <c r="T858" s="2850"/>
      <c r="U858" s="2850"/>
      <c r="V858" s="2851"/>
      <c r="W858" s="2866"/>
      <c r="X858" s="2866"/>
      <c r="Y858" s="2866"/>
      <c r="Z858" s="2866"/>
      <c r="AA858" s="2099"/>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row>
    <row r="859" spans="2:54" ht="15" customHeight="1">
      <c r="B859" s="1155"/>
      <c r="C859" s="3017"/>
      <c r="D859" s="3017"/>
      <c r="E859" s="1146" t="s">
        <v>1130</v>
      </c>
      <c r="F859" s="1106"/>
      <c r="G859" s="441" t="s">
        <v>93</v>
      </c>
      <c r="H859" s="441" t="s">
        <v>1103</v>
      </c>
      <c r="I859" s="441" t="s">
        <v>1131</v>
      </c>
      <c r="J859" s="441" t="s">
        <v>112</v>
      </c>
      <c r="K859" s="1111" t="s">
        <v>1112</v>
      </c>
      <c r="L859" s="441" t="s">
        <v>1120</v>
      </c>
      <c r="M859" s="441" t="str">
        <f t="shared" si="51"/>
        <v>Murrumbateman 132 kV</v>
      </c>
      <c r="N859" s="1111" t="s">
        <v>1113</v>
      </c>
      <c r="O859" s="1111" t="s">
        <v>1113</v>
      </c>
      <c r="P859" s="1111"/>
      <c r="Q859" s="2850"/>
      <c r="R859" s="2850"/>
      <c r="S859" s="2850"/>
      <c r="T859" s="2850"/>
      <c r="U859" s="2850"/>
      <c r="V859" s="2851"/>
      <c r="W859" s="2866"/>
      <c r="X859" s="2866"/>
      <c r="Y859" s="2866"/>
      <c r="Z859" s="2866"/>
      <c r="AA859" s="2099"/>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row>
    <row r="860" spans="2:54" ht="15" customHeight="1">
      <c r="B860" s="1155"/>
      <c r="C860" s="3016" t="s">
        <v>1134</v>
      </c>
      <c r="D860" s="3016" t="s">
        <v>833</v>
      </c>
      <c r="E860" s="1146" t="s">
        <v>1127</v>
      </c>
      <c r="F860" s="1106"/>
      <c r="G860" s="441" t="s">
        <v>93</v>
      </c>
      <c r="H860" s="441" t="s">
        <v>1103</v>
      </c>
      <c r="I860" s="441" t="s">
        <v>1128</v>
      </c>
      <c r="J860" s="441" t="s">
        <v>112</v>
      </c>
      <c r="K860" s="1111" t="s">
        <v>1134</v>
      </c>
      <c r="L860" s="441" t="s">
        <v>1120</v>
      </c>
      <c r="M860" s="441" t="str">
        <f t="shared" si="51"/>
        <v>Murrumbateman 132 kV</v>
      </c>
      <c r="N860" s="1111" t="s">
        <v>1115</v>
      </c>
      <c r="O860" s="1111" t="s">
        <v>833</v>
      </c>
      <c r="P860" s="1111"/>
      <c r="Q860" s="2867"/>
      <c r="R860" s="2868"/>
      <c r="S860" s="2869"/>
      <c r="T860" s="2869"/>
      <c r="U860" s="2869"/>
      <c r="V860" s="2869"/>
      <c r="W860" s="2869"/>
      <c r="X860" s="2869"/>
      <c r="Y860" s="2869"/>
      <c r="Z860" s="2869"/>
      <c r="AA860" s="2879"/>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row>
    <row r="861" spans="2:54" ht="15" customHeight="1">
      <c r="B861" s="1155"/>
      <c r="C861" s="3017"/>
      <c r="D861" s="3017"/>
      <c r="E861" s="1146" t="s">
        <v>1130</v>
      </c>
      <c r="F861" s="1106"/>
      <c r="G861" s="441" t="s">
        <v>93</v>
      </c>
      <c r="H861" s="441" t="s">
        <v>1103</v>
      </c>
      <c r="I861" s="441" t="s">
        <v>1131</v>
      </c>
      <c r="J861" s="441" t="s">
        <v>112</v>
      </c>
      <c r="K861" s="1111" t="s">
        <v>1134</v>
      </c>
      <c r="L861" s="441" t="s">
        <v>1120</v>
      </c>
      <c r="M861" s="441" t="str">
        <f t="shared" si="51"/>
        <v>Murrumbateman 132 kV</v>
      </c>
      <c r="N861" s="1111" t="s">
        <v>1115</v>
      </c>
      <c r="O861" s="1111" t="s">
        <v>833</v>
      </c>
      <c r="P861" s="1111"/>
      <c r="Q861" s="2867"/>
      <c r="R861" s="2868"/>
      <c r="S861" s="2869"/>
      <c r="T861" s="2869"/>
      <c r="U861" s="2869"/>
      <c r="V861" s="2869"/>
      <c r="W861" s="2869"/>
      <c r="X861" s="2869"/>
      <c r="Y861" s="2869"/>
      <c r="Z861" s="2869"/>
      <c r="AA861" s="2879"/>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row>
    <row r="862" spans="2:54" ht="15" customHeight="1">
      <c r="B862" s="1155"/>
      <c r="C862" s="3016" t="s">
        <v>1135</v>
      </c>
      <c r="D862" s="3016" t="s">
        <v>833</v>
      </c>
      <c r="E862" s="1146" t="s">
        <v>1127</v>
      </c>
      <c r="F862" s="1106"/>
      <c r="G862" s="441" t="s">
        <v>93</v>
      </c>
      <c r="H862" s="441" t="s">
        <v>1103</v>
      </c>
      <c r="I862" s="441" t="s">
        <v>1128</v>
      </c>
      <c r="J862" s="441" t="s">
        <v>112</v>
      </c>
      <c r="K862" s="1111" t="s">
        <v>1135</v>
      </c>
      <c r="L862" s="441" t="s">
        <v>1120</v>
      </c>
      <c r="M862" s="441" t="str">
        <f t="shared" si="51"/>
        <v>Murrumbateman 132 kV</v>
      </c>
      <c r="N862" s="1111" t="s">
        <v>1106</v>
      </c>
      <c r="O862" s="1111" t="s">
        <v>833</v>
      </c>
      <c r="P862" s="1111"/>
      <c r="Q862" s="2867"/>
      <c r="R862" s="2868"/>
      <c r="S862" s="2869"/>
      <c r="T862" s="2869"/>
      <c r="U862" s="2869"/>
      <c r="V862" s="2869"/>
      <c r="W862" s="2869"/>
      <c r="X862" s="2869"/>
      <c r="Y862" s="2869"/>
      <c r="Z862" s="2869"/>
      <c r="AA862" s="2879"/>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row>
    <row r="863" spans="2:54" ht="15" customHeight="1">
      <c r="B863" s="1155"/>
      <c r="C863" s="3017"/>
      <c r="D863" s="3017"/>
      <c r="E863" s="1146" t="s">
        <v>1130</v>
      </c>
      <c r="F863" s="1106"/>
      <c r="G863" s="441" t="s">
        <v>93</v>
      </c>
      <c r="H863" s="441" t="s">
        <v>1103</v>
      </c>
      <c r="I863" s="441" t="s">
        <v>1131</v>
      </c>
      <c r="J863" s="441" t="s">
        <v>112</v>
      </c>
      <c r="K863" s="1111" t="s">
        <v>1135</v>
      </c>
      <c r="L863" s="441" t="s">
        <v>1120</v>
      </c>
      <c r="M863" s="441" t="str">
        <f t="shared" si="51"/>
        <v>Murrumbateman 132 kV</v>
      </c>
      <c r="N863" s="1111" t="s">
        <v>1106</v>
      </c>
      <c r="O863" s="1111" t="s">
        <v>833</v>
      </c>
      <c r="P863" s="1111"/>
      <c r="Q863" s="2867"/>
      <c r="R863" s="2868"/>
      <c r="S863" s="2869"/>
      <c r="T863" s="2869"/>
      <c r="U863" s="2869"/>
      <c r="V863" s="2869"/>
      <c r="W863" s="2869"/>
      <c r="X863" s="2869"/>
      <c r="Y863" s="2869"/>
      <c r="Z863" s="2869"/>
      <c r="AA863" s="2879"/>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row>
    <row r="864" spans="2:54" ht="15" customHeight="1">
      <c r="B864" s="1155"/>
      <c r="C864" s="3016" t="s">
        <v>1135</v>
      </c>
      <c r="D864" s="3016" t="s">
        <v>842</v>
      </c>
      <c r="E864" s="1146" t="s">
        <v>1127</v>
      </c>
      <c r="F864" s="1106"/>
      <c r="G864" s="441" t="s">
        <v>93</v>
      </c>
      <c r="H864" s="441" t="s">
        <v>1103</v>
      </c>
      <c r="I864" s="441" t="s">
        <v>1128</v>
      </c>
      <c r="J864" s="441" t="s">
        <v>112</v>
      </c>
      <c r="K864" s="1111" t="s">
        <v>1135</v>
      </c>
      <c r="L864" s="441" t="s">
        <v>1120</v>
      </c>
      <c r="M864" s="441" t="str">
        <f t="shared" si="51"/>
        <v>Murrumbateman 132 kV</v>
      </c>
      <c r="N864" s="1111" t="s">
        <v>1106</v>
      </c>
      <c r="O864" s="1111" t="s">
        <v>842</v>
      </c>
      <c r="P864" s="1111"/>
      <c r="Q864" s="2867"/>
      <c r="R864" s="2868"/>
      <c r="S864" s="2869"/>
      <c r="T864" s="2869"/>
      <c r="U864" s="2869"/>
      <c r="V864" s="2869"/>
      <c r="W864" s="2869"/>
      <c r="X864" s="2869"/>
      <c r="Y864" s="2869"/>
      <c r="Z864" s="2869"/>
      <c r="AA864" s="2879"/>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row>
    <row r="865" spans="2:54" ht="15" customHeight="1">
      <c r="B865" s="1155"/>
      <c r="C865" s="3017"/>
      <c r="D865" s="3017"/>
      <c r="E865" s="1146" t="s">
        <v>1130</v>
      </c>
      <c r="F865" s="1106"/>
      <c r="G865" s="441" t="s">
        <v>93</v>
      </c>
      <c r="H865" s="441" t="s">
        <v>1103</v>
      </c>
      <c r="I865" s="441" t="s">
        <v>1131</v>
      </c>
      <c r="J865" s="441" t="s">
        <v>112</v>
      </c>
      <c r="K865" s="1111" t="s">
        <v>1135</v>
      </c>
      <c r="L865" s="441" t="s">
        <v>1120</v>
      </c>
      <c r="M865" s="441" t="str">
        <f t="shared" si="51"/>
        <v>Murrumbateman 132 kV</v>
      </c>
      <c r="N865" s="1111" t="s">
        <v>1106</v>
      </c>
      <c r="O865" s="1111" t="s">
        <v>842</v>
      </c>
      <c r="P865" s="1111"/>
      <c r="Q865" s="2867"/>
      <c r="R865" s="2868"/>
      <c r="S865" s="2869"/>
      <c r="T865" s="2869"/>
      <c r="U865" s="2869"/>
      <c r="V865" s="2869"/>
      <c r="W865" s="2869"/>
      <c r="X865" s="2869"/>
      <c r="Y865" s="2869"/>
      <c r="Z865" s="2869"/>
      <c r="AA865" s="2879"/>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row>
    <row r="866" spans="2:54" ht="15" customHeight="1">
      <c r="B866" s="1155"/>
      <c r="C866" s="3016" t="s">
        <v>1136</v>
      </c>
      <c r="D866" s="3016" t="s">
        <v>833</v>
      </c>
      <c r="E866" s="1146" t="s">
        <v>1127</v>
      </c>
      <c r="F866" s="1106"/>
      <c r="G866" s="441" t="s">
        <v>93</v>
      </c>
      <c r="H866" s="441" t="s">
        <v>1103</v>
      </c>
      <c r="I866" s="441" t="s">
        <v>1128</v>
      </c>
      <c r="J866" s="441" t="s">
        <v>112</v>
      </c>
      <c r="K866" s="1111" t="s">
        <v>1136</v>
      </c>
      <c r="L866" s="441" t="s">
        <v>1120</v>
      </c>
      <c r="M866" s="441" t="str">
        <f t="shared" si="51"/>
        <v>Murrumbateman 132 kV</v>
      </c>
      <c r="N866" s="1111" t="s">
        <v>1106</v>
      </c>
      <c r="O866" s="1111" t="s">
        <v>833</v>
      </c>
      <c r="P866" s="1111"/>
      <c r="Q866" s="2867"/>
      <c r="R866" s="2868"/>
      <c r="S866" s="2869"/>
      <c r="T866" s="2869"/>
      <c r="U866" s="2869"/>
      <c r="V866" s="2869"/>
      <c r="W866" s="2870">
        <v>6.1347699999999996</v>
      </c>
      <c r="X866" s="2870">
        <v>6.1697381889999994</v>
      </c>
      <c r="Y866" s="2870">
        <v>6.2049056966772991</v>
      </c>
      <c r="Z866" s="2870">
        <v>6.2402736591483601</v>
      </c>
      <c r="AA866" s="2870">
        <v>6.2758432190055053</v>
      </c>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row>
    <row r="867" spans="2:54" ht="15" customHeight="1">
      <c r="B867" s="1155"/>
      <c r="C867" s="3017"/>
      <c r="D867" s="3017"/>
      <c r="E867" s="1146" t="s">
        <v>1130</v>
      </c>
      <c r="F867" s="1106"/>
      <c r="G867" s="441" t="s">
        <v>93</v>
      </c>
      <c r="H867" s="441" t="s">
        <v>1103</v>
      </c>
      <c r="I867" s="441" t="s">
        <v>1131</v>
      </c>
      <c r="J867" s="441" t="s">
        <v>112</v>
      </c>
      <c r="K867" s="1111" t="s">
        <v>1136</v>
      </c>
      <c r="L867" s="441" t="s">
        <v>1120</v>
      </c>
      <c r="M867" s="441" t="str">
        <f t="shared" si="51"/>
        <v>Murrumbateman 132 kV</v>
      </c>
      <c r="N867" s="1111" t="s">
        <v>1106</v>
      </c>
      <c r="O867" s="1111" t="s">
        <v>833</v>
      </c>
      <c r="P867" s="1111"/>
      <c r="Q867" s="2528"/>
      <c r="R867" s="2529"/>
      <c r="S867" s="2530"/>
      <c r="T867" s="2530"/>
      <c r="U867" s="2530"/>
      <c r="V867" s="2530"/>
      <c r="W867" s="2102"/>
      <c r="X867" s="2102"/>
      <c r="Y867" s="2102"/>
      <c r="Z867" s="2102"/>
      <c r="AA867" s="2103"/>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row>
    <row r="868" spans="2:54" ht="15" customHeight="1">
      <c r="B868" s="1155"/>
      <c r="C868" s="3016" t="s">
        <v>1136</v>
      </c>
      <c r="D868" s="3016" t="s">
        <v>842</v>
      </c>
      <c r="E868" s="1146" t="s">
        <v>1127</v>
      </c>
      <c r="F868" s="1106"/>
      <c r="G868" s="441" t="s">
        <v>93</v>
      </c>
      <c r="H868" s="441" t="s">
        <v>1103</v>
      </c>
      <c r="I868" s="441" t="s">
        <v>1128</v>
      </c>
      <c r="J868" s="441" t="s">
        <v>112</v>
      </c>
      <c r="K868" s="1111" t="s">
        <v>1136</v>
      </c>
      <c r="L868" s="441" t="s">
        <v>1120</v>
      </c>
      <c r="M868" s="441" t="str">
        <f t="shared" si="51"/>
        <v>Murrumbateman 132 kV</v>
      </c>
      <c r="N868" s="1111" t="s">
        <v>1106</v>
      </c>
      <c r="O868" s="1111" t="s">
        <v>842</v>
      </c>
      <c r="P868" s="1111"/>
      <c r="Q868" s="2528"/>
      <c r="R868" s="2529"/>
      <c r="S868" s="2530"/>
      <c r="T868" s="2530"/>
      <c r="U868" s="2530"/>
      <c r="V868" s="2530"/>
      <c r="W868" s="2102">
        <v>6.1581710499899618</v>
      </c>
      <c r="X868" s="2102">
        <v>6.1581710499899618</v>
      </c>
      <c r="Y868" s="2102">
        <v>6.1581710499899618</v>
      </c>
      <c r="Z868" s="2102">
        <v>6.1581710499899618</v>
      </c>
      <c r="AA868" s="2102">
        <v>6.1581710499899618</v>
      </c>
      <c r="AC868" s="124"/>
      <c r="AD868" s="124"/>
      <c r="AE868" s="124"/>
      <c r="AF868" s="124"/>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row>
    <row r="869" spans="2:54" ht="15" customHeight="1" thickBot="1">
      <c r="B869" s="2872"/>
      <c r="C869" s="3018"/>
      <c r="D869" s="3018"/>
      <c r="E869" s="2873" t="s">
        <v>1130</v>
      </c>
      <c r="F869" s="1106"/>
      <c r="G869" s="441" t="s">
        <v>93</v>
      </c>
      <c r="H869" s="441" t="s">
        <v>1103</v>
      </c>
      <c r="I869" s="441" t="s">
        <v>1131</v>
      </c>
      <c r="J869" s="441" t="s">
        <v>112</v>
      </c>
      <c r="K869" s="1111" t="s">
        <v>1136</v>
      </c>
      <c r="L869" s="441" t="s">
        <v>1120</v>
      </c>
      <c r="M869" s="441" t="str">
        <f t="shared" si="51"/>
        <v>Murrumbateman 132 kV</v>
      </c>
      <c r="N869" s="1111" t="s">
        <v>1106</v>
      </c>
      <c r="O869" s="1111" t="s">
        <v>842</v>
      </c>
      <c r="P869" s="1111"/>
      <c r="Q869" s="2874"/>
      <c r="R869" s="2875"/>
      <c r="S869" s="2876"/>
      <c r="T869" s="2876"/>
      <c r="U869" s="2876"/>
      <c r="V869" s="2876"/>
      <c r="W869" s="2877"/>
      <c r="X869" s="2877"/>
      <c r="Y869" s="2877"/>
      <c r="Z869" s="2877"/>
      <c r="AA869" s="2878"/>
      <c r="AC869" s="124"/>
      <c r="AD869" s="124"/>
      <c r="AE869" s="124"/>
      <c r="AF869" s="124"/>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row>
    <row r="870" spans="2:54" ht="15" customHeight="1">
      <c r="B870" s="1145" t="s">
        <v>1689</v>
      </c>
      <c r="C870" s="3019" t="s">
        <v>1126</v>
      </c>
      <c r="D870" s="3019" t="s">
        <v>842</v>
      </c>
      <c r="E870" s="1146" t="s">
        <v>1127</v>
      </c>
      <c r="F870" s="1106"/>
      <c r="G870" s="441" t="s">
        <v>93</v>
      </c>
      <c r="H870" s="441" t="s">
        <v>1103</v>
      </c>
      <c r="I870" s="441" t="s">
        <v>1128</v>
      </c>
      <c r="J870" s="441" t="s">
        <v>112</v>
      </c>
      <c r="K870" s="441" t="s">
        <v>1126</v>
      </c>
      <c r="L870" s="441" t="s">
        <v>1120</v>
      </c>
      <c r="M870" s="441" t="str">
        <f t="shared" ref="M870" si="53">B870</f>
        <v>Munyang 33 kV</v>
      </c>
      <c r="N870" s="441" t="s">
        <v>1129</v>
      </c>
      <c r="O870" s="441" t="s">
        <v>842</v>
      </c>
      <c r="P870" s="1111"/>
      <c r="Q870" s="2521"/>
      <c r="R870" s="2522"/>
      <c r="S870" s="2523"/>
      <c r="T870" s="2523"/>
      <c r="U870" s="2523"/>
      <c r="V870" s="2523"/>
      <c r="W870" s="2524"/>
      <c r="X870" s="2524"/>
      <c r="Y870" s="2524"/>
      <c r="Z870" s="2524"/>
      <c r="AA870" s="2525"/>
      <c r="AB870" s="1125"/>
      <c r="AC870" s="1151"/>
      <c r="AD870" s="1152"/>
      <c r="AE870" s="1153"/>
      <c r="AF870" s="1153"/>
      <c r="AG870" s="1153"/>
      <c r="AH870" s="124"/>
      <c r="AI870" s="124"/>
      <c r="AJ870" s="124"/>
      <c r="AK870" s="124"/>
      <c r="AL870" s="124"/>
      <c r="AM870" s="124"/>
      <c r="AN870" s="124"/>
      <c r="AO870" s="124"/>
      <c r="AP870" s="124"/>
      <c r="AQ870" s="1153"/>
      <c r="AR870" s="1154"/>
      <c r="AS870" s="1154"/>
      <c r="AT870" s="1154"/>
      <c r="AU870" s="1154"/>
      <c r="AV870" s="1154"/>
      <c r="AW870" s="1154"/>
      <c r="AX870" s="1154"/>
      <c r="AY870" s="1154"/>
      <c r="AZ870" s="1154"/>
      <c r="BA870" s="1154"/>
      <c r="BB870" s="1154"/>
    </row>
    <row r="871" spans="2:54" ht="15" customHeight="1">
      <c r="B871" s="1155"/>
      <c r="C871" s="3017"/>
      <c r="D871" s="3017"/>
      <c r="E871" s="1146" t="s">
        <v>1130</v>
      </c>
      <c r="F871" s="1106"/>
      <c r="G871" s="441" t="s">
        <v>93</v>
      </c>
      <c r="H871" s="441" t="s">
        <v>1103</v>
      </c>
      <c r="I871" s="441" t="s">
        <v>1131</v>
      </c>
      <c r="J871" s="441" t="s">
        <v>112</v>
      </c>
      <c r="K871" s="441" t="s">
        <v>1126</v>
      </c>
      <c r="L871" s="441" t="s">
        <v>1120</v>
      </c>
      <c r="M871" s="441" t="str">
        <f t="shared" si="51"/>
        <v>Munyang 33 kV</v>
      </c>
      <c r="N871" s="441" t="s">
        <v>1129</v>
      </c>
      <c r="O871" s="441" t="s">
        <v>842</v>
      </c>
      <c r="P871" s="1111"/>
      <c r="Q871" s="2526"/>
      <c r="R871" s="2527"/>
      <c r="S871" s="2524"/>
      <c r="T871" s="2524"/>
      <c r="U871" s="2524"/>
      <c r="V871" s="2524"/>
      <c r="W871" s="2524"/>
      <c r="X871" s="2524"/>
      <c r="Y871" s="2524"/>
      <c r="Z871" s="2524"/>
      <c r="AA871" s="2525"/>
      <c r="AB871" s="1125"/>
      <c r="AC871" s="1151"/>
      <c r="AD871" s="1152"/>
      <c r="AE871" s="1153"/>
      <c r="AF871" s="1153"/>
      <c r="AG871" s="1153"/>
      <c r="AH871" s="124"/>
      <c r="AI871" s="124"/>
      <c r="AJ871" s="124"/>
      <c r="AK871" s="124"/>
      <c r="AL871" s="124"/>
      <c r="AM871" s="124"/>
      <c r="AN871" s="124"/>
      <c r="AO871" s="124"/>
      <c r="AP871" s="124"/>
      <c r="AQ871" s="1153"/>
      <c r="AR871" s="1154"/>
      <c r="AS871" s="1154"/>
      <c r="AT871" s="1154"/>
      <c r="AU871" s="1154"/>
      <c r="AV871" s="1154"/>
      <c r="AW871" s="1154"/>
      <c r="AX871" s="1154"/>
      <c r="AY871" s="1154"/>
      <c r="AZ871" s="1154"/>
      <c r="BA871" s="1154"/>
      <c r="BB871" s="1154"/>
    </row>
    <row r="872" spans="2:54" ht="15" customHeight="1">
      <c r="B872" s="1155"/>
      <c r="C872" s="3016" t="s">
        <v>1132</v>
      </c>
      <c r="D872" s="3016" t="s">
        <v>833</v>
      </c>
      <c r="E872" s="1146" t="s">
        <v>1127</v>
      </c>
      <c r="F872" s="1106"/>
      <c r="G872" s="441" t="s">
        <v>93</v>
      </c>
      <c r="H872" s="441" t="s">
        <v>1103</v>
      </c>
      <c r="I872" s="441" t="s">
        <v>1128</v>
      </c>
      <c r="J872" s="441" t="s">
        <v>112</v>
      </c>
      <c r="K872" s="1111" t="s">
        <v>1132</v>
      </c>
      <c r="L872" s="441" t="s">
        <v>1120</v>
      </c>
      <c r="M872" s="441" t="str">
        <f t="shared" si="51"/>
        <v>Munyang 33 kV</v>
      </c>
      <c r="N872" s="1111" t="s">
        <v>1106</v>
      </c>
      <c r="O872" s="1111" t="s">
        <v>833</v>
      </c>
      <c r="P872" s="1111"/>
      <c r="Q872" s="2850"/>
      <c r="R872" s="2850"/>
      <c r="S872" s="2850"/>
      <c r="T872" s="2850"/>
      <c r="U872" s="2850"/>
      <c r="V872" s="2851"/>
      <c r="W872" s="2852"/>
      <c r="X872" s="2852"/>
      <c r="Y872" s="2852"/>
      <c r="Z872" s="2852"/>
      <c r="AA872" s="2853"/>
      <c r="AB872" s="1125"/>
      <c r="AC872" s="1151"/>
      <c r="AD872" s="1152"/>
      <c r="AE872" s="1153"/>
      <c r="AF872" s="1153"/>
      <c r="AG872" s="1153"/>
      <c r="AH872" s="124"/>
      <c r="AI872" s="124"/>
      <c r="AJ872" s="124"/>
      <c r="AK872" s="124"/>
      <c r="AL872" s="1153"/>
      <c r="AM872" s="124"/>
      <c r="AN872" s="124"/>
      <c r="AO872" s="1153"/>
      <c r="AP872" s="1153"/>
      <c r="AQ872" s="1153"/>
      <c r="AR872" s="1154"/>
      <c r="AS872" s="1154"/>
      <c r="AT872" s="1154"/>
      <c r="AU872" s="1160"/>
      <c r="AV872" s="1154"/>
      <c r="AW872" s="1154"/>
      <c r="AX872" s="1154"/>
      <c r="AY872" s="1154"/>
      <c r="AZ872" s="1154"/>
      <c r="BA872" s="1154"/>
      <c r="BB872" s="1154"/>
    </row>
    <row r="873" spans="2:54" ht="15" customHeight="1">
      <c r="B873" s="1155"/>
      <c r="C873" s="3017"/>
      <c r="D873" s="3017"/>
      <c r="E873" s="1146" t="s">
        <v>1130</v>
      </c>
      <c r="F873" s="1106"/>
      <c r="G873" s="441" t="s">
        <v>93</v>
      </c>
      <c r="H873" s="441" t="s">
        <v>1103</v>
      </c>
      <c r="I873" s="441" t="s">
        <v>1131</v>
      </c>
      <c r="J873" s="441" t="s">
        <v>112</v>
      </c>
      <c r="K873" s="1111" t="s">
        <v>1132</v>
      </c>
      <c r="L873" s="441" t="s">
        <v>1120</v>
      </c>
      <c r="M873" s="441" t="str">
        <f t="shared" si="51"/>
        <v>Munyang 33 kV</v>
      </c>
      <c r="N873" s="1111" t="s">
        <v>1106</v>
      </c>
      <c r="O873" s="1111" t="s">
        <v>833</v>
      </c>
      <c r="P873" s="1111"/>
      <c r="Q873" s="2850"/>
      <c r="R873" s="2850"/>
      <c r="S873" s="2850"/>
      <c r="T873" s="2850"/>
      <c r="U873" s="2850"/>
      <c r="V873" s="2851"/>
      <c r="W873" s="2852"/>
      <c r="X873" s="2852"/>
      <c r="Y873" s="2852"/>
      <c r="Z873" s="2852"/>
      <c r="AA873" s="2853"/>
      <c r="AB873" s="1125"/>
      <c r="AC873" s="1151"/>
      <c r="AD873" s="1152"/>
      <c r="AE873" s="1153"/>
      <c r="AF873" s="1153"/>
      <c r="AG873" s="1153"/>
      <c r="AH873" s="124"/>
      <c r="AI873" s="124"/>
      <c r="AJ873" s="124"/>
      <c r="AK873" s="124"/>
      <c r="AL873" s="1153"/>
      <c r="AM873" s="124"/>
      <c r="AN873" s="124"/>
      <c r="AO873" s="1153"/>
      <c r="AP873" s="1153"/>
      <c r="AQ873" s="1153"/>
      <c r="AR873" s="1154"/>
      <c r="AS873" s="1154"/>
      <c r="AT873" s="1154"/>
      <c r="AU873" s="1160"/>
      <c r="AV873" s="1154"/>
      <c r="AW873" s="1154"/>
      <c r="AX873" s="1154"/>
      <c r="AY873" s="1154"/>
      <c r="AZ873" s="1154"/>
      <c r="BA873" s="1154"/>
      <c r="BB873" s="1154"/>
    </row>
    <row r="874" spans="2:54" ht="15" customHeight="1">
      <c r="B874" s="1155"/>
      <c r="C874" s="3016" t="s">
        <v>1132</v>
      </c>
      <c r="D874" s="3016" t="s">
        <v>842</v>
      </c>
      <c r="E874" s="1146" t="s">
        <v>1127</v>
      </c>
      <c r="F874" s="1106"/>
      <c r="G874" s="441" t="s">
        <v>93</v>
      </c>
      <c r="H874" s="441" t="s">
        <v>1103</v>
      </c>
      <c r="I874" s="441" t="s">
        <v>1128</v>
      </c>
      <c r="J874" s="441" t="s">
        <v>112</v>
      </c>
      <c r="K874" s="1111" t="s">
        <v>1132</v>
      </c>
      <c r="L874" s="441" t="s">
        <v>1120</v>
      </c>
      <c r="M874" s="441" t="str">
        <f t="shared" si="51"/>
        <v>Munyang 33 kV</v>
      </c>
      <c r="N874" s="1111" t="s">
        <v>1106</v>
      </c>
      <c r="O874" s="1112" t="s">
        <v>842</v>
      </c>
      <c r="P874" s="1111"/>
      <c r="Q874" s="2881">
        <v>32</v>
      </c>
      <c r="R874" s="2881">
        <v>32</v>
      </c>
      <c r="S874" s="2881">
        <v>31</v>
      </c>
      <c r="T874" s="2881">
        <v>30</v>
      </c>
      <c r="U874" s="2881">
        <v>28</v>
      </c>
      <c r="V874" s="2881">
        <v>30</v>
      </c>
      <c r="W874" s="2852"/>
      <c r="X874" s="2852"/>
      <c r="Y874" s="2852"/>
      <c r="Z874" s="2852"/>
      <c r="AA874" s="2853"/>
      <c r="AB874" s="1125"/>
      <c r="AC874" s="1151"/>
      <c r="AD874" s="1152"/>
      <c r="AE874" s="1153"/>
      <c r="AF874" s="1153"/>
      <c r="AG874" s="1153"/>
      <c r="AH874" s="124"/>
      <c r="AI874" s="124"/>
      <c r="AJ874" s="124"/>
      <c r="AK874" s="124"/>
      <c r="AL874" s="1153"/>
      <c r="AM874" s="124"/>
      <c r="AN874" s="124"/>
      <c r="AO874" s="1153"/>
      <c r="AP874" s="1161"/>
      <c r="AQ874" s="1153"/>
      <c r="AR874" s="1154"/>
      <c r="AS874" s="1154"/>
      <c r="AT874" s="1154"/>
      <c r="AU874" s="1160"/>
      <c r="AV874" s="1154"/>
      <c r="AW874" s="1154"/>
      <c r="AX874" s="1154"/>
      <c r="AY874" s="1154"/>
      <c r="AZ874" s="1154"/>
      <c r="BA874" s="1154"/>
      <c r="BB874" s="1154"/>
    </row>
    <row r="875" spans="2:54" ht="15" customHeight="1">
      <c r="B875" s="1155"/>
      <c r="C875" s="3017"/>
      <c r="D875" s="3017"/>
      <c r="E875" s="1146" t="s">
        <v>1130</v>
      </c>
      <c r="F875" s="1106"/>
      <c r="G875" s="441" t="s">
        <v>93</v>
      </c>
      <c r="H875" s="441" t="s">
        <v>1103</v>
      </c>
      <c r="I875" s="441" t="s">
        <v>1131</v>
      </c>
      <c r="J875" s="441" t="s">
        <v>112</v>
      </c>
      <c r="K875" s="1111" t="s">
        <v>1132</v>
      </c>
      <c r="L875" s="441" t="s">
        <v>1120</v>
      </c>
      <c r="M875" s="441" t="str">
        <f t="shared" si="51"/>
        <v>Munyang 33 kV</v>
      </c>
      <c r="N875" s="1111" t="s">
        <v>1106</v>
      </c>
      <c r="O875" s="1112" t="s">
        <v>842</v>
      </c>
      <c r="P875" s="1111"/>
      <c r="Q875" s="2881">
        <v>2</v>
      </c>
      <c r="R875" s="2881">
        <v>2</v>
      </c>
      <c r="S875" s="2881">
        <v>2</v>
      </c>
      <c r="T875" s="2881">
        <v>13</v>
      </c>
      <c r="U875" s="2881">
        <v>1</v>
      </c>
      <c r="V875" s="2881">
        <v>27</v>
      </c>
      <c r="W875" s="2852"/>
      <c r="X875" s="2852"/>
      <c r="Y875" s="2852"/>
      <c r="Z875" s="2852"/>
      <c r="AA875" s="2853"/>
      <c r="AB875" s="1125"/>
      <c r="AC875" s="1151"/>
      <c r="AD875" s="1152"/>
      <c r="AE875" s="1153"/>
      <c r="AF875" s="1153"/>
      <c r="AG875" s="1153"/>
      <c r="AH875" s="124"/>
      <c r="AI875" s="124"/>
      <c r="AJ875" s="124"/>
      <c r="AK875" s="124"/>
      <c r="AL875" s="1153"/>
      <c r="AM875" s="124"/>
      <c r="AN875" s="124"/>
      <c r="AO875" s="1153"/>
      <c r="AP875" s="1161"/>
      <c r="AQ875" s="1153"/>
      <c r="AR875" s="1154"/>
      <c r="AS875" s="1154"/>
      <c r="AT875" s="1154"/>
      <c r="AU875" s="1160"/>
      <c r="AV875" s="1154"/>
      <c r="AW875" s="1154"/>
      <c r="AX875" s="1154"/>
      <c r="AY875" s="1154"/>
      <c r="AZ875" s="1154"/>
      <c r="BA875" s="1154"/>
      <c r="BB875" s="1154"/>
    </row>
    <row r="876" spans="2:54" ht="15" customHeight="1">
      <c r="B876" s="1155"/>
      <c r="C876" s="3016" t="s">
        <v>1133</v>
      </c>
      <c r="D876" s="3016"/>
      <c r="E876" s="1146" t="s">
        <v>1127</v>
      </c>
      <c r="F876" s="1106"/>
      <c r="G876" s="441" t="s">
        <v>93</v>
      </c>
      <c r="H876" s="441" t="s">
        <v>1103</v>
      </c>
      <c r="I876" s="441" t="s">
        <v>1128</v>
      </c>
      <c r="J876" s="441" t="s">
        <v>112</v>
      </c>
      <c r="K876" s="1111" t="s">
        <v>1133</v>
      </c>
      <c r="L876" s="441" t="s">
        <v>1120</v>
      </c>
      <c r="M876" s="441" t="str">
        <f t="shared" si="51"/>
        <v>Munyang 33 kV</v>
      </c>
      <c r="N876" s="1111" t="s">
        <v>1108</v>
      </c>
      <c r="O876" s="1111" t="s">
        <v>1109</v>
      </c>
      <c r="P876" s="1111"/>
      <c r="Q876" s="2856"/>
      <c r="R876" s="2856"/>
      <c r="S876" s="2856"/>
      <c r="T876" s="2856"/>
      <c r="U876" s="2856"/>
      <c r="V876" s="2858"/>
      <c r="W876" s="2859"/>
      <c r="X876" s="2859"/>
      <c r="Y876" s="2859"/>
      <c r="Z876" s="2859"/>
      <c r="AA876" s="2860"/>
      <c r="AB876" s="1125"/>
      <c r="AC876" s="1151"/>
      <c r="AD876" s="1152"/>
      <c r="AE876" s="1153"/>
      <c r="AF876" s="1153"/>
      <c r="AG876" s="1153"/>
      <c r="AH876" s="124"/>
      <c r="AI876" s="124"/>
      <c r="AJ876" s="124"/>
      <c r="AK876" s="124"/>
      <c r="AL876" s="1153"/>
      <c r="AM876" s="124"/>
      <c r="AN876" s="124"/>
      <c r="AO876" s="1153"/>
      <c r="AP876" s="1153"/>
      <c r="AQ876" s="1153"/>
      <c r="AR876" s="1154"/>
      <c r="AS876" s="1154"/>
      <c r="AT876" s="1154"/>
      <c r="AU876" s="1154"/>
      <c r="AV876" s="1154"/>
      <c r="AW876" s="1154"/>
      <c r="AX876" s="1154"/>
      <c r="AY876" s="1154"/>
      <c r="AZ876" s="1154"/>
      <c r="BA876" s="1154"/>
      <c r="BB876" s="1154"/>
    </row>
    <row r="877" spans="2:54" ht="15" customHeight="1">
      <c r="B877" s="1155"/>
      <c r="C877" s="3017"/>
      <c r="D877" s="3017"/>
      <c r="E877" s="1146" t="s">
        <v>1130</v>
      </c>
      <c r="F877" s="1106"/>
      <c r="G877" s="441" t="s">
        <v>93</v>
      </c>
      <c r="H877" s="441" t="s">
        <v>1103</v>
      </c>
      <c r="I877" s="441" t="s">
        <v>1131</v>
      </c>
      <c r="J877" s="441" t="s">
        <v>112</v>
      </c>
      <c r="K877" s="1111" t="s">
        <v>1133</v>
      </c>
      <c r="L877" s="441" t="s">
        <v>1120</v>
      </c>
      <c r="M877" s="441" t="str">
        <f t="shared" si="51"/>
        <v>Munyang 33 kV</v>
      </c>
      <c r="N877" s="1111" t="s">
        <v>1108</v>
      </c>
      <c r="O877" s="1111" t="s">
        <v>1109</v>
      </c>
      <c r="P877" s="1111"/>
      <c r="Q877" s="2856"/>
      <c r="R877" s="2856"/>
      <c r="S877" s="2856"/>
      <c r="T877" s="2856"/>
      <c r="U877" s="2856"/>
      <c r="V877" s="2858"/>
      <c r="W877" s="2859"/>
      <c r="X877" s="2859"/>
      <c r="Y877" s="2859"/>
      <c r="Z877" s="2859"/>
      <c r="AA877" s="2860"/>
      <c r="AB877" s="1125"/>
      <c r="AC877" s="1151"/>
      <c r="AD877" s="1152"/>
      <c r="AE877" s="1153"/>
      <c r="AF877" s="1153"/>
      <c r="AG877" s="1153"/>
      <c r="AH877" s="124"/>
      <c r="AI877" s="124"/>
      <c r="AJ877" s="124"/>
      <c r="AK877" s="124"/>
      <c r="AL877" s="1153"/>
      <c r="AM877" s="124"/>
      <c r="AN877" s="124"/>
      <c r="AO877" s="1153"/>
      <c r="AP877" s="1153"/>
      <c r="AQ877" s="1153"/>
      <c r="AR877" s="1154"/>
      <c r="AS877" s="1154"/>
      <c r="AT877" s="1154"/>
      <c r="AU877" s="1154"/>
      <c r="AV877" s="1154"/>
      <c r="AW877" s="1154"/>
      <c r="AX877" s="1154"/>
      <c r="AY877" s="1154"/>
      <c r="AZ877" s="1154"/>
      <c r="BA877" s="1154"/>
      <c r="BB877" s="1154"/>
    </row>
    <row r="878" spans="2:54" ht="15" customHeight="1">
      <c r="B878" s="1155"/>
      <c r="C878" s="3016" t="s">
        <v>1110</v>
      </c>
      <c r="D878" s="3016"/>
      <c r="E878" s="1146" t="s">
        <v>1127</v>
      </c>
      <c r="F878" s="1106"/>
      <c r="G878" s="441" t="s">
        <v>93</v>
      </c>
      <c r="H878" s="441" t="s">
        <v>1103</v>
      </c>
      <c r="I878" s="441" t="s">
        <v>1128</v>
      </c>
      <c r="J878" s="441" t="s">
        <v>112</v>
      </c>
      <c r="K878" s="1111" t="s">
        <v>1110</v>
      </c>
      <c r="L878" s="441" t="s">
        <v>1120</v>
      </c>
      <c r="M878" s="441" t="str">
        <f t="shared" si="51"/>
        <v>Munyang 33 kV</v>
      </c>
      <c r="N878" s="1111" t="s">
        <v>1111</v>
      </c>
      <c r="O878" s="1112">
        <v>0</v>
      </c>
      <c r="P878" s="1111"/>
      <c r="Q878" s="2861"/>
      <c r="R878" s="2861"/>
      <c r="S878" s="2861"/>
      <c r="T878" s="2861"/>
      <c r="U878" s="2861"/>
      <c r="V878" s="2862"/>
      <c r="W878" s="2863"/>
      <c r="X878" s="2863"/>
      <c r="Y878" s="2863"/>
      <c r="Z878" s="2863"/>
      <c r="AA878" s="2864"/>
      <c r="AB878" s="1125"/>
      <c r="AC878" s="1151"/>
      <c r="AD878" s="1152"/>
      <c r="AE878" s="1153"/>
      <c r="AF878" s="1153"/>
      <c r="AG878" s="1153"/>
      <c r="AH878" s="124"/>
      <c r="AI878" s="124"/>
      <c r="AJ878" s="124"/>
      <c r="AK878" s="124"/>
      <c r="AL878" s="1153"/>
      <c r="AM878" s="124"/>
      <c r="AN878" s="124"/>
      <c r="AO878" s="1153"/>
      <c r="AP878" s="1161"/>
      <c r="AQ878" s="1153"/>
      <c r="AR878" s="1154"/>
      <c r="AS878" s="1154"/>
      <c r="AT878" s="1154"/>
      <c r="AU878" s="1154"/>
      <c r="AV878" s="1154"/>
      <c r="AW878" s="1154"/>
      <c r="AX878" s="1154"/>
      <c r="AY878" s="1154"/>
      <c r="AZ878" s="1154"/>
      <c r="BA878" s="1154"/>
      <c r="BB878" s="1154"/>
    </row>
    <row r="879" spans="2:54" ht="15" customHeight="1">
      <c r="B879" s="1155"/>
      <c r="C879" s="3017"/>
      <c r="D879" s="3017"/>
      <c r="E879" s="1146" t="s">
        <v>1130</v>
      </c>
      <c r="F879" s="1106"/>
      <c r="G879" s="441" t="s">
        <v>93</v>
      </c>
      <c r="H879" s="441" t="s">
        <v>1103</v>
      </c>
      <c r="I879" s="441" t="s">
        <v>1131</v>
      </c>
      <c r="J879" s="441" t="s">
        <v>112</v>
      </c>
      <c r="K879" s="1111" t="s">
        <v>1110</v>
      </c>
      <c r="L879" s="441" t="s">
        <v>1120</v>
      </c>
      <c r="M879" s="441" t="str">
        <f t="shared" si="51"/>
        <v>Munyang 33 kV</v>
      </c>
      <c r="N879" s="1111" t="s">
        <v>1111</v>
      </c>
      <c r="O879" s="1112">
        <v>0</v>
      </c>
      <c r="P879" s="1111"/>
      <c r="Q879" s="2861"/>
      <c r="R879" s="2861"/>
      <c r="S879" s="2861"/>
      <c r="T879" s="2861"/>
      <c r="U879" s="2861"/>
      <c r="V879" s="2862"/>
      <c r="W879" s="2863"/>
      <c r="X879" s="2863"/>
      <c r="Y879" s="2863"/>
      <c r="Z879" s="2863"/>
      <c r="AA879" s="2864"/>
      <c r="AB879" s="1125"/>
      <c r="AC879" s="1151"/>
      <c r="AD879" s="1152"/>
      <c r="AE879" s="1153"/>
      <c r="AF879" s="1153"/>
      <c r="AG879" s="1153"/>
      <c r="AH879" s="124"/>
      <c r="AI879" s="124"/>
      <c r="AJ879" s="124"/>
      <c r="AK879" s="124"/>
      <c r="AL879" s="1153"/>
      <c r="AM879" s="124"/>
      <c r="AN879" s="124"/>
      <c r="AO879" s="1153"/>
      <c r="AP879" s="1161"/>
      <c r="AQ879" s="1153"/>
      <c r="AR879" s="1154"/>
      <c r="AS879" s="1154"/>
      <c r="AT879" s="1154"/>
      <c r="AU879" s="1154"/>
      <c r="AV879" s="1154"/>
      <c r="AW879" s="1154"/>
      <c r="AX879" s="1154"/>
      <c r="AY879" s="1154"/>
      <c r="AZ879" s="1154"/>
      <c r="BA879" s="1154"/>
      <c r="BB879" s="1154"/>
    </row>
    <row r="880" spans="2:54" ht="15" customHeight="1">
      <c r="B880" s="1155"/>
      <c r="C880" s="3016" t="s">
        <v>1112</v>
      </c>
      <c r="D880" s="3016"/>
      <c r="E880" s="1146" t="s">
        <v>1127</v>
      </c>
      <c r="F880" s="1106"/>
      <c r="G880" s="441" t="s">
        <v>93</v>
      </c>
      <c r="H880" s="441" t="s">
        <v>1103</v>
      </c>
      <c r="I880" s="441" t="s">
        <v>1128</v>
      </c>
      <c r="J880" s="441" t="s">
        <v>112</v>
      </c>
      <c r="K880" s="1111" t="s">
        <v>1112</v>
      </c>
      <c r="L880" s="441" t="s">
        <v>1120</v>
      </c>
      <c r="M880" s="441" t="str">
        <f t="shared" si="51"/>
        <v>Munyang 33 kV</v>
      </c>
      <c r="N880" s="1111" t="s">
        <v>1113</v>
      </c>
      <c r="O880" s="1111" t="s">
        <v>1113</v>
      </c>
      <c r="P880" s="1111"/>
      <c r="Q880" s="2850"/>
      <c r="R880" s="2850"/>
      <c r="S880" s="2850"/>
      <c r="T880" s="2850"/>
      <c r="U880" s="2850"/>
      <c r="V880" s="2851"/>
      <c r="W880" s="2866"/>
      <c r="X880" s="2866"/>
      <c r="Y880" s="2866"/>
      <c r="Z880" s="2866"/>
      <c r="AA880" s="2099"/>
      <c r="AB880" s="1125"/>
      <c r="AC880" s="1151"/>
      <c r="AD880" s="1152"/>
      <c r="AE880" s="1153"/>
      <c r="AF880" s="1153"/>
      <c r="AG880" s="1153"/>
      <c r="AH880" s="124"/>
      <c r="AI880" s="124"/>
      <c r="AJ880" s="124"/>
      <c r="AK880" s="124"/>
      <c r="AL880" s="1153"/>
      <c r="AM880" s="124"/>
      <c r="AN880" s="124"/>
      <c r="AO880" s="1153"/>
      <c r="AP880" s="1153"/>
      <c r="AQ880" s="1153"/>
      <c r="AR880" s="1154"/>
      <c r="AS880" s="1154"/>
      <c r="AT880" s="1154"/>
      <c r="AU880" s="1154"/>
      <c r="AV880" s="1154"/>
      <c r="AW880" s="1154"/>
      <c r="AX880" s="1154"/>
      <c r="AY880" s="1154"/>
      <c r="AZ880" s="1154"/>
      <c r="BA880" s="1154"/>
      <c r="BB880" s="1154"/>
    </row>
    <row r="881" spans="2:54" ht="15" customHeight="1">
      <c r="B881" s="1155"/>
      <c r="C881" s="3017"/>
      <c r="D881" s="3017"/>
      <c r="E881" s="1146" t="s">
        <v>1130</v>
      </c>
      <c r="F881" s="1106"/>
      <c r="G881" s="441" t="s">
        <v>93</v>
      </c>
      <c r="H881" s="441" t="s">
        <v>1103</v>
      </c>
      <c r="I881" s="441" t="s">
        <v>1131</v>
      </c>
      <c r="J881" s="441" t="s">
        <v>112</v>
      </c>
      <c r="K881" s="1111" t="s">
        <v>1112</v>
      </c>
      <c r="L881" s="441" t="s">
        <v>1120</v>
      </c>
      <c r="M881" s="441" t="str">
        <f t="shared" si="51"/>
        <v>Munyang 33 kV</v>
      </c>
      <c r="N881" s="1111" t="s">
        <v>1113</v>
      </c>
      <c r="O881" s="1111" t="s">
        <v>1113</v>
      </c>
      <c r="P881" s="1111"/>
      <c r="Q881" s="2850"/>
      <c r="R881" s="2850"/>
      <c r="S881" s="2850"/>
      <c r="T881" s="2850"/>
      <c r="U881" s="2850"/>
      <c r="V881" s="2851"/>
      <c r="W881" s="2866"/>
      <c r="X881" s="2866"/>
      <c r="Y881" s="2866"/>
      <c r="Z881" s="2866"/>
      <c r="AA881" s="2099"/>
      <c r="AB881" s="1125"/>
      <c r="AC881" s="1151"/>
      <c r="AD881" s="1152"/>
      <c r="AE881" s="1153"/>
      <c r="AF881" s="1153"/>
      <c r="AG881" s="1153"/>
      <c r="AH881" s="124"/>
      <c r="AI881" s="124"/>
      <c r="AJ881" s="124"/>
      <c r="AK881" s="124"/>
      <c r="AL881" s="1153"/>
      <c r="AM881" s="124"/>
      <c r="AN881" s="124"/>
      <c r="AO881" s="1153"/>
      <c r="AP881" s="1153"/>
      <c r="AQ881" s="1153"/>
      <c r="AR881" s="1154"/>
      <c r="AS881" s="1154"/>
      <c r="AT881" s="1154"/>
      <c r="AU881" s="1154"/>
      <c r="AV881" s="1154"/>
      <c r="AW881" s="1154"/>
      <c r="AX881" s="1154"/>
      <c r="AY881" s="1154"/>
      <c r="AZ881" s="1154"/>
      <c r="BA881" s="1154"/>
      <c r="BB881" s="1154"/>
    </row>
    <row r="882" spans="2:54" ht="15" customHeight="1">
      <c r="B882" s="1155"/>
      <c r="C882" s="3016" t="s">
        <v>1134</v>
      </c>
      <c r="D882" s="3016" t="s">
        <v>833</v>
      </c>
      <c r="E882" s="1146" t="s">
        <v>1127</v>
      </c>
      <c r="F882" s="1106"/>
      <c r="G882" s="441" t="s">
        <v>93</v>
      </c>
      <c r="H882" s="441" t="s">
        <v>1103</v>
      </c>
      <c r="I882" s="441" t="s">
        <v>1128</v>
      </c>
      <c r="J882" s="441" t="s">
        <v>112</v>
      </c>
      <c r="K882" s="1111" t="s">
        <v>1134</v>
      </c>
      <c r="L882" s="441" t="s">
        <v>1120</v>
      </c>
      <c r="M882" s="441" t="str">
        <f t="shared" si="51"/>
        <v>Munyang 33 kV</v>
      </c>
      <c r="N882" s="1111" t="s">
        <v>1115</v>
      </c>
      <c r="O882" s="1111" t="s">
        <v>833</v>
      </c>
      <c r="P882" s="1111"/>
      <c r="Q882" s="2867"/>
      <c r="R882" s="2868"/>
      <c r="S882" s="2869"/>
      <c r="T882" s="2869"/>
      <c r="U882" s="2869"/>
      <c r="V882" s="2869"/>
      <c r="W882" s="2869"/>
      <c r="X882" s="2869"/>
      <c r="Y882" s="2869"/>
      <c r="Z882" s="2869"/>
      <c r="AA882" s="2879"/>
      <c r="AB882" s="1125"/>
      <c r="AC882" s="1151"/>
      <c r="AD882" s="1152"/>
      <c r="AE882" s="1153"/>
      <c r="AF882" s="1153"/>
      <c r="AG882" s="1153"/>
      <c r="AH882" s="124"/>
      <c r="AI882" s="124"/>
      <c r="AJ882" s="124"/>
      <c r="AK882" s="124"/>
      <c r="AL882" s="1153"/>
      <c r="AM882" s="124"/>
      <c r="AN882" s="124"/>
      <c r="AO882" s="1153"/>
      <c r="AP882" s="1153"/>
      <c r="AQ882" s="1153"/>
      <c r="AR882" s="1154"/>
      <c r="AS882" s="1154"/>
      <c r="AT882" s="1154"/>
      <c r="AU882" s="1154"/>
      <c r="AV882" s="1154"/>
      <c r="AW882" s="1154"/>
      <c r="AX882" s="1154"/>
      <c r="AY882" s="1154"/>
      <c r="AZ882" s="1154"/>
      <c r="BA882" s="1154"/>
      <c r="BB882" s="1154"/>
    </row>
    <row r="883" spans="2:54" ht="15" customHeight="1">
      <c r="B883" s="1155"/>
      <c r="C883" s="3017"/>
      <c r="D883" s="3017"/>
      <c r="E883" s="1146" t="s">
        <v>1130</v>
      </c>
      <c r="F883" s="1106"/>
      <c r="G883" s="441" t="s">
        <v>93</v>
      </c>
      <c r="H883" s="441" t="s">
        <v>1103</v>
      </c>
      <c r="I883" s="441" t="s">
        <v>1131</v>
      </c>
      <c r="J883" s="441" t="s">
        <v>112</v>
      </c>
      <c r="K883" s="1111" t="s">
        <v>1134</v>
      </c>
      <c r="L883" s="441" t="s">
        <v>1120</v>
      </c>
      <c r="M883" s="441" t="str">
        <f t="shared" si="51"/>
        <v>Munyang 33 kV</v>
      </c>
      <c r="N883" s="1111" t="s">
        <v>1115</v>
      </c>
      <c r="O883" s="1111" t="s">
        <v>833</v>
      </c>
      <c r="P883" s="1111"/>
      <c r="Q883" s="2867"/>
      <c r="R883" s="2868"/>
      <c r="S883" s="2869"/>
      <c r="T883" s="2869"/>
      <c r="U883" s="2869"/>
      <c r="V883" s="2869"/>
      <c r="W883" s="2869"/>
      <c r="X883" s="2869"/>
      <c r="Y883" s="2869"/>
      <c r="Z883" s="2869"/>
      <c r="AA883" s="2879"/>
      <c r="AB883" s="1125"/>
      <c r="AC883" s="1151"/>
      <c r="AD883" s="1152"/>
      <c r="AE883" s="1153"/>
      <c r="AF883" s="1153"/>
      <c r="AG883" s="1153"/>
      <c r="AH883" s="124"/>
      <c r="AI883" s="124"/>
      <c r="AJ883" s="124"/>
      <c r="AK883" s="124"/>
      <c r="AL883" s="1153"/>
      <c r="AM883" s="124"/>
      <c r="AN883" s="124"/>
      <c r="AO883" s="1153"/>
      <c r="AP883" s="1153"/>
      <c r="AQ883" s="1153"/>
      <c r="AR883" s="1154"/>
      <c r="AS883" s="1154"/>
      <c r="AT883" s="1154"/>
      <c r="AU883" s="1154"/>
      <c r="AV883" s="1154"/>
      <c r="AW883" s="1154"/>
      <c r="AX883" s="1154"/>
      <c r="AY883" s="1154"/>
      <c r="AZ883" s="1154"/>
      <c r="BA883" s="1154"/>
      <c r="BB883" s="1154"/>
    </row>
    <row r="884" spans="2:54" ht="15" customHeight="1">
      <c r="B884" s="1155"/>
      <c r="C884" s="3016" t="s">
        <v>1135</v>
      </c>
      <c r="D884" s="3016" t="s">
        <v>833</v>
      </c>
      <c r="E884" s="1146" t="s">
        <v>1127</v>
      </c>
      <c r="F884" s="1106"/>
      <c r="G884" s="441" t="s">
        <v>93</v>
      </c>
      <c r="H884" s="441" t="s">
        <v>1103</v>
      </c>
      <c r="I884" s="441" t="s">
        <v>1128</v>
      </c>
      <c r="J884" s="441" t="s">
        <v>112</v>
      </c>
      <c r="K884" s="1111" t="s">
        <v>1135</v>
      </c>
      <c r="L884" s="441" t="s">
        <v>1120</v>
      </c>
      <c r="M884" s="441" t="str">
        <f t="shared" si="51"/>
        <v>Munyang 33 kV</v>
      </c>
      <c r="N884" s="1111" t="s">
        <v>1106</v>
      </c>
      <c r="O884" s="1111" t="s">
        <v>833</v>
      </c>
      <c r="P884" s="1111"/>
      <c r="Q884" s="2867"/>
      <c r="R884" s="2868"/>
      <c r="S884" s="2869"/>
      <c r="T884" s="2869"/>
      <c r="U884" s="2869"/>
      <c r="V884" s="2869"/>
      <c r="W884" s="2869"/>
      <c r="X884" s="2869"/>
      <c r="Y884" s="2869"/>
      <c r="Z884" s="2869"/>
      <c r="AA884" s="2879"/>
      <c r="AB884" s="1125"/>
      <c r="AC884" s="1151"/>
      <c r="AD884" s="1152"/>
      <c r="AE884" s="1153"/>
      <c r="AF884" s="1153"/>
      <c r="AG884" s="1153"/>
      <c r="AH884" s="124"/>
      <c r="AI884" s="124"/>
      <c r="AJ884" s="124"/>
      <c r="AK884" s="124"/>
      <c r="AL884" s="1153"/>
      <c r="AM884" s="124"/>
      <c r="AN884" s="124"/>
      <c r="AO884" s="1153"/>
      <c r="AP884" s="1153"/>
      <c r="AQ884" s="1153"/>
      <c r="AR884" s="1154"/>
      <c r="AS884" s="1154"/>
      <c r="AT884" s="1154"/>
      <c r="AU884" s="1154"/>
      <c r="AV884" s="1154"/>
      <c r="AW884" s="1154"/>
      <c r="AX884" s="1154"/>
      <c r="AY884" s="1154"/>
      <c r="AZ884" s="1154"/>
      <c r="BA884" s="1154"/>
      <c r="BB884" s="1154"/>
    </row>
    <row r="885" spans="2:54" ht="15" customHeight="1">
      <c r="B885" s="1155"/>
      <c r="C885" s="3017"/>
      <c r="D885" s="3017"/>
      <c r="E885" s="1146" t="s">
        <v>1130</v>
      </c>
      <c r="F885" s="1106"/>
      <c r="G885" s="441" t="s">
        <v>93</v>
      </c>
      <c r="H885" s="441" t="s">
        <v>1103</v>
      </c>
      <c r="I885" s="441" t="s">
        <v>1131</v>
      </c>
      <c r="J885" s="441" t="s">
        <v>112</v>
      </c>
      <c r="K885" s="1111" t="s">
        <v>1135</v>
      </c>
      <c r="L885" s="441" t="s">
        <v>1120</v>
      </c>
      <c r="M885" s="441" t="str">
        <f t="shared" si="51"/>
        <v>Munyang 33 kV</v>
      </c>
      <c r="N885" s="1111" t="s">
        <v>1106</v>
      </c>
      <c r="O885" s="1111" t="s">
        <v>833</v>
      </c>
      <c r="P885" s="1111"/>
      <c r="Q885" s="2867"/>
      <c r="R885" s="2868"/>
      <c r="S885" s="2869"/>
      <c r="T885" s="2869"/>
      <c r="U885" s="2869"/>
      <c r="V885" s="2869"/>
      <c r="W885" s="2869"/>
      <c r="X885" s="2869"/>
      <c r="Y885" s="2869"/>
      <c r="Z885" s="2869"/>
      <c r="AA885" s="2879"/>
      <c r="AB885" s="1125"/>
      <c r="AC885" s="1151"/>
      <c r="AD885" s="1152"/>
      <c r="AE885" s="1153"/>
      <c r="AF885" s="1153"/>
      <c r="AG885" s="1153"/>
      <c r="AH885" s="124"/>
      <c r="AI885" s="124"/>
      <c r="AJ885" s="124"/>
      <c r="AK885" s="124"/>
      <c r="AL885" s="1153"/>
      <c r="AM885" s="124"/>
      <c r="AN885" s="124"/>
      <c r="AO885" s="1153"/>
      <c r="AP885" s="1153"/>
      <c r="AQ885" s="1153"/>
      <c r="AR885" s="1154"/>
      <c r="AS885" s="1154"/>
      <c r="AT885" s="1154"/>
      <c r="AU885" s="1154"/>
      <c r="AV885" s="1154"/>
      <c r="AW885" s="1154"/>
      <c r="AX885" s="1154"/>
      <c r="AY885" s="1154"/>
      <c r="AZ885" s="1154"/>
      <c r="BA885" s="1154"/>
      <c r="BB885" s="1154"/>
    </row>
    <row r="886" spans="2:54" ht="15" customHeight="1">
      <c r="B886" s="1155"/>
      <c r="C886" s="3016" t="s">
        <v>1135</v>
      </c>
      <c r="D886" s="3016" t="s">
        <v>842</v>
      </c>
      <c r="E886" s="1146" t="s">
        <v>1127</v>
      </c>
      <c r="F886" s="1106"/>
      <c r="G886" s="441" t="s">
        <v>93</v>
      </c>
      <c r="H886" s="441" t="s">
        <v>1103</v>
      </c>
      <c r="I886" s="441" t="s">
        <v>1128</v>
      </c>
      <c r="J886" s="441" t="s">
        <v>112</v>
      </c>
      <c r="K886" s="1111" t="s">
        <v>1135</v>
      </c>
      <c r="L886" s="441" t="s">
        <v>1120</v>
      </c>
      <c r="M886" s="441" t="str">
        <f t="shared" si="51"/>
        <v>Munyang 33 kV</v>
      </c>
      <c r="N886" s="1111" t="s">
        <v>1106</v>
      </c>
      <c r="O886" s="1111" t="s">
        <v>842</v>
      </c>
      <c r="P886" s="1111"/>
      <c r="Q886" s="2867"/>
      <c r="R886" s="2868"/>
      <c r="S886" s="2869"/>
      <c r="T886" s="2869"/>
      <c r="U886" s="2869"/>
      <c r="V886" s="2869"/>
      <c r="W886" s="2869"/>
      <c r="X886" s="2869"/>
      <c r="Y886" s="2869"/>
      <c r="Z886" s="2869"/>
      <c r="AA886" s="2879"/>
      <c r="AB886" s="1125"/>
      <c r="AC886" s="1151"/>
      <c r="AD886" s="1152"/>
      <c r="AE886" s="1153"/>
      <c r="AF886" s="1153"/>
      <c r="AG886" s="1153"/>
      <c r="AH886" s="124"/>
      <c r="AI886" s="124"/>
      <c r="AJ886" s="124"/>
      <c r="AK886" s="124"/>
      <c r="AL886" s="1153"/>
      <c r="AM886" s="124"/>
      <c r="AN886" s="124"/>
      <c r="AO886" s="1153"/>
      <c r="AP886" s="1153"/>
      <c r="AQ886" s="1153"/>
      <c r="AR886" s="1154"/>
      <c r="AS886" s="1154"/>
      <c r="AT886" s="1154"/>
      <c r="AU886" s="1154"/>
      <c r="AV886" s="1154"/>
      <c r="AW886" s="1154"/>
      <c r="AX886" s="1154"/>
      <c r="AY886" s="1154"/>
      <c r="AZ886" s="1154"/>
      <c r="BA886" s="1154"/>
      <c r="BB886" s="1154"/>
    </row>
    <row r="887" spans="2:54" ht="15" customHeight="1">
      <c r="B887" s="1155"/>
      <c r="C887" s="3017"/>
      <c r="D887" s="3017"/>
      <c r="E887" s="1146" t="s">
        <v>1130</v>
      </c>
      <c r="F887" s="1106"/>
      <c r="G887" s="441" t="s">
        <v>93</v>
      </c>
      <c r="H887" s="441" t="s">
        <v>1103</v>
      </c>
      <c r="I887" s="441" t="s">
        <v>1131</v>
      </c>
      <c r="J887" s="441" t="s">
        <v>112</v>
      </c>
      <c r="K887" s="1111" t="s">
        <v>1135</v>
      </c>
      <c r="L887" s="441" t="s">
        <v>1120</v>
      </c>
      <c r="M887" s="441" t="str">
        <f t="shared" si="51"/>
        <v>Munyang 33 kV</v>
      </c>
      <c r="N887" s="1111" t="s">
        <v>1106</v>
      </c>
      <c r="O887" s="1111" t="s">
        <v>842</v>
      </c>
      <c r="P887" s="1111"/>
      <c r="Q887" s="2867"/>
      <c r="R887" s="2868"/>
      <c r="S887" s="2869"/>
      <c r="T887" s="2869"/>
      <c r="U887" s="2869"/>
      <c r="V887" s="2869"/>
      <c r="W887" s="2869"/>
      <c r="X887" s="2869"/>
      <c r="Y887" s="2869"/>
      <c r="Z887" s="2869"/>
      <c r="AA887" s="2879"/>
      <c r="AB887" s="1125"/>
      <c r="AC887" s="1151"/>
      <c r="AD887" s="1152"/>
      <c r="AE887" s="1153"/>
      <c r="AF887" s="1153"/>
      <c r="AG887" s="1153"/>
      <c r="AH887" s="124"/>
      <c r="AI887" s="124"/>
      <c r="AJ887" s="124"/>
      <c r="AK887" s="124"/>
      <c r="AL887" s="1153"/>
      <c r="AM887" s="124"/>
      <c r="AN887" s="124"/>
      <c r="AO887" s="1153"/>
      <c r="AP887" s="1153"/>
      <c r="AQ887" s="1153"/>
      <c r="AR887" s="1154"/>
      <c r="AS887" s="1154"/>
      <c r="AT887" s="1154"/>
      <c r="AU887" s="1154"/>
      <c r="AV887" s="1154"/>
      <c r="AW887" s="1154"/>
      <c r="AX887" s="1154"/>
      <c r="AY887" s="1154"/>
      <c r="AZ887" s="1154"/>
      <c r="BA887" s="1154"/>
      <c r="BB887" s="1154"/>
    </row>
    <row r="888" spans="2:54" ht="15" customHeight="1">
      <c r="B888" s="1155"/>
      <c r="C888" s="3016" t="s">
        <v>1136</v>
      </c>
      <c r="D888" s="3016" t="s">
        <v>833</v>
      </c>
      <c r="E888" s="1146" t="s">
        <v>1127</v>
      </c>
      <c r="F888" s="1106"/>
      <c r="G888" s="441" t="s">
        <v>93</v>
      </c>
      <c r="H888" s="441" t="s">
        <v>1103</v>
      </c>
      <c r="I888" s="441" t="s">
        <v>1128</v>
      </c>
      <c r="J888" s="441" t="s">
        <v>112</v>
      </c>
      <c r="K888" s="1111" t="s">
        <v>1136</v>
      </c>
      <c r="L888" s="441" t="s">
        <v>1120</v>
      </c>
      <c r="M888" s="441" t="str">
        <f t="shared" si="51"/>
        <v>Munyang 33 kV</v>
      </c>
      <c r="N888" s="1111" t="s">
        <v>1106</v>
      </c>
      <c r="O888" s="1111" t="s">
        <v>833</v>
      </c>
      <c r="P888" s="1111"/>
      <c r="Q888" s="2867"/>
      <c r="R888" s="2868"/>
      <c r="S888" s="2869"/>
      <c r="T888" s="2869"/>
      <c r="U888" s="2869"/>
      <c r="V888" s="2869"/>
      <c r="W888" s="2870">
        <v>29.8188</v>
      </c>
      <c r="X888" s="2870">
        <v>29.9380752</v>
      </c>
      <c r="Y888" s="2870">
        <v>30.057827500799998</v>
      </c>
      <c r="Z888" s="2870">
        <v>30.178058810803197</v>
      </c>
      <c r="AA888" s="2870">
        <v>30.298771046046411</v>
      </c>
      <c r="AB888" s="1125"/>
      <c r="AC888" s="1151"/>
      <c r="AD888" s="1152"/>
      <c r="AE888" s="1153"/>
      <c r="AF888" s="1153"/>
      <c r="AG888" s="1153"/>
      <c r="AH888" s="124"/>
      <c r="AI888" s="124"/>
      <c r="AJ888" s="124"/>
      <c r="AK888" s="124"/>
      <c r="AL888" s="1153"/>
      <c r="AM888" s="124"/>
      <c r="AN888" s="124"/>
      <c r="AO888" s="1153"/>
      <c r="AP888" s="1153"/>
      <c r="AQ888" s="1153"/>
      <c r="AR888" s="1154"/>
      <c r="AS888" s="1154"/>
      <c r="AT888" s="1154"/>
      <c r="AU888" s="1154"/>
      <c r="AV888" s="1154"/>
      <c r="AW888" s="1154"/>
      <c r="AX888" s="1154"/>
      <c r="AY888" s="1154"/>
      <c r="AZ888" s="1154"/>
      <c r="BA888" s="1154"/>
      <c r="BB888" s="1154"/>
    </row>
    <row r="889" spans="2:54" ht="15" customHeight="1">
      <c r="B889" s="1155"/>
      <c r="C889" s="3017"/>
      <c r="D889" s="3017"/>
      <c r="E889" s="1146" t="s">
        <v>1130</v>
      </c>
      <c r="F889" s="1106"/>
      <c r="G889" s="441" t="s">
        <v>93</v>
      </c>
      <c r="H889" s="441" t="s">
        <v>1103</v>
      </c>
      <c r="I889" s="441" t="s">
        <v>1131</v>
      </c>
      <c r="J889" s="441" t="s">
        <v>112</v>
      </c>
      <c r="K889" s="1111" t="s">
        <v>1136</v>
      </c>
      <c r="L889" s="441" t="s">
        <v>1120</v>
      </c>
      <c r="M889" s="441" t="str">
        <f t="shared" si="51"/>
        <v>Munyang 33 kV</v>
      </c>
      <c r="N889" s="1111" t="s">
        <v>1106</v>
      </c>
      <c r="O889" s="1111" t="s">
        <v>833</v>
      </c>
      <c r="P889" s="1111"/>
      <c r="Q889" s="2528"/>
      <c r="R889" s="2529"/>
      <c r="S889" s="2530"/>
      <c r="T889" s="2530"/>
      <c r="U889" s="2530"/>
      <c r="V889" s="2530"/>
      <c r="W889" s="2102"/>
      <c r="X889" s="2102"/>
      <c r="Y889" s="2102"/>
      <c r="Z889" s="2102"/>
      <c r="AA889" s="2103"/>
      <c r="AB889" s="1125"/>
      <c r="AC889" s="1151"/>
      <c r="AD889" s="1152"/>
      <c r="AE889" s="1153"/>
      <c r="AF889" s="1153"/>
      <c r="AG889" s="1153"/>
      <c r="AH889" s="124"/>
      <c r="AI889" s="124"/>
      <c r="AJ889" s="124"/>
      <c r="AK889" s="124"/>
      <c r="AL889" s="1153"/>
      <c r="AM889" s="124"/>
      <c r="AN889" s="124"/>
      <c r="AO889" s="1153"/>
      <c r="AP889" s="1153"/>
      <c r="AQ889" s="1153"/>
      <c r="AR889" s="1154"/>
      <c r="AS889" s="1154"/>
      <c r="AT889" s="1154"/>
      <c r="AU889" s="1154"/>
      <c r="AV889" s="1154"/>
      <c r="AW889" s="1154"/>
      <c r="AX889" s="1154"/>
      <c r="AY889" s="1154"/>
      <c r="AZ889" s="1154"/>
      <c r="BA889" s="1154"/>
      <c r="BB889" s="1154"/>
    </row>
    <row r="890" spans="2:54" ht="15" customHeight="1">
      <c r="B890" s="1155"/>
      <c r="C890" s="3016" t="s">
        <v>1136</v>
      </c>
      <c r="D890" s="3016" t="s">
        <v>842</v>
      </c>
      <c r="E890" s="1146" t="s">
        <v>1127</v>
      </c>
      <c r="F890" s="1106"/>
      <c r="G890" s="441" t="s">
        <v>93</v>
      </c>
      <c r="H890" s="441" t="s">
        <v>1103</v>
      </c>
      <c r="I890" s="441" t="s">
        <v>1128</v>
      </c>
      <c r="J890" s="441" t="s">
        <v>112</v>
      </c>
      <c r="K890" s="1111" t="s">
        <v>1136</v>
      </c>
      <c r="L890" s="441" t="s">
        <v>1120</v>
      </c>
      <c r="M890" s="441" t="str">
        <f t="shared" si="51"/>
        <v>Munyang 33 kV</v>
      </c>
      <c r="N890" s="1111" t="s">
        <v>1106</v>
      </c>
      <c r="O890" s="1111" t="s">
        <v>842</v>
      </c>
      <c r="P890" s="1111"/>
      <c r="Q890" s="2528"/>
      <c r="R890" s="2529"/>
      <c r="S890" s="2530"/>
      <c r="T890" s="2530"/>
      <c r="U890" s="2530"/>
      <c r="V890" s="2530"/>
      <c r="W890" s="2102">
        <v>34.875789473684208</v>
      </c>
      <c r="X890" s="2102">
        <v>35.015292631578951</v>
      </c>
      <c r="Y890" s="2102">
        <v>35.15535380210526</v>
      </c>
      <c r="Z890" s="2102">
        <v>35.295975217313682</v>
      </c>
      <c r="AA890" s="2102">
        <v>35.43715911818294</v>
      </c>
      <c r="AB890" s="1125"/>
      <c r="AC890" s="1151"/>
      <c r="AD890" s="1152"/>
      <c r="AE890" s="1153"/>
      <c r="AF890" s="1153"/>
      <c r="AG890" s="1153"/>
      <c r="AH890" s="124"/>
      <c r="AI890" s="124"/>
      <c r="AJ890" s="124"/>
      <c r="AK890" s="124"/>
      <c r="AL890" s="1153"/>
      <c r="AM890" s="124"/>
      <c r="AN890" s="124"/>
      <c r="AO890" s="1153"/>
      <c r="AP890" s="1153"/>
      <c r="AQ890" s="1153"/>
      <c r="AR890" s="1154"/>
      <c r="AS890" s="1154"/>
      <c r="AT890" s="1154"/>
      <c r="AU890" s="1154"/>
      <c r="AV890" s="1154"/>
      <c r="AW890" s="1154"/>
      <c r="AX890" s="1154"/>
      <c r="AY890" s="1154"/>
      <c r="AZ890" s="1154"/>
      <c r="BA890" s="1154"/>
      <c r="BB890" s="1154"/>
    </row>
    <row r="891" spans="2:54" ht="15" customHeight="1" thickBot="1">
      <c r="B891" s="2872"/>
      <c r="C891" s="3018"/>
      <c r="D891" s="3018"/>
      <c r="E891" s="2873" t="s">
        <v>1130</v>
      </c>
      <c r="F891" s="1106"/>
      <c r="G891" s="441" t="s">
        <v>93</v>
      </c>
      <c r="H891" s="441" t="s">
        <v>1103</v>
      </c>
      <c r="I891" s="441" t="s">
        <v>1131</v>
      </c>
      <c r="J891" s="441" t="s">
        <v>112</v>
      </c>
      <c r="K891" s="1111" t="s">
        <v>1136</v>
      </c>
      <c r="L891" s="441" t="s">
        <v>1120</v>
      </c>
      <c r="M891" s="441" t="str">
        <f t="shared" si="51"/>
        <v>Munyang 33 kV</v>
      </c>
      <c r="N891" s="1111" t="s">
        <v>1106</v>
      </c>
      <c r="O891" s="1111" t="s">
        <v>842</v>
      </c>
      <c r="P891" s="1111"/>
      <c r="Q891" s="2874"/>
      <c r="R891" s="2875"/>
      <c r="S891" s="2876"/>
      <c r="T891" s="2876"/>
      <c r="U891" s="2876"/>
      <c r="V891" s="2876"/>
      <c r="W891" s="2877"/>
      <c r="X891" s="2877"/>
      <c r="Y891" s="2877"/>
      <c r="Z891" s="2877"/>
      <c r="AA891" s="2878"/>
      <c r="AB891" s="1162"/>
      <c r="AC891" s="1151"/>
      <c r="AD891" s="1152"/>
      <c r="AE891" s="1153"/>
      <c r="AF891" s="1153"/>
      <c r="AG891" s="1153"/>
      <c r="AH891" s="124"/>
      <c r="AI891" s="124"/>
      <c r="AJ891" s="124"/>
      <c r="AK891" s="124"/>
      <c r="AL891" s="1153"/>
      <c r="AM891" s="124"/>
      <c r="AN891" s="124"/>
      <c r="AO891" s="1153"/>
      <c r="AP891" s="1153"/>
      <c r="AQ891" s="1153"/>
      <c r="AR891" s="1154"/>
      <c r="AS891" s="1154"/>
      <c r="AT891" s="1154"/>
      <c r="AU891" s="1154"/>
      <c r="AV891" s="1154"/>
      <c r="AW891" s="1154"/>
      <c r="AX891" s="1154"/>
      <c r="AY891" s="1154"/>
      <c r="AZ891" s="1154"/>
      <c r="BA891" s="1154"/>
      <c r="BB891" s="1154"/>
    </row>
    <row r="892" spans="2:54" ht="15" customHeight="1">
      <c r="B892" s="1145" t="s">
        <v>1688</v>
      </c>
      <c r="C892" s="3019" t="s">
        <v>1126</v>
      </c>
      <c r="D892" s="3019" t="s">
        <v>842</v>
      </c>
      <c r="E892" s="1146" t="s">
        <v>1127</v>
      </c>
      <c r="F892" s="1106"/>
      <c r="G892" s="441" t="s">
        <v>93</v>
      </c>
      <c r="H892" s="441" t="s">
        <v>1103</v>
      </c>
      <c r="I892" s="441" t="s">
        <v>1128</v>
      </c>
      <c r="J892" s="441" t="s">
        <v>112</v>
      </c>
      <c r="K892" s="441" t="s">
        <v>1126</v>
      </c>
      <c r="L892" s="441" t="s">
        <v>1120</v>
      </c>
      <c r="M892" s="441" t="str">
        <f t="shared" ref="M892" si="54">B892</f>
        <v>Cooma 11 kV</v>
      </c>
      <c r="N892" s="441" t="s">
        <v>1129</v>
      </c>
      <c r="O892" s="441" t="s">
        <v>842</v>
      </c>
      <c r="P892" s="1111"/>
      <c r="Q892" s="2521"/>
      <c r="R892" s="2522"/>
      <c r="S892" s="2523"/>
      <c r="T892" s="2523"/>
      <c r="U892" s="2523"/>
      <c r="V892" s="2523"/>
      <c r="W892" s="2524"/>
      <c r="X892" s="2524"/>
      <c r="Y892" s="2524"/>
      <c r="Z892" s="2524"/>
      <c r="AA892" s="2525"/>
      <c r="AB892" s="1125"/>
      <c r="AC892" s="1151"/>
      <c r="AD892" s="1152"/>
      <c r="AE892" s="1153"/>
      <c r="AF892" s="1153"/>
      <c r="AG892" s="1153"/>
      <c r="AH892" s="124"/>
      <c r="AI892" s="124"/>
      <c r="AJ892" s="124"/>
      <c r="AK892" s="124"/>
      <c r="AL892" s="124"/>
      <c r="AM892" s="124"/>
      <c r="AN892" s="124"/>
      <c r="AO892" s="124"/>
      <c r="AP892" s="124"/>
      <c r="AQ892" s="1153"/>
      <c r="AR892" s="1154"/>
      <c r="AS892" s="1154"/>
      <c r="AT892" s="1154"/>
      <c r="AU892" s="1154"/>
      <c r="AV892" s="1154"/>
      <c r="AW892" s="1154"/>
      <c r="AX892" s="1154"/>
      <c r="AY892" s="1154"/>
      <c r="AZ892" s="1154"/>
      <c r="BA892" s="1154"/>
      <c r="BB892" s="1154"/>
    </row>
    <row r="893" spans="2:54" ht="15" customHeight="1">
      <c r="B893" s="1155"/>
      <c r="C893" s="3017"/>
      <c r="D893" s="3017"/>
      <c r="E893" s="1146" t="s">
        <v>1130</v>
      </c>
      <c r="F893" s="1106"/>
      <c r="G893" s="441" t="s">
        <v>93</v>
      </c>
      <c r="H893" s="441" t="s">
        <v>1103</v>
      </c>
      <c r="I893" s="441" t="s">
        <v>1131</v>
      </c>
      <c r="J893" s="441" t="s">
        <v>112</v>
      </c>
      <c r="K893" s="441" t="s">
        <v>1126</v>
      </c>
      <c r="L893" s="441" t="s">
        <v>1120</v>
      </c>
      <c r="M893" s="441" t="str">
        <f t="shared" si="51"/>
        <v>Cooma 11 kV</v>
      </c>
      <c r="N893" s="441" t="s">
        <v>1129</v>
      </c>
      <c r="O893" s="441" t="s">
        <v>842</v>
      </c>
      <c r="P893" s="1111"/>
      <c r="Q893" s="2526"/>
      <c r="R893" s="2527"/>
      <c r="S893" s="2524"/>
      <c r="T893" s="2524"/>
      <c r="U893" s="2524"/>
      <c r="V893" s="2524"/>
      <c r="W893" s="2524"/>
      <c r="X893" s="2524"/>
      <c r="Y893" s="2524"/>
      <c r="Z893" s="2524"/>
      <c r="AA893" s="2525"/>
      <c r="AB893" s="1125"/>
      <c r="AC893" s="1151"/>
      <c r="AD893" s="1152"/>
      <c r="AE893" s="1153"/>
      <c r="AF893" s="1153"/>
      <c r="AG893" s="1153"/>
      <c r="AH893" s="124"/>
      <c r="AI893" s="124"/>
      <c r="AJ893" s="124"/>
      <c r="AK893" s="124"/>
      <c r="AL893" s="124"/>
      <c r="AM893" s="124"/>
      <c r="AN893" s="124"/>
      <c r="AO893" s="124"/>
      <c r="AP893" s="124"/>
      <c r="AQ893" s="1153"/>
      <c r="AR893" s="1154"/>
      <c r="AS893" s="1154"/>
      <c r="AT893" s="1154"/>
      <c r="AU893" s="1154"/>
      <c r="AV893" s="1154"/>
      <c r="AW893" s="1154"/>
      <c r="AX893" s="1154"/>
      <c r="AY893" s="1154"/>
      <c r="AZ893" s="1154"/>
      <c r="BA893" s="1154"/>
      <c r="BB893" s="1154"/>
    </row>
    <row r="894" spans="2:54" ht="15" customHeight="1">
      <c r="B894" s="1155"/>
      <c r="C894" s="3016" t="s">
        <v>1132</v>
      </c>
      <c r="D894" s="3016" t="s">
        <v>833</v>
      </c>
      <c r="E894" s="1146" t="s">
        <v>1127</v>
      </c>
      <c r="F894" s="1106"/>
      <c r="G894" s="441" t="s">
        <v>93</v>
      </c>
      <c r="H894" s="441" t="s">
        <v>1103</v>
      </c>
      <c r="I894" s="441" t="s">
        <v>1128</v>
      </c>
      <c r="J894" s="441" t="s">
        <v>112</v>
      </c>
      <c r="K894" s="1111" t="s">
        <v>1132</v>
      </c>
      <c r="L894" s="441" t="s">
        <v>1120</v>
      </c>
      <c r="M894" s="441" t="str">
        <f t="shared" si="51"/>
        <v>Cooma 11 kV</v>
      </c>
      <c r="N894" s="1111" t="s">
        <v>1106</v>
      </c>
      <c r="O894" s="1111" t="s">
        <v>833</v>
      </c>
      <c r="P894" s="1111"/>
      <c r="Q894" s="2850"/>
      <c r="R894" s="2850"/>
      <c r="S894" s="2850"/>
      <c r="T894" s="2850"/>
      <c r="U894" s="2850"/>
      <c r="V894" s="2851"/>
      <c r="W894" s="2852"/>
      <c r="X894" s="2852"/>
      <c r="Y894" s="2852"/>
      <c r="Z894" s="2852"/>
      <c r="AA894" s="2853"/>
      <c r="AB894" s="1125"/>
      <c r="AC894" s="1151"/>
      <c r="AD894" s="1152"/>
      <c r="AE894" s="1153"/>
      <c r="AF894" s="1153"/>
      <c r="AG894" s="1153"/>
      <c r="AH894" s="124"/>
      <c r="AI894" s="124"/>
      <c r="AJ894" s="124"/>
      <c r="AK894" s="124"/>
      <c r="AL894" s="1153"/>
      <c r="AM894" s="124"/>
      <c r="AN894" s="124"/>
      <c r="AO894" s="1153"/>
      <c r="AP894" s="1153"/>
      <c r="AQ894" s="1153"/>
      <c r="AR894" s="1154"/>
      <c r="AS894" s="1154"/>
      <c r="AT894" s="1154"/>
      <c r="AU894" s="1160"/>
      <c r="AV894" s="1154"/>
      <c r="AW894" s="1154"/>
      <c r="AX894" s="1154"/>
      <c r="AY894" s="1154"/>
      <c r="AZ894" s="1154"/>
      <c r="BA894" s="1154"/>
      <c r="BB894" s="1154"/>
    </row>
    <row r="895" spans="2:54" ht="15" customHeight="1">
      <c r="B895" s="1155"/>
      <c r="C895" s="3017"/>
      <c r="D895" s="3017"/>
      <c r="E895" s="1146" t="s">
        <v>1130</v>
      </c>
      <c r="F895" s="1106"/>
      <c r="G895" s="441" t="s">
        <v>93</v>
      </c>
      <c r="H895" s="441" t="s">
        <v>1103</v>
      </c>
      <c r="I895" s="441" t="s">
        <v>1131</v>
      </c>
      <c r="J895" s="441" t="s">
        <v>112</v>
      </c>
      <c r="K895" s="1111" t="s">
        <v>1132</v>
      </c>
      <c r="L895" s="441" t="s">
        <v>1120</v>
      </c>
      <c r="M895" s="441" t="str">
        <f t="shared" si="51"/>
        <v>Cooma 11 kV</v>
      </c>
      <c r="N895" s="1111" t="s">
        <v>1106</v>
      </c>
      <c r="O895" s="1111" t="s">
        <v>833</v>
      </c>
      <c r="P895" s="1111"/>
      <c r="Q895" s="2850"/>
      <c r="R895" s="2850"/>
      <c r="S895" s="2850"/>
      <c r="T895" s="2850"/>
      <c r="U895" s="2850"/>
      <c r="V895" s="2851"/>
      <c r="W895" s="2852"/>
      <c r="X895" s="2852"/>
      <c r="Y895" s="2852"/>
      <c r="Z895" s="2852"/>
      <c r="AA895" s="2853"/>
      <c r="AB895" s="1125"/>
      <c r="AC895" s="1151"/>
      <c r="AD895" s="1152"/>
      <c r="AE895" s="1153"/>
      <c r="AF895" s="1153"/>
      <c r="AG895" s="1153"/>
      <c r="AH895" s="124"/>
      <c r="AI895" s="124"/>
      <c r="AJ895" s="124"/>
      <c r="AK895" s="124"/>
      <c r="AL895" s="1153"/>
      <c r="AM895" s="124"/>
      <c r="AN895" s="124"/>
      <c r="AO895" s="1153"/>
      <c r="AP895" s="1153"/>
      <c r="AQ895" s="1153"/>
      <c r="AR895" s="1154"/>
      <c r="AS895" s="1154"/>
      <c r="AT895" s="1154"/>
      <c r="AU895" s="1160"/>
      <c r="AV895" s="1154"/>
      <c r="AW895" s="1154"/>
      <c r="AX895" s="1154"/>
      <c r="AY895" s="1154"/>
      <c r="AZ895" s="1154"/>
      <c r="BA895" s="1154"/>
      <c r="BB895" s="1154"/>
    </row>
    <row r="896" spans="2:54" ht="15" customHeight="1">
      <c r="B896" s="1155"/>
      <c r="C896" s="3016" t="s">
        <v>1132</v>
      </c>
      <c r="D896" s="3016" t="s">
        <v>842</v>
      </c>
      <c r="E896" s="1146" t="s">
        <v>1127</v>
      </c>
      <c r="F896" s="1106"/>
      <c r="G896" s="441" t="s">
        <v>93</v>
      </c>
      <c r="H896" s="441" t="s">
        <v>1103</v>
      </c>
      <c r="I896" s="441" t="s">
        <v>1128</v>
      </c>
      <c r="J896" s="441" t="s">
        <v>112</v>
      </c>
      <c r="K896" s="1111" t="s">
        <v>1132</v>
      </c>
      <c r="L896" s="441" t="s">
        <v>1120</v>
      </c>
      <c r="M896" s="441" t="str">
        <f t="shared" si="51"/>
        <v>Cooma 11 kV</v>
      </c>
      <c r="N896" s="1111" t="s">
        <v>1106</v>
      </c>
      <c r="O896" s="1112" t="s">
        <v>842</v>
      </c>
      <c r="P896" s="1111"/>
      <c r="Q896" s="2881">
        <v>17</v>
      </c>
      <c r="R896" s="2881">
        <v>17</v>
      </c>
      <c r="S896" s="2881">
        <v>16</v>
      </c>
      <c r="T896" s="2881">
        <v>15</v>
      </c>
      <c r="U896" s="2881">
        <v>14</v>
      </c>
      <c r="V896" s="2881">
        <v>13</v>
      </c>
      <c r="W896" s="2852"/>
      <c r="X896" s="2852"/>
      <c r="Y896" s="2852"/>
      <c r="Z896" s="2852"/>
      <c r="AA896" s="2853"/>
      <c r="AB896" s="1125"/>
      <c r="AC896" s="1151"/>
      <c r="AD896" s="1152"/>
      <c r="AE896" s="1153"/>
      <c r="AF896" s="1153"/>
      <c r="AG896" s="1153"/>
      <c r="AH896" s="124"/>
      <c r="AI896" s="124"/>
      <c r="AJ896" s="124"/>
      <c r="AK896" s="124"/>
      <c r="AL896" s="1153"/>
      <c r="AM896" s="124"/>
      <c r="AN896" s="124"/>
      <c r="AO896" s="1153"/>
      <c r="AP896" s="1161"/>
      <c r="AQ896" s="1153"/>
      <c r="AR896" s="1154"/>
      <c r="AS896" s="1154"/>
      <c r="AT896" s="1154"/>
      <c r="AU896" s="1160"/>
      <c r="AV896" s="1154"/>
      <c r="AW896" s="1154"/>
      <c r="AX896" s="1154"/>
      <c r="AY896" s="1154"/>
      <c r="AZ896" s="1154"/>
      <c r="BA896" s="1154"/>
      <c r="BB896" s="1154"/>
    </row>
    <row r="897" spans="2:54" ht="15" customHeight="1">
      <c r="B897" s="1155"/>
      <c r="C897" s="3017"/>
      <c r="D897" s="3017"/>
      <c r="E897" s="1146" t="s">
        <v>1130</v>
      </c>
      <c r="F897" s="1106"/>
      <c r="G897" s="441" t="s">
        <v>93</v>
      </c>
      <c r="H897" s="441" t="s">
        <v>1103</v>
      </c>
      <c r="I897" s="441" t="s">
        <v>1131</v>
      </c>
      <c r="J897" s="441" t="s">
        <v>112</v>
      </c>
      <c r="K897" s="1111" t="s">
        <v>1132</v>
      </c>
      <c r="L897" s="441" t="s">
        <v>1120</v>
      </c>
      <c r="M897" s="441" t="str">
        <f t="shared" si="51"/>
        <v>Cooma 11 kV</v>
      </c>
      <c r="N897" s="1111" t="s">
        <v>1106</v>
      </c>
      <c r="O897" s="1112" t="s">
        <v>842</v>
      </c>
      <c r="P897" s="1111"/>
      <c r="Q897" s="2881">
        <v>11</v>
      </c>
      <c r="R897" s="2881">
        <v>10</v>
      </c>
      <c r="S897" s="2881">
        <v>10</v>
      </c>
      <c r="T897" s="2881">
        <v>12</v>
      </c>
      <c r="U897" s="2881">
        <v>9</v>
      </c>
      <c r="V897" s="2881">
        <v>12</v>
      </c>
      <c r="W897" s="2852"/>
      <c r="X897" s="2852"/>
      <c r="Y897" s="2852"/>
      <c r="Z897" s="2852"/>
      <c r="AA897" s="2853"/>
      <c r="AB897" s="1125"/>
      <c r="AC897" s="1151"/>
      <c r="AD897" s="1152"/>
      <c r="AE897" s="1153"/>
      <c r="AF897" s="1153"/>
      <c r="AG897" s="1153"/>
      <c r="AH897" s="124"/>
      <c r="AI897" s="124"/>
      <c r="AJ897" s="124"/>
      <c r="AK897" s="124"/>
      <c r="AL897" s="1153"/>
      <c r="AM897" s="124"/>
      <c r="AN897" s="124"/>
      <c r="AO897" s="1153"/>
      <c r="AP897" s="1161"/>
      <c r="AQ897" s="1153"/>
      <c r="AR897" s="1154"/>
      <c r="AS897" s="1154"/>
      <c r="AT897" s="1154"/>
      <c r="AU897" s="1160"/>
      <c r="AV897" s="1154"/>
      <c r="AW897" s="1154"/>
      <c r="AX897" s="1154"/>
      <c r="AY897" s="1154"/>
      <c r="AZ897" s="1154"/>
      <c r="BA897" s="1154"/>
      <c r="BB897" s="1154"/>
    </row>
    <row r="898" spans="2:54" ht="15" customHeight="1">
      <c r="B898" s="1155"/>
      <c r="C898" s="3016" t="s">
        <v>1133</v>
      </c>
      <c r="D898" s="3016"/>
      <c r="E898" s="1146" t="s">
        <v>1127</v>
      </c>
      <c r="F898" s="1106"/>
      <c r="G898" s="441" t="s">
        <v>93</v>
      </c>
      <c r="H898" s="441" t="s">
        <v>1103</v>
      </c>
      <c r="I898" s="441" t="s">
        <v>1128</v>
      </c>
      <c r="J898" s="441" t="s">
        <v>112</v>
      </c>
      <c r="K898" s="1111" t="s">
        <v>1133</v>
      </c>
      <c r="L898" s="441" t="s">
        <v>1120</v>
      </c>
      <c r="M898" s="441" t="str">
        <f t="shared" si="51"/>
        <v>Cooma 11 kV</v>
      </c>
      <c r="N898" s="1111" t="s">
        <v>1108</v>
      </c>
      <c r="O898" s="1111" t="s">
        <v>1109</v>
      </c>
      <c r="P898" s="1111"/>
      <c r="Q898" s="2856"/>
      <c r="R898" s="2856"/>
      <c r="S898" s="2856"/>
      <c r="T898" s="2856"/>
      <c r="U898" s="2856"/>
      <c r="V898" s="2858"/>
      <c r="W898" s="2859"/>
      <c r="X898" s="2859"/>
      <c r="Y898" s="2859"/>
      <c r="Z898" s="2859"/>
      <c r="AA898" s="2860"/>
      <c r="AB898" s="1125"/>
      <c r="AC898" s="1151"/>
      <c r="AD898" s="1152"/>
      <c r="AE898" s="1153"/>
      <c r="AF898" s="1153"/>
      <c r="AG898" s="1153"/>
      <c r="AH898" s="124"/>
      <c r="AI898" s="124"/>
      <c r="AJ898" s="124"/>
      <c r="AK898" s="124"/>
      <c r="AL898" s="1153"/>
      <c r="AM898" s="124"/>
      <c r="AN898" s="124"/>
      <c r="AO898" s="1153"/>
      <c r="AP898" s="1153"/>
      <c r="AQ898" s="1153"/>
      <c r="AR898" s="1154"/>
      <c r="AS898" s="1154"/>
      <c r="AT898" s="1154"/>
      <c r="AU898" s="1154"/>
      <c r="AV898" s="1154"/>
      <c r="AW898" s="1154"/>
      <c r="AX898" s="1154"/>
      <c r="AY898" s="1154"/>
      <c r="AZ898" s="1154"/>
      <c r="BA898" s="1154"/>
      <c r="BB898" s="1154"/>
    </row>
    <row r="899" spans="2:54" ht="15" customHeight="1">
      <c r="B899" s="1155"/>
      <c r="C899" s="3017"/>
      <c r="D899" s="3017"/>
      <c r="E899" s="1146" t="s">
        <v>1130</v>
      </c>
      <c r="F899" s="1106"/>
      <c r="G899" s="441" t="s">
        <v>93</v>
      </c>
      <c r="H899" s="441" t="s">
        <v>1103</v>
      </c>
      <c r="I899" s="441" t="s">
        <v>1131</v>
      </c>
      <c r="J899" s="441" t="s">
        <v>112</v>
      </c>
      <c r="K899" s="1111" t="s">
        <v>1133</v>
      </c>
      <c r="L899" s="441" t="s">
        <v>1120</v>
      </c>
      <c r="M899" s="441" t="str">
        <f t="shared" si="51"/>
        <v>Cooma 11 kV</v>
      </c>
      <c r="N899" s="1111" t="s">
        <v>1108</v>
      </c>
      <c r="O899" s="1111" t="s">
        <v>1109</v>
      </c>
      <c r="P899" s="1111"/>
      <c r="Q899" s="2856"/>
      <c r="R899" s="2856"/>
      <c r="S899" s="2856"/>
      <c r="T899" s="2856"/>
      <c r="U899" s="2856"/>
      <c r="V899" s="2858"/>
      <c r="W899" s="2859"/>
      <c r="X899" s="2859"/>
      <c r="Y899" s="2859"/>
      <c r="Z899" s="2859"/>
      <c r="AA899" s="2860"/>
      <c r="AB899" s="1125"/>
      <c r="AC899" s="1151"/>
      <c r="AD899" s="1152"/>
      <c r="AE899" s="1153"/>
      <c r="AF899" s="1153"/>
      <c r="AG899" s="1153"/>
      <c r="AH899" s="124"/>
      <c r="AI899" s="124"/>
      <c r="AJ899" s="124"/>
      <c r="AK899" s="124"/>
      <c r="AL899" s="1153"/>
      <c r="AM899" s="124"/>
      <c r="AN899" s="124"/>
      <c r="AO899" s="1153"/>
      <c r="AP899" s="1153"/>
      <c r="AQ899" s="1153"/>
      <c r="AR899" s="1154"/>
      <c r="AS899" s="1154"/>
      <c r="AT899" s="1154"/>
      <c r="AU899" s="1154"/>
      <c r="AV899" s="1154"/>
      <c r="AW899" s="1154"/>
      <c r="AX899" s="1154"/>
      <c r="AY899" s="1154"/>
      <c r="AZ899" s="1154"/>
      <c r="BA899" s="1154"/>
      <c r="BB899" s="1154"/>
    </row>
    <row r="900" spans="2:54" ht="15" customHeight="1">
      <c r="B900" s="1155"/>
      <c r="C900" s="3016" t="s">
        <v>1110</v>
      </c>
      <c r="D900" s="3016"/>
      <c r="E900" s="1146" t="s">
        <v>1127</v>
      </c>
      <c r="F900" s="1106"/>
      <c r="G900" s="441" t="s">
        <v>93</v>
      </c>
      <c r="H900" s="441" t="s">
        <v>1103</v>
      </c>
      <c r="I900" s="441" t="s">
        <v>1128</v>
      </c>
      <c r="J900" s="441" t="s">
        <v>112</v>
      </c>
      <c r="K900" s="1111" t="s">
        <v>1110</v>
      </c>
      <c r="L900" s="441" t="s">
        <v>1120</v>
      </c>
      <c r="M900" s="441" t="str">
        <f t="shared" si="51"/>
        <v>Cooma 11 kV</v>
      </c>
      <c r="N900" s="1111" t="s">
        <v>1111</v>
      </c>
      <c r="O900" s="1112">
        <v>0</v>
      </c>
      <c r="P900" s="1111"/>
      <c r="Q900" s="2861"/>
      <c r="R900" s="2861"/>
      <c r="S900" s="2861"/>
      <c r="T900" s="2861"/>
      <c r="U900" s="2861"/>
      <c r="V900" s="2862"/>
      <c r="W900" s="2863"/>
      <c r="X900" s="2863"/>
      <c r="Y900" s="2863"/>
      <c r="Z900" s="2863"/>
      <c r="AA900" s="2864"/>
      <c r="AB900" s="1125"/>
      <c r="AC900" s="1151"/>
      <c r="AD900" s="1152"/>
      <c r="AE900" s="1153"/>
      <c r="AF900" s="1153"/>
      <c r="AG900" s="1153"/>
      <c r="AH900" s="124"/>
      <c r="AI900" s="124"/>
      <c r="AJ900" s="124"/>
      <c r="AK900" s="124"/>
      <c r="AL900" s="1153"/>
      <c r="AM900" s="124"/>
      <c r="AN900" s="124"/>
      <c r="AO900" s="1153"/>
      <c r="AP900" s="1161"/>
      <c r="AQ900" s="1153"/>
      <c r="AR900" s="1154"/>
      <c r="AS900" s="1154"/>
      <c r="AT900" s="1154"/>
      <c r="AU900" s="1154"/>
      <c r="AV900" s="1154"/>
      <c r="AW900" s="1154"/>
      <c r="AX900" s="1154"/>
      <c r="AY900" s="1154"/>
      <c r="AZ900" s="1154"/>
      <c r="BA900" s="1154"/>
      <c r="BB900" s="1154"/>
    </row>
    <row r="901" spans="2:54" ht="15" customHeight="1">
      <c r="B901" s="1155"/>
      <c r="C901" s="3017"/>
      <c r="D901" s="3017"/>
      <c r="E901" s="1146" t="s">
        <v>1130</v>
      </c>
      <c r="F901" s="1106"/>
      <c r="G901" s="441" t="s">
        <v>93</v>
      </c>
      <c r="H901" s="441" t="s">
        <v>1103</v>
      </c>
      <c r="I901" s="441" t="s">
        <v>1131</v>
      </c>
      <c r="J901" s="441" t="s">
        <v>112</v>
      </c>
      <c r="K901" s="1111" t="s">
        <v>1110</v>
      </c>
      <c r="L901" s="441" t="s">
        <v>1120</v>
      </c>
      <c r="M901" s="441" t="str">
        <f t="shared" si="51"/>
        <v>Cooma 11 kV</v>
      </c>
      <c r="N901" s="1111" t="s">
        <v>1111</v>
      </c>
      <c r="O901" s="1112">
        <v>0</v>
      </c>
      <c r="P901" s="1111"/>
      <c r="Q901" s="2861"/>
      <c r="R901" s="2861"/>
      <c r="S901" s="2861"/>
      <c r="T901" s="2861"/>
      <c r="U901" s="2861"/>
      <c r="V901" s="2862"/>
      <c r="W901" s="2863"/>
      <c r="X901" s="2863"/>
      <c r="Y901" s="2863"/>
      <c r="Z901" s="2863"/>
      <c r="AA901" s="2864"/>
      <c r="AB901" s="1125"/>
      <c r="AC901" s="1151"/>
      <c r="AD901" s="1152"/>
      <c r="AE901" s="1153"/>
      <c r="AF901" s="1153"/>
      <c r="AG901" s="1153"/>
      <c r="AH901" s="124"/>
      <c r="AI901" s="124"/>
      <c r="AJ901" s="124"/>
      <c r="AK901" s="124"/>
      <c r="AL901" s="1153"/>
      <c r="AM901" s="124"/>
      <c r="AN901" s="124"/>
      <c r="AO901" s="1153"/>
      <c r="AP901" s="1161"/>
      <c r="AQ901" s="1153"/>
      <c r="AR901" s="1154"/>
      <c r="AS901" s="1154"/>
      <c r="AT901" s="1154"/>
      <c r="AU901" s="1154"/>
      <c r="AV901" s="1154"/>
      <c r="AW901" s="1154"/>
      <c r="AX901" s="1154"/>
      <c r="AY901" s="1154"/>
      <c r="AZ901" s="1154"/>
      <c r="BA901" s="1154"/>
      <c r="BB901" s="1154"/>
    </row>
    <row r="902" spans="2:54" ht="15" customHeight="1">
      <c r="B902" s="1155"/>
      <c r="C902" s="3016" t="s">
        <v>1112</v>
      </c>
      <c r="D902" s="3016"/>
      <c r="E902" s="1146" t="s">
        <v>1127</v>
      </c>
      <c r="F902" s="1106"/>
      <c r="G902" s="441" t="s">
        <v>93</v>
      </c>
      <c r="H902" s="441" t="s">
        <v>1103</v>
      </c>
      <c r="I902" s="441" t="s">
        <v>1128</v>
      </c>
      <c r="J902" s="441" t="s">
        <v>112</v>
      </c>
      <c r="K902" s="1111" t="s">
        <v>1112</v>
      </c>
      <c r="L902" s="441" t="s">
        <v>1120</v>
      </c>
      <c r="M902" s="441" t="str">
        <f t="shared" si="51"/>
        <v>Cooma 11 kV</v>
      </c>
      <c r="N902" s="1111" t="s">
        <v>1113</v>
      </c>
      <c r="O902" s="1111" t="s">
        <v>1113</v>
      </c>
      <c r="P902" s="1111"/>
      <c r="Q902" s="2850"/>
      <c r="R902" s="2850"/>
      <c r="S902" s="2850"/>
      <c r="T902" s="2850"/>
      <c r="U902" s="2850"/>
      <c r="V902" s="2851"/>
      <c r="W902" s="2866"/>
      <c r="X902" s="2866"/>
      <c r="Y902" s="2866"/>
      <c r="Z902" s="2866"/>
      <c r="AA902" s="2099"/>
      <c r="AB902" s="1125"/>
      <c r="AC902" s="1151"/>
      <c r="AD902" s="1152"/>
      <c r="AE902" s="1153"/>
      <c r="AF902" s="1153"/>
      <c r="AG902" s="1153"/>
      <c r="AH902" s="124"/>
      <c r="AI902" s="124"/>
      <c r="AJ902" s="124"/>
      <c r="AK902" s="124"/>
      <c r="AL902" s="1153"/>
      <c r="AM902" s="124"/>
      <c r="AN902" s="124"/>
      <c r="AO902" s="1153"/>
      <c r="AP902" s="1153"/>
      <c r="AQ902" s="1153"/>
      <c r="AR902" s="1154"/>
      <c r="AS902" s="1154"/>
      <c r="AT902" s="1154"/>
      <c r="AU902" s="1154"/>
      <c r="AV902" s="1154"/>
      <c r="AW902" s="1154"/>
      <c r="AX902" s="1154"/>
      <c r="AY902" s="1154"/>
      <c r="AZ902" s="1154"/>
      <c r="BA902" s="1154"/>
      <c r="BB902" s="1154"/>
    </row>
    <row r="903" spans="2:54" ht="15" customHeight="1">
      <c r="B903" s="1155"/>
      <c r="C903" s="3017"/>
      <c r="D903" s="3017"/>
      <c r="E903" s="1146" t="s">
        <v>1130</v>
      </c>
      <c r="F903" s="1106"/>
      <c r="G903" s="441" t="s">
        <v>93</v>
      </c>
      <c r="H903" s="441" t="s">
        <v>1103</v>
      </c>
      <c r="I903" s="441" t="s">
        <v>1131</v>
      </c>
      <c r="J903" s="441" t="s">
        <v>112</v>
      </c>
      <c r="K903" s="1111" t="s">
        <v>1112</v>
      </c>
      <c r="L903" s="441" t="s">
        <v>1120</v>
      </c>
      <c r="M903" s="441" t="str">
        <f t="shared" si="51"/>
        <v>Cooma 11 kV</v>
      </c>
      <c r="N903" s="1111" t="s">
        <v>1113</v>
      </c>
      <c r="O903" s="1111" t="s">
        <v>1113</v>
      </c>
      <c r="P903" s="1111"/>
      <c r="Q903" s="2850"/>
      <c r="R903" s="2850"/>
      <c r="S903" s="2850"/>
      <c r="T903" s="2850"/>
      <c r="U903" s="2850"/>
      <c r="V903" s="2851"/>
      <c r="W903" s="2866"/>
      <c r="X903" s="2866"/>
      <c r="Y903" s="2866"/>
      <c r="Z903" s="2866"/>
      <c r="AA903" s="2099"/>
      <c r="AB903" s="1125"/>
      <c r="AC903" s="1151"/>
      <c r="AD903" s="1152"/>
      <c r="AE903" s="1153"/>
      <c r="AF903" s="1153"/>
      <c r="AG903" s="1153"/>
      <c r="AH903" s="124"/>
      <c r="AI903" s="124"/>
      <c r="AJ903" s="124"/>
      <c r="AK903" s="124"/>
      <c r="AL903" s="1153"/>
      <c r="AM903" s="124"/>
      <c r="AN903" s="124"/>
      <c r="AO903" s="1153"/>
      <c r="AP903" s="1153"/>
      <c r="AQ903" s="1153"/>
      <c r="AR903" s="1154"/>
      <c r="AS903" s="1154"/>
      <c r="AT903" s="1154"/>
      <c r="AU903" s="1154"/>
      <c r="AV903" s="1154"/>
      <c r="AW903" s="1154"/>
      <c r="AX903" s="1154"/>
      <c r="AY903" s="1154"/>
      <c r="AZ903" s="1154"/>
      <c r="BA903" s="1154"/>
      <c r="BB903" s="1154"/>
    </row>
    <row r="904" spans="2:54" ht="15" customHeight="1">
      <c r="B904" s="1155"/>
      <c r="C904" s="3016" t="s">
        <v>1134</v>
      </c>
      <c r="D904" s="3016" t="s">
        <v>833</v>
      </c>
      <c r="E904" s="1146" t="s">
        <v>1127</v>
      </c>
      <c r="F904" s="1106"/>
      <c r="G904" s="441" t="s">
        <v>93</v>
      </c>
      <c r="H904" s="441" t="s">
        <v>1103</v>
      </c>
      <c r="I904" s="441" t="s">
        <v>1128</v>
      </c>
      <c r="J904" s="441" t="s">
        <v>112</v>
      </c>
      <c r="K904" s="1111" t="s">
        <v>1134</v>
      </c>
      <c r="L904" s="441" t="s">
        <v>1120</v>
      </c>
      <c r="M904" s="441" t="str">
        <f t="shared" si="51"/>
        <v>Cooma 11 kV</v>
      </c>
      <c r="N904" s="1111" t="s">
        <v>1115</v>
      </c>
      <c r="O904" s="1111" t="s">
        <v>833</v>
      </c>
      <c r="P904" s="1111"/>
      <c r="Q904" s="2867"/>
      <c r="R904" s="2868"/>
      <c r="S904" s="2869"/>
      <c r="T904" s="2869"/>
      <c r="U904" s="2869"/>
      <c r="V904" s="2869"/>
      <c r="W904" s="2869"/>
      <c r="X904" s="2869"/>
      <c r="Y904" s="2869"/>
      <c r="Z904" s="2869"/>
      <c r="AA904" s="2879"/>
      <c r="AB904" s="1125"/>
      <c r="AC904" s="1151"/>
      <c r="AD904" s="1152"/>
      <c r="AE904" s="1153"/>
      <c r="AF904" s="1153"/>
      <c r="AG904" s="1153"/>
      <c r="AH904" s="124"/>
      <c r="AI904" s="124"/>
      <c r="AJ904" s="124"/>
      <c r="AK904" s="124"/>
      <c r="AL904" s="1153"/>
      <c r="AM904" s="124"/>
      <c r="AN904" s="124"/>
      <c r="AO904" s="1153"/>
      <c r="AP904" s="1153"/>
      <c r="AQ904" s="1153"/>
      <c r="AR904" s="1154"/>
      <c r="AS904" s="1154"/>
      <c r="AT904" s="1154"/>
      <c r="AU904" s="1154"/>
      <c r="AV904" s="1154"/>
      <c r="AW904" s="1154"/>
      <c r="AX904" s="1154"/>
      <c r="AY904" s="1154"/>
      <c r="AZ904" s="1154"/>
      <c r="BA904" s="1154"/>
      <c r="BB904" s="1154"/>
    </row>
    <row r="905" spans="2:54" ht="15" customHeight="1">
      <c r="B905" s="1155"/>
      <c r="C905" s="3017"/>
      <c r="D905" s="3017"/>
      <c r="E905" s="1146" t="s">
        <v>1130</v>
      </c>
      <c r="F905" s="1106"/>
      <c r="G905" s="441" t="s">
        <v>93</v>
      </c>
      <c r="H905" s="441" t="s">
        <v>1103</v>
      </c>
      <c r="I905" s="441" t="s">
        <v>1131</v>
      </c>
      <c r="J905" s="441" t="s">
        <v>112</v>
      </c>
      <c r="K905" s="1111" t="s">
        <v>1134</v>
      </c>
      <c r="L905" s="441" t="s">
        <v>1120</v>
      </c>
      <c r="M905" s="441" t="str">
        <f t="shared" si="51"/>
        <v>Cooma 11 kV</v>
      </c>
      <c r="N905" s="1111" t="s">
        <v>1115</v>
      </c>
      <c r="O905" s="1111" t="s">
        <v>833</v>
      </c>
      <c r="P905" s="1111"/>
      <c r="Q905" s="2867"/>
      <c r="R905" s="2868"/>
      <c r="S905" s="2869"/>
      <c r="T905" s="2869"/>
      <c r="U905" s="2869"/>
      <c r="V905" s="2869"/>
      <c r="W905" s="2869"/>
      <c r="X905" s="2869"/>
      <c r="Y905" s="2869"/>
      <c r="Z905" s="2869"/>
      <c r="AA905" s="2879"/>
      <c r="AB905" s="1125"/>
      <c r="AC905" s="1151"/>
      <c r="AD905" s="1152"/>
      <c r="AE905" s="1153"/>
      <c r="AF905" s="1153"/>
      <c r="AG905" s="1153"/>
      <c r="AH905" s="124"/>
      <c r="AI905" s="124"/>
      <c r="AJ905" s="124"/>
      <c r="AK905" s="124"/>
      <c r="AL905" s="1153"/>
      <c r="AM905" s="124"/>
      <c r="AN905" s="124"/>
      <c r="AO905" s="1153"/>
      <c r="AP905" s="1153"/>
      <c r="AQ905" s="1153"/>
      <c r="AR905" s="1154"/>
      <c r="AS905" s="1154"/>
      <c r="AT905" s="1154"/>
      <c r="AU905" s="1154"/>
      <c r="AV905" s="1154"/>
      <c r="AW905" s="1154"/>
      <c r="AX905" s="1154"/>
      <c r="AY905" s="1154"/>
      <c r="AZ905" s="1154"/>
      <c r="BA905" s="1154"/>
      <c r="BB905" s="1154"/>
    </row>
    <row r="906" spans="2:54" ht="15" customHeight="1">
      <c r="B906" s="1155"/>
      <c r="C906" s="3016" t="s">
        <v>1135</v>
      </c>
      <c r="D906" s="3016" t="s">
        <v>833</v>
      </c>
      <c r="E906" s="1146" t="s">
        <v>1127</v>
      </c>
      <c r="F906" s="1106"/>
      <c r="G906" s="441" t="s">
        <v>93</v>
      </c>
      <c r="H906" s="441" t="s">
        <v>1103</v>
      </c>
      <c r="I906" s="441" t="s">
        <v>1128</v>
      </c>
      <c r="J906" s="441" t="s">
        <v>112</v>
      </c>
      <c r="K906" s="1111" t="s">
        <v>1135</v>
      </c>
      <c r="L906" s="441" t="s">
        <v>1120</v>
      </c>
      <c r="M906" s="441" t="str">
        <f t="shared" si="51"/>
        <v>Cooma 11 kV</v>
      </c>
      <c r="N906" s="1111" t="s">
        <v>1106</v>
      </c>
      <c r="O906" s="1111" t="s">
        <v>833</v>
      </c>
      <c r="P906" s="1111"/>
      <c r="Q906" s="2867"/>
      <c r="R906" s="2868"/>
      <c r="S906" s="2869"/>
      <c r="T906" s="2869"/>
      <c r="U906" s="2869"/>
      <c r="V906" s="2869"/>
      <c r="W906" s="2869"/>
      <c r="X906" s="2869"/>
      <c r="Y906" s="2869"/>
      <c r="Z906" s="2869"/>
      <c r="AA906" s="2879"/>
      <c r="AB906" s="1125"/>
      <c r="AC906" s="1151"/>
      <c r="AD906" s="1152"/>
      <c r="AE906" s="1153"/>
      <c r="AF906" s="1153"/>
      <c r="AG906" s="1153"/>
      <c r="AH906" s="124"/>
      <c r="AI906" s="124"/>
      <c r="AJ906" s="124"/>
      <c r="AK906" s="124"/>
      <c r="AL906" s="1153"/>
      <c r="AM906" s="124"/>
      <c r="AN906" s="124"/>
      <c r="AO906" s="1153"/>
      <c r="AP906" s="1153"/>
      <c r="AQ906" s="1153"/>
      <c r="AR906" s="1154"/>
      <c r="AS906" s="1154"/>
      <c r="AT906" s="1154"/>
      <c r="AU906" s="1154"/>
      <c r="AV906" s="1154"/>
      <c r="AW906" s="1154"/>
      <c r="AX906" s="1154"/>
      <c r="AY906" s="1154"/>
      <c r="AZ906" s="1154"/>
      <c r="BA906" s="1154"/>
      <c r="BB906" s="1154"/>
    </row>
    <row r="907" spans="2:54" ht="15" customHeight="1">
      <c r="B907" s="1155"/>
      <c r="C907" s="3017"/>
      <c r="D907" s="3017"/>
      <c r="E907" s="1146" t="s">
        <v>1130</v>
      </c>
      <c r="F907" s="1106"/>
      <c r="G907" s="441" t="s">
        <v>93</v>
      </c>
      <c r="H907" s="441" t="s">
        <v>1103</v>
      </c>
      <c r="I907" s="441" t="s">
        <v>1131</v>
      </c>
      <c r="J907" s="441" t="s">
        <v>112</v>
      </c>
      <c r="K907" s="1111" t="s">
        <v>1135</v>
      </c>
      <c r="L907" s="441" t="s">
        <v>1120</v>
      </c>
      <c r="M907" s="441" t="str">
        <f t="shared" si="51"/>
        <v>Cooma 11 kV</v>
      </c>
      <c r="N907" s="1111" t="s">
        <v>1106</v>
      </c>
      <c r="O907" s="1111" t="s">
        <v>833</v>
      </c>
      <c r="P907" s="1111"/>
      <c r="Q907" s="2867"/>
      <c r="R907" s="2868"/>
      <c r="S907" s="2869"/>
      <c r="T907" s="2869"/>
      <c r="U907" s="2869"/>
      <c r="V907" s="2869"/>
      <c r="W907" s="2869"/>
      <c r="X907" s="2869"/>
      <c r="Y907" s="2869"/>
      <c r="Z907" s="2869"/>
      <c r="AA907" s="2879"/>
      <c r="AB907" s="1125"/>
      <c r="AC907" s="1151"/>
      <c r="AD907" s="1152"/>
      <c r="AE907" s="1153"/>
      <c r="AF907" s="1153"/>
      <c r="AG907" s="1153"/>
      <c r="AH907" s="124"/>
      <c r="AI907" s="124"/>
      <c r="AJ907" s="124"/>
      <c r="AK907" s="124"/>
      <c r="AL907" s="1153"/>
      <c r="AM907" s="124"/>
      <c r="AN907" s="124"/>
      <c r="AO907" s="1153"/>
      <c r="AP907" s="1153"/>
      <c r="AQ907" s="1153"/>
      <c r="AR907" s="1154"/>
      <c r="AS907" s="1154"/>
      <c r="AT907" s="1154"/>
      <c r="AU907" s="1154"/>
      <c r="AV907" s="1154"/>
      <c r="AW907" s="1154"/>
      <c r="AX907" s="1154"/>
      <c r="AY907" s="1154"/>
      <c r="AZ907" s="1154"/>
      <c r="BA907" s="1154"/>
      <c r="BB907" s="1154"/>
    </row>
    <row r="908" spans="2:54" ht="15" customHeight="1">
      <c r="B908" s="1155"/>
      <c r="C908" s="3016" t="s">
        <v>1135</v>
      </c>
      <c r="D908" s="3016" t="s">
        <v>842</v>
      </c>
      <c r="E908" s="1146" t="s">
        <v>1127</v>
      </c>
      <c r="F908" s="1106"/>
      <c r="G908" s="441" t="s">
        <v>93</v>
      </c>
      <c r="H908" s="441" t="s">
        <v>1103</v>
      </c>
      <c r="I908" s="441" t="s">
        <v>1128</v>
      </c>
      <c r="J908" s="441" t="s">
        <v>112</v>
      </c>
      <c r="K908" s="1111" t="s">
        <v>1135</v>
      </c>
      <c r="L908" s="441" t="s">
        <v>1120</v>
      </c>
      <c r="M908" s="441" t="str">
        <f t="shared" si="51"/>
        <v>Cooma 11 kV</v>
      </c>
      <c r="N908" s="1111" t="s">
        <v>1106</v>
      </c>
      <c r="O908" s="1111" t="s">
        <v>842</v>
      </c>
      <c r="P908" s="1111"/>
      <c r="Q908" s="2867"/>
      <c r="R908" s="2868"/>
      <c r="S908" s="2869"/>
      <c r="T908" s="2869"/>
      <c r="U908" s="2869"/>
      <c r="V908" s="2869"/>
      <c r="W908" s="2869"/>
      <c r="X908" s="2869"/>
      <c r="Y908" s="2869"/>
      <c r="Z908" s="2869"/>
      <c r="AA908" s="2879"/>
      <c r="AB908" s="1125"/>
      <c r="AC908" s="1151"/>
      <c r="AD908" s="1152"/>
      <c r="AE908" s="1153"/>
      <c r="AF908" s="1153"/>
      <c r="AG908" s="1153"/>
      <c r="AH908" s="124"/>
      <c r="AI908" s="124"/>
      <c r="AJ908" s="124"/>
      <c r="AK908" s="124"/>
      <c r="AL908" s="1153"/>
      <c r="AM908" s="124"/>
      <c r="AN908" s="124"/>
      <c r="AO908" s="1153"/>
      <c r="AP908" s="1153"/>
      <c r="AQ908" s="1153"/>
      <c r="AR908" s="1154"/>
      <c r="AS908" s="1154"/>
      <c r="AT908" s="1154"/>
      <c r="AU908" s="1154"/>
      <c r="AV908" s="1154"/>
      <c r="AW908" s="1154"/>
      <c r="AX908" s="1154"/>
      <c r="AY908" s="1154"/>
      <c r="AZ908" s="1154"/>
      <c r="BA908" s="1154"/>
      <c r="BB908" s="1154"/>
    </row>
    <row r="909" spans="2:54" ht="15" customHeight="1">
      <c r="B909" s="1155"/>
      <c r="C909" s="3017"/>
      <c r="D909" s="3017"/>
      <c r="E909" s="1146" t="s">
        <v>1130</v>
      </c>
      <c r="F909" s="1106"/>
      <c r="G909" s="441" t="s">
        <v>93</v>
      </c>
      <c r="H909" s="441" t="s">
        <v>1103</v>
      </c>
      <c r="I909" s="441" t="s">
        <v>1131</v>
      </c>
      <c r="J909" s="441" t="s">
        <v>112</v>
      </c>
      <c r="K909" s="1111" t="s">
        <v>1135</v>
      </c>
      <c r="L909" s="441" t="s">
        <v>1120</v>
      </c>
      <c r="M909" s="441" t="str">
        <f t="shared" ref="M909:M972" si="55">M908</f>
        <v>Cooma 11 kV</v>
      </c>
      <c r="N909" s="1111" t="s">
        <v>1106</v>
      </c>
      <c r="O909" s="1111" t="s">
        <v>842</v>
      </c>
      <c r="P909" s="1111"/>
      <c r="Q909" s="2867"/>
      <c r="R909" s="2868"/>
      <c r="S909" s="2869"/>
      <c r="T909" s="2869"/>
      <c r="U909" s="2869"/>
      <c r="V909" s="2869"/>
      <c r="W909" s="2869"/>
      <c r="X909" s="2869"/>
      <c r="Y909" s="2869"/>
      <c r="Z909" s="2869"/>
      <c r="AA909" s="2879"/>
      <c r="AB909" s="1125"/>
      <c r="AC909" s="1151"/>
      <c r="AD909" s="1152"/>
      <c r="AE909" s="1153"/>
      <c r="AF909" s="1153"/>
      <c r="AG909" s="1153"/>
      <c r="AH909" s="124"/>
      <c r="AI909" s="124"/>
      <c r="AJ909" s="124"/>
      <c r="AK909" s="124"/>
      <c r="AL909" s="1153"/>
      <c r="AM909" s="124"/>
      <c r="AN909" s="124"/>
      <c r="AO909" s="1153"/>
      <c r="AP909" s="1153"/>
      <c r="AQ909" s="1153"/>
      <c r="AR909" s="1154"/>
      <c r="AS909" s="1154"/>
      <c r="AT909" s="1154"/>
      <c r="AU909" s="1154"/>
      <c r="AV909" s="1154"/>
      <c r="AW909" s="1154"/>
      <c r="AX909" s="1154"/>
      <c r="AY909" s="1154"/>
      <c r="AZ909" s="1154"/>
      <c r="BA909" s="1154"/>
      <c r="BB909" s="1154"/>
    </row>
    <row r="910" spans="2:54" ht="15" customHeight="1">
      <c r="B910" s="1155"/>
      <c r="C910" s="3016" t="s">
        <v>1136</v>
      </c>
      <c r="D910" s="3016" t="s">
        <v>833</v>
      </c>
      <c r="E910" s="1146" t="s">
        <v>1127</v>
      </c>
      <c r="F910" s="1106"/>
      <c r="G910" s="441" t="s">
        <v>93</v>
      </c>
      <c r="H910" s="441" t="s">
        <v>1103</v>
      </c>
      <c r="I910" s="441" t="s">
        <v>1128</v>
      </c>
      <c r="J910" s="441" t="s">
        <v>112</v>
      </c>
      <c r="K910" s="1111" t="s">
        <v>1136</v>
      </c>
      <c r="L910" s="441" t="s">
        <v>1120</v>
      </c>
      <c r="M910" s="441" t="str">
        <f t="shared" si="55"/>
        <v>Cooma 11 kV</v>
      </c>
      <c r="N910" s="1111" t="s">
        <v>1106</v>
      </c>
      <c r="O910" s="1111" t="s">
        <v>833</v>
      </c>
      <c r="P910" s="1111"/>
      <c r="Q910" s="2867"/>
      <c r="R910" s="2868"/>
      <c r="S910" s="2869"/>
      <c r="T910" s="2869"/>
      <c r="U910" s="2869"/>
      <c r="V910" s="2869"/>
      <c r="W910" s="2870">
        <v>14.021000000000001</v>
      </c>
      <c r="X910" s="2870">
        <v>14.0420315</v>
      </c>
      <c r="Y910" s="2870">
        <v>14.06309454725</v>
      </c>
      <c r="Z910" s="2870">
        <v>14.084189189070875</v>
      </c>
      <c r="AA910" s="2870">
        <v>14.105315472854482</v>
      </c>
      <c r="AB910" s="1125"/>
      <c r="AC910" s="1151"/>
      <c r="AD910" s="1152"/>
      <c r="AE910" s="1153"/>
      <c r="AF910" s="1153"/>
      <c r="AG910" s="1153"/>
      <c r="AH910" s="124"/>
      <c r="AI910" s="124"/>
      <c r="AJ910" s="124"/>
      <c r="AK910" s="124"/>
      <c r="AL910" s="1153"/>
      <c r="AM910" s="124"/>
      <c r="AN910" s="124"/>
      <c r="AO910" s="1153"/>
      <c r="AP910" s="1153"/>
      <c r="AQ910" s="1153"/>
      <c r="AR910" s="1154"/>
      <c r="AS910" s="1154"/>
      <c r="AT910" s="1154"/>
      <c r="AU910" s="1154"/>
      <c r="AV910" s="1154"/>
      <c r="AW910" s="1154"/>
      <c r="AX910" s="1154"/>
      <c r="AY910" s="1154"/>
      <c r="AZ910" s="1154"/>
      <c r="BA910" s="1154"/>
      <c r="BB910" s="1154"/>
    </row>
    <row r="911" spans="2:54" ht="15" customHeight="1">
      <c r="B911" s="1155"/>
      <c r="C911" s="3017"/>
      <c r="D911" s="3017"/>
      <c r="E911" s="1146" t="s">
        <v>1130</v>
      </c>
      <c r="F911" s="1106"/>
      <c r="G911" s="441" t="s">
        <v>93</v>
      </c>
      <c r="H911" s="441" t="s">
        <v>1103</v>
      </c>
      <c r="I911" s="441" t="s">
        <v>1131</v>
      </c>
      <c r="J911" s="441" t="s">
        <v>112</v>
      </c>
      <c r="K911" s="1111" t="s">
        <v>1136</v>
      </c>
      <c r="L911" s="441" t="s">
        <v>1120</v>
      </c>
      <c r="M911" s="441" t="str">
        <f t="shared" si="55"/>
        <v>Cooma 11 kV</v>
      </c>
      <c r="N911" s="1111" t="s">
        <v>1106</v>
      </c>
      <c r="O911" s="1111" t="s">
        <v>833</v>
      </c>
      <c r="P911" s="1111"/>
      <c r="Q911" s="2528"/>
      <c r="R911" s="2529"/>
      <c r="S911" s="2530"/>
      <c r="T911" s="2530"/>
      <c r="U911" s="2530"/>
      <c r="V911" s="2530"/>
      <c r="W911" s="2102"/>
      <c r="X911" s="2102"/>
      <c r="Y911" s="2102"/>
      <c r="Z911" s="2102"/>
      <c r="AA911" s="2103"/>
      <c r="AB911" s="1125"/>
      <c r="AC911" s="1151"/>
      <c r="AD911" s="1152"/>
      <c r="AE911" s="1153"/>
      <c r="AF911" s="1153"/>
      <c r="AG911" s="1153"/>
      <c r="AH911" s="124"/>
      <c r="AI911" s="124"/>
      <c r="AJ911" s="124"/>
      <c r="AK911" s="124"/>
      <c r="AL911" s="1153"/>
      <c r="AM911" s="124"/>
      <c r="AN911" s="124"/>
      <c r="AO911" s="1153"/>
      <c r="AP911" s="1153"/>
      <c r="AQ911" s="1153"/>
      <c r="AR911" s="1154"/>
      <c r="AS911" s="1154"/>
      <c r="AT911" s="1154"/>
      <c r="AU911" s="1154"/>
      <c r="AV911" s="1154"/>
      <c r="AW911" s="1154"/>
      <c r="AX911" s="1154"/>
      <c r="AY911" s="1154"/>
      <c r="AZ911" s="1154"/>
      <c r="BA911" s="1154"/>
      <c r="BB911" s="1154"/>
    </row>
    <row r="912" spans="2:54" ht="15" customHeight="1">
      <c r="B912" s="1155"/>
      <c r="C912" s="3016" t="s">
        <v>1136</v>
      </c>
      <c r="D912" s="3016" t="s">
        <v>842</v>
      </c>
      <c r="E912" s="1146" t="s">
        <v>1127</v>
      </c>
      <c r="F912" s="1106"/>
      <c r="G912" s="441" t="s">
        <v>93</v>
      </c>
      <c r="H912" s="441" t="s">
        <v>1103</v>
      </c>
      <c r="I912" s="441" t="s">
        <v>1128</v>
      </c>
      <c r="J912" s="441" t="s">
        <v>112</v>
      </c>
      <c r="K912" s="1111" t="s">
        <v>1136</v>
      </c>
      <c r="L912" s="441" t="s">
        <v>1120</v>
      </c>
      <c r="M912" s="441" t="str">
        <f t="shared" si="55"/>
        <v>Cooma 11 kV</v>
      </c>
      <c r="N912" s="1111" t="s">
        <v>1106</v>
      </c>
      <c r="O912" s="1111" t="s">
        <v>842</v>
      </c>
      <c r="P912" s="1111"/>
      <c r="Q912" s="2528"/>
      <c r="R912" s="2529"/>
      <c r="S912" s="2530"/>
      <c r="T912" s="2530"/>
      <c r="U912" s="2530"/>
      <c r="V912" s="2530"/>
      <c r="W912" s="2102">
        <v>14.297202523570826</v>
      </c>
      <c r="X912" s="2102">
        <v>14.278004073319757</v>
      </c>
      <c r="Y912" s="2102">
        <v>14.299421079429736</v>
      </c>
      <c r="Z912" s="2102">
        <v>14.320870211048879</v>
      </c>
      <c r="AA912" s="2102">
        <v>14.342351516365452</v>
      </c>
      <c r="AB912" s="1125"/>
      <c r="AC912" s="1151"/>
      <c r="AD912" s="1152"/>
      <c r="AE912" s="1153"/>
      <c r="AF912" s="1153"/>
      <c r="AG912" s="1153"/>
      <c r="AH912" s="124"/>
      <c r="AI912" s="124"/>
      <c r="AJ912" s="124"/>
      <c r="AK912" s="124"/>
      <c r="AL912" s="1153"/>
      <c r="AM912" s="124"/>
      <c r="AN912" s="124"/>
      <c r="AO912" s="1153"/>
      <c r="AP912" s="1153"/>
      <c r="AQ912" s="1153"/>
      <c r="AR912" s="1154"/>
      <c r="AS912" s="1154"/>
      <c r="AT912" s="1154"/>
      <c r="AU912" s="1154"/>
      <c r="AV912" s="1154"/>
      <c r="AW912" s="1154"/>
      <c r="AX912" s="1154"/>
      <c r="AY912" s="1154"/>
      <c r="AZ912" s="1154"/>
      <c r="BA912" s="1154"/>
      <c r="BB912" s="1154"/>
    </row>
    <row r="913" spans="2:54" ht="15" customHeight="1" thickBot="1">
      <c r="B913" s="2872"/>
      <c r="C913" s="3018"/>
      <c r="D913" s="3018"/>
      <c r="E913" s="2873" t="s">
        <v>1130</v>
      </c>
      <c r="F913" s="1106"/>
      <c r="G913" s="441" t="s">
        <v>93</v>
      </c>
      <c r="H913" s="441" t="s">
        <v>1103</v>
      </c>
      <c r="I913" s="441" t="s">
        <v>1131</v>
      </c>
      <c r="J913" s="441" t="s">
        <v>112</v>
      </c>
      <c r="K913" s="1111" t="s">
        <v>1136</v>
      </c>
      <c r="L913" s="441" t="s">
        <v>1120</v>
      </c>
      <c r="M913" s="441" t="str">
        <f t="shared" si="55"/>
        <v>Cooma 11 kV</v>
      </c>
      <c r="N913" s="1111" t="s">
        <v>1106</v>
      </c>
      <c r="O913" s="1111" t="s">
        <v>842</v>
      </c>
      <c r="P913" s="1111"/>
      <c r="Q913" s="2874"/>
      <c r="R913" s="2875"/>
      <c r="S913" s="2876"/>
      <c r="T913" s="2876"/>
      <c r="U913" s="2876"/>
      <c r="V913" s="2876"/>
      <c r="W913" s="2877"/>
      <c r="X913" s="2877"/>
      <c r="Y913" s="2877"/>
      <c r="Z913" s="2877"/>
      <c r="AA913" s="2878"/>
      <c r="AB913" s="1162"/>
      <c r="AC913" s="1151"/>
      <c r="AD913" s="1152"/>
      <c r="AE913" s="1153"/>
      <c r="AF913" s="1153"/>
      <c r="AG913" s="1153"/>
      <c r="AH913" s="124"/>
      <c r="AI913" s="124"/>
      <c r="AJ913" s="124"/>
      <c r="AK913" s="124"/>
      <c r="AL913" s="1153"/>
      <c r="AM913" s="124"/>
      <c r="AN913" s="124"/>
      <c r="AO913" s="1153"/>
      <c r="AP913" s="1153"/>
      <c r="AQ913" s="1153"/>
      <c r="AR913" s="1154"/>
      <c r="AS913" s="1154"/>
      <c r="AT913" s="1154"/>
      <c r="AU913" s="1154"/>
      <c r="AV913" s="1154"/>
      <c r="AW913" s="1154"/>
      <c r="AX913" s="1154"/>
      <c r="AY913" s="1154"/>
      <c r="AZ913" s="1154"/>
      <c r="BA913" s="1154"/>
      <c r="BB913" s="1154"/>
    </row>
    <row r="914" spans="2:54" ht="15" customHeight="1">
      <c r="B914" s="1145" t="s">
        <v>1687</v>
      </c>
      <c r="C914" s="3019" t="s">
        <v>1126</v>
      </c>
      <c r="D914" s="3019" t="s">
        <v>842</v>
      </c>
      <c r="E914" s="1146" t="s">
        <v>1127</v>
      </c>
      <c r="F914" s="1106"/>
      <c r="G914" s="441" t="s">
        <v>93</v>
      </c>
      <c r="H914" s="441" t="s">
        <v>1103</v>
      </c>
      <c r="I914" s="441" t="s">
        <v>1128</v>
      </c>
      <c r="J914" s="441" t="s">
        <v>112</v>
      </c>
      <c r="K914" s="441" t="s">
        <v>1126</v>
      </c>
      <c r="L914" s="441" t="s">
        <v>1120</v>
      </c>
      <c r="M914" s="441" t="str">
        <f t="shared" ref="M914" si="56">B914</f>
        <v>Cooma 66 kV</v>
      </c>
      <c r="N914" s="441" t="s">
        <v>1129</v>
      </c>
      <c r="O914" s="441" t="s">
        <v>842</v>
      </c>
      <c r="P914" s="1111"/>
      <c r="Q914" s="2521"/>
      <c r="R914" s="2522"/>
      <c r="S914" s="2523"/>
      <c r="T914" s="2523"/>
      <c r="U914" s="2523"/>
      <c r="V914" s="2523"/>
      <c r="W914" s="2524"/>
      <c r="X914" s="2524"/>
      <c r="Y914" s="2524"/>
      <c r="Z914" s="2524"/>
      <c r="AA914" s="2525"/>
      <c r="AB914" s="1125"/>
      <c r="AC914" s="1151"/>
      <c r="AD914" s="1152"/>
      <c r="AE914" s="1153"/>
      <c r="AF914" s="1153"/>
      <c r="AG914" s="1153"/>
      <c r="AH914" s="124"/>
      <c r="AI914" s="124"/>
      <c r="AJ914" s="124"/>
      <c r="AK914" s="124"/>
      <c r="AL914" s="124"/>
      <c r="AM914" s="124"/>
      <c r="AN914" s="124"/>
      <c r="AO914" s="124"/>
      <c r="AP914" s="124"/>
      <c r="AQ914" s="1153"/>
      <c r="AR914" s="1154"/>
      <c r="AS914" s="1154"/>
      <c r="AT914" s="1154"/>
      <c r="AU914" s="1154"/>
      <c r="AV914" s="1154"/>
      <c r="AW914" s="1154"/>
      <c r="AX914" s="1154"/>
      <c r="AY914" s="1154"/>
      <c r="AZ914" s="1154"/>
      <c r="BA914" s="1154"/>
      <c r="BB914" s="1154"/>
    </row>
    <row r="915" spans="2:54" ht="15" customHeight="1">
      <c r="B915" s="1155"/>
      <c r="C915" s="3017"/>
      <c r="D915" s="3017"/>
      <c r="E915" s="1146" t="s">
        <v>1130</v>
      </c>
      <c r="F915" s="1106"/>
      <c r="G915" s="441" t="s">
        <v>93</v>
      </c>
      <c r="H915" s="441" t="s">
        <v>1103</v>
      </c>
      <c r="I915" s="441" t="s">
        <v>1131</v>
      </c>
      <c r="J915" s="441" t="s">
        <v>112</v>
      </c>
      <c r="K915" s="441" t="s">
        <v>1126</v>
      </c>
      <c r="L915" s="441" t="s">
        <v>1120</v>
      </c>
      <c r="M915" s="441" t="str">
        <f t="shared" si="55"/>
        <v>Cooma 66 kV</v>
      </c>
      <c r="N915" s="441" t="s">
        <v>1129</v>
      </c>
      <c r="O915" s="441" t="s">
        <v>842</v>
      </c>
      <c r="P915" s="1111"/>
      <c r="Q915" s="2526"/>
      <c r="R915" s="2527"/>
      <c r="S915" s="2524"/>
      <c r="T915" s="2524"/>
      <c r="U915" s="2524"/>
      <c r="V915" s="2524"/>
      <c r="W915" s="2524"/>
      <c r="X915" s="2524"/>
      <c r="Y915" s="2524"/>
      <c r="Z915" s="2524"/>
      <c r="AA915" s="2525"/>
      <c r="AB915" s="1125"/>
      <c r="AC915" s="1151"/>
      <c r="AD915" s="1152"/>
      <c r="AE915" s="1153"/>
      <c r="AF915" s="1153"/>
      <c r="AG915" s="1153"/>
      <c r="AH915" s="124"/>
      <c r="AI915" s="124"/>
      <c r="AJ915" s="124"/>
      <c r="AK915" s="124"/>
      <c r="AL915" s="124"/>
      <c r="AM915" s="124"/>
      <c r="AN915" s="124"/>
      <c r="AO915" s="124"/>
      <c r="AP915" s="124"/>
      <c r="AQ915" s="1153"/>
      <c r="AR915" s="1154"/>
      <c r="AS915" s="1154"/>
      <c r="AT915" s="1154"/>
      <c r="AU915" s="1154"/>
      <c r="AV915" s="1154"/>
      <c r="AW915" s="1154"/>
      <c r="AX915" s="1154"/>
      <c r="AY915" s="1154"/>
      <c r="AZ915" s="1154"/>
      <c r="BA915" s="1154"/>
      <c r="BB915" s="1154"/>
    </row>
    <row r="916" spans="2:54" ht="15" customHeight="1">
      <c r="B916" s="1155"/>
      <c r="C916" s="3016" t="s">
        <v>1132</v>
      </c>
      <c r="D916" s="3016" t="s">
        <v>833</v>
      </c>
      <c r="E916" s="1146" t="s">
        <v>1127</v>
      </c>
      <c r="F916" s="1106"/>
      <c r="G916" s="441" t="s">
        <v>93</v>
      </c>
      <c r="H916" s="441" t="s">
        <v>1103</v>
      </c>
      <c r="I916" s="441" t="s">
        <v>1128</v>
      </c>
      <c r="J916" s="441" t="s">
        <v>112</v>
      </c>
      <c r="K916" s="1111" t="s">
        <v>1132</v>
      </c>
      <c r="L916" s="441" t="s">
        <v>1120</v>
      </c>
      <c r="M916" s="441" t="str">
        <f t="shared" si="55"/>
        <v>Cooma 66 kV</v>
      </c>
      <c r="N916" s="1111" t="s">
        <v>1106</v>
      </c>
      <c r="O916" s="1111" t="s">
        <v>833</v>
      </c>
      <c r="P916" s="1111"/>
      <c r="Q916" s="2850"/>
      <c r="R916" s="2850"/>
      <c r="S916" s="2850"/>
      <c r="T916" s="2850"/>
      <c r="U916" s="2850"/>
      <c r="V916" s="2851"/>
      <c r="W916" s="2852"/>
      <c r="X916" s="2852"/>
      <c r="Y916" s="2852"/>
      <c r="Z916" s="2852"/>
      <c r="AA916" s="2853"/>
      <c r="AB916" s="1125"/>
      <c r="AC916" s="1151"/>
      <c r="AD916" s="1152"/>
      <c r="AE916" s="1153"/>
      <c r="AF916" s="1153"/>
      <c r="AG916" s="1153"/>
      <c r="AH916" s="124"/>
      <c r="AI916" s="124"/>
      <c r="AJ916" s="124"/>
      <c r="AK916" s="124"/>
      <c r="AL916" s="1153"/>
      <c r="AM916" s="124"/>
      <c r="AN916" s="124"/>
      <c r="AO916" s="1153"/>
      <c r="AP916" s="1153"/>
      <c r="AQ916" s="1153"/>
      <c r="AR916" s="1154"/>
      <c r="AS916" s="1154"/>
      <c r="AT916" s="1154"/>
      <c r="AU916" s="1160"/>
      <c r="AV916" s="1154"/>
      <c r="AW916" s="1154"/>
      <c r="AX916" s="1154"/>
      <c r="AY916" s="1154"/>
      <c r="AZ916" s="1154"/>
      <c r="BA916" s="1154"/>
      <c r="BB916" s="1154"/>
    </row>
    <row r="917" spans="2:54" ht="15" customHeight="1">
      <c r="B917" s="1155"/>
      <c r="C917" s="3017"/>
      <c r="D917" s="3017"/>
      <c r="E917" s="1146" t="s">
        <v>1130</v>
      </c>
      <c r="F917" s="1106"/>
      <c r="G917" s="441" t="s">
        <v>93</v>
      </c>
      <c r="H917" s="441" t="s">
        <v>1103</v>
      </c>
      <c r="I917" s="441" t="s">
        <v>1131</v>
      </c>
      <c r="J917" s="441" t="s">
        <v>112</v>
      </c>
      <c r="K917" s="1111" t="s">
        <v>1132</v>
      </c>
      <c r="L917" s="441" t="s">
        <v>1120</v>
      </c>
      <c r="M917" s="441" t="str">
        <f t="shared" si="55"/>
        <v>Cooma 66 kV</v>
      </c>
      <c r="N917" s="1111" t="s">
        <v>1106</v>
      </c>
      <c r="O917" s="1111" t="s">
        <v>833</v>
      </c>
      <c r="P917" s="1111"/>
      <c r="Q917" s="2850"/>
      <c r="R917" s="2850"/>
      <c r="S917" s="2850"/>
      <c r="T917" s="2850"/>
      <c r="U917" s="2850"/>
      <c r="V917" s="2851"/>
      <c r="W917" s="2852"/>
      <c r="X917" s="2852"/>
      <c r="Y917" s="2852"/>
      <c r="Z917" s="2852"/>
      <c r="AA917" s="2853"/>
      <c r="AB917" s="1125"/>
      <c r="AC917" s="1151"/>
      <c r="AD917" s="1152"/>
      <c r="AE917" s="1153"/>
      <c r="AF917" s="1153"/>
      <c r="AG917" s="1153"/>
      <c r="AH917" s="124"/>
      <c r="AI917" s="124"/>
      <c r="AJ917" s="124"/>
      <c r="AK917" s="124"/>
      <c r="AL917" s="1153"/>
      <c r="AM917" s="124"/>
      <c r="AN917" s="124"/>
      <c r="AO917" s="1153"/>
      <c r="AP917" s="1153"/>
      <c r="AQ917" s="1153"/>
      <c r="AR917" s="1154"/>
      <c r="AS917" s="1154"/>
      <c r="AT917" s="1154"/>
      <c r="AU917" s="1160"/>
      <c r="AV917" s="1154"/>
      <c r="AW917" s="1154"/>
      <c r="AX917" s="1154"/>
      <c r="AY917" s="1154"/>
      <c r="AZ917" s="1154"/>
      <c r="BA917" s="1154"/>
      <c r="BB917" s="1154"/>
    </row>
    <row r="918" spans="2:54" ht="15" customHeight="1">
      <c r="B918" s="1155"/>
      <c r="C918" s="3016" t="s">
        <v>1132</v>
      </c>
      <c r="D918" s="3016" t="s">
        <v>842</v>
      </c>
      <c r="E918" s="1146" t="s">
        <v>1127</v>
      </c>
      <c r="F918" s="1106"/>
      <c r="G918" s="441" t="s">
        <v>93</v>
      </c>
      <c r="H918" s="441" t="s">
        <v>1103</v>
      </c>
      <c r="I918" s="441" t="s">
        <v>1128</v>
      </c>
      <c r="J918" s="441" t="s">
        <v>112</v>
      </c>
      <c r="K918" s="1111" t="s">
        <v>1132</v>
      </c>
      <c r="L918" s="441" t="s">
        <v>1120</v>
      </c>
      <c r="M918" s="441" t="str">
        <f t="shared" si="55"/>
        <v>Cooma 66 kV</v>
      </c>
      <c r="N918" s="1111" t="s">
        <v>1106</v>
      </c>
      <c r="O918" s="1112" t="s">
        <v>842</v>
      </c>
      <c r="P918" s="1111"/>
      <c r="Q918" s="2881">
        <v>19</v>
      </c>
      <c r="R918" s="2881">
        <v>19</v>
      </c>
      <c r="S918" s="2881">
        <v>15</v>
      </c>
      <c r="T918" s="2881">
        <v>22</v>
      </c>
      <c r="U918" s="2881">
        <v>15</v>
      </c>
      <c r="V918" s="2881">
        <v>14</v>
      </c>
      <c r="W918" s="2852"/>
      <c r="X918" s="2852"/>
      <c r="Y918" s="2852"/>
      <c r="Z918" s="2852"/>
      <c r="AA918" s="2853"/>
      <c r="AB918" s="1125"/>
      <c r="AC918" s="1151"/>
      <c r="AD918" s="1152"/>
      <c r="AE918" s="1153"/>
      <c r="AF918" s="1153"/>
      <c r="AG918" s="1153"/>
      <c r="AH918" s="124"/>
      <c r="AI918" s="124"/>
      <c r="AJ918" s="124"/>
      <c r="AK918" s="124"/>
      <c r="AL918" s="1153"/>
      <c r="AM918" s="124"/>
      <c r="AN918" s="124"/>
      <c r="AO918" s="1153"/>
      <c r="AP918" s="1161"/>
      <c r="AQ918" s="1153"/>
      <c r="AR918" s="1154"/>
      <c r="AS918" s="1154"/>
      <c r="AT918" s="1154"/>
      <c r="AU918" s="1160"/>
      <c r="AV918" s="1154"/>
      <c r="AW918" s="1154"/>
      <c r="AX918" s="1154"/>
      <c r="AY918" s="1154"/>
      <c r="AZ918" s="1154"/>
      <c r="BA918" s="1154"/>
      <c r="BB918" s="1154"/>
    </row>
    <row r="919" spans="2:54" ht="15" customHeight="1">
      <c r="B919" s="1155"/>
      <c r="C919" s="3017"/>
      <c r="D919" s="3017"/>
      <c r="E919" s="1146" t="s">
        <v>1130</v>
      </c>
      <c r="F919" s="1106"/>
      <c r="G919" s="441" t="s">
        <v>93</v>
      </c>
      <c r="H919" s="441" t="s">
        <v>1103</v>
      </c>
      <c r="I919" s="441" t="s">
        <v>1131</v>
      </c>
      <c r="J919" s="441" t="s">
        <v>112</v>
      </c>
      <c r="K919" s="1111" t="s">
        <v>1132</v>
      </c>
      <c r="L919" s="441" t="s">
        <v>1120</v>
      </c>
      <c r="M919" s="441" t="str">
        <f t="shared" si="55"/>
        <v>Cooma 66 kV</v>
      </c>
      <c r="N919" s="1111" t="s">
        <v>1106</v>
      </c>
      <c r="O919" s="1112" t="s">
        <v>842</v>
      </c>
      <c r="P919" s="1111"/>
      <c r="Q919" s="2881">
        <v>2</v>
      </c>
      <c r="R919" s="2881">
        <v>3</v>
      </c>
      <c r="S919" s="2881">
        <v>1</v>
      </c>
      <c r="T919" s="2881">
        <v>10</v>
      </c>
      <c r="U919" s="2881">
        <v>7</v>
      </c>
      <c r="V919" s="2881">
        <v>11</v>
      </c>
      <c r="W919" s="2852"/>
      <c r="X919" s="2852"/>
      <c r="Y919" s="2852"/>
      <c r="Z919" s="2852"/>
      <c r="AA919" s="2853"/>
      <c r="AB919" s="1125"/>
      <c r="AC919" s="1151"/>
      <c r="AD919" s="1152"/>
      <c r="AE919" s="1153"/>
      <c r="AF919" s="1153"/>
      <c r="AG919" s="1153"/>
      <c r="AH919" s="124"/>
      <c r="AI919" s="124"/>
      <c r="AJ919" s="124"/>
      <c r="AK919" s="124"/>
      <c r="AL919" s="1153"/>
      <c r="AM919" s="124"/>
      <c r="AN919" s="124"/>
      <c r="AO919" s="1153"/>
      <c r="AP919" s="1161"/>
      <c r="AQ919" s="1153"/>
      <c r="AR919" s="1154"/>
      <c r="AS919" s="1154"/>
      <c r="AT919" s="1154"/>
      <c r="AU919" s="1160"/>
      <c r="AV919" s="1154"/>
      <c r="AW919" s="1154"/>
      <c r="AX919" s="1154"/>
      <c r="AY919" s="1154"/>
      <c r="AZ919" s="1154"/>
      <c r="BA919" s="1154"/>
      <c r="BB919" s="1154"/>
    </row>
    <row r="920" spans="2:54" ht="15" customHeight="1">
      <c r="B920" s="1155"/>
      <c r="C920" s="3016" t="s">
        <v>1133</v>
      </c>
      <c r="D920" s="3016"/>
      <c r="E920" s="1146" t="s">
        <v>1127</v>
      </c>
      <c r="F920" s="1106"/>
      <c r="G920" s="441" t="s">
        <v>93</v>
      </c>
      <c r="H920" s="441" t="s">
        <v>1103</v>
      </c>
      <c r="I920" s="441" t="s">
        <v>1128</v>
      </c>
      <c r="J920" s="441" t="s">
        <v>112</v>
      </c>
      <c r="K920" s="1111" t="s">
        <v>1133</v>
      </c>
      <c r="L920" s="441" t="s">
        <v>1120</v>
      </c>
      <c r="M920" s="441" t="str">
        <f t="shared" si="55"/>
        <v>Cooma 66 kV</v>
      </c>
      <c r="N920" s="1111" t="s">
        <v>1108</v>
      </c>
      <c r="O920" s="1111" t="s">
        <v>1109</v>
      </c>
      <c r="P920" s="1111"/>
      <c r="Q920" s="2856"/>
      <c r="R920" s="2856"/>
      <c r="S920" s="2856"/>
      <c r="T920" s="2856"/>
      <c r="U920" s="2856"/>
      <c r="V920" s="2858"/>
      <c r="W920" s="2859"/>
      <c r="X920" s="2859"/>
      <c r="Y920" s="2859"/>
      <c r="Z920" s="2859"/>
      <c r="AA920" s="2860"/>
      <c r="AB920" s="1125"/>
      <c r="AC920" s="1151"/>
      <c r="AD920" s="1152"/>
      <c r="AE920" s="1153"/>
      <c r="AF920" s="1153"/>
      <c r="AG920" s="1153"/>
      <c r="AH920" s="124"/>
      <c r="AI920" s="124"/>
      <c r="AJ920" s="124"/>
      <c r="AK920" s="124"/>
      <c r="AL920" s="1153"/>
      <c r="AM920" s="124"/>
      <c r="AN920" s="124"/>
      <c r="AO920" s="1153"/>
      <c r="AP920" s="1153"/>
      <c r="AQ920" s="1153"/>
      <c r="AR920" s="1154"/>
      <c r="AS920" s="1154"/>
      <c r="AT920" s="1154"/>
      <c r="AU920" s="1154"/>
      <c r="AV920" s="1154"/>
      <c r="AW920" s="1154"/>
      <c r="AX920" s="1154"/>
      <c r="AY920" s="1154"/>
      <c r="AZ920" s="1154"/>
      <c r="BA920" s="1154"/>
      <c r="BB920" s="1154"/>
    </row>
    <row r="921" spans="2:54" ht="15" customHeight="1">
      <c r="B921" s="1155"/>
      <c r="C921" s="3017"/>
      <c r="D921" s="3017"/>
      <c r="E921" s="1146" t="s">
        <v>1130</v>
      </c>
      <c r="F921" s="1106"/>
      <c r="G921" s="441" t="s">
        <v>93</v>
      </c>
      <c r="H921" s="441" t="s">
        <v>1103</v>
      </c>
      <c r="I921" s="441" t="s">
        <v>1131</v>
      </c>
      <c r="J921" s="441" t="s">
        <v>112</v>
      </c>
      <c r="K921" s="1111" t="s">
        <v>1133</v>
      </c>
      <c r="L921" s="441" t="s">
        <v>1120</v>
      </c>
      <c r="M921" s="441" t="str">
        <f t="shared" si="55"/>
        <v>Cooma 66 kV</v>
      </c>
      <c r="N921" s="1111" t="s">
        <v>1108</v>
      </c>
      <c r="O921" s="1111" t="s">
        <v>1109</v>
      </c>
      <c r="P921" s="1111"/>
      <c r="Q921" s="2856"/>
      <c r="R921" s="2856"/>
      <c r="S921" s="2856"/>
      <c r="T921" s="2856"/>
      <c r="U921" s="2856"/>
      <c r="V921" s="2858"/>
      <c r="W921" s="2859"/>
      <c r="X921" s="2859"/>
      <c r="Y921" s="2859"/>
      <c r="Z921" s="2859"/>
      <c r="AA921" s="2860"/>
      <c r="AB921" s="1125"/>
      <c r="AC921" s="1151"/>
      <c r="AD921" s="1152"/>
      <c r="AE921" s="1153"/>
      <c r="AF921" s="1153"/>
      <c r="AG921" s="1153"/>
      <c r="AH921" s="124"/>
      <c r="AI921" s="124"/>
      <c r="AJ921" s="124"/>
      <c r="AK921" s="124"/>
      <c r="AL921" s="1153"/>
      <c r="AM921" s="124"/>
      <c r="AN921" s="124"/>
      <c r="AO921" s="1153"/>
      <c r="AP921" s="1153"/>
      <c r="AQ921" s="1153"/>
      <c r="AR921" s="1154"/>
      <c r="AS921" s="1154"/>
      <c r="AT921" s="1154"/>
      <c r="AU921" s="1154"/>
      <c r="AV921" s="1154"/>
      <c r="AW921" s="1154"/>
      <c r="AX921" s="1154"/>
      <c r="AY921" s="1154"/>
      <c r="AZ921" s="1154"/>
      <c r="BA921" s="1154"/>
      <c r="BB921" s="1154"/>
    </row>
    <row r="922" spans="2:54" ht="15" customHeight="1">
      <c r="B922" s="1155"/>
      <c r="C922" s="3016" t="s">
        <v>1110</v>
      </c>
      <c r="D922" s="3016"/>
      <c r="E922" s="1146" t="s">
        <v>1127</v>
      </c>
      <c r="F922" s="1106"/>
      <c r="G922" s="441" t="s">
        <v>93</v>
      </c>
      <c r="H922" s="441" t="s">
        <v>1103</v>
      </c>
      <c r="I922" s="441" t="s">
        <v>1128</v>
      </c>
      <c r="J922" s="441" t="s">
        <v>112</v>
      </c>
      <c r="K922" s="1111" t="s">
        <v>1110</v>
      </c>
      <c r="L922" s="441" t="s">
        <v>1120</v>
      </c>
      <c r="M922" s="441" t="str">
        <f t="shared" si="55"/>
        <v>Cooma 66 kV</v>
      </c>
      <c r="N922" s="1111" t="s">
        <v>1111</v>
      </c>
      <c r="O922" s="1112">
        <v>0</v>
      </c>
      <c r="P922" s="1111"/>
      <c r="Q922" s="2861"/>
      <c r="R922" s="2861"/>
      <c r="S922" s="2861"/>
      <c r="T922" s="2861"/>
      <c r="U922" s="2861"/>
      <c r="V922" s="2862"/>
      <c r="W922" s="2863"/>
      <c r="X922" s="2863"/>
      <c r="Y922" s="2863"/>
      <c r="Z922" s="2863"/>
      <c r="AA922" s="2864"/>
      <c r="AB922" s="1125"/>
      <c r="AC922" s="1151"/>
      <c r="AD922" s="1152"/>
      <c r="AE922" s="1153"/>
      <c r="AF922" s="1153"/>
      <c r="AG922" s="1153"/>
      <c r="AH922" s="124"/>
      <c r="AI922" s="124"/>
      <c r="AJ922" s="124"/>
      <c r="AK922" s="124"/>
      <c r="AL922" s="1153"/>
      <c r="AM922" s="124"/>
      <c r="AN922" s="124"/>
      <c r="AO922" s="1153"/>
      <c r="AP922" s="1161"/>
      <c r="AQ922" s="1153"/>
      <c r="AR922" s="1154"/>
      <c r="AS922" s="1154"/>
      <c r="AT922" s="1154"/>
      <c r="AU922" s="1154"/>
      <c r="AV922" s="1154"/>
      <c r="AW922" s="1154"/>
      <c r="AX922" s="1154"/>
      <c r="AY922" s="1154"/>
      <c r="AZ922" s="1154"/>
      <c r="BA922" s="1154"/>
      <c r="BB922" s="1154"/>
    </row>
    <row r="923" spans="2:54" ht="15" customHeight="1">
      <c r="B923" s="1155"/>
      <c r="C923" s="3017"/>
      <c r="D923" s="3017"/>
      <c r="E923" s="1146" t="s">
        <v>1130</v>
      </c>
      <c r="F923" s="1106"/>
      <c r="G923" s="441" t="s">
        <v>93</v>
      </c>
      <c r="H923" s="441" t="s">
        <v>1103</v>
      </c>
      <c r="I923" s="441" t="s">
        <v>1131</v>
      </c>
      <c r="J923" s="441" t="s">
        <v>112</v>
      </c>
      <c r="K923" s="1111" t="s">
        <v>1110</v>
      </c>
      <c r="L923" s="441" t="s">
        <v>1120</v>
      </c>
      <c r="M923" s="441" t="str">
        <f t="shared" si="55"/>
        <v>Cooma 66 kV</v>
      </c>
      <c r="N923" s="1111" t="s">
        <v>1111</v>
      </c>
      <c r="O923" s="1112">
        <v>0</v>
      </c>
      <c r="P923" s="1111"/>
      <c r="Q923" s="2861"/>
      <c r="R923" s="2861"/>
      <c r="S923" s="2861"/>
      <c r="T923" s="2861"/>
      <c r="U923" s="2861"/>
      <c r="V923" s="2862"/>
      <c r="W923" s="2863"/>
      <c r="X923" s="2863"/>
      <c r="Y923" s="2863"/>
      <c r="Z923" s="2863"/>
      <c r="AA923" s="2864"/>
      <c r="AB923" s="1125"/>
      <c r="AC923" s="1151"/>
      <c r="AD923" s="1152"/>
      <c r="AE923" s="1153"/>
      <c r="AF923" s="1153"/>
      <c r="AG923" s="1153"/>
      <c r="AH923" s="124"/>
      <c r="AI923" s="124"/>
      <c r="AJ923" s="124"/>
      <c r="AK923" s="124"/>
      <c r="AL923" s="1153"/>
      <c r="AM923" s="124"/>
      <c r="AN923" s="124"/>
      <c r="AO923" s="1153"/>
      <c r="AP923" s="1161"/>
      <c r="AQ923" s="1153"/>
      <c r="AR923" s="1154"/>
      <c r="AS923" s="1154"/>
      <c r="AT923" s="1154"/>
      <c r="AU923" s="1154"/>
      <c r="AV923" s="1154"/>
      <c r="AW923" s="1154"/>
      <c r="AX923" s="1154"/>
      <c r="AY923" s="1154"/>
      <c r="AZ923" s="1154"/>
      <c r="BA923" s="1154"/>
      <c r="BB923" s="1154"/>
    </row>
    <row r="924" spans="2:54" ht="15" customHeight="1">
      <c r="B924" s="1155"/>
      <c r="C924" s="3016" t="s">
        <v>1112</v>
      </c>
      <c r="D924" s="3016"/>
      <c r="E924" s="1146" t="s">
        <v>1127</v>
      </c>
      <c r="F924" s="1106"/>
      <c r="G924" s="441" t="s">
        <v>93</v>
      </c>
      <c r="H924" s="441" t="s">
        <v>1103</v>
      </c>
      <c r="I924" s="441" t="s">
        <v>1128</v>
      </c>
      <c r="J924" s="441" t="s">
        <v>112</v>
      </c>
      <c r="K924" s="1111" t="s">
        <v>1112</v>
      </c>
      <c r="L924" s="441" t="s">
        <v>1120</v>
      </c>
      <c r="M924" s="441" t="str">
        <f t="shared" si="55"/>
        <v>Cooma 66 kV</v>
      </c>
      <c r="N924" s="1111" t="s">
        <v>1113</v>
      </c>
      <c r="O924" s="1111" t="s">
        <v>1113</v>
      </c>
      <c r="P924" s="1111"/>
      <c r="Q924" s="2850"/>
      <c r="R924" s="2850"/>
      <c r="S924" s="2850"/>
      <c r="T924" s="2850"/>
      <c r="U924" s="2850"/>
      <c r="V924" s="2851"/>
      <c r="W924" s="2866"/>
      <c r="X924" s="2866"/>
      <c r="Y924" s="2866"/>
      <c r="Z924" s="2866"/>
      <c r="AA924" s="2099"/>
      <c r="AB924" s="1125"/>
      <c r="AC924" s="1151"/>
      <c r="AD924" s="1152"/>
      <c r="AE924" s="1153"/>
      <c r="AF924" s="1153"/>
      <c r="AG924" s="1153"/>
      <c r="AH924" s="124"/>
      <c r="AI924" s="124"/>
      <c r="AJ924" s="124"/>
      <c r="AK924" s="124"/>
      <c r="AL924" s="1153"/>
      <c r="AM924" s="124"/>
      <c r="AN924" s="124"/>
      <c r="AO924" s="1153"/>
      <c r="AP924" s="1153"/>
      <c r="AQ924" s="1153"/>
      <c r="AR924" s="1154"/>
      <c r="AS924" s="1154"/>
      <c r="AT924" s="1154"/>
      <c r="AU924" s="1154"/>
      <c r="AV924" s="1154"/>
      <c r="AW924" s="1154"/>
      <c r="AX924" s="1154"/>
      <c r="AY924" s="1154"/>
      <c r="AZ924" s="1154"/>
      <c r="BA924" s="1154"/>
      <c r="BB924" s="1154"/>
    </row>
    <row r="925" spans="2:54" ht="15" customHeight="1">
      <c r="B925" s="1155"/>
      <c r="C925" s="3017"/>
      <c r="D925" s="3017"/>
      <c r="E925" s="1146" t="s">
        <v>1130</v>
      </c>
      <c r="F925" s="1106"/>
      <c r="G925" s="441" t="s">
        <v>93</v>
      </c>
      <c r="H925" s="441" t="s">
        <v>1103</v>
      </c>
      <c r="I925" s="441" t="s">
        <v>1131</v>
      </c>
      <c r="J925" s="441" t="s">
        <v>112</v>
      </c>
      <c r="K925" s="1111" t="s">
        <v>1112</v>
      </c>
      <c r="L925" s="441" t="s">
        <v>1120</v>
      </c>
      <c r="M925" s="441" t="str">
        <f t="shared" si="55"/>
        <v>Cooma 66 kV</v>
      </c>
      <c r="N925" s="1111" t="s">
        <v>1113</v>
      </c>
      <c r="O925" s="1111" t="s">
        <v>1113</v>
      </c>
      <c r="P925" s="1111"/>
      <c r="Q925" s="2850"/>
      <c r="R925" s="2850"/>
      <c r="S925" s="2850"/>
      <c r="T925" s="2850"/>
      <c r="U925" s="2850"/>
      <c r="V925" s="2851"/>
      <c r="W925" s="2866"/>
      <c r="X925" s="2866"/>
      <c r="Y925" s="2866"/>
      <c r="Z925" s="2866"/>
      <c r="AA925" s="2099"/>
      <c r="AB925" s="1125"/>
      <c r="AC925" s="1151"/>
      <c r="AD925" s="1152"/>
      <c r="AE925" s="1153"/>
      <c r="AF925" s="1153"/>
      <c r="AG925" s="1153"/>
      <c r="AH925" s="124"/>
      <c r="AI925" s="124"/>
      <c r="AJ925" s="124"/>
      <c r="AK925" s="124"/>
      <c r="AL925" s="1153"/>
      <c r="AM925" s="124"/>
      <c r="AN925" s="124"/>
      <c r="AO925" s="1153"/>
      <c r="AP925" s="1153"/>
      <c r="AQ925" s="1153"/>
      <c r="AR925" s="1154"/>
      <c r="AS925" s="1154"/>
      <c r="AT925" s="1154"/>
      <c r="AU925" s="1154"/>
      <c r="AV925" s="1154"/>
      <c r="AW925" s="1154"/>
      <c r="AX925" s="1154"/>
      <c r="AY925" s="1154"/>
      <c r="AZ925" s="1154"/>
      <c r="BA925" s="1154"/>
      <c r="BB925" s="1154"/>
    </row>
    <row r="926" spans="2:54" ht="15" customHeight="1">
      <c r="B926" s="1155"/>
      <c r="C926" s="3016" t="s">
        <v>1134</v>
      </c>
      <c r="D926" s="3016" t="s">
        <v>833</v>
      </c>
      <c r="E926" s="1146" t="s">
        <v>1127</v>
      </c>
      <c r="F926" s="1106"/>
      <c r="G926" s="441" t="s">
        <v>93</v>
      </c>
      <c r="H926" s="441" t="s">
        <v>1103</v>
      </c>
      <c r="I926" s="441" t="s">
        <v>1128</v>
      </c>
      <c r="J926" s="441" t="s">
        <v>112</v>
      </c>
      <c r="K926" s="1111" t="s">
        <v>1134</v>
      </c>
      <c r="L926" s="441" t="s">
        <v>1120</v>
      </c>
      <c r="M926" s="441" t="str">
        <f t="shared" si="55"/>
        <v>Cooma 66 kV</v>
      </c>
      <c r="N926" s="1111" t="s">
        <v>1115</v>
      </c>
      <c r="O926" s="1111" t="s">
        <v>833</v>
      </c>
      <c r="P926" s="1111"/>
      <c r="Q926" s="2867"/>
      <c r="R926" s="2868"/>
      <c r="S926" s="2869"/>
      <c r="T926" s="2869"/>
      <c r="U926" s="2869"/>
      <c r="V926" s="2869"/>
      <c r="W926" s="2869"/>
      <c r="X926" s="2869"/>
      <c r="Y926" s="2869"/>
      <c r="Z926" s="2869"/>
      <c r="AA926" s="2879"/>
      <c r="AB926" s="1125"/>
      <c r="AC926" s="1151"/>
      <c r="AD926" s="1152"/>
      <c r="AE926" s="1153"/>
      <c r="AF926" s="1153"/>
      <c r="AG926" s="1153"/>
      <c r="AH926" s="124"/>
      <c r="AI926" s="124"/>
      <c r="AJ926" s="124"/>
      <c r="AK926" s="124"/>
      <c r="AL926" s="1153"/>
      <c r="AM926" s="124"/>
      <c r="AN926" s="124"/>
      <c r="AO926" s="1153"/>
      <c r="AP926" s="1153"/>
      <c r="AQ926" s="1153"/>
      <c r="AR926" s="1154"/>
      <c r="AS926" s="1154"/>
      <c r="AT926" s="1154"/>
      <c r="AU926" s="1154"/>
      <c r="AV926" s="1154"/>
      <c r="AW926" s="1154"/>
      <c r="AX926" s="1154"/>
      <c r="AY926" s="1154"/>
      <c r="AZ926" s="1154"/>
      <c r="BA926" s="1154"/>
      <c r="BB926" s="1154"/>
    </row>
    <row r="927" spans="2:54" ht="15" customHeight="1">
      <c r="B927" s="1155"/>
      <c r="C927" s="3017"/>
      <c r="D927" s="3017"/>
      <c r="E927" s="1146" t="s">
        <v>1130</v>
      </c>
      <c r="F927" s="1106"/>
      <c r="G927" s="441" t="s">
        <v>93</v>
      </c>
      <c r="H927" s="441" t="s">
        <v>1103</v>
      </c>
      <c r="I927" s="441" t="s">
        <v>1131</v>
      </c>
      <c r="J927" s="441" t="s">
        <v>112</v>
      </c>
      <c r="K927" s="1111" t="s">
        <v>1134</v>
      </c>
      <c r="L927" s="441" t="s">
        <v>1120</v>
      </c>
      <c r="M927" s="441" t="str">
        <f t="shared" si="55"/>
        <v>Cooma 66 kV</v>
      </c>
      <c r="N927" s="1111" t="s">
        <v>1115</v>
      </c>
      <c r="O927" s="1111" t="s">
        <v>833</v>
      </c>
      <c r="P927" s="1111"/>
      <c r="Q927" s="2867"/>
      <c r="R927" s="2868"/>
      <c r="S927" s="2869"/>
      <c r="T927" s="2869"/>
      <c r="U927" s="2869"/>
      <c r="V927" s="2869"/>
      <c r="W927" s="2869"/>
      <c r="X927" s="2869"/>
      <c r="Y927" s="2869"/>
      <c r="Z927" s="2869"/>
      <c r="AA927" s="2879"/>
      <c r="AB927" s="1125"/>
      <c r="AC927" s="1151"/>
      <c r="AD927" s="1152"/>
      <c r="AE927" s="1153"/>
      <c r="AF927" s="1153"/>
      <c r="AG927" s="1153"/>
      <c r="AH927" s="124"/>
      <c r="AI927" s="124"/>
      <c r="AJ927" s="124"/>
      <c r="AK927" s="124"/>
      <c r="AL927" s="1153"/>
      <c r="AM927" s="124"/>
      <c r="AN927" s="124"/>
      <c r="AO927" s="1153"/>
      <c r="AP927" s="1153"/>
      <c r="AQ927" s="1153"/>
      <c r="AR927" s="1154"/>
      <c r="AS927" s="1154"/>
      <c r="AT927" s="1154"/>
      <c r="AU927" s="1154"/>
      <c r="AV927" s="1154"/>
      <c r="AW927" s="1154"/>
      <c r="AX927" s="1154"/>
      <c r="AY927" s="1154"/>
      <c r="AZ927" s="1154"/>
      <c r="BA927" s="1154"/>
      <c r="BB927" s="1154"/>
    </row>
    <row r="928" spans="2:54" ht="15" customHeight="1">
      <c r="B928" s="1155"/>
      <c r="C928" s="3016" t="s">
        <v>1135</v>
      </c>
      <c r="D928" s="3016" t="s">
        <v>833</v>
      </c>
      <c r="E928" s="1146" t="s">
        <v>1127</v>
      </c>
      <c r="F928" s="1106"/>
      <c r="G928" s="441" t="s">
        <v>93</v>
      </c>
      <c r="H928" s="441" t="s">
        <v>1103</v>
      </c>
      <c r="I928" s="441" t="s">
        <v>1128</v>
      </c>
      <c r="J928" s="441" t="s">
        <v>112</v>
      </c>
      <c r="K928" s="1111" t="s">
        <v>1135</v>
      </c>
      <c r="L928" s="441" t="s">
        <v>1120</v>
      </c>
      <c r="M928" s="441" t="str">
        <f t="shared" si="55"/>
        <v>Cooma 66 kV</v>
      </c>
      <c r="N928" s="1111" t="s">
        <v>1106</v>
      </c>
      <c r="O928" s="1111" t="s">
        <v>833</v>
      </c>
      <c r="P928" s="1111"/>
      <c r="Q928" s="2867"/>
      <c r="R928" s="2868"/>
      <c r="S928" s="2869"/>
      <c r="T928" s="2869"/>
      <c r="U928" s="2869"/>
      <c r="V928" s="2869"/>
      <c r="W928" s="2869"/>
      <c r="X928" s="2869"/>
      <c r="Y928" s="2869"/>
      <c r="Z928" s="2869"/>
      <c r="AA928" s="2879"/>
      <c r="AB928" s="1125"/>
      <c r="AC928" s="1151"/>
      <c r="AD928" s="1152"/>
      <c r="AE928" s="1153"/>
      <c r="AF928" s="1153"/>
      <c r="AG928" s="1153"/>
      <c r="AH928" s="124"/>
      <c r="AI928" s="124"/>
      <c r="AJ928" s="124"/>
      <c r="AK928" s="124"/>
      <c r="AL928" s="1153"/>
      <c r="AM928" s="124"/>
      <c r="AN928" s="124"/>
      <c r="AO928" s="1153"/>
      <c r="AP928" s="1153"/>
      <c r="AQ928" s="1153"/>
      <c r="AR928" s="1154"/>
      <c r="AS928" s="1154"/>
      <c r="AT928" s="1154"/>
      <c r="AU928" s="1154"/>
      <c r="AV928" s="1154"/>
      <c r="AW928" s="1154"/>
      <c r="AX928" s="1154"/>
      <c r="AY928" s="1154"/>
      <c r="AZ928" s="1154"/>
      <c r="BA928" s="1154"/>
      <c r="BB928" s="1154"/>
    </row>
    <row r="929" spans="2:54" ht="15" customHeight="1">
      <c r="B929" s="1155"/>
      <c r="C929" s="3017"/>
      <c r="D929" s="3017"/>
      <c r="E929" s="1146" t="s">
        <v>1130</v>
      </c>
      <c r="F929" s="1106"/>
      <c r="G929" s="441" t="s">
        <v>93</v>
      </c>
      <c r="H929" s="441" t="s">
        <v>1103</v>
      </c>
      <c r="I929" s="441" t="s">
        <v>1131</v>
      </c>
      <c r="J929" s="441" t="s">
        <v>112</v>
      </c>
      <c r="K929" s="1111" t="s">
        <v>1135</v>
      </c>
      <c r="L929" s="441" t="s">
        <v>1120</v>
      </c>
      <c r="M929" s="441" t="str">
        <f t="shared" si="55"/>
        <v>Cooma 66 kV</v>
      </c>
      <c r="N929" s="1111" t="s">
        <v>1106</v>
      </c>
      <c r="O929" s="1111" t="s">
        <v>833</v>
      </c>
      <c r="P929" s="1111"/>
      <c r="Q929" s="2867"/>
      <c r="R929" s="2868"/>
      <c r="S929" s="2869"/>
      <c r="T929" s="2869"/>
      <c r="U929" s="2869"/>
      <c r="V929" s="2869"/>
      <c r="W929" s="2869"/>
      <c r="X929" s="2869"/>
      <c r="Y929" s="2869"/>
      <c r="Z929" s="2869"/>
      <c r="AA929" s="2879"/>
      <c r="AB929" s="1125"/>
      <c r="AC929" s="1151"/>
      <c r="AD929" s="1152"/>
      <c r="AE929" s="1153"/>
      <c r="AF929" s="1153"/>
      <c r="AG929" s="1153"/>
      <c r="AH929" s="124"/>
      <c r="AI929" s="124"/>
      <c r="AJ929" s="124"/>
      <c r="AK929" s="124"/>
      <c r="AL929" s="1153"/>
      <c r="AM929" s="124"/>
      <c r="AN929" s="124"/>
      <c r="AO929" s="1153"/>
      <c r="AP929" s="1153"/>
      <c r="AQ929" s="1153"/>
      <c r="AR929" s="1154"/>
      <c r="AS929" s="1154"/>
      <c r="AT929" s="1154"/>
      <c r="AU929" s="1154"/>
      <c r="AV929" s="1154"/>
      <c r="AW929" s="1154"/>
      <c r="AX929" s="1154"/>
      <c r="AY929" s="1154"/>
      <c r="AZ929" s="1154"/>
      <c r="BA929" s="1154"/>
      <c r="BB929" s="1154"/>
    </row>
    <row r="930" spans="2:54" ht="15" customHeight="1">
      <c r="B930" s="1155"/>
      <c r="C930" s="3016" t="s">
        <v>1135</v>
      </c>
      <c r="D930" s="3016" t="s">
        <v>842</v>
      </c>
      <c r="E930" s="1146" t="s">
        <v>1127</v>
      </c>
      <c r="F930" s="1106"/>
      <c r="G930" s="441" t="s">
        <v>93</v>
      </c>
      <c r="H930" s="441" t="s">
        <v>1103</v>
      </c>
      <c r="I930" s="441" t="s">
        <v>1128</v>
      </c>
      <c r="J930" s="441" t="s">
        <v>112</v>
      </c>
      <c r="K930" s="1111" t="s">
        <v>1135</v>
      </c>
      <c r="L930" s="441" t="s">
        <v>1120</v>
      </c>
      <c r="M930" s="441" t="str">
        <f t="shared" si="55"/>
        <v>Cooma 66 kV</v>
      </c>
      <c r="N930" s="1111" t="s">
        <v>1106</v>
      </c>
      <c r="O930" s="1111" t="s">
        <v>842</v>
      </c>
      <c r="P930" s="1111"/>
      <c r="Q930" s="2867"/>
      <c r="R930" s="2868"/>
      <c r="S930" s="2869"/>
      <c r="T930" s="2869"/>
      <c r="U930" s="2869"/>
      <c r="V930" s="2869"/>
      <c r="W930" s="2869"/>
      <c r="X930" s="2869"/>
      <c r="Y930" s="2869"/>
      <c r="Z930" s="2869"/>
      <c r="AA930" s="2879"/>
      <c r="AB930" s="1125"/>
      <c r="AC930" s="1151"/>
      <c r="AD930" s="1152"/>
      <c r="AE930" s="1153"/>
      <c r="AF930" s="1153"/>
      <c r="AG930" s="1153"/>
      <c r="AH930" s="124"/>
      <c r="AI930" s="124"/>
      <c r="AJ930" s="124"/>
      <c r="AK930" s="124"/>
      <c r="AL930" s="1153"/>
      <c r="AM930" s="124"/>
      <c r="AN930" s="124"/>
      <c r="AO930" s="1153"/>
      <c r="AP930" s="1153"/>
      <c r="AQ930" s="1153"/>
      <c r="AR930" s="1154"/>
      <c r="AS930" s="1154"/>
      <c r="AT930" s="1154"/>
      <c r="AU930" s="1154"/>
      <c r="AV930" s="1154"/>
      <c r="AW930" s="1154"/>
      <c r="AX930" s="1154"/>
      <c r="AY930" s="1154"/>
      <c r="AZ930" s="1154"/>
      <c r="BA930" s="1154"/>
      <c r="BB930" s="1154"/>
    </row>
    <row r="931" spans="2:54" ht="15" customHeight="1">
      <c r="B931" s="1155"/>
      <c r="C931" s="3017"/>
      <c r="D931" s="3017"/>
      <c r="E931" s="1146" t="s">
        <v>1130</v>
      </c>
      <c r="F931" s="1106"/>
      <c r="G931" s="441" t="s">
        <v>93</v>
      </c>
      <c r="H931" s="441" t="s">
        <v>1103</v>
      </c>
      <c r="I931" s="441" t="s">
        <v>1131</v>
      </c>
      <c r="J931" s="441" t="s">
        <v>112</v>
      </c>
      <c r="K931" s="1111" t="s">
        <v>1135</v>
      </c>
      <c r="L931" s="441" t="s">
        <v>1120</v>
      </c>
      <c r="M931" s="441" t="str">
        <f t="shared" si="55"/>
        <v>Cooma 66 kV</v>
      </c>
      <c r="N931" s="1111" t="s">
        <v>1106</v>
      </c>
      <c r="O931" s="1111" t="s">
        <v>842</v>
      </c>
      <c r="P931" s="1111"/>
      <c r="Q931" s="2867"/>
      <c r="R931" s="2868"/>
      <c r="S931" s="2869"/>
      <c r="T931" s="2869"/>
      <c r="U931" s="2869"/>
      <c r="V931" s="2869"/>
      <c r="W931" s="2869"/>
      <c r="X931" s="2869"/>
      <c r="Y931" s="2869"/>
      <c r="Z931" s="2869"/>
      <c r="AA931" s="2879"/>
      <c r="AB931" s="1125"/>
      <c r="AC931" s="1151"/>
      <c r="AD931" s="1152"/>
      <c r="AE931" s="1153"/>
      <c r="AF931" s="1153"/>
      <c r="AG931" s="1153"/>
      <c r="AH931" s="124"/>
      <c r="AI931" s="124"/>
      <c r="AJ931" s="124"/>
      <c r="AK931" s="124"/>
      <c r="AL931" s="1153"/>
      <c r="AM931" s="124"/>
      <c r="AN931" s="124"/>
      <c r="AO931" s="1153"/>
      <c r="AP931" s="1153"/>
      <c r="AQ931" s="1153"/>
      <c r="AR931" s="1154"/>
      <c r="AS931" s="1154"/>
      <c r="AT931" s="1154"/>
      <c r="AU931" s="1154"/>
      <c r="AV931" s="1154"/>
      <c r="AW931" s="1154"/>
      <c r="AX931" s="1154"/>
      <c r="AY931" s="1154"/>
      <c r="AZ931" s="1154"/>
      <c r="BA931" s="1154"/>
      <c r="BB931" s="1154"/>
    </row>
    <row r="932" spans="2:54" ht="15" customHeight="1">
      <c r="B932" s="1155"/>
      <c r="C932" s="3016" t="s">
        <v>1136</v>
      </c>
      <c r="D932" s="3016" t="s">
        <v>833</v>
      </c>
      <c r="E932" s="1146" t="s">
        <v>1127</v>
      </c>
      <c r="F932" s="1106"/>
      <c r="G932" s="441" t="s">
        <v>93</v>
      </c>
      <c r="H932" s="441" t="s">
        <v>1103</v>
      </c>
      <c r="I932" s="441" t="s">
        <v>1128</v>
      </c>
      <c r="J932" s="441" t="s">
        <v>112</v>
      </c>
      <c r="K932" s="1111" t="s">
        <v>1136</v>
      </c>
      <c r="L932" s="441" t="s">
        <v>1120</v>
      </c>
      <c r="M932" s="441" t="str">
        <f t="shared" si="55"/>
        <v>Cooma 66 kV</v>
      </c>
      <c r="N932" s="1111" t="s">
        <v>1106</v>
      </c>
      <c r="O932" s="1111" t="s">
        <v>833</v>
      </c>
      <c r="P932" s="1111"/>
      <c r="Q932" s="2867"/>
      <c r="R932" s="2868"/>
      <c r="S932" s="2869"/>
      <c r="T932" s="2869"/>
      <c r="U932" s="2869"/>
      <c r="V932" s="2869"/>
      <c r="W932" s="2870">
        <v>20.9</v>
      </c>
      <c r="X932" s="2870">
        <v>20.941799999999997</v>
      </c>
      <c r="Y932" s="2870">
        <v>20.983683599999996</v>
      </c>
      <c r="Z932" s="2870">
        <v>21.025650967199997</v>
      </c>
      <c r="AA932" s="2870">
        <v>21.067702269134397</v>
      </c>
      <c r="AB932" s="1125"/>
      <c r="AC932" s="1151"/>
      <c r="AD932" s="1152"/>
      <c r="AE932" s="1153"/>
      <c r="AF932" s="1153"/>
      <c r="AG932" s="1153"/>
      <c r="AH932" s="124"/>
      <c r="AI932" s="124"/>
      <c r="AJ932" s="124"/>
      <c r="AK932" s="124"/>
      <c r="AL932" s="1153"/>
      <c r="AM932" s="124"/>
      <c r="AN932" s="124"/>
      <c r="AO932" s="1153"/>
      <c r="AP932" s="1153"/>
      <c r="AQ932" s="1153"/>
      <c r="AR932" s="1154"/>
      <c r="AS932" s="1154"/>
      <c r="AT932" s="1154"/>
      <c r="AU932" s="1154"/>
      <c r="AV932" s="1154"/>
      <c r="AW932" s="1154"/>
      <c r="AX932" s="1154"/>
      <c r="AY932" s="1154"/>
      <c r="AZ932" s="1154"/>
      <c r="BA932" s="1154"/>
      <c r="BB932" s="1154"/>
    </row>
    <row r="933" spans="2:54" ht="15" customHeight="1">
      <c r="B933" s="1155"/>
      <c r="C933" s="3017"/>
      <c r="D933" s="3017"/>
      <c r="E933" s="1146" t="s">
        <v>1130</v>
      </c>
      <c r="F933" s="1106"/>
      <c r="G933" s="441" t="s">
        <v>93</v>
      </c>
      <c r="H933" s="441" t="s">
        <v>1103</v>
      </c>
      <c r="I933" s="441" t="s">
        <v>1131</v>
      </c>
      <c r="J933" s="441" t="s">
        <v>112</v>
      </c>
      <c r="K933" s="1111" t="s">
        <v>1136</v>
      </c>
      <c r="L933" s="441" t="s">
        <v>1120</v>
      </c>
      <c r="M933" s="441" t="str">
        <f t="shared" si="55"/>
        <v>Cooma 66 kV</v>
      </c>
      <c r="N933" s="1111" t="s">
        <v>1106</v>
      </c>
      <c r="O933" s="1111" t="s">
        <v>833</v>
      </c>
      <c r="P933" s="1111"/>
      <c r="Q933" s="2528"/>
      <c r="R933" s="2529"/>
      <c r="S933" s="2530"/>
      <c r="T933" s="2530"/>
      <c r="U933" s="2530"/>
      <c r="V933" s="2530"/>
      <c r="W933" s="2102"/>
      <c r="X933" s="2102"/>
      <c r="Y933" s="2102"/>
      <c r="Z933" s="2102"/>
      <c r="AA933" s="2103"/>
      <c r="AB933" s="1125"/>
      <c r="AC933" s="1151"/>
      <c r="AD933" s="1152"/>
      <c r="AE933" s="1153"/>
      <c r="AF933" s="1153"/>
      <c r="AG933" s="1153"/>
      <c r="AH933" s="124"/>
      <c r="AI933" s="124"/>
      <c r="AJ933" s="124"/>
      <c r="AK933" s="124"/>
      <c r="AL933" s="1153"/>
      <c r="AM933" s="124"/>
      <c r="AN933" s="124"/>
      <c r="AO933" s="1153"/>
      <c r="AP933" s="1153"/>
      <c r="AQ933" s="1153"/>
      <c r="AR933" s="1154"/>
      <c r="AS933" s="1154"/>
      <c r="AT933" s="1154"/>
      <c r="AU933" s="1154"/>
      <c r="AV933" s="1154"/>
      <c r="AW933" s="1154"/>
      <c r="AX933" s="1154"/>
      <c r="AY933" s="1154"/>
      <c r="AZ933" s="1154"/>
      <c r="BA933" s="1154"/>
      <c r="BB933" s="1154"/>
    </row>
    <row r="934" spans="2:54" ht="15" customHeight="1">
      <c r="B934" s="1155"/>
      <c r="C934" s="3016" t="s">
        <v>1136</v>
      </c>
      <c r="D934" s="3016" t="s">
        <v>842</v>
      </c>
      <c r="E934" s="1146" t="s">
        <v>1127</v>
      </c>
      <c r="F934" s="1106"/>
      <c r="G934" s="441" t="s">
        <v>93</v>
      </c>
      <c r="H934" s="441" t="s">
        <v>1103</v>
      </c>
      <c r="I934" s="441" t="s">
        <v>1128</v>
      </c>
      <c r="J934" s="441" t="s">
        <v>112</v>
      </c>
      <c r="K934" s="1111" t="s">
        <v>1136</v>
      </c>
      <c r="L934" s="441" t="s">
        <v>1120</v>
      </c>
      <c r="M934" s="441" t="str">
        <f t="shared" si="55"/>
        <v>Cooma 66 kV</v>
      </c>
      <c r="N934" s="1111" t="s">
        <v>1106</v>
      </c>
      <c r="O934" s="1111" t="s">
        <v>842</v>
      </c>
      <c r="P934" s="1111"/>
      <c r="Q934" s="2528"/>
      <c r="R934" s="2529"/>
      <c r="S934" s="2530"/>
      <c r="T934" s="2530"/>
      <c r="U934" s="2530"/>
      <c r="V934" s="2530"/>
      <c r="W934" s="2102">
        <v>21.164556962025316</v>
      </c>
      <c r="X934" s="2102">
        <v>21.206886075949363</v>
      </c>
      <c r="Y934" s="2102">
        <v>21.249299848101259</v>
      </c>
      <c r="Z934" s="2102">
        <v>21.291798447797465</v>
      </c>
      <c r="AA934" s="2102">
        <v>21.334382044693058</v>
      </c>
      <c r="AB934" s="1125"/>
      <c r="AC934" s="1151"/>
      <c r="AD934" s="1152"/>
      <c r="AE934" s="1153"/>
      <c r="AF934" s="1153"/>
      <c r="AG934" s="1153"/>
      <c r="AH934" s="124"/>
      <c r="AI934" s="124"/>
      <c r="AJ934" s="124"/>
      <c r="AK934" s="124"/>
      <c r="AL934" s="1153"/>
      <c r="AM934" s="124"/>
      <c r="AN934" s="124"/>
      <c r="AO934" s="1153"/>
      <c r="AP934" s="1153"/>
      <c r="AQ934" s="1153"/>
      <c r="AR934" s="1154"/>
      <c r="AS934" s="1154"/>
      <c r="AT934" s="1154"/>
      <c r="AU934" s="1154"/>
      <c r="AV934" s="1154"/>
      <c r="AW934" s="1154"/>
      <c r="AX934" s="1154"/>
      <c r="AY934" s="1154"/>
      <c r="AZ934" s="1154"/>
      <c r="BA934" s="1154"/>
      <c r="BB934" s="1154"/>
    </row>
    <row r="935" spans="2:54" ht="15" customHeight="1" thickBot="1">
      <c r="B935" s="2872"/>
      <c r="C935" s="3018"/>
      <c r="D935" s="3018"/>
      <c r="E935" s="2873" t="s">
        <v>1130</v>
      </c>
      <c r="F935" s="1106"/>
      <c r="G935" s="441" t="s">
        <v>93</v>
      </c>
      <c r="H935" s="441" t="s">
        <v>1103</v>
      </c>
      <c r="I935" s="441" t="s">
        <v>1131</v>
      </c>
      <c r="J935" s="441" t="s">
        <v>112</v>
      </c>
      <c r="K935" s="1111" t="s">
        <v>1136</v>
      </c>
      <c r="L935" s="441" t="s">
        <v>1120</v>
      </c>
      <c r="M935" s="441" t="str">
        <f t="shared" si="55"/>
        <v>Cooma 66 kV</v>
      </c>
      <c r="N935" s="1111" t="s">
        <v>1106</v>
      </c>
      <c r="O935" s="1111" t="s">
        <v>842</v>
      </c>
      <c r="P935" s="1111"/>
      <c r="Q935" s="2874"/>
      <c r="R935" s="2875"/>
      <c r="S935" s="2876"/>
      <c r="T935" s="2876"/>
      <c r="U935" s="2876"/>
      <c r="V935" s="2876"/>
      <c r="W935" s="2877"/>
      <c r="X935" s="2877"/>
      <c r="Y935" s="2877"/>
      <c r="Z935" s="2877"/>
      <c r="AA935" s="2878"/>
      <c r="AB935" s="1162"/>
      <c r="AC935" s="1151"/>
      <c r="AD935" s="1152"/>
      <c r="AE935" s="1153"/>
      <c r="AF935" s="1153"/>
      <c r="AG935" s="1153"/>
      <c r="AH935" s="124"/>
      <c r="AI935" s="124"/>
      <c r="AJ935" s="124"/>
      <c r="AK935" s="124"/>
      <c r="AL935" s="1153"/>
      <c r="AM935" s="124"/>
      <c r="AN935" s="124"/>
      <c r="AO935" s="1153"/>
      <c r="AP935" s="1153"/>
      <c r="AQ935" s="1153"/>
      <c r="AR935" s="1154"/>
      <c r="AS935" s="1154"/>
      <c r="AT935" s="1154"/>
      <c r="AU935" s="1154"/>
      <c r="AV935" s="1154"/>
      <c r="AW935" s="1154"/>
      <c r="AX935" s="1154"/>
      <c r="AY935" s="1154"/>
      <c r="AZ935" s="1154"/>
      <c r="BA935" s="1154"/>
      <c r="BB935" s="1154"/>
    </row>
    <row r="936" spans="2:54" ht="15" customHeight="1">
      <c r="B936" s="1145" t="s">
        <v>1686</v>
      </c>
      <c r="C936" s="3019" t="s">
        <v>1126</v>
      </c>
      <c r="D936" s="3019" t="s">
        <v>842</v>
      </c>
      <c r="E936" s="1146" t="s">
        <v>1127</v>
      </c>
      <c r="F936" s="1106"/>
      <c r="G936" s="441" t="s">
        <v>93</v>
      </c>
      <c r="H936" s="441" t="s">
        <v>1103</v>
      </c>
      <c r="I936" s="441" t="s">
        <v>1128</v>
      </c>
      <c r="J936" s="441" t="s">
        <v>112</v>
      </c>
      <c r="K936" s="441" t="s">
        <v>1126</v>
      </c>
      <c r="L936" s="441" t="s">
        <v>1120</v>
      </c>
      <c r="M936" s="441" t="str">
        <f t="shared" ref="M936" si="57">B936</f>
        <v>Cooma 132 kV</v>
      </c>
      <c r="N936" s="441" t="s">
        <v>1129</v>
      </c>
      <c r="O936" s="441" t="s">
        <v>842</v>
      </c>
      <c r="P936" s="1111"/>
      <c r="Q936" s="2521"/>
      <c r="R936" s="2522"/>
      <c r="S936" s="2523"/>
      <c r="T936" s="2523"/>
      <c r="U936" s="2523"/>
      <c r="V936" s="2523"/>
      <c r="W936" s="2524"/>
      <c r="X936" s="2524"/>
      <c r="Y936" s="2524"/>
      <c r="Z936" s="2524"/>
      <c r="AA936" s="2525"/>
      <c r="AC936" s="124"/>
      <c r="AD936" s="124"/>
      <c r="AE936" s="124"/>
      <c r="AF936" s="124"/>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row>
    <row r="937" spans="2:54" ht="15" customHeight="1">
      <c r="B937" s="1155"/>
      <c r="C937" s="3017"/>
      <c r="D937" s="3017"/>
      <c r="E937" s="1146" t="s">
        <v>1130</v>
      </c>
      <c r="F937" s="1106"/>
      <c r="G937" s="441" t="s">
        <v>93</v>
      </c>
      <c r="H937" s="441" t="s">
        <v>1103</v>
      </c>
      <c r="I937" s="441" t="s">
        <v>1131</v>
      </c>
      <c r="J937" s="441" t="s">
        <v>112</v>
      </c>
      <c r="K937" s="441" t="s">
        <v>1126</v>
      </c>
      <c r="L937" s="441" t="s">
        <v>1120</v>
      </c>
      <c r="M937" s="441" t="str">
        <f t="shared" si="55"/>
        <v>Cooma 132 kV</v>
      </c>
      <c r="N937" s="441" t="s">
        <v>1129</v>
      </c>
      <c r="O937" s="441" t="s">
        <v>842</v>
      </c>
      <c r="P937" s="1111"/>
      <c r="Q937" s="2526"/>
      <c r="R937" s="2527"/>
      <c r="S937" s="2524"/>
      <c r="T937" s="2524"/>
      <c r="U937" s="2524"/>
      <c r="V937" s="2524"/>
      <c r="W937" s="2524"/>
      <c r="X937" s="2524"/>
      <c r="Y937" s="2524"/>
      <c r="Z937" s="2524"/>
      <c r="AA937" s="2525"/>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row>
    <row r="938" spans="2:54" ht="15" customHeight="1">
      <c r="B938" s="1155"/>
      <c r="C938" s="3016" t="s">
        <v>1132</v>
      </c>
      <c r="D938" s="3016" t="s">
        <v>833</v>
      </c>
      <c r="E938" s="1146" t="s">
        <v>1127</v>
      </c>
      <c r="F938" s="1106"/>
      <c r="G938" s="441" t="s">
        <v>93</v>
      </c>
      <c r="H938" s="441" t="s">
        <v>1103</v>
      </c>
      <c r="I938" s="441" t="s">
        <v>1128</v>
      </c>
      <c r="J938" s="441" t="s">
        <v>112</v>
      </c>
      <c r="K938" s="1111" t="s">
        <v>1132</v>
      </c>
      <c r="L938" s="441" t="s">
        <v>1120</v>
      </c>
      <c r="M938" s="441" t="str">
        <f t="shared" si="55"/>
        <v>Cooma 132 kV</v>
      </c>
      <c r="N938" s="1111" t="s">
        <v>1106</v>
      </c>
      <c r="O938" s="1111" t="s">
        <v>833</v>
      </c>
      <c r="P938" s="1111"/>
      <c r="Q938" s="2850"/>
      <c r="R938" s="2850"/>
      <c r="S938" s="2850"/>
      <c r="T938" s="2850"/>
      <c r="U938" s="2850"/>
      <c r="V938" s="2851"/>
      <c r="W938" s="2852"/>
      <c r="X938" s="2852"/>
      <c r="Y938" s="2852"/>
      <c r="Z938" s="2852"/>
      <c r="AA938" s="2853"/>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row>
    <row r="939" spans="2:54" ht="15" customHeight="1">
      <c r="B939" s="1155"/>
      <c r="C939" s="3017"/>
      <c r="D939" s="3017"/>
      <c r="E939" s="1146" t="s">
        <v>1130</v>
      </c>
      <c r="F939" s="1106"/>
      <c r="G939" s="441" t="s">
        <v>93</v>
      </c>
      <c r="H939" s="441" t="s">
        <v>1103</v>
      </c>
      <c r="I939" s="441" t="s">
        <v>1131</v>
      </c>
      <c r="J939" s="441" t="s">
        <v>112</v>
      </c>
      <c r="K939" s="1111" t="s">
        <v>1132</v>
      </c>
      <c r="L939" s="441" t="s">
        <v>1120</v>
      </c>
      <c r="M939" s="441" t="str">
        <f t="shared" si="55"/>
        <v>Cooma 132 kV</v>
      </c>
      <c r="N939" s="1111" t="s">
        <v>1106</v>
      </c>
      <c r="O939" s="1111" t="s">
        <v>833</v>
      </c>
      <c r="P939" s="1111"/>
      <c r="Q939" s="2850"/>
      <c r="R939" s="2850"/>
      <c r="S939" s="2850"/>
      <c r="T939" s="2850"/>
      <c r="U939" s="2850"/>
      <c r="V939" s="2851"/>
      <c r="W939" s="2852"/>
      <c r="X939" s="2852"/>
      <c r="Y939" s="2852"/>
      <c r="Z939" s="2852"/>
      <c r="AA939" s="2853"/>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row>
    <row r="940" spans="2:54" ht="15" customHeight="1">
      <c r="B940" s="1155"/>
      <c r="C940" s="3016" t="s">
        <v>1132</v>
      </c>
      <c r="D940" s="3016" t="s">
        <v>842</v>
      </c>
      <c r="E940" s="1146" t="s">
        <v>1127</v>
      </c>
      <c r="F940" s="1106"/>
      <c r="G940" s="441" t="s">
        <v>93</v>
      </c>
      <c r="H940" s="441" t="s">
        <v>1103</v>
      </c>
      <c r="I940" s="441" t="s">
        <v>1128</v>
      </c>
      <c r="J940" s="441" t="s">
        <v>112</v>
      </c>
      <c r="K940" s="1111" t="s">
        <v>1132</v>
      </c>
      <c r="L940" s="441" t="s">
        <v>1120</v>
      </c>
      <c r="M940" s="441" t="str">
        <f t="shared" si="55"/>
        <v>Cooma 132 kV</v>
      </c>
      <c r="N940" s="1111" t="s">
        <v>1106</v>
      </c>
      <c r="O940" s="1112" t="s">
        <v>842</v>
      </c>
      <c r="P940" s="1111"/>
      <c r="Q940" s="2880">
        <v>47.760704000000004</v>
      </c>
      <c r="R940" s="2880">
        <v>46.600825999999998</v>
      </c>
      <c r="S940" s="2880">
        <v>47.136000000000003</v>
      </c>
      <c r="T940" s="2854"/>
      <c r="U940" s="2854"/>
      <c r="V940" s="2855"/>
      <c r="W940" s="2852"/>
      <c r="X940" s="2852"/>
      <c r="Y940" s="2852"/>
      <c r="Z940" s="2852"/>
      <c r="AA940" s="2853"/>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row>
    <row r="941" spans="2:54" ht="15" customHeight="1">
      <c r="B941" s="1155"/>
      <c r="C941" s="3017"/>
      <c r="D941" s="3017"/>
      <c r="E941" s="1146" t="s">
        <v>1130</v>
      </c>
      <c r="F941" s="1106"/>
      <c r="G941" s="441" t="s">
        <v>93</v>
      </c>
      <c r="H941" s="441" t="s">
        <v>1103</v>
      </c>
      <c r="I941" s="441" t="s">
        <v>1131</v>
      </c>
      <c r="J941" s="441" t="s">
        <v>112</v>
      </c>
      <c r="K941" s="1111" t="s">
        <v>1132</v>
      </c>
      <c r="L941" s="441" t="s">
        <v>1120</v>
      </c>
      <c r="M941" s="441" t="str">
        <f t="shared" si="55"/>
        <v>Cooma 132 kV</v>
      </c>
      <c r="N941" s="1111" t="s">
        <v>1106</v>
      </c>
      <c r="O941" s="1112" t="s">
        <v>842</v>
      </c>
      <c r="P941" s="1111"/>
      <c r="Q941" s="2880">
        <v>36.889783999999999</v>
      </c>
      <c r="R941" s="2880">
        <v>32.900824</v>
      </c>
      <c r="S941" s="2880">
        <v>35.712000000000003</v>
      </c>
      <c r="T941" s="2854"/>
      <c r="U941" s="2854"/>
      <c r="V941" s="2855"/>
      <c r="W941" s="2852"/>
      <c r="X941" s="2852"/>
      <c r="Y941" s="2852"/>
      <c r="Z941" s="2852"/>
      <c r="AA941" s="2853"/>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row>
    <row r="942" spans="2:54" ht="15" customHeight="1">
      <c r="B942" s="1155"/>
      <c r="C942" s="3016" t="s">
        <v>1133</v>
      </c>
      <c r="D942" s="3016"/>
      <c r="E942" s="1146" t="s">
        <v>1127</v>
      </c>
      <c r="F942" s="1106"/>
      <c r="G942" s="441" t="s">
        <v>93</v>
      </c>
      <c r="H942" s="441" t="s">
        <v>1103</v>
      </c>
      <c r="I942" s="441" t="s">
        <v>1128</v>
      </c>
      <c r="J942" s="441" t="s">
        <v>112</v>
      </c>
      <c r="K942" s="1111" t="s">
        <v>1133</v>
      </c>
      <c r="L942" s="441" t="s">
        <v>1120</v>
      </c>
      <c r="M942" s="441" t="str">
        <f t="shared" si="55"/>
        <v>Cooma 132 kV</v>
      </c>
      <c r="N942" s="1111" t="s">
        <v>1108</v>
      </c>
      <c r="O942" s="1111" t="s">
        <v>1109</v>
      </c>
      <c r="P942" s="1111"/>
      <c r="Q942" s="2856"/>
      <c r="R942" s="2856"/>
      <c r="S942" s="2856"/>
      <c r="T942" s="2856"/>
      <c r="U942" s="2856"/>
      <c r="V942" s="2858"/>
      <c r="W942" s="2859"/>
      <c r="X942" s="2859"/>
      <c r="Y942" s="2859"/>
      <c r="Z942" s="2859"/>
      <c r="AA942" s="2860"/>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row>
    <row r="943" spans="2:54" ht="15" customHeight="1">
      <c r="B943" s="1155"/>
      <c r="C943" s="3017"/>
      <c r="D943" s="3017"/>
      <c r="E943" s="1146" t="s">
        <v>1130</v>
      </c>
      <c r="F943" s="1106"/>
      <c r="G943" s="441" t="s">
        <v>93</v>
      </c>
      <c r="H943" s="441" t="s">
        <v>1103</v>
      </c>
      <c r="I943" s="441" t="s">
        <v>1131</v>
      </c>
      <c r="J943" s="441" t="s">
        <v>112</v>
      </c>
      <c r="K943" s="1111" t="s">
        <v>1133</v>
      </c>
      <c r="L943" s="441" t="s">
        <v>1120</v>
      </c>
      <c r="M943" s="441" t="str">
        <f t="shared" si="55"/>
        <v>Cooma 132 kV</v>
      </c>
      <c r="N943" s="1111" t="s">
        <v>1108</v>
      </c>
      <c r="O943" s="1111" t="s">
        <v>1109</v>
      </c>
      <c r="P943" s="1111"/>
      <c r="Q943" s="2856"/>
      <c r="R943" s="2856"/>
      <c r="S943" s="2856"/>
      <c r="T943" s="2856"/>
      <c r="U943" s="2856"/>
      <c r="V943" s="2858"/>
      <c r="W943" s="2859"/>
      <c r="X943" s="2859"/>
      <c r="Y943" s="2859"/>
      <c r="Z943" s="2859"/>
      <c r="AA943" s="2860"/>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row>
    <row r="944" spans="2:54" ht="15" customHeight="1">
      <c r="B944" s="1155"/>
      <c r="C944" s="3016" t="s">
        <v>1110</v>
      </c>
      <c r="D944" s="3016"/>
      <c r="E944" s="1146" t="s">
        <v>1127</v>
      </c>
      <c r="F944" s="1106"/>
      <c r="G944" s="441" t="s">
        <v>93</v>
      </c>
      <c r="H944" s="441" t="s">
        <v>1103</v>
      </c>
      <c r="I944" s="441" t="s">
        <v>1128</v>
      </c>
      <c r="J944" s="441" t="s">
        <v>112</v>
      </c>
      <c r="K944" s="1111" t="s">
        <v>1110</v>
      </c>
      <c r="L944" s="441" t="s">
        <v>1120</v>
      </c>
      <c r="M944" s="441" t="str">
        <f t="shared" si="55"/>
        <v>Cooma 132 kV</v>
      </c>
      <c r="N944" s="1111" t="s">
        <v>1111</v>
      </c>
      <c r="O944" s="1112">
        <v>0</v>
      </c>
      <c r="P944" s="1111"/>
      <c r="Q944" s="2861"/>
      <c r="R944" s="2861"/>
      <c r="S944" s="2861"/>
      <c r="T944" s="2861"/>
      <c r="U944" s="2861"/>
      <c r="V944" s="2862"/>
      <c r="W944" s="2863"/>
      <c r="X944" s="2863"/>
      <c r="Y944" s="2863"/>
      <c r="Z944" s="2863"/>
      <c r="AA944" s="2864"/>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row>
    <row r="945" spans="2:54" ht="15" customHeight="1">
      <c r="B945" s="1155"/>
      <c r="C945" s="3017"/>
      <c r="D945" s="3017"/>
      <c r="E945" s="1146" t="s">
        <v>1130</v>
      </c>
      <c r="F945" s="1106"/>
      <c r="G945" s="441" t="s">
        <v>93</v>
      </c>
      <c r="H945" s="441" t="s">
        <v>1103</v>
      </c>
      <c r="I945" s="441" t="s">
        <v>1131</v>
      </c>
      <c r="J945" s="441" t="s">
        <v>112</v>
      </c>
      <c r="K945" s="1111" t="s">
        <v>1110</v>
      </c>
      <c r="L945" s="441" t="s">
        <v>1120</v>
      </c>
      <c r="M945" s="441" t="str">
        <f t="shared" si="55"/>
        <v>Cooma 132 kV</v>
      </c>
      <c r="N945" s="1111" t="s">
        <v>1111</v>
      </c>
      <c r="O945" s="1112">
        <v>0</v>
      </c>
      <c r="P945" s="1111"/>
      <c r="Q945" s="2861"/>
      <c r="R945" s="2861"/>
      <c r="S945" s="2861"/>
      <c r="T945" s="2861"/>
      <c r="U945" s="2861"/>
      <c r="V945" s="2862"/>
      <c r="W945" s="2863"/>
      <c r="X945" s="2863"/>
      <c r="Y945" s="2863"/>
      <c r="Z945" s="2863"/>
      <c r="AA945" s="2864"/>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row>
    <row r="946" spans="2:54" ht="15" customHeight="1">
      <c r="B946" s="1155"/>
      <c r="C946" s="3016" t="s">
        <v>1112</v>
      </c>
      <c r="D946" s="3016"/>
      <c r="E946" s="1146" t="s">
        <v>1127</v>
      </c>
      <c r="F946" s="1106"/>
      <c r="G946" s="441" t="s">
        <v>93</v>
      </c>
      <c r="H946" s="441" t="s">
        <v>1103</v>
      </c>
      <c r="I946" s="441" t="s">
        <v>1128</v>
      </c>
      <c r="J946" s="441" t="s">
        <v>112</v>
      </c>
      <c r="K946" s="1111" t="s">
        <v>1112</v>
      </c>
      <c r="L946" s="441" t="s">
        <v>1120</v>
      </c>
      <c r="M946" s="441" t="str">
        <f t="shared" si="55"/>
        <v>Cooma 132 kV</v>
      </c>
      <c r="N946" s="1111" t="s">
        <v>1113</v>
      </c>
      <c r="O946" s="1111" t="s">
        <v>1113</v>
      </c>
      <c r="P946" s="1111"/>
      <c r="Q946" s="2850"/>
      <c r="R946" s="2850"/>
      <c r="S946" s="2850"/>
      <c r="T946" s="2850"/>
      <c r="U946" s="2850"/>
      <c r="V946" s="2851"/>
      <c r="W946" s="2866"/>
      <c r="X946" s="2866"/>
      <c r="Y946" s="2866"/>
      <c r="Z946" s="2866"/>
      <c r="AA946" s="2099"/>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row>
    <row r="947" spans="2:54" ht="15" customHeight="1">
      <c r="B947" s="1155"/>
      <c r="C947" s="3017"/>
      <c r="D947" s="3017"/>
      <c r="E947" s="1146" t="s">
        <v>1130</v>
      </c>
      <c r="F947" s="1106"/>
      <c r="G947" s="441" t="s">
        <v>93</v>
      </c>
      <c r="H947" s="441" t="s">
        <v>1103</v>
      </c>
      <c r="I947" s="441" t="s">
        <v>1131</v>
      </c>
      <c r="J947" s="441" t="s">
        <v>112</v>
      </c>
      <c r="K947" s="1111" t="s">
        <v>1112</v>
      </c>
      <c r="L947" s="441" t="s">
        <v>1120</v>
      </c>
      <c r="M947" s="441" t="str">
        <f t="shared" si="55"/>
        <v>Cooma 132 kV</v>
      </c>
      <c r="N947" s="1111" t="s">
        <v>1113</v>
      </c>
      <c r="O947" s="1111" t="s">
        <v>1113</v>
      </c>
      <c r="P947" s="1111"/>
      <c r="Q947" s="2850"/>
      <c r="R947" s="2850"/>
      <c r="S947" s="2850"/>
      <c r="T947" s="2850"/>
      <c r="U947" s="2850"/>
      <c r="V947" s="2851"/>
      <c r="W947" s="2866"/>
      <c r="X947" s="2866"/>
      <c r="Y947" s="2866"/>
      <c r="Z947" s="2866"/>
      <c r="AA947" s="2099"/>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row>
    <row r="948" spans="2:54" ht="15" customHeight="1">
      <c r="B948" s="1155"/>
      <c r="C948" s="3016" t="s">
        <v>1134</v>
      </c>
      <c r="D948" s="3016" t="s">
        <v>833</v>
      </c>
      <c r="E948" s="1146" t="s">
        <v>1127</v>
      </c>
      <c r="F948" s="1106"/>
      <c r="G948" s="441" t="s">
        <v>93</v>
      </c>
      <c r="H948" s="441" t="s">
        <v>1103</v>
      </c>
      <c r="I948" s="441" t="s">
        <v>1128</v>
      </c>
      <c r="J948" s="441" t="s">
        <v>112</v>
      </c>
      <c r="K948" s="1111" t="s">
        <v>1134</v>
      </c>
      <c r="L948" s="441" t="s">
        <v>1120</v>
      </c>
      <c r="M948" s="441" t="str">
        <f t="shared" si="55"/>
        <v>Cooma 132 kV</v>
      </c>
      <c r="N948" s="1111" t="s">
        <v>1115</v>
      </c>
      <c r="O948" s="1111" t="s">
        <v>833</v>
      </c>
      <c r="P948" s="1111"/>
      <c r="Q948" s="2867"/>
      <c r="R948" s="2868"/>
      <c r="S948" s="2869"/>
      <c r="T948" s="2869"/>
      <c r="U948" s="2869"/>
      <c r="V948" s="2869"/>
      <c r="W948" s="2869"/>
      <c r="X948" s="2869"/>
      <c r="Y948" s="2869"/>
      <c r="Z948" s="2869"/>
      <c r="AA948" s="2879"/>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row>
    <row r="949" spans="2:54" ht="15" customHeight="1">
      <c r="B949" s="1155"/>
      <c r="C949" s="3017"/>
      <c r="D949" s="3017"/>
      <c r="E949" s="1146" t="s">
        <v>1130</v>
      </c>
      <c r="F949" s="1106"/>
      <c r="G949" s="441" t="s">
        <v>93</v>
      </c>
      <c r="H949" s="441" t="s">
        <v>1103</v>
      </c>
      <c r="I949" s="441" t="s">
        <v>1131</v>
      </c>
      <c r="J949" s="441" t="s">
        <v>112</v>
      </c>
      <c r="K949" s="1111" t="s">
        <v>1134</v>
      </c>
      <c r="L949" s="441" t="s">
        <v>1120</v>
      </c>
      <c r="M949" s="441" t="str">
        <f t="shared" si="55"/>
        <v>Cooma 132 kV</v>
      </c>
      <c r="N949" s="1111" t="s">
        <v>1115</v>
      </c>
      <c r="O949" s="1111" t="s">
        <v>833</v>
      </c>
      <c r="P949" s="1111"/>
      <c r="Q949" s="2867"/>
      <c r="R949" s="2868"/>
      <c r="S949" s="2869"/>
      <c r="T949" s="2869"/>
      <c r="U949" s="2869"/>
      <c r="V949" s="2869"/>
      <c r="W949" s="2869"/>
      <c r="X949" s="2869"/>
      <c r="Y949" s="2869"/>
      <c r="Z949" s="2869"/>
      <c r="AA949" s="2879"/>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row>
    <row r="950" spans="2:54" ht="15" customHeight="1">
      <c r="B950" s="1155"/>
      <c r="C950" s="3016" t="s">
        <v>1135</v>
      </c>
      <c r="D950" s="3016" t="s">
        <v>833</v>
      </c>
      <c r="E950" s="1146" t="s">
        <v>1127</v>
      </c>
      <c r="F950" s="1106"/>
      <c r="G950" s="441" t="s">
        <v>93</v>
      </c>
      <c r="H950" s="441" t="s">
        <v>1103</v>
      </c>
      <c r="I950" s="441" t="s">
        <v>1128</v>
      </c>
      <c r="J950" s="441" t="s">
        <v>112</v>
      </c>
      <c r="K950" s="1111" t="s">
        <v>1135</v>
      </c>
      <c r="L950" s="441" t="s">
        <v>1120</v>
      </c>
      <c r="M950" s="441" t="str">
        <f t="shared" si="55"/>
        <v>Cooma 132 kV</v>
      </c>
      <c r="N950" s="1111" t="s">
        <v>1106</v>
      </c>
      <c r="O950" s="1111" t="s">
        <v>833</v>
      </c>
      <c r="P950" s="1111"/>
      <c r="Q950" s="2867"/>
      <c r="R950" s="2868"/>
      <c r="S950" s="2869"/>
      <c r="T950" s="2869"/>
      <c r="U950" s="2869"/>
      <c r="V950" s="2869"/>
      <c r="W950" s="2869"/>
      <c r="X950" s="2869"/>
      <c r="Y950" s="2869"/>
      <c r="Z950" s="2869"/>
      <c r="AA950" s="2879"/>
      <c r="AC950" s="124"/>
      <c r="AD950" s="124"/>
      <c r="AE950" s="124"/>
      <c r="AF950" s="124"/>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row>
    <row r="951" spans="2:54" ht="15" customHeight="1">
      <c r="B951" s="1155"/>
      <c r="C951" s="3017"/>
      <c r="D951" s="3017"/>
      <c r="E951" s="1146" t="s">
        <v>1130</v>
      </c>
      <c r="F951" s="1106"/>
      <c r="G951" s="441" t="s">
        <v>93</v>
      </c>
      <c r="H951" s="441" t="s">
        <v>1103</v>
      </c>
      <c r="I951" s="441" t="s">
        <v>1131</v>
      </c>
      <c r="J951" s="441" t="s">
        <v>112</v>
      </c>
      <c r="K951" s="1111" t="s">
        <v>1135</v>
      </c>
      <c r="L951" s="441" t="s">
        <v>1120</v>
      </c>
      <c r="M951" s="441" t="str">
        <f t="shared" si="55"/>
        <v>Cooma 132 kV</v>
      </c>
      <c r="N951" s="1111" t="s">
        <v>1106</v>
      </c>
      <c r="O951" s="1111" t="s">
        <v>833</v>
      </c>
      <c r="P951" s="1111"/>
      <c r="Q951" s="2867"/>
      <c r="R951" s="2868"/>
      <c r="S951" s="2869"/>
      <c r="T951" s="2869"/>
      <c r="U951" s="2869"/>
      <c r="V951" s="2869"/>
      <c r="W951" s="2869"/>
      <c r="X951" s="2869"/>
      <c r="Y951" s="2869"/>
      <c r="Z951" s="2869"/>
      <c r="AA951" s="2879"/>
      <c r="AC951" s="124"/>
      <c r="AD951" s="124"/>
      <c r="AE951" s="124"/>
      <c r="AF951" s="124"/>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row>
    <row r="952" spans="2:54" ht="15" customHeight="1">
      <c r="B952" s="1155"/>
      <c r="C952" s="3016" t="s">
        <v>1135</v>
      </c>
      <c r="D952" s="3016" t="s">
        <v>842</v>
      </c>
      <c r="E952" s="1146" t="s">
        <v>1127</v>
      </c>
      <c r="F952" s="1106"/>
      <c r="G952" s="441" t="s">
        <v>93</v>
      </c>
      <c r="H952" s="441" t="s">
        <v>1103</v>
      </c>
      <c r="I952" s="441" t="s">
        <v>1128</v>
      </c>
      <c r="J952" s="441" t="s">
        <v>112</v>
      </c>
      <c r="K952" s="1111" t="s">
        <v>1135</v>
      </c>
      <c r="L952" s="441" t="s">
        <v>1120</v>
      </c>
      <c r="M952" s="441" t="str">
        <f t="shared" si="55"/>
        <v>Cooma 132 kV</v>
      </c>
      <c r="N952" s="1111" t="s">
        <v>1106</v>
      </c>
      <c r="O952" s="1111" t="s">
        <v>842</v>
      </c>
      <c r="P952" s="1111"/>
      <c r="Q952" s="2867"/>
      <c r="R952" s="2868"/>
      <c r="S952" s="2869"/>
      <c r="T952" s="2869"/>
      <c r="U952" s="2869"/>
      <c r="V952" s="2869"/>
      <c r="W952" s="2869"/>
      <c r="X952" s="2869"/>
      <c r="Y952" s="2869"/>
      <c r="Z952" s="2869"/>
      <c r="AA952" s="2879"/>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row>
    <row r="953" spans="2:54" ht="15" customHeight="1">
      <c r="B953" s="1155"/>
      <c r="C953" s="3017"/>
      <c r="D953" s="3017"/>
      <c r="E953" s="1146" t="s">
        <v>1130</v>
      </c>
      <c r="F953" s="1106"/>
      <c r="G953" s="441" t="s">
        <v>93</v>
      </c>
      <c r="H953" s="441" t="s">
        <v>1103</v>
      </c>
      <c r="I953" s="441" t="s">
        <v>1131</v>
      </c>
      <c r="J953" s="441" t="s">
        <v>112</v>
      </c>
      <c r="K953" s="1111" t="s">
        <v>1135</v>
      </c>
      <c r="L953" s="441" t="s">
        <v>1120</v>
      </c>
      <c r="M953" s="441" t="str">
        <f t="shared" si="55"/>
        <v>Cooma 132 kV</v>
      </c>
      <c r="N953" s="1111" t="s">
        <v>1106</v>
      </c>
      <c r="O953" s="1111" t="s">
        <v>842</v>
      </c>
      <c r="P953" s="1111"/>
      <c r="Q953" s="2867"/>
      <c r="R953" s="2868"/>
      <c r="S953" s="2869"/>
      <c r="T953" s="2869"/>
      <c r="U953" s="2869"/>
      <c r="V953" s="2869"/>
      <c r="W953" s="2869"/>
      <c r="X953" s="2869"/>
      <c r="Y953" s="2869"/>
      <c r="Z953" s="2869"/>
      <c r="AA953" s="2879"/>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row>
    <row r="954" spans="2:54" ht="15" customHeight="1">
      <c r="B954" s="1155"/>
      <c r="C954" s="3016" t="s">
        <v>1136</v>
      </c>
      <c r="D954" s="3016" t="s">
        <v>833</v>
      </c>
      <c r="E954" s="1146" t="s">
        <v>1127</v>
      </c>
      <c r="F954" s="1106"/>
      <c r="G954" s="441" t="s">
        <v>93</v>
      </c>
      <c r="H954" s="441" t="s">
        <v>1103</v>
      </c>
      <c r="I954" s="441" t="s">
        <v>1128</v>
      </c>
      <c r="J954" s="441" t="s">
        <v>112</v>
      </c>
      <c r="K954" s="1111" t="s">
        <v>1136</v>
      </c>
      <c r="L954" s="441" t="s">
        <v>1120</v>
      </c>
      <c r="M954" s="441" t="str">
        <f t="shared" si="55"/>
        <v>Cooma 132 kV</v>
      </c>
      <c r="N954" s="1111" t="s">
        <v>1106</v>
      </c>
      <c r="O954" s="1111" t="s">
        <v>833</v>
      </c>
      <c r="P954" s="1111"/>
      <c r="Q954" s="2867"/>
      <c r="R954" s="2868"/>
      <c r="S954" s="2869"/>
      <c r="T954" s="2869"/>
      <c r="U954" s="2869"/>
      <c r="V954" s="2869"/>
      <c r="W954" s="2870">
        <v>55.2</v>
      </c>
      <c r="X954" s="2870">
        <v>55.324200000000005</v>
      </c>
      <c r="Y954" s="2870">
        <v>55.448679450000007</v>
      </c>
      <c r="Z954" s="2870">
        <v>55.57343897876251</v>
      </c>
      <c r="AA954" s="2870">
        <v>55.698479216464726</v>
      </c>
      <c r="AC954" s="124"/>
      <c r="AD954" s="124"/>
      <c r="AE954" s="124"/>
      <c r="AF954" s="124"/>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row>
    <row r="955" spans="2:54" ht="15" customHeight="1">
      <c r="B955" s="1155"/>
      <c r="C955" s="3017"/>
      <c r="D955" s="3017"/>
      <c r="E955" s="1146" t="s">
        <v>1130</v>
      </c>
      <c r="F955" s="1106"/>
      <c r="G955" s="441" t="s">
        <v>93</v>
      </c>
      <c r="H955" s="441" t="s">
        <v>1103</v>
      </c>
      <c r="I955" s="441" t="s">
        <v>1131</v>
      </c>
      <c r="J955" s="441" t="s">
        <v>112</v>
      </c>
      <c r="K955" s="1111" t="s">
        <v>1136</v>
      </c>
      <c r="L955" s="441" t="s">
        <v>1120</v>
      </c>
      <c r="M955" s="441" t="str">
        <f t="shared" si="55"/>
        <v>Cooma 132 kV</v>
      </c>
      <c r="N955" s="1111" t="s">
        <v>1106</v>
      </c>
      <c r="O955" s="1111" t="s">
        <v>833</v>
      </c>
      <c r="P955" s="1111"/>
      <c r="Q955" s="2528"/>
      <c r="R955" s="2529"/>
      <c r="S955" s="2530"/>
      <c r="T955" s="2530"/>
      <c r="U955" s="2530"/>
      <c r="V955" s="2530"/>
      <c r="W955" s="2102"/>
      <c r="X955" s="2102"/>
      <c r="Y955" s="2102"/>
      <c r="Z955" s="2102"/>
      <c r="AA955" s="2103"/>
      <c r="AC955" s="124"/>
      <c r="AD955" s="124"/>
      <c r="AE955" s="124"/>
      <c r="AF955" s="124"/>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row>
    <row r="956" spans="2:54" ht="15" customHeight="1">
      <c r="B956" s="1155"/>
      <c r="C956" s="3016" t="s">
        <v>1136</v>
      </c>
      <c r="D956" s="3016" t="s">
        <v>842</v>
      </c>
      <c r="E956" s="1146" t="s">
        <v>1127</v>
      </c>
      <c r="F956" s="1106"/>
      <c r="G956" s="441" t="s">
        <v>93</v>
      </c>
      <c r="H956" s="441" t="s">
        <v>1103</v>
      </c>
      <c r="I956" s="441" t="s">
        <v>1128</v>
      </c>
      <c r="J956" s="441" t="s">
        <v>112</v>
      </c>
      <c r="K956" s="1111" t="s">
        <v>1136</v>
      </c>
      <c r="L956" s="441" t="s">
        <v>1120</v>
      </c>
      <c r="M956" s="441" t="str">
        <f t="shared" si="55"/>
        <v>Cooma 132 kV</v>
      </c>
      <c r="N956" s="1111" t="s">
        <v>1106</v>
      </c>
      <c r="O956" s="1111" t="s">
        <v>842</v>
      </c>
      <c r="P956" s="1111"/>
      <c r="Q956" s="2528"/>
      <c r="R956" s="2529"/>
      <c r="S956" s="2530"/>
      <c r="T956" s="2530"/>
      <c r="U956" s="2530"/>
      <c r="V956" s="2530"/>
      <c r="W956" s="2102">
        <v>56.080463273392262</v>
      </c>
      <c r="X956" s="2102">
        <v>56.206644315757401</v>
      </c>
      <c r="Y956" s="2102">
        <v>56.333109265467854</v>
      </c>
      <c r="Z956" s="2102">
        <v>56.459858761315161</v>
      </c>
      <c r="AA956" s="2102">
        <v>56.586893443528119</v>
      </c>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row>
    <row r="957" spans="2:54" ht="15" customHeight="1" thickBot="1">
      <c r="B957" s="2872"/>
      <c r="C957" s="3018"/>
      <c r="D957" s="3018"/>
      <c r="E957" s="2873" t="s">
        <v>1130</v>
      </c>
      <c r="F957" s="1106"/>
      <c r="G957" s="441" t="s">
        <v>93</v>
      </c>
      <c r="H957" s="441" t="s">
        <v>1103</v>
      </c>
      <c r="I957" s="441" t="s">
        <v>1131</v>
      </c>
      <c r="J957" s="441" t="s">
        <v>112</v>
      </c>
      <c r="K957" s="1111" t="s">
        <v>1136</v>
      </c>
      <c r="L957" s="441" t="s">
        <v>1120</v>
      </c>
      <c r="M957" s="441" t="str">
        <f t="shared" si="55"/>
        <v>Cooma 132 kV</v>
      </c>
      <c r="N957" s="1111" t="s">
        <v>1106</v>
      </c>
      <c r="O957" s="1111" t="s">
        <v>842</v>
      </c>
      <c r="P957" s="1111"/>
      <c r="Q957" s="2874"/>
      <c r="R957" s="2875"/>
      <c r="S957" s="2876"/>
      <c r="T957" s="2876"/>
      <c r="U957" s="2876"/>
      <c r="V957" s="2876"/>
      <c r="W957" s="2877"/>
      <c r="X957" s="2877"/>
      <c r="Y957" s="2877"/>
      <c r="Z957" s="2877"/>
      <c r="AA957" s="2878"/>
      <c r="AC957" s="124"/>
      <c r="AD957" s="124"/>
      <c r="AE957" s="124"/>
      <c r="AF957" s="124"/>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row>
    <row r="958" spans="2:54" ht="15" customHeight="1">
      <c r="B958" s="1145" t="s">
        <v>1685</v>
      </c>
      <c r="C958" s="3019" t="s">
        <v>1126</v>
      </c>
      <c r="D958" s="3019" t="s">
        <v>842</v>
      </c>
      <c r="E958" s="1146" t="s">
        <v>1127</v>
      </c>
      <c r="F958" s="1106"/>
      <c r="G958" s="441" t="s">
        <v>93</v>
      </c>
      <c r="H958" s="441" t="s">
        <v>1103</v>
      </c>
      <c r="I958" s="441" t="s">
        <v>1128</v>
      </c>
      <c r="J958" s="441" t="s">
        <v>112</v>
      </c>
      <c r="K958" s="441" t="s">
        <v>1126</v>
      </c>
      <c r="L958" s="441" t="s">
        <v>1120</v>
      </c>
      <c r="M958" s="441" t="str">
        <f t="shared" ref="M958" si="58">B958</f>
        <v>Snowy Adit 132 kV</v>
      </c>
      <c r="N958" s="441" t="s">
        <v>1129</v>
      </c>
      <c r="O958" s="441" t="s">
        <v>842</v>
      </c>
      <c r="P958" s="1111"/>
      <c r="Q958" s="2521"/>
      <c r="R958" s="2522"/>
      <c r="S958" s="2523"/>
      <c r="T958" s="2523"/>
      <c r="U958" s="2523"/>
      <c r="V958" s="2523"/>
      <c r="W958" s="2524"/>
      <c r="X958" s="2524"/>
      <c r="Y958" s="2524"/>
      <c r="Z958" s="2524"/>
      <c r="AA958" s="2525"/>
      <c r="AC958" s="124"/>
      <c r="AD958" s="124"/>
      <c r="AE958" s="124"/>
      <c r="AF958" s="124"/>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row>
    <row r="959" spans="2:54" ht="15" customHeight="1">
      <c r="B959" s="1155"/>
      <c r="C959" s="3017"/>
      <c r="D959" s="3017"/>
      <c r="E959" s="1146" t="s">
        <v>1130</v>
      </c>
      <c r="F959" s="1106"/>
      <c r="G959" s="441" t="s">
        <v>93</v>
      </c>
      <c r="H959" s="441" t="s">
        <v>1103</v>
      </c>
      <c r="I959" s="441" t="s">
        <v>1131</v>
      </c>
      <c r="J959" s="441" t="s">
        <v>112</v>
      </c>
      <c r="K959" s="441" t="s">
        <v>1126</v>
      </c>
      <c r="L959" s="441" t="s">
        <v>1120</v>
      </c>
      <c r="M959" s="441" t="str">
        <f t="shared" si="55"/>
        <v>Snowy Adit 132 kV</v>
      </c>
      <c r="N959" s="441" t="s">
        <v>1129</v>
      </c>
      <c r="O959" s="441" t="s">
        <v>842</v>
      </c>
      <c r="P959" s="1111"/>
      <c r="Q959" s="2526"/>
      <c r="R959" s="2527"/>
      <c r="S959" s="2524"/>
      <c r="T959" s="2524"/>
      <c r="U959" s="2524"/>
      <c r="V959" s="2524"/>
      <c r="W959" s="2524"/>
      <c r="X959" s="2524"/>
      <c r="Y959" s="2524"/>
      <c r="Z959" s="2524"/>
      <c r="AA959" s="2525"/>
      <c r="AC959" s="124"/>
      <c r="AD959" s="124"/>
      <c r="AE959" s="124"/>
      <c r="AF959" s="124"/>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row>
    <row r="960" spans="2:54" ht="15" customHeight="1">
      <c r="B960" s="1155"/>
      <c r="C960" s="3016" t="s">
        <v>1132</v>
      </c>
      <c r="D960" s="3016" t="s">
        <v>833</v>
      </c>
      <c r="E960" s="1146" t="s">
        <v>1127</v>
      </c>
      <c r="F960" s="1106"/>
      <c r="G960" s="441" t="s">
        <v>93</v>
      </c>
      <c r="H960" s="441" t="s">
        <v>1103</v>
      </c>
      <c r="I960" s="441" t="s">
        <v>1128</v>
      </c>
      <c r="J960" s="441" t="s">
        <v>112</v>
      </c>
      <c r="K960" s="1111" t="s">
        <v>1132</v>
      </c>
      <c r="L960" s="441" t="s">
        <v>1120</v>
      </c>
      <c r="M960" s="441" t="str">
        <f t="shared" si="55"/>
        <v>Snowy Adit 132 kV</v>
      </c>
      <c r="N960" s="1111" t="s">
        <v>1106</v>
      </c>
      <c r="O960" s="1111" t="s">
        <v>833</v>
      </c>
      <c r="P960" s="1111"/>
      <c r="Q960" s="2850"/>
      <c r="R960" s="2850"/>
      <c r="S960" s="2850"/>
      <c r="T960" s="2850"/>
      <c r="U960" s="2850"/>
      <c r="V960" s="2851"/>
      <c r="W960" s="2852"/>
      <c r="X960" s="2852"/>
      <c r="Y960" s="2852"/>
      <c r="Z960" s="2852"/>
      <c r="AA960" s="2853"/>
      <c r="AC960" s="124"/>
      <c r="AD960" s="124"/>
      <c r="AE960" s="124"/>
      <c r="AF960" s="124"/>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row>
    <row r="961" spans="2:54" ht="15" customHeight="1">
      <c r="B961" s="1155"/>
      <c r="C961" s="3017"/>
      <c r="D961" s="3017"/>
      <c r="E961" s="1146" t="s">
        <v>1130</v>
      </c>
      <c r="F961" s="1106"/>
      <c r="G961" s="441" t="s">
        <v>93</v>
      </c>
      <c r="H961" s="441" t="s">
        <v>1103</v>
      </c>
      <c r="I961" s="441" t="s">
        <v>1131</v>
      </c>
      <c r="J961" s="441" t="s">
        <v>112</v>
      </c>
      <c r="K961" s="1111" t="s">
        <v>1132</v>
      </c>
      <c r="L961" s="441" t="s">
        <v>1120</v>
      </c>
      <c r="M961" s="441" t="str">
        <f t="shared" si="55"/>
        <v>Snowy Adit 132 kV</v>
      </c>
      <c r="N961" s="1111" t="s">
        <v>1106</v>
      </c>
      <c r="O961" s="1111" t="s">
        <v>833</v>
      </c>
      <c r="P961" s="1111"/>
      <c r="Q961" s="2850"/>
      <c r="R961" s="2850"/>
      <c r="S961" s="2850"/>
      <c r="T961" s="2850"/>
      <c r="U961" s="2850"/>
      <c r="V961" s="2851"/>
      <c r="W961" s="2852"/>
      <c r="X961" s="2852"/>
      <c r="Y961" s="2852"/>
      <c r="Z961" s="2852"/>
      <c r="AA961" s="2853"/>
      <c r="AC961" s="124"/>
      <c r="AD961" s="124"/>
      <c r="AE961" s="124"/>
      <c r="AF961" s="124"/>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row>
    <row r="962" spans="2:54" ht="15" customHeight="1">
      <c r="B962" s="1155"/>
      <c r="C962" s="3016" t="s">
        <v>1132</v>
      </c>
      <c r="D962" s="3016" t="s">
        <v>842</v>
      </c>
      <c r="E962" s="1146" t="s">
        <v>1127</v>
      </c>
      <c r="F962" s="1106"/>
      <c r="G962" s="441" t="s">
        <v>93</v>
      </c>
      <c r="H962" s="441" t="s">
        <v>1103</v>
      </c>
      <c r="I962" s="441" t="s">
        <v>1128</v>
      </c>
      <c r="J962" s="441" t="s">
        <v>112</v>
      </c>
      <c r="K962" s="1111" t="s">
        <v>1132</v>
      </c>
      <c r="L962" s="441" t="s">
        <v>1120</v>
      </c>
      <c r="M962" s="441" t="str">
        <f t="shared" si="55"/>
        <v>Snowy Adit 132 kV</v>
      </c>
      <c r="N962" s="1111" t="s">
        <v>1106</v>
      </c>
      <c r="O962" s="1112" t="s">
        <v>842</v>
      </c>
      <c r="P962" s="1111"/>
      <c r="Q962" s="2854"/>
      <c r="R962" s="2854"/>
      <c r="S962" s="2854"/>
      <c r="T962" s="2854"/>
      <c r="U962" s="2854"/>
      <c r="V962" s="2855"/>
      <c r="W962" s="2852"/>
      <c r="X962" s="2852"/>
      <c r="Y962" s="2852"/>
      <c r="Z962" s="2852"/>
      <c r="AA962" s="2853"/>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row>
    <row r="963" spans="2:54" ht="15" customHeight="1">
      <c r="B963" s="1155"/>
      <c r="C963" s="3017"/>
      <c r="D963" s="3017"/>
      <c r="E963" s="1146" t="s">
        <v>1130</v>
      </c>
      <c r="F963" s="1106"/>
      <c r="G963" s="441" t="s">
        <v>93</v>
      </c>
      <c r="H963" s="441" t="s">
        <v>1103</v>
      </c>
      <c r="I963" s="441" t="s">
        <v>1131</v>
      </c>
      <c r="J963" s="441" t="s">
        <v>112</v>
      </c>
      <c r="K963" s="1111" t="s">
        <v>1132</v>
      </c>
      <c r="L963" s="441" t="s">
        <v>1120</v>
      </c>
      <c r="M963" s="441" t="str">
        <f t="shared" si="55"/>
        <v>Snowy Adit 132 kV</v>
      </c>
      <c r="N963" s="1111" t="s">
        <v>1106</v>
      </c>
      <c r="O963" s="1112" t="s">
        <v>842</v>
      </c>
      <c r="P963" s="1111"/>
      <c r="Q963" s="2854"/>
      <c r="R963" s="2854"/>
      <c r="S963" s="2854"/>
      <c r="T963" s="2854"/>
      <c r="U963" s="2854"/>
      <c r="V963" s="2855"/>
      <c r="W963" s="2852"/>
      <c r="X963" s="2852"/>
      <c r="Y963" s="2852"/>
      <c r="Z963" s="2852"/>
      <c r="AA963" s="2853"/>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row>
    <row r="964" spans="2:54" ht="15" customHeight="1">
      <c r="B964" s="1155"/>
      <c r="C964" s="3016" t="s">
        <v>1133</v>
      </c>
      <c r="D964" s="3016"/>
      <c r="E964" s="1146" t="s">
        <v>1127</v>
      </c>
      <c r="F964" s="1106"/>
      <c r="G964" s="441" t="s">
        <v>93</v>
      </c>
      <c r="H964" s="441" t="s">
        <v>1103</v>
      </c>
      <c r="I964" s="441" t="s">
        <v>1128</v>
      </c>
      <c r="J964" s="441" t="s">
        <v>112</v>
      </c>
      <c r="K964" s="1111" t="s">
        <v>1133</v>
      </c>
      <c r="L964" s="441" t="s">
        <v>1120</v>
      </c>
      <c r="M964" s="441" t="str">
        <f t="shared" si="55"/>
        <v>Snowy Adit 132 kV</v>
      </c>
      <c r="N964" s="1111" t="s">
        <v>1108</v>
      </c>
      <c r="O964" s="1111" t="s">
        <v>1109</v>
      </c>
      <c r="P964" s="1111"/>
      <c r="Q964" s="2856"/>
      <c r="R964" s="2856"/>
      <c r="S964" s="2856"/>
      <c r="T964" s="2856"/>
      <c r="U964" s="2856"/>
      <c r="V964" s="2858"/>
      <c r="W964" s="2859"/>
      <c r="X964" s="2859"/>
      <c r="Y964" s="2859"/>
      <c r="Z964" s="2859"/>
      <c r="AA964" s="2860"/>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row>
    <row r="965" spans="2:54" ht="15" customHeight="1">
      <c r="B965" s="1155"/>
      <c r="C965" s="3017"/>
      <c r="D965" s="3017"/>
      <c r="E965" s="1146" t="s">
        <v>1130</v>
      </c>
      <c r="F965" s="1106"/>
      <c r="G965" s="441" t="s">
        <v>93</v>
      </c>
      <c r="H965" s="441" t="s">
        <v>1103</v>
      </c>
      <c r="I965" s="441" t="s">
        <v>1131</v>
      </c>
      <c r="J965" s="441" t="s">
        <v>112</v>
      </c>
      <c r="K965" s="1111" t="s">
        <v>1133</v>
      </c>
      <c r="L965" s="441" t="s">
        <v>1120</v>
      </c>
      <c r="M965" s="441" t="str">
        <f t="shared" si="55"/>
        <v>Snowy Adit 132 kV</v>
      </c>
      <c r="N965" s="1111" t="s">
        <v>1108</v>
      </c>
      <c r="O965" s="1111" t="s">
        <v>1109</v>
      </c>
      <c r="P965" s="1111"/>
      <c r="Q965" s="2856"/>
      <c r="R965" s="2856"/>
      <c r="S965" s="2856"/>
      <c r="T965" s="2856"/>
      <c r="U965" s="2856"/>
      <c r="V965" s="2858"/>
      <c r="W965" s="2859"/>
      <c r="X965" s="2859"/>
      <c r="Y965" s="2859"/>
      <c r="Z965" s="2859"/>
      <c r="AA965" s="2860"/>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row>
    <row r="966" spans="2:54" ht="15" customHeight="1">
      <c r="B966" s="1155"/>
      <c r="C966" s="3016" t="s">
        <v>1110</v>
      </c>
      <c r="D966" s="3016"/>
      <c r="E966" s="1146" t="s">
        <v>1127</v>
      </c>
      <c r="F966" s="1106"/>
      <c r="G966" s="441" t="s">
        <v>93</v>
      </c>
      <c r="H966" s="441" t="s">
        <v>1103</v>
      </c>
      <c r="I966" s="441" t="s">
        <v>1128</v>
      </c>
      <c r="J966" s="441" t="s">
        <v>112</v>
      </c>
      <c r="K966" s="1111" t="s">
        <v>1110</v>
      </c>
      <c r="L966" s="441" t="s">
        <v>1120</v>
      </c>
      <c r="M966" s="441" t="str">
        <f t="shared" si="55"/>
        <v>Snowy Adit 132 kV</v>
      </c>
      <c r="N966" s="1111" t="s">
        <v>1111</v>
      </c>
      <c r="O966" s="1112">
        <v>0</v>
      </c>
      <c r="P966" s="1111"/>
      <c r="Q966" s="2861"/>
      <c r="R966" s="2861"/>
      <c r="S966" s="2861"/>
      <c r="T966" s="2861"/>
      <c r="U966" s="2861"/>
      <c r="V966" s="2862"/>
      <c r="W966" s="2863"/>
      <c r="X966" s="2863"/>
      <c r="Y966" s="2863"/>
      <c r="Z966" s="2863"/>
      <c r="AA966" s="286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row>
    <row r="967" spans="2:54" ht="15" customHeight="1">
      <c r="B967" s="1155"/>
      <c r="C967" s="3017"/>
      <c r="D967" s="3017"/>
      <c r="E967" s="1146" t="s">
        <v>1130</v>
      </c>
      <c r="F967" s="1106"/>
      <c r="G967" s="441" t="s">
        <v>93</v>
      </c>
      <c r="H967" s="441" t="s">
        <v>1103</v>
      </c>
      <c r="I967" s="441" t="s">
        <v>1131</v>
      </c>
      <c r="J967" s="441" t="s">
        <v>112</v>
      </c>
      <c r="K967" s="1111" t="s">
        <v>1110</v>
      </c>
      <c r="L967" s="441" t="s">
        <v>1120</v>
      </c>
      <c r="M967" s="441" t="str">
        <f t="shared" si="55"/>
        <v>Snowy Adit 132 kV</v>
      </c>
      <c r="N967" s="1111" t="s">
        <v>1111</v>
      </c>
      <c r="O967" s="1112">
        <v>0</v>
      </c>
      <c r="P967" s="1111"/>
      <c r="Q967" s="2861"/>
      <c r="R967" s="2861"/>
      <c r="S967" s="2861"/>
      <c r="T967" s="2861"/>
      <c r="U967" s="2861"/>
      <c r="V967" s="2862"/>
      <c r="W967" s="2863"/>
      <c r="X967" s="2863"/>
      <c r="Y967" s="2863"/>
      <c r="Z967" s="2863"/>
      <c r="AA967" s="2864"/>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row>
    <row r="968" spans="2:54" ht="15" customHeight="1">
      <c r="B968" s="1155"/>
      <c r="C968" s="3016" t="s">
        <v>1112</v>
      </c>
      <c r="D968" s="3016"/>
      <c r="E968" s="1146" t="s">
        <v>1127</v>
      </c>
      <c r="F968" s="1106"/>
      <c r="G968" s="441" t="s">
        <v>93</v>
      </c>
      <c r="H968" s="441" t="s">
        <v>1103</v>
      </c>
      <c r="I968" s="441" t="s">
        <v>1128</v>
      </c>
      <c r="J968" s="441" t="s">
        <v>112</v>
      </c>
      <c r="K968" s="1111" t="s">
        <v>1112</v>
      </c>
      <c r="L968" s="441" t="s">
        <v>1120</v>
      </c>
      <c r="M968" s="441" t="str">
        <f t="shared" si="55"/>
        <v>Snowy Adit 132 kV</v>
      </c>
      <c r="N968" s="1111" t="s">
        <v>1113</v>
      </c>
      <c r="O968" s="1111" t="s">
        <v>1113</v>
      </c>
      <c r="P968" s="1111"/>
      <c r="Q968" s="2850"/>
      <c r="R968" s="2850"/>
      <c r="S968" s="2850"/>
      <c r="T968" s="2850"/>
      <c r="U968" s="2850"/>
      <c r="V968" s="2851"/>
      <c r="W968" s="2866"/>
      <c r="X968" s="2866"/>
      <c r="Y968" s="2866"/>
      <c r="Z968" s="2866"/>
      <c r="AA968" s="2099"/>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row>
    <row r="969" spans="2:54" ht="15" customHeight="1">
      <c r="B969" s="1155"/>
      <c r="C969" s="3017"/>
      <c r="D969" s="3017"/>
      <c r="E969" s="1146" t="s">
        <v>1130</v>
      </c>
      <c r="F969" s="1106"/>
      <c r="G969" s="441" t="s">
        <v>93</v>
      </c>
      <c r="H969" s="441" t="s">
        <v>1103</v>
      </c>
      <c r="I969" s="441" t="s">
        <v>1131</v>
      </c>
      <c r="J969" s="441" t="s">
        <v>112</v>
      </c>
      <c r="K969" s="1111" t="s">
        <v>1112</v>
      </c>
      <c r="L969" s="441" t="s">
        <v>1120</v>
      </c>
      <c r="M969" s="441" t="str">
        <f t="shared" si="55"/>
        <v>Snowy Adit 132 kV</v>
      </c>
      <c r="N969" s="1111" t="s">
        <v>1113</v>
      </c>
      <c r="O969" s="1111" t="s">
        <v>1113</v>
      </c>
      <c r="P969" s="1111"/>
      <c r="Q969" s="2850"/>
      <c r="R969" s="2850"/>
      <c r="S969" s="2850"/>
      <c r="T969" s="2850"/>
      <c r="U969" s="2850"/>
      <c r="V969" s="2851"/>
      <c r="W969" s="2866"/>
      <c r="X969" s="2866"/>
      <c r="Y969" s="2866"/>
      <c r="Z969" s="2866"/>
      <c r="AA969" s="2099"/>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row>
    <row r="970" spans="2:54" ht="15" customHeight="1">
      <c r="B970" s="1155"/>
      <c r="C970" s="3016" t="s">
        <v>1134</v>
      </c>
      <c r="D970" s="3016" t="s">
        <v>833</v>
      </c>
      <c r="E970" s="1146" t="s">
        <v>1127</v>
      </c>
      <c r="F970" s="1106"/>
      <c r="G970" s="441" t="s">
        <v>93</v>
      </c>
      <c r="H970" s="441" t="s">
        <v>1103</v>
      </c>
      <c r="I970" s="441" t="s">
        <v>1128</v>
      </c>
      <c r="J970" s="441" t="s">
        <v>112</v>
      </c>
      <c r="K970" s="1111" t="s">
        <v>1134</v>
      </c>
      <c r="L970" s="441" t="s">
        <v>1120</v>
      </c>
      <c r="M970" s="441" t="str">
        <f t="shared" si="55"/>
        <v>Snowy Adit 132 kV</v>
      </c>
      <c r="N970" s="1111" t="s">
        <v>1115</v>
      </c>
      <c r="O970" s="1111" t="s">
        <v>833</v>
      </c>
      <c r="P970" s="1111"/>
      <c r="Q970" s="2867"/>
      <c r="R970" s="2868"/>
      <c r="S970" s="2869"/>
      <c r="T970" s="2869"/>
      <c r="U970" s="2869"/>
      <c r="V970" s="2869"/>
      <c r="W970" s="2869"/>
      <c r="X970" s="2869"/>
      <c r="Y970" s="2869"/>
      <c r="Z970" s="2869"/>
      <c r="AA970" s="2879"/>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row>
    <row r="971" spans="2:54" ht="15" customHeight="1">
      <c r="B971" s="1155"/>
      <c r="C971" s="3017"/>
      <c r="D971" s="3017"/>
      <c r="E971" s="1146" t="s">
        <v>1130</v>
      </c>
      <c r="F971" s="1106"/>
      <c r="G971" s="441" t="s">
        <v>93</v>
      </c>
      <c r="H971" s="441" t="s">
        <v>1103</v>
      </c>
      <c r="I971" s="441" t="s">
        <v>1131</v>
      </c>
      <c r="J971" s="441" t="s">
        <v>112</v>
      </c>
      <c r="K971" s="1111" t="s">
        <v>1134</v>
      </c>
      <c r="L971" s="441" t="s">
        <v>1120</v>
      </c>
      <c r="M971" s="441" t="str">
        <f t="shared" si="55"/>
        <v>Snowy Adit 132 kV</v>
      </c>
      <c r="N971" s="1111" t="s">
        <v>1115</v>
      </c>
      <c r="O971" s="1111" t="s">
        <v>833</v>
      </c>
      <c r="P971" s="1111"/>
      <c r="Q971" s="2867"/>
      <c r="R971" s="2868"/>
      <c r="S971" s="2869"/>
      <c r="T971" s="2869"/>
      <c r="U971" s="2869"/>
      <c r="V971" s="2869"/>
      <c r="W971" s="2869"/>
      <c r="X971" s="2869"/>
      <c r="Y971" s="2869"/>
      <c r="Z971" s="2869"/>
      <c r="AA971" s="2879"/>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row>
    <row r="972" spans="2:54" ht="15" customHeight="1">
      <c r="B972" s="1155"/>
      <c r="C972" s="3016" t="s">
        <v>1135</v>
      </c>
      <c r="D972" s="3016" t="s">
        <v>833</v>
      </c>
      <c r="E972" s="1146" t="s">
        <v>1127</v>
      </c>
      <c r="F972" s="1106"/>
      <c r="G972" s="441" t="s">
        <v>93</v>
      </c>
      <c r="H972" s="441" t="s">
        <v>1103</v>
      </c>
      <c r="I972" s="441" t="s">
        <v>1128</v>
      </c>
      <c r="J972" s="441" t="s">
        <v>112</v>
      </c>
      <c r="K972" s="1111" t="s">
        <v>1135</v>
      </c>
      <c r="L972" s="441" t="s">
        <v>1120</v>
      </c>
      <c r="M972" s="441" t="str">
        <f t="shared" si="55"/>
        <v>Snowy Adit 132 kV</v>
      </c>
      <c r="N972" s="1111" t="s">
        <v>1106</v>
      </c>
      <c r="O972" s="1111" t="s">
        <v>833</v>
      </c>
      <c r="P972" s="1111"/>
      <c r="Q972" s="2867"/>
      <c r="R972" s="2868"/>
      <c r="S972" s="2869"/>
      <c r="T972" s="2869"/>
      <c r="U972" s="2869"/>
      <c r="V972" s="2869"/>
      <c r="W972" s="2869"/>
      <c r="X972" s="2869"/>
      <c r="Y972" s="2869"/>
      <c r="Z972" s="2869"/>
      <c r="AA972" s="2879"/>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row>
    <row r="973" spans="2:54" ht="15" customHeight="1">
      <c r="B973" s="1155"/>
      <c r="C973" s="3017"/>
      <c r="D973" s="3017"/>
      <c r="E973" s="1146" t="s">
        <v>1130</v>
      </c>
      <c r="F973" s="1106"/>
      <c r="G973" s="441" t="s">
        <v>93</v>
      </c>
      <c r="H973" s="441" t="s">
        <v>1103</v>
      </c>
      <c r="I973" s="441" t="s">
        <v>1131</v>
      </c>
      <c r="J973" s="441" t="s">
        <v>112</v>
      </c>
      <c r="K973" s="1111" t="s">
        <v>1135</v>
      </c>
      <c r="L973" s="441" t="s">
        <v>1120</v>
      </c>
      <c r="M973" s="441" t="str">
        <f t="shared" ref="M973:M1036" si="59">M972</f>
        <v>Snowy Adit 132 kV</v>
      </c>
      <c r="N973" s="1111" t="s">
        <v>1106</v>
      </c>
      <c r="O973" s="1111" t="s">
        <v>833</v>
      </c>
      <c r="P973" s="1111"/>
      <c r="Q973" s="2867"/>
      <c r="R973" s="2868"/>
      <c r="S973" s="2869"/>
      <c r="T973" s="2869"/>
      <c r="U973" s="2869"/>
      <c r="V973" s="2869"/>
      <c r="W973" s="2869"/>
      <c r="X973" s="2869"/>
      <c r="Y973" s="2869"/>
      <c r="Z973" s="2869"/>
      <c r="AA973" s="2879"/>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row>
    <row r="974" spans="2:54" ht="15" customHeight="1">
      <c r="B974" s="1155"/>
      <c r="C974" s="3016" t="s">
        <v>1135</v>
      </c>
      <c r="D974" s="3016" t="s">
        <v>842</v>
      </c>
      <c r="E974" s="1146" t="s">
        <v>1127</v>
      </c>
      <c r="F974" s="1106"/>
      <c r="G974" s="441" t="s">
        <v>93</v>
      </c>
      <c r="H974" s="441" t="s">
        <v>1103</v>
      </c>
      <c r="I974" s="441" t="s">
        <v>1128</v>
      </c>
      <c r="J974" s="441" t="s">
        <v>112</v>
      </c>
      <c r="K974" s="1111" t="s">
        <v>1135</v>
      </c>
      <c r="L974" s="441" t="s">
        <v>1120</v>
      </c>
      <c r="M974" s="441" t="str">
        <f t="shared" si="59"/>
        <v>Snowy Adit 132 kV</v>
      </c>
      <c r="N974" s="1111" t="s">
        <v>1106</v>
      </c>
      <c r="O974" s="1111" t="s">
        <v>842</v>
      </c>
      <c r="P974" s="1111"/>
      <c r="Q974" s="2867"/>
      <c r="R974" s="2868"/>
      <c r="S974" s="2869"/>
      <c r="T974" s="2869"/>
      <c r="U974" s="2869"/>
      <c r="V974" s="2869"/>
      <c r="W974" s="2869"/>
      <c r="X974" s="2869"/>
      <c r="Y974" s="2869"/>
      <c r="Z974" s="2869"/>
      <c r="AA974" s="2879"/>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row>
    <row r="975" spans="2:54" ht="15" customHeight="1">
      <c r="B975" s="1155"/>
      <c r="C975" s="3017"/>
      <c r="D975" s="3017"/>
      <c r="E975" s="1146" t="s">
        <v>1130</v>
      </c>
      <c r="F975" s="1106"/>
      <c r="G975" s="441" t="s">
        <v>93</v>
      </c>
      <c r="H975" s="441" t="s">
        <v>1103</v>
      </c>
      <c r="I975" s="441" t="s">
        <v>1131</v>
      </c>
      <c r="J975" s="441" t="s">
        <v>112</v>
      </c>
      <c r="K975" s="1111" t="s">
        <v>1135</v>
      </c>
      <c r="L975" s="441" t="s">
        <v>1120</v>
      </c>
      <c r="M975" s="441" t="str">
        <f t="shared" si="59"/>
        <v>Snowy Adit 132 kV</v>
      </c>
      <c r="N975" s="1111" t="s">
        <v>1106</v>
      </c>
      <c r="O975" s="1111" t="s">
        <v>842</v>
      </c>
      <c r="P975" s="1111"/>
      <c r="Q975" s="2867"/>
      <c r="R975" s="2868"/>
      <c r="S975" s="2869"/>
      <c r="T975" s="2869"/>
      <c r="U975" s="2869"/>
      <c r="V975" s="2869"/>
      <c r="W975" s="2869"/>
      <c r="X975" s="2869"/>
      <c r="Y975" s="2869"/>
      <c r="Z975" s="2869"/>
      <c r="AA975" s="2879"/>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row>
    <row r="976" spans="2:54" ht="15" customHeight="1">
      <c r="B976" s="1155"/>
      <c r="C976" s="3016" t="s">
        <v>1136</v>
      </c>
      <c r="D976" s="3016" t="s">
        <v>833</v>
      </c>
      <c r="E976" s="1146" t="s">
        <v>1127</v>
      </c>
      <c r="F976" s="1106"/>
      <c r="G976" s="441" t="s">
        <v>93</v>
      </c>
      <c r="H976" s="441" t="s">
        <v>1103</v>
      </c>
      <c r="I976" s="441" t="s">
        <v>1128</v>
      </c>
      <c r="J976" s="441" t="s">
        <v>112</v>
      </c>
      <c r="K976" s="1111" t="s">
        <v>1136</v>
      </c>
      <c r="L976" s="441" t="s">
        <v>1120</v>
      </c>
      <c r="M976" s="441" t="str">
        <f t="shared" si="59"/>
        <v>Snowy Adit 132 kV</v>
      </c>
      <c r="N976" s="1111" t="s">
        <v>1106</v>
      </c>
      <c r="O976" s="1111" t="s">
        <v>833</v>
      </c>
      <c r="P976" s="1111"/>
      <c r="Q976" s="2867"/>
      <c r="R976" s="2868"/>
      <c r="S976" s="2869"/>
      <c r="T976" s="2869"/>
      <c r="U976" s="2869"/>
      <c r="V976" s="2869"/>
      <c r="W976" s="2870">
        <v>0</v>
      </c>
      <c r="X976" s="2870">
        <v>0</v>
      </c>
      <c r="Y976" s="2870">
        <v>0</v>
      </c>
      <c r="Z976" s="2870">
        <v>0</v>
      </c>
      <c r="AA976" s="2870">
        <v>0</v>
      </c>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row>
    <row r="977" spans="2:54" ht="15" customHeight="1">
      <c r="B977" s="1155"/>
      <c r="C977" s="3017"/>
      <c r="D977" s="3017"/>
      <c r="E977" s="1146" t="s">
        <v>1130</v>
      </c>
      <c r="F977" s="1106"/>
      <c r="G977" s="441" t="s">
        <v>93</v>
      </c>
      <c r="H977" s="441" t="s">
        <v>1103</v>
      </c>
      <c r="I977" s="441" t="s">
        <v>1131</v>
      </c>
      <c r="J977" s="441" t="s">
        <v>112</v>
      </c>
      <c r="K977" s="1111" t="s">
        <v>1136</v>
      </c>
      <c r="L977" s="441" t="s">
        <v>1120</v>
      </c>
      <c r="M977" s="441" t="str">
        <f t="shared" si="59"/>
        <v>Snowy Adit 132 kV</v>
      </c>
      <c r="N977" s="1111" t="s">
        <v>1106</v>
      </c>
      <c r="O977" s="1111" t="s">
        <v>833</v>
      </c>
      <c r="P977" s="1111"/>
      <c r="Q977" s="2528"/>
      <c r="R977" s="2529"/>
      <c r="S977" s="2530"/>
      <c r="T977" s="2530"/>
      <c r="U977" s="2530"/>
      <c r="V977" s="2530"/>
      <c r="W977" s="2102"/>
      <c r="X977" s="2102"/>
      <c r="Y977" s="2102"/>
      <c r="Z977" s="2102"/>
      <c r="AA977" s="2103"/>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row>
    <row r="978" spans="2:54" ht="15" customHeight="1">
      <c r="B978" s="1155"/>
      <c r="C978" s="3016" t="s">
        <v>1136</v>
      </c>
      <c r="D978" s="3016" t="s">
        <v>842</v>
      </c>
      <c r="E978" s="1146" t="s">
        <v>1127</v>
      </c>
      <c r="F978" s="1106"/>
      <c r="G978" s="441" t="s">
        <v>93</v>
      </c>
      <c r="H978" s="441" t="s">
        <v>1103</v>
      </c>
      <c r="I978" s="441" t="s">
        <v>1128</v>
      </c>
      <c r="J978" s="441" t="s">
        <v>112</v>
      </c>
      <c r="K978" s="1111" t="s">
        <v>1136</v>
      </c>
      <c r="L978" s="441" t="s">
        <v>1120</v>
      </c>
      <c r="M978" s="441" t="str">
        <f t="shared" si="59"/>
        <v>Snowy Adit 132 kV</v>
      </c>
      <c r="N978" s="1111" t="s">
        <v>1106</v>
      </c>
      <c r="O978" s="1111" t="s">
        <v>842</v>
      </c>
      <c r="P978" s="1111"/>
      <c r="Q978" s="2528"/>
      <c r="R978" s="2529"/>
      <c r="S978" s="2530"/>
      <c r="T978" s="2530"/>
      <c r="U978" s="2530"/>
      <c r="V978" s="2530"/>
      <c r="W978" s="2102">
        <v>0</v>
      </c>
      <c r="X978" s="2102">
        <v>0</v>
      </c>
      <c r="Y978" s="2102">
        <v>0</v>
      </c>
      <c r="Z978" s="2102">
        <v>0</v>
      </c>
      <c r="AA978" s="2102">
        <v>0</v>
      </c>
      <c r="AC978" s="124"/>
      <c r="AD978" s="124"/>
      <c r="AE978" s="124"/>
      <c r="AF978" s="124"/>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row>
    <row r="979" spans="2:54" ht="15" customHeight="1" thickBot="1">
      <c r="B979" s="2872"/>
      <c r="C979" s="3018"/>
      <c r="D979" s="3018"/>
      <c r="E979" s="2873" t="s">
        <v>1130</v>
      </c>
      <c r="F979" s="1106"/>
      <c r="G979" s="441" t="s">
        <v>93</v>
      </c>
      <c r="H979" s="441" t="s">
        <v>1103</v>
      </c>
      <c r="I979" s="441" t="s">
        <v>1131</v>
      </c>
      <c r="J979" s="441" t="s">
        <v>112</v>
      </c>
      <c r="K979" s="1111" t="s">
        <v>1136</v>
      </c>
      <c r="L979" s="441" t="s">
        <v>1120</v>
      </c>
      <c r="M979" s="441" t="str">
        <f t="shared" si="59"/>
        <v>Snowy Adit 132 kV</v>
      </c>
      <c r="N979" s="1111" t="s">
        <v>1106</v>
      </c>
      <c r="O979" s="1111" t="s">
        <v>842</v>
      </c>
      <c r="P979" s="1111"/>
      <c r="Q979" s="2874"/>
      <c r="R979" s="2875"/>
      <c r="S979" s="2876"/>
      <c r="T979" s="2876"/>
      <c r="U979" s="2876"/>
      <c r="V979" s="2876"/>
      <c r="W979" s="2877"/>
      <c r="X979" s="2877"/>
      <c r="Y979" s="2877"/>
      <c r="Z979" s="2877"/>
      <c r="AA979" s="2878"/>
      <c r="AC979" s="124"/>
      <c r="AD979" s="124"/>
      <c r="AE979" s="124"/>
      <c r="AF979" s="124"/>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row>
    <row r="980" spans="2:54" ht="15" customHeight="1">
      <c r="B980" s="1145" t="s">
        <v>1684</v>
      </c>
      <c r="C980" s="3019" t="s">
        <v>1126</v>
      </c>
      <c r="D980" s="3019" t="s">
        <v>842</v>
      </c>
      <c r="E980" s="1146" t="s">
        <v>1127</v>
      </c>
      <c r="F980" s="1106"/>
      <c r="G980" s="441" t="s">
        <v>93</v>
      </c>
      <c r="H980" s="441" t="s">
        <v>1103</v>
      </c>
      <c r="I980" s="441" t="s">
        <v>1128</v>
      </c>
      <c r="J980" s="441" t="s">
        <v>112</v>
      </c>
      <c r="K980" s="441" t="s">
        <v>1126</v>
      </c>
      <c r="L980" s="441" t="s">
        <v>1120</v>
      </c>
      <c r="M980" s="441" t="str">
        <f t="shared" ref="M980" si="60">B980</f>
        <v>Queanbeyan 66 kV</v>
      </c>
      <c r="N980" s="441" t="s">
        <v>1129</v>
      </c>
      <c r="O980" s="441" t="s">
        <v>842</v>
      </c>
      <c r="P980" s="1111"/>
      <c r="Q980" s="2521"/>
      <c r="R980" s="2522"/>
      <c r="S980" s="2523"/>
      <c r="T980" s="2523"/>
      <c r="U980" s="2523"/>
      <c r="V980" s="2523"/>
      <c r="W980" s="2524"/>
      <c r="X980" s="2524"/>
      <c r="Y980" s="2524"/>
      <c r="Z980" s="2524"/>
      <c r="AA980" s="2525"/>
      <c r="AB980" s="1125"/>
      <c r="AC980" s="1151"/>
      <c r="AD980" s="1152"/>
      <c r="AE980" s="1153"/>
      <c r="AF980" s="1153"/>
      <c r="AG980" s="1153"/>
      <c r="AH980" s="124"/>
      <c r="AI980" s="124"/>
      <c r="AJ980" s="124"/>
      <c r="AK980" s="124"/>
      <c r="AL980" s="124"/>
      <c r="AM980" s="124"/>
      <c r="AN980" s="124"/>
      <c r="AO980" s="124"/>
      <c r="AP980" s="124"/>
      <c r="AQ980" s="1153"/>
      <c r="AR980" s="1154"/>
      <c r="AS980" s="1154"/>
      <c r="AT980" s="1154"/>
      <c r="AU980" s="1154"/>
      <c r="AV980" s="1154"/>
      <c r="AW980" s="1154"/>
      <c r="AX980" s="1154"/>
      <c r="AY980" s="1154"/>
      <c r="AZ980" s="1154"/>
      <c r="BA980" s="1154"/>
      <c r="BB980" s="1154"/>
    </row>
    <row r="981" spans="2:54" ht="15" customHeight="1">
      <c r="B981" s="1155"/>
      <c r="C981" s="3017"/>
      <c r="D981" s="3017"/>
      <c r="E981" s="1146" t="s">
        <v>1130</v>
      </c>
      <c r="F981" s="1106"/>
      <c r="G981" s="441" t="s">
        <v>93</v>
      </c>
      <c r="H981" s="441" t="s">
        <v>1103</v>
      </c>
      <c r="I981" s="441" t="s">
        <v>1131</v>
      </c>
      <c r="J981" s="441" t="s">
        <v>112</v>
      </c>
      <c r="K981" s="441" t="s">
        <v>1126</v>
      </c>
      <c r="L981" s="441" t="s">
        <v>1120</v>
      </c>
      <c r="M981" s="441" t="str">
        <f t="shared" si="59"/>
        <v>Queanbeyan 66 kV</v>
      </c>
      <c r="N981" s="441" t="s">
        <v>1129</v>
      </c>
      <c r="O981" s="441" t="s">
        <v>842</v>
      </c>
      <c r="P981" s="1111"/>
      <c r="Q981" s="2526"/>
      <c r="R981" s="2527"/>
      <c r="S981" s="2524"/>
      <c r="T981" s="2524"/>
      <c r="U981" s="2524"/>
      <c r="V981" s="2524"/>
      <c r="W981" s="2524"/>
      <c r="X981" s="2524"/>
      <c r="Y981" s="2524"/>
      <c r="Z981" s="2524"/>
      <c r="AA981" s="2525"/>
      <c r="AB981" s="1125"/>
      <c r="AC981" s="1151"/>
      <c r="AD981" s="1152"/>
      <c r="AE981" s="1153"/>
      <c r="AF981" s="1153"/>
      <c r="AG981" s="1153"/>
      <c r="AH981" s="124"/>
      <c r="AI981" s="124"/>
      <c r="AJ981" s="124"/>
      <c r="AK981" s="124"/>
      <c r="AL981" s="124"/>
      <c r="AM981" s="124"/>
      <c r="AN981" s="124"/>
      <c r="AO981" s="124"/>
      <c r="AP981" s="124"/>
      <c r="AQ981" s="1153"/>
      <c r="AR981" s="1154"/>
      <c r="AS981" s="1154"/>
      <c r="AT981" s="1154"/>
      <c r="AU981" s="1154"/>
      <c r="AV981" s="1154"/>
      <c r="AW981" s="1154"/>
      <c r="AX981" s="1154"/>
      <c r="AY981" s="1154"/>
      <c r="AZ981" s="1154"/>
      <c r="BA981" s="1154"/>
      <c r="BB981" s="1154"/>
    </row>
    <row r="982" spans="2:54" ht="15" customHeight="1">
      <c r="B982" s="1155"/>
      <c r="C982" s="3016" t="s">
        <v>1132</v>
      </c>
      <c r="D982" s="3016" t="s">
        <v>833</v>
      </c>
      <c r="E982" s="1146" t="s">
        <v>1127</v>
      </c>
      <c r="F982" s="1106"/>
      <c r="G982" s="441" t="s">
        <v>93</v>
      </c>
      <c r="H982" s="441" t="s">
        <v>1103</v>
      </c>
      <c r="I982" s="441" t="s">
        <v>1128</v>
      </c>
      <c r="J982" s="441" t="s">
        <v>112</v>
      </c>
      <c r="K982" s="1111" t="s">
        <v>1132</v>
      </c>
      <c r="L982" s="441" t="s">
        <v>1120</v>
      </c>
      <c r="M982" s="441" t="str">
        <f t="shared" si="59"/>
        <v>Queanbeyan 66 kV</v>
      </c>
      <c r="N982" s="1111" t="s">
        <v>1106</v>
      </c>
      <c r="O982" s="1111" t="s">
        <v>833</v>
      </c>
      <c r="P982" s="1111"/>
      <c r="Q982" s="2850"/>
      <c r="R982" s="2850"/>
      <c r="S982" s="2850"/>
      <c r="T982" s="2850"/>
      <c r="U982" s="2850"/>
      <c r="V982" s="2851"/>
      <c r="W982" s="2852"/>
      <c r="X982" s="2852"/>
      <c r="Y982" s="2852"/>
      <c r="Z982" s="2852"/>
      <c r="AA982" s="2853"/>
      <c r="AB982" s="1125"/>
      <c r="AC982" s="1151"/>
      <c r="AD982" s="1152"/>
      <c r="AE982" s="1153"/>
      <c r="AF982" s="1153"/>
      <c r="AG982" s="1153"/>
      <c r="AH982" s="124"/>
      <c r="AI982" s="124"/>
      <c r="AJ982" s="124"/>
      <c r="AK982" s="124"/>
      <c r="AL982" s="1153"/>
      <c r="AM982" s="124"/>
      <c r="AN982" s="124"/>
      <c r="AO982" s="1153"/>
      <c r="AP982" s="1153"/>
      <c r="AQ982" s="1153"/>
      <c r="AR982" s="1154"/>
      <c r="AS982" s="1154"/>
      <c r="AT982" s="1154"/>
      <c r="AU982" s="1160"/>
      <c r="AV982" s="1154"/>
      <c r="AW982" s="1154"/>
      <c r="AX982" s="1154"/>
      <c r="AY982" s="1154"/>
      <c r="AZ982" s="1154"/>
      <c r="BA982" s="1154"/>
      <c r="BB982" s="1154"/>
    </row>
    <row r="983" spans="2:54" ht="15" customHeight="1">
      <c r="B983" s="1155"/>
      <c r="C983" s="3017"/>
      <c r="D983" s="3017"/>
      <c r="E983" s="1146" t="s">
        <v>1130</v>
      </c>
      <c r="F983" s="1106"/>
      <c r="G983" s="441" t="s">
        <v>93</v>
      </c>
      <c r="H983" s="441" t="s">
        <v>1103</v>
      </c>
      <c r="I983" s="441" t="s">
        <v>1131</v>
      </c>
      <c r="J983" s="441" t="s">
        <v>112</v>
      </c>
      <c r="K983" s="1111" t="s">
        <v>1132</v>
      </c>
      <c r="L983" s="441" t="s">
        <v>1120</v>
      </c>
      <c r="M983" s="441" t="str">
        <f t="shared" si="59"/>
        <v>Queanbeyan 66 kV</v>
      </c>
      <c r="N983" s="1111" t="s">
        <v>1106</v>
      </c>
      <c r="O983" s="1111" t="s">
        <v>833</v>
      </c>
      <c r="P983" s="1111"/>
      <c r="Q983" s="2850"/>
      <c r="R983" s="2850"/>
      <c r="S983" s="2850"/>
      <c r="T983" s="2850"/>
      <c r="U983" s="2850"/>
      <c r="V983" s="2851"/>
      <c r="W983" s="2852"/>
      <c r="X983" s="2852"/>
      <c r="Y983" s="2852"/>
      <c r="Z983" s="2852"/>
      <c r="AA983" s="2853"/>
      <c r="AB983" s="1125"/>
      <c r="AC983" s="1151"/>
      <c r="AD983" s="1152"/>
      <c r="AE983" s="1153"/>
      <c r="AF983" s="1153"/>
      <c r="AG983" s="1153"/>
      <c r="AH983" s="124"/>
      <c r="AI983" s="124"/>
      <c r="AJ983" s="124"/>
      <c r="AK983" s="124"/>
      <c r="AL983" s="1153"/>
      <c r="AM983" s="124"/>
      <c r="AN983" s="124"/>
      <c r="AO983" s="1153"/>
      <c r="AP983" s="1153"/>
      <c r="AQ983" s="1153"/>
      <c r="AR983" s="1154"/>
      <c r="AS983" s="1154"/>
      <c r="AT983" s="1154"/>
      <c r="AU983" s="1160"/>
      <c r="AV983" s="1154"/>
      <c r="AW983" s="1154"/>
      <c r="AX983" s="1154"/>
      <c r="AY983" s="1154"/>
      <c r="AZ983" s="1154"/>
      <c r="BA983" s="1154"/>
      <c r="BB983" s="1154"/>
    </row>
    <row r="984" spans="2:54" ht="15" customHeight="1">
      <c r="B984" s="1155"/>
      <c r="C984" s="3016" t="s">
        <v>1132</v>
      </c>
      <c r="D984" s="3016" t="s">
        <v>842</v>
      </c>
      <c r="E984" s="1146" t="s">
        <v>1127</v>
      </c>
      <c r="F984" s="1106"/>
      <c r="G984" s="441" t="s">
        <v>93</v>
      </c>
      <c r="H984" s="441" t="s">
        <v>1103</v>
      </c>
      <c r="I984" s="441" t="s">
        <v>1128</v>
      </c>
      <c r="J984" s="441" t="s">
        <v>112</v>
      </c>
      <c r="K984" s="1111" t="s">
        <v>1132</v>
      </c>
      <c r="L984" s="441" t="s">
        <v>1120</v>
      </c>
      <c r="M984" s="441" t="str">
        <f t="shared" si="59"/>
        <v>Queanbeyan 66 kV</v>
      </c>
      <c r="N984" s="1111" t="s">
        <v>1106</v>
      </c>
      <c r="O984" s="1112" t="s">
        <v>842</v>
      </c>
      <c r="P984" s="1111"/>
      <c r="Q984" s="2880">
        <v>94.148936170212778</v>
      </c>
      <c r="R984" s="2880">
        <v>91.697872340425533</v>
      </c>
      <c r="S984" s="2854"/>
      <c r="T984" s="2854"/>
      <c r="U984" s="2854"/>
      <c r="V984" s="2855"/>
      <c r="W984" s="2852"/>
      <c r="X984" s="2852"/>
      <c r="Y984" s="2852"/>
      <c r="Z984" s="2852"/>
      <c r="AA984" s="2853"/>
      <c r="AB984" s="1125"/>
      <c r="AC984" s="1151"/>
      <c r="AD984" s="1152"/>
      <c r="AE984" s="1153"/>
      <c r="AF984" s="1153"/>
      <c r="AG984" s="1153"/>
      <c r="AH984" s="124"/>
      <c r="AI984" s="124"/>
      <c r="AJ984" s="124"/>
      <c r="AK984" s="124"/>
      <c r="AL984" s="1153"/>
      <c r="AM984" s="124"/>
      <c r="AN984" s="124"/>
      <c r="AO984" s="1153"/>
      <c r="AP984" s="1161"/>
      <c r="AQ984" s="1153"/>
      <c r="AR984" s="1154"/>
      <c r="AS984" s="1154"/>
      <c r="AT984" s="1154"/>
      <c r="AU984" s="1160"/>
      <c r="AV984" s="1154"/>
      <c r="AW984" s="1154"/>
      <c r="AX984" s="1154"/>
      <c r="AY984" s="1154"/>
      <c r="AZ984" s="1154"/>
      <c r="BA984" s="1154"/>
      <c r="BB984" s="1154"/>
    </row>
    <row r="985" spans="2:54" ht="15" customHeight="1">
      <c r="B985" s="1155"/>
      <c r="C985" s="3017"/>
      <c r="D985" s="3017"/>
      <c r="E985" s="1146" t="s">
        <v>1130</v>
      </c>
      <c r="F985" s="1106"/>
      <c r="G985" s="441" t="s">
        <v>93</v>
      </c>
      <c r="H985" s="441" t="s">
        <v>1103</v>
      </c>
      <c r="I985" s="441" t="s">
        <v>1131</v>
      </c>
      <c r="J985" s="441" t="s">
        <v>112</v>
      </c>
      <c r="K985" s="1111" t="s">
        <v>1132</v>
      </c>
      <c r="L985" s="441" t="s">
        <v>1120</v>
      </c>
      <c r="M985" s="441" t="str">
        <f t="shared" si="59"/>
        <v>Queanbeyan 66 kV</v>
      </c>
      <c r="N985" s="1111" t="s">
        <v>1106</v>
      </c>
      <c r="O985" s="1112" t="s">
        <v>842</v>
      </c>
      <c r="P985" s="1111"/>
      <c r="Q985" s="2880">
        <v>90.102127659574478</v>
      </c>
      <c r="R985" s="2880">
        <v>86.553191489361708</v>
      </c>
      <c r="S985" s="2854"/>
      <c r="T985" s="2854"/>
      <c r="U985" s="2854"/>
      <c r="V985" s="2855"/>
      <c r="W985" s="2852"/>
      <c r="X985" s="2852"/>
      <c r="Y985" s="2852"/>
      <c r="Z985" s="2852"/>
      <c r="AA985" s="2853"/>
      <c r="AB985" s="1125"/>
      <c r="AC985" s="1151"/>
      <c r="AD985" s="1152"/>
      <c r="AE985" s="1153"/>
      <c r="AF985" s="1153"/>
      <c r="AG985" s="1153"/>
      <c r="AH985" s="124"/>
      <c r="AI985" s="124"/>
      <c r="AJ985" s="124"/>
      <c r="AK985" s="124"/>
      <c r="AL985" s="1153"/>
      <c r="AM985" s="124"/>
      <c r="AN985" s="124"/>
      <c r="AO985" s="1153"/>
      <c r="AP985" s="1161"/>
      <c r="AQ985" s="1153"/>
      <c r="AR985" s="1154"/>
      <c r="AS985" s="1154"/>
      <c r="AT985" s="1154"/>
      <c r="AU985" s="1160"/>
      <c r="AV985" s="1154"/>
      <c r="AW985" s="1154"/>
      <c r="AX985" s="1154"/>
      <c r="AY985" s="1154"/>
      <c r="AZ985" s="1154"/>
      <c r="BA985" s="1154"/>
      <c r="BB985" s="1154"/>
    </row>
    <row r="986" spans="2:54" ht="15" customHeight="1">
      <c r="B986" s="1155"/>
      <c r="C986" s="3016" t="s">
        <v>1133</v>
      </c>
      <c r="D986" s="3016"/>
      <c r="E986" s="1146" t="s">
        <v>1127</v>
      </c>
      <c r="F986" s="1106"/>
      <c r="G986" s="441" t="s">
        <v>93</v>
      </c>
      <c r="H986" s="441" t="s">
        <v>1103</v>
      </c>
      <c r="I986" s="441" t="s">
        <v>1128</v>
      </c>
      <c r="J986" s="441" t="s">
        <v>112</v>
      </c>
      <c r="K986" s="1111" t="s">
        <v>1133</v>
      </c>
      <c r="L986" s="441" t="s">
        <v>1120</v>
      </c>
      <c r="M986" s="441" t="str">
        <f t="shared" si="59"/>
        <v>Queanbeyan 66 kV</v>
      </c>
      <c r="N986" s="1111" t="s">
        <v>1108</v>
      </c>
      <c r="O986" s="1111" t="s">
        <v>1109</v>
      </c>
      <c r="P986" s="1111"/>
      <c r="Q986" s="2856"/>
      <c r="R986" s="2856"/>
      <c r="S986" s="2856"/>
      <c r="T986" s="2856"/>
      <c r="U986" s="2856"/>
      <c r="V986" s="2858"/>
      <c r="W986" s="2859"/>
      <c r="X986" s="2859"/>
      <c r="Y986" s="2859"/>
      <c r="Z986" s="2859"/>
      <c r="AA986" s="2860"/>
      <c r="AB986" s="1125"/>
      <c r="AC986" s="1151"/>
      <c r="AD986" s="1152"/>
      <c r="AE986" s="1153"/>
      <c r="AF986" s="1153"/>
      <c r="AG986" s="1153"/>
      <c r="AH986" s="124"/>
      <c r="AI986" s="124"/>
      <c r="AJ986" s="124"/>
      <c r="AK986" s="124"/>
      <c r="AL986" s="1153"/>
      <c r="AM986" s="124"/>
      <c r="AN986" s="124"/>
      <c r="AO986" s="1153"/>
      <c r="AP986" s="1153"/>
      <c r="AQ986" s="1153"/>
      <c r="AR986" s="1154"/>
      <c r="AS986" s="1154"/>
      <c r="AT986" s="1154"/>
      <c r="AU986" s="1154"/>
      <c r="AV986" s="1154"/>
      <c r="AW986" s="1154"/>
      <c r="AX986" s="1154"/>
      <c r="AY986" s="1154"/>
      <c r="AZ986" s="1154"/>
      <c r="BA986" s="1154"/>
      <c r="BB986" s="1154"/>
    </row>
    <row r="987" spans="2:54" ht="15" customHeight="1">
      <c r="B987" s="1155"/>
      <c r="C987" s="3017"/>
      <c r="D987" s="3017"/>
      <c r="E987" s="1146" t="s">
        <v>1130</v>
      </c>
      <c r="F987" s="1106"/>
      <c r="G987" s="441" t="s">
        <v>93</v>
      </c>
      <c r="H987" s="441" t="s">
        <v>1103</v>
      </c>
      <c r="I987" s="441" t="s">
        <v>1131</v>
      </c>
      <c r="J987" s="441" t="s">
        <v>112</v>
      </c>
      <c r="K987" s="1111" t="s">
        <v>1133</v>
      </c>
      <c r="L987" s="441" t="s">
        <v>1120</v>
      </c>
      <c r="M987" s="441" t="str">
        <f t="shared" si="59"/>
        <v>Queanbeyan 66 kV</v>
      </c>
      <c r="N987" s="1111" t="s">
        <v>1108</v>
      </c>
      <c r="O987" s="1111" t="s">
        <v>1109</v>
      </c>
      <c r="P987" s="1111"/>
      <c r="Q987" s="2856"/>
      <c r="R987" s="2856"/>
      <c r="S987" s="2856"/>
      <c r="T987" s="2856"/>
      <c r="U987" s="2856"/>
      <c r="V987" s="2858"/>
      <c r="W987" s="2859"/>
      <c r="X987" s="2859"/>
      <c r="Y987" s="2859"/>
      <c r="Z987" s="2859"/>
      <c r="AA987" s="2860"/>
      <c r="AB987" s="1125"/>
      <c r="AC987" s="1151"/>
      <c r="AD987" s="1152"/>
      <c r="AE987" s="1153"/>
      <c r="AF987" s="1153"/>
      <c r="AG987" s="1153"/>
      <c r="AH987" s="124"/>
      <c r="AI987" s="124"/>
      <c r="AJ987" s="124"/>
      <c r="AK987" s="124"/>
      <c r="AL987" s="1153"/>
      <c r="AM987" s="124"/>
      <c r="AN987" s="124"/>
      <c r="AO987" s="1153"/>
      <c r="AP987" s="1153"/>
      <c r="AQ987" s="1153"/>
      <c r="AR987" s="1154"/>
      <c r="AS987" s="1154"/>
      <c r="AT987" s="1154"/>
      <c r="AU987" s="1154"/>
      <c r="AV987" s="1154"/>
      <c r="AW987" s="1154"/>
      <c r="AX987" s="1154"/>
      <c r="AY987" s="1154"/>
      <c r="AZ987" s="1154"/>
      <c r="BA987" s="1154"/>
      <c r="BB987" s="1154"/>
    </row>
    <row r="988" spans="2:54" ht="15" customHeight="1">
      <c r="B988" s="1155"/>
      <c r="C988" s="3016" t="s">
        <v>1110</v>
      </c>
      <c r="D988" s="3016"/>
      <c r="E988" s="1146" t="s">
        <v>1127</v>
      </c>
      <c r="F988" s="1106"/>
      <c r="G988" s="441" t="s">
        <v>93</v>
      </c>
      <c r="H988" s="441" t="s">
        <v>1103</v>
      </c>
      <c r="I988" s="441" t="s">
        <v>1128</v>
      </c>
      <c r="J988" s="441" t="s">
        <v>112</v>
      </c>
      <c r="K988" s="1111" t="s">
        <v>1110</v>
      </c>
      <c r="L988" s="441" t="s">
        <v>1120</v>
      </c>
      <c r="M988" s="441" t="str">
        <f t="shared" si="59"/>
        <v>Queanbeyan 66 kV</v>
      </c>
      <c r="N988" s="1111" t="s">
        <v>1111</v>
      </c>
      <c r="O988" s="1112">
        <v>0</v>
      </c>
      <c r="P988" s="1111"/>
      <c r="Q988" s="2861"/>
      <c r="R988" s="2861"/>
      <c r="S988" s="2861"/>
      <c r="T988" s="2861"/>
      <c r="U988" s="2861"/>
      <c r="V988" s="2862"/>
      <c r="W988" s="2863"/>
      <c r="X988" s="2863"/>
      <c r="Y988" s="2863"/>
      <c r="Z988" s="2863"/>
      <c r="AA988" s="2864"/>
      <c r="AB988" s="1125"/>
      <c r="AC988" s="1151"/>
      <c r="AD988" s="1152"/>
      <c r="AE988" s="1153"/>
      <c r="AF988" s="1153"/>
      <c r="AG988" s="1153"/>
      <c r="AH988" s="124"/>
      <c r="AI988" s="124"/>
      <c r="AJ988" s="124"/>
      <c r="AK988" s="124"/>
      <c r="AL988" s="1153"/>
      <c r="AM988" s="124"/>
      <c r="AN988" s="124"/>
      <c r="AO988" s="1153"/>
      <c r="AP988" s="1161"/>
      <c r="AQ988" s="1153"/>
      <c r="AR988" s="1154"/>
      <c r="AS988" s="1154"/>
      <c r="AT988" s="1154"/>
      <c r="AU988" s="1154"/>
      <c r="AV988" s="1154"/>
      <c r="AW988" s="1154"/>
      <c r="AX988" s="1154"/>
      <c r="AY988" s="1154"/>
      <c r="AZ988" s="1154"/>
      <c r="BA988" s="1154"/>
      <c r="BB988" s="1154"/>
    </row>
    <row r="989" spans="2:54" ht="15" customHeight="1">
      <c r="B989" s="1155"/>
      <c r="C989" s="3017"/>
      <c r="D989" s="3017"/>
      <c r="E989" s="1146" t="s">
        <v>1130</v>
      </c>
      <c r="F989" s="1106"/>
      <c r="G989" s="441" t="s">
        <v>93</v>
      </c>
      <c r="H989" s="441" t="s">
        <v>1103</v>
      </c>
      <c r="I989" s="441" t="s">
        <v>1131</v>
      </c>
      <c r="J989" s="441" t="s">
        <v>112</v>
      </c>
      <c r="K989" s="1111" t="s">
        <v>1110</v>
      </c>
      <c r="L989" s="441" t="s">
        <v>1120</v>
      </c>
      <c r="M989" s="441" t="str">
        <f t="shared" si="59"/>
        <v>Queanbeyan 66 kV</v>
      </c>
      <c r="N989" s="1111" t="s">
        <v>1111</v>
      </c>
      <c r="O989" s="1112">
        <v>0</v>
      </c>
      <c r="P989" s="1111"/>
      <c r="Q989" s="2861"/>
      <c r="R989" s="2861"/>
      <c r="S989" s="2861"/>
      <c r="T989" s="2861"/>
      <c r="U989" s="2861"/>
      <c r="V989" s="2862"/>
      <c r="W989" s="2863"/>
      <c r="X989" s="2863"/>
      <c r="Y989" s="2863"/>
      <c r="Z989" s="2863"/>
      <c r="AA989" s="2864"/>
      <c r="AB989" s="1125"/>
      <c r="AC989" s="1151"/>
      <c r="AD989" s="1152"/>
      <c r="AE989" s="1153"/>
      <c r="AF989" s="1153"/>
      <c r="AG989" s="1153"/>
      <c r="AH989" s="124"/>
      <c r="AI989" s="124"/>
      <c r="AJ989" s="124"/>
      <c r="AK989" s="124"/>
      <c r="AL989" s="1153"/>
      <c r="AM989" s="124"/>
      <c r="AN989" s="124"/>
      <c r="AO989" s="1153"/>
      <c r="AP989" s="1161"/>
      <c r="AQ989" s="1153"/>
      <c r="AR989" s="1154"/>
      <c r="AS989" s="1154"/>
      <c r="AT989" s="1154"/>
      <c r="AU989" s="1154"/>
      <c r="AV989" s="1154"/>
      <c r="AW989" s="1154"/>
      <c r="AX989" s="1154"/>
      <c r="AY989" s="1154"/>
      <c r="AZ989" s="1154"/>
      <c r="BA989" s="1154"/>
      <c r="BB989" s="1154"/>
    </row>
    <row r="990" spans="2:54" ht="15" customHeight="1">
      <c r="B990" s="1155"/>
      <c r="C990" s="3016" t="s">
        <v>1112</v>
      </c>
      <c r="D990" s="3016"/>
      <c r="E990" s="1146" t="s">
        <v>1127</v>
      </c>
      <c r="F990" s="1106"/>
      <c r="G990" s="441" t="s">
        <v>93</v>
      </c>
      <c r="H990" s="441" t="s">
        <v>1103</v>
      </c>
      <c r="I990" s="441" t="s">
        <v>1128</v>
      </c>
      <c r="J990" s="441" t="s">
        <v>112</v>
      </c>
      <c r="K990" s="1111" t="s">
        <v>1112</v>
      </c>
      <c r="L990" s="441" t="s">
        <v>1120</v>
      </c>
      <c r="M990" s="441" t="str">
        <f t="shared" si="59"/>
        <v>Queanbeyan 66 kV</v>
      </c>
      <c r="N990" s="1111" t="s">
        <v>1113</v>
      </c>
      <c r="O990" s="1111" t="s">
        <v>1113</v>
      </c>
      <c r="P990" s="1111"/>
      <c r="Q990" s="2850"/>
      <c r="R990" s="2850"/>
      <c r="S990" s="2850"/>
      <c r="T990" s="2850"/>
      <c r="U990" s="2850"/>
      <c r="V990" s="2851"/>
      <c r="W990" s="2866"/>
      <c r="X990" s="2866"/>
      <c r="Y990" s="2866"/>
      <c r="Z990" s="2866"/>
      <c r="AA990" s="2099"/>
      <c r="AB990" s="1125"/>
      <c r="AC990" s="1151"/>
      <c r="AD990" s="1152"/>
      <c r="AE990" s="1153"/>
      <c r="AF990" s="1153"/>
      <c r="AG990" s="1153"/>
      <c r="AH990" s="124"/>
      <c r="AI990" s="124"/>
      <c r="AJ990" s="124"/>
      <c r="AK990" s="124"/>
      <c r="AL990" s="1153"/>
      <c r="AM990" s="124"/>
      <c r="AN990" s="124"/>
      <c r="AO990" s="1153"/>
      <c r="AP990" s="1153"/>
      <c r="AQ990" s="1153"/>
      <c r="AR990" s="1154"/>
      <c r="AS990" s="1154"/>
      <c r="AT990" s="1154"/>
      <c r="AU990" s="1154"/>
      <c r="AV990" s="1154"/>
      <c r="AW990" s="1154"/>
      <c r="AX990" s="1154"/>
      <c r="AY990" s="1154"/>
      <c r="AZ990" s="1154"/>
      <c r="BA990" s="1154"/>
      <c r="BB990" s="1154"/>
    </row>
    <row r="991" spans="2:54" ht="15" customHeight="1">
      <c r="B991" s="1155"/>
      <c r="C991" s="3017"/>
      <c r="D991" s="3017"/>
      <c r="E991" s="1146" t="s">
        <v>1130</v>
      </c>
      <c r="F991" s="1106"/>
      <c r="G991" s="441" t="s">
        <v>93</v>
      </c>
      <c r="H991" s="441" t="s">
        <v>1103</v>
      </c>
      <c r="I991" s="441" t="s">
        <v>1131</v>
      </c>
      <c r="J991" s="441" t="s">
        <v>112</v>
      </c>
      <c r="K991" s="1111" t="s">
        <v>1112</v>
      </c>
      <c r="L991" s="441" t="s">
        <v>1120</v>
      </c>
      <c r="M991" s="441" t="str">
        <f t="shared" si="59"/>
        <v>Queanbeyan 66 kV</v>
      </c>
      <c r="N991" s="1111" t="s">
        <v>1113</v>
      </c>
      <c r="O991" s="1111" t="s">
        <v>1113</v>
      </c>
      <c r="P991" s="1111"/>
      <c r="Q991" s="2850"/>
      <c r="R991" s="2850"/>
      <c r="S991" s="2850"/>
      <c r="T991" s="2850"/>
      <c r="U991" s="2850"/>
      <c r="V991" s="2851"/>
      <c r="W991" s="2866"/>
      <c r="X991" s="2866"/>
      <c r="Y991" s="2866"/>
      <c r="Z991" s="2866"/>
      <c r="AA991" s="2099"/>
      <c r="AB991" s="1125"/>
      <c r="AC991" s="1151"/>
      <c r="AD991" s="1152"/>
      <c r="AE991" s="1153"/>
      <c r="AF991" s="1153"/>
      <c r="AG991" s="1153"/>
      <c r="AH991" s="124"/>
      <c r="AI991" s="124"/>
      <c r="AJ991" s="124"/>
      <c r="AK991" s="124"/>
      <c r="AL991" s="1153"/>
      <c r="AM991" s="124"/>
      <c r="AN991" s="124"/>
      <c r="AO991" s="1153"/>
      <c r="AP991" s="1153"/>
      <c r="AQ991" s="1153"/>
      <c r="AR991" s="1154"/>
      <c r="AS991" s="1154"/>
      <c r="AT991" s="1154"/>
      <c r="AU991" s="1154"/>
      <c r="AV991" s="1154"/>
      <c r="AW991" s="1154"/>
      <c r="AX991" s="1154"/>
      <c r="AY991" s="1154"/>
      <c r="AZ991" s="1154"/>
      <c r="BA991" s="1154"/>
      <c r="BB991" s="1154"/>
    </row>
    <row r="992" spans="2:54" ht="15" customHeight="1">
      <c r="B992" s="1155"/>
      <c r="C992" s="3016" t="s">
        <v>1134</v>
      </c>
      <c r="D992" s="3016" t="s">
        <v>833</v>
      </c>
      <c r="E992" s="1146" t="s">
        <v>1127</v>
      </c>
      <c r="F992" s="1106"/>
      <c r="G992" s="441" t="s">
        <v>93</v>
      </c>
      <c r="H992" s="441" t="s">
        <v>1103</v>
      </c>
      <c r="I992" s="441" t="s">
        <v>1128</v>
      </c>
      <c r="J992" s="441" t="s">
        <v>112</v>
      </c>
      <c r="K992" s="1111" t="s">
        <v>1134</v>
      </c>
      <c r="L992" s="441" t="s">
        <v>1120</v>
      </c>
      <c r="M992" s="441" t="str">
        <f t="shared" si="59"/>
        <v>Queanbeyan 66 kV</v>
      </c>
      <c r="N992" s="1111" t="s">
        <v>1115</v>
      </c>
      <c r="O992" s="1111" t="s">
        <v>833</v>
      </c>
      <c r="P992" s="1111"/>
      <c r="Q992" s="2867"/>
      <c r="R992" s="2868"/>
      <c r="S992" s="2869"/>
      <c r="T992" s="2869"/>
      <c r="U992" s="2869"/>
      <c r="V992" s="2869"/>
      <c r="W992" s="2869"/>
      <c r="X992" s="2869"/>
      <c r="Y992" s="2869"/>
      <c r="Z992" s="2869"/>
      <c r="AA992" s="2879"/>
      <c r="AB992" s="1125"/>
      <c r="AC992" s="1151"/>
      <c r="AD992" s="1152"/>
      <c r="AE992" s="1153"/>
      <c r="AF992" s="1153"/>
      <c r="AG992" s="1153"/>
      <c r="AH992" s="124"/>
      <c r="AI992" s="124"/>
      <c r="AJ992" s="124"/>
      <c r="AK992" s="124"/>
      <c r="AL992" s="1153"/>
      <c r="AM992" s="124"/>
      <c r="AN992" s="124"/>
      <c r="AO992" s="1153"/>
      <c r="AP992" s="1153"/>
      <c r="AQ992" s="1153"/>
      <c r="AR992" s="1154"/>
      <c r="AS992" s="1154"/>
      <c r="AT992" s="1154"/>
      <c r="AU992" s="1154"/>
      <c r="AV992" s="1154"/>
      <c r="AW992" s="1154"/>
      <c r="AX992" s="1154"/>
      <c r="AY992" s="1154"/>
      <c r="AZ992" s="1154"/>
      <c r="BA992" s="1154"/>
      <c r="BB992" s="1154"/>
    </row>
    <row r="993" spans="2:54" ht="15" customHeight="1">
      <c r="B993" s="1155"/>
      <c r="C993" s="3017"/>
      <c r="D993" s="3017"/>
      <c r="E993" s="1146" t="s">
        <v>1130</v>
      </c>
      <c r="F993" s="1106"/>
      <c r="G993" s="441" t="s">
        <v>93</v>
      </c>
      <c r="H993" s="441" t="s">
        <v>1103</v>
      </c>
      <c r="I993" s="441" t="s">
        <v>1131</v>
      </c>
      <c r="J993" s="441" t="s">
        <v>112</v>
      </c>
      <c r="K993" s="1111" t="s">
        <v>1134</v>
      </c>
      <c r="L993" s="441" t="s">
        <v>1120</v>
      </c>
      <c r="M993" s="441" t="str">
        <f t="shared" si="59"/>
        <v>Queanbeyan 66 kV</v>
      </c>
      <c r="N993" s="1111" t="s">
        <v>1115</v>
      </c>
      <c r="O993" s="1111" t="s">
        <v>833</v>
      </c>
      <c r="P993" s="1111"/>
      <c r="Q993" s="2867"/>
      <c r="R993" s="2868"/>
      <c r="S993" s="2869"/>
      <c r="T993" s="2869"/>
      <c r="U993" s="2869"/>
      <c r="V993" s="2869"/>
      <c r="W993" s="2869"/>
      <c r="X993" s="2869"/>
      <c r="Y993" s="2869"/>
      <c r="Z993" s="2869"/>
      <c r="AA993" s="2879"/>
      <c r="AB993" s="1125"/>
      <c r="AC993" s="1151"/>
      <c r="AD993" s="1152"/>
      <c r="AE993" s="1153"/>
      <c r="AF993" s="1153"/>
      <c r="AG993" s="1153"/>
      <c r="AH993" s="124"/>
      <c r="AI993" s="124"/>
      <c r="AJ993" s="124"/>
      <c r="AK993" s="124"/>
      <c r="AL993" s="1153"/>
      <c r="AM993" s="124"/>
      <c r="AN993" s="124"/>
      <c r="AO993" s="1153"/>
      <c r="AP993" s="1153"/>
      <c r="AQ993" s="1153"/>
      <c r="AR993" s="1154"/>
      <c r="AS993" s="1154"/>
      <c r="AT993" s="1154"/>
      <c r="AU993" s="1154"/>
      <c r="AV993" s="1154"/>
      <c r="AW993" s="1154"/>
      <c r="AX993" s="1154"/>
      <c r="AY993" s="1154"/>
      <c r="AZ993" s="1154"/>
      <c r="BA993" s="1154"/>
      <c r="BB993" s="1154"/>
    </row>
    <row r="994" spans="2:54" ht="15" customHeight="1">
      <c r="B994" s="1155"/>
      <c r="C994" s="3016" t="s">
        <v>1135</v>
      </c>
      <c r="D994" s="3016" t="s">
        <v>833</v>
      </c>
      <c r="E994" s="1146" t="s">
        <v>1127</v>
      </c>
      <c r="F994" s="1106"/>
      <c r="G994" s="441" t="s">
        <v>93</v>
      </c>
      <c r="H994" s="441" t="s">
        <v>1103</v>
      </c>
      <c r="I994" s="441" t="s">
        <v>1128</v>
      </c>
      <c r="J994" s="441" t="s">
        <v>112</v>
      </c>
      <c r="K994" s="1111" t="s">
        <v>1135</v>
      </c>
      <c r="L994" s="441" t="s">
        <v>1120</v>
      </c>
      <c r="M994" s="441" t="str">
        <f t="shared" si="59"/>
        <v>Queanbeyan 66 kV</v>
      </c>
      <c r="N994" s="1111" t="s">
        <v>1106</v>
      </c>
      <c r="O994" s="1111" t="s">
        <v>833</v>
      </c>
      <c r="P994" s="1111"/>
      <c r="Q994" s="2867"/>
      <c r="R994" s="2868"/>
      <c r="S994" s="2869"/>
      <c r="T994" s="2869"/>
      <c r="U994" s="2869"/>
      <c r="V994" s="2869"/>
      <c r="W994" s="2869"/>
      <c r="X994" s="2869"/>
      <c r="Y994" s="2869"/>
      <c r="Z994" s="2869"/>
      <c r="AA994" s="2879"/>
      <c r="AB994" s="1125"/>
      <c r="AC994" s="1151"/>
      <c r="AD994" s="1152"/>
      <c r="AE994" s="1153"/>
      <c r="AF994" s="1153"/>
      <c r="AG994" s="1153"/>
      <c r="AH994" s="124"/>
      <c r="AI994" s="124"/>
      <c r="AJ994" s="124"/>
      <c r="AK994" s="124"/>
      <c r="AL994" s="1153"/>
      <c r="AM994" s="124"/>
      <c r="AN994" s="124"/>
      <c r="AO994" s="1153"/>
      <c r="AP994" s="1153"/>
      <c r="AQ994" s="1153"/>
      <c r="AR994" s="1154"/>
      <c r="AS994" s="1154"/>
      <c r="AT994" s="1154"/>
      <c r="AU994" s="1154"/>
      <c r="AV994" s="1154"/>
      <c r="AW994" s="1154"/>
      <c r="AX994" s="1154"/>
      <c r="AY994" s="1154"/>
      <c r="AZ994" s="1154"/>
      <c r="BA994" s="1154"/>
      <c r="BB994" s="1154"/>
    </row>
    <row r="995" spans="2:54" ht="15" customHeight="1">
      <c r="B995" s="1155"/>
      <c r="C995" s="3017"/>
      <c r="D995" s="3017"/>
      <c r="E995" s="1146" t="s">
        <v>1130</v>
      </c>
      <c r="F995" s="1106"/>
      <c r="G995" s="441" t="s">
        <v>93</v>
      </c>
      <c r="H995" s="441" t="s">
        <v>1103</v>
      </c>
      <c r="I995" s="441" t="s">
        <v>1131</v>
      </c>
      <c r="J995" s="441" t="s">
        <v>112</v>
      </c>
      <c r="K995" s="1111" t="s">
        <v>1135</v>
      </c>
      <c r="L995" s="441" t="s">
        <v>1120</v>
      </c>
      <c r="M995" s="441" t="str">
        <f t="shared" si="59"/>
        <v>Queanbeyan 66 kV</v>
      </c>
      <c r="N995" s="1111" t="s">
        <v>1106</v>
      </c>
      <c r="O995" s="1111" t="s">
        <v>833</v>
      </c>
      <c r="P995" s="1111"/>
      <c r="Q995" s="2867"/>
      <c r="R995" s="2868"/>
      <c r="S995" s="2869"/>
      <c r="T995" s="2869"/>
      <c r="U995" s="2869"/>
      <c r="V995" s="2869"/>
      <c r="W995" s="2869"/>
      <c r="X995" s="2869"/>
      <c r="Y995" s="2869"/>
      <c r="Z995" s="2869"/>
      <c r="AA995" s="2879"/>
      <c r="AB995" s="1125"/>
      <c r="AC995" s="1151"/>
      <c r="AD995" s="1152"/>
      <c r="AE995" s="1153"/>
      <c r="AF995" s="1153"/>
      <c r="AG995" s="1153"/>
      <c r="AH995" s="124"/>
      <c r="AI995" s="124"/>
      <c r="AJ995" s="124"/>
      <c r="AK995" s="124"/>
      <c r="AL995" s="1153"/>
      <c r="AM995" s="124"/>
      <c r="AN995" s="124"/>
      <c r="AO995" s="1153"/>
      <c r="AP995" s="1153"/>
      <c r="AQ995" s="1153"/>
      <c r="AR995" s="1154"/>
      <c r="AS995" s="1154"/>
      <c r="AT995" s="1154"/>
      <c r="AU995" s="1154"/>
      <c r="AV995" s="1154"/>
      <c r="AW995" s="1154"/>
      <c r="AX995" s="1154"/>
      <c r="AY995" s="1154"/>
      <c r="AZ995" s="1154"/>
      <c r="BA995" s="1154"/>
      <c r="BB995" s="1154"/>
    </row>
    <row r="996" spans="2:54" ht="15" customHeight="1">
      <c r="B996" s="1155"/>
      <c r="C996" s="3016" t="s">
        <v>1135</v>
      </c>
      <c r="D996" s="3016" t="s">
        <v>842</v>
      </c>
      <c r="E996" s="1146" t="s">
        <v>1127</v>
      </c>
      <c r="F996" s="1106"/>
      <c r="G996" s="441" t="s">
        <v>93</v>
      </c>
      <c r="H996" s="441" t="s">
        <v>1103</v>
      </c>
      <c r="I996" s="441" t="s">
        <v>1128</v>
      </c>
      <c r="J996" s="441" t="s">
        <v>112</v>
      </c>
      <c r="K996" s="1111" t="s">
        <v>1135</v>
      </c>
      <c r="L996" s="441" t="s">
        <v>1120</v>
      </c>
      <c r="M996" s="441" t="str">
        <f t="shared" si="59"/>
        <v>Queanbeyan 66 kV</v>
      </c>
      <c r="N996" s="1111" t="s">
        <v>1106</v>
      </c>
      <c r="O996" s="1111" t="s">
        <v>842</v>
      </c>
      <c r="P996" s="1111"/>
      <c r="Q996" s="2867"/>
      <c r="R996" s="2868"/>
      <c r="S996" s="2869"/>
      <c r="T996" s="2869"/>
      <c r="U996" s="2869"/>
      <c r="V996" s="2869"/>
      <c r="W996" s="2869"/>
      <c r="X996" s="2869"/>
      <c r="Y996" s="2869"/>
      <c r="Z996" s="2869"/>
      <c r="AA996" s="2879"/>
      <c r="AB996" s="1125"/>
      <c r="AC996" s="1151"/>
      <c r="AD996" s="1152"/>
      <c r="AE996" s="1153"/>
      <c r="AF996" s="1153"/>
      <c r="AG996" s="1153"/>
      <c r="AH996" s="124"/>
      <c r="AI996" s="124"/>
      <c r="AJ996" s="124"/>
      <c r="AK996" s="124"/>
      <c r="AL996" s="1153"/>
      <c r="AM996" s="124"/>
      <c r="AN996" s="124"/>
      <c r="AO996" s="1153"/>
      <c r="AP996" s="1153"/>
      <c r="AQ996" s="1153"/>
      <c r="AR996" s="1154"/>
      <c r="AS996" s="1154"/>
      <c r="AT996" s="1154"/>
      <c r="AU996" s="1154"/>
      <c r="AV996" s="1154"/>
      <c r="AW996" s="1154"/>
      <c r="AX996" s="1154"/>
      <c r="AY996" s="1154"/>
      <c r="AZ996" s="1154"/>
      <c r="BA996" s="1154"/>
      <c r="BB996" s="1154"/>
    </row>
    <row r="997" spans="2:54" ht="15" customHeight="1">
      <c r="B997" s="1155"/>
      <c r="C997" s="3017"/>
      <c r="D997" s="3017"/>
      <c r="E997" s="1146" t="s">
        <v>1130</v>
      </c>
      <c r="F997" s="1106"/>
      <c r="G997" s="441" t="s">
        <v>93</v>
      </c>
      <c r="H997" s="441" t="s">
        <v>1103</v>
      </c>
      <c r="I997" s="441" t="s">
        <v>1131</v>
      </c>
      <c r="J997" s="441" t="s">
        <v>112</v>
      </c>
      <c r="K997" s="1111" t="s">
        <v>1135</v>
      </c>
      <c r="L997" s="441" t="s">
        <v>1120</v>
      </c>
      <c r="M997" s="441" t="str">
        <f t="shared" si="59"/>
        <v>Queanbeyan 66 kV</v>
      </c>
      <c r="N997" s="1111" t="s">
        <v>1106</v>
      </c>
      <c r="O997" s="1111" t="s">
        <v>842</v>
      </c>
      <c r="P997" s="1111"/>
      <c r="Q997" s="2867"/>
      <c r="R997" s="2868"/>
      <c r="S997" s="2869"/>
      <c r="T997" s="2869"/>
      <c r="U997" s="2869"/>
      <c r="V997" s="2869"/>
      <c r="W997" s="2869"/>
      <c r="X997" s="2869"/>
      <c r="Y997" s="2869"/>
      <c r="Z997" s="2869"/>
      <c r="AA997" s="2879"/>
      <c r="AB997" s="1125"/>
      <c r="AC997" s="1151"/>
      <c r="AD997" s="1152"/>
      <c r="AE997" s="1153"/>
      <c r="AF997" s="1153"/>
      <c r="AG997" s="1153"/>
      <c r="AH997" s="124"/>
      <c r="AI997" s="124"/>
      <c r="AJ997" s="124"/>
      <c r="AK997" s="124"/>
      <c r="AL997" s="1153"/>
      <c r="AM997" s="124"/>
      <c r="AN997" s="124"/>
      <c r="AO997" s="1153"/>
      <c r="AP997" s="1153"/>
      <c r="AQ997" s="1153"/>
      <c r="AR997" s="1154"/>
      <c r="AS997" s="1154"/>
      <c r="AT997" s="1154"/>
      <c r="AU997" s="1154"/>
      <c r="AV997" s="1154"/>
      <c r="AW997" s="1154"/>
      <c r="AX997" s="1154"/>
      <c r="AY997" s="1154"/>
      <c r="AZ997" s="1154"/>
      <c r="BA997" s="1154"/>
      <c r="BB997" s="1154"/>
    </row>
    <row r="998" spans="2:54" ht="15" customHeight="1">
      <c r="B998" s="1155"/>
      <c r="C998" s="3016" t="s">
        <v>1136</v>
      </c>
      <c r="D998" s="3016" t="s">
        <v>833</v>
      </c>
      <c r="E998" s="1146" t="s">
        <v>1127</v>
      </c>
      <c r="F998" s="1106"/>
      <c r="G998" s="441" t="s">
        <v>93</v>
      </c>
      <c r="H998" s="441" t="s">
        <v>1103</v>
      </c>
      <c r="I998" s="441" t="s">
        <v>1128</v>
      </c>
      <c r="J998" s="441" t="s">
        <v>112</v>
      </c>
      <c r="K998" s="1111" t="s">
        <v>1136</v>
      </c>
      <c r="L998" s="441" t="s">
        <v>1120</v>
      </c>
      <c r="M998" s="441" t="str">
        <f t="shared" si="59"/>
        <v>Queanbeyan 66 kV</v>
      </c>
      <c r="N998" s="1111" t="s">
        <v>1106</v>
      </c>
      <c r="O998" s="1111" t="s">
        <v>833</v>
      </c>
      <c r="P998" s="1111"/>
      <c r="Q998" s="2867"/>
      <c r="R998" s="2868"/>
      <c r="S998" s="2869"/>
      <c r="T998" s="2869"/>
      <c r="U998" s="2869"/>
      <c r="V998" s="2869"/>
      <c r="W998" s="2870">
        <v>94.049601408639987</v>
      </c>
      <c r="X998" s="2870">
        <v>95.524845427234041</v>
      </c>
      <c r="Y998" s="2870">
        <v>97.854395466873527</v>
      </c>
      <c r="Z998" s="2870">
        <v>99.33696116703625</v>
      </c>
      <c r="AA998" s="2870">
        <v>101.68345361444112</v>
      </c>
      <c r="AB998" s="1125"/>
      <c r="AC998" s="1151"/>
      <c r="AD998" s="1152"/>
      <c r="AE998" s="1153"/>
      <c r="AF998" s="1153"/>
      <c r="AG998" s="1153"/>
      <c r="AH998" s="124"/>
      <c r="AI998" s="124"/>
      <c r="AJ998" s="124"/>
      <c r="AK998" s="124"/>
      <c r="AL998" s="1153"/>
      <c r="AM998" s="124"/>
      <c r="AN998" s="124"/>
      <c r="AO998" s="1153"/>
      <c r="AP998" s="1153"/>
      <c r="AQ998" s="1153"/>
      <c r="AR998" s="1154"/>
      <c r="AS998" s="1154"/>
      <c r="AT998" s="1154"/>
      <c r="AU998" s="1154"/>
      <c r="AV998" s="1154"/>
      <c r="AW998" s="1154"/>
      <c r="AX998" s="1154"/>
      <c r="AY998" s="1154"/>
      <c r="AZ998" s="1154"/>
      <c r="BA998" s="1154"/>
      <c r="BB998" s="1154"/>
    </row>
    <row r="999" spans="2:54" ht="15" customHeight="1">
      <c r="B999" s="1155"/>
      <c r="C999" s="3017"/>
      <c r="D999" s="3017"/>
      <c r="E999" s="1146" t="s">
        <v>1130</v>
      </c>
      <c r="F999" s="1106"/>
      <c r="G999" s="441" t="s">
        <v>93</v>
      </c>
      <c r="H999" s="441" t="s">
        <v>1103</v>
      </c>
      <c r="I999" s="441" t="s">
        <v>1131</v>
      </c>
      <c r="J999" s="441" t="s">
        <v>112</v>
      </c>
      <c r="K999" s="1111" t="s">
        <v>1136</v>
      </c>
      <c r="L999" s="441" t="s">
        <v>1120</v>
      </c>
      <c r="M999" s="441" t="str">
        <f t="shared" si="59"/>
        <v>Queanbeyan 66 kV</v>
      </c>
      <c r="N999" s="1111" t="s">
        <v>1106</v>
      </c>
      <c r="O999" s="1111" t="s">
        <v>833</v>
      </c>
      <c r="P999" s="1111"/>
      <c r="Q999" s="2528"/>
      <c r="R999" s="2529"/>
      <c r="S999" s="2530"/>
      <c r="T999" s="2530"/>
      <c r="U999" s="2530"/>
      <c r="V999" s="2530"/>
      <c r="W999" s="2102"/>
      <c r="X999" s="2102"/>
      <c r="Y999" s="2102"/>
      <c r="Z999" s="2102"/>
      <c r="AA999" s="2103"/>
      <c r="AB999" s="1125"/>
      <c r="AC999" s="1151"/>
      <c r="AD999" s="1152"/>
      <c r="AE999" s="1153"/>
      <c r="AF999" s="1153"/>
      <c r="AG999" s="1153"/>
      <c r="AH999" s="124"/>
      <c r="AI999" s="124"/>
      <c r="AJ999" s="124"/>
      <c r="AK999" s="124"/>
      <c r="AL999" s="1153"/>
      <c r="AM999" s="124"/>
      <c r="AN999" s="124"/>
      <c r="AO999" s="1153"/>
      <c r="AP999" s="1153"/>
      <c r="AQ999" s="1153"/>
      <c r="AR999" s="1154"/>
      <c r="AS999" s="1154"/>
      <c r="AT999" s="1154"/>
      <c r="AU999" s="1154"/>
      <c r="AV999" s="1154"/>
      <c r="AW999" s="1154"/>
      <c r="AX999" s="1154"/>
      <c r="AY999" s="1154"/>
      <c r="AZ999" s="1154"/>
      <c r="BA999" s="1154"/>
      <c r="BB999" s="1154"/>
    </row>
    <row r="1000" spans="2:54" ht="15" customHeight="1">
      <c r="B1000" s="1155"/>
      <c r="C1000" s="3016" t="s">
        <v>1136</v>
      </c>
      <c r="D1000" s="3016" t="s">
        <v>842</v>
      </c>
      <c r="E1000" s="1146" t="s">
        <v>1127</v>
      </c>
      <c r="F1000" s="1106"/>
      <c r="G1000" s="441" t="s">
        <v>93</v>
      </c>
      <c r="H1000" s="441" t="s">
        <v>1103</v>
      </c>
      <c r="I1000" s="441" t="s">
        <v>1128</v>
      </c>
      <c r="J1000" s="441" t="s">
        <v>112</v>
      </c>
      <c r="K1000" s="1111" t="s">
        <v>1136</v>
      </c>
      <c r="L1000" s="441" t="s">
        <v>1120</v>
      </c>
      <c r="M1000" s="441" t="str">
        <f t="shared" si="59"/>
        <v>Queanbeyan 66 kV</v>
      </c>
      <c r="N1000" s="1111" t="s">
        <v>1106</v>
      </c>
      <c r="O1000" s="1111" t="s">
        <v>842</v>
      </c>
      <c r="P1000" s="1111"/>
      <c r="Q1000" s="2528"/>
      <c r="R1000" s="2529"/>
      <c r="S1000" s="2530"/>
      <c r="T1000" s="2530"/>
      <c r="U1000" s="2530"/>
      <c r="V1000" s="2530"/>
      <c r="W1000" s="2102">
        <v>102.29347538482905</v>
      </c>
      <c r="X1000" s="2102">
        <v>103.90760916875692</v>
      </c>
      <c r="Y1000" s="2102">
        <v>106.48532073933679</v>
      </c>
      <c r="Z1000" s="2102">
        <v>108.10836076362197</v>
      </c>
      <c r="AA1000" s="2102">
        <v>110.70393386673831</v>
      </c>
      <c r="AB1000" s="1125"/>
      <c r="AC1000" s="1151"/>
      <c r="AD1000" s="1152"/>
      <c r="AE1000" s="1153"/>
      <c r="AF1000" s="1153"/>
      <c r="AG1000" s="1153"/>
      <c r="AH1000" s="124"/>
      <c r="AI1000" s="124"/>
      <c r="AJ1000" s="124"/>
      <c r="AK1000" s="124"/>
      <c r="AL1000" s="1153"/>
      <c r="AM1000" s="124"/>
      <c r="AN1000" s="124"/>
      <c r="AO1000" s="1153"/>
      <c r="AP1000" s="1153"/>
      <c r="AQ1000" s="1153"/>
      <c r="AR1000" s="1154"/>
      <c r="AS1000" s="1154"/>
      <c r="AT1000" s="1154"/>
      <c r="AU1000" s="1154"/>
      <c r="AV1000" s="1154"/>
      <c r="AW1000" s="1154"/>
      <c r="AX1000" s="1154"/>
      <c r="AY1000" s="1154"/>
      <c r="AZ1000" s="1154"/>
      <c r="BA1000" s="1154"/>
      <c r="BB1000" s="1154"/>
    </row>
    <row r="1001" spans="2:54" ht="15" customHeight="1" thickBot="1">
      <c r="B1001" s="2872"/>
      <c r="C1001" s="3018"/>
      <c r="D1001" s="3018"/>
      <c r="E1001" s="2873" t="s">
        <v>1130</v>
      </c>
      <c r="F1001" s="1106"/>
      <c r="G1001" s="441" t="s">
        <v>93</v>
      </c>
      <c r="H1001" s="441" t="s">
        <v>1103</v>
      </c>
      <c r="I1001" s="441" t="s">
        <v>1131</v>
      </c>
      <c r="J1001" s="441" t="s">
        <v>112</v>
      </c>
      <c r="K1001" s="1111" t="s">
        <v>1136</v>
      </c>
      <c r="L1001" s="441" t="s">
        <v>1120</v>
      </c>
      <c r="M1001" s="441" t="str">
        <f t="shared" si="59"/>
        <v>Queanbeyan 66 kV</v>
      </c>
      <c r="N1001" s="1111" t="s">
        <v>1106</v>
      </c>
      <c r="O1001" s="1111" t="s">
        <v>842</v>
      </c>
      <c r="P1001" s="1111"/>
      <c r="Q1001" s="2874"/>
      <c r="R1001" s="2875"/>
      <c r="S1001" s="2876"/>
      <c r="T1001" s="2876"/>
      <c r="U1001" s="2876"/>
      <c r="V1001" s="2876"/>
      <c r="W1001" s="2877"/>
      <c r="X1001" s="2877"/>
      <c r="Y1001" s="2877"/>
      <c r="Z1001" s="2877"/>
      <c r="AA1001" s="2878"/>
      <c r="AB1001" s="1162"/>
      <c r="AC1001" s="1151"/>
      <c r="AD1001" s="1152"/>
      <c r="AE1001" s="1153"/>
      <c r="AF1001" s="1153"/>
      <c r="AG1001" s="1153"/>
      <c r="AH1001" s="124"/>
      <c r="AI1001" s="124"/>
      <c r="AJ1001" s="124"/>
      <c r="AK1001" s="124"/>
      <c r="AL1001" s="1153"/>
      <c r="AM1001" s="124"/>
      <c r="AN1001" s="124"/>
      <c r="AO1001" s="1153"/>
      <c r="AP1001" s="1153"/>
      <c r="AQ1001" s="1153"/>
      <c r="AR1001" s="1154"/>
      <c r="AS1001" s="1154"/>
      <c r="AT1001" s="1154"/>
      <c r="AU1001" s="1154"/>
      <c r="AV1001" s="1154"/>
      <c r="AW1001" s="1154"/>
      <c r="AX1001" s="1154"/>
      <c r="AY1001" s="1154"/>
      <c r="AZ1001" s="1154"/>
      <c r="BA1001" s="1154"/>
      <c r="BB1001" s="1154"/>
    </row>
    <row r="1002" spans="2:54" ht="15" customHeight="1">
      <c r="B1002" s="1145" t="s">
        <v>1683</v>
      </c>
      <c r="C1002" s="3019" t="s">
        <v>1126</v>
      </c>
      <c r="D1002" s="3019" t="s">
        <v>842</v>
      </c>
      <c r="E1002" s="1146" t="s">
        <v>1127</v>
      </c>
      <c r="F1002" s="1106"/>
      <c r="G1002" s="441" t="s">
        <v>93</v>
      </c>
      <c r="H1002" s="441" t="s">
        <v>1103</v>
      </c>
      <c r="I1002" s="441" t="s">
        <v>1128</v>
      </c>
      <c r="J1002" s="441" t="s">
        <v>112</v>
      </c>
      <c r="K1002" s="441" t="s">
        <v>1126</v>
      </c>
      <c r="L1002" s="441" t="s">
        <v>1120</v>
      </c>
      <c r="M1002" s="441" t="str">
        <f t="shared" ref="M1002" si="61">B1002</f>
        <v>Canberra 132 kV</v>
      </c>
      <c r="N1002" s="441" t="s">
        <v>1129</v>
      </c>
      <c r="O1002" s="441" t="s">
        <v>842</v>
      </c>
      <c r="P1002" s="1111"/>
      <c r="Q1002" s="2521"/>
      <c r="R1002" s="2522"/>
      <c r="S1002" s="2523"/>
      <c r="T1002" s="2523"/>
      <c r="U1002" s="2523"/>
      <c r="V1002" s="2523"/>
      <c r="W1002" s="2524"/>
      <c r="X1002" s="2524"/>
      <c r="Y1002" s="2524"/>
      <c r="Z1002" s="2524"/>
      <c r="AA1002" s="2525"/>
      <c r="AB1002" s="1125"/>
      <c r="AC1002" s="1151"/>
      <c r="AD1002" s="1152"/>
      <c r="AE1002" s="1153"/>
      <c r="AF1002" s="1153"/>
      <c r="AG1002" s="1153"/>
      <c r="AH1002" s="124"/>
      <c r="AI1002" s="124"/>
      <c r="AJ1002" s="124"/>
      <c r="AK1002" s="124"/>
      <c r="AL1002" s="124"/>
      <c r="AM1002" s="124"/>
      <c r="AN1002" s="124"/>
      <c r="AO1002" s="124"/>
      <c r="AP1002" s="124"/>
      <c r="AQ1002" s="1153"/>
      <c r="AR1002" s="1154"/>
      <c r="AS1002" s="1154"/>
      <c r="AT1002" s="1154"/>
      <c r="AU1002" s="1154"/>
      <c r="AV1002" s="1154"/>
      <c r="AW1002" s="1154"/>
      <c r="AX1002" s="1154"/>
      <c r="AY1002" s="1154"/>
      <c r="AZ1002" s="1154"/>
      <c r="BA1002" s="1154"/>
      <c r="BB1002" s="1154"/>
    </row>
    <row r="1003" spans="2:54" ht="15" customHeight="1">
      <c r="B1003" s="1155"/>
      <c r="C1003" s="3017"/>
      <c r="D1003" s="3017"/>
      <c r="E1003" s="1146" t="s">
        <v>1130</v>
      </c>
      <c r="F1003" s="1106"/>
      <c r="G1003" s="441" t="s">
        <v>93</v>
      </c>
      <c r="H1003" s="441" t="s">
        <v>1103</v>
      </c>
      <c r="I1003" s="441" t="s">
        <v>1131</v>
      </c>
      <c r="J1003" s="441" t="s">
        <v>112</v>
      </c>
      <c r="K1003" s="441" t="s">
        <v>1126</v>
      </c>
      <c r="L1003" s="441" t="s">
        <v>1120</v>
      </c>
      <c r="M1003" s="441" t="str">
        <f t="shared" si="59"/>
        <v>Canberra 132 kV</v>
      </c>
      <c r="N1003" s="441" t="s">
        <v>1129</v>
      </c>
      <c r="O1003" s="441" t="s">
        <v>842</v>
      </c>
      <c r="P1003" s="1111"/>
      <c r="Q1003" s="2526"/>
      <c r="R1003" s="2527"/>
      <c r="S1003" s="2524"/>
      <c r="T1003" s="2524"/>
      <c r="U1003" s="2524"/>
      <c r="V1003" s="2524"/>
      <c r="W1003" s="2524"/>
      <c r="X1003" s="2524"/>
      <c r="Y1003" s="2524"/>
      <c r="Z1003" s="2524"/>
      <c r="AA1003" s="2525"/>
      <c r="AB1003" s="1125"/>
      <c r="AC1003" s="1151"/>
      <c r="AD1003" s="1152"/>
      <c r="AE1003" s="1153"/>
      <c r="AF1003" s="1153"/>
      <c r="AG1003" s="1153"/>
      <c r="AH1003" s="124"/>
      <c r="AI1003" s="124"/>
      <c r="AJ1003" s="124"/>
      <c r="AK1003" s="124"/>
      <c r="AL1003" s="124"/>
      <c r="AM1003" s="124"/>
      <c r="AN1003" s="124"/>
      <c r="AO1003" s="124"/>
      <c r="AP1003" s="124"/>
      <c r="AQ1003" s="1153"/>
      <c r="AR1003" s="1154"/>
      <c r="AS1003" s="1154"/>
      <c r="AT1003" s="1154"/>
      <c r="AU1003" s="1154"/>
      <c r="AV1003" s="1154"/>
      <c r="AW1003" s="1154"/>
      <c r="AX1003" s="1154"/>
      <c r="AY1003" s="1154"/>
      <c r="AZ1003" s="1154"/>
      <c r="BA1003" s="1154"/>
      <c r="BB1003" s="1154"/>
    </row>
    <row r="1004" spans="2:54" ht="15" customHeight="1">
      <c r="B1004" s="1155"/>
      <c r="C1004" s="3016" t="s">
        <v>1132</v>
      </c>
      <c r="D1004" s="3016" t="s">
        <v>833</v>
      </c>
      <c r="E1004" s="1146" t="s">
        <v>1127</v>
      </c>
      <c r="F1004" s="1106"/>
      <c r="G1004" s="441" t="s">
        <v>93</v>
      </c>
      <c r="H1004" s="441" t="s">
        <v>1103</v>
      </c>
      <c r="I1004" s="441" t="s">
        <v>1128</v>
      </c>
      <c r="J1004" s="441" t="s">
        <v>112</v>
      </c>
      <c r="K1004" s="1111" t="s">
        <v>1132</v>
      </c>
      <c r="L1004" s="441" t="s">
        <v>1120</v>
      </c>
      <c r="M1004" s="441" t="str">
        <f t="shared" si="59"/>
        <v>Canberra 132 kV</v>
      </c>
      <c r="N1004" s="1111" t="s">
        <v>1106</v>
      </c>
      <c r="O1004" s="1111" t="s">
        <v>833</v>
      </c>
      <c r="P1004" s="1111"/>
      <c r="Q1004" s="2850"/>
      <c r="R1004" s="2850"/>
      <c r="S1004" s="2850"/>
      <c r="T1004" s="2850"/>
      <c r="U1004" s="2850"/>
      <c r="V1004" s="2851"/>
      <c r="W1004" s="2852"/>
      <c r="X1004" s="2852"/>
      <c r="Y1004" s="2852"/>
      <c r="Z1004" s="2852"/>
      <c r="AA1004" s="2853"/>
      <c r="AB1004" s="1125"/>
      <c r="AC1004" s="1151"/>
      <c r="AD1004" s="1152"/>
      <c r="AE1004" s="1153"/>
      <c r="AF1004" s="1153"/>
      <c r="AG1004" s="1153"/>
      <c r="AH1004" s="124"/>
      <c r="AI1004" s="124"/>
      <c r="AJ1004" s="124"/>
      <c r="AK1004" s="124"/>
      <c r="AL1004" s="1153"/>
      <c r="AM1004" s="124"/>
      <c r="AN1004" s="124"/>
      <c r="AO1004" s="1153"/>
      <c r="AP1004" s="1153"/>
      <c r="AQ1004" s="1153"/>
      <c r="AR1004" s="1154"/>
      <c r="AS1004" s="1154"/>
      <c r="AT1004" s="1154"/>
      <c r="AU1004" s="1160"/>
      <c r="AV1004" s="1154"/>
      <c r="AW1004" s="1154"/>
      <c r="AX1004" s="1154"/>
      <c r="AY1004" s="1154"/>
      <c r="AZ1004" s="1154"/>
      <c r="BA1004" s="1154"/>
      <c r="BB1004" s="1154"/>
    </row>
    <row r="1005" spans="2:54" ht="15" customHeight="1">
      <c r="B1005" s="1155"/>
      <c r="C1005" s="3017"/>
      <c r="D1005" s="3017"/>
      <c r="E1005" s="1146" t="s">
        <v>1130</v>
      </c>
      <c r="F1005" s="1106"/>
      <c r="G1005" s="441" t="s">
        <v>93</v>
      </c>
      <c r="H1005" s="441" t="s">
        <v>1103</v>
      </c>
      <c r="I1005" s="441" t="s">
        <v>1131</v>
      </c>
      <c r="J1005" s="441" t="s">
        <v>112</v>
      </c>
      <c r="K1005" s="1111" t="s">
        <v>1132</v>
      </c>
      <c r="L1005" s="441" t="s">
        <v>1120</v>
      </c>
      <c r="M1005" s="441" t="str">
        <f t="shared" si="59"/>
        <v>Canberra 132 kV</v>
      </c>
      <c r="N1005" s="1111" t="s">
        <v>1106</v>
      </c>
      <c r="O1005" s="1111" t="s">
        <v>833</v>
      </c>
      <c r="P1005" s="1111"/>
      <c r="Q1005" s="2850"/>
      <c r="R1005" s="2850"/>
      <c r="S1005" s="2850"/>
      <c r="T1005" s="2850"/>
      <c r="U1005" s="2850"/>
      <c r="V1005" s="2851"/>
      <c r="W1005" s="2852"/>
      <c r="X1005" s="2852"/>
      <c r="Y1005" s="2852"/>
      <c r="Z1005" s="2852"/>
      <c r="AA1005" s="2853"/>
      <c r="AB1005" s="1125"/>
      <c r="AC1005" s="1151"/>
      <c r="AD1005" s="1152"/>
      <c r="AE1005" s="1153"/>
      <c r="AF1005" s="1153"/>
      <c r="AG1005" s="1153"/>
      <c r="AH1005" s="124"/>
      <c r="AI1005" s="124"/>
      <c r="AJ1005" s="124"/>
      <c r="AK1005" s="124"/>
      <c r="AL1005" s="1153"/>
      <c r="AM1005" s="124"/>
      <c r="AN1005" s="124"/>
      <c r="AO1005" s="1153"/>
      <c r="AP1005" s="1153"/>
      <c r="AQ1005" s="1153"/>
      <c r="AR1005" s="1154"/>
      <c r="AS1005" s="1154"/>
      <c r="AT1005" s="1154"/>
      <c r="AU1005" s="1160"/>
      <c r="AV1005" s="1154"/>
      <c r="AW1005" s="1154"/>
      <c r="AX1005" s="1154"/>
      <c r="AY1005" s="1154"/>
      <c r="AZ1005" s="1154"/>
      <c r="BA1005" s="1154"/>
      <c r="BB1005" s="1154"/>
    </row>
    <row r="1006" spans="2:54" ht="15" customHeight="1">
      <c r="B1006" s="1155"/>
      <c r="C1006" s="3016" t="s">
        <v>1132</v>
      </c>
      <c r="D1006" s="3016" t="s">
        <v>842</v>
      </c>
      <c r="E1006" s="1146" t="s">
        <v>1127</v>
      </c>
      <c r="F1006" s="1106"/>
      <c r="G1006" s="441" t="s">
        <v>93</v>
      </c>
      <c r="H1006" s="441" t="s">
        <v>1103</v>
      </c>
      <c r="I1006" s="441" t="s">
        <v>1128</v>
      </c>
      <c r="J1006" s="441" t="s">
        <v>112</v>
      </c>
      <c r="K1006" s="1111" t="s">
        <v>1132</v>
      </c>
      <c r="L1006" s="441" t="s">
        <v>1120</v>
      </c>
      <c r="M1006" s="441" t="str">
        <f t="shared" si="59"/>
        <v>Canberra 132 kV</v>
      </c>
      <c r="N1006" s="1111" t="s">
        <v>1106</v>
      </c>
      <c r="O1006" s="1112" t="s">
        <v>842</v>
      </c>
      <c r="P1006" s="1111"/>
      <c r="Q1006" s="2881">
        <v>594</v>
      </c>
      <c r="R1006" s="2881">
        <v>599</v>
      </c>
      <c r="S1006" s="2881">
        <v>603</v>
      </c>
      <c r="T1006" s="2881">
        <v>670</v>
      </c>
      <c r="U1006" s="2881">
        <v>695</v>
      </c>
      <c r="V1006" s="2881">
        <v>461</v>
      </c>
      <c r="W1006" s="2852"/>
      <c r="X1006" s="2852"/>
      <c r="Y1006" s="2852"/>
      <c r="Z1006" s="2852"/>
      <c r="AA1006" s="2853"/>
      <c r="AB1006" s="1125"/>
      <c r="AC1006" s="1151"/>
      <c r="AD1006" s="1152"/>
      <c r="AE1006" s="1153"/>
      <c r="AF1006" s="1153"/>
      <c r="AG1006" s="1153"/>
      <c r="AH1006" s="124"/>
      <c r="AI1006" s="124"/>
      <c r="AJ1006" s="124"/>
      <c r="AK1006" s="124"/>
      <c r="AL1006" s="1153"/>
      <c r="AM1006" s="124"/>
      <c r="AN1006" s="124"/>
      <c r="AO1006" s="1153"/>
      <c r="AP1006" s="1161"/>
      <c r="AQ1006" s="1153"/>
      <c r="AR1006" s="1154"/>
      <c r="AS1006" s="1154"/>
      <c r="AT1006" s="1154"/>
      <c r="AU1006" s="1160"/>
      <c r="AV1006" s="1154"/>
      <c r="AW1006" s="1154"/>
      <c r="AX1006" s="1154"/>
      <c r="AY1006" s="1154"/>
      <c r="AZ1006" s="1154"/>
      <c r="BA1006" s="1154"/>
      <c r="BB1006" s="1154"/>
    </row>
    <row r="1007" spans="2:54" ht="15" customHeight="1">
      <c r="B1007" s="1155"/>
      <c r="C1007" s="3017"/>
      <c r="D1007" s="3017"/>
      <c r="E1007" s="1146" t="s">
        <v>1130</v>
      </c>
      <c r="F1007" s="1106"/>
      <c r="G1007" s="441" t="s">
        <v>93</v>
      </c>
      <c r="H1007" s="441" t="s">
        <v>1103</v>
      </c>
      <c r="I1007" s="441" t="s">
        <v>1131</v>
      </c>
      <c r="J1007" s="441" t="s">
        <v>112</v>
      </c>
      <c r="K1007" s="1111" t="s">
        <v>1132</v>
      </c>
      <c r="L1007" s="441" t="s">
        <v>1120</v>
      </c>
      <c r="M1007" s="441" t="str">
        <f t="shared" si="59"/>
        <v>Canberra 132 kV</v>
      </c>
      <c r="N1007" s="1111" t="s">
        <v>1106</v>
      </c>
      <c r="O1007" s="1112" t="s">
        <v>842</v>
      </c>
      <c r="P1007" s="1111"/>
      <c r="Q1007" s="2881">
        <v>563</v>
      </c>
      <c r="R1007" s="2881">
        <v>508</v>
      </c>
      <c r="S1007" s="2881">
        <v>574</v>
      </c>
      <c r="T1007" s="2881">
        <v>527</v>
      </c>
      <c r="U1007" s="2881">
        <v>662</v>
      </c>
      <c r="V1007" s="2881">
        <v>411</v>
      </c>
      <c r="W1007" s="2852"/>
      <c r="X1007" s="2852"/>
      <c r="Y1007" s="2852"/>
      <c r="Z1007" s="2852"/>
      <c r="AA1007" s="2853"/>
      <c r="AB1007" s="1125"/>
      <c r="AC1007" s="1151"/>
      <c r="AD1007" s="1152"/>
      <c r="AE1007" s="1153"/>
      <c r="AF1007" s="1153"/>
      <c r="AG1007" s="1153"/>
      <c r="AH1007" s="124"/>
      <c r="AI1007" s="124"/>
      <c r="AJ1007" s="124"/>
      <c r="AK1007" s="124"/>
      <c r="AL1007" s="1153"/>
      <c r="AM1007" s="124"/>
      <c r="AN1007" s="124"/>
      <c r="AO1007" s="1153"/>
      <c r="AP1007" s="1161"/>
      <c r="AQ1007" s="1153"/>
      <c r="AR1007" s="1154"/>
      <c r="AS1007" s="1154"/>
      <c r="AT1007" s="1154"/>
      <c r="AU1007" s="1160"/>
      <c r="AV1007" s="1154"/>
      <c r="AW1007" s="1154"/>
      <c r="AX1007" s="1154"/>
      <c r="AY1007" s="1154"/>
      <c r="AZ1007" s="1154"/>
      <c r="BA1007" s="1154"/>
      <c r="BB1007" s="1154"/>
    </row>
    <row r="1008" spans="2:54" ht="15" customHeight="1">
      <c r="B1008" s="1155"/>
      <c r="C1008" s="3016" t="s">
        <v>1133</v>
      </c>
      <c r="D1008" s="3016"/>
      <c r="E1008" s="1146" t="s">
        <v>1127</v>
      </c>
      <c r="F1008" s="1106"/>
      <c r="G1008" s="441" t="s">
        <v>93</v>
      </c>
      <c r="H1008" s="441" t="s">
        <v>1103</v>
      </c>
      <c r="I1008" s="441" t="s">
        <v>1128</v>
      </c>
      <c r="J1008" s="441" t="s">
        <v>112</v>
      </c>
      <c r="K1008" s="1111" t="s">
        <v>1133</v>
      </c>
      <c r="L1008" s="441" t="s">
        <v>1120</v>
      </c>
      <c r="M1008" s="441" t="str">
        <f t="shared" si="59"/>
        <v>Canberra 132 kV</v>
      </c>
      <c r="N1008" s="1111" t="s">
        <v>1108</v>
      </c>
      <c r="O1008" s="1111" t="s">
        <v>1109</v>
      </c>
      <c r="P1008" s="1111"/>
      <c r="Q1008" s="2856"/>
      <c r="R1008" s="2856"/>
      <c r="S1008" s="2856"/>
      <c r="T1008" s="2856"/>
      <c r="U1008" s="2856"/>
      <c r="V1008" s="2858"/>
      <c r="W1008" s="2859"/>
      <c r="X1008" s="2859"/>
      <c r="Y1008" s="2859"/>
      <c r="Z1008" s="2859"/>
      <c r="AA1008" s="2860"/>
      <c r="AB1008" s="1125"/>
      <c r="AC1008" s="1151"/>
      <c r="AD1008" s="1152"/>
      <c r="AE1008" s="1153"/>
      <c r="AF1008" s="1153"/>
      <c r="AG1008" s="1153"/>
      <c r="AH1008" s="124"/>
      <c r="AI1008" s="124"/>
      <c r="AJ1008" s="124"/>
      <c r="AK1008" s="124"/>
      <c r="AL1008" s="1153"/>
      <c r="AM1008" s="124"/>
      <c r="AN1008" s="124"/>
      <c r="AO1008" s="1153"/>
      <c r="AP1008" s="1153"/>
      <c r="AQ1008" s="1153"/>
      <c r="AR1008" s="1154"/>
      <c r="AS1008" s="1154"/>
      <c r="AT1008" s="1154"/>
      <c r="AU1008" s="1154"/>
      <c r="AV1008" s="1154"/>
      <c r="AW1008" s="1154"/>
      <c r="AX1008" s="1154"/>
      <c r="AY1008" s="1154"/>
      <c r="AZ1008" s="1154"/>
      <c r="BA1008" s="1154"/>
      <c r="BB1008" s="1154"/>
    </row>
    <row r="1009" spans="2:54" ht="15" customHeight="1">
      <c r="B1009" s="1155"/>
      <c r="C1009" s="3017"/>
      <c r="D1009" s="3017"/>
      <c r="E1009" s="1146" t="s">
        <v>1130</v>
      </c>
      <c r="F1009" s="1106"/>
      <c r="G1009" s="441" t="s">
        <v>93</v>
      </c>
      <c r="H1009" s="441" t="s">
        <v>1103</v>
      </c>
      <c r="I1009" s="441" t="s">
        <v>1131</v>
      </c>
      <c r="J1009" s="441" t="s">
        <v>112</v>
      </c>
      <c r="K1009" s="1111" t="s">
        <v>1133</v>
      </c>
      <c r="L1009" s="441" t="s">
        <v>1120</v>
      </c>
      <c r="M1009" s="441" t="str">
        <f t="shared" si="59"/>
        <v>Canberra 132 kV</v>
      </c>
      <c r="N1009" s="1111" t="s">
        <v>1108</v>
      </c>
      <c r="O1009" s="1111" t="s">
        <v>1109</v>
      </c>
      <c r="P1009" s="1111"/>
      <c r="Q1009" s="2856"/>
      <c r="R1009" s="2856"/>
      <c r="S1009" s="2856"/>
      <c r="T1009" s="2856"/>
      <c r="U1009" s="2856"/>
      <c r="V1009" s="2858"/>
      <c r="W1009" s="2859"/>
      <c r="X1009" s="2859"/>
      <c r="Y1009" s="2859"/>
      <c r="Z1009" s="2859"/>
      <c r="AA1009" s="2860"/>
      <c r="AB1009" s="1125"/>
      <c r="AC1009" s="1151"/>
      <c r="AD1009" s="1152"/>
      <c r="AE1009" s="1153"/>
      <c r="AF1009" s="1153"/>
      <c r="AG1009" s="1153"/>
      <c r="AH1009" s="124"/>
      <c r="AI1009" s="124"/>
      <c r="AJ1009" s="124"/>
      <c r="AK1009" s="124"/>
      <c r="AL1009" s="1153"/>
      <c r="AM1009" s="124"/>
      <c r="AN1009" s="124"/>
      <c r="AO1009" s="1153"/>
      <c r="AP1009" s="1153"/>
      <c r="AQ1009" s="1153"/>
      <c r="AR1009" s="1154"/>
      <c r="AS1009" s="1154"/>
      <c r="AT1009" s="1154"/>
      <c r="AU1009" s="1154"/>
      <c r="AV1009" s="1154"/>
      <c r="AW1009" s="1154"/>
      <c r="AX1009" s="1154"/>
      <c r="AY1009" s="1154"/>
      <c r="AZ1009" s="1154"/>
      <c r="BA1009" s="1154"/>
      <c r="BB1009" s="1154"/>
    </row>
    <row r="1010" spans="2:54" ht="15" customHeight="1">
      <c r="B1010" s="1155"/>
      <c r="C1010" s="3016" t="s">
        <v>1110</v>
      </c>
      <c r="D1010" s="3016"/>
      <c r="E1010" s="1146" t="s">
        <v>1127</v>
      </c>
      <c r="F1010" s="1106"/>
      <c r="G1010" s="441" t="s">
        <v>93</v>
      </c>
      <c r="H1010" s="441" t="s">
        <v>1103</v>
      </c>
      <c r="I1010" s="441" t="s">
        <v>1128</v>
      </c>
      <c r="J1010" s="441" t="s">
        <v>112</v>
      </c>
      <c r="K1010" s="1111" t="s">
        <v>1110</v>
      </c>
      <c r="L1010" s="441" t="s">
        <v>1120</v>
      </c>
      <c r="M1010" s="441" t="str">
        <f t="shared" si="59"/>
        <v>Canberra 132 kV</v>
      </c>
      <c r="N1010" s="1111" t="s">
        <v>1111</v>
      </c>
      <c r="O1010" s="1112">
        <v>0</v>
      </c>
      <c r="P1010" s="1111"/>
      <c r="Q1010" s="2861"/>
      <c r="R1010" s="2861"/>
      <c r="S1010" s="2861"/>
      <c r="T1010" s="2861"/>
      <c r="U1010" s="2861"/>
      <c r="V1010" s="2862"/>
      <c r="W1010" s="2863"/>
      <c r="X1010" s="2863"/>
      <c r="Y1010" s="2863"/>
      <c r="Z1010" s="2863"/>
      <c r="AA1010" s="2864"/>
      <c r="AB1010" s="1125"/>
      <c r="AC1010" s="1151"/>
      <c r="AD1010" s="1152"/>
      <c r="AE1010" s="1153"/>
      <c r="AF1010" s="1153"/>
      <c r="AG1010" s="1153"/>
      <c r="AH1010" s="124"/>
      <c r="AI1010" s="124"/>
      <c r="AJ1010" s="124"/>
      <c r="AK1010" s="124"/>
      <c r="AL1010" s="1153"/>
      <c r="AM1010" s="124"/>
      <c r="AN1010" s="124"/>
      <c r="AO1010" s="1153"/>
      <c r="AP1010" s="1161"/>
      <c r="AQ1010" s="1153"/>
      <c r="AR1010" s="1154"/>
      <c r="AS1010" s="1154"/>
      <c r="AT1010" s="1154"/>
      <c r="AU1010" s="1154"/>
      <c r="AV1010" s="1154"/>
      <c r="AW1010" s="1154"/>
      <c r="AX1010" s="1154"/>
      <c r="AY1010" s="1154"/>
      <c r="AZ1010" s="1154"/>
      <c r="BA1010" s="1154"/>
      <c r="BB1010" s="1154"/>
    </row>
    <row r="1011" spans="2:54" ht="15" customHeight="1">
      <c r="B1011" s="1155"/>
      <c r="C1011" s="3017"/>
      <c r="D1011" s="3017"/>
      <c r="E1011" s="1146" t="s">
        <v>1130</v>
      </c>
      <c r="F1011" s="1106"/>
      <c r="G1011" s="441" t="s">
        <v>93</v>
      </c>
      <c r="H1011" s="441" t="s">
        <v>1103</v>
      </c>
      <c r="I1011" s="441" t="s">
        <v>1131</v>
      </c>
      <c r="J1011" s="441" t="s">
        <v>112</v>
      </c>
      <c r="K1011" s="1111" t="s">
        <v>1110</v>
      </c>
      <c r="L1011" s="441" t="s">
        <v>1120</v>
      </c>
      <c r="M1011" s="441" t="str">
        <f t="shared" si="59"/>
        <v>Canberra 132 kV</v>
      </c>
      <c r="N1011" s="1111" t="s">
        <v>1111</v>
      </c>
      <c r="O1011" s="1112">
        <v>0</v>
      </c>
      <c r="P1011" s="1111"/>
      <c r="Q1011" s="2861"/>
      <c r="R1011" s="2861"/>
      <c r="S1011" s="2861"/>
      <c r="T1011" s="2861"/>
      <c r="U1011" s="2861"/>
      <c r="V1011" s="2862"/>
      <c r="W1011" s="2863"/>
      <c r="X1011" s="2863"/>
      <c r="Y1011" s="2863"/>
      <c r="Z1011" s="2863"/>
      <c r="AA1011" s="2864"/>
      <c r="AB1011" s="1125"/>
      <c r="AC1011" s="1151"/>
      <c r="AD1011" s="1152"/>
      <c r="AE1011" s="1153"/>
      <c r="AF1011" s="1153"/>
      <c r="AG1011" s="1153"/>
      <c r="AH1011" s="124"/>
      <c r="AI1011" s="124"/>
      <c r="AJ1011" s="124"/>
      <c r="AK1011" s="124"/>
      <c r="AL1011" s="1153"/>
      <c r="AM1011" s="124"/>
      <c r="AN1011" s="124"/>
      <c r="AO1011" s="1153"/>
      <c r="AP1011" s="1161"/>
      <c r="AQ1011" s="1153"/>
      <c r="AR1011" s="1154"/>
      <c r="AS1011" s="1154"/>
      <c r="AT1011" s="1154"/>
      <c r="AU1011" s="1154"/>
      <c r="AV1011" s="1154"/>
      <c r="AW1011" s="1154"/>
      <c r="AX1011" s="1154"/>
      <c r="AY1011" s="1154"/>
      <c r="AZ1011" s="1154"/>
      <c r="BA1011" s="1154"/>
      <c r="BB1011" s="1154"/>
    </row>
    <row r="1012" spans="2:54" ht="15" customHeight="1">
      <c r="B1012" s="1155"/>
      <c r="C1012" s="3016" t="s">
        <v>1112</v>
      </c>
      <c r="D1012" s="3016"/>
      <c r="E1012" s="1146" t="s">
        <v>1127</v>
      </c>
      <c r="F1012" s="1106"/>
      <c r="G1012" s="441" t="s">
        <v>93</v>
      </c>
      <c r="H1012" s="441" t="s">
        <v>1103</v>
      </c>
      <c r="I1012" s="441" t="s">
        <v>1128</v>
      </c>
      <c r="J1012" s="441" t="s">
        <v>112</v>
      </c>
      <c r="K1012" s="1111" t="s">
        <v>1112</v>
      </c>
      <c r="L1012" s="441" t="s">
        <v>1120</v>
      </c>
      <c r="M1012" s="441" t="str">
        <f t="shared" si="59"/>
        <v>Canberra 132 kV</v>
      </c>
      <c r="N1012" s="1111" t="s">
        <v>1113</v>
      </c>
      <c r="O1012" s="1111" t="s">
        <v>1113</v>
      </c>
      <c r="P1012" s="1111"/>
      <c r="Q1012" s="2850"/>
      <c r="R1012" s="2850"/>
      <c r="S1012" s="2850"/>
      <c r="T1012" s="2850"/>
      <c r="U1012" s="2850"/>
      <c r="V1012" s="2851"/>
      <c r="W1012" s="2866"/>
      <c r="X1012" s="2866"/>
      <c r="Y1012" s="2866"/>
      <c r="Z1012" s="2866"/>
      <c r="AA1012" s="2099"/>
      <c r="AB1012" s="1125"/>
      <c r="AC1012" s="1151"/>
      <c r="AD1012" s="1152"/>
      <c r="AE1012" s="1153"/>
      <c r="AF1012" s="1153"/>
      <c r="AG1012" s="1153"/>
      <c r="AH1012" s="124"/>
      <c r="AI1012" s="124"/>
      <c r="AJ1012" s="124"/>
      <c r="AK1012" s="124"/>
      <c r="AL1012" s="1153"/>
      <c r="AM1012" s="124"/>
      <c r="AN1012" s="124"/>
      <c r="AO1012" s="1153"/>
      <c r="AP1012" s="1153"/>
      <c r="AQ1012" s="1153"/>
      <c r="AR1012" s="1154"/>
      <c r="AS1012" s="1154"/>
      <c r="AT1012" s="1154"/>
      <c r="AU1012" s="1154"/>
      <c r="AV1012" s="1154"/>
      <c r="AW1012" s="1154"/>
      <c r="AX1012" s="1154"/>
      <c r="AY1012" s="1154"/>
      <c r="AZ1012" s="1154"/>
      <c r="BA1012" s="1154"/>
      <c r="BB1012" s="1154"/>
    </row>
    <row r="1013" spans="2:54" ht="15" customHeight="1">
      <c r="B1013" s="1155"/>
      <c r="C1013" s="3017"/>
      <c r="D1013" s="3017"/>
      <c r="E1013" s="1146" t="s">
        <v>1130</v>
      </c>
      <c r="F1013" s="1106"/>
      <c r="G1013" s="441" t="s">
        <v>93</v>
      </c>
      <c r="H1013" s="441" t="s">
        <v>1103</v>
      </c>
      <c r="I1013" s="441" t="s">
        <v>1131</v>
      </c>
      <c r="J1013" s="441" t="s">
        <v>112</v>
      </c>
      <c r="K1013" s="1111" t="s">
        <v>1112</v>
      </c>
      <c r="L1013" s="441" t="s">
        <v>1120</v>
      </c>
      <c r="M1013" s="441" t="str">
        <f t="shared" si="59"/>
        <v>Canberra 132 kV</v>
      </c>
      <c r="N1013" s="1111" t="s">
        <v>1113</v>
      </c>
      <c r="O1013" s="1111" t="s">
        <v>1113</v>
      </c>
      <c r="P1013" s="1111"/>
      <c r="Q1013" s="2850"/>
      <c r="R1013" s="2850"/>
      <c r="S1013" s="2850"/>
      <c r="T1013" s="2850"/>
      <c r="U1013" s="2850"/>
      <c r="V1013" s="2851"/>
      <c r="W1013" s="2866"/>
      <c r="X1013" s="2866"/>
      <c r="Y1013" s="2866"/>
      <c r="Z1013" s="2866"/>
      <c r="AA1013" s="2099"/>
      <c r="AB1013" s="1125"/>
      <c r="AC1013" s="1151"/>
      <c r="AD1013" s="1152"/>
      <c r="AE1013" s="1153"/>
      <c r="AF1013" s="1153"/>
      <c r="AG1013" s="1153"/>
      <c r="AH1013" s="124"/>
      <c r="AI1013" s="124"/>
      <c r="AJ1013" s="124"/>
      <c r="AK1013" s="124"/>
      <c r="AL1013" s="1153"/>
      <c r="AM1013" s="124"/>
      <c r="AN1013" s="124"/>
      <c r="AO1013" s="1153"/>
      <c r="AP1013" s="1153"/>
      <c r="AQ1013" s="1153"/>
      <c r="AR1013" s="1154"/>
      <c r="AS1013" s="1154"/>
      <c r="AT1013" s="1154"/>
      <c r="AU1013" s="1154"/>
      <c r="AV1013" s="1154"/>
      <c r="AW1013" s="1154"/>
      <c r="AX1013" s="1154"/>
      <c r="AY1013" s="1154"/>
      <c r="AZ1013" s="1154"/>
      <c r="BA1013" s="1154"/>
      <c r="BB1013" s="1154"/>
    </row>
    <row r="1014" spans="2:54" ht="15" customHeight="1">
      <c r="B1014" s="1155"/>
      <c r="C1014" s="3016" t="s">
        <v>1134</v>
      </c>
      <c r="D1014" s="3016" t="s">
        <v>833</v>
      </c>
      <c r="E1014" s="1146" t="s">
        <v>1127</v>
      </c>
      <c r="F1014" s="1106"/>
      <c r="G1014" s="441" t="s">
        <v>93</v>
      </c>
      <c r="H1014" s="441" t="s">
        <v>1103</v>
      </c>
      <c r="I1014" s="441" t="s">
        <v>1128</v>
      </c>
      <c r="J1014" s="441" t="s">
        <v>112</v>
      </c>
      <c r="K1014" s="1111" t="s">
        <v>1134</v>
      </c>
      <c r="L1014" s="441" t="s">
        <v>1120</v>
      </c>
      <c r="M1014" s="441" t="str">
        <f t="shared" si="59"/>
        <v>Canberra 132 kV</v>
      </c>
      <c r="N1014" s="1111" t="s">
        <v>1115</v>
      </c>
      <c r="O1014" s="1111" t="s">
        <v>833</v>
      </c>
      <c r="P1014" s="1111"/>
      <c r="Q1014" s="2867"/>
      <c r="R1014" s="2868"/>
      <c r="S1014" s="2869"/>
      <c r="T1014" s="2869"/>
      <c r="U1014" s="2869"/>
      <c r="V1014" s="2869"/>
      <c r="W1014" s="2869"/>
      <c r="X1014" s="2869"/>
      <c r="Y1014" s="2869"/>
      <c r="Z1014" s="2869"/>
      <c r="AA1014" s="2879"/>
      <c r="AB1014" s="1125"/>
      <c r="AC1014" s="1151"/>
      <c r="AD1014" s="1152"/>
      <c r="AE1014" s="1153"/>
      <c r="AF1014" s="1153"/>
      <c r="AG1014" s="1153"/>
      <c r="AH1014" s="124"/>
      <c r="AI1014" s="124"/>
      <c r="AJ1014" s="124"/>
      <c r="AK1014" s="124"/>
      <c r="AL1014" s="1153"/>
      <c r="AM1014" s="124"/>
      <c r="AN1014" s="124"/>
      <c r="AO1014" s="1153"/>
      <c r="AP1014" s="1153"/>
      <c r="AQ1014" s="1153"/>
      <c r="AR1014" s="1154"/>
      <c r="AS1014" s="1154"/>
      <c r="AT1014" s="1154"/>
      <c r="AU1014" s="1154"/>
      <c r="AV1014" s="1154"/>
      <c r="AW1014" s="1154"/>
      <c r="AX1014" s="1154"/>
      <c r="AY1014" s="1154"/>
      <c r="AZ1014" s="1154"/>
      <c r="BA1014" s="1154"/>
      <c r="BB1014" s="1154"/>
    </row>
    <row r="1015" spans="2:54" ht="15" customHeight="1">
      <c r="B1015" s="1155"/>
      <c r="C1015" s="3017"/>
      <c r="D1015" s="3017"/>
      <c r="E1015" s="1146" t="s">
        <v>1130</v>
      </c>
      <c r="F1015" s="1106"/>
      <c r="G1015" s="441" t="s">
        <v>93</v>
      </c>
      <c r="H1015" s="441" t="s">
        <v>1103</v>
      </c>
      <c r="I1015" s="441" t="s">
        <v>1131</v>
      </c>
      <c r="J1015" s="441" t="s">
        <v>112</v>
      </c>
      <c r="K1015" s="1111" t="s">
        <v>1134</v>
      </c>
      <c r="L1015" s="441" t="s">
        <v>1120</v>
      </c>
      <c r="M1015" s="441" t="str">
        <f t="shared" si="59"/>
        <v>Canberra 132 kV</v>
      </c>
      <c r="N1015" s="1111" t="s">
        <v>1115</v>
      </c>
      <c r="O1015" s="1111" t="s">
        <v>833</v>
      </c>
      <c r="P1015" s="1111"/>
      <c r="Q1015" s="2867"/>
      <c r="R1015" s="2868"/>
      <c r="S1015" s="2869"/>
      <c r="T1015" s="2869"/>
      <c r="U1015" s="2869"/>
      <c r="V1015" s="2869"/>
      <c r="W1015" s="2869"/>
      <c r="X1015" s="2869"/>
      <c r="Y1015" s="2869"/>
      <c r="Z1015" s="2869"/>
      <c r="AA1015" s="2879"/>
      <c r="AB1015" s="1125"/>
      <c r="AC1015" s="1151"/>
      <c r="AD1015" s="1152"/>
      <c r="AE1015" s="1153"/>
      <c r="AF1015" s="1153"/>
      <c r="AG1015" s="1153"/>
      <c r="AH1015" s="124"/>
      <c r="AI1015" s="124"/>
      <c r="AJ1015" s="124"/>
      <c r="AK1015" s="124"/>
      <c r="AL1015" s="1153"/>
      <c r="AM1015" s="124"/>
      <c r="AN1015" s="124"/>
      <c r="AO1015" s="1153"/>
      <c r="AP1015" s="1153"/>
      <c r="AQ1015" s="1153"/>
      <c r="AR1015" s="1154"/>
      <c r="AS1015" s="1154"/>
      <c r="AT1015" s="1154"/>
      <c r="AU1015" s="1154"/>
      <c r="AV1015" s="1154"/>
      <c r="AW1015" s="1154"/>
      <c r="AX1015" s="1154"/>
      <c r="AY1015" s="1154"/>
      <c r="AZ1015" s="1154"/>
      <c r="BA1015" s="1154"/>
      <c r="BB1015" s="1154"/>
    </row>
    <row r="1016" spans="2:54" ht="15" customHeight="1">
      <c r="B1016" s="1155"/>
      <c r="C1016" s="3016" t="s">
        <v>1135</v>
      </c>
      <c r="D1016" s="3016" t="s">
        <v>833</v>
      </c>
      <c r="E1016" s="1146" t="s">
        <v>1127</v>
      </c>
      <c r="F1016" s="1106"/>
      <c r="G1016" s="441" t="s">
        <v>93</v>
      </c>
      <c r="H1016" s="441" t="s">
        <v>1103</v>
      </c>
      <c r="I1016" s="441" t="s">
        <v>1128</v>
      </c>
      <c r="J1016" s="441" t="s">
        <v>112</v>
      </c>
      <c r="K1016" s="1111" t="s">
        <v>1135</v>
      </c>
      <c r="L1016" s="441" t="s">
        <v>1120</v>
      </c>
      <c r="M1016" s="441" t="str">
        <f t="shared" si="59"/>
        <v>Canberra 132 kV</v>
      </c>
      <c r="N1016" s="1111" t="s">
        <v>1106</v>
      </c>
      <c r="O1016" s="1111" t="s">
        <v>833</v>
      </c>
      <c r="P1016" s="1111"/>
      <c r="Q1016" s="2867"/>
      <c r="R1016" s="2868"/>
      <c r="S1016" s="2869"/>
      <c r="T1016" s="2869"/>
      <c r="U1016" s="2869"/>
      <c r="V1016" s="2869"/>
      <c r="W1016" s="2869"/>
      <c r="X1016" s="2869"/>
      <c r="Y1016" s="2869"/>
      <c r="Z1016" s="2869"/>
      <c r="AA1016" s="2879"/>
      <c r="AB1016" s="1125"/>
      <c r="AC1016" s="1151"/>
      <c r="AD1016" s="1152"/>
      <c r="AE1016" s="1153"/>
      <c r="AF1016" s="1153"/>
      <c r="AG1016" s="1153"/>
      <c r="AH1016" s="124"/>
      <c r="AI1016" s="124"/>
      <c r="AJ1016" s="124"/>
      <c r="AK1016" s="124"/>
      <c r="AL1016" s="1153"/>
      <c r="AM1016" s="124"/>
      <c r="AN1016" s="124"/>
      <c r="AO1016" s="1153"/>
      <c r="AP1016" s="1153"/>
      <c r="AQ1016" s="1153"/>
      <c r="AR1016" s="1154"/>
      <c r="AS1016" s="1154"/>
      <c r="AT1016" s="1154"/>
      <c r="AU1016" s="1154"/>
      <c r="AV1016" s="1154"/>
      <c r="AW1016" s="1154"/>
      <c r="AX1016" s="1154"/>
      <c r="AY1016" s="1154"/>
      <c r="AZ1016" s="1154"/>
      <c r="BA1016" s="1154"/>
      <c r="BB1016" s="1154"/>
    </row>
    <row r="1017" spans="2:54" ht="15" customHeight="1">
      <c r="B1017" s="1155"/>
      <c r="C1017" s="3017"/>
      <c r="D1017" s="3017"/>
      <c r="E1017" s="1146" t="s">
        <v>1130</v>
      </c>
      <c r="F1017" s="1106"/>
      <c r="G1017" s="441" t="s">
        <v>93</v>
      </c>
      <c r="H1017" s="441" t="s">
        <v>1103</v>
      </c>
      <c r="I1017" s="441" t="s">
        <v>1131</v>
      </c>
      <c r="J1017" s="441" t="s">
        <v>112</v>
      </c>
      <c r="K1017" s="1111" t="s">
        <v>1135</v>
      </c>
      <c r="L1017" s="441" t="s">
        <v>1120</v>
      </c>
      <c r="M1017" s="441" t="str">
        <f t="shared" si="59"/>
        <v>Canberra 132 kV</v>
      </c>
      <c r="N1017" s="1111" t="s">
        <v>1106</v>
      </c>
      <c r="O1017" s="1111" t="s">
        <v>833</v>
      </c>
      <c r="P1017" s="1111"/>
      <c r="Q1017" s="2867"/>
      <c r="R1017" s="2868"/>
      <c r="S1017" s="2869"/>
      <c r="T1017" s="2869"/>
      <c r="U1017" s="2869"/>
      <c r="V1017" s="2869"/>
      <c r="W1017" s="2869"/>
      <c r="X1017" s="2869"/>
      <c r="Y1017" s="2869"/>
      <c r="Z1017" s="2869"/>
      <c r="AA1017" s="2879"/>
      <c r="AB1017" s="1125"/>
      <c r="AC1017" s="1151"/>
      <c r="AD1017" s="1152"/>
      <c r="AE1017" s="1153"/>
      <c r="AF1017" s="1153"/>
      <c r="AG1017" s="1153"/>
      <c r="AH1017" s="124"/>
      <c r="AI1017" s="124"/>
      <c r="AJ1017" s="124"/>
      <c r="AK1017" s="124"/>
      <c r="AL1017" s="1153"/>
      <c r="AM1017" s="124"/>
      <c r="AN1017" s="124"/>
      <c r="AO1017" s="1153"/>
      <c r="AP1017" s="1153"/>
      <c r="AQ1017" s="1153"/>
      <c r="AR1017" s="1154"/>
      <c r="AS1017" s="1154"/>
      <c r="AT1017" s="1154"/>
      <c r="AU1017" s="1154"/>
      <c r="AV1017" s="1154"/>
      <c r="AW1017" s="1154"/>
      <c r="AX1017" s="1154"/>
      <c r="AY1017" s="1154"/>
      <c r="AZ1017" s="1154"/>
      <c r="BA1017" s="1154"/>
      <c r="BB1017" s="1154"/>
    </row>
    <row r="1018" spans="2:54" ht="15" customHeight="1">
      <c r="B1018" s="1155"/>
      <c r="C1018" s="3016" t="s">
        <v>1135</v>
      </c>
      <c r="D1018" s="3016" t="s">
        <v>842</v>
      </c>
      <c r="E1018" s="1146" t="s">
        <v>1127</v>
      </c>
      <c r="F1018" s="1106"/>
      <c r="G1018" s="441" t="s">
        <v>93</v>
      </c>
      <c r="H1018" s="441" t="s">
        <v>1103</v>
      </c>
      <c r="I1018" s="441" t="s">
        <v>1128</v>
      </c>
      <c r="J1018" s="441" t="s">
        <v>112</v>
      </c>
      <c r="K1018" s="1111" t="s">
        <v>1135</v>
      </c>
      <c r="L1018" s="441" t="s">
        <v>1120</v>
      </c>
      <c r="M1018" s="441" t="str">
        <f t="shared" si="59"/>
        <v>Canberra 132 kV</v>
      </c>
      <c r="N1018" s="1111" t="s">
        <v>1106</v>
      </c>
      <c r="O1018" s="1111" t="s">
        <v>842</v>
      </c>
      <c r="P1018" s="1111"/>
      <c r="Q1018" s="2867"/>
      <c r="R1018" s="2868"/>
      <c r="S1018" s="2869"/>
      <c r="T1018" s="2869"/>
      <c r="U1018" s="2869"/>
      <c r="V1018" s="2869"/>
      <c r="W1018" s="2869"/>
      <c r="X1018" s="2869"/>
      <c r="Y1018" s="2869"/>
      <c r="Z1018" s="2869"/>
      <c r="AA1018" s="2879"/>
      <c r="AB1018" s="1125"/>
      <c r="AC1018" s="1151"/>
      <c r="AD1018" s="1152"/>
      <c r="AE1018" s="1153"/>
      <c r="AF1018" s="1153"/>
      <c r="AG1018" s="1153"/>
      <c r="AH1018" s="124"/>
      <c r="AI1018" s="124"/>
      <c r="AJ1018" s="124"/>
      <c r="AK1018" s="124"/>
      <c r="AL1018" s="1153"/>
      <c r="AM1018" s="124"/>
      <c r="AN1018" s="124"/>
      <c r="AO1018" s="1153"/>
      <c r="AP1018" s="1153"/>
      <c r="AQ1018" s="1153"/>
      <c r="AR1018" s="1154"/>
      <c r="AS1018" s="1154"/>
      <c r="AT1018" s="1154"/>
      <c r="AU1018" s="1154"/>
      <c r="AV1018" s="1154"/>
      <c r="AW1018" s="1154"/>
      <c r="AX1018" s="1154"/>
      <c r="AY1018" s="1154"/>
      <c r="AZ1018" s="1154"/>
      <c r="BA1018" s="1154"/>
      <c r="BB1018" s="1154"/>
    </row>
    <row r="1019" spans="2:54" ht="15" customHeight="1">
      <c r="B1019" s="1155"/>
      <c r="C1019" s="3017"/>
      <c r="D1019" s="3017"/>
      <c r="E1019" s="1146" t="s">
        <v>1130</v>
      </c>
      <c r="F1019" s="1106"/>
      <c r="G1019" s="441" t="s">
        <v>93</v>
      </c>
      <c r="H1019" s="441" t="s">
        <v>1103</v>
      </c>
      <c r="I1019" s="441" t="s">
        <v>1131</v>
      </c>
      <c r="J1019" s="441" t="s">
        <v>112</v>
      </c>
      <c r="K1019" s="1111" t="s">
        <v>1135</v>
      </c>
      <c r="L1019" s="441" t="s">
        <v>1120</v>
      </c>
      <c r="M1019" s="441" t="str">
        <f t="shared" si="59"/>
        <v>Canberra 132 kV</v>
      </c>
      <c r="N1019" s="1111" t="s">
        <v>1106</v>
      </c>
      <c r="O1019" s="1111" t="s">
        <v>842</v>
      </c>
      <c r="P1019" s="1111"/>
      <c r="Q1019" s="2867"/>
      <c r="R1019" s="2868"/>
      <c r="S1019" s="2869"/>
      <c r="T1019" s="2869"/>
      <c r="U1019" s="2869"/>
      <c r="V1019" s="2869"/>
      <c r="W1019" s="2869"/>
      <c r="X1019" s="2869"/>
      <c r="Y1019" s="2869"/>
      <c r="Z1019" s="2869"/>
      <c r="AA1019" s="2879"/>
      <c r="AB1019" s="1125"/>
      <c r="AC1019" s="1151"/>
      <c r="AD1019" s="1152"/>
      <c r="AE1019" s="1153"/>
      <c r="AF1019" s="1153"/>
      <c r="AG1019" s="1153"/>
      <c r="AH1019" s="124"/>
      <c r="AI1019" s="124"/>
      <c r="AJ1019" s="124"/>
      <c r="AK1019" s="124"/>
      <c r="AL1019" s="1153"/>
      <c r="AM1019" s="124"/>
      <c r="AN1019" s="124"/>
      <c r="AO1019" s="1153"/>
      <c r="AP1019" s="1153"/>
      <c r="AQ1019" s="1153"/>
      <c r="AR1019" s="1154"/>
      <c r="AS1019" s="1154"/>
      <c r="AT1019" s="1154"/>
      <c r="AU1019" s="1154"/>
      <c r="AV1019" s="1154"/>
      <c r="AW1019" s="1154"/>
      <c r="AX1019" s="1154"/>
      <c r="AY1019" s="1154"/>
      <c r="AZ1019" s="1154"/>
      <c r="BA1019" s="1154"/>
      <c r="BB1019" s="1154"/>
    </row>
    <row r="1020" spans="2:54" ht="15" customHeight="1">
      <c r="B1020" s="1155"/>
      <c r="C1020" s="3016" t="s">
        <v>1136</v>
      </c>
      <c r="D1020" s="3016" t="s">
        <v>833</v>
      </c>
      <c r="E1020" s="1146" t="s">
        <v>1127</v>
      </c>
      <c r="F1020" s="1106"/>
      <c r="G1020" s="441" t="s">
        <v>93</v>
      </c>
      <c r="H1020" s="441" t="s">
        <v>1103</v>
      </c>
      <c r="I1020" s="441" t="s">
        <v>1128</v>
      </c>
      <c r="J1020" s="441" t="s">
        <v>112</v>
      </c>
      <c r="K1020" s="1111" t="s">
        <v>1136</v>
      </c>
      <c r="L1020" s="441" t="s">
        <v>1120</v>
      </c>
      <c r="M1020" s="441" t="str">
        <f t="shared" si="59"/>
        <v>Canberra 132 kV</v>
      </c>
      <c r="N1020" s="1111" t="s">
        <v>1106</v>
      </c>
      <c r="O1020" s="1111" t="s">
        <v>833</v>
      </c>
      <c r="P1020" s="1111"/>
      <c r="Q1020" s="2867"/>
      <c r="R1020" s="2868"/>
      <c r="S1020" s="2869"/>
      <c r="T1020" s="2869"/>
      <c r="U1020" s="2869"/>
      <c r="V1020" s="2869"/>
      <c r="W1020" s="2870">
        <v>566.66589999999997</v>
      </c>
      <c r="X1020" s="2870">
        <v>596.70359999999994</v>
      </c>
      <c r="Y1020" s="2870">
        <v>606.18219999999997</v>
      </c>
      <c r="Z1020" s="2870">
        <v>614.09209999999996</v>
      </c>
      <c r="AA1020" s="2870">
        <v>620.40840000000003</v>
      </c>
      <c r="AB1020" s="1125"/>
      <c r="AC1020" s="1151"/>
      <c r="AD1020" s="1152"/>
      <c r="AE1020" s="1153"/>
      <c r="AF1020" s="1153"/>
      <c r="AG1020" s="1153"/>
      <c r="AH1020" s="124"/>
      <c r="AI1020" s="124"/>
      <c r="AJ1020" s="124"/>
      <c r="AK1020" s="124"/>
      <c r="AL1020" s="1153"/>
      <c r="AM1020" s="124"/>
      <c r="AN1020" s="124"/>
      <c r="AO1020" s="1153"/>
      <c r="AP1020" s="1153"/>
      <c r="AQ1020" s="1153"/>
      <c r="AR1020" s="1154"/>
      <c r="AS1020" s="1154"/>
      <c r="AT1020" s="1154"/>
      <c r="AU1020" s="1154"/>
      <c r="AV1020" s="1154"/>
      <c r="AW1020" s="1154"/>
      <c r="AX1020" s="1154"/>
      <c r="AY1020" s="1154"/>
      <c r="AZ1020" s="1154"/>
      <c r="BA1020" s="1154"/>
      <c r="BB1020" s="1154"/>
    </row>
    <row r="1021" spans="2:54" ht="15" customHeight="1">
      <c r="B1021" s="1155"/>
      <c r="C1021" s="3017"/>
      <c r="D1021" s="3017"/>
      <c r="E1021" s="1146" t="s">
        <v>1130</v>
      </c>
      <c r="F1021" s="1106"/>
      <c r="G1021" s="441" t="s">
        <v>93</v>
      </c>
      <c r="H1021" s="441" t="s">
        <v>1103</v>
      </c>
      <c r="I1021" s="441" t="s">
        <v>1131</v>
      </c>
      <c r="J1021" s="441" t="s">
        <v>112</v>
      </c>
      <c r="K1021" s="1111" t="s">
        <v>1136</v>
      </c>
      <c r="L1021" s="441" t="s">
        <v>1120</v>
      </c>
      <c r="M1021" s="441" t="str">
        <f t="shared" si="59"/>
        <v>Canberra 132 kV</v>
      </c>
      <c r="N1021" s="1111" t="s">
        <v>1106</v>
      </c>
      <c r="O1021" s="1111" t="s">
        <v>833</v>
      </c>
      <c r="P1021" s="1111"/>
      <c r="Q1021" s="2528"/>
      <c r="R1021" s="2529"/>
      <c r="S1021" s="2530"/>
      <c r="T1021" s="2530"/>
      <c r="U1021" s="2530"/>
      <c r="V1021" s="2530"/>
      <c r="W1021" s="2102"/>
      <c r="X1021" s="2102"/>
      <c r="Y1021" s="2102"/>
      <c r="Z1021" s="2102"/>
      <c r="AA1021" s="2103"/>
      <c r="AB1021" s="1125"/>
      <c r="AC1021" s="1151"/>
      <c r="AD1021" s="1152"/>
      <c r="AE1021" s="1153"/>
      <c r="AF1021" s="1153"/>
      <c r="AG1021" s="1153"/>
      <c r="AH1021" s="124"/>
      <c r="AI1021" s="124"/>
      <c r="AJ1021" s="124"/>
      <c r="AK1021" s="124"/>
      <c r="AL1021" s="1153"/>
      <c r="AM1021" s="124"/>
      <c r="AN1021" s="124"/>
      <c r="AO1021" s="1153"/>
      <c r="AP1021" s="1153"/>
      <c r="AQ1021" s="1153"/>
      <c r="AR1021" s="1154"/>
      <c r="AS1021" s="1154"/>
      <c r="AT1021" s="1154"/>
      <c r="AU1021" s="1154"/>
      <c r="AV1021" s="1154"/>
      <c r="AW1021" s="1154"/>
      <c r="AX1021" s="1154"/>
      <c r="AY1021" s="1154"/>
      <c r="AZ1021" s="1154"/>
      <c r="BA1021" s="1154"/>
      <c r="BB1021" s="1154"/>
    </row>
    <row r="1022" spans="2:54" ht="15" customHeight="1">
      <c r="B1022" s="1155"/>
      <c r="C1022" s="3016" t="s">
        <v>1136</v>
      </c>
      <c r="D1022" s="3016" t="s">
        <v>842</v>
      </c>
      <c r="E1022" s="1146" t="s">
        <v>1127</v>
      </c>
      <c r="F1022" s="1106"/>
      <c r="G1022" s="441" t="s">
        <v>93</v>
      </c>
      <c r="H1022" s="441" t="s">
        <v>1103</v>
      </c>
      <c r="I1022" s="441" t="s">
        <v>1128</v>
      </c>
      <c r="J1022" s="441" t="s">
        <v>112</v>
      </c>
      <c r="K1022" s="1111" t="s">
        <v>1136</v>
      </c>
      <c r="L1022" s="441" t="s">
        <v>1120</v>
      </c>
      <c r="M1022" s="441" t="str">
        <f t="shared" si="59"/>
        <v>Canberra 132 kV</v>
      </c>
      <c r="N1022" s="1111" t="s">
        <v>1106</v>
      </c>
      <c r="O1022" s="1111" t="s">
        <v>842</v>
      </c>
      <c r="P1022" s="1111"/>
      <c r="Q1022" s="2528"/>
      <c r="R1022" s="2529"/>
      <c r="S1022" s="2530"/>
      <c r="T1022" s="2530"/>
      <c r="U1022" s="2530"/>
      <c r="V1022" s="2530"/>
      <c r="W1022" s="2102">
        <v>609.11028956426276</v>
      </c>
      <c r="X1022" s="2102">
        <v>641.3987723584446</v>
      </c>
      <c r="Y1022" s="2102">
        <v>651.58671034160909</v>
      </c>
      <c r="Z1022" s="2102">
        <v>660.08999825309422</v>
      </c>
      <c r="AA1022" s="2102">
        <v>666.87938303258409</v>
      </c>
      <c r="AB1022" s="1125"/>
      <c r="AC1022" s="1151"/>
      <c r="AD1022" s="1152"/>
      <c r="AE1022" s="1153"/>
      <c r="AF1022" s="1153"/>
      <c r="AG1022" s="1153"/>
      <c r="AH1022" s="124"/>
      <c r="AI1022" s="124"/>
      <c r="AJ1022" s="124"/>
      <c r="AK1022" s="124"/>
      <c r="AL1022" s="1153"/>
      <c r="AM1022" s="124"/>
      <c r="AN1022" s="124"/>
      <c r="AO1022" s="1153"/>
      <c r="AP1022" s="1153"/>
      <c r="AQ1022" s="1153"/>
      <c r="AR1022" s="1154"/>
      <c r="AS1022" s="1154"/>
      <c r="AT1022" s="1154"/>
      <c r="AU1022" s="1154"/>
      <c r="AV1022" s="1154"/>
      <c r="AW1022" s="1154"/>
      <c r="AX1022" s="1154"/>
      <c r="AY1022" s="1154"/>
      <c r="AZ1022" s="1154"/>
      <c r="BA1022" s="1154"/>
      <c r="BB1022" s="1154"/>
    </row>
    <row r="1023" spans="2:54" ht="15" customHeight="1" thickBot="1">
      <c r="B1023" s="2872"/>
      <c r="C1023" s="3018"/>
      <c r="D1023" s="3018"/>
      <c r="E1023" s="2873" t="s">
        <v>1130</v>
      </c>
      <c r="F1023" s="1106"/>
      <c r="G1023" s="441" t="s">
        <v>93</v>
      </c>
      <c r="H1023" s="441" t="s">
        <v>1103</v>
      </c>
      <c r="I1023" s="441" t="s">
        <v>1131</v>
      </c>
      <c r="J1023" s="441" t="s">
        <v>112</v>
      </c>
      <c r="K1023" s="1111" t="s">
        <v>1136</v>
      </c>
      <c r="L1023" s="441" t="s">
        <v>1120</v>
      </c>
      <c r="M1023" s="441" t="str">
        <f t="shared" si="59"/>
        <v>Canberra 132 kV</v>
      </c>
      <c r="N1023" s="1111" t="s">
        <v>1106</v>
      </c>
      <c r="O1023" s="1111" t="s">
        <v>842</v>
      </c>
      <c r="P1023" s="1111"/>
      <c r="Q1023" s="2874"/>
      <c r="R1023" s="2875"/>
      <c r="S1023" s="2876"/>
      <c r="T1023" s="2876"/>
      <c r="U1023" s="2876"/>
      <c r="V1023" s="2876"/>
      <c r="W1023" s="2877"/>
      <c r="X1023" s="2877"/>
      <c r="Y1023" s="2877"/>
      <c r="Z1023" s="2877"/>
      <c r="AA1023" s="2878"/>
      <c r="AB1023" s="1162"/>
      <c r="AC1023" s="1151"/>
      <c r="AD1023" s="1152"/>
      <c r="AE1023" s="1153"/>
      <c r="AF1023" s="1153"/>
      <c r="AG1023" s="1153"/>
      <c r="AH1023" s="124"/>
      <c r="AI1023" s="124"/>
      <c r="AJ1023" s="124"/>
      <c r="AK1023" s="124"/>
      <c r="AL1023" s="1153"/>
      <c r="AM1023" s="124"/>
      <c r="AN1023" s="124"/>
      <c r="AO1023" s="1153"/>
      <c r="AP1023" s="1153"/>
      <c r="AQ1023" s="1153"/>
      <c r="AR1023" s="1154"/>
      <c r="AS1023" s="1154"/>
      <c r="AT1023" s="1154"/>
      <c r="AU1023" s="1154"/>
      <c r="AV1023" s="1154"/>
      <c r="AW1023" s="1154"/>
      <c r="AX1023" s="1154"/>
      <c r="AY1023" s="1154"/>
      <c r="AZ1023" s="1154"/>
      <c r="BA1023" s="1154"/>
      <c r="BB1023" s="1154"/>
    </row>
    <row r="1024" spans="2:54" ht="15" customHeight="1">
      <c r="B1024" s="1145" t="s">
        <v>1682</v>
      </c>
      <c r="C1024" s="3019" t="s">
        <v>1126</v>
      </c>
      <c r="D1024" s="3019" t="s">
        <v>842</v>
      </c>
      <c r="E1024" s="1146" t="s">
        <v>1127</v>
      </c>
      <c r="F1024" s="1106"/>
      <c r="G1024" s="441" t="s">
        <v>93</v>
      </c>
      <c r="H1024" s="441" t="s">
        <v>1103</v>
      </c>
      <c r="I1024" s="441" t="s">
        <v>1128</v>
      </c>
      <c r="J1024" s="441" t="s">
        <v>112</v>
      </c>
      <c r="K1024" s="441" t="s">
        <v>1126</v>
      </c>
      <c r="L1024" s="441" t="s">
        <v>1120</v>
      </c>
      <c r="M1024" s="441" t="str">
        <f t="shared" ref="M1024" si="62">B1024</f>
        <v>Williamsdale 132 kV</v>
      </c>
      <c r="N1024" s="441" t="s">
        <v>1129</v>
      </c>
      <c r="O1024" s="441" t="s">
        <v>842</v>
      </c>
      <c r="P1024" s="1111"/>
      <c r="Q1024" s="2521"/>
      <c r="R1024" s="2522"/>
      <c r="S1024" s="2523"/>
      <c r="T1024" s="2523"/>
      <c r="U1024" s="2523"/>
      <c r="V1024" s="2523"/>
      <c r="W1024" s="2524"/>
      <c r="X1024" s="2524"/>
      <c r="Y1024" s="2524"/>
      <c r="Z1024" s="2524"/>
      <c r="AA1024" s="2525"/>
      <c r="AB1024" s="1125"/>
      <c r="AC1024" s="1151"/>
      <c r="AD1024" s="1152"/>
      <c r="AE1024" s="1153"/>
      <c r="AF1024" s="1153"/>
      <c r="AG1024" s="1153"/>
      <c r="AH1024" s="124"/>
      <c r="AI1024" s="124"/>
      <c r="AJ1024" s="124"/>
      <c r="AK1024" s="124"/>
      <c r="AL1024" s="124"/>
      <c r="AM1024" s="124"/>
      <c r="AN1024" s="124"/>
      <c r="AO1024" s="124"/>
      <c r="AP1024" s="124"/>
      <c r="AQ1024" s="1153"/>
      <c r="AR1024" s="1154"/>
      <c r="AS1024" s="1154"/>
      <c r="AT1024" s="1154"/>
      <c r="AU1024" s="1154"/>
      <c r="AV1024" s="1154"/>
      <c r="AW1024" s="1154"/>
      <c r="AX1024" s="1154"/>
      <c r="AY1024" s="1154"/>
      <c r="AZ1024" s="1154"/>
      <c r="BA1024" s="1154"/>
      <c r="BB1024" s="1154"/>
    </row>
    <row r="1025" spans="2:54" ht="15" customHeight="1">
      <c r="B1025" s="1155"/>
      <c r="C1025" s="3017"/>
      <c r="D1025" s="3017"/>
      <c r="E1025" s="1146" t="s">
        <v>1130</v>
      </c>
      <c r="F1025" s="1106"/>
      <c r="G1025" s="441" t="s">
        <v>93</v>
      </c>
      <c r="H1025" s="441" t="s">
        <v>1103</v>
      </c>
      <c r="I1025" s="441" t="s">
        <v>1131</v>
      </c>
      <c r="J1025" s="441" t="s">
        <v>112</v>
      </c>
      <c r="K1025" s="441" t="s">
        <v>1126</v>
      </c>
      <c r="L1025" s="441" t="s">
        <v>1120</v>
      </c>
      <c r="M1025" s="441" t="str">
        <f t="shared" si="59"/>
        <v>Williamsdale 132 kV</v>
      </c>
      <c r="N1025" s="441" t="s">
        <v>1129</v>
      </c>
      <c r="O1025" s="441" t="s">
        <v>842</v>
      </c>
      <c r="P1025" s="1111"/>
      <c r="Q1025" s="2526"/>
      <c r="R1025" s="2527"/>
      <c r="S1025" s="2524"/>
      <c r="T1025" s="2524"/>
      <c r="U1025" s="2524"/>
      <c r="V1025" s="2524"/>
      <c r="W1025" s="2524"/>
      <c r="X1025" s="2524"/>
      <c r="Y1025" s="2524"/>
      <c r="Z1025" s="2524"/>
      <c r="AA1025" s="2525"/>
      <c r="AB1025" s="1125"/>
      <c r="AC1025" s="1151"/>
      <c r="AD1025" s="1152"/>
      <c r="AE1025" s="1153"/>
      <c r="AF1025" s="1153"/>
      <c r="AG1025" s="1153"/>
      <c r="AH1025" s="124"/>
      <c r="AI1025" s="124"/>
      <c r="AJ1025" s="124"/>
      <c r="AK1025" s="124"/>
      <c r="AL1025" s="124"/>
      <c r="AM1025" s="124"/>
      <c r="AN1025" s="124"/>
      <c r="AO1025" s="124"/>
      <c r="AP1025" s="124"/>
      <c r="AQ1025" s="1153"/>
      <c r="AR1025" s="1154"/>
      <c r="AS1025" s="1154"/>
      <c r="AT1025" s="1154"/>
      <c r="AU1025" s="1154"/>
      <c r="AV1025" s="1154"/>
      <c r="AW1025" s="1154"/>
      <c r="AX1025" s="1154"/>
      <c r="AY1025" s="1154"/>
      <c r="AZ1025" s="1154"/>
      <c r="BA1025" s="1154"/>
      <c r="BB1025" s="1154"/>
    </row>
    <row r="1026" spans="2:54" ht="15" customHeight="1">
      <c r="B1026" s="1155"/>
      <c r="C1026" s="3016" t="s">
        <v>1132</v>
      </c>
      <c r="D1026" s="3016" t="s">
        <v>833</v>
      </c>
      <c r="E1026" s="1146" t="s">
        <v>1127</v>
      </c>
      <c r="F1026" s="1106"/>
      <c r="G1026" s="441" t="s">
        <v>93</v>
      </c>
      <c r="H1026" s="441" t="s">
        <v>1103</v>
      </c>
      <c r="I1026" s="441" t="s">
        <v>1128</v>
      </c>
      <c r="J1026" s="441" t="s">
        <v>112</v>
      </c>
      <c r="K1026" s="1111" t="s">
        <v>1132</v>
      </c>
      <c r="L1026" s="441" t="s">
        <v>1120</v>
      </c>
      <c r="M1026" s="441" t="str">
        <f t="shared" si="59"/>
        <v>Williamsdale 132 kV</v>
      </c>
      <c r="N1026" s="1111" t="s">
        <v>1106</v>
      </c>
      <c r="O1026" s="1111" t="s">
        <v>833</v>
      </c>
      <c r="P1026" s="1111"/>
      <c r="Q1026" s="2850"/>
      <c r="R1026" s="2850"/>
      <c r="S1026" s="2850"/>
      <c r="T1026" s="2850"/>
      <c r="U1026" s="2850"/>
      <c r="V1026" s="2851"/>
      <c r="W1026" s="2852"/>
      <c r="X1026" s="2852"/>
      <c r="Y1026" s="2852"/>
      <c r="Z1026" s="2852"/>
      <c r="AA1026" s="2853"/>
      <c r="AB1026" s="1125"/>
      <c r="AC1026" s="1151"/>
      <c r="AD1026" s="1152"/>
      <c r="AE1026" s="1153"/>
      <c r="AF1026" s="1153"/>
      <c r="AG1026" s="1153"/>
      <c r="AH1026" s="124"/>
      <c r="AI1026" s="124"/>
      <c r="AJ1026" s="124"/>
      <c r="AK1026" s="124"/>
      <c r="AL1026" s="1153"/>
      <c r="AM1026" s="124"/>
      <c r="AN1026" s="124"/>
      <c r="AO1026" s="1153"/>
      <c r="AP1026" s="1153"/>
      <c r="AQ1026" s="1153"/>
      <c r="AR1026" s="1154"/>
      <c r="AS1026" s="1154"/>
      <c r="AT1026" s="1154"/>
      <c r="AU1026" s="1160"/>
      <c r="AV1026" s="1154"/>
      <c r="AW1026" s="1154"/>
      <c r="AX1026" s="1154"/>
      <c r="AY1026" s="1154"/>
      <c r="AZ1026" s="1154"/>
      <c r="BA1026" s="1154"/>
      <c r="BB1026" s="1154"/>
    </row>
    <row r="1027" spans="2:54" ht="15" customHeight="1">
      <c r="B1027" s="1155"/>
      <c r="C1027" s="3017"/>
      <c r="D1027" s="3017"/>
      <c r="E1027" s="1146" t="s">
        <v>1130</v>
      </c>
      <c r="F1027" s="1106"/>
      <c r="G1027" s="441" t="s">
        <v>93</v>
      </c>
      <c r="H1027" s="441" t="s">
        <v>1103</v>
      </c>
      <c r="I1027" s="441" t="s">
        <v>1131</v>
      </c>
      <c r="J1027" s="441" t="s">
        <v>112</v>
      </c>
      <c r="K1027" s="1111" t="s">
        <v>1132</v>
      </c>
      <c r="L1027" s="441" t="s">
        <v>1120</v>
      </c>
      <c r="M1027" s="441" t="str">
        <f t="shared" si="59"/>
        <v>Williamsdale 132 kV</v>
      </c>
      <c r="N1027" s="1111" t="s">
        <v>1106</v>
      </c>
      <c r="O1027" s="1111" t="s">
        <v>833</v>
      </c>
      <c r="P1027" s="1111"/>
      <c r="Q1027" s="2850"/>
      <c r="R1027" s="2850"/>
      <c r="S1027" s="2850"/>
      <c r="T1027" s="2850"/>
      <c r="U1027" s="2850"/>
      <c r="V1027" s="2851"/>
      <c r="W1027" s="2852"/>
      <c r="X1027" s="2852"/>
      <c r="Y1027" s="2852"/>
      <c r="Z1027" s="2852"/>
      <c r="AA1027" s="2853"/>
      <c r="AB1027" s="1125"/>
      <c r="AC1027" s="1151"/>
      <c r="AD1027" s="1152"/>
      <c r="AE1027" s="1153"/>
      <c r="AF1027" s="1153"/>
      <c r="AG1027" s="1153"/>
      <c r="AH1027" s="124"/>
      <c r="AI1027" s="124"/>
      <c r="AJ1027" s="124"/>
      <c r="AK1027" s="124"/>
      <c r="AL1027" s="1153"/>
      <c r="AM1027" s="124"/>
      <c r="AN1027" s="124"/>
      <c r="AO1027" s="1153"/>
      <c r="AP1027" s="1153"/>
      <c r="AQ1027" s="1153"/>
      <c r="AR1027" s="1154"/>
      <c r="AS1027" s="1154"/>
      <c r="AT1027" s="1154"/>
      <c r="AU1027" s="1160"/>
      <c r="AV1027" s="1154"/>
      <c r="AW1027" s="1154"/>
      <c r="AX1027" s="1154"/>
      <c r="AY1027" s="1154"/>
      <c r="AZ1027" s="1154"/>
      <c r="BA1027" s="1154"/>
      <c r="BB1027" s="1154"/>
    </row>
    <row r="1028" spans="2:54" ht="15" customHeight="1">
      <c r="B1028" s="1155"/>
      <c r="C1028" s="3016" t="s">
        <v>1132</v>
      </c>
      <c r="D1028" s="3016" t="s">
        <v>842</v>
      </c>
      <c r="E1028" s="1146" t="s">
        <v>1127</v>
      </c>
      <c r="F1028" s="1106"/>
      <c r="G1028" s="441" t="s">
        <v>93</v>
      </c>
      <c r="H1028" s="441" t="s">
        <v>1103</v>
      </c>
      <c r="I1028" s="441" t="s">
        <v>1128</v>
      </c>
      <c r="J1028" s="441" t="s">
        <v>112</v>
      </c>
      <c r="K1028" s="1111" t="s">
        <v>1132</v>
      </c>
      <c r="L1028" s="441" t="s">
        <v>1120</v>
      </c>
      <c r="M1028" s="441" t="str">
        <f t="shared" si="59"/>
        <v>Williamsdale 132 kV</v>
      </c>
      <c r="N1028" s="1111" t="s">
        <v>1106</v>
      </c>
      <c r="O1028" s="1112" t="s">
        <v>842</v>
      </c>
      <c r="P1028" s="1111"/>
      <c r="Q1028" s="2881">
        <v>0</v>
      </c>
      <c r="R1028" s="2881">
        <v>0</v>
      </c>
      <c r="S1028" s="2881">
        <v>0</v>
      </c>
      <c r="T1028" s="2881">
        <v>5</v>
      </c>
      <c r="U1028" s="2881">
        <v>161</v>
      </c>
      <c r="V1028" s="2881">
        <v>171</v>
      </c>
      <c r="W1028" s="2852"/>
      <c r="X1028" s="2852"/>
      <c r="Y1028" s="2852"/>
      <c r="Z1028" s="2852"/>
      <c r="AA1028" s="2853"/>
      <c r="AB1028" s="1125"/>
      <c r="AC1028" s="1151"/>
      <c r="AD1028" s="1152"/>
      <c r="AE1028" s="1153"/>
      <c r="AF1028" s="1153"/>
      <c r="AG1028" s="1153"/>
      <c r="AH1028" s="124"/>
      <c r="AI1028" s="124"/>
      <c r="AJ1028" s="124"/>
      <c r="AK1028" s="124"/>
      <c r="AL1028" s="1153"/>
      <c r="AM1028" s="124"/>
      <c r="AN1028" s="124"/>
      <c r="AO1028" s="1153"/>
      <c r="AP1028" s="1161"/>
      <c r="AQ1028" s="1153"/>
      <c r="AR1028" s="1154"/>
      <c r="AS1028" s="1154"/>
      <c r="AT1028" s="1154"/>
      <c r="AU1028" s="1160"/>
      <c r="AV1028" s="1154"/>
      <c r="AW1028" s="1154"/>
      <c r="AX1028" s="1154"/>
      <c r="AY1028" s="1154"/>
      <c r="AZ1028" s="1154"/>
      <c r="BA1028" s="1154"/>
      <c r="BB1028" s="1154"/>
    </row>
    <row r="1029" spans="2:54" ht="15" customHeight="1">
      <c r="B1029" s="1155"/>
      <c r="C1029" s="3017"/>
      <c r="D1029" s="3017"/>
      <c r="E1029" s="1146" t="s">
        <v>1130</v>
      </c>
      <c r="F1029" s="1106"/>
      <c r="G1029" s="441" t="s">
        <v>93</v>
      </c>
      <c r="H1029" s="441" t="s">
        <v>1103</v>
      </c>
      <c r="I1029" s="441" t="s">
        <v>1131</v>
      </c>
      <c r="J1029" s="441" t="s">
        <v>112</v>
      </c>
      <c r="K1029" s="1111" t="s">
        <v>1132</v>
      </c>
      <c r="L1029" s="441" t="s">
        <v>1120</v>
      </c>
      <c r="M1029" s="441" t="str">
        <f t="shared" si="59"/>
        <v>Williamsdale 132 kV</v>
      </c>
      <c r="N1029" s="1111" t="s">
        <v>1106</v>
      </c>
      <c r="O1029" s="1112" t="s">
        <v>842</v>
      </c>
      <c r="P1029" s="1111"/>
      <c r="Q1029" s="2881">
        <v>0</v>
      </c>
      <c r="R1029" s="2881">
        <v>0</v>
      </c>
      <c r="S1029" s="2881">
        <v>0</v>
      </c>
      <c r="T1029" s="2881">
        <v>0</v>
      </c>
      <c r="U1029" s="2881">
        <v>0</v>
      </c>
      <c r="V1029" s="2881">
        <v>131</v>
      </c>
      <c r="W1029" s="2852"/>
      <c r="X1029" s="2852"/>
      <c r="Y1029" s="2852"/>
      <c r="Z1029" s="2852"/>
      <c r="AA1029" s="2853"/>
      <c r="AB1029" s="1125"/>
      <c r="AC1029" s="1151"/>
      <c r="AD1029" s="1152"/>
      <c r="AE1029" s="1153"/>
      <c r="AF1029" s="1153"/>
      <c r="AG1029" s="1153"/>
      <c r="AH1029" s="124"/>
      <c r="AI1029" s="124"/>
      <c r="AJ1029" s="124"/>
      <c r="AK1029" s="124"/>
      <c r="AL1029" s="1153"/>
      <c r="AM1029" s="124"/>
      <c r="AN1029" s="124"/>
      <c r="AO1029" s="1153"/>
      <c r="AP1029" s="1161"/>
      <c r="AQ1029" s="1153"/>
      <c r="AR1029" s="1154"/>
      <c r="AS1029" s="1154"/>
      <c r="AT1029" s="1154"/>
      <c r="AU1029" s="1160"/>
      <c r="AV1029" s="1154"/>
      <c r="AW1029" s="1154"/>
      <c r="AX1029" s="1154"/>
      <c r="AY1029" s="1154"/>
      <c r="AZ1029" s="1154"/>
      <c r="BA1029" s="1154"/>
      <c r="BB1029" s="1154"/>
    </row>
    <row r="1030" spans="2:54" ht="15" customHeight="1">
      <c r="B1030" s="1155"/>
      <c r="C1030" s="3016" t="s">
        <v>1133</v>
      </c>
      <c r="D1030" s="3016"/>
      <c r="E1030" s="1146" t="s">
        <v>1127</v>
      </c>
      <c r="F1030" s="1106"/>
      <c r="G1030" s="441" t="s">
        <v>93</v>
      </c>
      <c r="H1030" s="441" t="s">
        <v>1103</v>
      </c>
      <c r="I1030" s="441" t="s">
        <v>1128</v>
      </c>
      <c r="J1030" s="441" t="s">
        <v>112</v>
      </c>
      <c r="K1030" s="1111" t="s">
        <v>1133</v>
      </c>
      <c r="L1030" s="441" t="s">
        <v>1120</v>
      </c>
      <c r="M1030" s="441" t="str">
        <f t="shared" si="59"/>
        <v>Williamsdale 132 kV</v>
      </c>
      <c r="N1030" s="1111" t="s">
        <v>1108</v>
      </c>
      <c r="O1030" s="1111" t="s">
        <v>1109</v>
      </c>
      <c r="P1030" s="1111"/>
      <c r="Q1030" s="2856"/>
      <c r="R1030" s="2856"/>
      <c r="S1030" s="2856"/>
      <c r="T1030" s="2856"/>
      <c r="U1030" s="2856"/>
      <c r="V1030" s="2858"/>
      <c r="W1030" s="2859"/>
      <c r="X1030" s="2859"/>
      <c r="Y1030" s="2859"/>
      <c r="Z1030" s="2859"/>
      <c r="AA1030" s="2860"/>
      <c r="AB1030" s="1125"/>
      <c r="AC1030" s="1151"/>
      <c r="AD1030" s="1152"/>
      <c r="AE1030" s="1153"/>
      <c r="AF1030" s="1153"/>
      <c r="AG1030" s="1153"/>
      <c r="AH1030" s="124"/>
      <c r="AI1030" s="124"/>
      <c r="AJ1030" s="124"/>
      <c r="AK1030" s="124"/>
      <c r="AL1030" s="1153"/>
      <c r="AM1030" s="124"/>
      <c r="AN1030" s="124"/>
      <c r="AO1030" s="1153"/>
      <c r="AP1030" s="1153"/>
      <c r="AQ1030" s="1153"/>
      <c r="AR1030" s="1154"/>
      <c r="AS1030" s="1154"/>
      <c r="AT1030" s="1154"/>
      <c r="AU1030" s="1154"/>
      <c r="AV1030" s="1154"/>
      <c r="AW1030" s="1154"/>
      <c r="AX1030" s="1154"/>
      <c r="AY1030" s="1154"/>
      <c r="AZ1030" s="1154"/>
      <c r="BA1030" s="1154"/>
      <c r="BB1030" s="1154"/>
    </row>
    <row r="1031" spans="2:54" ht="15" customHeight="1">
      <c r="B1031" s="1155"/>
      <c r="C1031" s="3017"/>
      <c r="D1031" s="3017"/>
      <c r="E1031" s="1146" t="s">
        <v>1130</v>
      </c>
      <c r="F1031" s="1106"/>
      <c r="G1031" s="441" t="s">
        <v>93</v>
      </c>
      <c r="H1031" s="441" t="s">
        <v>1103</v>
      </c>
      <c r="I1031" s="441" t="s">
        <v>1131</v>
      </c>
      <c r="J1031" s="441" t="s">
        <v>112</v>
      </c>
      <c r="K1031" s="1111" t="s">
        <v>1133</v>
      </c>
      <c r="L1031" s="441" t="s">
        <v>1120</v>
      </c>
      <c r="M1031" s="441" t="str">
        <f t="shared" si="59"/>
        <v>Williamsdale 132 kV</v>
      </c>
      <c r="N1031" s="1111" t="s">
        <v>1108</v>
      </c>
      <c r="O1031" s="1111" t="s">
        <v>1109</v>
      </c>
      <c r="P1031" s="1111"/>
      <c r="Q1031" s="2856"/>
      <c r="R1031" s="2856"/>
      <c r="S1031" s="2856"/>
      <c r="T1031" s="2856"/>
      <c r="U1031" s="2856"/>
      <c r="V1031" s="2858"/>
      <c r="W1031" s="2859"/>
      <c r="X1031" s="2859"/>
      <c r="Y1031" s="2859"/>
      <c r="Z1031" s="2859"/>
      <c r="AA1031" s="2860"/>
      <c r="AB1031" s="1125"/>
      <c r="AC1031" s="1151"/>
      <c r="AD1031" s="1152"/>
      <c r="AE1031" s="1153"/>
      <c r="AF1031" s="1153"/>
      <c r="AG1031" s="1153"/>
      <c r="AH1031" s="124"/>
      <c r="AI1031" s="124"/>
      <c r="AJ1031" s="124"/>
      <c r="AK1031" s="124"/>
      <c r="AL1031" s="1153"/>
      <c r="AM1031" s="124"/>
      <c r="AN1031" s="124"/>
      <c r="AO1031" s="1153"/>
      <c r="AP1031" s="1153"/>
      <c r="AQ1031" s="1153"/>
      <c r="AR1031" s="1154"/>
      <c r="AS1031" s="1154"/>
      <c r="AT1031" s="1154"/>
      <c r="AU1031" s="1154"/>
      <c r="AV1031" s="1154"/>
      <c r="AW1031" s="1154"/>
      <c r="AX1031" s="1154"/>
      <c r="AY1031" s="1154"/>
      <c r="AZ1031" s="1154"/>
      <c r="BA1031" s="1154"/>
      <c r="BB1031" s="1154"/>
    </row>
    <row r="1032" spans="2:54" ht="15" customHeight="1">
      <c r="B1032" s="1155"/>
      <c r="C1032" s="3016" t="s">
        <v>1110</v>
      </c>
      <c r="D1032" s="3016"/>
      <c r="E1032" s="1146" t="s">
        <v>1127</v>
      </c>
      <c r="F1032" s="1106"/>
      <c r="G1032" s="441" t="s">
        <v>93</v>
      </c>
      <c r="H1032" s="441" t="s">
        <v>1103</v>
      </c>
      <c r="I1032" s="441" t="s">
        <v>1128</v>
      </c>
      <c r="J1032" s="441" t="s">
        <v>112</v>
      </c>
      <c r="K1032" s="1111" t="s">
        <v>1110</v>
      </c>
      <c r="L1032" s="441" t="s">
        <v>1120</v>
      </c>
      <c r="M1032" s="441" t="str">
        <f t="shared" si="59"/>
        <v>Williamsdale 132 kV</v>
      </c>
      <c r="N1032" s="1111" t="s">
        <v>1111</v>
      </c>
      <c r="O1032" s="1112">
        <v>0</v>
      </c>
      <c r="P1032" s="1111"/>
      <c r="Q1032" s="2861"/>
      <c r="R1032" s="2861"/>
      <c r="S1032" s="2861"/>
      <c r="T1032" s="2861"/>
      <c r="U1032" s="2861"/>
      <c r="V1032" s="2862"/>
      <c r="W1032" s="2863"/>
      <c r="X1032" s="2863"/>
      <c r="Y1032" s="2863"/>
      <c r="Z1032" s="2863"/>
      <c r="AA1032" s="2864"/>
      <c r="AB1032" s="1125"/>
      <c r="AC1032" s="1151"/>
      <c r="AD1032" s="1152"/>
      <c r="AE1032" s="1153"/>
      <c r="AF1032" s="1153"/>
      <c r="AG1032" s="1153"/>
      <c r="AH1032" s="124"/>
      <c r="AI1032" s="124"/>
      <c r="AJ1032" s="124"/>
      <c r="AK1032" s="124"/>
      <c r="AL1032" s="1153"/>
      <c r="AM1032" s="124"/>
      <c r="AN1032" s="124"/>
      <c r="AO1032" s="1153"/>
      <c r="AP1032" s="1161"/>
      <c r="AQ1032" s="1153"/>
      <c r="AR1032" s="1154"/>
      <c r="AS1032" s="1154"/>
      <c r="AT1032" s="1154"/>
      <c r="AU1032" s="1154"/>
      <c r="AV1032" s="1154"/>
      <c r="AW1032" s="1154"/>
      <c r="AX1032" s="1154"/>
      <c r="AY1032" s="1154"/>
      <c r="AZ1032" s="1154"/>
      <c r="BA1032" s="1154"/>
      <c r="BB1032" s="1154"/>
    </row>
    <row r="1033" spans="2:54" ht="15" customHeight="1">
      <c r="B1033" s="1155"/>
      <c r="C1033" s="3017"/>
      <c r="D1033" s="3017"/>
      <c r="E1033" s="1146" t="s">
        <v>1130</v>
      </c>
      <c r="F1033" s="1106"/>
      <c r="G1033" s="441" t="s">
        <v>93</v>
      </c>
      <c r="H1033" s="441" t="s">
        <v>1103</v>
      </c>
      <c r="I1033" s="441" t="s">
        <v>1131</v>
      </c>
      <c r="J1033" s="441" t="s">
        <v>112</v>
      </c>
      <c r="K1033" s="1111" t="s">
        <v>1110</v>
      </c>
      <c r="L1033" s="441" t="s">
        <v>1120</v>
      </c>
      <c r="M1033" s="441" t="str">
        <f t="shared" si="59"/>
        <v>Williamsdale 132 kV</v>
      </c>
      <c r="N1033" s="1111" t="s">
        <v>1111</v>
      </c>
      <c r="O1033" s="1112">
        <v>0</v>
      </c>
      <c r="P1033" s="1111"/>
      <c r="Q1033" s="2861"/>
      <c r="R1033" s="2861"/>
      <c r="S1033" s="2861"/>
      <c r="T1033" s="2861"/>
      <c r="U1033" s="2861"/>
      <c r="V1033" s="2862"/>
      <c r="W1033" s="2863"/>
      <c r="X1033" s="2863"/>
      <c r="Y1033" s="2863"/>
      <c r="Z1033" s="2863"/>
      <c r="AA1033" s="2864"/>
      <c r="AB1033" s="1125"/>
      <c r="AC1033" s="1151"/>
      <c r="AD1033" s="1152"/>
      <c r="AE1033" s="1153"/>
      <c r="AF1033" s="1153"/>
      <c r="AG1033" s="1153"/>
      <c r="AH1033" s="124"/>
      <c r="AI1033" s="124"/>
      <c r="AJ1033" s="124"/>
      <c r="AK1033" s="124"/>
      <c r="AL1033" s="1153"/>
      <c r="AM1033" s="124"/>
      <c r="AN1033" s="124"/>
      <c r="AO1033" s="1153"/>
      <c r="AP1033" s="1161"/>
      <c r="AQ1033" s="1153"/>
      <c r="AR1033" s="1154"/>
      <c r="AS1033" s="1154"/>
      <c r="AT1033" s="1154"/>
      <c r="AU1033" s="1154"/>
      <c r="AV1033" s="1154"/>
      <c r="AW1033" s="1154"/>
      <c r="AX1033" s="1154"/>
      <c r="AY1033" s="1154"/>
      <c r="AZ1033" s="1154"/>
      <c r="BA1033" s="1154"/>
      <c r="BB1033" s="1154"/>
    </row>
    <row r="1034" spans="2:54" ht="15" customHeight="1">
      <c r="B1034" s="1155"/>
      <c r="C1034" s="3016" t="s">
        <v>1112</v>
      </c>
      <c r="D1034" s="3016"/>
      <c r="E1034" s="1146" t="s">
        <v>1127</v>
      </c>
      <c r="F1034" s="1106"/>
      <c r="G1034" s="441" t="s">
        <v>93</v>
      </c>
      <c r="H1034" s="441" t="s">
        <v>1103</v>
      </c>
      <c r="I1034" s="441" t="s">
        <v>1128</v>
      </c>
      <c r="J1034" s="441" t="s">
        <v>112</v>
      </c>
      <c r="K1034" s="1111" t="s">
        <v>1112</v>
      </c>
      <c r="L1034" s="441" t="s">
        <v>1120</v>
      </c>
      <c r="M1034" s="441" t="str">
        <f t="shared" si="59"/>
        <v>Williamsdale 132 kV</v>
      </c>
      <c r="N1034" s="1111" t="s">
        <v>1113</v>
      </c>
      <c r="O1034" s="1111" t="s">
        <v>1113</v>
      </c>
      <c r="P1034" s="1111"/>
      <c r="Q1034" s="2850"/>
      <c r="R1034" s="2850"/>
      <c r="S1034" s="2850"/>
      <c r="T1034" s="2850"/>
      <c r="U1034" s="2850"/>
      <c r="V1034" s="2851"/>
      <c r="W1034" s="2866"/>
      <c r="X1034" s="2866"/>
      <c r="Y1034" s="2866"/>
      <c r="Z1034" s="2866"/>
      <c r="AA1034" s="2099"/>
      <c r="AB1034" s="1125"/>
      <c r="AC1034" s="1151"/>
      <c r="AD1034" s="1152"/>
      <c r="AE1034" s="1153"/>
      <c r="AF1034" s="1153"/>
      <c r="AG1034" s="1153"/>
      <c r="AH1034" s="124"/>
      <c r="AI1034" s="124"/>
      <c r="AJ1034" s="124"/>
      <c r="AK1034" s="124"/>
      <c r="AL1034" s="1153"/>
      <c r="AM1034" s="124"/>
      <c r="AN1034" s="124"/>
      <c r="AO1034" s="1153"/>
      <c r="AP1034" s="1153"/>
      <c r="AQ1034" s="1153"/>
      <c r="AR1034" s="1154"/>
      <c r="AS1034" s="1154"/>
      <c r="AT1034" s="1154"/>
      <c r="AU1034" s="1154"/>
      <c r="AV1034" s="1154"/>
      <c r="AW1034" s="1154"/>
      <c r="AX1034" s="1154"/>
      <c r="AY1034" s="1154"/>
      <c r="AZ1034" s="1154"/>
      <c r="BA1034" s="1154"/>
      <c r="BB1034" s="1154"/>
    </row>
    <row r="1035" spans="2:54" ht="15" customHeight="1">
      <c r="B1035" s="1155"/>
      <c r="C1035" s="3017"/>
      <c r="D1035" s="3017"/>
      <c r="E1035" s="1146" t="s">
        <v>1130</v>
      </c>
      <c r="F1035" s="1106"/>
      <c r="G1035" s="441" t="s">
        <v>93</v>
      </c>
      <c r="H1035" s="441" t="s">
        <v>1103</v>
      </c>
      <c r="I1035" s="441" t="s">
        <v>1131</v>
      </c>
      <c r="J1035" s="441" t="s">
        <v>112</v>
      </c>
      <c r="K1035" s="1111" t="s">
        <v>1112</v>
      </c>
      <c r="L1035" s="441" t="s">
        <v>1120</v>
      </c>
      <c r="M1035" s="441" t="str">
        <f t="shared" si="59"/>
        <v>Williamsdale 132 kV</v>
      </c>
      <c r="N1035" s="1111" t="s">
        <v>1113</v>
      </c>
      <c r="O1035" s="1111" t="s">
        <v>1113</v>
      </c>
      <c r="P1035" s="1111"/>
      <c r="Q1035" s="2850"/>
      <c r="R1035" s="2850"/>
      <c r="S1035" s="2850"/>
      <c r="T1035" s="2850"/>
      <c r="U1035" s="2850"/>
      <c r="V1035" s="2851"/>
      <c r="W1035" s="2866"/>
      <c r="X1035" s="2866"/>
      <c r="Y1035" s="2866"/>
      <c r="Z1035" s="2866"/>
      <c r="AA1035" s="2099"/>
      <c r="AB1035" s="1125"/>
      <c r="AC1035" s="1151"/>
      <c r="AD1035" s="1152"/>
      <c r="AE1035" s="1153"/>
      <c r="AF1035" s="1153"/>
      <c r="AG1035" s="1153"/>
      <c r="AH1035" s="124"/>
      <c r="AI1035" s="124"/>
      <c r="AJ1035" s="124"/>
      <c r="AK1035" s="124"/>
      <c r="AL1035" s="1153"/>
      <c r="AM1035" s="124"/>
      <c r="AN1035" s="124"/>
      <c r="AO1035" s="1153"/>
      <c r="AP1035" s="1153"/>
      <c r="AQ1035" s="1153"/>
      <c r="AR1035" s="1154"/>
      <c r="AS1035" s="1154"/>
      <c r="AT1035" s="1154"/>
      <c r="AU1035" s="1154"/>
      <c r="AV1035" s="1154"/>
      <c r="AW1035" s="1154"/>
      <c r="AX1035" s="1154"/>
      <c r="AY1035" s="1154"/>
      <c r="AZ1035" s="1154"/>
      <c r="BA1035" s="1154"/>
      <c r="BB1035" s="1154"/>
    </row>
    <row r="1036" spans="2:54" ht="15" customHeight="1">
      <c r="B1036" s="1155"/>
      <c r="C1036" s="3016" t="s">
        <v>1134</v>
      </c>
      <c r="D1036" s="3016" t="s">
        <v>833</v>
      </c>
      <c r="E1036" s="1146" t="s">
        <v>1127</v>
      </c>
      <c r="F1036" s="1106"/>
      <c r="G1036" s="441" t="s">
        <v>93</v>
      </c>
      <c r="H1036" s="441" t="s">
        <v>1103</v>
      </c>
      <c r="I1036" s="441" t="s">
        <v>1128</v>
      </c>
      <c r="J1036" s="441" t="s">
        <v>112</v>
      </c>
      <c r="K1036" s="1111" t="s">
        <v>1134</v>
      </c>
      <c r="L1036" s="441" t="s">
        <v>1120</v>
      </c>
      <c r="M1036" s="441" t="str">
        <f t="shared" si="59"/>
        <v>Williamsdale 132 kV</v>
      </c>
      <c r="N1036" s="1111" t="s">
        <v>1115</v>
      </c>
      <c r="O1036" s="1111" t="s">
        <v>833</v>
      </c>
      <c r="P1036" s="1111"/>
      <c r="Q1036" s="2867"/>
      <c r="R1036" s="2868"/>
      <c r="S1036" s="2869"/>
      <c r="T1036" s="2869"/>
      <c r="U1036" s="2869"/>
      <c r="V1036" s="2869"/>
      <c r="W1036" s="2869"/>
      <c r="X1036" s="2869"/>
      <c r="Y1036" s="2869"/>
      <c r="Z1036" s="2869"/>
      <c r="AA1036" s="2879"/>
      <c r="AB1036" s="1125"/>
      <c r="AC1036" s="1151"/>
      <c r="AD1036" s="1152"/>
      <c r="AE1036" s="1153"/>
      <c r="AF1036" s="1153"/>
      <c r="AG1036" s="1153"/>
      <c r="AH1036" s="124"/>
      <c r="AI1036" s="124"/>
      <c r="AJ1036" s="124"/>
      <c r="AK1036" s="124"/>
      <c r="AL1036" s="1153"/>
      <c r="AM1036" s="124"/>
      <c r="AN1036" s="124"/>
      <c r="AO1036" s="1153"/>
      <c r="AP1036" s="1153"/>
      <c r="AQ1036" s="1153"/>
      <c r="AR1036" s="1154"/>
      <c r="AS1036" s="1154"/>
      <c r="AT1036" s="1154"/>
      <c r="AU1036" s="1154"/>
      <c r="AV1036" s="1154"/>
      <c r="AW1036" s="1154"/>
      <c r="AX1036" s="1154"/>
      <c r="AY1036" s="1154"/>
      <c r="AZ1036" s="1154"/>
      <c r="BA1036" s="1154"/>
      <c r="BB1036" s="1154"/>
    </row>
    <row r="1037" spans="2:54" ht="15" customHeight="1">
      <c r="B1037" s="1155"/>
      <c r="C1037" s="3017"/>
      <c r="D1037" s="3017"/>
      <c r="E1037" s="1146" t="s">
        <v>1130</v>
      </c>
      <c r="F1037" s="1106"/>
      <c r="G1037" s="441" t="s">
        <v>93</v>
      </c>
      <c r="H1037" s="441" t="s">
        <v>1103</v>
      </c>
      <c r="I1037" s="441" t="s">
        <v>1131</v>
      </c>
      <c r="J1037" s="441" t="s">
        <v>112</v>
      </c>
      <c r="K1037" s="1111" t="s">
        <v>1134</v>
      </c>
      <c r="L1037" s="441" t="s">
        <v>1120</v>
      </c>
      <c r="M1037" s="441" t="str">
        <f t="shared" ref="M1037:M1100" si="63">M1036</f>
        <v>Williamsdale 132 kV</v>
      </c>
      <c r="N1037" s="1111" t="s">
        <v>1115</v>
      </c>
      <c r="O1037" s="1111" t="s">
        <v>833</v>
      </c>
      <c r="P1037" s="1111"/>
      <c r="Q1037" s="2867"/>
      <c r="R1037" s="2868"/>
      <c r="S1037" s="2869"/>
      <c r="T1037" s="2869"/>
      <c r="U1037" s="2869"/>
      <c r="V1037" s="2869"/>
      <c r="W1037" s="2869"/>
      <c r="X1037" s="2869"/>
      <c r="Y1037" s="2869"/>
      <c r="Z1037" s="2869"/>
      <c r="AA1037" s="2879"/>
      <c r="AB1037" s="1125"/>
      <c r="AC1037" s="1151"/>
      <c r="AD1037" s="1152"/>
      <c r="AE1037" s="1153"/>
      <c r="AF1037" s="1153"/>
      <c r="AG1037" s="1153"/>
      <c r="AH1037" s="124"/>
      <c r="AI1037" s="124"/>
      <c r="AJ1037" s="124"/>
      <c r="AK1037" s="124"/>
      <c r="AL1037" s="1153"/>
      <c r="AM1037" s="124"/>
      <c r="AN1037" s="124"/>
      <c r="AO1037" s="1153"/>
      <c r="AP1037" s="1153"/>
      <c r="AQ1037" s="1153"/>
      <c r="AR1037" s="1154"/>
      <c r="AS1037" s="1154"/>
      <c r="AT1037" s="1154"/>
      <c r="AU1037" s="1154"/>
      <c r="AV1037" s="1154"/>
      <c r="AW1037" s="1154"/>
      <c r="AX1037" s="1154"/>
      <c r="AY1037" s="1154"/>
      <c r="AZ1037" s="1154"/>
      <c r="BA1037" s="1154"/>
      <c r="BB1037" s="1154"/>
    </row>
    <row r="1038" spans="2:54" ht="15" customHeight="1">
      <c r="B1038" s="1155"/>
      <c r="C1038" s="3016" t="s">
        <v>1135</v>
      </c>
      <c r="D1038" s="3016" t="s">
        <v>833</v>
      </c>
      <c r="E1038" s="1146" t="s">
        <v>1127</v>
      </c>
      <c r="F1038" s="1106"/>
      <c r="G1038" s="441" t="s">
        <v>93</v>
      </c>
      <c r="H1038" s="441" t="s">
        <v>1103</v>
      </c>
      <c r="I1038" s="441" t="s">
        <v>1128</v>
      </c>
      <c r="J1038" s="441" t="s">
        <v>112</v>
      </c>
      <c r="K1038" s="1111" t="s">
        <v>1135</v>
      </c>
      <c r="L1038" s="441" t="s">
        <v>1120</v>
      </c>
      <c r="M1038" s="441" t="str">
        <f t="shared" si="63"/>
        <v>Williamsdale 132 kV</v>
      </c>
      <c r="N1038" s="1111" t="s">
        <v>1106</v>
      </c>
      <c r="O1038" s="1111" t="s">
        <v>833</v>
      </c>
      <c r="P1038" s="1111"/>
      <c r="Q1038" s="2867"/>
      <c r="R1038" s="2868"/>
      <c r="S1038" s="2869"/>
      <c r="T1038" s="2869"/>
      <c r="U1038" s="2869"/>
      <c r="V1038" s="2869"/>
      <c r="W1038" s="2869"/>
      <c r="X1038" s="2869"/>
      <c r="Y1038" s="2869"/>
      <c r="Z1038" s="2869"/>
      <c r="AA1038" s="2879"/>
      <c r="AB1038" s="1125"/>
      <c r="AC1038" s="1151"/>
      <c r="AD1038" s="1152"/>
      <c r="AE1038" s="1153"/>
      <c r="AF1038" s="1153"/>
      <c r="AG1038" s="1153"/>
      <c r="AH1038" s="124"/>
      <c r="AI1038" s="124"/>
      <c r="AJ1038" s="124"/>
      <c r="AK1038" s="124"/>
      <c r="AL1038" s="1153"/>
      <c r="AM1038" s="124"/>
      <c r="AN1038" s="124"/>
      <c r="AO1038" s="1153"/>
      <c r="AP1038" s="1153"/>
      <c r="AQ1038" s="1153"/>
      <c r="AR1038" s="1154"/>
      <c r="AS1038" s="1154"/>
      <c r="AT1038" s="1154"/>
      <c r="AU1038" s="1154"/>
      <c r="AV1038" s="1154"/>
      <c r="AW1038" s="1154"/>
      <c r="AX1038" s="1154"/>
      <c r="AY1038" s="1154"/>
      <c r="AZ1038" s="1154"/>
      <c r="BA1038" s="1154"/>
      <c r="BB1038" s="1154"/>
    </row>
    <row r="1039" spans="2:54" ht="15" customHeight="1">
      <c r="B1039" s="1155"/>
      <c r="C1039" s="3017"/>
      <c r="D1039" s="3017"/>
      <c r="E1039" s="1146" t="s">
        <v>1130</v>
      </c>
      <c r="F1039" s="1106"/>
      <c r="G1039" s="441" t="s">
        <v>93</v>
      </c>
      <c r="H1039" s="441" t="s">
        <v>1103</v>
      </c>
      <c r="I1039" s="441" t="s">
        <v>1131</v>
      </c>
      <c r="J1039" s="441" t="s">
        <v>112</v>
      </c>
      <c r="K1039" s="1111" t="s">
        <v>1135</v>
      </c>
      <c r="L1039" s="441" t="s">
        <v>1120</v>
      </c>
      <c r="M1039" s="441" t="str">
        <f t="shared" si="63"/>
        <v>Williamsdale 132 kV</v>
      </c>
      <c r="N1039" s="1111" t="s">
        <v>1106</v>
      </c>
      <c r="O1039" s="1111" t="s">
        <v>833</v>
      </c>
      <c r="P1039" s="1111"/>
      <c r="Q1039" s="2867"/>
      <c r="R1039" s="2868"/>
      <c r="S1039" s="2869"/>
      <c r="T1039" s="2869"/>
      <c r="U1039" s="2869"/>
      <c r="V1039" s="2869"/>
      <c r="W1039" s="2869"/>
      <c r="X1039" s="2869"/>
      <c r="Y1039" s="2869"/>
      <c r="Z1039" s="2869"/>
      <c r="AA1039" s="2879"/>
      <c r="AB1039" s="1125"/>
      <c r="AC1039" s="1151"/>
      <c r="AD1039" s="1152"/>
      <c r="AE1039" s="1153"/>
      <c r="AF1039" s="1153"/>
      <c r="AG1039" s="1153"/>
      <c r="AH1039" s="124"/>
      <c r="AI1039" s="124"/>
      <c r="AJ1039" s="124"/>
      <c r="AK1039" s="124"/>
      <c r="AL1039" s="1153"/>
      <c r="AM1039" s="124"/>
      <c r="AN1039" s="124"/>
      <c r="AO1039" s="1153"/>
      <c r="AP1039" s="1153"/>
      <c r="AQ1039" s="1153"/>
      <c r="AR1039" s="1154"/>
      <c r="AS1039" s="1154"/>
      <c r="AT1039" s="1154"/>
      <c r="AU1039" s="1154"/>
      <c r="AV1039" s="1154"/>
      <c r="AW1039" s="1154"/>
      <c r="AX1039" s="1154"/>
      <c r="AY1039" s="1154"/>
      <c r="AZ1039" s="1154"/>
      <c r="BA1039" s="1154"/>
      <c r="BB1039" s="1154"/>
    </row>
    <row r="1040" spans="2:54" ht="15" customHeight="1">
      <c r="B1040" s="1155"/>
      <c r="C1040" s="3016" t="s">
        <v>1135</v>
      </c>
      <c r="D1040" s="3016" t="s">
        <v>842</v>
      </c>
      <c r="E1040" s="1146" t="s">
        <v>1127</v>
      </c>
      <c r="F1040" s="1106"/>
      <c r="G1040" s="441" t="s">
        <v>93</v>
      </c>
      <c r="H1040" s="441" t="s">
        <v>1103</v>
      </c>
      <c r="I1040" s="441" t="s">
        <v>1128</v>
      </c>
      <c r="J1040" s="441" t="s">
        <v>112</v>
      </c>
      <c r="K1040" s="1111" t="s">
        <v>1135</v>
      </c>
      <c r="L1040" s="441" t="s">
        <v>1120</v>
      </c>
      <c r="M1040" s="441" t="str">
        <f t="shared" si="63"/>
        <v>Williamsdale 132 kV</v>
      </c>
      <c r="N1040" s="1111" t="s">
        <v>1106</v>
      </c>
      <c r="O1040" s="1111" t="s">
        <v>842</v>
      </c>
      <c r="P1040" s="1111"/>
      <c r="Q1040" s="2867"/>
      <c r="R1040" s="2868"/>
      <c r="S1040" s="2869"/>
      <c r="T1040" s="2869"/>
      <c r="U1040" s="2869"/>
      <c r="V1040" s="2869"/>
      <c r="W1040" s="2869"/>
      <c r="X1040" s="2869"/>
      <c r="Y1040" s="2869"/>
      <c r="Z1040" s="2869"/>
      <c r="AA1040" s="2879"/>
      <c r="AB1040" s="1125"/>
      <c r="AC1040" s="1151"/>
      <c r="AD1040" s="1152"/>
      <c r="AE1040" s="1153"/>
      <c r="AF1040" s="1153"/>
      <c r="AG1040" s="1153"/>
      <c r="AH1040" s="124"/>
      <c r="AI1040" s="124"/>
      <c r="AJ1040" s="124"/>
      <c r="AK1040" s="124"/>
      <c r="AL1040" s="1153"/>
      <c r="AM1040" s="124"/>
      <c r="AN1040" s="124"/>
      <c r="AO1040" s="1153"/>
      <c r="AP1040" s="1153"/>
      <c r="AQ1040" s="1153"/>
      <c r="AR1040" s="1154"/>
      <c r="AS1040" s="1154"/>
      <c r="AT1040" s="1154"/>
      <c r="AU1040" s="1154"/>
      <c r="AV1040" s="1154"/>
      <c r="AW1040" s="1154"/>
      <c r="AX1040" s="1154"/>
      <c r="AY1040" s="1154"/>
      <c r="AZ1040" s="1154"/>
      <c r="BA1040" s="1154"/>
      <c r="BB1040" s="1154"/>
    </row>
    <row r="1041" spans="2:54" ht="15" customHeight="1">
      <c r="B1041" s="1155"/>
      <c r="C1041" s="3017"/>
      <c r="D1041" s="3017"/>
      <c r="E1041" s="1146" t="s">
        <v>1130</v>
      </c>
      <c r="F1041" s="1106"/>
      <c r="G1041" s="441" t="s">
        <v>93</v>
      </c>
      <c r="H1041" s="441" t="s">
        <v>1103</v>
      </c>
      <c r="I1041" s="441" t="s">
        <v>1131</v>
      </c>
      <c r="J1041" s="441" t="s">
        <v>112</v>
      </c>
      <c r="K1041" s="1111" t="s">
        <v>1135</v>
      </c>
      <c r="L1041" s="441" t="s">
        <v>1120</v>
      </c>
      <c r="M1041" s="441" t="str">
        <f t="shared" si="63"/>
        <v>Williamsdale 132 kV</v>
      </c>
      <c r="N1041" s="1111" t="s">
        <v>1106</v>
      </c>
      <c r="O1041" s="1111" t="s">
        <v>842</v>
      </c>
      <c r="P1041" s="1111"/>
      <c r="Q1041" s="2867"/>
      <c r="R1041" s="2868"/>
      <c r="S1041" s="2869"/>
      <c r="T1041" s="2869"/>
      <c r="U1041" s="2869"/>
      <c r="V1041" s="2869"/>
      <c r="W1041" s="2869"/>
      <c r="X1041" s="2869"/>
      <c r="Y1041" s="2869"/>
      <c r="Z1041" s="2869"/>
      <c r="AA1041" s="2879"/>
      <c r="AB1041" s="1125"/>
      <c r="AC1041" s="1151"/>
      <c r="AD1041" s="1152"/>
      <c r="AE1041" s="1153"/>
      <c r="AF1041" s="1153"/>
      <c r="AG1041" s="1153"/>
      <c r="AH1041" s="124"/>
      <c r="AI1041" s="124"/>
      <c r="AJ1041" s="124"/>
      <c r="AK1041" s="124"/>
      <c r="AL1041" s="1153"/>
      <c r="AM1041" s="124"/>
      <c r="AN1041" s="124"/>
      <c r="AO1041" s="1153"/>
      <c r="AP1041" s="1153"/>
      <c r="AQ1041" s="1153"/>
      <c r="AR1041" s="1154"/>
      <c r="AS1041" s="1154"/>
      <c r="AT1041" s="1154"/>
      <c r="AU1041" s="1154"/>
      <c r="AV1041" s="1154"/>
      <c r="AW1041" s="1154"/>
      <c r="AX1041" s="1154"/>
      <c r="AY1041" s="1154"/>
      <c r="AZ1041" s="1154"/>
      <c r="BA1041" s="1154"/>
      <c r="BB1041" s="1154"/>
    </row>
    <row r="1042" spans="2:54" ht="15" customHeight="1">
      <c r="B1042" s="1155"/>
      <c r="C1042" s="3016" t="s">
        <v>1136</v>
      </c>
      <c r="D1042" s="3016" t="s">
        <v>833</v>
      </c>
      <c r="E1042" s="1146" t="s">
        <v>1127</v>
      </c>
      <c r="F1042" s="1106"/>
      <c r="G1042" s="441" t="s">
        <v>93</v>
      </c>
      <c r="H1042" s="441" t="s">
        <v>1103</v>
      </c>
      <c r="I1042" s="441" t="s">
        <v>1128</v>
      </c>
      <c r="J1042" s="441" t="s">
        <v>112</v>
      </c>
      <c r="K1042" s="1111" t="s">
        <v>1136</v>
      </c>
      <c r="L1042" s="441" t="s">
        <v>1120</v>
      </c>
      <c r="M1042" s="441" t="str">
        <f t="shared" si="63"/>
        <v>Williamsdale 132 kV</v>
      </c>
      <c r="N1042" s="1111" t="s">
        <v>1106</v>
      </c>
      <c r="O1042" s="1111" t="s">
        <v>833</v>
      </c>
      <c r="P1042" s="1111"/>
      <c r="Q1042" s="2867"/>
      <c r="R1042" s="2868"/>
      <c r="S1042" s="2869"/>
      <c r="T1042" s="2869"/>
      <c r="U1042" s="2869"/>
      <c r="V1042" s="2869"/>
      <c r="W1042" s="2870">
        <v>141.60929999999996</v>
      </c>
      <c r="X1042" s="2870">
        <v>149.40239999999994</v>
      </c>
      <c r="Y1042" s="2870">
        <v>152.63220000000001</v>
      </c>
      <c r="Z1042" s="2870">
        <v>156.05520000000001</v>
      </c>
      <c r="AA1042" s="2870">
        <v>158.71589999999992</v>
      </c>
      <c r="AB1042" s="1125"/>
      <c r="AC1042" s="1151"/>
      <c r="AD1042" s="1152"/>
      <c r="AE1042" s="1153"/>
      <c r="AF1042" s="1153"/>
      <c r="AG1042" s="1153"/>
      <c r="AH1042" s="124"/>
      <c r="AI1042" s="124"/>
      <c r="AJ1042" s="124"/>
      <c r="AK1042" s="124"/>
      <c r="AL1042" s="1153"/>
      <c r="AM1042" s="124"/>
      <c r="AN1042" s="124"/>
      <c r="AO1042" s="1153"/>
      <c r="AP1042" s="1153"/>
      <c r="AQ1042" s="1153"/>
      <c r="AR1042" s="1154"/>
      <c r="AS1042" s="1154"/>
      <c r="AT1042" s="1154"/>
      <c r="AU1042" s="1154"/>
      <c r="AV1042" s="1154"/>
      <c r="AW1042" s="1154"/>
      <c r="AX1042" s="1154"/>
      <c r="AY1042" s="1154"/>
      <c r="AZ1042" s="1154"/>
      <c r="BA1042" s="1154"/>
      <c r="BB1042" s="1154"/>
    </row>
    <row r="1043" spans="2:54" ht="15" customHeight="1">
      <c r="B1043" s="1155"/>
      <c r="C1043" s="3017"/>
      <c r="D1043" s="3017"/>
      <c r="E1043" s="1146" t="s">
        <v>1130</v>
      </c>
      <c r="F1043" s="1106"/>
      <c r="G1043" s="441" t="s">
        <v>93</v>
      </c>
      <c r="H1043" s="441" t="s">
        <v>1103</v>
      </c>
      <c r="I1043" s="441" t="s">
        <v>1131</v>
      </c>
      <c r="J1043" s="441" t="s">
        <v>112</v>
      </c>
      <c r="K1043" s="1111" t="s">
        <v>1136</v>
      </c>
      <c r="L1043" s="441" t="s">
        <v>1120</v>
      </c>
      <c r="M1043" s="441" t="str">
        <f t="shared" si="63"/>
        <v>Williamsdale 132 kV</v>
      </c>
      <c r="N1043" s="1111" t="s">
        <v>1106</v>
      </c>
      <c r="O1043" s="1111" t="s">
        <v>833</v>
      </c>
      <c r="P1043" s="1111"/>
      <c r="Q1043" s="2528"/>
      <c r="R1043" s="2529"/>
      <c r="S1043" s="2530"/>
      <c r="T1043" s="2530"/>
      <c r="U1043" s="2530"/>
      <c r="V1043" s="2530"/>
      <c r="W1043" s="2102"/>
      <c r="X1043" s="2102"/>
      <c r="Y1043" s="2102"/>
      <c r="Z1043" s="2102"/>
      <c r="AA1043" s="2103"/>
      <c r="AB1043" s="1125"/>
      <c r="AC1043" s="1151"/>
      <c r="AD1043" s="1152"/>
      <c r="AE1043" s="1153"/>
      <c r="AF1043" s="1153"/>
      <c r="AG1043" s="1153"/>
      <c r="AH1043" s="124"/>
      <c r="AI1043" s="124"/>
      <c r="AJ1043" s="124"/>
      <c r="AK1043" s="124"/>
      <c r="AL1043" s="1153"/>
      <c r="AM1043" s="124"/>
      <c r="AN1043" s="124"/>
      <c r="AO1043" s="1153"/>
      <c r="AP1043" s="1153"/>
      <c r="AQ1043" s="1153"/>
      <c r="AR1043" s="1154"/>
      <c r="AS1043" s="1154"/>
      <c r="AT1043" s="1154"/>
      <c r="AU1043" s="1154"/>
      <c r="AV1043" s="1154"/>
      <c r="AW1043" s="1154"/>
      <c r="AX1043" s="1154"/>
      <c r="AY1043" s="1154"/>
      <c r="AZ1043" s="1154"/>
      <c r="BA1043" s="1154"/>
      <c r="BB1043" s="1154"/>
    </row>
    <row r="1044" spans="2:54" ht="15" customHeight="1">
      <c r="B1044" s="1155"/>
      <c r="C1044" s="3016" t="s">
        <v>1136</v>
      </c>
      <c r="D1044" s="3016" t="s">
        <v>842</v>
      </c>
      <c r="E1044" s="1146" t="s">
        <v>1127</v>
      </c>
      <c r="F1044" s="1106"/>
      <c r="G1044" s="441" t="s">
        <v>93</v>
      </c>
      <c r="H1044" s="441" t="s">
        <v>1103</v>
      </c>
      <c r="I1044" s="441" t="s">
        <v>1128</v>
      </c>
      <c r="J1044" s="441" t="s">
        <v>112</v>
      </c>
      <c r="K1044" s="1111" t="s">
        <v>1136</v>
      </c>
      <c r="L1044" s="441" t="s">
        <v>1120</v>
      </c>
      <c r="M1044" s="441" t="str">
        <f t="shared" si="63"/>
        <v>Williamsdale 132 kV</v>
      </c>
      <c r="N1044" s="1111" t="s">
        <v>1106</v>
      </c>
      <c r="O1044" s="1111" t="s">
        <v>842</v>
      </c>
      <c r="P1044" s="1111"/>
      <c r="Q1044" s="2528"/>
      <c r="R1044" s="2529"/>
      <c r="S1044" s="2530"/>
      <c r="T1044" s="2530"/>
      <c r="U1044" s="2530"/>
      <c r="V1044" s="2530"/>
      <c r="W1044" s="2102">
        <v>158.32448010014116</v>
      </c>
      <c r="X1044" s="2102">
        <v>167.03696120080724</v>
      </c>
      <c r="Y1044" s="2102">
        <v>170.64798737767171</v>
      </c>
      <c r="Z1044" s="2102">
        <v>174.4750177211626</v>
      </c>
      <c r="AA1044" s="2102">
        <v>177.45024033178984</v>
      </c>
      <c r="AB1044" s="1125"/>
      <c r="AC1044" s="1151"/>
      <c r="AD1044" s="1152"/>
      <c r="AE1044" s="1153"/>
      <c r="AF1044" s="1153"/>
      <c r="AG1044" s="1153"/>
      <c r="AH1044" s="124"/>
      <c r="AI1044" s="124"/>
      <c r="AJ1044" s="124"/>
      <c r="AK1044" s="124"/>
      <c r="AL1044" s="1153"/>
      <c r="AM1044" s="124"/>
      <c r="AN1044" s="124"/>
      <c r="AO1044" s="1153"/>
      <c r="AP1044" s="1153"/>
      <c r="AQ1044" s="1153"/>
      <c r="AR1044" s="1154"/>
      <c r="AS1044" s="1154"/>
      <c r="AT1044" s="1154"/>
      <c r="AU1044" s="1154"/>
      <c r="AV1044" s="1154"/>
      <c r="AW1044" s="1154"/>
      <c r="AX1044" s="1154"/>
      <c r="AY1044" s="1154"/>
      <c r="AZ1044" s="1154"/>
      <c r="BA1044" s="1154"/>
      <c r="BB1044" s="1154"/>
    </row>
    <row r="1045" spans="2:54" ht="15" customHeight="1" thickBot="1">
      <c r="B1045" s="2872"/>
      <c r="C1045" s="3018"/>
      <c r="D1045" s="3018"/>
      <c r="E1045" s="2873" t="s">
        <v>1130</v>
      </c>
      <c r="F1045" s="1106"/>
      <c r="G1045" s="441" t="s">
        <v>93</v>
      </c>
      <c r="H1045" s="441" t="s">
        <v>1103</v>
      </c>
      <c r="I1045" s="441" t="s">
        <v>1131</v>
      </c>
      <c r="J1045" s="441" t="s">
        <v>112</v>
      </c>
      <c r="K1045" s="1111" t="s">
        <v>1136</v>
      </c>
      <c r="L1045" s="441" t="s">
        <v>1120</v>
      </c>
      <c r="M1045" s="441" t="str">
        <f t="shared" si="63"/>
        <v>Williamsdale 132 kV</v>
      </c>
      <c r="N1045" s="1111" t="s">
        <v>1106</v>
      </c>
      <c r="O1045" s="1111" t="s">
        <v>842</v>
      </c>
      <c r="P1045" s="1111"/>
      <c r="Q1045" s="2874"/>
      <c r="R1045" s="2875"/>
      <c r="S1045" s="2876"/>
      <c r="T1045" s="2876"/>
      <c r="U1045" s="2876"/>
      <c r="V1045" s="2876"/>
      <c r="W1045" s="2877"/>
      <c r="X1045" s="2877"/>
      <c r="Y1045" s="2877"/>
      <c r="Z1045" s="2877"/>
      <c r="AA1045" s="2878"/>
      <c r="AB1045" s="1162"/>
      <c r="AC1045" s="1151"/>
      <c r="AD1045" s="1152"/>
      <c r="AE1045" s="1153"/>
      <c r="AF1045" s="1153"/>
      <c r="AG1045" s="1153"/>
      <c r="AH1045" s="124"/>
      <c r="AI1045" s="124"/>
      <c r="AJ1045" s="124"/>
      <c r="AK1045" s="124"/>
      <c r="AL1045" s="1153"/>
      <c r="AM1045" s="124"/>
      <c r="AN1045" s="124"/>
      <c r="AO1045" s="1153"/>
      <c r="AP1045" s="1153"/>
      <c r="AQ1045" s="1153"/>
      <c r="AR1045" s="1154"/>
      <c r="AS1045" s="1154"/>
      <c r="AT1045" s="1154"/>
      <c r="AU1045" s="1154"/>
      <c r="AV1045" s="1154"/>
      <c r="AW1045" s="1154"/>
      <c r="AX1045" s="1154"/>
      <c r="AY1045" s="1154"/>
      <c r="AZ1045" s="1154"/>
      <c r="BA1045" s="1154"/>
      <c r="BB1045" s="1154"/>
    </row>
    <row r="1046" spans="2:54" ht="15" customHeight="1">
      <c r="B1046" s="1145" t="s">
        <v>1681</v>
      </c>
      <c r="C1046" s="3019" t="s">
        <v>1126</v>
      </c>
      <c r="D1046" s="3019" t="s">
        <v>842</v>
      </c>
      <c r="E1046" s="1146" t="s">
        <v>1127</v>
      </c>
      <c r="F1046" s="1106"/>
      <c r="G1046" s="441" t="s">
        <v>93</v>
      </c>
      <c r="H1046" s="441" t="s">
        <v>1103</v>
      </c>
      <c r="I1046" s="441" t="s">
        <v>1128</v>
      </c>
      <c r="J1046" s="441" t="s">
        <v>112</v>
      </c>
      <c r="K1046" s="441" t="s">
        <v>1126</v>
      </c>
      <c r="L1046" s="441" t="s">
        <v>1120</v>
      </c>
      <c r="M1046" s="441" t="str">
        <f t="shared" ref="M1046" si="64">B1046</f>
        <v>Marulan 132 kV</v>
      </c>
      <c r="N1046" s="441" t="s">
        <v>1129</v>
      </c>
      <c r="O1046" s="441" t="s">
        <v>842</v>
      </c>
      <c r="P1046" s="1111"/>
      <c r="Q1046" s="2521"/>
      <c r="R1046" s="2522"/>
      <c r="S1046" s="2523"/>
      <c r="T1046" s="2523"/>
      <c r="U1046" s="2523"/>
      <c r="V1046" s="2523"/>
      <c r="W1046" s="2524"/>
      <c r="X1046" s="2524"/>
      <c r="Y1046" s="2524"/>
      <c r="Z1046" s="2524"/>
      <c r="AA1046" s="2525"/>
      <c r="AC1046" s="124"/>
      <c r="AD1046" s="124"/>
      <c r="AE1046" s="124"/>
      <c r="AF1046" s="124"/>
      <c r="AG1046" s="124"/>
      <c r="AH1046" s="124"/>
      <c r="AI1046" s="124"/>
      <c r="AJ1046" s="124"/>
      <c r="AK1046" s="124"/>
      <c r="AL1046" s="124"/>
      <c r="AM1046" s="124"/>
      <c r="AN1046" s="124"/>
      <c r="AO1046" s="124"/>
      <c r="AP1046" s="124"/>
      <c r="AQ1046" s="124"/>
      <c r="AR1046" s="124"/>
      <c r="AS1046" s="124"/>
      <c r="AT1046" s="124"/>
      <c r="AU1046" s="124"/>
      <c r="AV1046" s="124"/>
      <c r="AW1046" s="124"/>
      <c r="AX1046" s="124"/>
      <c r="AY1046" s="124"/>
      <c r="AZ1046" s="124"/>
      <c r="BA1046" s="124"/>
      <c r="BB1046" s="124"/>
    </row>
    <row r="1047" spans="2:54" ht="15" customHeight="1">
      <c r="B1047" s="1155"/>
      <c r="C1047" s="3017"/>
      <c r="D1047" s="3017"/>
      <c r="E1047" s="1146" t="s">
        <v>1130</v>
      </c>
      <c r="F1047" s="1106"/>
      <c r="G1047" s="441" t="s">
        <v>93</v>
      </c>
      <c r="H1047" s="441" t="s">
        <v>1103</v>
      </c>
      <c r="I1047" s="441" t="s">
        <v>1131</v>
      </c>
      <c r="J1047" s="441" t="s">
        <v>112</v>
      </c>
      <c r="K1047" s="441" t="s">
        <v>1126</v>
      </c>
      <c r="L1047" s="441" t="s">
        <v>1120</v>
      </c>
      <c r="M1047" s="441" t="str">
        <f t="shared" si="63"/>
        <v>Marulan 132 kV</v>
      </c>
      <c r="N1047" s="441" t="s">
        <v>1129</v>
      </c>
      <c r="O1047" s="441" t="s">
        <v>842</v>
      </c>
      <c r="P1047" s="1111"/>
      <c r="Q1047" s="2526"/>
      <c r="R1047" s="2527"/>
      <c r="S1047" s="2524"/>
      <c r="T1047" s="2524"/>
      <c r="U1047" s="2524"/>
      <c r="V1047" s="2524"/>
      <c r="W1047" s="2524"/>
      <c r="X1047" s="2524"/>
      <c r="Y1047" s="2524"/>
      <c r="Z1047" s="2524"/>
      <c r="AA1047" s="2525"/>
      <c r="AC1047" s="124"/>
      <c r="AD1047" s="124"/>
      <c r="AE1047" s="124"/>
      <c r="AF1047" s="124"/>
      <c r="AG1047" s="124"/>
      <c r="AH1047" s="124"/>
      <c r="AI1047" s="124"/>
      <c r="AJ1047" s="124"/>
      <c r="AK1047" s="124"/>
      <c r="AL1047" s="124"/>
      <c r="AM1047" s="124"/>
      <c r="AN1047" s="124"/>
      <c r="AO1047" s="124"/>
      <c r="AP1047" s="124"/>
      <c r="AQ1047" s="124"/>
      <c r="AR1047" s="124"/>
      <c r="AS1047" s="124"/>
      <c r="AT1047" s="124"/>
      <c r="AU1047" s="124"/>
      <c r="AV1047" s="124"/>
      <c r="AW1047" s="124"/>
      <c r="AX1047" s="124"/>
      <c r="AY1047" s="124"/>
      <c r="AZ1047" s="124"/>
      <c r="BA1047" s="124"/>
      <c r="BB1047" s="124"/>
    </row>
    <row r="1048" spans="2:54" ht="15" customHeight="1">
      <c r="B1048" s="1155"/>
      <c r="C1048" s="3016" t="s">
        <v>1132</v>
      </c>
      <c r="D1048" s="3016" t="s">
        <v>833</v>
      </c>
      <c r="E1048" s="1146" t="s">
        <v>1127</v>
      </c>
      <c r="F1048" s="1106"/>
      <c r="G1048" s="441" t="s">
        <v>93</v>
      </c>
      <c r="H1048" s="441" t="s">
        <v>1103</v>
      </c>
      <c r="I1048" s="441" t="s">
        <v>1128</v>
      </c>
      <c r="J1048" s="441" t="s">
        <v>112</v>
      </c>
      <c r="K1048" s="1111" t="s">
        <v>1132</v>
      </c>
      <c r="L1048" s="441" t="s">
        <v>1120</v>
      </c>
      <c r="M1048" s="441" t="str">
        <f t="shared" si="63"/>
        <v>Marulan 132 kV</v>
      </c>
      <c r="N1048" s="1111" t="s">
        <v>1106</v>
      </c>
      <c r="O1048" s="1111" t="s">
        <v>833</v>
      </c>
      <c r="P1048" s="1111"/>
      <c r="Q1048" s="2850"/>
      <c r="R1048" s="2850"/>
      <c r="S1048" s="2850"/>
      <c r="T1048" s="2850"/>
      <c r="U1048" s="2850"/>
      <c r="V1048" s="2851"/>
      <c r="W1048" s="2852"/>
      <c r="X1048" s="2852"/>
      <c r="Y1048" s="2852"/>
      <c r="Z1048" s="2852"/>
      <c r="AA1048" s="2853"/>
      <c r="AC1048" s="124"/>
      <c r="AD1048" s="124"/>
      <c r="AE1048" s="124"/>
      <c r="AF1048" s="124"/>
      <c r="AG1048" s="124"/>
      <c r="AH1048" s="124"/>
      <c r="AI1048" s="124"/>
      <c r="AJ1048" s="124"/>
      <c r="AK1048" s="124"/>
      <c r="AL1048" s="124"/>
      <c r="AM1048" s="124"/>
      <c r="AN1048" s="124"/>
      <c r="AO1048" s="124"/>
      <c r="AP1048" s="124"/>
      <c r="AQ1048" s="124"/>
      <c r="AR1048" s="124"/>
      <c r="AS1048" s="124"/>
      <c r="AT1048" s="124"/>
      <c r="AU1048" s="124"/>
      <c r="AV1048" s="124"/>
      <c r="AW1048" s="124"/>
      <c r="AX1048" s="124"/>
      <c r="AY1048" s="124"/>
      <c r="AZ1048" s="124"/>
      <c r="BA1048" s="124"/>
      <c r="BB1048" s="124"/>
    </row>
    <row r="1049" spans="2:54" ht="15" customHeight="1">
      <c r="B1049" s="1155"/>
      <c r="C1049" s="3017"/>
      <c r="D1049" s="3017"/>
      <c r="E1049" s="1146" t="s">
        <v>1130</v>
      </c>
      <c r="F1049" s="1106"/>
      <c r="G1049" s="441" t="s">
        <v>93</v>
      </c>
      <c r="H1049" s="441" t="s">
        <v>1103</v>
      </c>
      <c r="I1049" s="441" t="s">
        <v>1131</v>
      </c>
      <c r="J1049" s="441" t="s">
        <v>112</v>
      </c>
      <c r="K1049" s="1111" t="s">
        <v>1132</v>
      </c>
      <c r="L1049" s="441" t="s">
        <v>1120</v>
      </c>
      <c r="M1049" s="441" t="str">
        <f t="shared" si="63"/>
        <v>Marulan 132 kV</v>
      </c>
      <c r="N1049" s="1111" t="s">
        <v>1106</v>
      </c>
      <c r="O1049" s="1111" t="s">
        <v>833</v>
      </c>
      <c r="P1049" s="1111"/>
      <c r="Q1049" s="2850"/>
      <c r="R1049" s="2850"/>
      <c r="S1049" s="2850"/>
      <c r="T1049" s="2850"/>
      <c r="U1049" s="2850"/>
      <c r="V1049" s="2851"/>
      <c r="W1049" s="2852"/>
      <c r="X1049" s="2852"/>
      <c r="Y1049" s="2852"/>
      <c r="Z1049" s="2852"/>
      <c r="AA1049" s="2853"/>
      <c r="AC1049" s="124"/>
      <c r="AD1049" s="124"/>
      <c r="AE1049" s="124"/>
      <c r="AF1049" s="124"/>
      <c r="AG1049" s="124"/>
      <c r="AH1049" s="124"/>
      <c r="AI1049" s="124"/>
      <c r="AJ1049" s="124"/>
      <c r="AK1049" s="124"/>
      <c r="AL1049" s="124"/>
      <c r="AM1049" s="124"/>
      <c r="AN1049" s="124"/>
      <c r="AO1049" s="124"/>
      <c r="AP1049" s="124"/>
      <c r="AQ1049" s="124"/>
      <c r="AR1049" s="124"/>
      <c r="AS1049" s="124"/>
      <c r="AT1049" s="124"/>
      <c r="AU1049" s="124"/>
      <c r="AV1049" s="124"/>
      <c r="AW1049" s="124"/>
      <c r="AX1049" s="124"/>
      <c r="AY1049" s="124"/>
      <c r="AZ1049" s="124"/>
      <c r="BA1049" s="124"/>
      <c r="BB1049" s="124"/>
    </row>
    <row r="1050" spans="2:54" ht="15" customHeight="1">
      <c r="B1050" s="1155"/>
      <c r="C1050" s="3016" t="s">
        <v>1132</v>
      </c>
      <c r="D1050" s="3016" t="s">
        <v>842</v>
      </c>
      <c r="E1050" s="1146" t="s">
        <v>1127</v>
      </c>
      <c r="F1050" s="1106"/>
      <c r="G1050" s="441" t="s">
        <v>93</v>
      </c>
      <c r="H1050" s="441" t="s">
        <v>1103</v>
      </c>
      <c r="I1050" s="441" t="s">
        <v>1128</v>
      </c>
      <c r="J1050" s="441" t="s">
        <v>112</v>
      </c>
      <c r="K1050" s="1111" t="s">
        <v>1132</v>
      </c>
      <c r="L1050" s="441" t="s">
        <v>1120</v>
      </c>
      <c r="M1050" s="441" t="str">
        <f t="shared" si="63"/>
        <v>Marulan 132 kV</v>
      </c>
      <c r="N1050" s="1111" t="s">
        <v>1106</v>
      </c>
      <c r="O1050" s="1112" t="s">
        <v>842</v>
      </c>
      <c r="P1050" s="1111"/>
      <c r="Q1050" s="2881">
        <v>132</v>
      </c>
      <c r="R1050" s="2881">
        <v>121</v>
      </c>
      <c r="S1050" s="2881">
        <v>129</v>
      </c>
      <c r="T1050" s="2881">
        <v>129</v>
      </c>
      <c r="U1050" s="2881">
        <v>123</v>
      </c>
      <c r="V1050" s="2881">
        <v>119</v>
      </c>
      <c r="W1050" s="2852"/>
      <c r="X1050" s="2852"/>
      <c r="Y1050" s="2852"/>
      <c r="Z1050" s="2852"/>
      <c r="AA1050" s="2853"/>
      <c r="AC1050" s="124"/>
      <c r="AD1050" s="124"/>
      <c r="AE1050" s="124"/>
      <c r="AF1050" s="124"/>
      <c r="AG1050" s="124"/>
      <c r="AH1050" s="124"/>
      <c r="AI1050" s="124"/>
      <c r="AJ1050" s="124"/>
      <c r="AK1050" s="124"/>
      <c r="AL1050" s="124"/>
      <c r="AM1050" s="124"/>
      <c r="AN1050" s="124"/>
      <c r="AO1050" s="124"/>
      <c r="AP1050" s="124"/>
      <c r="AQ1050" s="124"/>
      <c r="AR1050" s="124"/>
      <c r="AS1050" s="124"/>
      <c r="AT1050" s="124"/>
      <c r="AU1050" s="124"/>
      <c r="AV1050" s="124"/>
      <c r="AW1050" s="124"/>
      <c r="AX1050" s="124"/>
      <c r="AY1050" s="124"/>
      <c r="AZ1050" s="124"/>
      <c r="BA1050" s="124"/>
      <c r="BB1050" s="124"/>
    </row>
    <row r="1051" spans="2:54" ht="15" customHeight="1">
      <c r="B1051" s="1155"/>
      <c r="C1051" s="3017"/>
      <c r="D1051" s="3017"/>
      <c r="E1051" s="1146" t="s">
        <v>1130</v>
      </c>
      <c r="F1051" s="1106"/>
      <c r="G1051" s="441" t="s">
        <v>93</v>
      </c>
      <c r="H1051" s="441" t="s">
        <v>1103</v>
      </c>
      <c r="I1051" s="441" t="s">
        <v>1131</v>
      </c>
      <c r="J1051" s="441" t="s">
        <v>112</v>
      </c>
      <c r="K1051" s="1111" t="s">
        <v>1132</v>
      </c>
      <c r="L1051" s="441" t="s">
        <v>1120</v>
      </c>
      <c r="M1051" s="441" t="str">
        <f t="shared" si="63"/>
        <v>Marulan 132 kV</v>
      </c>
      <c r="N1051" s="1111" t="s">
        <v>1106</v>
      </c>
      <c r="O1051" s="1112" t="s">
        <v>842</v>
      </c>
      <c r="P1051" s="1111"/>
      <c r="Q1051" s="2881">
        <v>102</v>
      </c>
      <c r="R1051" s="2881">
        <v>107</v>
      </c>
      <c r="S1051" s="2881">
        <v>109</v>
      </c>
      <c r="T1051" s="2881">
        <v>122</v>
      </c>
      <c r="U1051" s="2881">
        <v>117</v>
      </c>
      <c r="V1051" s="2881">
        <v>113</v>
      </c>
      <c r="W1051" s="2852"/>
      <c r="X1051" s="2852"/>
      <c r="Y1051" s="2852"/>
      <c r="Z1051" s="2852"/>
      <c r="AA1051" s="2853"/>
      <c r="AC1051" s="124"/>
      <c r="AD1051" s="124"/>
      <c r="AE1051" s="124"/>
      <c r="AF1051" s="124"/>
      <c r="AG1051" s="124"/>
      <c r="AH1051" s="124"/>
      <c r="AI1051" s="124"/>
      <c r="AJ1051" s="124"/>
      <c r="AK1051" s="124"/>
      <c r="AL1051" s="124"/>
      <c r="AM1051" s="124"/>
      <c r="AN1051" s="124"/>
      <c r="AO1051" s="124"/>
      <c r="AP1051" s="124"/>
      <c r="AQ1051" s="124"/>
      <c r="AR1051" s="124"/>
      <c r="AS1051" s="124"/>
      <c r="AT1051" s="124"/>
      <c r="AU1051" s="124"/>
      <c r="AV1051" s="124"/>
      <c r="AW1051" s="124"/>
      <c r="AX1051" s="124"/>
      <c r="AY1051" s="124"/>
      <c r="AZ1051" s="124"/>
      <c r="BA1051" s="124"/>
      <c r="BB1051" s="124"/>
    </row>
    <row r="1052" spans="2:54" ht="15" customHeight="1">
      <c r="B1052" s="1155"/>
      <c r="C1052" s="3016" t="s">
        <v>1133</v>
      </c>
      <c r="D1052" s="3016"/>
      <c r="E1052" s="1146" t="s">
        <v>1127</v>
      </c>
      <c r="F1052" s="1106"/>
      <c r="G1052" s="441" t="s">
        <v>93</v>
      </c>
      <c r="H1052" s="441" t="s">
        <v>1103</v>
      </c>
      <c r="I1052" s="441" t="s">
        <v>1128</v>
      </c>
      <c r="J1052" s="441" t="s">
        <v>112</v>
      </c>
      <c r="K1052" s="1111" t="s">
        <v>1133</v>
      </c>
      <c r="L1052" s="441" t="s">
        <v>1120</v>
      </c>
      <c r="M1052" s="441" t="str">
        <f t="shared" si="63"/>
        <v>Marulan 132 kV</v>
      </c>
      <c r="N1052" s="1111" t="s">
        <v>1108</v>
      </c>
      <c r="O1052" s="1111" t="s">
        <v>1109</v>
      </c>
      <c r="P1052" s="1111"/>
      <c r="Q1052" s="2856"/>
      <c r="R1052" s="2856"/>
      <c r="S1052" s="2856"/>
      <c r="T1052" s="2856"/>
      <c r="U1052" s="2856"/>
      <c r="V1052" s="2858"/>
      <c r="W1052" s="2859"/>
      <c r="X1052" s="2859"/>
      <c r="Y1052" s="2859"/>
      <c r="Z1052" s="2859"/>
      <c r="AA1052" s="2860"/>
      <c r="AC1052" s="124"/>
      <c r="AD1052" s="124"/>
      <c r="AE1052" s="124"/>
      <c r="AF1052" s="124"/>
      <c r="AG1052" s="124"/>
      <c r="AH1052" s="124"/>
      <c r="AI1052" s="124"/>
      <c r="AJ1052" s="124"/>
      <c r="AK1052" s="124"/>
      <c r="AL1052" s="124"/>
      <c r="AM1052" s="124"/>
      <c r="AN1052" s="124"/>
      <c r="AO1052" s="124"/>
      <c r="AP1052" s="124"/>
      <c r="AQ1052" s="124"/>
      <c r="AR1052" s="124"/>
      <c r="AS1052" s="124"/>
      <c r="AT1052" s="124"/>
      <c r="AU1052" s="124"/>
      <c r="AV1052" s="124"/>
      <c r="AW1052" s="124"/>
      <c r="AX1052" s="124"/>
      <c r="AY1052" s="124"/>
      <c r="AZ1052" s="124"/>
      <c r="BA1052" s="124"/>
      <c r="BB1052" s="124"/>
    </row>
    <row r="1053" spans="2:54" ht="15" customHeight="1">
      <c r="B1053" s="1155"/>
      <c r="C1053" s="3017"/>
      <c r="D1053" s="3017"/>
      <c r="E1053" s="1146" t="s">
        <v>1130</v>
      </c>
      <c r="F1053" s="1106"/>
      <c r="G1053" s="441" t="s">
        <v>93</v>
      </c>
      <c r="H1053" s="441" t="s">
        <v>1103</v>
      </c>
      <c r="I1053" s="441" t="s">
        <v>1131</v>
      </c>
      <c r="J1053" s="441" t="s">
        <v>112</v>
      </c>
      <c r="K1053" s="1111" t="s">
        <v>1133</v>
      </c>
      <c r="L1053" s="441" t="s">
        <v>1120</v>
      </c>
      <c r="M1053" s="441" t="str">
        <f t="shared" si="63"/>
        <v>Marulan 132 kV</v>
      </c>
      <c r="N1053" s="1111" t="s">
        <v>1108</v>
      </c>
      <c r="O1053" s="1111" t="s">
        <v>1109</v>
      </c>
      <c r="P1053" s="1111"/>
      <c r="Q1053" s="2856"/>
      <c r="R1053" s="2856"/>
      <c r="S1053" s="2856"/>
      <c r="T1053" s="2856"/>
      <c r="U1053" s="2856"/>
      <c r="V1053" s="2858"/>
      <c r="W1053" s="2859"/>
      <c r="X1053" s="2859"/>
      <c r="Y1053" s="2859"/>
      <c r="Z1053" s="2859"/>
      <c r="AA1053" s="2860"/>
      <c r="AC1053" s="124"/>
      <c r="AD1053" s="124"/>
      <c r="AE1053" s="124"/>
      <c r="AF1053" s="124"/>
      <c r="AG1053" s="124"/>
      <c r="AH1053" s="124"/>
      <c r="AI1053" s="124"/>
      <c r="AJ1053" s="124"/>
      <c r="AK1053" s="124"/>
      <c r="AL1053" s="124"/>
      <c r="AM1053" s="124"/>
      <c r="AN1053" s="124"/>
      <c r="AO1053" s="124"/>
      <c r="AP1053" s="124"/>
      <c r="AQ1053" s="124"/>
      <c r="AR1053" s="124"/>
      <c r="AS1053" s="124"/>
      <c r="AT1053" s="124"/>
      <c r="AU1053" s="124"/>
      <c r="AV1053" s="124"/>
      <c r="AW1053" s="124"/>
      <c r="AX1053" s="124"/>
      <c r="AY1053" s="124"/>
      <c r="AZ1053" s="124"/>
      <c r="BA1053" s="124"/>
      <c r="BB1053" s="124"/>
    </row>
    <row r="1054" spans="2:54" ht="15" customHeight="1">
      <c r="B1054" s="1155"/>
      <c r="C1054" s="3016" t="s">
        <v>1110</v>
      </c>
      <c r="D1054" s="3016"/>
      <c r="E1054" s="1146" t="s">
        <v>1127</v>
      </c>
      <c r="F1054" s="1106"/>
      <c r="G1054" s="441" t="s">
        <v>93</v>
      </c>
      <c r="H1054" s="441" t="s">
        <v>1103</v>
      </c>
      <c r="I1054" s="441" t="s">
        <v>1128</v>
      </c>
      <c r="J1054" s="441" t="s">
        <v>112</v>
      </c>
      <c r="K1054" s="1111" t="s">
        <v>1110</v>
      </c>
      <c r="L1054" s="441" t="s">
        <v>1120</v>
      </c>
      <c r="M1054" s="441" t="str">
        <f t="shared" si="63"/>
        <v>Marulan 132 kV</v>
      </c>
      <c r="N1054" s="1111" t="s">
        <v>1111</v>
      </c>
      <c r="O1054" s="1112">
        <v>0</v>
      </c>
      <c r="P1054" s="1111"/>
      <c r="Q1054" s="2861"/>
      <c r="R1054" s="2861"/>
      <c r="S1054" s="2861"/>
      <c r="T1054" s="2861"/>
      <c r="U1054" s="2861"/>
      <c r="V1054" s="2862"/>
      <c r="W1054" s="2863"/>
      <c r="X1054" s="2863"/>
      <c r="Y1054" s="2863"/>
      <c r="Z1054" s="2863"/>
      <c r="AA1054" s="2864"/>
      <c r="AC1054" s="124"/>
      <c r="AD1054" s="124"/>
      <c r="AE1054" s="124"/>
      <c r="AF1054" s="124"/>
      <c r="AG1054" s="124"/>
      <c r="AH1054" s="124"/>
      <c r="AI1054" s="124"/>
      <c r="AJ1054" s="124"/>
      <c r="AK1054" s="124"/>
      <c r="AL1054" s="124"/>
      <c r="AM1054" s="124"/>
      <c r="AN1054" s="124"/>
      <c r="AO1054" s="124"/>
      <c r="AP1054" s="124"/>
      <c r="AQ1054" s="124"/>
      <c r="AR1054" s="124"/>
      <c r="AS1054" s="124"/>
      <c r="AT1054" s="124"/>
      <c r="AU1054" s="124"/>
      <c r="AV1054" s="124"/>
      <c r="AW1054" s="124"/>
      <c r="AX1054" s="124"/>
      <c r="AY1054" s="124"/>
      <c r="AZ1054" s="124"/>
      <c r="BA1054" s="124"/>
      <c r="BB1054" s="124"/>
    </row>
    <row r="1055" spans="2:54" ht="15" customHeight="1">
      <c r="B1055" s="1155"/>
      <c r="C1055" s="3017"/>
      <c r="D1055" s="3017"/>
      <c r="E1055" s="1146" t="s">
        <v>1130</v>
      </c>
      <c r="F1055" s="1106"/>
      <c r="G1055" s="441" t="s">
        <v>93</v>
      </c>
      <c r="H1055" s="441" t="s">
        <v>1103</v>
      </c>
      <c r="I1055" s="441" t="s">
        <v>1131</v>
      </c>
      <c r="J1055" s="441" t="s">
        <v>112</v>
      </c>
      <c r="K1055" s="1111" t="s">
        <v>1110</v>
      </c>
      <c r="L1055" s="441" t="s">
        <v>1120</v>
      </c>
      <c r="M1055" s="441" t="str">
        <f t="shared" si="63"/>
        <v>Marulan 132 kV</v>
      </c>
      <c r="N1055" s="1111" t="s">
        <v>1111</v>
      </c>
      <c r="O1055" s="1112">
        <v>0</v>
      </c>
      <c r="P1055" s="1111"/>
      <c r="Q1055" s="2861"/>
      <c r="R1055" s="2861"/>
      <c r="S1055" s="2861"/>
      <c r="T1055" s="2861"/>
      <c r="U1055" s="2861"/>
      <c r="V1055" s="2862"/>
      <c r="W1055" s="2863"/>
      <c r="X1055" s="2863"/>
      <c r="Y1055" s="2863"/>
      <c r="Z1055" s="2863"/>
      <c r="AA1055" s="2864"/>
      <c r="AC1055" s="124"/>
      <c r="AD1055" s="124"/>
      <c r="AE1055" s="124"/>
      <c r="AF1055" s="124"/>
      <c r="AG1055" s="124"/>
      <c r="AH1055" s="124"/>
      <c r="AI1055" s="124"/>
      <c r="AJ1055" s="124"/>
      <c r="AK1055" s="124"/>
      <c r="AL1055" s="124"/>
      <c r="AM1055" s="124"/>
      <c r="AN1055" s="124"/>
      <c r="AO1055" s="124"/>
      <c r="AP1055" s="124"/>
      <c r="AQ1055" s="124"/>
      <c r="AR1055" s="124"/>
      <c r="AS1055" s="124"/>
      <c r="AT1055" s="124"/>
      <c r="AU1055" s="124"/>
      <c r="AV1055" s="124"/>
      <c r="AW1055" s="124"/>
      <c r="AX1055" s="124"/>
      <c r="AY1055" s="124"/>
      <c r="AZ1055" s="124"/>
      <c r="BA1055" s="124"/>
      <c r="BB1055" s="124"/>
    </row>
    <row r="1056" spans="2:54" ht="15" customHeight="1">
      <c r="B1056" s="1155"/>
      <c r="C1056" s="3016" t="s">
        <v>1112</v>
      </c>
      <c r="D1056" s="3016"/>
      <c r="E1056" s="1146" t="s">
        <v>1127</v>
      </c>
      <c r="F1056" s="1106"/>
      <c r="G1056" s="441" t="s">
        <v>93</v>
      </c>
      <c r="H1056" s="441" t="s">
        <v>1103</v>
      </c>
      <c r="I1056" s="441" t="s">
        <v>1128</v>
      </c>
      <c r="J1056" s="441" t="s">
        <v>112</v>
      </c>
      <c r="K1056" s="1111" t="s">
        <v>1112</v>
      </c>
      <c r="L1056" s="441" t="s">
        <v>1120</v>
      </c>
      <c r="M1056" s="441" t="str">
        <f t="shared" si="63"/>
        <v>Marulan 132 kV</v>
      </c>
      <c r="N1056" s="1111" t="s">
        <v>1113</v>
      </c>
      <c r="O1056" s="1111" t="s">
        <v>1113</v>
      </c>
      <c r="P1056" s="1111"/>
      <c r="Q1056" s="2850"/>
      <c r="R1056" s="2850"/>
      <c r="S1056" s="2850"/>
      <c r="T1056" s="2850"/>
      <c r="U1056" s="2850"/>
      <c r="V1056" s="2851"/>
      <c r="W1056" s="2866"/>
      <c r="X1056" s="2866"/>
      <c r="Y1056" s="2866"/>
      <c r="Z1056" s="2866"/>
      <c r="AA1056" s="2099"/>
      <c r="AC1056" s="124"/>
      <c r="AD1056" s="124"/>
      <c r="AE1056" s="124"/>
      <c r="AF1056" s="124"/>
      <c r="AG1056" s="124"/>
      <c r="AH1056" s="124"/>
      <c r="AI1056" s="124"/>
      <c r="AJ1056" s="124"/>
      <c r="AK1056" s="124"/>
      <c r="AL1056" s="124"/>
      <c r="AM1056" s="124"/>
      <c r="AN1056" s="124"/>
      <c r="AO1056" s="124"/>
      <c r="AP1056" s="124"/>
      <c r="AQ1056" s="124"/>
      <c r="AR1056" s="124"/>
      <c r="AS1056" s="124"/>
      <c r="AT1056" s="124"/>
      <c r="AU1056" s="124"/>
      <c r="AV1056" s="124"/>
      <c r="AW1056" s="124"/>
      <c r="AX1056" s="124"/>
      <c r="AY1056" s="124"/>
      <c r="AZ1056" s="124"/>
      <c r="BA1056" s="124"/>
      <c r="BB1056" s="124"/>
    </row>
    <row r="1057" spans="2:54" ht="15" customHeight="1">
      <c r="B1057" s="1155"/>
      <c r="C1057" s="3017"/>
      <c r="D1057" s="3017"/>
      <c r="E1057" s="1146" t="s">
        <v>1130</v>
      </c>
      <c r="F1057" s="1106"/>
      <c r="G1057" s="441" t="s">
        <v>93</v>
      </c>
      <c r="H1057" s="441" t="s">
        <v>1103</v>
      </c>
      <c r="I1057" s="441" t="s">
        <v>1131</v>
      </c>
      <c r="J1057" s="441" t="s">
        <v>112</v>
      </c>
      <c r="K1057" s="1111" t="s">
        <v>1112</v>
      </c>
      <c r="L1057" s="441" t="s">
        <v>1120</v>
      </c>
      <c r="M1057" s="441" t="str">
        <f t="shared" si="63"/>
        <v>Marulan 132 kV</v>
      </c>
      <c r="N1057" s="1111" t="s">
        <v>1113</v>
      </c>
      <c r="O1057" s="1111" t="s">
        <v>1113</v>
      </c>
      <c r="P1057" s="1111"/>
      <c r="Q1057" s="2850"/>
      <c r="R1057" s="2850"/>
      <c r="S1057" s="2850"/>
      <c r="T1057" s="2850"/>
      <c r="U1057" s="2850"/>
      <c r="V1057" s="2851"/>
      <c r="W1057" s="2866"/>
      <c r="X1057" s="2866"/>
      <c r="Y1057" s="2866"/>
      <c r="Z1057" s="2866"/>
      <c r="AA1057" s="2099"/>
      <c r="AC1057" s="124"/>
      <c r="AD1057" s="124"/>
      <c r="AE1057" s="124"/>
      <c r="AF1057" s="124"/>
      <c r="AG1057" s="124"/>
      <c r="AH1057" s="124"/>
      <c r="AI1057" s="124"/>
      <c r="AJ1057" s="124"/>
      <c r="AK1057" s="124"/>
      <c r="AL1057" s="124"/>
      <c r="AM1057" s="124"/>
      <c r="AN1057" s="124"/>
      <c r="AO1057" s="124"/>
      <c r="AP1057" s="124"/>
      <c r="AQ1057" s="124"/>
      <c r="AR1057" s="124"/>
      <c r="AS1057" s="124"/>
      <c r="AT1057" s="124"/>
      <c r="AU1057" s="124"/>
      <c r="AV1057" s="124"/>
      <c r="AW1057" s="124"/>
      <c r="AX1057" s="124"/>
      <c r="AY1057" s="124"/>
      <c r="AZ1057" s="124"/>
      <c r="BA1057" s="124"/>
      <c r="BB1057" s="124"/>
    </row>
    <row r="1058" spans="2:54" ht="15" customHeight="1">
      <c r="B1058" s="1155"/>
      <c r="C1058" s="3016" t="s">
        <v>1134</v>
      </c>
      <c r="D1058" s="3016" t="s">
        <v>833</v>
      </c>
      <c r="E1058" s="1146" t="s">
        <v>1127</v>
      </c>
      <c r="F1058" s="1106"/>
      <c r="G1058" s="441" t="s">
        <v>93</v>
      </c>
      <c r="H1058" s="441" t="s">
        <v>1103</v>
      </c>
      <c r="I1058" s="441" t="s">
        <v>1128</v>
      </c>
      <c r="J1058" s="441" t="s">
        <v>112</v>
      </c>
      <c r="K1058" s="1111" t="s">
        <v>1134</v>
      </c>
      <c r="L1058" s="441" t="s">
        <v>1120</v>
      </c>
      <c r="M1058" s="441" t="str">
        <f t="shared" si="63"/>
        <v>Marulan 132 kV</v>
      </c>
      <c r="N1058" s="1111" t="s">
        <v>1115</v>
      </c>
      <c r="O1058" s="1111" t="s">
        <v>833</v>
      </c>
      <c r="P1058" s="1111"/>
      <c r="Q1058" s="2867"/>
      <c r="R1058" s="2868"/>
      <c r="S1058" s="2869"/>
      <c r="T1058" s="2869"/>
      <c r="U1058" s="2869"/>
      <c r="V1058" s="2869"/>
      <c r="W1058" s="2869"/>
      <c r="X1058" s="2869"/>
      <c r="Y1058" s="2869"/>
      <c r="Z1058" s="2869"/>
      <c r="AA1058" s="2879"/>
      <c r="AC1058" s="124"/>
      <c r="AD1058" s="124"/>
      <c r="AE1058" s="124"/>
      <c r="AF1058" s="124"/>
      <c r="AG1058" s="124"/>
      <c r="AH1058" s="124"/>
      <c r="AI1058" s="124"/>
      <c r="AJ1058" s="124"/>
      <c r="AK1058" s="124"/>
      <c r="AL1058" s="124"/>
      <c r="AM1058" s="124"/>
      <c r="AN1058" s="124"/>
      <c r="AO1058" s="124"/>
      <c r="AP1058" s="124"/>
      <c r="AQ1058" s="124"/>
      <c r="AR1058" s="124"/>
      <c r="AS1058" s="124"/>
      <c r="AT1058" s="124"/>
      <c r="AU1058" s="124"/>
      <c r="AV1058" s="124"/>
      <c r="AW1058" s="124"/>
      <c r="AX1058" s="124"/>
      <c r="AY1058" s="124"/>
      <c r="AZ1058" s="124"/>
      <c r="BA1058" s="124"/>
      <c r="BB1058" s="124"/>
    </row>
    <row r="1059" spans="2:54" ht="15" customHeight="1">
      <c r="B1059" s="1155"/>
      <c r="C1059" s="3017"/>
      <c r="D1059" s="3017"/>
      <c r="E1059" s="1146" t="s">
        <v>1130</v>
      </c>
      <c r="F1059" s="1106"/>
      <c r="G1059" s="441" t="s">
        <v>93</v>
      </c>
      <c r="H1059" s="441" t="s">
        <v>1103</v>
      </c>
      <c r="I1059" s="441" t="s">
        <v>1131</v>
      </c>
      <c r="J1059" s="441" t="s">
        <v>112</v>
      </c>
      <c r="K1059" s="1111" t="s">
        <v>1134</v>
      </c>
      <c r="L1059" s="441" t="s">
        <v>1120</v>
      </c>
      <c r="M1059" s="441" t="str">
        <f t="shared" si="63"/>
        <v>Marulan 132 kV</v>
      </c>
      <c r="N1059" s="1111" t="s">
        <v>1115</v>
      </c>
      <c r="O1059" s="1111" t="s">
        <v>833</v>
      </c>
      <c r="P1059" s="1111"/>
      <c r="Q1059" s="2867"/>
      <c r="R1059" s="2868"/>
      <c r="S1059" s="2869"/>
      <c r="T1059" s="2869"/>
      <c r="U1059" s="2869"/>
      <c r="V1059" s="2869"/>
      <c r="W1059" s="2869"/>
      <c r="X1059" s="2869"/>
      <c r="Y1059" s="2869"/>
      <c r="Z1059" s="2869"/>
      <c r="AA1059" s="2879"/>
      <c r="AC1059" s="124"/>
      <c r="AD1059" s="124"/>
      <c r="AE1059" s="124"/>
      <c r="AF1059" s="124"/>
      <c r="AG1059" s="124"/>
      <c r="AH1059" s="124"/>
      <c r="AI1059" s="124"/>
      <c r="AJ1059" s="124"/>
      <c r="AK1059" s="124"/>
      <c r="AL1059" s="124"/>
      <c r="AM1059" s="124"/>
      <c r="AN1059" s="124"/>
      <c r="AO1059" s="124"/>
      <c r="AP1059" s="124"/>
      <c r="AQ1059" s="124"/>
      <c r="AR1059" s="124"/>
      <c r="AS1059" s="124"/>
      <c r="AT1059" s="124"/>
      <c r="AU1059" s="124"/>
      <c r="AV1059" s="124"/>
      <c r="AW1059" s="124"/>
      <c r="AX1059" s="124"/>
      <c r="AY1059" s="124"/>
      <c r="AZ1059" s="124"/>
      <c r="BA1059" s="124"/>
      <c r="BB1059" s="124"/>
    </row>
    <row r="1060" spans="2:54" ht="15" customHeight="1">
      <c r="B1060" s="1155"/>
      <c r="C1060" s="3016" t="s">
        <v>1135</v>
      </c>
      <c r="D1060" s="3016" t="s">
        <v>833</v>
      </c>
      <c r="E1060" s="1146" t="s">
        <v>1127</v>
      </c>
      <c r="F1060" s="1106"/>
      <c r="G1060" s="441" t="s">
        <v>93</v>
      </c>
      <c r="H1060" s="441" t="s">
        <v>1103</v>
      </c>
      <c r="I1060" s="441" t="s">
        <v>1128</v>
      </c>
      <c r="J1060" s="441" t="s">
        <v>112</v>
      </c>
      <c r="K1060" s="1111" t="s">
        <v>1135</v>
      </c>
      <c r="L1060" s="441" t="s">
        <v>1120</v>
      </c>
      <c r="M1060" s="441" t="str">
        <f t="shared" si="63"/>
        <v>Marulan 132 kV</v>
      </c>
      <c r="N1060" s="1111" t="s">
        <v>1106</v>
      </c>
      <c r="O1060" s="1111" t="s">
        <v>833</v>
      </c>
      <c r="P1060" s="1111"/>
      <c r="Q1060" s="2867"/>
      <c r="R1060" s="2868"/>
      <c r="S1060" s="2869"/>
      <c r="T1060" s="2869"/>
      <c r="U1060" s="2869"/>
      <c r="V1060" s="2869"/>
      <c r="W1060" s="2869"/>
      <c r="X1060" s="2869"/>
      <c r="Y1060" s="2869"/>
      <c r="Z1060" s="2869"/>
      <c r="AA1060" s="2879"/>
      <c r="AC1060" s="124"/>
      <c r="AD1060" s="124"/>
      <c r="AE1060" s="124"/>
      <c r="AF1060" s="124"/>
      <c r="AG1060" s="124"/>
      <c r="AH1060" s="124"/>
      <c r="AI1060" s="124"/>
      <c r="AJ1060" s="124"/>
      <c r="AK1060" s="124"/>
      <c r="AL1060" s="124"/>
      <c r="AM1060" s="124"/>
      <c r="AN1060" s="124"/>
      <c r="AO1060" s="124"/>
      <c r="AP1060" s="124"/>
      <c r="AQ1060" s="124"/>
      <c r="AR1060" s="124"/>
      <c r="AS1060" s="124"/>
      <c r="AT1060" s="124"/>
      <c r="AU1060" s="124"/>
      <c r="AV1060" s="124"/>
      <c r="AW1060" s="124"/>
      <c r="AX1060" s="124"/>
      <c r="AY1060" s="124"/>
      <c r="AZ1060" s="124"/>
      <c r="BA1060" s="124"/>
      <c r="BB1060" s="124"/>
    </row>
    <row r="1061" spans="2:54" ht="15" customHeight="1">
      <c r="B1061" s="1155"/>
      <c r="C1061" s="3017"/>
      <c r="D1061" s="3017"/>
      <c r="E1061" s="1146" t="s">
        <v>1130</v>
      </c>
      <c r="F1061" s="1106"/>
      <c r="G1061" s="441" t="s">
        <v>93</v>
      </c>
      <c r="H1061" s="441" t="s">
        <v>1103</v>
      </c>
      <c r="I1061" s="441" t="s">
        <v>1131</v>
      </c>
      <c r="J1061" s="441" t="s">
        <v>112</v>
      </c>
      <c r="K1061" s="1111" t="s">
        <v>1135</v>
      </c>
      <c r="L1061" s="441" t="s">
        <v>1120</v>
      </c>
      <c r="M1061" s="441" t="str">
        <f t="shared" si="63"/>
        <v>Marulan 132 kV</v>
      </c>
      <c r="N1061" s="1111" t="s">
        <v>1106</v>
      </c>
      <c r="O1061" s="1111" t="s">
        <v>833</v>
      </c>
      <c r="P1061" s="1111"/>
      <c r="Q1061" s="2867"/>
      <c r="R1061" s="2868"/>
      <c r="S1061" s="2869"/>
      <c r="T1061" s="2869"/>
      <c r="U1061" s="2869"/>
      <c r="V1061" s="2869"/>
      <c r="W1061" s="2869"/>
      <c r="X1061" s="2869"/>
      <c r="Y1061" s="2869"/>
      <c r="Z1061" s="2869"/>
      <c r="AA1061" s="2879"/>
      <c r="AC1061" s="124"/>
      <c r="AD1061" s="124"/>
      <c r="AE1061" s="124"/>
      <c r="AF1061" s="124"/>
      <c r="AG1061" s="124"/>
      <c r="AH1061" s="124"/>
      <c r="AI1061" s="124"/>
      <c r="AJ1061" s="124"/>
      <c r="AK1061" s="124"/>
      <c r="AL1061" s="124"/>
      <c r="AM1061" s="124"/>
      <c r="AN1061" s="124"/>
      <c r="AO1061" s="124"/>
      <c r="AP1061" s="124"/>
      <c r="AQ1061" s="124"/>
      <c r="AR1061" s="124"/>
      <c r="AS1061" s="124"/>
      <c r="AT1061" s="124"/>
      <c r="AU1061" s="124"/>
      <c r="AV1061" s="124"/>
      <c r="AW1061" s="124"/>
      <c r="AX1061" s="124"/>
      <c r="AY1061" s="124"/>
      <c r="AZ1061" s="124"/>
      <c r="BA1061" s="124"/>
      <c r="BB1061" s="124"/>
    </row>
    <row r="1062" spans="2:54" ht="15" customHeight="1">
      <c r="B1062" s="1155"/>
      <c r="C1062" s="3016" t="s">
        <v>1135</v>
      </c>
      <c r="D1062" s="3016" t="s">
        <v>842</v>
      </c>
      <c r="E1062" s="1146" t="s">
        <v>1127</v>
      </c>
      <c r="F1062" s="1106"/>
      <c r="G1062" s="441" t="s">
        <v>93</v>
      </c>
      <c r="H1062" s="441" t="s">
        <v>1103</v>
      </c>
      <c r="I1062" s="441" t="s">
        <v>1128</v>
      </c>
      <c r="J1062" s="441" t="s">
        <v>112</v>
      </c>
      <c r="K1062" s="1111" t="s">
        <v>1135</v>
      </c>
      <c r="L1062" s="441" t="s">
        <v>1120</v>
      </c>
      <c r="M1062" s="441" t="str">
        <f t="shared" si="63"/>
        <v>Marulan 132 kV</v>
      </c>
      <c r="N1062" s="1111" t="s">
        <v>1106</v>
      </c>
      <c r="O1062" s="1111" t="s">
        <v>842</v>
      </c>
      <c r="P1062" s="1111"/>
      <c r="Q1062" s="2867"/>
      <c r="R1062" s="2868"/>
      <c r="S1062" s="2869"/>
      <c r="T1062" s="2869"/>
      <c r="U1062" s="2869"/>
      <c r="V1062" s="2869"/>
      <c r="W1062" s="2869"/>
      <c r="X1062" s="2869"/>
      <c r="Y1062" s="2869"/>
      <c r="Z1062" s="2869"/>
      <c r="AA1062" s="2879"/>
      <c r="AC1062" s="124"/>
      <c r="AD1062" s="124"/>
      <c r="AE1062" s="124"/>
      <c r="AF1062" s="124"/>
      <c r="AG1062" s="124"/>
      <c r="AH1062" s="124"/>
      <c r="AI1062" s="124"/>
      <c r="AJ1062" s="124"/>
      <c r="AK1062" s="124"/>
      <c r="AL1062" s="124"/>
      <c r="AM1062" s="124"/>
      <c r="AN1062" s="124"/>
      <c r="AO1062" s="124"/>
      <c r="AP1062" s="124"/>
      <c r="AQ1062" s="124"/>
      <c r="AR1062" s="124"/>
      <c r="AS1062" s="124"/>
      <c r="AT1062" s="124"/>
      <c r="AU1062" s="124"/>
      <c r="AV1062" s="124"/>
      <c r="AW1062" s="124"/>
      <c r="AX1062" s="124"/>
      <c r="AY1062" s="124"/>
      <c r="AZ1062" s="124"/>
      <c r="BA1062" s="124"/>
      <c r="BB1062" s="124"/>
    </row>
    <row r="1063" spans="2:54" ht="15" customHeight="1">
      <c r="B1063" s="1155"/>
      <c r="C1063" s="3017"/>
      <c r="D1063" s="3017"/>
      <c r="E1063" s="1146" t="s">
        <v>1130</v>
      </c>
      <c r="F1063" s="1106"/>
      <c r="G1063" s="441" t="s">
        <v>93</v>
      </c>
      <c r="H1063" s="441" t="s">
        <v>1103</v>
      </c>
      <c r="I1063" s="441" t="s">
        <v>1131</v>
      </c>
      <c r="J1063" s="441" t="s">
        <v>112</v>
      </c>
      <c r="K1063" s="1111" t="s">
        <v>1135</v>
      </c>
      <c r="L1063" s="441" t="s">
        <v>1120</v>
      </c>
      <c r="M1063" s="441" t="str">
        <f t="shared" si="63"/>
        <v>Marulan 132 kV</v>
      </c>
      <c r="N1063" s="1111" t="s">
        <v>1106</v>
      </c>
      <c r="O1063" s="1111" t="s">
        <v>842</v>
      </c>
      <c r="P1063" s="1111"/>
      <c r="Q1063" s="2867"/>
      <c r="R1063" s="2868"/>
      <c r="S1063" s="2869"/>
      <c r="T1063" s="2869"/>
      <c r="U1063" s="2869"/>
      <c r="V1063" s="2869"/>
      <c r="W1063" s="2869"/>
      <c r="X1063" s="2869"/>
      <c r="Y1063" s="2869"/>
      <c r="Z1063" s="2869"/>
      <c r="AA1063" s="2879"/>
      <c r="AC1063" s="124"/>
      <c r="AD1063" s="124"/>
      <c r="AE1063" s="124"/>
      <c r="AF1063" s="124"/>
      <c r="AG1063" s="124"/>
      <c r="AH1063" s="124"/>
      <c r="AI1063" s="124"/>
      <c r="AJ1063" s="124"/>
      <c r="AK1063" s="124"/>
      <c r="AL1063" s="124"/>
      <c r="AM1063" s="124"/>
      <c r="AN1063" s="124"/>
      <c r="AO1063" s="124"/>
      <c r="AP1063" s="124"/>
      <c r="AQ1063" s="124"/>
      <c r="AR1063" s="124"/>
      <c r="AS1063" s="124"/>
      <c r="AT1063" s="124"/>
      <c r="AU1063" s="124"/>
      <c r="AV1063" s="124"/>
      <c r="AW1063" s="124"/>
      <c r="AX1063" s="124"/>
      <c r="AY1063" s="124"/>
      <c r="AZ1063" s="124"/>
      <c r="BA1063" s="124"/>
      <c r="BB1063" s="124"/>
    </row>
    <row r="1064" spans="2:54" ht="15" customHeight="1">
      <c r="B1064" s="1155"/>
      <c r="C1064" s="3016" t="s">
        <v>1136</v>
      </c>
      <c r="D1064" s="3016" t="s">
        <v>833</v>
      </c>
      <c r="E1064" s="1146" t="s">
        <v>1127</v>
      </c>
      <c r="F1064" s="1106"/>
      <c r="G1064" s="441" t="s">
        <v>93</v>
      </c>
      <c r="H1064" s="441" t="s">
        <v>1103</v>
      </c>
      <c r="I1064" s="441" t="s">
        <v>1128</v>
      </c>
      <c r="J1064" s="441" t="s">
        <v>112</v>
      </c>
      <c r="K1064" s="1111" t="s">
        <v>1136</v>
      </c>
      <c r="L1064" s="441" t="s">
        <v>1120</v>
      </c>
      <c r="M1064" s="441" t="str">
        <f t="shared" si="63"/>
        <v>Marulan 132 kV</v>
      </c>
      <c r="N1064" s="1111" t="s">
        <v>1106</v>
      </c>
      <c r="O1064" s="1111" t="s">
        <v>833</v>
      </c>
      <c r="P1064" s="1111"/>
      <c r="Q1064" s="2867"/>
      <c r="R1064" s="2868"/>
      <c r="S1064" s="2869"/>
      <c r="T1064" s="2869"/>
      <c r="U1064" s="2869"/>
      <c r="V1064" s="2869"/>
      <c r="W1064" s="2870">
        <v>133.64249745262867</v>
      </c>
      <c r="X1064" s="2870">
        <v>134.26098804066083</v>
      </c>
      <c r="Y1064" s="2870">
        <v>135.66349776995844</v>
      </c>
      <c r="Z1064" s="2870">
        <v>136.06614018826235</v>
      </c>
      <c r="AA1064" s="2871">
        <v>136.29535364264467</v>
      </c>
      <c r="AC1064" s="124"/>
      <c r="AD1064" s="124"/>
      <c r="AE1064" s="124"/>
      <c r="AF1064" s="124"/>
      <c r="AG1064" s="124"/>
      <c r="AH1064" s="124"/>
      <c r="AI1064" s="124"/>
      <c r="AJ1064" s="124"/>
      <c r="AK1064" s="124"/>
      <c r="AL1064" s="124"/>
      <c r="AM1064" s="124"/>
      <c r="AN1064" s="124"/>
      <c r="AO1064" s="124"/>
      <c r="AP1064" s="124"/>
      <c r="AQ1064" s="124"/>
      <c r="AR1064" s="124"/>
      <c r="AS1064" s="124"/>
      <c r="AT1064" s="124"/>
      <c r="AU1064" s="124"/>
      <c r="AV1064" s="124"/>
      <c r="AW1064" s="124"/>
      <c r="AX1064" s="124"/>
      <c r="AY1064" s="124"/>
      <c r="AZ1064" s="124"/>
      <c r="BA1064" s="124"/>
      <c r="BB1064" s="124"/>
    </row>
    <row r="1065" spans="2:54" ht="15" customHeight="1">
      <c r="B1065" s="1155"/>
      <c r="C1065" s="3017"/>
      <c r="D1065" s="3017"/>
      <c r="E1065" s="1146" t="s">
        <v>1130</v>
      </c>
      <c r="F1065" s="1106"/>
      <c r="G1065" s="441" t="s">
        <v>93</v>
      </c>
      <c r="H1065" s="441" t="s">
        <v>1103</v>
      </c>
      <c r="I1065" s="441" t="s">
        <v>1131</v>
      </c>
      <c r="J1065" s="441" t="s">
        <v>112</v>
      </c>
      <c r="K1065" s="1111" t="s">
        <v>1136</v>
      </c>
      <c r="L1065" s="441" t="s">
        <v>1120</v>
      </c>
      <c r="M1065" s="441" t="str">
        <f t="shared" si="63"/>
        <v>Marulan 132 kV</v>
      </c>
      <c r="N1065" s="1111" t="s">
        <v>1106</v>
      </c>
      <c r="O1065" s="1111" t="s">
        <v>833</v>
      </c>
      <c r="P1065" s="1111"/>
      <c r="Q1065" s="2528"/>
      <c r="R1065" s="2529"/>
      <c r="S1065" s="2530"/>
      <c r="T1065" s="2530"/>
      <c r="U1065" s="2530"/>
      <c r="V1065" s="2530"/>
      <c r="W1065" s="2102"/>
      <c r="X1065" s="2102"/>
      <c r="Y1065" s="2102"/>
      <c r="Z1065" s="2102"/>
      <c r="AA1065" s="2103"/>
      <c r="AC1065" s="124"/>
      <c r="AD1065" s="124"/>
      <c r="AE1065" s="124"/>
      <c r="AF1065" s="124"/>
      <c r="AG1065" s="124"/>
      <c r="AH1065" s="124"/>
      <c r="AI1065" s="124"/>
      <c r="AJ1065" s="124"/>
      <c r="AK1065" s="124"/>
      <c r="AL1065" s="124"/>
      <c r="AM1065" s="124"/>
      <c r="AN1065" s="124"/>
      <c r="AO1065" s="124"/>
      <c r="AP1065" s="124"/>
      <c r="AQ1065" s="124"/>
      <c r="AR1065" s="124"/>
      <c r="AS1065" s="124"/>
      <c r="AT1065" s="124"/>
      <c r="AU1065" s="124"/>
      <c r="AV1065" s="124"/>
      <c r="AW1065" s="124"/>
      <c r="AX1065" s="124"/>
      <c r="AY1065" s="124"/>
      <c r="AZ1065" s="124"/>
      <c r="BA1065" s="124"/>
      <c r="BB1065" s="124"/>
    </row>
    <row r="1066" spans="2:54" ht="15" customHeight="1">
      <c r="B1066" s="1155"/>
      <c r="C1066" s="3016" t="s">
        <v>1136</v>
      </c>
      <c r="D1066" s="3016" t="s">
        <v>842</v>
      </c>
      <c r="E1066" s="1146" t="s">
        <v>1127</v>
      </c>
      <c r="F1066" s="1106"/>
      <c r="G1066" s="441" t="s">
        <v>93</v>
      </c>
      <c r="H1066" s="441" t="s">
        <v>1103</v>
      </c>
      <c r="I1066" s="441" t="s">
        <v>1128</v>
      </c>
      <c r="J1066" s="441" t="s">
        <v>112</v>
      </c>
      <c r="K1066" s="1111" t="s">
        <v>1136</v>
      </c>
      <c r="L1066" s="441" t="s">
        <v>1120</v>
      </c>
      <c r="M1066" s="441" t="str">
        <f t="shared" si="63"/>
        <v>Marulan 132 kV</v>
      </c>
      <c r="N1066" s="1111" t="s">
        <v>1106</v>
      </c>
      <c r="O1066" s="1111" t="s">
        <v>842</v>
      </c>
      <c r="P1066" s="1111"/>
      <c r="Q1066" s="2528"/>
      <c r="R1066" s="2529"/>
      <c r="S1066" s="2530"/>
      <c r="T1066" s="2530"/>
      <c r="U1066" s="2530"/>
      <c r="V1066" s="2530"/>
      <c r="W1066" s="2102">
        <v>159.01210257442605</v>
      </c>
      <c r="X1066" s="2102">
        <v>159.91463340690095</v>
      </c>
      <c r="Y1066" s="2102">
        <v>161.24723605934051</v>
      </c>
      <c r="Z1066" s="2102">
        <v>161.75954238043687</v>
      </c>
      <c r="AA1066" s="2102">
        <v>162.09568194914559</v>
      </c>
      <c r="AC1066" s="124"/>
      <c r="AD1066" s="124"/>
      <c r="AE1066" s="124"/>
      <c r="AF1066" s="124"/>
      <c r="AG1066" s="124"/>
      <c r="AH1066" s="124"/>
      <c r="AI1066" s="124"/>
      <c r="AJ1066" s="124"/>
      <c r="AK1066" s="124"/>
      <c r="AL1066" s="124"/>
      <c r="AM1066" s="124"/>
      <c r="AN1066" s="124"/>
      <c r="AO1066" s="124"/>
      <c r="AP1066" s="124"/>
      <c r="AQ1066" s="124"/>
      <c r="AR1066" s="124"/>
      <c r="AS1066" s="124"/>
      <c r="AT1066" s="124"/>
      <c r="AU1066" s="124"/>
      <c r="AV1066" s="124"/>
      <c r="AW1066" s="124"/>
      <c r="AX1066" s="124"/>
      <c r="AY1066" s="124"/>
      <c r="AZ1066" s="124"/>
      <c r="BA1066" s="124"/>
      <c r="BB1066" s="124"/>
    </row>
    <row r="1067" spans="2:54" ht="15" customHeight="1" thickBot="1">
      <c r="B1067" s="2872"/>
      <c r="C1067" s="3018"/>
      <c r="D1067" s="3018"/>
      <c r="E1067" s="2873" t="s">
        <v>1130</v>
      </c>
      <c r="F1067" s="1106"/>
      <c r="G1067" s="441" t="s">
        <v>93</v>
      </c>
      <c r="H1067" s="441" t="s">
        <v>1103</v>
      </c>
      <c r="I1067" s="441" t="s">
        <v>1131</v>
      </c>
      <c r="J1067" s="441" t="s">
        <v>112</v>
      </c>
      <c r="K1067" s="1111" t="s">
        <v>1136</v>
      </c>
      <c r="L1067" s="441" t="s">
        <v>1120</v>
      </c>
      <c r="M1067" s="441" t="str">
        <f t="shared" si="63"/>
        <v>Marulan 132 kV</v>
      </c>
      <c r="N1067" s="1111" t="s">
        <v>1106</v>
      </c>
      <c r="O1067" s="1111" t="s">
        <v>842</v>
      </c>
      <c r="P1067" s="1111"/>
      <c r="Q1067" s="2874"/>
      <c r="R1067" s="2875"/>
      <c r="S1067" s="2876"/>
      <c r="T1067" s="2876"/>
      <c r="U1067" s="2876"/>
      <c r="V1067" s="2876"/>
      <c r="W1067" s="2877"/>
      <c r="X1067" s="2877"/>
      <c r="Y1067" s="2877"/>
      <c r="Z1067" s="2877"/>
      <c r="AA1067" s="2878"/>
      <c r="AC1067" s="124"/>
      <c r="AD1067" s="124"/>
      <c r="AE1067" s="124"/>
      <c r="AF1067" s="124"/>
      <c r="AG1067" s="124"/>
      <c r="AH1067" s="124"/>
      <c r="AI1067" s="124"/>
      <c r="AJ1067" s="124"/>
      <c r="AK1067" s="124"/>
      <c r="AL1067" s="124"/>
      <c r="AM1067" s="124"/>
      <c r="AN1067" s="124"/>
      <c r="AO1067" s="124"/>
      <c r="AP1067" s="124"/>
      <c r="AQ1067" s="124"/>
      <c r="AR1067" s="124"/>
      <c r="AS1067" s="124"/>
      <c r="AT1067" s="124"/>
      <c r="AU1067" s="124"/>
      <c r="AV1067" s="124"/>
      <c r="AW1067" s="124"/>
      <c r="AX1067" s="124"/>
      <c r="AY1067" s="124"/>
      <c r="AZ1067" s="124"/>
      <c r="BA1067" s="124"/>
      <c r="BB1067" s="124"/>
    </row>
    <row r="1068" spans="2:54" ht="15" customHeight="1">
      <c r="B1068" s="1145" t="s">
        <v>1680</v>
      </c>
      <c r="C1068" s="3019" t="s">
        <v>1126</v>
      </c>
      <c r="D1068" s="3019" t="s">
        <v>842</v>
      </c>
      <c r="E1068" s="1146" t="s">
        <v>1127</v>
      </c>
      <c r="F1068" s="1106"/>
      <c r="G1068" s="441" t="s">
        <v>93</v>
      </c>
      <c r="H1068" s="441" t="s">
        <v>1103</v>
      </c>
      <c r="I1068" s="441" t="s">
        <v>1128</v>
      </c>
      <c r="J1068" s="441" t="s">
        <v>112</v>
      </c>
      <c r="K1068" s="441" t="s">
        <v>1126</v>
      </c>
      <c r="L1068" s="441" t="s">
        <v>1120</v>
      </c>
      <c r="M1068" s="441" t="str">
        <f t="shared" ref="M1068" si="65">B1068</f>
        <v>Dapto 132 kV</v>
      </c>
      <c r="N1068" s="441" t="s">
        <v>1129</v>
      </c>
      <c r="O1068" s="441" t="s">
        <v>842</v>
      </c>
      <c r="P1068" s="1111"/>
      <c r="Q1068" s="2521"/>
      <c r="R1068" s="2522"/>
      <c r="S1068" s="2523"/>
      <c r="T1068" s="2523"/>
      <c r="U1068" s="2523"/>
      <c r="V1068" s="2523"/>
      <c r="W1068" s="2524"/>
      <c r="X1068" s="2524"/>
      <c r="Y1068" s="2524"/>
      <c r="Z1068" s="2524"/>
      <c r="AA1068" s="2525"/>
      <c r="AC1068" s="124"/>
      <c r="AD1068" s="124"/>
      <c r="AE1068" s="124"/>
      <c r="AF1068" s="124"/>
      <c r="AG1068" s="124"/>
      <c r="AH1068" s="124"/>
      <c r="AI1068" s="124"/>
      <c r="AJ1068" s="124"/>
      <c r="AK1068" s="124"/>
      <c r="AL1068" s="124"/>
      <c r="AM1068" s="124"/>
      <c r="AN1068" s="124"/>
      <c r="AO1068" s="124"/>
      <c r="AP1068" s="124"/>
      <c r="AQ1068" s="124"/>
      <c r="AR1068" s="124"/>
      <c r="AS1068" s="124"/>
      <c r="AT1068" s="124"/>
      <c r="AU1068" s="124"/>
      <c r="AV1068" s="124"/>
      <c r="AW1068" s="124"/>
      <c r="AX1068" s="124"/>
      <c r="AY1068" s="124"/>
      <c r="AZ1068" s="124"/>
      <c r="BA1068" s="124"/>
      <c r="BB1068" s="124"/>
    </row>
    <row r="1069" spans="2:54" ht="15" customHeight="1">
      <c r="B1069" s="1155"/>
      <c r="C1069" s="3017"/>
      <c r="D1069" s="3017"/>
      <c r="E1069" s="1146" t="s">
        <v>1130</v>
      </c>
      <c r="F1069" s="1106"/>
      <c r="G1069" s="441" t="s">
        <v>93</v>
      </c>
      <c r="H1069" s="441" t="s">
        <v>1103</v>
      </c>
      <c r="I1069" s="441" t="s">
        <v>1131</v>
      </c>
      <c r="J1069" s="441" t="s">
        <v>112</v>
      </c>
      <c r="K1069" s="441" t="s">
        <v>1126</v>
      </c>
      <c r="L1069" s="441" t="s">
        <v>1120</v>
      </c>
      <c r="M1069" s="441" t="str">
        <f t="shared" si="63"/>
        <v>Dapto 132 kV</v>
      </c>
      <c r="N1069" s="441" t="s">
        <v>1129</v>
      </c>
      <c r="O1069" s="441" t="s">
        <v>842</v>
      </c>
      <c r="P1069" s="1111"/>
      <c r="Q1069" s="2526"/>
      <c r="R1069" s="2527"/>
      <c r="S1069" s="2524"/>
      <c r="T1069" s="2524"/>
      <c r="U1069" s="2524"/>
      <c r="V1069" s="2524"/>
      <c r="W1069" s="2524"/>
      <c r="X1069" s="2524"/>
      <c r="Y1069" s="2524"/>
      <c r="Z1069" s="2524"/>
      <c r="AA1069" s="2525"/>
      <c r="AC1069" s="124"/>
      <c r="AD1069" s="124"/>
      <c r="AE1069" s="124"/>
      <c r="AF1069" s="124"/>
      <c r="AG1069" s="124"/>
      <c r="AH1069" s="124"/>
      <c r="AI1069" s="124"/>
      <c r="AJ1069" s="124"/>
      <c r="AK1069" s="124"/>
      <c r="AL1069" s="124"/>
      <c r="AM1069" s="124"/>
      <c r="AN1069" s="124"/>
      <c r="AO1069" s="124"/>
      <c r="AP1069" s="124"/>
      <c r="AQ1069" s="124"/>
      <c r="AR1069" s="124"/>
      <c r="AS1069" s="124"/>
      <c r="AT1069" s="124"/>
      <c r="AU1069" s="124"/>
      <c r="AV1069" s="124"/>
      <c r="AW1069" s="124"/>
      <c r="AX1069" s="124"/>
      <c r="AY1069" s="124"/>
      <c r="AZ1069" s="124"/>
      <c r="BA1069" s="124"/>
      <c r="BB1069" s="124"/>
    </row>
    <row r="1070" spans="2:54" ht="15" customHeight="1">
      <c r="B1070" s="1155"/>
      <c r="C1070" s="3016" t="s">
        <v>1132</v>
      </c>
      <c r="D1070" s="3016" t="s">
        <v>833</v>
      </c>
      <c r="E1070" s="1146" t="s">
        <v>1127</v>
      </c>
      <c r="F1070" s="1106"/>
      <c r="G1070" s="441" t="s">
        <v>93</v>
      </c>
      <c r="H1070" s="441" t="s">
        <v>1103</v>
      </c>
      <c r="I1070" s="441" t="s">
        <v>1128</v>
      </c>
      <c r="J1070" s="441" t="s">
        <v>112</v>
      </c>
      <c r="K1070" s="1111" t="s">
        <v>1132</v>
      </c>
      <c r="L1070" s="441" t="s">
        <v>1120</v>
      </c>
      <c r="M1070" s="441" t="str">
        <f t="shared" si="63"/>
        <v>Dapto 132 kV</v>
      </c>
      <c r="N1070" s="1111" t="s">
        <v>1106</v>
      </c>
      <c r="O1070" s="1111" t="s">
        <v>833</v>
      </c>
      <c r="P1070" s="1111"/>
      <c r="Q1070" s="2850"/>
      <c r="R1070" s="2850"/>
      <c r="S1070" s="2850"/>
      <c r="T1070" s="2850"/>
      <c r="U1070" s="2850"/>
      <c r="V1070" s="2851"/>
      <c r="W1070" s="2852"/>
      <c r="X1070" s="2852"/>
      <c r="Y1070" s="2852"/>
      <c r="Z1070" s="2852"/>
      <c r="AA1070" s="2853"/>
      <c r="AC1070" s="124"/>
      <c r="AD1070" s="124"/>
      <c r="AE1070" s="124"/>
      <c r="AF1070" s="124"/>
      <c r="AG1070" s="124"/>
      <c r="AH1070" s="124"/>
      <c r="AI1070" s="124"/>
      <c r="AJ1070" s="124"/>
      <c r="AK1070" s="124"/>
      <c r="AL1070" s="124"/>
      <c r="AM1070" s="124"/>
      <c r="AN1070" s="124"/>
      <c r="AO1070" s="124"/>
      <c r="AP1070" s="124"/>
      <c r="AQ1070" s="124"/>
      <c r="AR1070" s="124"/>
      <c r="AS1070" s="124"/>
      <c r="AT1070" s="124"/>
      <c r="AU1070" s="124"/>
      <c r="AV1070" s="124"/>
      <c r="AW1070" s="124"/>
      <c r="AX1070" s="124"/>
      <c r="AY1070" s="124"/>
      <c r="AZ1070" s="124"/>
      <c r="BA1070" s="124"/>
      <c r="BB1070" s="124"/>
    </row>
    <row r="1071" spans="2:54" ht="15" customHeight="1">
      <c r="B1071" s="1155"/>
      <c r="C1071" s="3017"/>
      <c r="D1071" s="3017"/>
      <c r="E1071" s="1146" t="s">
        <v>1130</v>
      </c>
      <c r="F1071" s="1106"/>
      <c r="G1071" s="441" t="s">
        <v>93</v>
      </c>
      <c r="H1071" s="441" t="s">
        <v>1103</v>
      </c>
      <c r="I1071" s="441" t="s">
        <v>1131</v>
      </c>
      <c r="J1071" s="441" t="s">
        <v>112</v>
      </c>
      <c r="K1071" s="1111" t="s">
        <v>1132</v>
      </c>
      <c r="L1071" s="441" t="s">
        <v>1120</v>
      </c>
      <c r="M1071" s="441" t="str">
        <f t="shared" si="63"/>
        <v>Dapto 132 kV</v>
      </c>
      <c r="N1071" s="1111" t="s">
        <v>1106</v>
      </c>
      <c r="O1071" s="1111" t="s">
        <v>833</v>
      </c>
      <c r="P1071" s="1111"/>
      <c r="Q1071" s="2850"/>
      <c r="R1071" s="2850"/>
      <c r="S1071" s="2850"/>
      <c r="T1071" s="2850"/>
      <c r="U1071" s="2850"/>
      <c r="V1071" s="2851"/>
      <c r="W1071" s="2852"/>
      <c r="X1071" s="2852"/>
      <c r="Y1071" s="2852"/>
      <c r="Z1071" s="2852"/>
      <c r="AA1071" s="2853"/>
      <c r="AC1071" s="124"/>
      <c r="AD1071" s="124"/>
      <c r="AE1071" s="124"/>
      <c r="AF1071" s="124"/>
      <c r="AG1071" s="124"/>
      <c r="AH1071" s="124"/>
      <c r="AI1071" s="124"/>
      <c r="AJ1071" s="124"/>
      <c r="AK1071" s="124"/>
      <c r="AL1071" s="124"/>
      <c r="AM1071" s="124"/>
      <c r="AN1071" s="124"/>
      <c r="AO1071" s="124"/>
      <c r="AP1071" s="124"/>
      <c r="AQ1071" s="124"/>
      <c r="AR1071" s="124"/>
      <c r="AS1071" s="124"/>
      <c r="AT1071" s="124"/>
      <c r="AU1071" s="124"/>
      <c r="AV1071" s="124"/>
      <c r="AW1071" s="124"/>
      <c r="AX1071" s="124"/>
      <c r="AY1071" s="124"/>
      <c r="AZ1071" s="124"/>
      <c r="BA1071" s="124"/>
      <c r="BB1071" s="124"/>
    </row>
    <row r="1072" spans="2:54" ht="15" customHeight="1">
      <c r="B1072" s="1155"/>
      <c r="C1072" s="3016" t="s">
        <v>1132</v>
      </c>
      <c r="D1072" s="3016" t="s">
        <v>842</v>
      </c>
      <c r="E1072" s="1146" t="s">
        <v>1127</v>
      </c>
      <c r="F1072" s="1106"/>
      <c r="G1072" s="441" t="s">
        <v>93</v>
      </c>
      <c r="H1072" s="441" t="s">
        <v>1103</v>
      </c>
      <c r="I1072" s="441" t="s">
        <v>1128</v>
      </c>
      <c r="J1072" s="441" t="s">
        <v>112</v>
      </c>
      <c r="K1072" s="1111" t="s">
        <v>1132</v>
      </c>
      <c r="L1072" s="441" t="s">
        <v>1120</v>
      </c>
      <c r="M1072" s="441" t="str">
        <f t="shared" si="63"/>
        <v>Dapto 132 kV</v>
      </c>
      <c r="N1072" s="1111" t="s">
        <v>1106</v>
      </c>
      <c r="O1072" s="1112" t="s">
        <v>842</v>
      </c>
      <c r="P1072" s="1111"/>
      <c r="Q1072" s="2881">
        <v>769</v>
      </c>
      <c r="R1072" s="2881">
        <v>643</v>
      </c>
      <c r="S1072" s="2881">
        <v>649</v>
      </c>
      <c r="T1072" s="2881">
        <v>652</v>
      </c>
      <c r="U1072" s="2881">
        <v>630</v>
      </c>
      <c r="V1072" s="2881">
        <v>548</v>
      </c>
      <c r="W1072" s="2852"/>
      <c r="X1072" s="2852"/>
      <c r="Y1072" s="2852"/>
      <c r="Z1072" s="2852"/>
      <c r="AA1072" s="2853"/>
      <c r="AC1072" s="124"/>
      <c r="AD1072" s="124"/>
      <c r="AE1072" s="124"/>
      <c r="AF1072" s="124"/>
      <c r="AG1072" s="124"/>
      <c r="AH1072" s="124"/>
      <c r="AI1072" s="124"/>
      <c r="AJ1072" s="124"/>
      <c r="AK1072" s="124"/>
      <c r="AL1072" s="124"/>
      <c r="AM1072" s="124"/>
      <c r="AN1072" s="124"/>
      <c r="AO1072" s="124"/>
      <c r="AP1072" s="124"/>
      <c r="AQ1072" s="124"/>
      <c r="AR1072" s="124"/>
      <c r="AS1072" s="124"/>
      <c r="AT1072" s="124"/>
      <c r="AU1072" s="124"/>
      <c r="AV1072" s="124"/>
      <c r="AW1072" s="124"/>
      <c r="AX1072" s="124"/>
      <c r="AY1072" s="124"/>
      <c r="AZ1072" s="124"/>
      <c r="BA1072" s="124"/>
      <c r="BB1072" s="124"/>
    </row>
    <row r="1073" spans="2:54" ht="15" customHeight="1">
      <c r="B1073" s="1155"/>
      <c r="C1073" s="3017"/>
      <c r="D1073" s="3017"/>
      <c r="E1073" s="1146" t="s">
        <v>1130</v>
      </c>
      <c r="F1073" s="1106"/>
      <c r="G1073" s="441" t="s">
        <v>93</v>
      </c>
      <c r="H1073" s="441" t="s">
        <v>1103</v>
      </c>
      <c r="I1073" s="441" t="s">
        <v>1131</v>
      </c>
      <c r="J1073" s="441" t="s">
        <v>112</v>
      </c>
      <c r="K1073" s="1111" t="s">
        <v>1132</v>
      </c>
      <c r="L1073" s="441" t="s">
        <v>1120</v>
      </c>
      <c r="M1073" s="441" t="str">
        <f t="shared" si="63"/>
        <v>Dapto 132 kV</v>
      </c>
      <c r="N1073" s="1111" t="s">
        <v>1106</v>
      </c>
      <c r="O1073" s="1112" t="s">
        <v>842</v>
      </c>
      <c r="P1073" s="1111"/>
      <c r="Q1073" s="2881">
        <v>386</v>
      </c>
      <c r="R1073" s="2881">
        <v>350</v>
      </c>
      <c r="S1073" s="2881">
        <v>246</v>
      </c>
      <c r="T1073" s="2881">
        <v>260</v>
      </c>
      <c r="U1073" s="2881">
        <v>245</v>
      </c>
      <c r="V1073" s="2881">
        <v>114</v>
      </c>
      <c r="W1073" s="2852"/>
      <c r="X1073" s="2852"/>
      <c r="Y1073" s="2852"/>
      <c r="Z1073" s="2852"/>
      <c r="AA1073" s="2853"/>
      <c r="AC1073" s="124"/>
      <c r="AD1073" s="124"/>
      <c r="AE1073" s="124"/>
      <c r="AF1073" s="124"/>
      <c r="AG1073" s="124"/>
      <c r="AH1073" s="124"/>
      <c r="AI1073" s="124"/>
      <c r="AJ1073" s="124"/>
      <c r="AK1073" s="124"/>
      <c r="AL1073" s="124"/>
      <c r="AM1073" s="124"/>
      <c r="AN1073" s="124"/>
      <c r="AO1073" s="124"/>
      <c r="AP1073" s="124"/>
      <c r="AQ1073" s="124"/>
      <c r="AR1073" s="124"/>
      <c r="AS1073" s="124"/>
      <c r="AT1073" s="124"/>
      <c r="AU1073" s="124"/>
      <c r="AV1073" s="124"/>
      <c r="AW1073" s="124"/>
      <c r="AX1073" s="124"/>
      <c r="AY1073" s="124"/>
      <c r="AZ1073" s="124"/>
      <c r="BA1073" s="124"/>
      <c r="BB1073" s="124"/>
    </row>
    <row r="1074" spans="2:54" ht="15" customHeight="1">
      <c r="B1074" s="1155"/>
      <c r="C1074" s="3016" t="s">
        <v>1133</v>
      </c>
      <c r="D1074" s="3016"/>
      <c r="E1074" s="1146" t="s">
        <v>1127</v>
      </c>
      <c r="F1074" s="1106"/>
      <c r="G1074" s="441" t="s">
        <v>93</v>
      </c>
      <c r="H1074" s="441" t="s">
        <v>1103</v>
      </c>
      <c r="I1074" s="441" t="s">
        <v>1128</v>
      </c>
      <c r="J1074" s="441" t="s">
        <v>112</v>
      </c>
      <c r="K1074" s="1111" t="s">
        <v>1133</v>
      </c>
      <c r="L1074" s="441" t="s">
        <v>1120</v>
      </c>
      <c r="M1074" s="441" t="str">
        <f t="shared" si="63"/>
        <v>Dapto 132 kV</v>
      </c>
      <c r="N1074" s="1111" t="s">
        <v>1108</v>
      </c>
      <c r="O1074" s="1111" t="s">
        <v>1109</v>
      </c>
      <c r="P1074" s="1111"/>
      <c r="Q1074" s="2856"/>
      <c r="R1074" s="2856"/>
      <c r="S1074" s="2856"/>
      <c r="T1074" s="2856"/>
      <c r="U1074" s="2856"/>
      <c r="V1074" s="2858"/>
      <c r="W1074" s="2859"/>
      <c r="X1074" s="2859"/>
      <c r="Y1074" s="2859"/>
      <c r="Z1074" s="2859"/>
      <c r="AA1074" s="2860"/>
      <c r="AC1074" s="124"/>
      <c r="AD1074" s="124"/>
      <c r="AE1074" s="124"/>
      <c r="AF1074" s="124"/>
      <c r="AG1074" s="124"/>
      <c r="AH1074" s="124"/>
      <c r="AI1074" s="124"/>
      <c r="AJ1074" s="124"/>
      <c r="AK1074" s="124"/>
      <c r="AL1074" s="124"/>
      <c r="AM1074" s="124"/>
      <c r="AN1074" s="124"/>
      <c r="AO1074" s="124"/>
      <c r="AP1074" s="124"/>
      <c r="AQ1074" s="124"/>
      <c r="AR1074" s="124"/>
      <c r="AS1074" s="124"/>
      <c r="AT1074" s="124"/>
      <c r="AU1074" s="124"/>
      <c r="AV1074" s="124"/>
      <c r="AW1074" s="124"/>
      <c r="AX1074" s="124"/>
      <c r="AY1074" s="124"/>
      <c r="AZ1074" s="124"/>
      <c r="BA1074" s="124"/>
      <c r="BB1074" s="124"/>
    </row>
    <row r="1075" spans="2:54" ht="15" customHeight="1">
      <c r="B1075" s="1155"/>
      <c r="C1075" s="3017"/>
      <c r="D1075" s="3017"/>
      <c r="E1075" s="1146" t="s">
        <v>1130</v>
      </c>
      <c r="F1075" s="1106"/>
      <c r="G1075" s="441" t="s">
        <v>93</v>
      </c>
      <c r="H1075" s="441" t="s">
        <v>1103</v>
      </c>
      <c r="I1075" s="441" t="s">
        <v>1131</v>
      </c>
      <c r="J1075" s="441" t="s">
        <v>112</v>
      </c>
      <c r="K1075" s="1111" t="s">
        <v>1133</v>
      </c>
      <c r="L1075" s="441" t="s">
        <v>1120</v>
      </c>
      <c r="M1075" s="441" t="str">
        <f t="shared" si="63"/>
        <v>Dapto 132 kV</v>
      </c>
      <c r="N1075" s="1111" t="s">
        <v>1108</v>
      </c>
      <c r="O1075" s="1111" t="s">
        <v>1109</v>
      </c>
      <c r="P1075" s="1111"/>
      <c r="Q1075" s="2856"/>
      <c r="R1075" s="2856"/>
      <c r="S1075" s="2856"/>
      <c r="T1075" s="2856"/>
      <c r="U1075" s="2856"/>
      <c r="V1075" s="2858"/>
      <c r="W1075" s="2859"/>
      <c r="X1075" s="2859"/>
      <c r="Y1075" s="2859"/>
      <c r="Z1075" s="2859"/>
      <c r="AA1075" s="2860"/>
      <c r="AC1075" s="124"/>
      <c r="AD1075" s="124"/>
      <c r="AE1075" s="124"/>
      <c r="AF1075" s="124"/>
      <c r="AG1075" s="124"/>
      <c r="AH1075" s="124"/>
      <c r="AI1075" s="124"/>
      <c r="AJ1075" s="124"/>
      <c r="AK1075" s="124"/>
      <c r="AL1075" s="124"/>
      <c r="AM1075" s="124"/>
      <c r="AN1075" s="124"/>
      <c r="AO1075" s="124"/>
      <c r="AP1075" s="124"/>
      <c r="AQ1075" s="124"/>
      <c r="AR1075" s="124"/>
      <c r="AS1075" s="124"/>
      <c r="AT1075" s="124"/>
      <c r="AU1075" s="124"/>
      <c r="AV1075" s="124"/>
      <c r="AW1075" s="124"/>
      <c r="AX1075" s="124"/>
      <c r="AY1075" s="124"/>
      <c r="AZ1075" s="124"/>
      <c r="BA1075" s="124"/>
      <c r="BB1075" s="124"/>
    </row>
    <row r="1076" spans="2:54" ht="15" customHeight="1">
      <c r="B1076" s="1155"/>
      <c r="C1076" s="3016" t="s">
        <v>1110</v>
      </c>
      <c r="D1076" s="3016"/>
      <c r="E1076" s="1146" t="s">
        <v>1127</v>
      </c>
      <c r="F1076" s="1106"/>
      <c r="G1076" s="441" t="s">
        <v>93</v>
      </c>
      <c r="H1076" s="441" t="s">
        <v>1103</v>
      </c>
      <c r="I1076" s="441" t="s">
        <v>1128</v>
      </c>
      <c r="J1076" s="441" t="s">
        <v>112</v>
      </c>
      <c r="K1076" s="1111" t="s">
        <v>1110</v>
      </c>
      <c r="L1076" s="441" t="s">
        <v>1120</v>
      </c>
      <c r="M1076" s="441" t="str">
        <f t="shared" si="63"/>
        <v>Dapto 132 kV</v>
      </c>
      <c r="N1076" s="1111" t="s">
        <v>1111</v>
      </c>
      <c r="O1076" s="1112">
        <v>0</v>
      </c>
      <c r="P1076" s="1111"/>
      <c r="Q1076" s="2861"/>
      <c r="R1076" s="2861"/>
      <c r="S1076" s="2861"/>
      <c r="T1076" s="2861"/>
      <c r="U1076" s="2861"/>
      <c r="V1076" s="2862"/>
      <c r="W1076" s="2863"/>
      <c r="X1076" s="2863"/>
      <c r="Y1076" s="2863"/>
      <c r="Z1076" s="2863"/>
      <c r="AA1076" s="2864"/>
      <c r="AC1076" s="124"/>
      <c r="AD1076" s="124"/>
      <c r="AE1076" s="124"/>
      <c r="AF1076" s="124"/>
      <c r="AG1076" s="124"/>
      <c r="AH1076" s="124"/>
      <c r="AI1076" s="124"/>
      <c r="AJ1076" s="124"/>
      <c r="AK1076" s="124"/>
      <c r="AL1076" s="124"/>
      <c r="AM1076" s="124"/>
      <c r="AN1076" s="124"/>
      <c r="AO1076" s="124"/>
      <c r="AP1076" s="124"/>
      <c r="AQ1076" s="124"/>
      <c r="AR1076" s="124"/>
      <c r="AS1076" s="124"/>
      <c r="AT1076" s="124"/>
      <c r="AU1076" s="124"/>
      <c r="AV1076" s="124"/>
      <c r="AW1076" s="124"/>
      <c r="AX1076" s="124"/>
      <c r="AY1076" s="124"/>
      <c r="AZ1076" s="124"/>
      <c r="BA1076" s="124"/>
      <c r="BB1076" s="124"/>
    </row>
    <row r="1077" spans="2:54" ht="15" customHeight="1">
      <c r="B1077" s="1155"/>
      <c r="C1077" s="3017"/>
      <c r="D1077" s="3017"/>
      <c r="E1077" s="1146" t="s">
        <v>1130</v>
      </c>
      <c r="F1077" s="1106"/>
      <c r="G1077" s="441" t="s">
        <v>93</v>
      </c>
      <c r="H1077" s="441" t="s">
        <v>1103</v>
      </c>
      <c r="I1077" s="441" t="s">
        <v>1131</v>
      </c>
      <c r="J1077" s="441" t="s">
        <v>112</v>
      </c>
      <c r="K1077" s="1111" t="s">
        <v>1110</v>
      </c>
      <c r="L1077" s="441" t="s">
        <v>1120</v>
      </c>
      <c r="M1077" s="441" t="str">
        <f t="shared" si="63"/>
        <v>Dapto 132 kV</v>
      </c>
      <c r="N1077" s="1111" t="s">
        <v>1111</v>
      </c>
      <c r="O1077" s="1112">
        <v>0</v>
      </c>
      <c r="P1077" s="1111"/>
      <c r="Q1077" s="2861"/>
      <c r="R1077" s="2861"/>
      <c r="S1077" s="2861"/>
      <c r="T1077" s="2861"/>
      <c r="U1077" s="2861"/>
      <c r="V1077" s="2862"/>
      <c r="W1077" s="2863"/>
      <c r="X1077" s="2863"/>
      <c r="Y1077" s="2863"/>
      <c r="Z1077" s="2863"/>
      <c r="AA1077" s="2864"/>
      <c r="AC1077" s="124"/>
      <c r="AD1077" s="124"/>
      <c r="AE1077" s="124"/>
      <c r="AF1077" s="124"/>
      <c r="AG1077" s="124"/>
      <c r="AH1077" s="124"/>
      <c r="AI1077" s="124"/>
      <c r="AJ1077" s="124"/>
      <c r="AK1077" s="124"/>
      <c r="AL1077" s="124"/>
      <c r="AM1077" s="124"/>
      <c r="AN1077" s="124"/>
      <c r="AO1077" s="124"/>
      <c r="AP1077" s="124"/>
      <c r="AQ1077" s="124"/>
      <c r="AR1077" s="124"/>
      <c r="AS1077" s="124"/>
      <c r="AT1077" s="124"/>
      <c r="AU1077" s="124"/>
      <c r="AV1077" s="124"/>
      <c r="AW1077" s="124"/>
      <c r="AX1077" s="124"/>
      <c r="AY1077" s="124"/>
      <c r="AZ1077" s="124"/>
      <c r="BA1077" s="124"/>
      <c r="BB1077" s="124"/>
    </row>
    <row r="1078" spans="2:54" ht="15" customHeight="1">
      <c r="B1078" s="1155"/>
      <c r="C1078" s="3016" t="s">
        <v>1112</v>
      </c>
      <c r="D1078" s="3016"/>
      <c r="E1078" s="1146" t="s">
        <v>1127</v>
      </c>
      <c r="F1078" s="1106"/>
      <c r="G1078" s="441" t="s">
        <v>93</v>
      </c>
      <c r="H1078" s="441" t="s">
        <v>1103</v>
      </c>
      <c r="I1078" s="441" t="s">
        <v>1128</v>
      </c>
      <c r="J1078" s="441" t="s">
        <v>112</v>
      </c>
      <c r="K1078" s="1111" t="s">
        <v>1112</v>
      </c>
      <c r="L1078" s="441" t="s">
        <v>1120</v>
      </c>
      <c r="M1078" s="441" t="str">
        <f t="shared" si="63"/>
        <v>Dapto 132 kV</v>
      </c>
      <c r="N1078" s="1111" t="s">
        <v>1113</v>
      </c>
      <c r="O1078" s="1111" t="s">
        <v>1113</v>
      </c>
      <c r="P1078" s="1111"/>
      <c r="Q1078" s="2850"/>
      <c r="R1078" s="2850"/>
      <c r="S1078" s="2850"/>
      <c r="T1078" s="2850"/>
      <c r="U1078" s="2850"/>
      <c r="V1078" s="2851"/>
      <c r="W1078" s="2866"/>
      <c r="X1078" s="2866"/>
      <c r="Y1078" s="2866"/>
      <c r="Z1078" s="2866"/>
      <c r="AA1078" s="2099"/>
      <c r="AC1078" s="124"/>
      <c r="AD1078" s="124"/>
      <c r="AE1078" s="124"/>
      <c r="AF1078" s="124"/>
      <c r="AG1078" s="124"/>
      <c r="AH1078" s="124"/>
      <c r="AI1078" s="124"/>
      <c r="AJ1078" s="124"/>
      <c r="AK1078" s="124"/>
      <c r="AL1078" s="124"/>
      <c r="AM1078" s="124"/>
      <c r="AN1078" s="124"/>
      <c r="AO1078" s="124"/>
      <c r="AP1078" s="124"/>
      <c r="AQ1078" s="124"/>
      <c r="AR1078" s="124"/>
      <c r="AS1078" s="124"/>
      <c r="AT1078" s="124"/>
      <c r="AU1078" s="124"/>
      <c r="AV1078" s="124"/>
      <c r="AW1078" s="124"/>
      <c r="AX1078" s="124"/>
      <c r="AY1078" s="124"/>
      <c r="AZ1078" s="124"/>
      <c r="BA1078" s="124"/>
      <c r="BB1078" s="124"/>
    </row>
    <row r="1079" spans="2:54" ht="15" customHeight="1">
      <c r="B1079" s="1155"/>
      <c r="C1079" s="3017"/>
      <c r="D1079" s="3017"/>
      <c r="E1079" s="1146" t="s">
        <v>1130</v>
      </c>
      <c r="F1079" s="1106"/>
      <c r="G1079" s="441" t="s">
        <v>93</v>
      </c>
      <c r="H1079" s="441" t="s">
        <v>1103</v>
      </c>
      <c r="I1079" s="441" t="s">
        <v>1131</v>
      </c>
      <c r="J1079" s="441" t="s">
        <v>112</v>
      </c>
      <c r="K1079" s="1111" t="s">
        <v>1112</v>
      </c>
      <c r="L1079" s="441" t="s">
        <v>1120</v>
      </c>
      <c r="M1079" s="441" t="str">
        <f t="shared" si="63"/>
        <v>Dapto 132 kV</v>
      </c>
      <c r="N1079" s="1111" t="s">
        <v>1113</v>
      </c>
      <c r="O1079" s="1111" t="s">
        <v>1113</v>
      </c>
      <c r="P1079" s="1111"/>
      <c r="Q1079" s="2850"/>
      <c r="R1079" s="2850"/>
      <c r="S1079" s="2850"/>
      <c r="T1079" s="2850"/>
      <c r="U1079" s="2850"/>
      <c r="V1079" s="2851"/>
      <c r="W1079" s="2866"/>
      <c r="X1079" s="2866"/>
      <c r="Y1079" s="2866"/>
      <c r="Z1079" s="2866"/>
      <c r="AA1079" s="2099"/>
      <c r="AC1079" s="124"/>
      <c r="AD1079" s="124"/>
      <c r="AE1079" s="124"/>
      <c r="AF1079" s="124"/>
      <c r="AG1079" s="124"/>
      <c r="AH1079" s="124"/>
      <c r="AI1079" s="124"/>
      <c r="AJ1079" s="124"/>
      <c r="AK1079" s="124"/>
      <c r="AL1079" s="124"/>
      <c r="AM1079" s="124"/>
      <c r="AN1079" s="124"/>
      <c r="AO1079" s="124"/>
      <c r="AP1079" s="124"/>
      <c r="AQ1079" s="124"/>
      <c r="AR1079" s="124"/>
      <c r="AS1079" s="124"/>
      <c r="AT1079" s="124"/>
      <c r="AU1079" s="124"/>
      <c r="AV1079" s="124"/>
      <c r="AW1079" s="124"/>
      <c r="AX1079" s="124"/>
      <c r="AY1079" s="124"/>
      <c r="AZ1079" s="124"/>
      <c r="BA1079" s="124"/>
      <c r="BB1079" s="124"/>
    </row>
    <row r="1080" spans="2:54" ht="15" customHeight="1">
      <c r="B1080" s="1155"/>
      <c r="C1080" s="3016" t="s">
        <v>1134</v>
      </c>
      <c r="D1080" s="3016" t="s">
        <v>833</v>
      </c>
      <c r="E1080" s="1146" t="s">
        <v>1127</v>
      </c>
      <c r="F1080" s="1106"/>
      <c r="G1080" s="441" t="s">
        <v>93</v>
      </c>
      <c r="H1080" s="441" t="s">
        <v>1103</v>
      </c>
      <c r="I1080" s="441" t="s">
        <v>1128</v>
      </c>
      <c r="J1080" s="441" t="s">
        <v>112</v>
      </c>
      <c r="K1080" s="1111" t="s">
        <v>1134</v>
      </c>
      <c r="L1080" s="441" t="s">
        <v>1120</v>
      </c>
      <c r="M1080" s="441" t="str">
        <f t="shared" si="63"/>
        <v>Dapto 132 kV</v>
      </c>
      <c r="N1080" s="1111" t="s">
        <v>1115</v>
      </c>
      <c r="O1080" s="1111" t="s">
        <v>833</v>
      </c>
      <c r="P1080" s="1111"/>
      <c r="Q1080" s="2867"/>
      <c r="R1080" s="2868"/>
      <c r="S1080" s="2869"/>
      <c r="T1080" s="2869"/>
      <c r="U1080" s="2869"/>
      <c r="V1080" s="2869"/>
      <c r="W1080" s="2869"/>
      <c r="X1080" s="2869"/>
      <c r="Y1080" s="2869"/>
      <c r="Z1080" s="2869"/>
      <c r="AA1080" s="2879"/>
      <c r="AC1080" s="124"/>
      <c r="AD1080" s="124"/>
      <c r="AE1080" s="124"/>
      <c r="AF1080" s="124"/>
      <c r="AG1080" s="124"/>
      <c r="AH1080" s="124"/>
      <c r="AI1080" s="124"/>
      <c r="AJ1080" s="124"/>
      <c r="AK1080" s="124"/>
      <c r="AL1080" s="124"/>
      <c r="AM1080" s="124"/>
      <c r="AN1080" s="124"/>
      <c r="AO1080" s="124"/>
      <c r="AP1080" s="124"/>
      <c r="AQ1080" s="124"/>
      <c r="AR1080" s="124"/>
      <c r="AS1080" s="124"/>
      <c r="AT1080" s="124"/>
      <c r="AU1080" s="124"/>
      <c r="AV1080" s="124"/>
      <c r="AW1080" s="124"/>
      <c r="AX1080" s="124"/>
      <c r="AY1080" s="124"/>
      <c r="AZ1080" s="124"/>
      <c r="BA1080" s="124"/>
      <c r="BB1080" s="124"/>
    </row>
    <row r="1081" spans="2:54" ht="15" customHeight="1">
      <c r="B1081" s="1155"/>
      <c r="C1081" s="3017"/>
      <c r="D1081" s="3017"/>
      <c r="E1081" s="1146" t="s">
        <v>1130</v>
      </c>
      <c r="F1081" s="1106"/>
      <c r="G1081" s="441" t="s">
        <v>93</v>
      </c>
      <c r="H1081" s="441" t="s">
        <v>1103</v>
      </c>
      <c r="I1081" s="441" t="s">
        <v>1131</v>
      </c>
      <c r="J1081" s="441" t="s">
        <v>112</v>
      </c>
      <c r="K1081" s="1111" t="s">
        <v>1134</v>
      </c>
      <c r="L1081" s="441" t="s">
        <v>1120</v>
      </c>
      <c r="M1081" s="441" t="str">
        <f t="shared" si="63"/>
        <v>Dapto 132 kV</v>
      </c>
      <c r="N1081" s="1111" t="s">
        <v>1115</v>
      </c>
      <c r="O1081" s="1111" t="s">
        <v>833</v>
      </c>
      <c r="P1081" s="1111"/>
      <c r="Q1081" s="2867"/>
      <c r="R1081" s="2868"/>
      <c r="S1081" s="2869"/>
      <c r="T1081" s="2869"/>
      <c r="U1081" s="2869"/>
      <c r="V1081" s="2869"/>
      <c r="W1081" s="2869"/>
      <c r="X1081" s="2869"/>
      <c r="Y1081" s="2869"/>
      <c r="Z1081" s="2869"/>
      <c r="AA1081" s="2879"/>
      <c r="AC1081" s="124"/>
      <c r="AD1081" s="124"/>
      <c r="AE1081" s="124"/>
      <c r="AF1081" s="124"/>
      <c r="AG1081" s="124"/>
      <c r="AH1081" s="124"/>
      <c r="AI1081" s="124"/>
      <c r="AJ1081" s="124"/>
      <c r="AK1081" s="124"/>
      <c r="AL1081" s="124"/>
      <c r="AM1081" s="124"/>
      <c r="AN1081" s="124"/>
      <c r="AO1081" s="124"/>
      <c r="AP1081" s="124"/>
      <c r="AQ1081" s="124"/>
      <c r="AR1081" s="124"/>
      <c r="AS1081" s="124"/>
      <c r="AT1081" s="124"/>
      <c r="AU1081" s="124"/>
      <c r="AV1081" s="124"/>
      <c r="AW1081" s="124"/>
      <c r="AX1081" s="124"/>
      <c r="AY1081" s="124"/>
      <c r="AZ1081" s="124"/>
      <c r="BA1081" s="124"/>
      <c r="BB1081" s="124"/>
    </row>
    <row r="1082" spans="2:54" ht="15" customHeight="1">
      <c r="B1082" s="1155"/>
      <c r="C1082" s="3016" t="s">
        <v>1135</v>
      </c>
      <c r="D1082" s="3016" t="s">
        <v>833</v>
      </c>
      <c r="E1082" s="1146" t="s">
        <v>1127</v>
      </c>
      <c r="F1082" s="1106"/>
      <c r="G1082" s="441" t="s">
        <v>93</v>
      </c>
      <c r="H1082" s="441" t="s">
        <v>1103</v>
      </c>
      <c r="I1082" s="441" t="s">
        <v>1128</v>
      </c>
      <c r="J1082" s="441" t="s">
        <v>112</v>
      </c>
      <c r="K1082" s="1111" t="s">
        <v>1135</v>
      </c>
      <c r="L1082" s="441" t="s">
        <v>1120</v>
      </c>
      <c r="M1082" s="441" t="str">
        <f t="shared" si="63"/>
        <v>Dapto 132 kV</v>
      </c>
      <c r="N1082" s="1111" t="s">
        <v>1106</v>
      </c>
      <c r="O1082" s="1111" t="s">
        <v>833</v>
      </c>
      <c r="P1082" s="1111"/>
      <c r="Q1082" s="2867"/>
      <c r="R1082" s="2868"/>
      <c r="S1082" s="2869"/>
      <c r="T1082" s="2869"/>
      <c r="U1082" s="2869"/>
      <c r="V1082" s="2869"/>
      <c r="W1082" s="2869"/>
      <c r="X1082" s="2869"/>
      <c r="Y1082" s="2869"/>
      <c r="Z1082" s="2869"/>
      <c r="AA1082" s="2879"/>
      <c r="AC1082" s="124"/>
      <c r="AD1082" s="124"/>
      <c r="AE1082" s="124"/>
      <c r="AF1082" s="124"/>
      <c r="AG1082" s="124"/>
      <c r="AH1082" s="124"/>
      <c r="AI1082" s="124"/>
      <c r="AJ1082" s="124"/>
      <c r="AK1082" s="124"/>
      <c r="AL1082" s="124"/>
      <c r="AM1082" s="124"/>
      <c r="AN1082" s="124"/>
      <c r="AO1082" s="124"/>
      <c r="AP1082" s="124"/>
      <c r="AQ1082" s="124"/>
      <c r="AR1082" s="124"/>
      <c r="AS1082" s="124"/>
      <c r="AT1082" s="124"/>
      <c r="AU1082" s="124"/>
      <c r="AV1082" s="124"/>
      <c r="AW1082" s="124"/>
      <c r="AX1082" s="124"/>
      <c r="AY1082" s="124"/>
      <c r="AZ1082" s="124"/>
      <c r="BA1082" s="124"/>
      <c r="BB1082" s="124"/>
    </row>
    <row r="1083" spans="2:54" ht="15" customHeight="1">
      <c r="B1083" s="1155"/>
      <c r="C1083" s="3017"/>
      <c r="D1083" s="3017"/>
      <c r="E1083" s="1146" t="s">
        <v>1130</v>
      </c>
      <c r="F1083" s="1106"/>
      <c r="G1083" s="441" t="s">
        <v>93</v>
      </c>
      <c r="H1083" s="441" t="s">
        <v>1103</v>
      </c>
      <c r="I1083" s="441" t="s">
        <v>1131</v>
      </c>
      <c r="J1083" s="441" t="s">
        <v>112</v>
      </c>
      <c r="K1083" s="1111" t="s">
        <v>1135</v>
      </c>
      <c r="L1083" s="441" t="s">
        <v>1120</v>
      </c>
      <c r="M1083" s="441" t="str">
        <f t="shared" si="63"/>
        <v>Dapto 132 kV</v>
      </c>
      <c r="N1083" s="1111" t="s">
        <v>1106</v>
      </c>
      <c r="O1083" s="1111" t="s">
        <v>833</v>
      </c>
      <c r="P1083" s="1111"/>
      <c r="Q1083" s="2867"/>
      <c r="R1083" s="2868"/>
      <c r="S1083" s="2869"/>
      <c r="T1083" s="2869"/>
      <c r="U1083" s="2869"/>
      <c r="V1083" s="2869"/>
      <c r="W1083" s="2869"/>
      <c r="X1083" s="2869"/>
      <c r="Y1083" s="2869"/>
      <c r="Z1083" s="2869"/>
      <c r="AA1083" s="2879"/>
      <c r="AC1083" s="124"/>
      <c r="AD1083" s="124"/>
      <c r="AE1083" s="124"/>
      <c r="AF1083" s="124"/>
      <c r="AG1083" s="124"/>
      <c r="AH1083" s="124"/>
      <c r="AI1083" s="124"/>
      <c r="AJ1083" s="124"/>
      <c r="AK1083" s="124"/>
      <c r="AL1083" s="124"/>
      <c r="AM1083" s="124"/>
      <c r="AN1083" s="124"/>
      <c r="AO1083" s="124"/>
      <c r="AP1083" s="124"/>
      <c r="AQ1083" s="124"/>
      <c r="AR1083" s="124"/>
      <c r="AS1083" s="124"/>
      <c r="AT1083" s="124"/>
      <c r="AU1083" s="124"/>
      <c r="AV1083" s="124"/>
      <c r="AW1083" s="124"/>
      <c r="AX1083" s="124"/>
      <c r="AY1083" s="124"/>
      <c r="AZ1083" s="124"/>
      <c r="BA1083" s="124"/>
      <c r="BB1083" s="124"/>
    </row>
    <row r="1084" spans="2:54" ht="15" customHeight="1">
      <c r="B1084" s="1155"/>
      <c r="C1084" s="3016" t="s">
        <v>1135</v>
      </c>
      <c r="D1084" s="3016" t="s">
        <v>842</v>
      </c>
      <c r="E1084" s="1146" t="s">
        <v>1127</v>
      </c>
      <c r="F1084" s="1106"/>
      <c r="G1084" s="441" t="s">
        <v>93</v>
      </c>
      <c r="H1084" s="441" t="s">
        <v>1103</v>
      </c>
      <c r="I1084" s="441" t="s">
        <v>1128</v>
      </c>
      <c r="J1084" s="441" t="s">
        <v>112</v>
      </c>
      <c r="K1084" s="1111" t="s">
        <v>1135</v>
      </c>
      <c r="L1084" s="441" t="s">
        <v>1120</v>
      </c>
      <c r="M1084" s="441" t="str">
        <f t="shared" si="63"/>
        <v>Dapto 132 kV</v>
      </c>
      <c r="N1084" s="1111" t="s">
        <v>1106</v>
      </c>
      <c r="O1084" s="1111" t="s">
        <v>842</v>
      </c>
      <c r="P1084" s="1111"/>
      <c r="Q1084" s="2867"/>
      <c r="R1084" s="2868"/>
      <c r="S1084" s="2869"/>
      <c r="T1084" s="2869"/>
      <c r="U1084" s="2869"/>
      <c r="V1084" s="2869"/>
      <c r="W1084" s="2869"/>
      <c r="X1084" s="2869"/>
      <c r="Y1084" s="2869"/>
      <c r="Z1084" s="2869"/>
      <c r="AA1084" s="2879"/>
      <c r="AC1084" s="124"/>
      <c r="AD1084" s="124"/>
      <c r="AE1084" s="124"/>
      <c r="AF1084" s="124"/>
      <c r="AG1084" s="124"/>
      <c r="AH1084" s="124"/>
      <c r="AI1084" s="124"/>
      <c r="AJ1084" s="124"/>
      <c r="AK1084" s="124"/>
      <c r="AL1084" s="124"/>
      <c r="AM1084" s="124"/>
      <c r="AN1084" s="124"/>
      <c r="AO1084" s="124"/>
      <c r="AP1084" s="124"/>
      <c r="AQ1084" s="124"/>
      <c r="AR1084" s="124"/>
      <c r="AS1084" s="124"/>
      <c r="AT1084" s="124"/>
      <c r="AU1084" s="124"/>
      <c r="AV1084" s="124"/>
      <c r="AW1084" s="124"/>
      <c r="AX1084" s="124"/>
      <c r="AY1084" s="124"/>
      <c r="AZ1084" s="124"/>
      <c r="BA1084" s="124"/>
      <c r="BB1084" s="124"/>
    </row>
    <row r="1085" spans="2:54" ht="15" customHeight="1">
      <c r="B1085" s="1155"/>
      <c r="C1085" s="3017"/>
      <c r="D1085" s="3017"/>
      <c r="E1085" s="1146" t="s">
        <v>1130</v>
      </c>
      <c r="F1085" s="1106"/>
      <c r="G1085" s="441" t="s">
        <v>93</v>
      </c>
      <c r="H1085" s="441" t="s">
        <v>1103</v>
      </c>
      <c r="I1085" s="441" t="s">
        <v>1131</v>
      </c>
      <c r="J1085" s="441" t="s">
        <v>112</v>
      </c>
      <c r="K1085" s="1111" t="s">
        <v>1135</v>
      </c>
      <c r="L1085" s="441" t="s">
        <v>1120</v>
      </c>
      <c r="M1085" s="441" t="str">
        <f t="shared" si="63"/>
        <v>Dapto 132 kV</v>
      </c>
      <c r="N1085" s="1111" t="s">
        <v>1106</v>
      </c>
      <c r="O1085" s="1111" t="s">
        <v>842</v>
      </c>
      <c r="P1085" s="1111"/>
      <c r="Q1085" s="2867"/>
      <c r="R1085" s="2868"/>
      <c r="S1085" s="2869"/>
      <c r="T1085" s="2869"/>
      <c r="U1085" s="2869"/>
      <c r="V1085" s="2869"/>
      <c r="W1085" s="2869"/>
      <c r="X1085" s="2869"/>
      <c r="Y1085" s="2869"/>
      <c r="Z1085" s="2869"/>
      <c r="AA1085" s="2879"/>
      <c r="AC1085" s="124"/>
      <c r="AD1085" s="124"/>
      <c r="AE1085" s="124"/>
      <c r="AF1085" s="124"/>
      <c r="AG1085" s="124"/>
      <c r="AH1085" s="124"/>
      <c r="AI1085" s="124"/>
      <c r="AJ1085" s="124"/>
      <c r="AK1085" s="124"/>
      <c r="AL1085" s="124"/>
      <c r="AM1085" s="124"/>
      <c r="AN1085" s="124"/>
      <c r="AO1085" s="124"/>
      <c r="AP1085" s="124"/>
      <c r="AQ1085" s="124"/>
      <c r="AR1085" s="124"/>
      <c r="AS1085" s="124"/>
      <c r="AT1085" s="124"/>
      <c r="AU1085" s="124"/>
      <c r="AV1085" s="124"/>
      <c r="AW1085" s="124"/>
      <c r="AX1085" s="124"/>
      <c r="AY1085" s="124"/>
      <c r="AZ1085" s="124"/>
      <c r="BA1085" s="124"/>
      <c r="BB1085" s="124"/>
    </row>
    <row r="1086" spans="2:54" ht="15" customHeight="1">
      <c r="B1086" s="1155"/>
      <c r="C1086" s="3016" t="s">
        <v>1136</v>
      </c>
      <c r="D1086" s="3016" t="s">
        <v>833</v>
      </c>
      <c r="E1086" s="1146" t="s">
        <v>1127</v>
      </c>
      <c r="F1086" s="1106"/>
      <c r="G1086" s="441" t="s">
        <v>93</v>
      </c>
      <c r="H1086" s="441" t="s">
        <v>1103</v>
      </c>
      <c r="I1086" s="441" t="s">
        <v>1128</v>
      </c>
      <c r="J1086" s="441" t="s">
        <v>112</v>
      </c>
      <c r="K1086" s="1111" t="s">
        <v>1136</v>
      </c>
      <c r="L1086" s="441" t="s">
        <v>1120</v>
      </c>
      <c r="M1086" s="441" t="str">
        <f t="shared" si="63"/>
        <v>Dapto 132 kV</v>
      </c>
      <c r="N1086" s="1111" t="s">
        <v>1106</v>
      </c>
      <c r="O1086" s="1111" t="s">
        <v>833</v>
      </c>
      <c r="P1086" s="1111"/>
      <c r="Q1086" s="2867"/>
      <c r="R1086" s="2868"/>
      <c r="S1086" s="2869"/>
      <c r="T1086" s="2869"/>
      <c r="U1086" s="2869"/>
      <c r="V1086" s="2869"/>
      <c r="W1086" s="2870">
        <v>750.44784307201462</v>
      </c>
      <c r="X1086" s="2870">
        <v>766.31869721742601</v>
      </c>
      <c r="Y1086" s="2870">
        <v>781.22136422566211</v>
      </c>
      <c r="Z1086" s="2870">
        <v>786.96471776187991</v>
      </c>
      <c r="AA1086" s="2870">
        <v>790.30382913715721</v>
      </c>
      <c r="AC1086" s="124"/>
      <c r="AD1086" s="124"/>
      <c r="AE1086" s="124"/>
      <c r="AF1086" s="124"/>
      <c r="AG1086" s="124"/>
      <c r="AH1086" s="124"/>
      <c r="AI1086" s="124"/>
      <c r="AJ1086" s="124"/>
      <c r="AK1086" s="124"/>
      <c r="AL1086" s="124"/>
      <c r="AM1086" s="124"/>
      <c r="AN1086" s="124"/>
      <c r="AO1086" s="124"/>
      <c r="AP1086" s="124"/>
      <c r="AQ1086" s="124"/>
      <c r="AR1086" s="124"/>
      <c r="AS1086" s="124"/>
      <c r="AT1086" s="124"/>
      <c r="AU1086" s="124"/>
      <c r="AV1086" s="124"/>
      <c r="AW1086" s="124"/>
      <c r="AX1086" s="124"/>
      <c r="AY1086" s="124"/>
      <c r="AZ1086" s="124"/>
      <c r="BA1086" s="124"/>
      <c r="BB1086" s="124"/>
    </row>
    <row r="1087" spans="2:54" ht="15" customHeight="1">
      <c r="B1087" s="1155"/>
      <c r="C1087" s="3017"/>
      <c r="D1087" s="3017"/>
      <c r="E1087" s="1146" t="s">
        <v>1130</v>
      </c>
      <c r="F1087" s="1106"/>
      <c r="G1087" s="441" t="s">
        <v>93</v>
      </c>
      <c r="H1087" s="441" t="s">
        <v>1103</v>
      </c>
      <c r="I1087" s="441" t="s">
        <v>1131</v>
      </c>
      <c r="J1087" s="441" t="s">
        <v>112</v>
      </c>
      <c r="K1087" s="1111" t="s">
        <v>1136</v>
      </c>
      <c r="L1087" s="441" t="s">
        <v>1120</v>
      </c>
      <c r="M1087" s="441" t="str">
        <f t="shared" si="63"/>
        <v>Dapto 132 kV</v>
      </c>
      <c r="N1087" s="1111" t="s">
        <v>1106</v>
      </c>
      <c r="O1087" s="1111" t="s">
        <v>833</v>
      </c>
      <c r="P1087" s="1111"/>
      <c r="Q1087" s="2528"/>
      <c r="R1087" s="2529"/>
      <c r="S1087" s="2530"/>
      <c r="T1087" s="2530"/>
      <c r="U1087" s="2530"/>
      <c r="V1087" s="2530"/>
      <c r="W1087" s="2102"/>
      <c r="X1087" s="2102"/>
      <c r="Y1087" s="2102"/>
      <c r="Z1087" s="2102"/>
      <c r="AA1087" s="2103"/>
      <c r="AC1087" s="124"/>
      <c r="AD1087" s="124"/>
      <c r="AE1087" s="124"/>
      <c r="AF1087" s="124"/>
      <c r="AG1087" s="124"/>
      <c r="AH1087" s="124"/>
      <c r="AI1087" s="124"/>
      <c r="AJ1087" s="124"/>
      <c r="AK1087" s="124"/>
      <c r="AL1087" s="124"/>
      <c r="AM1087" s="124"/>
      <c r="AN1087" s="124"/>
      <c r="AO1087" s="124"/>
      <c r="AP1087" s="124"/>
      <c r="AQ1087" s="124"/>
      <c r="AR1087" s="124"/>
      <c r="AS1087" s="124"/>
      <c r="AT1087" s="124"/>
      <c r="AU1087" s="124"/>
      <c r="AV1087" s="124"/>
      <c r="AW1087" s="124"/>
      <c r="AX1087" s="124"/>
      <c r="AY1087" s="124"/>
      <c r="AZ1087" s="124"/>
      <c r="BA1087" s="124"/>
      <c r="BB1087" s="124"/>
    </row>
    <row r="1088" spans="2:54" ht="15" customHeight="1">
      <c r="B1088" s="1155"/>
      <c r="C1088" s="3016" t="s">
        <v>1136</v>
      </c>
      <c r="D1088" s="3016" t="s">
        <v>842</v>
      </c>
      <c r="E1088" s="1146" t="s">
        <v>1127</v>
      </c>
      <c r="F1088" s="1106"/>
      <c r="G1088" s="441" t="s">
        <v>93</v>
      </c>
      <c r="H1088" s="441" t="s">
        <v>1103</v>
      </c>
      <c r="I1088" s="441" t="s">
        <v>1128</v>
      </c>
      <c r="J1088" s="441" t="s">
        <v>112</v>
      </c>
      <c r="K1088" s="1111" t="s">
        <v>1136</v>
      </c>
      <c r="L1088" s="441" t="s">
        <v>1120</v>
      </c>
      <c r="M1088" s="441" t="str">
        <f t="shared" si="63"/>
        <v>Dapto 132 kV</v>
      </c>
      <c r="N1088" s="1111" t="s">
        <v>1106</v>
      </c>
      <c r="O1088" s="1111" t="s">
        <v>842</v>
      </c>
      <c r="P1088" s="1111"/>
      <c r="Q1088" s="2528"/>
      <c r="R1088" s="2529"/>
      <c r="S1088" s="2530"/>
      <c r="T1088" s="2530"/>
      <c r="U1088" s="2530"/>
      <c r="V1088" s="2530"/>
      <c r="W1088" s="2102">
        <v>750.44784307201462</v>
      </c>
      <c r="X1088" s="2102">
        <v>766.31869721742601</v>
      </c>
      <c r="Y1088" s="2102">
        <v>781.22136422566211</v>
      </c>
      <c r="Z1088" s="2102">
        <v>786.96471776187991</v>
      </c>
      <c r="AA1088" s="2102">
        <v>790.30382913715721</v>
      </c>
      <c r="AC1088" s="124"/>
      <c r="AD1088" s="124"/>
      <c r="AE1088" s="124"/>
      <c r="AF1088" s="124"/>
      <c r="AG1088" s="124"/>
      <c r="AH1088" s="124"/>
      <c r="AI1088" s="124"/>
      <c r="AJ1088" s="124"/>
      <c r="AK1088" s="124"/>
      <c r="AL1088" s="124"/>
      <c r="AM1088" s="124"/>
      <c r="AN1088" s="124"/>
      <c r="AO1088" s="124"/>
      <c r="AP1088" s="124"/>
      <c r="AQ1088" s="124"/>
      <c r="AR1088" s="124"/>
      <c r="AS1088" s="124"/>
      <c r="AT1088" s="124"/>
      <c r="AU1088" s="124"/>
      <c r="AV1088" s="124"/>
      <c r="AW1088" s="124"/>
      <c r="AX1088" s="124"/>
      <c r="AY1088" s="124"/>
      <c r="AZ1088" s="124"/>
      <c r="BA1088" s="124"/>
      <c r="BB1088" s="124"/>
    </row>
    <row r="1089" spans="2:54" ht="15" customHeight="1" thickBot="1">
      <c r="B1089" s="2872"/>
      <c r="C1089" s="3018"/>
      <c r="D1089" s="3018"/>
      <c r="E1089" s="2873" t="s">
        <v>1130</v>
      </c>
      <c r="F1089" s="1106"/>
      <c r="G1089" s="441" t="s">
        <v>93</v>
      </c>
      <c r="H1089" s="441" t="s">
        <v>1103</v>
      </c>
      <c r="I1089" s="441" t="s">
        <v>1131</v>
      </c>
      <c r="J1089" s="441" t="s">
        <v>112</v>
      </c>
      <c r="K1089" s="1111" t="s">
        <v>1136</v>
      </c>
      <c r="L1089" s="441" t="s">
        <v>1120</v>
      </c>
      <c r="M1089" s="441" t="str">
        <f t="shared" si="63"/>
        <v>Dapto 132 kV</v>
      </c>
      <c r="N1089" s="1111" t="s">
        <v>1106</v>
      </c>
      <c r="O1089" s="1111" t="s">
        <v>842</v>
      </c>
      <c r="P1089" s="1111"/>
      <c r="Q1089" s="2874"/>
      <c r="R1089" s="2875"/>
      <c r="S1089" s="2876"/>
      <c r="T1089" s="2876"/>
      <c r="U1089" s="2876"/>
      <c r="V1089" s="2876"/>
      <c r="W1089" s="2877"/>
      <c r="X1089" s="2877"/>
      <c r="Y1089" s="2877"/>
      <c r="Z1089" s="2877"/>
      <c r="AA1089" s="2878"/>
      <c r="AC1089" s="124"/>
      <c r="AD1089" s="124"/>
      <c r="AE1089" s="124"/>
      <c r="AF1089" s="124"/>
      <c r="AG1089" s="124"/>
      <c r="AH1089" s="124"/>
      <c r="AI1089" s="124"/>
      <c r="AJ1089" s="124"/>
      <c r="AK1089" s="124"/>
      <c r="AL1089" s="124"/>
      <c r="AM1089" s="124"/>
      <c r="AN1089" s="124"/>
      <c r="AO1089" s="124"/>
      <c r="AP1089" s="124"/>
      <c r="AQ1089" s="124"/>
      <c r="AR1089" s="124"/>
      <c r="AS1089" s="124"/>
      <c r="AT1089" s="124"/>
      <c r="AU1089" s="124"/>
      <c r="AV1089" s="124"/>
      <c r="AW1089" s="124"/>
      <c r="AX1089" s="124"/>
      <c r="AY1089" s="124"/>
      <c r="AZ1089" s="124"/>
      <c r="BA1089" s="124"/>
      <c r="BB1089" s="124"/>
    </row>
    <row r="1090" spans="2:54" ht="15" customHeight="1">
      <c r="B1090" s="1145" t="s">
        <v>1679</v>
      </c>
      <c r="C1090" s="3019" t="s">
        <v>1126</v>
      </c>
      <c r="D1090" s="3019" t="s">
        <v>842</v>
      </c>
      <c r="E1090" s="1146" t="s">
        <v>1127</v>
      </c>
      <c r="F1090" s="1106"/>
      <c r="G1090" s="441" t="s">
        <v>93</v>
      </c>
      <c r="H1090" s="441" t="s">
        <v>1103</v>
      </c>
      <c r="I1090" s="441" t="s">
        <v>1128</v>
      </c>
      <c r="J1090" s="441" t="s">
        <v>112</v>
      </c>
      <c r="K1090" s="441" t="s">
        <v>1126</v>
      </c>
      <c r="L1090" s="441" t="s">
        <v>1120</v>
      </c>
      <c r="M1090" s="441" t="str">
        <f t="shared" ref="M1090" si="66">B1090</f>
        <v>Yass 66 kV</v>
      </c>
      <c r="N1090" s="441" t="s">
        <v>1129</v>
      </c>
      <c r="O1090" s="441" t="s">
        <v>842</v>
      </c>
      <c r="P1090" s="1111"/>
      <c r="Q1090" s="2521"/>
      <c r="R1090" s="2522"/>
      <c r="S1090" s="2523"/>
      <c r="T1090" s="2523"/>
      <c r="U1090" s="2523"/>
      <c r="V1090" s="2523"/>
      <c r="W1090" s="2524"/>
      <c r="X1090" s="2524"/>
      <c r="Y1090" s="2524"/>
      <c r="Z1090" s="2524"/>
      <c r="AA1090" s="2525"/>
      <c r="AB1090" s="1125"/>
      <c r="AC1090" s="1151"/>
      <c r="AD1090" s="1152"/>
      <c r="AE1090" s="1153"/>
      <c r="AF1090" s="1153"/>
      <c r="AG1090" s="1153"/>
      <c r="AH1090" s="124"/>
      <c r="AI1090" s="124"/>
      <c r="AJ1090" s="124"/>
      <c r="AK1090" s="124"/>
      <c r="AL1090" s="124"/>
      <c r="AM1090" s="124"/>
      <c r="AN1090" s="124"/>
      <c r="AO1090" s="124"/>
      <c r="AP1090" s="124"/>
      <c r="AQ1090" s="1153"/>
      <c r="AR1090" s="1154"/>
      <c r="AS1090" s="1154"/>
      <c r="AT1090" s="1154"/>
      <c r="AU1090" s="1154"/>
      <c r="AV1090" s="1154"/>
      <c r="AW1090" s="1154"/>
      <c r="AX1090" s="1154"/>
      <c r="AY1090" s="1154"/>
      <c r="AZ1090" s="1154"/>
      <c r="BA1090" s="1154"/>
      <c r="BB1090" s="1154"/>
    </row>
    <row r="1091" spans="2:54" ht="15" customHeight="1">
      <c r="B1091" s="1155"/>
      <c r="C1091" s="3017"/>
      <c r="D1091" s="3017"/>
      <c r="E1091" s="1146" t="s">
        <v>1130</v>
      </c>
      <c r="F1091" s="1106"/>
      <c r="G1091" s="441" t="s">
        <v>93</v>
      </c>
      <c r="H1091" s="441" t="s">
        <v>1103</v>
      </c>
      <c r="I1091" s="441" t="s">
        <v>1131</v>
      </c>
      <c r="J1091" s="441" t="s">
        <v>112</v>
      </c>
      <c r="K1091" s="441" t="s">
        <v>1126</v>
      </c>
      <c r="L1091" s="441" t="s">
        <v>1120</v>
      </c>
      <c r="M1091" s="441" t="str">
        <f t="shared" si="63"/>
        <v>Yass 66 kV</v>
      </c>
      <c r="N1091" s="441" t="s">
        <v>1129</v>
      </c>
      <c r="O1091" s="441" t="s">
        <v>842</v>
      </c>
      <c r="P1091" s="1111"/>
      <c r="Q1091" s="2526"/>
      <c r="R1091" s="2527"/>
      <c r="S1091" s="2524"/>
      <c r="T1091" s="2524"/>
      <c r="U1091" s="2524"/>
      <c r="V1091" s="2524"/>
      <c r="W1091" s="2524"/>
      <c r="X1091" s="2524"/>
      <c r="Y1091" s="2524"/>
      <c r="Z1091" s="2524"/>
      <c r="AA1091" s="2525"/>
      <c r="AB1091" s="1125"/>
      <c r="AC1091" s="1151"/>
      <c r="AD1091" s="1152"/>
      <c r="AE1091" s="1153"/>
      <c r="AF1091" s="1153"/>
      <c r="AG1091" s="1153"/>
      <c r="AH1091" s="124"/>
      <c r="AI1091" s="124"/>
      <c r="AJ1091" s="124"/>
      <c r="AK1091" s="124"/>
      <c r="AL1091" s="124"/>
      <c r="AM1091" s="124"/>
      <c r="AN1091" s="124"/>
      <c r="AO1091" s="124"/>
      <c r="AP1091" s="124"/>
      <c r="AQ1091" s="1153"/>
      <c r="AR1091" s="1154"/>
      <c r="AS1091" s="1154"/>
      <c r="AT1091" s="1154"/>
      <c r="AU1091" s="1154"/>
      <c r="AV1091" s="1154"/>
      <c r="AW1091" s="1154"/>
      <c r="AX1091" s="1154"/>
      <c r="AY1091" s="1154"/>
      <c r="AZ1091" s="1154"/>
      <c r="BA1091" s="1154"/>
      <c r="BB1091" s="1154"/>
    </row>
    <row r="1092" spans="2:54" ht="15" customHeight="1">
      <c r="B1092" s="1155"/>
      <c r="C1092" s="3016" t="s">
        <v>1132</v>
      </c>
      <c r="D1092" s="3016" t="s">
        <v>833</v>
      </c>
      <c r="E1092" s="1146" t="s">
        <v>1127</v>
      </c>
      <c r="F1092" s="1106"/>
      <c r="G1092" s="441" t="s">
        <v>93</v>
      </c>
      <c r="H1092" s="441" t="s">
        <v>1103</v>
      </c>
      <c r="I1092" s="441" t="s">
        <v>1128</v>
      </c>
      <c r="J1092" s="441" t="s">
        <v>112</v>
      </c>
      <c r="K1092" s="1111" t="s">
        <v>1132</v>
      </c>
      <c r="L1092" s="441" t="s">
        <v>1120</v>
      </c>
      <c r="M1092" s="441" t="str">
        <f t="shared" si="63"/>
        <v>Yass 66 kV</v>
      </c>
      <c r="N1092" s="1111" t="s">
        <v>1106</v>
      </c>
      <c r="O1092" s="1111" t="s">
        <v>833</v>
      </c>
      <c r="P1092" s="1111"/>
      <c r="Q1092" s="2850"/>
      <c r="R1092" s="2850"/>
      <c r="S1092" s="2850"/>
      <c r="T1092" s="2850"/>
      <c r="U1092" s="2850"/>
      <c r="V1092" s="2851"/>
      <c r="W1092" s="2852"/>
      <c r="X1092" s="2852"/>
      <c r="Y1092" s="2852"/>
      <c r="Z1092" s="2852"/>
      <c r="AA1092" s="2853"/>
      <c r="AB1092" s="1125"/>
      <c r="AC1092" s="1151"/>
      <c r="AD1092" s="1152"/>
      <c r="AE1092" s="1153"/>
      <c r="AF1092" s="1153"/>
      <c r="AG1092" s="1153"/>
      <c r="AH1092" s="124"/>
      <c r="AI1092" s="124"/>
      <c r="AJ1092" s="124"/>
      <c r="AK1092" s="124"/>
      <c r="AL1092" s="1153"/>
      <c r="AM1092" s="124"/>
      <c r="AN1092" s="124"/>
      <c r="AO1092" s="1153"/>
      <c r="AP1092" s="1153"/>
      <c r="AQ1092" s="1153"/>
      <c r="AR1092" s="1154"/>
      <c r="AS1092" s="1154"/>
      <c r="AT1092" s="1154"/>
      <c r="AU1092" s="1160"/>
      <c r="AV1092" s="1154"/>
      <c r="AW1092" s="1154"/>
      <c r="AX1092" s="1154"/>
      <c r="AY1092" s="1154"/>
      <c r="AZ1092" s="1154"/>
      <c r="BA1092" s="1154"/>
      <c r="BB1092" s="1154"/>
    </row>
    <row r="1093" spans="2:54" ht="15" customHeight="1">
      <c r="B1093" s="1155"/>
      <c r="C1093" s="3017"/>
      <c r="D1093" s="3017"/>
      <c r="E1093" s="1146" t="s">
        <v>1130</v>
      </c>
      <c r="F1093" s="1106"/>
      <c r="G1093" s="441" t="s">
        <v>93</v>
      </c>
      <c r="H1093" s="441" t="s">
        <v>1103</v>
      </c>
      <c r="I1093" s="441" t="s">
        <v>1131</v>
      </c>
      <c r="J1093" s="441" t="s">
        <v>112</v>
      </c>
      <c r="K1093" s="1111" t="s">
        <v>1132</v>
      </c>
      <c r="L1093" s="441" t="s">
        <v>1120</v>
      </c>
      <c r="M1093" s="441" t="str">
        <f t="shared" si="63"/>
        <v>Yass 66 kV</v>
      </c>
      <c r="N1093" s="1111" t="s">
        <v>1106</v>
      </c>
      <c r="O1093" s="1111" t="s">
        <v>833</v>
      </c>
      <c r="P1093" s="1111"/>
      <c r="Q1093" s="2850"/>
      <c r="R1093" s="2850"/>
      <c r="S1093" s="2850"/>
      <c r="T1093" s="2850"/>
      <c r="U1093" s="2850"/>
      <c r="V1093" s="2851"/>
      <c r="W1093" s="2852"/>
      <c r="X1093" s="2852"/>
      <c r="Y1093" s="2852"/>
      <c r="Z1093" s="2852"/>
      <c r="AA1093" s="2853"/>
      <c r="AB1093" s="1125"/>
      <c r="AC1093" s="1151"/>
      <c r="AD1093" s="1152"/>
      <c r="AE1093" s="1153"/>
      <c r="AF1093" s="1153"/>
      <c r="AG1093" s="1153"/>
      <c r="AH1093" s="124"/>
      <c r="AI1093" s="124"/>
      <c r="AJ1093" s="124"/>
      <c r="AK1093" s="124"/>
      <c r="AL1093" s="1153"/>
      <c r="AM1093" s="124"/>
      <c r="AN1093" s="124"/>
      <c r="AO1093" s="1153"/>
      <c r="AP1093" s="1153"/>
      <c r="AQ1093" s="1153"/>
      <c r="AR1093" s="1154"/>
      <c r="AS1093" s="1154"/>
      <c r="AT1093" s="1154"/>
      <c r="AU1093" s="1160"/>
      <c r="AV1093" s="1154"/>
      <c r="AW1093" s="1154"/>
      <c r="AX1093" s="1154"/>
      <c r="AY1093" s="1154"/>
      <c r="AZ1093" s="1154"/>
      <c r="BA1093" s="1154"/>
      <c r="BB1093" s="1154"/>
    </row>
    <row r="1094" spans="2:54" ht="15" customHeight="1">
      <c r="B1094" s="1155"/>
      <c r="C1094" s="3016" t="s">
        <v>1132</v>
      </c>
      <c r="D1094" s="3016" t="s">
        <v>842</v>
      </c>
      <c r="E1094" s="1146" t="s">
        <v>1127</v>
      </c>
      <c r="F1094" s="1106"/>
      <c r="G1094" s="441" t="s">
        <v>93</v>
      </c>
      <c r="H1094" s="441" t="s">
        <v>1103</v>
      </c>
      <c r="I1094" s="441" t="s">
        <v>1128</v>
      </c>
      <c r="J1094" s="441" t="s">
        <v>112</v>
      </c>
      <c r="K1094" s="1111" t="s">
        <v>1132</v>
      </c>
      <c r="L1094" s="441" t="s">
        <v>1120</v>
      </c>
      <c r="M1094" s="441" t="str">
        <f t="shared" si="63"/>
        <v>Yass 66 kV</v>
      </c>
      <c r="N1094" s="1111" t="s">
        <v>1106</v>
      </c>
      <c r="O1094" s="1112" t="s">
        <v>842</v>
      </c>
      <c r="P1094" s="1111"/>
      <c r="Q1094" s="2880">
        <v>13.129535353535353</v>
      </c>
      <c r="R1094" s="2880">
        <v>12.911272727272728</v>
      </c>
      <c r="S1094" s="2880">
        <v>12.996</v>
      </c>
      <c r="T1094" s="2880">
        <v>12.732282828282829</v>
      </c>
      <c r="U1094" s="2854"/>
      <c r="V1094" s="2855"/>
      <c r="W1094" s="2852"/>
      <c r="X1094" s="2852"/>
      <c r="Y1094" s="2852"/>
      <c r="Z1094" s="2852"/>
      <c r="AA1094" s="2853"/>
      <c r="AB1094" s="1125"/>
      <c r="AC1094" s="1151"/>
      <c r="AD1094" s="1152"/>
      <c r="AE1094" s="1153"/>
      <c r="AF1094" s="1153"/>
      <c r="AG1094" s="1153"/>
      <c r="AH1094" s="124"/>
      <c r="AI1094" s="124"/>
      <c r="AJ1094" s="124"/>
      <c r="AK1094" s="124"/>
      <c r="AL1094" s="1153"/>
      <c r="AM1094" s="124"/>
      <c r="AN1094" s="124"/>
      <c r="AO1094" s="1153"/>
      <c r="AP1094" s="1161"/>
      <c r="AQ1094" s="1153"/>
      <c r="AR1094" s="1154"/>
      <c r="AS1094" s="1154"/>
      <c r="AT1094" s="1154"/>
      <c r="AU1094" s="1160"/>
      <c r="AV1094" s="1154"/>
      <c r="AW1094" s="1154"/>
      <c r="AX1094" s="1154"/>
      <c r="AY1094" s="1154"/>
      <c r="AZ1094" s="1154"/>
      <c r="BA1094" s="1154"/>
      <c r="BB1094" s="1154"/>
    </row>
    <row r="1095" spans="2:54" ht="15" customHeight="1">
      <c r="B1095" s="1155"/>
      <c r="C1095" s="3017"/>
      <c r="D1095" s="3017"/>
      <c r="E1095" s="1146" t="s">
        <v>1130</v>
      </c>
      <c r="F1095" s="1106"/>
      <c r="G1095" s="441" t="s">
        <v>93</v>
      </c>
      <c r="H1095" s="441" t="s">
        <v>1103</v>
      </c>
      <c r="I1095" s="441" t="s">
        <v>1131</v>
      </c>
      <c r="J1095" s="441" t="s">
        <v>112</v>
      </c>
      <c r="K1095" s="1111" t="s">
        <v>1132</v>
      </c>
      <c r="L1095" s="441" t="s">
        <v>1120</v>
      </c>
      <c r="M1095" s="441" t="str">
        <f t="shared" si="63"/>
        <v>Yass 66 kV</v>
      </c>
      <c r="N1095" s="1111" t="s">
        <v>1106</v>
      </c>
      <c r="O1095" s="1112" t="s">
        <v>842</v>
      </c>
      <c r="P1095" s="1111"/>
      <c r="Q1095" s="2880">
        <v>10.606129292929293</v>
      </c>
      <c r="R1095" s="2880">
        <v>9.4677616161616154</v>
      </c>
      <c r="S1095" s="2880">
        <v>10.812989898989899</v>
      </c>
      <c r="T1095" s="2880">
        <v>11.558573737373738</v>
      </c>
      <c r="U1095" s="2854"/>
      <c r="V1095" s="2855"/>
      <c r="W1095" s="2852"/>
      <c r="X1095" s="2852"/>
      <c r="Y1095" s="2852"/>
      <c r="Z1095" s="2852"/>
      <c r="AA1095" s="2853"/>
      <c r="AB1095" s="1125"/>
      <c r="AC1095" s="1151"/>
      <c r="AD1095" s="1152"/>
      <c r="AE1095" s="1153"/>
      <c r="AF1095" s="1153"/>
      <c r="AG1095" s="1153"/>
      <c r="AH1095" s="124"/>
      <c r="AI1095" s="124"/>
      <c r="AJ1095" s="124"/>
      <c r="AK1095" s="124"/>
      <c r="AL1095" s="1153"/>
      <c r="AM1095" s="124"/>
      <c r="AN1095" s="124"/>
      <c r="AO1095" s="1153"/>
      <c r="AP1095" s="1161"/>
      <c r="AQ1095" s="1153"/>
      <c r="AR1095" s="1154"/>
      <c r="AS1095" s="1154"/>
      <c r="AT1095" s="1154"/>
      <c r="AU1095" s="1160"/>
      <c r="AV1095" s="1154"/>
      <c r="AW1095" s="1154"/>
      <c r="AX1095" s="1154"/>
      <c r="AY1095" s="1154"/>
      <c r="AZ1095" s="1154"/>
      <c r="BA1095" s="1154"/>
      <c r="BB1095" s="1154"/>
    </row>
    <row r="1096" spans="2:54" ht="15" customHeight="1">
      <c r="B1096" s="1155"/>
      <c r="C1096" s="3016" t="s">
        <v>1133</v>
      </c>
      <c r="D1096" s="3016"/>
      <c r="E1096" s="1146" t="s">
        <v>1127</v>
      </c>
      <c r="F1096" s="1106"/>
      <c r="G1096" s="441" t="s">
        <v>93</v>
      </c>
      <c r="H1096" s="441" t="s">
        <v>1103</v>
      </c>
      <c r="I1096" s="441" t="s">
        <v>1128</v>
      </c>
      <c r="J1096" s="441" t="s">
        <v>112</v>
      </c>
      <c r="K1096" s="1111" t="s">
        <v>1133</v>
      </c>
      <c r="L1096" s="441" t="s">
        <v>1120</v>
      </c>
      <c r="M1096" s="441" t="str">
        <f t="shared" si="63"/>
        <v>Yass 66 kV</v>
      </c>
      <c r="N1096" s="1111" t="s">
        <v>1108</v>
      </c>
      <c r="O1096" s="1111" t="s">
        <v>1109</v>
      </c>
      <c r="P1096" s="1111"/>
      <c r="Q1096" s="2856"/>
      <c r="R1096" s="2856"/>
      <c r="S1096" s="2856"/>
      <c r="T1096" s="2856"/>
      <c r="U1096" s="2856"/>
      <c r="V1096" s="2858"/>
      <c r="W1096" s="2859"/>
      <c r="X1096" s="2859"/>
      <c r="Y1096" s="2859"/>
      <c r="Z1096" s="2859"/>
      <c r="AA1096" s="2860"/>
      <c r="AB1096" s="1125"/>
      <c r="AC1096" s="1151"/>
      <c r="AD1096" s="1152"/>
      <c r="AE1096" s="1153"/>
      <c r="AF1096" s="1153"/>
      <c r="AG1096" s="1153"/>
      <c r="AH1096" s="124"/>
      <c r="AI1096" s="124"/>
      <c r="AJ1096" s="124"/>
      <c r="AK1096" s="124"/>
      <c r="AL1096" s="1153"/>
      <c r="AM1096" s="124"/>
      <c r="AN1096" s="124"/>
      <c r="AO1096" s="1153"/>
      <c r="AP1096" s="1153"/>
      <c r="AQ1096" s="1153"/>
      <c r="AR1096" s="1154"/>
      <c r="AS1096" s="1154"/>
      <c r="AT1096" s="1154"/>
      <c r="AU1096" s="1154"/>
      <c r="AV1096" s="1154"/>
      <c r="AW1096" s="1154"/>
      <c r="AX1096" s="1154"/>
      <c r="AY1096" s="1154"/>
      <c r="AZ1096" s="1154"/>
      <c r="BA1096" s="1154"/>
      <c r="BB1096" s="1154"/>
    </row>
    <row r="1097" spans="2:54" ht="15" customHeight="1">
      <c r="B1097" s="1155"/>
      <c r="C1097" s="3017"/>
      <c r="D1097" s="3017"/>
      <c r="E1097" s="1146" t="s">
        <v>1130</v>
      </c>
      <c r="F1097" s="1106"/>
      <c r="G1097" s="441" t="s">
        <v>93</v>
      </c>
      <c r="H1097" s="441" t="s">
        <v>1103</v>
      </c>
      <c r="I1097" s="441" t="s">
        <v>1131</v>
      </c>
      <c r="J1097" s="441" t="s">
        <v>112</v>
      </c>
      <c r="K1097" s="1111" t="s">
        <v>1133</v>
      </c>
      <c r="L1097" s="441" t="s">
        <v>1120</v>
      </c>
      <c r="M1097" s="441" t="str">
        <f t="shared" si="63"/>
        <v>Yass 66 kV</v>
      </c>
      <c r="N1097" s="1111" t="s">
        <v>1108</v>
      </c>
      <c r="O1097" s="1111" t="s">
        <v>1109</v>
      </c>
      <c r="P1097" s="1111"/>
      <c r="Q1097" s="2856"/>
      <c r="R1097" s="2856"/>
      <c r="S1097" s="2856"/>
      <c r="T1097" s="2856"/>
      <c r="U1097" s="2856"/>
      <c r="V1097" s="2858"/>
      <c r="W1097" s="2859"/>
      <c r="X1097" s="2859"/>
      <c r="Y1097" s="2859"/>
      <c r="Z1097" s="2859"/>
      <c r="AA1097" s="2860"/>
      <c r="AB1097" s="1125"/>
      <c r="AC1097" s="1151"/>
      <c r="AD1097" s="1152"/>
      <c r="AE1097" s="1153"/>
      <c r="AF1097" s="1153"/>
      <c r="AG1097" s="1153"/>
      <c r="AH1097" s="124"/>
      <c r="AI1097" s="124"/>
      <c r="AJ1097" s="124"/>
      <c r="AK1097" s="124"/>
      <c r="AL1097" s="1153"/>
      <c r="AM1097" s="124"/>
      <c r="AN1097" s="124"/>
      <c r="AO1097" s="1153"/>
      <c r="AP1097" s="1153"/>
      <c r="AQ1097" s="1153"/>
      <c r="AR1097" s="1154"/>
      <c r="AS1097" s="1154"/>
      <c r="AT1097" s="1154"/>
      <c r="AU1097" s="1154"/>
      <c r="AV1097" s="1154"/>
      <c r="AW1097" s="1154"/>
      <c r="AX1097" s="1154"/>
      <c r="AY1097" s="1154"/>
      <c r="AZ1097" s="1154"/>
      <c r="BA1097" s="1154"/>
      <c r="BB1097" s="1154"/>
    </row>
    <row r="1098" spans="2:54" ht="15" customHeight="1">
      <c r="B1098" s="1155"/>
      <c r="C1098" s="3016" t="s">
        <v>1110</v>
      </c>
      <c r="D1098" s="3016"/>
      <c r="E1098" s="1146" t="s">
        <v>1127</v>
      </c>
      <c r="F1098" s="1106"/>
      <c r="G1098" s="441" t="s">
        <v>93</v>
      </c>
      <c r="H1098" s="441" t="s">
        <v>1103</v>
      </c>
      <c r="I1098" s="441" t="s">
        <v>1128</v>
      </c>
      <c r="J1098" s="441" t="s">
        <v>112</v>
      </c>
      <c r="K1098" s="1111" t="s">
        <v>1110</v>
      </c>
      <c r="L1098" s="441" t="s">
        <v>1120</v>
      </c>
      <c r="M1098" s="441" t="str">
        <f t="shared" si="63"/>
        <v>Yass 66 kV</v>
      </c>
      <c r="N1098" s="1111" t="s">
        <v>1111</v>
      </c>
      <c r="O1098" s="1112">
        <v>0</v>
      </c>
      <c r="P1098" s="1111"/>
      <c r="Q1098" s="2861"/>
      <c r="R1098" s="2861"/>
      <c r="S1098" s="2861"/>
      <c r="T1098" s="2861"/>
      <c r="U1098" s="2861"/>
      <c r="V1098" s="2862"/>
      <c r="W1098" s="2863"/>
      <c r="X1098" s="2863"/>
      <c r="Y1098" s="2863"/>
      <c r="Z1098" s="2863"/>
      <c r="AA1098" s="2864"/>
      <c r="AB1098" s="1125"/>
      <c r="AC1098" s="1151"/>
      <c r="AD1098" s="1152"/>
      <c r="AE1098" s="1153"/>
      <c r="AF1098" s="1153"/>
      <c r="AG1098" s="1153"/>
      <c r="AH1098" s="124"/>
      <c r="AI1098" s="124"/>
      <c r="AJ1098" s="124"/>
      <c r="AK1098" s="124"/>
      <c r="AL1098" s="1153"/>
      <c r="AM1098" s="124"/>
      <c r="AN1098" s="124"/>
      <c r="AO1098" s="1153"/>
      <c r="AP1098" s="1161"/>
      <c r="AQ1098" s="1153"/>
      <c r="AR1098" s="1154"/>
      <c r="AS1098" s="1154"/>
      <c r="AT1098" s="1154"/>
      <c r="AU1098" s="1154"/>
      <c r="AV1098" s="1154"/>
      <c r="AW1098" s="1154"/>
      <c r="AX1098" s="1154"/>
      <c r="AY1098" s="1154"/>
      <c r="AZ1098" s="1154"/>
      <c r="BA1098" s="1154"/>
      <c r="BB1098" s="1154"/>
    </row>
    <row r="1099" spans="2:54" ht="15" customHeight="1">
      <c r="B1099" s="1155"/>
      <c r="C1099" s="3017"/>
      <c r="D1099" s="3017"/>
      <c r="E1099" s="1146" t="s">
        <v>1130</v>
      </c>
      <c r="F1099" s="1106"/>
      <c r="G1099" s="441" t="s">
        <v>93</v>
      </c>
      <c r="H1099" s="441" t="s">
        <v>1103</v>
      </c>
      <c r="I1099" s="441" t="s">
        <v>1131</v>
      </c>
      <c r="J1099" s="441" t="s">
        <v>112</v>
      </c>
      <c r="K1099" s="1111" t="s">
        <v>1110</v>
      </c>
      <c r="L1099" s="441" t="s">
        <v>1120</v>
      </c>
      <c r="M1099" s="441" t="str">
        <f t="shared" si="63"/>
        <v>Yass 66 kV</v>
      </c>
      <c r="N1099" s="1111" t="s">
        <v>1111</v>
      </c>
      <c r="O1099" s="1112">
        <v>0</v>
      </c>
      <c r="P1099" s="1111"/>
      <c r="Q1099" s="2861"/>
      <c r="R1099" s="2861"/>
      <c r="S1099" s="2861"/>
      <c r="T1099" s="2861"/>
      <c r="U1099" s="2861"/>
      <c r="V1099" s="2862"/>
      <c r="W1099" s="2863"/>
      <c r="X1099" s="2863"/>
      <c r="Y1099" s="2863"/>
      <c r="Z1099" s="2863"/>
      <c r="AA1099" s="2864"/>
      <c r="AB1099" s="1125"/>
      <c r="AC1099" s="1151"/>
      <c r="AD1099" s="1152"/>
      <c r="AE1099" s="1153"/>
      <c r="AF1099" s="1153"/>
      <c r="AG1099" s="1153"/>
      <c r="AH1099" s="124"/>
      <c r="AI1099" s="124"/>
      <c r="AJ1099" s="124"/>
      <c r="AK1099" s="124"/>
      <c r="AL1099" s="1153"/>
      <c r="AM1099" s="124"/>
      <c r="AN1099" s="124"/>
      <c r="AO1099" s="1153"/>
      <c r="AP1099" s="1161"/>
      <c r="AQ1099" s="1153"/>
      <c r="AR1099" s="1154"/>
      <c r="AS1099" s="1154"/>
      <c r="AT1099" s="1154"/>
      <c r="AU1099" s="1154"/>
      <c r="AV1099" s="1154"/>
      <c r="AW1099" s="1154"/>
      <c r="AX1099" s="1154"/>
      <c r="AY1099" s="1154"/>
      <c r="AZ1099" s="1154"/>
      <c r="BA1099" s="1154"/>
      <c r="BB1099" s="1154"/>
    </row>
    <row r="1100" spans="2:54" ht="15" customHeight="1">
      <c r="B1100" s="1155"/>
      <c r="C1100" s="3016" t="s">
        <v>1112</v>
      </c>
      <c r="D1100" s="3016"/>
      <c r="E1100" s="1146" t="s">
        <v>1127</v>
      </c>
      <c r="F1100" s="1106"/>
      <c r="G1100" s="441" t="s">
        <v>93</v>
      </c>
      <c r="H1100" s="441" t="s">
        <v>1103</v>
      </c>
      <c r="I1100" s="441" t="s">
        <v>1128</v>
      </c>
      <c r="J1100" s="441" t="s">
        <v>112</v>
      </c>
      <c r="K1100" s="1111" t="s">
        <v>1112</v>
      </c>
      <c r="L1100" s="441" t="s">
        <v>1120</v>
      </c>
      <c r="M1100" s="441" t="str">
        <f t="shared" si="63"/>
        <v>Yass 66 kV</v>
      </c>
      <c r="N1100" s="1111" t="s">
        <v>1113</v>
      </c>
      <c r="O1100" s="1111" t="s">
        <v>1113</v>
      </c>
      <c r="P1100" s="1111"/>
      <c r="Q1100" s="2850"/>
      <c r="R1100" s="2850"/>
      <c r="S1100" s="2850"/>
      <c r="T1100" s="2850"/>
      <c r="U1100" s="2850"/>
      <c r="V1100" s="2851"/>
      <c r="W1100" s="2866"/>
      <c r="X1100" s="2866"/>
      <c r="Y1100" s="2866"/>
      <c r="Z1100" s="2866"/>
      <c r="AA1100" s="2099"/>
      <c r="AB1100" s="1125"/>
      <c r="AC1100" s="1151"/>
      <c r="AD1100" s="1152"/>
      <c r="AE1100" s="1153"/>
      <c r="AF1100" s="1153"/>
      <c r="AG1100" s="1153"/>
      <c r="AH1100" s="124"/>
      <c r="AI1100" s="124"/>
      <c r="AJ1100" s="124"/>
      <c r="AK1100" s="124"/>
      <c r="AL1100" s="1153"/>
      <c r="AM1100" s="124"/>
      <c r="AN1100" s="124"/>
      <c r="AO1100" s="1153"/>
      <c r="AP1100" s="1153"/>
      <c r="AQ1100" s="1153"/>
      <c r="AR1100" s="1154"/>
      <c r="AS1100" s="1154"/>
      <c r="AT1100" s="1154"/>
      <c r="AU1100" s="1154"/>
      <c r="AV1100" s="1154"/>
      <c r="AW1100" s="1154"/>
      <c r="AX1100" s="1154"/>
      <c r="AY1100" s="1154"/>
      <c r="AZ1100" s="1154"/>
      <c r="BA1100" s="1154"/>
      <c r="BB1100" s="1154"/>
    </row>
    <row r="1101" spans="2:54" ht="15" customHeight="1">
      <c r="B1101" s="1155"/>
      <c r="C1101" s="3017"/>
      <c r="D1101" s="3017"/>
      <c r="E1101" s="1146" t="s">
        <v>1130</v>
      </c>
      <c r="F1101" s="1106"/>
      <c r="G1101" s="441" t="s">
        <v>93</v>
      </c>
      <c r="H1101" s="441" t="s">
        <v>1103</v>
      </c>
      <c r="I1101" s="441" t="s">
        <v>1131</v>
      </c>
      <c r="J1101" s="441" t="s">
        <v>112</v>
      </c>
      <c r="K1101" s="1111" t="s">
        <v>1112</v>
      </c>
      <c r="L1101" s="441" t="s">
        <v>1120</v>
      </c>
      <c r="M1101" s="441" t="str">
        <f t="shared" ref="M1101:M1164" si="67">M1100</f>
        <v>Yass 66 kV</v>
      </c>
      <c r="N1101" s="1111" t="s">
        <v>1113</v>
      </c>
      <c r="O1101" s="1111" t="s">
        <v>1113</v>
      </c>
      <c r="P1101" s="1111"/>
      <c r="Q1101" s="2850"/>
      <c r="R1101" s="2850"/>
      <c r="S1101" s="2850"/>
      <c r="T1101" s="2850"/>
      <c r="U1101" s="2850"/>
      <c r="V1101" s="2851"/>
      <c r="W1101" s="2866"/>
      <c r="X1101" s="2866"/>
      <c r="Y1101" s="2866"/>
      <c r="Z1101" s="2866"/>
      <c r="AA1101" s="2099"/>
      <c r="AB1101" s="1125"/>
      <c r="AC1101" s="1151"/>
      <c r="AD1101" s="1152"/>
      <c r="AE1101" s="1153"/>
      <c r="AF1101" s="1153"/>
      <c r="AG1101" s="1153"/>
      <c r="AH1101" s="124"/>
      <c r="AI1101" s="124"/>
      <c r="AJ1101" s="124"/>
      <c r="AK1101" s="124"/>
      <c r="AL1101" s="1153"/>
      <c r="AM1101" s="124"/>
      <c r="AN1101" s="124"/>
      <c r="AO1101" s="1153"/>
      <c r="AP1101" s="1153"/>
      <c r="AQ1101" s="1153"/>
      <c r="AR1101" s="1154"/>
      <c r="AS1101" s="1154"/>
      <c r="AT1101" s="1154"/>
      <c r="AU1101" s="1154"/>
      <c r="AV1101" s="1154"/>
      <c r="AW1101" s="1154"/>
      <c r="AX1101" s="1154"/>
      <c r="AY1101" s="1154"/>
      <c r="AZ1101" s="1154"/>
      <c r="BA1101" s="1154"/>
      <c r="BB1101" s="1154"/>
    </row>
    <row r="1102" spans="2:54" ht="15" customHeight="1">
      <c r="B1102" s="1155"/>
      <c r="C1102" s="3016" t="s">
        <v>1134</v>
      </c>
      <c r="D1102" s="3016" t="s">
        <v>833</v>
      </c>
      <c r="E1102" s="1146" t="s">
        <v>1127</v>
      </c>
      <c r="F1102" s="1106"/>
      <c r="G1102" s="441" t="s">
        <v>93</v>
      </c>
      <c r="H1102" s="441" t="s">
        <v>1103</v>
      </c>
      <c r="I1102" s="441" t="s">
        <v>1128</v>
      </c>
      <c r="J1102" s="441" t="s">
        <v>112</v>
      </c>
      <c r="K1102" s="1111" t="s">
        <v>1134</v>
      </c>
      <c r="L1102" s="441" t="s">
        <v>1120</v>
      </c>
      <c r="M1102" s="441" t="str">
        <f t="shared" si="67"/>
        <v>Yass 66 kV</v>
      </c>
      <c r="N1102" s="1111" t="s">
        <v>1115</v>
      </c>
      <c r="O1102" s="1111" t="s">
        <v>833</v>
      </c>
      <c r="P1102" s="1111"/>
      <c r="Q1102" s="2867"/>
      <c r="R1102" s="2868"/>
      <c r="S1102" s="2869"/>
      <c r="T1102" s="2869"/>
      <c r="U1102" s="2869"/>
      <c r="V1102" s="2869"/>
      <c r="W1102" s="2869"/>
      <c r="X1102" s="2869"/>
      <c r="Y1102" s="2869"/>
      <c r="Z1102" s="2869"/>
      <c r="AA1102" s="2879"/>
      <c r="AB1102" s="1125"/>
      <c r="AC1102" s="1151"/>
      <c r="AD1102" s="1152"/>
      <c r="AE1102" s="1153"/>
      <c r="AF1102" s="1153"/>
      <c r="AG1102" s="1153"/>
      <c r="AH1102" s="124"/>
      <c r="AI1102" s="124"/>
      <c r="AJ1102" s="124"/>
      <c r="AK1102" s="124"/>
      <c r="AL1102" s="1153"/>
      <c r="AM1102" s="124"/>
      <c r="AN1102" s="124"/>
      <c r="AO1102" s="1153"/>
      <c r="AP1102" s="1153"/>
      <c r="AQ1102" s="1153"/>
      <c r="AR1102" s="1154"/>
      <c r="AS1102" s="1154"/>
      <c r="AT1102" s="1154"/>
      <c r="AU1102" s="1154"/>
      <c r="AV1102" s="1154"/>
      <c r="AW1102" s="1154"/>
      <c r="AX1102" s="1154"/>
      <c r="AY1102" s="1154"/>
      <c r="AZ1102" s="1154"/>
      <c r="BA1102" s="1154"/>
      <c r="BB1102" s="1154"/>
    </row>
    <row r="1103" spans="2:54" ht="15" customHeight="1">
      <c r="B1103" s="1155"/>
      <c r="C1103" s="3017"/>
      <c r="D1103" s="3017"/>
      <c r="E1103" s="1146" t="s">
        <v>1130</v>
      </c>
      <c r="F1103" s="1106"/>
      <c r="G1103" s="441" t="s">
        <v>93</v>
      </c>
      <c r="H1103" s="441" t="s">
        <v>1103</v>
      </c>
      <c r="I1103" s="441" t="s">
        <v>1131</v>
      </c>
      <c r="J1103" s="441" t="s">
        <v>112</v>
      </c>
      <c r="K1103" s="1111" t="s">
        <v>1134</v>
      </c>
      <c r="L1103" s="441" t="s">
        <v>1120</v>
      </c>
      <c r="M1103" s="441" t="str">
        <f t="shared" si="67"/>
        <v>Yass 66 kV</v>
      </c>
      <c r="N1103" s="1111" t="s">
        <v>1115</v>
      </c>
      <c r="O1103" s="1111" t="s">
        <v>833</v>
      </c>
      <c r="P1103" s="1111"/>
      <c r="Q1103" s="2867"/>
      <c r="R1103" s="2868"/>
      <c r="S1103" s="2869"/>
      <c r="T1103" s="2869"/>
      <c r="U1103" s="2869"/>
      <c r="V1103" s="2869"/>
      <c r="W1103" s="2869"/>
      <c r="X1103" s="2869"/>
      <c r="Y1103" s="2869"/>
      <c r="Z1103" s="2869"/>
      <c r="AA1103" s="2879"/>
      <c r="AB1103" s="1125"/>
      <c r="AC1103" s="1151"/>
      <c r="AD1103" s="1152"/>
      <c r="AE1103" s="1153"/>
      <c r="AF1103" s="1153"/>
      <c r="AG1103" s="1153"/>
      <c r="AH1103" s="124"/>
      <c r="AI1103" s="124"/>
      <c r="AJ1103" s="124"/>
      <c r="AK1103" s="124"/>
      <c r="AL1103" s="1153"/>
      <c r="AM1103" s="124"/>
      <c r="AN1103" s="124"/>
      <c r="AO1103" s="1153"/>
      <c r="AP1103" s="1153"/>
      <c r="AQ1103" s="1153"/>
      <c r="AR1103" s="1154"/>
      <c r="AS1103" s="1154"/>
      <c r="AT1103" s="1154"/>
      <c r="AU1103" s="1154"/>
      <c r="AV1103" s="1154"/>
      <c r="AW1103" s="1154"/>
      <c r="AX1103" s="1154"/>
      <c r="AY1103" s="1154"/>
      <c r="AZ1103" s="1154"/>
      <c r="BA1103" s="1154"/>
      <c r="BB1103" s="1154"/>
    </row>
    <row r="1104" spans="2:54" ht="15" customHeight="1">
      <c r="B1104" s="1155"/>
      <c r="C1104" s="3016" t="s">
        <v>1135</v>
      </c>
      <c r="D1104" s="3016" t="s">
        <v>833</v>
      </c>
      <c r="E1104" s="1146" t="s">
        <v>1127</v>
      </c>
      <c r="F1104" s="1106"/>
      <c r="G1104" s="441" t="s">
        <v>93</v>
      </c>
      <c r="H1104" s="441" t="s">
        <v>1103</v>
      </c>
      <c r="I1104" s="441" t="s">
        <v>1128</v>
      </c>
      <c r="J1104" s="441" t="s">
        <v>112</v>
      </c>
      <c r="K1104" s="1111" t="s">
        <v>1135</v>
      </c>
      <c r="L1104" s="441" t="s">
        <v>1120</v>
      </c>
      <c r="M1104" s="441" t="str">
        <f t="shared" si="67"/>
        <v>Yass 66 kV</v>
      </c>
      <c r="N1104" s="1111" t="s">
        <v>1106</v>
      </c>
      <c r="O1104" s="1111" t="s">
        <v>833</v>
      </c>
      <c r="P1104" s="1111"/>
      <c r="Q1104" s="2867"/>
      <c r="R1104" s="2868"/>
      <c r="S1104" s="2869"/>
      <c r="T1104" s="2869"/>
      <c r="U1104" s="2869"/>
      <c r="V1104" s="2869"/>
      <c r="W1104" s="2869"/>
      <c r="X1104" s="2869"/>
      <c r="Y1104" s="2869"/>
      <c r="Z1104" s="2869"/>
      <c r="AA1104" s="2879"/>
      <c r="AB1104" s="1125"/>
      <c r="AC1104" s="1151"/>
      <c r="AD1104" s="1152"/>
      <c r="AE1104" s="1153"/>
      <c r="AF1104" s="1153"/>
      <c r="AG1104" s="1153"/>
      <c r="AH1104" s="124"/>
      <c r="AI1104" s="124"/>
      <c r="AJ1104" s="124"/>
      <c r="AK1104" s="124"/>
      <c r="AL1104" s="1153"/>
      <c r="AM1104" s="124"/>
      <c r="AN1104" s="124"/>
      <c r="AO1104" s="1153"/>
      <c r="AP1104" s="1153"/>
      <c r="AQ1104" s="1153"/>
      <c r="AR1104" s="1154"/>
      <c r="AS1104" s="1154"/>
      <c r="AT1104" s="1154"/>
      <c r="AU1104" s="1154"/>
      <c r="AV1104" s="1154"/>
      <c r="AW1104" s="1154"/>
      <c r="AX1104" s="1154"/>
      <c r="AY1104" s="1154"/>
      <c r="AZ1104" s="1154"/>
      <c r="BA1104" s="1154"/>
      <c r="BB1104" s="1154"/>
    </row>
    <row r="1105" spans="2:54" ht="15" customHeight="1">
      <c r="B1105" s="1155"/>
      <c r="C1105" s="3017"/>
      <c r="D1105" s="3017"/>
      <c r="E1105" s="1146" t="s">
        <v>1130</v>
      </c>
      <c r="F1105" s="1106"/>
      <c r="G1105" s="441" t="s">
        <v>93</v>
      </c>
      <c r="H1105" s="441" t="s">
        <v>1103</v>
      </c>
      <c r="I1105" s="441" t="s">
        <v>1131</v>
      </c>
      <c r="J1105" s="441" t="s">
        <v>112</v>
      </c>
      <c r="K1105" s="1111" t="s">
        <v>1135</v>
      </c>
      <c r="L1105" s="441" t="s">
        <v>1120</v>
      </c>
      <c r="M1105" s="441" t="str">
        <f t="shared" si="67"/>
        <v>Yass 66 kV</v>
      </c>
      <c r="N1105" s="1111" t="s">
        <v>1106</v>
      </c>
      <c r="O1105" s="1111" t="s">
        <v>833</v>
      </c>
      <c r="P1105" s="1111"/>
      <c r="Q1105" s="2867"/>
      <c r="R1105" s="2868"/>
      <c r="S1105" s="2869"/>
      <c r="T1105" s="2869"/>
      <c r="U1105" s="2869"/>
      <c r="V1105" s="2869"/>
      <c r="W1105" s="2869"/>
      <c r="X1105" s="2869"/>
      <c r="Y1105" s="2869"/>
      <c r="Z1105" s="2869"/>
      <c r="AA1105" s="2879"/>
      <c r="AB1105" s="1125"/>
      <c r="AC1105" s="1151"/>
      <c r="AD1105" s="1152"/>
      <c r="AE1105" s="1153"/>
      <c r="AF1105" s="1153"/>
      <c r="AG1105" s="1153"/>
      <c r="AH1105" s="124"/>
      <c r="AI1105" s="124"/>
      <c r="AJ1105" s="124"/>
      <c r="AK1105" s="124"/>
      <c r="AL1105" s="1153"/>
      <c r="AM1105" s="124"/>
      <c r="AN1105" s="124"/>
      <c r="AO1105" s="1153"/>
      <c r="AP1105" s="1153"/>
      <c r="AQ1105" s="1153"/>
      <c r="AR1105" s="1154"/>
      <c r="AS1105" s="1154"/>
      <c r="AT1105" s="1154"/>
      <c r="AU1105" s="1154"/>
      <c r="AV1105" s="1154"/>
      <c r="AW1105" s="1154"/>
      <c r="AX1105" s="1154"/>
      <c r="AY1105" s="1154"/>
      <c r="AZ1105" s="1154"/>
      <c r="BA1105" s="1154"/>
      <c r="BB1105" s="1154"/>
    </row>
    <row r="1106" spans="2:54" ht="15" customHeight="1">
      <c r="B1106" s="1155"/>
      <c r="C1106" s="3016" t="s">
        <v>1135</v>
      </c>
      <c r="D1106" s="3016" t="s">
        <v>842</v>
      </c>
      <c r="E1106" s="1146" t="s">
        <v>1127</v>
      </c>
      <c r="F1106" s="1106"/>
      <c r="G1106" s="441" t="s">
        <v>93</v>
      </c>
      <c r="H1106" s="441" t="s">
        <v>1103</v>
      </c>
      <c r="I1106" s="441" t="s">
        <v>1128</v>
      </c>
      <c r="J1106" s="441" t="s">
        <v>112</v>
      </c>
      <c r="K1106" s="1111" t="s">
        <v>1135</v>
      </c>
      <c r="L1106" s="441" t="s">
        <v>1120</v>
      </c>
      <c r="M1106" s="441" t="str">
        <f t="shared" si="67"/>
        <v>Yass 66 kV</v>
      </c>
      <c r="N1106" s="1111" t="s">
        <v>1106</v>
      </c>
      <c r="O1106" s="1111" t="s">
        <v>842</v>
      </c>
      <c r="P1106" s="1111"/>
      <c r="Q1106" s="2867"/>
      <c r="R1106" s="2868"/>
      <c r="S1106" s="2869"/>
      <c r="T1106" s="2869"/>
      <c r="U1106" s="2869"/>
      <c r="V1106" s="2869"/>
      <c r="W1106" s="2869"/>
      <c r="X1106" s="2869"/>
      <c r="Y1106" s="2869"/>
      <c r="Z1106" s="2869"/>
      <c r="AA1106" s="2879"/>
      <c r="AB1106" s="1125"/>
      <c r="AC1106" s="1151"/>
      <c r="AD1106" s="1152"/>
      <c r="AE1106" s="1153"/>
      <c r="AF1106" s="1153"/>
      <c r="AG1106" s="1153"/>
      <c r="AH1106" s="124"/>
      <c r="AI1106" s="124"/>
      <c r="AJ1106" s="124"/>
      <c r="AK1106" s="124"/>
      <c r="AL1106" s="1153"/>
      <c r="AM1106" s="124"/>
      <c r="AN1106" s="124"/>
      <c r="AO1106" s="1153"/>
      <c r="AP1106" s="1153"/>
      <c r="AQ1106" s="1153"/>
      <c r="AR1106" s="1154"/>
      <c r="AS1106" s="1154"/>
      <c r="AT1106" s="1154"/>
      <c r="AU1106" s="1154"/>
      <c r="AV1106" s="1154"/>
      <c r="AW1106" s="1154"/>
      <c r="AX1106" s="1154"/>
      <c r="AY1106" s="1154"/>
      <c r="AZ1106" s="1154"/>
      <c r="BA1106" s="1154"/>
      <c r="BB1106" s="1154"/>
    </row>
    <row r="1107" spans="2:54" ht="15" customHeight="1">
      <c r="B1107" s="1155"/>
      <c r="C1107" s="3017"/>
      <c r="D1107" s="3017"/>
      <c r="E1107" s="1146" t="s">
        <v>1130</v>
      </c>
      <c r="F1107" s="1106"/>
      <c r="G1107" s="441" t="s">
        <v>93</v>
      </c>
      <c r="H1107" s="441" t="s">
        <v>1103</v>
      </c>
      <c r="I1107" s="441" t="s">
        <v>1131</v>
      </c>
      <c r="J1107" s="441" t="s">
        <v>112</v>
      </c>
      <c r="K1107" s="1111" t="s">
        <v>1135</v>
      </c>
      <c r="L1107" s="441" t="s">
        <v>1120</v>
      </c>
      <c r="M1107" s="441" t="str">
        <f t="shared" si="67"/>
        <v>Yass 66 kV</v>
      </c>
      <c r="N1107" s="1111" t="s">
        <v>1106</v>
      </c>
      <c r="O1107" s="1111" t="s">
        <v>842</v>
      </c>
      <c r="P1107" s="1111"/>
      <c r="Q1107" s="2867"/>
      <c r="R1107" s="2868"/>
      <c r="S1107" s="2869"/>
      <c r="T1107" s="2869"/>
      <c r="U1107" s="2869"/>
      <c r="V1107" s="2869"/>
      <c r="W1107" s="2869"/>
      <c r="X1107" s="2869"/>
      <c r="Y1107" s="2869"/>
      <c r="Z1107" s="2869"/>
      <c r="AA1107" s="2879"/>
      <c r="AB1107" s="1125"/>
      <c r="AC1107" s="1151"/>
      <c r="AD1107" s="1152"/>
      <c r="AE1107" s="1153"/>
      <c r="AF1107" s="1153"/>
      <c r="AG1107" s="1153"/>
      <c r="AH1107" s="124"/>
      <c r="AI1107" s="124"/>
      <c r="AJ1107" s="124"/>
      <c r="AK1107" s="124"/>
      <c r="AL1107" s="1153"/>
      <c r="AM1107" s="124"/>
      <c r="AN1107" s="124"/>
      <c r="AO1107" s="1153"/>
      <c r="AP1107" s="1153"/>
      <c r="AQ1107" s="1153"/>
      <c r="AR1107" s="1154"/>
      <c r="AS1107" s="1154"/>
      <c r="AT1107" s="1154"/>
      <c r="AU1107" s="1154"/>
      <c r="AV1107" s="1154"/>
      <c r="AW1107" s="1154"/>
      <c r="AX1107" s="1154"/>
      <c r="AY1107" s="1154"/>
      <c r="AZ1107" s="1154"/>
      <c r="BA1107" s="1154"/>
      <c r="BB1107" s="1154"/>
    </row>
    <row r="1108" spans="2:54" ht="15" customHeight="1">
      <c r="B1108" s="1155"/>
      <c r="C1108" s="3016" t="s">
        <v>1136</v>
      </c>
      <c r="D1108" s="3016" t="s">
        <v>833</v>
      </c>
      <c r="E1108" s="1146" t="s">
        <v>1127</v>
      </c>
      <c r="F1108" s="1106"/>
      <c r="G1108" s="441" t="s">
        <v>93</v>
      </c>
      <c r="H1108" s="441" t="s">
        <v>1103</v>
      </c>
      <c r="I1108" s="441" t="s">
        <v>1128</v>
      </c>
      <c r="J1108" s="441" t="s">
        <v>112</v>
      </c>
      <c r="K1108" s="1111" t="s">
        <v>1136</v>
      </c>
      <c r="L1108" s="441" t="s">
        <v>1120</v>
      </c>
      <c r="M1108" s="441" t="str">
        <f t="shared" si="67"/>
        <v>Yass 66 kV</v>
      </c>
      <c r="N1108" s="1111" t="s">
        <v>1106</v>
      </c>
      <c r="O1108" s="1111" t="s">
        <v>833</v>
      </c>
      <c r="P1108" s="1111"/>
      <c r="Q1108" s="2867"/>
      <c r="R1108" s="2868"/>
      <c r="S1108" s="2869"/>
      <c r="T1108" s="2869"/>
      <c r="U1108" s="2869"/>
      <c r="V1108" s="2869"/>
      <c r="W1108" s="2870">
        <v>12.8512</v>
      </c>
      <c r="X1108" s="2870">
        <v>12.902604800000001</v>
      </c>
      <c r="Y1108" s="2870">
        <v>12.9542152192</v>
      </c>
      <c r="Z1108" s="2870">
        <v>13.0060320800768</v>
      </c>
      <c r="AA1108" s="2870">
        <v>13.058056208397106</v>
      </c>
      <c r="AB1108" s="1125"/>
      <c r="AC1108" s="1151"/>
      <c r="AD1108" s="1152"/>
      <c r="AE1108" s="1153"/>
      <c r="AF1108" s="1153"/>
      <c r="AG1108" s="1153"/>
      <c r="AH1108" s="124"/>
      <c r="AI1108" s="124"/>
      <c r="AJ1108" s="124"/>
      <c r="AK1108" s="124"/>
      <c r="AL1108" s="1153"/>
      <c r="AM1108" s="124"/>
      <c r="AN1108" s="124"/>
      <c r="AO1108" s="1153"/>
      <c r="AP1108" s="1153"/>
      <c r="AQ1108" s="1153"/>
      <c r="AR1108" s="1154"/>
      <c r="AS1108" s="1154"/>
      <c r="AT1108" s="1154"/>
      <c r="AU1108" s="1154"/>
      <c r="AV1108" s="1154"/>
      <c r="AW1108" s="1154"/>
      <c r="AX1108" s="1154"/>
      <c r="AY1108" s="1154"/>
      <c r="AZ1108" s="1154"/>
      <c r="BA1108" s="1154"/>
      <c r="BB1108" s="1154"/>
    </row>
    <row r="1109" spans="2:54" ht="15" customHeight="1">
      <c r="B1109" s="1155"/>
      <c r="C1109" s="3017"/>
      <c r="D1109" s="3017"/>
      <c r="E1109" s="1146" t="s">
        <v>1130</v>
      </c>
      <c r="F1109" s="1106"/>
      <c r="G1109" s="441" t="s">
        <v>93</v>
      </c>
      <c r="H1109" s="441" t="s">
        <v>1103</v>
      </c>
      <c r="I1109" s="441" t="s">
        <v>1131</v>
      </c>
      <c r="J1109" s="441" t="s">
        <v>112</v>
      </c>
      <c r="K1109" s="1111" t="s">
        <v>1136</v>
      </c>
      <c r="L1109" s="441" t="s">
        <v>1120</v>
      </c>
      <c r="M1109" s="441" t="str">
        <f t="shared" si="67"/>
        <v>Yass 66 kV</v>
      </c>
      <c r="N1109" s="1111" t="s">
        <v>1106</v>
      </c>
      <c r="O1109" s="1111" t="s">
        <v>833</v>
      </c>
      <c r="P1109" s="1111"/>
      <c r="Q1109" s="2528"/>
      <c r="R1109" s="2529"/>
      <c r="S1109" s="2530"/>
      <c r="T1109" s="2530"/>
      <c r="U1109" s="2530"/>
      <c r="V1109" s="2530"/>
      <c r="W1109" s="2102"/>
      <c r="X1109" s="2102"/>
      <c r="Y1109" s="2102"/>
      <c r="Z1109" s="2102"/>
      <c r="AA1109" s="2103"/>
      <c r="AB1109" s="1125"/>
      <c r="AC1109" s="1151"/>
      <c r="AD1109" s="1152"/>
      <c r="AE1109" s="1153"/>
      <c r="AF1109" s="1153"/>
      <c r="AG1109" s="1153"/>
      <c r="AH1109" s="124"/>
      <c r="AI1109" s="124"/>
      <c r="AJ1109" s="124"/>
      <c r="AK1109" s="124"/>
      <c r="AL1109" s="1153"/>
      <c r="AM1109" s="124"/>
      <c r="AN1109" s="124"/>
      <c r="AO1109" s="1153"/>
      <c r="AP1109" s="1153"/>
      <c r="AQ1109" s="1153"/>
      <c r="AR1109" s="1154"/>
      <c r="AS1109" s="1154"/>
      <c r="AT1109" s="1154"/>
      <c r="AU1109" s="1154"/>
      <c r="AV1109" s="1154"/>
      <c r="AW1109" s="1154"/>
      <c r="AX1109" s="1154"/>
      <c r="AY1109" s="1154"/>
      <c r="AZ1109" s="1154"/>
      <c r="BA1109" s="1154"/>
      <c r="BB1109" s="1154"/>
    </row>
    <row r="1110" spans="2:54" ht="15" customHeight="1">
      <c r="B1110" s="1155"/>
      <c r="C1110" s="3016" t="s">
        <v>1136</v>
      </c>
      <c r="D1110" s="3016" t="s">
        <v>842</v>
      </c>
      <c r="E1110" s="1146" t="s">
        <v>1127</v>
      </c>
      <c r="F1110" s="1106"/>
      <c r="G1110" s="441" t="s">
        <v>93</v>
      </c>
      <c r="H1110" s="441" t="s">
        <v>1103</v>
      </c>
      <c r="I1110" s="441" t="s">
        <v>1128</v>
      </c>
      <c r="J1110" s="441" t="s">
        <v>112</v>
      </c>
      <c r="K1110" s="1111" t="s">
        <v>1136</v>
      </c>
      <c r="L1110" s="441" t="s">
        <v>1120</v>
      </c>
      <c r="M1110" s="441" t="str">
        <f t="shared" si="67"/>
        <v>Yass 66 kV</v>
      </c>
      <c r="N1110" s="1111" t="s">
        <v>1106</v>
      </c>
      <c r="O1110" s="1111" t="s">
        <v>842</v>
      </c>
      <c r="P1110" s="1111"/>
      <c r="Q1110" s="2528"/>
      <c r="R1110" s="2529"/>
      <c r="S1110" s="2530"/>
      <c r="T1110" s="2530"/>
      <c r="U1110" s="2530"/>
      <c r="V1110" s="2530"/>
      <c r="W1110" s="2102">
        <v>12.870250247761309</v>
      </c>
      <c r="X1110" s="2102">
        <v>12.921579262032296</v>
      </c>
      <c r="Y1110" s="2102">
        <v>12.973114196111622</v>
      </c>
      <c r="Z1110" s="2102">
        <v>13</v>
      </c>
      <c r="AA1110" s="2102">
        <v>13.076805112169342</v>
      </c>
      <c r="AB1110" s="1125"/>
      <c r="AC1110" s="1151"/>
      <c r="AD1110" s="1152"/>
      <c r="AE1110" s="1153"/>
      <c r="AF1110" s="1153"/>
      <c r="AG1110" s="1153"/>
      <c r="AH1110" s="124"/>
      <c r="AI1110" s="124"/>
      <c r="AJ1110" s="124"/>
      <c r="AK1110" s="124"/>
      <c r="AL1110" s="1153"/>
      <c r="AM1110" s="124"/>
      <c r="AN1110" s="124"/>
      <c r="AO1110" s="1153"/>
      <c r="AP1110" s="1153"/>
      <c r="AQ1110" s="1153"/>
      <c r="AR1110" s="1154"/>
      <c r="AS1110" s="1154"/>
      <c r="AT1110" s="1154"/>
      <c r="AU1110" s="1154"/>
      <c r="AV1110" s="1154"/>
      <c r="AW1110" s="1154"/>
      <c r="AX1110" s="1154"/>
      <c r="AY1110" s="1154"/>
      <c r="AZ1110" s="1154"/>
      <c r="BA1110" s="1154"/>
      <c r="BB1110" s="1154"/>
    </row>
    <row r="1111" spans="2:54" ht="15" customHeight="1" thickBot="1">
      <c r="B1111" s="2872"/>
      <c r="C1111" s="3018"/>
      <c r="D1111" s="3018"/>
      <c r="E1111" s="2873" t="s">
        <v>1130</v>
      </c>
      <c r="F1111" s="1106"/>
      <c r="G1111" s="441" t="s">
        <v>93</v>
      </c>
      <c r="H1111" s="441" t="s">
        <v>1103</v>
      </c>
      <c r="I1111" s="441" t="s">
        <v>1131</v>
      </c>
      <c r="J1111" s="441" t="s">
        <v>112</v>
      </c>
      <c r="K1111" s="1111" t="s">
        <v>1136</v>
      </c>
      <c r="L1111" s="441" t="s">
        <v>1120</v>
      </c>
      <c r="M1111" s="441" t="str">
        <f t="shared" si="67"/>
        <v>Yass 66 kV</v>
      </c>
      <c r="N1111" s="1111" t="s">
        <v>1106</v>
      </c>
      <c r="O1111" s="1111" t="s">
        <v>842</v>
      </c>
      <c r="P1111" s="1111"/>
      <c r="Q1111" s="2874"/>
      <c r="R1111" s="2875"/>
      <c r="S1111" s="2876"/>
      <c r="T1111" s="2876"/>
      <c r="U1111" s="2876"/>
      <c r="V1111" s="2876"/>
      <c r="W1111" s="2877"/>
      <c r="X1111" s="2877"/>
      <c r="Y1111" s="2877"/>
      <c r="Z1111" s="2877"/>
      <c r="AA1111" s="2878"/>
      <c r="AB1111" s="1162"/>
      <c r="AC1111" s="1151"/>
      <c r="AD1111" s="1152"/>
      <c r="AE1111" s="1153"/>
      <c r="AF1111" s="1153"/>
      <c r="AG1111" s="1153"/>
      <c r="AH1111" s="124"/>
      <c r="AI1111" s="124"/>
      <c r="AJ1111" s="124"/>
      <c r="AK1111" s="124"/>
      <c r="AL1111" s="1153"/>
      <c r="AM1111" s="124"/>
      <c r="AN1111" s="124"/>
      <c r="AO1111" s="1153"/>
      <c r="AP1111" s="1153"/>
      <c r="AQ1111" s="1153"/>
      <c r="AR1111" s="1154"/>
      <c r="AS1111" s="1154"/>
      <c r="AT1111" s="1154"/>
      <c r="AU1111" s="1154"/>
      <c r="AV1111" s="1154"/>
      <c r="AW1111" s="1154"/>
      <c r="AX1111" s="1154"/>
      <c r="AY1111" s="1154"/>
      <c r="AZ1111" s="1154"/>
      <c r="BA1111" s="1154"/>
      <c r="BB1111" s="1154"/>
    </row>
    <row r="1112" spans="2:54">
      <c r="B1112" s="1145" t="s">
        <v>1678</v>
      </c>
      <c r="C1112" s="3019" t="s">
        <v>1126</v>
      </c>
      <c r="D1112" s="3019" t="s">
        <v>842</v>
      </c>
      <c r="E1112" s="1146" t="s">
        <v>1127</v>
      </c>
      <c r="F1112" s="1106"/>
      <c r="G1112" s="441" t="s">
        <v>93</v>
      </c>
      <c r="H1112" s="441" t="s">
        <v>1103</v>
      </c>
      <c r="I1112" s="441" t="s">
        <v>1128</v>
      </c>
      <c r="J1112" s="441" t="s">
        <v>112</v>
      </c>
      <c r="K1112" s="441" t="s">
        <v>1126</v>
      </c>
      <c r="L1112" s="441" t="s">
        <v>1120</v>
      </c>
      <c r="M1112" s="441" t="str">
        <f t="shared" ref="M1112" si="68">B1112</f>
        <v>Yass 132 kV</v>
      </c>
      <c r="N1112" s="441" t="s">
        <v>1129</v>
      </c>
      <c r="O1112" s="441" t="s">
        <v>842</v>
      </c>
      <c r="P1112" s="1111"/>
      <c r="Q1112" s="2521"/>
      <c r="R1112" s="2522"/>
      <c r="S1112" s="2523"/>
      <c r="T1112" s="2523"/>
      <c r="U1112" s="2523"/>
      <c r="V1112" s="2523"/>
      <c r="W1112" s="2524"/>
      <c r="X1112" s="2524"/>
      <c r="Y1112" s="2524"/>
      <c r="Z1112" s="2524"/>
      <c r="AA1112" s="2525"/>
    </row>
    <row r="1113" spans="2:54">
      <c r="B1113" s="1155"/>
      <c r="C1113" s="3017"/>
      <c r="D1113" s="3017"/>
      <c r="E1113" s="1146" t="s">
        <v>1130</v>
      </c>
      <c r="F1113" s="1106"/>
      <c r="G1113" s="441" t="s">
        <v>93</v>
      </c>
      <c r="H1113" s="441" t="s">
        <v>1103</v>
      </c>
      <c r="I1113" s="441" t="s">
        <v>1131</v>
      </c>
      <c r="J1113" s="441" t="s">
        <v>112</v>
      </c>
      <c r="K1113" s="441" t="s">
        <v>1126</v>
      </c>
      <c r="L1113" s="441" t="s">
        <v>1120</v>
      </c>
      <c r="M1113" s="441" t="str">
        <f t="shared" si="67"/>
        <v>Yass 132 kV</v>
      </c>
      <c r="N1113" s="441" t="s">
        <v>1129</v>
      </c>
      <c r="O1113" s="441" t="s">
        <v>842</v>
      </c>
      <c r="P1113" s="1111"/>
      <c r="Q1113" s="2526"/>
      <c r="R1113" s="2527"/>
      <c r="S1113" s="2524"/>
      <c r="T1113" s="2524"/>
      <c r="U1113" s="2524"/>
      <c r="V1113" s="2524"/>
      <c r="W1113" s="2524"/>
      <c r="X1113" s="2524"/>
      <c r="Y1113" s="2524"/>
      <c r="Z1113" s="2524"/>
      <c r="AA1113" s="2525"/>
    </row>
    <row r="1114" spans="2:54">
      <c r="B1114" s="1155"/>
      <c r="C1114" s="3016" t="s">
        <v>1132</v>
      </c>
      <c r="D1114" s="3016" t="s">
        <v>833</v>
      </c>
      <c r="E1114" s="1146" t="s">
        <v>1127</v>
      </c>
      <c r="F1114" s="1106"/>
      <c r="G1114" s="441" t="s">
        <v>93</v>
      </c>
      <c r="H1114" s="441" t="s">
        <v>1103</v>
      </c>
      <c r="I1114" s="441" t="s">
        <v>1128</v>
      </c>
      <c r="J1114" s="441" t="s">
        <v>112</v>
      </c>
      <c r="K1114" s="1111" t="s">
        <v>1132</v>
      </c>
      <c r="L1114" s="441" t="s">
        <v>1120</v>
      </c>
      <c r="M1114" s="441" t="str">
        <f t="shared" si="67"/>
        <v>Yass 132 kV</v>
      </c>
      <c r="N1114" s="1111" t="s">
        <v>1106</v>
      </c>
      <c r="O1114" s="1111" t="s">
        <v>833</v>
      </c>
      <c r="P1114" s="1111"/>
      <c r="Q1114" s="2850"/>
      <c r="R1114" s="2850"/>
      <c r="S1114" s="2850"/>
      <c r="T1114" s="2850"/>
      <c r="U1114" s="2850"/>
      <c r="V1114" s="2851"/>
      <c r="W1114" s="2852"/>
      <c r="X1114" s="2852"/>
      <c r="Y1114" s="2852"/>
      <c r="Z1114" s="2852"/>
      <c r="AA1114" s="2853"/>
    </row>
    <row r="1115" spans="2:54">
      <c r="B1115" s="1155"/>
      <c r="C1115" s="3017"/>
      <c r="D1115" s="3017"/>
      <c r="E1115" s="1146" t="s">
        <v>1130</v>
      </c>
      <c r="F1115" s="1106"/>
      <c r="G1115" s="441" t="s">
        <v>93</v>
      </c>
      <c r="H1115" s="441" t="s">
        <v>1103</v>
      </c>
      <c r="I1115" s="441" t="s">
        <v>1131</v>
      </c>
      <c r="J1115" s="441" t="s">
        <v>112</v>
      </c>
      <c r="K1115" s="1111" t="s">
        <v>1132</v>
      </c>
      <c r="L1115" s="441" t="s">
        <v>1120</v>
      </c>
      <c r="M1115" s="441" t="str">
        <f t="shared" si="67"/>
        <v>Yass 132 kV</v>
      </c>
      <c r="N1115" s="1111" t="s">
        <v>1106</v>
      </c>
      <c r="O1115" s="1111" t="s">
        <v>833</v>
      </c>
      <c r="P1115" s="1111"/>
      <c r="Q1115" s="2850"/>
      <c r="R1115" s="2850"/>
      <c r="S1115" s="2850"/>
      <c r="T1115" s="2850"/>
      <c r="U1115" s="2850"/>
      <c r="V1115" s="2851"/>
      <c r="W1115" s="2852"/>
      <c r="X1115" s="2852"/>
      <c r="Y1115" s="2852"/>
      <c r="Z1115" s="2852"/>
      <c r="AA1115" s="2853"/>
    </row>
    <row r="1116" spans="2:54">
      <c r="B1116" s="1155"/>
      <c r="C1116" s="3016" t="s">
        <v>1132</v>
      </c>
      <c r="D1116" s="3016" t="s">
        <v>842</v>
      </c>
      <c r="E1116" s="1146" t="s">
        <v>1127</v>
      </c>
      <c r="F1116" s="1106"/>
      <c r="G1116" s="441" t="s">
        <v>93</v>
      </c>
      <c r="H1116" s="441" t="s">
        <v>1103</v>
      </c>
      <c r="I1116" s="441" t="s">
        <v>1128</v>
      </c>
      <c r="J1116" s="441" t="s">
        <v>112</v>
      </c>
      <c r="K1116" s="1111" t="s">
        <v>1132</v>
      </c>
      <c r="L1116" s="441" t="s">
        <v>1120</v>
      </c>
      <c r="M1116" s="441" t="str">
        <f t="shared" si="67"/>
        <v>Yass 132 kV</v>
      </c>
      <c r="N1116" s="1111" t="s">
        <v>1106</v>
      </c>
      <c r="O1116" s="1112" t="s">
        <v>842</v>
      </c>
      <c r="P1116" s="1111"/>
      <c r="Q1116" s="2881">
        <v>0</v>
      </c>
      <c r="R1116" s="2881">
        <v>0</v>
      </c>
      <c r="S1116" s="2881">
        <v>0</v>
      </c>
      <c r="T1116" s="2881">
        <v>0</v>
      </c>
      <c r="U1116" s="2881">
        <v>37</v>
      </c>
      <c r="V1116" s="2881">
        <v>21</v>
      </c>
      <c r="W1116" s="2852"/>
      <c r="X1116" s="2852"/>
      <c r="Y1116" s="2852"/>
      <c r="Z1116" s="2852"/>
      <c r="AA1116" s="2853"/>
    </row>
    <row r="1117" spans="2:54">
      <c r="B1117" s="1155"/>
      <c r="C1117" s="3017"/>
      <c r="D1117" s="3017"/>
      <c r="E1117" s="1146" t="s">
        <v>1130</v>
      </c>
      <c r="F1117" s="1106"/>
      <c r="G1117" s="441" t="s">
        <v>93</v>
      </c>
      <c r="H1117" s="441" t="s">
        <v>1103</v>
      </c>
      <c r="I1117" s="441" t="s">
        <v>1131</v>
      </c>
      <c r="J1117" s="441" t="s">
        <v>112</v>
      </c>
      <c r="K1117" s="1111" t="s">
        <v>1132</v>
      </c>
      <c r="L1117" s="441" t="s">
        <v>1120</v>
      </c>
      <c r="M1117" s="441" t="str">
        <f t="shared" si="67"/>
        <v>Yass 132 kV</v>
      </c>
      <c r="N1117" s="1111" t="s">
        <v>1106</v>
      </c>
      <c r="O1117" s="1112" t="s">
        <v>842</v>
      </c>
      <c r="P1117" s="1111"/>
      <c r="Q1117" s="2881">
        <v>0</v>
      </c>
      <c r="R1117" s="2881">
        <v>0</v>
      </c>
      <c r="S1117" s="2881">
        <v>0</v>
      </c>
      <c r="T1117" s="2881">
        <v>0</v>
      </c>
      <c r="U1117" s="2881">
        <v>0</v>
      </c>
      <c r="V1117" s="2881">
        <v>0</v>
      </c>
      <c r="W1117" s="2852"/>
      <c r="X1117" s="2852"/>
      <c r="Y1117" s="2852"/>
      <c r="Z1117" s="2852"/>
      <c r="AA1117" s="2853"/>
    </row>
    <row r="1118" spans="2:54">
      <c r="B1118" s="1155"/>
      <c r="C1118" s="3016" t="s">
        <v>1133</v>
      </c>
      <c r="D1118" s="3016"/>
      <c r="E1118" s="1146" t="s">
        <v>1127</v>
      </c>
      <c r="F1118" s="1106"/>
      <c r="G1118" s="441" t="s">
        <v>93</v>
      </c>
      <c r="H1118" s="441" t="s">
        <v>1103</v>
      </c>
      <c r="I1118" s="441" t="s">
        <v>1128</v>
      </c>
      <c r="J1118" s="441" t="s">
        <v>112</v>
      </c>
      <c r="K1118" s="1111" t="s">
        <v>1133</v>
      </c>
      <c r="L1118" s="441" t="s">
        <v>1120</v>
      </c>
      <c r="M1118" s="441" t="str">
        <f t="shared" si="67"/>
        <v>Yass 132 kV</v>
      </c>
      <c r="N1118" s="1111" t="s">
        <v>1108</v>
      </c>
      <c r="O1118" s="1111" t="s">
        <v>1109</v>
      </c>
      <c r="P1118" s="1111"/>
      <c r="Q1118" s="2856"/>
      <c r="R1118" s="2856"/>
      <c r="S1118" s="2856"/>
      <c r="T1118" s="2856"/>
      <c r="U1118" s="2856"/>
      <c r="V1118" s="2858"/>
      <c r="W1118" s="2859"/>
      <c r="X1118" s="2859"/>
      <c r="Y1118" s="2859"/>
      <c r="Z1118" s="2859"/>
      <c r="AA1118" s="2860"/>
    </row>
    <row r="1119" spans="2:54">
      <c r="B1119" s="1155"/>
      <c r="C1119" s="3017"/>
      <c r="D1119" s="3017"/>
      <c r="E1119" s="1146" t="s">
        <v>1130</v>
      </c>
      <c r="F1119" s="1106"/>
      <c r="G1119" s="441" t="s">
        <v>93</v>
      </c>
      <c r="H1119" s="441" t="s">
        <v>1103</v>
      </c>
      <c r="I1119" s="441" t="s">
        <v>1131</v>
      </c>
      <c r="J1119" s="441" t="s">
        <v>112</v>
      </c>
      <c r="K1119" s="1111" t="s">
        <v>1133</v>
      </c>
      <c r="L1119" s="441" t="s">
        <v>1120</v>
      </c>
      <c r="M1119" s="441" t="str">
        <f t="shared" si="67"/>
        <v>Yass 132 kV</v>
      </c>
      <c r="N1119" s="1111" t="s">
        <v>1108</v>
      </c>
      <c r="O1119" s="1111" t="s">
        <v>1109</v>
      </c>
      <c r="P1119" s="1111"/>
      <c r="Q1119" s="2856"/>
      <c r="R1119" s="2856"/>
      <c r="S1119" s="2856"/>
      <c r="T1119" s="2856"/>
      <c r="U1119" s="2856"/>
      <c r="V1119" s="2858"/>
      <c r="W1119" s="2859"/>
      <c r="X1119" s="2859"/>
      <c r="Y1119" s="2859"/>
      <c r="Z1119" s="2859"/>
      <c r="AA1119" s="2860"/>
    </row>
    <row r="1120" spans="2:54">
      <c r="B1120" s="1155"/>
      <c r="C1120" s="3016" t="s">
        <v>1110</v>
      </c>
      <c r="D1120" s="3016"/>
      <c r="E1120" s="1146" t="s">
        <v>1127</v>
      </c>
      <c r="F1120" s="1106"/>
      <c r="G1120" s="441" t="s">
        <v>93</v>
      </c>
      <c r="H1120" s="441" t="s">
        <v>1103</v>
      </c>
      <c r="I1120" s="441" t="s">
        <v>1128</v>
      </c>
      <c r="J1120" s="441" t="s">
        <v>112</v>
      </c>
      <c r="K1120" s="1111" t="s">
        <v>1110</v>
      </c>
      <c r="L1120" s="441" t="s">
        <v>1120</v>
      </c>
      <c r="M1120" s="441" t="str">
        <f t="shared" si="67"/>
        <v>Yass 132 kV</v>
      </c>
      <c r="N1120" s="1111" t="s">
        <v>1111</v>
      </c>
      <c r="O1120" s="1112">
        <v>0</v>
      </c>
      <c r="P1120" s="1111"/>
      <c r="Q1120" s="2850"/>
      <c r="R1120" s="2850"/>
      <c r="S1120" s="2850"/>
      <c r="T1120" s="2850"/>
      <c r="U1120" s="2861"/>
      <c r="V1120" s="2862"/>
      <c r="W1120" s="2863"/>
      <c r="X1120" s="2863"/>
      <c r="Y1120" s="2863"/>
      <c r="Z1120" s="2863"/>
      <c r="AA1120" s="2864"/>
    </row>
    <row r="1121" spans="2:54">
      <c r="B1121" s="1155"/>
      <c r="C1121" s="3017"/>
      <c r="D1121" s="3017"/>
      <c r="E1121" s="1146" t="s">
        <v>1130</v>
      </c>
      <c r="F1121" s="1106"/>
      <c r="G1121" s="441" t="s">
        <v>93</v>
      </c>
      <c r="H1121" s="441" t="s">
        <v>1103</v>
      </c>
      <c r="I1121" s="441" t="s">
        <v>1131</v>
      </c>
      <c r="J1121" s="441" t="s">
        <v>112</v>
      </c>
      <c r="K1121" s="1111" t="s">
        <v>1110</v>
      </c>
      <c r="L1121" s="441" t="s">
        <v>1120</v>
      </c>
      <c r="M1121" s="441" t="str">
        <f t="shared" si="67"/>
        <v>Yass 132 kV</v>
      </c>
      <c r="N1121" s="1111" t="s">
        <v>1111</v>
      </c>
      <c r="O1121" s="1112">
        <v>0</v>
      </c>
      <c r="P1121" s="1111"/>
      <c r="Q1121" s="2850"/>
      <c r="R1121" s="2850"/>
      <c r="S1121" s="2850"/>
      <c r="T1121" s="2850"/>
      <c r="U1121" s="2850"/>
      <c r="V1121" s="2862"/>
      <c r="W1121" s="2863"/>
      <c r="X1121" s="2863"/>
      <c r="Y1121" s="2863"/>
      <c r="Z1121" s="2863"/>
      <c r="AA1121" s="2864"/>
    </row>
    <row r="1122" spans="2:54">
      <c r="B1122" s="1155"/>
      <c r="C1122" s="3016" t="s">
        <v>1112</v>
      </c>
      <c r="D1122" s="3016"/>
      <c r="E1122" s="1146" t="s">
        <v>1127</v>
      </c>
      <c r="F1122" s="1106"/>
      <c r="G1122" s="441" t="s">
        <v>93</v>
      </c>
      <c r="H1122" s="441" t="s">
        <v>1103</v>
      </c>
      <c r="I1122" s="441" t="s">
        <v>1128</v>
      </c>
      <c r="J1122" s="441" t="s">
        <v>112</v>
      </c>
      <c r="K1122" s="1111" t="s">
        <v>1112</v>
      </c>
      <c r="L1122" s="441" t="s">
        <v>1120</v>
      </c>
      <c r="M1122" s="441" t="str">
        <f t="shared" si="67"/>
        <v>Yass 132 kV</v>
      </c>
      <c r="N1122" s="1111" t="s">
        <v>1113</v>
      </c>
      <c r="O1122" s="1111" t="s">
        <v>1113</v>
      </c>
      <c r="P1122" s="1111"/>
      <c r="Q1122" s="2850"/>
      <c r="R1122" s="2850"/>
      <c r="S1122" s="2850"/>
      <c r="T1122" s="2850"/>
      <c r="U1122" s="2850"/>
      <c r="V1122" s="2851"/>
      <c r="W1122" s="2866"/>
      <c r="X1122" s="2866"/>
      <c r="Y1122" s="2866"/>
      <c r="Z1122" s="2866"/>
      <c r="AA1122" s="2099"/>
    </row>
    <row r="1123" spans="2:54">
      <c r="B1123" s="1155"/>
      <c r="C1123" s="3017"/>
      <c r="D1123" s="3017"/>
      <c r="E1123" s="1146" t="s">
        <v>1130</v>
      </c>
      <c r="F1123" s="1106"/>
      <c r="G1123" s="441" t="s">
        <v>93</v>
      </c>
      <c r="H1123" s="441" t="s">
        <v>1103</v>
      </c>
      <c r="I1123" s="441" t="s">
        <v>1131</v>
      </c>
      <c r="J1123" s="441" t="s">
        <v>112</v>
      </c>
      <c r="K1123" s="1111" t="s">
        <v>1112</v>
      </c>
      <c r="L1123" s="441" t="s">
        <v>1120</v>
      </c>
      <c r="M1123" s="441" t="str">
        <f t="shared" si="67"/>
        <v>Yass 132 kV</v>
      </c>
      <c r="N1123" s="1111" t="s">
        <v>1113</v>
      </c>
      <c r="O1123" s="1111" t="s">
        <v>1113</v>
      </c>
      <c r="P1123" s="1111"/>
      <c r="Q1123" s="2850"/>
      <c r="R1123" s="2850"/>
      <c r="S1123" s="2850"/>
      <c r="T1123" s="2850"/>
      <c r="U1123" s="2850"/>
      <c r="V1123" s="2851"/>
      <c r="W1123" s="2866"/>
      <c r="X1123" s="2866"/>
      <c r="Y1123" s="2866"/>
      <c r="Z1123" s="2866"/>
      <c r="AA1123" s="2099"/>
    </row>
    <row r="1124" spans="2:54">
      <c r="B1124" s="1155"/>
      <c r="C1124" s="3016" t="s">
        <v>1134</v>
      </c>
      <c r="D1124" s="3016" t="s">
        <v>833</v>
      </c>
      <c r="E1124" s="1146" t="s">
        <v>1127</v>
      </c>
      <c r="F1124" s="1106"/>
      <c r="G1124" s="441" t="s">
        <v>93</v>
      </c>
      <c r="H1124" s="441" t="s">
        <v>1103</v>
      </c>
      <c r="I1124" s="441" t="s">
        <v>1128</v>
      </c>
      <c r="J1124" s="441" t="s">
        <v>112</v>
      </c>
      <c r="K1124" s="1111" t="s">
        <v>1134</v>
      </c>
      <c r="L1124" s="441" t="s">
        <v>1120</v>
      </c>
      <c r="M1124" s="441" t="str">
        <f t="shared" si="67"/>
        <v>Yass 132 kV</v>
      </c>
      <c r="N1124" s="1111" t="s">
        <v>1115</v>
      </c>
      <c r="O1124" s="1111" t="s">
        <v>833</v>
      </c>
      <c r="P1124" s="1111"/>
      <c r="Q1124" s="2867"/>
      <c r="R1124" s="2868"/>
      <c r="S1124" s="2869"/>
      <c r="T1124" s="2869"/>
      <c r="U1124" s="2869"/>
      <c r="V1124" s="2869"/>
      <c r="W1124" s="2869"/>
      <c r="X1124" s="2869"/>
      <c r="Y1124" s="2869"/>
      <c r="Z1124" s="2869"/>
      <c r="AA1124" s="2879"/>
    </row>
    <row r="1125" spans="2:54">
      <c r="B1125" s="1155"/>
      <c r="C1125" s="3017"/>
      <c r="D1125" s="3017"/>
      <c r="E1125" s="1146" t="s">
        <v>1130</v>
      </c>
      <c r="F1125" s="1106"/>
      <c r="G1125" s="441" t="s">
        <v>93</v>
      </c>
      <c r="H1125" s="441" t="s">
        <v>1103</v>
      </c>
      <c r="I1125" s="441" t="s">
        <v>1131</v>
      </c>
      <c r="J1125" s="441" t="s">
        <v>112</v>
      </c>
      <c r="K1125" s="1111" t="s">
        <v>1134</v>
      </c>
      <c r="L1125" s="441" t="s">
        <v>1120</v>
      </c>
      <c r="M1125" s="441" t="str">
        <f t="shared" si="67"/>
        <v>Yass 132 kV</v>
      </c>
      <c r="N1125" s="1111" t="s">
        <v>1115</v>
      </c>
      <c r="O1125" s="1111" t="s">
        <v>833</v>
      </c>
      <c r="P1125" s="1111"/>
      <c r="Q1125" s="2867"/>
      <c r="R1125" s="2868"/>
      <c r="S1125" s="2869"/>
      <c r="T1125" s="2869"/>
      <c r="U1125" s="2869"/>
      <c r="V1125" s="2869"/>
      <c r="W1125" s="2869"/>
      <c r="X1125" s="2869"/>
      <c r="Y1125" s="2869"/>
      <c r="Z1125" s="2869"/>
      <c r="AA1125" s="2879"/>
    </row>
    <row r="1126" spans="2:54">
      <c r="B1126" s="1155"/>
      <c r="C1126" s="3016" t="s">
        <v>1135</v>
      </c>
      <c r="D1126" s="3016" t="s">
        <v>833</v>
      </c>
      <c r="E1126" s="1146" t="s">
        <v>1127</v>
      </c>
      <c r="F1126" s="1106"/>
      <c r="G1126" s="441" t="s">
        <v>93</v>
      </c>
      <c r="H1126" s="441" t="s">
        <v>1103</v>
      </c>
      <c r="I1126" s="441" t="s">
        <v>1128</v>
      </c>
      <c r="J1126" s="441" t="s">
        <v>112</v>
      </c>
      <c r="K1126" s="1111" t="s">
        <v>1135</v>
      </c>
      <c r="L1126" s="441" t="s">
        <v>1120</v>
      </c>
      <c r="M1126" s="441" t="str">
        <f t="shared" si="67"/>
        <v>Yass 132 kV</v>
      </c>
      <c r="N1126" s="1111" t="s">
        <v>1106</v>
      </c>
      <c r="O1126" s="1111" t="s">
        <v>833</v>
      </c>
      <c r="P1126" s="1111"/>
      <c r="Q1126" s="2867"/>
      <c r="R1126" s="2868"/>
      <c r="S1126" s="2869"/>
      <c r="T1126" s="2869"/>
      <c r="U1126" s="2869"/>
      <c r="V1126" s="2869"/>
      <c r="W1126" s="2869"/>
      <c r="X1126" s="2869"/>
      <c r="Y1126" s="2869"/>
      <c r="Z1126" s="2869"/>
      <c r="AA1126" s="2879"/>
    </row>
    <row r="1127" spans="2:54">
      <c r="B1127" s="1155"/>
      <c r="C1127" s="3017"/>
      <c r="D1127" s="3017"/>
      <c r="E1127" s="1146" t="s">
        <v>1130</v>
      </c>
      <c r="F1127" s="1106"/>
      <c r="G1127" s="441" t="s">
        <v>93</v>
      </c>
      <c r="H1127" s="441" t="s">
        <v>1103</v>
      </c>
      <c r="I1127" s="441" t="s">
        <v>1131</v>
      </c>
      <c r="J1127" s="441" t="s">
        <v>112</v>
      </c>
      <c r="K1127" s="1111" t="s">
        <v>1135</v>
      </c>
      <c r="L1127" s="441" t="s">
        <v>1120</v>
      </c>
      <c r="M1127" s="441" t="str">
        <f t="shared" si="67"/>
        <v>Yass 132 kV</v>
      </c>
      <c r="N1127" s="1111" t="s">
        <v>1106</v>
      </c>
      <c r="O1127" s="1111" t="s">
        <v>833</v>
      </c>
      <c r="P1127" s="1111"/>
      <c r="Q1127" s="2867"/>
      <c r="R1127" s="2868"/>
      <c r="S1127" s="2869"/>
      <c r="T1127" s="2869"/>
      <c r="U1127" s="2869"/>
      <c r="V1127" s="2869"/>
      <c r="W1127" s="2869"/>
      <c r="X1127" s="2869"/>
      <c r="Y1127" s="2869"/>
      <c r="Z1127" s="2869"/>
      <c r="AA1127" s="2879"/>
    </row>
    <row r="1128" spans="2:54">
      <c r="B1128" s="1155"/>
      <c r="C1128" s="3016" t="s">
        <v>1135</v>
      </c>
      <c r="D1128" s="3016" t="s">
        <v>842</v>
      </c>
      <c r="E1128" s="1146" t="s">
        <v>1127</v>
      </c>
      <c r="F1128" s="1106"/>
      <c r="G1128" s="441" t="s">
        <v>93</v>
      </c>
      <c r="H1128" s="441" t="s">
        <v>1103</v>
      </c>
      <c r="I1128" s="441" t="s">
        <v>1128</v>
      </c>
      <c r="J1128" s="441" t="s">
        <v>112</v>
      </c>
      <c r="K1128" s="1111" t="s">
        <v>1135</v>
      </c>
      <c r="L1128" s="441" t="s">
        <v>1120</v>
      </c>
      <c r="M1128" s="441" t="str">
        <f t="shared" si="67"/>
        <v>Yass 132 kV</v>
      </c>
      <c r="N1128" s="1111" t="s">
        <v>1106</v>
      </c>
      <c r="O1128" s="1111" t="s">
        <v>842</v>
      </c>
      <c r="P1128" s="1111"/>
      <c r="Q1128" s="2867"/>
      <c r="R1128" s="2868"/>
      <c r="S1128" s="2869"/>
      <c r="T1128" s="2869"/>
      <c r="U1128" s="2869"/>
      <c r="V1128" s="2869"/>
      <c r="W1128" s="2869"/>
      <c r="X1128" s="2869"/>
      <c r="Y1128" s="2869"/>
      <c r="Z1128" s="2869"/>
      <c r="AA1128" s="2879"/>
    </row>
    <row r="1129" spans="2:54">
      <c r="B1129" s="1155"/>
      <c r="C1129" s="3017"/>
      <c r="D1129" s="3017"/>
      <c r="E1129" s="1146" t="s">
        <v>1130</v>
      </c>
      <c r="F1129" s="1106"/>
      <c r="G1129" s="441" t="s">
        <v>93</v>
      </c>
      <c r="H1129" s="441" t="s">
        <v>1103</v>
      </c>
      <c r="I1129" s="441" t="s">
        <v>1131</v>
      </c>
      <c r="J1129" s="441" t="s">
        <v>112</v>
      </c>
      <c r="K1129" s="1111" t="s">
        <v>1135</v>
      </c>
      <c r="L1129" s="441" t="s">
        <v>1120</v>
      </c>
      <c r="M1129" s="441" t="str">
        <f t="shared" si="67"/>
        <v>Yass 132 kV</v>
      </c>
      <c r="N1129" s="1111" t="s">
        <v>1106</v>
      </c>
      <c r="O1129" s="1111" t="s">
        <v>842</v>
      </c>
      <c r="P1129" s="1111"/>
      <c r="Q1129" s="2867"/>
      <c r="R1129" s="2868"/>
      <c r="S1129" s="2869"/>
      <c r="T1129" s="2869"/>
      <c r="U1129" s="2869"/>
      <c r="V1129" s="2869"/>
      <c r="W1129" s="2869"/>
      <c r="X1129" s="2869"/>
      <c r="Y1129" s="2869"/>
      <c r="Z1129" s="2869"/>
      <c r="AA1129" s="2879"/>
    </row>
    <row r="1130" spans="2:54">
      <c r="B1130" s="1155"/>
      <c r="C1130" s="3016" t="s">
        <v>1136</v>
      </c>
      <c r="D1130" s="3016" t="s">
        <v>833</v>
      </c>
      <c r="E1130" s="1146" t="s">
        <v>1127</v>
      </c>
      <c r="F1130" s="1106"/>
      <c r="G1130" s="441" t="s">
        <v>93</v>
      </c>
      <c r="H1130" s="441" t="s">
        <v>1103</v>
      </c>
      <c r="I1130" s="441" t="s">
        <v>1128</v>
      </c>
      <c r="J1130" s="441" t="s">
        <v>112</v>
      </c>
      <c r="K1130" s="1111" t="s">
        <v>1136</v>
      </c>
      <c r="L1130" s="441" t="s">
        <v>1120</v>
      </c>
      <c r="M1130" s="441" t="str">
        <f t="shared" si="67"/>
        <v>Yass 132 kV</v>
      </c>
      <c r="N1130" s="1111" t="s">
        <v>1106</v>
      </c>
      <c r="O1130" s="1111" t="s">
        <v>833</v>
      </c>
      <c r="P1130" s="1111"/>
      <c r="Q1130" s="2867"/>
      <c r="R1130" s="2868"/>
      <c r="S1130" s="2869"/>
      <c r="T1130" s="2869"/>
      <c r="U1130" s="2869"/>
      <c r="V1130" s="2869"/>
      <c r="W1130" s="2869"/>
      <c r="X1130" s="2869"/>
      <c r="Y1130" s="2869"/>
      <c r="Z1130" s="2869"/>
      <c r="AA1130" s="2879"/>
    </row>
    <row r="1131" spans="2:54">
      <c r="B1131" s="1155"/>
      <c r="C1131" s="3017"/>
      <c r="D1131" s="3017"/>
      <c r="E1131" s="1146" t="s">
        <v>1130</v>
      </c>
      <c r="F1131" s="1106"/>
      <c r="G1131" s="441" t="s">
        <v>93</v>
      </c>
      <c r="H1131" s="441" t="s">
        <v>1103</v>
      </c>
      <c r="I1131" s="441" t="s">
        <v>1131</v>
      </c>
      <c r="J1131" s="441" t="s">
        <v>112</v>
      </c>
      <c r="K1131" s="1111" t="s">
        <v>1136</v>
      </c>
      <c r="L1131" s="441" t="s">
        <v>1120</v>
      </c>
      <c r="M1131" s="441" t="str">
        <f t="shared" si="67"/>
        <v>Yass 132 kV</v>
      </c>
      <c r="N1131" s="1111" t="s">
        <v>1106</v>
      </c>
      <c r="O1131" s="1111" t="s">
        <v>833</v>
      </c>
      <c r="P1131" s="1111"/>
      <c r="Q1131" s="2528"/>
      <c r="R1131" s="2529"/>
      <c r="S1131" s="2530"/>
      <c r="T1131" s="2530"/>
      <c r="U1131" s="2530"/>
      <c r="V1131" s="2530"/>
      <c r="W1131" s="2530"/>
      <c r="X1131" s="2530"/>
      <c r="Y1131" s="2530"/>
      <c r="Z1131" s="2530"/>
      <c r="AA1131" s="2531"/>
    </row>
    <row r="1132" spans="2:54">
      <c r="B1132" s="1155"/>
      <c r="C1132" s="3016" t="s">
        <v>1136</v>
      </c>
      <c r="D1132" s="3016" t="s">
        <v>842</v>
      </c>
      <c r="E1132" s="1146" t="s">
        <v>1127</v>
      </c>
      <c r="F1132" s="1106"/>
      <c r="G1132" s="441" t="s">
        <v>93</v>
      </c>
      <c r="H1132" s="441" t="s">
        <v>1103</v>
      </c>
      <c r="I1132" s="441" t="s">
        <v>1128</v>
      </c>
      <c r="J1132" s="441" t="s">
        <v>112</v>
      </c>
      <c r="K1132" s="1111" t="s">
        <v>1136</v>
      </c>
      <c r="L1132" s="441" t="s">
        <v>1120</v>
      </c>
      <c r="M1132" s="441" t="str">
        <f t="shared" si="67"/>
        <v>Yass 132 kV</v>
      </c>
      <c r="N1132" s="1111" t="s">
        <v>1106</v>
      </c>
      <c r="O1132" s="1111" t="s">
        <v>842</v>
      </c>
      <c r="P1132" s="1111"/>
      <c r="Q1132" s="2528"/>
      <c r="R1132" s="2529"/>
      <c r="S1132" s="2530"/>
      <c r="T1132" s="2530"/>
      <c r="U1132" s="2530"/>
      <c r="V1132" s="2530"/>
      <c r="W1132" s="2530"/>
      <c r="X1132" s="2530"/>
      <c r="Y1132" s="2530"/>
      <c r="Z1132" s="2530"/>
      <c r="AA1132" s="2531"/>
    </row>
    <row r="1133" spans="2:54" ht="15.75" thickBot="1">
      <c r="B1133" s="2872"/>
      <c r="C1133" s="3018"/>
      <c r="D1133" s="3018"/>
      <c r="E1133" s="2873" t="s">
        <v>1130</v>
      </c>
      <c r="F1133" s="1106"/>
      <c r="G1133" s="441" t="s">
        <v>93</v>
      </c>
      <c r="H1133" s="441" t="s">
        <v>1103</v>
      </c>
      <c r="I1133" s="441" t="s">
        <v>1131</v>
      </c>
      <c r="J1133" s="441" t="s">
        <v>112</v>
      </c>
      <c r="K1133" s="1111" t="s">
        <v>1136</v>
      </c>
      <c r="L1133" s="441" t="s">
        <v>1120</v>
      </c>
      <c r="M1133" s="441" t="str">
        <f t="shared" si="67"/>
        <v>Yass 132 kV</v>
      </c>
      <c r="N1133" s="1111" t="s">
        <v>1106</v>
      </c>
      <c r="O1133" s="1111" t="s">
        <v>842</v>
      </c>
      <c r="P1133" s="1111"/>
      <c r="Q1133" s="2874"/>
      <c r="R1133" s="2875"/>
      <c r="S1133" s="2876"/>
      <c r="T1133" s="2876"/>
      <c r="U1133" s="2876"/>
      <c r="V1133" s="2876"/>
      <c r="W1133" s="2876"/>
      <c r="X1133" s="2876"/>
      <c r="Y1133" s="2876"/>
      <c r="Z1133" s="2876"/>
      <c r="AA1133" s="2882"/>
    </row>
    <row r="1134" spans="2:54" ht="15" customHeight="1">
      <c r="B1134" s="1145" t="s">
        <v>1677</v>
      </c>
      <c r="C1134" s="3019" t="s">
        <v>1126</v>
      </c>
      <c r="D1134" s="3019" t="s">
        <v>842</v>
      </c>
      <c r="E1134" s="1146" t="s">
        <v>1127</v>
      </c>
      <c r="F1134" s="1106"/>
      <c r="G1134" s="441" t="s">
        <v>93</v>
      </c>
      <c r="H1134" s="441" t="s">
        <v>1103</v>
      </c>
      <c r="I1134" s="441" t="s">
        <v>1128</v>
      </c>
      <c r="J1134" s="441" t="s">
        <v>112</v>
      </c>
      <c r="K1134" s="441" t="s">
        <v>1126</v>
      </c>
      <c r="L1134" s="441" t="s">
        <v>1120</v>
      </c>
      <c r="M1134" s="441" t="str">
        <f t="shared" ref="M1134" si="69">B1134</f>
        <v>Khancoban 11 kV</v>
      </c>
      <c r="N1134" s="441" t="s">
        <v>1129</v>
      </c>
      <c r="O1134" s="441" t="s">
        <v>842</v>
      </c>
      <c r="P1134" s="1111"/>
      <c r="Q1134" s="2521"/>
      <c r="R1134" s="2522"/>
      <c r="S1134" s="2523"/>
      <c r="T1134" s="2523"/>
      <c r="U1134" s="2523"/>
      <c r="V1134" s="2523"/>
      <c r="W1134" s="2524"/>
      <c r="X1134" s="2524"/>
      <c r="Y1134" s="2524"/>
      <c r="Z1134" s="2524"/>
      <c r="AA1134" s="2525"/>
      <c r="AB1134" s="1125"/>
      <c r="AC1134" s="1151"/>
      <c r="AD1134" s="1152"/>
      <c r="AE1134" s="1153"/>
      <c r="AF1134" s="1153"/>
      <c r="AG1134" s="1153"/>
      <c r="AH1134" s="124"/>
      <c r="AI1134" s="124"/>
      <c r="AJ1134" s="124"/>
      <c r="AK1134" s="124"/>
      <c r="AL1134" s="124"/>
      <c r="AM1134" s="124"/>
      <c r="AN1134" s="124"/>
      <c r="AO1134" s="124"/>
      <c r="AP1134" s="124"/>
      <c r="AQ1134" s="1153"/>
      <c r="AR1134" s="1154"/>
      <c r="AS1134" s="1154"/>
      <c r="AT1134" s="1154"/>
      <c r="AU1134" s="1154"/>
      <c r="AV1134" s="1154"/>
      <c r="AW1134" s="1154"/>
      <c r="AX1134" s="1154"/>
      <c r="AY1134" s="1154"/>
      <c r="AZ1134" s="1154"/>
      <c r="BA1134" s="1154"/>
      <c r="BB1134" s="1154"/>
    </row>
    <row r="1135" spans="2:54" ht="15" customHeight="1">
      <c r="B1135" s="1155"/>
      <c r="C1135" s="3017"/>
      <c r="D1135" s="3017"/>
      <c r="E1135" s="1146" t="s">
        <v>1130</v>
      </c>
      <c r="F1135" s="1106"/>
      <c r="G1135" s="441" t="s">
        <v>93</v>
      </c>
      <c r="H1135" s="441" t="s">
        <v>1103</v>
      </c>
      <c r="I1135" s="441" t="s">
        <v>1131</v>
      </c>
      <c r="J1135" s="441" t="s">
        <v>112</v>
      </c>
      <c r="K1135" s="441" t="s">
        <v>1126</v>
      </c>
      <c r="L1135" s="441" t="s">
        <v>1120</v>
      </c>
      <c r="M1135" s="441" t="str">
        <f t="shared" si="67"/>
        <v>Khancoban 11 kV</v>
      </c>
      <c r="N1135" s="441" t="s">
        <v>1129</v>
      </c>
      <c r="O1135" s="441" t="s">
        <v>842</v>
      </c>
      <c r="P1135" s="1111"/>
      <c r="Q1135" s="2526"/>
      <c r="R1135" s="2527"/>
      <c r="S1135" s="2524"/>
      <c r="T1135" s="2524"/>
      <c r="U1135" s="2524"/>
      <c r="V1135" s="2524"/>
      <c r="W1135" s="2524"/>
      <c r="X1135" s="2524"/>
      <c r="Y1135" s="2524"/>
      <c r="Z1135" s="2524"/>
      <c r="AA1135" s="2525"/>
      <c r="AB1135" s="1125"/>
      <c r="AC1135" s="1151"/>
      <c r="AD1135" s="1152"/>
      <c r="AE1135" s="1153"/>
      <c r="AF1135" s="1153"/>
      <c r="AG1135" s="1153"/>
      <c r="AH1135" s="124"/>
      <c r="AI1135" s="124"/>
      <c r="AJ1135" s="124"/>
      <c r="AK1135" s="124"/>
      <c r="AL1135" s="124"/>
      <c r="AM1135" s="124"/>
      <c r="AN1135" s="124"/>
      <c r="AO1135" s="124"/>
      <c r="AP1135" s="124"/>
      <c r="AQ1135" s="1153"/>
      <c r="AR1135" s="1154"/>
      <c r="AS1135" s="1154"/>
      <c r="AT1135" s="1154"/>
      <c r="AU1135" s="1154"/>
      <c r="AV1135" s="1154"/>
      <c r="AW1135" s="1154"/>
      <c r="AX1135" s="1154"/>
      <c r="AY1135" s="1154"/>
      <c r="AZ1135" s="1154"/>
      <c r="BA1135" s="1154"/>
      <c r="BB1135" s="1154"/>
    </row>
    <row r="1136" spans="2:54" ht="15" customHeight="1">
      <c r="B1136" s="1155"/>
      <c r="C1136" s="3016" t="s">
        <v>1132</v>
      </c>
      <c r="D1136" s="3016" t="s">
        <v>833</v>
      </c>
      <c r="E1136" s="1146" t="s">
        <v>1127</v>
      </c>
      <c r="F1136" s="1106"/>
      <c r="G1136" s="441" t="s">
        <v>93</v>
      </c>
      <c r="H1136" s="441" t="s">
        <v>1103</v>
      </c>
      <c r="I1136" s="441" t="s">
        <v>1128</v>
      </c>
      <c r="J1136" s="441" t="s">
        <v>112</v>
      </c>
      <c r="K1136" s="1111" t="s">
        <v>1132</v>
      </c>
      <c r="L1136" s="441" t="s">
        <v>1120</v>
      </c>
      <c r="M1136" s="441" t="str">
        <f t="shared" si="67"/>
        <v>Khancoban 11 kV</v>
      </c>
      <c r="N1136" s="1111" t="s">
        <v>1106</v>
      </c>
      <c r="O1136" s="1111" t="s">
        <v>833</v>
      </c>
      <c r="P1136" s="1111"/>
      <c r="Q1136" s="2850"/>
      <c r="R1136" s="2850"/>
      <c r="S1136" s="2850"/>
      <c r="T1136" s="2850"/>
      <c r="U1136" s="2850"/>
      <c r="V1136" s="2851"/>
      <c r="W1136" s="2852"/>
      <c r="X1136" s="2852"/>
      <c r="Y1136" s="2852"/>
      <c r="Z1136" s="2852"/>
      <c r="AA1136" s="2853"/>
      <c r="AB1136" s="1125"/>
      <c r="AC1136" s="1151"/>
      <c r="AD1136" s="1152"/>
      <c r="AE1136" s="1153"/>
      <c r="AF1136" s="1153"/>
      <c r="AG1136" s="1153"/>
      <c r="AH1136" s="124"/>
      <c r="AI1136" s="124"/>
      <c r="AJ1136" s="124"/>
      <c r="AK1136" s="124"/>
      <c r="AL1136" s="1153"/>
      <c r="AM1136" s="124"/>
      <c r="AN1136" s="124"/>
      <c r="AO1136" s="1153"/>
      <c r="AP1136" s="1153"/>
      <c r="AQ1136" s="1153"/>
      <c r="AR1136" s="1154"/>
      <c r="AS1136" s="1154"/>
      <c r="AT1136" s="1154"/>
      <c r="AU1136" s="1160"/>
      <c r="AV1136" s="1154"/>
      <c r="AW1136" s="1154"/>
      <c r="AX1136" s="1154"/>
      <c r="AY1136" s="1154"/>
      <c r="AZ1136" s="1154"/>
      <c r="BA1136" s="1154"/>
      <c r="BB1136" s="1154"/>
    </row>
    <row r="1137" spans="2:54" ht="15" customHeight="1">
      <c r="B1137" s="1155"/>
      <c r="C1137" s="3017"/>
      <c r="D1137" s="3017"/>
      <c r="E1137" s="1146" t="s">
        <v>1130</v>
      </c>
      <c r="F1137" s="1106"/>
      <c r="G1137" s="441" t="s">
        <v>93</v>
      </c>
      <c r="H1137" s="441" t="s">
        <v>1103</v>
      </c>
      <c r="I1137" s="441" t="s">
        <v>1131</v>
      </c>
      <c r="J1137" s="441" t="s">
        <v>112</v>
      </c>
      <c r="K1137" s="1111" t="s">
        <v>1132</v>
      </c>
      <c r="L1137" s="441" t="s">
        <v>1120</v>
      </c>
      <c r="M1137" s="441" t="str">
        <f t="shared" si="67"/>
        <v>Khancoban 11 kV</v>
      </c>
      <c r="N1137" s="1111" t="s">
        <v>1106</v>
      </c>
      <c r="O1137" s="1111" t="s">
        <v>833</v>
      </c>
      <c r="P1137" s="1111"/>
      <c r="Q1137" s="2850"/>
      <c r="R1137" s="2850"/>
      <c r="S1137" s="2850"/>
      <c r="T1137" s="2850"/>
      <c r="U1137" s="2850"/>
      <c r="V1137" s="2851"/>
      <c r="W1137" s="2852"/>
      <c r="X1137" s="2852"/>
      <c r="Y1137" s="2852"/>
      <c r="Z1137" s="2852"/>
      <c r="AA1137" s="2853"/>
      <c r="AB1137" s="1125"/>
      <c r="AC1137" s="1151"/>
      <c r="AD1137" s="1152"/>
      <c r="AE1137" s="1153"/>
      <c r="AF1137" s="1153"/>
      <c r="AG1137" s="1153"/>
      <c r="AH1137" s="124"/>
      <c r="AI1137" s="124"/>
      <c r="AJ1137" s="124"/>
      <c r="AK1137" s="124"/>
      <c r="AL1137" s="1153"/>
      <c r="AM1137" s="124"/>
      <c r="AN1137" s="124"/>
      <c r="AO1137" s="1153"/>
      <c r="AP1137" s="1153"/>
      <c r="AQ1137" s="1153"/>
      <c r="AR1137" s="1154"/>
      <c r="AS1137" s="1154"/>
      <c r="AT1137" s="1154"/>
      <c r="AU1137" s="1160"/>
      <c r="AV1137" s="1154"/>
      <c r="AW1137" s="1154"/>
      <c r="AX1137" s="1154"/>
      <c r="AY1137" s="1154"/>
      <c r="AZ1137" s="1154"/>
      <c r="BA1137" s="1154"/>
      <c r="BB1137" s="1154"/>
    </row>
    <row r="1138" spans="2:54" ht="15" customHeight="1">
      <c r="B1138" s="1155"/>
      <c r="C1138" s="3016" t="s">
        <v>1132</v>
      </c>
      <c r="D1138" s="3016" t="s">
        <v>842</v>
      </c>
      <c r="E1138" s="1146" t="s">
        <v>1127</v>
      </c>
      <c r="F1138" s="1106"/>
      <c r="G1138" s="441" t="s">
        <v>93</v>
      </c>
      <c r="H1138" s="441" t="s">
        <v>1103</v>
      </c>
      <c r="I1138" s="441" t="s">
        <v>1128</v>
      </c>
      <c r="J1138" s="441" t="s">
        <v>112</v>
      </c>
      <c r="K1138" s="1111" t="s">
        <v>1132</v>
      </c>
      <c r="L1138" s="441" t="s">
        <v>1120</v>
      </c>
      <c r="M1138" s="441" t="str">
        <f t="shared" si="67"/>
        <v>Khancoban 11 kV</v>
      </c>
      <c r="N1138" s="1111" t="s">
        <v>1106</v>
      </c>
      <c r="O1138" s="1112" t="s">
        <v>842</v>
      </c>
      <c r="P1138" s="1111"/>
      <c r="Q1138" s="2854"/>
      <c r="R1138" s="2854"/>
      <c r="S1138" s="2854"/>
      <c r="T1138" s="2854"/>
      <c r="U1138" s="2854"/>
      <c r="V1138" s="2855"/>
      <c r="W1138" s="2852"/>
      <c r="X1138" s="2852"/>
      <c r="Y1138" s="2852"/>
      <c r="Z1138" s="2852"/>
      <c r="AA1138" s="2853"/>
      <c r="AB1138" s="1125"/>
      <c r="AC1138" s="1151"/>
      <c r="AD1138" s="1152"/>
      <c r="AE1138" s="1153"/>
      <c r="AF1138" s="1153"/>
      <c r="AG1138" s="1153"/>
      <c r="AH1138" s="124"/>
      <c r="AI1138" s="124"/>
      <c r="AJ1138" s="124"/>
      <c r="AK1138" s="124"/>
      <c r="AL1138" s="1153"/>
      <c r="AM1138" s="124"/>
      <c r="AN1138" s="124"/>
      <c r="AO1138" s="1153"/>
      <c r="AP1138" s="1161"/>
      <c r="AQ1138" s="1153"/>
      <c r="AR1138" s="1154"/>
      <c r="AS1138" s="1154"/>
      <c r="AT1138" s="1154"/>
      <c r="AU1138" s="1160"/>
      <c r="AV1138" s="1154"/>
      <c r="AW1138" s="1154"/>
      <c r="AX1138" s="1154"/>
      <c r="AY1138" s="1154"/>
      <c r="AZ1138" s="1154"/>
      <c r="BA1138" s="1154"/>
      <c r="BB1138" s="1154"/>
    </row>
    <row r="1139" spans="2:54" ht="15" customHeight="1">
      <c r="B1139" s="1155"/>
      <c r="C1139" s="3017"/>
      <c r="D1139" s="3017"/>
      <c r="E1139" s="1146" t="s">
        <v>1130</v>
      </c>
      <c r="F1139" s="1106"/>
      <c r="G1139" s="441" t="s">
        <v>93</v>
      </c>
      <c r="H1139" s="441" t="s">
        <v>1103</v>
      </c>
      <c r="I1139" s="441" t="s">
        <v>1131</v>
      </c>
      <c r="J1139" s="441" t="s">
        <v>112</v>
      </c>
      <c r="K1139" s="1111" t="s">
        <v>1132</v>
      </c>
      <c r="L1139" s="441" t="s">
        <v>1120</v>
      </c>
      <c r="M1139" s="441" t="str">
        <f t="shared" si="67"/>
        <v>Khancoban 11 kV</v>
      </c>
      <c r="N1139" s="1111" t="s">
        <v>1106</v>
      </c>
      <c r="O1139" s="1112" t="s">
        <v>842</v>
      </c>
      <c r="P1139" s="1111"/>
      <c r="Q1139" s="2854"/>
      <c r="R1139" s="2854"/>
      <c r="S1139" s="2854"/>
      <c r="T1139" s="2854"/>
      <c r="U1139" s="2854"/>
      <c r="V1139" s="2855"/>
      <c r="W1139" s="2852"/>
      <c r="X1139" s="2852"/>
      <c r="Y1139" s="2852"/>
      <c r="Z1139" s="2852"/>
      <c r="AA1139" s="2853"/>
      <c r="AB1139" s="1125"/>
      <c r="AC1139" s="1151"/>
      <c r="AD1139" s="1152"/>
      <c r="AE1139" s="1153"/>
      <c r="AF1139" s="1153"/>
      <c r="AG1139" s="1153"/>
      <c r="AH1139" s="124"/>
      <c r="AI1139" s="124"/>
      <c r="AJ1139" s="124"/>
      <c r="AK1139" s="124"/>
      <c r="AL1139" s="1153"/>
      <c r="AM1139" s="124"/>
      <c r="AN1139" s="124"/>
      <c r="AO1139" s="1153"/>
      <c r="AP1139" s="1161"/>
      <c r="AQ1139" s="1153"/>
      <c r="AR1139" s="1154"/>
      <c r="AS1139" s="1154"/>
      <c r="AT1139" s="1154"/>
      <c r="AU1139" s="1160"/>
      <c r="AV1139" s="1154"/>
      <c r="AW1139" s="1154"/>
      <c r="AX1139" s="1154"/>
      <c r="AY1139" s="1154"/>
      <c r="AZ1139" s="1154"/>
      <c r="BA1139" s="1154"/>
      <c r="BB1139" s="1154"/>
    </row>
    <row r="1140" spans="2:54" ht="15" customHeight="1">
      <c r="B1140" s="1155"/>
      <c r="C1140" s="3016" t="s">
        <v>1133</v>
      </c>
      <c r="D1140" s="3016"/>
      <c r="E1140" s="1146" t="s">
        <v>1127</v>
      </c>
      <c r="F1140" s="1106"/>
      <c r="G1140" s="441" t="s">
        <v>93</v>
      </c>
      <c r="H1140" s="441" t="s">
        <v>1103</v>
      </c>
      <c r="I1140" s="441" t="s">
        <v>1128</v>
      </c>
      <c r="J1140" s="441" t="s">
        <v>112</v>
      </c>
      <c r="K1140" s="1111" t="s">
        <v>1133</v>
      </c>
      <c r="L1140" s="441" t="s">
        <v>1120</v>
      </c>
      <c r="M1140" s="441" t="str">
        <f t="shared" si="67"/>
        <v>Khancoban 11 kV</v>
      </c>
      <c r="N1140" s="1111" t="s">
        <v>1108</v>
      </c>
      <c r="O1140" s="1111" t="s">
        <v>1109</v>
      </c>
      <c r="P1140" s="1111"/>
      <c r="Q1140" s="2856"/>
      <c r="R1140" s="2856"/>
      <c r="S1140" s="2856"/>
      <c r="T1140" s="2856"/>
      <c r="U1140" s="2856"/>
      <c r="V1140" s="2858"/>
      <c r="W1140" s="2859"/>
      <c r="X1140" s="2859"/>
      <c r="Y1140" s="2859"/>
      <c r="Z1140" s="2859"/>
      <c r="AA1140" s="2860"/>
      <c r="AB1140" s="1125"/>
      <c r="AC1140" s="1151"/>
      <c r="AD1140" s="1152"/>
      <c r="AE1140" s="1153"/>
      <c r="AF1140" s="1153"/>
      <c r="AG1140" s="1153"/>
      <c r="AH1140" s="124"/>
      <c r="AI1140" s="124"/>
      <c r="AJ1140" s="124"/>
      <c r="AK1140" s="124"/>
      <c r="AL1140" s="1153"/>
      <c r="AM1140" s="124"/>
      <c r="AN1140" s="124"/>
      <c r="AO1140" s="1153"/>
      <c r="AP1140" s="1153"/>
      <c r="AQ1140" s="1153"/>
      <c r="AR1140" s="1154"/>
      <c r="AS1140" s="1154"/>
      <c r="AT1140" s="1154"/>
      <c r="AU1140" s="1154"/>
      <c r="AV1140" s="1154"/>
      <c r="AW1140" s="1154"/>
      <c r="AX1140" s="1154"/>
      <c r="AY1140" s="1154"/>
      <c r="AZ1140" s="1154"/>
      <c r="BA1140" s="1154"/>
      <c r="BB1140" s="1154"/>
    </row>
    <row r="1141" spans="2:54" ht="15" customHeight="1">
      <c r="B1141" s="1155"/>
      <c r="C1141" s="3017"/>
      <c r="D1141" s="3017"/>
      <c r="E1141" s="1146" t="s">
        <v>1130</v>
      </c>
      <c r="F1141" s="1106"/>
      <c r="G1141" s="441" t="s">
        <v>93</v>
      </c>
      <c r="H1141" s="441" t="s">
        <v>1103</v>
      </c>
      <c r="I1141" s="441" t="s">
        <v>1131</v>
      </c>
      <c r="J1141" s="441" t="s">
        <v>112</v>
      </c>
      <c r="K1141" s="1111" t="s">
        <v>1133</v>
      </c>
      <c r="L1141" s="441" t="s">
        <v>1120</v>
      </c>
      <c r="M1141" s="441" t="str">
        <f t="shared" si="67"/>
        <v>Khancoban 11 kV</v>
      </c>
      <c r="N1141" s="1111" t="s">
        <v>1108</v>
      </c>
      <c r="O1141" s="1111" t="s">
        <v>1109</v>
      </c>
      <c r="P1141" s="1111"/>
      <c r="Q1141" s="2856"/>
      <c r="R1141" s="2856"/>
      <c r="S1141" s="2856"/>
      <c r="T1141" s="2856"/>
      <c r="U1141" s="2856"/>
      <c r="V1141" s="2858"/>
      <c r="W1141" s="2859"/>
      <c r="X1141" s="2859"/>
      <c r="Y1141" s="2859"/>
      <c r="Z1141" s="2859"/>
      <c r="AA1141" s="2860"/>
      <c r="AB1141" s="1125"/>
      <c r="AC1141" s="1151"/>
      <c r="AD1141" s="1152"/>
      <c r="AE1141" s="1153"/>
      <c r="AF1141" s="1153"/>
      <c r="AG1141" s="1153"/>
      <c r="AH1141" s="124"/>
      <c r="AI1141" s="124"/>
      <c r="AJ1141" s="124"/>
      <c r="AK1141" s="124"/>
      <c r="AL1141" s="1153"/>
      <c r="AM1141" s="124"/>
      <c r="AN1141" s="124"/>
      <c r="AO1141" s="1153"/>
      <c r="AP1141" s="1153"/>
      <c r="AQ1141" s="1153"/>
      <c r="AR1141" s="1154"/>
      <c r="AS1141" s="1154"/>
      <c r="AT1141" s="1154"/>
      <c r="AU1141" s="1154"/>
      <c r="AV1141" s="1154"/>
      <c r="AW1141" s="1154"/>
      <c r="AX1141" s="1154"/>
      <c r="AY1141" s="1154"/>
      <c r="AZ1141" s="1154"/>
      <c r="BA1141" s="1154"/>
      <c r="BB1141" s="1154"/>
    </row>
    <row r="1142" spans="2:54" ht="15" customHeight="1">
      <c r="B1142" s="1155"/>
      <c r="C1142" s="3016" t="s">
        <v>1110</v>
      </c>
      <c r="D1142" s="3016"/>
      <c r="E1142" s="1146" t="s">
        <v>1127</v>
      </c>
      <c r="F1142" s="1106"/>
      <c r="G1142" s="441" t="s">
        <v>93</v>
      </c>
      <c r="H1142" s="441" t="s">
        <v>1103</v>
      </c>
      <c r="I1142" s="441" t="s">
        <v>1128</v>
      </c>
      <c r="J1142" s="441" t="s">
        <v>112</v>
      </c>
      <c r="K1142" s="1111" t="s">
        <v>1110</v>
      </c>
      <c r="L1142" s="441" t="s">
        <v>1120</v>
      </c>
      <c r="M1142" s="441" t="str">
        <f t="shared" si="67"/>
        <v>Khancoban 11 kV</v>
      </c>
      <c r="N1142" s="1111" t="s">
        <v>1111</v>
      </c>
      <c r="O1142" s="1112">
        <v>0</v>
      </c>
      <c r="P1142" s="1111"/>
      <c r="Q1142" s="2861"/>
      <c r="R1142" s="2861"/>
      <c r="S1142" s="2861"/>
      <c r="T1142" s="2861"/>
      <c r="U1142" s="2861"/>
      <c r="V1142" s="2862"/>
      <c r="W1142" s="2863"/>
      <c r="X1142" s="2863"/>
      <c r="Y1142" s="2863"/>
      <c r="Z1142" s="2863"/>
      <c r="AA1142" s="2864"/>
      <c r="AB1142" s="1125"/>
      <c r="AC1142" s="1151"/>
      <c r="AD1142" s="1152"/>
      <c r="AE1142" s="1153"/>
      <c r="AF1142" s="1153"/>
      <c r="AG1142" s="1153"/>
      <c r="AH1142" s="124"/>
      <c r="AI1142" s="124"/>
      <c r="AJ1142" s="124"/>
      <c r="AK1142" s="124"/>
      <c r="AL1142" s="1153"/>
      <c r="AM1142" s="124"/>
      <c r="AN1142" s="124"/>
      <c r="AO1142" s="1153"/>
      <c r="AP1142" s="1161"/>
      <c r="AQ1142" s="1153"/>
      <c r="AR1142" s="1154"/>
      <c r="AS1142" s="1154"/>
      <c r="AT1142" s="1154"/>
      <c r="AU1142" s="1154"/>
      <c r="AV1142" s="1154"/>
      <c r="AW1142" s="1154"/>
      <c r="AX1142" s="1154"/>
      <c r="AY1142" s="1154"/>
      <c r="AZ1142" s="1154"/>
      <c r="BA1142" s="1154"/>
      <c r="BB1142" s="1154"/>
    </row>
    <row r="1143" spans="2:54" ht="15" customHeight="1">
      <c r="B1143" s="1155"/>
      <c r="C1143" s="3017"/>
      <c r="D1143" s="3017"/>
      <c r="E1143" s="1146" t="s">
        <v>1130</v>
      </c>
      <c r="F1143" s="1106"/>
      <c r="G1143" s="441" t="s">
        <v>93</v>
      </c>
      <c r="H1143" s="441" t="s">
        <v>1103</v>
      </c>
      <c r="I1143" s="441" t="s">
        <v>1131</v>
      </c>
      <c r="J1143" s="441" t="s">
        <v>112</v>
      </c>
      <c r="K1143" s="1111" t="s">
        <v>1110</v>
      </c>
      <c r="L1143" s="441" t="s">
        <v>1120</v>
      </c>
      <c r="M1143" s="441" t="str">
        <f t="shared" si="67"/>
        <v>Khancoban 11 kV</v>
      </c>
      <c r="N1143" s="1111" t="s">
        <v>1111</v>
      </c>
      <c r="O1143" s="1112">
        <v>0</v>
      </c>
      <c r="P1143" s="1111"/>
      <c r="Q1143" s="2861"/>
      <c r="R1143" s="2861"/>
      <c r="S1143" s="2861"/>
      <c r="T1143" s="2861"/>
      <c r="U1143" s="2861"/>
      <c r="V1143" s="2862"/>
      <c r="W1143" s="2863"/>
      <c r="X1143" s="2863"/>
      <c r="Y1143" s="2863"/>
      <c r="Z1143" s="2863"/>
      <c r="AA1143" s="2864"/>
      <c r="AB1143" s="1125"/>
      <c r="AC1143" s="1151"/>
      <c r="AD1143" s="1152"/>
      <c r="AE1143" s="1153"/>
      <c r="AF1143" s="1153"/>
      <c r="AG1143" s="1153"/>
      <c r="AH1143" s="124"/>
      <c r="AI1143" s="124"/>
      <c r="AJ1143" s="124"/>
      <c r="AK1143" s="124"/>
      <c r="AL1143" s="1153"/>
      <c r="AM1143" s="124"/>
      <c r="AN1143" s="124"/>
      <c r="AO1143" s="1153"/>
      <c r="AP1143" s="1161"/>
      <c r="AQ1143" s="1153"/>
      <c r="AR1143" s="1154"/>
      <c r="AS1143" s="1154"/>
      <c r="AT1143" s="1154"/>
      <c r="AU1143" s="1154"/>
      <c r="AV1143" s="1154"/>
      <c r="AW1143" s="1154"/>
      <c r="AX1143" s="1154"/>
      <c r="AY1143" s="1154"/>
      <c r="AZ1143" s="1154"/>
      <c r="BA1143" s="1154"/>
      <c r="BB1143" s="1154"/>
    </row>
    <row r="1144" spans="2:54" ht="15" customHeight="1">
      <c r="B1144" s="1155"/>
      <c r="C1144" s="3016" t="s">
        <v>1112</v>
      </c>
      <c r="D1144" s="3016"/>
      <c r="E1144" s="1146" t="s">
        <v>1127</v>
      </c>
      <c r="F1144" s="1106"/>
      <c r="G1144" s="441" t="s">
        <v>93</v>
      </c>
      <c r="H1144" s="441" t="s">
        <v>1103</v>
      </c>
      <c r="I1144" s="441" t="s">
        <v>1128</v>
      </c>
      <c r="J1144" s="441" t="s">
        <v>112</v>
      </c>
      <c r="K1144" s="1111" t="s">
        <v>1112</v>
      </c>
      <c r="L1144" s="441" t="s">
        <v>1120</v>
      </c>
      <c r="M1144" s="441" t="str">
        <f t="shared" si="67"/>
        <v>Khancoban 11 kV</v>
      </c>
      <c r="N1144" s="1111" t="s">
        <v>1113</v>
      </c>
      <c r="O1144" s="1111" t="s">
        <v>1113</v>
      </c>
      <c r="P1144" s="1111"/>
      <c r="Q1144" s="2850"/>
      <c r="R1144" s="2850"/>
      <c r="S1144" s="2850"/>
      <c r="T1144" s="2850"/>
      <c r="U1144" s="2850"/>
      <c r="V1144" s="2851"/>
      <c r="W1144" s="2866"/>
      <c r="X1144" s="2866"/>
      <c r="Y1144" s="2866"/>
      <c r="Z1144" s="2866"/>
      <c r="AA1144" s="2099"/>
      <c r="AB1144" s="1125"/>
      <c r="AC1144" s="1151"/>
      <c r="AD1144" s="1152"/>
      <c r="AE1144" s="1153"/>
      <c r="AF1144" s="1153"/>
      <c r="AG1144" s="1153"/>
      <c r="AH1144" s="124"/>
      <c r="AI1144" s="124"/>
      <c r="AJ1144" s="124"/>
      <c r="AK1144" s="124"/>
      <c r="AL1144" s="1153"/>
      <c r="AM1144" s="124"/>
      <c r="AN1144" s="124"/>
      <c r="AO1144" s="1153"/>
      <c r="AP1144" s="1153"/>
      <c r="AQ1144" s="1153"/>
      <c r="AR1144" s="1154"/>
      <c r="AS1144" s="1154"/>
      <c r="AT1144" s="1154"/>
      <c r="AU1144" s="1154"/>
      <c r="AV1144" s="1154"/>
      <c r="AW1144" s="1154"/>
      <c r="AX1144" s="1154"/>
      <c r="AY1144" s="1154"/>
      <c r="AZ1144" s="1154"/>
      <c r="BA1144" s="1154"/>
      <c r="BB1144" s="1154"/>
    </row>
    <row r="1145" spans="2:54" ht="15" customHeight="1">
      <c r="B1145" s="1155"/>
      <c r="C1145" s="3017"/>
      <c r="D1145" s="3017"/>
      <c r="E1145" s="1146" t="s">
        <v>1130</v>
      </c>
      <c r="F1145" s="1106"/>
      <c r="G1145" s="441" t="s">
        <v>93</v>
      </c>
      <c r="H1145" s="441" t="s">
        <v>1103</v>
      </c>
      <c r="I1145" s="441" t="s">
        <v>1131</v>
      </c>
      <c r="J1145" s="441" t="s">
        <v>112</v>
      </c>
      <c r="K1145" s="1111" t="s">
        <v>1112</v>
      </c>
      <c r="L1145" s="441" t="s">
        <v>1120</v>
      </c>
      <c r="M1145" s="441" t="str">
        <f t="shared" si="67"/>
        <v>Khancoban 11 kV</v>
      </c>
      <c r="N1145" s="1111" t="s">
        <v>1113</v>
      </c>
      <c r="O1145" s="1111" t="s">
        <v>1113</v>
      </c>
      <c r="P1145" s="1111"/>
      <c r="Q1145" s="2850"/>
      <c r="R1145" s="2850"/>
      <c r="S1145" s="2850"/>
      <c r="T1145" s="2850"/>
      <c r="U1145" s="2850"/>
      <c r="V1145" s="2851"/>
      <c r="W1145" s="2866"/>
      <c r="X1145" s="2866"/>
      <c r="Y1145" s="2866"/>
      <c r="Z1145" s="2866"/>
      <c r="AA1145" s="2099"/>
      <c r="AB1145" s="1125"/>
      <c r="AC1145" s="1151"/>
      <c r="AD1145" s="1152"/>
      <c r="AE1145" s="1153"/>
      <c r="AF1145" s="1153"/>
      <c r="AG1145" s="1153"/>
      <c r="AH1145" s="124"/>
      <c r="AI1145" s="124"/>
      <c r="AJ1145" s="124"/>
      <c r="AK1145" s="124"/>
      <c r="AL1145" s="1153"/>
      <c r="AM1145" s="124"/>
      <c r="AN1145" s="124"/>
      <c r="AO1145" s="1153"/>
      <c r="AP1145" s="1153"/>
      <c r="AQ1145" s="1153"/>
      <c r="AR1145" s="1154"/>
      <c r="AS1145" s="1154"/>
      <c r="AT1145" s="1154"/>
      <c r="AU1145" s="1154"/>
      <c r="AV1145" s="1154"/>
      <c r="AW1145" s="1154"/>
      <c r="AX1145" s="1154"/>
      <c r="AY1145" s="1154"/>
      <c r="AZ1145" s="1154"/>
      <c r="BA1145" s="1154"/>
      <c r="BB1145" s="1154"/>
    </row>
    <row r="1146" spans="2:54" ht="15" customHeight="1">
      <c r="B1146" s="1155"/>
      <c r="C1146" s="3016" t="s">
        <v>1134</v>
      </c>
      <c r="D1146" s="3016" t="s">
        <v>833</v>
      </c>
      <c r="E1146" s="1146" t="s">
        <v>1127</v>
      </c>
      <c r="F1146" s="1106"/>
      <c r="G1146" s="441" t="s">
        <v>93</v>
      </c>
      <c r="H1146" s="441" t="s">
        <v>1103</v>
      </c>
      <c r="I1146" s="441" t="s">
        <v>1128</v>
      </c>
      <c r="J1146" s="441" t="s">
        <v>112</v>
      </c>
      <c r="K1146" s="1111" t="s">
        <v>1134</v>
      </c>
      <c r="L1146" s="441" t="s">
        <v>1120</v>
      </c>
      <c r="M1146" s="441" t="str">
        <f t="shared" si="67"/>
        <v>Khancoban 11 kV</v>
      </c>
      <c r="N1146" s="1111" t="s">
        <v>1115</v>
      </c>
      <c r="O1146" s="1111" t="s">
        <v>833</v>
      </c>
      <c r="P1146" s="1111"/>
      <c r="Q1146" s="2867"/>
      <c r="R1146" s="2868"/>
      <c r="S1146" s="2869"/>
      <c r="T1146" s="2869"/>
      <c r="U1146" s="2869"/>
      <c r="V1146" s="2869"/>
      <c r="W1146" s="2869"/>
      <c r="X1146" s="2869"/>
      <c r="Y1146" s="2869"/>
      <c r="Z1146" s="2869"/>
      <c r="AA1146" s="2879"/>
      <c r="AB1146" s="1125"/>
      <c r="AC1146" s="1151"/>
      <c r="AD1146" s="1152"/>
      <c r="AE1146" s="1153"/>
      <c r="AF1146" s="1153"/>
      <c r="AG1146" s="1153"/>
      <c r="AH1146" s="124"/>
      <c r="AI1146" s="124"/>
      <c r="AJ1146" s="124"/>
      <c r="AK1146" s="124"/>
      <c r="AL1146" s="1153"/>
      <c r="AM1146" s="124"/>
      <c r="AN1146" s="124"/>
      <c r="AO1146" s="1153"/>
      <c r="AP1146" s="1153"/>
      <c r="AQ1146" s="1153"/>
      <c r="AR1146" s="1154"/>
      <c r="AS1146" s="1154"/>
      <c r="AT1146" s="1154"/>
      <c r="AU1146" s="1154"/>
      <c r="AV1146" s="1154"/>
      <c r="AW1146" s="1154"/>
      <c r="AX1146" s="1154"/>
      <c r="AY1146" s="1154"/>
      <c r="AZ1146" s="1154"/>
      <c r="BA1146" s="1154"/>
      <c r="BB1146" s="1154"/>
    </row>
    <row r="1147" spans="2:54" ht="15" customHeight="1">
      <c r="B1147" s="1155"/>
      <c r="C1147" s="3017"/>
      <c r="D1147" s="3017"/>
      <c r="E1147" s="1146" t="s">
        <v>1130</v>
      </c>
      <c r="F1147" s="1106"/>
      <c r="G1147" s="441" t="s">
        <v>93</v>
      </c>
      <c r="H1147" s="441" t="s">
        <v>1103</v>
      </c>
      <c r="I1147" s="441" t="s">
        <v>1131</v>
      </c>
      <c r="J1147" s="441" t="s">
        <v>112</v>
      </c>
      <c r="K1147" s="1111" t="s">
        <v>1134</v>
      </c>
      <c r="L1147" s="441" t="s">
        <v>1120</v>
      </c>
      <c r="M1147" s="441" t="str">
        <f t="shared" si="67"/>
        <v>Khancoban 11 kV</v>
      </c>
      <c r="N1147" s="1111" t="s">
        <v>1115</v>
      </c>
      <c r="O1147" s="1111" t="s">
        <v>833</v>
      </c>
      <c r="P1147" s="1111"/>
      <c r="Q1147" s="2867"/>
      <c r="R1147" s="2868"/>
      <c r="S1147" s="2869"/>
      <c r="T1147" s="2869"/>
      <c r="U1147" s="2869"/>
      <c r="V1147" s="2869"/>
      <c r="W1147" s="2869"/>
      <c r="X1147" s="2869"/>
      <c r="Y1147" s="2869"/>
      <c r="Z1147" s="2869"/>
      <c r="AA1147" s="2879"/>
      <c r="AB1147" s="1125"/>
      <c r="AC1147" s="1151"/>
      <c r="AD1147" s="1152"/>
      <c r="AE1147" s="1153"/>
      <c r="AF1147" s="1153"/>
      <c r="AG1147" s="1153"/>
      <c r="AH1147" s="124"/>
      <c r="AI1147" s="124"/>
      <c r="AJ1147" s="124"/>
      <c r="AK1147" s="124"/>
      <c r="AL1147" s="1153"/>
      <c r="AM1147" s="124"/>
      <c r="AN1147" s="124"/>
      <c r="AO1147" s="1153"/>
      <c r="AP1147" s="1153"/>
      <c r="AQ1147" s="1153"/>
      <c r="AR1147" s="1154"/>
      <c r="AS1147" s="1154"/>
      <c r="AT1147" s="1154"/>
      <c r="AU1147" s="1154"/>
      <c r="AV1147" s="1154"/>
      <c r="AW1147" s="1154"/>
      <c r="AX1147" s="1154"/>
      <c r="AY1147" s="1154"/>
      <c r="AZ1147" s="1154"/>
      <c r="BA1147" s="1154"/>
      <c r="BB1147" s="1154"/>
    </row>
    <row r="1148" spans="2:54" ht="15" customHeight="1">
      <c r="B1148" s="1155"/>
      <c r="C1148" s="3016" t="s">
        <v>1135</v>
      </c>
      <c r="D1148" s="3016" t="s">
        <v>833</v>
      </c>
      <c r="E1148" s="1146" t="s">
        <v>1127</v>
      </c>
      <c r="F1148" s="1106"/>
      <c r="G1148" s="441" t="s">
        <v>93</v>
      </c>
      <c r="H1148" s="441" t="s">
        <v>1103</v>
      </c>
      <c r="I1148" s="441" t="s">
        <v>1128</v>
      </c>
      <c r="J1148" s="441" t="s">
        <v>112</v>
      </c>
      <c r="K1148" s="1111" t="s">
        <v>1135</v>
      </c>
      <c r="L1148" s="441" t="s">
        <v>1120</v>
      </c>
      <c r="M1148" s="441" t="str">
        <f t="shared" si="67"/>
        <v>Khancoban 11 kV</v>
      </c>
      <c r="N1148" s="1111" t="s">
        <v>1106</v>
      </c>
      <c r="O1148" s="1111" t="s">
        <v>833</v>
      </c>
      <c r="P1148" s="1111"/>
      <c r="Q1148" s="2867"/>
      <c r="R1148" s="2868"/>
      <c r="S1148" s="2869"/>
      <c r="T1148" s="2869"/>
      <c r="U1148" s="2869"/>
      <c r="V1148" s="2869"/>
      <c r="W1148" s="2869"/>
      <c r="X1148" s="2869"/>
      <c r="Y1148" s="2869"/>
      <c r="Z1148" s="2869"/>
      <c r="AA1148" s="2879"/>
      <c r="AB1148" s="1125"/>
      <c r="AC1148" s="1151"/>
      <c r="AD1148" s="1152"/>
      <c r="AE1148" s="1153"/>
      <c r="AF1148" s="1153"/>
      <c r="AG1148" s="1153"/>
      <c r="AH1148" s="124"/>
      <c r="AI1148" s="124"/>
      <c r="AJ1148" s="124"/>
      <c r="AK1148" s="124"/>
      <c r="AL1148" s="1153"/>
      <c r="AM1148" s="124"/>
      <c r="AN1148" s="124"/>
      <c r="AO1148" s="1153"/>
      <c r="AP1148" s="1153"/>
      <c r="AQ1148" s="1153"/>
      <c r="AR1148" s="1154"/>
      <c r="AS1148" s="1154"/>
      <c r="AT1148" s="1154"/>
      <c r="AU1148" s="1154"/>
      <c r="AV1148" s="1154"/>
      <c r="AW1148" s="1154"/>
      <c r="AX1148" s="1154"/>
      <c r="AY1148" s="1154"/>
      <c r="AZ1148" s="1154"/>
      <c r="BA1148" s="1154"/>
      <c r="BB1148" s="1154"/>
    </row>
    <row r="1149" spans="2:54" ht="15" customHeight="1">
      <c r="B1149" s="1155"/>
      <c r="C1149" s="3017"/>
      <c r="D1149" s="3017"/>
      <c r="E1149" s="1146" t="s">
        <v>1130</v>
      </c>
      <c r="F1149" s="1106"/>
      <c r="G1149" s="441" t="s">
        <v>93</v>
      </c>
      <c r="H1149" s="441" t="s">
        <v>1103</v>
      </c>
      <c r="I1149" s="441" t="s">
        <v>1131</v>
      </c>
      <c r="J1149" s="441" t="s">
        <v>112</v>
      </c>
      <c r="K1149" s="1111" t="s">
        <v>1135</v>
      </c>
      <c r="L1149" s="441" t="s">
        <v>1120</v>
      </c>
      <c r="M1149" s="441" t="str">
        <f t="shared" si="67"/>
        <v>Khancoban 11 kV</v>
      </c>
      <c r="N1149" s="1111" t="s">
        <v>1106</v>
      </c>
      <c r="O1149" s="1111" t="s">
        <v>833</v>
      </c>
      <c r="P1149" s="1111"/>
      <c r="Q1149" s="2867"/>
      <c r="R1149" s="2868"/>
      <c r="S1149" s="2869"/>
      <c r="T1149" s="2869"/>
      <c r="U1149" s="2869"/>
      <c r="V1149" s="2869"/>
      <c r="W1149" s="2869"/>
      <c r="X1149" s="2869"/>
      <c r="Y1149" s="2869"/>
      <c r="Z1149" s="2869"/>
      <c r="AA1149" s="2879"/>
      <c r="AB1149" s="1125"/>
      <c r="AC1149" s="1151"/>
      <c r="AD1149" s="1152"/>
      <c r="AE1149" s="1153"/>
      <c r="AF1149" s="1153"/>
      <c r="AG1149" s="1153"/>
      <c r="AH1149" s="124"/>
      <c r="AI1149" s="124"/>
      <c r="AJ1149" s="124"/>
      <c r="AK1149" s="124"/>
      <c r="AL1149" s="1153"/>
      <c r="AM1149" s="124"/>
      <c r="AN1149" s="124"/>
      <c r="AO1149" s="1153"/>
      <c r="AP1149" s="1153"/>
      <c r="AQ1149" s="1153"/>
      <c r="AR1149" s="1154"/>
      <c r="AS1149" s="1154"/>
      <c r="AT1149" s="1154"/>
      <c r="AU1149" s="1154"/>
      <c r="AV1149" s="1154"/>
      <c r="AW1149" s="1154"/>
      <c r="AX1149" s="1154"/>
      <c r="AY1149" s="1154"/>
      <c r="AZ1149" s="1154"/>
      <c r="BA1149" s="1154"/>
      <c r="BB1149" s="1154"/>
    </row>
    <row r="1150" spans="2:54" ht="15" customHeight="1">
      <c r="B1150" s="1155"/>
      <c r="C1150" s="3016" t="s">
        <v>1135</v>
      </c>
      <c r="D1150" s="3016" t="s">
        <v>842</v>
      </c>
      <c r="E1150" s="1146" t="s">
        <v>1127</v>
      </c>
      <c r="F1150" s="1106"/>
      <c r="G1150" s="441" t="s">
        <v>93</v>
      </c>
      <c r="H1150" s="441" t="s">
        <v>1103</v>
      </c>
      <c r="I1150" s="441" t="s">
        <v>1128</v>
      </c>
      <c r="J1150" s="441" t="s">
        <v>112</v>
      </c>
      <c r="K1150" s="1111" t="s">
        <v>1135</v>
      </c>
      <c r="L1150" s="441" t="s">
        <v>1120</v>
      </c>
      <c r="M1150" s="441" t="str">
        <f t="shared" si="67"/>
        <v>Khancoban 11 kV</v>
      </c>
      <c r="N1150" s="1111" t="s">
        <v>1106</v>
      </c>
      <c r="O1150" s="1111" t="s">
        <v>842</v>
      </c>
      <c r="P1150" s="1111"/>
      <c r="Q1150" s="2867"/>
      <c r="R1150" s="2868"/>
      <c r="S1150" s="2869"/>
      <c r="T1150" s="2869"/>
      <c r="U1150" s="2869"/>
      <c r="V1150" s="2869"/>
      <c r="W1150" s="2869"/>
      <c r="X1150" s="2869"/>
      <c r="Y1150" s="2869"/>
      <c r="Z1150" s="2869"/>
      <c r="AA1150" s="2879"/>
      <c r="AB1150" s="1125"/>
      <c r="AC1150" s="1151"/>
      <c r="AD1150" s="1152"/>
      <c r="AE1150" s="1153"/>
      <c r="AF1150" s="1153"/>
      <c r="AG1150" s="1153"/>
      <c r="AH1150" s="124"/>
      <c r="AI1150" s="124"/>
      <c r="AJ1150" s="124"/>
      <c r="AK1150" s="124"/>
      <c r="AL1150" s="1153"/>
      <c r="AM1150" s="124"/>
      <c r="AN1150" s="124"/>
      <c r="AO1150" s="1153"/>
      <c r="AP1150" s="1153"/>
      <c r="AQ1150" s="1153"/>
      <c r="AR1150" s="1154"/>
      <c r="AS1150" s="1154"/>
      <c r="AT1150" s="1154"/>
      <c r="AU1150" s="1154"/>
      <c r="AV1150" s="1154"/>
      <c r="AW1150" s="1154"/>
      <c r="AX1150" s="1154"/>
      <c r="AY1150" s="1154"/>
      <c r="AZ1150" s="1154"/>
      <c r="BA1150" s="1154"/>
      <c r="BB1150" s="1154"/>
    </row>
    <row r="1151" spans="2:54" ht="15" customHeight="1">
      <c r="B1151" s="1155"/>
      <c r="C1151" s="3017"/>
      <c r="D1151" s="3017"/>
      <c r="E1151" s="1146" t="s">
        <v>1130</v>
      </c>
      <c r="F1151" s="1106"/>
      <c r="G1151" s="441" t="s">
        <v>93</v>
      </c>
      <c r="H1151" s="441" t="s">
        <v>1103</v>
      </c>
      <c r="I1151" s="441" t="s">
        <v>1131</v>
      </c>
      <c r="J1151" s="441" t="s">
        <v>112</v>
      </c>
      <c r="K1151" s="1111" t="s">
        <v>1135</v>
      </c>
      <c r="L1151" s="441" t="s">
        <v>1120</v>
      </c>
      <c r="M1151" s="441" t="str">
        <f t="shared" si="67"/>
        <v>Khancoban 11 kV</v>
      </c>
      <c r="N1151" s="1111" t="s">
        <v>1106</v>
      </c>
      <c r="O1151" s="1111" t="s">
        <v>842</v>
      </c>
      <c r="P1151" s="1111"/>
      <c r="Q1151" s="2867"/>
      <c r="R1151" s="2868"/>
      <c r="S1151" s="2869"/>
      <c r="T1151" s="2869"/>
      <c r="U1151" s="2869"/>
      <c r="V1151" s="2869"/>
      <c r="W1151" s="2869"/>
      <c r="X1151" s="2869"/>
      <c r="Y1151" s="2869"/>
      <c r="Z1151" s="2869"/>
      <c r="AA1151" s="2879"/>
      <c r="AB1151" s="1125"/>
      <c r="AC1151" s="1151"/>
      <c r="AD1151" s="1152"/>
      <c r="AE1151" s="1153"/>
      <c r="AF1151" s="1153"/>
      <c r="AG1151" s="1153"/>
      <c r="AH1151" s="124"/>
      <c r="AI1151" s="124"/>
      <c r="AJ1151" s="124"/>
      <c r="AK1151" s="124"/>
      <c r="AL1151" s="1153"/>
      <c r="AM1151" s="124"/>
      <c r="AN1151" s="124"/>
      <c r="AO1151" s="1153"/>
      <c r="AP1151" s="1153"/>
      <c r="AQ1151" s="1153"/>
      <c r="AR1151" s="1154"/>
      <c r="AS1151" s="1154"/>
      <c r="AT1151" s="1154"/>
      <c r="AU1151" s="1154"/>
      <c r="AV1151" s="1154"/>
      <c r="AW1151" s="1154"/>
      <c r="AX1151" s="1154"/>
      <c r="AY1151" s="1154"/>
      <c r="AZ1151" s="1154"/>
      <c r="BA1151" s="1154"/>
      <c r="BB1151" s="1154"/>
    </row>
    <row r="1152" spans="2:54" ht="15" customHeight="1">
      <c r="B1152" s="1155"/>
      <c r="C1152" s="3016" t="s">
        <v>1136</v>
      </c>
      <c r="D1152" s="3016" t="s">
        <v>833</v>
      </c>
      <c r="E1152" s="1146" t="s">
        <v>1127</v>
      </c>
      <c r="F1152" s="1106"/>
      <c r="G1152" s="441" t="s">
        <v>93</v>
      </c>
      <c r="H1152" s="441" t="s">
        <v>1103</v>
      </c>
      <c r="I1152" s="441" t="s">
        <v>1128</v>
      </c>
      <c r="J1152" s="441" t="s">
        <v>112</v>
      </c>
      <c r="K1152" s="1111" t="s">
        <v>1136</v>
      </c>
      <c r="L1152" s="441" t="s">
        <v>1120</v>
      </c>
      <c r="M1152" s="441" t="str">
        <f t="shared" si="67"/>
        <v>Khancoban 11 kV</v>
      </c>
      <c r="N1152" s="1111" t="s">
        <v>1106</v>
      </c>
      <c r="O1152" s="1111" t="s">
        <v>833</v>
      </c>
      <c r="P1152" s="1111"/>
      <c r="Q1152" s="2867"/>
      <c r="R1152" s="2868"/>
      <c r="S1152" s="2869"/>
      <c r="T1152" s="2869"/>
      <c r="U1152" s="2869"/>
      <c r="V1152" s="2869"/>
      <c r="W1152" s="2869"/>
      <c r="X1152" s="2869"/>
      <c r="Y1152" s="2869"/>
      <c r="Z1152" s="2869"/>
      <c r="AA1152" s="2879"/>
      <c r="AB1152" s="1125"/>
      <c r="AC1152" s="1151"/>
      <c r="AD1152" s="1152"/>
      <c r="AE1152" s="1153"/>
      <c r="AF1152" s="1153"/>
      <c r="AG1152" s="1153"/>
      <c r="AH1152" s="124"/>
      <c r="AI1152" s="124"/>
      <c r="AJ1152" s="124"/>
      <c r="AK1152" s="124"/>
      <c r="AL1152" s="1153"/>
      <c r="AM1152" s="124"/>
      <c r="AN1152" s="124"/>
      <c r="AO1152" s="1153"/>
      <c r="AP1152" s="1153"/>
      <c r="AQ1152" s="1153"/>
      <c r="AR1152" s="1154"/>
      <c r="AS1152" s="1154"/>
      <c r="AT1152" s="1154"/>
      <c r="AU1152" s="1154"/>
      <c r="AV1152" s="1154"/>
      <c r="AW1152" s="1154"/>
      <c r="AX1152" s="1154"/>
      <c r="AY1152" s="1154"/>
      <c r="AZ1152" s="1154"/>
      <c r="BA1152" s="1154"/>
      <c r="BB1152" s="1154"/>
    </row>
    <row r="1153" spans="2:54" ht="15" customHeight="1">
      <c r="B1153" s="1155"/>
      <c r="C1153" s="3017"/>
      <c r="D1153" s="3017"/>
      <c r="E1153" s="1146" t="s">
        <v>1130</v>
      </c>
      <c r="F1153" s="1106"/>
      <c r="G1153" s="441" t="s">
        <v>93</v>
      </c>
      <c r="H1153" s="441" t="s">
        <v>1103</v>
      </c>
      <c r="I1153" s="441" t="s">
        <v>1131</v>
      </c>
      <c r="J1153" s="441" t="s">
        <v>112</v>
      </c>
      <c r="K1153" s="1111" t="s">
        <v>1136</v>
      </c>
      <c r="L1153" s="441" t="s">
        <v>1120</v>
      </c>
      <c r="M1153" s="441" t="str">
        <f t="shared" si="67"/>
        <v>Khancoban 11 kV</v>
      </c>
      <c r="N1153" s="1111" t="s">
        <v>1106</v>
      </c>
      <c r="O1153" s="1111" t="s">
        <v>833</v>
      </c>
      <c r="P1153" s="1111"/>
      <c r="Q1153" s="2528"/>
      <c r="R1153" s="2529"/>
      <c r="S1153" s="2530"/>
      <c r="T1153" s="2530"/>
      <c r="U1153" s="2530"/>
      <c r="V1153" s="2530"/>
      <c r="W1153" s="2530"/>
      <c r="X1153" s="2530"/>
      <c r="Y1153" s="2530"/>
      <c r="Z1153" s="2530"/>
      <c r="AA1153" s="2531"/>
      <c r="AB1153" s="1125"/>
      <c r="AC1153" s="1151"/>
      <c r="AD1153" s="1152"/>
      <c r="AE1153" s="1153"/>
      <c r="AF1153" s="1153"/>
      <c r="AG1153" s="1153"/>
      <c r="AH1153" s="124"/>
      <c r="AI1153" s="124"/>
      <c r="AJ1153" s="124"/>
      <c r="AK1153" s="124"/>
      <c r="AL1153" s="1153"/>
      <c r="AM1153" s="124"/>
      <c r="AN1153" s="124"/>
      <c r="AO1153" s="1153"/>
      <c r="AP1153" s="1153"/>
      <c r="AQ1153" s="1153"/>
      <c r="AR1153" s="1154"/>
      <c r="AS1153" s="1154"/>
      <c r="AT1153" s="1154"/>
      <c r="AU1153" s="1154"/>
      <c r="AV1153" s="1154"/>
      <c r="AW1153" s="1154"/>
      <c r="AX1153" s="1154"/>
      <c r="AY1153" s="1154"/>
      <c r="AZ1153" s="1154"/>
      <c r="BA1153" s="1154"/>
      <c r="BB1153" s="1154"/>
    </row>
    <row r="1154" spans="2:54" ht="15" customHeight="1">
      <c r="B1154" s="1155"/>
      <c r="C1154" s="3016" t="s">
        <v>1136</v>
      </c>
      <c r="D1154" s="3016" t="s">
        <v>842</v>
      </c>
      <c r="E1154" s="1146" t="s">
        <v>1127</v>
      </c>
      <c r="F1154" s="1106"/>
      <c r="G1154" s="441" t="s">
        <v>93</v>
      </c>
      <c r="H1154" s="441" t="s">
        <v>1103</v>
      </c>
      <c r="I1154" s="441" t="s">
        <v>1128</v>
      </c>
      <c r="J1154" s="441" t="s">
        <v>112</v>
      </c>
      <c r="K1154" s="1111" t="s">
        <v>1136</v>
      </c>
      <c r="L1154" s="441" t="s">
        <v>1120</v>
      </c>
      <c r="M1154" s="441" t="str">
        <f t="shared" si="67"/>
        <v>Khancoban 11 kV</v>
      </c>
      <c r="N1154" s="1111" t="s">
        <v>1106</v>
      </c>
      <c r="O1154" s="1111" t="s">
        <v>842</v>
      </c>
      <c r="P1154" s="1111"/>
      <c r="Q1154" s="2528"/>
      <c r="R1154" s="2529"/>
      <c r="S1154" s="2530"/>
      <c r="T1154" s="2530"/>
      <c r="U1154" s="2530"/>
      <c r="V1154" s="2530"/>
      <c r="W1154" s="2530"/>
      <c r="X1154" s="2530"/>
      <c r="Y1154" s="2530"/>
      <c r="Z1154" s="2530"/>
      <c r="AA1154" s="2531"/>
      <c r="AB1154" s="1125"/>
      <c r="AC1154" s="1151"/>
      <c r="AD1154" s="1152"/>
      <c r="AE1154" s="1153"/>
      <c r="AF1154" s="1153"/>
      <c r="AG1154" s="1153"/>
      <c r="AH1154" s="124"/>
      <c r="AI1154" s="124"/>
      <c r="AJ1154" s="124"/>
      <c r="AK1154" s="124"/>
      <c r="AL1154" s="1153"/>
      <c r="AM1154" s="124"/>
      <c r="AN1154" s="124"/>
      <c r="AO1154" s="1153"/>
      <c r="AP1154" s="1153"/>
      <c r="AQ1154" s="1153"/>
      <c r="AR1154" s="1154"/>
      <c r="AS1154" s="1154"/>
      <c r="AT1154" s="1154"/>
      <c r="AU1154" s="1154"/>
      <c r="AV1154" s="1154"/>
      <c r="AW1154" s="1154"/>
      <c r="AX1154" s="1154"/>
      <c r="AY1154" s="1154"/>
      <c r="AZ1154" s="1154"/>
      <c r="BA1154" s="1154"/>
      <c r="BB1154" s="1154"/>
    </row>
    <row r="1155" spans="2:54" ht="15" customHeight="1" thickBot="1">
      <c r="B1155" s="2872"/>
      <c r="C1155" s="3018"/>
      <c r="D1155" s="3018"/>
      <c r="E1155" s="2873" t="s">
        <v>1130</v>
      </c>
      <c r="F1155" s="1106"/>
      <c r="G1155" s="441" t="s">
        <v>93</v>
      </c>
      <c r="H1155" s="441" t="s">
        <v>1103</v>
      </c>
      <c r="I1155" s="441" t="s">
        <v>1131</v>
      </c>
      <c r="J1155" s="441" t="s">
        <v>112</v>
      </c>
      <c r="K1155" s="1111" t="s">
        <v>1136</v>
      </c>
      <c r="L1155" s="441" t="s">
        <v>1120</v>
      </c>
      <c r="M1155" s="441" t="str">
        <f t="shared" si="67"/>
        <v>Khancoban 11 kV</v>
      </c>
      <c r="N1155" s="1111" t="s">
        <v>1106</v>
      </c>
      <c r="O1155" s="1111" t="s">
        <v>842</v>
      </c>
      <c r="P1155" s="1111"/>
      <c r="Q1155" s="2874"/>
      <c r="R1155" s="2875"/>
      <c r="S1155" s="2876"/>
      <c r="T1155" s="2876"/>
      <c r="U1155" s="2876"/>
      <c r="V1155" s="2876"/>
      <c r="W1155" s="2876"/>
      <c r="X1155" s="2876"/>
      <c r="Y1155" s="2876"/>
      <c r="Z1155" s="2876"/>
      <c r="AA1155" s="2882"/>
      <c r="AB1155" s="1162"/>
      <c r="AC1155" s="1151"/>
      <c r="AD1155" s="1152"/>
      <c r="AE1155" s="1153"/>
      <c r="AF1155" s="1153"/>
      <c r="AG1155" s="1153"/>
      <c r="AH1155" s="124"/>
      <c r="AI1155" s="124"/>
      <c r="AJ1155" s="124"/>
      <c r="AK1155" s="124"/>
      <c r="AL1155" s="1153"/>
      <c r="AM1155" s="124"/>
      <c r="AN1155" s="124"/>
      <c r="AO1155" s="1153"/>
      <c r="AP1155" s="1153"/>
      <c r="AQ1155" s="1153"/>
      <c r="AR1155" s="1154"/>
      <c r="AS1155" s="1154"/>
      <c r="AT1155" s="1154"/>
      <c r="AU1155" s="1154"/>
      <c r="AV1155" s="1154"/>
      <c r="AW1155" s="1154"/>
      <c r="AX1155" s="1154"/>
      <c r="AY1155" s="1154"/>
      <c r="AZ1155" s="1154"/>
      <c r="BA1155" s="1154"/>
      <c r="BB1155" s="1154"/>
    </row>
    <row r="1156" spans="2:54" ht="15" customHeight="1">
      <c r="B1156" s="1145" t="s">
        <v>1676</v>
      </c>
      <c r="C1156" s="3019" t="s">
        <v>1126</v>
      </c>
      <c r="D1156" s="3019" t="s">
        <v>842</v>
      </c>
      <c r="E1156" s="1146" t="s">
        <v>1127</v>
      </c>
      <c r="F1156" s="1106"/>
      <c r="G1156" s="441" t="s">
        <v>93</v>
      </c>
      <c r="H1156" s="441" t="s">
        <v>1103</v>
      </c>
      <c r="I1156" s="441" t="s">
        <v>1128</v>
      </c>
      <c r="J1156" s="441" t="s">
        <v>112</v>
      </c>
      <c r="K1156" s="441" t="s">
        <v>1126</v>
      </c>
      <c r="L1156" s="441" t="s">
        <v>1120</v>
      </c>
      <c r="M1156" s="441" t="str">
        <f t="shared" ref="M1156" si="70">B1156</f>
        <v>Albury (22 kV and 132 kV)</v>
      </c>
      <c r="N1156" s="441" t="s">
        <v>1129</v>
      </c>
      <c r="O1156" s="441" t="s">
        <v>842</v>
      </c>
      <c r="P1156" s="1111"/>
      <c r="Q1156" s="2521"/>
      <c r="R1156" s="2522"/>
      <c r="S1156" s="2523"/>
      <c r="T1156" s="2523"/>
      <c r="U1156" s="2523"/>
      <c r="V1156" s="2523"/>
      <c r="W1156" s="2524"/>
      <c r="X1156" s="2524"/>
      <c r="Y1156" s="2524"/>
      <c r="Z1156" s="2524"/>
      <c r="AA1156" s="2525"/>
      <c r="AC1156" s="124"/>
      <c r="AD1156" s="124"/>
      <c r="AE1156" s="124"/>
      <c r="AF1156" s="124"/>
      <c r="AG1156" s="124"/>
      <c r="AH1156" s="124"/>
      <c r="AI1156" s="124"/>
      <c r="AJ1156" s="124"/>
      <c r="AK1156" s="124"/>
      <c r="AL1156" s="124"/>
      <c r="AM1156" s="124"/>
      <c r="AN1156" s="124"/>
      <c r="AO1156" s="124"/>
      <c r="AP1156" s="124"/>
      <c r="AQ1156" s="124"/>
      <c r="AR1156" s="124"/>
      <c r="AS1156" s="124"/>
      <c r="AT1156" s="124"/>
      <c r="AU1156" s="124"/>
      <c r="AV1156" s="124"/>
      <c r="AW1156" s="124"/>
      <c r="AX1156" s="124"/>
      <c r="AY1156" s="124"/>
      <c r="AZ1156" s="124"/>
      <c r="BA1156" s="124"/>
      <c r="BB1156" s="124"/>
    </row>
    <row r="1157" spans="2:54" ht="15" customHeight="1">
      <c r="B1157" s="1155"/>
      <c r="C1157" s="3017"/>
      <c r="D1157" s="3017"/>
      <c r="E1157" s="1146" t="s">
        <v>1130</v>
      </c>
      <c r="F1157" s="1106"/>
      <c r="G1157" s="441" t="s">
        <v>93</v>
      </c>
      <c r="H1157" s="441" t="s">
        <v>1103</v>
      </c>
      <c r="I1157" s="441" t="s">
        <v>1131</v>
      </c>
      <c r="J1157" s="441" t="s">
        <v>112</v>
      </c>
      <c r="K1157" s="441" t="s">
        <v>1126</v>
      </c>
      <c r="L1157" s="441" t="s">
        <v>1120</v>
      </c>
      <c r="M1157" s="441" t="str">
        <f t="shared" si="67"/>
        <v>Albury (22 kV and 132 kV)</v>
      </c>
      <c r="N1157" s="441" t="s">
        <v>1129</v>
      </c>
      <c r="O1157" s="441" t="s">
        <v>842</v>
      </c>
      <c r="P1157" s="1111"/>
      <c r="Q1157" s="2526"/>
      <c r="R1157" s="2527"/>
      <c r="S1157" s="2524"/>
      <c r="T1157" s="2524"/>
      <c r="U1157" s="2524"/>
      <c r="V1157" s="2524"/>
      <c r="W1157" s="2524"/>
      <c r="X1157" s="2524"/>
      <c r="Y1157" s="2524"/>
      <c r="Z1157" s="2524"/>
      <c r="AA1157" s="2525"/>
      <c r="AC1157" s="124"/>
      <c r="AD1157" s="124"/>
      <c r="AE1157" s="124"/>
      <c r="AF1157" s="124"/>
      <c r="AG1157" s="124"/>
      <c r="AH1157" s="124"/>
      <c r="AI1157" s="124"/>
      <c r="AJ1157" s="124"/>
      <c r="AK1157" s="124"/>
      <c r="AL1157" s="124"/>
      <c r="AM1157" s="124"/>
      <c r="AN1157" s="124"/>
      <c r="AO1157" s="124"/>
      <c r="AP1157" s="124"/>
      <c r="AQ1157" s="124"/>
      <c r="AR1157" s="124"/>
      <c r="AS1157" s="124"/>
      <c r="AT1157" s="124"/>
      <c r="AU1157" s="124"/>
      <c r="AV1157" s="124"/>
      <c r="AW1157" s="124"/>
      <c r="AX1157" s="124"/>
      <c r="AY1157" s="124"/>
      <c r="AZ1157" s="124"/>
      <c r="BA1157" s="124"/>
      <c r="BB1157" s="124"/>
    </row>
    <row r="1158" spans="2:54" ht="15" customHeight="1">
      <c r="B1158" s="1155"/>
      <c r="C1158" s="3016" t="s">
        <v>1132</v>
      </c>
      <c r="D1158" s="3016" t="s">
        <v>833</v>
      </c>
      <c r="E1158" s="1146" t="s">
        <v>1127</v>
      </c>
      <c r="F1158" s="1106"/>
      <c r="G1158" s="441" t="s">
        <v>93</v>
      </c>
      <c r="H1158" s="441" t="s">
        <v>1103</v>
      </c>
      <c r="I1158" s="441" t="s">
        <v>1128</v>
      </c>
      <c r="J1158" s="441" t="s">
        <v>112</v>
      </c>
      <c r="K1158" s="1111" t="s">
        <v>1132</v>
      </c>
      <c r="L1158" s="441" t="s">
        <v>1120</v>
      </c>
      <c r="M1158" s="441" t="str">
        <f t="shared" si="67"/>
        <v>Albury (22 kV and 132 kV)</v>
      </c>
      <c r="N1158" s="1111" t="s">
        <v>1106</v>
      </c>
      <c r="O1158" s="1111" t="s">
        <v>833</v>
      </c>
      <c r="P1158" s="1111"/>
      <c r="Q1158" s="2850"/>
      <c r="R1158" s="2850"/>
      <c r="S1158" s="2850"/>
      <c r="T1158" s="2850"/>
      <c r="U1158" s="2850"/>
      <c r="V1158" s="2851"/>
      <c r="W1158" s="2852"/>
      <c r="X1158" s="2852"/>
      <c r="Y1158" s="2852"/>
      <c r="Z1158" s="2852"/>
      <c r="AA1158" s="2853"/>
      <c r="AC1158" s="124"/>
      <c r="AD1158" s="124"/>
      <c r="AE1158" s="124"/>
      <c r="AF1158" s="124"/>
      <c r="AG1158" s="124"/>
      <c r="AH1158" s="124"/>
      <c r="AI1158" s="124"/>
      <c r="AJ1158" s="124"/>
      <c r="AK1158" s="124"/>
      <c r="AL1158" s="124"/>
      <c r="AM1158" s="124"/>
      <c r="AN1158" s="124"/>
      <c r="AO1158" s="124"/>
      <c r="AP1158" s="124"/>
      <c r="AQ1158" s="124"/>
      <c r="AR1158" s="124"/>
      <c r="AS1158" s="124"/>
      <c r="AT1158" s="124"/>
      <c r="AU1158" s="124"/>
      <c r="AV1158" s="124"/>
      <c r="AW1158" s="124"/>
      <c r="AX1158" s="124"/>
      <c r="AY1158" s="124"/>
      <c r="AZ1158" s="124"/>
      <c r="BA1158" s="124"/>
      <c r="BB1158" s="124"/>
    </row>
    <row r="1159" spans="2:54" ht="15" customHeight="1">
      <c r="B1159" s="1155"/>
      <c r="C1159" s="3017"/>
      <c r="D1159" s="3017"/>
      <c r="E1159" s="1146" t="s">
        <v>1130</v>
      </c>
      <c r="F1159" s="1106"/>
      <c r="G1159" s="441" t="s">
        <v>93</v>
      </c>
      <c r="H1159" s="441" t="s">
        <v>1103</v>
      </c>
      <c r="I1159" s="441" t="s">
        <v>1131</v>
      </c>
      <c r="J1159" s="441" t="s">
        <v>112</v>
      </c>
      <c r="K1159" s="1111" t="s">
        <v>1132</v>
      </c>
      <c r="L1159" s="441" t="s">
        <v>1120</v>
      </c>
      <c r="M1159" s="441" t="str">
        <f t="shared" si="67"/>
        <v>Albury (22 kV and 132 kV)</v>
      </c>
      <c r="N1159" s="1111" t="s">
        <v>1106</v>
      </c>
      <c r="O1159" s="1111" t="s">
        <v>833</v>
      </c>
      <c r="P1159" s="1111"/>
      <c r="Q1159" s="2850"/>
      <c r="R1159" s="2850"/>
      <c r="S1159" s="2850"/>
      <c r="T1159" s="2850"/>
      <c r="U1159" s="2850"/>
      <c r="V1159" s="2851"/>
      <c r="W1159" s="2852"/>
      <c r="X1159" s="2852"/>
      <c r="Y1159" s="2852"/>
      <c r="Z1159" s="2852"/>
      <c r="AA1159" s="2853"/>
      <c r="AC1159" s="124"/>
      <c r="AD1159" s="124"/>
      <c r="AE1159" s="124"/>
      <c r="AF1159" s="124"/>
      <c r="AG1159" s="124"/>
      <c r="AH1159" s="124"/>
      <c r="AI1159" s="124"/>
      <c r="AJ1159" s="124"/>
      <c r="AK1159" s="124"/>
      <c r="AL1159" s="124"/>
      <c r="AM1159" s="124"/>
      <c r="AN1159" s="124"/>
      <c r="AO1159" s="124"/>
      <c r="AP1159" s="124"/>
      <c r="AQ1159" s="124"/>
      <c r="AR1159" s="124"/>
      <c r="AS1159" s="124"/>
      <c r="AT1159" s="124"/>
      <c r="AU1159" s="124"/>
      <c r="AV1159" s="124"/>
      <c r="AW1159" s="124"/>
      <c r="AX1159" s="124"/>
      <c r="AY1159" s="124"/>
      <c r="AZ1159" s="124"/>
      <c r="BA1159" s="124"/>
      <c r="BB1159" s="124"/>
    </row>
    <row r="1160" spans="2:54" ht="15" customHeight="1">
      <c r="B1160" s="1155"/>
      <c r="C1160" s="3016" t="s">
        <v>1132</v>
      </c>
      <c r="D1160" s="3016" t="s">
        <v>842</v>
      </c>
      <c r="E1160" s="1146" t="s">
        <v>1127</v>
      </c>
      <c r="F1160" s="1106"/>
      <c r="G1160" s="441" t="s">
        <v>93</v>
      </c>
      <c r="H1160" s="441" t="s">
        <v>1103</v>
      </c>
      <c r="I1160" s="441" t="s">
        <v>1128</v>
      </c>
      <c r="J1160" s="441" t="s">
        <v>112</v>
      </c>
      <c r="K1160" s="1111" t="s">
        <v>1132</v>
      </c>
      <c r="L1160" s="441" t="s">
        <v>1120</v>
      </c>
      <c r="M1160" s="441" t="str">
        <f t="shared" si="67"/>
        <v>Albury (22 kV and 132 kV)</v>
      </c>
      <c r="N1160" s="1111" t="s">
        <v>1106</v>
      </c>
      <c r="O1160" s="1112" t="s">
        <v>842</v>
      </c>
      <c r="P1160" s="1111"/>
      <c r="Q1160" s="2881">
        <v>135</v>
      </c>
      <c r="R1160" s="2881">
        <v>134</v>
      </c>
      <c r="S1160" s="2881">
        <v>126</v>
      </c>
      <c r="T1160" s="2881">
        <v>115</v>
      </c>
      <c r="U1160" s="2881">
        <v>131</v>
      </c>
      <c r="V1160" s="2881">
        <v>121</v>
      </c>
      <c r="W1160" s="2852"/>
      <c r="X1160" s="2852"/>
      <c r="Y1160" s="2852"/>
      <c r="Z1160" s="2852"/>
      <c r="AA1160" s="2853"/>
      <c r="AC1160" s="124"/>
      <c r="AD1160" s="124"/>
      <c r="AE1160" s="124"/>
      <c r="AF1160" s="124"/>
      <c r="AG1160" s="124"/>
      <c r="AH1160" s="124"/>
      <c r="AI1160" s="124"/>
      <c r="AJ1160" s="124"/>
      <c r="AK1160" s="124"/>
      <c r="AL1160" s="124"/>
      <c r="AM1160" s="124"/>
      <c r="AN1160" s="124"/>
      <c r="AO1160" s="124"/>
      <c r="AP1160" s="124"/>
      <c r="AQ1160" s="124"/>
      <c r="AR1160" s="124"/>
      <c r="AS1160" s="124"/>
      <c r="AT1160" s="124"/>
      <c r="AU1160" s="124"/>
      <c r="AV1160" s="124"/>
      <c r="AW1160" s="124"/>
      <c r="AX1160" s="124"/>
      <c r="AY1160" s="124"/>
      <c r="AZ1160" s="124"/>
      <c r="BA1160" s="124"/>
      <c r="BB1160" s="124"/>
    </row>
    <row r="1161" spans="2:54" ht="15" customHeight="1">
      <c r="B1161" s="1155"/>
      <c r="C1161" s="3017"/>
      <c r="D1161" s="3017"/>
      <c r="E1161" s="1146" t="s">
        <v>1130</v>
      </c>
      <c r="F1161" s="1106"/>
      <c r="G1161" s="441" t="s">
        <v>93</v>
      </c>
      <c r="H1161" s="441" t="s">
        <v>1103</v>
      </c>
      <c r="I1161" s="441" t="s">
        <v>1131</v>
      </c>
      <c r="J1161" s="441" t="s">
        <v>112</v>
      </c>
      <c r="K1161" s="1111" t="s">
        <v>1132</v>
      </c>
      <c r="L1161" s="441" t="s">
        <v>1120</v>
      </c>
      <c r="M1161" s="441" t="str">
        <f t="shared" si="67"/>
        <v>Albury (22 kV and 132 kV)</v>
      </c>
      <c r="N1161" s="1111" t="s">
        <v>1106</v>
      </c>
      <c r="O1161" s="1112" t="s">
        <v>842</v>
      </c>
      <c r="P1161" s="1111"/>
      <c r="Q1161" s="2881">
        <v>133</v>
      </c>
      <c r="R1161" s="2881">
        <v>108</v>
      </c>
      <c r="S1161" s="2881">
        <v>125</v>
      </c>
      <c r="T1161" s="2881">
        <v>80</v>
      </c>
      <c r="U1161" s="2881">
        <v>119</v>
      </c>
      <c r="V1161" s="2881">
        <v>61</v>
      </c>
      <c r="W1161" s="2852"/>
      <c r="X1161" s="2852"/>
      <c r="Y1161" s="2852"/>
      <c r="Z1161" s="2852"/>
      <c r="AA1161" s="2853"/>
      <c r="AC1161" s="124"/>
      <c r="AD1161" s="124"/>
      <c r="AE1161" s="124"/>
      <c r="AF1161" s="124"/>
      <c r="AG1161" s="124"/>
      <c r="AH1161" s="124"/>
      <c r="AI1161" s="124"/>
      <c r="AJ1161" s="124"/>
      <c r="AK1161" s="124"/>
      <c r="AL1161" s="124"/>
      <c r="AM1161" s="124"/>
      <c r="AN1161" s="124"/>
      <c r="AO1161" s="124"/>
      <c r="AP1161" s="124"/>
      <c r="AQ1161" s="124"/>
      <c r="AR1161" s="124"/>
      <c r="AS1161" s="124"/>
      <c r="AT1161" s="124"/>
      <c r="AU1161" s="124"/>
      <c r="AV1161" s="124"/>
      <c r="AW1161" s="124"/>
      <c r="AX1161" s="124"/>
      <c r="AY1161" s="124"/>
      <c r="AZ1161" s="124"/>
      <c r="BA1161" s="124"/>
      <c r="BB1161" s="124"/>
    </row>
    <row r="1162" spans="2:54" ht="15" customHeight="1">
      <c r="B1162" s="1155"/>
      <c r="C1162" s="3016" t="s">
        <v>1133</v>
      </c>
      <c r="D1162" s="3016"/>
      <c r="E1162" s="1146" t="s">
        <v>1127</v>
      </c>
      <c r="F1162" s="1106"/>
      <c r="G1162" s="441" t="s">
        <v>93</v>
      </c>
      <c r="H1162" s="441" t="s">
        <v>1103</v>
      </c>
      <c r="I1162" s="441" t="s">
        <v>1128</v>
      </c>
      <c r="J1162" s="441" t="s">
        <v>112</v>
      </c>
      <c r="K1162" s="1111" t="s">
        <v>1133</v>
      </c>
      <c r="L1162" s="441" t="s">
        <v>1120</v>
      </c>
      <c r="M1162" s="441" t="str">
        <f t="shared" si="67"/>
        <v>Albury (22 kV and 132 kV)</v>
      </c>
      <c r="N1162" s="1111" t="s">
        <v>1108</v>
      </c>
      <c r="O1162" s="1111" t="s">
        <v>1109</v>
      </c>
      <c r="P1162" s="1111"/>
      <c r="Q1162" s="2856"/>
      <c r="R1162" s="2856"/>
      <c r="S1162" s="2856"/>
      <c r="T1162" s="2856"/>
      <c r="U1162" s="2856"/>
      <c r="V1162" s="2858"/>
      <c r="W1162" s="2859"/>
      <c r="X1162" s="2859"/>
      <c r="Y1162" s="2859"/>
      <c r="Z1162" s="2859"/>
      <c r="AA1162" s="2860"/>
      <c r="AC1162" s="124"/>
      <c r="AD1162" s="124"/>
      <c r="AE1162" s="124"/>
      <c r="AF1162" s="124"/>
      <c r="AG1162" s="124"/>
      <c r="AH1162" s="124"/>
      <c r="AI1162" s="124"/>
      <c r="AJ1162" s="124"/>
      <c r="AK1162" s="124"/>
      <c r="AL1162" s="124"/>
      <c r="AM1162" s="124"/>
      <c r="AN1162" s="124"/>
      <c r="AO1162" s="124"/>
      <c r="AP1162" s="124"/>
      <c r="AQ1162" s="124"/>
      <c r="AR1162" s="124"/>
      <c r="AS1162" s="124"/>
      <c r="AT1162" s="124"/>
      <c r="AU1162" s="124"/>
      <c r="AV1162" s="124"/>
      <c r="AW1162" s="124"/>
      <c r="AX1162" s="124"/>
      <c r="AY1162" s="124"/>
      <c r="AZ1162" s="124"/>
      <c r="BA1162" s="124"/>
      <c r="BB1162" s="124"/>
    </row>
    <row r="1163" spans="2:54" ht="15" customHeight="1">
      <c r="B1163" s="1155"/>
      <c r="C1163" s="3017"/>
      <c r="D1163" s="3017"/>
      <c r="E1163" s="1146" t="s">
        <v>1130</v>
      </c>
      <c r="F1163" s="1106"/>
      <c r="G1163" s="441" t="s">
        <v>93</v>
      </c>
      <c r="H1163" s="441" t="s">
        <v>1103</v>
      </c>
      <c r="I1163" s="441" t="s">
        <v>1131</v>
      </c>
      <c r="J1163" s="441" t="s">
        <v>112</v>
      </c>
      <c r="K1163" s="1111" t="s">
        <v>1133</v>
      </c>
      <c r="L1163" s="441" t="s">
        <v>1120</v>
      </c>
      <c r="M1163" s="441" t="str">
        <f t="shared" si="67"/>
        <v>Albury (22 kV and 132 kV)</v>
      </c>
      <c r="N1163" s="1111" t="s">
        <v>1108</v>
      </c>
      <c r="O1163" s="1111" t="s">
        <v>1109</v>
      </c>
      <c r="P1163" s="1111"/>
      <c r="Q1163" s="2856"/>
      <c r="R1163" s="2856"/>
      <c r="S1163" s="2856"/>
      <c r="T1163" s="2856"/>
      <c r="U1163" s="2856"/>
      <c r="V1163" s="2858"/>
      <c r="W1163" s="2859"/>
      <c r="X1163" s="2859"/>
      <c r="Y1163" s="2859"/>
      <c r="Z1163" s="2859"/>
      <c r="AA1163" s="2860"/>
      <c r="AC1163" s="124"/>
      <c r="AD1163" s="124"/>
      <c r="AE1163" s="124"/>
      <c r="AF1163" s="124"/>
      <c r="AG1163" s="124"/>
      <c r="AH1163" s="124"/>
      <c r="AI1163" s="124"/>
      <c r="AJ1163" s="124"/>
      <c r="AK1163" s="124"/>
      <c r="AL1163" s="124"/>
      <c r="AM1163" s="124"/>
      <c r="AN1163" s="124"/>
      <c r="AO1163" s="124"/>
      <c r="AP1163" s="124"/>
      <c r="AQ1163" s="124"/>
      <c r="AR1163" s="124"/>
      <c r="AS1163" s="124"/>
      <c r="AT1163" s="124"/>
      <c r="AU1163" s="124"/>
      <c r="AV1163" s="124"/>
      <c r="AW1163" s="124"/>
      <c r="AX1163" s="124"/>
      <c r="AY1163" s="124"/>
      <c r="AZ1163" s="124"/>
      <c r="BA1163" s="124"/>
      <c r="BB1163" s="124"/>
    </row>
    <row r="1164" spans="2:54" ht="15" customHeight="1">
      <c r="B1164" s="1155"/>
      <c r="C1164" s="3016" t="s">
        <v>1110</v>
      </c>
      <c r="D1164" s="3016"/>
      <c r="E1164" s="1146" t="s">
        <v>1127</v>
      </c>
      <c r="F1164" s="1106"/>
      <c r="G1164" s="441" t="s">
        <v>93</v>
      </c>
      <c r="H1164" s="441" t="s">
        <v>1103</v>
      </c>
      <c r="I1164" s="441" t="s">
        <v>1128</v>
      </c>
      <c r="J1164" s="441" t="s">
        <v>112</v>
      </c>
      <c r="K1164" s="1111" t="s">
        <v>1110</v>
      </c>
      <c r="L1164" s="441" t="s">
        <v>1120</v>
      </c>
      <c r="M1164" s="441" t="str">
        <f t="shared" si="67"/>
        <v>Albury (22 kV and 132 kV)</v>
      </c>
      <c r="N1164" s="1111" t="s">
        <v>1111</v>
      </c>
      <c r="O1164" s="1112">
        <v>0</v>
      </c>
      <c r="P1164" s="1111"/>
      <c r="Q1164" s="2861"/>
      <c r="R1164" s="2861"/>
      <c r="S1164" s="2861"/>
      <c r="T1164" s="2861"/>
      <c r="U1164" s="2861"/>
      <c r="V1164" s="2862"/>
      <c r="W1164" s="2863"/>
      <c r="X1164" s="2863"/>
      <c r="Y1164" s="2863"/>
      <c r="Z1164" s="2863"/>
      <c r="AA1164" s="2864"/>
      <c r="AC1164" s="124"/>
      <c r="AD1164" s="124"/>
      <c r="AE1164" s="124"/>
      <c r="AF1164" s="124"/>
      <c r="AG1164" s="124"/>
      <c r="AH1164" s="124"/>
      <c r="AI1164" s="124"/>
      <c r="AJ1164" s="124"/>
      <c r="AK1164" s="124"/>
      <c r="AL1164" s="124"/>
      <c r="AM1164" s="124"/>
      <c r="AN1164" s="124"/>
      <c r="AO1164" s="124"/>
      <c r="AP1164" s="124"/>
      <c r="AQ1164" s="124"/>
      <c r="AR1164" s="124"/>
      <c r="AS1164" s="124"/>
      <c r="AT1164" s="124"/>
      <c r="AU1164" s="124"/>
      <c r="AV1164" s="124"/>
      <c r="AW1164" s="124"/>
      <c r="AX1164" s="124"/>
      <c r="AY1164" s="124"/>
      <c r="AZ1164" s="124"/>
      <c r="BA1164" s="124"/>
      <c r="BB1164" s="124"/>
    </row>
    <row r="1165" spans="2:54" ht="15" customHeight="1">
      <c r="B1165" s="1155"/>
      <c r="C1165" s="3017"/>
      <c r="D1165" s="3017"/>
      <c r="E1165" s="1146" t="s">
        <v>1130</v>
      </c>
      <c r="F1165" s="1106"/>
      <c r="G1165" s="441" t="s">
        <v>93</v>
      </c>
      <c r="H1165" s="441" t="s">
        <v>1103</v>
      </c>
      <c r="I1165" s="441" t="s">
        <v>1131</v>
      </c>
      <c r="J1165" s="441" t="s">
        <v>112</v>
      </c>
      <c r="K1165" s="1111" t="s">
        <v>1110</v>
      </c>
      <c r="L1165" s="441" t="s">
        <v>1120</v>
      </c>
      <c r="M1165" s="441" t="str">
        <f t="shared" ref="M1165:M1228" si="71">M1164</f>
        <v>Albury (22 kV and 132 kV)</v>
      </c>
      <c r="N1165" s="1111" t="s">
        <v>1111</v>
      </c>
      <c r="O1165" s="1112">
        <v>0</v>
      </c>
      <c r="P1165" s="1111"/>
      <c r="Q1165" s="2861"/>
      <c r="R1165" s="2861"/>
      <c r="S1165" s="2861"/>
      <c r="T1165" s="2861"/>
      <c r="U1165" s="2861"/>
      <c r="V1165" s="2862"/>
      <c r="W1165" s="2863"/>
      <c r="X1165" s="2863"/>
      <c r="Y1165" s="2863"/>
      <c r="Z1165" s="2863"/>
      <c r="AA1165" s="2864"/>
      <c r="AC1165" s="124"/>
      <c r="AD1165" s="124"/>
      <c r="AE1165" s="124"/>
      <c r="AF1165" s="124"/>
      <c r="AG1165" s="124"/>
      <c r="AH1165" s="124"/>
      <c r="AI1165" s="124"/>
      <c r="AJ1165" s="124"/>
      <c r="AK1165" s="124"/>
      <c r="AL1165" s="124"/>
      <c r="AM1165" s="124"/>
      <c r="AN1165" s="124"/>
      <c r="AO1165" s="124"/>
      <c r="AP1165" s="124"/>
      <c r="AQ1165" s="124"/>
      <c r="AR1165" s="124"/>
      <c r="AS1165" s="124"/>
      <c r="AT1165" s="124"/>
      <c r="AU1165" s="124"/>
      <c r="AV1165" s="124"/>
      <c r="AW1165" s="124"/>
      <c r="AX1165" s="124"/>
      <c r="AY1165" s="124"/>
      <c r="AZ1165" s="124"/>
      <c r="BA1165" s="124"/>
      <c r="BB1165" s="124"/>
    </row>
    <row r="1166" spans="2:54" ht="15" customHeight="1">
      <c r="B1166" s="1155"/>
      <c r="C1166" s="3016" t="s">
        <v>1112</v>
      </c>
      <c r="D1166" s="3016"/>
      <c r="E1166" s="1146" t="s">
        <v>1127</v>
      </c>
      <c r="F1166" s="1106"/>
      <c r="G1166" s="441" t="s">
        <v>93</v>
      </c>
      <c r="H1166" s="441" t="s">
        <v>1103</v>
      </c>
      <c r="I1166" s="441" t="s">
        <v>1128</v>
      </c>
      <c r="J1166" s="441" t="s">
        <v>112</v>
      </c>
      <c r="K1166" s="1111" t="s">
        <v>1112</v>
      </c>
      <c r="L1166" s="441" t="s">
        <v>1120</v>
      </c>
      <c r="M1166" s="441" t="str">
        <f t="shared" si="71"/>
        <v>Albury (22 kV and 132 kV)</v>
      </c>
      <c r="N1166" s="1111" t="s">
        <v>1113</v>
      </c>
      <c r="O1166" s="1111" t="s">
        <v>1113</v>
      </c>
      <c r="P1166" s="1111"/>
      <c r="Q1166" s="2850"/>
      <c r="R1166" s="2850"/>
      <c r="S1166" s="2850"/>
      <c r="T1166" s="2850"/>
      <c r="U1166" s="2850"/>
      <c r="V1166" s="2851"/>
      <c r="W1166" s="2866"/>
      <c r="X1166" s="2866"/>
      <c r="Y1166" s="2866"/>
      <c r="Z1166" s="2866"/>
      <c r="AA1166" s="2099"/>
      <c r="AC1166" s="124"/>
      <c r="AD1166" s="124"/>
      <c r="AE1166" s="124"/>
      <c r="AF1166" s="124"/>
      <c r="AG1166" s="124"/>
      <c r="AH1166" s="124"/>
      <c r="AI1166" s="124"/>
      <c r="AJ1166" s="124"/>
      <c r="AK1166" s="124"/>
      <c r="AL1166" s="124"/>
      <c r="AM1166" s="124"/>
      <c r="AN1166" s="124"/>
      <c r="AO1166" s="124"/>
      <c r="AP1166" s="124"/>
      <c r="AQ1166" s="124"/>
      <c r="AR1166" s="124"/>
      <c r="AS1166" s="124"/>
      <c r="AT1166" s="124"/>
      <c r="AU1166" s="124"/>
      <c r="AV1166" s="124"/>
      <c r="AW1166" s="124"/>
      <c r="AX1166" s="124"/>
      <c r="AY1166" s="124"/>
      <c r="AZ1166" s="124"/>
      <c r="BA1166" s="124"/>
      <c r="BB1166" s="124"/>
    </row>
    <row r="1167" spans="2:54" ht="15" customHeight="1">
      <c r="B1167" s="1155"/>
      <c r="C1167" s="3017"/>
      <c r="D1167" s="3017"/>
      <c r="E1167" s="1146" t="s">
        <v>1130</v>
      </c>
      <c r="F1167" s="1106"/>
      <c r="G1167" s="441" t="s">
        <v>93</v>
      </c>
      <c r="H1167" s="441" t="s">
        <v>1103</v>
      </c>
      <c r="I1167" s="441" t="s">
        <v>1131</v>
      </c>
      <c r="J1167" s="441" t="s">
        <v>112</v>
      </c>
      <c r="K1167" s="1111" t="s">
        <v>1112</v>
      </c>
      <c r="L1167" s="441" t="s">
        <v>1120</v>
      </c>
      <c r="M1167" s="441" t="str">
        <f t="shared" si="71"/>
        <v>Albury (22 kV and 132 kV)</v>
      </c>
      <c r="N1167" s="1111" t="s">
        <v>1113</v>
      </c>
      <c r="O1167" s="1111" t="s">
        <v>1113</v>
      </c>
      <c r="P1167" s="1111"/>
      <c r="Q1167" s="2850"/>
      <c r="R1167" s="2850"/>
      <c r="S1167" s="2850"/>
      <c r="T1167" s="2850"/>
      <c r="U1167" s="2850"/>
      <c r="V1167" s="2851"/>
      <c r="W1167" s="2866"/>
      <c r="X1167" s="2866"/>
      <c r="Y1167" s="2866"/>
      <c r="Z1167" s="2866"/>
      <c r="AA1167" s="2099"/>
      <c r="AC1167" s="124"/>
      <c r="AD1167" s="124"/>
      <c r="AE1167" s="124"/>
      <c r="AF1167" s="124"/>
      <c r="AG1167" s="124"/>
      <c r="AH1167" s="124"/>
      <c r="AI1167" s="124"/>
      <c r="AJ1167" s="124"/>
      <c r="AK1167" s="124"/>
      <c r="AL1167" s="124"/>
      <c r="AM1167" s="124"/>
      <c r="AN1167" s="124"/>
      <c r="AO1167" s="124"/>
      <c r="AP1167" s="124"/>
      <c r="AQ1167" s="124"/>
      <c r="AR1167" s="124"/>
      <c r="AS1167" s="124"/>
      <c r="AT1167" s="124"/>
      <c r="AU1167" s="124"/>
      <c r="AV1167" s="124"/>
      <c r="AW1167" s="124"/>
      <c r="AX1167" s="124"/>
      <c r="AY1167" s="124"/>
      <c r="AZ1167" s="124"/>
      <c r="BA1167" s="124"/>
      <c r="BB1167" s="124"/>
    </row>
    <row r="1168" spans="2:54" ht="15" customHeight="1">
      <c r="B1168" s="1155"/>
      <c r="C1168" s="3016" t="s">
        <v>1134</v>
      </c>
      <c r="D1168" s="3016" t="s">
        <v>833</v>
      </c>
      <c r="E1168" s="1146" t="s">
        <v>1127</v>
      </c>
      <c r="F1168" s="1106"/>
      <c r="G1168" s="441" t="s">
        <v>93</v>
      </c>
      <c r="H1168" s="441" t="s">
        <v>1103</v>
      </c>
      <c r="I1168" s="441" t="s">
        <v>1128</v>
      </c>
      <c r="J1168" s="441" t="s">
        <v>112</v>
      </c>
      <c r="K1168" s="1111" t="s">
        <v>1134</v>
      </c>
      <c r="L1168" s="441" t="s">
        <v>1120</v>
      </c>
      <c r="M1168" s="441" t="str">
        <f t="shared" si="71"/>
        <v>Albury (22 kV and 132 kV)</v>
      </c>
      <c r="N1168" s="1111" t="s">
        <v>1115</v>
      </c>
      <c r="O1168" s="1111" t="s">
        <v>833</v>
      </c>
      <c r="P1168" s="1111"/>
      <c r="Q1168" s="2867"/>
      <c r="R1168" s="2868"/>
      <c r="S1168" s="2869"/>
      <c r="T1168" s="2869"/>
      <c r="U1168" s="2869"/>
      <c r="V1168" s="2869"/>
      <c r="W1168" s="2869"/>
      <c r="X1168" s="2869"/>
      <c r="Y1168" s="2869"/>
      <c r="Z1168" s="2869"/>
      <c r="AA1168" s="2879"/>
      <c r="AC1168" s="124"/>
      <c r="AD1168" s="124"/>
      <c r="AE1168" s="124"/>
      <c r="AF1168" s="124"/>
      <c r="AG1168" s="124"/>
      <c r="AH1168" s="124"/>
      <c r="AI1168" s="124"/>
      <c r="AJ1168" s="124"/>
      <c r="AK1168" s="124"/>
      <c r="AL1168" s="124"/>
      <c r="AM1168" s="124"/>
      <c r="AN1168" s="124"/>
      <c r="AO1168" s="124"/>
      <c r="AP1168" s="124"/>
      <c r="AQ1168" s="124"/>
      <c r="AR1168" s="124"/>
      <c r="AS1168" s="124"/>
      <c r="AT1168" s="124"/>
      <c r="AU1168" s="124"/>
      <c r="AV1168" s="124"/>
      <c r="AW1168" s="124"/>
      <c r="AX1168" s="124"/>
      <c r="AY1168" s="124"/>
      <c r="AZ1168" s="124"/>
      <c r="BA1168" s="124"/>
      <c r="BB1168" s="124"/>
    </row>
    <row r="1169" spans="2:54" ht="15" customHeight="1">
      <c r="B1169" s="1155"/>
      <c r="C1169" s="3017"/>
      <c r="D1169" s="3017"/>
      <c r="E1169" s="1146" t="s">
        <v>1130</v>
      </c>
      <c r="F1169" s="1106"/>
      <c r="G1169" s="441" t="s">
        <v>93</v>
      </c>
      <c r="H1169" s="441" t="s">
        <v>1103</v>
      </c>
      <c r="I1169" s="441" t="s">
        <v>1131</v>
      </c>
      <c r="J1169" s="441" t="s">
        <v>112</v>
      </c>
      <c r="K1169" s="1111" t="s">
        <v>1134</v>
      </c>
      <c r="L1169" s="441" t="s">
        <v>1120</v>
      </c>
      <c r="M1169" s="441" t="str">
        <f t="shared" si="71"/>
        <v>Albury (22 kV and 132 kV)</v>
      </c>
      <c r="N1169" s="1111" t="s">
        <v>1115</v>
      </c>
      <c r="O1169" s="1111" t="s">
        <v>833</v>
      </c>
      <c r="P1169" s="1111"/>
      <c r="Q1169" s="2867"/>
      <c r="R1169" s="2868"/>
      <c r="S1169" s="2869"/>
      <c r="T1169" s="2869"/>
      <c r="U1169" s="2869"/>
      <c r="V1169" s="2869"/>
      <c r="W1169" s="2869"/>
      <c r="X1169" s="2869"/>
      <c r="Y1169" s="2869"/>
      <c r="Z1169" s="2869"/>
      <c r="AA1169" s="2879"/>
      <c r="AC1169" s="124"/>
      <c r="AD1169" s="124"/>
      <c r="AE1169" s="124"/>
      <c r="AF1169" s="124"/>
      <c r="AG1169" s="124"/>
      <c r="AH1169" s="124"/>
      <c r="AI1169" s="124"/>
      <c r="AJ1169" s="124"/>
      <c r="AK1169" s="124"/>
      <c r="AL1169" s="124"/>
      <c r="AM1169" s="124"/>
      <c r="AN1169" s="124"/>
      <c r="AO1169" s="124"/>
      <c r="AP1169" s="124"/>
      <c r="AQ1169" s="124"/>
      <c r="AR1169" s="124"/>
      <c r="AS1169" s="124"/>
      <c r="AT1169" s="124"/>
      <c r="AU1169" s="124"/>
      <c r="AV1169" s="124"/>
      <c r="AW1169" s="124"/>
      <c r="AX1169" s="124"/>
      <c r="AY1169" s="124"/>
      <c r="AZ1169" s="124"/>
      <c r="BA1169" s="124"/>
      <c r="BB1169" s="124"/>
    </row>
    <row r="1170" spans="2:54" ht="15" customHeight="1">
      <c r="B1170" s="1155"/>
      <c r="C1170" s="3016" t="s">
        <v>1135</v>
      </c>
      <c r="D1170" s="3016" t="s">
        <v>833</v>
      </c>
      <c r="E1170" s="1146" t="s">
        <v>1127</v>
      </c>
      <c r="F1170" s="1106"/>
      <c r="G1170" s="441" t="s">
        <v>93</v>
      </c>
      <c r="H1170" s="441" t="s">
        <v>1103</v>
      </c>
      <c r="I1170" s="441" t="s">
        <v>1128</v>
      </c>
      <c r="J1170" s="441" t="s">
        <v>112</v>
      </c>
      <c r="K1170" s="1111" t="s">
        <v>1135</v>
      </c>
      <c r="L1170" s="441" t="s">
        <v>1120</v>
      </c>
      <c r="M1170" s="441" t="str">
        <f t="shared" si="71"/>
        <v>Albury (22 kV and 132 kV)</v>
      </c>
      <c r="N1170" s="1111" t="s">
        <v>1106</v>
      </c>
      <c r="O1170" s="1111" t="s">
        <v>833</v>
      </c>
      <c r="P1170" s="1111"/>
      <c r="Q1170" s="2867"/>
      <c r="R1170" s="2868"/>
      <c r="S1170" s="2869"/>
      <c r="T1170" s="2869"/>
      <c r="U1170" s="2869"/>
      <c r="V1170" s="2869"/>
      <c r="W1170" s="2869"/>
      <c r="X1170" s="2869"/>
      <c r="Y1170" s="2869"/>
      <c r="Z1170" s="2869"/>
      <c r="AA1170" s="2879"/>
      <c r="AC1170" s="124"/>
      <c r="AD1170" s="124"/>
      <c r="AE1170" s="124"/>
      <c r="AF1170" s="124"/>
      <c r="AG1170" s="124"/>
      <c r="AH1170" s="124"/>
      <c r="AI1170" s="124"/>
      <c r="AJ1170" s="124"/>
      <c r="AK1170" s="124"/>
      <c r="AL1170" s="124"/>
      <c r="AM1170" s="124"/>
      <c r="AN1170" s="124"/>
      <c r="AO1170" s="124"/>
      <c r="AP1170" s="124"/>
      <c r="AQ1170" s="124"/>
      <c r="AR1170" s="124"/>
      <c r="AS1170" s="124"/>
      <c r="AT1170" s="124"/>
      <c r="AU1170" s="124"/>
      <c r="AV1170" s="124"/>
      <c r="AW1170" s="124"/>
      <c r="AX1170" s="124"/>
      <c r="AY1170" s="124"/>
      <c r="AZ1170" s="124"/>
      <c r="BA1170" s="124"/>
      <c r="BB1170" s="124"/>
    </row>
    <row r="1171" spans="2:54" ht="15" customHeight="1">
      <c r="B1171" s="1155"/>
      <c r="C1171" s="3017"/>
      <c r="D1171" s="3017"/>
      <c r="E1171" s="1146" t="s">
        <v>1130</v>
      </c>
      <c r="F1171" s="1106"/>
      <c r="G1171" s="441" t="s">
        <v>93</v>
      </c>
      <c r="H1171" s="441" t="s">
        <v>1103</v>
      </c>
      <c r="I1171" s="441" t="s">
        <v>1131</v>
      </c>
      <c r="J1171" s="441" t="s">
        <v>112</v>
      </c>
      <c r="K1171" s="1111" t="s">
        <v>1135</v>
      </c>
      <c r="L1171" s="441" t="s">
        <v>1120</v>
      </c>
      <c r="M1171" s="441" t="str">
        <f t="shared" si="71"/>
        <v>Albury (22 kV and 132 kV)</v>
      </c>
      <c r="N1171" s="1111" t="s">
        <v>1106</v>
      </c>
      <c r="O1171" s="1111" t="s">
        <v>833</v>
      </c>
      <c r="P1171" s="1111"/>
      <c r="Q1171" s="2867"/>
      <c r="R1171" s="2868"/>
      <c r="S1171" s="2869"/>
      <c r="T1171" s="2869"/>
      <c r="U1171" s="2869"/>
      <c r="V1171" s="2869"/>
      <c r="W1171" s="2869"/>
      <c r="X1171" s="2869"/>
      <c r="Y1171" s="2869"/>
      <c r="Z1171" s="2869"/>
      <c r="AA1171" s="2879"/>
      <c r="AC1171" s="124"/>
      <c r="AD1171" s="124"/>
      <c r="AE1171" s="124"/>
      <c r="AF1171" s="124"/>
      <c r="AG1171" s="124"/>
      <c r="AH1171" s="124"/>
      <c r="AI1171" s="124"/>
      <c r="AJ1171" s="124"/>
      <c r="AK1171" s="124"/>
      <c r="AL1171" s="124"/>
      <c r="AM1171" s="124"/>
      <c r="AN1171" s="124"/>
      <c r="AO1171" s="124"/>
      <c r="AP1171" s="124"/>
      <c r="AQ1171" s="124"/>
      <c r="AR1171" s="124"/>
      <c r="AS1171" s="124"/>
      <c r="AT1171" s="124"/>
      <c r="AU1171" s="124"/>
      <c r="AV1171" s="124"/>
      <c r="AW1171" s="124"/>
      <c r="AX1171" s="124"/>
      <c r="AY1171" s="124"/>
      <c r="AZ1171" s="124"/>
      <c r="BA1171" s="124"/>
      <c r="BB1171" s="124"/>
    </row>
    <row r="1172" spans="2:54" ht="15" customHeight="1">
      <c r="B1172" s="1155"/>
      <c r="C1172" s="3016" t="s">
        <v>1135</v>
      </c>
      <c r="D1172" s="3016" t="s">
        <v>842</v>
      </c>
      <c r="E1172" s="1146" t="s">
        <v>1127</v>
      </c>
      <c r="F1172" s="1106"/>
      <c r="G1172" s="441" t="s">
        <v>93</v>
      </c>
      <c r="H1172" s="441" t="s">
        <v>1103</v>
      </c>
      <c r="I1172" s="441" t="s">
        <v>1128</v>
      </c>
      <c r="J1172" s="441" t="s">
        <v>112</v>
      </c>
      <c r="K1172" s="1111" t="s">
        <v>1135</v>
      </c>
      <c r="L1172" s="441" t="s">
        <v>1120</v>
      </c>
      <c r="M1172" s="441" t="str">
        <f t="shared" si="71"/>
        <v>Albury (22 kV and 132 kV)</v>
      </c>
      <c r="N1172" s="1111" t="s">
        <v>1106</v>
      </c>
      <c r="O1172" s="1111" t="s">
        <v>842</v>
      </c>
      <c r="P1172" s="1111"/>
      <c r="Q1172" s="2867"/>
      <c r="R1172" s="2868"/>
      <c r="S1172" s="2869"/>
      <c r="T1172" s="2869"/>
      <c r="U1172" s="2869"/>
      <c r="V1172" s="2869"/>
      <c r="W1172" s="2869"/>
      <c r="X1172" s="2869"/>
      <c r="Y1172" s="2869"/>
      <c r="Z1172" s="2869"/>
      <c r="AA1172" s="2879"/>
      <c r="AC1172" s="124"/>
      <c r="AD1172" s="124"/>
      <c r="AE1172" s="124"/>
      <c r="AF1172" s="124"/>
      <c r="AG1172" s="124"/>
      <c r="AH1172" s="124"/>
      <c r="AI1172" s="124"/>
      <c r="AJ1172" s="124"/>
      <c r="AK1172" s="124"/>
      <c r="AL1172" s="124"/>
      <c r="AM1172" s="124"/>
      <c r="AN1172" s="124"/>
      <c r="AO1172" s="124"/>
      <c r="AP1172" s="124"/>
      <c r="AQ1172" s="124"/>
      <c r="AR1172" s="124"/>
      <c r="AS1172" s="124"/>
      <c r="AT1172" s="124"/>
      <c r="AU1172" s="124"/>
      <c r="AV1172" s="124"/>
      <c r="AW1172" s="124"/>
      <c r="AX1172" s="124"/>
      <c r="AY1172" s="124"/>
      <c r="AZ1172" s="124"/>
      <c r="BA1172" s="124"/>
      <c r="BB1172" s="124"/>
    </row>
    <row r="1173" spans="2:54" ht="15" customHeight="1">
      <c r="B1173" s="1155"/>
      <c r="C1173" s="3017"/>
      <c r="D1173" s="3017"/>
      <c r="E1173" s="1146" t="s">
        <v>1130</v>
      </c>
      <c r="F1173" s="1106"/>
      <c r="G1173" s="441" t="s">
        <v>93</v>
      </c>
      <c r="H1173" s="441" t="s">
        <v>1103</v>
      </c>
      <c r="I1173" s="441" t="s">
        <v>1131</v>
      </c>
      <c r="J1173" s="441" t="s">
        <v>112</v>
      </c>
      <c r="K1173" s="1111" t="s">
        <v>1135</v>
      </c>
      <c r="L1173" s="441" t="s">
        <v>1120</v>
      </c>
      <c r="M1173" s="441" t="str">
        <f t="shared" si="71"/>
        <v>Albury (22 kV and 132 kV)</v>
      </c>
      <c r="N1173" s="1111" t="s">
        <v>1106</v>
      </c>
      <c r="O1173" s="1111" t="s">
        <v>842</v>
      </c>
      <c r="P1173" s="1111"/>
      <c r="Q1173" s="2867"/>
      <c r="R1173" s="2868"/>
      <c r="S1173" s="2869"/>
      <c r="T1173" s="2869"/>
      <c r="U1173" s="2869"/>
      <c r="V1173" s="2869"/>
      <c r="W1173" s="2869"/>
      <c r="X1173" s="2869"/>
      <c r="Y1173" s="2869"/>
      <c r="Z1173" s="2869"/>
      <c r="AA1173" s="2879"/>
      <c r="AC1173" s="124"/>
      <c r="AD1173" s="124"/>
      <c r="AE1173" s="124"/>
      <c r="AF1173" s="124"/>
      <c r="AG1173" s="124"/>
      <c r="AH1173" s="124"/>
      <c r="AI1173" s="124"/>
      <c r="AJ1173" s="124"/>
      <c r="AK1173" s="124"/>
      <c r="AL1173" s="124"/>
      <c r="AM1173" s="124"/>
      <c r="AN1173" s="124"/>
      <c r="AO1173" s="124"/>
      <c r="AP1173" s="124"/>
      <c r="AQ1173" s="124"/>
      <c r="AR1173" s="124"/>
      <c r="AS1173" s="124"/>
      <c r="AT1173" s="124"/>
      <c r="AU1173" s="124"/>
      <c r="AV1173" s="124"/>
      <c r="AW1173" s="124"/>
      <c r="AX1173" s="124"/>
      <c r="AY1173" s="124"/>
      <c r="AZ1173" s="124"/>
      <c r="BA1173" s="124"/>
      <c r="BB1173" s="124"/>
    </row>
    <row r="1174" spans="2:54" ht="15" customHeight="1">
      <c r="B1174" s="1155"/>
      <c r="C1174" s="3016" t="s">
        <v>1136</v>
      </c>
      <c r="D1174" s="3016" t="s">
        <v>833</v>
      </c>
      <c r="E1174" s="1146" t="s">
        <v>1127</v>
      </c>
      <c r="F1174" s="1106"/>
      <c r="G1174" s="441" t="s">
        <v>93</v>
      </c>
      <c r="H1174" s="441" t="s">
        <v>1103</v>
      </c>
      <c r="I1174" s="441" t="s">
        <v>1128</v>
      </c>
      <c r="J1174" s="441" t="s">
        <v>112</v>
      </c>
      <c r="K1174" s="1111" t="s">
        <v>1136</v>
      </c>
      <c r="L1174" s="441" t="s">
        <v>1120</v>
      </c>
      <c r="M1174" s="441" t="str">
        <f t="shared" si="71"/>
        <v>Albury (22 kV and 132 kV)</v>
      </c>
      <c r="N1174" s="1111" t="s">
        <v>1106</v>
      </c>
      <c r="O1174" s="1111" t="s">
        <v>833</v>
      </c>
      <c r="P1174" s="1111"/>
      <c r="Q1174" s="2867"/>
      <c r="R1174" s="2868"/>
      <c r="S1174" s="2869"/>
      <c r="T1174" s="2869"/>
      <c r="U1174" s="2869"/>
      <c r="V1174" s="2869"/>
      <c r="W1174" s="2870">
        <v>126.1765752</v>
      </c>
      <c r="X1174" s="2870">
        <v>126.8705463636</v>
      </c>
      <c r="Y1174" s="2870">
        <v>127.56833436859979</v>
      </c>
      <c r="Z1174" s="2870">
        <v>128.26996020762709</v>
      </c>
      <c r="AA1174" s="2870">
        <v>128.97544498876906</v>
      </c>
      <c r="AC1174" s="124"/>
      <c r="AD1174" s="124"/>
      <c r="AE1174" s="124"/>
      <c r="AF1174" s="124"/>
      <c r="AG1174" s="124"/>
      <c r="AH1174" s="124"/>
      <c r="AI1174" s="124"/>
      <c r="AJ1174" s="124"/>
      <c r="AK1174" s="124"/>
      <c r="AL1174" s="124"/>
      <c r="AM1174" s="124"/>
      <c r="AN1174" s="124"/>
      <c r="AO1174" s="124"/>
      <c r="AP1174" s="124"/>
      <c r="AQ1174" s="124"/>
      <c r="AR1174" s="124"/>
      <c r="AS1174" s="124"/>
      <c r="AT1174" s="124"/>
      <c r="AU1174" s="124"/>
      <c r="AV1174" s="124"/>
      <c r="AW1174" s="124"/>
      <c r="AX1174" s="124"/>
      <c r="AY1174" s="124"/>
      <c r="AZ1174" s="124"/>
      <c r="BA1174" s="124"/>
      <c r="BB1174" s="124"/>
    </row>
    <row r="1175" spans="2:54" ht="15" customHeight="1">
      <c r="B1175" s="1155"/>
      <c r="C1175" s="3017"/>
      <c r="D1175" s="3017"/>
      <c r="E1175" s="1146" t="s">
        <v>1130</v>
      </c>
      <c r="F1175" s="1106"/>
      <c r="G1175" s="441" t="s">
        <v>93</v>
      </c>
      <c r="H1175" s="441" t="s">
        <v>1103</v>
      </c>
      <c r="I1175" s="441" t="s">
        <v>1131</v>
      </c>
      <c r="J1175" s="441" t="s">
        <v>112</v>
      </c>
      <c r="K1175" s="1111" t="s">
        <v>1136</v>
      </c>
      <c r="L1175" s="441" t="s">
        <v>1120</v>
      </c>
      <c r="M1175" s="441" t="str">
        <f t="shared" si="71"/>
        <v>Albury (22 kV and 132 kV)</v>
      </c>
      <c r="N1175" s="1111" t="s">
        <v>1106</v>
      </c>
      <c r="O1175" s="1111" t="s">
        <v>833</v>
      </c>
      <c r="P1175" s="1111"/>
      <c r="Q1175" s="2528"/>
      <c r="R1175" s="2529"/>
      <c r="S1175" s="2530"/>
      <c r="T1175" s="2530"/>
      <c r="U1175" s="2530"/>
      <c r="V1175" s="2530"/>
      <c r="W1175" s="2102"/>
      <c r="X1175" s="2102"/>
      <c r="Y1175" s="2102"/>
      <c r="Z1175" s="2102"/>
      <c r="AA1175" s="2103"/>
      <c r="AC1175" s="124"/>
      <c r="AD1175" s="124"/>
      <c r="AE1175" s="124"/>
      <c r="AF1175" s="124"/>
      <c r="AG1175" s="124"/>
      <c r="AH1175" s="124"/>
      <c r="AI1175" s="124"/>
      <c r="AJ1175" s="124"/>
      <c r="AK1175" s="124"/>
      <c r="AL1175" s="124"/>
      <c r="AM1175" s="124"/>
      <c r="AN1175" s="124"/>
      <c r="AO1175" s="124"/>
      <c r="AP1175" s="124"/>
      <c r="AQ1175" s="124"/>
      <c r="AR1175" s="124"/>
      <c r="AS1175" s="124"/>
      <c r="AT1175" s="124"/>
      <c r="AU1175" s="124"/>
      <c r="AV1175" s="124"/>
      <c r="AW1175" s="124"/>
      <c r="AX1175" s="124"/>
      <c r="AY1175" s="124"/>
      <c r="AZ1175" s="124"/>
      <c r="BA1175" s="124"/>
      <c r="BB1175" s="124"/>
    </row>
    <row r="1176" spans="2:54" ht="15" customHeight="1">
      <c r="B1176" s="1155"/>
      <c r="C1176" s="3016" t="s">
        <v>1136</v>
      </c>
      <c r="D1176" s="3016" t="s">
        <v>842</v>
      </c>
      <c r="E1176" s="1146" t="s">
        <v>1127</v>
      </c>
      <c r="F1176" s="1106"/>
      <c r="G1176" s="441" t="s">
        <v>93</v>
      </c>
      <c r="H1176" s="441" t="s">
        <v>1103</v>
      </c>
      <c r="I1176" s="441" t="s">
        <v>1128</v>
      </c>
      <c r="J1176" s="441" t="s">
        <v>112</v>
      </c>
      <c r="K1176" s="1111" t="s">
        <v>1136</v>
      </c>
      <c r="L1176" s="441" t="s">
        <v>1120</v>
      </c>
      <c r="M1176" s="441" t="str">
        <f t="shared" si="71"/>
        <v>Albury (22 kV and 132 kV)</v>
      </c>
      <c r="N1176" s="1111" t="s">
        <v>1106</v>
      </c>
      <c r="O1176" s="1111" t="s">
        <v>842</v>
      </c>
      <c r="P1176" s="1111"/>
      <c r="Q1176" s="2528"/>
      <c r="R1176" s="2529"/>
      <c r="S1176" s="2530"/>
      <c r="T1176" s="2530"/>
      <c r="U1176" s="2530"/>
      <c r="V1176" s="2530"/>
      <c r="W1176" s="2102">
        <v>132.81744757894737</v>
      </c>
      <c r="X1176" s="2102">
        <v>133.54794354063159</v>
      </c>
      <c r="Y1176" s="2102">
        <v>134.28245723010505</v>
      </c>
      <c r="Z1176" s="2102">
        <v>135.02101074487064</v>
      </c>
      <c r="AA1176" s="2102">
        <v>135.76362630396744</v>
      </c>
      <c r="AC1176" s="124"/>
      <c r="AD1176" s="124"/>
      <c r="AE1176" s="124"/>
      <c r="AF1176" s="124"/>
      <c r="AG1176" s="124"/>
      <c r="AH1176" s="124"/>
      <c r="AI1176" s="124"/>
      <c r="AJ1176" s="124"/>
      <c r="AK1176" s="124"/>
      <c r="AL1176" s="124"/>
      <c r="AM1176" s="124"/>
      <c r="AN1176" s="124"/>
      <c r="AO1176" s="124"/>
      <c r="AP1176" s="124"/>
      <c r="AQ1176" s="124"/>
      <c r="AR1176" s="124"/>
      <c r="AS1176" s="124"/>
      <c r="AT1176" s="124"/>
      <c r="AU1176" s="124"/>
      <c r="AV1176" s="124"/>
      <c r="AW1176" s="124"/>
      <c r="AX1176" s="124"/>
      <c r="AY1176" s="124"/>
      <c r="AZ1176" s="124"/>
      <c r="BA1176" s="124"/>
      <c r="BB1176" s="124"/>
    </row>
    <row r="1177" spans="2:54" ht="15" customHeight="1" thickBot="1">
      <c r="B1177" s="2872"/>
      <c r="C1177" s="3018"/>
      <c r="D1177" s="3018"/>
      <c r="E1177" s="2873" t="s">
        <v>1130</v>
      </c>
      <c r="F1177" s="1106"/>
      <c r="G1177" s="441" t="s">
        <v>93</v>
      </c>
      <c r="H1177" s="441" t="s">
        <v>1103</v>
      </c>
      <c r="I1177" s="441" t="s">
        <v>1131</v>
      </c>
      <c r="J1177" s="441" t="s">
        <v>112</v>
      </c>
      <c r="K1177" s="1111" t="s">
        <v>1136</v>
      </c>
      <c r="L1177" s="441" t="s">
        <v>1120</v>
      </c>
      <c r="M1177" s="441" t="str">
        <f t="shared" si="71"/>
        <v>Albury (22 kV and 132 kV)</v>
      </c>
      <c r="N1177" s="1111" t="s">
        <v>1106</v>
      </c>
      <c r="O1177" s="1111" t="s">
        <v>842</v>
      </c>
      <c r="P1177" s="1111"/>
      <c r="Q1177" s="2874"/>
      <c r="R1177" s="2875"/>
      <c r="S1177" s="2876"/>
      <c r="T1177" s="2876"/>
      <c r="U1177" s="2876"/>
      <c r="V1177" s="2876"/>
      <c r="W1177" s="2877"/>
      <c r="X1177" s="2877"/>
      <c r="Y1177" s="2877"/>
      <c r="Z1177" s="2877"/>
      <c r="AA1177" s="2878"/>
      <c r="AC1177" s="124"/>
      <c r="AD1177" s="124"/>
      <c r="AE1177" s="124"/>
      <c r="AF1177" s="124"/>
      <c r="AG1177" s="124"/>
      <c r="AH1177" s="124"/>
      <c r="AI1177" s="124"/>
      <c r="AJ1177" s="124"/>
      <c r="AK1177" s="124"/>
      <c r="AL1177" s="124"/>
      <c r="AM1177" s="124"/>
      <c r="AN1177" s="124"/>
      <c r="AO1177" s="124"/>
      <c r="AP1177" s="124"/>
      <c r="AQ1177" s="124"/>
      <c r="AR1177" s="124"/>
      <c r="AS1177" s="124"/>
      <c r="AT1177" s="124"/>
      <c r="AU1177" s="124"/>
      <c r="AV1177" s="124"/>
      <c r="AW1177" s="124"/>
      <c r="AX1177" s="124"/>
      <c r="AY1177" s="124"/>
      <c r="AZ1177" s="124"/>
      <c r="BA1177" s="124"/>
      <c r="BB1177" s="124"/>
    </row>
    <row r="1178" spans="2:54" ht="15" customHeight="1">
      <c r="B1178" s="1145" t="s">
        <v>1675</v>
      </c>
      <c r="C1178" s="3019" t="s">
        <v>1126</v>
      </c>
      <c r="D1178" s="3019" t="s">
        <v>842</v>
      </c>
      <c r="E1178" s="1146" t="s">
        <v>1127</v>
      </c>
      <c r="F1178" s="1106"/>
      <c r="G1178" s="441" t="s">
        <v>93</v>
      </c>
      <c r="H1178" s="441" t="s">
        <v>1103</v>
      </c>
      <c r="I1178" s="441" t="s">
        <v>1128</v>
      </c>
      <c r="J1178" s="441" t="s">
        <v>112</v>
      </c>
      <c r="K1178" s="441" t="s">
        <v>1126</v>
      </c>
      <c r="L1178" s="441" t="s">
        <v>1120</v>
      </c>
      <c r="M1178" s="441" t="str">
        <f t="shared" ref="M1178" si="72">B1178</f>
        <v>ANM 132 kV</v>
      </c>
      <c r="N1178" s="441" t="s">
        <v>1129</v>
      </c>
      <c r="O1178" s="441" t="s">
        <v>842</v>
      </c>
      <c r="P1178" s="1111"/>
      <c r="Q1178" s="2521"/>
      <c r="R1178" s="2522"/>
      <c r="S1178" s="2523"/>
      <c r="T1178" s="2523"/>
      <c r="U1178" s="2523"/>
      <c r="V1178" s="2523"/>
      <c r="W1178" s="2524"/>
      <c r="X1178" s="2524"/>
      <c r="Y1178" s="2524"/>
      <c r="Z1178" s="2524"/>
      <c r="AA1178" s="2525"/>
      <c r="AC1178" s="124"/>
      <c r="AD1178" s="124"/>
      <c r="AE1178" s="124"/>
      <c r="AF1178" s="124"/>
      <c r="AG1178" s="124"/>
      <c r="AH1178" s="124"/>
      <c r="AI1178" s="124"/>
      <c r="AJ1178" s="124"/>
      <c r="AK1178" s="124"/>
      <c r="AL1178" s="124"/>
      <c r="AM1178" s="124"/>
      <c r="AN1178" s="124"/>
      <c r="AO1178" s="124"/>
      <c r="AP1178" s="124"/>
      <c r="AQ1178" s="124"/>
      <c r="AR1178" s="124"/>
      <c r="AS1178" s="124"/>
      <c r="AT1178" s="124"/>
      <c r="AU1178" s="124"/>
      <c r="AV1178" s="124"/>
      <c r="AW1178" s="124"/>
      <c r="AX1178" s="124"/>
      <c r="AY1178" s="124"/>
      <c r="AZ1178" s="124"/>
      <c r="BA1178" s="124"/>
      <c r="BB1178" s="124"/>
    </row>
    <row r="1179" spans="2:54" ht="15" customHeight="1">
      <c r="B1179" s="1155"/>
      <c r="C1179" s="3017"/>
      <c r="D1179" s="3017"/>
      <c r="E1179" s="1146" t="s">
        <v>1130</v>
      </c>
      <c r="F1179" s="1106"/>
      <c r="G1179" s="441" t="s">
        <v>93</v>
      </c>
      <c r="H1179" s="441" t="s">
        <v>1103</v>
      </c>
      <c r="I1179" s="441" t="s">
        <v>1131</v>
      </c>
      <c r="J1179" s="441" t="s">
        <v>112</v>
      </c>
      <c r="K1179" s="441" t="s">
        <v>1126</v>
      </c>
      <c r="L1179" s="441" t="s">
        <v>1120</v>
      </c>
      <c r="M1179" s="441" t="str">
        <f t="shared" si="71"/>
        <v>ANM 132 kV</v>
      </c>
      <c r="N1179" s="441" t="s">
        <v>1129</v>
      </c>
      <c r="O1179" s="441" t="s">
        <v>842</v>
      </c>
      <c r="P1179" s="1111"/>
      <c r="Q1179" s="2526"/>
      <c r="R1179" s="2527"/>
      <c r="S1179" s="2524"/>
      <c r="T1179" s="2524"/>
      <c r="U1179" s="2524"/>
      <c r="V1179" s="2524"/>
      <c r="W1179" s="2524"/>
      <c r="X1179" s="2524"/>
      <c r="Y1179" s="2524"/>
      <c r="Z1179" s="2524"/>
      <c r="AA1179" s="2525"/>
      <c r="AC1179" s="124"/>
      <c r="AD1179" s="124"/>
      <c r="AE1179" s="124"/>
      <c r="AF1179" s="124"/>
      <c r="AG1179" s="124"/>
      <c r="AH1179" s="124"/>
      <c r="AI1179" s="124"/>
      <c r="AJ1179" s="124"/>
      <c r="AK1179" s="124"/>
      <c r="AL1179" s="124"/>
      <c r="AM1179" s="124"/>
      <c r="AN1179" s="124"/>
      <c r="AO1179" s="124"/>
      <c r="AP1179" s="124"/>
      <c r="AQ1179" s="124"/>
      <c r="AR1179" s="124"/>
      <c r="AS1179" s="124"/>
      <c r="AT1179" s="124"/>
      <c r="AU1179" s="124"/>
      <c r="AV1179" s="124"/>
      <c r="AW1179" s="124"/>
      <c r="AX1179" s="124"/>
      <c r="AY1179" s="124"/>
      <c r="AZ1179" s="124"/>
      <c r="BA1179" s="124"/>
      <c r="BB1179" s="124"/>
    </row>
    <row r="1180" spans="2:54" ht="15" customHeight="1">
      <c r="B1180" s="1155"/>
      <c r="C1180" s="3016" t="s">
        <v>1132</v>
      </c>
      <c r="D1180" s="3016" t="s">
        <v>833</v>
      </c>
      <c r="E1180" s="1146" t="s">
        <v>1127</v>
      </c>
      <c r="F1180" s="1106"/>
      <c r="G1180" s="441" t="s">
        <v>93</v>
      </c>
      <c r="H1180" s="441" t="s">
        <v>1103</v>
      </c>
      <c r="I1180" s="441" t="s">
        <v>1128</v>
      </c>
      <c r="J1180" s="441" t="s">
        <v>112</v>
      </c>
      <c r="K1180" s="1111" t="s">
        <v>1132</v>
      </c>
      <c r="L1180" s="441" t="s">
        <v>1120</v>
      </c>
      <c r="M1180" s="441" t="str">
        <f t="shared" si="71"/>
        <v>ANM 132 kV</v>
      </c>
      <c r="N1180" s="1111" t="s">
        <v>1106</v>
      </c>
      <c r="O1180" s="1111" t="s">
        <v>833</v>
      </c>
      <c r="P1180" s="1111"/>
      <c r="Q1180" s="2850"/>
      <c r="R1180" s="2850"/>
      <c r="S1180" s="2850"/>
      <c r="T1180" s="2850"/>
      <c r="U1180" s="2850"/>
      <c r="V1180" s="2851"/>
      <c r="W1180" s="2852"/>
      <c r="X1180" s="2852"/>
      <c r="Y1180" s="2852"/>
      <c r="Z1180" s="2852"/>
      <c r="AA1180" s="2853"/>
      <c r="AC1180" s="124"/>
      <c r="AD1180" s="124"/>
      <c r="AE1180" s="124"/>
      <c r="AF1180" s="124"/>
      <c r="AG1180" s="124"/>
      <c r="AH1180" s="124"/>
      <c r="AI1180" s="124"/>
      <c r="AJ1180" s="124"/>
      <c r="AK1180" s="124"/>
      <c r="AL1180" s="124"/>
      <c r="AM1180" s="124"/>
      <c r="AN1180" s="124"/>
      <c r="AO1180" s="124"/>
      <c r="AP1180" s="124"/>
      <c r="AQ1180" s="124"/>
      <c r="AR1180" s="124"/>
      <c r="AS1180" s="124"/>
      <c r="AT1180" s="124"/>
      <c r="AU1180" s="124"/>
      <c r="AV1180" s="124"/>
      <c r="AW1180" s="124"/>
      <c r="AX1180" s="124"/>
      <c r="AY1180" s="124"/>
      <c r="AZ1180" s="124"/>
      <c r="BA1180" s="124"/>
      <c r="BB1180" s="124"/>
    </row>
    <row r="1181" spans="2:54" ht="15" customHeight="1">
      <c r="B1181" s="1155"/>
      <c r="C1181" s="3017"/>
      <c r="D1181" s="3017"/>
      <c r="E1181" s="1146" t="s">
        <v>1130</v>
      </c>
      <c r="F1181" s="1106"/>
      <c r="G1181" s="441" t="s">
        <v>93</v>
      </c>
      <c r="H1181" s="441" t="s">
        <v>1103</v>
      </c>
      <c r="I1181" s="441" t="s">
        <v>1131</v>
      </c>
      <c r="J1181" s="441" t="s">
        <v>112</v>
      </c>
      <c r="K1181" s="1111" t="s">
        <v>1132</v>
      </c>
      <c r="L1181" s="441" t="s">
        <v>1120</v>
      </c>
      <c r="M1181" s="441" t="str">
        <f t="shared" si="71"/>
        <v>ANM 132 kV</v>
      </c>
      <c r="N1181" s="1111" t="s">
        <v>1106</v>
      </c>
      <c r="O1181" s="1111" t="s">
        <v>833</v>
      </c>
      <c r="P1181" s="1111"/>
      <c r="Q1181" s="2850"/>
      <c r="R1181" s="2850"/>
      <c r="S1181" s="2850"/>
      <c r="T1181" s="2850"/>
      <c r="U1181" s="2850"/>
      <c r="V1181" s="2851"/>
      <c r="W1181" s="2852"/>
      <c r="X1181" s="2852"/>
      <c r="Y1181" s="2852"/>
      <c r="Z1181" s="2852"/>
      <c r="AA1181" s="2853"/>
      <c r="AC1181" s="124"/>
      <c r="AD1181" s="124"/>
      <c r="AE1181" s="124"/>
      <c r="AF1181" s="124"/>
      <c r="AG1181" s="124"/>
      <c r="AH1181" s="124"/>
      <c r="AI1181" s="124"/>
      <c r="AJ1181" s="124"/>
      <c r="AK1181" s="124"/>
      <c r="AL1181" s="124"/>
      <c r="AM1181" s="124"/>
      <c r="AN1181" s="124"/>
      <c r="AO1181" s="124"/>
      <c r="AP1181" s="124"/>
      <c r="AQ1181" s="124"/>
      <c r="AR1181" s="124"/>
      <c r="AS1181" s="124"/>
      <c r="AT1181" s="124"/>
      <c r="AU1181" s="124"/>
      <c r="AV1181" s="124"/>
      <c r="AW1181" s="124"/>
      <c r="AX1181" s="124"/>
      <c r="AY1181" s="124"/>
      <c r="AZ1181" s="124"/>
      <c r="BA1181" s="124"/>
      <c r="BB1181" s="124"/>
    </row>
    <row r="1182" spans="2:54" ht="15" customHeight="1">
      <c r="B1182" s="1155"/>
      <c r="C1182" s="3016" t="s">
        <v>1132</v>
      </c>
      <c r="D1182" s="3016" t="s">
        <v>842</v>
      </c>
      <c r="E1182" s="1146" t="s">
        <v>1127</v>
      </c>
      <c r="F1182" s="1106"/>
      <c r="G1182" s="441" t="s">
        <v>93</v>
      </c>
      <c r="H1182" s="441" t="s">
        <v>1103</v>
      </c>
      <c r="I1182" s="441" t="s">
        <v>1128</v>
      </c>
      <c r="J1182" s="441" t="s">
        <v>112</v>
      </c>
      <c r="K1182" s="1111" t="s">
        <v>1132</v>
      </c>
      <c r="L1182" s="441" t="s">
        <v>1120</v>
      </c>
      <c r="M1182" s="441" t="str">
        <f t="shared" si="71"/>
        <v>ANM 132 kV</v>
      </c>
      <c r="N1182" s="1111" t="s">
        <v>1106</v>
      </c>
      <c r="O1182" s="1112" t="s">
        <v>842</v>
      </c>
      <c r="P1182" s="1111"/>
      <c r="Q1182" s="2854"/>
      <c r="R1182" s="2854"/>
      <c r="S1182" s="2854"/>
      <c r="T1182" s="2854"/>
      <c r="U1182" s="2854"/>
      <c r="V1182" s="2855"/>
      <c r="W1182" s="2852"/>
      <c r="X1182" s="2852"/>
      <c r="Y1182" s="2852"/>
      <c r="Z1182" s="2852"/>
      <c r="AA1182" s="2853"/>
      <c r="AC1182" s="124"/>
      <c r="AD1182" s="124"/>
      <c r="AE1182" s="124"/>
      <c r="AF1182" s="124"/>
      <c r="AG1182" s="124"/>
      <c r="AH1182" s="124"/>
      <c r="AI1182" s="124"/>
      <c r="AJ1182" s="124"/>
      <c r="AK1182" s="124"/>
      <c r="AL1182" s="124"/>
      <c r="AM1182" s="124"/>
      <c r="AN1182" s="124"/>
      <c r="AO1182" s="124"/>
      <c r="AP1182" s="124"/>
      <c r="AQ1182" s="124"/>
      <c r="AR1182" s="124"/>
      <c r="AS1182" s="124"/>
      <c r="AT1182" s="124"/>
      <c r="AU1182" s="124"/>
      <c r="AV1182" s="124"/>
      <c r="AW1182" s="124"/>
      <c r="AX1182" s="124"/>
      <c r="AY1182" s="124"/>
      <c r="AZ1182" s="124"/>
      <c r="BA1182" s="124"/>
      <c r="BB1182" s="124"/>
    </row>
    <row r="1183" spans="2:54" ht="15" customHeight="1">
      <c r="B1183" s="1155"/>
      <c r="C1183" s="3017"/>
      <c r="D1183" s="3017"/>
      <c r="E1183" s="1146" t="s">
        <v>1130</v>
      </c>
      <c r="F1183" s="1106"/>
      <c r="G1183" s="441" t="s">
        <v>93</v>
      </c>
      <c r="H1183" s="441" t="s">
        <v>1103</v>
      </c>
      <c r="I1183" s="441" t="s">
        <v>1131</v>
      </c>
      <c r="J1183" s="441" t="s">
        <v>112</v>
      </c>
      <c r="K1183" s="1111" t="s">
        <v>1132</v>
      </c>
      <c r="L1183" s="441" t="s">
        <v>1120</v>
      </c>
      <c r="M1183" s="441" t="str">
        <f t="shared" si="71"/>
        <v>ANM 132 kV</v>
      </c>
      <c r="N1183" s="1111" t="s">
        <v>1106</v>
      </c>
      <c r="O1183" s="1112" t="s">
        <v>842</v>
      </c>
      <c r="P1183" s="1111"/>
      <c r="Q1183" s="2854"/>
      <c r="R1183" s="2854"/>
      <c r="S1183" s="2854"/>
      <c r="T1183" s="2854"/>
      <c r="U1183" s="2854"/>
      <c r="V1183" s="2855"/>
      <c r="W1183" s="2852"/>
      <c r="X1183" s="2852"/>
      <c r="Y1183" s="2852"/>
      <c r="Z1183" s="2852"/>
      <c r="AA1183" s="2853"/>
      <c r="AC1183" s="124"/>
      <c r="AD1183" s="124"/>
      <c r="AE1183" s="124"/>
      <c r="AF1183" s="124"/>
      <c r="AG1183" s="124"/>
      <c r="AH1183" s="124"/>
      <c r="AI1183" s="124"/>
      <c r="AJ1183" s="124"/>
      <c r="AK1183" s="124"/>
      <c r="AL1183" s="124"/>
      <c r="AM1183" s="124"/>
      <c r="AN1183" s="124"/>
      <c r="AO1183" s="124"/>
      <c r="AP1183" s="124"/>
      <c r="AQ1183" s="124"/>
      <c r="AR1183" s="124"/>
      <c r="AS1183" s="124"/>
      <c r="AT1183" s="124"/>
      <c r="AU1183" s="124"/>
      <c r="AV1183" s="124"/>
      <c r="AW1183" s="124"/>
      <c r="AX1183" s="124"/>
      <c r="AY1183" s="124"/>
      <c r="AZ1183" s="124"/>
      <c r="BA1183" s="124"/>
      <c r="BB1183" s="124"/>
    </row>
    <row r="1184" spans="2:54" ht="15" customHeight="1">
      <c r="B1184" s="1155"/>
      <c r="C1184" s="3016" t="s">
        <v>1133</v>
      </c>
      <c r="D1184" s="3016"/>
      <c r="E1184" s="1146" t="s">
        <v>1127</v>
      </c>
      <c r="F1184" s="1106"/>
      <c r="G1184" s="441" t="s">
        <v>93</v>
      </c>
      <c r="H1184" s="441" t="s">
        <v>1103</v>
      </c>
      <c r="I1184" s="441" t="s">
        <v>1128</v>
      </c>
      <c r="J1184" s="441" t="s">
        <v>112</v>
      </c>
      <c r="K1184" s="1111" t="s">
        <v>1133</v>
      </c>
      <c r="L1184" s="441" t="s">
        <v>1120</v>
      </c>
      <c r="M1184" s="441" t="str">
        <f t="shared" si="71"/>
        <v>ANM 132 kV</v>
      </c>
      <c r="N1184" s="1111" t="s">
        <v>1108</v>
      </c>
      <c r="O1184" s="1111" t="s">
        <v>1109</v>
      </c>
      <c r="P1184" s="1111"/>
      <c r="Q1184" s="2856"/>
      <c r="R1184" s="2856"/>
      <c r="S1184" s="2856"/>
      <c r="T1184" s="2856"/>
      <c r="U1184" s="2856"/>
      <c r="V1184" s="2858"/>
      <c r="W1184" s="2859"/>
      <c r="X1184" s="2859"/>
      <c r="Y1184" s="2859"/>
      <c r="Z1184" s="2859"/>
      <c r="AA1184" s="2860"/>
      <c r="AC1184" s="124"/>
      <c r="AD1184" s="124"/>
      <c r="AE1184" s="124"/>
      <c r="AF1184" s="124"/>
      <c r="AG1184" s="124"/>
      <c r="AH1184" s="124"/>
      <c r="AI1184" s="124"/>
      <c r="AJ1184" s="124"/>
      <c r="AK1184" s="124"/>
      <c r="AL1184" s="124"/>
      <c r="AM1184" s="124"/>
      <c r="AN1184" s="124"/>
      <c r="AO1184" s="124"/>
      <c r="AP1184" s="124"/>
      <c r="AQ1184" s="124"/>
      <c r="AR1184" s="124"/>
      <c r="AS1184" s="124"/>
      <c r="AT1184" s="124"/>
      <c r="AU1184" s="124"/>
      <c r="AV1184" s="124"/>
      <c r="AW1184" s="124"/>
      <c r="AX1184" s="124"/>
      <c r="AY1184" s="124"/>
      <c r="AZ1184" s="124"/>
      <c r="BA1184" s="124"/>
      <c r="BB1184" s="124"/>
    </row>
    <row r="1185" spans="2:54" ht="15" customHeight="1">
      <c r="B1185" s="1155"/>
      <c r="C1185" s="3017"/>
      <c r="D1185" s="3017"/>
      <c r="E1185" s="1146" t="s">
        <v>1130</v>
      </c>
      <c r="F1185" s="1106"/>
      <c r="G1185" s="441" t="s">
        <v>93</v>
      </c>
      <c r="H1185" s="441" t="s">
        <v>1103</v>
      </c>
      <c r="I1185" s="441" t="s">
        <v>1131</v>
      </c>
      <c r="J1185" s="441" t="s">
        <v>112</v>
      </c>
      <c r="K1185" s="1111" t="s">
        <v>1133</v>
      </c>
      <c r="L1185" s="441" t="s">
        <v>1120</v>
      </c>
      <c r="M1185" s="441" t="str">
        <f t="shared" si="71"/>
        <v>ANM 132 kV</v>
      </c>
      <c r="N1185" s="1111" t="s">
        <v>1108</v>
      </c>
      <c r="O1185" s="1111" t="s">
        <v>1109</v>
      </c>
      <c r="P1185" s="1111"/>
      <c r="Q1185" s="2856"/>
      <c r="R1185" s="2856"/>
      <c r="S1185" s="2856"/>
      <c r="T1185" s="2856"/>
      <c r="U1185" s="2856"/>
      <c r="V1185" s="2858"/>
      <c r="W1185" s="2859"/>
      <c r="X1185" s="2859"/>
      <c r="Y1185" s="2859"/>
      <c r="Z1185" s="2859"/>
      <c r="AA1185" s="2860"/>
      <c r="AC1185" s="124"/>
      <c r="AD1185" s="124"/>
      <c r="AE1185" s="124"/>
      <c r="AF1185" s="124"/>
      <c r="AG1185" s="124"/>
      <c r="AH1185" s="124"/>
      <c r="AI1185" s="124"/>
      <c r="AJ1185" s="124"/>
      <c r="AK1185" s="124"/>
      <c r="AL1185" s="124"/>
      <c r="AM1185" s="124"/>
      <c r="AN1185" s="124"/>
      <c r="AO1185" s="124"/>
      <c r="AP1185" s="124"/>
      <c r="AQ1185" s="124"/>
      <c r="AR1185" s="124"/>
      <c r="AS1185" s="124"/>
      <c r="AT1185" s="124"/>
      <c r="AU1185" s="124"/>
      <c r="AV1185" s="124"/>
      <c r="AW1185" s="124"/>
      <c r="AX1185" s="124"/>
      <c r="AY1185" s="124"/>
      <c r="AZ1185" s="124"/>
      <c r="BA1185" s="124"/>
      <c r="BB1185" s="124"/>
    </row>
    <row r="1186" spans="2:54" ht="15" customHeight="1">
      <c r="B1186" s="1155"/>
      <c r="C1186" s="3016" t="s">
        <v>1110</v>
      </c>
      <c r="D1186" s="3016"/>
      <c r="E1186" s="1146" t="s">
        <v>1127</v>
      </c>
      <c r="F1186" s="1106"/>
      <c r="G1186" s="441" t="s">
        <v>93</v>
      </c>
      <c r="H1186" s="441" t="s">
        <v>1103</v>
      </c>
      <c r="I1186" s="441" t="s">
        <v>1128</v>
      </c>
      <c r="J1186" s="441" t="s">
        <v>112</v>
      </c>
      <c r="K1186" s="1111" t="s">
        <v>1110</v>
      </c>
      <c r="L1186" s="441" t="s">
        <v>1120</v>
      </c>
      <c r="M1186" s="441" t="str">
        <f t="shared" si="71"/>
        <v>ANM 132 kV</v>
      </c>
      <c r="N1186" s="1111" t="s">
        <v>1111</v>
      </c>
      <c r="O1186" s="1112">
        <v>0</v>
      </c>
      <c r="P1186" s="1111"/>
      <c r="Q1186" s="2861"/>
      <c r="R1186" s="2861"/>
      <c r="S1186" s="2861"/>
      <c r="T1186" s="2861"/>
      <c r="U1186" s="2861"/>
      <c r="V1186" s="2862"/>
      <c r="W1186" s="2863"/>
      <c r="X1186" s="2863"/>
      <c r="Y1186" s="2863"/>
      <c r="Z1186" s="2863"/>
      <c r="AA1186" s="2864"/>
      <c r="AC1186" s="124"/>
      <c r="AD1186" s="124"/>
      <c r="AE1186" s="124"/>
      <c r="AF1186" s="124"/>
      <c r="AG1186" s="124"/>
      <c r="AH1186" s="124"/>
      <c r="AI1186" s="124"/>
      <c r="AJ1186" s="124"/>
      <c r="AK1186" s="124"/>
      <c r="AL1186" s="124"/>
      <c r="AM1186" s="124"/>
      <c r="AN1186" s="124"/>
      <c r="AO1186" s="124"/>
      <c r="AP1186" s="124"/>
      <c r="AQ1186" s="124"/>
      <c r="AR1186" s="124"/>
      <c r="AS1186" s="124"/>
      <c r="AT1186" s="124"/>
      <c r="AU1186" s="124"/>
      <c r="AV1186" s="124"/>
      <c r="AW1186" s="124"/>
      <c r="AX1186" s="124"/>
      <c r="AY1186" s="124"/>
      <c r="AZ1186" s="124"/>
      <c r="BA1186" s="124"/>
      <c r="BB1186" s="124"/>
    </row>
    <row r="1187" spans="2:54" ht="15" customHeight="1">
      <c r="B1187" s="1155"/>
      <c r="C1187" s="3017"/>
      <c r="D1187" s="3017"/>
      <c r="E1187" s="1146" t="s">
        <v>1130</v>
      </c>
      <c r="F1187" s="1106"/>
      <c r="G1187" s="441" t="s">
        <v>93</v>
      </c>
      <c r="H1187" s="441" t="s">
        <v>1103</v>
      </c>
      <c r="I1187" s="441" t="s">
        <v>1131</v>
      </c>
      <c r="J1187" s="441" t="s">
        <v>112</v>
      </c>
      <c r="K1187" s="1111" t="s">
        <v>1110</v>
      </c>
      <c r="L1187" s="441" t="s">
        <v>1120</v>
      </c>
      <c r="M1187" s="441" t="str">
        <f t="shared" si="71"/>
        <v>ANM 132 kV</v>
      </c>
      <c r="N1187" s="1111" t="s">
        <v>1111</v>
      </c>
      <c r="O1187" s="1112">
        <v>0</v>
      </c>
      <c r="P1187" s="1111"/>
      <c r="Q1187" s="2861"/>
      <c r="R1187" s="2861"/>
      <c r="S1187" s="2861"/>
      <c r="T1187" s="2861"/>
      <c r="U1187" s="2861"/>
      <c r="V1187" s="2862"/>
      <c r="W1187" s="2863"/>
      <c r="X1187" s="2863"/>
      <c r="Y1187" s="2863"/>
      <c r="Z1187" s="2863"/>
      <c r="AA1187" s="2864"/>
      <c r="AC1187" s="124"/>
      <c r="AD1187" s="124"/>
      <c r="AE1187" s="124"/>
      <c r="AF1187" s="124"/>
      <c r="AG1187" s="124"/>
      <c r="AH1187" s="124"/>
      <c r="AI1187" s="124"/>
      <c r="AJ1187" s="124"/>
      <c r="AK1187" s="124"/>
      <c r="AL1187" s="124"/>
      <c r="AM1187" s="124"/>
      <c r="AN1187" s="124"/>
      <c r="AO1187" s="124"/>
      <c r="AP1187" s="124"/>
      <c r="AQ1187" s="124"/>
      <c r="AR1187" s="124"/>
      <c r="AS1187" s="124"/>
      <c r="AT1187" s="124"/>
      <c r="AU1187" s="124"/>
      <c r="AV1187" s="124"/>
      <c r="AW1187" s="124"/>
      <c r="AX1187" s="124"/>
      <c r="AY1187" s="124"/>
      <c r="AZ1187" s="124"/>
      <c r="BA1187" s="124"/>
      <c r="BB1187" s="124"/>
    </row>
    <row r="1188" spans="2:54" ht="15" customHeight="1">
      <c r="B1188" s="1155"/>
      <c r="C1188" s="3016" t="s">
        <v>1112</v>
      </c>
      <c r="D1188" s="3016"/>
      <c r="E1188" s="1146" t="s">
        <v>1127</v>
      </c>
      <c r="F1188" s="1106"/>
      <c r="G1188" s="441" t="s">
        <v>93</v>
      </c>
      <c r="H1188" s="441" t="s">
        <v>1103</v>
      </c>
      <c r="I1188" s="441" t="s">
        <v>1128</v>
      </c>
      <c r="J1188" s="441" t="s">
        <v>112</v>
      </c>
      <c r="K1188" s="1111" t="s">
        <v>1112</v>
      </c>
      <c r="L1188" s="441" t="s">
        <v>1120</v>
      </c>
      <c r="M1188" s="441" t="str">
        <f t="shared" si="71"/>
        <v>ANM 132 kV</v>
      </c>
      <c r="N1188" s="1111" t="s">
        <v>1113</v>
      </c>
      <c r="O1188" s="1111" t="s">
        <v>1113</v>
      </c>
      <c r="P1188" s="1111"/>
      <c r="Q1188" s="2850"/>
      <c r="R1188" s="2850"/>
      <c r="S1188" s="2850"/>
      <c r="T1188" s="2850"/>
      <c r="U1188" s="2850"/>
      <c r="V1188" s="2851"/>
      <c r="W1188" s="2866"/>
      <c r="X1188" s="2866"/>
      <c r="Y1188" s="2866"/>
      <c r="Z1188" s="2866"/>
      <c r="AA1188" s="2099"/>
      <c r="AC1188" s="124"/>
      <c r="AD1188" s="124"/>
      <c r="AE1188" s="124"/>
      <c r="AF1188" s="124"/>
      <c r="AG1188" s="124"/>
      <c r="AH1188" s="124"/>
      <c r="AI1188" s="124"/>
      <c r="AJ1188" s="124"/>
      <c r="AK1188" s="124"/>
      <c r="AL1188" s="124"/>
      <c r="AM1188" s="124"/>
      <c r="AN1188" s="124"/>
      <c r="AO1188" s="124"/>
      <c r="AP1188" s="124"/>
      <c r="AQ1188" s="124"/>
      <c r="AR1188" s="124"/>
      <c r="AS1188" s="124"/>
      <c r="AT1188" s="124"/>
      <c r="AU1188" s="124"/>
      <c r="AV1188" s="124"/>
      <c r="AW1188" s="124"/>
      <c r="AX1188" s="124"/>
      <c r="AY1188" s="124"/>
      <c r="AZ1188" s="124"/>
      <c r="BA1188" s="124"/>
      <c r="BB1188" s="124"/>
    </row>
    <row r="1189" spans="2:54" ht="15" customHeight="1">
      <c r="B1189" s="1155"/>
      <c r="C1189" s="3017"/>
      <c r="D1189" s="3017"/>
      <c r="E1189" s="1146" t="s">
        <v>1130</v>
      </c>
      <c r="F1189" s="1106"/>
      <c r="G1189" s="441" t="s">
        <v>93</v>
      </c>
      <c r="H1189" s="441" t="s">
        <v>1103</v>
      </c>
      <c r="I1189" s="441" t="s">
        <v>1131</v>
      </c>
      <c r="J1189" s="441" t="s">
        <v>112</v>
      </c>
      <c r="K1189" s="1111" t="s">
        <v>1112</v>
      </c>
      <c r="L1189" s="441" t="s">
        <v>1120</v>
      </c>
      <c r="M1189" s="441" t="str">
        <f t="shared" si="71"/>
        <v>ANM 132 kV</v>
      </c>
      <c r="N1189" s="1111" t="s">
        <v>1113</v>
      </c>
      <c r="O1189" s="1111" t="s">
        <v>1113</v>
      </c>
      <c r="P1189" s="1111"/>
      <c r="Q1189" s="2850"/>
      <c r="R1189" s="2850"/>
      <c r="S1189" s="2850"/>
      <c r="T1189" s="2850"/>
      <c r="U1189" s="2850"/>
      <c r="V1189" s="2851"/>
      <c r="W1189" s="2866"/>
      <c r="X1189" s="2866"/>
      <c r="Y1189" s="2866"/>
      <c r="Z1189" s="2866"/>
      <c r="AA1189" s="2099"/>
      <c r="AC1189" s="124"/>
      <c r="AD1189" s="124"/>
      <c r="AE1189" s="124"/>
      <c r="AF1189" s="124"/>
      <c r="AG1189" s="124"/>
      <c r="AH1189" s="124"/>
      <c r="AI1189" s="124"/>
      <c r="AJ1189" s="124"/>
      <c r="AK1189" s="124"/>
      <c r="AL1189" s="124"/>
      <c r="AM1189" s="124"/>
      <c r="AN1189" s="124"/>
      <c r="AO1189" s="124"/>
      <c r="AP1189" s="124"/>
      <c r="AQ1189" s="124"/>
      <c r="AR1189" s="124"/>
      <c r="AS1189" s="124"/>
      <c r="AT1189" s="124"/>
      <c r="AU1189" s="124"/>
      <c r="AV1189" s="124"/>
      <c r="AW1189" s="124"/>
      <c r="AX1189" s="124"/>
      <c r="AY1189" s="124"/>
      <c r="AZ1189" s="124"/>
      <c r="BA1189" s="124"/>
      <c r="BB1189" s="124"/>
    </row>
    <row r="1190" spans="2:54" ht="15" customHeight="1">
      <c r="B1190" s="1155"/>
      <c r="C1190" s="3016" t="s">
        <v>1134</v>
      </c>
      <c r="D1190" s="3016" t="s">
        <v>833</v>
      </c>
      <c r="E1190" s="1146" t="s">
        <v>1127</v>
      </c>
      <c r="F1190" s="1106"/>
      <c r="G1190" s="441" t="s">
        <v>93</v>
      </c>
      <c r="H1190" s="441" t="s">
        <v>1103</v>
      </c>
      <c r="I1190" s="441" t="s">
        <v>1128</v>
      </c>
      <c r="J1190" s="441" t="s">
        <v>112</v>
      </c>
      <c r="K1190" s="1111" t="s">
        <v>1134</v>
      </c>
      <c r="L1190" s="441" t="s">
        <v>1120</v>
      </c>
      <c r="M1190" s="441" t="str">
        <f t="shared" si="71"/>
        <v>ANM 132 kV</v>
      </c>
      <c r="N1190" s="1111" t="s">
        <v>1115</v>
      </c>
      <c r="O1190" s="1111" t="s">
        <v>833</v>
      </c>
      <c r="P1190" s="1111"/>
      <c r="Q1190" s="2867"/>
      <c r="R1190" s="2868"/>
      <c r="S1190" s="2869"/>
      <c r="T1190" s="2869"/>
      <c r="U1190" s="2869"/>
      <c r="V1190" s="2869"/>
      <c r="W1190" s="2869"/>
      <c r="X1190" s="2869"/>
      <c r="Y1190" s="2869"/>
      <c r="Z1190" s="2869"/>
      <c r="AA1190" s="2879"/>
      <c r="AC1190" s="124"/>
      <c r="AD1190" s="124"/>
      <c r="AE1190" s="124"/>
      <c r="AF1190" s="124"/>
      <c r="AG1190" s="124"/>
      <c r="AH1190" s="124"/>
      <c r="AI1190" s="124"/>
      <c r="AJ1190" s="124"/>
      <c r="AK1190" s="124"/>
      <c r="AL1190" s="124"/>
      <c r="AM1190" s="124"/>
      <c r="AN1190" s="124"/>
      <c r="AO1190" s="124"/>
      <c r="AP1190" s="124"/>
      <c r="AQ1190" s="124"/>
      <c r="AR1190" s="124"/>
      <c r="AS1190" s="124"/>
      <c r="AT1190" s="124"/>
      <c r="AU1190" s="124"/>
      <c r="AV1190" s="124"/>
      <c r="AW1190" s="124"/>
      <c r="AX1190" s="124"/>
      <c r="AY1190" s="124"/>
      <c r="AZ1190" s="124"/>
      <c r="BA1190" s="124"/>
      <c r="BB1190" s="124"/>
    </row>
    <row r="1191" spans="2:54" ht="15" customHeight="1">
      <c r="B1191" s="1155"/>
      <c r="C1191" s="3017"/>
      <c r="D1191" s="3017"/>
      <c r="E1191" s="1146" t="s">
        <v>1130</v>
      </c>
      <c r="F1191" s="1106"/>
      <c r="G1191" s="441" t="s">
        <v>93</v>
      </c>
      <c r="H1191" s="441" t="s">
        <v>1103</v>
      </c>
      <c r="I1191" s="441" t="s">
        <v>1131</v>
      </c>
      <c r="J1191" s="441" t="s">
        <v>112</v>
      </c>
      <c r="K1191" s="1111" t="s">
        <v>1134</v>
      </c>
      <c r="L1191" s="441" t="s">
        <v>1120</v>
      </c>
      <c r="M1191" s="441" t="str">
        <f t="shared" si="71"/>
        <v>ANM 132 kV</v>
      </c>
      <c r="N1191" s="1111" t="s">
        <v>1115</v>
      </c>
      <c r="O1191" s="1111" t="s">
        <v>833</v>
      </c>
      <c r="P1191" s="1111"/>
      <c r="Q1191" s="2867"/>
      <c r="R1191" s="2868"/>
      <c r="S1191" s="2869"/>
      <c r="T1191" s="2869"/>
      <c r="U1191" s="2869"/>
      <c r="V1191" s="2869"/>
      <c r="W1191" s="2869"/>
      <c r="X1191" s="2869"/>
      <c r="Y1191" s="2869"/>
      <c r="Z1191" s="2869"/>
      <c r="AA1191" s="2879"/>
      <c r="AC1191" s="124"/>
      <c r="AD1191" s="124"/>
      <c r="AE1191" s="124"/>
      <c r="AF1191" s="124"/>
      <c r="AG1191" s="124"/>
      <c r="AH1191" s="124"/>
      <c r="AI1191" s="124"/>
      <c r="AJ1191" s="124"/>
      <c r="AK1191" s="124"/>
      <c r="AL1191" s="124"/>
      <c r="AM1191" s="124"/>
      <c r="AN1191" s="124"/>
      <c r="AO1191" s="124"/>
      <c r="AP1191" s="124"/>
      <c r="AQ1191" s="124"/>
      <c r="AR1191" s="124"/>
      <c r="AS1191" s="124"/>
      <c r="AT1191" s="124"/>
      <c r="AU1191" s="124"/>
      <c r="AV1191" s="124"/>
      <c r="AW1191" s="124"/>
      <c r="AX1191" s="124"/>
      <c r="AY1191" s="124"/>
      <c r="AZ1191" s="124"/>
      <c r="BA1191" s="124"/>
      <c r="BB1191" s="124"/>
    </row>
    <row r="1192" spans="2:54" ht="15" customHeight="1">
      <c r="B1192" s="1155"/>
      <c r="C1192" s="3016" t="s">
        <v>1135</v>
      </c>
      <c r="D1192" s="3016" t="s">
        <v>833</v>
      </c>
      <c r="E1192" s="1146" t="s">
        <v>1127</v>
      </c>
      <c r="F1192" s="1106"/>
      <c r="G1192" s="441" t="s">
        <v>93</v>
      </c>
      <c r="H1192" s="441" t="s">
        <v>1103</v>
      </c>
      <c r="I1192" s="441" t="s">
        <v>1128</v>
      </c>
      <c r="J1192" s="441" t="s">
        <v>112</v>
      </c>
      <c r="K1192" s="1111" t="s">
        <v>1135</v>
      </c>
      <c r="L1192" s="441" t="s">
        <v>1120</v>
      </c>
      <c r="M1192" s="441" t="str">
        <f t="shared" si="71"/>
        <v>ANM 132 kV</v>
      </c>
      <c r="N1192" s="1111" t="s">
        <v>1106</v>
      </c>
      <c r="O1192" s="1111" t="s">
        <v>833</v>
      </c>
      <c r="P1192" s="1111"/>
      <c r="Q1192" s="2867"/>
      <c r="R1192" s="2868"/>
      <c r="S1192" s="2869"/>
      <c r="T1192" s="2869"/>
      <c r="U1192" s="2869"/>
      <c r="V1192" s="2869"/>
      <c r="W1192" s="2869"/>
      <c r="X1192" s="2869"/>
      <c r="Y1192" s="2869"/>
      <c r="Z1192" s="2869"/>
      <c r="AA1192" s="2879"/>
      <c r="AC1192" s="124"/>
      <c r="AD1192" s="124"/>
      <c r="AE1192" s="124"/>
      <c r="AF1192" s="124"/>
      <c r="AG1192" s="124"/>
      <c r="AH1192" s="124"/>
      <c r="AI1192" s="124"/>
      <c r="AJ1192" s="124"/>
      <c r="AK1192" s="124"/>
      <c r="AL1192" s="124"/>
      <c r="AM1192" s="124"/>
      <c r="AN1192" s="124"/>
      <c r="AO1192" s="124"/>
      <c r="AP1192" s="124"/>
      <c r="AQ1192" s="124"/>
      <c r="AR1192" s="124"/>
      <c r="AS1192" s="124"/>
      <c r="AT1192" s="124"/>
      <c r="AU1192" s="124"/>
      <c r="AV1192" s="124"/>
      <c r="AW1192" s="124"/>
      <c r="AX1192" s="124"/>
      <c r="AY1192" s="124"/>
      <c r="AZ1192" s="124"/>
      <c r="BA1192" s="124"/>
      <c r="BB1192" s="124"/>
    </row>
    <row r="1193" spans="2:54" ht="15" customHeight="1">
      <c r="B1193" s="1155"/>
      <c r="C1193" s="3017"/>
      <c r="D1193" s="3017"/>
      <c r="E1193" s="1146" t="s">
        <v>1130</v>
      </c>
      <c r="F1193" s="1106"/>
      <c r="G1193" s="441" t="s">
        <v>93</v>
      </c>
      <c r="H1193" s="441" t="s">
        <v>1103</v>
      </c>
      <c r="I1193" s="441" t="s">
        <v>1131</v>
      </c>
      <c r="J1193" s="441" t="s">
        <v>112</v>
      </c>
      <c r="K1193" s="1111" t="s">
        <v>1135</v>
      </c>
      <c r="L1193" s="441" t="s">
        <v>1120</v>
      </c>
      <c r="M1193" s="441" t="str">
        <f t="shared" si="71"/>
        <v>ANM 132 kV</v>
      </c>
      <c r="N1193" s="1111" t="s">
        <v>1106</v>
      </c>
      <c r="O1193" s="1111" t="s">
        <v>833</v>
      </c>
      <c r="P1193" s="1111"/>
      <c r="Q1193" s="2867"/>
      <c r="R1193" s="2868"/>
      <c r="S1193" s="2869"/>
      <c r="T1193" s="2869"/>
      <c r="U1193" s="2869"/>
      <c r="V1193" s="2869"/>
      <c r="W1193" s="2869"/>
      <c r="X1193" s="2869"/>
      <c r="Y1193" s="2869"/>
      <c r="Z1193" s="2869"/>
      <c r="AA1193" s="2879"/>
      <c r="AC1193" s="124"/>
      <c r="AD1193" s="124"/>
      <c r="AE1193" s="124"/>
      <c r="AF1193" s="124"/>
      <c r="AG1193" s="124"/>
      <c r="AH1193" s="124"/>
      <c r="AI1193" s="124"/>
      <c r="AJ1193" s="124"/>
      <c r="AK1193" s="124"/>
      <c r="AL1193" s="124"/>
      <c r="AM1193" s="124"/>
      <c r="AN1193" s="124"/>
      <c r="AO1193" s="124"/>
      <c r="AP1193" s="124"/>
      <c r="AQ1193" s="124"/>
      <c r="AR1193" s="124"/>
      <c r="AS1193" s="124"/>
      <c r="AT1193" s="124"/>
      <c r="AU1193" s="124"/>
      <c r="AV1193" s="124"/>
      <c r="AW1193" s="124"/>
      <c r="AX1193" s="124"/>
      <c r="AY1193" s="124"/>
      <c r="AZ1193" s="124"/>
      <c r="BA1193" s="124"/>
      <c r="BB1193" s="124"/>
    </row>
    <row r="1194" spans="2:54" ht="15" customHeight="1">
      <c r="B1194" s="1155"/>
      <c r="C1194" s="3016" t="s">
        <v>1135</v>
      </c>
      <c r="D1194" s="3016" t="s">
        <v>842</v>
      </c>
      <c r="E1194" s="1146" t="s">
        <v>1127</v>
      </c>
      <c r="F1194" s="1106"/>
      <c r="G1194" s="441" t="s">
        <v>93</v>
      </c>
      <c r="H1194" s="441" t="s">
        <v>1103</v>
      </c>
      <c r="I1194" s="441" t="s">
        <v>1128</v>
      </c>
      <c r="J1194" s="441" t="s">
        <v>112</v>
      </c>
      <c r="K1194" s="1111" t="s">
        <v>1135</v>
      </c>
      <c r="L1194" s="441" t="s">
        <v>1120</v>
      </c>
      <c r="M1194" s="441" t="str">
        <f t="shared" si="71"/>
        <v>ANM 132 kV</v>
      </c>
      <c r="N1194" s="1111" t="s">
        <v>1106</v>
      </c>
      <c r="O1194" s="1111" t="s">
        <v>842</v>
      </c>
      <c r="P1194" s="1111"/>
      <c r="Q1194" s="2867"/>
      <c r="R1194" s="2868"/>
      <c r="S1194" s="2869"/>
      <c r="T1194" s="2869"/>
      <c r="U1194" s="2869"/>
      <c r="V1194" s="2869"/>
      <c r="W1194" s="2869"/>
      <c r="X1194" s="2869"/>
      <c r="Y1194" s="2869"/>
      <c r="Z1194" s="2869"/>
      <c r="AA1194" s="2879"/>
      <c r="AC1194" s="124"/>
      <c r="AD1194" s="124"/>
      <c r="AE1194" s="124"/>
      <c r="AF1194" s="124"/>
      <c r="AG1194" s="124"/>
      <c r="AH1194" s="124"/>
      <c r="AI1194" s="124"/>
      <c r="AJ1194" s="124"/>
      <c r="AK1194" s="124"/>
      <c r="AL1194" s="124"/>
      <c r="AM1194" s="124"/>
      <c r="AN1194" s="124"/>
      <c r="AO1194" s="124"/>
      <c r="AP1194" s="124"/>
      <c r="AQ1194" s="124"/>
      <c r="AR1194" s="124"/>
      <c r="AS1194" s="124"/>
      <c r="AT1194" s="124"/>
      <c r="AU1194" s="124"/>
      <c r="AV1194" s="124"/>
      <c r="AW1194" s="124"/>
      <c r="AX1194" s="124"/>
      <c r="AY1194" s="124"/>
      <c r="AZ1194" s="124"/>
      <c r="BA1194" s="124"/>
      <c r="BB1194" s="124"/>
    </row>
    <row r="1195" spans="2:54" ht="15" customHeight="1">
      <c r="B1195" s="1155"/>
      <c r="C1195" s="3017"/>
      <c r="D1195" s="3017"/>
      <c r="E1195" s="1146" t="s">
        <v>1130</v>
      </c>
      <c r="F1195" s="1106"/>
      <c r="G1195" s="441" t="s">
        <v>93</v>
      </c>
      <c r="H1195" s="441" t="s">
        <v>1103</v>
      </c>
      <c r="I1195" s="441" t="s">
        <v>1131</v>
      </c>
      <c r="J1195" s="441" t="s">
        <v>112</v>
      </c>
      <c r="K1195" s="1111" t="s">
        <v>1135</v>
      </c>
      <c r="L1195" s="441" t="s">
        <v>1120</v>
      </c>
      <c r="M1195" s="441" t="str">
        <f t="shared" si="71"/>
        <v>ANM 132 kV</v>
      </c>
      <c r="N1195" s="1111" t="s">
        <v>1106</v>
      </c>
      <c r="O1195" s="1111" t="s">
        <v>842</v>
      </c>
      <c r="P1195" s="1111"/>
      <c r="Q1195" s="2867"/>
      <c r="R1195" s="2868"/>
      <c r="S1195" s="2869"/>
      <c r="T1195" s="2869"/>
      <c r="U1195" s="2869"/>
      <c r="V1195" s="2869"/>
      <c r="W1195" s="2869"/>
      <c r="X1195" s="2869"/>
      <c r="Y1195" s="2869"/>
      <c r="Z1195" s="2869"/>
      <c r="AA1195" s="2879"/>
      <c r="AC1195" s="124"/>
      <c r="AD1195" s="124"/>
      <c r="AE1195" s="124"/>
      <c r="AF1195" s="124"/>
      <c r="AG1195" s="124"/>
      <c r="AH1195" s="124"/>
      <c r="AI1195" s="124"/>
      <c r="AJ1195" s="124"/>
      <c r="AK1195" s="124"/>
      <c r="AL1195" s="124"/>
      <c r="AM1195" s="124"/>
      <c r="AN1195" s="124"/>
      <c r="AO1195" s="124"/>
      <c r="AP1195" s="124"/>
      <c r="AQ1195" s="124"/>
      <c r="AR1195" s="124"/>
      <c r="AS1195" s="124"/>
      <c r="AT1195" s="124"/>
      <c r="AU1195" s="124"/>
      <c r="AV1195" s="124"/>
      <c r="AW1195" s="124"/>
      <c r="AX1195" s="124"/>
      <c r="AY1195" s="124"/>
      <c r="AZ1195" s="124"/>
      <c r="BA1195" s="124"/>
      <c r="BB1195" s="124"/>
    </row>
    <row r="1196" spans="2:54" ht="15" customHeight="1">
      <c r="B1196" s="1155"/>
      <c r="C1196" s="3016" t="s">
        <v>1136</v>
      </c>
      <c r="D1196" s="3016" t="s">
        <v>833</v>
      </c>
      <c r="E1196" s="1146" t="s">
        <v>1127</v>
      </c>
      <c r="F1196" s="1106"/>
      <c r="G1196" s="441" t="s">
        <v>93</v>
      </c>
      <c r="H1196" s="441" t="s">
        <v>1103</v>
      </c>
      <c r="I1196" s="441" t="s">
        <v>1128</v>
      </c>
      <c r="J1196" s="441" t="s">
        <v>112</v>
      </c>
      <c r="K1196" s="1111" t="s">
        <v>1136</v>
      </c>
      <c r="L1196" s="441" t="s">
        <v>1120</v>
      </c>
      <c r="M1196" s="441" t="str">
        <f t="shared" si="71"/>
        <v>ANM 132 kV</v>
      </c>
      <c r="N1196" s="1111" t="s">
        <v>1106</v>
      </c>
      <c r="O1196" s="1111" t="s">
        <v>833</v>
      </c>
      <c r="P1196" s="1111"/>
      <c r="Q1196" s="2867"/>
      <c r="R1196" s="2868"/>
      <c r="S1196" s="2869"/>
      <c r="T1196" s="2869"/>
      <c r="U1196" s="2869"/>
      <c r="V1196" s="2869"/>
      <c r="W1196" s="2870">
        <v>110</v>
      </c>
      <c r="X1196" s="2870">
        <v>110</v>
      </c>
      <c r="Y1196" s="2870">
        <v>110</v>
      </c>
      <c r="Z1196" s="2870">
        <v>110</v>
      </c>
      <c r="AA1196" s="2870">
        <v>110</v>
      </c>
      <c r="AC1196" s="124"/>
      <c r="AD1196" s="124"/>
      <c r="AE1196" s="124"/>
      <c r="AF1196" s="124"/>
      <c r="AG1196" s="124"/>
      <c r="AH1196" s="124"/>
      <c r="AI1196" s="124"/>
      <c r="AJ1196" s="124"/>
      <c r="AK1196" s="124"/>
      <c r="AL1196" s="124"/>
      <c r="AM1196" s="124"/>
      <c r="AN1196" s="124"/>
      <c r="AO1196" s="124"/>
      <c r="AP1196" s="124"/>
      <c r="AQ1196" s="124"/>
      <c r="AR1196" s="124"/>
      <c r="AS1196" s="124"/>
      <c r="AT1196" s="124"/>
      <c r="AU1196" s="124"/>
      <c r="AV1196" s="124"/>
      <c r="AW1196" s="124"/>
      <c r="AX1196" s="124"/>
      <c r="AY1196" s="124"/>
      <c r="AZ1196" s="124"/>
      <c r="BA1196" s="124"/>
      <c r="BB1196" s="124"/>
    </row>
    <row r="1197" spans="2:54" ht="15" customHeight="1">
      <c r="B1197" s="1155"/>
      <c r="C1197" s="3017"/>
      <c r="D1197" s="3017"/>
      <c r="E1197" s="1146" t="s">
        <v>1130</v>
      </c>
      <c r="F1197" s="1106"/>
      <c r="G1197" s="441" t="s">
        <v>93</v>
      </c>
      <c r="H1197" s="441" t="s">
        <v>1103</v>
      </c>
      <c r="I1197" s="441" t="s">
        <v>1131</v>
      </c>
      <c r="J1197" s="441" t="s">
        <v>112</v>
      </c>
      <c r="K1197" s="1111" t="s">
        <v>1136</v>
      </c>
      <c r="L1197" s="441" t="s">
        <v>1120</v>
      </c>
      <c r="M1197" s="441" t="str">
        <f t="shared" si="71"/>
        <v>ANM 132 kV</v>
      </c>
      <c r="N1197" s="1111" t="s">
        <v>1106</v>
      </c>
      <c r="O1197" s="1111" t="s">
        <v>833</v>
      </c>
      <c r="P1197" s="1111"/>
      <c r="Q1197" s="2528"/>
      <c r="R1197" s="2529"/>
      <c r="S1197" s="2530"/>
      <c r="T1197" s="2530"/>
      <c r="U1197" s="2530"/>
      <c r="V1197" s="2530"/>
      <c r="W1197" s="2102"/>
      <c r="X1197" s="2102"/>
      <c r="Y1197" s="2102"/>
      <c r="Z1197" s="2102"/>
      <c r="AA1197" s="2102"/>
      <c r="AC1197" s="124"/>
      <c r="AD1197" s="124"/>
      <c r="AE1197" s="124"/>
      <c r="AF1197" s="124"/>
      <c r="AG1197" s="124"/>
      <c r="AH1197" s="124"/>
      <c r="AI1197" s="124"/>
      <c r="AJ1197" s="124"/>
      <c r="AK1197" s="124"/>
      <c r="AL1197" s="124"/>
      <c r="AM1197" s="124"/>
      <c r="AN1197" s="124"/>
      <c r="AO1197" s="124"/>
      <c r="AP1197" s="124"/>
      <c r="AQ1197" s="124"/>
      <c r="AR1197" s="124"/>
      <c r="AS1197" s="124"/>
      <c r="AT1197" s="124"/>
      <c r="AU1197" s="124"/>
      <c r="AV1197" s="124"/>
      <c r="AW1197" s="124"/>
      <c r="AX1197" s="124"/>
      <c r="AY1197" s="124"/>
      <c r="AZ1197" s="124"/>
      <c r="BA1197" s="124"/>
      <c r="BB1197" s="124"/>
    </row>
    <row r="1198" spans="2:54" ht="15" customHeight="1">
      <c r="B1198" s="1155"/>
      <c r="C1198" s="3016" t="s">
        <v>1136</v>
      </c>
      <c r="D1198" s="3016" t="s">
        <v>842</v>
      </c>
      <c r="E1198" s="1146" t="s">
        <v>1127</v>
      </c>
      <c r="F1198" s="1106"/>
      <c r="G1198" s="441" t="s">
        <v>93</v>
      </c>
      <c r="H1198" s="441" t="s">
        <v>1103</v>
      </c>
      <c r="I1198" s="441" t="s">
        <v>1128</v>
      </c>
      <c r="J1198" s="441" t="s">
        <v>112</v>
      </c>
      <c r="K1198" s="1111" t="s">
        <v>1136</v>
      </c>
      <c r="L1198" s="441" t="s">
        <v>1120</v>
      </c>
      <c r="M1198" s="441" t="str">
        <f t="shared" si="71"/>
        <v>ANM 132 kV</v>
      </c>
      <c r="N1198" s="1111" t="s">
        <v>1106</v>
      </c>
      <c r="O1198" s="1111" t="s">
        <v>842</v>
      </c>
      <c r="P1198" s="1111"/>
      <c r="Q1198" s="2528"/>
      <c r="R1198" s="2529"/>
      <c r="S1198" s="2530"/>
      <c r="T1198" s="2530"/>
      <c r="U1198" s="2530"/>
      <c r="V1198" s="2530"/>
      <c r="W1198" s="2102">
        <v>110</v>
      </c>
      <c r="X1198" s="2102">
        <v>110</v>
      </c>
      <c r="Y1198" s="2102">
        <v>110</v>
      </c>
      <c r="Z1198" s="2102">
        <v>110</v>
      </c>
      <c r="AA1198" s="2102">
        <v>110</v>
      </c>
      <c r="AC1198" s="124"/>
      <c r="AD1198" s="124"/>
      <c r="AE1198" s="124"/>
      <c r="AF1198" s="124"/>
      <c r="AG1198" s="124"/>
      <c r="AH1198" s="124"/>
      <c r="AI1198" s="124"/>
      <c r="AJ1198" s="124"/>
      <c r="AK1198" s="124"/>
      <c r="AL1198" s="124"/>
      <c r="AM1198" s="124"/>
      <c r="AN1198" s="124"/>
      <c r="AO1198" s="124"/>
      <c r="AP1198" s="124"/>
      <c r="AQ1198" s="124"/>
      <c r="AR1198" s="124"/>
      <c r="AS1198" s="124"/>
      <c r="AT1198" s="124"/>
      <c r="AU1198" s="124"/>
      <c r="AV1198" s="124"/>
      <c r="AW1198" s="124"/>
      <c r="AX1198" s="124"/>
      <c r="AY1198" s="124"/>
      <c r="AZ1198" s="124"/>
      <c r="BA1198" s="124"/>
      <c r="BB1198" s="124"/>
    </row>
    <row r="1199" spans="2:54" ht="15" customHeight="1" thickBot="1">
      <c r="B1199" s="2872"/>
      <c r="C1199" s="3018"/>
      <c r="D1199" s="3018"/>
      <c r="E1199" s="2873" t="s">
        <v>1130</v>
      </c>
      <c r="F1199" s="1106"/>
      <c r="G1199" s="441" t="s">
        <v>93</v>
      </c>
      <c r="H1199" s="441" t="s">
        <v>1103</v>
      </c>
      <c r="I1199" s="441" t="s">
        <v>1131</v>
      </c>
      <c r="J1199" s="441" t="s">
        <v>112</v>
      </c>
      <c r="K1199" s="1111" t="s">
        <v>1136</v>
      </c>
      <c r="L1199" s="441" t="s">
        <v>1120</v>
      </c>
      <c r="M1199" s="441" t="str">
        <f t="shared" si="71"/>
        <v>ANM 132 kV</v>
      </c>
      <c r="N1199" s="1111" t="s">
        <v>1106</v>
      </c>
      <c r="O1199" s="1111" t="s">
        <v>842</v>
      </c>
      <c r="P1199" s="1111"/>
      <c r="Q1199" s="2874"/>
      <c r="R1199" s="2875"/>
      <c r="S1199" s="2876"/>
      <c r="T1199" s="2876"/>
      <c r="U1199" s="2876"/>
      <c r="V1199" s="2876"/>
      <c r="W1199" s="2877"/>
      <c r="X1199" s="2877"/>
      <c r="Y1199" s="2877"/>
      <c r="Z1199" s="2877"/>
      <c r="AA1199" s="2878"/>
      <c r="AC1199" s="124"/>
      <c r="AD1199" s="124"/>
      <c r="AE1199" s="124"/>
      <c r="AF1199" s="124"/>
      <c r="AG1199" s="124"/>
      <c r="AH1199" s="124"/>
      <c r="AI1199" s="124"/>
      <c r="AJ1199" s="124"/>
      <c r="AK1199" s="124"/>
      <c r="AL1199" s="124"/>
      <c r="AM1199" s="124"/>
      <c r="AN1199" s="124"/>
      <c r="AO1199" s="124"/>
      <c r="AP1199" s="124"/>
      <c r="AQ1199" s="124"/>
      <c r="AR1199" s="124"/>
      <c r="AS1199" s="124"/>
      <c r="AT1199" s="124"/>
      <c r="AU1199" s="124"/>
      <c r="AV1199" s="124"/>
      <c r="AW1199" s="124"/>
      <c r="AX1199" s="124"/>
      <c r="AY1199" s="124"/>
      <c r="AZ1199" s="124"/>
      <c r="BA1199" s="124"/>
      <c r="BB1199" s="124"/>
    </row>
    <row r="1200" spans="2:54" ht="15" customHeight="1">
      <c r="B1200" s="1145" t="s">
        <v>1674</v>
      </c>
      <c r="C1200" s="3019" t="s">
        <v>1126</v>
      </c>
      <c r="D1200" s="3019" t="s">
        <v>842</v>
      </c>
      <c r="E1200" s="1146" t="s">
        <v>1127</v>
      </c>
      <c r="F1200" s="1106"/>
      <c r="G1200" s="441" t="s">
        <v>93</v>
      </c>
      <c r="H1200" s="441" t="s">
        <v>1103</v>
      </c>
      <c r="I1200" s="441" t="s">
        <v>1128</v>
      </c>
      <c r="J1200" s="441" t="s">
        <v>112</v>
      </c>
      <c r="K1200" s="441" t="s">
        <v>1126</v>
      </c>
      <c r="L1200" s="441" t="s">
        <v>1120</v>
      </c>
      <c r="M1200" s="441" t="str">
        <f t="shared" ref="M1200" si="73">B1200</f>
        <v>Balranald 22 kV</v>
      </c>
      <c r="N1200" s="441" t="s">
        <v>1129</v>
      </c>
      <c r="O1200" s="441" t="s">
        <v>842</v>
      </c>
      <c r="P1200" s="1111"/>
      <c r="Q1200" s="2521"/>
      <c r="R1200" s="2522"/>
      <c r="S1200" s="2523"/>
      <c r="T1200" s="2523"/>
      <c r="U1200" s="2523"/>
      <c r="V1200" s="2523"/>
      <c r="W1200" s="2524"/>
      <c r="X1200" s="2524"/>
      <c r="Y1200" s="2524"/>
      <c r="Z1200" s="2524"/>
      <c r="AA1200" s="2525"/>
      <c r="AB1200" s="1125"/>
      <c r="AC1200" s="1151"/>
      <c r="AD1200" s="1152"/>
      <c r="AE1200" s="1153"/>
      <c r="AF1200" s="1153"/>
      <c r="AG1200" s="1153"/>
      <c r="AH1200" s="124"/>
      <c r="AI1200" s="124"/>
      <c r="AJ1200" s="124"/>
      <c r="AK1200" s="124"/>
      <c r="AL1200" s="124"/>
      <c r="AM1200" s="124"/>
      <c r="AN1200" s="124"/>
      <c r="AO1200" s="124"/>
      <c r="AP1200" s="124"/>
      <c r="AQ1200" s="1153"/>
      <c r="AR1200" s="1154"/>
      <c r="AS1200" s="1154"/>
      <c r="AT1200" s="1154"/>
      <c r="AU1200" s="1154"/>
      <c r="AV1200" s="1154"/>
      <c r="AW1200" s="1154"/>
      <c r="AX1200" s="1154"/>
      <c r="AY1200" s="1154"/>
      <c r="AZ1200" s="1154"/>
      <c r="BA1200" s="1154"/>
      <c r="BB1200" s="1154"/>
    </row>
    <row r="1201" spans="2:54" ht="15" customHeight="1">
      <c r="B1201" s="1155"/>
      <c r="C1201" s="3017"/>
      <c r="D1201" s="3017"/>
      <c r="E1201" s="1146" t="s">
        <v>1130</v>
      </c>
      <c r="F1201" s="1106"/>
      <c r="G1201" s="441" t="s">
        <v>93</v>
      </c>
      <c r="H1201" s="441" t="s">
        <v>1103</v>
      </c>
      <c r="I1201" s="441" t="s">
        <v>1131</v>
      </c>
      <c r="J1201" s="441" t="s">
        <v>112</v>
      </c>
      <c r="K1201" s="441" t="s">
        <v>1126</v>
      </c>
      <c r="L1201" s="441" t="s">
        <v>1120</v>
      </c>
      <c r="M1201" s="441" t="str">
        <f t="shared" si="71"/>
        <v>Balranald 22 kV</v>
      </c>
      <c r="N1201" s="441" t="s">
        <v>1129</v>
      </c>
      <c r="O1201" s="441" t="s">
        <v>842</v>
      </c>
      <c r="P1201" s="1111"/>
      <c r="Q1201" s="2526"/>
      <c r="R1201" s="2527"/>
      <c r="S1201" s="2524"/>
      <c r="T1201" s="2524"/>
      <c r="U1201" s="2524"/>
      <c r="V1201" s="2524"/>
      <c r="W1201" s="2524"/>
      <c r="X1201" s="2524"/>
      <c r="Y1201" s="2524"/>
      <c r="Z1201" s="2524"/>
      <c r="AA1201" s="2525"/>
      <c r="AB1201" s="1125"/>
      <c r="AC1201" s="1151"/>
      <c r="AD1201" s="1152"/>
      <c r="AE1201" s="1153"/>
      <c r="AF1201" s="1153"/>
      <c r="AG1201" s="1153"/>
      <c r="AH1201" s="124"/>
      <c r="AI1201" s="124"/>
      <c r="AJ1201" s="124"/>
      <c r="AK1201" s="124"/>
      <c r="AL1201" s="124"/>
      <c r="AM1201" s="124"/>
      <c r="AN1201" s="124"/>
      <c r="AO1201" s="124"/>
      <c r="AP1201" s="124"/>
      <c r="AQ1201" s="1153"/>
      <c r="AR1201" s="1154"/>
      <c r="AS1201" s="1154"/>
      <c r="AT1201" s="1154"/>
      <c r="AU1201" s="1154"/>
      <c r="AV1201" s="1154"/>
      <c r="AW1201" s="1154"/>
      <c r="AX1201" s="1154"/>
      <c r="AY1201" s="1154"/>
      <c r="AZ1201" s="1154"/>
      <c r="BA1201" s="1154"/>
      <c r="BB1201" s="1154"/>
    </row>
    <row r="1202" spans="2:54" ht="15" customHeight="1">
      <c r="B1202" s="1155"/>
      <c r="C1202" s="3016" t="s">
        <v>1132</v>
      </c>
      <c r="D1202" s="3016" t="s">
        <v>833</v>
      </c>
      <c r="E1202" s="1146" t="s">
        <v>1127</v>
      </c>
      <c r="F1202" s="1106"/>
      <c r="G1202" s="441" t="s">
        <v>93</v>
      </c>
      <c r="H1202" s="441" t="s">
        <v>1103</v>
      </c>
      <c r="I1202" s="441" t="s">
        <v>1128</v>
      </c>
      <c r="J1202" s="441" t="s">
        <v>112</v>
      </c>
      <c r="K1202" s="1111" t="s">
        <v>1132</v>
      </c>
      <c r="L1202" s="441" t="s">
        <v>1120</v>
      </c>
      <c r="M1202" s="441" t="str">
        <f t="shared" si="71"/>
        <v>Balranald 22 kV</v>
      </c>
      <c r="N1202" s="1111" t="s">
        <v>1106</v>
      </c>
      <c r="O1202" s="1111" t="s">
        <v>833</v>
      </c>
      <c r="P1202" s="1111"/>
      <c r="Q1202" s="2850"/>
      <c r="R1202" s="2850"/>
      <c r="S1202" s="2850"/>
      <c r="T1202" s="2850"/>
      <c r="U1202" s="2850"/>
      <c r="V1202" s="2851"/>
      <c r="W1202" s="2852"/>
      <c r="X1202" s="2852"/>
      <c r="Y1202" s="2852"/>
      <c r="Z1202" s="2852"/>
      <c r="AA1202" s="2853"/>
      <c r="AB1202" s="1125"/>
      <c r="AC1202" s="1151"/>
      <c r="AD1202" s="1152"/>
      <c r="AE1202" s="1153"/>
      <c r="AF1202" s="1153"/>
      <c r="AG1202" s="1153"/>
      <c r="AH1202" s="124"/>
      <c r="AI1202" s="124"/>
      <c r="AJ1202" s="124"/>
      <c r="AK1202" s="124"/>
      <c r="AL1202" s="1153"/>
      <c r="AM1202" s="124"/>
      <c r="AN1202" s="124"/>
      <c r="AO1202" s="1153"/>
      <c r="AP1202" s="1153"/>
      <c r="AQ1202" s="1153"/>
      <c r="AR1202" s="1154"/>
      <c r="AS1202" s="1154"/>
      <c r="AT1202" s="1154"/>
      <c r="AU1202" s="1160"/>
      <c r="AV1202" s="1154"/>
      <c r="AW1202" s="1154"/>
      <c r="AX1202" s="1154"/>
      <c r="AY1202" s="1154"/>
      <c r="AZ1202" s="1154"/>
      <c r="BA1202" s="1154"/>
      <c r="BB1202" s="1154"/>
    </row>
    <row r="1203" spans="2:54" ht="15" customHeight="1">
      <c r="B1203" s="1155"/>
      <c r="C1203" s="3017"/>
      <c r="D1203" s="3017"/>
      <c r="E1203" s="1146" t="s">
        <v>1130</v>
      </c>
      <c r="F1203" s="1106"/>
      <c r="G1203" s="441" t="s">
        <v>93</v>
      </c>
      <c r="H1203" s="441" t="s">
        <v>1103</v>
      </c>
      <c r="I1203" s="441" t="s">
        <v>1131</v>
      </c>
      <c r="J1203" s="441" t="s">
        <v>112</v>
      </c>
      <c r="K1203" s="1111" t="s">
        <v>1132</v>
      </c>
      <c r="L1203" s="441" t="s">
        <v>1120</v>
      </c>
      <c r="M1203" s="441" t="str">
        <f t="shared" si="71"/>
        <v>Balranald 22 kV</v>
      </c>
      <c r="N1203" s="1111" t="s">
        <v>1106</v>
      </c>
      <c r="O1203" s="1111" t="s">
        <v>833</v>
      </c>
      <c r="P1203" s="1111"/>
      <c r="Q1203" s="2850"/>
      <c r="R1203" s="2850"/>
      <c r="S1203" s="2850"/>
      <c r="T1203" s="2850"/>
      <c r="U1203" s="2850"/>
      <c r="V1203" s="2851"/>
      <c r="W1203" s="2852"/>
      <c r="X1203" s="2852"/>
      <c r="Y1203" s="2852"/>
      <c r="Z1203" s="2852"/>
      <c r="AA1203" s="2853"/>
      <c r="AB1203" s="1125"/>
      <c r="AC1203" s="1151"/>
      <c r="AD1203" s="1152"/>
      <c r="AE1203" s="1153"/>
      <c r="AF1203" s="1153"/>
      <c r="AG1203" s="1153"/>
      <c r="AH1203" s="124"/>
      <c r="AI1203" s="124"/>
      <c r="AJ1203" s="124"/>
      <c r="AK1203" s="124"/>
      <c r="AL1203" s="1153"/>
      <c r="AM1203" s="124"/>
      <c r="AN1203" s="124"/>
      <c r="AO1203" s="1153"/>
      <c r="AP1203" s="1153"/>
      <c r="AQ1203" s="1153"/>
      <c r="AR1203" s="1154"/>
      <c r="AS1203" s="1154"/>
      <c r="AT1203" s="1154"/>
      <c r="AU1203" s="1160"/>
      <c r="AV1203" s="1154"/>
      <c r="AW1203" s="1154"/>
      <c r="AX1203" s="1154"/>
      <c r="AY1203" s="1154"/>
      <c r="AZ1203" s="1154"/>
      <c r="BA1203" s="1154"/>
      <c r="BB1203" s="1154"/>
    </row>
    <row r="1204" spans="2:54" ht="15" customHeight="1">
      <c r="B1204" s="1155"/>
      <c r="C1204" s="3016" t="s">
        <v>1132</v>
      </c>
      <c r="D1204" s="3016" t="s">
        <v>842</v>
      </c>
      <c r="E1204" s="1146" t="s">
        <v>1127</v>
      </c>
      <c r="F1204" s="1106"/>
      <c r="G1204" s="441" t="s">
        <v>93</v>
      </c>
      <c r="H1204" s="441" t="s">
        <v>1103</v>
      </c>
      <c r="I1204" s="441" t="s">
        <v>1128</v>
      </c>
      <c r="J1204" s="441" t="s">
        <v>112</v>
      </c>
      <c r="K1204" s="1111" t="s">
        <v>1132</v>
      </c>
      <c r="L1204" s="441" t="s">
        <v>1120</v>
      </c>
      <c r="M1204" s="441" t="str">
        <f t="shared" si="71"/>
        <v>Balranald 22 kV</v>
      </c>
      <c r="N1204" s="1111" t="s">
        <v>1106</v>
      </c>
      <c r="O1204" s="1112" t="s">
        <v>842</v>
      </c>
      <c r="P1204" s="1111"/>
      <c r="Q1204" s="2854"/>
      <c r="R1204" s="2854"/>
      <c r="S1204" s="2854"/>
      <c r="T1204" s="2854"/>
      <c r="U1204" s="2854"/>
      <c r="V1204" s="2855"/>
      <c r="W1204" s="2852"/>
      <c r="X1204" s="2852"/>
      <c r="Y1204" s="2852"/>
      <c r="Z1204" s="2852"/>
      <c r="AA1204" s="2853"/>
      <c r="AB1204" s="1125"/>
      <c r="AC1204" s="1151"/>
      <c r="AD1204" s="1152"/>
      <c r="AE1204" s="1153"/>
      <c r="AF1204" s="1153"/>
      <c r="AG1204" s="1153"/>
      <c r="AH1204" s="124"/>
      <c r="AI1204" s="124"/>
      <c r="AJ1204" s="124"/>
      <c r="AK1204" s="124"/>
      <c r="AL1204" s="1153"/>
      <c r="AM1204" s="124"/>
      <c r="AN1204" s="124"/>
      <c r="AO1204" s="1153"/>
      <c r="AP1204" s="1161"/>
      <c r="AQ1204" s="1153"/>
      <c r="AR1204" s="1154"/>
      <c r="AS1204" s="1154"/>
      <c r="AT1204" s="1154"/>
      <c r="AU1204" s="1160"/>
      <c r="AV1204" s="1154"/>
      <c r="AW1204" s="1154"/>
      <c r="AX1204" s="1154"/>
      <c r="AY1204" s="1154"/>
      <c r="AZ1204" s="1154"/>
      <c r="BA1204" s="1154"/>
      <c r="BB1204" s="1154"/>
    </row>
    <row r="1205" spans="2:54" ht="15" customHeight="1">
      <c r="B1205" s="1155"/>
      <c r="C1205" s="3017"/>
      <c r="D1205" s="3017"/>
      <c r="E1205" s="1146" t="s">
        <v>1130</v>
      </c>
      <c r="F1205" s="1106"/>
      <c r="G1205" s="441" t="s">
        <v>93</v>
      </c>
      <c r="H1205" s="441" t="s">
        <v>1103</v>
      </c>
      <c r="I1205" s="441" t="s">
        <v>1131</v>
      </c>
      <c r="J1205" s="441" t="s">
        <v>112</v>
      </c>
      <c r="K1205" s="1111" t="s">
        <v>1132</v>
      </c>
      <c r="L1205" s="441" t="s">
        <v>1120</v>
      </c>
      <c r="M1205" s="441" t="str">
        <f t="shared" si="71"/>
        <v>Balranald 22 kV</v>
      </c>
      <c r="N1205" s="1111" t="s">
        <v>1106</v>
      </c>
      <c r="O1205" s="1112" t="s">
        <v>842</v>
      </c>
      <c r="P1205" s="1111"/>
      <c r="Q1205" s="2854"/>
      <c r="R1205" s="2854"/>
      <c r="S1205" s="2854"/>
      <c r="T1205" s="2854"/>
      <c r="U1205" s="2854"/>
      <c r="V1205" s="2855"/>
      <c r="W1205" s="2852"/>
      <c r="X1205" s="2852"/>
      <c r="Y1205" s="2852"/>
      <c r="Z1205" s="2852"/>
      <c r="AA1205" s="2853"/>
      <c r="AB1205" s="1125"/>
      <c r="AC1205" s="1151"/>
      <c r="AD1205" s="1152"/>
      <c r="AE1205" s="1153"/>
      <c r="AF1205" s="1153"/>
      <c r="AG1205" s="1153"/>
      <c r="AH1205" s="124"/>
      <c r="AI1205" s="124"/>
      <c r="AJ1205" s="124"/>
      <c r="AK1205" s="124"/>
      <c r="AL1205" s="1153"/>
      <c r="AM1205" s="124"/>
      <c r="AN1205" s="124"/>
      <c r="AO1205" s="1153"/>
      <c r="AP1205" s="1161"/>
      <c r="AQ1205" s="1153"/>
      <c r="AR1205" s="1154"/>
      <c r="AS1205" s="1154"/>
      <c r="AT1205" s="1154"/>
      <c r="AU1205" s="1160"/>
      <c r="AV1205" s="1154"/>
      <c r="AW1205" s="1154"/>
      <c r="AX1205" s="1154"/>
      <c r="AY1205" s="1154"/>
      <c r="AZ1205" s="1154"/>
      <c r="BA1205" s="1154"/>
      <c r="BB1205" s="1154"/>
    </row>
    <row r="1206" spans="2:54" ht="15" customHeight="1">
      <c r="B1206" s="1155"/>
      <c r="C1206" s="3016" t="s">
        <v>1133</v>
      </c>
      <c r="D1206" s="3016"/>
      <c r="E1206" s="1146" t="s">
        <v>1127</v>
      </c>
      <c r="F1206" s="1106"/>
      <c r="G1206" s="441" t="s">
        <v>93</v>
      </c>
      <c r="H1206" s="441" t="s">
        <v>1103</v>
      </c>
      <c r="I1206" s="441" t="s">
        <v>1128</v>
      </c>
      <c r="J1206" s="441" t="s">
        <v>112</v>
      </c>
      <c r="K1206" s="1111" t="s">
        <v>1133</v>
      </c>
      <c r="L1206" s="441" t="s">
        <v>1120</v>
      </c>
      <c r="M1206" s="441" t="str">
        <f t="shared" si="71"/>
        <v>Balranald 22 kV</v>
      </c>
      <c r="N1206" s="1111" t="s">
        <v>1108</v>
      </c>
      <c r="O1206" s="1111" t="s">
        <v>1109</v>
      </c>
      <c r="P1206" s="1111"/>
      <c r="Q1206" s="2856"/>
      <c r="R1206" s="2856"/>
      <c r="S1206" s="2856"/>
      <c r="T1206" s="2856"/>
      <c r="U1206" s="2856"/>
      <c r="V1206" s="2858"/>
      <c r="W1206" s="2859"/>
      <c r="X1206" s="2859"/>
      <c r="Y1206" s="2859"/>
      <c r="Z1206" s="2859"/>
      <c r="AA1206" s="2860"/>
      <c r="AB1206" s="1125"/>
      <c r="AC1206" s="1151"/>
      <c r="AD1206" s="1152"/>
      <c r="AE1206" s="1153"/>
      <c r="AF1206" s="1153"/>
      <c r="AG1206" s="1153"/>
      <c r="AH1206" s="124"/>
      <c r="AI1206" s="124"/>
      <c r="AJ1206" s="124"/>
      <c r="AK1206" s="124"/>
      <c r="AL1206" s="1153"/>
      <c r="AM1206" s="124"/>
      <c r="AN1206" s="124"/>
      <c r="AO1206" s="1153"/>
      <c r="AP1206" s="1153"/>
      <c r="AQ1206" s="1153"/>
      <c r="AR1206" s="1154"/>
      <c r="AS1206" s="1154"/>
      <c r="AT1206" s="1154"/>
      <c r="AU1206" s="1154"/>
      <c r="AV1206" s="1154"/>
      <c r="AW1206" s="1154"/>
      <c r="AX1206" s="1154"/>
      <c r="AY1206" s="1154"/>
      <c r="AZ1206" s="1154"/>
      <c r="BA1206" s="1154"/>
      <c r="BB1206" s="1154"/>
    </row>
    <row r="1207" spans="2:54" ht="15" customHeight="1">
      <c r="B1207" s="1155"/>
      <c r="C1207" s="3017"/>
      <c r="D1207" s="3017"/>
      <c r="E1207" s="1146" t="s">
        <v>1130</v>
      </c>
      <c r="F1207" s="1106"/>
      <c r="G1207" s="441" t="s">
        <v>93</v>
      </c>
      <c r="H1207" s="441" t="s">
        <v>1103</v>
      </c>
      <c r="I1207" s="441" t="s">
        <v>1131</v>
      </c>
      <c r="J1207" s="441" t="s">
        <v>112</v>
      </c>
      <c r="K1207" s="1111" t="s">
        <v>1133</v>
      </c>
      <c r="L1207" s="441" t="s">
        <v>1120</v>
      </c>
      <c r="M1207" s="441" t="str">
        <f t="shared" si="71"/>
        <v>Balranald 22 kV</v>
      </c>
      <c r="N1207" s="1111" t="s">
        <v>1108</v>
      </c>
      <c r="O1207" s="1111" t="s">
        <v>1109</v>
      </c>
      <c r="P1207" s="1111"/>
      <c r="Q1207" s="2856"/>
      <c r="R1207" s="2856"/>
      <c r="S1207" s="2856"/>
      <c r="T1207" s="2856"/>
      <c r="U1207" s="2856"/>
      <c r="V1207" s="2858"/>
      <c r="W1207" s="2859"/>
      <c r="X1207" s="2859"/>
      <c r="Y1207" s="2859"/>
      <c r="Z1207" s="2859"/>
      <c r="AA1207" s="2860"/>
      <c r="AB1207" s="1125"/>
      <c r="AC1207" s="1151"/>
      <c r="AD1207" s="1152"/>
      <c r="AE1207" s="1153"/>
      <c r="AF1207" s="1153"/>
      <c r="AG1207" s="1153"/>
      <c r="AH1207" s="124"/>
      <c r="AI1207" s="124"/>
      <c r="AJ1207" s="124"/>
      <c r="AK1207" s="124"/>
      <c r="AL1207" s="1153"/>
      <c r="AM1207" s="124"/>
      <c r="AN1207" s="124"/>
      <c r="AO1207" s="1153"/>
      <c r="AP1207" s="1153"/>
      <c r="AQ1207" s="1153"/>
      <c r="AR1207" s="1154"/>
      <c r="AS1207" s="1154"/>
      <c r="AT1207" s="1154"/>
      <c r="AU1207" s="1154"/>
      <c r="AV1207" s="1154"/>
      <c r="AW1207" s="1154"/>
      <c r="AX1207" s="1154"/>
      <c r="AY1207" s="1154"/>
      <c r="AZ1207" s="1154"/>
      <c r="BA1207" s="1154"/>
      <c r="BB1207" s="1154"/>
    </row>
    <row r="1208" spans="2:54" ht="15" customHeight="1">
      <c r="B1208" s="1155"/>
      <c r="C1208" s="3016" t="s">
        <v>1110</v>
      </c>
      <c r="D1208" s="3016"/>
      <c r="E1208" s="1146" t="s">
        <v>1127</v>
      </c>
      <c r="F1208" s="1106"/>
      <c r="G1208" s="441" t="s">
        <v>93</v>
      </c>
      <c r="H1208" s="441" t="s">
        <v>1103</v>
      </c>
      <c r="I1208" s="441" t="s">
        <v>1128</v>
      </c>
      <c r="J1208" s="441" t="s">
        <v>112</v>
      </c>
      <c r="K1208" s="1111" t="s">
        <v>1110</v>
      </c>
      <c r="L1208" s="441" t="s">
        <v>1120</v>
      </c>
      <c r="M1208" s="441" t="str">
        <f t="shared" si="71"/>
        <v>Balranald 22 kV</v>
      </c>
      <c r="N1208" s="1111" t="s">
        <v>1111</v>
      </c>
      <c r="O1208" s="1112">
        <v>0</v>
      </c>
      <c r="P1208" s="1111"/>
      <c r="Q1208" s="2861"/>
      <c r="R1208" s="2861"/>
      <c r="S1208" s="2861"/>
      <c r="T1208" s="2861"/>
      <c r="U1208" s="2861"/>
      <c r="V1208" s="2862"/>
      <c r="W1208" s="2863"/>
      <c r="X1208" s="2863"/>
      <c r="Y1208" s="2863"/>
      <c r="Z1208" s="2863"/>
      <c r="AA1208" s="2864"/>
      <c r="AB1208" s="1125"/>
      <c r="AC1208" s="1151"/>
      <c r="AD1208" s="1152"/>
      <c r="AE1208" s="1153"/>
      <c r="AF1208" s="1153"/>
      <c r="AG1208" s="1153"/>
      <c r="AH1208" s="124"/>
      <c r="AI1208" s="124"/>
      <c r="AJ1208" s="124"/>
      <c r="AK1208" s="124"/>
      <c r="AL1208" s="1153"/>
      <c r="AM1208" s="124"/>
      <c r="AN1208" s="124"/>
      <c r="AO1208" s="1153"/>
      <c r="AP1208" s="1161"/>
      <c r="AQ1208" s="1153"/>
      <c r="AR1208" s="1154"/>
      <c r="AS1208" s="1154"/>
      <c r="AT1208" s="1154"/>
      <c r="AU1208" s="1154"/>
      <c r="AV1208" s="1154"/>
      <c r="AW1208" s="1154"/>
      <c r="AX1208" s="1154"/>
      <c r="AY1208" s="1154"/>
      <c r="AZ1208" s="1154"/>
      <c r="BA1208" s="1154"/>
      <c r="BB1208" s="1154"/>
    </row>
    <row r="1209" spans="2:54" ht="15" customHeight="1">
      <c r="B1209" s="1155"/>
      <c r="C1209" s="3017"/>
      <c r="D1209" s="3017"/>
      <c r="E1209" s="1146" t="s">
        <v>1130</v>
      </c>
      <c r="F1209" s="1106"/>
      <c r="G1209" s="441" t="s">
        <v>93</v>
      </c>
      <c r="H1209" s="441" t="s">
        <v>1103</v>
      </c>
      <c r="I1209" s="441" t="s">
        <v>1131</v>
      </c>
      <c r="J1209" s="441" t="s">
        <v>112</v>
      </c>
      <c r="K1209" s="1111" t="s">
        <v>1110</v>
      </c>
      <c r="L1209" s="441" t="s">
        <v>1120</v>
      </c>
      <c r="M1209" s="441" t="str">
        <f t="shared" si="71"/>
        <v>Balranald 22 kV</v>
      </c>
      <c r="N1209" s="1111" t="s">
        <v>1111</v>
      </c>
      <c r="O1209" s="1112">
        <v>0</v>
      </c>
      <c r="P1209" s="1111"/>
      <c r="Q1209" s="2861"/>
      <c r="R1209" s="2861"/>
      <c r="S1209" s="2861"/>
      <c r="T1209" s="2861"/>
      <c r="U1209" s="2861"/>
      <c r="V1209" s="2862"/>
      <c r="W1209" s="2863"/>
      <c r="X1209" s="2863"/>
      <c r="Y1209" s="2863"/>
      <c r="Z1209" s="2863"/>
      <c r="AA1209" s="2864"/>
      <c r="AB1209" s="1125"/>
      <c r="AC1209" s="1151"/>
      <c r="AD1209" s="1152"/>
      <c r="AE1209" s="1153"/>
      <c r="AF1209" s="1153"/>
      <c r="AG1209" s="1153"/>
      <c r="AH1209" s="124"/>
      <c r="AI1209" s="124"/>
      <c r="AJ1209" s="124"/>
      <c r="AK1209" s="124"/>
      <c r="AL1209" s="1153"/>
      <c r="AM1209" s="124"/>
      <c r="AN1209" s="124"/>
      <c r="AO1209" s="1153"/>
      <c r="AP1209" s="1161"/>
      <c r="AQ1209" s="1153"/>
      <c r="AR1209" s="1154"/>
      <c r="AS1209" s="1154"/>
      <c r="AT1209" s="1154"/>
      <c r="AU1209" s="1154"/>
      <c r="AV1209" s="1154"/>
      <c r="AW1209" s="1154"/>
      <c r="AX1209" s="1154"/>
      <c r="AY1209" s="1154"/>
      <c r="AZ1209" s="1154"/>
      <c r="BA1209" s="1154"/>
      <c r="BB1209" s="1154"/>
    </row>
    <row r="1210" spans="2:54" ht="15" customHeight="1">
      <c r="B1210" s="1155"/>
      <c r="C1210" s="3016" t="s">
        <v>1112</v>
      </c>
      <c r="D1210" s="3016"/>
      <c r="E1210" s="1146" t="s">
        <v>1127</v>
      </c>
      <c r="F1210" s="1106"/>
      <c r="G1210" s="441" t="s">
        <v>93</v>
      </c>
      <c r="H1210" s="441" t="s">
        <v>1103</v>
      </c>
      <c r="I1210" s="441" t="s">
        <v>1128</v>
      </c>
      <c r="J1210" s="441" t="s">
        <v>112</v>
      </c>
      <c r="K1210" s="1111" t="s">
        <v>1112</v>
      </c>
      <c r="L1210" s="441" t="s">
        <v>1120</v>
      </c>
      <c r="M1210" s="441" t="str">
        <f t="shared" si="71"/>
        <v>Balranald 22 kV</v>
      </c>
      <c r="N1210" s="1111" t="s">
        <v>1113</v>
      </c>
      <c r="O1210" s="1111" t="s">
        <v>1113</v>
      </c>
      <c r="P1210" s="1111"/>
      <c r="Q1210" s="2850"/>
      <c r="R1210" s="2850"/>
      <c r="S1210" s="2850"/>
      <c r="T1210" s="2850"/>
      <c r="U1210" s="2850"/>
      <c r="V1210" s="2851"/>
      <c r="W1210" s="2866"/>
      <c r="X1210" s="2866"/>
      <c r="Y1210" s="2866"/>
      <c r="Z1210" s="2866"/>
      <c r="AA1210" s="2099"/>
      <c r="AB1210" s="1125"/>
      <c r="AC1210" s="1151"/>
      <c r="AD1210" s="1152"/>
      <c r="AE1210" s="1153"/>
      <c r="AF1210" s="1153"/>
      <c r="AG1210" s="1153"/>
      <c r="AH1210" s="124"/>
      <c r="AI1210" s="124"/>
      <c r="AJ1210" s="124"/>
      <c r="AK1210" s="124"/>
      <c r="AL1210" s="1153"/>
      <c r="AM1210" s="124"/>
      <c r="AN1210" s="124"/>
      <c r="AO1210" s="1153"/>
      <c r="AP1210" s="1153"/>
      <c r="AQ1210" s="1153"/>
      <c r="AR1210" s="1154"/>
      <c r="AS1210" s="1154"/>
      <c r="AT1210" s="1154"/>
      <c r="AU1210" s="1154"/>
      <c r="AV1210" s="1154"/>
      <c r="AW1210" s="1154"/>
      <c r="AX1210" s="1154"/>
      <c r="AY1210" s="1154"/>
      <c r="AZ1210" s="1154"/>
      <c r="BA1210" s="1154"/>
      <c r="BB1210" s="1154"/>
    </row>
    <row r="1211" spans="2:54" ht="15" customHeight="1">
      <c r="B1211" s="1155"/>
      <c r="C1211" s="3017"/>
      <c r="D1211" s="3017"/>
      <c r="E1211" s="1146" t="s">
        <v>1130</v>
      </c>
      <c r="F1211" s="1106"/>
      <c r="G1211" s="441" t="s">
        <v>93</v>
      </c>
      <c r="H1211" s="441" t="s">
        <v>1103</v>
      </c>
      <c r="I1211" s="441" t="s">
        <v>1131</v>
      </c>
      <c r="J1211" s="441" t="s">
        <v>112</v>
      </c>
      <c r="K1211" s="1111" t="s">
        <v>1112</v>
      </c>
      <c r="L1211" s="441" t="s">
        <v>1120</v>
      </c>
      <c r="M1211" s="441" t="str">
        <f t="shared" si="71"/>
        <v>Balranald 22 kV</v>
      </c>
      <c r="N1211" s="1111" t="s">
        <v>1113</v>
      </c>
      <c r="O1211" s="1111" t="s">
        <v>1113</v>
      </c>
      <c r="P1211" s="1111"/>
      <c r="Q1211" s="2850"/>
      <c r="R1211" s="2850"/>
      <c r="S1211" s="2850"/>
      <c r="T1211" s="2850"/>
      <c r="U1211" s="2850"/>
      <c r="V1211" s="2851"/>
      <c r="W1211" s="2866"/>
      <c r="X1211" s="2866"/>
      <c r="Y1211" s="2866"/>
      <c r="Z1211" s="2866"/>
      <c r="AA1211" s="2099"/>
      <c r="AB1211" s="1125"/>
      <c r="AC1211" s="1151"/>
      <c r="AD1211" s="1152"/>
      <c r="AE1211" s="1153"/>
      <c r="AF1211" s="1153"/>
      <c r="AG1211" s="1153"/>
      <c r="AH1211" s="124"/>
      <c r="AI1211" s="124"/>
      <c r="AJ1211" s="124"/>
      <c r="AK1211" s="124"/>
      <c r="AL1211" s="1153"/>
      <c r="AM1211" s="124"/>
      <c r="AN1211" s="124"/>
      <c r="AO1211" s="1153"/>
      <c r="AP1211" s="1153"/>
      <c r="AQ1211" s="1153"/>
      <c r="AR1211" s="1154"/>
      <c r="AS1211" s="1154"/>
      <c r="AT1211" s="1154"/>
      <c r="AU1211" s="1154"/>
      <c r="AV1211" s="1154"/>
      <c r="AW1211" s="1154"/>
      <c r="AX1211" s="1154"/>
      <c r="AY1211" s="1154"/>
      <c r="AZ1211" s="1154"/>
      <c r="BA1211" s="1154"/>
      <c r="BB1211" s="1154"/>
    </row>
    <row r="1212" spans="2:54" ht="15" customHeight="1">
      <c r="B1212" s="1155"/>
      <c r="C1212" s="3016" t="s">
        <v>1134</v>
      </c>
      <c r="D1212" s="3016" t="s">
        <v>833</v>
      </c>
      <c r="E1212" s="1146" t="s">
        <v>1127</v>
      </c>
      <c r="F1212" s="1106"/>
      <c r="G1212" s="441" t="s">
        <v>93</v>
      </c>
      <c r="H1212" s="441" t="s">
        <v>1103</v>
      </c>
      <c r="I1212" s="441" t="s">
        <v>1128</v>
      </c>
      <c r="J1212" s="441" t="s">
        <v>112</v>
      </c>
      <c r="K1212" s="1111" t="s">
        <v>1134</v>
      </c>
      <c r="L1212" s="441" t="s">
        <v>1120</v>
      </c>
      <c r="M1212" s="441" t="str">
        <f t="shared" si="71"/>
        <v>Balranald 22 kV</v>
      </c>
      <c r="N1212" s="1111" t="s">
        <v>1115</v>
      </c>
      <c r="O1212" s="1111" t="s">
        <v>833</v>
      </c>
      <c r="P1212" s="1111"/>
      <c r="Q1212" s="2867"/>
      <c r="R1212" s="2868"/>
      <c r="S1212" s="2869"/>
      <c r="T1212" s="2869"/>
      <c r="U1212" s="2869"/>
      <c r="V1212" s="2869"/>
      <c r="W1212" s="2869"/>
      <c r="X1212" s="2869"/>
      <c r="Y1212" s="2869"/>
      <c r="Z1212" s="2869"/>
      <c r="AA1212" s="2879"/>
      <c r="AB1212" s="1125"/>
      <c r="AC1212" s="1151"/>
      <c r="AD1212" s="1152"/>
      <c r="AE1212" s="1153"/>
      <c r="AF1212" s="1153"/>
      <c r="AG1212" s="1153"/>
      <c r="AH1212" s="124"/>
      <c r="AI1212" s="124"/>
      <c r="AJ1212" s="124"/>
      <c r="AK1212" s="124"/>
      <c r="AL1212" s="1153"/>
      <c r="AM1212" s="124"/>
      <c r="AN1212" s="124"/>
      <c r="AO1212" s="1153"/>
      <c r="AP1212" s="1153"/>
      <c r="AQ1212" s="1153"/>
      <c r="AR1212" s="1154"/>
      <c r="AS1212" s="1154"/>
      <c r="AT1212" s="1154"/>
      <c r="AU1212" s="1154"/>
      <c r="AV1212" s="1154"/>
      <c r="AW1212" s="1154"/>
      <c r="AX1212" s="1154"/>
      <c r="AY1212" s="1154"/>
      <c r="AZ1212" s="1154"/>
      <c r="BA1212" s="1154"/>
      <c r="BB1212" s="1154"/>
    </row>
    <row r="1213" spans="2:54" ht="15" customHeight="1">
      <c r="B1213" s="1155"/>
      <c r="C1213" s="3017"/>
      <c r="D1213" s="3017"/>
      <c r="E1213" s="1146" t="s">
        <v>1130</v>
      </c>
      <c r="F1213" s="1106"/>
      <c r="G1213" s="441" t="s">
        <v>93</v>
      </c>
      <c r="H1213" s="441" t="s">
        <v>1103</v>
      </c>
      <c r="I1213" s="441" t="s">
        <v>1131</v>
      </c>
      <c r="J1213" s="441" t="s">
        <v>112</v>
      </c>
      <c r="K1213" s="1111" t="s">
        <v>1134</v>
      </c>
      <c r="L1213" s="441" t="s">
        <v>1120</v>
      </c>
      <c r="M1213" s="441" t="str">
        <f t="shared" si="71"/>
        <v>Balranald 22 kV</v>
      </c>
      <c r="N1213" s="1111" t="s">
        <v>1115</v>
      </c>
      <c r="O1213" s="1111" t="s">
        <v>833</v>
      </c>
      <c r="P1213" s="1111"/>
      <c r="Q1213" s="2867"/>
      <c r="R1213" s="2868"/>
      <c r="S1213" s="2869"/>
      <c r="T1213" s="2869"/>
      <c r="U1213" s="2869"/>
      <c r="V1213" s="2869"/>
      <c r="W1213" s="2869"/>
      <c r="X1213" s="2869"/>
      <c r="Y1213" s="2869"/>
      <c r="Z1213" s="2869"/>
      <c r="AA1213" s="2879"/>
      <c r="AB1213" s="1125"/>
      <c r="AC1213" s="1151"/>
      <c r="AD1213" s="1152"/>
      <c r="AE1213" s="1153"/>
      <c r="AF1213" s="1153"/>
      <c r="AG1213" s="1153"/>
      <c r="AH1213" s="124"/>
      <c r="AI1213" s="124"/>
      <c r="AJ1213" s="124"/>
      <c r="AK1213" s="124"/>
      <c r="AL1213" s="1153"/>
      <c r="AM1213" s="124"/>
      <c r="AN1213" s="124"/>
      <c r="AO1213" s="1153"/>
      <c r="AP1213" s="1153"/>
      <c r="AQ1213" s="1153"/>
      <c r="AR1213" s="1154"/>
      <c r="AS1213" s="1154"/>
      <c r="AT1213" s="1154"/>
      <c r="AU1213" s="1154"/>
      <c r="AV1213" s="1154"/>
      <c r="AW1213" s="1154"/>
      <c r="AX1213" s="1154"/>
      <c r="AY1213" s="1154"/>
      <c r="AZ1213" s="1154"/>
      <c r="BA1213" s="1154"/>
      <c r="BB1213" s="1154"/>
    </row>
    <row r="1214" spans="2:54" ht="15" customHeight="1">
      <c r="B1214" s="1155"/>
      <c r="C1214" s="3016" t="s">
        <v>1135</v>
      </c>
      <c r="D1214" s="3016" t="s">
        <v>833</v>
      </c>
      <c r="E1214" s="1146" t="s">
        <v>1127</v>
      </c>
      <c r="F1214" s="1106"/>
      <c r="G1214" s="441" t="s">
        <v>93</v>
      </c>
      <c r="H1214" s="441" t="s">
        <v>1103</v>
      </c>
      <c r="I1214" s="441" t="s">
        <v>1128</v>
      </c>
      <c r="J1214" s="441" t="s">
        <v>112</v>
      </c>
      <c r="K1214" s="1111" t="s">
        <v>1135</v>
      </c>
      <c r="L1214" s="441" t="s">
        <v>1120</v>
      </c>
      <c r="M1214" s="441" t="str">
        <f t="shared" si="71"/>
        <v>Balranald 22 kV</v>
      </c>
      <c r="N1214" s="1111" t="s">
        <v>1106</v>
      </c>
      <c r="O1214" s="1111" t="s">
        <v>833</v>
      </c>
      <c r="P1214" s="1111"/>
      <c r="Q1214" s="2867"/>
      <c r="R1214" s="2868"/>
      <c r="S1214" s="2869"/>
      <c r="T1214" s="2869"/>
      <c r="U1214" s="2869"/>
      <c r="V1214" s="2869"/>
      <c r="W1214" s="2869"/>
      <c r="X1214" s="2869"/>
      <c r="Y1214" s="2869"/>
      <c r="Z1214" s="2869"/>
      <c r="AA1214" s="2879"/>
      <c r="AB1214" s="1125"/>
      <c r="AC1214" s="1151"/>
      <c r="AD1214" s="1152"/>
      <c r="AE1214" s="1153"/>
      <c r="AF1214" s="1153"/>
      <c r="AG1214" s="1153"/>
      <c r="AH1214" s="124"/>
      <c r="AI1214" s="124"/>
      <c r="AJ1214" s="124"/>
      <c r="AK1214" s="124"/>
      <c r="AL1214" s="1153"/>
      <c r="AM1214" s="124"/>
      <c r="AN1214" s="124"/>
      <c r="AO1214" s="1153"/>
      <c r="AP1214" s="1153"/>
      <c r="AQ1214" s="1153"/>
      <c r="AR1214" s="1154"/>
      <c r="AS1214" s="1154"/>
      <c r="AT1214" s="1154"/>
      <c r="AU1214" s="1154"/>
      <c r="AV1214" s="1154"/>
      <c r="AW1214" s="1154"/>
      <c r="AX1214" s="1154"/>
      <c r="AY1214" s="1154"/>
      <c r="AZ1214" s="1154"/>
      <c r="BA1214" s="1154"/>
      <c r="BB1214" s="1154"/>
    </row>
    <row r="1215" spans="2:54" ht="15" customHeight="1">
      <c r="B1215" s="1155"/>
      <c r="C1215" s="3017"/>
      <c r="D1215" s="3017"/>
      <c r="E1215" s="1146" t="s">
        <v>1130</v>
      </c>
      <c r="F1215" s="1106"/>
      <c r="G1215" s="441" t="s">
        <v>93</v>
      </c>
      <c r="H1215" s="441" t="s">
        <v>1103</v>
      </c>
      <c r="I1215" s="441" t="s">
        <v>1131</v>
      </c>
      <c r="J1215" s="441" t="s">
        <v>112</v>
      </c>
      <c r="K1215" s="1111" t="s">
        <v>1135</v>
      </c>
      <c r="L1215" s="441" t="s">
        <v>1120</v>
      </c>
      <c r="M1215" s="441" t="str">
        <f t="shared" si="71"/>
        <v>Balranald 22 kV</v>
      </c>
      <c r="N1215" s="1111" t="s">
        <v>1106</v>
      </c>
      <c r="O1215" s="1111" t="s">
        <v>833</v>
      </c>
      <c r="P1215" s="1111"/>
      <c r="Q1215" s="2867"/>
      <c r="R1215" s="2868"/>
      <c r="S1215" s="2869"/>
      <c r="T1215" s="2869"/>
      <c r="U1215" s="2869"/>
      <c r="V1215" s="2869"/>
      <c r="W1215" s="2869"/>
      <c r="X1215" s="2869"/>
      <c r="Y1215" s="2869"/>
      <c r="Z1215" s="2869"/>
      <c r="AA1215" s="2879"/>
      <c r="AB1215" s="1125"/>
      <c r="AC1215" s="1151"/>
      <c r="AD1215" s="1152"/>
      <c r="AE1215" s="1153"/>
      <c r="AF1215" s="1153"/>
      <c r="AG1215" s="1153"/>
      <c r="AH1215" s="124"/>
      <c r="AI1215" s="124"/>
      <c r="AJ1215" s="124"/>
      <c r="AK1215" s="124"/>
      <c r="AL1215" s="1153"/>
      <c r="AM1215" s="124"/>
      <c r="AN1215" s="124"/>
      <c r="AO1215" s="1153"/>
      <c r="AP1215" s="1153"/>
      <c r="AQ1215" s="1153"/>
      <c r="AR1215" s="1154"/>
      <c r="AS1215" s="1154"/>
      <c r="AT1215" s="1154"/>
      <c r="AU1215" s="1154"/>
      <c r="AV1215" s="1154"/>
      <c r="AW1215" s="1154"/>
      <c r="AX1215" s="1154"/>
      <c r="AY1215" s="1154"/>
      <c r="AZ1215" s="1154"/>
      <c r="BA1215" s="1154"/>
      <c r="BB1215" s="1154"/>
    </row>
    <row r="1216" spans="2:54" ht="15" customHeight="1">
      <c r="B1216" s="1155"/>
      <c r="C1216" s="3016" t="s">
        <v>1135</v>
      </c>
      <c r="D1216" s="3016" t="s">
        <v>842</v>
      </c>
      <c r="E1216" s="1146" t="s">
        <v>1127</v>
      </c>
      <c r="F1216" s="1106"/>
      <c r="G1216" s="441" t="s">
        <v>93</v>
      </c>
      <c r="H1216" s="441" t="s">
        <v>1103</v>
      </c>
      <c r="I1216" s="441" t="s">
        <v>1128</v>
      </c>
      <c r="J1216" s="441" t="s">
        <v>112</v>
      </c>
      <c r="K1216" s="1111" t="s">
        <v>1135</v>
      </c>
      <c r="L1216" s="441" t="s">
        <v>1120</v>
      </c>
      <c r="M1216" s="441" t="str">
        <f t="shared" si="71"/>
        <v>Balranald 22 kV</v>
      </c>
      <c r="N1216" s="1111" t="s">
        <v>1106</v>
      </c>
      <c r="O1216" s="1111" t="s">
        <v>842</v>
      </c>
      <c r="P1216" s="1111"/>
      <c r="Q1216" s="2867"/>
      <c r="R1216" s="2868"/>
      <c r="S1216" s="2869"/>
      <c r="T1216" s="2869"/>
      <c r="U1216" s="2869"/>
      <c r="V1216" s="2869"/>
      <c r="W1216" s="2869"/>
      <c r="X1216" s="2869"/>
      <c r="Y1216" s="2869"/>
      <c r="Z1216" s="2869"/>
      <c r="AA1216" s="2879"/>
      <c r="AB1216" s="1125"/>
      <c r="AC1216" s="1151"/>
      <c r="AD1216" s="1152"/>
      <c r="AE1216" s="1153"/>
      <c r="AF1216" s="1153"/>
      <c r="AG1216" s="1153"/>
      <c r="AH1216" s="124"/>
      <c r="AI1216" s="124"/>
      <c r="AJ1216" s="124"/>
      <c r="AK1216" s="124"/>
      <c r="AL1216" s="1153"/>
      <c r="AM1216" s="124"/>
      <c r="AN1216" s="124"/>
      <c r="AO1216" s="1153"/>
      <c r="AP1216" s="1153"/>
      <c r="AQ1216" s="1153"/>
      <c r="AR1216" s="1154"/>
      <c r="AS1216" s="1154"/>
      <c r="AT1216" s="1154"/>
      <c r="AU1216" s="1154"/>
      <c r="AV1216" s="1154"/>
      <c r="AW1216" s="1154"/>
      <c r="AX1216" s="1154"/>
      <c r="AY1216" s="1154"/>
      <c r="AZ1216" s="1154"/>
      <c r="BA1216" s="1154"/>
      <c r="BB1216" s="1154"/>
    </row>
    <row r="1217" spans="2:54" ht="15" customHeight="1">
      <c r="B1217" s="1155"/>
      <c r="C1217" s="3017"/>
      <c r="D1217" s="3017"/>
      <c r="E1217" s="1146" t="s">
        <v>1130</v>
      </c>
      <c r="F1217" s="1106"/>
      <c r="G1217" s="441" t="s">
        <v>93</v>
      </c>
      <c r="H1217" s="441" t="s">
        <v>1103</v>
      </c>
      <c r="I1217" s="441" t="s">
        <v>1131</v>
      </c>
      <c r="J1217" s="441" t="s">
        <v>112</v>
      </c>
      <c r="K1217" s="1111" t="s">
        <v>1135</v>
      </c>
      <c r="L1217" s="441" t="s">
        <v>1120</v>
      </c>
      <c r="M1217" s="441" t="str">
        <f t="shared" si="71"/>
        <v>Balranald 22 kV</v>
      </c>
      <c r="N1217" s="1111" t="s">
        <v>1106</v>
      </c>
      <c r="O1217" s="1111" t="s">
        <v>842</v>
      </c>
      <c r="P1217" s="1111"/>
      <c r="Q1217" s="2867"/>
      <c r="R1217" s="2868"/>
      <c r="S1217" s="2869"/>
      <c r="T1217" s="2869"/>
      <c r="U1217" s="2869"/>
      <c r="V1217" s="2869"/>
      <c r="W1217" s="2869"/>
      <c r="X1217" s="2869"/>
      <c r="Y1217" s="2869"/>
      <c r="Z1217" s="2869"/>
      <c r="AA1217" s="2879"/>
      <c r="AB1217" s="1125"/>
      <c r="AC1217" s="1151"/>
      <c r="AD1217" s="1152"/>
      <c r="AE1217" s="1153"/>
      <c r="AF1217" s="1153"/>
      <c r="AG1217" s="1153"/>
      <c r="AH1217" s="124"/>
      <c r="AI1217" s="124"/>
      <c r="AJ1217" s="124"/>
      <c r="AK1217" s="124"/>
      <c r="AL1217" s="1153"/>
      <c r="AM1217" s="124"/>
      <c r="AN1217" s="124"/>
      <c r="AO1217" s="1153"/>
      <c r="AP1217" s="1153"/>
      <c r="AQ1217" s="1153"/>
      <c r="AR1217" s="1154"/>
      <c r="AS1217" s="1154"/>
      <c r="AT1217" s="1154"/>
      <c r="AU1217" s="1154"/>
      <c r="AV1217" s="1154"/>
      <c r="AW1217" s="1154"/>
      <c r="AX1217" s="1154"/>
      <c r="AY1217" s="1154"/>
      <c r="AZ1217" s="1154"/>
      <c r="BA1217" s="1154"/>
      <c r="BB1217" s="1154"/>
    </row>
    <row r="1218" spans="2:54" ht="15" customHeight="1">
      <c r="B1218" s="1155"/>
      <c r="C1218" s="3016" t="s">
        <v>1136</v>
      </c>
      <c r="D1218" s="3016" t="s">
        <v>833</v>
      </c>
      <c r="E1218" s="1146" t="s">
        <v>1127</v>
      </c>
      <c r="F1218" s="1106"/>
      <c r="G1218" s="441" t="s">
        <v>93</v>
      </c>
      <c r="H1218" s="441" t="s">
        <v>1103</v>
      </c>
      <c r="I1218" s="441" t="s">
        <v>1128</v>
      </c>
      <c r="J1218" s="441" t="s">
        <v>112</v>
      </c>
      <c r="K1218" s="1111" t="s">
        <v>1136</v>
      </c>
      <c r="L1218" s="441" t="s">
        <v>1120</v>
      </c>
      <c r="M1218" s="441" t="str">
        <f t="shared" si="71"/>
        <v>Balranald 22 kV</v>
      </c>
      <c r="N1218" s="1111" t="s">
        <v>1106</v>
      </c>
      <c r="O1218" s="1111" t="s">
        <v>833</v>
      </c>
      <c r="P1218" s="1111"/>
      <c r="Q1218" s="2867"/>
      <c r="R1218" s="2868"/>
      <c r="S1218" s="2869"/>
      <c r="T1218" s="2869"/>
      <c r="U1218" s="2869"/>
      <c r="V1218" s="2869"/>
      <c r="W1218" s="2870">
        <v>3.5210314999999999</v>
      </c>
      <c r="X1218" s="2870">
        <v>3.5210314999999999</v>
      </c>
      <c r="Y1218" s="2870">
        <v>3.5210314999999999</v>
      </c>
      <c r="Z1218" s="2870">
        <v>3.5210314999999999</v>
      </c>
      <c r="AA1218" s="2870">
        <v>3.5210314999999999</v>
      </c>
      <c r="AB1218" s="1125"/>
      <c r="AC1218" s="1151"/>
      <c r="AD1218" s="1152"/>
      <c r="AE1218" s="1153"/>
      <c r="AF1218" s="1153"/>
      <c r="AG1218" s="1153"/>
      <c r="AH1218" s="124"/>
      <c r="AI1218" s="124"/>
      <c r="AJ1218" s="124"/>
      <c r="AK1218" s="124"/>
      <c r="AL1218" s="1153"/>
      <c r="AM1218" s="124"/>
      <c r="AN1218" s="124"/>
      <c r="AO1218" s="1153"/>
      <c r="AP1218" s="1153"/>
      <c r="AQ1218" s="1153"/>
      <c r="AR1218" s="1154"/>
      <c r="AS1218" s="1154"/>
      <c r="AT1218" s="1154"/>
      <c r="AU1218" s="1154"/>
      <c r="AV1218" s="1154"/>
      <c r="AW1218" s="1154"/>
      <c r="AX1218" s="1154"/>
      <c r="AY1218" s="1154"/>
      <c r="AZ1218" s="1154"/>
      <c r="BA1218" s="1154"/>
      <c r="BB1218" s="1154"/>
    </row>
    <row r="1219" spans="2:54" ht="15" customHeight="1">
      <c r="B1219" s="1155"/>
      <c r="C1219" s="3017"/>
      <c r="D1219" s="3017"/>
      <c r="E1219" s="1146" t="s">
        <v>1130</v>
      </c>
      <c r="F1219" s="1106"/>
      <c r="G1219" s="441" t="s">
        <v>93</v>
      </c>
      <c r="H1219" s="441" t="s">
        <v>1103</v>
      </c>
      <c r="I1219" s="441" t="s">
        <v>1131</v>
      </c>
      <c r="J1219" s="441" t="s">
        <v>112</v>
      </c>
      <c r="K1219" s="1111" t="s">
        <v>1136</v>
      </c>
      <c r="L1219" s="441" t="s">
        <v>1120</v>
      </c>
      <c r="M1219" s="441" t="str">
        <f t="shared" si="71"/>
        <v>Balranald 22 kV</v>
      </c>
      <c r="N1219" s="1111" t="s">
        <v>1106</v>
      </c>
      <c r="O1219" s="1111" t="s">
        <v>833</v>
      </c>
      <c r="P1219" s="1111"/>
      <c r="Q1219" s="2528"/>
      <c r="R1219" s="2529"/>
      <c r="S1219" s="2530"/>
      <c r="T1219" s="2530"/>
      <c r="U1219" s="2530"/>
      <c r="V1219" s="2530"/>
      <c r="W1219" s="2102"/>
      <c r="X1219" s="2102"/>
      <c r="Y1219" s="2102"/>
      <c r="Z1219" s="2102"/>
      <c r="AA1219" s="2103"/>
      <c r="AB1219" s="1125"/>
      <c r="AC1219" s="1151"/>
      <c r="AD1219" s="1152"/>
      <c r="AE1219" s="1153"/>
      <c r="AF1219" s="1153"/>
      <c r="AG1219" s="1153"/>
      <c r="AH1219" s="124"/>
      <c r="AI1219" s="124"/>
      <c r="AJ1219" s="124"/>
      <c r="AK1219" s="124"/>
      <c r="AL1219" s="1153"/>
      <c r="AM1219" s="124"/>
      <c r="AN1219" s="124"/>
      <c r="AO1219" s="1153"/>
      <c r="AP1219" s="1153"/>
      <c r="AQ1219" s="1153"/>
      <c r="AR1219" s="1154"/>
      <c r="AS1219" s="1154"/>
      <c r="AT1219" s="1154"/>
      <c r="AU1219" s="1154"/>
      <c r="AV1219" s="1154"/>
      <c r="AW1219" s="1154"/>
      <c r="AX1219" s="1154"/>
      <c r="AY1219" s="1154"/>
      <c r="AZ1219" s="1154"/>
      <c r="BA1219" s="1154"/>
      <c r="BB1219" s="1154"/>
    </row>
    <row r="1220" spans="2:54" ht="15" customHeight="1">
      <c r="B1220" s="1155"/>
      <c r="C1220" s="3016" t="s">
        <v>1136</v>
      </c>
      <c r="D1220" s="3016" t="s">
        <v>842</v>
      </c>
      <c r="E1220" s="1146" t="s">
        <v>1127</v>
      </c>
      <c r="F1220" s="1106"/>
      <c r="G1220" s="441" t="s">
        <v>93</v>
      </c>
      <c r="H1220" s="441" t="s">
        <v>1103</v>
      </c>
      <c r="I1220" s="441" t="s">
        <v>1128</v>
      </c>
      <c r="J1220" s="441" t="s">
        <v>112</v>
      </c>
      <c r="K1220" s="1111" t="s">
        <v>1136</v>
      </c>
      <c r="L1220" s="441" t="s">
        <v>1120</v>
      </c>
      <c r="M1220" s="441" t="str">
        <f t="shared" si="71"/>
        <v>Balranald 22 kV</v>
      </c>
      <c r="N1220" s="1111" t="s">
        <v>1106</v>
      </c>
      <c r="O1220" s="1111" t="s">
        <v>842</v>
      </c>
      <c r="P1220" s="1111"/>
      <c r="Q1220" s="2528"/>
      <c r="R1220" s="2529"/>
      <c r="S1220" s="2530"/>
      <c r="T1220" s="2530"/>
      <c r="U1220" s="2530"/>
      <c r="V1220" s="2530"/>
      <c r="W1220" s="2102">
        <v>3.6187374100719425</v>
      </c>
      <c r="X1220" s="2102">
        <v>3.6295936223021585</v>
      </c>
      <c r="Y1220" s="2102">
        <v>3.6404824031690648</v>
      </c>
      <c r="Z1220" s="2102">
        <v>3.6514038503785722</v>
      </c>
      <c r="AA1220" s="2102">
        <v>3.6623580619297078</v>
      </c>
      <c r="AB1220" s="1125"/>
      <c r="AC1220" s="1151"/>
      <c r="AD1220" s="1152"/>
      <c r="AE1220" s="1153"/>
      <c r="AF1220" s="1153"/>
      <c r="AG1220" s="1153"/>
      <c r="AH1220" s="124"/>
      <c r="AI1220" s="124"/>
      <c r="AJ1220" s="124"/>
      <c r="AK1220" s="124"/>
      <c r="AL1220" s="1153"/>
      <c r="AM1220" s="124"/>
      <c r="AN1220" s="124"/>
      <c r="AO1220" s="1153"/>
      <c r="AP1220" s="1153"/>
      <c r="AQ1220" s="1153"/>
      <c r="AR1220" s="1154"/>
      <c r="AS1220" s="1154"/>
      <c r="AT1220" s="1154"/>
      <c r="AU1220" s="1154"/>
      <c r="AV1220" s="1154"/>
      <c r="AW1220" s="1154"/>
      <c r="AX1220" s="1154"/>
      <c r="AY1220" s="1154"/>
      <c r="AZ1220" s="1154"/>
      <c r="BA1220" s="1154"/>
      <c r="BB1220" s="1154"/>
    </row>
    <row r="1221" spans="2:54" ht="15" customHeight="1" thickBot="1">
      <c r="B1221" s="2872"/>
      <c r="C1221" s="3018"/>
      <c r="D1221" s="3018"/>
      <c r="E1221" s="2873" t="s">
        <v>1130</v>
      </c>
      <c r="F1221" s="1106"/>
      <c r="G1221" s="441" t="s">
        <v>93</v>
      </c>
      <c r="H1221" s="441" t="s">
        <v>1103</v>
      </c>
      <c r="I1221" s="441" t="s">
        <v>1131</v>
      </c>
      <c r="J1221" s="441" t="s">
        <v>112</v>
      </c>
      <c r="K1221" s="1111" t="s">
        <v>1136</v>
      </c>
      <c r="L1221" s="441" t="s">
        <v>1120</v>
      </c>
      <c r="M1221" s="441" t="str">
        <f t="shared" si="71"/>
        <v>Balranald 22 kV</v>
      </c>
      <c r="N1221" s="1111" t="s">
        <v>1106</v>
      </c>
      <c r="O1221" s="1111" t="s">
        <v>842</v>
      </c>
      <c r="P1221" s="1111"/>
      <c r="Q1221" s="2874"/>
      <c r="R1221" s="2875"/>
      <c r="S1221" s="2876"/>
      <c r="T1221" s="2876"/>
      <c r="U1221" s="2876"/>
      <c r="V1221" s="2876"/>
      <c r="W1221" s="2877"/>
      <c r="X1221" s="2877"/>
      <c r="Y1221" s="2877"/>
      <c r="Z1221" s="2877"/>
      <c r="AA1221" s="2878"/>
      <c r="AB1221" s="1162"/>
      <c r="AC1221" s="1151"/>
      <c r="AD1221" s="1152"/>
      <c r="AE1221" s="1153"/>
      <c r="AF1221" s="1153"/>
      <c r="AG1221" s="1153"/>
      <c r="AH1221" s="124"/>
      <c r="AI1221" s="124"/>
      <c r="AJ1221" s="124"/>
      <c r="AK1221" s="124"/>
      <c r="AL1221" s="1153"/>
      <c r="AM1221" s="124"/>
      <c r="AN1221" s="124"/>
      <c r="AO1221" s="1153"/>
      <c r="AP1221" s="1153"/>
      <c r="AQ1221" s="1153"/>
      <c r="AR1221" s="1154"/>
      <c r="AS1221" s="1154"/>
      <c r="AT1221" s="1154"/>
      <c r="AU1221" s="1154"/>
      <c r="AV1221" s="1154"/>
      <c r="AW1221" s="1154"/>
      <c r="AX1221" s="1154"/>
      <c r="AY1221" s="1154"/>
      <c r="AZ1221" s="1154"/>
      <c r="BA1221" s="1154"/>
      <c r="BB1221" s="1154"/>
    </row>
    <row r="1222" spans="2:54" ht="15" customHeight="1">
      <c r="B1222" s="1145" t="s">
        <v>1673</v>
      </c>
      <c r="C1222" s="3019" t="s">
        <v>1126</v>
      </c>
      <c r="D1222" s="3019" t="s">
        <v>842</v>
      </c>
      <c r="E1222" s="1146" t="s">
        <v>1127</v>
      </c>
      <c r="F1222" s="1106"/>
      <c r="G1222" s="441" t="s">
        <v>93</v>
      </c>
      <c r="H1222" s="441" t="s">
        <v>1103</v>
      </c>
      <c r="I1222" s="441" t="s">
        <v>1128</v>
      </c>
      <c r="J1222" s="441" t="s">
        <v>112</v>
      </c>
      <c r="K1222" s="441" t="s">
        <v>1126</v>
      </c>
      <c r="L1222" s="441" t="s">
        <v>1120</v>
      </c>
      <c r="M1222" s="441" t="str">
        <f t="shared" ref="M1222" si="74">B1222</f>
        <v>Coleambally 132 kV</v>
      </c>
      <c r="N1222" s="441" t="s">
        <v>1129</v>
      </c>
      <c r="O1222" s="441" t="s">
        <v>842</v>
      </c>
      <c r="P1222" s="1111"/>
      <c r="Q1222" s="2521"/>
      <c r="R1222" s="2522"/>
      <c r="S1222" s="2523"/>
      <c r="T1222" s="2523"/>
      <c r="U1222" s="2523"/>
      <c r="V1222" s="2523"/>
      <c r="W1222" s="2524"/>
      <c r="X1222" s="2524"/>
      <c r="Y1222" s="2524"/>
      <c r="Z1222" s="2524"/>
      <c r="AA1222" s="2525"/>
      <c r="AB1222" s="1125"/>
      <c r="AC1222" s="1151"/>
      <c r="AD1222" s="1152"/>
      <c r="AE1222" s="1153"/>
      <c r="AF1222" s="1153"/>
      <c r="AG1222" s="1153"/>
      <c r="AH1222" s="124"/>
      <c r="AI1222" s="124"/>
      <c r="AJ1222" s="124"/>
      <c r="AK1222" s="124"/>
      <c r="AL1222" s="124"/>
      <c r="AM1222" s="124"/>
      <c r="AN1222" s="124"/>
      <c r="AO1222" s="124"/>
      <c r="AP1222" s="124"/>
      <c r="AQ1222" s="1153"/>
      <c r="AR1222" s="1154"/>
      <c r="AS1222" s="1154"/>
      <c r="AT1222" s="1154"/>
      <c r="AU1222" s="1154"/>
      <c r="AV1222" s="1154"/>
      <c r="AW1222" s="1154"/>
      <c r="AX1222" s="1154"/>
      <c r="AY1222" s="1154"/>
      <c r="AZ1222" s="1154"/>
      <c r="BA1222" s="1154"/>
      <c r="BB1222" s="1154"/>
    </row>
    <row r="1223" spans="2:54" ht="15" customHeight="1">
      <c r="B1223" s="1155"/>
      <c r="C1223" s="3017"/>
      <c r="D1223" s="3017"/>
      <c r="E1223" s="1146" t="s">
        <v>1130</v>
      </c>
      <c r="F1223" s="1106"/>
      <c r="G1223" s="441" t="s">
        <v>93</v>
      </c>
      <c r="H1223" s="441" t="s">
        <v>1103</v>
      </c>
      <c r="I1223" s="441" t="s">
        <v>1131</v>
      </c>
      <c r="J1223" s="441" t="s">
        <v>112</v>
      </c>
      <c r="K1223" s="441" t="s">
        <v>1126</v>
      </c>
      <c r="L1223" s="441" t="s">
        <v>1120</v>
      </c>
      <c r="M1223" s="441" t="str">
        <f t="shared" si="71"/>
        <v>Coleambally 132 kV</v>
      </c>
      <c r="N1223" s="441" t="s">
        <v>1129</v>
      </c>
      <c r="O1223" s="441" t="s">
        <v>842</v>
      </c>
      <c r="P1223" s="1111"/>
      <c r="Q1223" s="2526"/>
      <c r="R1223" s="2527"/>
      <c r="S1223" s="2524"/>
      <c r="T1223" s="2524"/>
      <c r="U1223" s="2524"/>
      <c r="V1223" s="2524"/>
      <c r="W1223" s="2524"/>
      <c r="X1223" s="2524"/>
      <c r="Y1223" s="2524"/>
      <c r="Z1223" s="2524"/>
      <c r="AA1223" s="2525"/>
      <c r="AB1223" s="1125"/>
      <c r="AC1223" s="1151"/>
      <c r="AD1223" s="1152"/>
      <c r="AE1223" s="1153"/>
      <c r="AF1223" s="1153"/>
      <c r="AG1223" s="1153"/>
      <c r="AH1223" s="124"/>
      <c r="AI1223" s="124"/>
      <c r="AJ1223" s="124"/>
      <c r="AK1223" s="124"/>
      <c r="AL1223" s="124"/>
      <c r="AM1223" s="124"/>
      <c r="AN1223" s="124"/>
      <c r="AO1223" s="124"/>
      <c r="AP1223" s="124"/>
      <c r="AQ1223" s="1153"/>
      <c r="AR1223" s="1154"/>
      <c r="AS1223" s="1154"/>
      <c r="AT1223" s="1154"/>
      <c r="AU1223" s="1154"/>
      <c r="AV1223" s="1154"/>
      <c r="AW1223" s="1154"/>
      <c r="AX1223" s="1154"/>
      <c r="AY1223" s="1154"/>
      <c r="AZ1223" s="1154"/>
      <c r="BA1223" s="1154"/>
      <c r="BB1223" s="1154"/>
    </row>
    <row r="1224" spans="2:54" ht="15" customHeight="1">
      <c r="B1224" s="1155"/>
      <c r="C1224" s="3016" t="s">
        <v>1132</v>
      </c>
      <c r="D1224" s="3016" t="s">
        <v>833</v>
      </c>
      <c r="E1224" s="1146" t="s">
        <v>1127</v>
      </c>
      <c r="F1224" s="1106"/>
      <c r="G1224" s="441" t="s">
        <v>93</v>
      </c>
      <c r="H1224" s="441" t="s">
        <v>1103</v>
      </c>
      <c r="I1224" s="441" t="s">
        <v>1128</v>
      </c>
      <c r="J1224" s="441" t="s">
        <v>112</v>
      </c>
      <c r="K1224" s="1111" t="s">
        <v>1132</v>
      </c>
      <c r="L1224" s="441" t="s">
        <v>1120</v>
      </c>
      <c r="M1224" s="441" t="str">
        <f t="shared" si="71"/>
        <v>Coleambally 132 kV</v>
      </c>
      <c r="N1224" s="1111" t="s">
        <v>1106</v>
      </c>
      <c r="O1224" s="1111" t="s">
        <v>833</v>
      </c>
      <c r="P1224" s="1111"/>
      <c r="Q1224" s="2850"/>
      <c r="R1224" s="2850"/>
      <c r="S1224" s="2850"/>
      <c r="T1224" s="2850"/>
      <c r="U1224" s="2850"/>
      <c r="V1224" s="2851"/>
      <c r="W1224" s="2852"/>
      <c r="X1224" s="2852"/>
      <c r="Y1224" s="2852"/>
      <c r="Z1224" s="2852"/>
      <c r="AA1224" s="2853"/>
      <c r="AB1224" s="1125"/>
      <c r="AC1224" s="1151"/>
      <c r="AD1224" s="1152"/>
      <c r="AE1224" s="1153"/>
      <c r="AF1224" s="1153"/>
      <c r="AG1224" s="1153"/>
      <c r="AH1224" s="124"/>
      <c r="AI1224" s="124"/>
      <c r="AJ1224" s="124"/>
      <c r="AK1224" s="124"/>
      <c r="AL1224" s="1153"/>
      <c r="AM1224" s="124"/>
      <c r="AN1224" s="124"/>
      <c r="AO1224" s="1153"/>
      <c r="AP1224" s="1153"/>
      <c r="AQ1224" s="1153"/>
      <c r="AR1224" s="1154"/>
      <c r="AS1224" s="1154"/>
      <c r="AT1224" s="1154"/>
      <c r="AU1224" s="1160"/>
      <c r="AV1224" s="1154"/>
      <c r="AW1224" s="1154"/>
      <c r="AX1224" s="1154"/>
      <c r="AY1224" s="1154"/>
      <c r="AZ1224" s="1154"/>
      <c r="BA1224" s="1154"/>
      <c r="BB1224" s="1154"/>
    </row>
    <row r="1225" spans="2:54" ht="15" customHeight="1">
      <c r="B1225" s="1155"/>
      <c r="C1225" s="3017"/>
      <c r="D1225" s="3017"/>
      <c r="E1225" s="1146" t="s">
        <v>1130</v>
      </c>
      <c r="F1225" s="1106"/>
      <c r="G1225" s="441" t="s">
        <v>93</v>
      </c>
      <c r="H1225" s="441" t="s">
        <v>1103</v>
      </c>
      <c r="I1225" s="441" t="s">
        <v>1131</v>
      </c>
      <c r="J1225" s="441" t="s">
        <v>112</v>
      </c>
      <c r="K1225" s="1111" t="s">
        <v>1132</v>
      </c>
      <c r="L1225" s="441" t="s">
        <v>1120</v>
      </c>
      <c r="M1225" s="441" t="str">
        <f t="shared" si="71"/>
        <v>Coleambally 132 kV</v>
      </c>
      <c r="N1225" s="1111" t="s">
        <v>1106</v>
      </c>
      <c r="O1225" s="1111" t="s">
        <v>833</v>
      </c>
      <c r="P1225" s="1111"/>
      <c r="Q1225" s="2850"/>
      <c r="R1225" s="2850"/>
      <c r="S1225" s="2850"/>
      <c r="T1225" s="2850"/>
      <c r="U1225" s="2850"/>
      <c r="V1225" s="2851"/>
      <c r="W1225" s="2852"/>
      <c r="X1225" s="2852"/>
      <c r="Y1225" s="2852"/>
      <c r="Z1225" s="2852"/>
      <c r="AA1225" s="2853"/>
      <c r="AB1225" s="1125"/>
      <c r="AC1225" s="1151"/>
      <c r="AD1225" s="1152"/>
      <c r="AE1225" s="1153"/>
      <c r="AF1225" s="1153"/>
      <c r="AG1225" s="1153"/>
      <c r="AH1225" s="124"/>
      <c r="AI1225" s="124"/>
      <c r="AJ1225" s="124"/>
      <c r="AK1225" s="124"/>
      <c r="AL1225" s="1153"/>
      <c r="AM1225" s="124"/>
      <c r="AN1225" s="124"/>
      <c r="AO1225" s="1153"/>
      <c r="AP1225" s="1153"/>
      <c r="AQ1225" s="1153"/>
      <c r="AR1225" s="1154"/>
      <c r="AS1225" s="1154"/>
      <c r="AT1225" s="1154"/>
      <c r="AU1225" s="1160"/>
      <c r="AV1225" s="1154"/>
      <c r="AW1225" s="1154"/>
      <c r="AX1225" s="1154"/>
      <c r="AY1225" s="1154"/>
      <c r="AZ1225" s="1154"/>
      <c r="BA1225" s="1154"/>
      <c r="BB1225" s="1154"/>
    </row>
    <row r="1226" spans="2:54" ht="15" customHeight="1">
      <c r="B1226" s="1155"/>
      <c r="C1226" s="3016" t="s">
        <v>1132</v>
      </c>
      <c r="D1226" s="3016" t="s">
        <v>842</v>
      </c>
      <c r="E1226" s="1146" t="s">
        <v>1127</v>
      </c>
      <c r="F1226" s="1106"/>
      <c r="G1226" s="441" t="s">
        <v>93</v>
      </c>
      <c r="H1226" s="441" t="s">
        <v>1103</v>
      </c>
      <c r="I1226" s="441" t="s">
        <v>1128</v>
      </c>
      <c r="J1226" s="441" t="s">
        <v>112</v>
      </c>
      <c r="K1226" s="1111" t="s">
        <v>1132</v>
      </c>
      <c r="L1226" s="441" t="s">
        <v>1120</v>
      </c>
      <c r="M1226" s="441" t="str">
        <f t="shared" si="71"/>
        <v>Coleambally 132 kV</v>
      </c>
      <c r="N1226" s="1111" t="s">
        <v>1106</v>
      </c>
      <c r="O1226" s="1112" t="s">
        <v>842</v>
      </c>
      <c r="P1226" s="1111"/>
      <c r="Q1226" s="2880">
        <v>11.131342222222223</v>
      </c>
      <c r="R1226" s="2880">
        <v>11.255444444444443</v>
      </c>
      <c r="S1226" s="2854"/>
      <c r="T1226" s="2854"/>
      <c r="U1226" s="2854"/>
      <c r="V1226" s="2855"/>
      <c r="W1226" s="2852"/>
      <c r="X1226" s="2852"/>
      <c r="Y1226" s="2852"/>
      <c r="Z1226" s="2852"/>
      <c r="AA1226" s="2853"/>
      <c r="AB1226" s="1125"/>
      <c r="AC1226" s="1151"/>
      <c r="AD1226" s="1152"/>
      <c r="AE1226" s="1153"/>
      <c r="AF1226" s="1153"/>
      <c r="AG1226" s="1153"/>
      <c r="AH1226" s="124"/>
      <c r="AI1226" s="124"/>
      <c r="AJ1226" s="124"/>
      <c r="AK1226" s="124"/>
      <c r="AL1226" s="1153"/>
      <c r="AM1226" s="124"/>
      <c r="AN1226" s="124"/>
      <c r="AO1226" s="1153"/>
      <c r="AP1226" s="1161"/>
      <c r="AQ1226" s="1153"/>
      <c r="AR1226" s="1154"/>
      <c r="AS1226" s="1154"/>
      <c r="AT1226" s="1154"/>
      <c r="AU1226" s="1160"/>
      <c r="AV1226" s="1154"/>
      <c r="AW1226" s="1154"/>
      <c r="AX1226" s="1154"/>
      <c r="AY1226" s="1154"/>
      <c r="AZ1226" s="1154"/>
      <c r="BA1226" s="1154"/>
      <c r="BB1226" s="1154"/>
    </row>
    <row r="1227" spans="2:54" ht="15" customHeight="1">
      <c r="B1227" s="1155"/>
      <c r="C1227" s="3017"/>
      <c r="D1227" s="3017"/>
      <c r="E1227" s="1146" t="s">
        <v>1130</v>
      </c>
      <c r="F1227" s="1106"/>
      <c r="G1227" s="441" t="s">
        <v>93</v>
      </c>
      <c r="H1227" s="441" t="s">
        <v>1103</v>
      </c>
      <c r="I1227" s="441" t="s">
        <v>1131</v>
      </c>
      <c r="J1227" s="441" t="s">
        <v>112</v>
      </c>
      <c r="K1227" s="1111" t="s">
        <v>1132</v>
      </c>
      <c r="L1227" s="441" t="s">
        <v>1120</v>
      </c>
      <c r="M1227" s="441" t="str">
        <f t="shared" si="71"/>
        <v>Coleambally 132 kV</v>
      </c>
      <c r="N1227" s="1111" t="s">
        <v>1106</v>
      </c>
      <c r="O1227" s="1112" t="s">
        <v>842</v>
      </c>
      <c r="P1227" s="1111"/>
      <c r="Q1227" s="2880">
        <v>9.9156377777777784</v>
      </c>
      <c r="R1227" s="2880">
        <v>8.3504444444444434</v>
      </c>
      <c r="S1227" s="2854"/>
      <c r="T1227" s="2854"/>
      <c r="U1227" s="2854"/>
      <c r="V1227" s="2855"/>
      <c r="W1227" s="2852"/>
      <c r="X1227" s="2852"/>
      <c r="Y1227" s="2852"/>
      <c r="Z1227" s="2852"/>
      <c r="AA1227" s="2853"/>
      <c r="AB1227" s="1125"/>
      <c r="AC1227" s="1151"/>
      <c r="AD1227" s="1152"/>
      <c r="AE1227" s="1153"/>
      <c r="AF1227" s="1153"/>
      <c r="AG1227" s="1153"/>
      <c r="AH1227" s="124"/>
      <c r="AI1227" s="124"/>
      <c r="AJ1227" s="124"/>
      <c r="AK1227" s="124"/>
      <c r="AL1227" s="1153"/>
      <c r="AM1227" s="124"/>
      <c r="AN1227" s="124"/>
      <c r="AO1227" s="1153"/>
      <c r="AP1227" s="1161"/>
      <c r="AQ1227" s="1153"/>
      <c r="AR1227" s="1154"/>
      <c r="AS1227" s="1154"/>
      <c r="AT1227" s="1154"/>
      <c r="AU1227" s="1160"/>
      <c r="AV1227" s="1154"/>
      <c r="AW1227" s="1154"/>
      <c r="AX1227" s="1154"/>
      <c r="AY1227" s="1154"/>
      <c r="AZ1227" s="1154"/>
      <c r="BA1227" s="1154"/>
      <c r="BB1227" s="1154"/>
    </row>
    <row r="1228" spans="2:54" ht="15" customHeight="1">
      <c r="B1228" s="1155"/>
      <c r="C1228" s="3016" t="s">
        <v>1133</v>
      </c>
      <c r="D1228" s="3016"/>
      <c r="E1228" s="1146" t="s">
        <v>1127</v>
      </c>
      <c r="F1228" s="1106"/>
      <c r="G1228" s="441" t="s">
        <v>93</v>
      </c>
      <c r="H1228" s="441" t="s">
        <v>1103</v>
      </c>
      <c r="I1228" s="441" t="s">
        <v>1128</v>
      </c>
      <c r="J1228" s="441" t="s">
        <v>112</v>
      </c>
      <c r="K1228" s="1111" t="s">
        <v>1133</v>
      </c>
      <c r="L1228" s="441" t="s">
        <v>1120</v>
      </c>
      <c r="M1228" s="441" t="str">
        <f t="shared" si="71"/>
        <v>Coleambally 132 kV</v>
      </c>
      <c r="N1228" s="1111" t="s">
        <v>1108</v>
      </c>
      <c r="O1228" s="1111" t="s">
        <v>1109</v>
      </c>
      <c r="P1228" s="1111"/>
      <c r="Q1228" s="2856"/>
      <c r="R1228" s="2856"/>
      <c r="S1228" s="2856"/>
      <c r="T1228" s="2856"/>
      <c r="U1228" s="2856"/>
      <c r="V1228" s="2858"/>
      <c r="W1228" s="2859"/>
      <c r="X1228" s="2859"/>
      <c r="Y1228" s="2859"/>
      <c r="Z1228" s="2859"/>
      <c r="AA1228" s="2860"/>
      <c r="AB1228" s="1125"/>
      <c r="AC1228" s="1151"/>
      <c r="AD1228" s="1152"/>
      <c r="AE1228" s="1153"/>
      <c r="AF1228" s="1153"/>
      <c r="AG1228" s="1153"/>
      <c r="AH1228" s="124"/>
      <c r="AI1228" s="124"/>
      <c r="AJ1228" s="124"/>
      <c r="AK1228" s="124"/>
      <c r="AL1228" s="1153"/>
      <c r="AM1228" s="124"/>
      <c r="AN1228" s="124"/>
      <c r="AO1228" s="1153"/>
      <c r="AP1228" s="1153"/>
      <c r="AQ1228" s="1153"/>
      <c r="AR1228" s="1154"/>
      <c r="AS1228" s="1154"/>
      <c r="AT1228" s="1154"/>
      <c r="AU1228" s="1154"/>
      <c r="AV1228" s="1154"/>
      <c r="AW1228" s="1154"/>
      <c r="AX1228" s="1154"/>
      <c r="AY1228" s="1154"/>
      <c r="AZ1228" s="1154"/>
      <c r="BA1228" s="1154"/>
      <c r="BB1228" s="1154"/>
    </row>
    <row r="1229" spans="2:54" ht="15" customHeight="1">
      <c r="B1229" s="1155"/>
      <c r="C1229" s="3017"/>
      <c r="D1229" s="3017"/>
      <c r="E1229" s="1146" t="s">
        <v>1130</v>
      </c>
      <c r="F1229" s="1106"/>
      <c r="G1229" s="441" t="s">
        <v>93</v>
      </c>
      <c r="H1229" s="441" t="s">
        <v>1103</v>
      </c>
      <c r="I1229" s="441" t="s">
        <v>1131</v>
      </c>
      <c r="J1229" s="441" t="s">
        <v>112</v>
      </c>
      <c r="K1229" s="1111" t="s">
        <v>1133</v>
      </c>
      <c r="L1229" s="441" t="s">
        <v>1120</v>
      </c>
      <c r="M1229" s="441" t="str">
        <f t="shared" ref="M1229:M1292" si="75">M1228</f>
        <v>Coleambally 132 kV</v>
      </c>
      <c r="N1229" s="1111" t="s">
        <v>1108</v>
      </c>
      <c r="O1229" s="1111" t="s">
        <v>1109</v>
      </c>
      <c r="P1229" s="1111"/>
      <c r="Q1229" s="2856"/>
      <c r="R1229" s="2856"/>
      <c r="S1229" s="2856"/>
      <c r="T1229" s="2856"/>
      <c r="U1229" s="2856"/>
      <c r="V1229" s="2858"/>
      <c r="W1229" s="2859"/>
      <c r="X1229" s="2859"/>
      <c r="Y1229" s="2859"/>
      <c r="Z1229" s="2859"/>
      <c r="AA1229" s="2860"/>
      <c r="AB1229" s="1125"/>
      <c r="AC1229" s="1151"/>
      <c r="AD1229" s="1152"/>
      <c r="AE1229" s="1153"/>
      <c r="AF1229" s="1153"/>
      <c r="AG1229" s="1153"/>
      <c r="AH1229" s="124"/>
      <c r="AI1229" s="124"/>
      <c r="AJ1229" s="124"/>
      <c r="AK1229" s="124"/>
      <c r="AL1229" s="1153"/>
      <c r="AM1229" s="124"/>
      <c r="AN1229" s="124"/>
      <c r="AO1229" s="1153"/>
      <c r="AP1229" s="1153"/>
      <c r="AQ1229" s="1153"/>
      <c r="AR1229" s="1154"/>
      <c r="AS1229" s="1154"/>
      <c r="AT1229" s="1154"/>
      <c r="AU1229" s="1154"/>
      <c r="AV1229" s="1154"/>
      <c r="AW1229" s="1154"/>
      <c r="AX1229" s="1154"/>
      <c r="AY1229" s="1154"/>
      <c r="AZ1229" s="1154"/>
      <c r="BA1229" s="1154"/>
      <c r="BB1229" s="1154"/>
    </row>
    <row r="1230" spans="2:54" ht="15" customHeight="1">
      <c r="B1230" s="1155"/>
      <c r="C1230" s="3016" t="s">
        <v>1110</v>
      </c>
      <c r="D1230" s="3016"/>
      <c r="E1230" s="1146" t="s">
        <v>1127</v>
      </c>
      <c r="F1230" s="1106"/>
      <c r="G1230" s="441" t="s">
        <v>93</v>
      </c>
      <c r="H1230" s="441" t="s">
        <v>1103</v>
      </c>
      <c r="I1230" s="441" t="s">
        <v>1128</v>
      </c>
      <c r="J1230" s="441" t="s">
        <v>112</v>
      </c>
      <c r="K1230" s="1111" t="s">
        <v>1110</v>
      </c>
      <c r="L1230" s="441" t="s">
        <v>1120</v>
      </c>
      <c r="M1230" s="441" t="str">
        <f t="shared" si="75"/>
        <v>Coleambally 132 kV</v>
      </c>
      <c r="N1230" s="1111" t="s">
        <v>1111</v>
      </c>
      <c r="O1230" s="1112">
        <v>0</v>
      </c>
      <c r="P1230" s="1111"/>
      <c r="Q1230" s="2861"/>
      <c r="R1230" s="2861"/>
      <c r="S1230" s="2861"/>
      <c r="T1230" s="2861"/>
      <c r="U1230" s="2861"/>
      <c r="V1230" s="2862"/>
      <c r="W1230" s="2863"/>
      <c r="X1230" s="2863"/>
      <c r="Y1230" s="2863"/>
      <c r="Z1230" s="2863"/>
      <c r="AA1230" s="2864"/>
      <c r="AB1230" s="1125"/>
      <c r="AC1230" s="1151"/>
      <c r="AD1230" s="1152"/>
      <c r="AE1230" s="1153"/>
      <c r="AF1230" s="1153"/>
      <c r="AG1230" s="1153"/>
      <c r="AH1230" s="124"/>
      <c r="AI1230" s="124"/>
      <c r="AJ1230" s="124"/>
      <c r="AK1230" s="124"/>
      <c r="AL1230" s="1153"/>
      <c r="AM1230" s="124"/>
      <c r="AN1230" s="124"/>
      <c r="AO1230" s="1153"/>
      <c r="AP1230" s="1161"/>
      <c r="AQ1230" s="1153"/>
      <c r="AR1230" s="1154"/>
      <c r="AS1230" s="1154"/>
      <c r="AT1230" s="1154"/>
      <c r="AU1230" s="1154"/>
      <c r="AV1230" s="1154"/>
      <c r="AW1230" s="1154"/>
      <c r="AX1230" s="1154"/>
      <c r="AY1230" s="1154"/>
      <c r="AZ1230" s="1154"/>
      <c r="BA1230" s="1154"/>
      <c r="BB1230" s="1154"/>
    </row>
    <row r="1231" spans="2:54" ht="15" customHeight="1">
      <c r="B1231" s="1155"/>
      <c r="C1231" s="3017"/>
      <c r="D1231" s="3017"/>
      <c r="E1231" s="1146" t="s">
        <v>1130</v>
      </c>
      <c r="F1231" s="1106"/>
      <c r="G1231" s="441" t="s">
        <v>93</v>
      </c>
      <c r="H1231" s="441" t="s">
        <v>1103</v>
      </c>
      <c r="I1231" s="441" t="s">
        <v>1131</v>
      </c>
      <c r="J1231" s="441" t="s">
        <v>112</v>
      </c>
      <c r="K1231" s="1111" t="s">
        <v>1110</v>
      </c>
      <c r="L1231" s="441" t="s">
        <v>1120</v>
      </c>
      <c r="M1231" s="441" t="str">
        <f t="shared" si="75"/>
        <v>Coleambally 132 kV</v>
      </c>
      <c r="N1231" s="1111" t="s">
        <v>1111</v>
      </c>
      <c r="O1231" s="1112">
        <v>0</v>
      </c>
      <c r="P1231" s="1111"/>
      <c r="Q1231" s="2861"/>
      <c r="R1231" s="2861"/>
      <c r="S1231" s="2861"/>
      <c r="T1231" s="2861"/>
      <c r="U1231" s="2861"/>
      <c r="V1231" s="2862"/>
      <c r="W1231" s="2863"/>
      <c r="X1231" s="2863"/>
      <c r="Y1231" s="2863"/>
      <c r="Z1231" s="2863"/>
      <c r="AA1231" s="2864"/>
      <c r="AB1231" s="1125"/>
      <c r="AC1231" s="1151"/>
      <c r="AD1231" s="1152"/>
      <c r="AE1231" s="1153"/>
      <c r="AF1231" s="1153"/>
      <c r="AG1231" s="1153"/>
      <c r="AH1231" s="124"/>
      <c r="AI1231" s="124"/>
      <c r="AJ1231" s="124"/>
      <c r="AK1231" s="124"/>
      <c r="AL1231" s="1153"/>
      <c r="AM1231" s="124"/>
      <c r="AN1231" s="124"/>
      <c r="AO1231" s="1153"/>
      <c r="AP1231" s="1161"/>
      <c r="AQ1231" s="1153"/>
      <c r="AR1231" s="1154"/>
      <c r="AS1231" s="1154"/>
      <c r="AT1231" s="1154"/>
      <c r="AU1231" s="1154"/>
      <c r="AV1231" s="1154"/>
      <c r="AW1231" s="1154"/>
      <c r="AX1231" s="1154"/>
      <c r="AY1231" s="1154"/>
      <c r="AZ1231" s="1154"/>
      <c r="BA1231" s="1154"/>
      <c r="BB1231" s="1154"/>
    </row>
    <row r="1232" spans="2:54" ht="15" customHeight="1">
      <c r="B1232" s="1155"/>
      <c r="C1232" s="3016" t="s">
        <v>1112</v>
      </c>
      <c r="D1232" s="3016"/>
      <c r="E1232" s="1146" t="s">
        <v>1127</v>
      </c>
      <c r="F1232" s="1106"/>
      <c r="G1232" s="441" t="s">
        <v>93</v>
      </c>
      <c r="H1232" s="441" t="s">
        <v>1103</v>
      </c>
      <c r="I1232" s="441" t="s">
        <v>1128</v>
      </c>
      <c r="J1232" s="441" t="s">
        <v>112</v>
      </c>
      <c r="K1232" s="1111" t="s">
        <v>1112</v>
      </c>
      <c r="L1232" s="441" t="s">
        <v>1120</v>
      </c>
      <c r="M1232" s="441" t="str">
        <f t="shared" si="75"/>
        <v>Coleambally 132 kV</v>
      </c>
      <c r="N1232" s="1111" t="s">
        <v>1113</v>
      </c>
      <c r="O1232" s="1111" t="s">
        <v>1113</v>
      </c>
      <c r="P1232" s="1111"/>
      <c r="Q1232" s="2850"/>
      <c r="R1232" s="2850"/>
      <c r="S1232" s="2850"/>
      <c r="T1232" s="2850"/>
      <c r="U1232" s="2850"/>
      <c r="V1232" s="2851"/>
      <c r="W1232" s="2866"/>
      <c r="X1232" s="2866"/>
      <c r="Y1232" s="2866"/>
      <c r="Z1232" s="2866"/>
      <c r="AA1232" s="2099"/>
      <c r="AB1232" s="1125"/>
      <c r="AC1232" s="1151"/>
      <c r="AD1232" s="1152"/>
      <c r="AE1232" s="1153"/>
      <c r="AF1232" s="1153"/>
      <c r="AG1232" s="1153"/>
      <c r="AH1232" s="124"/>
      <c r="AI1232" s="124"/>
      <c r="AJ1232" s="124"/>
      <c r="AK1232" s="124"/>
      <c r="AL1232" s="1153"/>
      <c r="AM1232" s="124"/>
      <c r="AN1232" s="124"/>
      <c r="AO1232" s="1153"/>
      <c r="AP1232" s="1153"/>
      <c r="AQ1232" s="1153"/>
      <c r="AR1232" s="1154"/>
      <c r="AS1232" s="1154"/>
      <c r="AT1232" s="1154"/>
      <c r="AU1232" s="1154"/>
      <c r="AV1232" s="1154"/>
      <c r="AW1232" s="1154"/>
      <c r="AX1232" s="1154"/>
      <c r="AY1232" s="1154"/>
      <c r="AZ1232" s="1154"/>
      <c r="BA1232" s="1154"/>
      <c r="BB1232" s="1154"/>
    </row>
    <row r="1233" spans="2:54" ht="15" customHeight="1">
      <c r="B1233" s="1155"/>
      <c r="C1233" s="3017"/>
      <c r="D1233" s="3017"/>
      <c r="E1233" s="1146" t="s">
        <v>1130</v>
      </c>
      <c r="F1233" s="1106"/>
      <c r="G1233" s="441" t="s">
        <v>93</v>
      </c>
      <c r="H1233" s="441" t="s">
        <v>1103</v>
      </c>
      <c r="I1233" s="441" t="s">
        <v>1131</v>
      </c>
      <c r="J1233" s="441" t="s">
        <v>112</v>
      </c>
      <c r="K1233" s="1111" t="s">
        <v>1112</v>
      </c>
      <c r="L1233" s="441" t="s">
        <v>1120</v>
      </c>
      <c r="M1233" s="441" t="str">
        <f t="shared" si="75"/>
        <v>Coleambally 132 kV</v>
      </c>
      <c r="N1233" s="1111" t="s">
        <v>1113</v>
      </c>
      <c r="O1233" s="1111" t="s">
        <v>1113</v>
      </c>
      <c r="P1233" s="1111"/>
      <c r="Q1233" s="2850"/>
      <c r="R1233" s="2850"/>
      <c r="S1233" s="2850"/>
      <c r="T1233" s="2850"/>
      <c r="U1233" s="2850"/>
      <c r="V1233" s="2851"/>
      <c r="W1233" s="2866"/>
      <c r="X1233" s="2866"/>
      <c r="Y1233" s="2866"/>
      <c r="Z1233" s="2866"/>
      <c r="AA1233" s="2099"/>
      <c r="AB1233" s="1125"/>
      <c r="AC1233" s="1151"/>
      <c r="AD1233" s="1152"/>
      <c r="AE1233" s="1153"/>
      <c r="AF1233" s="1153"/>
      <c r="AG1233" s="1153"/>
      <c r="AH1233" s="124"/>
      <c r="AI1233" s="124"/>
      <c r="AJ1233" s="124"/>
      <c r="AK1233" s="124"/>
      <c r="AL1233" s="1153"/>
      <c r="AM1233" s="124"/>
      <c r="AN1233" s="124"/>
      <c r="AO1233" s="1153"/>
      <c r="AP1233" s="1153"/>
      <c r="AQ1233" s="1153"/>
      <c r="AR1233" s="1154"/>
      <c r="AS1233" s="1154"/>
      <c r="AT1233" s="1154"/>
      <c r="AU1233" s="1154"/>
      <c r="AV1233" s="1154"/>
      <c r="AW1233" s="1154"/>
      <c r="AX1233" s="1154"/>
      <c r="AY1233" s="1154"/>
      <c r="AZ1233" s="1154"/>
      <c r="BA1233" s="1154"/>
      <c r="BB1233" s="1154"/>
    </row>
    <row r="1234" spans="2:54" ht="15" customHeight="1">
      <c r="B1234" s="1155"/>
      <c r="C1234" s="3016" t="s">
        <v>1134</v>
      </c>
      <c r="D1234" s="3016" t="s">
        <v>833</v>
      </c>
      <c r="E1234" s="1146" t="s">
        <v>1127</v>
      </c>
      <c r="F1234" s="1106"/>
      <c r="G1234" s="441" t="s">
        <v>93</v>
      </c>
      <c r="H1234" s="441" t="s">
        <v>1103</v>
      </c>
      <c r="I1234" s="441" t="s">
        <v>1128</v>
      </c>
      <c r="J1234" s="441" t="s">
        <v>112</v>
      </c>
      <c r="K1234" s="1111" t="s">
        <v>1134</v>
      </c>
      <c r="L1234" s="441" t="s">
        <v>1120</v>
      </c>
      <c r="M1234" s="441" t="str">
        <f t="shared" si="75"/>
        <v>Coleambally 132 kV</v>
      </c>
      <c r="N1234" s="1111" t="s">
        <v>1115</v>
      </c>
      <c r="O1234" s="1111" t="s">
        <v>833</v>
      </c>
      <c r="P1234" s="1111"/>
      <c r="Q1234" s="2867"/>
      <c r="R1234" s="2868"/>
      <c r="S1234" s="2869"/>
      <c r="T1234" s="2869"/>
      <c r="U1234" s="2869"/>
      <c r="V1234" s="2869"/>
      <c r="W1234" s="2869"/>
      <c r="X1234" s="2869"/>
      <c r="Y1234" s="2869"/>
      <c r="Z1234" s="2869"/>
      <c r="AA1234" s="2879"/>
      <c r="AB1234" s="1125"/>
      <c r="AC1234" s="1151"/>
      <c r="AD1234" s="1152"/>
      <c r="AE1234" s="1153"/>
      <c r="AF1234" s="1153"/>
      <c r="AG1234" s="1153"/>
      <c r="AH1234" s="124"/>
      <c r="AI1234" s="124"/>
      <c r="AJ1234" s="124"/>
      <c r="AK1234" s="124"/>
      <c r="AL1234" s="1153"/>
      <c r="AM1234" s="124"/>
      <c r="AN1234" s="124"/>
      <c r="AO1234" s="1153"/>
      <c r="AP1234" s="1153"/>
      <c r="AQ1234" s="1153"/>
      <c r="AR1234" s="1154"/>
      <c r="AS1234" s="1154"/>
      <c r="AT1234" s="1154"/>
      <c r="AU1234" s="1154"/>
      <c r="AV1234" s="1154"/>
      <c r="AW1234" s="1154"/>
      <c r="AX1234" s="1154"/>
      <c r="AY1234" s="1154"/>
      <c r="AZ1234" s="1154"/>
      <c r="BA1234" s="1154"/>
      <c r="BB1234" s="1154"/>
    </row>
    <row r="1235" spans="2:54" ht="15" customHeight="1">
      <c r="B1235" s="1155"/>
      <c r="C1235" s="3017"/>
      <c r="D1235" s="3017"/>
      <c r="E1235" s="1146" t="s">
        <v>1130</v>
      </c>
      <c r="F1235" s="1106"/>
      <c r="G1235" s="441" t="s">
        <v>93</v>
      </c>
      <c r="H1235" s="441" t="s">
        <v>1103</v>
      </c>
      <c r="I1235" s="441" t="s">
        <v>1131</v>
      </c>
      <c r="J1235" s="441" t="s">
        <v>112</v>
      </c>
      <c r="K1235" s="1111" t="s">
        <v>1134</v>
      </c>
      <c r="L1235" s="441" t="s">
        <v>1120</v>
      </c>
      <c r="M1235" s="441" t="str">
        <f t="shared" si="75"/>
        <v>Coleambally 132 kV</v>
      </c>
      <c r="N1235" s="1111" t="s">
        <v>1115</v>
      </c>
      <c r="O1235" s="1111" t="s">
        <v>833</v>
      </c>
      <c r="P1235" s="1111"/>
      <c r="Q1235" s="2867"/>
      <c r="R1235" s="2868"/>
      <c r="S1235" s="2869"/>
      <c r="T1235" s="2869"/>
      <c r="U1235" s="2869"/>
      <c r="V1235" s="2869"/>
      <c r="W1235" s="2869"/>
      <c r="X1235" s="2869"/>
      <c r="Y1235" s="2869"/>
      <c r="Z1235" s="2869"/>
      <c r="AA1235" s="2879"/>
      <c r="AB1235" s="1125"/>
      <c r="AC1235" s="1151"/>
      <c r="AD1235" s="1152"/>
      <c r="AE1235" s="1153"/>
      <c r="AF1235" s="1153"/>
      <c r="AG1235" s="1153"/>
      <c r="AH1235" s="124"/>
      <c r="AI1235" s="124"/>
      <c r="AJ1235" s="124"/>
      <c r="AK1235" s="124"/>
      <c r="AL1235" s="1153"/>
      <c r="AM1235" s="124"/>
      <c r="AN1235" s="124"/>
      <c r="AO1235" s="1153"/>
      <c r="AP1235" s="1153"/>
      <c r="AQ1235" s="1153"/>
      <c r="AR1235" s="1154"/>
      <c r="AS1235" s="1154"/>
      <c r="AT1235" s="1154"/>
      <c r="AU1235" s="1154"/>
      <c r="AV1235" s="1154"/>
      <c r="AW1235" s="1154"/>
      <c r="AX1235" s="1154"/>
      <c r="AY1235" s="1154"/>
      <c r="AZ1235" s="1154"/>
      <c r="BA1235" s="1154"/>
      <c r="BB1235" s="1154"/>
    </row>
    <row r="1236" spans="2:54" ht="15" customHeight="1">
      <c r="B1236" s="1155"/>
      <c r="C1236" s="3016" t="s">
        <v>1135</v>
      </c>
      <c r="D1236" s="3016" t="s">
        <v>833</v>
      </c>
      <c r="E1236" s="1146" t="s">
        <v>1127</v>
      </c>
      <c r="F1236" s="1106"/>
      <c r="G1236" s="441" t="s">
        <v>93</v>
      </c>
      <c r="H1236" s="441" t="s">
        <v>1103</v>
      </c>
      <c r="I1236" s="441" t="s">
        <v>1128</v>
      </c>
      <c r="J1236" s="441" t="s">
        <v>112</v>
      </c>
      <c r="K1236" s="1111" t="s">
        <v>1135</v>
      </c>
      <c r="L1236" s="441" t="s">
        <v>1120</v>
      </c>
      <c r="M1236" s="441" t="str">
        <f t="shared" si="75"/>
        <v>Coleambally 132 kV</v>
      </c>
      <c r="N1236" s="1111" t="s">
        <v>1106</v>
      </c>
      <c r="O1236" s="1111" t="s">
        <v>833</v>
      </c>
      <c r="P1236" s="1111"/>
      <c r="Q1236" s="2867"/>
      <c r="R1236" s="2868"/>
      <c r="S1236" s="2869"/>
      <c r="T1236" s="2869"/>
      <c r="U1236" s="2869"/>
      <c r="V1236" s="2869"/>
      <c r="W1236" s="2869"/>
      <c r="X1236" s="2869"/>
      <c r="Y1236" s="2869"/>
      <c r="Z1236" s="2869"/>
      <c r="AA1236" s="2879"/>
      <c r="AB1236" s="1125"/>
      <c r="AC1236" s="1151"/>
      <c r="AD1236" s="1152"/>
      <c r="AE1236" s="1153"/>
      <c r="AF1236" s="1153"/>
      <c r="AG1236" s="1153"/>
      <c r="AH1236" s="124"/>
      <c r="AI1236" s="124"/>
      <c r="AJ1236" s="124"/>
      <c r="AK1236" s="124"/>
      <c r="AL1236" s="1153"/>
      <c r="AM1236" s="124"/>
      <c r="AN1236" s="124"/>
      <c r="AO1236" s="1153"/>
      <c r="AP1236" s="1153"/>
      <c r="AQ1236" s="1153"/>
      <c r="AR1236" s="1154"/>
      <c r="AS1236" s="1154"/>
      <c r="AT1236" s="1154"/>
      <c r="AU1236" s="1154"/>
      <c r="AV1236" s="1154"/>
      <c r="AW1236" s="1154"/>
      <c r="AX1236" s="1154"/>
      <c r="AY1236" s="1154"/>
      <c r="AZ1236" s="1154"/>
      <c r="BA1236" s="1154"/>
      <c r="BB1236" s="1154"/>
    </row>
    <row r="1237" spans="2:54" ht="15" customHeight="1">
      <c r="B1237" s="1155"/>
      <c r="C1237" s="3017"/>
      <c r="D1237" s="3017"/>
      <c r="E1237" s="1146" t="s">
        <v>1130</v>
      </c>
      <c r="F1237" s="1106"/>
      <c r="G1237" s="441" t="s">
        <v>93</v>
      </c>
      <c r="H1237" s="441" t="s">
        <v>1103</v>
      </c>
      <c r="I1237" s="441" t="s">
        <v>1131</v>
      </c>
      <c r="J1237" s="441" t="s">
        <v>112</v>
      </c>
      <c r="K1237" s="1111" t="s">
        <v>1135</v>
      </c>
      <c r="L1237" s="441" t="s">
        <v>1120</v>
      </c>
      <c r="M1237" s="441" t="str">
        <f t="shared" si="75"/>
        <v>Coleambally 132 kV</v>
      </c>
      <c r="N1237" s="1111" t="s">
        <v>1106</v>
      </c>
      <c r="O1237" s="1111" t="s">
        <v>833</v>
      </c>
      <c r="P1237" s="1111"/>
      <c r="Q1237" s="2867"/>
      <c r="R1237" s="2868"/>
      <c r="S1237" s="2869"/>
      <c r="T1237" s="2869"/>
      <c r="U1237" s="2869"/>
      <c r="V1237" s="2869"/>
      <c r="W1237" s="2869"/>
      <c r="X1237" s="2869"/>
      <c r="Y1237" s="2869"/>
      <c r="Z1237" s="2869"/>
      <c r="AA1237" s="2879"/>
      <c r="AB1237" s="1125"/>
      <c r="AC1237" s="1151"/>
      <c r="AD1237" s="1152"/>
      <c r="AE1237" s="1153"/>
      <c r="AF1237" s="1153"/>
      <c r="AG1237" s="1153"/>
      <c r="AH1237" s="124"/>
      <c r="AI1237" s="124"/>
      <c r="AJ1237" s="124"/>
      <c r="AK1237" s="124"/>
      <c r="AL1237" s="1153"/>
      <c r="AM1237" s="124"/>
      <c r="AN1237" s="124"/>
      <c r="AO1237" s="1153"/>
      <c r="AP1237" s="1153"/>
      <c r="AQ1237" s="1153"/>
      <c r="AR1237" s="1154"/>
      <c r="AS1237" s="1154"/>
      <c r="AT1237" s="1154"/>
      <c r="AU1237" s="1154"/>
      <c r="AV1237" s="1154"/>
      <c r="AW1237" s="1154"/>
      <c r="AX1237" s="1154"/>
      <c r="AY1237" s="1154"/>
      <c r="AZ1237" s="1154"/>
      <c r="BA1237" s="1154"/>
      <c r="BB1237" s="1154"/>
    </row>
    <row r="1238" spans="2:54" ht="15" customHeight="1">
      <c r="B1238" s="1155"/>
      <c r="C1238" s="3016" t="s">
        <v>1135</v>
      </c>
      <c r="D1238" s="3016" t="s">
        <v>842</v>
      </c>
      <c r="E1238" s="1146" t="s">
        <v>1127</v>
      </c>
      <c r="F1238" s="1106"/>
      <c r="G1238" s="441" t="s">
        <v>93</v>
      </c>
      <c r="H1238" s="441" t="s">
        <v>1103</v>
      </c>
      <c r="I1238" s="441" t="s">
        <v>1128</v>
      </c>
      <c r="J1238" s="441" t="s">
        <v>112</v>
      </c>
      <c r="K1238" s="1111" t="s">
        <v>1135</v>
      </c>
      <c r="L1238" s="441" t="s">
        <v>1120</v>
      </c>
      <c r="M1238" s="441" t="str">
        <f t="shared" si="75"/>
        <v>Coleambally 132 kV</v>
      </c>
      <c r="N1238" s="1111" t="s">
        <v>1106</v>
      </c>
      <c r="O1238" s="1111" t="s">
        <v>842</v>
      </c>
      <c r="P1238" s="1111"/>
      <c r="Q1238" s="2867"/>
      <c r="R1238" s="2868"/>
      <c r="S1238" s="2869"/>
      <c r="T1238" s="2869"/>
      <c r="U1238" s="2869"/>
      <c r="V1238" s="2869"/>
      <c r="W1238" s="2869"/>
      <c r="X1238" s="2869"/>
      <c r="Y1238" s="2869"/>
      <c r="Z1238" s="2869"/>
      <c r="AA1238" s="2879"/>
      <c r="AB1238" s="1125"/>
      <c r="AC1238" s="1151"/>
      <c r="AD1238" s="1152"/>
      <c r="AE1238" s="1153"/>
      <c r="AF1238" s="1153"/>
      <c r="AG1238" s="1153"/>
      <c r="AH1238" s="124"/>
      <c r="AI1238" s="124"/>
      <c r="AJ1238" s="124"/>
      <c r="AK1238" s="124"/>
      <c r="AL1238" s="1153"/>
      <c r="AM1238" s="124"/>
      <c r="AN1238" s="124"/>
      <c r="AO1238" s="1153"/>
      <c r="AP1238" s="1153"/>
      <c r="AQ1238" s="1153"/>
      <c r="AR1238" s="1154"/>
      <c r="AS1238" s="1154"/>
      <c r="AT1238" s="1154"/>
      <c r="AU1238" s="1154"/>
      <c r="AV1238" s="1154"/>
      <c r="AW1238" s="1154"/>
      <c r="AX1238" s="1154"/>
      <c r="AY1238" s="1154"/>
      <c r="AZ1238" s="1154"/>
      <c r="BA1238" s="1154"/>
      <c r="BB1238" s="1154"/>
    </row>
    <row r="1239" spans="2:54" ht="15" customHeight="1">
      <c r="B1239" s="1155"/>
      <c r="C1239" s="3017"/>
      <c r="D1239" s="3017"/>
      <c r="E1239" s="1146" t="s">
        <v>1130</v>
      </c>
      <c r="F1239" s="1106"/>
      <c r="G1239" s="441" t="s">
        <v>93</v>
      </c>
      <c r="H1239" s="441" t="s">
        <v>1103</v>
      </c>
      <c r="I1239" s="441" t="s">
        <v>1131</v>
      </c>
      <c r="J1239" s="441" t="s">
        <v>112</v>
      </c>
      <c r="K1239" s="1111" t="s">
        <v>1135</v>
      </c>
      <c r="L1239" s="441" t="s">
        <v>1120</v>
      </c>
      <c r="M1239" s="441" t="str">
        <f t="shared" si="75"/>
        <v>Coleambally 132 kV</v>
      </c>
      <c r="N1239" s="1111" t="s">
        <v>1106</v>
      </c>
      <c r="O1239" s="1111" t="s">
        <v>842</v>
      </c>
      <c r="P1239" s="1111"/>
      <c r="Q1239" s="2867"/>
      <c r="R1239" s="2868"/>
      <c r="S1239" s="2869"/>
      <c r="T1239" s="2869"/>
      <c r="U1239" s="2869"/>
      <c r="V1239" s="2869"/>
      <c r="W1239" s="2869"/>
      <c r="X1239" s="2869"/>
      <c r="Y1239" s="2869"/>
      <c r="Z1239" s="2869"/>
      <c r="AA1239" s="2879"/>
      <c r="AB1239" s="1125"/>
      <c r="AC1239" s="1151"/>
      <c r="AD1239" s="1152"/>
      <c r="AE1239" s="1153"/>
      <c r="AF1239" s="1153"/>
      <c r="AG1239" s="1153"/>
      <c r="AH1239" s="124"/>
      <c r="AI1239" s="124"/>
      <c r="AJ1239" s="124"/>
      <c r="AK1239" s="124"/>
      <c r="AL1239" s="1153"/>
      <c r="AM1239" s="124"/>
      <c r="AN1239" s="124"/>
      <c r="AO1239" s="1153"/>
      <c r="AP1239" s="1153"/>
      <c r="AQ1239" s="1153"/>
      <c r="AR1239" s="1154"/>
      <c r="AS1239" s="1154"/>
      <c r="AT1239" s="1154"/>
      <c r="AU1239" s="1154"/>
      <c r="AV1239" s="1154"/>
      <c r="AW1239" s="1154"/>
      <c r="AX1239" s="1154"/>
      <c r="AY1239" s="1154"/>
      <c r="AZ1239" s="1154"/>
      <c r="BA1239" s="1154"/>
      <c r="BB1239" s="1154"/>
    </row>
    <row r="1240" spans="2:54" ht="15" customHeight="1">
      <c r="B1240" s="1155"/>
      <c r="C1240" s="3016" t="s">
        <v>1136</v>
      </c>
      <c r="D1240" s="3016" t="s">
        <v>833</v>
      </c>
      <c r="E1240" s="1146" t="s">
        <v>1127</v>
      </c>
      <c r="F1240" s="1106"/>
      <c r="G1240" s="441" t="s">
        <v>93</v>
      </c>
      <c r="H1240" s="441" t="s">
        <v>1103</v>
      </c>
      <c r="I1240" s="441" t="s">
        <v>1128</v>
      </c>
      <c r="J1240" s="441" t="s">
        <v>112</v>
      </c>
      <c r="K1240" s="1111" t="s">
        <v>1136</v>
      </c>
      <c r="L1240" s="441" t="s">
        <v>1120</v>
      </c>
      <c r="M1240" s="441" t="str">
        <f t="shared" si="75"/>
        <v>Coleambally 132 kV</v>
      </c>
      <c r="N1240" s="1111" t="s">
        <v>1106</v>
      </c>
      <c r="O1240" s="1111" t="s">
        <v>833</v>
      </c>
      <c r="P1240" s="1111"/>
      <c r="Q1240" s="2867"/>
      <c r="R1240" s="2868"/>
      <c r="S1240" s="2869"/>
      <c r="T1240" s="2869"/>
      <c r="U1240" s="2869"/>
      <c r="V1240" s="2869"/>
      <c r="W1240" s="2870">
        <v>9.5952374999999996</v>
      </c>
      <c r="X1240" s="2870">
        <v>9.5952374999999996</v>
      </c>
      <c r="Y1240" s="2870">
        <v>9.5952374999999996</v>
      </c>
      <c r="Z1240" s="2870">
        <v>9.5952374999999996</v>
      </c>
      <c r="AA1240" s="2870">
        <v>9.5952374999999996</v>
      </c>
      <c r="AB1240" s="1125"/>
      <c r="AC1240" s="1151"/>
      <c r="AD1240" s="1152"/>
      <c r="AE1240" s="1153"/>
      <c r="AF1240" s="1153"/>
      <c r="AG1240" s="1153"/>
      <c r="AH1240" s="124"/>
      <c r="AI1240" s="124"/>
      <c r="AJ1240" s="124"/>
      <c r="AK1240" s="124"/>
      <c r="AL1240" s="1153"/>
      <c r="AM1240" s="124"/>
      <c r="AN1240" s="124"/>
      <c r="AO1240" s="1153"/>
      <c r="AP1240" s="1153"/>
      <c r="AQ1240" s="1153"/>
      <c r="AR1240" s="1154"/>
      <c r="AS1240" s="1154"/>
      <c r="AT1240" s="1154"/>
      <c r="AU1240" s="1154"/>
      <c r="AV1240" s="1154"/>
      <c r="AW1240" s="1154"/>
      <c r="AX1240" s="1154"/>
      <c r="AY1240" s="1154"/>
      <c r="AZ1240" s="1154"/>
      <c r="BA1240" s="1154"/>
      <c r="BB1240" s="1154"/>
    </row>
    <row r="1241" spans="2:54" ht="15" customHeight="1">
      <c r="B1241" s="1155"/>
      <c r="C1241" s="3017"/>
      <c r="D1241" s="3017"/>
      <c r="E1241" s="1146" t="s">
        <v>1130</v>
      </c>
      <c r="F1241" s="1106"/>
      <c r="G1241" s="441" t="s">
        <v>93</v>
      </c>
      <c r="H1241" s="441" t="s">
        <v>1103</v>
      </c>
      <c r="I1241" s="441" t="s">
        <v>1131</v>
      </c>
      <c r="J1241" s="441" t="s">
        <v>112</v>
      </c>
      <c r="K1241" s="1111" t="s">
        <v>1136</v>
      </c>
      <c r="L1241" s="441" t="s">
        <v>1120</v>
      </c>
      <c r="M1241" s="441" t="str">
        <f t="shared" si="75"/>
        <v>Coleambally 132 kV</v>
      </c>
      <c r="N1241" s="1111" t="s">
        <v>1106</v>
      </c>
      <c r="O1241" s="1111" t="s">
        <v>833</v>
      </c>
      <c r="P1241" s="1111"/>
      <c r="Q1241" s="2528"/>
      <c r="R1241" s="2529"/>
      <c r="S1241" s="2530"/>
      <c r="T1241" s="2530"/>
      <c r="U1241" s="2530"/>
      <c r="V1241" s="2530"/>
      <c r="W1241" s="2102"/>
      <c r="X1241" s="2102"/>
      <c r="Y1241" s="2102"/>
      <c r="Z1241" s="2102"/>
      <c r="AA1241" s="2103"/>
      <c r="AB1241" s="1125"/>
      <c r="AC1241" s="1151"/>
      <c r="AD1241" s="1152"/>
      <c r="AE1241" s="1153"/>
      <c r="AF1241" s="1153"/>
      <c r="AG1241" s="1153"/>
      <c r="AH1241" s="124"/>
      <c r="AI1241" s="124"/>
      <c r="AJ1241" s="124"/>
      <c r="AK1241" s="124"/>
      <c r="AL1241" s="1153"/>
      <c r="AM1241" s="124"/>
      <c r="AN1241" s="124"/>
      <c r="AO1241" s="1153"/>
      <c r="AP1241" s="1153"/>
      <c r="AQ1241" s="1153"/>
      <c r="AR1241" s="1154"/>
      <c r="AS1241" s="1154"/>
      <c r="AT1241" s="1154"/>
      <c r="AU1241" s="1154"/>
      <c r="AV1241" s="1154"/>
      <c r="AW1241" s="1154"/>
      <c r="AX1241" s="1154"/>
      <c r="AY1241" s="1154"/>
      <c r="AZ1241" s="1154"/>
      <c r="BA1241" s="1154"/>
      <c r="BB1241" s="1154"/>
    </row>
    <row r="1242" spans="2:54" ht="15" customHeight="1">
      <c r="B1242" s="1155"/>
      <c r="C1242" s="3016" t="s">
        <v>1136</v>
      </c>
      <c r="D1242" s="3016" t="s">
        <v>842</v>
      </c>
      <c r="E1242" s="1146" t="s">
        <v>1127</v>
      </c>
      <c r="F1242" s="1106"/>
      <c r="G1242" s="441" t="s">
        <v>93</v>
      </c>
      <c r="H1242" s="441" t="s">
        <v>1103</v>
      </c>
      <c r="I1242" s="441" t="s">
        <v>1128</v>
      </c>
      <c r="J1242" s="441" t="s">
        <v>112</v>
      </c>
      <c r="K1242" s="1111" t="s">
        <v>1136</v>
      </c>
      <c r="L1242" s="441" t="s">
        <v>1120</v>
      </c>
      <c r="M1242" s="441" t="str">
        <f t="shared" si="75"/>
        <v>Coleambally 132 kV</v>
      </c>
      <c r="N1242" s="1111" t="s">
        <v>1106</v>
      </c>
      <c r="O1242" s="1111" t="s">
        <v>842</v>
      </c>
      <c r="P1242" s="1111"/>
      <c r="Q1242" s="2528"/>
      <c r="R1242" s="2529"/>
      <c r="S1242" s="2530"/>
      <c r="T1242" s="2530"/>
      <c r="U1242" s="2530"/>
      <c r="V1242" s="2530"/>
      <c r="W1242" s="2102">
        <v>11.288514705882353</v>
      </c>
      <c r="X1242" s="2102">
        <v>11.344957279411764</v>
      </c>
      <c r="Y1242" s="2102">
        <v>11.401682065808822</v>
      </c>
      <c r="Z1242" s="2102">
        <v>11.458690476137868</v>
      </c>
      <c r="AA1242" s="2102">
        <v>11.515983928518557</v>
      </c>
      <c r="AB1242" s="1125"/>
      <c r="AC1242" s="1151"/>
      <c r="AD1242" s="1152"/>
      <c r="AE1242" s="1153"/>
      <c r="AF1242" s="1153"/>
      <c r="AG1242" s="1153"/>
      <c r="AH1242" s="124"/>
      <c r="AI1242" s="124"/>
      <c r="AJ1242" s="124"/>
      <c r="AK1242" s="124"/>
      <c r="AL1242" s="1153"/>
      <c r="AM1242" s="124"/>
      <c r="AN1242" s="124"/>
      <c r="AO1242" s="1153"/>
      <c r="AP1242" s="1153"/>
      <c r="AQ1242" s="1153"/>
      <c r="AR1242" s="1154"/>
      <c r="AS1242" s="1154"/>
      <c r="AT1242" s="1154"/>
      <c r="AU1242" s="1154"/>
      <c r="AV1242" s="1154"/>
      <c r="AW1242" s="1154"/>
      <c r="AX1242" s="1154"/>
      <c r="AY1242" s="1154"/>
      <c r="AZ1242" s="1154"/>
      <c r="BA1242" s="1154"/>
      <c r="BB1242" s="1154"/>
    </row>
    <row r="1243" spans="2:54" ht="15" customHeight="1" thickBot="1">
      <c r="B1243" s="2872"/>
      <c r="C1243" s="3018"/>
      <c r="D1243" s="3018"/>
      <c r="E1243" s="2873" t="s">
        <v>1130</v>
      </c>
      <c r="F1243" s="1106"/>
      <c r="G1243" s="441" t="s">
        <v>93</v>
      </c>
      <c r="H1243" s="441" t="s">
        <v>1103</v>
      </c>
      <c r="I1243" s="441" t="s">
        <v>1131</v>
      </c>
      <c r="J1243" s="441" t="s">
        <v>112</v>
      </c>
      <c r="K1243" s="1111" t="s">
        <v>1136</v>
      </c>
      <c r="L1243" s="441" t="s">
        <v>1120</v>
      </c>
      <c r="M1243" s="441" t="str">
        <f t="shared" si="75"/>
        <v>Coleambally 132 kV</v>
      </c>
      <c r="N1243" s="1111" t="s">
        <v>1106</v>
      </c>
      <c r="O1243" s="1111" t="s">
        <v>842</v>
      </c>
      <c r="P1243" s="1111"/>
      <c r="Q1243" s="2874"/>
      <c r="R1243" s="2875"/>
      <c r="S1243" s="2876"/>
      <c r="T1243" s="2876"/>
      <c r="U1243" s="2876"/>
      <c r="V1243" s="2876"/>
      <c r="W1243" s="2877"/>
      <c r="X1243" s="2877"/>
      <c r="Y1243" s="2877"/>
      <c r="Z1243" s="2877"/>
      <c r="AA1243" s="2878"/>
      <c r="AB1243" s="1162"/>
      <c r="AC1243" s="1151"/>
      <c r="AD1243" s="1152"/>
      <c r="AE1243" s="1153"/>
      <c r="AF1243" s="1153"/>
      <c r="AG1243" s="1153"/>
      <c r="AH1243" s="124"/>
      <c r="AI1243" s="124"/>
      <c r="AJ1243" s="124"/>
      <c r="AK1243" s="124"/>
      <c r="AL1243" s="1153"/>
      <c r="AM1243" s="124"/>
      <c r="AN1243" s="124"/>
      <c r="AO1243" s="1153"/>
      <c r="AP1243" s="1153"/>
      <c r="AQ1243" s="1153"/>
      <c r="AR1243" s="1154"/>
      <c r="AS1243" s="1154"/>
      <c r="AT1243" s="1154"/>
      <c r="AU1243" s="1154"/>
      <c r="AV1243" s="1154"/>
      <c r="AW1243" s="1154"/>
      <c r="AX1243" s="1154"/>
      <c r="AY1243" s="1154"/>
      <c r="AZ1243" s="1154"/>
      <c r="BA1243" s="1154"/>
      <c r="BB1243" s="1154"/>
    </row>
    <row r="1244" spans="2:54" ht="15" customHeight="1">
      <c r="B1244" s="1145" t="s">
        <v>1672</v>
      </c>
      <c r="C1244" s="3019" t="s">
        <v>1126</v>
      </c>
      <c r="D1244" s="3019" t="s">
        <v>842</v>
      </c>
      <c r="E1244" s="1146" t="s">
        <v>1127</v>
      </c>
      <c r="F1244" s="1106"/>
      <c r="G1244" s="441" t="s">
        <v>93</v>
      </c>
      <c r="H1244" s="441" t="s">
        <v>1103</v>
      </c>
      <c r="I1244" s="441" t="s">
        <v>1128</v>
      </c>
      <c r="J1244" s="441" t="s">
        <v>112</v>
      </c>
      <c r="K1244" s="441" t="s">
        <v>1126</v>
      </c>
      <c r="L1244" s="441" t="s">
        <v>1120</v>
      </c>
      <c r="M1244" s="441" t="str">
        <f t="shared" ref="M1244" si="76">B1244</f>
        <v>Darlington Point 132 kV</v>
      </c>
      <c r="N1244" s="441" t="s">
        <v>1129</v>
      </c>
      <c r="O1244" s="441" t="s">
        <v>842</v>
      </c>
      <c r="P1244" s="1111"/>
      <c r="Q1244" s="2521"/>
      <c r="R1244" s="2522"/>
      <c r="S1244" s="2523"/>
      <c r="T1244" s="2523"/>
      <c r="U1244" s="2523"/>
      <c r="V1244" s="2523"/>
      <c r="W1244" s="2524"/>
      <c r="X1244" s="2524"/>
      <c r="Y1244" s="2524"/>
      <c r="Z1244" s="2524"/>
      <c r="AA1244" s="2525"/>
      <c r="AB1244" s="1125"/>
      <c r="AC1244" s="1151"/>
      <c r="AD1244" s="1152"/>
      <c r="AE1244" s="1153"/>
      <c r="AF1244" s="1153"/>
      <c r="AG1244" s="1153"/>
      <c r="AH1244" s="124"/>
      <c r="AI1244" s="124"/>
      <c r="AJ1244" s="124"/>
      <c r="AK1244" s="124"/>
      <c r="AL1244" s="124"/>
      <c r="AM1244" s="124"/>
      <c r="AN1244" s="124"/>
      <c r="AO1244" s="124"/>
      <c r="AP1244" s="124"/>
      <c r="AQ1244" s="1153"/>
      <c r="AR1244" s="1154"/>
      <c r="AS1244" s="1154"/>
      <c r="AT1244" s="1154"/>
      <c r="AU1244" s="1154"/>
      <c r="AV1244" s="1154"/>
      <c r="AW1244" s="1154"/>
      <c r="AX1244" s="1154"/>
      <c r="AY1244" s="1154"/>
      <c r="AZ1244" s="1154"/>
      <c r="BA1244" s="1154"/>
      <c r="BB1244" s="1154"/>
    </row>
    <row r="1245" spans="2:54" ht="15" customHeight="1">
      <c r="B1245" s="1155"/>
      <c r="C1245" s="3017"/>
      <c r="D1245" s="3017"/>
      <c r="E1245" s="1146" t="s">
        <v>1130</v>
      </c>
      <c r="F1245" s="1106"/>
      <c r="G1245" s="441" t="s">
        <v>93</v>
      </c>
      <c r="H1245" s="441" t="s">
        <v>1103</v>
      </c>
      <c r="I1245" s="441" t="s">
        <v>1131</v>
      </c>
      <c r="J1245" s="441" t="s">
        <v>112</v>
      </c>
      <c r="K1245" s="441" t="s">
        <v>1126</v>
      </c>
      <c r="L1245" s="441" t="s">
        <v>1120</v>
      </c>
      <c r="M1245" s="441" t="str">
        <f t="shared" si="75"/>
        <v>Darlington Point 132 kV</v>
      </c>
      <c r="N1245" s="441" t="s">
        <v>1129</v>
      </c>
      <c r="O1245" s="441" t="s">
        <v>842</v>
      </c>
      <c r="P1245" s="1111"/>
      <c r="Q1245" s="2526"/>
      <c r="R1245" s="2527"/>
      <c r="S1245" s="2524"/>
      <c r="T1245" s="2524"/>
      <c r="U1245" s="2524"/>
      <c r="V1245" s="2524"/>
      <c r="W1245" s="2524"/>
      <c r="X1245" s="2524"/>
      <c r="Y1245" s="2524"/>
      <c r="Z1245" s="2524"/>
      <c r="AA1245" s="2525"/>
      <c r="AB1245" s="1125"/>
      <c r="AC1245" s="1151"/>
      <c r="AD1245" s="1152"/>
      <c r="AE1245" s="1153"/>
      <c r="AF1245" s="1153"/>
      <c r="AG1245" s="1153"/>
      <c r="AH1245" s="124"/>
      <c r="AI1245" s="124"/>
      <c r="AJ1245" s="124"/>
      <c r="AK1245" s="124"/>
      <c r="AL1245" s="124"/>
      <c r="AM1245" s="124"/>
      <c r="AN1245" s="124"/>
      <c r="AO1245" s="124"/>
      <c r="AP1245" s="124"/>
      <c r="AQ1245" s="1153"/>
      <c r="AR1245" s="1154"/>
      <c r="AS1245" s="1154"/>
      <c r="AT1245" s="1154"/>
      <c r="AU1245" s="1154"/>
      <c r="AV1245" s="1154"/>
      <c r="AW1245" s="1154"/>
      <c r="AX1245" s="1154"/>
      <c r="AY1245" s="1154"/>
      <c r="AZ1245" s="1154"/>
      <c r="BA1245" s="1154"/>
      <c r="BB1245" s="1154"/>
    </row>
    <row r="1246" spans="2:54" ht="15" customHeight="1">
      <c r="B1246" s="1155"/>
      <c r="C1246" s="3016" t="s">
        <v>1132</v>
      </c>
      <c r="D1246" s="3016" t="s">
        <v>833</v>
      </c>
      <c r="E1246" s="1146" t="s">
        <v>1127</v>
      </c>
      <c r="F1246" s="1106"/>
      <c r="G1246" s="441" t="s">
        <v>93</v>
      </c>
      <c r="H1246" s="441" t="s">
        <v>1103</v>
      </c>
      <c r="I1246" s="441" t="s">
        <v>1128</v>
      </c>
      <c r="J1246" s="441" t="s">
        <v>112</v>
      </c>
      <c r="K1246" s="1111" t="s">
        <v>1132</v>
      </c>
      <c r="L1246" s="441" t="s">
        <v>1120</v>
      </c>
      <c r="M1246" s="441" t="str">
        <f t="shared" si="75"/>
        <v>Darlington Point 132 kV</v>
      </c>
      <c r="N1246" s="1111" t="s">
        <v>1106</v>
      </c>
      <c r="O1246" s="1111" t="s">
        <v>833</v>
      </c>
      <c r="P1246" s="1111"/>
      <c r="Q1246" s="2850"/>
      <c r="R1246" s="2850"/>
      <c r="S1246" s="2850"/>
      <c r="T1246" s="2850"/>
      <c r="U1246" s="2850"/>
      <c r="V1246" s="2851"/>
      <c r="W1246" s="2852"/>
      <c r="X1246" s="2852"/>
      <c r="Y1246" s="2852"/>
      <c r="Z1246" s="2852"/>
      <c r="AA1246" s="2853"/>
      <c r="AB1246" s="1125"/>
      <c r="AC1246" s="1151"/>
      <c r="AD1246" s="1152"/>
      <c r="AE1246" s="1153"/>
      <c r="AF1246" s="1153"/>
      <c r="AG1246" s="1153"/>
      <c r="AH1246" s="124"/>
      <c r="AI1246" s="124"/>
      <c r="AJ1246" s="124"/>
      <c r="AK1246" s="124"/>
      <c r="AL1246" s="1153"/>
      <c r="AM1246" s="124"/>
      <c r="AN1246" s="124"/>
      <c r="AO1246" s="1153"/>
      <c r="AP1246" s="1153"/>
      <c r="AQ1246" s="1153"/>
      <c r="AR1246" s="1154"/>
      <c r="AS1246" s="1154"/>
      <c r="AT1246" s="1154"/>
      <c r="AU1246" s="1160"/>
      <c r="AV1246" s="1154"/>
      <c r="AW1246" s="1154"/>
      <c r="AX1246" s="1154"/>
      <c r="AY1246" s="1154"/>
      <c r="AZ1246" s="1154"/>
      <c r="BA1246" s="1154"/>
      <c r="BB1246" s="1154"/>
    </row>
    <row r="1247" spans="2:54" ht="15" customHeight="1">
      <c r="B1247" s="1155"/>
      <c r="C1247" s="3017"/>
      <c r="D1247" s="3017"/>
      <c r="E1247" s="1146" t="s">
        <v>1130</v>
      </c>
      <c r="F1247" s="1106"/>
      <c r="G1247" s="441" t="s">
        <v>93</v>
      </c>
      <c r="H1247" s="441" t="s">
        <v>1103</v>
      </c>
      <c r="I1247" s="441" t="s">
        <v>1131</v>
      </c>
      <c r="J1247" s="441" t="s">
        <v>112</v>
      </c>
      <c r="K1247" s="1111" t="s">
        <v>1132</v>
      </c>
      <c r="L1247" s="441" t="s">
        <v>1120</v>
      </c>
      <c r="M1247" s="441" t="str">
        <f t="shared" si="75"/>
        <v>Darlington Point 132 kV</v>
      </c>
      <c r="N1247" s="1111" t="s">
        <v>1106</v>
      </c>
      <c r="O1247" s="1111" t="s">
        <v>833</v>
      </c>
      <c r="P1247" s="1111"/>
      <c r="Q1247" s="2850"/>
      <c r="R1247" s="2850"/>
      <c r="S1247" s="2850"/>
      <c r="T1247" s="2850"/>
      <c r="U1247" s="2850"/>
      <c r="V1247" s="2851"/>
      <c r="W1247" s="2852"/>
      <c r="X1247" s="2852"/>
      <c r="Y1247" s="2852"/>
      <c r="Z1247" s="2852"/>
      <c r="AA1247" s="2853"/>
      <c r="AB1247" s="1125"/>
      <c r="AC1247" s="1151"/>
      <c r="AD1247" s="1152"/>
      <c r="AE1247" s="1153"/>
      <c r="AF1247" s="1153"/>
      <c r="AG1247" s="1153"/>
      <c r="AH1247" s="124"/>
      <c r="AI1247" s="124"/>
      <c r="AJ1247" s="124"/>
      <c r="AK1247" s="124"/>
      <c r="AL1247" s="1153"/>
      <c r="AM1247" s="124"/>
      <c r="AN1247" s="124"/>
      <c r="AO1247" s="1153"/>
      <c r="AP1247" s="1153"/>
      <c r="AQ1247" s="1153"/>
      <c r="AR1247" s="1154"/>
      <c r="AS1247" s="1154"/>
      <c r="AT1247" s="1154"/>
      <c r="AU1247" s="1160"/>
      <c r="AV1247" s="1154"/>
      <c r="AW1247" s="1154"/>
      <c r="AX1247" s="1154"/>
      <c r="AY1247" s="1154"/>
      <c r="AZ1247" s="1154"/>
      <c r="BA1247" s="1154"/>
      <c r="BB1247" s="1154"/>
    </row>
    <row r="1248" spans="2:54" ht="15" customHeight="1">
      <c r="B1248" s="1155"/>
      <c r="C1248" s="3016" t="s">
        <v>1132</v>
      </c>
      <c r="D1248" s="3016" t="s">
        <v>842</v>
      </c>
      <c r="E1248" s="1146" t="s">
        <v>1127</v>
      </c>
      <c r="F1248" s="1106"/>
      <c r="G1248" s="441" t="s">
        <v>93</v>
      </c>
      <c r="H1248" s="441" t="s">
        <v>1103</v>
      </c>
      <c r="I1248" s="441" t="s">
        <v>1128</v>
      </c>
      <c r="J1248" s="441" t="s">
        <v>112</v>
      </c>
      <c r="K1248" s="1111" t="s">
        <v>1132</v>
      </c>
      <c r="L1248" s="441" t="s">
        <v>1120</v>
      </c>
      <c r="M1248" s="441" t="str">
        <f t="shared" si="75"/>
        <v>Darlington Point 132 kV</v>
      </c>
      <c r="N1248" s="1111" t="s">
        <v>1106</v>
      </c>
      <c r="O1248" s="1112" t="s">
        <v>842</v>
      </c>
      <c r="P1248" s="1111"/>
      <c r="Q1248" s="2880">
        <v>18.910843373493975</v>
      </c>
      <c r="R1248" s="2880">
        <v>17.956626506024097</v>
      </c>
      <c r="S1248" s="2854"/>
      <c r="T1248" s="2854"/>
      <c r="U1248" s="2854"/>
      <c r="V1248" s="2855"/>
      <c r="W1248" s="2852"/>
      <c r="X1248" s="2852"/>
      <c r="Y1248" s="2852"/>
      <c r="Z1248" s="2852"/>
      <c r="AA1248" s="2853"/>
      <c r="AB1248" s="1125"/>
      <c r="AC1248" s="1151"/>
      <c r="AD1248" s="1152"/>
      <c r="AE1248" s="1153"/>
      <c r="AF1248" s="1153"/>
      <c r="AG1248" s="1153"/>
      <c r="AH1248" s="124"/>
      <c r="AI1248" s="124"/>
      <c r="AJ1248" s="124"/>
      <c r="AK1248" s="124"/>
      <c r="AL1248" s="1153"/>
      <c r="AM1248" s="124"/>
      <c r="AN1248" s="124"/>
      <c r="AO1248" s="1153"/>
      <c r="AP1248" s="1161"/>
      <c r="AQ1248" s="1153"/>
      <c r="AR1248" s="1154"/>
      <c r="AS1248" s="1154"/>
      <c r="AT1248" s="1154"/>
      <c r="AU1248" s="1160"/>
      <c r="AV1248" s="1154"/>
      <c r="AW1248" s="1154"/>
      <c r="AX1248" s="1154"/>
      <c r="AY1248" s="1154"/>
      <c r="AZ1248" s="1154"/>
      <c r="BA1248" s="1154"/>
      <c r="BB1248" s="1154"/>
    </row>
    <row r="1249" spans="2:54" ht="15" customHeight="1">
      <c r="B1249" s="1155"/>
      <c r="C1249" s="3017"/>
      <c r="D1249" s="3017"/>
      <c r="E1249" s="1146" t="s">
        <v>1130</v>
      </c>
      <c r="F1249" s="1106"/>
      <c r="G1249" s="441" t="s">
        <v>93</v>
      </c>
      <c r="H1249" s="441" t="s">
        <v>1103</v>
      </c>
      <c r="I1249" s="441" t="s">
        <v>1131</v>
      </c>
      <c r="J1249" s="441" t="s">
        <v>112</v>
      </c>
      <c r="K1249" s="1111" t="s">
        <v>1132</v>
      </c>
      <c r="L1249" s="441" t="s">
        <v>1120</v>
      </c>
      <c r="M1249" s="441" t="str">
        <f t="shared" si="75"/>
        <v>Darlington Point 132 kV</v>
      </c>
      <c r="N1249" s="1111" t="s">
        <v>1106</v>
      </c>
      <c r="O1249" s="1112" t="s">
        <v>842</v>
      </c>
      <c r="P1249" s="1111"/>
      <c r="Q1249" s="2880">
        <v>17.696385542168677</v>
      </c>
      <c r="R1249" s="2880">
        <v>14.775903614457832</v>
      </c>
      <c r="S1249" s="2854"/>
      <c r="T1249" s="2854"/>
      <c r="U1249" s="2854"/>
      <c r="V1249" s="2855"/>
      <c r="W1249" s="2852"/>
      <c r="X1249" s="2852"/>
      <c r="Y1249" s="2852"/>
      <c r="Z1249" s="2852"/>
      <c r="AA1249" s="2853"/>
      <c r="AB1249" s="1125"/>
      <c r="AC1249" s="1151"/>
      <c r="AD1249" s="1152"/>
      <c r="AE1249" s="1153"/>
      <c r="AF1249" s="1153"/>
      <c r="AG1249" s="1153"/>
      <c r="AH1249" s="124"/>
      <c r="AI1249" s="124"/>
      <c r="AJ1249" s="124"/>
      <c r="AK1249" s="124"/>
      <c r="AL1249" s="1153"/>
      <c r="AM1249" s="124"/>
      <c r="AN1249" s="124"/>
      <c r="AO1249" s="1153"/>
      <c r="AP1249" s="1161"/>
      <c r="AQ1249" s="1153"/>
      <c r="AR1249" s="1154"/>
      <c r="AS1249" s="1154"/>
      <c r="AT1249" s="1154"/>
      <c r="AU1249" s="1160"/>
      <c r="AV1249" s="1154"/>
      <c r="AW1249" s="1154"/>
      <c r="AX1249" s="1154"/>
      <c r="AY1249" s="1154"/>
      <c r="AZ1249" s="1154"/>
      <c r="BA1249" s="1154"/>
      <c r="BB1249" s="1154"/>
    </row>
    <row r="1250" spans="2:54" ht="15" customHeight="1">
      <c r="B1250" s="1155"/>
      <c r="C1250" s="3016" t="s">
        <v>1133</v>
      </c>
      <c r="D1250" s="3016"/>
      <c r="E1250" s="1146" t="s">
        <v>1127</v>
      </c>
      <c r="F1250" s="1106"/>
      <c r="G1250" s="441" t="s">
        <v>93</v>
      </c>
      <c r="H1250" s="441" t="s">
        <v>1103</v>
      </c>
      <c r="I1250" s="441" t="s">
        <v>1128</v>
      </c>
      <c r="J1250" s="441" t="s">
        <v>112</v>
      </c>
      <c r="K1250" s="1111" t="s">
        <v>1133</v>
      </c>
      <c r="L1250" s="441" t="s">
        <v>1120</v>
      </c>
      <c r="M1250" s="441" t="str">
        <f t="shared" si="75"/>
        <v>Darlington Point 132 kV</v>
      </c>
      <c r="N1250" s="1111" t="s">
        <v>1108</v>
      </c>
      <c r="O1250" s="1111" t="s">
        <v>1109</v>
      </c>
      <c r="P1250" s="1111"/>
      <c r="Q1250" s="2856"/>
      <c r="R1250" s="2856"/>
      <c r="S1250" s="2856"/>
      <c r="T1250" s="2856"/>
      <c r="U1250" s="2856"/>
      <c r="V1250" s="2858"/>
      <c r="W1250" s="2859"/>
      <c r="X1250" s="2859"/>
      <c r="Y1250" s="2859"/>
      <c r="Z1250" s="2859"/>
      <c r="AA1250" s="2860"/>
      <c r="AB1250" s="1125"/>
      <c r="AC1250" s="1151"/>
      <c r="AD1250" s="1152"/>
      <c r="AE1250" s="1153"/>
      <c r="AF1250" s="1153"/>
      <c r="AG1250" s="1153"/>
      <c r="AH1250" s="124"/>
      <c r="AI1250" s="124"/>
      <c r="AJ1250" s="124"/>
      <c r="AK1250" s="124"/>
      <c r="AL1250" s="1153"/>
      <c r="AM1250" s="124"/>
      <c r="AN1250" s="124"/>
      <c r="AO1250" s="1153"/>
      <c r="AP1250" s="1153"/>
      <c r="AQ1250" s="1153"/>
      <c r="AR1250" s="1154"/>
      <c r="AS1250" s="1154"/>
      <c r="AT1250" s="1154"/>
      <c r="AU1250" s="1154"/>
      <c r="AV1250" s="1154"/>
      <c r="AW1250" s="1154"/>
      <c r="AX1250" s="1154"/>
      <c r="AY1250" s="1154"/>
      <c r="AZ1250" s="1154"/>
      <c r="BA1250" s="1154"/>
      <c r="BB1250" s="1154"/>
    </row>
    <row r="1251" spans="2:54" ht="15" customHeight="1">
      <c r="B1251" s="1155"/>
      <c r="C1251" s="3017"/>
      <c r="D1251" s="3017"/>
      <c r="E1251" s="1146" t="s">
        <v>1130</v>
      </c>
      <c r="F1251" s="1106"/>
      <c r="G1251" s="441" t="s">
        <v>93</v>
      </c>
      <c r="H1251" s="441" t="s">
        <v>1103</v>
      </c>
      <c r="I1251" s="441" t="s">
        <v>1131</v>
      </c>
      <c r="J1251" s="441" t="s">
        <v>112</v>
      </c>
      <c r="K1251" s="1111" t="s">
        <v>1133</v>
      </c>
      <c r="L1251" s="441" t="s">
        <v>1120</v>
      </c>
      <c r="M1251" s="441" t="str">
        <f t="shared" si="75"/>
        <v>Darlington Point 132 kV</v>
      </c>
      <c r="N1251" s="1111" t="s">
        <v>1108</v>
      </c>
      <c r="O1251" s="1111" t="s">
        <v>1109</v>
      </c>
      <c r="P1251" s="1111"/>
      <c r="Q1251" s="2856"/>
      <c r="R1251" s="2856"/>
      <c r="S1251" s="2856"/>
      <c r="T1251" s="2856"/>
      <c r="U1251" s="2856"/>
      <c r="V1251" s="2858"/>
      <c r="W1251" s="2859"/>
      <c r="X1251" s="2859"/>
      <c r="Y1251" s="2859"/>
      <c r="Z1251" s="2859"/>
      <c r="AA1251" s="2860"/>
      <c r="AB1251" s="1125"/>
      <c r="AC1251" s="1151"/>
      <c r="AD1251" s="1152"/>
      <c r="AE1251" s="1153"/>
      <c r="AF1251" s="1153"/>
      <c r="AG1251" s="1153"/>
      <c r="AH1251" s="124"/>
      <c r="AI1251" s="124"/>
      <c r="AJ1251" s="124"/>
      <c r="AK1251" s="124"/>
      <c r="AL1251" s="1153"/>
      <c r="AM1251" s="124"/>
      <c r="AN1251" s="124"/>
      <c r="AO1251" s="1153"/>
      <c r="AP1251" s="1153"/>
      <c r="AQ1251" s="1153"/>
      <c r="AR1251" s="1154"/>
      <c r="AS1251" s="1154"/>
      <c r="AT1251" s="1154"/>
      <c r="AU1251" s="1154"/>
      <c r="AV1251" s="1154"/>
      <c r="AW1251" s="1154"/>
      <c r="AX1251" s="1154"/>
      <c r="AY1251" s="1154"/>
      <c r="AZ1251" s="1154"/>
      <c r="BA1251" s="1154"/>
      <c r="BB1251" s="1154"/>
    </row>
    <row r="1252" spans="2:54" ht="15" customHeight="1">
      <c r="B1252" s="1155"/>
      <c r="C1252" s="3016" t="s">
        <v>1110</v>
      </c>
      <c r="D1252" s="3016"/>
      <c r="E1252" s="1146" t="s">
        <v>1127</v>
      </c>
      <c r="F1252" s="1106"/>
      <c r="G1252" s="441" t="s">
        <v>93</v>
      </c>
      <c r="H1252" s="441" t="s">
        <v>1103</v>
      </c>
      <c r="I1252" s="441" t="s">
        <v>1128</v>
      </c>
      <c r="J1252" s="441" t="s">
        <v>112</v>
      </c>
      <c r="K1252" s="1111" t="s">
        <v>1110</v>
      </c>
      <c r="L1252" s="441" t="s">
        <v>1120</v>
      </c>
      <c r="M1252" s="441" t="str">
        <f t="shared" si="75"/>
        <v>Darlington Point 132 kV</v>
      </c>
      <c r="N1252" s="1111" t="s">
        <v>1111</v>
      </c>
      <c r="O1252" s="1112">
        <v>0</v>
      </c>
      <c r="P1252" s="1111"/>
      <c r="Q1252" s="2861"/>
      <c r="R1252" s="2861"/>
      <c r="S1252" s="2861"/>
      <c r="T1252" s="2861"/>
      <c r="U1252" s="2861"/>
      <c r="V1252" s="2862"/>
      <c r="W1252" s="2863"/>
      <c r="X1252" s="2863"/>
      <c r="Y1252" s="2863"/>
      <c r="Z1252" s="2863"/>
      <c r="AA1252" s="2864"/>
      <c r="AB1252" s="1125"/>
      <c r="AC1252" s="1151"/>
      <c r="AD1252" s="1152"/>
      <c r="AE1252" s="1153"/>
      <c r="AF1252" s="1153"/>
      <c r="AG1252" s="1153"/>
      <c r="AH1252" s="124"/>
      <c r="AI1252" s="124"/>
      <c r="AJ1252" s="124"/>
      <c r="AK1252" s="124"/>
      <c r="AL1252" s="1153"/>
      <c r="AM1252" s="124"/>
      <c r="AN1252" s="124"/>
      <c r="AO1252" s="1153"/>
      <c r="AP1252" s="1161"/>
      <c r="AQ1252" s="1153"/>
      <c r="AR1252" s="1154"/>
      <c r="AS1252" s="1154"/>
      <c r="AT1252" s="1154"/>
      <c r="AU1252" s="1154"/>
      <c r="AV1252" s="1154"/>
      <c r="AW1252" s="1154"/>
      <c r="AX1252" s="1154"/>
      <c r="AY1252" s="1154"/>
      <c r="AZ1252" s="1154"/>
      <c r="BA1252" s="1154"/>
      <c r="BB1252" s="1154"/>
    </row>
    <row r="1253" spans="2:54" ht="15" customHeight="1">
      <c r="B1253" s="1155"/>
      <c r="C1253" s="3017"/>
      <c r="D1253" s="3017"/>
      <c r="E1253" s="1146" t="s">
        <v>1130</v>
      </c>
      <c r="F1253" s="1106"/>
      <c r="G1253" s="441" t="s">
        <v>93</v>
      </c>
      <c r="H1253" s="441" t="s">
        <v>1103</v>
      </c>
      <c r="I1253" s="441" t="s">
        <v>1131</v>
      </c>
      <c r="J1253" s="441" t="s">
        <v>112</v>
      </c>
      <c r="K1253" s="1111" t="s">
        <v>1110</v>
      </c>
      <c r="L1253" s="441" t="s">
        <v>1120</v>
      </c>
      <c r="M1253" s="441" t="str">
        <f t="shared" si="75"/>
        <v>Darlington Point 132 kV</v>
      </c>
      <c r="N1253" s="1111" t="s">
        <v>1111</v>
      </c>
      <c r="O1253" s="1112">
        <v>0</v>
      </c>
      <c r="P1253" s="1111"/>
      <c r="Q1253" s="2861"/>
      <c r="R1253" s="2861"/>
      <c r="S1253" s="2861"/>
      <c r="T1253" s="2861"/>
      <c r="U1253" s="2861"/>
      <c r="V1253" s="2862"/>
      <c r="W1253" s="2863"/>
      <c r="X1253" s="2863"/>
      <c r="Y1253" s="2863"/>
      <c r="Z1253" s="2863"/>
      <c r="AA1253" s="2864"/>
      <c r="AB1253" s="1125"/>
      <c r="AC1253" s="1151"/>
      <c r="AD1253" s="1152"/>
      <c r="AE1253" s="1153"/>
      <c r="AF1253" s="1153"/>
      <c r="AG1253" s="1153"/>
      <c r="AH1253" s="124"/>
      <c r="AI1253" s="124"/>
      <c r="AJ1253" s="124"/>
      <c r="AK1253" s="124"/>
      <c r="AL1253" s="1153"/>
      <c r="AM1253" s="124"/>
      <c r="AN1253" s="124"/>
      <c r="AO1253" s="1153"/>
      <c r="AP1253" s="1161"/>
      <c r="AQ1253" s="1153"/>
      <c r="AR1253" s="1154"/>
      <c r="AS1253" s="1154"/>
      <c r="AT1253" s="1154"/>
      <c r="AU1253" s="1154"/>
      <c r="AV1253" s="1154"/>
      <c r="AW1253" s="1154"/>
      <c r="AX1253" s="1154"/>
      <c r="AY1253" s="1154"/>
      <c r="AZ1253" s="1154"/>
      <c r="BA1253" s="1154"/>
      <c r="BB1253" s="1154"/>
    </row>
    <row r="1254" spans="2:54" ht="15" customHeight="1">
      <c r="B1254" s="1155"/>
      <c r="C1254" s="3016" t="s">
        <v>1112</v>
      </c>
      <c r="D1254" s="3016"/>
      <c r="E1254" s="1146" t="s">
        <v>1127</v>
      </c>
      <c r="F1254" s="1106"/>
      <c r="G1254" s="441" t="s">
        <v>93</v>
      </c>
      <c r="H1254" s="441" t="s">
        <v>1103</v>
      </c>
      <c r="I1254" s="441" t="s">
        <v>1128</v>
      </c>
      <c r="J1254" s="441" t="s">
        <v>112</v>
      </c>
      <c r="K1254" s="1111" t="s">
        <v>1112</v>
      </c>
      <c r="L1254" s="441" t="s">
        <v>1120</v>
      </c>
      <c r="M1254" s="441" t="str">
        <f t="shared" si="75"/>
        <v>Darlington Point 132 kV</v>
      </c>
      <c r="N1254" s="1111" t="s">
        <v>1113</v>
      </c>
      <c r="O1254" s="1111" t="s">
        <v>1113</v>
      </c>
      <c r="P1254" s="1111"/>
      <c r="Q1254" s="2850"/>
      <c r="R1254" s="2850"/>
      <c r="S1254" s="2850"/>
      <c r="T1254" s="2850"/>
      <c r="U1254" s="2850"/>
      <c r="V1254" s="2851"/>
      <c r="W1254" s="2866"/>
      <c r="X1254" s="2866"/>
      <c r="Y1254" s="2866"/>
      <c r="Z1254" s="2866"/>
      <c r="AA1254" s="2099"/>
      <c r="AB1254" s="1125"/>
      <c r="AC1254" s="1151"/>
      <c r="AD1254" s="1152"/>
      <c r="AE1254" s="1153"/>
      <c r="AF1254" s="1153"/>
      <c r="AG1254" s="1153"/>
      <c r="AH1254" s="124"/>
      <c r="AI1254" s="124"/>
      <c r="AJ1254" s="124"/>
      <c r="AK1254" s="124"/>
      <c r="AL1254" s="1153"/>
      <c r="AM1254" s="124"/>
      <c r="AN1254" s="124"/>
      <c r="AO1254" s="1153"/>
      <c r="AP1254" s="1153"/>
      <c r="AQ1254" s="1153"/>
      <c r="AR1254" s="1154"/>
      <c r="AS1254" s="1154"/>
      <c r="AT1254" s="1154"/>
      <c r="AU1254" s="1154"/>
      <c r="AV1254" s="1154"/>
      <c r="AW1254" s="1154"/>
      <c r="AX1254" s="1154"/>
      <c r="AY1254" s="1154"/>
      <c r="AZ1254" s="1154"/>
      <c r="BA1254" s="1154"/>
      <c r="BB1254" s="1154"/>
    </row>
    <row r="1255" spans="2:54" ht="15" customHeight="1">
      <c r="B1255" s="1155"/>
      <c r="C1255" s="3017"/>
      <c r="D1255" s="3017"/>
      <c r="E1255" s="1146" t="s">
        <v>1130</v>
      </c>
      <c r="F1255" s="1106"/>
      <c r="G1255" s="441" t="s">
        <v>93</v>
      </c>
      <c r="H1255" s="441" t="s">
        <v>1103</v>
      </c>
      <c r="I1255" s="441" t="s">
        <v>1131</v>
      </c>
      <c r="J1255" s="441" t="s">
        <v>112</v>
      </c>
      <c r="K1255" s="1111" t="s">
        <v>1112</v>
      </c>
      <c r="L1255" s="441" t="s">
        <v>1120</v>
      </c>
      <c r="M1255" s="441" t="str">
        <f t="shared" si="75"/>
        <v>Darlington Point 132 kV</v>
      </c>
      <c r="N1255" s="1111" t="s">
        <v>1113</v>
      </c>
      <c r="O1255" s="1111" t="s">
        <v>1113</v>
      </c>
      <c r="P1255" s="1111"/>
      <c r="Q1255" s="2850"/>
      <c r="R1255" s="2850"/>
      <c r="S1255" s="2850"/>
      <c r="T1255" s="2850"/>
      <c r="U1255" s="2850"/>
      <c r="V1255" s="2851"/>
      <c r="W1255" s="2866"/>
      <c r="X1255" s="2866"/>
      <c r="Y1255" s="2866"/>
      <c r="Z1255" s="2866"/>
      <c r="AA1255" s="2099"/>
      <c r="AB1255" s="1125"/>
      <c r="AC1255" s="1151"/>
      <c r="AD1255" s="1152"/>
      <c r="AE1255" s="1153"/>
      <c r="AF1255" s="1153"/>
      <c r="AG1255" s="1153"/>
      <c r="AH1255" s="124"/>
      <c r="AI1255" s="124"/>
      <c r="AJ1255" s="124"/>
      <c r="AK1255" s="124"/>
      <c r="AL1255" s="1153"/>
      <c r="AM1255" s="124"/>
      <c r="AN1255" s="124"/>
      <c r="AO1255" s="1153"/>
      <c r="AP1255" s="1153"/>
      <c r="AQ1255" s="1153"/>
      <c r="AR1255" s="1154"/>
      <c r="AS1255" s="1154"/>
      <c r="AT1255" s="1154"/>
      <c r="AU1255" s="1154"/>
      <c r="AV1255" s="1154"/>
      <c r="AW1255" s="1154"/>
      <c r="AX1255" s="1154"/>
      <c r="AY1255" s="1154"/>
      <c r="AZ1255" s="1154"/>
      <c r="BA1255" s="1154"/>
      <c r="BB1255" s="1154"/>
    </row>
    <row r="1256" spans="2:54" ht="15" customHeight="1">
      <c r="B1256" s="1155"/>
      <c r="C1256" s="3016" t="s">
        <v>1134</v>
      </c>
      <c r="D1256" s="3016" t="s">
        <v>833</v>
      </c>
      <c r="E1256" s="1146" t="s">
        <v>1127</v>
      </c>
      <c r="F1256" s="1106"/>
      <c r="G1256" s="441" t="s">
        <v>93</v>
      </c>
      <c r="H1256" s="441" t="s">
        <v>1103</v>
      </c>
      <c r="I1256" s="441" t="s">
        <v>1128</v>
      </c>
      <c r="J1256" s="441" t="s">
        <v>112</v>
      </c>
      <c r="K1256" s="1111" t="s">
        <v>1134</v>
      </c>
      <c r="L1256" s="441" t="s">
        <v>1120</v>
      </c>
      <c r="M1256" s="441" t="str">
        <f t="shared" si="75"/>
        <v>Darlington Point 132 kV</v>
      </c>
      <c r="N1256" s="1111" t="s">
        <v>1115</v>
      </c>
      <c r="O1256" s="1111" t="s">
        <v>833</v>
      </c>
      <c r="P1256" s="1111"/>
      <c r="Q1256" s="2867"/>
      <c r="R1256" s="2868"/>
      <c r="S1256" s="2869"/>
      <c r="T1256" s="2869"/>
      <c r="U1256" s="2869"/>
      <c r="V1256" s="2869"/>
      <c r="W1256" s="2869"/>
      <c r="X1256" s="2869"/>
      <c r="Y1256" s="2869"/>
      <c r="Z1256" s="2869"/>
      <c r="AA1256" s="2879"/>
      <c r="AB1256" s="1125"/>
      <c r="AC1256" s="1151"/>
      <c r="AD1256" s="1152"/>
      <c r="AE1256" s="1153"/>
      <c r="AF1256" s="1153"/>
      <c r="AG1256" s="1153"/>
      <c r="AH1256" s="124"/>
      <c r="AI1256" s="124"/>
      <c r="AJ1256" s="124"/>
      <c r="AK1256" s="124"/>
      <c r="AL1256" s="1153"/>
      <c r="AM1256" s="124"/>
      <c r="AN1256" s="124"/>
      <c r="AO1256" s="1153"/>
      <c r="AP1256" s="1153"/>
      <c r="AQ1256" s="1153"/>
      <c r="AR1256" s="1154"/>
      <c r="AS1256" s="1154"/>
      <c r="AT1256" s="1154"/>
      <c r="AU1256" s="1154"/>
      <c r="AV1256" s="1154"/>
      <c r="AW1256" s="1154"/>
      <c r="AX1256" s="1154"/>
      <c r="AY1256" s="1154"/>
      <c r="AZ1256" s="1154"/>
      <c r="BA1256" s="1154"/>
      <c r="BB1256" s="1154"/>
    </row>
    <row r="1257" spans="2:54" ht="15" customHeight="1">
      <c r="B1257" s="1155"/>
      <c r="C1257" s="3017"/>
      <c r="D1257" s="3017"/>
      <c r="E1257" s="1146" t="s">
        <v>1130</v>
      </c>
      <c r="F1257" s="1106"/>
      <c r="G1257" s="441" t="s">
        <v>93</v>
      </c>
      <c r="H1257" s="441" t="s">
        <v>1103</v>
      </c>
      <c r="I1257" s="441" t="s">
        <v>1131</v>
      </c>
      <c r="J1257" s="441" t="s">
        <v>112</v>
      </c>
      <c r="K1257" s="1111" t="s">
        <v>1134</v>
      </c>
      <c r="L1257" s="441" t="s">
        <v>1120</v>
      </c>
      <c r="M1257" s="441" t="str">
        <f t="shared" si="75"/>
        <v>Darlington Point 132 kV</v>
      </c>
      <c r="N1257" s="1111" t="s">
        <v>1115</v>
      </c>
      <c r="O1257" s="1111" t="s">
        <v>833</v>
      </c>
      <c r="P1257" s="1111"/>
      <c r="Q1257" s="2867"/>
      <c r="R1257" s="2868"/>
      <c r="S1257" s="2869"/>
      <c r="T1257" s="2869"/>
      <c r="U1257" s="2869"/>
      <c r="V1257" s="2869"/>
      <c r="W1257" s="2869"/>
      <c r="X1257" s="2869"/>
      <c r="Y1257" s="2869"/>
      <c r="Z1257" s="2869"/>
      <c r="AA1257" s="2879"/>
      <c r="AB1257" s="1125"/>
      <c r="AC1257" s="1151"/>
      <c r="AD1257" s="1152"/>
      <c r="AE1257" s="1153"/>
      <c r="AF1257" s="1153"/>
      <c r="AG1257" s="1153"/>
      <c r="AH1257" s="124"/>
      <c r="AI1257" s="124"/>
      <c r="AJ1257" s="124"/>
      <c r="AK1257" s="124"/>
      <c r="AL1257" s="1153"/>
      <c r="AM1257" s="124"/>
      <c r="AN1257" s="124"/>
      <c r="AO1257" s="1153"/>
      <c r="AP1257" s="1153"/>
      <c r="AQ1257" s="1153"/>
      <c r="AR1257" s="1154"/>
      <c r="AS1257" s="1154"/>
      <c r="AT1257" s="1154"/>
      <c r="AU1257" s="1154"/>
      <c r="AV1257" s="1154"/>
      <c r="AW1257" s="1154"/>
      <c r="AX1257" s="1154"/>
      <c r="AY1257" s="1154"/>
      <c r="AZ1257" s="1154"/>
      <c r="BA1257" s="1154"/>
      <c r="BB1257" s="1154"/>
    </row>
    <row r="1258" spans="2:54" ht="15" customHeight="1">
      <c r="B1258" s="1155"/>
      <c r="C1258" s="3016" t="s">
        <v>1135</v>
      </c>
      <c r="D1258" s="3016" t="s">
        <v>833</v>
      </c>
      <c r="E1258" s="1146" t="s">
        <v>1127</v>
      </c>
      <c r="F1258" s="1106"/>
      <c r="G1258" s="441" t="s">
        <v>93</v>
      </c>
      <c r="H1258" s="441" t="s">
        <v>1103</v>
      </c>
      <c r="I1258" s="441" t="s">
        <v>1128</v>
      </c>
      <c r="J1258" s="441" t="s">
        <v>112</v>
      </c>
      <c r="K1258" s="1111" t="s">
        <v>1135</v>
      </c>
      <c r="L1258" s="441" t="s">
        <v>1120</v>
      </c>
      <c r="M1258" s="441" t="str">
        <f t="shared" si="75"/>
        <v>Darlington Point 132 kV</v>
      </c>
      <c r="N1258" s="1111" t="s">
        <v>1106</v>
      </c>
      <c r="O1258" s="1111" t="s">
        <v>833</v>
      </c>
      <c r="P1258" s="1111"/>
      <c r="Q1258" s="2867"/>
      <c r="R1258" s="2868"/>
      <c r="S1258" s="2869"/>
      <c r="T1258" s="2869"/>
      <c r="U1258" s="2869"/>
      <c r="V1258" s="2869"/>
      <c r="W1258" s="2869"/>
      <c r="X1258" s="2869"/>
      <c r="Y1258" s="2869"/>
      <c r="Z1258" s="2869"/>
      <c r="AA1258" s="2879"/>
      <c r="AB1258" s="1125"/>
      <c r="AC1258" s="1151"/>
      <c r="AD1258" s="1152"/>
      <c r="AE1258" s="1153"/>
      <c r="AF1258" s="1153"/>
      <c r="AG1258" s="1153"/>
      <c r="AH1258" s="124"/>
      <c r="AI1258" s="124"/>
      <c r="AJ1258" s="124"/>
      <c r="AK1258" s="124"/>
      <c r="AL1258" s="1153"/>
      <c r="AM1258" s="124"/>
      <c r="AN1258" s="124"/>
      <c r="AO1258" s="1153"/>
      <c r="AP1258" s="1153"/>
      <c r="AQ1258" s="1153"/>
      <c r="AR1258" s="1154"/>
      <c r="AS1258" s="1154"/>
      <c r="AT1258" s="1154"/>
      <c r="AU1258" s="1154"/>
      <c r="AV1258" s="1154"/>
      <c r="AW1258" s="1154"/>
      <c r="AX1258" s="1154"/>
      <c r="AY1258" s="1154"/>
      <c r="AZ1258" s="1154"/>
      <c r="BA1258" s="1154"/>
      <c r="BB1258" s="1154"/>
    </row>
    <row r="1259" spans="2:54" ht="15" customHeight="1">
      <c r="B1259" s="1155"/>
      <c r="C1259" s="3017"/>
      <c r="D1259" s="3017"/>
      <c r="E1259" s="1146" t="s">
        <v>1130</v>
      </c>
      <c r="F1259" s="1106"/>
      <c r="G1259" s="441" t="s">
        <v>93</v>
      </c>
      <c r="H1259" s="441" t="s">
        <v>1103</v>
      </c>
      <c r="I1259" s="441" t="s">
        <v>1131</v>
      </c>
      <c r="J1259" s="441" t="s">
        <v>112</v>
      </c>
      <c r="K1259" s="1111" t="s">
        <v>1135</v>
      </c>
      <c r="L1259" s="441" t="s">
        <v>1120</v>
      </c>
      <c r="M1259" s="441" t="str">
        <f t="shared" si="75"/>
        <v>Darlington Point 132 kV</v>
      </c>
      <c r="N1259" s="1111" t="s">
        <v>1106</v>
      </c>
      <c r="O1259" s="1111" t="s">
        <v>833</v>
      </c>
      <c r="P1259" s="1111"/>
      <c r="Q1259" s="2867"/>
      <c r="R1259" s="2868"/>
      <c r="S1259" s="2869"/>
      <c r="T1259" s="2869"/>
      <c r="U1259" s="2869"/>
      <c r="V1259" s="2869"/>
      <c r="W1259" s="2869"/>
      <c r="X1259" s="2869"/>
      <c r="Y1259" s="2869"/>
      <c r="Z1259" s="2869"/>
      <c r="AA1259" s="2879"/>
      <c r="AB1259" s="1125"/>
      <c r="AC1259" s="1151"/>
      <c r="AD1259" s="1152"/>
      <c r="AE1259" s="1153"/>
      <c r="AF1259" s="1153"/>
      <c r="AG1259" s="1153"/>
      <c r="AH1259" s="124"/>
      <c r="AI1259" s="124"/>
      <c r="AJ1259" s="124"/>
      <c r="AK1259" s="124"/>
      <c r="AL1259" s="1153"/>
      <c r="AM1259" s="124"/>
      <c r="AN1259" s="124"/>
      <c r="AO1259" s="1153"/>
      <c r="AP1259" s="1153"/>
      <c r="AQ1259" s="1153"/>
      <c r="AR1259" s="1154"/>
      <c r="AS1259" s="1154"/>
      <c r="AT1259" s="1154"/>
      <c r="AU1259" s="1154"/>
      <c r="AV1259" s="1154"/>
      <c r="AW1259" s="1154"/>
      <c r="AX1259" s="1154"/>
      <c r="AY1259" s="1154"/>
      <c r="AZ1259" s="1154"/>
      <c r="BA1259" s="1154"/>
      <c r="BB1259" s="1154"/>
    </row>
    <row r="1260" spans="2:54" ht="15" customHeight="1">
      <c r="B1260" s="1155"/>
      <c r="C1260" s="3016" t="s">
        <v>1135</v>
      </c>
      <c r="D1260" s="3016" t="s">
        <v>842</v>
      </c>
      <c r="E1260" s="1146" t="s">
        <v>1127</v>
      </c>
      <c r="F1260" s="1106"/>
      <c r="G1260" s="441" t="s">
        <v>93</v>
      </c>
      <c r="H1260" s="441" t="s">
        <v>1103</v>
      </c>
      <c r="I1260" s="441" t="s">
        <v>1128</v>
      </c>
      <c r="J1260" s="441" t="s">
        <v>112</v>
      </c>
      <c r="K1260" s="1111" t="s">
        <v>1135</v>
      </c>
      <c r="L1260" s="441" t="s">
        <v>1120</v>
      </c>
      <c r="M1260" s="441" t="str">
        <f t="shared" si="75"/>
        <v>Darlington Point 132 kV</v>
      </c>
      <c r="N1260" s="1111" t="s">
        <v>1106</v>
      </c>
      <c r="O1260" s="1111" t="s">
        <v>842</v>
      </c>
      <c r="P1260" s="1111"/>
      <c r="Q1260" s="2867"/>
      <c r="R1260" s="2868"/>
      <c r="S1260" s="2869"/>
      <c r="T1260" s="2869"/>
      <c r="U1260" s="2869"/>
      <c r="V1260" s="2869"/>
      <c r="W1260" s="2869"/>
      <c r="X1260" s="2869"/>
      <c r="Y1260" s="2869"/>
      <c r="Z1260" s="2869"/>
      <c r="AA1260" s="2879"/>
      <c r="AB1260" s="1125"/>
      <c r="AC1260" s="1151"/>
      <c r="AD1260" s="1152"/>
      <c r="AE1260" s="1153"/>
      <c r="AF1260" s="1153"/>
      <c r="AG1260" s="1153"/>
      <c r="AH1260" s="124"/>
      <c r="AI1260" s="124"/>
      <c r="AJ1260" s="124"/>
      <c r="AK1260" s="124"/>
      <c r="AL1260" s="1153"/>
      <c r="AM1260" s="124"/>
      <c r="AN1260" s="124"/>
      <c r="AO1260" s="1153"/>
      <c r="AP1260" s="1153"/>
      <c r="AQ1260" s="1153"/>
      <c r="AR1260" s="1154"/>
      <c r="AS1260" s="1154"/>
      <c r="AT1260" s="1154"/>
      <c r="AU1260" s="1154"/>
      <c r="AV1260" s="1154"/>
      <c r="AW1260" s="1154"/>
      <c r="AX1260" s="1154"/>
      <c r="AY1260" s="1154"/>
      <c r="AZ1260" s="1154"/>
      <c r="BA1260" s="1154"/>
      <c r="BB1260" s="1154"/>
    </row>
    <row r="1261" spans="2:54" ht="15" customHeight="1">
      <c r="B1261" s="1155"/>
      <c r="C1261" s="3017"/>
      <c r="D1261" s="3017"/>
      <c r="E1261" s="1146" t="s">
        <v>1130</v>
      </c>
      <c r="F1261" s="1106"/>
      <c r="G1261" s="441" t="s">
        <v>93</v>
      </c>
      <c r="H1261" s="441" t="s">
        <v>1103</v>
      </c>
      <c r="I1261" s="441" t="s">
        <v>1131</v>
      </c>
      <c r="J1261" s="441" t="s">
        <v>112</v>
      </c>
      <c r="K1261" s="1111" t="s">
        <v>1135</v>
      </c>
      <c r="L1261" s="441" t="s">
        <v>1120</v>
      </c>
      <c r="M1261" s="441" t="str">
        <f t="shared" si="75"/>
        <v>Darlington Point 132 kV</v>
      </c>
      <c r="N1261" s="1111" t="s">
        <v>1106</v>
      </c>
      <c r="O1261" s="1111" t="s">
        <v>842</v>
      </c>
      <c r="P1261" s="1111"/>
      <c r="Q1261" s="2867"/>
      <c r="R1261" s="2868"/>
      <c r="S1261" s="2869"/>
      <c r="T1261" s="2869"/>
      <c r="U1261" s="2869"/>
      <c r="V1261" s="2869"/>
      <c r="W1261" s="2869"/>
      <c r="X1261" s="2869"/>
      <c r="Y1261" s="2869"/>
      <c r="Z1261" s="2869"/>
      <c r="AA1261" s="2879"/>
      <c r="AB1261" s="1125"/>
      <c r="AC1261" s="1151"/>
      <c r="AD1261" s="1152"/>
      <c r="AE1261" s="1153"/>
      <c r="AF1261" s="1153"/>
      <c r="AG1261" s="1153"/>
      <c r="AH1261" s="124"/>
      <c r="AI1261" s="124"/>
      <c r="AJ1261" s="124"/>
      <c r="AK1261" s="124"/>
      <c r="AL1261" s="1153"/>
      <c r="AM1261" s="124"/>
      <c r="AN1261" s="124"/>
      <c r="AO1261" s="1153"/>
      <c r="AP1261" s="1153"/>
      <c r="AQ1261" s="1153"/>
      <c r="AR1261" s="1154"/>
      <c r="AS1261" s="1154"/>
      <c r="AT1261" s="1154"/>
      <c r="AU1261" s="1154"/>
      <c r="AV1261" s="1154"/>
      <c r="AW1261" s="1154"/>
      <c r="AX1261" s="1154"/>
      <c r="AY1261" s="1154"/>
      <c r="AZ1261" s="1154"/>
      <c r="BA1261" s="1154"/>
      <c r="BB1261" s="1154"/>
    </row>
    <row r="1262" spans="2:54" ht="15" customHeight="1">
      <c r="B1262" s="1155"/>
      <c r="C1262" s="3016" t="s">
        <v>1136</v>
      </c>
      <c r="D1262" s="3016" t="s">
        <v>833</v>
      </c>
      <c r="E1262" s="1146" t="s">
        <v>1127</v>
      </c>
      <c r="F1262" s="1106"/>
      <c r="G1262" s="441" t="s">
        <v>93</v>
      </c>
      <c r="H1262" s="441" t="s">
        <v>1103</v>
      </c>
      <c r="I1262" s="441" t="s">
        <v>1128</v>
      </c>
      <c r="J1262" s="441" t="s">
        <v>112</v>
      </c>
      <c r="K1262" s="1111" t="s">
        <v>1136</v>
      </c>
      <c r="L1262" s="441" t="s">
        <v>1120</v>
      </c>
      <c r="M1262" s="441" t="str">
        <f t="shared" si="75"/>
        <v>Darlington Point 132 kV</v>
      </c>
      <c r="N1262" s="1111" t="s">
        <v>1106</v>
      </c>
      <c r="O1262" s="1111" t="s">
        <v>833</v>
      </c>
      <c r="P1262" s="1111"/>
      <c r="Q1262" s="2867"/>
      <c r="R1262" s="2868"/>
      <c r="S1262" s="2869"/>
      <c r="T1262" s="2869"/>
      <c r="U1262" s="2869"/>
      <c r="V1262" s="2869"/>
      <c r="W1262" s="2870">
        <v>17.6849712</v>
      </c>
      <c r="X1262" s="2870">
        <v>17.932560796800001</v>
      </c>
      <c r="Y1262" s="2870">
        <v>18.183616647955201</v>
      </c>
      <c r="Z1262" s="2870">
        <v>18.438187281026575</v>
      </c>
      <c r="AA1262" s="2870">
        <v>18.696321902960946</v>
      </c>
      <c r="AB1262" s="1125"/>
      <c r="AC1262" s="1151"/>
      <c r="AD1262" s="1152"/>
      <c r="AE1262" s="1153"/>
      <c r="AF1262" s="1153"/>
      <c r="AG1262" s="1153"/>
      <c r="AH1262" s="124"/>
      <c r="AI1262" s="124"/>
      <c r="AJ1262" s="124"/>
      <c r="AK1262" s="124"/>
      <c r="AL1262" s="1153"/>
      <c r="AM1262" s="124"/>
      <c r="AN1262" s="124"/>
      <c r="AO1262" s="1153"/>
      <c r="AP1262" s="1153"/>
      <c r="AQ1262" s="1153"/>
      <c r="AR1262" s="1154"/>
      <c r="AS1262" s="1154"/>
      <c r="AT1262" s="1154"/>
      <c r="AU1262" s="1154"/>
      <c r="AV1262" s="1154"/>
      <c r="AW1262" s="1154"/>
      <c r="AX1262" s="1154"/>
      <c r="AY1262" s="1154"/>
      <c r="AZ1262" s="1154"/>
      <c r="BA1262" s="1154"/>
      <c r="BB1262" s="1154"/>
    </row>
    <row r="1263" spans="2:54" ht="15" customHeight="1">
      <c r="B1263" s="1155"/>
      <c r="C1263" s="3017"/>
      <c r="D1263" s="3017"/>
      <c r="E1263" s="1146" t="s">
        <v>1130</v>
      </c>
      <c r="F1263" s="1106"/>
      <c r="G1263" s="441" t="s">
        <v>93</v>
      </c>
      <c r="H1263" s="441" t="s">
        <v>1103</v>
      </c>
      <c r="I1263" s="441" t="s">
        <v>1131</v>
      </c>
      <c r="J1263" s="441" t="s">
        <v>112</v>
      </c>
      <c r="K1263" s="1111" t="s">
        <v>1136</v>
      </c>
      <c r="L1263" s="441" t="s">
        <v>1120</v>
      </c>
      <c r="M1263" s="441" t="str">
        <f t="shared" si="75"/>
        <v>Darlington Point 132 kV</v>
      </c>
      <c r="N1263" s="1111" t="s">
        <v>1106</v>
      </c>
      <c r="O1263" s="1111" t="s">
        <v>833</v>
      </c>
      <c r="P1263" s="1111"/>
      <c r="Q1263" s="2528"/>
      <c r="R1263" s="2529"/>
      <c r="S1263" s="2530"/>
      <c r="T1263" s="2530"/>
      <c r="U1263" s="2530"/>
      <c r="V1263" s="2530"/>
      <c r="W1263" s="2102"/>
      <c r="X1263" s="2102"/>
      <c r="Y1263" s="2102"/>
      <c r="Z1263" s="2102"/>
      <c r="AA1263" s="2103"/>
      <c r="AB1263" s="1125"/>
      <c r="AC1263" s="1151"/>
      <c r="AD1263" s="1152"/>
      <c r="AE1263" s="1153"/>
      <c r="AF1263" s="1153"/>
      <c r="AG1263" s="1153"/>
      <c r="AH1263" s="124"/>
      <c r="AI1263" s="124"/>
      <c r="AJ1263" s="124"/>
      <c r="AK1263" s="124"/>
      <c r="AL1263" s="1153"/>
      <c r="AM1263" s="124"/>
      <c r="AN1263" s="124"/>
      <c r="AO1263" s="1153"/>
      <c r="AP1263" s="1153"/>
      <c r="AQ1263" s="1153"/>
      <c r="AR1263" s="1154"/>
      <c r="AS1263" s="1154"/>
      <c r="AT1263" s="1154"/>
      <c r="AU1263" s="1154"/>
      <c r="AV1263" s="1154"/>
      <c r="AW1263" s="1154"/>
      <c r="AX1263" s="1154"/>
      <c r="AY1263" s="1154"/>
      <c r="AZ1263" s="1154"/>
      <c r="BA1263" s="1154"/>
      <c r="BB1263" s="1154"/>
    </row>
    <row r="1264" spans="2:54" ht="15" customHeight="1">
      <c r="B1264" s="1155"/>
      <c r="C1264" s="3016" t="s">
        <v>1136</v>
      </c>
      <c r="D1264" s="3016" t="s">
        <v>842</v>
      </c>
      <c r="E1264" s="1146" t="s">
        <v>1127</v>
      </c>
      <c r="F1264" s="1106"/>
      <c r="G1264" s="441" t="s">
        <v>93</v>
      </c>
      <c r="H1264" s="441" t="s">
        <v>1103</v>
      </c>
      <c r="I1264" s="441" t="s">
        <v>1128</v>
      </c>
      <c r="J1264" s="441" t="s">
        <v>112</v>
      </c>
      <c r="K1264" s="1111" t="s">
        <v>1136</v>
      </c>
      <c r="L1264" s="441" t="s">
        <v>1120</v>
      </c>
      <c r="M1264" s="441" t="str">
        <f t="shared" si="75"/>
        <v>Darlington Point 132 kV</v>
      </c>
      <c r="N1264" s="1111" t="s">
        <v>1106</v>
      </c>
      <c r="O1264" s="1111" t="s">
        <v>842</v>
      </c>
      <c r="P1264" s="1111"/>
      <c r="Q1264" s="2528"/>
      <c r="R1264" s="2529"/>
      <c r="S1264" s="2530"/>
      <c r="T1264" s="2530"/>
      <c r="U1264" s="2530"/>
      <c r="V1264" s="2530"/>
      <c r="W1264" s="2102">
        <v>17.6849712</v>
      </c>
      <c r="X1264" s="2102">
        <v>17.932560796800001</v>
      </c>
      <c r="Y1264" s="2102">
        <v>18.183616647955201</v>
      </c>
      <c r="Z1264" s="2102">
        <v>18.438187281026575</v>
      </c>
      <c r="AA1264" s="2102">
        <v>18.696321902960946</v>
      </c>
      <c r="AB1264" s="1125"/>
      <c r="AC1264" s="1151"/>
      <c r="AD1264" s="1152"/>
      <c r="AE1264" s="1153"/>
      <c r="AF1264" s="1153"/>
      <c r="AG1264" s="1153"/>
      <c r="AH1264" s="124"/>
      <c r="AI1264" s="124"/>
      <c r="AJ1264" s="124"/>
      <c r="AK1264" s="124"/>
      <c r="AL1264" s="1153"/>
      <c r="AM1264" s="124"/>
      <c r="AN1264" s="124"/>
      <c r="AO1264" s="1153"/>
      <c r="AP1264" s="1153"/>
      <c r="AQ1264" s="1153"/>
      <c r="AR1264" s="1154"/>
      <c r="AS1264" s="1154"/>
      <c r="AT1264" s="1154"/>
      <c r="AU1264" s="1154"/>
      <c r="AV1264" s="1154"/>
      <c r="AW1264" s="1154"/>
      <c r="AX1264" s="1154"/>
      <c r="AY1264" s="1154"/>
      <c r="AZ1264" s="1154"/>
      <c r="BA1264" s="1154"/>
      <c r="BB1264" s="1154"/>
    </row>
    <row r="1265" spans="2:54" ht="15" customHeight="1" thickBot="1">
      <c r="B1265" s="2872"/>
      <c r="C1265" s="3018"/>
      <c r="D1265" s="3018"/>
      <c r="E1265" s="2873" t="s">
        <v>1130</v>
      </c>
      <c r="F1265" s="1106"/>
      <c r="G1265" s="441" t="s">
        <v>93</v>
      </c>
      <c r="H1265" s="441" t="s">
        <v>1103</v>
      </c>
      <c r="I1265" s="441" t="s">
        <v>1131</v>
      </c>
      <c r="J1265" s="441" t="s">
        <v>112</v>
      </c>
      <c r="K1265" s="1111" t="s">
        <v>1136</v>
      </c>
      <c r="L1265" s="441" t="s">
        <v>1120</v>
      </c>
      <c r="M1265" s="441" t="str">
        <f t="shared" si="75"/>
        <v>Darlington Point 132 kV</v>
      </c>
      <c r="N1265" s="1111" t="s">
        <v>1106</v>
      </c>
      <c r="O1265" s="1111" t="s">
        <v>842</v>
      </c>
      <c r="P1265" s="1111"/>
      <c r="Q1265" s="2874"/>
      <c r="R1265" s="2875"/>
      <c r="S1265" s="2876"/>
      <c r="T1265" s="2876"/>
      <c r="U1265" s="2876"/>
      <c r="V1265" s="2876"/>
      <c r="W1265" s="2877"/>
      <c r="X1265" s="2877"/>
      <c r="Y1265" s="2877"/>
      <c r="Z1265" s="2877"/>
      <c r="AA1265" s="2878"/>
      <c r="AB1265" s="1162"/>
      <c r="AC1265" s="1151"/>
      <c r="AD1265" s="1152"/>
      <c r="AE1265" s="1153"/>
      <c r="AF1265" s="1153"/>
      <c r="AG1265" s="1153"/>
      <c r="AH1265" s="124"/>
      <c r="AI1265" s="124"/>
      <c r="AJ1265" s="124"/>
      <c r="AK1265" s="124"/>
      <c r="AL1265" s="1153"/>
      <c r="AM1265" s="124"/>
      <c r="AN1265" s="124"/>
      <c r="AO1265" s="1153"/>
      <c r="AP1265" s="1153"/>
      <c r="AQ1265" s="1153"/>
      <c r="AR1265" s="1154"/>
      <c r="AS1265" s="1154"/>
      <c r="AT1265" s="1154"/>
      <c r="AU1265" s="1154"/>
      <c r="AV1265" s="1154"/>
      <c r="AW1265" s="1154"/>
      <c r="AX1265" s="1154"/>
      <c r="AY1265" s="1154"/>
      <c r="AZ1265" s="1154"/>
      <c r="BA1265" s="1154"/>
      <c r="BB1265" s="1154"/>
    </row>
    <row r="1266" spans="2:54" ht="15" customHeight="1">
      <c r="B1266" s="1145" t="s">
        <v>1671</v>
      </c>
      <c r="C1266" s="3019" t="s">
        <v>1126</v>
      </c>
      <c r="D1266" s="3019" t="s">
        <v>842</v>
      </c>
      <c r="E1266" s="1146" t="s">
        <v>1127</v>
      </c>
      <c r="F1266" s="1106"/>
      <c r="G1266" s="441" t="s">
        <v>93</v>
      </c>
      <c r="H1266" s="441" t="s">
        <v>1103</v>
      </c>
      <c r="I1266" s="441" t="s">
        <v>1128</v>
      </c>
      <c r="J1266" s="441" t="s">
        <v>112</v>
      </c>
      <c r="K1266" s="441" t="s">
        <v>1126</v>
      </c>
      <c r="L1266" s="441" t="s">
        <v>1120</v>
      </c>
      <c r="M1266" s="441" t="str">
        <f t="shared" ref="M1266" si="77">B1266</f>
        <v>Deniliquin 66 kV</v>
      </c>
      <c r="N1266" s="441" t="s">
        <v>1129</v>
      </c>
      <c r="O1266" s="441" t="s">
        <v>842</v>
      </c>
      <c r="P1266" s="1111"/>
      <c r="Q1266" s="2521"/>
      <c r="R1266" s="2522"/>
      <c r="S1266" s="2523"/>
      <c r="T1266" s="2523"/>
      <c r="U1266" s="2523"/>
      <c r="V1266" s="2523"/>
      <c r="W1266" s="2524"/>
      <c r="X1266" s="2524"/>
      <c r="Y1266" s="2524"/>
      <c r="Z1266" s="2524"/>
      <c r="AA1266" s="2525"/>
      <c r="AC1266" s="124"/>
      <c r="AD1266" s="124"/>
      <c r="AE1266" s="124"/>
      <c r="AF1266" s="124"/>
      <c r="AG1266" s="124"/>
      <c r="AH1266" s="124"/>
      <c r="AI1266" s="124"/>
      <c r="AJ1266" s="124"/>
      <c r="AK1266" s="124"/>
      <c r="AL1266" s="124"/>
      <c r="AM1266" s="124"/>
      <c r="AN1266" s="124"/>
      <c r="AO1266" s="124"/>
      <c r="AP1266" s="124"/>
      <c r="AQ1266" s="124"/>
      <c r="AR1266" s="124"/>
      <c r="AS1266" s="124"/>
      <c r="AT1266" s="124"/>
      <c r="AU1266" s="124"/>
      <c r="AV1266" s="124"/>
      <c r="AW1266" s="124"/>
      <c r="AX1266" s="124"/>
      <c r="AY1266" s="124"/>
      <c r="AZ1266" s="124"/>
      <c r="BA1266" s="124"/>
      <c r="BB1266" s="124"/>
    </row>
    <row r="1267" spans="2:54" ht="15" customHeight="1">
      <c r="B1267" s="1155"/>
      <c r="C1267" s="3017"/>
      <c r="D1267" s="3017"/>
      <c r="E1267" s="1146" t="s">
        <v>1130</v>
      </c>
      <c r="F1267" s="1106"/>
      <c r="G1267" s="441" t="s">
        <v>93</v>
      </c>
      <c r="H1267" s="441" t="s">
        <v>1103</v>
      </c>
      <c r="I1267" s="441" t="s">
        <v>1131</v>
      </c>
      <c r="J1267" s="441" t="s">
        <v>112</v>
      </c>
      <c r="K1267" s="441" t="s">
        <v>1126</v>
      </c>
      <c r="L1267" s="441" t="s">
        <v>1120</v>
      </c>
      <c r="M1267" s="441" t="str">
        <f t="shared" si="75"/>
        <v>Deniliquin 66 kV</v>
      </c>
      <c r="N1267" s="441" t="s">
        <v>1129</v>
      </c>
      <c r="O1267" s="441" t="s">
        <v>842</v>
      </c>
      <c r="P1267" s="1111"/>
      <c r="Q1267" s="2526"/>
      <c r="R1267" s="2527"/>
      <c r="S1267" s="2524"/>
      <c r="T1267" s="2524"/>
      <c r="U1267" s="2524"/>
      <c r="V1267" s="2524"/>
      <c r="W1267" s="2524"/>
      <c r="X1267" s="2524"/>
      <c r="Y1267" s="2524"/>
      <c r="Z1267" s="2524"/>
      <c r="AA1267" s="2525"/>
      <c r="AC1267" s="124"/>
      <c r="AD1267" s="124"/>
      <c r="AE1267" s="124"/>
      <c r="AF1267" s="124"/>
      <c r="AG1267" s="124"/>
      <c r="AH1267" s="124"/>
      <c r="AI1267" s="124"/>
      <c r="AJ1267" s="124"/>
      <c r="AK1267" s="124"/>
      <c r="AL1267" s="124"/>
      <c r="AM1267" s="124"/>
      <c r="AN1267" s="124"/>
      <c r="AO1267" s="124"/>
      <c r="AP1267" s="124"/>
      <c r="AQ1267" s="124"/>
      <c r="AR1267" s="124"/>
      <c r="AS1267" s="124"/>
      <c r="AT1267" s="124"/>
      <c r="AU1267" s="124"/>
      <c r="AV1267" s="124"/>
      <c r="AW1267" s="124"/>
      <c r="AX1267" s="124"/>
      <c r="AY1267" s="124"/>
      <c r="AZ1267" s="124"/>
      <c r="BA1267" s="124"/>
      <c r="BB1267" s="124"/>
    </row>
    <row r="1268" spans="2:54" ht="15" customHeight="1">
      <c r="B1268" s="1155"/>
      <c r="C1268" s="3016" t="s">
        <v>1132</v>
      </c>
      <c r="D1268" s="3016" t="s">
        <v>833</v>
      </c>
      <c r="E1268" s="1146" t="s">
        <v>1127</v>
      </c>
      <c r="F1268" s="1106"/>
      <c r="G1268" s="441" t="s">
        <v>93</v>
      </c>
      <c r="H1268" s="441" t="s">
        <v>1103</v>
      </c>
      <c r="I1268" s="441" t="s">
        <v>1128</v>
      </c>
      <c r="J1268" s="441" t="s">
        <v>112</v>
      </c>
      <c r="K1268" s="1111" t="s">
        <v>1132</v>
      </c>
      <c r="L1268" s="441" t="s">
        <v>1120</v>
      </c>
      <c r="M1268" s="441" t="str">
        <f t="shared" si="75"/>
        <v>Deniliquin 66 kV</v>
      </c>
      <c r="N1268" s="1111" t="s">
        <v>1106</v>
      </c>
      <c r="O1268" s="1111" t="s">
        <v>833</v>
      </c>
      <c r="P1268" s="1111"/>
      <c r="Q1268" s="2850"/>
      <c r="R1268" s="2850"/>
      <c r="S1268" s="2850"/>
      <c r="T1268" s="2850"/>
      <c r="U1268" s="2850"/>
      <c r="V1268" s="2851"/>
      <c r="W1268" s="2852"/>
      <c r="X1268" s="2852"/>
      <c r="Y1268" s="2852"/>
      <c r="Z1268" s="2852"/>
      <c r="AA1268" s="2853"/>
      <c r="AC1268" s="124"/>
      <c r="AD1268" s="124"/>
      <c r="AE1268" s="124"/>
      <c r="AF1268" s="124"/>
      <c r="AG1268" s="124"/>
      <c r="AH1268" s="124"/>
      <c r="AI1268" s="124"/>
      <c r="AJ1268" s="124"/>
      <c r="AK1268" s="124"/>
      <c r="AL1268" s="124"/>
      <c r="AM1268" s="124"/>
      <c r="AN1268" s="124"/>
      <c r="AO1268" s="124"/>
      <c r="AP1268" s="124"/>
      <c r="AQ1268" s="124"/>
      <c r="AR1268" s="124"/>
      <c r="AS1268" s="124"/>
      <c r="AT1268" s="124"/>
      <c r="AU1268" s="124"/>
      <c r="AV1268" s="124"/>
      <c r="AW1268" s="124"/>
      <c r="AX1268" s="124"/>
      <c r="AY1268" s="124"/>
      <c r="AZ1268" s="124"/>
      <c r="BA1268" s="124"/>
      <c r="BB1268" s="124"/>
    </row>
    <row r="1269" spans="2:54" ht="15" customHeight="1">
      <c r="B1269" s="1155"/>
      <c r="C1269" s="3017"/>
      <c r="D1269" s="3017"/>
      <c r="E1269" s="1146" t="s">
        <v>1130</v>
      </c>
      <c r="F1269" s="1106"/>
      <c r="G1269" s="441" t="s">
        <v>93</v>
      </c>
      <c r="H1269" s="441" t="s">
        <v>1103</v>
      </c>
      <c r="I1269" s="441" t="s">
        <v>1131</v>
      </c>
      <c r="J1269" s="441" t="s">
        <v>112</v>
      </c>
      <c r="K1269" s="1111" t="s">
        <v>1132</v>
      </c>
      <c r="L1269" s="441" t="s">
        <v>1120</v>
      </c>
      <c r="M1269" s="441" t="str">
        <f t="shared" si="75"/>
        <v>Deniliquin 66 kV</v>
      </c>
      <c r="N1269" s="1111" t="s">
        <v>1106</v>
      </c>
      <c r="O1269" s="1111" t="s">
        <v>833</v>
      </c>
      <c r="P1269" s="1111"/>
      <c r="Q1269" s="2850"/>
      <c r="R1269" s="2850"/>
      <c r="S1269" s="2850"/>
      <c r="T1269" s="2850"/>
      <c r="U1269" s="2850"/>
      <c r="V1269" s="2851"/>
      <c r="W1269" s="2852"/>
      <c r="X1269" s="2852"/>
      <c r="Y1269" s="2852"/>
      <c r="Z1269" s="2852"/>
      <c r="AA1269" s="2853"/>
      <c r="AC1269" s="124"/>
      <c r="AD1269" s="124"/>
      <c r="AE1269" s="124"/>
      <c r="AF1269" s="124"/>
      <c r="AG1269" s="124"/>
      <c r="AH1269" s="124"/>
      <c r="AI1269" s="124"/>
      <c r="AJ1269" s="124"/>
      <c r="AK1269" s="124"/>
      <c r="AL1269" s="124"/>
      <c r="AM1269" s="124"/>
      <c r="AN1269" s="124"/>
      <c r="AO1269" s="124"/>
      <c r="AP1269" s="124"/>
      <c r="AQ1269" s="124"/>
      <c r="AR1269" s="124"/>
      <c r="AS1269" s="124"/>
      <c r="AT1269" s="124"/>
      <c r="AU1269" s="124"/>
      <c r="AV1269" s="124"/>
      <c r="AW1269" s="124"/>
      <c r="AX1269" s="124"/>
      <c r="AY1269" s="124"/>
      <c r="AZ1269" s="124"/>
      <c r="BA1269" s="124"/>
      <c r="BB1269" s="124"/>
    </row>
    <row r="1270" spans="2:54" ht="15" customHeight="1">
      <c r="B1270" s="1155"/>
      <c r="C1270" s="3016" t="s">
        <v>1132</v>
      </c>
      <c r="D1270" s="3016" t="s">
        <v>842</v>
      </c>
      <c r="E1270" s="1146" t="s">
        <v>1127</v>
      </c>
      <c r="F1270" s="1106"/>
      <c r="G1270" s="441" t="s">
        <v>93</v>
      </c>
      <c r="H1270" s="441" t="s">
        <v>1103</v>
      </c>
      <c r="I1270" s="441" t="s">
        <v>1128</v>
      </c>
      <c r="J1270" s="441" t="s">
        <v>112</v>
      </c>
      <c r="K1270" s="1111" t="s">
        <v>1132</v>
      </c>
      <c r="L1270" s="441" t="s">
        <v>1120</v>
      </c>
      <c r="M1270" s="441" t="str">
        <f t="shared" si="75"/>
        <v>Deniliquin 66 kV</v>
      </c>
      <c r="N1270" s="1111" t="s">
        <v>1106</v>
      </c>
      <c r="O1270" s="1112" t="s">
        <v>842</v>
      </c>
      <c r="P1270" s="1111"/>
      <c r="Q1270" s="2854"/>
      <c r="R1270" s="2854"/>
      <c r="S1270" s="2854"/>
      <c r="T1270" s="2854"/>
      <c r="U1270" s="2854"/>
      <c r="V1270" s="2855"/>
      <c r="W1270" s="2852"/>
      <c r="X1270" s="2852"/>
      <c r="Y1270" s="2852"/>
      <c r="Z1270" s="2852"/>
      <c r="AA1270" s="2853"/>
      <c r="AC1270" s="124"/>
      <c r="AD1270" s="124"/>
      <c r="AE1270" s="124"/>
      <c r="AF1270" s="124"/>
      <c r="AG1270" s="124"/>
      <c r="AH1270" s="124"/>
      <c r="AI1270" s="124"/>
      <c r="AJ1270" s="124"/>
      <c r="AK1270" s="124"/>
      <c r="AL1270" s="124"/>
      <c r="AM1270" s="124"/>
      <c r="AN1270" s="124"/>
      <c r="AO1270" s="124"/>
      <c r="AP1270" s="124"/>
      <c r="AQ1270" s="124"/>
      <c r="AR1270" s="124"/>
      <c r="AS1270" s="124"/>
      <c r="AT1270" s="124"/>
      <c r="AU1270" s="124"/>
      <c r="AV1270" s="124"/>
      <c r="AW1270" s="124"/>
      <c r="AX1270" s="124"/>
      <c r="AY1270" s="124"/>
      <c r="AZ1270" s="124"/>
      <c r="BA1270" s="124"/>
      <c r="BB1270" s="124"/>
    </row>
    <row r="1271" spans="2:54" ht="15" customHeight="1">
      <c r="B1271" s="1155"/>
      <c r="C1271" s="3017"/>
      <c r="D1271" s="3017"/>
      <c r="E1271" s="1146" t="s">
        <v>1130</v>
      </c>
      <c r="F1271" s="1106"/>
      <c r="G1271" s="441" t="s">
        <v>93</v>
      </c>
      <c r="H1271" s="441" t="s">
        <v>1103</v>
      </c>
      <c r="I1271" s="441" t="s">
        <v>1131</v>
      </c>
      <c r="J1271" s="441" t="s">
        <v>112</v>
      </c>
      <c r="K1271" s="1111" t="s">
        <v>1132</v>
      </c>
      <c r="L1271" s="441" t="s">
        <v>1120</v>
      </c>
      <c r="M1271" s="441" t="str">
        <f t="shared" si="75"/>
        <v>Deniliquin 66 kV</v>
      </c>
      <c r="N1271" s="1111" t="s">
        <v>1106</v>
      </c>
      <c r="O1271" s="1112" t="s">
        <v>842</v>
      </c>
      <c r="P1271" s="1111"/>
      <c r="Q1271" s="2854"/>
      <c r="R1271" s="2854"/>
      <c r="S1271" s="2854"/>
      <c r="T1271" s="2854"/>
      <c r="U1271" s="2854"/>
      <c r="V1271" s="2855"/>
      <c r="W1271" s="2852"/>
      <c r="X1271" s="2852"/>
      <c r="Y1271" s="2852"/>
      <c r="Z1271" s="2852"/>
      <c r="AA1271" s="2853"/>
      <c r="AC1271" s="124"/>
      <c r="AD1271" s="124"/>
      <c r="AE1271" s="124"/>
      <c r="AF1271" s="124"/>
      <c r="AG1271" s="124"/>
      <c r="AH1271" s="124"/>
      <c r="AI1271" s="124"/>
      <c r="AJ1271" s="124"/>
      <c r="AK1271" s="124"/>
      <c r="AL1271" s="124"/>
      <c r="AM1271" s="124"/>
      <c r="AN1271" s="124"/>
      <c r="AO1271" s="124"/>
      <c r="AP1271" s="124"/>
      <c r="AQ1271" s="124"/>
      <c r="AR1271" s="124"/>
      <c r="AS1271" s="124"/>
      <c r="AT1271" s="124"/>
      <c r="AU1271" s="124"/>
      <c r="AV1271" s="124"/>
      <c r="AW1271" s="124"/>
      <c r="AX1271" s="124"/>
      <c r="AY1271" s="124"/>
      <c r="AZ1271" s="124"/>
      <c r="BA1271" s="124"/>
      <c r="BB1271" s="124"/>
    </row>
    <row r="1272" spans="2:54" ht="15" customHeight="1">
      <c r="B1272" s="1155"/>
      <c r="C1272" s="3016" t="s">
        <v>1133</v>
      </c>
      <c r="D1272" s="3016"/>
      <c r="E1272" s="1146" t="s">
        <v>1127</v>
      </c>
      <c r="F1272" s="1106"/>
      <c r="G1272" s="441" t="s">
        <v>93</v>
      </c>
      <c r="H1272" s="441" t="s">
        <v>1103</v>
      </c>
      <c r="I1272" s="441" t="s">
        <v>1128</v>
      </c>
      <c r="J1272" s="441" t="s">
        <v>112</v>
      </c>
      <c r="K1272" s="1111" t="s">
        <v>1133</v>
      </c>
      <c r="L1272" s="441" t="s">
        <v>1120</v>
      </c>
      <c r="M1272" s="441" t="str">
        <f t="shared" si="75"/>
        <v>Deniliquin 66 kV</v>
      </c>
      <c r="N1272" s="1111" t="s">
        <v>1108</v>
      </c>
      <c r="O1272" s="1111" t="s">
        <v>1109</v>
      </c>
      <c r="P1272" s="1111"/>
      <c r="Q1272" s="2856"/>
      <c r="R1272" s="2856"/>
      <c r="S1272" s="2856"/>
      <c r="T1272" s="2856"/>
      <c r="U1272" s="2856"/>
      <c r="V1272" s="2858"/>
      <c r="W1272" s="2859"/>
      <c r="X1272" s="2859"/>
      <c r="Y1272" s="2859"/>
      <c r="Z1272" s="2859"/>
      <c r="AA1272" s="2860"/>
      <c r="AC1272" s="124"/>
      <c r="AD1272" s="124"/>
      <c r="AE1272" s="124"/>
      <c r="AF1272" s="124"/>
      <c r="AG1272" s="124"/>
      <c r="AH1272" s="124"/>
      <c r="AI1272" s="124"/>
      <c r="AJ1272" s="124"/>
      <c r="AK1272" s="124"/>
      <c r="AL1272" s="124"/>
      <c r="AM1272" s="124"/>
      <c r="AN1272" s="124"/>
      <c r="AO1272" s="124"/>
      <c r="AP1272" s="124"/>
      <c r="AQ1272" s="124"/>
      <c r="AR1272" s="124"/>
      <c r="AS1272" s="124"/>
      <c r="AT1272" s="124"/>
      <c r="AU1272" s="124"/>
      <c r="AV1272" s="124"/>
      <c r="AW1272" s="124"/>
      <c r="AX1272" s="124"/>
      <c r="AY1272" s="124"/>
      <c r="AZ1272" s="124"/>
      <c r="BA1272" s="124"/>
      <c r="BB1272" s="124"/>
    </row>
    <row r="1273" spans="2:54" ht="15" customHeight="1">
      <c r="B1273" s="1155"/>
      <c r="C1273" s="3017"/>
      <c r="D1273" s="3017"/>
      <c r="E1273" s="1146" t="s">
        <v>1130</v>
      </c>
      <c r="F1273" s="1106"/>
      <c r="G1273" s="441" t="s">
        <v>93</v>
      </c>
      <c r="H1273" s="441" t="s">
        <v>1103</v>
      </c>
      <c r="I1273" s="441" t="s">
        <v>1131</v>
      </c>
      <c r="J1273" s="441" t="s">
        <v>112</v>
      </c>
      <c r="K1273" s="1111" t="s">
        <v>1133</v>
      </c>
      <c r="L1273" s="441" t="s">
        <v>1120</v>
      </c>
      <c r="M1273" s="441" t="str">
        <f t="shared" si="75"/>
        <v>Deniliquin 66 kV</v>
      </c>
      <c r="N1273" s="1111" t="s">
        <v>1108</v>
      </c>
      <c r="O1273" s="1111" t="s">
        <v>1109</v>
      </c>
      <c r="P1273" s="1111"/>
      <c r="Q1273" s="2856"/>
      <c r="R1273" s="2856"/>
      <c r="S1273" s="2856"/>
      <c r="T1273" s="2856"/>
      <c r="U1273" s="2856"/>
      <c r="V1273" s="2858"/>
      <c r="W1273" s="2859"/>
      <c r="X1273" s="2859"/>
      <c r="Y1273" s="2859"/>
      <c r="Z1273" s="2859"/>
      <c r="AA1273" s="2860"/>
      <c r="AC1273" s="124"/>
      <c r="AD1273" s="124"/>
      <c r="AE1273" s="124"/>
      <c r="AF1273" s="124"/>
      <c r="AG1273" s="124"/>
      <c r="AH1273" s="124"/>
      <c r="AI1273" s="124"/>
      <c r="AJ1273" s="124"/>
      <c r="AK1273" s="124"/>
      <c r="AL1273" s="124"/>
      <c r="AM1273" s="124"/>
      <c r="AN1273" s="124"/>
      <c r="AO1273" s="124"/>
      <c r="AP1273" s="124"/>
      <c r="AQ1273" s="124"/>
      <c r="AR1273" s="124"/>
      <c r="AS1273" s="124"/>
      <c r="AT1273" s="124"/>
      <c r="AU1273" s="124"/>
      <c r="AV1273" s="124"/>
      <c r="AW1273" s="124"/>
      <c r="AX1273" s="124"/>
      <c r="AY1273" s="124"/>
      <c r="AZ1273" s="124"/>
      <c r="BA1273" s="124"/>
      <c r="BB1273" s="124"/>
    </row>
    <row r="1274" spans="2:54" ht="15" customHeight="1">
      <c r="B1274" s="1155"/>
      <c r="C1274" s="3016" t="s">
        <v>1110</v>
      </c>
      <c r="D1274" s="3016"/>
      <c r="E1274" s="1146" t="s">
        <v>1127</v>
      </c>
      <c r="F1274" s="1106"/>
      <c r="G1274" s="441" t="s">
        <v>93</v>
      </c>
      <c r="H1274" s="441" t="s">
        <v>1103</v>
      </c>
      <c r="I1274" s="441" t="s">
        <v>1128</v>
      </c>
      <c r="J1274" s="441" t="s">
        <v>112</v>
      </c>
      <c r="K1274" s="1111" t="s">
        <v>1110</v>
      </c>
      <c r="L1274" s="441" t="s">
        <v>1120</v>
      </c>
      <c r="M1274" s="441" t="str">
        <f t="shared" si="75"/>
        <v>Deniliquin 66 kV</v>
      </c>
      <c r="N1274" s="1111" t="s">
        <v>1111</v>
      </c>
      <c r="O1274" s="1112">
        <v>0</v>
      </c>
      <c r="P1274" s="1111"/>
      <c r="Q1274" s="2861"/>
      <c r="R1274" s="2861"/>
      <c r="S1274" s="2861"/>
      <c r="T1274" s="2861"/>
      <c r="U1274" s="2861"/>
      <c r="V1274" s="2862"/>
      <c r="W1274" s="2863"/>
      <c r="X1274" s="2863"/>
      <c r="Y1274" s="2863"/>
      <c r="Z1274" s="2863"/>
      <c r="AA1274" s="2864"/>
      <c r="AC1274" s="124"/>
      <c r="AD1274" s="124"/>
      <c r="AE1274" s="124"/>
      <c r="AF1274" s="124"/>
      <c r="AG1274" s="124"/>
      <c r="AH1274" s="124"/>
      <c r="AI1274" s="124"/>
      <c r="AJ1274" s="124"/>
      <c r="AK1274" s="124"/>
      <c r="AL1274" s="124"/>
      <c r="AM1274" s="124"/>
      <c r="AN1274" s="124"/>
      <c r="AO1274" s="124"/>
      <c r="AP1274" s="124"/>
      <c r="AQ1274" s="124"/>
      <c r="AR1274" s="124"/>
      <c r="AS1274" s="124"/>
      <c r="AT1274" s="124"/>
      <c r="AU1274" s="124"/>
      <c r="AV1274" s="124"/>
      <c r="AW1274" s="124"/>
      <c r="AX1274" s="124"/>
      <c r="AY1274" s="124"/>
      <c r="AZ1274" s="124"/>
      <c r="BA1274" s="124"/>
      <c r="BB1274" s="124"/>
    </row>
    <row r="1275" spans="2:54" ht="15" customHeight="1">
      <c r="B1275" s="1155"/>
      <c r="C1275" s="3017"/>
      <c r="D1275" s="3017"/>
      <c r="E1275" s="1146" t="s">
        <v>1130</v>
      </c>
      <c r="F1275" s="1106"/>
      <c r="G1275" s="441" t="s">
        <v>93</v>
      </c>
      <c r="H1275" s="441" t="s">
        <v>1103</v>
      </c>
      <c r="I1275" s="441" t="s">
        <v>1131</v>
      </c>
      <c r="J1275" s="441" t="s">
        <v>112</v>
      </c>
      <c r="K1275" s="1111" t="s">
        <v>1110</v>
      </c>
      <c r="L1275" s="441" t="s">
        <v>1120</v>
      </c>
      <c r="M1275" s="441" t="str">
        <f t="shared" si="75"/>
        <v>Deniliquin 66 kV</v>
      </c>
      <c r="N1275" s="1111" t="s">
        <v>1111</v>
      </c>
      <c r="O1275" s="1112">
        <v>0</v>
      </c>
      <c r="P1275" s="1111"/>
      <c r="Q1275" s="2861"/>
      <c r="R1275" s="2861"/>
      <c r="S1275" s="2861"/>
      <c r="T1275" s="2861"/>
      <c r="U1275" s="2861"/>
      <c r="V1275" s="2862"/>
      <c r="W1275" s="2863"/>
      <c r="X1275" s="2863"/>
      <c r="Y1275" s="2863"/>
      <c r="Z1275" s="2863"/>
      <c r="AA1275" s="2864"/>
      <c r="AC1275" s="124"/>
      <c r="AD1275" s="124"/>
      <c r="AE1275" s="124"/>
      <c r="AF1275" s="124"/>
      <c r="AG1275" s="124"/>
      <c r="AH1275" s="124"/>
      <c r="AI1275" s="124"/>
      <c r="AJ1275" s="124"/>
      <c r="AK1275" s="124"/>
      <c r="AL1275" s="124"/>
      <c r="AM1275" s="124"/>
      <c r="AN1275" s="124"/>
      <c r="AO1275" s="124"/>
      <c r="AP1275" s="124"/>
      <c r="AQ1275" s="124"/>
      <c r="AR1275" s="124"/>
      <c r="AS1275" s="124"/>
      <c r="AT1275" s="124"/>
      <c r="AU1275" s="124"/>
      <c r="AV1275" s="124"/>
      <c r="AW1275" s="124"/>
      <c r="AX1275" s="124"/>
      <c r="AY1275" s="124"/>
      <c r="AZ1275" s="124"/>
      <c r="BA1275" s="124"/>
      <c r="BB1275" s="124"/>
    </row>
    <row r="1276" spans="2:54" ht="15" customHeight="1">
      <c r="B1276" s="1155"/>
      <c r="C1276" s="3016" t="s">
        <v>1112</v>
      </c>
      <c r="D1276" s="3016"/>
      <c r="E1276" s="1146" t="s">
        <v>1127</v>
      </c>
      <c r="F1276" s="1106"/>
      <c r="G1276" s="441" t="s">
        <v>93</v>
      </c>
      <c r="H1276" s="441" t="s">
        <v>1103</v>
      </c>
      <c r="I1276" s="441" t="s">
        <v>1128</v>
      </c>
      <c r="J1276" s="441" t="s">
        <v>112</v>
      </c>
      <c r="K1276" s="1111" t="s">
        <v>1112</v>
      </c>
      <c r="L1276" s="441" t="s">
        <v>1120</v>
      </c>
      <c r="M1276" s="441" t="str">
        <f t="shared" si="75"/>
        <v>Deniliquin 66 kV</v>
      </c>
      <c r="N1276" s="1111" t="s">
        <v>1113</v>
      </c>
      <c r="O1276" s="1111" t="s">
        <v>1113</v>
      </c>
      <c r="P1276" s="1111"/>
      <c r="Q1276" s="2850"/>
      <c r="R1276" s="2850"/>
      <c r="S1276" s="2850"/>
      <c r="T1276" s="2850"/>
      <c r="U1276" s="2850"/>
      <c r="V1276" s="2851"/>
      <c r="W1276" s="2866"/>
      <c r="X1276" s="2866"/>
      <c r="Y1276" s="2866"/>
      <c r="Z1276" s="2866"/>
      <c r="AA1276" s="2099"/>
      <c r="AC1276" s="124"/>
      <c r="AD1276" s="124"/>
      <c r="AE1276" s="124"/>
      <c r="AF1276" s="124"/>
      <c r="AG1276" s="124"/>
      <c r="AH1276" s="124"/>
      <c r="AI1276" s="124"/>
      <c r="AJ1276" s="124"/>
      <c r="AK1276" s="124"/>
      <c r="AL1276" s="124"/>
      <c r="AM1276" s="124"/>
      <c r="AN1276" s="124"/>
      <c r="AO1276" s="124"/>
      <c r="AP1276" s="124"/>
      <c r="AQ1276" s="124"/>
      <c r="AR1276" s="124"/>
      <c r="AS1276" s="124"/>
      <c r="AT1276" s="124"/>
      <c r="AU1276" s="124"/>
      <c r="AV1276" s="124"/>
      <c r="AW1276" s="124"/>
      <c r="AX1276" s="124"/>
      <c r="AY1276" s="124"/>
      <c r="AZ1276" s="124"/>
      <c r="BA1276" s="124"/>
      <c r="BB1276" s="124"/>
    </row>
    <row r="1277" spans="2:54" ht="15" customHeight="1">
      <c r="B1277" s="1155"/>
      <c r="C1277" s="3017"/>
      <c r="D1277" s="3017"/>
      <c r="E1277" s="1146" t="s">
        <v>1130</v>
      </c>
      <c r="F1277" s="1106"/>
      <c r="G1277" s="441" t="s">
        <v>93</v>
      </c>
      <c r="H1277" s="441" t="s">
        <v>1103</v>
      </c>
      <c r="I1277" s="441" t="s">
        <v>1131</v>
      </c>
      <c r="J1277" s="441" t="s">
        <v>112</v>
      </c>
      <c r="K1277" s="1111" t="s">
        <v>1112</v>
      </c>
      <c r="L1277" s="441" t="s">
        <v>1120</v>
      </c>
      <c r="M1277" s="441" t="str">
        <f t="shared" si="75"/>
        <v>Deniliquin 66 kV</v>
      </c>
      <c r="N1277" s="1111" t="s">
        <v>1113</v>
      </c>
      <c r="O1277" s="1111" t="s">
        <v>1113</v>
      </c>
      <c r="P1277" s="1111"/>
      <c r="Q1277" s="2850"/>
      <c r="R1277" s="2850"/>
      <c r="S1277" s="2850"/>
      <c r="T1277" s="2850"/>
      <c r="U1277" s="2850"/>
      <c r="V1277" s="2851"/>
      <c r="W1277" s="2866"/>
      <c r="X1277" s="2866"/>
      <c r="Y1277" s="2866"/>
      <c r="Z1277" s="2866"/>
      <c r="AA1277" s="2099"/>
      <c r="AC1277" s="124"/>
      <c r="AD1277" s="124"/>
      <c r="AE1277" s="124"/>
      <c r="AF1277" s="124"/>
      <c r="AG1277" s="124"/>
      <c r="AH1277" s="124"/>
      <c r="AI1277" s="124"/>
      <c r="AJ1277" s="124"/>
      <c r="AK1277" s="124"/>
      <c r="AL1277" s="124"/>
      <c r="AM1277" s="124"/>
      <c r="AN1277" s="124"/>
      <c r="AO1277" s="124"/>
      <c r="AP1277" s="124"/>
      <c r="AQ1277" s="124"/>
      <c r="AR1277" s="124"/>
      <c r="AS1277" s="124"/>
      <c r="AT1277" s="124"/>
      <c r="AU1277" s="124"/>
      <c r="AV1277" s="124"/>
      <c r="AW1277" s="124"/>
      <c r="AX1277" s="124"/>
      <c r="AY1277" s="124"/>
      <c r="AZ1277" s="124"/>
      <c r="BA1277" s="124"/>
      <c r="BB1277" s="124"/>
    </row>
    <row r="1278" spans="2:54" ht="15" customHeight="1">
      <c r="B1278" s="1155"/>
      <c r="C1278" s="3016" t="s">
        <v>1134</v>
      </c>
      <c r="D1278" s="3016" t="s">
        <v>833</v>
      </c>
      <c r="E1278" s="1146" t="s">
        <v>1127</v>
      </c>
      <c r="F1278" s="1106"/>
      <c r="G1278" s="441" t="s">
        <v>93</v>
      </c>
      <c r="H1278" s="441" t="s">
        <v>1103</v>
      </c>
      <c r="I1278" s="441" t="s">
        <v>1128</v>
      </c>
      <c r="J1278" s="441" t="s">
        <v>112</v>
      </c>
      <c r="K1278" s="1111" t="s">
        <v>1134</v>
      </c>
      <c r="L1278" s="441" t="s">
        <v>1120</v>
      </c>
      <c r="M1278" s="441" t="str">
        <f t="shared" si="75"/>
        <v>Deniliquin 66 kV</v>
      </c>
      <c r="N1278" s="1111" t="s">
        <v>1115</v>
      </c>
      <c r="O1278" s="1111" t="s">
        <v>833</v>
      </c>
      <c r="P1278" s="1111"/>
      <c r="Q1278" s="2867"/>
      <c r="R1278" s="2868"/>
      <c r="S1278" s="2869"/>
      <c r="T1278" s="2869"/>
      <c r="U1278" s="2869"/>
      <c r="V1278" s="2869"/>
      <c r="W1278" s="2869"/>
      <c r="X1278" s="2869"/>
      <c r="Y1278" s="2869"/>
      <c r="Z1278" s="2869"/>
      <c r="AA1278" s="2879"/>
      <c r="AC1278" s="124"/>
      <c r="AD1278" s="124"/>
      <c r="AE1278" s="124"/>
      <c r="AF1278" s="124"/>
      <c r="AG1278" s="124"/>
      <c r="AH1278" s="124"/>
      <c r="AI1278" s="124"/>
      <c r="AJ1278" s="124"/>
      <c r="AK1278" s="124"/>
      <c r="AL1278" s="124"/>
      <c r="AM1278" s="124"/>
      <c r="AN1278" s="124"/>
      <c r="AO1278" s="124"/>
      <c r="AP1278" s="124"/>
      <c r="AQ1278" s="124"/>
      <c r="AR1278" s="124"/>
      <c r="AS1278" s="124"/>
      <c r="AT1278" s="124"/>
      <c r="AU1278" s="124"/>
      <c r="AV1278" s="124"/>
      <c r="AW1278" s="124"/>
      <c r="AX1278" s="124"/>
      <c r="AY1278" s="124"/>
      <c r="AZ1278" s="124"/>
      <c r="BA1278" s="124"/>
      <c r="BB1278" s="124"/>
    </row>
    <row r="1279" spans="2:54" ht="15" customHeight="1">
      <c r="B1279" s="1155"/>
      <c r="C1279" s="3017"/>
      <c r="D1279" s="3017"/>
      <c r="E1279" s="1146" t="s">
        <v>1130</v>
      </c>
      <c r="F1279" s="1106"/>
      <c r="G1279" s="441" t="s">
        <v>93</v>
      </c>
      <c r="H1279" s="441" t="s">
        <v>1103</v>
      </c>
      <c r="I1279" s="441" t="s">
        <v>1131</v>
      </c>
      <c r="J1279" s="441" t="s">
        <v>112</v>
      </c>
      <c r="K1279" s="1111" t="s">
        <v>1134</v>
      </c>
      <c r="L1279" s="441" t="s">
        <v>1120</v>
      </c>
      <c r="M1279" s="441" t="str">
        <f t="shared" si="75"/>
        <v>Deniliquin 66 kV</v>
      </c>
      <c r="N1279" s="1111" t="s">
        <v>1115</v>
      </c>
      <c r="O1279" s="1111" t="s">
        <v>833</v>
      </c>
      <c r="P1279" s="1111"/>
      <c r="Q1279" s="2867"/>
      <c r="R1279" s="2868"/>
      <c r="S1279" s="2869"/>
      <c r="T1279" s="2869"/>
      <c r="U1279" s="2869"/>
      <c r="V1279" s="2869"/>
      <c r="W1279" s="2869"/>
      <c r="X1279" s="2869"/>
      <c r="Y1279" s="2869"/>
      <c r="Z1279" s="2869"/>
      <c r="AA1279" s="2879"/>
      <c r="AC1279" s="124"/>
      <c r="AD1279" s="124"/>
      <c r="AE1279" s="124"/>
      <c r="AF1279" s="124"/>
      <c r="AG1279" s="124"/>
      <c r="AH1279" s="124"/>
      <c r="AI1279" s="124"/>
      <c r="AJ1279" s="124"/>
      <c r="AK1279" s="124"/>
      <c r="AL1279" s="124"/>
      <c r="AM1279" s="124"/>
      <c r="AN1279" s="124"/>
      <c r="AO1279" s="124"/>
      <c r="AP1279" s="124"/>
      <c r="AQ1279" s="124"/>
      <c r="AR1279" s="124"/>
      <c r="AS1279" s="124"/>
      <c r="AT1279" s="124"/>
      <c r="AU1279" s="124"/>
      <c r="AV1279" s="124"/>
      <c r="AW1279" s="124"/>
      <c r="AX1279" s="124"/>
      <c r="AY1279" s="124"/>
      <c r="AZ1279" s="124"/>
      <c r="BA1279" s="124"/>
      <c r="BB1279" s="124"/>
    </row>
    <row r="1280" spans="2:54" ht="15" customHeight="1">
      <c r="B1280" s="1155"/>
      <c r="C1280" s="3016" t="s">
        <v>1135</v>
      </c>
      <c r="D1280" s="3016" t="s">
        <v>833</v>
      </c>
      <c r="E1280" s="1146" t="s">
        <v>1127</v>
      </c>
      <c r="F1280" s="1106"/>
      <c r="G1280" s="441" t="s">
        <v>93</v>
      </c>
      <c r="H1280" s="441" t="s">
        <v>1103</v>
      </c>
      <c r="I1280" s="441" t="s">
        <v>1128</v>
      </c>
      <c r="J1280" s="441" t="s">
        <v>112</v>
      </c>
      <c r="K1280" s="1111" t="s">
        <v>1135</v>
      </c>
      <c r="L1280" s="441" t="s">
        <v>1120</v>
      </c>
      <c r="M1280" s="441" t="str">
        <f t="shared" si="75"/>
        <v>Deniliquin 66 kV</v>
      </c>
      <c r="N1280" s="1111" t="s">
        <v>1106</v>
      </c>
      <c r="O1280" s="1111" t="s">
        <v>833</v>
      </c>
      <c r="P1280" s="1111"/>
      <c r="Q1280" s="2867"/>
      <c r="R1280" s="2868"/>
      <c r="S1280" s="2869"/>
      <c r="T1280" s="2869"/>
      <c r="U1280" s="2869"/>
      <c r="V1280" s="2869"/>
      <c r="W1280" s="2869"/>
      <c r="X1280" s="2869"/>
      <c r="Y1280" s="2869"/>
      <c r="Z1280" s="2869"/>
      <c r="AA1280" s="2879"/>
      <c r="AC1280" s="124"/>
      <c r="AD1280" s="124"/>
      <c r="AE1280" s="124"/>
      <c r="AF1280" s="124"/>
      <c r="AG1280" s="124"/>
      <c r="AH1280" s="124"/>
      <c r="AI1280" s="124"/>
      <c r="AJ1280" s="124"/>
      <c r="AK1280" s="124"/>
      <c r="AL1280" s="124"/>
      <c r="AM1280" s="124"/>
      <c r="AN1280" s="124"/>
      <c r="AO1280" s="124"/>
      <c r="AP1280" s="124"/>
      <c r="AQ1280" s="124"/>
      <c r="AR1280" s="124"/>
      <c r="AS1280" s="124"/>
      <c r="AT1280" s="124"/>
      <c r="AU1280" s="124"/>
      <c r="AV1280" s="124"/>
      <c r="AW1280" s="124"/>
      <c r="AX1280" s="124"/>
      <c r="AY1280" s="124"/>
      <c r="AZ1280" s="124"/>
      <c r="BA1280" s="124"/>
      <c r="BB1280" s="124"/>
    </row>
    <row r="1281" spans="2:54" ht="15" customHeight="1">
      <c r="B1281" s="1155"/>
      <c r="C1281" s="3017"/>
      <c r="D1281" s="3017"/>
      <c r="E1281" s="1146" t="s">
        <v>1130</v>
      </c>
      <c r="F1281" s="1106"/>
      <c r="G1281" s="441" t="s">
        <v>93</v>
      </c>
      <c r="H1281" s="441" t="s">
        <v>1103</v>
      </c>
      <c r="I1281" s="441" t="s">
        <v>1131</v>
      </c>
      <c r="J1281" s="441" t="s">
        <v>112</v>
      </c>
      <c r="K1281" s="1111" t="s">
        <v>1135</v>
      </c>
      <c r="L1281" s="441" t="s">
        <v>1120</v>
      </c>
      <c r="M1281" s="441" t="str">
        <f t="shared" si="75"/>
        <v>Deniliquin 66 kV</v>
      </c>
      <c r="N1281" s="1111" t="s">
        <v>1106</v>
      </c>
      <c r="O1281" s="1111" t="s">
        <v>833</v>
      </c>
      <c r="P1281" s="1111"/>
      <c r="Q1281" s="2867"/>
      <c r="R1281" s="2868"/>
      <c r="S1281" s="2869"/>
      <c r="T1281" s="2869"/>
      <c r="U1281" s="2869"/>
      <c r="V1281" s="2869"/>
      <c r="W1281" s="2869"/>
      <c r="X1281" s="2869"/>
      <c r="Y1281" s="2869"/>
      <c r="Z1281" s="2869"/>
      <c r="AA1281" s="2879"/>
      <c r="AC1281" s="124"/>
      <c r="AD1281" s="124"/>
      <c r="AE1281" s="124"/>
      <c r="AF1281" s="124"/>
      <c r="AG1281" s="124"/>
      <c r="AH1281" s="124"/>
      <c r="AI1281" s="124"/>
      <c r="AJ1281" s="124"/>
      <c r="AK1281" s="124"/>
      <c r="AL1281" s="124"/>
      <c r="AM1281" s="124"/>
      <c r="AN1281" s="124"/>
      <c r="AO1281" s="124"/>
      <c r="AP1281" s="124"/>
      <c r="AQ1281" s="124"/>
      <c r="AR1281" s="124"/>
      <c r="AS1281" s="124"/>
      <c r="AT1281" s="124"/>
      <c r="AU1281" s="124"/>
      <c r="AV1281" s="124"/>
      <c r="AW1281" s="124"/>
      <c r="AX1281" s="124"/>
      <c r="AY1281" s="124"/>
      <c r="AZ1281" s="124"/>
      <c r="BA1281" s="124"/>
      <c r="BB1281" s="124"/>
    </row>
    <row r="1282" spans="2:54" ht="15" customHeight="1">
      <c r="B1282" s="1155"/>
      <c r="C1282" s="3016" t="s">
        <v>1135</v>
      </c>
      <c r="D1282" s="3016" t="s">
        <v>842</v>
      </c>
      <c r="E1282" s="1146" t="s">
        <v>1127</v>
      </c>
      <c r="F1282" s="1106"/>
      <c r="G1282" s="441" t="s">
        <v>93</v>
      </c>
      <c r="H1282" s="441" t="s">
        <v>1103</v>
      </c>
      <c r="I1282" s="441" t="s">
        <v>1128</v>
      </c>
      <c r="J1282" s="441" t="s">
        <v>112</v>
      </c>
      <c r="K1282" s="1111" t="s">
        <v>1135</v>
      </c>
      <c r="L1282" s="441" t="s">
        <v>1120</v>
      </c>
      <c r="M1282" s="441" t="str">
        <f t="shared" si="75"/>
        <v>Deniliquin 66 kV</v>
      </c>
      <c r="N1282" s="1111" t="s">
        <v>1106</v>
      </c>
      <c r="O1282" s="1111" t="s">
        <v>842</v>
      </c>
      <c r="P1282" s="1111"/>
      <c r="Q1282" s="2867"/>
      <c r="R1282" s="2868"/>
      <c r="S1282" s="2869"/>
      <c r="T1282" s="2869"/>
      <c r="U1282" s="2869"/>
      <c r="V1282" s="2869"/>
      <c r="W1282" s="2869"/>
      <c r="X1282" s="2869"/>
      <c r="Y1282" s="2869"/>
      <c r="Z1282" s="2869"/>
      <c r="AA1282" s="2879"/>
      <c r="AC1282" s="124"/>
      <c r="AD1282" s="124"/>
      <c r="AE1282" s="124"/>
      <c r="AF1282" s="124"/>
      <c r="AG1282" s="124"/>
      <c r="AH1282" s="124"/>
      <c r="AI1282" s="124"/>
      <c r="AJ1282" s="124"/>
      <c r="AK1282" s="124"/>
      <c r="AL1282" s="124"/>
      <c r="AM1282" s="124"/>
      <c r="AN1282" s="124"/>
      <c r="AO1282" s="124"/>
      <c r="AP1282" s="124"/>
      <c r="AQ1282" s="124"/>
      <c r="AR1282" s="124"/>
      <c r="AS1282" s="124"/>
      <c r="AT1282" s="124"/>
      <c r="AU1282" s="124"/>
      <c r="AV1282" s="124"/>
      <c r="AW1282" s="124"/>
      <c r="AX1282" s="124"/>
      <c r="AY1282" s="124"/>
      <c r="AZ1282" s="124"/>
      <c r="BA1282" s="124"/>
      <c r="BB1282" s="124"/>
    </row>
    <row r="1283" spans="2:54" ht="15" customHeight="1">
      <c r="B1283" s="1155"/>
      <c r="C1283" s="3017"/>
      <c r="D1283" s="3017"/>
      <c r="E1283" s="1146" t="s">
        <v>1130</v>
      </c>
      <c r="F1283" s="1106"/>
      <c r="G1283" s="441" t="s">
        <v>93</v>
      </c>
      <c r="H1283" s="441" t="s">
        <v>1103</v>
      </c>
      <c r="I1283" s="441" t="s">
        <v>1131</v>
      </c>
      <c r="J1283" s="441" t="s">
        <v>112</v>
      </c>
      <c r="K1283" s="1111" t="s">
        <v>1135</v>
      </c>
      <c r="L1283" s="441" t="s">
        <v>1120</v>
      </c>
      <c r="M1283" s="441" t="str">
        <f t="shared" si="75"/>
        <v>Deniliquin 66 kV</v>
      </c>
      <c r="N1283" s="1111" t="s">
        <v>1106</v>
      </c>
      <c r="O1283" s="1111" t="s">
        <v>842</v>
      </c>
      <c r="P1283" s="1111"/>
      <c r="Q1283" s="2867"/>
      <c r="R1283" s="2868"/>
      <c r="S1283" s="2869"/>
      <c r="T1283" s="2869"/>
      <c r="U1283" s="2869"/>
      <c r="V1283" s="2869"/>
      <c r="W1283" s="2869"/>
      <c r="X1283" s="2869"/>
      <c r="Y1283" s="2869"/>
      <c r="Z1283" s="2869"/>
      <c r="AA1283" s="2879"/>
      <c r="AC1283" s="124"/>
      <c r="AD1283" s="124"/>
      <c r="AE1283" s="124"/>
      <c r="AF1283" s="124"/>
      <c r="AG1283" s="124"/>
      <c r="AH1283" s="124"/>
      <c r="AI1283" s="124"/>
      <c r="AJ1283" s="124"/>
      <c r="AK1283" s="124"/>
      <c r="AL1283" s="124"/>
      <c r="AM1283" s="124"/>
      <c r="AN1283" s="124"/>
      <c r="AO1283" s="124"/>
      <c r="AP1283" s="124"/>
      <c r="AQ1283" s="124"/>
      <c r="AR1283" s="124"/>
      <c r="AS1283" s="124"/>
      <c r="AT1283" s="124"/>
      <c r="AU1283" s="124"/>
      <c r="AV1283" s="124"/>
      <c r="AW1283" s="124"/>
      <c r="AX1283" s="124"/>
      <c r="AY1283" s="124"/>
      <c r="AZ1283" s="124"/>
      <c r="BA1283" s="124"/>
      <c r="BB1283" s="124"/>
    </row>
    <row r="1284" spans="2:54" ht="15" customHeight="1">
      <c r="B1284" s="1155"/>
      <c r="C1284" s="3016" t="s">
        <v>1136</v>
      </c>
      <c r="D1284" s="3016" t="s">
        <v>833</v>
      </c>
      <c r="E1284" s="1146" t="s">
        <v>1127</v>
      </c>
      <c r="F1284" s="1106"/>
      <c r="G1284" s="441" t="s">
        <v>93</v>
      </c>
      <c r="H1284" s="441" t="s">
        <v>1103</v>
      </c>
      <c r="I1284" s="441" t="s">
        <v>1128</v>
      </c>
      <c r="J1284" s="441" t="s">
        <v>112</v>
      </c>
      <c r="K1284" s="1111" t="s">
        <v>1136</v>
      </c>
      <c r="L1284" s="441" t="s">
        <v>1120</v>
      </c>
      <c r="M1284" s="441" t="str">
        <f t="shared" si="75"/>
        <v>Deniliquin 66 kV</v>
      </c>
      <c r="N1284" s="1111" t="s">
        <v>1106</v>
      </c>
      <c r="O1284" s="1111" t="s">
        <v>833</v>
      </c>
      <c r="P1284" s="1111"/>
      <c r="Q1284" s="2867"/>
      <c r="R1284" s="2868"/>
      <c r="S1284" s="2869"/>
      <c r="T1284" s="2869"/>
      <c r="U1284" s="2869"/>
      <c r="V1284" s="2869"/>
      <c r="W1284" s="2870">
        <v>45.671302208</v>
      </c>
      <c r="X1284" s="2870">
        <v>45.908792979481603</v>
      </c>
      <c r="Y1284" s="2870">
        <v>46.147518702974907</v>
      </c>
      <c r="Z1284" s="2870">
        <v>46.38748580023038</v>
      </c>
      <c r="AA1284" s="2870">
        <v>46.628700726391578</v>
      </c>
      <c r="AC1284" s="124"/>
      <c r="AD1284" s="124"/>
      <c r="AE1284" s="124"/>
      <c r="AF1284" s="124"/>
      <c r="AG1284" s="124"/>
      <c r="AH1284" s="124"/>
      <c r="AI1284" s="124"/>
      <c r="AJ1284" s="124"/>
      <c r="AK1284" s="124"/>
      <c r="AL1284" s="124"/>
      <c r="AM1284" s="124"/>
      <c r="AN1284" s="124"/>
      <c r="AO1284" s="124"/>
      <c r="AP1284" s="124"/>
      <c r="AQ1284" s="124"/>
      <c r="AR1284" s="124"/>
      <c r="AS1284" s="124"/>
      <c r="AT1284" s="124"/>
      <c r="AU1284" s="124"/>
      <c r="AV1284" s="124"/>
      <c r="AW1284" s="124"/>
      <c r="AX1284" s="124"/>
      <c r="AY1284" s="124"/>
      <c r="AZ1284" s="124"/>
      <c r="BA1284" s="124"/>
      <c r="BB1284" s="124"/>
    </row>
    <row r="1285" spans="2:54" ht="15" customHeight="1">
      <c r="B1285" s="1155"/>
      <c r="C1285" s="3017"/>
      <c r="D1285" s="3017"/>
      <c r="E1285" s="1146" t="s">
        <v>1130</v>
      </c>
      <c r="F1285" s="1106"/>
      <c r="G1285" s="441" t="s">
        <v>93</v>
      </c>
      <c r="H1285" s="441" t="s">
        <v>1103</v>
      </c>
      <c r="I1285" s="441" t="s">
        <v>1131</v>
      </c>
      <c r="J1285" s="441" t="s">
        <v>112</v>
      </c>
      <c r="K1285" s="1111" t="s">
        <v>1136</v>
      </c>
      <c r="L1285" s="441" t="s">
        <v>1120</v>
      </c>
      <c r="M1285" s="441" t="str">
        <f t="shared" si="75"/>
        <v>Deniliquin 66 kV</v>
      </c>
      <c r="N1285" s="1111" t="s">
        <v>1106</v>
      </c>
      <c r="O1285" s="1111" t="s">
        <v>833</v>
      </c>
      <c r="P1285" s="1111"/>
      <c r="Q1285" s="2528"/>
      <c r="R1285" s="2529"/>
      <c r="S1285" s="2530"/>
      <c r="T1285" s="2530"/>
      <c r="U1285" s="2530"/>
      <c r="V1285" s="2530"/>
      <c r="W1285" s="2102"/>
      <c r="X1285" s="2102"/>
      <c r="Y1285" s="2102"/>
      <c r="Z1285" s="2102"/>
      <c r="AA1285" s="2103"/>
      <c r="AC1285" s="124"/>
      <c r="AD1285" s="124"/>
      <c r="AE1285" s="124"/>
      <c r="AF1285" s="124"/>
      <c r="AG1285" s="124"/>
      <c r="AH1285" s="124"/>
      <c r="AI1285" s="124"/>
      <c r="AJ1285" s="124"/>
      <c r="AK1285" s="124"/>
      <c r="AL1285" s="124"/>
      <c r="AM1285" s="124"/>
      <c r="AN1285" s="124"/>
      <c r="AO1285" s="124"/>
      <c r="AP1285" s="124"/>
      <c r="AQ1285" s="124"/>
      <c r="AR1285" s="124"/>
      <c r="AS1285" s="124"/>
      <c r="AT1285" s="124"/>
      <c r="AU1285" s="124"/>
      <c r="AV1285" s="124"/>
      <c r="AW1285" s="124"/>
      <c r="AX1285" s="124"/>
      <c r="AY1285" s="124"/>
      <c r="AZ1285" s="124"/>
      <c r="BA1285" s="124"/>
      <c r="BB1285" s="124"/>
    </row>
    <row r="1286" spans="2:54" ht="15" customHeight="1">
      <c r="B1286" s="1155"/>
      <c r="C1286" s="3016" t="s">
        <v>1136</v>
      </c>
      <c r="D1286" s="3016" t="s">
        <v>842</v>
      </c>
      <c r="E1286" s="1146" t="s">
        <v>1127</v>
      </c>
      <c r="F1286" s="1106"/>
      <c r="G1286" s="441" t="s">
        <v>93</v>
      </c>
      <c r="H1286" s="441" t="s">
        <v>1103</v>
      </c>
      <c r="I1286" s="441" t="s">
        <v>1128</v>
      </c>
      <c r="J1286" s="441" t="s">
        <v>112</v>
      </c>
      <c r="K1286" s="1111" t="s">
        <v>1136</v>
      </c>
      <c r="L1286" s="441" t="s">
        <v>1120</v>
      </c>
      <c r="M1286" s="441" t="str">
        <f t="shared" si="75"/>
        <v>Deniliquin 66 kV</v>
      </c>
      <c r="N1286" s="1111" t="s">
        <v>1106</v>
      </c>
      <c r="O1286" s="1111" t="s">
        <v>842</v>
      </c>
      <c r="P1286" s="1111"/>
      <c r="Q1286" s="2528"/>
      <c r="R1286" s="2529"/>
      <c r="S1286" s="2530"/>
      <c r="T1286" s="2530"/>
      <c r="U1286" s="2530"/>
      <c r="V1286" s="2530"/>
      <c r="W1286" s="2102">
        <v>45.671302208</v>
      </c>
      <c r="X1286" s="2102">
        <v>45.908792979481603</v>
      </c>
      <c r="Y1286" s="2102">
        <v>46.147518702974907</v>
      </c>
      <c r="Z1286" s="2102">
        <v>46.38748580023038</v>
      </c>
      <c r="AA1286" s="2102">
        <v>46.628700726391578</v>
      </c>
      <c r="AC1286" s="124"/>
      <c r="AD1286" s="124"/>
      <c r="AE1286" s="124"/>
      <c r="AF1286" s="124"/>
      <c r="AG1286" s="124"/>
      <c r="AH1286" s="124"/>
      <c r="AI1286" s="124"/>
      <c r="AJ1286" s="124"/>
      <c r="AK1286" s="124"/>
      <c r="AL1286" s="124"/>
      <c r="AM1286" s="124"/>
      <c r="AN1286" s="124"/>
      <c r="AO1286" s="124"/>
      <c r="AP1286" s="124"/>
      <c r="AQ1286" s="124"/>
      <c r="AR1286" s="124"/>
      <c r="AS1286" s="124"/>
      <c r="AT1286" s="124"/>
      <c r="AU1286" s="124"/>
      <c r="AV1286" s="124"/>
      <c r="AW1286" s="124"/>
      <c r="AX1286" s="124"/>
      <c r="AY1286" s="124"/>
      <c r="AZ1286" s="124"/>
      <c r="BA1286" s="124"/>
      <c r="BB1286" s="124"/>
    </row>
    <row r="1287" spans="2:54" ht="15" customHeight="1" thickBot="1">
      <c r="B1287" s="2872"/>
      <c r="C1287" s="3018"/>
      <c r="D1287" s="3018"/>
      <c r="E1287" s="2873" t="s">
        <v>1130</v>
      </c>
      <c r="F1287" s="1106"/>
      <c r="G1287" s="441" t="s">
        <v>93</v>
      </c>
      <c r="H1287" s="441" t="s">
        <v>1103</v>
      </c>
      <c r="I1287" s="441" t="s">
        <v>1131</v>
      </c>
      <c r="J1287" s="441" t="s">
        <v>112</v>
      </c>
      <c r="K1287" s="1111" t="s">
        <v>1136</v>
      </c>
      <c r="L1287" s="441" t="s">
        <v>1120</v>
      </c>
      <c r="M1287" s="441" t="str">
        <f t="shared" si="75"/>
        <v>Deniliquin 66 kV</v>
      </c>
      <c r="N1287" s="1111" t="s">
        <v>1106</v>
      </c>
      <c r="O1287" s="1111" t="s">
        <v>842</v>
      </c>
      <c r="P1287" s="1111"/>
      <c r="Q1287" s="2874"/>
      <c r="R1287" s="2875"/>
      <c r="S1287" s="2876"/>
      <c r="T1287" s="2876"/>
      <c r="U1287" s="2876"/>
      <c r="V1287" s="2876"/>
      <c r="W1287" s="2877"/>
      <c r="X1287" s="2877"/>
      <c r="Y1287" s="2877"/>
      <c r="Z1287" s="2877"/>
      <c r="AA1287" s="2878"/>
      <c r="AC1287" s="124"/>
      <c r="AD1287" s="124"/>
      <c r="AE1287" s="124"/>
      <c r="AF1287" s="124"/>
      <c r="AG1287" s="124"/>
      <c r="AH1287" s="124"/>
      <c r="AI1287" s="124"/>
      <c r="AJ1287" s="124"/>
      <c r="AK1287" s="124"/>
      <c r="AL1287" s="124"/>
      <c r="AM1287" s="124"/>
      <c r="AN1287" s="124"/>
      <c r="AO1287" s="124"/>
      <c r="AP1287" s="124"/>
      <c r="AQ1287" s="124"/>
      <c r="AR1287" s="124"/>
      <c r="AS1287" s="124"/>
      <c r="AT1287" s="124"/>
      <c r="AU1287" s="124"/>
      <c r="AV1287" s="124"/>
      <c r="AW1287" s="124"/>
      <c r="AX1287" s="124"/>
      <c r="AY1287" s="124"/>
      <c r="AZ1287" s="124"/>
      <c r="BA1287" s="124"/>
      <c r="BB1287" s="124"/>
    </row>
    <row r="1288" spans="2:54" ht="15" customHeight="1">
      <c r="B1288" s="1145" t="s">
        <v>1670</v>
      </c>
      <c r="C1288" s="3019" t="s">
        <v>1126</v>
      </c>
      <c r="D1288" s="3019" t="s">
        <v>842</v>
      </c>
      <c r="E1288" s="1146" t="s">
        <v>1127</v>
      </c>
      <c r="F1288" s="1106"/>
      <c r="G1288" s="441" t="s">
        <v>93</v>
      </c>
      <c r="H1288" s="441" t="s">
        <v>1103</v>
      </c>
      <c r="I1288" s="441" t="s">
        <v>1128</v>
      </c>
      <c r="J1288" s="441" t="s">
        <v>112</v>
      </c>
      <c r="K1288" s="441" t="s">
        <v>1126</v>
      </c>
      <c r="L1288" s="441" t="s">
        <v>1120</v>
      </c>
      <c r="M1288" s="441" t="str">
        <f t="shared" ref="M1288" si="78">B1288</f>
        <v>Finley 132 kV</v>
      </c>
      <c r="N1288" s="441" t="s">
        <v>1129</v>
      </c>
      <c r="O1288" s="441" t="s">
        <v>842</v>
      </c>
      <c r="P1288" s="1111"/>
      <c r="Q1288" s="2521"/>
      <c r="R1288" s="2522"/>
      <c r="S1288" s="2523"/>
      <c r="T1288" s="2523"/>
      <c r="U1288" s="2523"/>
      <c r="V1288" s="2523"/>
      <c r="W1288" s="2524"/>
      <c r="X1288" s="2524"/>
      <c r="Y1288" s="2524"/>
      <c r="Z1288" s="2524"/>
      <c r="AA1288" s="2525"/>
      <c r="AC1288" s="124"/>
      <c r="AD1288" s="124"/>
      <c r="AE1288" s="124"/>
      <c r="AF1288" s="124"/>
      <c r="AG1288" s="124"/>
      <c r="AH1288" s="124"/>
      <c r="AI1288" s="124"/>
      <c r="AJ1288" s="124"/>
      <c r="AK1288" s="124"/>
      <c r="AL1288" s="124"/>
      <c r="AM1288" s="124"/>
      <c r="AN1288" s="124"/>
      <c r="AO1288" s="124"/>
      <c r="AP1288" s="124"/>
      <c r="AQ1288" s="124"/>
      <c r="AR1288" s="124"/>
      <c r="AS1288" s="124"/>
      <c r="AT1288" s="124"/>
      <c r="AU1288" s="124"/>
      <c r="AV1288" s="124"/>
      <c r="AW1288" s="124"/>
      <c r="AX1288" s="124"/>
      <c r="AY1288" s="124"/>
      <c r="AZ1288" s="124"/>
      <c r="BA1288" s="124"/>
      <c r="BB1288" s="124"/>
    </row>
    <row r="1289" spans="2:54" ht="15" customHeight="1">
      <c r="B1289" s="1155"/>
      <c r="C1289" s="3017"/>
      <c r="D1289" s="3017"/>
      <c r="E1289" s="1146" t="s">
        <v>1130</v>
      </c>
      <c r="F1289" s="1106"/>
      <c r="G1289" s="441" t="s">
        <v>93</v>
      </c>
      <c r="H1289" s="441" t="s">
        <v>1103</v>
      </c>
      <c r="I1289" s="441" t="s">
        <v>1131</v>
      </c>
      <c r="J1289" s="441" t="s">
        <v>112</v>
      </c>
      <c r="K1289" s="441" t="s">
        <v>1126</v>
      </c>
      <c r="L1289" s="441" t="s">
        <v>1120</v>
      </c>
      <c r="M1289" s="441" t="str">
        <f t="shared" si="75"/>
        <v>Finley 132 kV</v>
      </c>
      <c r="N1289" s="441" t="s">
        <v>1129</v>
      </c>
      <c r="O1289" s="441" t="s">
        <v>842</v>
      </c>
      <c r="P1289" s="1111"/>
      <c r="Q1289" s="2526"/>
      <c r="R1289" s="2527"/>
      <c r="S1289" s="2524"/>
      <c r="T1289" s="2524"/>
      <c r="U1289" s="2524"/>
      <c r="V1289" s="2524"/>
      <c r="W1289" s="2524"/>
      <c r="X1289" s="2524"/>
      <c r="Y1289" s="2524"/>
      <c r="Z1289" s="2524"/>
      <c r="AA1289" s="2525"/>
      <c r="AC1289" s="124"/>
      <c r="AD1289" s="124"/>
      <c r="AE1289" s="124"/>
      <c r="AF1289" s="124"/>
      <c r="AG1289" s="124"/>
      <c r="AH1289" s="124"/>
      <c r="AI1289" s="124"/>
      <c r="AJ1289" s="124"/>
      <c r="AK1289" s="124"/>
      <c r="AL1289" s="124"/>
      <c r="AM1289" s="124"/>
      <c r="AN1289" s="124"/>
      <c r="AO1289" s="124"/>
      <c r="AP1289" s="124"/>
      <c r="AQ1289" s="124"/>
      <c r="AR1289" s="124"/>
      <c r="AS1289" s="124"/>
      <c r="AT1289" s="124"/>
      <c r="AU1289" s="124"/>
      <c r="AV1289" s="124"/>
      <c r="AW1289" s="124"/>
      <c r="AX1289" s="124"/>
      <c r="AY1289" s="124"/>
      <c r="AZ1289" s="124"/>
      <c r="BA1289" s="124"/>
      <c r="BB1289" s="124"/>
    </row>
    <row r="1290" spans="2:54" ht="15" customHeight="1">
      <c r="B1290" s="1155"/>
      <c r="C1290" s="3016" t="s">
        <v>1132</v>
      </c>
      <c r="D1290" s="3016" t="s">
        <v>833</v>
      </c>
      <c r="E1290" s="1146" t="s">
        <v>1127</v>
      </c>
      <c r="F1290" s="1106"/>
      <c r="G1290" s="441" t="s">
        <v>93</v>
      </c>
      <c r="H1290" s="441" t="s">
        <v>1103</v>
      </c>
      <c r="I1290" s="441" t="s">
        <v>1128</v>
      </c>
      <c r="J1290" s="441" t="s">
        <v>112</v>
      </c>
      <c r="K1290" s="1111" t="s">
        <v>1132</v>
      </c>
      <c r="L1290" s="441" t="s">
        <v>1120</v>
      </c>
      <c r="M1290" s="441" t="str">
        <f t="shared" si="75"/>
        <v>Finley 132 kV</v>
      </c>
      <c r="N1290" s="1111" t="s">
        <v>1106</v>
      </c>
      <c r="O1290" s="1111" t="s">
        <v>833</v>
      </c>
      <c r="P1290" s="1111"/>
      <c r="Q1290" s="2850"/>
      <c r="R1290" s="2850"/>
      <c r="S1290" s="2850"/>
      <c r="T1290" s="2850"/>
      <c r="U1290" s="2850"/>
      <c r="V1290" s="2851"/>
      <c r="W1290" s="2852"/>
      <c r="X1290" s="2852"/>
      <c r="Y1290" s="2852"/>
      <c r="Z1290" s="2852"/>
      <c r="AA1290" s="2853"/>
      <c r="AC1290" s="124"/>
      <c r="AD1290" s="124"/>
      <c r="AE1290" s="124"/>
      <c r="AF1290" s="124"/>
      <c r="AG1290" s="124"/>
      <c r="AH1290" s="124"/>
      <c r="AI1290" s="124"/>
      <c r="AJ1290" s="124"/>
      <c r="AK1290" s="124"/>
      <c r="AL1290" s="124"/>
      <c r="AM1290" s="124"/>
      <c r="AN1290" s="124"/>
      <c r="AO1290" s="124"/>
      <c r="AP1290" s="124"/>
      <c r="AQ1290" s="124"/>
      <c r="AR1290" s="124"/>
      <c r="AS1290" s="124"/>
      <c r="AT1290" s="124"/>
      <c r="AU1290" s="124"/>
      <c r="AV1290" s="124"/>
      <c r="AW1290" s="124"/>
      <c r="AX1290" s="124"/>
      <c r="AY1290" s="124"/>
      <c r="AZ1290" s="124"/>
      <c r="BA1290" s="124"/>
      <c r="BB1290" s="124"/>
    </row>
    <row r="1291" spans="2:54" ht="15" customHeight="1">
      <c r="B1291" s="1155"/>
      <c r="C1291" s="3017"/>
      <c r="D1291" s="3017"/>
      <c r="E1291" s="1146" t="s">
        <v>1130</v>
      </c>
      <c r="F1291" s="1106"/>
      <c r="G1291" s="441" t="s">
        <v>93</v>
      </c>
      <c r="H1291" s="441" t="s">
        <v>1103</v>
      </c>
      <c r="I1291" s="441" t="s">
        <v>1131</v>
      </c>
      <c r="J1291" s="441" t="s">
        <v>112</v>
      </c>
      <c r="K1291" s="1111" t="s">
        <v>1132</v>
      </c>
      <c r="L1291" s="441" t="s">
        <v>1120</v>
      </c>
      <c r="M1291" s="441" t="str">
        <f t="shared" si="75"/>
        <v>Finley 132 kV</v>
      </c>
      <c r="N1291" s="1111" t="s">
        <v>1106</v>
      </c>
      <c r="O1291" s="1111" t="s">
        <v>833</v>
      </c>
      <c r="P1291" s="1111"/>
      <c r="Q1291" s="2850"/>
      <c r="R1291" s="2850"/>
      <c r="S1291" s="2850"/>
      <c r="T1291" s="2850"/>
      <c r="U1291" s="2850"/>
      <c r="V1291" s="2851"/>
      <c r="W1291" s="2852"/>
      <c r="X1291" s="2852"/>
      <c r="Y1291" s="2852"/>
      <c r="Z1291" s="2852"/>
      <c r="AA1291" s="2853"/>
      <c r="AC1291" s="124"/>
      <c r="AD1291" s="124"/>
      <c r="AE1291" s="124"/>
      <c r="AF1291" s="124"/>
      <c r="AG1291" s="124"/>
      <c r="AH1291" s="124"/>
      <c r="AI1291" s="124"/>
      <c r="AJ1291" s="124"/>
      <c r="AK1291" s="124"/>
      <c r="AL1291" s="124"/>
      <c r="AM1291" s="124"/>
      <c r="AN1291" s="124"/>
      <c r="AO1291" s="124"/>
      <c r="AP1291" s="124"/>
      <c r="AQ1291" s="124"/>
      <c r="AR1291" s="124"/>
      <c r="AS1291" s="124"/>
      <c r="AT1291" s="124"/>
      <c r="AU1291" s="124"/>
      <c r="AV1291" s="124"/>
      <c r="AW1291" s="124"/>
      <c r="AX1291" s="124"/>
      <c r="AY1291" s="124"/>
      <c r="AZ1291" s="124"/>
      <c r="BA1291" s="124"/>
      <c r="BB1291" s="124"/>
    </row>
    <row r="1292" spans="2:54" ht="15" customHeight="1">
      <c r="B1292" s="1155"/>
      <c r="C1292" s="3016" t="s">
        <v>1132</v>
      </c>
      <c r="D1292" s="3016" t="s">
        <v>842</v>
      </c>
      <c r="E1292" s="1146" t="s">
        <v>1127</v>
      </c>
      <c r="F1292" s="1106"/>
      <c r="G1292" s="441" t="s">
        <v>93</v>
      </c>
      <c r="H1292" s="441" t="s">
        <v>1103</v>
      </c>
      <c r="I1292" s="441" t="s">
        <v>1128</v>
      </c>
      <c r="J1292" s="441" t="s">
        <v>112</v>
      </c>
      <c r="K1292" s="1111" t="s">
        <v>1132</v>
      </c>
      <c r="L1292" s="441" t="s">
        <v>1120</v>
      </c>
      <c r="M1292" s="441" t="str">
        <f t="shared" si="75"/>
        <v>Finley 132 kV</v>
      </c>
      <c r="N1292" s="1111" t="s">
        <v>1106</v>
      </c>
      <c r="O1292" s="1112" t="s">
        <v>842</v>
      </c>
      <c r="P1292" s="1111"/>
      <c r="Q1292" s="2854"/>
      <c r="R1292" s="2854"/>
      <c r="S1292" s="2854"/>
      <c r="T1292" s="2854"/>
      <c r="U1292" s="2854"/>
      <c r="V1292" s="2855"/>
      <c r="W1292" s="2852"/>
      <c r="X1292" s="2852"/>
      <c r="Y1292" s="2852"/>
      <c r="Z1292" s="2852"/>
      <c r="AA1292" s="2853"/>
      <c r="AC1292" s="124"/>
      <c r="AD1292" s="124"/>
      <c r="AE1292" s="124"/>
      <c r="AF1292" s="124"/>
      <c r="AG1292" s="124"/>
      <c r="AH1292" s="124"/>
      <c r="AI1292" s="124"/>
      <c r="AJ1292" s="124"/>
      <c r="AK1292" s="124"/>
      <c r="AL1292" s="124"/>
      <c r="AM1292" s="124"/>
      <c r="AN1292" s="124"/>
      <c r="AO1292" s="124"/>
      <c r="AP1292" s="124"/>
      <c r="AQ1292" s="124"/>
      <c r="AR1292" s="124"/>
      <c r="AS1292" s="124"/>
      <c r="AT1292" s="124"/>
      <c r="AU1292" s="124"/>
      <c r="AV1292" s="124"/>
      <c r="AW1292" s="124"/>
      <c r="AX1292" s="124"/>
      <c r="AY1292" s="124"/>
      <c r="AZ1292" s="124"/>
      <c r="BA1292" s="124"/>
      <c r="BB1292" s="124"/>
    </row>
    <row r="1293" spans="2:54" ht="15" customHeight="1">
      <c r="B1293" s="1155"/>
      <c r="C1293" s="3017"/>
      <c r="D1293" s="3017"/>
      <c r="E1293" s="1146" t="s">
        <v>1130</v>
      </c>
      <c r="F1293" s="1106"/>
      <c r="G1293" s="441" t="s">
        <v>93</v>
      </c>
      <c r="H1293" s="441" t="s">
        <v>1103</v>
      </c>
      <c r="I1293" s="441" t="s">
        <v>1131</v>
      </c>
      <c r="J1293" s="441" t="s">
        <v>112</v>
      </c>
      <c r="K1293" s="1111" t="s">
        <v>1132</v>
      </c>
      <c r="L1293" s="441" t="s">
        <v>1120</v>
      </c>
      <c r="M1293" s="441" t="str">
        <f t="shared" ref="M1293:M1356" si="79">M1292</f>
        <v>Finley 132 kV</v>
      </c>
      <c r="N1293" s="1111" t="s">
        <v>1106</v>
      </c>
      <c r="O1293" s="1112" t="s">
        <v>842</v>
      </c>
      <c r="P1293" s="1111"/>
      <c r="Q1293" s="2854"/>
      <c r="R1293" s="2854"/>
      <c r="S1293" s="2854"/>
      <c r="T1293" s="2854"/>
      <c r="U1293" s="2854"/>
      <c r="V1293" s="2855"/>
      <c r="W1293" s="2852"/>
      <c r="X1293" s="2852"/>
      <c r="Y1293" s="2852"/>
      <c r="Z1293" s="2852"/>
      <c r="AA1293" s="2853"/>
      <c r="AC1293" s="124"/>
      <c r="AD1293" s="124"/>
      <c r="AE1293" s="124"/>
      <c r="AF1293" s="124"/>
      <c r="AG1293" s="124"/>
      <c r="AH1293" s="124"/>
      <c r="AI1293" s="124"/>
      <c r="AJ1293" s="124"/>
      <c r="AK1293" s="124"/>
      <c r="AL1293" s="124"/>
      <c r="AM1293" s="124"/>
      <c r="AN1293" s="124"/>
      <c r="AO1293" s="124"/>
      <c r="AP1293" s="124"/>
      <c r="AQ1293" s="124"/>
      <c r="AR1293" s="124"/>
      <c r="AS1293" s="124"/>
      <c r="AT1293" s="124"/>
      <c r="AU1293" s="124"/>
      <c r="AV1293" s="124"/>
      <c r="AW1293" s="124"/>
      <c r="AX1293" s="124"/>
      <c r="AY1293" s="124"/>
      <c r="AZ1293" s="124"/>
      <c r="BA1293" s="124"/>
      <c r="BB1293" s="124"/>
    </row>
    <row r="1294" spans="2:54" ht="15" customHeight="1">
      <c r="B1294" s="1155"/>
      <c r="C1294" s="3016" t="s">
        <v>1133</v>
      </c>
      <c r="D1294" s="3016"/>
      <c r="E1294" s="1146" t="s">
        <v>1127</v>
      </c>
      <c r="F1294" s="1106"/>
      <c r="G1294" s="441" t="s">
        <v>93</v>
      </c>
      <c r="H1294" s="441" t="s">
        <v>1103</v>
      </c>
      <c r="I1294" s="441" t="s">
        <v>1128</v>
      </c>
      <c r="J1294" s="441" t="s">
        <v>112</v>
      </c>
      <c r="K1294" s="1111" t="s">
        <v>1133</v>
      </c>
      <c r="L1294" s="441" t="s">
        <v>1120</v>
      </c>
      <c r="M1294" s="441" t="str">
        <f t="shared" si="79"/>
        <v>Finley 132 kV</v>
      </c>
      <c r="N1294" s="1111" t="s">
        <v>1108</v>
      </c>
      <c r="O1294" s="1111" t="s">
        <v>1109</v>
      </c>
      <c r="P1294" s="1111"/>
      <c r="Q1294" s="2850"/>
      <c r="R1294" s="2850"/>
      <c r="S1294" s="2856"/>
      <c r="T1294" s="2856"/>
      <c r="U1294" s="2856"/>
      <c r="V1294" s="2858"/>
      <c r="W1294" s="2859"/>
      <c r="X1294" s="2859"/>
      <c r="Y1294" s="2859"/>
      <c r="Z1294" s="2859"/>
      <c r="AA1294" s="2860"/>
      <c r="AC1294" s="124"/>
      <c r="AD1294" s="124"/>
      <c r="AE1294" s="124"/>
      <c r="AF1294" s="124"/>
      <c r="AG1294" s="124"/>
      <c r="AH1294" s="124"/>
      <c r="AI1294" s="124"/>
      <c r="AJ1294" s="124"/>
      <c r="AK1294" s="124"/>
      <c r="AL1294" s="124"/>
      <c r="AM1294" s="124"/>
      <c r="AN1294" s="124"/>
      <c r="AO1294" s="124"/>
      <c r="AP1294" s="124"/>
      <c r="AQ1294" s="124"/>
      <c r="AR1294" s="124"/>
      <c r="AS1294" s="124"/>
      <c r="AT1294" s="124"/>
      <c r="AU1294" s="124"/>
      <c r="AV1294" s="124"/>
      <c r="AW1294" s="124"/>
      <c r="AX1294" s="124"/>
      <c r="AY1294" s="124"/>
      <c r="AZ1294" s="124"/>
      <c r="BA1294" s="124"/>
      <c r="BB1294" s="124"/>
    </row>
    <row r="1295" spans="2:54" ht="15" customHeight="1">
      <c r="B1295" s="1155"/>
      <c r="C1295" s="3017"/>
      <c r="D1295" s="3017"/>
      <c r="E1295" s="1146" t="s">
        <v>1130</v>
      </c>
      <c r="F1295" s="1106"/>
      <c r="G1295" s="441" t="s">
        <v>93</v>
      </c>
      <c r="H1295" s="441" t="s">
        <v>1103</v>
      </c>
      <c r="I1295" s="441" t="s">
        <v>1131</v>
      </c>
      <c r="J1295" s="441" t="s">
        <v>112</v>
      </c>
      <c r="K1295" s="1111" t="s">
        <v>1133</v>
      </c>
      <c r="L1295" s="441" t="s">
        <v>1120</v>
      </c>
      <c r="M1295" s="441" t="str">
        <f t="shared" si="79"/>
        <v>Finley 132 kV</v>
      </c>
      <c r="N1295" s="1111" t="s">
        <v>1108</v>
      </c>
      <c r="O1295" s="1111" t="s">
        <v>1109</v>
      </c>
      <c r="P1295" s="1111"/>
      <c r="Q1295" s="2850"/>
      <c r="R1295" s="2850"/>
      <c r="S1295" s="2856"/>
      <c r="T1295" s="2856"/>
      <c r="U1295" s="2856"/>
      <c r="V1295" s="2858"/>
      <c r="W1295" s="2859"/>
      <c r="X1295" s="2859"/>
      <c r="Y1295" s="2859"/>
      <c r="Z1295" s="2859"/>
      <c r="AA1295" s="2860"/>
      <c r="AC1295" s="124"/>
      <c r="AD1295" s="124"/>
      <c r="AE1295" s="124"/>
      <c r="AF1295" s="124"/>
      <c r="AG1295" s="124"/>
      <c r="AH1295" s="124"/>
      <c r="AI1295" s="124"/>
      <c r="AJ1295" s="124"/>
      <c r="AK1295" s="124"/>
      <c r="AL1295" s="124"/>
      <c r="AM1295" s="124"/>
      <c r="AN1295" s="124"/>
      <c r="AO1295" s="124"/>
      <c r="AP1295" s="124"/>
      <c r="AQ1295" s="124"/>
      <c r="AR1295" s="124"/>
      <c r="AS1295" s="124"/>
      <c r="AT1295" s="124"/>
      <c r="AU1295" s="124"/>
      <c r="AV1295" s="124"/>
      <c r="AW1295" s="124"/>
      <c r="AX1295" s="124"/>
      <c r="AY1295" s="124"/>
      <c r="AZ1295" s="124"/>
      <c r="BA1295" s="124"/>
      <c r="BB1295" s="124"/>
    </row>
    <row r="1296" spans="2:54" ht="15" customHeight="1">
      <c r="B1296" s="1155"/>
      <c r="C1296" s="3016" t="s">
        <v>1110</v>
      </c>
      <c r="D1296" s="3016"/>
      <c r="E1296" s="1146" t="s">
        <v>1127</v>
      </c>
      <c r="F1296" s="1106"/>
      <c r="G1296" s="441" t="s">
        <v>93</v>
      </c>
      <c r="H1296" s="441" t="s">
        <v>1103</v>
      </c>
      <c r="I1296" s="441" t="s">
        <v>1128</v>
      </c>
      <c r="J1296" s="441" t="s">
        <v>112</v>
      </c>
      <c r="K1296" s="1111" t="s">
        <v>1110</v>
      </c>
      <c r="L1296" s="441" t="s">
        <v>1120</v>
      </c>
      <c r="M1296" s="441" t="str">
        <f t="shared" si="79"/>
        <v>Finley 132 kV</v>
      </c>
      <c r="N1296" s="1111" t="s">
        <v>1111</v>
      </c>
      <c r="O1296" s="1112">
        <v>0</v>
      </c>
      <c r="P1296" s="1111"/>
      <c r="Q1296" s="2850"/>
      <c r="R1296" s="2850"/>
      <c r="S1296" s="2861"/>
      <c r="T1296" s="2861"/>
      <c r="U1296" s="2861"/>
      <c r="V1296" s="2862"/>
      <c r="W1296" s="2863"/>
      <c r="X1296" s="2863"/>
      <c r="Y1296" s="2863"/>
      <c r="Z1296" s="2863"/>
      <c r="AA1296" s="2864"/>
      <c r="AC1296" s="124"/>
      <c r="AD1296" s="124"/>
      <c r="AE1296" s="124"/>
      <c r="AF1296" s="124"/>
      <c r="AG1296" s="124"/>
      <c r="AH1296" s="124"/>
      <c r="AI1296" s="124"/>
      <c r="AJ1296" s="124"/>
      <c r="AK1296" s="124"/>
      <c r="AL1296" s="124"/>
      <c r="AM1296" s="124"/>
      <c r="AN1296" s="124"/>
      <c r="AO1296" s="124"/>
      <c r="AP1296" s="124"/>
      <c r="AQ1296" s="124"/>
      <c r="AR1296" s="124"/>
      <c r="AS1296" s="124"/>
      <c r="AT1296" s="124"/>
      <c r="AU1296" s="124"/>
      <c r="AV1296" s="124"/>
      <c r="AW1296" s="124"/>
      <c r="AX1296" s="124"/>
      <c r="AY1296" s="124"/>
      <c r="AZ1296" s="124"/>
      <c r="BA1296" s="124"/>
      <c r="BB1296" s="124"/>
    </row>
    <row r="1297" spans="2:54" ht="15" customHeight="1">
      <c r="B1297" s="1155"/>
      <c r="C1297" s="3017"/>
      <c r="D1297" s="3017"/>
      <c r="E1297" s="1146" t="s">
        <v>1130</v>
      </c>
      <c r="F1297" s="1106"/>
      <c r="G1297" s="441" t="s">
        <v>93</v>
      </c>
      <c r="H1297" s="441" t="s">
        <v>1103</v>
      </c>
      <c r="I1297" s="441" t="s">
        <v>1131</v>
      </c>
      <c r="J1297" s="441" t="s">
        <v>112</v>
      </c>
      <c r="K1297" s="1111" t="s">
        <v>1110</v>
      </c>
      <c r="L1297" s="441" t="s">
        <v>1120</v>
      </c>
      <c r="M1297" s="441" t="str">
        <f t="shared" si="79"/>
        <v>Finley 132 kV</v>
      </c>
      <c r="N1297" s="1111" t="s">
        <v>1111</v>
      </c>
      <c r="O1297" s="1112">
        <v>0</v>
      </c>
      <c r="P1297" s="1111"/>
      <c r="Q1297" s="2850"/>
      <c r="R1297" s="2850"/>
      <c r="S1297" s="2861"/>
      <c r="T1297" s="2861"/>
      <c r="U1297" s="2861"/>
      <c r="V1297" s="2862"/>
      <c r="W1297" s="2863"/>
      <c r="X1297" s="2863"/>
      <c r="Y1297" s="2863"/>
      <c r="Z1297" s="2863"/>
      <c r="AA1297" s="2864"/>
      <c r="AC1297" s="124"/>
      <c r="AD1297" s="124"/>
      <c r="AE1297" s="124"/>
      <c r="AF1297" s="124"/>
      <c r="AG1297" s="124"/>
      <c r="AH1297" s="124"/>
      <c r="AI1297" s="124"/>
      <c r="AJ1297" s="124"/>
      <c r="AK1297" s="124"/>
      <c r="AL1297" s="124"/>
      <c r="AM1297" s="124"/>
      <c r="AN1297" s="124"/>
      <c r="AO1297" s="124"/>
      <c r="AP1297" s="124"/>
      <c r="AQ1297" s="124"/>
      <c r="AR1297" s="124"/>
      <c r="AS1297" s="124"/>
      <c r="AT1297" s="124"/>
      <c r="AU1297" s="124"/>
      <c r="AV1297" s="124"/>
      <c r="AW1297" s="124"/>
      <c r="AX1297" s="124"/>
      <c r="AY1297" s="124"/>
      <c r="AZ1297" s="124"/>
      <c r="BA1297" s="124"/>
      <c r="BB1297" s="124"/>
    </row>
    <row r="1298" spans="2:54" ht="15" customHeight="1">
      <c r="B1298" s="1155"/>
      <c r="C1298" s="3016" t="s">
        <v>1112</v>
      </c>
      <c r="D1298" s="3016"/>
      <c r="E1298" s="1146" t="s">
        <v>1127</v>
      </c>
      <c r="F1298" s="1106"/>
      <c r="G1298" s="441" t="s">
        <v>93</v>
      </c>
      <c r="H1298" s="441" t="s">
        <v>1103</v>
      </c>
      <c r="I1298" s="441" t="s">
        <v>1128</v>
      </c>
      <c r="J1298" s="441" t="s">
        <v>112</v>
      </c>
      <c r="K1298" s="1111" t="s">
        <v>1112</v>
      </c>
      <c r="L1298" s="441" t="s">
        <v>1120</v>
      </c>
      <c r="M1298" s="441" t="str">
        <f t="shared" si="79"/>
        <v>Finley 132 kV</v>
      </c>
      <c r="N1298" s="1111" t="s">
        <v>1113</v>
      </c>
      <c r="O1298" s="1111" t="s">
        <v>1113</v>
      </c>
      <c r="P1298" s="1111"/>
      <c r="Q1298" s="2850"/>
      <c r="R1298" s="2850"/>
      <c r="S1298" s="2850"/>
      <c r="T1298" s="2850"/>
      <c r="U1298" s="2850"/>
      <c r="V1298" s="2851"/>
      <c r="W1298" s="2866"/>
      <c r="X1298" s="2866"/>
      <c r="Y1298" s="2866"/>
      <c r="Z1298" s="2866"/>
      <c r="AA1298" s="2099"/>
      <c r="AC1298" s="124"/>
      <c r="AD1298" s="124"/>
      <c r="AE1298" s="124"/>
      <c r="AF1298" s="124"/>
      <c r="AG1298" s="124"/>
      <c r="AH1298" s="124"/>
      <c r="AI1298" s="124"/>
      <c r="AJ1298" s="124"/>
      <c r="AK1298" s="124"/>
      <c r="AL1298" s="124"/>
      <c r="AM1298" s="124"/>
      <c r="AN1298" s="124"/>
      <c r="AO1298" s="124"/>
      <c r="AP1298" s="124"/>
      <c r="AQ1298" s="124"/>
      <c r="AR1298" s="124"/>
      <c r="AS1298" s="124"/>
      <c r="AT1298" s="124"/>
      <c r="AU1298" s="124"/>
      <c r="AV1298" s="124"/>
      <c r="AW1298" s="124"/>
      <c r="AX1298" s="124"/>
      <c r="AY1298" s="124"/>
      <c r="AZ1298" s="124"/>
      <c r="BA1298" s="124"/>
      <c r="BB1298" s="124"/>
    </row>
    <row r="1299" spans="2:54" ht="15" customHeight="1">
      <c r="B1299" s="1155"/>
      <c r="C1299" s="3017"/>
      <c r="D1299" s="3017"/>
      <c r="E1299" s="1146" t="s">
        <v>1130</v>
      </c>
      <c r="F1299" s="1106"/>
      <c r="G1299" s="441" t="s">
        <v>93</v>
      </c>
      <c r="H1299" s="441" t="s">
        <v>1103</v>
      </c>
      <c r="I1299" s="441" t="s">
        <v>1131</v>
      </c>
      <c r="J1299" s="441" t="s">
        <v>112</v>
      </c>
      <c r="K1299" s="1111" t="s">
        <v>1112</v>
      </c>
      <c r="L1299" s="441" t="s">
        <v>1120</v>
      </c>
      <c r="M1299" s="441" t="str">
        <f t="shared" si="79"/>
        <v>Finley 132 kV</v>
      </c>
      <c r="N1299" s="1111" t="s">
        <v>1113</v>
      </c>
      <c r="O1299" s="1111" t="s">
        <v>1113</v>
      </c>
      <c r="P1299" s="1111"/>
      <c r="Q1299" s="2850"/>
      <c r="R1299" s="2850"/>
      <c r="S1299" s="2850"/>
      <c r="T1299" s="2850"/>
      <c r="U1299" s="2850"/>
      <c r="V1299" s="2851"/>
      <c r="W1299" s="2866"/>
      <c r="X1299" s="2866"/>
      <c r="Y1299" s="2866"/>
      <c r="Z1299" s="2866"/>
      <c r="AA1299" s="2099"/>
      <c r="AC1299" s="124"/>
      <c r="AD1299" s="124"/>
      <c r="AE1299" s="124"/>
      <c r="AF1299" s="124"/>
      <c r="AG1299" s="124"/>
      <c r="AH1299" s="124"/>
      <c r="AI1299" s="124"/>
      <c r="AJ1299" s="124"/>
      <c r="AK1299" s="124"/>
      <c r="AL1299" s="124"/>
      <c r="AM1299" s="124"/>
      <c r="AN1299" s="124"/>
      <c r="AO1299" s="124"/>
      <c r="AP1299" s="124"/>
      <c r="AQ1299" s="124"/>
      <c r="AR1299" s="124"/>
      <c r="AS1299" s="124"/>
      <c r="AT1299" s="124"/>
      <c r="AU1299" s="124"/>
      <c r="AV1299" s="124"/>
      <c r="AW1299" s="124"/>
      <c r="AX1299" s="124"/>
      <c r="AY1299" s="124"/>
      <c r="AZ1299" s="124"/>
      <c r="BA1299" s="124"/>
      <c r="BB1299" s="124"/>
    </row>
    <row r="1300" spans="2:54" ht="15" customHeight="1">
      <c r="B1300" s="1155"/>
      <c r="C1300" s="3016" t="s">
        <v>1134</v>
      </c>
      <c r="D1300" s="3016" t="s">
        <v>833</v>
      </c>
      <c r="E1300" s="1146" t="s">
        <v>1127</v>
      </c>
      <c r="F1300" s="1106"/>
      <c r="G1300" s="441" t="s">
        <v>93</v>
      </c>
      <c r="H1300" s="441" t="s">
        <v>1103</v>
      </c>
      <c r="I1300" s="441" t="s">
        <v>1128</v>
      </c>
      <c r="J1300" s="441" t="s">
        <v>112</v>
      </c>
      <c r="K1300" s="1111" t="s">
        <v>1134</v>
      </c>
      <c r="L1300" s="441" t="s">
        <v>1120</v>
      </c>
      <c r="M1300" s="441" t="str">
        <f t="shared" si="79"/>
        <v>Finley 132 kV</v>
      </c>
      <c r="N1300" s="1111" t="s">
        <v>1115</v>
      </c>
      <c r="O1300" s="1111" t="s">
        <v>833</v>
      </c>
      <c r="P1300" s="1111"/>
      <c r="Q1300" s="2867"/>
      <c r="R1300" s="2868"/>
      <c r="S1300" s="2869"/>
      <c r="T1300" s="2869"/>
      <c r="U1300" s="2869"/>
      <c r="V1300" s="2869"/>
      <c r="W1300" s="2869"/>
      <c r="X1300" s="2869"/>
      <c r="Y1300" s="2869"/>
      <c r="Z1300" s="2869"/>
      <c r="AA1300" s="2879"/>
      <c r="AC1300" s="124"/>
      <c r="AD1300" s="124"/>
      <c r="AE1300" s="124"/>
      <c r="AF1300" s="124"/>
      <c r="AG1300" s="124"/>
      <c r="AH1300" s="124"/>
      <c r="AI1300" s="124"/>
      <c r="AJ1300" s="124"/>
      <c r="AK1300" s="124"/>
      <c r="AL1300" s="124"/>
      <c r="AM1300" s="124"/>
      <c r="AN1300" s="124"/>
      <c r="AO1300" s="124"/>
      <c r="AP1300" s="124"/>
      <c r="AQ1300" s="124"/>
      <c r="AR1300" s="124"/>
      <c r="AS1300" s="124"/>
      <c r="AT1300" s="124"/>
      <c r="AU1300" s="124"/>
      <c r="AV1300" s="124"/>
      <c r="AW1300" s="124"/>
      <c r="AX1300" s="124"/>
      <c r="AY1300" s="124"/>
      <c r="AZ1300" s="124"/>
      <c r="BA1300" s="124"/>
      <c r="BB1300" s="124"/>
    </row>
    <row r="1301" spans="2:54" ht="15" customHeight="1">
      <c r="B1301" s="1155"/>
      <c r="C1301" s="3017"/>
      <c r="D1301" s="3017"/>
      <c r="E1301" s="1146" t="s">
        <v>1130</v>
      </c>
      <c r="F1301" s="1106"/>
      <c r="G1301" s="441" t="s">
        <v>93</v>
      </c>
      <c r="H1301" s="441" t="s">
        <v>1103</v>
      </c>
      <c r="I1301" s="441" t="s">
        <v>1131</v>
      </c>
      <c r="J1301" s="441" t="s">
        <v>112</v>
      </c>
      <c r="K1301" s="1111" t="s">
        <v>1134</v>
      </c>
      <c r="L1301" s="441" t="s">
        <v>1120</v>
      </c>
      <c r="M1301" s="441" t="str">
        <f t="shared" si="79"/>
        <v>Finley 132 kV</v>
      </c>
      <c r="N1301" s="1111" t="s">
        <v>1115</v>
      </c>
      <c r="O1301" s="1111" t="s">
        <v>833</v>
      </c>
      <c r="P1301" s="1111"/>
      <c r="Q1301" s="2867"/>
      <c r="R1301" s="2868"/>
      <c r="S1301" s="2869"/>
      <c r="T1301" s="2869"/>
      <c r="U1301" s="2869"/>
      <c r="V1301" s="2869"/>
      <c r="W1301" s="2869"/>
      <c r="X1301" s="2869"/>
      <c r="Y1301" s="2869"/>
      <c r="Z1301" s="2869"/>
      <c r="AA1301" s="2879"/>
      <c r="AC1301" s="124"/>
      <c r="AD1301" s="124"/>
      <c r="AE1301" s="124"/>
      <c r="AF1301" s="124"/>
      <c r="AG1301" s="124"/>
      <c r="AH1301" s="124"/>
      <c r="AI1301" s="124"/>
      <c r="AJ1301" s="124"/>
      <c r="AK1301" s="124"/>
      <c r="AL1301" s="124"/>
      <c r="AM1301" s="124"/>
      <c r="AN1301" s="124"/>
      <c r="AO1301" s="124"/>
      <c r="AP1301" s="124"/>
      <c r="AQ1301" s="124"/>
      <c r="AR1301" s="124"/>
      <c r="AS1301" s="124"/>
      <c r="AT1301" s="124"/>
      <c r="AU1301" s="124"/>
      <c r="AV1301" s="124"/>
      <c r="AW1301" s="124"/>
      <c r="AX1301" s="124"/>
      <c r="AY1301" s="124"/>
      <c r="AZ1301" s="124"/>
      <c r="BA1301" s="124"/>
      <c r="BB1301" s="124"/>
    </row>
    <row r="1302" spans="2:54" ht="15" customHeight="1">
      <c r="B1302" s="1155"/>
      <c r="C1302" s="3016" t="s">
        <v>1135</v>
      </c>
      <c r="D1302" s="3016" t="s">
        <v>833</v>
      </c>
      <c r="E1302" s="1146" t="s">
        <v>1127</v>
      </c>
      <c r="F1302" s="1106"/>
      <c r="G1302" s="441" t="s">
        <v>93</v>
      </c>
      <c r="H1302" s="441" t="s">
        <v>1103</v>
      </c>
      <c r="I1302" s="441" t="s">
        <v>1128</v>
      </c>
      <c r="J1302" s="441" t="s">
        <v>112</v>
      </c>
      <c r="K1302" s="1111" t="s">
        <v>1135</v>
      </c>
      <c r="L1302" s="441" t="s">
        <v>1120</v>
      </c>
      <c r="M1302" s="441" t="str">
        <f t="shared" si="79"/>
        <v>Finley 132 kV</v>
      </c>
      <c r="N1302" s="1111" t="s">
        <v>1106</v>
      </c>
      <c r="O1302" s="1111" t="s">
        <v>833</v>
      </c>
      <c r="P1302" s="1111"/>
      <c r="Q1302" s="2867"/>
      <c r="R1302" s="2868"/>
      <c r="S1302" s="2869"/>
      <c r="T1302" s="2869"/>
      <c r="U1302" s="2869"/>
      <c r="V1302" s="2869"/>
      <c r="W1302" s="2869"/>
      <c r="X1302" s="2869"/>
      <c r="Y1302" s="2869"/>
      <c r="Z1302" s="2869"/>
      <c r="AA1302" s="2879"/>
      <c r="AC1302" s="124"/>
      <c r="AD1302" s="124"/>
      <c r="AE1302" s="124"/>
      <c r="AF1302" s="124"/>
      <c r="AG1302" s="124"/>
      <c r="AH1302" s="124"/>
      <c r="AI1302" s="124"/>
      <c r="AJ1302" s="124"/>
      <c r="AK1302" s="124"/>
      <c r="AL1302" s="124"/>
      <c r="AM1302" s="124"/>
      <c r="AN1302" s="124"/>
      <c r="AO1302" s="124"/>
      <c r="AP1302" s="124"/>
      <c r="AQ1302" s="124"/>
      <c r="AR1302" s="124"/>
      <c r="AS1302" s="124"/>
      <c r="AT1302" s="124"/>
      <c r="AU1302" s="124"/>
      <c r="AV1302" s="124"/>
      <c r="AW1302" s="124"/>
      <c r="AX1302" s="124"/>
      <c r="AY1302" s="124"/>
      <c r="AZ1302" s="124"/>
      <c r="BA1302" s="124"/>
      <c r="BB1302" s="124"/>
    </row>
    <row r="1303" spans="2:54" ht="15" customHeight="1">
      <c r="B1303" s="1155"/>
      <c r="C1303" s="3017"/>
      <c r="D1303" s="3017"/>
      <c r="E1303" s="1146" t="s">
        <v>1130</v>
      </c>
      <c r="F1303" s="1106"/>
      <c r="G1303" s="441" t="s">
        <v>93</v>
      </c>
      <c r="H1303" s="441" t="s">
        <v>1103</v>
      </c>
      <c r="I1303" s="441" t="s">
        <v>1131</v>
      </c>
      <c r="J1303" s="441" t="s">
        <v>112</v>
      </c>
      <c r="K1303" s="1111" t="s">
        <v>1135</v>
      </c>
      <c r="L1303" s="441" t="s">
        <v>1120</v>
      </c>
      <c r="M1303" s="441" t="str">
        <f t="shared" si="79"/>
        <v>Finley 132 kV</v>
      </c>
      <c r="N1303" s="1111" t="s">
        <v>1106</v>
      </c>
      <c r="O1303" s="1111" t="s">
        <v>833</v>
      </c>
      <c r="P1303" s="1111"/>
      <c r="Q1303" s="2867"/>
      <c r="R1303" s="2868"/>
      <c r="S1303" s="2869"/>
      <c r="T1303" s="2869"/>
      <c r="U1303" s="2869"/>
      <c r="V1303" s="2869"/>
      <c r="W1303" s="2869"/>
      <c r="X1303" s="2869"/>
      <c r="Y1303" s="2869"/>
      <c r="Z1303" s="2869"/>
      <c r="AA1303" s="2879"/>
      <c r="AC1303" s="124"/>
      <c r="AD1303" s="124"/>
      <c r="AE1303" s="124"/>
      <c r="AF1303" s="124"/>
      <c r="AG1303" s="124"/>
      <c r="AH1303" s="124"/>
      <c r="AI1303" s="124"/>
      <c r="AJ1303" s="124"/>
      <c r="AK1303" s="124"/>
      <c r="AL1303" s="124"/>
      <c r="AM1303" s="124"/>
      <c r="AN1303" s="124"/>
      <c r="AO1303" s="124"/>
      <c r="AP1303" s="124"/>
      <c r="AQ1303" s="124"/>
      <c r="AR1303" s="124"/>
      <c r="AS1303" s="124"/>
      <c r="AT1303" s="124"/>
      <c r="AU1303" s="124"/>
      <c r="AV1303" s="124"/>
      <c r="AW1303" s="124"/>
      <c r="AX1303" s="124"/>
      <c r="AY1303" s="124"/>
      <c r="AZ1303" s="124"/>
      <c r="BA1303" s="124"/>
      <c r="BB1303" s="124"/>
    </row>
    <row r="1304" spans="2:54" ht="15" customHeight="1">
      <c r="B1304" s="1155"/>
      <c r="C1304" s="3016" t="s">
        <v>1135</v>
      </c>
      <c r="D1304" s="3016" t="s">
        <v>842</v>
      </c>
      <c r="E1304" s="1146" t="s">
        <v>1127</v>
      </c>
      <c r="F1304" s="1106"/>
      <c r="G1304" s="441" t="s">
        <v>93</v>
      </c>
      <c r="H1304" s="441" t="s">
        <v>1103</v>
      </c>
      <c r="I1304" s="441" t="s">
        <v>1128</v>
      </c>
      <c r="J1304" s="441" t="s">
        <v>112</v>
      </c>
      <c r="K1304" s="1111" t="s">
        <v>1135</v>
      </c>
      <c r="L1304" s="441" t="s">
        <v>1120</v>
      </c>
      <c r="M1304" s="441" t="str">
        <f t="shared" si="79"/>
        <v>Finley 132 kV</v>
      </c>
      <c r="N1304" s="1111" t="s">
        <v>1106</v>
      </c>
      <c r="O1304" s="1111" t="s">
        <v>842</v>
      </c>
      <c r="P1304" s="1111"/>
      <c r="Q1304" s="2867"/>
      <c r="R1304" s="2868"/>
      <c r="S1304" s="2869"/>
      <c r="T1304" s="2869"/>
      <c r="U1304" s="2869"/>
      <c r="V1304" s="2869"/>
      <c r="W1304" s="2869"/>
      <c r="X1304" s="2869"/>
      <c r="Y1304" s="2869"/>
      <c r="Z1304" s="2869"/>
      <c r="AA1304" s="2879"/>
      <c r="AC1304" s="124"/>
      <c r="AD1304" s="124"/>
      <c r="AE1304" s="124"/>
      <c r="AF1304" s="124"/>
      <c r="AG1304" s="124"/>
      <c r="AH1304" s="124"/>
      <c r="AI1304" s="124"/>
      <c r="AJ1304" s="124"/>
      <c r="AK1304" s="124"/>
      <c r="AL1304" s="124"/>
      <c r="AM1304" s="124"/>
      <c r="AN1304" s="124"/>
      <c r="AO1304" s="124"/>
      <c r="AP1304" s="124"/>
      <c r="AQ1304" s="124"/>
      <c r="AR1304" s="124"/>
      <c r="AS1304" s="124"/>
      <c r="AT1304" s="124"/>
      <c r="AU1304" s="124"/>
      <c r="AV1304" s="124"/>
      <c r="AW1304" s="124"/>
      <c r="AX1304" s="124"/>
      <c r="AY1304" s="124"/>
      <c r="AZ1304" s="124"/>
      <c r="BA1304" s="124"/>
      <c r="BB1304" s="124"/>
    </row>
    <row r="1305" spans="2:54" ht="15" customHeight="1">
      <c r="B1305" s="1155"/>
      <c r="C1305" s="3017"/>
      <c r="D1305" s="3017"/>
      <c r="E1305" s="1146" t="s">
        <v>1130</v>
      </c>
      <c r="F1305" s="1106"/>
      <c r="G1305" s="441" t="s">
        <v>93</v>
      </c>
      <c r="H1305" s="441" t="s">
        <v>1103</v>
      </c>
      <c r="I1305" s="441" t="s">
        <v>1131</v>
      </c>
      <c r="J1305" s="441" t="s">
        <v>112</v>
      </c>
      <c r="K1305" s="1111" t="s">
        <v>1135</v>
      </c>
      <c r="L1305" s="441" t="s">
        <v>1120</v>
      </c>
      <c r="M1305" s="441" t="str">
        <f t="shared" si="79"/>
        <v>Finley 132 kV</v>
      </c>
      <c r="N1305" s="1111" t="s">
        <v>1106</v>
      </c>
      <c r="O1305" s="1111" t="s">
        <v>842</v>
      </c>
      <c r="P1305" s="1111"/>
      <c r="Q1305" s="2867"/>
      <c r="R1305" s="2868"/>
      <c r="S1305" s="2869"/>
      <c r="T1305" s="2869"/>
      <c r="U1305" s="2869"/>
      <c r="V1305" s="2869"/>
      <c r="W1305" s="2869"/>
      <c r="X1305" s="2869"/>
      <c r="Y1305" s="2869"/>
      <c r="Z1305" s="2869"/>
      <c r="AA1305" s="2879"/>
      <c r="AC1305" s="124"/>
      <c r="AD1305" s="124"/>
      <c r="AE1305" s="124"/>
      <c r="AF1305" s="124"/>
      <c r="AG1305" s="124"/>
      <c r="AH1305" s="124"/>
      <c r="AI1305" s="124"/>
      <c r="AJ1305" s="124"/>
      <c r="AK1305" s="124"/>
      <c r="AL1305" s="124"/>
      <c r="AM1305" s="124"/>
      <c r="AN1305" s="124"/>
      <c r="AO1305" s="124"/>
      <c r="AP1305" s="124"/>
      <c r="AQ1305" s="124"/>
      <c r="AR1305" s="124"/>
      <c r="AS1305" s="124"/>
      <c r="AT1305" s="124"/>
      <c r="AU1305" s="124"/>
      <c r="AV1305" s="124"/>
      <c r="AW1305" s="124"/>
      <c r="AX1305" s="124"/>
      <c r="AY1305" s="124"/>
      <c r="AZ1305" s="124"/>
      <c r="BA1305" s="124"/>
      <c r="BB1305" s="124"/>
    </row>
    <row r="1306" spans="2:54" ht="15" customHeight="1">
      <c r="B1306" s="1155"/>
      <c r="C1306" s="3016" t="s">
        <v>1136</v>
      </c>
      <c r="D1306" s="3016" t="s">
        <v>833</v>
      </c>
      <c r="E1306" s="1146" t="s">
        <v>1127</v>
      </c>
      <c r="F1306" s="1106"/>
      <c r="G1306" s="441" t="s">
        <v>93</v>
      </c>
      <c r="H1306" s="441" t="s">
        <v>1103</v>
      </c>
      <c r="I1306" s="441" t="s">
        <v>1128</v>
      </c>
      <c r="J1306" s="441" t="s">
        <v>112</v>
      </c>
      <c r="K1306" s="1111" t="s">
        <v>1136</v>
      </c>
      <c r="L1306" s="441" t="s">
        <v>1120</v>
      </c>
      <c r="M1306" s="441" t="str">
        <f t="shared" si="79"/>
        <v>Finley 132 kV</v>
      </c>
      <c r="N1306" s="1111" t="s">
        <v>1106</v>
      </c>
      <c r="O1306" s="1111" t="s">
        <v>833</v>
      </c>
      <c r="P1306" s="1111"/>
      <c r="Q1306" s="2867"/>
      <c r="R1306" s="2868"/>
      <c r="S1306" s="2869"/>
      <c r="T1306" s="2869"/>
      <c r="U1306" s="2869"/>
      <c r="V1306" s="2869"/>
      <c r="W1306" s="2869"/>
      <c r="X1306" s="2869"/>
      <c r="Y1306" s="2869"/>
      <c r="Z1306" s="2869"/>
      <c r="AA1306" s="2869"/>
      <c r="AC1306" s="124"/>
      <c r="AD1306" s="124"/>
      <c r="AE1306" s="124"/>
      <c r="AF1306" s="124"/>
      <c r="AG1306" s="124"/>
      <c r="AH1306" s="124"/>
      <c r="AI1306" s="124"/>
      <c r="AJ1306" s="124"/>
      <c r="AK1306" s="124"/>
      <c r="AL1306" s="124"/>
      <c r="AM1306" s="124"/>
      <c r="AN1306" s="124"/>
      <c r="AO1306" s="124"/>
      <c r="AP1306" s="124"/>
      <c r="AQ1306" s="124"/>
      <c r="AR1306" s="124"/>
      <c r="AS1306" s="124"/>
      <c r="AT1306" s="124"/>
      <c r="AU1306" s="124"/>
      <c r="AV1306" s="124"/>
      <c r="AW1306" s="124"/>
      <c r="AX1306" s="124"/>
      <c r="AY1306" s="124"/>
      <c r="AZ1306" s="124"/>
      <c r="BA1306" s="124"/>
      <c r="BB1306" s="124"/>
    </row>
    <row r="1307" spans="2:54" ht="15" customHeight="1">
      <c r="B1307" s="1155"/>
      <c r="C1307" s="3017"/>
      <c r="D1307" s="3017"/>
      <c r="E1307" s="1146" t="s">
        <v>1130</v>
      </c>
      <c r="F1307" s="1106"/>
      <c r="G1307" s="441" t="s">
        <v>93</v>
      </c>
      <c r="H1307" s="441" t="s">
        <v>1103</v>
      </c>
      <c r="I1307" s="441" t="s">
        <v>1131</v>
      </c>
      <c r="J1307" s="441" t="s">
        <v>112</v>
      </c>
      <c r="K1307" s="1111" t="s">
        <v>1136</v>
      </c>
      <c r="L1307" s="441" t="s">
        <v>1120</v>
      </c>
      <c r="M1307" s="441" t="str">
        <f t="shared" si="79"/>
        <v>Finley 132 kV</v>
      </c>
      <c r="N1307" s="1111" t="s">
        <v>1106</v>
      </c>
      <c r="O1307" s="1111" t="s">
        <v>833</v>
      </c>
      <c r="P1307" s="1111"/>
      <c r="Q1307" s="2528"/>
      <c r="R1307" s="2529"/>
      <c r="S1307" s="2530"/>
      <c r="T1307" s="2530"/>
      <c r="U1307" s="2530"/>
      <c r="V1307" s="2530"/>
      <c r="W1307" s="2530"/>
      <c r="X1307" s="2530"/>
      <c r="Y1307" s="2530"/>
      <c r="Z1307" s="2530"/>
      <c r="AA1307" s="2531"/>
      <c r="AC1307" s="124"/>
      <c r="AD1307" s="124"/>
      <c r="AE1307" s="124"/>
      <c r="AF1307" s="124"/>
      <c r="AG1307" s="124"/>
      <c r="AH1307" s="124"/>
      <c r="AI1307" s="124"/>
      <c r="AJ1307" s="124"/>
      <c r="AK1307" s="124"/>
      <c r="AL1307" s="124"/>
      <c r="AM1307" s="124"/>
      <c r="AN1307" s="124"/>
      <c r="AO1307" s="124"/>
      <c r="AP1307" s="124"/>
      <c r="AQ1307" s="124"/>
      <c r="AR1307" s="124"/>
      <c r="AS1307" s="124"/>
      <c r="AT1307" s="124"/>
      <c r="AU1307" s="124"/>
      <c r="AV1307" s="124"/>
      <c r="AW1307" s="124"/>
      <c r="AX1307" s="124"/>
      <c r="AY1307" s="124"/>
      <c r="AZ1307" s="124"/>
      <c r="BA1307" s="124"/>
      <c r="BB1307" s="124"/>
    </row>
    <row r="1308" spans="2:54" ht="15" customHeight="1">
      <c r="B1308" s="1155"/>
      <c r="C1308" s="3016" t="s">
        <v>1136</v>
      </c>
      <c r="D1308" s="3016" t="s">
        <v>842</v>
      </c>
      <c r="E1308" s="1146" t="s">
        <v>1127</v>
      </c>
      <c r="F1308" s="1106"/>
      <c r="G1308" s="441" t="s">
        <v>93</v>
      </c>
      <c r="H1308" s="441" t="s">
        <v>1103</v>
      </c>
      <c r="I1308" s="441" t="s">
        <v>1128</v>
      </c>
      <c r="J1308" s="441" t="s">
        <v>112</v>
      </c>
      <c r="K1308" s="1111" t="s">
        <v>1136</v>
      </c>
      <c r="L1308" s="441" t="s">
        <v>1120</v>
      </c>
      <c r="M1308" s="441" t="str">
        <f t="shared" si="79"/>
        <v>Finley 132 kV</v>
      </c>
      <c r="N1308" s="1111" t="s">
        <v>1106</v>
      </c>
      <c r="O1308" s="1111" t="s">
        <v>842</v>
      </c>
      <c r="P1308" s="1111"/>
      <c r="Q1308" s="2528"/>
      <c r="R1308" s="2529"/>
      <c r="S1308" s="2530"/>
      <c r="T1308" s="2530"/>
      <c r="U1308" s="2530"/>
      <c r="V1308" s="2530"/>
      <c r="W1308" s="2530"/>
      <c r="X1308" s="2530"/>
      <c r="Y1308" s="2530"/>
      <c r="Z1308" s="2530"/>
      <c r="AA1308" s="2531"/>
      <c r="AC1308" s="124"/>
      <c r="AD1308" s="124"/>
      <c r="AE1308" s="124"/>
      <c r="AF1308" s="124"/>
      <c r="AG1308" s="124"/>
      <c r="AH1308" s="124"/>
      <c r="AI1308" s="124"/>
      <c r="AJ1308" s="124"/>
      <c r="AK1308" s="124"/>
      <c r="AL1308" s="124"/>
      <c r="AM1308" s="124"/>
      <c r="AN1308" s="124"/>
      <c r="AO1308" s="124"/>
      <c r="AP1308" s="124"/>
      <c r="AQ1308" s="124"/>
      <c r="AR1308" s="124"/>
      <c r="AS1308" s="124"/>
      <c r="AT1308" s="124"/>
      <c r="AU1308" s="124"/>
      <c r="AV1308" s="124"/>
      <c r="AW1308" s="124"/>
      <c r="AX1308" s="124"/>
      <c r="AY1308" s="124"/>
      <c r="AZ1308" s="124"/>
      <c r="BA1308" s="124"/>
      <c r="BB1308" s="124"/>
    </row>
    <row r="1309" spans="2:54" ht="15" customHeight="1" thickBot="1">
      <c r="B1309" s="2872"/>
      <c r="C1309" s="3018"/>
      <c r="D1309" s="3018"/>
      <c r="E1309" s="2873" t="s">
        <v>1130</v>
      </c>
      <c r="F1309" s="1106"/>
      <c r="G1309" s="441" t="s">
        <v>93</v>
      </c>
      <c r="H1309" s="441" t="s">
        <v>1103</v>
      </c>
      <c r="I1309" s="441" t="s">
        <v>1131</v>
      </c>
      <c r="J1309" s="441" t="s">
        <v>112</v>
      </c>
      <c r="K1309" s="1111" t="s">
        <v>1136</v>
      </c>
      <c r="L1309" s="441" t="s">
        <v>1120</v>
      </c>
      <c r="M1309" s="441" t="str">
        <f t="shared" si="79"/>
        <v>Finley 132 kV</v>
      </c>
      <c r="N1309" s="1111" t="s">
        <v>1106</v>
      </c>
      <c r="O1309" s="1111" t="s">
        <v>842</v>
      </c>
      <c r="P1309" s="1111"/>
      <c r="Q1309" s="2874"/>
      <c r="R1309" s="2875"/>
      <c r="S1309" s="2876"/>
      <c r="T1309" s="2876"/>
      <c r="U1309" s="2876"/>
      <c r="V1309" s="2876"/>
      <c r="W1309" s="2876"/>
      <c r="X1309" s="2876"/>
      <c r="Y1309" s="2876"/>
      <c r="Z1309" s="2876"/>
      <c r="AA1309" s="2882"/>
      <c r="AC1309" s="124"/>
      <c r="AD1309" s="124"/>
      <c r="AE1309" s="124"/>
      <c r="AF1309" s="124"/>
      <c r="AG1309" s="124"/>
      <c r="AH1309" s="124"/>
      <c r="AI1309" s="124"/>
      <c r="AJ1309" s="124"/>
      <c r="AK1309" s="124"/>
      <c r="AL1309" s="124"/>
      <c r="AM1309" s="124"/>
      <c r="AN1309" s="124"/>
      <c r="AO1309" s="124"/>
      <c r="AP1309" s="124"/>
      <c r="AQ1309" s="124"/>
      <c r="AR1309" s="124"/>
      <c r="AS1309" s="124"/>
      <c r="AT1309" s="124"/>
      <c r="AU1309" s="124"/>
      <c r="AV1309" s="124"/>
      <c r="AW1309" s="124"/>
      <c r="AX1309" s="124"/>
      <c r="AY1309" s="124"/>
      <c r="AZ1309" s="124"/>
      <c r="BA1309" s="124"/>
      <c r="BB1309" s="124"/>
    </row>
    <row r="1310" spans="2:54" ht="15" customHeight="1">
      <c r="B1310" s="1145" t="s">
        <v>1669</v>
      </c>
      <c r="C1310" s="3019" t="s">
        <v>1126</v>
      </c>
      <c r="D1310" s="3019" t="s">
        <v>842</v>
      </c>
      <c r="E1310" s="1146" t="s">
        <v>1127</v>
      </c>
      <c r="F1310" s="1106"/>
      <c r="G1310" s="441" t="s">
        <v>93</v>
      </c>
      <c r="H1310" s="441" t="s">
        <v>1103</v>
      </c>
      <c r="I1310" s="441" t="s">
        <v>1128</v>
      </c>
      <c r="J1310" s="441" t="s">
        <v>112</v>
      </c>
      <c r="K1310" s="441" t="s">
        <v>1126</v>
      </c>
      <c r="L1310" s="441" t="s">
        <v>1120</v>
      </c>
      <c r="M1310" s="441" t="str">
        <f t="shared" ref="M1310" si="80">B1310</f>
        <v>Finley 66 kV</v>
      </c>
      <c r="N1310" s="441" t="s">
        <v>1129</v>
      </c>
      <c r="O1310" s="441" t="s">
        <v>842</v>
      </c>
      <c r="P1310" s="1111"/>
      <c r="Q1310" s="2521"/>
      <c r="R1310" s="2522"/>
      <c r="S1310" s="2523"/>
      <c r="T1310" s="2523"/>
      <c r="U1310" s="2523"/>
      <c r="V1310" s="2523"/>
      <c r="W1310" s="2524"/>
      <c r="X1310" s="2524"/>
      <c r="Y1310" s="2524"/>
      <c r="Z1310" s="2524"/>
      <c r="AA1310" s="2525"/>
      <c r="AB1310" s="1125"/>
      <c r="AC1310" s="1151"/>
      <c r="AD1310" s="1152"/>
      <c r="AE1310" s="1153"/>
      <c r="AF1310" s="1153"/>
      <c r="AG1310" s="1153"/>
      <c r="AH1310" s="124"/>
      <c r="AI1310" s="124"/>
      <c r="AJ1310" s="124"/>
      <c r="AK1310" s="124"/>
      <c r="AL1310" s="124"/>
      <c r="AM1310" s="124"/>
      <c r="AN1310" s="124"/>
      <c r="AO1310" s="124"/>
      <c r="AP1310" s="124"/>
      <c r="AQ1310" s="1153"/>
      <c r="AR1310" s="1154"/>
      <c r="AS1310" s="1154"/>
      <c r="AT1310" s="1154"/>
      <c r="AU1310" s="1154"/>
      <c r="AV1310" s="1154"/>
      <c r="AW1310" s="1154"/>
      <c r="AX1310" s="1154"/>
      <c r="AY1310" s="1154"/>
      <c r="AZ1310" s="1154"/>
      <c r="BA1310" s="1154"/>
      <c r="BB1310" s="1154"/>
    </row>
    <row r="1311" spans="2:54" ht="15" customHeight="1">
      <c r="B1311" s="1155"/>
      <c r="C1311" s="3017"/>
      <c r="D1311" s="3017"/>
      <c r="E1311" s="1146" t="s">
        <v>1130</v>
      </c>
      <c r="F1311" s="1106"/>
      <c r="G1311" s="441" t="s">
        <v>93</v>
      </c>
      <c r="H1311" s="441" t="s">
        <v>1103</v>
      </c>
      <c r="I1311" s="441" t="s">
        <v>1131</v>
      </c>
      <c r="J1311" s="441" t="s">
        <v>112</v>
      </c>
      <c r="K1311" s="441" t="s">
        <v>1126</v>
      </c>
      <c r="L1311" s="441" t="s">
        <v>1120</v>
      </c>
      <c r="M1311" s="441" t="str">
        <f t="shared" si="79"/>
        <v>Finley 66 kV</v>
      </c>
      <c r="N1311" s="441" t="s">
        <v>1129</v>
      </c>
      <c r="O1311" s="441" t="s">
        <v>842</v>
      </c>
      <c r="P1311" s="1111"/>
      <c r="Q1311" s="2526"/>
      <c r="R1311" s="2527"/>
      <c r="S1311" s="2524"/>
      <c r="T1311" s="2524"/>
      <c r="U1311" s="2524"/>
      <c r="V1311" s="2524"/>
      <c r="W1311" s="2524"/>
      <c r="X1311" s="2524"/>
      <c r="Y1311" s="2524"/>
      <c r="Z1311" s="2524"/>
      <c r="AA1311" s="2525"/>
      <c r="AB1311" s="1125"/>
      <c r="AC1311" s="1151"/>
      <c r="AD1311" s="1152"/>
      <c r="AE1311" s="1153"/>
      <c r="AF1311" s="1153"/>
      <c r="AG1311" s="1153"/>
      <c r="AH1311" s="124"/>
      <c r="AI1311" s="124"/>
      <c r="AJ1311" s="124"/>
      <c r="AK1311" s="124"/>
      <c r="AL1311" s="124"/>
      <c r="AM1311" s="124"/>
      <c r="AN1311" s="124"/>
      <c r="AO1311" s="124"/>
      <c r="AP1311" s="124"/>
      <c r="AQ1311" s="1153"/>
      <c r="AR1311" s="1154"/>
      <c r="AS1311" s="1154"/>
      <c r="AT1311" s="1154"/>
      <c r="AU1311" s="1154"/>
      <c r="AV1311" s="1154"/>
      <c r="AW1311" s="1154"/>
      <c r="AX1311" s="1154"/>
      <c r="AY1311" s="1154"/>
      <c r="AZ1311" s="1154"/>
      <c r="BA1311" s="1154"/>
      <c r="BB1311" s="1154"/>
    </row>
    <row r="1312" spans="2:54" ht="15" customHeight="1">
      <c r="B1312" s="1155"/>
      <c r="C1312" s="3016" t="s">
        <v>1132</v>
      </c>
      <c r="D1312" s="3016" t="s">
        <v>833</v>
      </c>
      <c r="E1312" s="1146" t="s">
        <v>1127</v>
      </c>
      <c r="F1312" s="1106"/>
      <c r="G1312" s="441" t="s">
        <v>93</v>
      </c>
      <c r="H1312" s="441" t="s">
        <v>1103</v>
      </c>
      <c r="I1312" s="441" t="s">
        <v>1128</v>
      </c>
      <c r="J1312" s="441" t="s">
        <v>112</v>
      </c>
      <c r="K1312" s="1111" t="s">
        <v>1132</v>
      </c>
      <c r="L1312" s="441" t="s">
        <v>1120</v>
      </c>
      <c r="M1312" s="441" t="str">
        <f t="shared" si="79"/>
        <v>Finley 66 kV</v>
      </c>
      <c r="N1312" s="1111" t="s">
        <v>1106</v>
      </c>
      <c r="O1312" s="1111" t="s">
        <v>833</v>
      </c>
      <c r="P1312" s="1111"/>
      <c r="Q1312" s="2850"/>
      <c r="R1312" s="2850"/>
      <c r="S1312" s="2850"/>
      <c r="T1312" s="2850"/>
      <c r="U1312" s="2850"/>
      <c r="V1312" s="2851"/>
      <c r="W1312" s="2852"/>
      <c r="X1312" s="2852"/>
      <c r="Y1312" s="2852"/>
      <c r="Z1312" s="2852"/>
      <c r="AA1312" s="2853"/>
      <c r="AB1312" s="1125"/>
      <c r="AC1312" s="1151"/>
      <c r="AD1312" s="1152"/>
      <c r="AE1312" s="1153"/>
      <c r="AF1312" s="1153"/>
      <c r="AG1312" s="1153"/>
      <c r="AH1312" s="124"/>
      <c r="AI1312" s="124"/>
      <c r="AJ1312" s="124"/>
      <c r="AK1312" s="124"/>
      <c r="AL1312" s="1153"/>
      <c r="AM1312" s="124"/>
      <c r="AN1312" s="124"/>
      <c r="AO1312" s="1153"/>
      <c r="AP1312" s="1153"/>
      <c r="AQ1312" s="1153"/>
      <c r="AR1312" s="1154"/>
      <c r="AS1312" s="1154"/>
      <c r="AT1312" s="1154"/>
      <c r="AU1312" s="1160"/>
      <c r="AV1312" s="1154"/>
      <c r="AW1312" s="1154"/>
      <c r="AX1312" s="1154"/>
      <c r="AY1312" s="1154"/>
      <c r="AZ1312" s="1154"/>
      <c r="BA1312" s="1154"/>
      <c r="BB1312" s="1154"/>
    </row>
    <row r="1313" spans="2:54" ht="15" customHeight="1">
      <c r="B1313" s="1155"/>
      <c r="C1313" s="3017"/>
      <c r="D1313" s="3017"/>
      <c r="E1313" s="1146" t="s">
        <v>1130</v>
      </c>
      <c r="F1313" s="1106"/>
      <c r="G1313" s="441" t="s">
        <v>93</v>
      </c>
      <c r="H1313" s="441" t="s">
        <v>1103</v>
      </c>
      <c r="I1313" s="441" t="s">
        <v>1131</v>
      </c>
      <c r="J1313" s="441" t="s">
        <v>112</v>
      </c>
      <c r="K1313" s="1111" t="s">
        <v>1132</v>
      </c>
      <c r="L1313" s="441" t="s">
        <v>1120</v>
      </c>
      <c r="M1313" s="441" t="str">
        <f t="shared" si="79"/>
        <v>Finley 66 kV</v>
      </c>
      <c r="N1313" s="1111" t="s">
        <v>1106</v>
      </c>
      <c r="O1313" s="1111" t="s">
        <v>833</v>
      </c>
      <c r="P1313" s="1111"/>
      <c r="Q1313" s="2850"/>
      <c r="R1313" s="2850"/>
      <c r="S1313" s="2850"/>
      <c r="T1313" s="2850"/>
      <c r="U1313" s="2850"/>
      <c r="V1313" s="2851"/>
      <c r="W1313" s="2852"/>
      <c r="X1313" s="2852"/>
      <c r="Y1313" s="2852"/>
      <c r="Z1313" s="2852"/>
      <c r="AA1313" s="2853"/>
      <c r="AB1313" s="1125"/>
      <c r="AC1313" s="1151"/>
      <c r="AD1313" s="1152"/>
      <c r="AE1313" s="1153"/>
      <c r="AF1313" s="1153"/>
      <c r="AG1313" s="1153"/>
      <c r="AH1313" s="124"/>
      <c r="AI1313" s="124"/>
      <c r="AJ1313" s="124"/>
      <c r="AK1313" s="124"/>
      <c r="AL1313" s="1153"/>
      <c r="AM1313" s="124"/>
      <c r="AN1313" s="124"/>
      <c r="AO1313" s="1153"/>
      <c r="AP1313" s="1153"/>
      <c r="AQ1313" s="1153"/>
      <c r="AR1313" s="1154"/>
      <c r="AS1313" s="1154"/>
      <c r="AT1313" s="1154"/>
      <c r="AU1313" s="1160"/>
      <c r="AV1313" s="1154"/>
      <c r="AW1313" s="1154"/>
      <c r="AX1313" s="1154"/>
      <c r="AY1313" s="1154"/>
      <c r="AZ1313" s="1154"/>
      <c r="BA1313" s="1154"/>
      <c r="BB1313" s="1154"/>
    </row>
    <row r="1314" spans="2:54" ht="15" customHeight="1">
      <c r="B1314" s="1155"/>
      <c r="C1314" s="3016" t="s">
        <v>1132</v>
      </c>
      <c r="D1314" s="3016" t="s">
        <v>842</v>
      </c>
      <c r="E1314" s="1146" t="s">
        <v>1127</v>
      </c>
      <c r="F1314" s="1106"/>
      <c r="G1314" s="441" t="s">
        <v>93</v>
      </c>
      <c r="H1314" s="441" t="s">
        <v>1103</v>
      </c>
      <c r="I1314" s="441" t="s">
        <v>1128</v>
      </c>
      <c r="J1314" s="441" t="s">
        <v>112</v>
      </c>
      <c r="K1314" s="1111" t="s">
        <v>1132</v>
      </c>
      <c r="L1314" s="441" t="s">
        <v>1120</v>
      </c>
      <c r="M1314" s="441" t="str">
        <f t="shared" si="79"/>
        <v>Finley 66 kV</v>
      </c>
      <c r="N1314" s="1111" t="s">
        <v>1106</v>
      </c>
      <c r="O1314" s="1112" t="s">
        <v>842</v>
      </c>
      <c r="P1314" s="1111"/>
      <c r="Q1314" s="2854"/>
      <c r="R1314" s="2854"/>
      <c r="S1314" s="2854"/>
      <c r="T1314" s="2854"/>
      <c r="U1314" s="2854"/>
      <c r="V1314" s="2855"/>
      <c r="W1314" s="2852"/>
      <c r="X1314" s="2852"/>
      <c r="Y1314" s="2852"/>
      <c r="Z1314" s="2852"/>
      <c r="AA1314" s="2853"/>
      <c r="AB1314" s="1125"/>
      <c r="AC1314" s="1151"/>
      <c r="AD1314" s="1152"/>
      <c r="AE1314" s="1153"/>
      <c r="AF1314" s="1153"/>
      <c r="AG1314" s="1153"/>
      <c r="AH1314" s="124"/>
      <c r="AI1314" s="124"/>
      <c r="AJ1314" s="124"/>
      <c r="AK1314" s="124"/>
      <c r="AL1314" s="1153"/>
      <c r="AM1314" s="124"/>
      <c r="AN1314" s="124"/>
      <c r="AO1314" s="1153"/>
      <c r="AP1314" s="1161"/>
      <c r="AQ1314" s="1153"/>
      <c r="AR1314" s="1154"/>
      <c r="AS1314" s="1154"/>
      <c r="AT1314" s="1154"/>
      <c r="AU1314" s="1160"/>
      <c r="AV1314" s="1154"/>
      <c r="AW1314" s="1154"/>
      <c r="AX1314" s="1154"/>
      <c r="AY1314" s="1154"/>
      <c r="AZ1314" s="1154"/>
      <c r="BA1314" s="1154"/>
      <c r="BB1314" s="1154"/>
    </row>
    <row r="1315" spans="2:54" ht="15" customHeight="1">
      <c r="B1315" s="1155"/>
      <c r="C1315" s="3017"/>
      <c r="D1315" s="3017"/>
      <c r="E1315" s="1146" t="s">
        <v>1130</v>
      </c>
      <c r="F1315" s="1106"/>
      <c r="G1315" s="441" t="s">
        <v>93</v>
      </c>
      <c r="H1315" s="441" t="s">
        <v>1103</v>
      </c>
      <c r="I1315" s="441" t="s">
        <v>1131</v>
      </c>
      <c r="J1315" s="441" t="s">
        <v>112</v>
      </c>
      <c r="K1315" s="1111" t="s">
        <v>1132</v>
      </c>
      <c r="L1315" s="441" t="s">
        <v>1120</v>
      </c>
      <c r="M1315" s="441" t="str">
        <f t="shared" si="79"/>
        <v>Finley 66 kV</v>
      </c>
      <c r="N1315" s="1111" t="s">
        <v>1106</v>
      </c>
      <c r="O1315" s="1112" t="s">
        <v>842</v>
      </c>
      <c r="P1315" s="1111"/>
      <c r="Q1315" s="2854"/>
      <c r="R1315" s="2854"/>
      <c r="S1315" s="2854"/>
      <c r="T1315" s="2854"/>
      <c r="U1315" s="2854"/>
      <c r="V1315" s="2884">
        <v>13.701867391304347</v>
      </c>
      <c r="W1315" s="2852"/>
      <c r="X1315" s="2852"/>
      <c r="Y1315" s="2852"/>
      <c r="Z1315" s="2852"/>
      <c r="AA1315" s="2853"/>
      <c r="AB1315" s="1125"/>
      <c r="AC1315" s="1151"/>
      <c r="AD1315" s="1152"/>
      <c r="AE1315" s="1153"/>
      <c r="AF1315" s="1153"/>
      <c r="AG1315" s="1153"/>
      <c r="AH1315" s="124"/>
      <c r="AI1315" s="124"/>
      <c r="AJ1315" s="124"/>
      <c r="AK1315" s="124"/>
      <c r="AL1315" s="1153"/>
      <c r="AM1315" s="124"/>
      <c r="AN1315" s="124"/>
      <c r="AO1315" s="1153"/>
      <c r="AP1315" s="1161"/>
      <c r="AQ1315" s="1153"/>
      <c r="AR1315" s="1154"/>
      <c r="AS1315" s="1154"/>
      <c r="AT1315" s="1154"/>
      <c r="AU1315" s="1160"/>
      <c r="AV1315" s="1154"/>
      <c r="AW1315" s="1154"/>
      <c r="AX1315" s="1154"/>
      <c r="AY1315" s="1154"/>
      <c r="AZ1315" s="1154"/>
      <c r="BA1315" s="1154"/>
      <c r="BB1315" s="1154"/>
    </row>
    <row r="1316" spans="2:54" ht="15" customHeight="1">
      <c r="B1316" s="1155"/>
      <c r="C1316" s="3016" t="s">
        <v>1133</v>
      </c>
      <c r="D1316" s="3016"/>
      <c r="E1316" s="1146" t="s">
        <v>1127</v>
      </c>
      <c r="F1316" s="1106"/>
      <c r="G1316" s="441" t="s">
        <v>93</v>
      </c>
      <c r="H1316" s="441" t="s">
        <v>1103</v>
      </c>
      <c r="I1316" s="441" t="s">
        <v>1128</v>
      </c>
      <c r="J1316" s="441" t="s">
        <v>112</v>
      </c>
      <c r="K1316" s="1111" t="s">
        <v>1133</v>
      </c>
      <c r="L1316" s="441" t="s">
        <v>1120</v>
      </c>
      <c r="M1316" s="441" t="str">
        <f t="shared" si="79"/>
        <v>Finley 66 kV</v>
      </c>
      <c r="N1316" s="1111" t="s">
        <v>1108</v>
      </c>
      <c r="O1316" s="1111" t="s">
        <v>1109</v>
      </c>
      <c r="P1316" s="1111"/>
      <c r="Q1316" s="2856">
        <v>39740.708333307557</v>
      </c>
      <c r="R1316" s="2856">
        <v>40006.427083330673</v>
      </c>
      <c r="S1316" s="2856">
        <v>40417.39583331997</v>
      </c>
      <c r="T1316" s="2856">
        <v>40911.760416623183</v>
      </c>
      <c r="U1316" s="2856">
        <v>41281.739583288923</v>
      </c>
      <c r="V1316" s="2858">
        <v>41655.770833286821</v>
      </c>
      <c r="W1316" s="2859"/>
      <c r="X1316" s="2859"/>
      <c r="Y1316" s="2859"/>
      <c r="Z1316" s="2859"/>
      <c r="AA1316" s="2860"/>
      <c r="AB1316" s="1125"/>
      <c r="AC1316" s="1151"/>
      <c r="AD1316" s="1152"/>
      <c r="AE1316" s="1153"/>
      <c r="AF1316" s="1153"/>
      <c r="AG1316" s="1153"/>
      <c r="AH1316" s="124"/>
      <c r="AI1316" s="124"/>
      <c r="AJ1316" s="124"/>
      <c r="AK1316" s="124"/>
      <c r="AL1316" s="1153"/>
      <c r="AM1316" s="124"/>
      <c r="AN1316" s="124"/>
      <c r="AO1316" s="1153"/>
      <c r="AP1316" s="1153"/>
      <c r="AQ1316" s="1153"/>
      <c r="AR1316" s="1154"/>
      <c r="AS1316" s="1154"/>
      <c r="AT1316" s="1154"/>
      <c r="AU1316" s="1154"/>
      <c r="AV1316" s="1154"/>
      <c r="AW1316" s="1154"/>
      <c r="AX1316" s="1154"/>
      <c r="AY1316" s="1154"/>
      <c r="AZ1316" s="1154"/>
      <c r="BA1316" s="1154"/>
      <c r="BB1316" s="1154"/>
    </row>
    <row r="1317" spans="2:54" ht="15" customHeight="1">
      <c r="B1317" s="1155"/>
      <c r="C1317" s="3017"/>
      <c r="D1317" s="3017"/>
      <c r="E1317" s="1146" t="s">
        <v>1130</v>
      </c>
      <c r="F1317" s="1106"/>
      <c r="G1317" s="441" t="s">
        <v>93</v>
      </c>
      <c r="H1317" s="441" t="s">
        <v>1103</v>
      </c>
      <c r="I1317" s="441" t="s">
        <v>1131</v>
      </c>
      <c r="J1317" s="441" t="s">
        <v>112</v>
      </c>
      <c r="K1317" s="1111" t="s">
        <v>1133</v>
      </c>
      <c r="L1317" s="441" t="s">
        <v>1120</v>
      </c>
      <c r="M1317" s="441" t="str">
        <f t="shared" si="79"/>
        <v>Finley 66 kV</v>
      </c>
      <c r="N1317" s="1111" t="s">
        <v>1108</v>
      </c>
      <c r="O1317" s="1111" t="s">
        <v>1109</v>
      </c>
      <c r="P1317" s="1111"/>
      <c r="Q1317" s="2856">
        <v>39842.666666617151</v>
      </c>
      <c r="R1317" s="2856">
        <v>40137.531249966814</v>
      </c>
      <c r="S1317" s="2856">
        <v>40574.666666616686</v>
      </c>
      <c r="T1317" s="2856">
        <v>40745.791666661826</v>
      </c>
      <c r="U1317" s="2856">
        <v>41292.645833286384</v>
      </c>
      <c r="V1317" s="2858">
        <v>41464.770833331291</v>
      </c>
      <c r="W1317" s="2859"/>
      <c r="X1317" s="2859"/>
      <c r="Y1317" s="2859"/>
      <c r="Z1317" s="2859"/>
      <c r="AA1317" s="2860"/>
      <c r="AB1317" s="1125"/>
      <c r="AC1317" s="1151"/>
      <c r="AD1317" s="1152"/>
      <c r="AE1317" s="1153"/>
      <c r="AF1317" s="1153"/>
      <c r="AG1317" s="1153"/>
      <c r="AH1317" s="124"/>
      <c r="AI1317" s="124"/>
      <c r="AJ1317" s="124"/>
      <c r="AK1317" s="124"/>
      <c r="AL1317" s="1153"/>
      <c r="AM1317" s="124"/>
      <c r="AN1317" s="124"/>
      <c r="AO1317" s="1153"/>
      <c r="AP1317" s="1153"/>
      <c r="AQ1317" s="1153"/>
      <c r="AR1317" s="1154"/>
      <c r="AS1317" s="1154"/>
      <c r="AT1317" s="1154"/>
      <c r="AU1317" s="1154"/>
      <c r="AV1317" s="1154"/>
      <c r="AW1317" s="1154"/>
      <c r="AX1317" s="1154"/>
      <c r="AY1317" s="1154"/>
      <c r="AZ1317" s="1154"/>
      <c r="BA1317" s="1154"/>
      <c r="BB1317" s="1154"/>
    </row>
    <row r="1318" spans="2:54" ht="15" customHeight="1">
      <c r="B1318" s="1155"/>
      <c r="C1318" s="3016" t="s">
        <v>1110</v>
      </c>
      <c r="D1318" s="3016"/>
      <c r="E1318" s="1146" t="s">
        <v>1127</v>
      </c>
      <c r="F1318" s="1106"/>
      <c r="G1318" s="441" t="s">
        <v>93</v>
      </c>
      <c r="H1318" s="441" t="s">
        <v>1103</v>
      </c>
      <c r="I1318" s="441" t="s">
        <v>1128</v>
      </c>
      <c r="J1318" s="441" t="s">
        <v>112</v>
      </c>
      <c r="K1318" s="1111" t="s">
        <v>1110</v>
      </c>
      <c r="L1318" s="441" t="s">
        <v>1120</v>
      </c>
      <c r="M1318" s="441" t="str">
        <f t="shared" si="79"/>
        <v>Finley 66 kV</v>
      </c>
      <c r="N1318" s="1111" t="s">
        <v>1111</v>
      </c>
      <c r="O1318" s="1112">
        <v>0</v>
      </c>
      <c r="P1318" s="1111"/>
      <c r="Q1318" s="2861">
        <v>39740.708333307557</v>
      </c>
      <c r="R1318" s="2861">
        <v>40006.427083330673</v>
      </c>
      <c r="S1318" s="2861">
        <v>40417.39583331997</v>
      </c>
      <c r="T1318" s="2861">
        <v>40911.760416623183</v>
      </c>
      <c r="U1318" s="2861">
        <v>41281.739583288923</v>
      </c>
      <c r="V1318" s="2862">
        <v>41655.770833286821</v>
      </c>
      <c r="W1318" s="2863"/>
      <c r="X1318" s="2863"/>
      <c r="Y1318" s="2863"/>
      <c r="Z1318" s="2863"/>
      <c r="AA1318" s="2864"/>
      <c r="AB1318" s="1125"/>
      <c r="AC1318" s="1151"/>
      <c r="AD1318" s="1152"/>
      <c r="AE1318" s="1153"/>
      <c r="AF1318" s="1153"/>
      <c r="AG1318" s="1153"/>
      <c r="AH1318" s="124"/>
      <c r="AI1318" s="124"/>
      <c r="AJ1318" s="124"/>
      <c r="AK1318" s="124"/>
      <c r="AL1318" s="1153"/>
      <c r="AM1318" s="124"/>
      <c r="AN1318" s="124"/>
      <c r="AO1318" s="1153"/>
      <c r="AP1318" s="1161"/>
      <c r="AQ1318" s="1153"/>
      <c r="AR1318" s="1154"/>
      <c r="AS1318" s="1154"/>
      <c r="AT1318" s="1154"/>
      <c r="AU1318" s="1154"/>
      <c r="AV1318" s="1154"/>
      <c r="AW1318" s="1154"/>
      <c r="AX1318" s="1154"/>
      <c r="AY1318" s="1154"/>
      <c r="AZ1318" s="1154"/>
      <c r="BA1318" s="1154"/>
      <c r="BB1318" s="1154"/>
    </row>
    <row r="1319" spans="2:54" ht="15" customHeight="1">
      <c r="B1319" s="1155"/>
      <c r="C1319" s="3017"/>
      <c r="D1319" s="3017"/>
      <c r="E1319" s="1146" t="s">
        <v>1130</v>
      </c>
      <c r="F1319" s="1106"/>
      <c r="G1319" s="441" t="s">
        <v>93</v>
      </c>
      <c r="H1319" s="441" t="s">
        <v>1103</v>
      </c>
      <c r="I1319" s="441" t="s">
        <v>1131</v>
      </c>
      <c r="J1319" s="441" t="s">
        <v>112</v>
      </c>
      <c r="K1319" s="1111" t="s">
        <v>1110</v>
      </c>
      <c r="L1319" s="441" t="s">
        <v>1120</v>
      </c>
      <c r="M1319" s="441" t="str">
        <f t="shared" si="79"/>
        <v>Finley 66 kV</v>
      </c>
      <c r="N1319" s="1111" t="s">
        <v>1111</v>
      </c>
      <c r="O1319" s="1112">
        <v>0</v>
      </c>
      <c r="P1319" s="1111"/>
      <c r="Q1319" s="2861">
        <v>39842.666666617151</v>
      </c>
      <c r="R1319" s="2861">
        <v>40137.531249966814</v>
      </c>
      <c r="S1319" s="2861">
        <v>40574.666666616686</v>
      </c>
      <c r="T1319" s="2861">
        <v>40745.791666661826</v>
      </c>
      <c r="U1319" s="2861">
        <v>41292.645833286384</v>
      </c>
      <c r="V1319" s="2862">
        <v>41464.770833331291</v>
      </c>
      <c r="W1319" s="2863"/>
      <c r="X1319" s="2863"/>
      <c r="Y1319" s="2863"/>
      <c r="Z1319" s="2863"/>
      <c r="AA1319" s="2864"/>
      <c r="AB1319" s="1125"/>
      <c r="AC1319" s="1151"/>
      <c r="AD1319" s="1152"/>
      <c r="AE1319" s="1153"/>
      <c r="AF1319" s="1153"/>
      <c r="AG1319" s="1153"/>
      <c r="AH1319" s="124"/>
      <c r="AI1319" s="124"/>
      <c r="AJ1319" s="124"/>
      <c r="AK1319" s="124"/>
      <c r="AL1319" s="1153"/>
      <c r="AM1319" s="124"/>
      <c r="AN1319" s="124"/>
      <c r="AO1319" s="1153"/>
      <c r="AP1319" s="1161"/>
      <c r="AQ1319" s="1153"/>
      <c r="AR1319" s="1154"/>
      <c r="AS1319" s="1154"/>
      <c r="AT1319" s="1154"/>
      <c r="AU1319" s="1154"/>
      <c r="AV1319" s="1154"/>
      <c r="AW1319" s="1154"/>
      <c r="AX1319" s="1154"/>
      <c r="AY1319" s="1154"/>
      <c r="AZ1319" s="1154"/>
      <c r="BA1319" s="1154"/>
      <c r="BB1319" s="1154"/>
    </row>
    <row r="1320" spans="2:54" ht="15" customHeight="1">
      <c r="B1320" s="1155"/>
      <c r="C1320" s="3016" t="s">
        <v>1112</v>
      </c>
      <c r="D1320" s="3016"/>
      <c r="E1320" s="1146" t="s">
        <v>1127</v>
      </c>
      <c r="F1320" s="1106"/>
      <c r="G1320" s="441" t="s">
        <v>93</v>
      </c>
      <c r="H1320" s="441" t="s">
        <v>1103</v>
      </c>
      <c r="I1320" s="441" t="s">
        <v>1128</v>
      </c>
      <c r="J1320" s="441" t="s">
        <v>112</v>
      </c>
      <c r="K1320" s="1111" t="s">
        <v>1112</v>
      </c>
      <c r="L1320" s="441" t="s">
        <v>1120</v>
      </c>
      <c r="M1320" s="441" t="str">
        <f t="shared" si="79"/>
        <v>Finley 66 kV</v>
      </c>
      <c r="N1320" s="1111" t="s">
        <v>1113</v>
      </c>
      <c r="O1320" s="1111" t="s">
        <v>1113</v>
      </c>
      <c r="P1320" s="1111"/>
      <c r="Q1320" s="2850" t="s">
        <v>1625</v>
      </c>
      <c r="R1320" s="2850" t="s">
        <v>1624</v>
      </c>
      <c r="S1320" s="2850" t="s">
        <v>1624</v>
      </c>
      <c r="T1320" s="2850" t="s">
        <v>1625</v>
      </c>
      <c r="U1320" s="2850" t="s">
        <v>1625</v>
      </c>
      <c r="V1320" s="2851" t="s">
        <v>1625</v>
      </c>
      <c r="W1320" s="2866"/>
      <c r="X1320" s="2866"/>
      <c r="Y1320" s="2866"/>
      <c r="Z1320" s="2866"/>
      <c r="AA1320" s="2099"/>
      <c r="AB1320" s="1125"/>
      <c r="AC1320" s="1151"/>
      <c r="AD1320" s="1152"/>
      <c r="AE1320" s="1153"/>
      <c r="AF1320" s="1153"/>
      <c r="AG1320" s="1153"/>
      <c r="AH1320" s="124"/>
      <c r="AI1320" s="124"/>
      <c r="AJ1320" s="124"/>
      <c r="AK1320" s="124"/>
      <c r="AL1320" s="1153"/>
      <c r="AM1320" s="124"/>
      <c r="AN1320" s="124"/>
      <c r="AO1320" s="1153"/>
      <c r="AP1320" s="1153"/>
      <c r="AQ1320" s="1153"/>
      <c r="AR1320" s="1154"/>
      <c r="AS1320" s="1154"/>
      <c r="AT1320" s="1154"/>
      <c r="AU1320" s="1154"/>
      <c r="AV1320" s="1154"/>
      <c r="AW1320" s="1154"/>
      <c r="AX1320" s="1154"/>
      <c r="AY1320" s="1154"/>
      <c r="AZ1320" s="1154"/>
      <c r="BA1320" s="1154"/>
      <c r="BB1320" s="1154"/>
    </row>
    <row r="1321" spans="2:54" ht="15" customHeight="1">
      <c r="B1321" s="1155"/>
      <c r="C1321" s="3017"/>
      <c r="D1321" s="3017"/>
      <c r="E1321" s="1146" t="s">
        <v>1130</v>
      </c>
      <c r="F1321" s="1106"/>
      <c r="G1321" s="441" t="s">
        <v>93</v>
      </c>
      <c r="H1321" s="441" t="s">
        <v>1103</v>
      </c>
      <c r="I1321" s="441" t="s">
        <v>1131</v>
      </c>
      <c r="J1321" s="441" t="s">
        <v>112</v>
      </c>
      <c r="K1321" s="1111" t="s">
        <v>1112</v>
      </c>
      <c r="L1321" s="441" t="s">
        <v>1120</v>
      </c>
      <c r="M1321" s="441" t="str">
        <f t="shared" si="79"/>
        <v>Finley 66 kV</v>
      </c>
      <c r="N1321" s="1111" t="s">
        <v>1113</v>
      </c>
      <c r="O1321" s="1111" t="s">
        <v>1113</v>
      </c>
      <c r="P1321" s="1111"/>
      <c r="Q1321" s="2850" t="s">
        <v>1625</v>
      </c>
      <c r="R1321" s="2850" t="s">
        <v>1625</v>
      </c>
      <c r="S1321" s="2850" t="s">
        <v>1625</v>
      </c>
      <c r="T1321" s="2850" t="s">
        <v>1624</v>
      </c>
      <c r="U1321" s="2850" t="s">
        <v>1625</v>
      </c>
      <c r="V1321" s="2851" t="s">
        <v>1624</v>
      </c>
      <c r="W1321" s="2866"/>
      <c r="X1321" s="2866"/>
      <c r="Y1321" s="2866"/>
      <c r="Z1321" s="2866"/>
      <c r="AA1321" s="2099"/>
      <c r="AB1321" s="1125"/>
      <c r="AC1321" s="1151"/>
      <c r="AD1321" s="1152"/>
      <c r="AE1321" s="1153"/>
      <c r="AF1321" s="1153"/>
      <c r="AG1321" s="1153"/>
      <c r="AH1321" s="124"/>
      <c r="AI1321" s="124"/>
      <c r="AJ1321" s="124"/>
      <c r="AK1321" s="124"/>
      <c r="AL1321" s="1153"/>
      <c r="AM1321" s="124"/>
      <c r="AN1321" s="124"/>
      <c r="AO1321" s="1153"/>
      <c r="AP1321" s="1153"/>
      <c r="AQ1321" s="1153"/>
      <c r="AR1321" s="1154"/>
      <c r="AS1321" s="1154"/>
      <c r="AT1321" s="1154"/>
      <c r="AU1321" s="1154"/>
      <c r="AV1321" s="1154"/>
      <c r="AW1321" s="1154"/>
      <c r="AX1321" s="1154"/>
      <c r="AY1321" s="1154"/>
      <c r="AZ1321" s="1154"/>
      <c r="BA1321" s="1154"/>
      <c r="BB1321" s="1154"/>
    </row>
    <row r="1322" spans="2:54" ht="15" customHeight="1">
      <c r="B1322" s="1155"/>
      <c r="C1322" s="3016" t="s">
        <v>1134</v>
      </c>
      <c r="D1322" s="3016" t="s">
        <v>833</v>
      </c>
      <c r="E1322" s="1146" t="s">
        <v>1127</v>
      </c>
      <c r="F1322" s="1106"/>
      <c r="G1322" s="441" t="s">
        <v>93</v>
      </c>
      <c r="H1322" s="441" t="s">
        <v>1103</v>
      </c>
      <c r="I1322" s="441" t="s">
        <v>1128</v>
      </c>
      <c r="J1322" s="441" t="s">
        <v>112</v>
      </c>
      <c r="K1322" s="1111" t="s">
        <v>1134</v>
      </c>
      <c r="L1322" s="441" t="s">
        <v>1120</v>
      </c>
      <c r="M1322" s="441" t="str">
        <f t="shared" si="79"/>
        <v>Finley 66 kV</v>
      </c>
      <c r="N1322" s="1111" t="s">
        <v>1115</v>
      </c>
      <c r="O1322" s="1111" t="s">
        <v>833</v>
      </c>
      <c r="P1322" s="1111"/>
      <c r="Q1322" s="2867"/>
      <c r="R1322" s="2868"/>
      <c r="S1322" s="2869"/>
      <c r="T1322" s="2869"/>
      <c r="U1322" s="2869"/>
      <c r="V1322" s="2869"/>
      <c r="W1322" s="2869"/>
      <c r="X1322" s="2869"/>
      <c r="Y1322" s="2869"/>
      <c r="Z1322" s="2869"/>
      <c r="AA1322" s="2879"/>
      <c r="AB1322" s="1125"/>
      <c r="AC1322" s="1151"/>
      <c r="AD1322" s="1152"/>
      <c r="AE1322" s="1153"/>
      <c r="AF1322" s="1153"/>
      <c r="AG1322" s="1153"/>
      <c r="AH1322" s="124"/>
      <c r="AI1322" s="124"/>
      <c r="AJ1322" s="124"/>
      <c r="AK1322" s="124"/>
      <c r="AL1322" s="1153"/>
      <c r="AM1322" s="124"/>
      <c r="AN1322" s="124"/>
      <c r="AO1322" s="1153"/>
      <c r="AP1322" s="1153"/>
      <c r="AQ1322" s="1153"/>
      <c r="AR1322" s="1154"/>
      <c r="AS1322" s="1154"/>
      <c r="AT1322" s="1154"/>
      <c r="AU1322" s="1154"/>
      <c r="AV1322" s="1154"/>
      <c r="AW1322" s="1154"/>
      <c r="AX1322" s="1154"/>
      <c r="AY1322" s="1154"/>
      <c r="AZ1322" s="1154"/>
      <c r="BA1322" s="1154"/>
      <c r="BB1322" s="1154"/>
    </row>
    <row r="1323" spans="2:54" ht="15" customHeight="1">
      <c r="B1323" s="1155"/>
      <c r="C1323" s="3017"/>
      <c r="D1323" s="3017"/>
      <c r="E1323" s="1146" t="s">
        <v>1130</v>
      </c>
      <c r="F1323" s="1106"/>
      <c r="G1323" s="441" t="s">
        <v>93</v>
      </c>
      <c r="H1323" s="441" t="s">
        <v>1103</v>
      </c>
      <c r="I1323" s="441" t="s">
        <v>1131</v>
      </c>
      <c r="J1323" s="441" t="s">
        <v>112</v>
      </c>
      <c r="K1323" s="1111" t="s">
        <v>1134</v>
      </c>
      <c r="L1323" s="441" t="s">
        <v>1120</v>
      </c>
      <c r="M1323" s="441" t="str">
        <f t="shared" si="79"/>
        <v>Finley 66 kV</v>
      </c>
      <c r="N1323" s="1111" t="s">
        <v>1115</v>
      </c>
      <c r="O1323" s="1111" t="s">
        <v>833</v>
      </c>
      <c r="P1323" s="1111"/>
      <c r="Q1323" s="2867"/>
      <c r="R1323" s="2868"/>
      <c r="S1323" s="2869"/>
      <c r="T1323" s="2869"/>
      <c r="U1323" s="2869"/>
      <c r="V1323" s="2869"/>
      <c r="W1323" s="2869"/>
      <c r="X1323" s="2869"/>
      <c r="Y1323" s="2869"/>
      <c r="Z1323" s="2869"/>
      <c r="AA1323" s="2879"/>
      <c r="AB1323" s="1125"/>
      <c r="AC1323" s="1151"/>
      <c r="AD1323" s="1152"/>
      <c r="AE1323" s="1153"/>
      <c r="AF1323" s="1153"/>
      <c r="AG1323" s="1153"/>
      <c r="AH1323" s="124"/>
      <c r="AI1323" s="124"/>
      <c r="AJ1323" s="124"/>
      <c r="AK1323" s="124"/>
      <c r="AL1323" s="1153"/>
      <c r="AM1323" s="124"/>
      <c r="AN1323" s="124"/>
      <c r="AO1323" s="1153"/>
      <c r="AP1323" s="1153"/>
      <c r="AQ1323" s="1153"/>
      <c r="AR1323" s="1154"/>
      <c r="AS1323" s="1154"/>
      <c r="AT1323" s="1154"/>
      <c r="AU1323" s="1154"/>
      <c r="AV1323" s="1154"/>
      <c r="AW1323" s="1154"/>
      <c r="AX1323" s="1154"/>
      <c r="AY1323" s="1154"/>
      <c r="AZ1323" s="1154"/>
      <c r="BA1323" s="1154"/>
      <c r="BB1323" s="1154"/>
    </row>
    <row r="1324" spans="2:54" ht="15" customHeight="1">
      <c r="B1324" s="1155"/>
      <c r="C1324" s="3016" t="s">
        <v>1135</v>
      </c>
      <c r="D1324" s="3016" t="s">
        <v>833</v>
      </c>
      <c r="E1324" s="1146" t="s">
        <v>1127</v>
      </c>
      <c r="F1324" s="1106"/>
      <c r="G1324" s="441" t="s">
        <v>93</v>
      </c>
      <c r="H1324" s="441" t="s">
        <v>1103</v>
      </c>
      <c r="I1324" s="441" t="s">
        <v>1128</v>
      </c>
      <c r="J1324" s="441" t="s">
        <v>112</v>
      </c>
      <c r="K1324" s="1111" t="s">
        <v>1135</v>
      </c>
      <c r="L1324" s="441" t="s">
        <v>1120</v>
      </c>
      <c r="M1324" s="441" t="str">
        <f t="shared" si="79"/>
        <v>Finley 66 kV</v>
      </c>
      <c r="N1324" s="1111" t="s">
        <v>1106</v>
      </c>
      <c r="O1324" s="1111" t="s">
        <v>833</v>
      </c>
      <c r="P1324" s="1111"/>
      <c r="Q1324" s="2867"/>
      <c r="R1324" s="2868"/>
      <c r="S1324" s="2869"/>
      <c r="T1324" s="2869"/>
      <c r="U1324" s="2869"/>
      <c r="V1324" s="2869"/>
      <c r="W1324" s="2869"/>
      <c r="X1324" s="2869"/>
      <c r="Y1324" s="2869"/>
      <c r="Z1324" s="2869"/>
      <c r="AA1324" s="2879"/>
      <c r="AB1324" s="1125"/>
      <c r="AC1324" s="1151"/>
      <c r="AD1324" s="1152"/>
      <c r="AE1324" s="1153"/>
      <c r="AF1324" s="1153"/>
      <c r="AG1324" s="1153"/>
      <c r="AH1324" s="124"/>
      <c r="AI1324" s="124"/>
      <c r="AJ1324" s="124"/>
      <c r="AK1324" s="124"/>
      <c r="AL1324" s="1153"/>
      <c r="AM1324" s="124"/>
      <c r="AN1324" s="124"/>
      <c r="AO1324" s="1153"/>
      <c r="AP1324" s="1153"/>
      <c r="AQ1324" s="1153"/>
      <c r="AR1324" s="1154"/>
      <c r="AS1324" s="1154"/>
      <c r="AT1324" s="1154"/>
      <c r="AU1324" s="1154"/>
      <c r="AV1324" s="1154"/>
      <c r="AW1324" s="1154"/>
      <c r="AX1324" s="1154"/>
      <c r="AY1324" s="1154"/>
      <c r="AZ1324" s="1154"/>
      <c r="BA1324" s="1154"/>
      <c r="BB1324" s="1154"/>
    </row>
    <row r="1325" spans="2:54" ht="15" customHeight="1">
      <c r="B1325" s="1155"/>
      <c r="C1325" s="3017"/>
      <c r="D1325" s="3017"/>
      <c r="E1325" s="1146" t="s">
        <v>1130</v>
      </c>
      <c r="F1325" s="1106"/>
      <c r="G1325" s="441" t="s">
        <v>93</v>
      </c>
      <c r="H1325" s="441" t="s">
        <v>1103</v>
      </c>
      <c r="I1325" s="441" t="s">
        <v>1131</v>
      </c>
      <c r="J1325" s="441" t="s">
        <v>112</v>
      </c>
      <c r="K1325" s="1111" t="s">
        <v>1135</v>
      </c>
      <c r="L1325" s="441" t="s">
        <v>1120</v>
      </c>
      <c r="M1325" s="441" t="str">
        <f t="shared" si="79"/>
        <v>Finley 66 kV</v>
      </c>
      <c r="N1325" s="1111" t="s">
        <v>1106</v>
      </c>
      <c r="O1325" s="1111" t="s">
        <v>833</v>
      </c>
      <c r="P1325" s="1111"/>
      <c r="Q1325" s="2867"/>
      <c r="R1325" s="2868"/>
      <c r="S1325" s="2869"/>
      <c r="T1325" s="2869"/>
      <c r="U1325" s="2869"/>
      <c r="V1325" s="2869"/>
      <c r="W1325" s="2869"/>
      <c r="X1325" s="2869"/>
      <c r="Y1325" s="2869"/>
      <c r="Z1325" s="2869"/>
      <c r="AA1325" s="2879"/>
      <c r="AB1325" s="1125"/>
      <c r="AC1325" s="1151"/>
      <c r="AD1325" s="1152"/>
      <c r="AE1325" s="1153"/>
      <c r="AF1325" s="1153"/>
      <c r="AG1325" s="1153"/>
      <c r="AH1325" s="124"/>
      <c r="AI1325" s="124"/>
      <c r="AJ1325" s="124"/>
      <c r="AK1325" s="124"/>
      <c r="AL1325" s="1153"/>
      <c r="AM1325" s="124"/>
      <c r="AN1325" s="124"/>
      <c r="AO1325" s="1153"/>
      <c r="AP1325" s="1153"/>
      <c r="AQ1325" s="1153"/>
      <c r="AR1325" s="1154"/>
      <c r="AS1325" s="1154"/>
      <c r="AT1325" s="1154"/>
      <c r="AU1325" s="1154"/>
      <c r="AV1325" s="1154"/>
      <c r="AW1325" s="1154"/>
      <c r="AX1325" s="1154"/>
      <c r="AY1325" s="1154"/>
      <c r="AZ1325" s="1154"/>
      <c r="BA1325" s="1154"/>
      <c r="BB1325" s="1154"/>
    </row>
    <row r="1326" spans="2:54" ht="15" customHeight="1">
      <c r="B1326" s="1155"/>
      <c r="C1326" s="3016" t="s">
        <v>1135</v>
      </c>
      <c r="D1326" s="3016" t="s">
        <v>842</v>
      </c>
      <c r="E1326" s="1146" t="s">
        <v>1127</v>
      </c>
      <c r="F1326" s="1106"/>
      <c r="G1326" s="441" t="s">
        <v>93</v>
      </c>
      <c r="H1326" s="441" t="s">
        <v>1103</v>
      </c>
      <c r="I1326" s="441" t="s">
        <v>1128</v>
      </c>
      <c r="J1326" s="441" t="s">
        <v>112</v>
      </c>
      <c r="K1326" s="1111" t="s">
        <v>1135</v>
      </c>
      <c r="L1326" s="441" t="s">
        <v>1120</v>
      </c>
      <c r="M1326" s="441" t="str">
        <f t="shared" si="79"/>
        <v>Finley 66 kV</v>
      </c>
      <c r="N1326" s="1111" t="s">
        <v>1106</v>
      </c>
      <c r="O1326" s="1111" t="s">
        <v>842</v>
      </c>
      <c r="P1326" s="1111"/>
      <c r="Q1326" s="2867"/>
      <c r="R1326" s="2868"/>
      <c r="S1326" s="2869"/>
      <c r="T1326" s="2869"/>
      <c r="U1326" s="2869"/>
      <c r="V1326" s="2869"/>
      <c r="W1326" s="2869"/>
      <c r="X1326" s="2869"/>
      <c r="Y1326" s="2869"/>
      <c r="Z1326" s="2869"/>
      <c r="AA1326" s="2879"/>
      <c r="AB1326" s="1125"/>
      <c r="AC1326" s="1151"/>
      <c r="AD1326" s="1152"/>
      <c r="AE1326" s="1153"/>
      <c r="AF1326" s="1153"/>
      <c r="AG1326" s="1153"/>
      <c r="AH1326" s="124"/>
      <c r="AI1326" s="124"/>
      <c r="AJ1326" s="124"/>
      <c r="AK1326" s="124"/>
      <c r="AL1326" s="1153"/>
      <c r="AM1326" s="124"/>
      <c r="AN1326" s="124"/>
      <c r="AO1326" s="1153"/>
      <c r="AP1326" s="1153"/>
      <c r="AQ1326" s="1153"/>
      <c r="AR1326" s="1154"/>
      <c r="AS1326" s="1154"/>
      <c r="AT1326" s="1154"/>
      <c r="AU1326" s="1154"/>
      <c r="AV1326" s="1154"/>
      <c r="AW1326" s="1154"/>
      <c r="AX1326" s="1154"/>
      <c r="AY1326" s="1154"/>
      <c r="AZ1326" s="1154"/>
      <c r="BA1326" s="1154"/>
      <c r="BB1326" s="1154"/>
    </row>
    <row r="1327" spans="2:54" ht="15" customHeight="1">
      <c r="B1327" s="1155"/>
      <c r="C1327" s="3017"/>
      <c r="D1327" s="3017"/>
      <c r="E1327" s="1146" t="s">
        <v>1130</v>
      </c>
      <c r="F1327" s="1106"/>
      <c r="G1327" s="441" t="s">
        <v>93</v>
      </c>
      <c r="H1327" s="441" t="s">
        <v>1103</v>
      </c>
      <c r="I1327" s="441" t="s">
        <v>1131</v>
      </c>
      <c r="J1327" s="441" t="s">
        <v>112</v>
      </c>
      <c r="K1327" s="1111" t="s">
        <v>1135</v>
      </c>
      <c r="L1327" s="441" t="s">
        <v>1120</v>
      </c>
      <c r="M1327" s="441" t="str">
        <f t="shared" si="79"/>
        <v>Finley 66 kV</v>
      </c>
      <c r="N1327" s="1111" t="s">
        <v>1106</v>
      </c>
      <c r="O1327" s="1111" t="s">
        <v>842</v>
      </c>
      <c r="P1327" s="1111"/>
      <c r="Q1327" s="2867"/>
      <c r="R1327" s="2868"/>
      <c r="S1327" s="2869"/>
      <c r="T1327" s="2869"/>
      <c r="U1327" s="2869"/>
      <c r="V1327" s="2869"/>
      <c r="W1327" s="2869"/>
      <c r="X1327" s="2869"/>
      <c r="Y1327" s="2869"/>
      <c r="Z1327" s="2869"/>
      <c r="AA1327" s="2879"/>
      <c r="AB1327" s="1125"/>
      <c r="AC1327" s="1151"/>
      <c r="AD1327" s="1152"/>
      <c r="AE1327" s="1153"/>
      <c r="AF1327" s="1153"/>
      <c r="AG1327" s="1153"/>
      <c r="AH1327" s="124"/>
      <c r="AI1327" s="124"/>
      <c r="AJ1327" s="124"/>
      <c r="AK1327" s="124"/>
      <c r="AL1327" s="1153"/>
      <c r="AM1327" s="124"/>
      <c r="AN1327" s="124"/>
      <c r="AO1327" s="1153"/>
      <c r="AP1327" s="1153"/>
      <c r="AQ1327" s="1153"/>
      <c r="AR1327" s="1154"/>
      <c r="AS1327" s="1154"/>
      <c r="AT1327" s="1154"/>
      <c r="AU1327" s="1154"/>
      <c r="AV1327" s="1154"/>
      <c r="AW1327" s="1154"/>
      <c r="AX1327" s="1154"/>
      <c r="AY1327" s="1154"/>
      <c r="AZ1327" s="1154"/>
      <c r="BA1327" s="1154"/>
      <c r="BB1327" s="1154"/>
    </row>
    <row r="1328" spans="2:54" ht="15" customHeight="1">
      <c r="B1328" s="1155"/>
      <c r="C1328" s="3016" t="s">
        <v>1136</v>
      </c>
      <c r="D1328" s="3016" t="s">
        <v>833</v>
      </c>
      <c r="E1328" s="1146" t="s">
        <v>1127</v>
      </c>
      <c r="F1328" s="1106"/>
      <c r="G1328" s="441" t="s">
        <v>93</v>
      </c>
      <c r="H1328" s="441" t="s">
        <v>1103</v>
      </c>
      <c r="I1328" s="441" t="s">
        <v>1128</v>
      </c>
      <c r="J1328" s="441" t="s">
        <v>112</v>
      </c>
      <c r="K1328" s="1111" t="s">
        <v>1136</v>
      </c>
      <c r="L1328" s="441" t="s">
        <v>1120</v>
      </c>
      <c r="M1328" s="441" t="str">
        <f t="shared" si="79"/>
        <v>Finley 66 kV</v>
      </c>
      <c r="N1328" s="1111" t="s">
        <v>1106</v>
      </c>
      <c r="O1328" s="1111" t="s">
        <v>833</v>
      </c>
      <c r="P1328" s="1111"/>
      <c r="Q1328" s="2867"/>
      <c r="R1328" s="2868"/>
      <c r="S1328" s="2869"/>
      <c r="T1328" s="2869"/>
      <c r="U1328" s="2869"/>
      <c r="V1328" s="2870"/>
      <c r="W1328" s="2870">
        <v>18.704059624999999</v>
      </c>
      <c r="X1328" s="2870">
        <v>18.8069319529375</v>
      </c>
      <c r="Y1328" s="2870">
        <v>18.910370078678657</v>
      </c>
      <c r="Z1328" s="2870">
        <v>19.01437711411139</v>
      </c>
      <c r="AA1328" s="2870">
        <v>19.118956188239004</v>
      </c>
      <c r="AB1328" s="1125"/>
      <c r="AC1328" s="1151"/>
      <c r="AD1328" s="1152"/>
      <c r="AE1328" s="1153"/>
      <c r="AF1328" s="1153"/>
      <c r="AG1328" s="1153"/>
      <c r="AH1328" s="124"/>
      <c r="AI1328" s="124"/>
      <c r="AJ1328" s="124"/>
      <c r="AK1328" s="124"/>
      <c r="AL1328" s="1153"/>
      <c r="AM1328" s="124"/>
      <c r="AN1328" s="124"/>
      <c r="AO1328" s="1153"/>
      <c r="AP1328" s="1153"/>
      <c r="AQ1328" s="1153"/>
      <c r="AR1328" s="1154"/>
      <c r="AS1328" s="1154"/>
      <c r="AT1328" s="1154"/>
      <c r="AU1328" s="1154"/>
      <c r="AV1328" s="1154"/>
      <c r="AW1328" s="1154"/>
      <c r="AX1328" s="1154"/>
      <c r="AY1328" s="1154"/>
      <c r="AZ1328" s="1154"/>
      <c r="BA1328" s="1154"/>
      <c r="BB1328" s="1154"/>
    </row>
    <row r="1329" spans="2:54" ht="15" customHeight="1">
      <c r="B1329" s="1155"/>
      <c r="C1329" s="3017"/>
      <c r="D1329" s="3017"/>
      <c r="E1329" s="1146" t="s">
        <v>1130</v>
      </c>
      <c r="F1329" s="1106"/>
      <c r="G1329" s="441" t="s">
        <v>93</v>
      </c>
      <c r="H1329" s="441" t="s">
        <v>1103</v>
      </c>
      <c r="I1329" s="441" t="s">
        <v>1131</v>
      </c>
      <c r="J1329" s="441" t="s">
        <v>112</v>
      </c>
      <c r="K1329" s="1111" t="s">
        <v>1136</v>
      </c>
      <c r="L1329" s="441" t="s">
        <v>1120</v>
      </c>
      <c r="M1329" s="441" t="str">
        <f t="shared" si="79"/>
        <v>Finley 66 kV</v>
      </c>
      <c r="N1329" s="1111" t="s">
        <v>1106</v>
      </c>
      <c r="O1329" s="1111" t="s">
        <v>833</v>
      </c>
      <c r="P1329" s="1111"/>
      <c r="Q1329" s="2528"/>
      <c r="R1329" s="2529"/>
      <c r="S1329" s="2530"/>
      <c r="T1329" s="2530"/>
      <c r="U1329" s="2530"/>
      <c r="V1329" s="2102"/>
      <c r="W1329" s="2102"/>
      <c r="X1329" s="2102"/>
      <c r="Y1329" s="2102"/>
      <c r="Z1329" s="2102"/>
      <c r="AA1329" s="2103"/>
      <c r="AB1329" s="1125"/>
      <c r="AC1329" s="1151"/>
      <c r="AD1329" s="1152"/>
      <c r="AE1329" s="1153"/>
      <c r="AF1329" s="1153"/>
      <c r="AG1329" s="1153"/>
      <c r="AH1329" s="124"/>
      <c r="AI1329" s="124"/>
      <c r="AJ1329" s="124"/>
      <c r="AK1329" s="124"/>
      <c r="AL1329" s="1153"/>
      <c r="AM1329" s="124"/>
      <c r="AN1329" s="124"/>
      <c r="AO1329" s="1153"/>
      <c r="AP1329" s="1153"/>
      <c r="AQ1329" s="1153"/>
      <c r="AR1329" s="1154"/>
      <c r="AS1329" s="1154"/>
      <c r="AT1329" s="1154"/>
      <c r="AU1329" s="1154"/>
      <c r="AV1329" s="1154"/>
      <c r="AW1329" s="1154"/>
      <c r="AX1329" s="1154"/>
      <c r="AY1329" s="1154"/>
      <c r="AZ1329" s="1154"/>
      <c r="BA1329" s="1154"/>
      <c r="BB1329" s="1154"/>
    </row>
    <row r="1330" spans="2:54" ht="15" customHeight="1">
      <c r="B1330" s="1155"/>
      <c r="C1330" s="3016" t="s">
        <v>1136</v>
      </c>
      <c r="D1330" s="3016" t="s">
        <v>842</v>
      </c>
      <c r="E1330" s="1146" t="s">
        <v>1127</v>
      </c>
      <c r="F1330" s="1106"/>
      <c r="G1330" s="441" t="s">
        <v>93</v>
      </c>
      <c r="H1330" s="441" t="s">
        <v>1103</v>
      </c>
      <c r="I1330" s="441" t="s">
        <v>1128</v>
      </c>
      <c r="J1330" s="441" t="s">
        <v>112</v>
      </c>
      <c r="K1330" s="1111" t="s">
        <v>1136</v>
      </c>
      <c r="L1330" s="441" t="s">
        <v>1120</v>
      </c>
      <c r="M1330" s="441" t="str">
        <f t="shared" si="79"/>
        <v>Finley 66 kV</v>
      </c>
      <c r="N1330" s="1111" t="s">
        <v>1106</v>
      </c>
      <c r="O1330" s="1111" t="s">
        <v>842</v>
      </c>
      <c r="P1330" s="1111"/>
      <c r="Q1330" s="2528"/>
      <c r="R1330" s="2529"/>
      <c r="S1330" s="2530"/>
      <c r="T1330" s="2530"/>
      <c r="U1330" s="2530"/>
      <c r="V1330" s="2102"/>
      <c r="W1330" s="2102">
        <v>19.626505377754459</v>
      </c>
      <c r="X1330" s="2102">
        <v>19.73445115733211</v>
      </c>
      <c r="Y1330" s="2102">
        <v>19.842990638697437</v>
      </c>
      <c r="Z1330" s="2102">
        <v>19.952127087210275</v>
      </c>
      <c r="AA1330" s="2102">
        <v>20.061863786189932</v>
      </c>
      <c r="AB1330" s="1125"/>
      <c r="AC1330" s="1151"/>
      <c r="AD1330" s="1152"/>
      <c r="AE1330" s="1153"/>
      <c r="AF1330" s="1153"/>
      <c r="AG1330" s="1153"/>
      <c r="AH1330" s="124"/>
      <c r="AI1330" s="124"/>
      <c r="AJ1330" s="124"/>
      <c r="AK1330" s="124"/>
      <c r="AL1330" s="1153"/>
      <c r="AM1330" s="124"/>
      <c r="AN1330" s="124"/>
      <c r="AO1330" s="1153"/>
      <c r="AP1330" s="1153"/>
      <c r="AQ1330" s="1153"/>
      <c r="AR1330" s="1154"/>
      <c r="AS1330" s="1154"/>
      <c r="AT1330" s="1154"/>
      <c r="AU1330" s="1154"/>
      <c r="AV1330" s="1154"/>
      <c r="AW1330" s="1154"/>
      <c r="AX1330" s="1154"/>
      <c r="AY1330" s="1154"/>
      <c r="AZ1330" s="1154"/>
      <c r="BA1330" s="1154"/>
      <c r="BB1330" s="1154"/>
    </row>
    <row r="1331" spans="2:54" ht="15" customHeight="1" thickBot="1">
      <c r="B1331" s="2872"/>
      <c r="C1331" s="3018"/>
      <c r="D1331" s="3018"/>
      <c r="E1331" s="2873" t="s">
        <v>1130</v>
      </c>
      <c r="F1331" s="1106"/>
      <c r="G1331" s="441" t="s">
        <v>93</v>
      </c>
      <c r="H1331" s="441" t="s">
        <v>1103</v>
      </c>
      <c r="I1331" s="441" t="s">
        <v>1131</v>
      </c>
      <c r="J1331" s="441" t="s">
        <v>112</v>
      </c>
      <c r="K1331" s="1111" t="s">
        <v>1136</v>
      </c>
      <c r="L1331" s="441" t="s">
        <v>1120</v>
      </c>
      <c r="M1331" s="441" t="str">
        <f t="shared" si="79"/>
        <v>Finley 66 kV</v>
      </c>
      <c r="N1331" s="1111" t="s">
        <v>1106</v>
      </c>
      <c r="O1331" s="1111" t="s">
        <v>842</v>
      </c>
      <c r="P1331" s="1111"/>
      <c r="Q1331" s="2874"/>
      <c r="R1331" s="2875"/>
      <c r="S1331" s="2876"/>
      <c r="T1331" s="2876"/>
      <c r="U1331" s="2876"/>
      <c r="V1331" s="2877"/>
      <c r="W1331" s="2877"/>
      <c r="X1331" s="2877"/>
      <c r="Y1331" s="2877"/>
      <c r="Z1331" s="2877"/>
      <c r="AA1331" s="2878"/>
      <c r="AB1331" s="1162"/>
      <c r="AC1331" s="1151"/>
      <c r="AD1331" s="1152"/>
      <c r="AE1331" s="1153"/>
      <c r="AF1331" s="1153"/>
      <c r="AG1331" s="1153"/>
      <c r="AH1331" s="124"/>
      <c r="AI1331" s="124"/>
      <c r="AJ1331" s="124"/>
      <c r="AK1331" s="124"/>
      <c r="AL1331" s="1153"/>
      <c r="AM1331" s="124"/>
      <c r="AN1331" s="124"/>
      <c r="AO1331" s="1153"/>
      <c r="AP1331" s="1153"/>
      <c r="AQ1331" s="1153"/>
      <c r="AR1331" s="1154"/>
      <c r="AS1331" s="1154"/>
      <c r="AT1331" s="1154"/>
      <c r="AU1331" s="1154"/>
      <c r="AV1331" s="1154"/>
      <c r="AW1331" s="1154"/>
      <c r="AX1331" s="1154"/>
      <c r="AY1331" s="1154"/>
      <c r="AZ1331" s="1154"/>
      <c r="BA1331" s="1154"/>
      <c r="BB1331" s="1154"/>
    </row>
    <row r="1332" spans="2:54" ht="15" customHeight="1">
      <c r="B1332" s="1145" t="s">
        <v>1668</v>
      </c>
      <c r="C1332" s="3019" t="s">
        <v>1126</v>
      </c>
      <c r="D1332" s="3019" t="s">
        <v>842</v>
      </c>
      <c r="E1332" s="1146" t="s">
        <v>1127</v>
      </c>
      <c r="F1332" s="1106"/>
      <c r="G1332" s="441" t="s">
        <v>93</v>
      </c>
      <c r="H1332" s="441" t="s">
        <v>1103</v>
      </c>
      <c r="I1332" s="441" t="s">
        <v>1128</v>
      </c>
      <c r="J1332" s="441" t="s">
        <v>112</v>
      </c>
      <c r="K1332" s="441" t="s">
        <v>1126</v>
      </c>
      <c r="L1332" s="441" t="s">
        <v>1120</v>
      </c>
      <c r="M1332" s="441" t="str">
        <f t="shared" ref="M1332" si="81">B1332</f>
        <v>Gadara (132 kV &amp; 11 kV)</v>
      </c>
      <c r="N1332" s="441" t="s">
        <v>1129</v>
      </c>
      <c r="O1332" s="441" t="s">
        <v>842</v>
      </c>
      <c r="P1332" s="1111"/>
      <c r="Q1332" s="2521"/>
      <c r="R1332" s="2522"/>
      <c r="S1332" s="2523"/>
      <c r="T1332" s="2523"/>
      <c r="U1332" s="2523"/>
      <c r="V1332" s="2523"/>
      <c r="W1332" s="2524"/>
      <c r="X1332" s="2524"/>
      <c r="Y1332" s="2524"/>
      <c r="Z1332" s="2524"/>
      <c r="AA1332" s="2525"/>
      <c r="AB1332" s="1125"/>
      <c r="AC1332" s="1151"/>
      <c r="AD1332" s="1152"/>
      <c r="AE1332" s="1153"/>
      <c r="AF1332" s="1153"/>
      <c r="AG1332" s="1153"/>
      <c r="AH1332" s="124"/>
      <c r="AI1332" s="124"/>
      <c r="AJ1332" s="124"/>
      <c r="AK1332" s="124"/>
      <c r="AL1332" s="124"/>
      <c r="AM1332" s="124"/>
      <c r="AN1332" s="124"/>
      <c r="AO1332" s="124"/>
      <c r="AP1332" s="124"/>
      <c r="AQ1332" s="1153"/>
      <c r="AR1332" s="1154"/>
      <c r="AS1332" s="1154"/>
      <c r="AT1332" s="1154"/>
      <c r="AU1332" s="1154"/>
      <c r="AV1332" s="1154"/>
      <c r="AW1332" s="1154"/>
      <c r="AX1332" s="1154"/>
      <c r="AY1332" s="1154"/>
      <c r="AZ1332" s="1154"/>
      <c r="BA1332" s="1154"/>
      <c r="BB1332" s="1154"/>
    </row>
    <row r="1333" spans="2:54" ht="15" customHeight="1">
      <c r="B1333" s="1155"/>
      <c r="C1333" s="3017"/>
      <c r="D1333" s="3017"/>
      <c r="E1333" s="1146" t="s">
        <v>1130</v>
      </c>
      <c r="F1333" s="1106"/>
      <c r="G1333" s="441" t="s">
        <v>93</v>
      </c>
      <c r="H1333" s="441" t="s">
        <v>1103</v>
      </c>
      <c r="I1333" s="441" t="s">
        <v>1131</v>
      </c>
      <c r="J1333" s="441" t="s">
        <v>112</v>
      </c>
      <c r="K1333" s="441" t="s">
        <v>1126</v>
      </c>
      <c r="L1333" s="441" t="s">
        <v>1120</v>
      </c>
      <c r="M1333" s="441" t="str">
        <f t="shared" si="79"/>
        <v>Gadara (132 kV &amp; 11 kV)</v>
      </c>
      <c r="N1333" s="441" t="s">
        <v>1129</v>
      </c>
      <c r="O1333" s="441" t="s">
        <v>842</v>
      </c>
      <c r="P1333" s="1111"/>
      <c r="Q1333" s="2526"/>
      <c r="R1333" s="2527"/>
      <c r="S1333" s="2524"/>
      <c r="T1333" s="2524"/>
      <c r="U1333" s="2524"/>
      <c r="V1333" s="2524"/>
      <c r="W1333" s="2524"/>
      <c r="X1333" s="2524"/>
      <c r="Y1333" s="2524"/>
      <c r="Z1333" s="2524"/>
      <c r="AA1333" s="2525"/>
      <c r="AB1333" s="1125"/>
      <c r="AC1333" s="1151"/>
      <c r="AD1333" s="1152"/>
      <c r="AE1333" s="1153"/>
      <c r="AF1333" s="1153"/>
      <c r="AG1333" s="1153"/>
      <c r="AH1333" s="124"/>
      <c r="AI1333" s="124"/>
      <c r="AJ1333" s="124"/>
      <c r="AK1333" s="124"/>
      <c r="AL1333" s="124"/>
      <c r="AM1333" s="124"/>
      <c r="AN1333" s="124"/>
      <c r="AO1333" s="124"/>
      <c r="AP1333" s="124"/>
      <c r="AQ1333" s="1153"/>
      <c r="AR1333" s="1154"/>
      <c r="AS1333" s="1154"/>
      <c r="AT1333" s="1154"/>
      <c r="AU1333" s="1154"/>
      <c r="AV1333" s="1154"/>
      <c r="AW1333" s="1154"/>
      <c r="AX1333" s="1154"/>
      <c r="AY1333" s="1154"/>
      <c r="AZ1333" s="1154"/>
      <c r="BA1333" s="1154"/>
      <c r="BB1333" s="1154"/>
    </row>
    <row r="1334" spans="2:54" ht="15" customHeight="1">
      <c r="B1334" s="1155"/>
      <c r="C1334" s="3016" t="s">
        <v>1132</v>
      </c>
      <c r="D1334" s="3016" t="s">
        <v>833</v>
      </c>
      <c r="E1334" s="1146" t="s">
        <v>1127</v>
      </c>
      <c r="F1334" s="1106"/>
      <c r="G1334" s="441" t="s">
        <v>93</v>
      </c>
      <c r="H1334" s="441" t="s">
        <v>1103</v>
      </c>
      <c r="I1334" s="441" t="s">
        <v>1128</v>
      </c>
      <c r="J1334" s="441" t="s">
        <v>112</v>
      </c>
      <c r="K1334" s="1111" t="s">
        <v>1132</v>
      </c>
      <c r="L1334" s="441" t="s">
        <v>1120</v>
      </c>
      <c r="M1334" s="441" t="str">
        <f t="shared" si="79"/>
        <v>Gadara (132 kV &amp; 11 kV)</v>
      </c>
      <c r="N1334" s="1111" t="s">
        <v>1106</v>
      </c>
      <c r="O1334" s="1111" t="s">
        <v>833</v>
      </c>
      <c r="P1334" s="1111"/>
      <c r="Q1334" s="2850"/>
      <c r="R1334" s="2850"/>
      <c r="S1334" s="2850"/>
      <c r="T1334" s="2850"/>
      <c r="U1334" s="2850"/>
      <c r="V1334" s="2851"/>
      <c r="W1334" s="2852"/>
      <c r="X1334" s="2852"/>
      <c r="Y1334" s="2852"/>
      <c r="Z1334" s="2852"/>
      <c r="AA1334" s="2853"/>
      <c r="AB1334" s="1125"/>
      <c r="AC1334" s="1151"/>
      <c r="AD1334" s="1152"/>
      <c r="AE1334" s="1153"/>
      <c r="AF1334" s="1153"/>
      <c r="AG1334" s="1153"/>
      <c r="AH1334" s="124"/>
      <c r="AI1334" s="124"/>
      <c r="AJ1334" s="124"/>
      <c r="AK1334" s="124"/>
      <c r="AL1334" s="1153"/>
      <c r="AM1334" s="124"/>
      <c r="AN1334" s="124"/>
      <c r="AO1334" s="1153"/>
      <c r="AP1334" s="1153"/>
      <c r="AQ1334" s="1153"/>
      <c r="AR1334" s="1154"/>
      <c r="AS1334" s="1154"/>
      <c r="AT1334" s="1154"/>
      <c r="AU1334" s="1160"/>
      <c r="AV1334" s="1154"/>
      <c r="AW1334" s="1154"/>
      <c r="AX1334" s="1154"/>
      <c r="AY1334" s="1154"/>
      <c r="AZ1334" s="1154"/>
      <c r="BA1334" s="1154"/>
      <c r="BB1334" s="1154"/>
    </row>
    <row r="1335" spans="2:54" ht="15" customHeight="1">
      <c r="B1335" s="1155"/>
      <c r="C1335" s="3017"/>
      <c r="D1335" s="3017"/>
      <c r="E1335" s="1146" t="s">
        <v>1130</v>
      </c>
      <c r="F1335" s="1106"/>
      <c r="G1335" s="441" t="s">
        <v>93</v>
      </c>
      <c r="H1335" s="441" t="s">
        <v>1103</v>
      </c>
      <c r="I1335" s="441" t="s">
        <v>1131</v>
      </c>
      <c r="J1335" s="441" t="s">
        <v>112</v>
      </c>
      <c r="K1335" s="1111" t="s">
        <v>1132</v>
      </c>
      <c r="L1335" s="441" t="s">
        <v>1120</v>
      </c>
      <c r="M1335" s="441" t="str">
        <f t="shared" si="79"/>
        <v>Gadara (132 kV &amp; 11 kV)</v>
      </c>
      <c r="N1335" s="1111" t="s">
        <v>1106</v>
      </c>
      <c r="O1335" s="1111" t="s">
        <v>833</v>
      </c>
      <c r="P1335" s="1111"/>
      <c r="Q1335" s="2850"/>
      <c r="R1335" s="2850"/>
      <c r="S1335" s="2850"/>
      <c r="T1335" s="2850"/>
      <c r="U1335" s="2850"/>
      <c r="V1335" s="2851"/>
      <c r="W1335" s="2852"/>
      <c r="X1335" s="2852"/>
      <c r="Y1335" s="2852"/>
      <c r="Z1335" s="2852"/>
      <c r="AA1335" s="2853"/>
      <c r="AB1335" s="1125"/>
      <c r="AC1335" s="1151"/>
      <c r="AD1335" s="1152"/>
      <c r="AE1335" s="1153"/>
      <c r="AF1335" s="1153"/>
      <c r="AG1335" s="1153"/>
      <c r="AH1335" s="124"/>
      <c r="AI1335" s="124"/>
      <c r="AJ1335" s="124"/>
      <c r="AK1335" s="124"/>
      <c r="AL1335" s="1153"/>
      <c r="AM1335" s="124"/>
      <c r="AN1335" s="124"/>
      <c r="AO1335" s="1153"/>
      <c r="AP1335" s="1153"/>
      <c r="AQ1335" s="1153"/>
      <c r="AR1335" s="1154"/>
      <c r="AS1335" s="1154"/>
      <c r="AT1335" s="1154"/>
      <c r="AU1335" s="1160"/>
      <c r="AV1335" s="1154"/>
      <c r="AW1335" s="1154"/>
      <c r="AX1335" s="1154"/>
      <c r="AY1335" s="1154"/>
      <c r="AZ1335" s="1154"/>
      <c r="BA1335" s="1154"/>
      <c r="BB1335" s="1154"/>
    </row>
    <row r="1336" spans="2:54" ht="15" customHeight="1">
      <c r="B1336" s="1155"/>
      <c r="C1336" s="3016" t="s">
        <v>1132</v>
      </c>
      <c r="D1336" s="3016" t="s">
        <v>842</v>
      </c>
      <c r="E1336" s="1146" t="s">
        <v>1127</v>
      </c>
      <c r="F1336" s="1106"/>
      <c r="G1336" s="441" t="s">
        <v>93</v>
      </c>
      <c r="H1336" s="441" t="s">
        <v>1103</v>
      </c>
      <c r="I1336" s="441" t="s">
        <v>1128</v>
      </c>
      <c r="J1336" s="441" t="s">
        <v>112</v>
      </c>
      <c r="K1336" s="1111" t="s">
        <v>1132</v>
      </c>
      <c r="L1336" s="441" t="s">
        <v>1120</v>
      </c>
      <c r="M1336" s="441" t="str">
        <f t="shared" si="79"/>
        <v>Gadara (132 kV &amp; 11 kV)</v>
      </c>
      <c r="N1336" s="1111" t="s">
        <v>1106</v>
      </c>
      <c r="O1336" s="1112" t="s">
        <v>842</v>
      </c>
      <c r="P1336" s="1111"/>
      <c r="Q1336" s="2880">
        <v>34.753147474747472</v>
      </c>
      <c r="R1336" s="2854"/>
      <c r="S1336" s="2854"/>
      <c r="T1336" s="2854"/>
      <c r="U1336" s="2854"/>
      <c r="V1336" s="2855"/>
      <c r="W1336" s="2852"/>
      <c r="X1336" s="2852"/>
      <c r="Y1336" s="2852"/>
      <c r="Z1336" s="2852"/>
      <c r="AA1336" s="2853"/>
      <c r="AB1336" s="1125"/>
      <c r="AC1336" s="1151"/>
      <c r="AD1336" s="1152"/>
      <c r="AE1336" s="1153"/>
      <c r="AF1336" s="1153"/>
      <c r="AG1336" s="1153"/>
      <c r="AH1336" s="124"/>
      <c r="AI1336" s="124"/>
      <c r="AJ1336" s="124"/>
      <c r="AK1336" s="124"/>
      <c r="AL1336" s="1153"/>
      <c r="AM1336" s="124"/>
      <c r="AN1336" s="124"/>
      <c r="AO1336" s="1153"/>
      <c r="AP1336" s="1161"/>
      <c r="AQ1336" s="1153"/>
      <c r="AR1336" s="1154"/>
      <c r="AS1336" s="1154"/>
      <c r="AT1336" s="1154"/>
      <c r="AU1336" s="1160"/>
      <c r="AV1336" s="1154"/>
      <c r="AW1336" s="1154"/>
      <c r="AX1336" s="1154"/>
      <c r="AY1336" s="1154"/>
      <c r="AZ1336" s="1154"/>
      <c r="BA1336" s="1154"/>
      <c r="BB1336" s="1154"/>
    </row>
    <row r="1337" spans="2:54" ht="15" customHeight="1">
      <c r="B1337" s="1155"/>
      <c r="C1337" s="3017"/>
      <c r="D1337" s="3017"/>
      <c r="E1337" s="1146" t="s">
        <v>1130</v>
      </c>
      <c r="F1337" s="1106"/>
      <c r="G1337" s="441" t="s">
        <v>93</v>
      </c>
      <c r="H1337" s="441" t="s">
        <v>1103</v>
      </c>
      <c r="I1337" s="441" t="s">
        <v>1131</v>
      </c>
      <c r="J1337" s="441" t="s">
        <v>112</v>
      </c>
      <c r="K1337" s="1111" t="s">
        <v>1132</v>
      </c>
      <c r="L1337" s="441" t="s">
        <v>1120</v>
      </c>
      <c r="M1337" s="441" t="str">
        <f t="shared" si="79"/>
        <v>Gadara (132 kV &amp; 11 kV)</v>
      </c>
      <c r="N1337" s="1111" t="s">
        <v>1106</v>
      </c>
      <c r="O1337" s="1112" t="s">
        <v>842</v>
      </c>
      <c r="P1337" s="1111"/>
      <c r="Q1337" s="2880">
        <v>9.297668686868688</v>
      </c>
      <c r="R1337" s="2854"/>
      <c r="S1337" s="2854"/>
      <c r="T1337" s="2854"/>
      <c r="U1337" s="2854"/>
      <c r="V1337" s="2855"/>
      <c r="W1337" s="2852"/>
      <c r="X1337" s="2852"/>
      <c r="Y1337" s="2852"/>
      <c r="Z1337" s="2852"/>
      <c r="AA1337" s="2853"/>
      <c r="AB1337" s="1125"/>
      <c r="AC1337" s="1151"/>
      <c r="AD1337" s="1152"/>
      <c r="AE1337" s="1153"/>
      <c r="AF1337" s="1153"/>
      <c r="AG1337" s="1153"/>
      <c r="AH1337" s="124"/>
      <c r="AI1337" s="124"/>
      <c r="AJ1337" s="124"/>
      <c r="AK1337" s="124"/>
      <c r="AL1337" s="1153"/>
      <c r="AM1337" s="124"/>
      <c r="AN1337" s="124"/>
      <c r="AO1337" s="1153"/>
      <c r="AP1337" s="1161"/>
      <c r="AQ1337" s="1153"/>
      <c r="AR1337" s="1154"/>
      <c r="AS1337" s="1154"/>
      <c r="AT1337" s="1154"/>
      <c r="AU1337" s="1160"/>
      <c r="AV1337" s="1154"/>
      <c r="AW1337" s="1154"/>
      <c r="AX1337" s="1154"/>
      <c r="AY1337" s="1154"/>
      <c r="AZ1337" s="1154"/>
      <c r="BA1337" s="1154"/>
      <c r="BB1337" s="1154"/>
    </row>
    <row r="1338" spans="2:54" ht="15" customHeight="1">
      <c r="B1338" s="1155"/>
      <c r="C1338" s="3016" t="s">
        <v>1133</v>
      </c>
      <c r="D1338" s="3016"/>
      <c r="E1338" s="1146" t="s">
        <v>1127</v>
      </c>
      <c r="F1338" s="1106"/>
      <c r="G1338" s="441" t="s">
        <v>93</v>
      </c>
      <c r="H1338" s="441" t="s">
        <v>1103</v>
      </c>
      <c r="I1338" s="441" t="s">
        <v>1128</v>
      </c>
      <c r="J1338" s="441" t="s">
        <v>112</v>
      </c>
      <c r="K1338" s="1111" t="s">
        <v>1133</v>
      </c>
      <c r="L1338" s="441" t="s">
        <v>1120</v>
      </c>
      <c r="M1338" s="441" t="str">
        <f t="shared" si="79"/>
        <v>Gadara (132 kV &amp; 11 kV)</v>
      </c>
      <c r="N1338" s="1111" t="s">
        <v>1108</v>
      </c>
      <c r="O1338" s="1111" t="s">
        <v>1109</v>
      </c>
      <c r="P1338" s="1111"/>
      <c r="Q1338" s="2856"/>
      <c r="R1338" s="2856"/>
      <c r="S1338" s="2856"/>
      <c r="T1338" s="2856"/>
      <c r="U1338" s="2856"/>
      <c r="V1338" s="2858"/>
      <c r="W1338" s="2859"/>
      <c r="X1338" s="2859"/>
      <c r="Y1338" s="2859"/>
      <c r="Z1338" s="2859"/>
      <c r="AA1338" s="2860"/>
      <c r="AB1338" s="1125"/>
      <c r="AC1338" s="1151"/>
      <c r="AD1338" s="1152"/>
      <c r="AE1338" s="1153"/>
      <c r="AF1338" s="1153"/>
      <c r="AG1338" s="1153"/>
      <c r="AH1338" s="124"/>
      <c r="AI1338" s="124"/>
      <c r="AJ1338" s="124"/>
      <c r="AK1338" s="124"/>
      <c r="AL1338" s="1153"/>
      <c r="AM1338" s="124"/>
      <c r="AN1338" s="124"/>
      <c r="AO1338" s="1153"/>
      <c r="AP1338" s="1153"/>
      <c r="AQ1338" s="1153"/>
      <c r="AR1338" s="1154"/>
      <c r="AS1338" s="1154"/>
      <c r="AT1338" s="1154"/>
      <c r="AU1338" s="1154"/>
      <c r="AV1338" s="1154"/>
      <c r="AW1338" s="1154"/>
      <c r="AX1338" s="1154"/>
      <c r="AY1338" s="1154"/>
      <c r="AZ1338" s="1154"/>
      <c r="BA1338" s="1154"/>
      <c r="BB1338" s="1154"/>
    </row>
    <row r="1339" spans="2:54" ht="15" customHeight="1">
      <c r="B1339" s="1155"/>
      <c r="C1339" s="3017"/>
      <c r="D1339" s="3017"/>
      <c r="E1339" s="1146" t="s">
        <v>1130</v>
      </c>
      <c r="F1339" s="1106"/>
      <c r="G1339" s="441" t="s">
        <v>93</v>
      </c>
      <c r="H1339" s="441" t="s">
        <v>1103</v>
      </c>
      <c r="I1339" s="441" t="s">
        <v>1131</v>
      </c>
      <c r="J1339" s="441" t="s">
        <v>112</v>
      </c>
      <c r="K1339" s="1111" t="s">
        <v>1133</v>
      </c>
      <c r="L1339" s="441" t="s">
        <v>1120</v>
      </c>
      <c r="M1339" s="441" t="str">
        <f t="shared" si="79"/>
        <v>Gadara (132 kV &amp; 11 kV)</v>
      </c>
      <c r="N1339" s="1111" t="s">
        <v>1108</v>
      </c>
      <c r="O1339" s="1111" t="s">
        <v>1109</v>
      </c>
      <c r="P1339" s="1111"/>
      <c r="Q1339" s="2856"/>
      <c r="R1339" s="2856"/>
      <c r="S1339" s="2856"/>
      <c r="T1339" s="2856"/>
      <c r="U1339" s="2856"/>
      <c r="V1339" s="2858"/>
      <c r="W1339" s="2859"/>
      <c r="X1339" s="2859"/>
      <c r="Y1339" s="2859"/>
      <c r="Z1339" s="2859"/>
      <c r="AA1339" s="2860"/>
      <c r="AB1339" s="1125"/>
      <c r="AC1339" s="1151"/>
      <c r="AD1339" s="1152"/>
      <c r="AE1339" s="1153"/>
      <c r="AF1339" s="1153"/>
      <c r="AG1339" s="1153"/>
      <c r="AH1339" s="124"/>
      <c r="AI1339" s="124"/>
      <c r="AJ1339" s="124"/>
      <c r="AK1339" s="124"/>
      <c r="AL1339" s="1153"/>
      <c r="AM1339" s="124"/>
      <c r="AN1339" s="124"/>
      <c r="AO1339" s="1153"/>
      <c r="AP1339" s="1153"/>
      <c r="AQ1339" s="1153"/>
      <c r="AR1339" s="1154"/>
      <c r="AS1339" s="1154"/>
      <c r="AT1339" s="1154"/>
      <c r="AU1339" s="1154"/>
      <c r="AV1339" s="1154"/>
      <c r="AW1339" s="1154"/>
      <c r="AX1339" s="1154"/>
      <c r="AY1339" s="1154"/>
      <c r="AZ1339" s="1154"/>
      <c r="BA1339" s="1154"/>
      <c r="BB1339" s="1154"/>
    </row>
    <row r="1340" spans="2:54" ht="15" customHeight="1">
      <c r="B1340" s="1155"/>
      <c r="C1340" s="3016" t="s">
        <v>1110</v>
      </c>
      <c r="D1340" s="3016"/>
      <c r="E1340" s="1146" t="s">
        <v>1127</v>
      </c>
      <c r="F1340" s="1106"/>
      <c r="G1340" s="441" t="s">
        <v>93</v>
      </c>
      <c r="H1340" s="441" t="s">
        <v>1103</v>
      </c>
      <c r="I1340" s="441" t="s">
        <v>1128</v>
      </c>
      <c r="J1340" s="441" t="s">
        <v>112</v>
      </c>
      <c r="K1340" s="1111" t="s">
        <v>1110</v>
      </c>
      <c r="L1340" s="441" t="s">
        <v>1120</v>
      </c>
      <c r="M1340" s="441" t="str">
        <f t="shared" si="79"/>
        <v>Gadara (132 kV &amp; 11 kV)</v>
      </c>
      <c r="N1340" s="1111" t="s">
        <v>1111</v>
      </c>
      <c r="O1340" s="1112">
        <v>0</v>
      </c>
      <c r="P1340" s="1111"/>
      <c r="Q1340" s="2861"/>
      <c r="R1340" s="2861"/>
      <c r="S1340" s="2861"/>
      <c r="T1340" s="2861"/>
      <c r="U1340" s="2861"/>
      <c r="V1340" s="2862"/>
      <c r="W1340" s="2863"/>
      <c r="X1340" s="2863"/>
      <c r="Y1340" s="2863"/>
      <c r="Z1340" s="2863"/>
      <c r="AA1340" s="2864"/>
      <c r="AB1340" s="1125"/>
      <c r="AC1340" s="1151"/>
      <c r="AD1340" s="1152"/>
      <c r="AE1340" s="1153"/>
      <c r="AF1340" s="1153"/>
      <c r="AG1340" s="1153"/>
      <c r="AH1340" s="124"/>
      <c r="AI1340" s="124"/>
      <c r="AJ1340" s="124"/>
      <c r="AK1340" s="124"/>
      <c r="AL1340" s="1153"/>
      <c r="AM1340" s="124"/>
      <c r="AN1340" s="124"/>
      <c r="AO1340" s="1153"/>
      <c r="AP1340" s="1161"/>
      <c r="AQ1340" s="1153"/>
      <c r="AR1340" s="1154"/>
      <c r="AS1340" s="1154"/>
      <c r="AT1340" s="1154"/>
      <c r="AU1340" s="1154"/>
      <c r="AV1340" s="1154"/>
      <c r="AW1340" s="1154"/>
      <c r="AX1340" s="1154"/>
      <c r="AY1340" s="1154"/>
      <c r="AZ1340" s="1154"/>
      <c r="BA1340" s="1154"/>
      <c r="BB1340" s="1154"/>
    </row>
    <row r="1341" spans="2:54" ht="15" customHeight="1">
      <c r="B1341" s="1155"/>
      <c r="C1341" s="3017"/>
      <c r="D1341" s="3017"/>
      <c r="E1341" s="1146" t="s">
        <v>1130</v>
      </c>
      <c r="F1341" s="1106"/>
      <c r="G1341" s="441" t="s">
        <v>93</v>
      </c>
      <c r="H1341" s="441" t="s">
        <v>1103</v>
      </c>
      <c r="I1341" s="441" t="s">
        <v>1131</v>
      </c>
      <c r="J1341" s="441" t="s">
        <v>112</v>
      </c>
      <c r="K1341" s="1111" t="s">
        <v>1110</v>
      </c>
      <c r="L1341" s="441" t="s">
        <v>1120</v>
      </c>
      <c r="M1341" s="441" t="str">
        <f t="shared" si="79"/>
        <v>Gadara (132 kV &amp; 11 kV)</v>
      </c>
      <c r="N1341" s="1111" t="s">
        <v>1111</v>
      </c>
      <c r="O1341" s="1112">
        <v>0</v>
      </c>
      <c r="P1341" s="1111"/>
      <c r="Q1341" s="2861"/>
      <c r="R1341" s="2861"/>
      <c r="S1341" s="2861"/>
      <c r="T1341" s="2861"/>
      <c r="U1341" s="2861"/>
      <c r="V1341" s="2862"/>
      <c r="W1341" s="2863"/>
      <c r="X1341" s="2863"/>
      <c r="Y1341" s="2863"/>
      <c r="Z1341" s="2863"/>
      <c r="AA1341" s="2864"/>
      <c r="AB1341" s="1125"/>
      <c r="AC1341" s="1151"/>
      <c r="AD1341" s="1152"/>
      <c r="AE1341" s="1153"/>
      <c r="AF1341" s="1153"/>
      <c r="AG1341" s="1153"/>
      <c r="AH1341" s="124"/>
      <c r="AI1341" s="124"/>
      <c r="AJ1341" s="124"/>
      <c r="AK1341" s="124"/>
      <c r="AL1341" s="1153"/>
      <c r="AM1341" s="124"/>
      <c r="AN1341" s="124"/>
      <c r="AO1341" s="1153"/>
      <c r="AP1341" s="1161"/>
      <c r="AQ1341" s="1153"/>
      <c r="AR1341" s="1154"/>
      <c r="AS1341" s="1154"/>
      <c r="AT1341" s="1154"/>
      <c r="AU1341" s="1154"/>
      <c r="AV1341" s="1154"/>
      <c r="AW1341" s="1154"/>
      <c r="AX1341" s="1154"/>
      <c r="AY1341" s="1154"/>
      <c r="AZ1341" s="1154"/>
      <c r="BA1341" s="1154"/>
      <c r="BB1341" s="1154"/>
    </row>
    <row r="1342" spans="2:54" ht="15" customHeight="1">
      <c r="B1342" s="1155"/>
      <c r="C1342" s="3016" t="s">
        <v>1112</v>
      </c>
      <c r="D1342" s="3016"/>
      <c r="E1342" s="1146" t="s">
        <v>1127</v>
      </c>
      <c r="F1342" s="1106"/>
      <c r="G1342" s="441" t="s">
        <v>93</v>
      </c>
      <c r="H1342" s="441" t="s">
        <v>1103</v>
      </c>
      <c r="I1342" s="441" t="s">
        <v>1128</v>
      </c>
      <c r="J1342" s="441" t="s">
        <v>112</v>
      </c>
      <c r="K1342" s="1111" t="s">
        <v>1112</v>
      </c>
      <c r="L1342" s="441" t="s">
        <v>1120</v>
      </c>
      <c r="M1342" s="441" t="str">
        <f t="shared" si="79"/>
        <v>Gadara (132 kV &amp; 11 kV)</v>
      </c>
      <c r="N1342" s="1111" t="s">
        <v>1113</v>
      </c>
      <c r="O1342" s="1111" t="s">
        <v>1113</v>
      </c>
      <c r="P1342" s="1111"/>
      <c r="Q1342" s="2850"/>
      <c r="R1342" s="2850"/>
      <c r="S1342" s="2850"/>
      <c r="T1342" s="2850"/>
      <c r="U1342" s="2850"/>
      <c r="V1342" s="2851"/>
      <c r="W1342" s="2866"/>
      <c r="X1342" s="2866"/>
      <c r="Y1342" s="2866"/>
      <c r="Z1342" s="2866"/>
      <c r="AA1342" s="2099"/>
      <c r="AB1342" s="1125"/>
      <c r="AC1342" s="1151"/>
      <c r="AD1342" s="1152"/>
      <c r="AE1342" s="1153"/>
      <c r="AF1342" s="1153"/>
      <c r="AG1342" s="1153"/>
      <c r="AH1342" s="124"/>
      <c r="AI1342" s="124"/>
      <c r="AJ1342" s="124"/>
      <c r="AK1342" s="124"/>
      <c r="AL1342" s="1153"/>
      <c r="AM1342" s="124"/>
      <c r="AN1342" s="124"/>
      <c r="AO1342" s="1153"/>
      <c r="AP1342" s="1153"/>
      <c r="AQ1342" s="1153"/>
      <c r="AR1342" s="1154"/>
      <c r="AS1342" s="1154"/>
      <c r="AT1342" s="1154"/>
      <c r="AU1342" s="1154"/>
      <c r="AV1342" s="1154"/>
      <c r="AW1342" s="1154"/>
      <c r="AX1342" s="1154"/>
      <c r="AY1342" s="1154"/>
      <c r="AZ1342" s="1154"/>
      <c r="BA1342" s="1154"/>
      <c r="BB1342" s="1154"/>
    </row>
    <row r="1343" spans="2:54" ht="15" customHeight="1">
      <c r="B1343" s="1155"/>
      <c r="C1343" s="3017"/>
      <c r="D1343" s="3017"/>
      <c r="E1343" s="1146" t="s">
        <v>1130</v>
      </c>
      <c r="F1343" s="1106"/>
      <c r="G1343" s="441" t="s">
        <v>93</v>
      </c>
      <c r="H1343" s="441" t="s">
        <v>1103</v>
      </c>
      <c r="I1343" s="441" t="s">
        <v>1131</v>
      </c>
      <c r="J1343" s="441" t="s">
        <v>112</v>
      </c>
      <c r="K1343" s="1111" t="s">
        <v>1112</v>
      </c>
      <c r="L1343" s="441" t="s">
        <v>1120</v>
      </c>
      <c r="M1343" s="441" t="str">
        <f t="shared" si="79"/>
        <v>Gadara (132 kV &amp; 11 kV)</v>
      </c>
      <c r="N1343" s="1111" t="s">
        <v>1113</v>
      </c>
      <c r="O1343" s="1111" t="s">
        <v>1113</v>
      </c>
      <c r="P1343" s="1111"/>
      <c r="Q1343" s="2850"/>
      <c r="R1343" s="2850"/>
      <c r="S1343" s="2850"/>
      <c r="T1343" s="2850"/>
      <c r="U1343" s="2850"/>
      <c r="V1343" s="2851"/>
      <c r="W1343" s="2866"/>
      <c r="X1343" s="2866"/>
      <c r="Y1343" s="2866"/>
      <c r="Z1343" s="2866"/>
      <c r="AA1343" s="2099"/>
      <c r="AB1343" s="1125"/>
      <c r="AC1343" s="1151"/>
      <c r="AD1343" s="1152"/>
      <c r="AE1343" s="1153"/>
      <c r="AF1343" s="1153"/>
      <c r="AG1343" s="1153"/>
      <c r="AH1343" s="124"/>
      <c r="AI1343" s="124"/>
      <c r="AJ1343" s="124"/>
      <c r="AK1343" s="124"/>
      <c r="AL1343" s="1153"/>
      <c r="AM1343" s="124"/>
      <c r="AN1343" s="124"/>
      <c r="AO1343" s="1153"/>
      <c r="AP1343" s="1153"/>
      <c r="AQ1343" s="1153"/>
      <c r="AR1343" s="1154"/>
      <c r="AS1343" s="1154"/>
      <c r="AT1343" s="1154"/>
      <c r="AU1343" s="1154"/>
      <c r="AV1343" s="1154"/>
      <c r="AW1343" s="1154"/>
      <c r="AX1343" s="1154"/>
      <c r="AY1343" s="1154"/>
      <c r="AZ1343" s="1154"/>
      <c r="BA1343" s="1154"/>
      <c r="BB1343" s="1154"/>
    </row>
    <row r="1344" spans="2:54" ht="15" customHeight="1">
      <c r="B1344" s="1155"/>
      <c r="C1344" s="3016" t="s">
        <v>1134</v>
      </c>
      <c r="D1344" s="3016" t="s">
        <v>833</v>
      </c>
      <c r="E1344" s="1146" t="s">
        <v>1127</v>
      </c>
      <c r="F1344" s="1106"/>
      <c r="G1344" s="441" t="s">
        <v>93</v>
      </c>
      <c r="H1344" s="441" t="s">
        <v>1103</v>
      </c>
      <c r="I1344" s="441" t="s">
        <v>1128</v>
      </c>
      <c r="J1344" s="441" t="s">
        <v>112</v>
      </c>
      <c r="K1344" s="1111" t="s">
        <v>1134</v>
      </c>
      <c r="L1344" s="441" t="s">
        <v>1120</v>
      </c>
      <c r="M1344" s="441" t="str">
        <f t="shared" si="79"/>
        <v>Gadara (132 kV &amp; 11 kV)</v>
      </c>
      <c r="N1344" s="1111" t="s">
        <v>1115</v>
      </c>
      <c r="O1344" s="1111" t="s">
        <v>833</v>
      </c>
      <c r="P1344" s="1111"/>
      <c r="Q1344" s="2867"/>
      <c r="R1344" s="2868"/>
      <c r="S1344" s="2869"/>
      <c r="T1344" s="2869"/>
      <c r="U1344" s="2869"/>
      <c r="V1344" s="2869"/>
      <c r="W1344" s="2869"/>
      <c r="X1344" s="2869"/>
      <c r="Y1344" s="2869"/>
      <c r="Z1344" s="2869"/>
      <c r="AA1344" s="2879"/>
      <c r="AB1344" s="1125"/>
      <c r="AC1344" s="1151"/>
      <c r="AD1344" s="1152"/>
      <c r="AE1344" s="1153"/>
      <c r="AF1344" s="1153"/>
      <c r="AG1344" s="1153"/>
      <c r="AH1344" s="124"/>
      <c r="AI1344" s="124"/>
      <c r="AJ1344" s="124"/>
      <c r="AK1344" s="124"/>
      <c r="AL1344" s="1153"/>
      <c r="AM1344" s="124"/>
      <c r="AN1344" s="124"/>
      <c r="AO1344" s="1153"/>
      <c r="AP1344" s="1153"/>
      <c r="AQ1344" s="1153"/>
      <c r="AR1344" s="1154"/>
      <c r="AS1344" s="1154"/>
      <c r="AT1344" s="1154"/>
      <c r="AU1344" s="1154"/>
      <c r="AV1344" s="1154"/>
      <c r="AW1344" s="1154"/>
      <c r="AX1344" s="1154"/>
      <c r="AY1344" s="1154"/>
      <c r="AZ1344" s="1154"/>
      <c r="BA1344" s="1154"/>
      <c r="BB1344" s="1154"/>
    </row>
    <row r="1345" spans="2:54" ht="15" customHeight="1">
      <c r="B1345" s="1155"/>
      <c r="C1345" s="3017"/>
      <c r="D1345" s="3017"/>
      <c r="E1345" s="1146" t="s">
        <v>1130</v>
      </c>
      <c r="F1345" s="1106"/>
      <c r="G1345" s="441" t="s">
        <v>93</v>
      </c>
      <c r="H1345" s="441" t="s">
        <v>1103</v>
      </c>
      <c r="I1345" s="441" t="s">
        <v>1131</v>
      </c>
      <c r="J1345" s="441" t="s">
        <v>112</v>
      </c>
      <c r="K1345" s="1111" t="s">
        <v>1134</v>
      </c>
      <c r="L1345" s="441" t="s">
        <v>1120</v>
      </c>
      <c r="M1345" s="441" t="str">
        <f t="shared" si="79"/>
        <v>Gadara (132 kV &amp; 11 kV)</v>
      </c>
      <c r="N1345" s="1111" t="s">
        <v>1115</v>
      </c>
      <c r="O1345" s="1111" t="s">
        <v>833</v>
      </c>
      <c r="P1345" s="1111"/>
      <c r="Q1345" s="2867"/>
      <c r="R1345" s="2868"/>
      <c r="S1345" s="2869"/>
      <c r="T1345" s="2869"/>
      <c r="U1345" s="2869"/>
      <c r="V1345" s="2869"/>
      <c r="W1345" s="2869"/>
      <c r="X1345" s="2869"/>
      <c r="Y1345" s="2869"/>
      <c r="Z1345" s="2869"/>
      <c r="AA1345" s="2879"/>
      <c r="AB1345" s="1125"/>
      <c r="AC1345" s="1151"/>
      <c r="AD1345" s="1152"/>
      <c r="AE1345" s="1153"/>
      <c r="AF1345" s="1153"/>
      <c r="AG1345" s="1153"/>
      <c r="AH1345" s="124"/>
      <c r="AI1345" s="124"/>
      <c r="AJ1345" s="124"/>
      <c r="AK1345" s="124"/>
      <c r="AL1345" s="1153"/>
      <c r="AM1345" s="124"/>
      <c r="AN1345" s="124"/>
      <c r="AO1345" s="1153"/>
      <c r="AP1345" s="1153"/>
      <c r="AQ1345" s="1153"/>
      <c r="AR1345" s="1154"/>
      <c r="AS1345" s="1154"/>
      <c r="AT1345" s="1154"/>
      <c r="AU1345" s="1154"/>
      <c r="AV1345" s="1154"/>
      <c r="AW1345" s="1154"/>
      <c r="AX1345" s="1154"/>
      <c r="AY1345" s="1154"/>
      <c r="AZ1345" s="1154"/>
      <c r="BA1345" s="1154"/>
      <c r="BB1345" s="1154"/>
    </row>
    <row r="1346" spans="2:54" ht="15" customHeight="1">
      <c r="B1346" s="1155"/>
      <c r="C1346" s="3016" t="s">
        <v>1135</v>
      </c>
      <c r="D1346" s="3016" t="s">
        <v>833</v>
      </c>
      <c r="E1346" s="1146" t="s">
        <v>1127</v>
      </c>
      <c r="F1346" s="1106"/>
      <c r="G1346" s="441" t="s">
        <v>93</v>
      </c>
      <c r="H1346" s="441" t="s">
        <v>1103</v>
      </c>
      <c r="I1346" s="441" t="s">
        <v>1128</v>
      </c>
      <c r="J1346" s="441" t="s">
        <v>112</v>
      </c>
      <c r="K1346" s="1111" t="s">
        <v>1135</v>
      </c>
      <c r="L1346" s="441" t="s">
        <v>1120</v>
      </c>
      <c r="M1346" s="441" t="str">
        <f t="shared" si="79"/>
        <v>Gadara (132 kV &amp; 11 kV)</v>
      </c>
      <c r="N1346" s="1111" t="s">
        <v>1106</v>
      </c>
      <c r="O1346" s="1111" t="s">
        <v>833</v>
      </c>
      <c r="P1346" s="1111"/>
      <c r="Q1346" s="2867"/>
      <c r="R1346" s="2868"/>
      <c r="S1346" s="2869"/>
      <c r="T1346" s="2869"/>
      <c r="U1346" s="2869"/>
      <c r="V1346" s="2869"/>
      <c r="W1346" s="2869"/>
      <c r="X1346" s="2869"/>
      <c r="Y1346" s="2869"/>
      <c r="Z1346" s="2869"/>
      <c r="AA1346" s="2879"/>
      <c r="AB1346" s="1125"/>
      <c r="AC1346" s="1151"/>
      <c r="AD1346" s="1152"/>
      <c r="AE1346" s="1153"/>
      <c r="AF1346" s="1153"/>
      <c r="AG1346" s="1153"/>
      <c r="AH1346" s="124"/>
      <c r="AI1346" s="124"/>
      <c r="AJ1346" s="124"/>
      <c r="AK1346" s="124"/>
      <c r="AL1346" s="1153"/>
      <c r="AM1346" s="124"/>
      <c r="AN1346" s="124"/>
      <c r="AO1346" s="1153"/>
      <c r="AP1346" s="1153"/>
      <c r="AQ1346" s="1153"/>
      <c r="AR1346" s="1154"/>
      <c r="AS1346" s="1154"/>
      <c r="AT1346" s="1154"/>
      <c r="AU1346" s="1154"/>
      <c r="AV1346" s="1154"/>
      <c r="AW1346" s="1154"/>
      <c r="AX1346" s="1154"/>
      <c r="AY1346" s="1154"/>
      <c r="AZ1346" s="1154"/>
      <c r="BA1346" s="1154"/>
      <c r="BB1346" s="1154"/>
    </row>
    <row r="1347" spans="2:54" ht="15" customHeight="1">
      <c r="B1347" s="1155"/>
      <c r="C1347" s="3017"/>
      <c r="D1347" s="3017"/>
      <c r="E1347" s="1146" t="s">
        <v>1130</v>
      </c>
      <c r="F1347" s="1106"/>
      <c r="G1347" s="441" t="s">
        <v>93</v>
      </c>
      <c r="H1347" s="441" t="s">
        <v>1103</v>
      </c>
      <c r="I1347" s="441" t="s">
        <v>1131</v>
      </c>
      <c r="J1347" s="441" t="s">
        <v>112</v>
      </c>
      <c r="K1347" s="1111" t="s">
        <v>1135</v>
      </c>
      <c r="L1347" s="441" t="s">
        <v>1120</v>
      </c>
      <c r="M1347" s="441" t="str">
        <f t="shared" si="79"/>
        <v>Gadara (132 kV &amp; 11 kV)</v>
      </c>
      <c r="N1347" s="1111" t="s">
        <v>1106</v>
      </c>
      <c r="O1347" s="1111" t="s">
        <v>833</v>
      </c>
      <c r="P1347" s="1111"/>
      <c r="Q1347" s="2867"/>
      <c r="R1347" s="2868"/>
      <c r="S1347" s="2869"/>
      <c r="T1347" s="2869"/>
      <c r="U1347" s="2869"/>
      <c r="V1347" s="2869"/>
      <c r="W1347" s="2869"/>
      <c r="X1347" s="2869"/>
      <c r="Y1347" s="2869"/>
      <c r="Z1347" s="2869"/>
      <c r="AA1347" s="2879"/>
      <c r="AB1347" s="1125"/>
      <c r="AC1347" s="1151"/>
      <c r="AD1347" s="1152"/>
      <c r="AE1347" s="1153"/>
      <c r="AF1347" s="1153"/>
      <c r="AG1347" s="1153"/>
      <c r="AH1347" s="124"/>
      <c r="AI1347" s="124"/>
      <c r="AJ1347" s="124"/>
      <c r="AK1347" s="124"/>
      <c r="AL1347" s="1153"/>
      <c r="AM1347" s="124"/>
      <c r="AN1347" s="124"/>
      <c r="AO1347" s="1153"/>
      <c r="AP1347" s="1153"/>
      <c r="AQ1347" s="1153"/>
      <c r="AR1347" s="1154"/>
      <c r="AS1347" s="1154"/>
      <c r="AT1347" s="1154"/>
      <c r="AU1347" s="1154"/>
      <c r="AV1347" s="1154"/>
      <c r="AW1347" s="1154"/>
      <c r="AX1347" s="1154"/>
      <c r="AY1347" s="1154"/>
      <c r="AZ1347" s="1154"/>
      <c r="BA1347" s="1154"/>
      <c r="BB1347" s="1154"/>
    </row>
    <row r="1348" spans="2:54" ht="15" customHeight="1">
      <c r="B1348" s="1155"/>
      <c r="C1348" s="3016" t="s">
        <v>1135</v>
      </c>
      <c r="D1348" s="3016" t="s">
        <v>842</v>
      </c>
      <c r="E1348" s="1146" t="s">
        <v>1127</v>
      </c>
      <c r="F1348" s="1106"/>
      <c r="G1348" s="441" t="s">
        <v>93</v>
      </c>
      <c r="H1348" s="441" t="s">
        <v>1103</v>
      </c>
      <c r="I1348" s="441" t="s">
        <v>1128</v>
      </c>
      <c r="J1348" s="441" t="s">
        <v>112</v>
      </c>
      <c r="K1348" s="1111" t="s">
        <v>1135</v>
      </c>
      <c r="L1348" s="441" t="s">
        <v>1120</v>
      </c>
      <c r="M1348" s="441" t="str">
        <f t="shared" si="79"/>
        <v>Gadara (132 kV &amp; 11 kV)</v>
      </c>
      <c r="N1348" s="1111" t="s">
        <v>1106</v>
      </c>
      <c r="O1348" s="1111" t="s">
        <v>842</v>
      </c>
      <c r="P1348" s="1111"/>
      <c r="Q1348" s="2867"/>
      <c r="R1348" s="2868"/>
      <c r="S1348" s="2869"/>
      <c r="T1348" s="2869"/>
      <c r="U1348" s="2869"/>
      <c r="V1348" s="2869"/>
      <c r="W1348" s="2870">
        <v>65</v>
      </c>
      <c r="X1348" s="2870">
        <v>65</v>
      </c>
      <c r="Y1348" s="2870">
        <v>65</v>
      </c>
      <c r="Z1348" s="2870">
        <v>65</v>
      </c>
      <c r="AA1348" s="2870">
        <v>65</v>
      </c>
      <c r="AB1348" s="1125"/>
      <c r="AC1348" s="1151"/>
      <c r="AD1348" s="1152"/>
      <c r="AE1348" s="1153"/>
      <c r="AF1348" s="1153"/>
      <c r="AG1348" s="1153"/>
      <c r="AH1348" s="124"/>
      <c r="AI1348" s="124"/>
      <c r="AJ1348" s="124"/>
      <c r="AK1348" s="124"/>
      <c r="AL1348" s="1153"/>
      <c r="AM1348" s="124"/>
      <c r="AN1348" s="124"/>
      <c r="AO1348" s="1153"/>
      <c r="AP1348" s="1153"/>
      <c r="AQ1348" s="1153"/>
      <c r="AR1348" s="1154"/>
      <c r="AS1348" s="1154"/>
      <c r="AT1348" s="1154"/>
      <c r="AU1348" s="1154"/>
      <c r="AV1348" s="1154"/>
      <c r="AW1348" s="1154"/>
      <c r="AX1348" s="1154"/>
      <c r="AY1348" s="1154"/>
      <c r="AZ1348" s="1154"/>
      <c r="BA1348" s="1154"/>
      <c r="BB1348" s="1154"/>
    </row>
    <row r="1349" spans="2:54" ht="15" customHeight="1">
      <c r="B1349" s="1155"/>
      <c r="C1349" s="3017"/>
      <c r="D1349" s="3017"/>
      <c r="E1349" s="1146" t="s">
        <v>1130</v>
      </c>
      <c r="F1349" s="1106"/>
      <c r="G1349" s="441" t="s">
        <v>93</v>
      </c>
      <c r="H1349" s="441" t="s">
        <v>1103</v>
      </c>
      <c r="I1349" s="441" t="s">
        <v>1131</v>
      </c>
      <c r="J1349" s="441" t="s">
        <v>112</v>
      </c>
      <c r="K1349" s="1111" t="s">
        <v>1135</v>
      </c>
      <c r="L1349" s="441" t="s">
        <v>1120</v>
      </c>
      <c r="M1349" s="441" t="str">
        <f t="shared" si="79"/>
        <v>Gadara (132 kV &amp; 11 kV)</v>
      </c>
      <c r="N1349" s="1111" t="s">
        <v>1106</v>
      </c>
      <c r="O1349" s="1111" t="s">
        <v>842</v>
      </c>
      <c r="P1349" s="1111"/>
      <c r="Q1349" s="2867"/>
      <c r="R1349" s="2868"/>
      <c r="S1349" s="2869"/>
      <c r="T1349" s="2869"/>
      <c r="U1349" s="2869"/>
      <c r="V1349" s="2869"/>
      <c r="W1349" s="2870"/>
      <c r="X1349" s="2870"/>
      <c r="Y1349" s="2870"/>
      <c r="Z1349" s="2870"/>
      <c r="AA1349" s="2870"/>
      <c r="AB1349" s="1125"/>
      <c r="AC1349" s="1151"/>
      <c r="AD1349" s="1152"/>
      <c r="AE1349" s="1153"/>
      <c r="AF1349" s="1153"/>
      <c r="AG1349" s="1153"/>
      <c r="AH1349" s="124"/>
      <c r="AI1349" s="124"/>
      <c r="AJ1349" s="124"/>
      <c r="AK1349" s="124"/>
      <c r="AL1349" s="1153"/>
      <c r="AM1349" s="124"/>
      <c r="AN1349" s="124"/>
      <c r="AO1349" s="1153"/>
      <c r="AP1349" s="1153"/>
      <c r="AQ1349" s="1153"/>
      <c r="AR1349" s="1154"/>
      <c r="AS1349" s="1154"/>
      <c r="AT1349" s="1154"/>
      <c r="AU1349" s="1154"/>
      <c r="AV1349" s="1154"/>
      <c r="AW1349" s="1154"/>
      <c r="AX1349" s="1154"/>
      <c r="AY1349" s="1154"/>
      <c r="AZ1349" s="1154"/>
      <c r="BA1349" s="1154"/>
      <c r="BB1349" s="1154"/>
    </row>
    <row r="1350" spans="2:54" ht="15" customHeight="1">
      <c r="B1350" s="1155"/>
      <c r="C1350" s="3016" t="s">
        <v>1136</v>
      </c>
      <c r="D1350" s="3016" t="s">
        <v>833</v>
      </c>
      <c r="E1350" s="1146" t="s">
        <v>1127</v>
      </c>
      <c r="F1350" s="1106"/>
      <c r="G1350" s="441" t="s">
        <v>93</v>
      </c>
      <c r="H1350" s="441" t="s">
        <v>1103</v>
      </c>
      <c r="I1350" s="441" t="s">
        <v>1128</v>
      </c>
      <c r="J1350" s="441" t="s">
        <v>112</v>
      </c>
      <c r="K1350" s="1111" t="s">
        <v>1136</v>
      </c>
      <c r="L1350" s="441" t="s">
        <v>1120</v>
      </c>
      <c r="M1350" s="441" t="str">
        <f t="shared" si="79"/>
        <v>Gadara (132 kV &amp; 11 kV)</v>
      </c>
      <c r="N1350" s="1111" t="s">
        <v>1106</v>
      </c>
      <c r="O1350" s="1111" t="s">
        <v>833</v>
      </c>
      <c r="P1350" s="1111"/>
      <c r="Q1350" s="2867"/>
      <c r="R1350" s="2868"/>
      <c r="S1350" s="2869"/>
      <c r="T1350" s="2869"/>
      <c r="U1350" s="2869"/>
      <c r="V1350" s="2869"/>
      <c r="W1350" s="2870">
        <v>65</v>
      </c>
      <c r="X1350" s="2870">
        <v>65</v>
      </c>
      <c r="Y1350" s="2870">
        <v>65</v>
      </c>
      <c r="Z1350" s="2870">
        <v>65</v>
      </c>
      <c r="AA1350" s="2870">
        <v>65</v>
      </c>
      <c r="AB1350" s="1125"/>
      <c r="AC1350" s="1151"/>
      <c r="AD1350" s="1152"/>
      <c r="AE1350" s="1153"/>
      <c r="AF1350" s="1153"/>
      <c r="AG1350" s="1153"/>
      <c r="AH1350" s="124"/>
      <c r="AI1350" s="124"/>
      <c r="AJ1350" s="124"/>
      <c r="AK1350" s="124"/>
      <c r="AL1350" s="1153"/>
      <c r="AM1350" s="124"/>
      <c r="AN1350" s="124"/>
      <c r="AO1350" s="1153"/>
      <c r="AP1350" s="1153"/>
      <c r="AQ1350" s="1153"/>
      <c r="AR1350" s="1154"/>
      <c r="AS1350" s="1154"/>
      <c r="AT1350" s="1154"/>
      <c r="AU1350" s="1154"/>
      <c r="AV1350" s="1154"/>
      <c r="AW1350" s="1154"/>
      <c r="AX1350" s="1154"/>
      <c r="AY1350" s="1154"/>
      <c r="AZ1350" s="1154"/>
      <c r="BA1350" s="1154"/>
      <c r="BB1350" s="1154"/>
    </row>
    <row r="1351" spans="2:54" ht="15" customHeight="1">
      <c r="B1351" s="1155"/>
      <c r="C1351" s="3017"/>
      <c r="D1351" s="3017"/>
      <c r="E1351" s="1146" t="s">
        <v>1130</v>
      </c>
      <c r="F1351" s="1106"/>
      <c r="G1351" s="441" t="s">
        <v>93</v>
      </c>
      <c r="H1351" s="441" t="s">
        <v>1103</v>
      </c>
      <c r="I1351" s="441" t="s">
        <v>1131</v>
      </c>
      <c r="J1351" s="441" t="s">
        <v>112</v>
      </c>
      <c r="K1351" s="1111" t="s">
        <v>1136</v>
      </c>
      <c r="L1351" s="441" t="s">
        <v>1120</v>
      </c>
      <c r="M1351" s="441" t="str">
        <f t="shared" si="79"/>
        <v>Gadara (132 kV &amp; 11 kV)</v>
      </c>
      <c r="N1351" s="1111" t="s">
        <v>1106</v>
      </c>
      <c r="O1351" s="1111" t="s">
        <v>833</v>
      </c>
      <c r="P1351" s="1111"/>
      <c r="Q1351" s="2528"/>
      <c r="R1351" s="2529"/>
      <c r="S1351" s="2530"/>
      <c r="T1351" s="2530"/>
      <c r="U1351" s="2530"/>
      <c r="V1351" s="2530"/>
      <c r="W1351" s="2102"/>
      <c r="X1351" s="2102"/>
      <c r="Y1351" s="2102"/>
      <c r="Z1351" s="2102"/>
      <c r="AA1351" s="2102"/>
      <c r="AB1351" s="1125"/>
      <c r="AC1351" s="1151"/>
      <c r="AD1351" s="1152"/>
      <c r="AE1351" s="1153"/>
      <c r="AF1351" s="1153"/>
      <c r="AG1351" s="1153"/>
      <c r="AH1351" s="124"/>
      <c r="AI1351" s="124"/>
      <c r="AJ1351" s="124"/>
      <c r="AK1351" s="124"/>
      <c r="AL1351" s="1153"/>
      <c r="AM1351" s="124"/>
      <c r="AN1351" s="124"/>
      <c r="AO1351" s="1153"/>
      <c r="AP1351" s="1153"/>
      <c r="AQ1351" s="1153"/>
      <c r="AR1351" s="1154"/>
      <c r="AS1351" s="1154"/>
      <c r="AT1351" s="1154"/>
      <c r="AU1351" s="1154"/>
      <c r="AV1351" s="1154"/>
      <c r="AW1351" s="1154"/>
      <c r="AX1351" s="1154"/>
      <c r="AY1351" s="1154"/>
      <c r="AZ1351" s="1154"/>
      <c r="BA1351" s="1154"/>
      <c r="BB1351" s="1154"/>
    </row>
    <row r="1352" spans="2:54" ht="15" customHeight="1">
      <c r="B1352" s="1155"/>
      <c r="C1352" s="3016" t="s">
        <v>1136</v>
      </c>
      <c r="D1352" s="3016" t="s">
        <v>842</v>
      </c>
      <c r="E1352" s="1146" t="s">
        <v>1127</v>
      </c>
      <c r="F1352" s="1106"/>
      <c r="G1352" s="441" t="s">
        <v>93</v>
      </c>
      <c r="H1352" s="441" t="s">
        <v>1103</v>
      </c>
      <c r="I1352" s="441" t="s">
        <v>1128</v>
      </c>
      <c r="J1352" s="441" t="s">
        <v>112</v>
      </c>
      <c r="K1352" s="1111" t="s">
        <v>1136</v>
      </c>
      <c r="L1352" s="441" t="s">
        <v>1120</v>
      </c>
      <c r="M1352" s="441" t="str">
        <f t="shared" si="79"/>
        <v>Gadara (132 kV &amp; 11 kV)</v>
      </c>
      <c r="N1352" s="1111" t="s">
        <v>1106</v>
      </c>
      <c r="O1352" s="1111" t="s">
        <v>842</v>
      </c>
      <c r="P1352" s="1111"/>
      <c r="Q1352" s="2528"/>
      <c r="R1352" s="2529"/>
      <c r="S1352" s="2530"/>
      <c r="T1352" s="2530"/>
      <c r="U1352" s="2530"/>
      <c r="V1352" s="2530"/>
      <c r="W1352" s="2102">
        <v>65</v>
      </c>
      <c r="X1352" s="2102">
        <v>65</v>
      </c>
      <c r="Y1352" s="2102">
        <v>65</v>
      </c>
      <c r="Z1352" s="2102">
        <v>65</v>
      </c>
      <c r="AA1352" s="2102">
        <v>65</v>
      </c>
      <c r="AB1352" s="1125"/>
      <c r="AC1352" s="1151"/>
      <c r="AD1352" s="1152"/>
      <c r="AE1352" s="1153"/>
      <c r="AF1352" s="1153"/>
      <c r="AG1352" s="1153"/>
      <c r="AH1352" s="124"/>
      <c r="AI1352" s="124"/>
      <c r="AJ1352" s="124"/>
      <c r="AK1352" s="124"/>
      <c r="AL1352" s="1153"/>
      <c r="AM1352" s="124"/>
      <c r="AN1352" s="124"/>
      <c r="AO1352" s="1153"/>
      <c r="AP1352" s="1153"/>
      <c r="AQ1352" s="1153"/>
      <c r="AR1352" s="1154"/>
      <c r="AS1352" s="1154"/>
      <c r="AT1352" s="1154"/>
      <c r="AU1352" s="1154"/>
      <c r="AV1352" s="1154"/>
      <c r="AW1352" s="1154"/>
      <c r="AX1352" s="1154"/>
      <c r="AY1352" s="1154"/>
      <c r="AZ1352" s="1154"/>
      <c r="BA1352" s="1154"/>
      <c r="BB1352" s="1154"/>
    </row>
    <row r="1353" spans="2:54" ht="15" customHeight="1" thickBot="1">
      <c r="B1353" s="2872"/>
      <c r="C1353" s="3018"/>
      <c r="D1353" s="3018"/>
      <c r="E1353" s="2873" t="s">
        <v>1130</v>
      </c>
      <c r="F1353" s="1106"/>
      <c r="G1353" s="441" t="s">
        <v>93</v>
      </c>
      <c r="H1353" s="441" t="s">
        <v>1103</v>
      </c>
      <c r="I1353" s="441" t="s">
        <v>1131</v>
      </c>
      <c r="J1353" s="441" t="s">
        <v>112</v>
      </c>
      <c r="K1353" s="1111" t="s">
        <v>1136</v>
      </c>
      <c r="L1353" s="441" t="s">
        <v>1120</v>
      </c>
      <c r="M1353" s="441" t="str">
        <f t="shared" si="79"/>
        <v>Gadara (132 kV &amp; 11 kV)</v>
      </c>
      <c r="N1353" s="1111" t="s">
        <v>1106</v>
      </c>
      <c r="O1353" s="1111" t="s">
        <v>842</v>
      </c>
      <c r="P1353" s="1111"/>
      <c r="Q1353" s="2874"/>
      <c r="R1353" s="2875"/>
      <c r="S1353" s="2876"/>
      <c r="T1353" s="2876"/>
      <c r="U1353" s="2876"/>
      <c r="V1353" s="2876"/>
      <c r="W1353" s="2877"/>
      <c r="X1353" s="2877"/>
      <c r="Y1353" s="2877"/>
      <c r="Z1353" s="2877"/>
      <c r="AA1353" s="2877"/>
      <c r="AB1353" s="1162"/>
      <c r="AC1353" s="1151"/>
      <c r="AD1353" s="1152"/>
      <c r="AE1353" s="1153"/>
      <c r="AF1353" s="1153"/>
      <c r="AG1353" s="1153"/>
      <c r="AH1353" s="124"/>
      <c r="AI1353" s="124"/>
      <c r="AJ1353" s="124"/>
      <c r="AK1353" s="124"/>
      <c r="AL1353" s="1153"/>
      <c r="AM1353" s="124"/>
      <c r="AN1353" s="124"/>
      <c r="AO1353" s="1153"/>
      <c r="AP1353" s="1153"/>
      <c r="AQ1353" s="1153"/>
      <c r="AR1353" s="1154"/>
      <c r="AS1353" s="1154"/>
      <c r="AT1353" s="1154"/>
      <c r="AU1353" s="1154"/>
      <c r="AV1353" s="1154"/>
      <c r="AW1353" s="1154"/>
      <c r="AX1353" s="1154"/>
      <c r="AY1353" s="1154"/>
      <c r="AZ1353" s="1154"/>
      <c r="BA1353" s="1154"/>
      <c r="BB1353" s="1154"/>
    </row>
    <row r="1354" spans="2:54" ht="15" customHeight="1">
      <c r="B1354" s="1145" t="s">
        <v>1667</v>
      </c>
      <c r="C1354" s="3019" t="s">
        <v>1126</v>
      </c>
      <c r="D1354" s="3019" t="s">
        <v>842</v>
      </c>
      <c r="E1354" s="1146" t="s">
        <v>1127</v>
      </c>
      <c r="F1354" s="1106"/>
      <c r="G1354" s="441" t="s">
        <v>93</v>
      </c>
      <c r="H1354" s="441" t="s">
        <v>1103</v>
      </c>
      <c r="I1354" s="441" t="s">
        <v>1128</v>
      </c>
      <c r="J1354" s="441" t="s">
        <v>112</v>
      </c>
      <c r="K1354" s="441" t="s">
        <v>1126</v>
      </c>
      <c r="L1354" s="441" t="s">
        <v>1120</v>
      </c>
      <c r="M1354" s="441" t="str">
        <f t="shared" ref="M1354" si="82">B1354</f>
        <v>Griffith 33 kV</v>
      </c>
      <c r="N1354" s="441" t="s">
        <v>1129</v>
      </c>
      <c r="O1354" s="441" t="s">
        <v>842</v>
      </c>
      <c r="P1354" s="1111"/>
      <c r="Q1354" s="2521"/>
      <c r="R1354" s="2522"/>
      <c r="S1354" s="2523"/>
      <c r="T1354" s="2523"/>
      <c r="U1354" s="2523"/>
      <c r="V1354" s="2523"/>
      <c r="W1354" s="2524"/>
      <c r="X1354" s="2524"/>
      <c r="Y1354" s="2524"/>
      <c r="Z1354" s="2524"/>
      <c r="AA1354" s="2525"/>
      <c r="AB1354" s="1125"/>
      <c r="AC1354" s="1151"/>
      <c r="AD1354" s="1152"/>
      <c r="AE1354" s="1153"/>
      <c r="AF1354" s="1153"/>
      <c r="AG1354" s="1153"/>
      <c r="AH1354" s="124"/>
      <c r="AI1354" s="124"/>
      <c r="AJ1354" s="124"/>
      <c r="AK1354" s="124"/>
      <c r="AL1354" s="124"/>
      <c r="AM1354" s="124"/>
      <c r="AN1354" s="124"/>
      <c r="AO1354" s="124"/>
      <c r="AP1354" s="124"/>
      <c r="AQ1354" s="1153"/>
      <c r="AR1354" s="1154"/>
      <c r="AS1354" s="1154"/>
      <c r="AT1354" s="1154"/>
      <c r="AU1354" s="1154"/>
      <c r="AV1354" s="1154"/>
      <c r="AW1354" s="1154"/>
      <c r="AX1354" s="1154"/>
      <c r="AY1354" s="1154"/>
      <c r="AZ1354" s="1154"/>
      <c r="BA1354" s="1154"/>
      <c r="BB1354" s="1154"/>
    </row>
    <row r="1355" spans="2:54" ht="15" customHeight="1">
      <c r="B1355" s="1155"/>
      <c r="C1355" s="3017"/>
      <c r="D1355" s="3017"/>
      <c r="E1355" s="1146" t="s">
        <v>1130</v>
      </c>
      <c r="F1355" s="1106"/>
      <c r="G1355" s="441" t="s">
        <v>93</v>
      </c>
      <c r="H1355" s="441" t="s">
        <v>1103</v>
      </c>
      <c r="I1355" s="441" t="s">
        <v>1131</v>
      </c>
      <c r="J1355" s="441" t="s">
        <v>112</v>
      </c>
      <c r="K1355" s="441" t="s">
        <v>1126</v>
      </c>
      <c r="L1355" s="441" t="s">
        <v>1120</v>
      </c>
      <c r="M1355" s="441" t="str">
        <f t="shared" si="79"/>
        <v>Griffith 33 kV</v>
      </c>
      <c r="N1355" s="441" t="s">
        <v>1129</v>
      </c>
      <c r="O1355" s="441" t="s">
        <v>842</v>
      </c>
      <c r="P1355" s="1111"/>
      <c r="Q1355" s="2526"/>
      <c r="R1355" s="2527"/>
      <c r="S1355" s="2524"/>
      <c r="T1355" s="2524"/>
      <c r="U1355" s="2524"/>
      <c r="V1355" s="2524"/>
      <c r="W1355" s="2524"/>
      <c r="X1355" s="2524"/>
      <c r="Y1355" s="2524"/>
      <c r="Z1355" s="2524"/>
      <c r="AA1355" s="2525"/>
      <c r="AB1355" s="1125"/>
      <c r="AC1355" s="1151"/>
      <c r="AD1355" s="1152"/>
      <c r="AE1355" s="1153"/>
      <c r="AF1355" s="1153"/>
      <c r="AG1355" s="1153"/>
      <c r="AH1355" s="124"/>
      <c r="AI1355" s="124"/>
      <c r="AJ1355" s="124"/>
      <c r="AK1355" s="124"/>
      <c r="AL1355" s="124"/>
      <c r="AM1355" s="124"/>
      <c r="AN1355" s="124"/>
      <c r="AO1355" s="124"/>
      <c r="AP1355" s="124"/>
      <c r="AQ1355" s="1153"/>
      <c r="AR1355" s="1154"/>
      <c r="AS1355" s="1154"/>
      <c r="AT1355" s="1154"/>
      <c r="AU1355" s="1154"/>
      <c r="AV1355" s="1154"/>
      <c r="AW1355" s="1154"/>
      <c r="AX1355" s="1154"/>
      <c r="AY1355" s="1154"/>
      <c r="AZ1355" s="1154"/>
      <c r="BA1355" s="1154"/>
      <c r="BB1355" s="1154"/>
    </row>
    <row r="1356" spans="2:54" ht="15" customHeight="1">
      <c r="B1356" s="1155"/>
      <c r="C1356" s="3016" t="s">
        <v>1132</v>
      </c>
      <c r="D1356" s="3016" t="s">
        <v>833</v>
      </c>
      <c r="E1356" s="1146" t="s">
        <v>1127</v>
      </c>
      <c r="F1356" s="1106"/>
      <c r="G1356" s="441" t="s">
        <v>93</v>
      </c>
      <c r="H1356" s="441" t="s">
        <v>1103</v>
      </c>
      <c r="I1356" s="441" t="s">
        <v>1128</v>
      </c>
      <c r="J1356" s="441" t="s">
        <v>112</v>
      </c>
      <c r="K1356" s="1111" t="s">
        <v>1132</v>
      </c>
      <c r="L1356" s="441" t="s">
        <v>1120</v>
      </c>
      <c r="M1356" s="441" t="str">
        <f t="shared" si="79"/>
        <v>Griffith 33 kV</v>
      </c>
      <c r="N1356" s="1111" t="s">
        <v>1106</v>
      </c>
      <c r="O1356" s="1111" t="s">
        <v>833</v>
      </c>
      <c r="P1356" s="1111"/>
      <c r="Q1356" s="2850"/>
      <c r="R1356" s="2850"/>
      <c r="S1356" s="2850"/>
      <c r="T1356" s="2850"/>
      <c r="U1356" s="2850"/>
      <c r="V1356" s="2851"/>
      <c r="W1356" s="2852"/>
      <c r="X1356" s="2852"/>
      <c r="Y1356" s="2852"/>
      <c r="Z1356" s="2852"/>
      <c r="AA1356" s="2853"/>
      <c r="AB1356" s="1125"/>
      <c r="AC1356" s="1151"/>
      <c r="AD1356" s="1152"/>
      <c r="AE1356" s="1153"/>
      <c r="AF1356" s="1153"/>
      <c r="AG1356" s="1153"/>
      <c r="AH1356" s="124"/>
      <c r="AI1356" s="124"/>
      <c r="AJ1356" s="124"/>
      <c r="AK1356" s="124"/>
      <c r="AL1356" s="1153"/>
      <c r="AM1356" s="124"/>
      <c r="AN1356" s="124"/>
      <c r="AO1356" s="1153"/>
      <c r="AP1356" s="1153"/>
      <c r="AQ1356" s="1153"/>
      <c r="AR1356" s="1154"/>
      <c r="AS1356" s="1154"/>
      <c r="AT1356" s="1154"/>
      <c r="AU1356" s="1160"/>
      <c r="AV1356" s="1154"/>
      <c r="AW1356" s="1154"/>
      <c r="AX1356" s="1154"/>
      <c r="AY1356" s="1154"/>
      <c r="AZ1356" s="1154"/>
      <c r="BA1356" s="1154"/>
      <c r="BB1356" s="1154"/>
    </row>
    <row r="1357" spans="2:54" ht="15" customHeight="1">
      <c r="B1357" s="1155"/>
      <c r="C1357" s="3017"/>
      <c r="D1357" s="3017"/>
      <c r="E1357" s="1146" t="s">
        <v>1130</v>
      </c>
      <c r="F1357" s="1106"/>
      <c r="G1357" s="441" t="s">
        <v>93</v>
      </c>
      <c r="H1357" s="441" t="s">
        <v>1103</v>
      </c>
      <c r="I1357" s="441" t="s">
        <v>1131</v>
      </c>
      <c r="J1357" s="441" t="s">
        <v>112</v>
      </c>
      <c r="K1357" s="1111" t="s">
        <v>1132</v>
      </c>
      <c r="L1357" s="441" t="s">
        <v>1120</v>
      </c>
      <c r="M1357" s="441" t="str">
        <f t="shared" ref="M1357:M1419" si="83">M1356</f>
        <v>Griffith 33 kV</v>
      </c>
      <c r="N1357" s="1111" t="s">
        <v>1106</v>
      </c>
      <c r="O1357" s="1111" t="s">
        <v>833</v>
      </c>
      <c r="P1357" s="1111"/>
      <c r="Q1357" s="2850"/>
      <c r="R1357" s="2850"/>
      <c r="S1357" s="2850"/>
      <c r="T1357" s="2850"/>
      <c r="U1357" s="2850"/>
      <c r="V1357" s="2851"/>
      <c r="W1357" s="2852"/>
      <c r="X1357" s="2852"/>
      <c r="Y1357" s="2852"/>
      <c r="Z1357" s="2852"/>
      <c r="AA1357" s="2853"/>
      <c r="AB1357" s="1125"/>
      <c r="AC1357" s="1151"/>
      <c r="AD1357" s="1152"/>
      <c r="AE1357" s="1153"/>
      <c r="AF1357" s="1153"/>
      <c r="AG1357" s="1153"/>
      <c r="AH1357" s="124"/>
      <c r="AI1357" s="124"/>
      <c r="AJ1357" s="124"/>
      <c r="AK1357" s="124"/>
      <c r="AL1357" s="1153"/>
      <c r="AM1357" s="124"/>
      <c r="AN1357" s="124"/>
      <c r="AO1357" s="1153"/>
      <c r="AP1357" s="1153"/>
      <c r="AQ1357" s="1153"/>
      <c r="AR1357" s="1154"/>
      <c r="AS1357" s="1154"/>
      <c r="AT1357" s="1154"/>
      <c r="AU1357" s="1160"/>
      <c r="AV1357" s="1154"/>
      <c r="AW1357" s="1154"/>
      <c r="AX1357" s="1154"/>
      <c r="AY1357" s="1154"/>
      <c r="AZ1357" s="1154"/>
      <c r="BA1357" s="1154"/>
      <c r="BB1357" s="1154"/>
    </row>
    <row r="1358" spans="2:54" ht="15" customHeight="1">
      <c r="B1358" s="1155"/>
      <c r="C1358" s="3016" t="s">
        <v>1132</v>
      </c>
      <c r="D1358" s="3016" t="s">
        <v>842</v>
      </c>
      <c r="E1358" s="1146" t="s">
        <v>1127</v>
      </c>
      <c r="F1358" s="1106"/>
      <c r="G1358" s="441" t="s">
        <v>93</v>
      </c>
      <c r="H1358" s="441" t="s">
        <v>1103</v>
      </c>
      <c r="I1358" s="441" t="s">
        <v>1128</v>
      </c>
      <c r="J1358" s="441" t="s">
        <v>112</v>
      </c>
      <c r="K1358" s="1111" t="s">
        <v>1132</v>
      </c>
      <c r="L1358" s="441" t="s">
        <v>1120</v>
      </c>
      <c r="M1358" s="441" t="str">
        <f t="shared" si="83"/>
        <v>Griffith 33 kV</v>
      </c>
      <c r="N1358" s="1111" t="s">
        <v>1106</v>
      </c>
      <c r="O1358" s="1112" t="s">
        <v>842</v>
      </c>
      <c r="P1358" s="1111"/>
      <c r="Q1358" s="2854"/>
      <c r="R1358" s="2854"/>
      <c r="S1358" s="2854"/>
      <c r="T1358" s="2854"/>
      <c r="U1358" s="2854"/>
      <c r="V1358" s="2855"/>
      <c r="W1358" s="2852"/>
      <c r="X1358" s="2852"/>
      <c r="Y1358" s="2852"/>
      <c r="Z1358" s="2852"/>
      <c r="AA1358" s="2853"/>
      <c r="AB1358" s="1125"/>
      <c r="AC1358" s="1151"/>
      <c r="AD1358" s="1152"/>
      <c r="AE1358" s="1153"/>
      <c r="AF1358" s="1153"/>
      <c r="AG1358" s="1153"/>
      <c r="AH1358" s="124"/>
      <c r="AI1358" s="124"/>
      <c r="AJ1358" s="124"/>
      <c r="AK1358" s="124"/>
      <c r="AL1358" s="1153"/>
      <c r="AM1358" s="124"/>
      <c r="AN1358" s="124"/>
      <c r="AO1358" s="1153"/>
      <c r="AP1358" s="1161"/>
      <c r="AQ1358" s="1153"/>
      <c r="AR1358" s="1154"/>
      <c r="AS1358" s="1154"/>
      <c r="AT1358" s="1154"/>
      <c r="AU1358" s="1160"/>
      <c r="AV1358" s="1154"/>
      <c r="AW1358" s="1154"/>
      <c r="AX1358" s="1154"/>
      <c r="AY1358" s="1154"/>
      <c r="AZ1358" s="1154"/>
      <c r="BA1358" s="1154"/>
      <c r="BB1358" s="1154"/>
    </row>
    <row r="1359" spans="2:54" ht="15" customHeight="1">
      <c r="B1359" s="1155"/>
      <c r="C1359" s="3017"/>
      <c r="D1359" s="3017"/>
      <c r="E1359" s="1146" t="s">
        <v>1130</v>
      </c>
      <c r="F1359" s="1106"/>
      <c r="G1359" s="441" t="s">
        <v>93</v>
      </c>
      <c r="H1359" s="441" t="s">
        <v>1103</v>
      </c>
      <c r="I1359" s="441" t="s">
        <v>1131</v>
      </c>
      <c r="J1359" s="441" t="s">
        <v>112</v>
      </c>
      <c r="K1359" s="1111" t="s">
        <v>1132</v>
      </c>
      <c r="L1359" s="441" t="s">
        <v>1120</v>
      </c>
      <c r="M1359" s="441" t="str">
        <f t="shared" si="83"/>
        <v>Griffith 33 kV</v>
      </c>
      <c r="N1359" s="1111" t="s">
        <v>1106</v>
      </c>
      <c r="O1359" s="1112" t="s">
        <v>842</v>
      </c>
      <c r="P1359" s="1111"/>
      <c r="Q1359" s="2854"/>
      <c r="R1359" s="2854"/>
      <c r="S1359" s="2854"/>
      <c r="T1359" s="2854"/>
      <c r="U1359" s="2854"/>
      <c r="V1359" s="2855"/>
      <c r="W1359" s="2852"/>
      <c r="X1359" s="2852"/>
      <c r="Y1359" s="2852"/>
      <c r="Z1359" s="2852"/>
      <c r="AA1359" s="2853"/>
      <c r="AB1359" s="1125"/>
      <c r="AC1359" s="1151"/>
      <c r="AD1359" s="1152"/>
      <c r="AE1359" s="1153"/>
      <c r="AF1359" s="1153"/>
      <c r="AG1359" s="1153"/>
      <c r="AH1359" s="124"/>
      <c r="AI1359" s="124"/>
      <c r="AJ1359" s="124"/>
      <c r="AK1359" s="124"/>
      <c r="AL1359" s="1153"/>
      <c r="AM1359" s="124"/>
      <c r="AN1359" s="124"/>
      <c r="AO1359" s="1153"/>
      <c r="AP1359" s="1161"/>
      <c r="AQ1359" s="1153"/>
      <c r="AR1359" s="1154"/>
      <c r="AS1359" s="1154"/>
      <c r="AT1359" s="1154"/>
      <c r="AU1359" s="1160"/>
      <c r="AV1359" s="1154"/>
      <c r="AW1359" s="1154"/>
      <c r="AX1359" s="1154"/>
      <c r="AY1359" s="1154"/>
      <c r="AZ1359" s="1154"/>
      <c r="BA1359" s="1154"/>
      <c r="BB1359" s="1154"/>
    </row>
    <row r="1360" spans="2:54" ht="15" customHeight="1">
      <c r="B1360" s="1155"/>
      <c r="C1360" s="3016" t="s">
        <v>1133</v>
      </c>
      <c r="D1360" s="3016"/>
      <c r="E1360" s="1146" t="s">
        <v>1127</v>
      </c>
      <c r="F1360" s="1106"/>
      <c r="G1360" s="441" t="s">
        <v>93</v>
      </c>
      <c r="H1360" s="441" t="s">
        <v>1103</v>
      </c>
      <c r="I1360" s="441" t="s">
        <v>1128</v>
      </c>
      <c r="J1360" s="441" t="s">
        <v>112</v>
      </c>
      <c r="K1360" s="1111" t="s">
        <v>1133</v>
      </c>
      <c r="L1360" s="441" t="s">
        <v>1120</v>
      </c>
      <c r="M1360" s="441" t="str">
        <f t="shared" si="83"/>
        <v>Griffith 33 kV</v>
      </c>
      <c r="N1360" s="1111" t="s">
        <v>1108</v>
      </c>
      <c r="O1360" s="1111" t="s">
        <v>1109</v>
      </c>
      <c r="P1360" s="1111"/>
      <c r="Q1360" s="2856"/>
      <c r="R1360" s="2856"/>
      <c r="S1360" s="2856"/>
      <c r="T1360" s="2856"/>
      <c r="U1360" s="2856"/>
      <c r="V1360" s="2858"/>
      <c r="W1360" s="2859"/>
      <c r="X1360" s="2859"/>
      <c r="Y1360" s="2859"/>
      <c r="Z1360" s="2859"/>
      <c r="AA1360" s="2860"/>
      <c r="AB1360" s="1125"/>
      <c r="AC1360" s="1151"/>
      <c r="AD1360" s="1152"/>
      <c r="AE1360" s="1153"/>
      <c r="AF1360" s="1153"/>
      <c r="AG1360" s="1153"/>
      <c r="AH1360" s="124"/>
      <c r="AI1360" s="124"/>
      <c r="AJ1360" s="124"/>
      <c r="AK1360" s="124"/>
      <c r="AL1360" s="1153"/>
      <c r="AM1360" s="124"/>
      <c r="AN1360" s="124"/>
      <c r="AO1360" s="1153"/>
      <c r="AP1360" s="1153"/>
      <c r="AQ1360" s="1153"/>
      <c r="AR1360" s="1154"/>
      <c r="AS1360" s="1154"/>
      <c r="AT1360" s="1154"/>
      <c r="AU1360" s="1154"/>
      <c r="AV1360" s="1154"/>
      <c r="AW1360" s="1154"/>
      <c r="AX1360" s="1154"/>
      <c r="AY1360" s="1154"/>
      <c r="AZ1360" s="1154"/>
      <c r="BA1360" s="1154"/>
      <c r="BB1360" s="1154"/>
    </row>
    <row r="1361" spans="2:54" ht="15" customHeight="1">
      <c r="B1361" s="1155"/>
      <c r="C1361" s="3017"/>
      <c r="D1361" s="3017"/>
      <c r="E1361" s="1146" t="s">
        <v>1130</v>
      </c>
      <c r="F1361" s="1106"/>
      <c r="G1361" s="441" t="s">
        <v>93</v>
      </c>
      <c r="H1361" s="441" t="s">
        <v>1103</v>
      </c>
      <c r="I1361" s="441" t="s">
        <v>1131</v>
      </c>
      <c r="J1361" s="441" t="s">
        <v>112</v>
      </c>
      <c r="K1361" s="1111" t="s">
        <v>1133</v>
      </c>
      <c r="L1361" s="441" t="s">
        <v>1120</v>
      </c>
      <c r="M1361" s="441" t="str">
        <f t="shared" si="83"/>
        <v>Griffith 33 kV</v>
      </c>
      <c r="N1361" s="1111" t="s">
        <v>1108</v>
      </c>
      <c r="O1361" s="1111" t="s">
        <v>1109</v>
      </c>
      <c r="P1361" s="1111"/>
      <c r="Q1361" s="2856"/>
      <c r="R1361" s="2856"/>
      <c r="S1361" s="2856"/>
      <c r="T1361" s="2856"/>
      <c r="U1361" s="2856"/>
      <c r="V1361" s="2858"/>
      <c r="W1361" s="2859"/>
      <c r="X1361" s="2859"/>
      <c r="Y1361" s="2859"/>
      <c r="Z1361" s="2859"/>
      <c r="AA1361" s="2860"/>
      <c r="AB1361" s="1125"/>
      <c r="AC1361" s="1151"/>
      <c r="AD1361" s="1152"/>
      <c r="AE1361" s="1153"/>
      <c r="AF1361" s="1153"/>
      <c r="AG1361" s="1153"/>
      <c r="AH1361" s="124"/>
      <c r="AI1361" s="124"/>
      <c r="AJ1361" s="124"/>
      <c r="AK1361" s="124"/>
      <c r="AL1361" s="1153"/>
      <c r="AM1361" s="124"/>
      <c r="AN1361" s="124"/>
      <c r="AO1361" s="1153"/>
      <c r="AP1361" s="1153"/>
      <c r="AQ1361" s="1153"/>
      <c r="AR1361" s="1154"/>
      <c r="AS1361" s="1154"/>
      <c r="AT1361" s="1154"/>
      <c r="AU1361" s="1154"/>
      <c r="AV1361" s="1154"/>
      <c r="AW1361" s="1154"/>
      <c r="AX1361" s="1154"/>
      <c r="AY1361" s="1154"/>
      <c r="AZ1361" s="1154"/>
      <c r="BA1361" s="1154"/>
      <c r="BB1361" s="1154"/>
    </row>
    <row r="1362" spans="2:54" ht="15" customHeight="1">
      <c r="B1362" s="1155"/>
      <c r="C1362" s="3016" t="s">
        <v>1110</v>
      </c>
      <c r="D1362" s="3016"/>
      <c r="E1362" s="1146" t="s">
        <v>1127</v>
      </c>
      <c r="F1362" s="1106"/>
      <c r="G1362" s="441" t="s">
        <v>93</v>
      </c>
      <c r="H1362" s="441" t="s">
        <v>1103</v>
      </c>
      <c r="I1362" s="441" t="s">
        <v>1128</v>
      </c>
      <c r="J1362" s="441" t="s">
        <v>112</v>
      </c>
      <c r="K1362" s="1111" t="s">
        <v>1110</v>
      </c>
      <c r="L1362" s="441" t="s">
        <v>1120</v>
      </c>
      <c r="M1362" s="441" t="str">
        <f t="shared" si="83"/>
        <v>Griffith 33 kV</v>
      </c>
      <c r="N1362" s="1111" t="s">
        <v>1111</v>
      </c>
      <c r="O1362" s="1112">
        <v>0</v>
      </c>
      <c r="P1362" s="1111"/>
      <c r="Q1362" s="2861"/>
      <c r="R1362" s="2861"/>
      <c r="S1362" s="2861"/>
      <c r="T1362" s="2861"/>
      <c r="U1362" s="2861"/>
      <c r="V1362" s="2862"/>
      <c r="W1362" s="2863"/>
      <c r="X1362" s="2863"/>
      <c r="Y1362" s="2863"/>
      <c r="Z1362" s="2863"/>
      <c r="AA1362" s="2864"/>
      <c r="AB1362" s="1125"/>
      <c r="AC1362" s="1151"/>
      <c r="AD1362" s="1152"/>
      <c r="AE1362" s="1153"/>
      <c r="AF1362" s="1153"/>
      <c r="AG1362" s="1153"/>
      <c r="AH1362" s="124"/>
      <c r="AI1362" s="124"/>
      <c r="AJ1362" s="124"/>
      <c r="AK1362" s="124"/>
      <c r="AL1362" s="1153"/>
      <c r="AM1362" s="124"/>
      <c r="AN1362" s="124"/>
      <c r="AO1362" s="1153"/>
      <c r="AP1362" s="1161"/>
      <c r="AQ1362" s="1153"/>
      <c r="AR1362" s="1154"/>
      <c r="AS1362" s="1154"/>
      <c r="AT1362" s="1154"/>
      <c r="AU1362" s="1154"/>
      <c r="AV1362" s="1154"/>
      <c r="AW1362" s="1154"/>
      <c r="AX1362" s="1154"/>
      <c r="AY1362" s="1154"/>
      <c r="AZ1362" s="1154"/>
      <c r="BA1362" s="1154"/>
      <c r="BB1362" s="1154"/>
    </row>
    <row r="1363" spans="2:54" ht="15" customHeight="1">
      <c r="B1363" s="1155"/>
      <c r="C1363" s="3017"/>
      <c r="D1363" s="3017"/>
      <c r="E1363" s="1146" t="s">
        <v>1130</v>
      </c>
      <c r="F1363" s="1106"/>
      <c r="G1363" s="441" t="s">
        <v>93</v>
      </c>
      <c r="H1363" s="441" t="s">
        <v>1103</v>
      </c>
      <c r="I1363" s="441" t="s">
        <v>1131</v>
      </c>
      <c r="J1363" s="441" t="s">
        <v>112</v>
      </c>
      <c r="K1363" s="1111" t="s">
        <v>1110</v>
      </c>
      <c r="L1363" s="441" t="s">
        <v>1120</v>
      </c>
      <c r="M1363" s="441" t="str">
        <f t="shared" si="83"/>
        <v>Griffith 33 kV</v>
      </c>
      <c r="N1363" s="1111" t="s">
        <v>1111</v>
      </c>
      <c r="O1363" s="1112">
        <v>0</v>
      </c>
      <c r="P1363" s="1111"/>
      <c r="Q1363" s="2861"/>
      <c r="R1363" s="2861"/>
      <c r="S1363" s="2861"/>
      <c r="T1363" s="2861"/>
      <c r="U1363" s="2861"/>
      <c r="V1363" s="2862"/>
      <c r="W1363" s="2863"/>
      <c r="X1363" s="2863"/>
      <c r="Y1363" s="2863"/>
      <c r="Z1363" s="2863"/>
      <c r="AA1363" s="2864"/>
      <c r="AB1363" s="1125"/>
      <c r="AC1363" s="1151"/>
      <c r="AD1363" s="1152"/>
      <c r="AE1363" s="1153"/>
      <c r="AF1363" s="1153"/>
      <c r="AG1363" s="1153"/>
      <c r="AH1363" s="124"/>
      <c r="AI1363" s="124"/>
      <c r="AJ1363" s="124"/>
      <c r="AK1363" s="124"/>
      <c r="AL1363" s="1153"/>
      <c r="AM1363" s="124"/>
      <c r="AN1363" s="124"/>
      <c r="AO1363" s="1153"/>
      <c r="AP1363" s="1161"/>
      <c r="AQ1363" s="1153"/>
      <c r="AR1363" s="1154"/>
      <c r="AS1363" s="1154"/>
      <c r="AT1363" s="1154"/>
      <c r="AU1363" s="1154"/>
      <c r="AV1363" s="1154"/>
      <c r="AW1363" s="1154"/>
      <c r="AX1363" s="1154"/>
      <c r="AY1363" s="1154"/>
      <c r="AZ1363" s="1154"/>
      <c r="BA1363" s="1154"/>
      <c r="BB1363" s="1154"/>
    </row>
    <row r="1364" spans="2:54" ht="15" customHeight="1">
      <c r="B1364" s="1155"/>
      <c r="C1364" s="3016" t="s">
        <v>1112</v>
      </c>
      <c r="D1364" s="3016"/>
      <c r="E1364" s="1146" t="s">
        <v>1127</v>
      </c>
      <c r="F1364" s="1106"/>
      <c r="G1364" s="441" t="s">
        <v>93</v>
      </c>
      <c r="H1364" s="441" t="s">
        <v>1103</v>
      </c>
      <c r="I1364" s="441" t="s">
        <v>1128</v>
      </c>
      <c r="J1364" s="441" t="s">
        <v>112</v>
      </c>
      <c r="K1364" s="1111" t="s">
        <v>1112</v>
      </c>
      <c r="L1364" s="441" t="s">
        <v>1120</v>
      </c>
      <c r="M1364" s="441" t="str">
        <f t="shared" si="83"/>
        <v>Griffith 33 kV</v>
      </c>
      <c r="N1364" s="1111" t="s">
        <v>1113</v>
      </c>
      <c r="O1364" s="1111" t="s">
        <v>1113</v>
      </c>
      <c r="P1364" s="1111"/>
      <c r="Q1364" s="2850"/>
      <c r="R1364" s="2850"/>
      <c r="S1364" s="2850"/>
      <c r="T1364" s="2850"/>
      <c r="U1364" s="2850"/>
      <c r="V1364" s="2851"/>
      <c r="W1364" s="2866"/>
      <c r="X1364" s="2866"/>
      <c r="Y1364" s="2866"/>
      <c r="Z1364" s="2866"/>
      <c r="AA1364" s="2099"/>
      <c r="AB1364" s="1125"/>
      <c r="AC1364" s="1151"/>
      <c r="AD1364" s="1152"/>
      <c r="AE1364" s="1153"/>
      <c r="AF1364" s="1153"/>
      <c r="AG1364" s="1153"/>
      <c r="AH1364" s="124"/>
      <c r="AI1364" s="124"/>
      <c r="AJ1364" s="124"/>
      <c r="AK1364" s="124"/>
      <c r="AL1364" s="1153"/>
      <c r="AM1364" s="124"/>
      <c r="AN1364" s="124"/>
      <c r="AO1364" s="1153"/>
      <c r="AP1364" s="1153"/>
      <c r="AQ1364" s="1153"/>
      <c r="AR1364" s="1154"/>
      <c r="AS1364" s="1154"/>
      <c r="AT1364" s="1154"/>
      <c r="AU1364" s="1154"/>
      <c r="AV1364" s="1154"/>
      <c r="AW1364" s="1154"/>
      <c r="AX1364" s="1154"/>
      <c r="AY1364" s="1154"/>
      <c r="AZ1364" s="1154"/>
      <c r="BA1364" s="1154"/>
      <c r="BB1364" s="1154"/>
    </row>
    <row r="1365" spans="2:54" ht="15" customHeight="1">
      <c r="B1365" s="1155"/>
      <c r="C1365" s="3017"/>
      <c r="D1365" s="3017"/>
      <c r="E1365" s="1146" t="s">
        <v>1130</v>
      </c>
      <c r="F1365" s="1106"/>
      <c r="G1365" s="441" t="s">
        <v>93</v>
      </c>
      <c r="H1365" s="441" t="s">
        <v>1103</v>
      </c>
      <c r="I1365" s="441" t="s">
        <v>1131</v>
      </c>
      <c r="J1365" s="441" t="s">
        <v>112</v>
      </c>
      <c r="K1365" s="1111" t="s">
        <v>1112</v>
      </c>
      <c r="L1365" s="441" t="s">
        <v>1120</v>
      </c>
      <c r="M1365" s="441" t="str">
        <f t="shared" si="83"/>
        <v>Griffith 33 kV</v>
      </c>
      <c r="N1365" s="1111" t="s">
        <v>1113</v>
      </c>
      <c r="O1365" s="1111" t="s">
        <v>1113</v>
      </c>
      <c r="P1365" s="1111"/>
      <c r="Q1365" s="2850"/>
      <c r="R1365" s="2850"/>
      <c r="S1365" s="2850"/>
      <c r="T1365" s="2850"/>
      <c r="U1365" s="2850"/>
      <c r="V1365" s="2851"/>
      <c r="W1365" s="2866"/>
      <c r="X1365" s="2866"/>
      <c r="Y1365" s="2866"/>
      <c r="Z1365" s="2866"/>
      <c r="AA1365" s="2099"/>
      <c r="AB1365" s="1125"/>
      <c r="AC1365" s="1151"/>
      <c r="AD1365" s="1152"/>
      <c r="AE1365" s="1153"/>
      <c r="AF1365" s="1153"/>
      <c r="AG1365" s="1153"/>
      <c r="AH1365" s="124"/>
      <c r="AI1365" s="124"/>
      <c r="AJ1365" s="124"/>
      <c r="AK1365" s="124"/>
      <c r="AL1365" s="1153"/>
      <c r="AM1365" s="124"/>
      <c r="AN1365" s="124"/>
      <c r="AO1365" s="1153"/>
      <c r="AP1365" s="1153"/>
      <c r="AQ1365" s="1153"/>
      <c r="AR1365" s="1154"/>
      <c r="AS1365" s="1154"/>
      <c r="AT1365" s="1154"/>
      <c r="AU1365" s="1154"/>
      <c r="AV1365" s="1154"/>
      <c r="AW1365" s="1154"/>
      <c r="AX1365" s="1154"/>
      <c r="AY1365" s="1154"/>
      <c r="AZ1365" s="1154"/>
      <c r="BA1365" s="1154"/>
      <c r="BB1365" s="1154"/>
    </row>
    <row r="1366" spans="2:54" ht="15" customHeight="1">
      <c r="B1366" s="1155"/>
      <c r="C1366" s="3016" t="s">
        <v>1134</v>
      </c>
      <c r="D1366" s="3016" t="s">
        <v>833</v>
      </c>
      <c r="E1366" s="1146" t="s">
        <v>1127</v>
      </c>
      <c r="F1366" s="1106"/>
      <c r="G1366" s="441" t="s">
        <v>93</v>
      </c>
      <c r="H1366" s="441" t="s">
        <v>1103</v>
      </c>
      <c r="I1366" s="441" t="s">
        <v>1128</v>
      </c>
      <c r="J1366" s="441" t="s">
        <v>112</v>
      </c>
      <c r="K1366" s="1111" t="s">
        <v>1134</v>
      </c>
      <c r="L1366" s="441" t="s">
        <v>1120</v>
      </c>
      <c r="M1366" s="441" t="str">
        <f t="shared" si="83"/>
        <v>Griffith 33 kV</v>
      </c>
      <c r="N1366" s="1111" t="s">
        <v>1115</v>
      </c>
      <c r="O1366" s="1111" t="s">
        <v>833</v>
      </c>
      <c r="P1366" s="1111"/>
      <c r="Q1366" s="2867"/>
      <c r="R1366" s="2868"/>
      <c r="S1366" s="2869"/>
      <c r="T1366" s="2869"/>
      <c r="U1366" s="2869"/>
      <c r="V1366" s="2869"/>
      <c r="W1366" s="2869"/>
      <c r="X1366" s="2869"/>
      <c r="Y1366" s="2869"/>
      <c r="Z1366" s="2869"/>
      <c r="AA1366" s="2879"/>
      <c r="AB1366" s="1125"/>
      <c r="AC1366" s="1151"/>
      <c r="AD1366" s="1152"/>
      <c r="AE1366" s="1153"/>
      <c r="AF1366" s="1153"/>
      <c r="AG1366" s="1153"/>
      <c r="AH1366" s="124"/>
      <c r="AI1366" s="124"/>
      <c r="AJ1366" s="124"/>
      <c r="AK1366" s="124"/>
      <c r="AL1366" s="1153"/>
      <c r="AM1366" s="124"/>
      <c r="AN1366" s="124"/>
      <c r="AO1366" s="1153"/>
      <c r="AP1366" s="1153"/>
      <c r="AQ1366" s="1153"/>
      <c r="AR1366" s="1154"/>
      <c r="AS1366" s="1154"/>
      <c r="AT1366" s="1154"/>
      <c r="AU1366" s="1154"/>
      <c r="AV1366" s="1154"/>
      <c r="AW1366" s="1154"/>
      <c r="AX1366" s="1154"/>
      <c r="AY1366" s="1154"/>
      <c r="AZ1366" s="1154"/>
      <c r="BA1366" s="1154"/>
      <c r="BB1366" s="1154"/>
    </row>
    <row r="1367" spans="2:54" ht="15" customHeight="1">
      <c r="B1367" s="1155"/>
      <c r="C1367" s="3017"/>
      <c r="D1367" s="3017"/>
      <c r="E1367" s="1146" t="s">
        <v>1130</v>
      </c>
      <c r="F1367" s="1106"/>
      <c r="G1367" s="441" t="s">
        <v>93</v>
      </c>
      <c r="H1367" s="441" t="s">
        <v>1103</v>
      </c>
      <c r="I1367" s="441" t="s">
        <v>1131</v>
      </c>
      <c r="J1367" s="441" t="s">
        <v>112</v>
      </c>
      <c r="K1367" s="1111" t="s">
        <v>1134</v>
      </c>
      <c r="L1367" s="441" t="s">
        <v>1120</v>
      </c>
      <c r="M1367" s="441" t="str">
        <f t="shared" si="83"/>
        <v>Griffith 33 kV</v>
      </c>
      <c r="N1367" s="1111" t="s">
        <v>1115</v>
      </c>
      <c r="O1367" s="1111" t="s">
        <v>833</v>
      </c>
      <c r="P1367" s="1111"/>
      <c r="Q1367" s="2867"/>
      <c r="R1367" s="2868"/>
      <c r="S1367" s="2869"/>
      <c r="T1367" s="2869"/>
      <c r="U1367" s="2869"/>
      <c r="V1367" s="2869"/>
      <c r="W1367" s="2869"/>
      <c r="X1367" s="2869"/>
      <c r="Y1367" s="2869"/>
      <c r="Z1367" s="2869"/>
      <c r="AA1367" s="2879"/>
      <c r="AB1367" s="1125"/>
      <c r="AC1367" s="1151"/>
      <c r="AD1367" s="1152"/>
      <c r="AE1367" s="1153"/>
      <c r="AF1367" s="1153"/>
      <c r="AG1367" s="1153"/>
      <c r="AH1367" s="124"/>
      <c r="AI1367" s="124"/>
      <c r="AJ1367" s="124"/>
      <c r="AK1367" s="124"/>
      <c r="AL1367" s="1153"/>
      <c r="AM1367" s="124"/>
      <c r="AN1367" s="124"/>
      <c r="AO1367" s="1153"/>
      <c r="AP1367" s="1153"/>
      <c r="AQ1367" s="1153"/>
      <c r="AR1367" s="1154"/>
      <c r="AS1367" s="1154"/>
      <c r="AT1367" s="1154"/>
      <c r="AU1367" s="1154"/>
      <c r="AV1367" s="1154"/>
      <c r="AW1367" s="1154"/>
      <c r="AX1367" s="1154"/>
      <c r="AY1367" s="1154"/>
      <c r="AZ1367" s="1154"/>
      <c r="BA1367" s="1154"/>
      <c r="BB1367" s="1154"/>
    </row>
    <row r="1368" spans="2:54" ht="15" customHeight="1">
      <c r="B1368" s="1155"/>
      <c r="C1368" s="3016" t="s">
        <v>1135</v>
      </c>
      <c r="D1368" s="3016" t="s">
        <v>833</v>
      </c>
      <c r="E1368" s="1146" t="s">
        <v>1127</v>
      </c>
      <c r="F1368" s="1106"/>
      <c r="G1368" s="441" t="s">
        <v>93</v>
      </c>
      <c r="H1368" s="441" t="s">
        <v>1103</v>
      </c>
      <c r="I1368" s="441" t="s">
        <v>1128</v>
      </c>
      <c r="J1368" s="441" t="s">
        <v>112</v>
      </c>
      <c r="K1368" s="1111" t="s">
        <v>1135</v>
      </c>
      <c r="L1368" s="441" t="s">
        <v>1120</v>
      </c>
      <c r="M1368" s="441" t="str">
        <f t="shared" si="83"/>
        <v>Griffith 33 kV</v>
      </c>
      <c r="N1368" s="1111" t="s">
        <v>1106</v>
      </c>
      <c r="O1368" s="1111" t="s">
        <v>833</v>
      </c>
      <c r="P1368" s="1111"/>
      <c r="Q1368" s="2867"/>
      <c r="R1368" s="2868"/>
      <c r="S1368" s="2869"/>
      <c r="T1368" s="2869"/>
      <c r="U1368" s="2869"/>
      <c r="V1368" s="2869"/>
      <c r="W1368" s="2869"/>
      <c r="X1368" s="2869"/>
      <c r="Y1368" s="2869"/>
      <c r="Z1368" s="2869"/>
      <c r="AA1368" s="2879"/>
      <c r="AB1368" s="1125"/>
      <c r="AC1368" s="1151"/>
      <c r="AD1368" s="1152"/>
      <c r="AE1368" s="1153"/>
      <c r="AF1368" s="1153"/>
      <c r="AG1368" s="1153"/>
      <c r="AH1368" s="124"/>
      <c r="AI1368" s="124"/>
      <c r="AJ1368" s="124"/>
      <c r="AK1368" s="124"/>
      <c r="AL1368" s="1153"/>
      <c r="AM1368" s="124"/>
      <c r="AN1368" s="124"/>
      <c r="AO1368" s="1153"/>
      <c r="AP1368" s="1153"/>
      <c r="AQ1368" s="1153"/>
      <c r="AR1368" s="1154"/>
      <c r="AS1368" s="1154"/>
      <c r="AT1368" s="1154"/>
      <c r="AU1368" s="1154"/>
      <c r="AV1368" s="1154"/>
      <c r="AW1368" s="1154"/>
      <c r="AX1368" s="1154"/>
      <c r="AY1368" s="1154"/>
      <c r="AZ1368" s="1154"/>
      <c r="BA1368" s="1154"/>
      <c r="BB1368" s="1154"/>
    </row>
    <row r="1369" spans="2:54" ht="15" customHeight="1">
      <c r="B1369" s="1155"/>
      <c r="C1369" s="3017"/>
      <c r="D1369" s="3017"/>
      <c r="E1369" s="1146" t="s">
        <v>1130</v>
      </c>
      <c r="F1369" s="1106"/>
      <c r="G1369" s="441" t="s">
        <v>93</v>
      </c>
      <c r="H1369" s="441" t="s">
        <v>1103</v>
      </c>
      <c r="I1369" s="441" t="s">
        <v>1131</v>
      </c>
      <c r="J1369" s="441" t="s">
        <v>112</v>
      </c>
      <c r="K1369" s="1111" t="s">
        <v>1135</v>
      </c>
      <c r="L1369" s="441" t="s">
        <v>1120</v>
      </c>
      <c r="M1369" s="441" t="str">
        <f t="shared" si="83"/>
        <v>Griffith 33 kV</v>
      </c>
      <c r="N1369" s="1111" t="s">
        <v>1106</v>
      </c>
      <c r="O1369" s="1111" t="s">
        <v>833</v>
      </c>
      <c r="P1369" s="1111"/>
      <c r="Q1369" s="2867"/>
      <c r="R1369" s="2868"/>
      <c r="S1369" s="2869"/>
      <c r="T1369" s="2869"/>
      <c r="U1369" s="2869"/>
      <c r="V1369" s="2869"/>
      <c r="W1369" s="2869"/>
      <c r="X1369" s="2869"/>
      <c r="Y1369" s="2869"/>
      <c r="Z1369" s="2869"/>
      <c r="AA1369" s="2879"/>
      <c r="AB1369" s="1125"/>
      <c r="AC1369" s="1151"/>
      <c r="AD1369" s="1152"/>
      <c r="AE1369" s="1153"/>
      <c r="AF1369" s="1153"/>
      <c r="AG1369" s="1153"/>
      <c r="AH1369" s="124"/>
      <c r="AI1369" s="124"/>
      <c r="AJ1369" s="124"/>
      <c r="AK1369" s="124"/>
      <c r="AL1369" s="1153"/>
      <c r="AM1369" s="124"/>
      <c r="AN1369" s="124"/>
      <c r="AO1369" s="1153"/>
      <c r="AP1369" s="1153"/>
      <c r="AQ1369" s="1153"/>
      <c r="AR1369" s="1154"/>
      <c r="AS1369" s="1154"/>
      <c r="AT1369" s="1154"/>
      <c r="AU1369" s="1154"/>
      <c r="AV1369" s="1154"/>
      <c r="AW1369" s="1154"/>
      <c r="AX1369" s="1154"/>
      <c r="AY1369" s="1154"/>
      <c r="AZ1369" s="1154"/>
      <c r="BA1369" s="1154"/>
      <c r="BB1369" s="1154"/>
    </row>
    <row r="1370" spans="2:54" ht="15" customHeight="1">
      <c r="B1370" s="1155"/>
      <c r="C1370" s="3016" t="s">
        <v>1135</v>
      </c>
      <c r="D1370" s="3016" t="s">
        <v>842</v>
      </c>
      <c r="E1370" s="1146" t="s">
        <v>1127</v>
      </c>
      <c r="F1370" s="1106"/>
      <c r="G1370" s="441" t="s">
        <v>93</v>
      </c>
      <c r="H1370" s="441" t="s">
        <v>1103</v>
      </c>
      <c r="I1370" s="441" t="s">
        <v>1128</v>
      </c>
      <c r="J1370" s="441" t="s">
        <v>112</v>
      </c>
      <c r="K1370" s="1111" t="s">
        <v>1135</v>
      </c>
      <c r="L1370" s="441" t="s">
        <v>1120</v>
      </c>
      <c r="M1370" s="441" t="str">
        <f t="shared" si="83"/>
        <v>Griffith 33 kV</v>
      </c>
      <c r="N1370" s="1111" t="s">
        <v>1106</v>
      </c>
      <c r="O1370" s="1111" t="s">
        <v>842</v>
      </c>
      <c r="P1370" s="1111"/>
      <c r="Q1370" s="2867"/>
      <c r="R1370" s="2868"/>
      <c r="S1370" s="2869"/>
      <c r="T1370" s="2869"/>
      <c r="U1370" s="2869"/>
      <c r="V1370" s="2869"/>
      <c r="W1370" s="2869"/>
      <c r="X1370" s="2869"/>
      <c r="Y1370" s="2869"/>
      <c r="Z1370" s="2869"/>
      <c r="AA1370" s="2879"/>
      <c r="AB1370" s="1125"/>
      <c r="AC1370" s="1151"/>
      <c r="AD1370" s="1152"/>
      <c r="AE1370" s="1153"/>
      <c r="AF1370" s="1153"/>
      <c r="AG1370" s="1153"/>
      <c r="AH1370" s="124"/>
      <c r="AI1370" s="124"/>
      <c r="AJ1370" s="124"/>
      <c r="AK1370" s="124"/>
      <c r="AL1370" s="1153"/>
      <c r="AM1370" s="124"/>
      <c r="AN1370" s="124"/>
      <c r="AO1370" s="1153"/>
      <c r="AP1370" s="1153"/>
      <c r="AQ1370" s="1153"/>
      <c r="AR1370" s="1154"/>
      <c r="AS1370" s="1154"/>
      <c r="AT1370" s="1154"/>
      <c r="AU1370" s="1154"/>
      <c r="AV1370" s="1154"/>
      <c r="AW1370" s="1154"/>
      <c r="AX1370" s="1154"/>
      <c r="AY1370" s="1154"/>
      <c r="AZ1370" s="1154"/>
      <c r="BA1370" s="1154"/>
      <c r="BB1370" s="1154"/>
    </row>
    <row r="1371" spans="2:54" ht="15" customHeight="1">
      <c r="B1371" s="1155"/>
      <c r="C1371" s="3017"/>
      <c r="D1371" s="3017"/>
      <c r="E1371" s="1146" t="s">
        <v>1130</v>
      </c>
      <c r="F1371" s="1106"/>
      <c r="G1371" s="441" t="s">
        <v>93</v>
      </c>
      <c r="H1371" s="441" t="s">
        <v>1103</v>
      </c>
      <c r="I1371" s="441" t="s">
        <v>1131</v>
      </c>
      <c r="J1371" s="441" t="s">
        <v>112</v>
      </c>
      <c r="K1371" s="1111" t="s">
        <v>1135</v>
      </c>
      <c r="L1371" s="441" t="s">
        <v>1120</v>
      </c>
      <c r="M1371" s="441" t="str">
        <f t="shared" si="83"/>
        <v>Griffith 33 kV</v>
      </c>
      <c r="N1371" s="1111" t="s">
        <v>1106</v>
      </c>
      <c r="O1371" s="1111" t="s">
        <v>842</v>
      </c>
      <c r="P1371" s="1111"/>
      <c r="Q1371" s="2867"/>
      <c r="R1371" s="2868"/>
      <c r="S1371" s="2869"/>
      <c r="T1371" s="2869"/>
      <c r="U1371" s="2869"/>
      <c r="V1371" s="2869"/>
      <c r="W1371" s="2869"/>
      <c r="X1371" s="2869"/>
      <c r="Y1371" s="2869"/>
      <c r="Z1371" s="2869"/>
      <c r="AA1371" s="2879"/>
      <c r="AB1371" s="1125"/>
      <c r="AC1371" s="1151"/>
      <c r="AD1371" s="1152"/>
      <c r="AE1371" s="1153"/>
      <c r="AF1371" s="1153"/>
      <c r="AG1371" s="1153"/>
      <c r="AH1371" s="124"/>
      <c r="AI1371" s="124"/>
      <c r="AJ1371" s="124"/>
      <c r="AK1371" s="124"/>
      <c r="AL1371" s="1153"/>
      <c r="AM1371" s="124"/>
      <c r="AN1371" s="124"/>
      <c r="AO1371" s="1153"/>
      <c r="AP1371" s="1153"/>
      <c r="AQ1371" s="1153"/>
      <c r="AR1371" s="1154"/>
      <c r="AS1371" s="1154"/>
      <c r="AT1371" s="1154"/>
      <c r="AU1371" s="1154"/>
      <c r="AV1371" s="1154"/>
      <c r="AW1371" s="1154"/>
      <c r="AX1371" s="1154"/>
      <c r="AY1371" s="1154"/>
      <c r="AZ1371" s="1154"/>
      <c r="BA1371" s="1154"/>
      <c r="BB1371" s="1154"/>
    </row>
    <row r="1372" spans="2:54" ht="15" customHeight="1">
      <c r="B1372" s="1155"/>
      <c r="C1372" s="3016" t="s">
        <v>1136</v>
      </c>
      <c r="D1372" s="3016" t="s">
        <v>833</v>
      </c>
      <c r="E1372" s="1146" t="s">
        <v>1127</v>
      </c>
      <c r="F1372" s="1106"/>
      <c r="G1372" s="441" t="s">
        <v>93</v>
      </c>
      <c r="H1372" s="441" t="s">
        <v>1103</v>
      </c>
      <c r="I1372" s="441" t="s">
        <v>1128</v>
      </c>
      <c r="J1372" s="441" t="s">
        <v>112</v>
      </c>
      <c r="K1372" s="1111" t="s">
        <v>1136</v>
      </c>
      <c r="L1372" s="441" t="s">
        <v>1120</v>
      </c>
      <c r="M1372" s="441" t="str">
        <f t="shared" si="83"/>
        <v>Griffith 33 kV</v>
      </c>
      <c r="N1372" s="1111" t="s">
        <v>1106</v>
      </c>
      <c r="O1372" s="1111" t="s">
        <v>833</v>
      </c>
      <c r="P1372" s="1111"/>
      <c r="Q1372" s="2867"/>
      <c r="R1372" s="2868"/>
      <c r="S1372" s="2869"/>
      <c r="T1372" s="2869"/>
      <c r="U1372" s="2869"/>
      <c r="V1372" s="2869"/>
      <c r="W1372" s="2870">
        <v>77.933912041000013</v>
      </c>
      <c r="X1372" s="2870">
        <v>78.45606925167472</v>
      </c>
      <c r="Y1372" s="2870">
        <v>78.981724915660934</v>
      </c>
      <c r="Z1372" s="2870">
        <v>79.510902472595859</v>
      </c>
      <c r="AA1372" s="2870">
        <v>80.043625519162248</v>
      </c>
      <c r="AB1372" s="1125"/>
      <c r="AC1372" s="1151"/>
      <c r="AD1372" s="1152"/>
      <c r="AE1372" s="1153"/>
      <c r="AF1372" s="1153"/>
      <c r="AG1372" s="1153"/>
      <c r="AH1372" s="124"/>
      <c r="AI1372" s="124"/>
      <c r="AJ1372" s="124"/>
      <c r="AK1372" s="124"/>
      <c r="AL1372" s="1153"/>
      <c r="AM1372" s="124"/>
      <c r="AN1372" s="124"/>
      <c r="AO1372" s="1153"/>
      <c r="AP1372" s="1153"/>
      <c r="AQ1372" s="1153"/>
      <c r="AR1372" s="1154"/>
      <c r="AS1372" s="1154"/>
      <c r="AT1372" s="1154"/>
      <c r="AU1372" s="1154"/>
      <c r="AV1372" s="1154"/>
      <c r="AW1372" s="1154"/>
      <c r="AX1372" s="1154"/>
      <c r="AY1372" s="1154"/>
      <c r="AZ1372" s="1154"/>
      <c r="BA1372" s="1154"/>
      <c r="BB1372" s="1154"/>
    </row>
    <row r="1373" spans="2:54" ht="15" customHeight="1">
      <c r="B1373" s="1155"/>
      <c r="C1373" s="3017"/>
      <c r="D1373" s="3017"/>
      <c r="E1373" s="1146" t="s">
        <v>1130</v>
      </c>
      <c r="F1373" s="1106"/>
      <c r="G1373" s="441" t="s">
        <v>93</v>
      </c>
      <c r="H1373" s="441" t="s">
        <v>1103</v>
      </c>
      <c r="I1373" s="441" t="s">
        <v>1131</v>
      </c>
      <c r="J1373" s="441" t="s">
        <v>112</v>
      </c>
      <c r="K1373" s="1111" t="s">
        <v>1136</v>
      </c>
      <c r="L1373" s="441" t="s">
        <v>1120</v>
      </c>
      <c r="M1373" s="441" t="str">
        <f t="shared" si="83"/>
        <v>Griffith 33 kV</v>
      </c>
      <c r="N1373" s="1111" t="s">
        <v>1106</v>
      </c>
      <c r="O1373" s="1111" t="s">
        <v>833</v>
      </c>
      <c r="P1373" s="1111"/>
      <c r="Q1373" s="2528"/>
      <c r="R1373" s="2529"/>
      <c r="S1373" s="2530"/>
      <c r="T1373" s="2530"/>
      <c r="U1373" s="2530"/>
      <c r="V1373" s="2530"/>
      <c r="W1373" s="2102"/>
      <c r="X1373" s="2102"/>
      <c r="Y1373" s="2102"/>
      <c r="Z1373" s="2102"/>
      <c r="AA1373" s="2103"/>
      <c r="AB1373" s="1125"/>
      <c r="AC1373" s="1151"/>
      <c r="AD1373" s="1152"/>
      <c r="AE1373" s="1153"/>
      <c r="AF1373" s="1153"/>
      <c r="AG1373" s="1153"/>
      <c r="AH1373" s="124"/>
      <c r="AI1373" s="124"/>
      <c r="AJ1373" s="124"/>
      <c r="AK1373" s="124"/>
      <c r="AL1373" s="1153"/>
      <c r="AM1373" s="124"/>
      <c r="AN1373" s="124"/>
      <c r="AO1373" s="1153"/>
      <c r="AP1373" s="1153"/>
      <c r="AQ1373" s="1153"/>
      <c r="AR1373" s="1154"/>
      <c r="AS1373" s="1154"/>
      <c r="AT1373" s="1154"/>
      <c r="AU1373" s="1154"/>
      <c r="AV1373" s="1154"/>
      <c r="AW1373" s="1154"/>
      <c r="AX1373" s="1154"/>
      <c r="AY1373" s="1154"/>
      <c r="AZ1373" s="1154"/>
      <c r="BA1373" s="1154"/>
      <c r="BB1373" s="1154"/>
    </row>
    <row r="1374" spans="2:54" ht="15" customHeight="1">
      <c r="B1374" s="1155"/>
      <c r="C1374" s="3016" t="s">
        <v>1136</v>
      </c>
      <c r="D1374" s="3016" t="s">
        <v>842</v>
      </c>
      <c r="E1374" s="1146" t="s">
        <v>1127</v>
      </c>
      <c r="F1374" s="1106"/>
      <c r="G1374" s="441" t="s">
        <v>93</v>
      </c>
      <c r="H1374" s="441" t="s">
        <v>1103</v>
      </c>
      <c r="I1374" s="441" t="s">
        <v>1128</v>
      </c>
      <c r="J1374" s="441" t="s">
        <v>112</v>
      </c>
      <c r="K1374" s="1111" t="s">
        <v>1136</v>
      </c>
      <c r="L1374" s="441" t="s">
        <v>1120</v>
      </c>
      <c r="M1374" s="441" t="str">
        <f t="shared" si="83"/>
        <v>Griffith 33 kV</v>
      </c>
      <c r="N1374" s="1111" t="s">
        <v>1106</v>
      </c>
      <c r="O1374" s="1111" t="s">
        <v>842</v>
      </c>
      <c r="P1374" s="1111"/>
      <c r="Q1374" s="2528"/>
      <c r="R1374" s="2529"/>
      <c r="S1374" s="2530"/>
      <c r="T1374" s="2530"/>
      <c r="U1374" s="2530"/>
      <c r="V1374" s="2530"/>
      <c r="W1374" s="2102">
        <v>81.012382579002093</v>
      </c>
      <c r="X1374" s="2102">
        <v>81.555165542281415</v>
      </c>
      <c r="Y1374" s="2102">
        <v>82.101585151414696</v>
      </c>
      <c r="Z1374" s="2102">
        <v>82.651665771929174</v>
      </c>
      <c r="AA1374" s="2102">
        <v>83.205431932601087</v>
      </c>
      <c r="AB1374" s="1125"/>
      <c r="AC1374" s="1151"/>
      <c r="AD1374" s="1152"/>
      <c r="AE1374" s="1153"/>
      <c r="AF1374" s="1153"/>
      <c r="AG1374" s="1153"/>
      <c r="AH1374" s="124"/>
      <c r="AI1374" s="124"/>
      <c r="AJ1374" s="124"/>
      <c r="AK1374" s="124"/>
      <c r="AL1374" s="1153"/>
      <c r="AM1374" s="124"/>
      <c r="AN1374" s="124"/>
      <c r="AO1374" s="1153"/>
      <c r="AP1374" s="1153"/>
      <c r="AQ1374" s="1153"/>
      <c r="AR1374" s="1154"/>
      <c r="AS1374" s="1154"/>
      <c r="AT1374" s="1154"/>
      <c r="AU1374" s="1154"/>
      <c r="AV1374" s="1154"/>
      <c r="AW1374" s="1154"/>
      <c r="AX1374" s="1154"/>
      <c r="AY1374" s="1154"/>
      <c r="AZ1374" s="1154"/>
      <c r="BA1374" s="1154"/>
      <c r="BB1374" s="1154"/>
    </row>
    <row r="1375" spans="2:54" ht="15" customHeight="1" thickBot="1">
      <c r="B1375" s="2872"/>
      <c r="C1375" s="3018"/>
      <c r="D1375" s="3018"/>
      <c r="E1375" s="2873" t="s">
        <v>1130</v>
      </c>
      <c r="F1375" s="1106"/>
      <c r="G1375" s="441" t="s">
        <v>93</v>
      </c>
      <c r="H1375" s="441" t="s">
        <v>1103</v>
      </c>
      <c r="I1375" s="441" t="s">
        <v>1131</v>
      </c>
      <c r="J1375" s="441" t="s">
        <v>112</v>
      </c>
      <c r="K1375" s="1111" t="s">
        <v>1136</v>
      </c>
      <c r="L1375" s="441" t="s">
        <v>1120</v>
      </c>
      <c r="M1375" s="441" t="str">
        <f t="shared" si="83"/>
        <v>Griffith 33 kV</v>
      </c>
      <c r="N1375" s="1111" t="s">
        <v>1106</v>
      </c>
      <c r="O1375" s="1111" t="s">
        <v>842</v>
      </c>
      <c r="P1375" s="1111"/>
      <c r="Q1375" s="2874"/>
      <c r="R1375" s="2875"/>
      <c r="S1375" s="2876"/>
      <c r="T1375" s="2876"/>
      <c r="U1375" s="2876"/>
      <c r="V1375" s="2876"/>
      <c r="W1375" s="2877"/>
      <c r="X1375" s="2877"/>
      <c r="Y1375" s="2877"/>
      <c r="Z1375" s="2877"/>
      <c r="AA1375" s="2878"/>
      <c r="AB1375" s="1162"/>
      <c r="AC1375" s="1151"/>
      <c r="AD1375" s="1152"/>
      <c r="AE1375" s="1153"/>
      <c r="AF1375" s="1153"/>
      <c r="AG1375" s="1153"/>
      <c r="AH1375" s="124"/>
      <c r="AI1375" s="124"/>
      <c r="AJ1375" s="124"/>
      <c r="AK1375" s="124"/>
      <c r="AL1375" s="1153"/>
      <c r="AM1375" s="124"/>
      <c r="AN1375" s="124"/>
      <c r="AO1375" s="1153"/>
      <c r="AP1375" s="1153"/>
      <c r="AQ1375" s="1153"/>
      <c r="AR1375" s="1154"/>
      <c r="AS1375" s="1154"/>
      <c r="AT1375" s="1154"/>
      <c r="AU1375" s="1154"/>
      <c r="AV1375" s="1154"/>
      <c r="AW1375" s="1154"/>
      <c r="AX1375" s="1154"/>
      <c r="AY1375" s="1154"/>
      <c r="AZ1375" s="1154"/>
      <c r="BA1375" s="1154"/>
      <c r="BB1375" s="1154"/>
    </row>
    <row r="1376" spans="2:54" ht="15" customHeight="1">
      <c r="B1376" s="1145" t="s">
        <v>1666</v>
      </c>
      <c r="C1376" s="3019" t="s">
        <v>1126</v>
      </c>
      <c r="D1376" s="3019" t="s">
        <v>842</v>
      </c>
      <c r="E1376" s="1146" t="s">
        <v>1127</v>
      </c>
      <c r="F1376" s="1106"/>
      <c r="G1376" s="441" t="s">
        <v>93</v>
      </c>
      <c r="H1376" s="441" t="s">
        <v>1103</v>
      </c>
      <c r="I1376" s="441" t="s">
        <v>1128</v>
      </c>
      <c r="J1376" s="441" t="s">
        <v>112</v>
      </c>
      <c r="K1376" s="441" t="s">
        <v>1126</v>
      </c>
      <c r="L1376" s="441" t="s">
        <v>1120</v>
      </c>
      <c r="M1376" s="441" t="str">
        <f t="shared" ref="M1376" si="84">B1376</f>
        <v>Murrumburrah 66 kV</v>
      </c>
      <c r="N1376" s="441" t="s">
        <v>1129</v>
      </c>
      <c r="O1376" s="441" t="s">
        <v>842</v>
      </c>
      <c r="P1376" s="1111"/>
      <c r="Q1376" s="2521"/>
      <c r="R1376" s="2522"/>
      <c r="S1376" s="2523"/>
      <c r="T1376" s="2523"/>
      <c r="U1376" s="2523"/>
      <c r="V1376" s="2523"/>
      <c r="W1376" s="2524"/>
      <c r="X1376" s="2524"/>
      <c r="Y1376" s="2524"/>
      <c r="Z1376" s="2524"/>
      <c r="AA1376" s="2525"/>
      <c r="AC1376" s="124"/>
      <c r="AD1376" s="124"/>
      <c r="AE1376" s="124"/>
      <c r="AF1376" s="124"/>
      <c r="AG1376" s="124"/>
      <c r="AH1376" s="124"/>
      <c r="AI1376" s="124"/>
      <c r="AJ1376" s="124"/>
      <c r="AK1376" s="124"/>
      <c r="AL1376" s="124"/>
      <c r="AM1376" s="124"/>
      <c r="AN1376" s="124"/>
      <c r="AO1376" s="124"/>
      <c r="AP1376" s="124"/>
      <c r="AQ1376" s="124"/>
      <c r="AR1376" s="124"/>
      <c r="AS1376" s="124"/>
      <c r="AT1376" s="124"/>
      <c r="AU1376" s="124"/>
      <c r="AV1376" s="124"/>
      <c r="AW1376" s="124"/>
      <c r="AX1376" s="124"/>
      <c r="AY1376" s="124"/>
      <c r="AZ1376" s="124"/>
      <c r="BA1376" s="124"/>
      <c r="BB1376" s="124"/>
    </row>
    <row r="1377" spans="2:54" ht="15" customHeight="1">
      <c r="B1377" s="1155"/>
      <c r="C1377" s="3017"/>
      <c r="D1377" s="3017"/>
      <c r="E1377" s="1146" t="s">
        <v>1130</v>
      </c>
      <c r="F1377" s="1106"/>
      <c r="G1377" s="441" t="s">
        <v>93</v>
      </c>
      <c r="H1377" s="441" t="s">
        <v>1103</v>
      </c>
      <c r="I1377" s="441" t="s">
        <v>1131</v>
      </c>
      <c r="J1377" s="441" t="s">
        <v>112</v>
      </c>
      <c r="K1377" s="441" t="s">
        <v>1126</v>
      </c>
      <c r="L1377" s="441" t="s">
        <v>1120</v>
      </c>
      <c r="M1377" s="441" t="str">
        <f t="shared" si="83"/>
        <v>Murrumburrah 66 kV</v>
      </c>
      <c r="N1377" s="441" t="s">
        <v>1129</v>
      </c>
      <c r="O1377" s="441" t="s">
        <v>842</v>
      </c>
      <c r="P1377" s="1111"/>
      <c r="Q1377" s="2526"/>
      <c r="R1377" s="2527"/>
      <c r="S1377" s="2524"/>
      <c r="T1377" s="2524"/>
      <c r="U1377" s="2524"/>
      <c r="V1377" s="2524"/>
      <c r="W1377" s="2524"/>
      <c r="X1377" s="2524"/>
      <c r="Y1377" s="2524"/>
      <c r="Z1377" s="2524"/>
      <c r="AA1377" s="2525"/>
      <c r="AC1377" s="124"/>
      <c r="AD1377" s="124"/>
      <c r="AE1377" s="124"/>
      <c r="AF1377" s="124"/>
      <c r="AG1377" s="124"/>
      <c r="AH1377" s="124"/>
      <c r="AI1377" s="124"/>
      <c r="AJ1377" s="124"/>
      <c r="AK1377" s="124"/>
      <c r="AL1377" s="124"/>
      <c r="AM1377" s="124"/>
      <c r="AN1377" s="124"/>
      <c r="AO1377" s="124"/>
      <c r="AP1377" s="124"/>
      <c r="AQ1377" s="124"/>
      <c r="AR1377" s="124"/>
      <c r="AS1377" s="124"/>
      <c r="AT1377" s="124"/>
      <c r="AU1377" s="124"/>
      <c r="AV1377" s="124"/>
      <c r="AW1377" s="124"/>
      <c r="AX1377" s="124"/>
      <c r="AY1377" s="124"/>
      <c r="AZ1377" s="124"/>
      <c r="BA1377" s="124"/>
      <c r="BB1377" s="124"/>
    </row>
    <row r="1378" spans="2:54" ht="15" customHeight="1">
      <c r="B1378" s="1155"/>
      <c r="C1378" s="3016" t="s">
        <v>1132</v>
      </c>
      <c r="D1378" s="3016" t="s">
        <v>833</v>
      </c>
      <c r="E1378" s="1146" t="s">
        <v>1127</v>
      </c>
      <c r="F1378" s="1106"/>
      <c r="G1378" s="441" t="s">
        <v>93</v>
      </c>
      <c r="H1378" s="441" t="s">
        <v>1103</v>
      </c>
      <c r="I1378" s="441" t="s">
        <v>1128</v>
      </c>
      <c r="J1378" s="441" t="s">
        <v>112</v>
      </c>
      <c r="K1378" s="1111" t="s">
        <v>1132</v>
      </c>
      <c r="L1378" s="441" t="s">
        <v>1120</v>
      </c>
      <c r="M1378" s="441" t="str">
        <f t="shared" si="83"/>
        <v>Murrumburrah 66 kV</v>
      </c>
      <c r="N1378" s="1111" t="s">
        <v>1106</v>
      </c>
      <c r="O1378" s="1111" t="s">
        <v>833</v>
      </c>
      <c r="P1378" s="1111"/>
      <c r="Q1378" s="2850"/>
      <c r="R1378" s="2850"/>
      <c r="S1378" s="2850"/>
      <c r="T1378" s="2850"/>
      <c r="U1378" s="2850"/>
      <c r="V1378" s="2851"/>
      <c r="W1378" s="2852"/>
      <c r="X1378" s="2852"/>
      <c r="Y1378" s="2852"/>
      <c r="Z1378" s="2852"/>
      <c r="AA1378" s="2853"/>
      <c r="AC1378" s="124"/>
      <c r="AD1378" s="124"/>
      <c r="AE1378" s="124"/>
      <c r="AF1378" s="124"/>
      <c r="AG1378" s="124"/>
      <c r="AH1378" s="124"/>
      <c r="AI1378" s="124"/>
      <c r="AJ1378" s="124"/>
      <c r="AK1378" s="124"/>
      <c r="AL1378" s="124"/>
      <c r="AM1378" s="124"/>
      <c r="AN1378" s="124"/>
      <c r="AO1378" s="124"/>
      <c r="AP1378" s="124"/>
      <c r="AQ1378" s="124"/>
      <c r="AR1378" s="124"/>
      <c r="AS1378" s="124"/>
      <c r="AT1378" s="124"/>
      <c r="AU1378" s="124"/>
      <c r="AV1378" s="124"/>
      <c r="AW1378" s="124"/>
      <c r="AX1378" s="124"/>
      <c r="AY1378" s="124"/>
      <c r="AZ1378" s="124"/>
      <c r="BA1378" s="124"/>
      <c r="BB1378" s="124"/>
    </row>
    <row r="1379" spans="2:54" ht="15" customHeight="1">
      <c r="B1379" s="1155"/>
      <c r="C1379" s="3017"/>
      <c r="D1379" s="3017"/>
      <c r="E1379" s="1146" t="s">
        <v>1130</v>
      </c>
      <c r="F1379" s="1106"/>
      <c r="G1379" s="441" t="s">
        <v>93</v>
      </c>
      <c r="H1379" s="441" t="s">
        <v>1103</v>
      </c>
      <c r="I1379" s="441" t="s">
        <v>1131</v>
      </c>
      <c r="J1379" s="441" t="s">
        <v>112</v>
      </c>
      <c r="K1379" s="1111" t="s">
        <v>1132</v>
      </c>
      <c r="L1379" s="441" t="s">
        <v>1120</v>
      </c>
      <c r="M1379" s="441" t="str">
        <f t="shared" si="83"/>
        <v>Murrumburrah 66 kV</v>
      </c>
      <c r="N1379" s="1111" t="s">
        <v>1106</v>
      </c>
      <c r="O1379" s="1111" t="s">
        <v>833</v>
      </c>
      <c r="P1379" s="1111"/>
      <c r="Q1379" s="2850"/>
      <c r="R1379" s="2850"/>
      <c r="S1379" s="2850"/>
      <c r="T1379" s="2850"/>
      <c r="U1379" s="2850"/>
      <c r="V1379" s="2851"/>
      <c r="W1379" s="2852"/>
      <c r="X1379" s="2852"/>
      <c r="Y1379" s="2852"/>
      <c r="Z1379" s="2852"/>
      <c r="AA1379" s="2853"/>
      <c r="AC1379" s="124"/>
      <c r="AD1379" s="124"/>
      <c r="AE1379" s="124"/>
      <c r="AF1379" s="124"/>
      <c r="AG1379" s="124"/>
      <c r="AH1379" s="124"/>
      <c r="AI1379" s="124"/>
      <c r="AJ1379" s="124"/>
      <c r="AK1379" s="124"/>
      <c r="AL1379" s="124"/>
      <c r="AM1379" s="124"/>
      <c r="AN1379" s="124"/>
      <c r="AO1379" s="124"/>
      <c r="AP1379" s="124"/>
      <c r="AQ1379" s="124"/>
      <c r="AR1379" s="124"/>
      <c r="AS1379" s="124"/>
      <c r="AT1379" s="124"/>
      <c r="AU1379" s="124"/>
      <c r="AV1379" s="124"/>
      <c r="AW1379" s="124"/>
      <c r="AX1379" s="124"/>
      <c r="AY1379" s="124"/>
      <c r="AZ1379" s="124"/>
      <c r="BA1379" s="124"/>
      <c r="BB1379" s="124"/>
    </row>
    <row r="1380" spans="2:54" ht="15" customHeight="1">
      <c r="B1380" s="1155"/>
      <c r="C1380" s="3016" t="s">
        <v>1132</v>
      </c>
      <c r="D1380" s="3016" t="s">
        <v>842</v>
      </c>
      <c r="E1380" s="1146" t="s">
        <v>1127</v>
      </c>
      <c r="F1380" s="1106"/>
      <c r="G1380" s="441" t="s">
        <v>93</v>
      </c>
      <c r="H1380" s="441" t="s">
        <v>1103</v>
      </c>
      <c r="I1380" s="441" t="s">
        <v>1128</v>
      </c>
      <c r="J1380" s="441" t="s">
        <v>112</v>
      </c>
      <c r="K1380" s="1111" t="s">
        <v>1132</v>
      </c>
      <c r="L1380" s="441" t="s">
        <v>1120</v>
      </c>
      <c r="M1380" s="441" t="str">
        <f t="shared" si="83"/>
        <v>Murrumburrah 66 kV</v>
      </c>
      <c r="N1380" s="1111" t="s">
        <v>1106</v>
      </c>
      <c r="O1380" s="1112" t="s">
        <v>842</v>
      </c>
      <c r="P1380" s="1111"/>
      <c r="Q1380" s="2881">
        <v>51</v>
      </c>
      <c r="R1380" s="2881">
        <v>41</v>
      </c>
      <c r="S1380" s="2881">
        <v>37</v>
      </c>
      <c r="T1380" s="2881">
        <v>40</v>
      </c>
      <c r="U1380" s="2881">
        <v>39</v>
      </c>
      <c r="V1380" s="2881">
        <v>43</v>
      </c>
      <c r="W1380" s="2852"/>
      <c r="X1380" s="2852"/>
      <c r="Y1380" s="2852"/>
      <c r="Z1380" s="2852"/>
      <c r="AA1380" s="2853"/>
      <c r="AC1380" s="124"/>
      <c r="AD1380" s="124"/>
      <c r="AE1380" s="124"/>
      <c r="AF1380" s="124"/>
      <c r="AG1380" s="124"/>
      <c r="AH1380" s="124"/>
      <c r="AI1380" s="124"/>
      <c r="AJ1380" s="124"/>
      <c r="AK1380" s="124"/>
      <c r="AL1380" s="124"/>
      <c r="AM1380" s="124"/>
      <c r="AN1380" s="124"/>
      <c r="AO1380" s="124"/>
      <c r="AP1380" s="124"/>
      <c r="AQ1380" s="124"/>
      <c r="AR1380" s="124"/>
      <c r="AS1380" s="124"/>
      <c r="AT1380" s="124"/>
      <c r="AU1380" s="124"/>
      <c r="AV1380" s="124"/>
      <c r="AW1380" s="124"/>
      <c r="AX1380" s="124"/>
      <c r="AY1380" s="124"/>
      <c r="AZ1380" s="124"/>
      <c r="BA1380" s="124"/>
      <c r="BB1380" s="124"/>
    </row>
    <row r="1381" spans="2:54" ht="15" customHeight="1">
      <c r="B1381" s="1155"/>
      <c r="C1381" s="3017"/>
      <c r="D1381" s="3017"/>
      <c r="E1381" s="1146" t="s">
        <v>1130</v>
      </c>
      <c r="F1381" s="1106"/>
      <c r="G1381" s="441" t="s">
        <v>93</v>
      </c>
      <c r="H1381" s="441" t="s">
        <v>1103</v>
      </c>
      <c r="I1381" s="441" t="s">
        <v>1131</v>
      </c>
      <c r="J1381" s="441" t="s">
        <v>112</v>
      </c>
      <c r="K1381" s="1111" t="s">
        <v>1132</v>
      </c>
      <c r="L1381" s="441" t="s">
        <v>1120</v>
      </c>
      <c r="M1381" s="441" t="str">
        <f t="shared" si="83"/>
        <v>Murrumburrah 66 kV</v>
      </c>
      <c r="N1381" s="1111" t="s">
        <v>1106</v>
      </c>
      <c r="O1381" s="1112" t="s">
        <v>842</v>
      </c>
      <c r="P1381" s="1111"/>
      <c r="Q1381" s="2881">
        <v>42</v>
      </c>
      <c r="R1381" s="2881">
        <v>39</v>
      </c>
      <c r="S1381" s="2881">
        <v>36</v>
      </c>
      <c r="T1381" s="2881">
        <v>29</v>
      </c>
      <c r="U1381" s="2881">
        <v>37</v>
      </c>
      <c r="V1381" s="2881">
        <v>34</v>
      </c>
      <c r="W1381" s="2852"/>
      <c r="X1381" s="2852"/>
      <c r="Y1381" s="2852"/>
      <c r="Z1381" s="2852"/>
      <c r="AA1381" s="2853"/>
      <c r="AC1381" s="124"/>
      <c r="AD1381" s="124"/>
      <c r="AE1381" s="124"/>
      <c r="AF1381" s="124"/>
      <c r="AG1381" s="124"/>
      <c r="AH1381" s="124"/>
      <c r="AI1381" s="124"/>
      <c r="AJ1381" s="124"/>
      <c r="AK1381" s="124"/>
      <c r="AL1381" s="124"/>
      <c r="AM1381" s="124"/>
      <c r="AN1381" s="124"/>
      <c r="AO1381" s="124"/>
      <c r="AP1381" s="124"/>
      <c r="AQ1381" s="124"/>
      <c r="AR1381" s="124"/>
      <c r="AS1381" s="124"/>
      <c r="AT1381" s="124"/>
      <c r="AU1381" s="124"/>
      <c r="AV1381" s="124"/>
      <c r="AW1381" s="124"/>
      <c r="AX1381" s="124"/>
      <c r="AY1381" s="124"/>
      <c r="AZ1381" s="124"/>
      <c r="BA1381" s="124"/>
      <c r="BB1381" s="124"/>
    </row>
    <row r="1382" spans="2:54" ht="15" customHeight="1">
      <c r="B1382" s="1155"/>
      <c r="C1382" s="3016" t="s">
        <v>1133</v>
      </c>
      <c r="D1382" s="3016"/>
      <c r="E1382" s="1146" t="s">
        <v>1127</v>
      </c>
      <c r="F1382" s="1106"/>
      <c r="G1382" s="441" t="s">
        <v>93</v>
      </c>
      <c r="H1382" s="441" t="s">
        <v>1103</v>
      </c>
      <c r="I1382" s="441" t="s">
        <v>1128</v>
      </c>
      <c r="J1382" s="441" t="s">
        <v>112</v>
      </c>
      <c r="K1382" s="1111" t="s">
        <v>1133</v>
      </c>
      <c r="L1382" s="441" t="s">
        <v>1120</v>
      </c>
      <c r="M1382" s="441" t="str">
        <f t="shared" si="83"/>
        <v>Murrumburrah 66 kV</v>
      </c>
      <c r="N1382" s="1111" t="s">
        <v>1108</v>
      </c>
      <c r="O1382" s="1111" t="s">
        <v>1109</v>
      </c>
      <c r="P1382" s="1111"/>
      <c r="Q1382" s="2856"/>
      <c r="R1382" s="2856"/>
      <c r="S1382" s="2856"/>
      <c r="T1382" s="2856"/>
      <c r="U1382" s="2856"/>
      <c r="V1382" s="2858"/>
      <c r="W1382" s="2859"/>
      <c r="X1382" s="2859"/>
      <c r="Y1382" s="2859"/>
      <c r="Z1382" s="2859"/>
      <c r="AA1382" s="2860"/>
      <c r="AC1382" s="124"/>
      <c r="AD1382" s="124"/>
      <c r="AE1382" s="124"/>
      <c r="AF1382" s="124"/>
      <c r="AG1382" s="124"/>
      <c r="AH1382" s="124"/>
      <c r="AI1382" s="124"/>
      <c r="AJ1382" s="124"/>
      <c r="AK1382" s="124"/>
      <c r="AL1382" s="124"/>
      <c r="AM1382" s="124"/>
      <c r="AN1382" s="124"/>
      <c r="AO1382" s="124"/>
      <c r="AP1382" s="124"/>
      <c r="AQ1382" s="124"/>
      <c r="AR1382" s="124"/>
      <c r="AS1382" s="124"/>
      <c r="AT1382" s="124"/>
      <c r="AU1382" s="124"/>
      <c r="AV1382" s="124"/>
      <c r="AW1382" s="124"/>
      <c r="AX1382" s="124"/>
      <c r="AY1382" s="124"/>
      <c r="AZ1382" s="124"/>
      <c r="BA1382" s="124"/>
      <c r="BB1382" s="124"/>
    </row>
    <row r="1383" spans="2:54" ht="15" customHeight="1">
      <c r="B1383" s="1155"/>
      <c r="C1383" s="3017"/>
      <c r="D1383" s="3017"/>
      <c r="E1383" s="1146" t="s">
        <v>1130</v>
      </c>
      <c r="F1383" s="1106"/>
      <c r="G1383" s="441" t="s">
        <v>93</v>
      </c>
      <c r="H1383" s="441" t="s">
        <v>1103</v>
      </c>
      <c r="I1383" s="441" t="s">
        <v>1131</v>
      </c>
      <c r="J1383" s="441" t="s">
        <v>112</v>
      </c>
      <c r="K1383" s="1111" t="s">
        <v>1133</v>
      </c>
      <c r="L1383" s="441" t="s">
        <v>1120</v>
      </c>
      <c r="M1383" s="441" t="str">
        <f t="shared" si="83"/>
        <v>Murrumburrah 66 kV</v>
      </c>
      <c r="N1383" s="1111" t="s">
        <v>1108</v>
      </c>
      <c r="O1383" s="1111" t="s">
        <v>1109</v>
      </c>
      <c r="P1383" s="1111"/>
      <c r="Q1383" s="2856"/>
      <c r="R1383" s="2856"/>
      <c r="S1383" s="2856"/>
      <c r="T1383" s="2856"/>
      <c r="U1383" s="2856"/>
      <c r="V1383" s="2858"/>
      <c r="W1383" s="2859"/>
      <c r="X1383" s="2859"/>
      <c r="Y1383" s="2859"/>
      <c r="Z1383" s="2859"/>
      <c r="AA1383" s="2860"/>
      <c r="AC1383" s="124"/>
      <c r="AD1383" s="124"/>
      <c r="AE1383" s="124"/>
      <c r="AF1383" s="124"/>
      <c r="AG1383" s="124"/>
      <c r="AH1383" s="124"/>
      <c r="AI1383" s="124"/>
      <c r="AJ1383" s="124"/>
      <c r="AK1383" s="124"/>
      <c r="AL1383" s="124"/>
      <c r="AM1383" s="124"/>
      <c r="AN1383" s="124"/>
      <c r="AO1383" s="124"/>
      <c r="AP1383" s="124"/>
      <c r="AQ1383" s="124"/>
      <c r="AR1383" s="124"/>
      <c r="AS1383" s="124"/>
      <c r="AT1383" s="124"/>
      <c r="AU1383" s="124"/>
      <c r="AV1383" s="124"/>
      <c r="AW1383" s="124"/>
      <c r="AX1383" s="124"/>
      <c r="AY1383" s="124"/>
      <c r="AZ1383" s="124"/>
      <c r="BA1383" s="124"/>
      <c r="BB1383" s="124"/>
    </row>
    <row r="1384" spans="2:54" ht="15" customHeight="1">
      <c r="B1384" s="1155"/>
      <c r="C1384" s="3016" t="s">
        <v>1110</v>
      </c>
      <c r="D1384" s="3016"/>
      <c r="E1384" s="1146" t="s">
        <v>1127</v>
      </c>
      <c r="F1384" s="1106"/>
      <c r="G1384" s="441" t="s">
        <v>93</v>
      </c>
      <c r="H1384" s="441" t="s">
        <v>1103</v>
      </c>
      <c r="I1384" s="441" t="s">
        <v>1128</v>
      </c>
      <c r="J1384" s="441" t="s">
        <v>112</v>
      </c>
      <c r="K1384" s="1111" t="s">
        <v>1110</v>
      </c>
      <c r="L1384" s="441" t="s">
        <v>1120</v>
      </c>
      <c r="M1384" s="441" t="str">
        <f t="shared" si="83"/>
        <v>Murrumburrah 66 kV</v>
      </c>
      <c r="N1384" s="1111" t="s">
        <v>1111</v>
      </c>
      <c r="O1384" s="1112">
        <v>0</v>
      </c>
      <c r="P1384" s="1111"/>
      <c r="Q1384" s="2861"/>
      <c r="R1384" s="2861"/>
      <c r="S1384" s="2861"/>
      <c r="T1384" s="2861"/>
      <c r="U1384" s="2861"/>
      <c r="V1384" s="2862"/>
      <c r="W1384" s="2863"/>
      <c r="X1384" s="2863"/>
      <c r="Y1384" s="2863"/>
      <c r="Z1384" s="2863"/>
      <c r="AA1384" s="2864"/>
      <c r="AC1384" s="124"/>
      <c r="AD1384" s="124"/>
      <c r="AE1384" s="124"/>
      <c r="AF1384" s="124"/>
      <c r="AG1384" s="124"/>
      <c r="AH1384" s="124"/>
      <c r="AI1384" s="124"/>
      <c r="AJ1384" s="124"/>
      <c r="AK1384" s="124"/>
      <c r="AL1384" s="124"/>
      <c r="AM1384" s="124"/>
      <c r="AN1384" s="124"/>
      <c r="AO1384" s="124"/>
      <c r="AP1384" s="124"/>
      <c r="AQ1384" s="124"/>
      <c r="AR1384" s="124"/>
      <c r="AS1384" s="124"/>
      <c r="AT1384" s="124"/>
      <c r="AU1384" s="124"/>
      <c r="AV1384" s="124"/>
      <c r="AW1384" s="124"/>
      <c r="AX1384" s="124"/>
      <c r="AY1384" s="124"/>
      <c r="AZ1384" s="124"/>
      <c r="BA1384" s="124"/>
      <c r="BB1384" s="124"/>
    </row>
    <row r="1385" spans="2:54" ht="15" customHeight="1">
      <c r="B1385" s="1155"/>
      <c r="C1385" s="3017"/>
      <c r="D1385" s="3017"/>
      <c r="E1385" s="1146" t="s">
        <v>1130</v>
      </c>
      <c r="F1385" s="1106"/>
      <c r="G1385" s="441" t="s">
        <v>93</v>
      </c>
      <c r="H1385" s="441" t="s">
        <v>1103</v>
      </c>
      <c r="I1385" s="441" t="s">
        <v>1131</v>
      </c>
      <c r="J1385" s="441" t="s">
        <v>112</v>
      </c>
      <c r="K1385" s="1111" t="s">
        <v>1110</v>
      </c>
      <c r="L1385" s="441" t="s">
        <v>1120</v>
      </c>
      <c r="M1385" s="441" t="str">
        <f t="shared" si="83"/>
        <v>Murrumburrah 66 kV</v>
      </c>
      <c r="N1385" s="1111" t="s">
        <v>1111</v>
      </c>
      <c r="O1385" s="1112">
        <v>0</v>
      </c>
      <c r="P1385" s="1111"/>
      <c r="Q1385" s="2861"/>
      <c r="R1385" s="2861"/>
      <c r="S1385" s="2861"/>
      <c r="T1385" s="2861"/>
      <c r="U1385" s="2861"/>
      <c r="V1385" s="2862"/>
      <c r="W1385" s="2863"/>
      <c r="X1385" s="2863"/>
      <c r="Y1385" s="2863"/>
      <c r="Z1385" s="2863"/>
      <c r="AA1385" s="2864"/>
      <c r="AC1385" s="124"/>
      <c r="AD1385" s="124"/>
      <c r="AE1385" s="124"/>
      <c r="AF1385" s="124"/>
      <c r="AG1385" s="124"/>
      <c r="AH1385" s="124"/>
      <c r="AI1385" s="124"/>
      <c r="AJ1385" s="124"/>
      <c r="AK1385" s="124"/>
      <c r="AL1385" s="124"/>
      <c r="AM1385" s="124"/>
      <c r="AN1385" s="124"/>
      <c r="AO1385" s="124"/>
      <c r="AP1385" s="124"/>
      <c r="AQ1385" s="124"/>
      <c r="AR1385" s="124"/>
      <c r="AS1385" s="124"/>
      <c r="AT1385" s="124"/>
      <c r="AU1385" s="124"/>
      <c r="AV1385" s="124"/>
      <c r="AW1385" s="124"/>
      <c r="AX1385" s="124"/>
      <c r="AY1385" s="124"/>
      <c r="AZ1385" s="124"/>
      <c r="BA1385" s="124"/>
      <c r="BB1385" s="124"/>
    </row>
    <row r="1386" spans="2:54" ht="15" customHeight="1">
      <c r="B1386" s="1155"/>
      <c r="C1386" s="3016" t="s">
        <v>1112</v>
      </c>
      <c r="D1386" s="3016"/>
      <c r="E1386" s="1146" t="s">
        <v>1127</v>
      </c>
      <c r="F1386" s="1106"/>
      <c r="G1386" s="441" t="s">
        <v>93</v>
      </c>
      <c r="H1386" s="441" t="s">
        <v>1103</v>
      </c>
      <c r="I1386" s="441" t="s">
        <v>1128</v>
      </c>
      <c r="J1386" s="441" t="s">
        <v>112</v>
      </c>
      <c r="K1386" s="1111" t="s">
        <v>1112</v>
      </c>
      <c r="L1386" s="441" t="s">
        <v>1120</v>
      </c>
      <c r="M1386" s="441" t="str">
        <f t="shared" si="83"/>
        <v>Murrumburrah 66 kV</v>
      </c>
      <c r="N1386" s="1111" t="s">
        <v>1113</v>
      </c>
      <c r="O1386" s="1111" t="s">
        <v>1113</v>
      </c>
      <c r="P1386" s="1111"/>
      <c r="Q1386" s="2850"/>
      <c r="R1386" s="2850"/>
      <c r="S1386" s="2850"/>
      <c r="T1386" s="2850"/>
      <c r="U1386" s="2850"/>
      <c r="V1386" s="2851"/>
      <c r="W1386" s="2866"/>
      <c r="X1386" s="2866"/>
      <c r="Y1386" s="2866"/>
      <c r="Z1386" s="2866"/>
      <c r="AA1386" s="2099"/>
      <c r="AC1386" s="124"/>
      <c r="AD1386" s="124"/>
      <c r="AE1386" s="124"/>
      <c r="AF1386" s="124"/>
      <c r="AG1386" s="124"/>
      <c r="AH1386" s="124"/>
      <c r="AI1386" s="124"/>
      <c r="AJ1386" s="124"/>
      <c r="AK1386" s="124"/>
      <c r="AL1386" s="124"/>
      <c r="AM1386" s="124"/>
      <c r="AN1386" s="124"/>
      <c r="AO1386" s="124"/>
      <c r="AP1386" s="124"/>
      <c r="AQ1386" s="124"/>
      <c r="AR1386" s="124"/>
      <c r="AS1386" s="124"/>
      <c r="AT1386" s="124"/>
      <c r="AU1386" s="124"/>
      <c r="AV1386" s="124"/>
      <c r="AW1386" s="124"/>
      <c r="AX1386" s="124"/>
      <c r="AY1386" s="124"/>
      <c r="AZ1386" s="124"/>
      <c r="BA1386" s="124"/>
      <c r="BB1386" s="124"/>
    </row>
    <row r="1387" spans="2:54" ht="15" customHeight="1">
      <c r="B1387" s="1155"/>
      <c r="C1387" s="3017"/>
      <c r="D1387" s="3017"/>
      <c r="E1387" s="1146" t="s">
        <v>1130</v>
      </c>
      <c r="F1387" s="1106"/>
      <c r="G1387" s="441" t="s">
        <v>93</v>
      </c>
      <c r="H1387" s="441" t="s">
        <v>1103</v>
      </c>
      <c r="I1387" s="441" t="s">
        <v>1131</v>
      </c>
      <c r="J1387" s="441" t="s">
        <v>112</v>
      </c>
      <c r="K1387" s="1111" t="s">
        <v>1112</v>
      </c>
      <c r="L1387" s="441" t="s">
        <v>1120</v>
      </c>
      <c r="M1387" s="441" t="str">
        <f t="shared" si="83"/>
        <v>Murrumburrah 66 kV</v>
      </c>
      <c r="N1387" s="1111" t="s">
        <v>1113</v>
      </c>
      <c r="O1387" s="1111" t="s">
        <v>1113</v>
      </c>
      <c r="P1387" s="1111"/>
      <c r="Q1387" s="2850"/>
      <c r="R1387" s="2850"/>
      <c r="S1387" s="2850"/>
      <c r="T1387" s="2850"/>
      <c r="U1387" s="2850"/>
      <c r="V1387" s="2851"/>
      <c r="W1387" s="2866"/>
      <c r="X1387" s="2866"/>
      <c r="Y1387" s="2866"/>
      <c r="Z1387" s="2866"/>
      <c r="AA1387" s="2099"/>
      <c r="AC1387" s="124"/>
      <c r="AD1387" s="124"/>
      <c r="AE1387" s="124"/>
      <c r="AF1387" s="124"/>
      <c r="AG1387" s="124"/>
      <c r="AH1387" s="124"/>
      <c r="AI1387" s="124"/>
      <c r="AJ1387" s="124"/>
      <c r="AK1387" s="124"/>
      <c r="AL1387" s="124"/>
      <c r="AM1387" s="124"/>
      <c r="AN1387" s="124"/>
      <c r="AO1387" s="124"/>
      <c r="AP1387" s="124"/>
      <c r="AQ1387" s="124"/>
      <c r="AR1387" s="124"/>
      <c r="AS1387" s="124"/>
      <c r="AT1387" s="124"/>
      <c r="AU1387" s="124"/>
      <c r="AV1387" s="124"/>
      <c r="AW1387" s="124"/>
      <c r="AX1387" s="124"/>
      <c r="AY1387" s="124"/>
      <c r="AZ1387" s="124"/>
      <c r="BA1387" s="124"/>
      <c r="BB1387" s="124"/>
    </row>
    <row r="1388" spans="2:54" ht="15" customHeight="1">
      <c r="B1388" s="1155"/>
      <c r="C1388" s="3016" t="s">
        <v>1134</v>
      </c>
      <c r="D1388" s="3016" t="s">
        <v>833</v>
      </c>
      <c r="E1388" s="1146" t="s">
        <v>1127</v>
      </c>
      <c r="F1388" s="1106"/>
      <c r="G1388" s="441" t="s">
        <v>93</v>
      </c>
      <c r="H1388" s="441" t="s">
        <v>1103</v>
      </c>
      <c r="I1388" s="441" t="s">
        <v>1128</v>
      </c>
      <c r="J1388" s="441" t="s">
        <v>112</v>
      </c>
      <c r="K1388" s="1111" t="s">
        <v>1134</v>
      </c>
      <c r="L1388" s="441" t="s">
        <v>1120</v>
      </c>
      <c r="M1388" s="441" t="str">
        <f t="shared" si="83"/>
        <v>Murrumburrah 66 kV</v>
      </c>
      <c r="N1388" s="1111" t="s">
        <v>1115</v>
      </c>
      <c r="O1388" s="1111" t="s">
        <v>833</v>
      </c>
      <c r="P1388" s="1111"/>
      <c r="Q1388" s="2867"/>
      <c r="R1388" s="2868"/>
      <c r="S1388" s="2869"/>
      <c r="T1388" s="2869"/>
      <c r="U1388" s="2869"/>
      <c r="V1388" s="2869"/>
      <c r="W1388" s="2869"/>
      <c r="X1388" s="2869"/>
      <c r="Y1388" s="2869"/>
      <c r="Z1388" s="2869"/>
      <c r="AA1388" s="2879"/>
      <c r="AC1388" s="124"/>
      <c r="AD1388" s="124"/>
      <c r="AE1388" s="124"/>
      <c r="AF1388" s="124"/>
      <c r="AG1388" s="124"/>
      <c r="AH1388" s="124"/>
      <c r="AI1388" s="124"/>
      <c r="AJ1388" s="124"/>
      <c r="AK1388" s="124"/>
      <c r="AL1388" s="124"/>
      <c r="AM1388" s="124"/>
      <c r="AN1388" s="124"/>
      <c r="AO1388" s="124"/>
      <c r="AP1388" s="124"/>
      <c r="AQ1388" s="124"/>
      <c r="AR1388" s="124"/>
      <c r="AS1388" s="124"/>
      <c r="AT1388" s="124"/>
      <c r="AU1388" s="124"/>
      <c r="AV1388" s="124"/>
      <c r="AW1388" s="124"/>
      <c r="AX1388" s="124"/>
      <c r="AY1388" s="124"/>
      <c r="AZ1388" s="124"/>
      <c r="BA1388" s="124"/>
      <c r="BB1388" s="124"/>
    </row>
    <row r="1389" spans="2:54" ht="15" customHeight="1">
      <c r="B1389" s="1155"/>
      <c r="C1389" s="3017"/>
      <c r="D1389" s="3017"/>
      <c r="E1389" s="1146" t="s">
        <v>1130</v>
      </c>
      <c r="F1389" s="1106"/>
      <c r="G1389" s="441" t="s">
        <v>93</v>
      </c>
      <c r="H1389" s="441" t="s">
        <v>1103</v>
      </c>
      <c r="I1389" s="441" t="s">
        <v>1131</v>
      </c>
      <c r="J1389" s="441" t="s">
        <v>112</v>
      </c>
      <c r="K1389" s="1111" t="s">
        <v>1134</v>
      </c>
      <c r="L1389" s="441" t="s">
        <v>1120</v>
      </c>
      <c r="M1389" s="441" t="str">
        <f t="shared" si="83"/>
        <v>Murrumburrah 66 kV</v>
      </c>
      <c r="N1389" s="1111" t="s">
        <v>1115</v>
      </c>
      <c r="O1389" s="1111" t="s">
        <v>833</v>
      </c>
      <c r="P1389" s="1111"/>
      <c r="Q1389" s="2867"/>
      <c r="R1389" s="2868"/>
      <c r="S1389" s="2869"/>
      <c r="T1389" s="2869"/>
      <c r="U1389" s="2869"/>
      <c r="V1389" s="2869"/>
      <c r="W1389" s="2869"/>
      <c r="X1389" s="2869"/>
      <c r="Y1389" s="2869"/>
      <c r="Z1389" s="2869"/>
      <c r="AA1389" s="2879"/>
      <c r="AC1389" s="124"/>
      <c r="AD1389" s="124"/>
      <c r="AE1389" s="124"/>
      <c r="AF1389" s="124"/>
      <c r="AG1389" s="124"/>
      <c r="AH1389" s="124"/>
      <c r="AI1389" s="124"/>
      <c r="AJ1389" s="124"/>
      <c r="AK1389" s="124"/>
      <c r="AL1389" s="124"/>
      <c r="AM1389" s="124"/>
      <c r="AN1389" s="124"/>
      <c r="AO1389" s="124"/>
      <c r="AP1389" s="124"/>
      <c r="AQ1389" s="124"/>
      <c r="AR1389" s="124"/>
      <c r="AS1389" s="124"/>
      <c r="AT1389" s="124"/>
      <c r="AU1389" s="124"/>
      <c r="AV1389" s="124"/>
      <c r="AW1389" s="124"/>
      <c r="AX1389" s="124"/>
      <c r="AY1389" s="124"/>
      <c r="AZ1389" s="124"/>
      <c r="BA1389" s="124"/>
      <c r="BB1389" s="124"/>
    </row>
    <row r="1390" spans="2:54" ht="15" customHeight="1">
      <c r="B1390" s="1155"/>
      <c r="C1390" s="3016" t="s">
        <v>1135</v>
      </c>
      <c r="D1390" s="3016" t="s">
        <v>833</v>
      </c>
      <c r="E1390" s="1146" t="s">
        <v>1127</v>
      </c>
      <c r="F1390" s="1106"/>
      <c r="G1390" s="441" t="s">
        <v>93</v>
      </c>
      <c r="H1390" s="441" t="s">
        <v>1103</v>
      </c>
      <c r="I1390" s="441" t="s">
        <v>1128</v>
      </c>
      <c r="J1390" s="441" t="s">
        <v>112</v>
      </c>
      <c r="K1390" s="1111" t="s">
        <v>1135</v>
      </c>
      <c r="L1390" s="441" t="s">
        <v>1120</v>
      </c>
      <c r="M1390" s="441" t="str">
        <f t="shared" si="83"/>
        <v>Murrumburrah 66 kV</v>
      </c>
      <c r="N1390" s="1111" t="s">
        <v>1106</v>
      </c>
      <c r="O1390" s="1111" t="s">
        <v>833</v>
      </c>
      <c r="P1390" s="1111"/>
      <c r="Q1390" s="2867"/>
      <c r="R1390" s="2868"/>
      <c r="S1390" s="2869"/>
      <c r="T1390" s="2869"/>
      <c r="U1390" s="2869"/>
      <c r="V1390" s="2869"/>
      <c r="W1390" s="2869"/>
      <c r="X1390" s="2869"/>
      <c r="Y1390" s="2869"/>
      <c r="Z1390" s="2869"/>
      <c r="AA1390" s="2879"/>
      <c r="AC1390" s="124"/>
      <c r="AD1390" s="124"/>
      <c r="AE1390" s="124"/>
      <c r="AF1390" s="124"/>
      <c r="AG1390" s="124"/>
      <c r="AH1390" s="124"/>
      <c r="AI1390" s="124"/>
      <c r="AJ1390" s="124"/>
      <c r="AK1390" s="124"/>
      <c r="AL1390" s="124"/>
      <c r="AM1390" s="124"/>
      <c r="AN1390" s="124"/>
      <c r="AO1390" s="124"/>
      <c r="AP1390" s="124"/>
      <c r="AQ1390" s="124"/>
      <c r="AR1390" s="124"/>
      <c r="AS1390" s="124"/>
      <c r="AT1390" s="124"/>
      <c r="AU1390" s="124"/>
      <c r="AV1390" s="124"/>
      <c r="AW1390" s="124"/>
      <c r="AX1390" s="124"/>
      <c r="AY1390" s="124"/>
      <c r="AZ1390" s="124"/>
      <c r="BA1390" s="124"/>
      <c r="BB1390" s="124"/>
    </row>
    <row r="1391" spans="2:54" ht="15" customHeight="1">
      <c r="B1391" s="1155"/>
      <c r="C1391" s="3017"/>
      <c r="D1391" s="3017"/>
      <c r="E1391" s="1146" t="s">
        <v>1130</v>
      </c>
      <c r="F1391" s="1106"/>
      <c r="G1391" s="441" t="s">
        <v>93</v>
      </c>
      <c r="H1391" s="441" t="s">
        <v>1103</v>
      </c>
      <c r="I1391" s="441" t="s">
        <v>1131</v>
      </c>
      <c r="J1391" s="441" t="s">
        <v>112</v>
      </c>
      <c r="K1391" s="1111" t="s">
        <v>1135</v>
      </c>
      <c r="L1391" s="441" t="s">
        <v>1120</v>
      </c>
      <c r="M1391" s="441" t="str">
        <f t="shared" si="83"/>
        <v>Murrumburrah 66 kV</v>
      </c>
      <c r="N1391" s="1111" t="s">
        <v>1106</v>
      </c>
      <c r="O1391" s="1111" t="s">
        <v>833</v>
      </c>
      <c r="P1391" s="1111"/>
      <c r="Q1391" s="2867"/>
      <c r="R1391" s="2868"/>
      <c r="S1391" s="2869"/>
      <c r="T1391" s="2869"/>
      <c r="U1391" s="2869"/>
      <c r="V1391" s="2869"/>
      <c r="W1391" s="2869"/>
      <c r="X1391" s="2869"/>
      <c r="Y1391" s="2869"/>
      <c r="Z1391" s="2869"/>
      <c r="AA1391" s="2879"/>
      <c r="AC1391" s="124"/>
      <c r="AD1391" s="124"/>
      <c r="AE1391" s="124"/>
      <c r="AF1391" s="124"/>
      <c r="AG1391" s="124"/>
      <c r="AH1391" s="124"/>
      <c r="AI1391" s="124"/>
      <c r="AJ1391" s="124"/>
      <c r="AK1391" s="124"/>
      <c r="AL1391" s="124"/>
      <c r="AM1391" s="124"/>
      <c r="AN1391" s="124"/>
      <c r="AO1391" s="124"/>
      <c r="AP1391" s="124"/>
      <c r="AQ1391" s="124"/>
      <c r="AR1391" s="124"/>
      <c r="AS1391" s="124"/>
      <c r="AT1391" s="124"/>
      <c r="AU1391" s="124"/>
      <c r="AV1391" s="124"/>
      <c r="AW1391" s="124"/>
      <c r="AX1391" s="124"/>
      <c r="AY1391" s="124"/>
      <c r="AZ1391" s="124"/>
      <c r="BA1391" s="124"/>
      <c r="BB1391" s="124"/>
    </row>
    <row r="1392" spans="2:54" ht="15" customHeight="1">
      <c r="B1392" s="1155"/>
      <c r="C1392" s="3016" t="s">
        <v>1135</v>
      </c>
      <c r="D1392" s="3016" t="s">
        <v>842</v>
      </c>
      <c r="E1392" s="1146" t="s">
        <v>1127</v>
      </c>
      <c r="F1392" s="1106"/>
      <c r="G1392" s="441" t="s">
        <v>93</v>
      </c>
      <c r="H1392" s="441" t="s">
        <v>1103</v>
      </c>
      <c r="I1392" s="441" t="s">
        <v>1128</v>
      </c>
      <c r="J1392" s="441" t="s">
        <v>112</v>
      </c>
      <c r="K1392" s="1111" t="s">
        <v>1135</v>
      </c>
      <c r="L1392" s="441" t="s">
        <v>1120</v>
      </c>
      <c r="M1392" s="441" t="str">
        <f t="shared" si="83"/>
        <v>Murrumburrah 66 kV</v>
      </c>
      <c r="N1392" s="1111" t="s">
        <v>1106</v>
      </c>
      <c r="O1392" s="1111" t="s">
        <v>842</v>
      </c>
      <c r="P1392" s="1111"/>
      <c r="Q1392" s="2867"/>
      <c r="R1392" s="2868"/>
      <c r="S1392" s="2869"/>
      <c r="T1392" s="2869"/>
      <c r="U1392" s="2869"/>
      <c r="V1392" s="2869"/>
      <c r="W1392" s="2869"/>
      <c r="X1392" s="2869"/>
      <c r="Y1392" s="2869"/>
      <c r="Z1392" s="2869"/>
      <c r="AA1392" s="2879"/>
      <c r="AC1392" s="124"/>
      <c r="AD1392" s="124"/>
      <c r="AE1392" s="124"/>
      <c r="AF1392" s="124"/>
      <c r="AG1392" s="124"/>
      <c r="AH1392" s="124"/>
      <c r="AI1392" s="124"/>
      <c r="AJ1392" s="124"/>
      <c r="AK1392" s="124"/>
      <c r="AL1392" s="124"/>
      <c r="AM1392" s="124"/>
      <c r="AN1392" s="124"/>
      <c r="AO1392" s="124"/>
      <c r="AP1392" s="124"/>
      <c r="AQ1392" s="124"/>
      <c r="AR1392" s="124"/>
      <c r="AS1392" s="124"/>
      <c r="AT1392" s="124"/>
      <c r="AU1392" s="124"/>
      <c r="AV1392" s="124"/>
      <c r="AW1392" s="124"/>
      <c r="AX1392" s="124"/>
      <c r="AY1392" s="124"/>
      <c r="AZ1392" s="124"/>
      <c r="BA1392" s="124"/>
      <c r="BB1392" s="124"/>
    </row>
    <row r="1393" spans="2:54" ht="15" customHeight="1">
      <c r="B1393" s="1155"/>
      <c r="C1393" s="3017"/>
      <c r="D1393" s="3017"/>
      <c r="E1393" s="1146" t="s">
        <v>1130</v>
      </c>
      <c r="F1393" s="1106"/>
      <c r="G1393" s="441" t="s">
        <v>93</v>
      </c>
      <c r="H1393" s="441" t="s">
        <v>1103</v>
      </c>
      <c r="I1393" s="441" t="s">
        <v>1131</v>
      </c>
      <c r="J1393" s="441" t="s">
        <v>112</v>
      </c>
      <c r="K1393" s="1111" t="s">
        <v>1135</v>
      </c>
      <c r="L1393" s="441" t="s">
        <v>1120</v>
      </c>
      <c r="M1393" s="441" t="str">
        <f t="shared" si="83"/>
        <v>Murrumburrah 66 kV</v>
      </c>
      <c r="N1393" s="1111" t="s">
        <v>1106</v>
      </c>
      <c r="O1393" s="1111" t="s">
        <v>842</v>
      </c>
      <c r="P1393" s="1111"/>
      <c r="Q1393" s="2867"/>
      <c r="R1393" s="2868"/>
      <c r="S1393" s="2869"/>
      <c r="T1393" s="2869"/>
      <c r="U1393" s="2869"/>
      <c r="V1393" s="2869"/>
      <c r="W1393" s="2869"/>
      <c r="X1393" s="2869"/>
      <c r="Y1393" s="2869"/>
      <c r="Z1393" s="2869"/>
      <c r="AA1393" s="2879"/>
      <c r="AC1393" s="124"/>
      <c r="AD1393" s="124"/>
      <c r="AE1393" s="124"/>
      <c r="AF1393" s="124"/>
      <c r="AG1393" s="124"/>
      <c r="AH1393" s="124"/>
      <c r="AI1393" s="124"/>
      <c r="AJ1393" s="124"/>
      <c r="AK1393" s="124"/>
      <c r="AL1393" s="124"/>
      <c r="AM1393" s="124"/>
      <c r="AN1393" s="124"/>
      <c r="AO1393" s="124"/>
      <c r="AP1393" s="124"/>
      <c r="AQ1393" s="124"/>
      <c r="AR1393" s="124"/>
      <c r="AS1393" s="124"/>
      <c r="AT1393" s="124"/>
      <c r="AU1393" s="124"/>
      <c r="AV1393" s="124"/>
      <c r="AW1393" s="124"/>
      <c r="AX1393" s="124"/>
      <c r="AY1393" s="124"/>
      <c r="AZ1393" s="124"/>
      <c r="BA1393" s="124"/>
      <c r="BB1393" s="124"/>
    </row>
    <row r="1394" spans="2:54" ht="15" customHeight="1">
      <c r="B1394" s="1155"/>
      <c r="C1394" s="3016" t="s">
        <v>1136</v>
      </c>
      <c r="D1394" s="3016" t="s">
        <v>833</v>
      </c>
      <c r="E1394" s="1146" t="s">
        <v>1127</v>
      </c>
      <c r="F1394" s="1106"/>
      <c r="G1394" s="441" t="s">
        <v>93</v>
      </c>
      <c r="H1394" s="441" t="s">
        <v>1103</v>
      </c>
      <c r="I1394" s="441" t="s">
        <v>1128</v>
      </c>
      <c r="J1394" s="441" t="s">
        <v>112</v>
      </c>
      <c r="K1394" s="1111" t="s">
        <v>1136</v>
      </c>
      <c r="L1394" s="441" t="s">
        <v>1120</v>
      </c>
      <c r="M1394" s="441" t="str">
        <f t="shared" si="83"/>
        <v>Murrumburrah 66 kV</v>
      </c>
      <c r="N1394" s="1111" t="s">
        <v>1106</v>
      </c>
      <c r="O1394" s="1111" t="s">
        <v>833</v>
      </c>
      <c r="P1394" s="1111"/>
      <c r="Q1394" s="2867"/>
      <c r="R1394" s="2868"/>
      <c r="S1394" s="2869"/>
      <c r="T1394" s="2869"/>
      <c r="U1394" s="2869"/>
      <c r="V1394" s="2869"/>
      <c r="W1394" s="2870">
        <v>35.018760861000004</v>
      </c>
      <c r="X1394" s="2870">
        <v>35.078292754463703</v>
      </c>
      <c r="Y1394" s="2870">
        <v>35.137925852146289</v>
      </c>
      <c r="Z1394" s="2870">
        <v>35.19766032609494</v>
      </c>
      <c r="AA1394" s="2870">
        <v>35.257496348649305</v>
      </c>
      <c r="AC1394" s="124"/>
      <c r="AD1394" s="124"/>
      <c r="AE1394" s="124"/>
      <c r="AF1394" s="124"/>
      <c r="AG1394" s="124"/>
      <c r="AH1394" s="124"/>
      <c r="AI1394" s="124"/>
      <c r="AJ1394" s="124"/>
      <c r="AK1394" s="124"/>
      <c r="AL1394" s="124"/>
      <c r="AM1394" s="124"/>
      <c r="AN1394" s="124"/>
      <c r="AO1394" s="124"/>
      <c r="AP1394" s="124"/>
      <c r="AQ1394" s="124"/>
      <c r="AR1394" s="124"/>
      <c r="AS1394" s="124"/>
      <c r="AT1394" s="124"/>
      <c r="AU1394" s="124"/>
      <c r="AV1394" s="124"/>
      <c r="AW1394" s="124"/>
      <c r="AX1394" s="124"/>
      <c r="AY1394" s="124"/>
      <c r="AZ1394" s="124"/>
      <c r="BA1394" s="124"/>
      <c r="BB1394" s="124"/>
    </row>
    <row r="1395" spans="2:54" ht="15" customHeight="1">
      <c r="B1395" s="1155"/>
      <c r="C1395" s="3017"/>
      <c r="D1395" s="3017"/>
      <c r="E1395" s="1146" t="s">
        <v>1130</v>
      </c>
      <c r="F1395" s="1106"/>
      <c r="G1395" s="441" t="s">
        <v>93</v>
      </c>
      <c r="H1395" s="441" t="s">
        <v>1103</v>
      </c>
      <c r="I1395" s="441" t="s">
        <v>1131</v>
      </c>
      <c r="J1395" s="441" t="s">
        <v>112</v>
      </c>
      <c r="K1395" s="1111" t="s">
        <v>1136</v>
      </c>
      <c r="L1395" s="441" t="s">
        <v>1120</v>
      </c>
      <c r="M1395" s="441" t="str">
        <f t="shared" si="83"/>
        <v>Murrumburrah 66 kV</v>
      </c>
      <c r="N1395" s="1111" t="s">
        <v>1106</v>
      </c>
      <c r="O1395" s="1111" t="s">
        <v>833</v>
      </c>
      <c r="P1395" s="1111"/>
      <c r="Q1395" s="2528"/>
      <c r="R1395" s="2529"/>
      <c r="S1395" s="2530"/>
      <c r="T1395" s="2530"/>
      <c r="U1395" s="2530"/>
      <c r="V1395" s="2530"/>
      <c r="W1395" s="2102"/>
      <c r="X1395" s="2102"/>
      <c r="Y1395" s="2102"/>
      <c r="Z1395" s="2102"/>
      <c r="AA1395" s="2103"/>
      <c r="AC1395" s="124"/>
      <c r="AD1395" s="124"/>
      <c r="AE1395" s="124"/>
      <c r="AF1395" s="124"/>
      <c r="AG1395" s="124"/>
      <c r="AH1395" s="124"/>
      <c r="AI1395" s="124"/>
      <c r="AJ1395" s="124"/>
      <c r="AK1395" s="124"/>
      <c r="AL1395" s="124"/>
      <c r="AM1395" s="124"/>
      <c r="AN1395" s="124"/>
      <c r="AO1395" s="124"/>
      <c r="AP1395" s="124"/>
      <c r="AQ1395" s="124"/>
      <c r="AR1395" s="124"/>
      <c r="AS1395" s="124"/>
      <c r="AT1395" s="124"/>
      <c r="AU1395" s="124"/>
      <c r="AV1395" s="124"/>
      <c r="AW1395" s="124"/>
      <c r="AX1395" s="124"/>
      <c r="AY1395" s="124"/>
      <c r="AZ1395" s="124"/>
      <c r="BA1395" s="124"/>
      <c r="BB1395" s="124"/>
    </row>
    <row r="1396" spans="2:54" ht="15" customHeight="1">
      <c r="B1396" s="1155"/>
      <c r="C1396" s="3016" t="s">
        <v>1136</v>
      </c>
      <c r="D1396" s="3016" t="s">
        <v>842</v>
      </c>
      <c r="E1396" s="1146" t="s">
        <v>1127</v>
      </c>
      <c r="F1396" s="1106"/>
      <c r="G1396" s="441" t="s">
        <v>93</v>
      </c>
      <c r="H1396" s="441" t="s">
        <v>1103</v>
      </c>
      <c r="I1396" s="441" t="s">
        <v>1128</v>
      </c>
      <c r="J1396" s="441" t="s">
        <v>112</v>
      </c>
      <c r="K1396" s="1111" t="s">
        <v>1136</v>
      </c>
      <c r="L1396" s="441" t="s">
        <v>1120</v>
      </c>
      <c r="M1396" s="441" t="str">
        <f t="shared" si="83"/>
        <v>Murrumburrah 66 kV</v>
      </c>
      <c r="N1396" s="1111" t="s">
        <v>1106</v>
      </c>
      <c r="O1396" s="1111" t="s">
        <v>842</v>
      </c>
      <c r="P1396" s="1111"/>
      <c r="Q1396" s="2528"/>
      <c r="R1396" s="2529"/>
      <c r="S1396" s="2530"/>
      <c r="T1396" s="2530"/>
      <c r="U1396" s="2530"/>
      <c r="V1396" s="2530"/>
      <c r="W1396" s="2102">
        <v>34.875789473684208</v>
      </c>
      <c r="X1396" s="2102">
        <v>35.015292631578951</v>
      </c>
      <c r="Y1396" s="2102">
        <v>35.15535380210526</v>
      </c>
      <c r="Z1396" s="2102">
        <v>35.295975217313682</v>
      </c>
      <c r="AA1396" s="2102">
        <v>35.43715911818294</v>
      </c>
      <c r="AC1396" s="124"/>
      <c r="AD1396" s="124"/>
      <c r="AE1396" s="124"/>
      <c r="AF1396" s="124"/>
      <c r="AG1396" s="124"/>
      <c r="AH1396" s="124"/>
      <c r="AI1396" s="124"/>
      <c r="AJ1396" s="124"/>
      <c r="AK1396" s="124"/>
      <c r="AL1396" s="124"/>
      <c r="AM1396" s="124"/>
      <c r="AN1396" s="124"/>
      <c r="AO1396" s="124"/>
      <c r="AP1396" s="124"/>
      <c r="AQ1396" s="124"/>
      <c r="AR1396" s="124"/>
      <c r="AS1396" s="124"/>
      <c r="AT1396" s="124"/>
      <c r="AU1396" s="124"/>
      <c r="AV1396" s="124"/>
      <c r="AW1396" s="124"/>
      <c r="AX1396" s="124"/>
      <c r="AY1396" s="124"/>
      <c r="AZ1396" s="124"/>
      <c r="BA1396" s="124"/>
      <c r="BB1396" s="124"/>
    </row>
    <row r="1397" spans="2:54" ht="15" customHeight="1" thickBot="1">
      <c r="B1397" s="2872"/>
      <c r="C1397" s="3018"/>
      <c r="D1397" s="3018"/>
      <c r="E1397" s="2873" t="s">
        <v>1130</v>
      </c>
      <c r="F1397" s="1106"/>
      <c r="G1397" s="441" t="s">
        <v>93</v>
      </c>
      <c r="H1397" s="441" t="s">
        <v>1103</v>
      </c>
      <c r="I1397" s="441" t="s">
        <v>1131</v>
      </c>
      <c r="J1397" s="441" t="s">
        <v>112</v>
      </c>
      <c r="K1397" s="1111" t="s">
        <v>1136</v>
      </c>
      <c r="L1397" s="441" t="s">
        <v>1120</v>
      </c>
      <c r="M1397" s="441" t="str">
        <f t="shared" si="83"/>
        <v>Murrumburrah 66 kV</v>
      </c>
      <c r="N1397" s="1111" t="s">
        <v>1106</v>
      </c>
      <c r="O1397" s="1111" t="s">
        <v>842</v>
      </c>
      <c r="P1397" s="1111"/>
      <c r="Q1397" s="2874"/>
      <c r="R1397" s="2875"/>
      <c r="S1397" s="2876"/>
      <c r="T1397" s="2876"/>
      <c r="U1397" s="2876"/>
      <c r="V1397" s="2876"/>
      <c r="W1397" s="2877"/>
      <c r="X1397" s="2877"/>
      <c r="Y1397" s="2877"/>
      <c r="Z1397" s="2877"/>
      <c r="AA1397" s="2878"/>
      <c r="AC1397" s="124"/>
      <c r="AD1397" s="124"/>
      <c r="AE1397" s="124"/>
      <c r="AF1397" s="124"/>
      <c r="AG1397" s="124"/>
      <c r="AH1397" s="124"/>
      <c r="AI1397" s="124"/>
      <c r="AJ1397" s="124"/>
      <c r="AK1397" s="124"/>
      <c r="AL1397" s="124"/>
      <c r="AM1397" s="124"/>
      <c r="AN1397" s="124"/>
      <c r="AO1397" s="124"/>
      <c r="AP1397" s="124"/>
      <c r="AQ1397" s="124"/>
      <c r="AR1397" s="124"/>
      <c r="AS1397" s="124"/>
      <c r="AT1397" s="124"/>
      <c r="AU1397" s="124"/>
      <c r="AV1397" s="124"/>
      <c r="AW1397" s="124"/>
      <c r="AX1397" s="124"/>
      <c r="AY1397" s="124"/>
      <c r="AZ1397" s="124"/>
      <c r="BA1397" s="124"/>
      <c r="BB1397" s="124"/>
    </row>
    <row r="1398" spans="2:54" ht="15" customHeight="1">
      <c r="B1398" s="1145" t="s">
        <v>1665</v>
      </c>
      <c r="C1398" s="3019" t="s">
        <v>1126</v>
      </c>
      <c r="D1398" s="3019" t="s">
        <v>842</v>
      </c>
      <c r="E1398" s="1146" t="s">
        <v>1127</v>
      </c>
      <c r="F1398" s="1106"/>
      <c r="G1398" s="441" t="s">
        <v>93</v>
      </c>
      <c r="H1398" s="441" t="s">
        <v>1103</v>
      </c>
      <c r="I1398" s="441" t="s">
        <v>1128</v>
      </c>
      <c r="J1398" s="441" t="s">
        <v>112</v>
      </c>
      <c r="K1398" s="441" t="s">
        <v>1126</v>
      </c>
      <c r="L1398" s="441" t="s">
        <v>1120</v>
      </c>
      <c r="M1398" s="441" t="str">
        <f t="shared" ref="M1398" si="85">B1398</f>
        <v>Tumut 66 kV</v>
      </c>
      <c r="N1398" s="441" t="s">
        <v>1129</v>
      </c>
      <c r="O1398" s="441" t="s">
        <v>842</v>
      </c>
      <c r="P1398" s="1111"/>
      <c r="Q1398" s="2521"/>
      <c r="R1398" s="2522"/>
      <c r="S1398" s="2523"/>
      <c r="T1398" s="2523"/>
      <c r="U1398" s="2523"/>
      <c r="V1398" s="2523"/>
      <c r="W1398" s="2524"/>
      <c r="X1398" s="2524"/>
      <c r="Y1398" s="2524"/>
      <c r="Z1398" s="2524"/>
      <c r="AA1398" s="2525"/>
      <c r="AC1398" s="124"/>
      <c r="AD1398" s="124"/>
      <c r="AE1398" s="124"/>
      <c r="AF1398" s="124"/>
      <c r="AG1398" s="124"/>
      <c r="AH1398" s="124"/>
      <c r="AI1398" s="124"/>
      <c r="AJ1398" s="124"/>
      <c r="AK1398" s="124"/>
      <c r="AL1398" s="124"/>
      <c r="AM1398" s="124"/>
      <c r="AN1398" s="124"/>
      <c r="AO1398" s="124"/>
      <c r="AP1398" s="124"/>
      <c r="AQ1398" s="124"/>
      <c r="AR1398" s="124"/>
      <c r="AS1398" s="124"/>
      <c r="AT1398" s="124"/>
      <c r="AU1398" s="124"/>
      <c r="AV1398" s="124"/>
      <c r="AW1398" s="124"/>
      <c r="AX1398" s="124"/>
      <c r="AY1398" s="124"/>
      <c r="AZ1398" s="124"/>
      <c r="BA1398" s="124"/>
      <c r="BB1398" s="124"/>
    </row>
    <row r="1399" spans="2:54" ht="15" customHeight="1">
      <c r="B1399" s="1155"/>
      <c r="C1399" s="3017"/>
      <c r="D1399" s="3017"/>
      <c r="E1399" s="1146" t="s">
        <v>1130</v>
      </c>
      <c r="F1399" s="1106"/>
      <c r="G1399" s="441" t="s">
        <v>93</v>
      </c>
      <c r="H1399" s="441" t="s">
        <v>1103</v>
      </c>
      <c r="I1399" s="441" t="s">
        <v>1131</v>
      </c>
      <c r="J1399" s="441" t="s">
        <v>112</v>
      </c>
      <c r="K1399" s="441" t="s">
        <v>1126</v>
      </c>
      <c r="L1399" s="441" t="s">
        <v>1120</v>
      </c>
      <c r="M1399" s="441" t="str">
        <f t="shared" si="83"/>
        <v>Tumut 66 kV</v>
      </c>
      <c r="N1399" s="441" t="s">
        <v>1129</v>
      </c>
      <c r="O1399" s="441" t="s">
        <v>842</v>
      </c>
      <c r="P1399" s="1111"/>
      <c r="Q1399" s="2526"/>
      <c r="R1399" s="2527"/>
      <c r="S1399" s="2524"/>
      <c r="T1399" s="2524"/>
      <c r="U1399" s="2524"/>
      <c r="V1399" s="2524"/>
      <c r="W1399" s="2524"/>
      <c r="X1399" s="2524"/>
      <c r="Y1399" s="2524"/>
      <c r="Z1399" s="2524"/>
      <c r="AA1399" s="2525"/>
      <c r="AC1399" s="124"/>
      <c r="AD1399" s="124"/>
      <c r="AE1399" s="124"/>
      <c r="AF1399" s="124"/>
      <c r="AG1399" s="124"/>
      <c r="AH1399" s="124"/>
      <c r="AI1399" s="124"/>
      <c r="AJ1399" s="124"/>
      <c r="AK1399" s="124"/>
      <c r="AL1399" s="124"/>
      <c r="AM1399" s="124"/>
      <c r="AN1399" s="124"/>
      <c r="AO1399" s="124"/>
      <c r="AP1399" s="124"/>
      <c r="AQ1399" s="124"/>
      <c r="AR1399" s="124"/>
      <c r="AS1399" s="124"/>
      <c r="AT1399" s="124"/>
      <c r="AU1399" s="124"/>
      <c r="AV1399" s="124"/>
      <c r="AW1399" s="124"/>
      <c r="AX1399" s="124"/>
      <c r="AY1399" s="124"/>
      <c r="AZ1399" s="124"/>
      <c r="BA1399" s="124"/>
      <c r="BB1399" s="124"/>
    </row>
    <row r="1400" spans="2:54" ht="15" customHeight="1">
      <c r="B1400" s="1155"/>
      <c r="C1400" s="3016" t="s">
        <v>1132</v>
      </c>
      <c r="D1400" s="3016" t="s">
        <v>833</v>
      </c>
      <c r="E1400" s="1146" t="s">
        <v>1127</v>
      </c>
      <c r="F1400" s="1106"/>
      <c r="G1400" s="441" t="s">
        <v>93</v>
      </c>
      <c r="H1400" s="441" t="s">
        <v>1103</v>
      </c>
      <c r="I1400" s="441" t="s">
        <v>1128</v>
      </c>
      <c r="J1400" s="441" t="s">
        <v>112</v>
      </c>
      <c r="K1400" s="1111" t="s">
        <v>1132</v>
      </c>
      <c r="L1400" s="441" t="s">
        <v>1120</v>
      </c>
      <c r="M1400" s="441" t="str">
        <f t="shared" si="83"/>
        <v>Tumut 66 kV</v>
      </c>
      <c r="N1400" s="1111" t="s">
        <v>1106</v>
      </c>
      <c r="O1400" s="1111" t="s">
        <v>833</v>
      </c>
      <c r="P1400" s="1111"/>
      <c r="Q1400" s="2850"/>
      <c r="R1400" s="2850"/>
      <c r="S1400" s="2850"/>
      <c r="T1400" s="2850"/>
      <c r="U1400" s="2850"/>
      <c r="V1400" s="2851"/>
      <c r="W1400" s="2852"/>
      <c r="X1400" s="2852"/>
      <c r="Y1400" s="2852"/>
      <c r="Z1400" s="2852"/>
      <c r="AA1400" s="2853"/>
      <c r="AC1400" s="124"/>
      <c r="AD1400" s="124"/>
      <c r="AE1400" s="124"/>
      <c r="AF1400" s="124"/>
      <c r="AG1400" s="124"/>
      <c r="AH1400" s="124"/>
      <c r="AI1400" s="124"/>
      <c r="AJ1400" s="124"/>
      <c r="AK1400" s="124"/>
      <c r="AL1400" s="124"/>
      <c r="AM1400" s="124"/>
      <c r="AN1400" s="124"/>
      <c r="AO1400" s="124"/>
      <c r="AP1400" s="124"/>
      <c r="AQ1400" s="124"/>
      <c r="AR1400" s="124"/>
      <c r="AS1400" s="124"/>
      <c r="AT1400" s="124"/>
      <c r="AU1400" s="124"/>
      <c r="AV1400" s="124"/>
      <c r="AW1400" s="124"/>
      <c r="AX1400" s="124"/>
      <c r="AY1400" s="124"/>
      <c r="AZ1400" s="124"/>
      <c r="BA1400" s="124"/>
      <c r="BB1400" s="124"/>
    </row>
    <row r="1401" spans="2:54" ht="15" customHeight="1">
      <c r="B1401" s="1155"/>
      <c r="C1401" s="3017"/>
      <c r="D1401" s="3017"/>
      <c r="E1401" s="1146" t="s">
        <v>1130</v>
      </c>
      <c r="F1401" s="1106"/>
      <c r="G1401" s="441" t="s">
        <v>93</v>
      </c>
      <c r="H1401" s="441" t="s">
        <v>1103</v>
      </c>
      <c r="I1401" s="441" t="s">
        <v>1131</v>
      </c>
      <c r="J1401" s="441" t="s">
        <v>112</v>
      </c>
      <c r="K1401" s="1111" t="s">
        <v>1132</v>
      </c>
      <c r="L1401" s="441" t="s">
        <v>1120</v>
      </c>
      <c r="M1401" s="441" t="str">
        <f t="shared" si="83"/>
        <v>Tumut 66 kV</v>
      </c>
      <c r="N1401" s="1111" t="s">
        <v>1106</v>
      </c>
      <c r="O1401" s="1111" t="s">
        <v>833</v>
      </c>
      <c r="P1401" s="1111"/>
      <c r="Q1401" s="2850"/>
      <c r="R1401" s="2850"/>
      <c r="S1401" s="2850"/>
      <c r="T1401" s="2850"/>
      <c r="U1401" s="2850"/>
      <c r="V1401" s="2851"/>
      <c r="W1401" s="2852"/>
      <c r="X1401" s="2852"/>
      <c r="Y1401" s="2852"/>
      <c r="Z1401" s="2852"/>
      <c r="AA1401" s="2853"/>
      <c r="AC1401" s="124"/>
      <c r="AD1401" s="124"/>
      <c r="AE1401" s="124"/>
      <c r="AF1401" s="124"/>
      <c r="AG1401" s="124"/>
      <c r="AH1401" s="124"/>
      <c r="AI1401" s="124"/>
      <c r="AJ1401" s="124"/>
      <c r="AK1401" s="124"/>
      <c r="AL1401" s="124"/>
      <c r="AM1401" s="124"/>
      <c r="AN1401" s="124"/>
      <c r="AO1401" s="124"/>
      <c r="AP1401" s="124"/>
      <c r="AQ1401" s="124"/>
      <c r="AR1401" s="124"/>
      <c r="AS1401" s="124"/>
      <c r="AT1401" s="124"/>
      <c r="AU1401" s="124"/>
      <c r="AV1401" s="124"/>
      <c r="AW1401" s="124"/>
      <c r="AX1401" s="124"/>
      <c r="AY1401" s="124"/>
      <c r="AZ1401" s="124"/>
      <c r="BA1401" s="124"/>
      <c r="BB1401" s="124"/>
    </row>
    <row r="1402" spans="2:54" ht="15" customHeight="1">
      <c r="B1402" s="1155"/>
      <c r="C1402" s="3016" t="s">
        <v>1132</v>
      </c>
      <c r="D1402" s="3016" t="s">
        <v>842</v>
      </c>
      <c r="E1402" s="1146" t="s">
        <v>1127</v>
      </c>
      <c r="F1402" s="1106"/>
      <c r="G1402" s="441" t="s">
        <v>93</v>
      </c>
      <c r="H1402" s="441" t="s">
        <v>1103</v>
      </c>
      <c r="I1402" s="441" t="s">
        <v>1128</v>
      </c>
      <c r="J1402" s="441" t="s">
        <v>112</v>
      </c>
      <c r="K1402" s="1111" t="s">
        <v>1132</v>
      </c>
      <c r="L1402" s="441" t="s">
        <v>1120</v>
      </c>
      <c r="M1402" s="441" t="str">
        <f t="shared" si="83"/>
        <v>Tumut 66 kV</v>
      </c>
      <c r="N1402" s="1111" t="s">
        <v>1106</v>
      </c>
      <c r="O1402" s="1112" t="s">
        <v>842</v>
      </c>
      <c r="P1402" s="1111"/>
      <c r="Q1402" s="2855"/>
      <c r="R1402" s="2855"/>
      <c r="S1402" s="2854"/>
      <c r="T1402" s="2854"/>
      <c r="U1402" s="2854"/>
      <c r="V1402" s="2855"/>
      <c r="W1402" s="2852"/>
      <c r="X1402" s="2852"/>
      <c r="Y1402" s="2852"/>
      <c r="Z1402" s="2852"/>
      <c r="AA1402" s="2853"/>
      <c r="AC1402" s="124"/>
      <c r="AD1402" s="124"/>
      <c r="AE1402" s="124"/>
      <c r="AF1402" s="124"/>
      <c r="AG1402" s="124"/>
      <c r="AH1402" s="124"/>
      <c r="AI1402" s="124"/>
      <c r="AJ1402" s="124"/>
      <c r="AK1402" s="124"/>
      <c r="AL1402" s="124"/>
      <c r="AM1402" s="124"/>
      <c r="AN1402" s="124"/>
      <c r="AO1402" s="124"/>
      <c r="AP1402" s="124"/>
      <c r="AQ1402" s="124"/>
      <c r="AR1402" s="124"/>
      <c r="AS1402" s="124"/>
      <c r="AT1402" s="124"/>
      <c r="AU1402" s="124"/>
      <c r="AV1402" s="124"/>
      <c r="AW1402" s="124"/>
      <c r="AX1402" s="124"/>
      <c r="AY1402" s="124"/>
      <c r="AZ1402" s="124"/>
      <c r="BA1402" s="124"/>
      <c r="BB1402" s="124"/>
    </row>
    <row r="1403" spans="2:54" ht="15" customHeight="1">
      <c r="B1403" s="1155"/>
      <c r="C1403" s="3017"/>
      <c r="D1403" s="3017"/>
      <c r="E1403" s="1146" t="s">
        <v>1130</v>
      </c>
      <c r="F1403" s="1106"/>
      <c r="G1403" s="441" t="s">
        <v>93</v>
      </c>
      <c r="H1403" s="441" t="s">
        <v>1103</v>
      </c>
      <c r="I1403" s="441" t="s">
        <v>1131</v>
      </c>
      <c r="J1403" s="441" t="s">
        <v>112</v>
      </c>
      <c r="K1403" s="1111" t="s">
        <v>1132</v>
      </c>
      <c r="L1403" s="441" t="s">
        <v>1120</v>
      </c>
      <c r="M1403" s="441" t="str">
        <f t="shared" si="83"/>
        <v>Tumut 66 kV</v>
      </c>
      <c r="N1403" s="1111" t="s">
        <v>1106</v>
      </c>
      <c r="O1403" s="1112" t="s">
        <v>842</v>
      </c>
      <c r="P1403" s="1111"/>
      <c r="Q1403" s="2855"/>
      <c r="R1403" s="2855"/>
      <c r="S1403" s="2854"/>
      <c r="T1403" s="2854"/>
      <c r="U1403" s="2854"/>
      <c r="V1403" s="2855"/>
      <c r="W1403" s="2852"/>
      <c r="X1403" s="2852"/>
      <c r="Y1403" s="2852"/>
      <c r="Z1403" s="2852"/>
      <c r="AA1403" s="2853"/>
      <c r="AC1403" s="124"/>
      <c r="AD1403" s="124"/>
      <c r="AE1403" s="124"/>
      <c r="AF1403" s="124"/>
      <c r="AG1403" s="124"/>
      <c r="AH1403" s="124"/>
      <c r="AI1403" s="124"/>
      <c r="AJ1403" s="124"/>
      <c r="AK1403" s="124"/>
      <c r="AL1403" s="124"/>
      <c r="AM1403" s="124"/>
      <c r="AN1403" s="124"/>
      <c r="AO1403" s="124"/>
      <c r="AP1403" s="124"/>
      <c r="AQ1403" s="124"/>
      <c r="AR1403" s="124"/>
      <c r="AS1403" s="124"/>
      <c r="AT1403" s="124"/>
      <c r="AU1403" s="124"/>
      <c r="AV1403" s="124"/>
      <c r="AW1403" s="124"/>
      <c r="AX1403" s="124"/>
      <c r="AY1403" s="124"/>
      <c r="AZ1403" s="124"/>
      <c r="BA1403" s="124"/>
      <c r="BB1403" s="124"/>
    </row>
    <row r="1404" spans="2:54" ht="15" customHeight="1">
      <c r="B1404" s="1155"/>
      <c r="C1404" s="3016" t="s">
        <v>1133</v>
      </c>
      <c r="D1404" s="3016"/>
      <c r="E1404" s="1146" t="s">
        <v>1127</v>
      </c>
      <c r="F1404" s="1106"/>
      <c r="G1404" s="441" t="s">
        <v>93</v>
      </c>
      <c r="H1404" s="441" t="s">
        <v>1103</v>
      </c>
      <c r="I1404" s="441" t="s">
        <v>1128</v>
      </c>
      <c r="J1404" s="441" t="s">
        <v>112</v>
      </c>
      <c r="K1404" s="1111" t="s">
        <v>1133</v>
      </c>
      <c r="L1404" s="441" t="s">
        <v>1120</v>
      </c>
      <c r="M1404" s="441" t="str">
        <f t="shared" si="83"/>
        <v>Tumut 66 kV</v>
      </c>
      <c r="N1404" s="1111" t="s">
        <v>1108</v>
      </c>
      <c r="O1404" s="1111" t="s">
        <v>1109</v>
      </c>
      <c r="P1404" s="1111"/>
      <c r="Q1404" s="2856"/>
      <c r="R1404" s="2856"/>
      <c r="S1404" s="2856"/>
      <c r="T1404" s="2856"/>
      <c r="U1404" s="2856"/>
      <c r="V1404" s="2858"/>
      <c r="W1404" s="2859"/>
      <c r="X1404" s="2859"/>
      <c r="Y1404" s="2859"/>
      <c r="Z1404" s="2859"/>
      <c r="AA1404" s="2860"/>
      <c r="AC1404" s="124"/>
      <c r="AD1404" s="124"/>
      <c r="AE1404" s="124"/>
      <c r="AF1404" s="124"/>
      <c r="AG1404" s="124"/>
      <c r="AH1404" s="124"/>
      <c r="AI1404" s="124"/>
      <c r="AJ1404" s="124"/>
      <c r="AK1404" s="124"/>
      <c r="AL1404" s="124"/>
      <c r="AM1404" s="124"/>
      <c r="AN1404" s="124"/>
      <c r="AO1404" s="124"/>
      <c r="AP1404" s="124"/>
      <c r="AQ1404" s="124"/>
      <c r="AR1404" s="124"/>
      <c r="AS1404" s="124"/>
      <c r="AT1404" s="124"/>
      <c r="AU1404" s="124"/>
      <c r="AV1404" s="124"/>
      <c r="AW1404" s="124"/>
      <c r="AX1404" s="124"/>
      <c r="AY1404" s="124"/>
      <c r="AZ1404" s="124"/>
      <c r="BA1404" s="124"/>
      <c r="BB1404" s="124"/>
    </row>
    <row r="1405" spans="2:54" ht="15" customHeight="1">
      <c r="B1405" s="1155"/>
      <c r="C1405" s="3017"/>
      <c r="D1405" s="3017"/>
      <c r="E1405" s="1146" t="s">
        <v>1130</v>
      </c>
      <c r="F1405" s="1106"/>
      <c r="G1405" s="441" t="s">
        <v>93</v>
      </c>
      <c r="H1405" s="441" t="s">
        <v>1103</v>
      </c>
      <c r="I1405" s="441" t="s">
        <v>1131</v>
      </c>
      <c r="J1405" s="441" t="s">
        <v>112</v>
      </c>
      <c r="K1405" s="1111" t="s">
        <v>1133</v>
      </c>
      <c r="L1405" s="441" t="s">
        <v>1120</v>
      </c>
      <c r="M1405" s="441" t="str">
        <f t="shared" si="83"/>
        <v>Tumut 66 kV</v>
      </c>
      <c r="N1405" s="1111" t="s">
        <v>1108</v>
      </c>
      <c r="O1405" s="1111" t="s">
        <v>1109</v>
      </c>
      <c r="P1405" s="1111"/>
      <c r="Q1405" s="2856"/>
      <c r="R1405" s="2856"/>
      <c r="S1405" s="2856"/>
      <c r="T1405" s="2856"/>
      <c r="U1405" s="2856"/>
      <c r="V1405" s="2858"/>
      <c r="W1405" s="2859"/>
      <c r="X1405" s="2859"/>
      <c r="Y1405" s="2859"/>
      <c r="Z1405" s="2859"/>
      <c r="AA1405" s="2860"/>
      <c r="AC1405" s="124"/>
      <c r="AD1405" s="124"/>
      <c r="AE1405" s="124"/>
      <c r="AF1405" s="124"/>
      <c r="AG1405" s="124"/>
      <c r="AH1405" s="124"/>
      <c r="AI1405" s="124"/>
      <c r="AJ1405" s="124"/>
      <c r="AK1405" s="124"/>
      <c r="AL1405" s="124"/>
      <c r="AM1405" s="124"/>
      <c r="AN1405" s="124"/>
      <c r="AO1405" s="124"/>
      <c r="AP1405" s="124"/>
      <c r="AQ1405" s="124"/>
      <c r="AR1405" s="124"/>
      <c r="AS1405" s="124"/>
      <c r="AT1405" s="124"/>
      <c r="AU1405" s="124"/>
      <c r="AV1405" s="124"/>
      <c r="AW1405" s="124"/>
      <c r="AX1405" s="124"/>
      <c r="AY1405" s="124"/>
      <c r="AZ1405" s="124"/>
      <c r="BA1405" s="124"/>
      <c r="BB1405" s="124"/>
    </row>
    <row r="1406" spans="2:54" ht="15" customHeight="1">
      <c r="B1406" s="1155"/>
      <c r="C1406" s="3016" t="s">
        <v>1110</v>
      </c>
      <c r="D1406" s="3016"/>
      <c r="E1406" s="1146" t="s">
        <v>1127</v>
      </c>
      <c r="F1406" s="1106"/>
      <c r="G1406" s="441" t="s">
        <v>93</v>
      </c>
      <c r="H1406" s="441" t="s">
        <v>1103</v>
      </c>
      <c r="I1406" s="441" t="s">
        <v>1128</v>
      </c>
      <c r="J1406" s="441" t="s">
        <v>112</v>
      </c>
      <c r="K1406" s="1111" t="s">
        <v>1110</v>
      </c>
      <c r="L1406" s="441" t="s">
        <v>1120</v>
      </c>
      <c r="M1406" s="441" t="str">
        <f t="shared" si="83"/>
        <v>Tumut 66 kV</v>
      </c>
      <c r="N1406" s="1111" t="s">
        <v>1111</v>
      </c>
      <c r="O1406" s="1112">
        <v>0</v>
      </c>
      <c r="P1406" s="1111"/>
      <c r="Q1406" s="2861"/>
      <c r="R1406" s="2861"/>
      <c r="S1406" s="2861"/>
      <c r="T1406" s="2861"/>
      <c r="U1406" s="2861"/>
      <c r="V1406" s="2862"/>
      <c r="W1406" s="2863"/>
      <c r="X1406" s="2863"/>
      <c r="Y1406" s="2863"/>
      <c r="Z1406" s="2863"/>
      <c r="AA1406" s="2864"/>
      <c r="AC1406" s="124"/>
      <c r="AD1406" s="124"/>
      <c r="AE1406" s="124"/>
      <c r="AF1406" s="124"/>
      <c r="AG1406" s="124"/>
      <c r="AH1406" s="124"/>
      <c r="AI1406" s="124"/>
      <c r="AJ1406" s="124"/>
      <c r="AK1406" s="124"/>
      <c r="AL1406" s="124"/>
      <c r="AM1406" s="124"/>
      <c r="AN1406" s="124"/>
      <c r="AO1406" s="124"/>
      <c r="AP1406" s="124"/>
      <c r="AQ1406" s="124"/>
      <c r="AR1406" s="124"/>
      <c r="AS1406" s="124"/>
      <c r="AT1406" s="124"/>
      <c r="AU1406" s="124"/>
      <c r="AV1406" s="124"/>
      <c r="AW1406" s="124"/>
      <c r="AX1406" s="124"/>
      <c r="AY1406" s="124"/>
      <c r="AZ1406" s="124"/>
      <c r="BA1406" s="124"/>
      <c r="BB1406" s="124"/>
    </row>
    <row r="1407" spans="2:54" ht="15" customHeight="1">
      <c r="B1407" s="1155"/>
      <c r="C1407" s="3017"/>
      <c r="D1407" s="3017"/>
      <c r="E1407" s="1146" t="s">
        <v>1130</v>
      </c>
      <c r="F1407" s="1106"/>
      <c r="G1407" s="441" t="s">
        <v>93</v>
      </c>
      <c r="H1407" s="441" t="s">
        <v>1103</v>
      </c>
      <c r="I1407" s="441" t="s">
        <v>1131</v>
      </c>
      <c r="J1407" s="441" t="s">
        <v>112</v>
      </c>
      <c r="K1407" s="1111" t="s">
        <v>1110</v>
      </c>
      <c r="L1407" s="441" t="s">
        <v>1120</v>
      </c>
      <c r="M1407" s="441" t="str">
        <f t="shared" si="83"/>
        <v>Tumut 66 kV</v>
      </c>
      <c r="N1407" s="1111" t="s">
        <v>1111</v>
      </c>
      <c r="O1407" s="1112">
        <v>0</v>
      </c>
      <c r="P1407" s="1111"/>
      <c r="Q1407" s="2861"/>
      <c r="R1407" s="2861"/>
      <c r="S1407" s="2861"/>
      <c r="T1407" s="2861"/>
      <c r="U1407" s="2861"/>
      <c r="V1407" s="2862"/>
      <c r="W1407" s="2863"/>
      <c r="X1407" s="2863"/>
      <c r="Y1407" s="2863"/>
      <c r="Z1407" s="2863"/>
      <c r="AA1407" s="2864"/>
      <c r="AC1407" s="124"/>
      <c r="AD1407" s="124"/>
      <c r="AE1407" s="124"/>
      <c r="AF1407" s="124"/>
      <c r="AG1407" s="124"/>
      <c r="AH1407" s="124"/>
      <c r="AI1407" s="124"/>
      <c r="AJ1407" s="124"/>
      <c r="AK1407" s="124"/>
      <c r="AL1407" s="124"/>
      <c r="AM1407" s="124"/>
      <c r="AN1407" s="124"/>
      <c r="AO1407" s="124"/>
      <c r="AP1407" s="124"/>
      <c r="AQ1407" s="124"/>
      <c r="AR1407" s="124"/>
      <c r="AS1407" s="124"/>
      <c r="AT1407" s="124"/>
      <c r="AU1407" s="124"/>
      <c r="AV1407" s="124"/>
      <c r="AW1407" s="124"/>
      <c r="AX1407" s="124"/>
      <c r="AY1407" s="124"/>
      <c r="AZ1407" s="124"/>
      <c r="BA1407" s="124"/>
      <c r="BB1407" s="124"/>
    </row>
    <row r="1408" spans="2:54" ht="15" customHeight="1">
      <c r="B1408" s="1155"/>
      <c r="C1408" s="3016" t="s">
        <v>1112</v>
      </c>
      <c r="D1408" s="3016"/>
      <c r="E1408" s="1146" t="s">
        <v>1127</v>
      </c>
      <c r="F1408" s="1106"/>
      <c r="G1408" s="441" t="s">
        <v>93</v>
      </c>
      <c r="H1408" s="441" t="s">
        <v>1103</v>
      </c>
      <c r="I1408" s="441" t="s">
        <v>1128</v>
      </c>
      <c r="J1408" s="441" t="s">
        <v>112</v>
      </c>
      <c r="K1408" s="1111" t="s">
        <v>1112</v>
      </c>
      <c r="L1408" s="441" t="s">
        <v>1120</v>
      </c>
      <c r="M1408" s="441" t="str">
        <f t="shared" si="83"/>
        <v>Tumut 66 kV</v>
      </c>
      <c r="N1408" s="1111" t="s">
        <v>1113</v>
      </c>
      <c r="O1408" s="1111" t="s">
        <v>1113</v>
      </c>
      <c r="P1408" s="1111"/>
      <c r="Q1408" s="2850"/>
      <c r="R1408" s="2850"/>
      <c r="S1408" s="2850"/>
      <c r="T1408" s="2850"/>
      <c r="U1408" s="2850"/>
      <c r="V1408" s="2851"/>
      <c r="W1408" s="2866"/>
      <c r="X1408" s="2866"/>
      <c r="Y1408" s="2866"/>
      <c r="Z1408" s="2866"/>
      <c r="AA1408" s="2099"/>
      <c r="AC1408" s="124"/>
      <c r="AD1408" s="124"/>
      <c r="AE1408" s="124"/>
      <c r="AF1408" s="124"/>
      <c r="AG1408" s="124"/>
      <c r="AH1408" s="124"/>
      <c r="AI1408" s="124"/>
      <c r="AJ1408" s="124"/>
      <c r="AK1408" s="124"/>
      <c r="AL1408" s="124"/>
      <c r="AM1408" s="124"/>
      <c r="AN1408" s="124"/>
      <c r="AO1408" s="124"/>
      <c r="AP1408" s="124"/>
      <c r="AQ1408" s="124"/>
      <c r="AR1408" s="124"/>
      <c r="AS1408" s="124"/>
      <c r="AT1408" s="124"/>
      <c r="AU1408" s="124"/>
      <c r="AV1408" s="124"/>
      <c r="AW1408" s="124"/>
      <c r="AX1408" s="124"/>
      <c r="AY1408" s="124"/>
      <c r="AZ1408" s="124"/>
      <c r="BA1408" s="124"/>
      <c r="BB1408" s="124"/>
    </row>
    <row r="1409" spans="2:54" ht="15" customHeight="1">
      <c r="B1409" s="1155"/>
      <c r="C1409" s="3017"/>
      <c r="D1409" s="3017"/>
      <c r="E1409" s="1146" t="s">
        <v>1130</v>
      </c>
      <c r="F1409" s="1106"/>
      <c r="G1409" s="441" t="s">
        <v>93</v>
      </c>
      <c r="H1409" s="441" t="s">
        <v>1103</v>
      </c>
      <c r="I1409" s="441" t="s">
        <v>1131</v>
      </c>
      <c r="J1409" s="441" t="s">
        <v>112</v>
      </c>
      <c r="K1409" s="1111" t="s">
        <v>1112</v>
      </c>
      <c r="L1409" s="441" t="s">
        <v>1120</v>
      </c>
      <c r="M1409" s="441" t="str">
        <f t="shared" si="83"/>
        <v>Tumut 66 kV</v>
      </c>
      <c r="N1409" s="1111" t="s">
        <v>1113</v>
      </c>
      <c r="O1409" s="1111" t="s">
        <v>1113</v>
      </c>
      <c r="P1409" s="1111"/>
      <c r="Q1409" s="2850"/>
      <c r="R1409" s="2850"/>
      <c r="S1409" s="2850"/>
      <c r="T1409" s="2850"/>
      <c r="U1409" s="2850"/>
      <c r="V1409" s="2851"/>
      <c r="W1409" s="2866"/>
      <c r="X1409" s="2866"/>
      <c r="Y1409" s="2866"/>
      <c r="Z1409" s="2866"/>
      <c r="AA1409" s="2099"/>
      <c r="AC1409" s="124"/>
      <c r="AD1409" s="124"/>
      <c r="AE1409" s="124"/>
      <c r="AF1409" s="124"/>
      <c r="AG1409" s="124"/>
      <c r="AH1409" s="124"/>
      <c r="AI1409" s="124"/>
      <c r="AJ1409" s="124"/>
      <c r="AK1409" s="124"/>
      <c r="AL1409" s="124"/>
      <c r="AM1409" s="124"/>
      <c r="AN1409" s="124"/>
      <c r="AO1409" s="124"/>
      <c r="AP1409" s="124"/>
      <c r="AQ1409" s="124"/>
      <c r="AR1409" s="124"/>
      <c r="AS1409" s="124"/>
      <c r="AT1409" s="124"/>
      <c r="AU1409" s="124"/>
      <c r="AV1409" s="124"/>
      <c r="AW1409" s="124"/>
      <c r="AX1409" s="124"/>
      <c r="AY1409" s="124"/>
      <c r="AZ1409" s="124"/>
      <c r="BA1409" s="124"/>
      <c r="BB1409" s="124"/>
    </row>
    <row r="1410" spans="2:54" ht="15" customHeight="1">
      <c r="B1410" s="1155"/>
      <c r="C1410" s="3016" t="s">
        <v>1134</v>
      </c>
      <c r="D1410" s="3016" t="s">
        <v>833</v>
      </c>
      <c r="E1410" s="1146" t="s">
        <v>1127</v>
      </c>
      <c r="F1410" s="1106"/>
      <c r="G1410" s="441" t="s">
        <v>93</v>
      </c>
      <c r="H1410" s="441" t="s">
        <v>1103</v>
      </c>
      <c r="I1410" s="441" t="s">
        <v>1128</v>
      </c>
      <c r="J1410" s="441" t="s">
        <v>112</v>
      </c>
      <c r="K1410" s="1111" t="s">
        <v>1134</v>
      </c>
      <c r="L1410" s="441" t="s">
        <v>1120</v>
      </c>
      <c r="M1410" s="441" t="str">
        <f t="shared" si="83"/>
        <v>Tumut 66 kV</v>
      </c>
      <c r="N1410" s="1111" t="s">
        <v>1115</v>
      </c>
      <c r="O1410" s="1111" t="s">
        <v>833</v>
      </c>
      <c r="P1410" s="1111"/>
      <c r="Q1410" s="2867"/>
      <c r="R1410" s="2868"/>
      <c r="S1410" s="2869"/>
      <c r="T1410" s="2869"/>
      <c r="U1410" s="2869"/>
      <c r="V1410" s="2869"/>
      <c r="W1410" s="2869"/>
      <c r="X1410" s="2869"/>
      <c r="Y1410" s="2869"/>
      <c r="Z1410" s="2869"/>
      <c r="AA1410" s="2879"/>
      <c r="AC1410" s="124"/>
      <c r="AD1410" s="124"/>
      <c r="AE1410" s="124"/>
      <c r="AF1410" s="124"/>
      <c r="AG1410" s="124"/>
      <c r="AH1410" s="124"/>
      <c r="AI1410" s="124"/>
      <c r="AJ1410" s="124"/>
      <c r="AK1410" s="124"/>
      <c r="AL1410" s="124"/>
      <c r="AM1410" s="124"/>
      <c r="AN1410" s="124"/>
      <c r="AO1410" s="124"/>
      <c r="AP1410" s="124"/>
      <c r="AQ1410" s="124"/>
      <c r="AR1410" s="124"/>
      <c r="AS1410" s="124"/>
      <c r="AT1410" s="124"/>
      <c r="AU1410" s="124"/>
      <c r="AV1410" s="124"/>
      <c r="AW1410" s="124"/>
      <c r="AX1410" s="124"/>
      <c r="AY1410" s="124"/>
      <c r="AZ1410" s="124"/>
      <c r="BA1410" s="124"/>
      <c r="BB1410" s="124"/>
    </row>
    <row r="1411" spans="2:54" ht="15" customHeight="1">
      <c r="B1411" s="1155"/>
      <c r="C1411" s="3017"/>
      <c r="D1411" s="3017"/>
      <c r="E1411" s="1146" t="s">
        <v>1130</v>
      </c>
      <c r="F1411" s="1106"/>
      <c r="G1411" s="441" t="s">
        <v>93</v>
      </c>
      <c r="H1411" s="441" t="s">
        <v>1103</v>
      </c>
      <c r="I1411" s="441" t="s">
        <v>1131</v>
      </c>
      <c r="J1411" s="441" t="s">
        <v>112</v>
      </c>
      <c r="K1411" s="1111" t="s">
        <v>1134</v>
      </c>
      <c r="L1411" s="441" t="s">
        <v>1120</v>
      </c>
      <c r="M1411" s="441" t="str">
        <f t="shared" si="83"/>
        <v>Tumut 66 kV</v>
      </c>
      <c r="N1411" s="1111" t="s">
        <v>1115</v>
      </c>
      <c r="O1411" s="1111" t="s">
        <v>833</v>
      </c>
      <c r="P1411" s="1111"/>
      <c r="Q1411" s="2867"/>
      <c r="R1411" s="2868"/>
      <c r="S1411" s="2869"/>
      <c r="T1411" s="2869"/>
      <c r="U1411" s="2869"/>
      <c r="V1411" s="2869"/>
      <c r="W1411" s="2869"/>
      <c r="X1411" s="2869"/>
      <c r="Y1411" s="2869"/>
      <c r="Z1411" s="2869"/>
      <c r="AA1411" s="2879"/>
      <c r="AC1411" s="124"/>
      <c r="AD1411" s="124"/>
      <c r="AE1411" s="124"/>
      <c r="AF1411" s="124"/>
      <c r="AG1411" s="124"/>
      <c r="AH1411" s="124"/>
      <c r="AI1411" s="124"/>
      <c r="AJ1411" s="124"/>
      <c r="AK1411" s="124"/>
      <c r="AL1411" s="124"/>
      <c r="AM1411" s="124"/>
      <c r="AN1411" s="124"/>
      <c r="AO1411" s="124"/>
      <c r="AP1411" s="124"/>
      <c r="AQ1411" s="124"/>
      <c r="AR1411" s="124"/>
      <c r="AS1411" s="124"/>
      <c r="AT1411" s="124"/>
      <c r="AU1411" s="124"/>
      <c r="AV1411" s="124"/>
      <c r="AW1411" s="124"/>
      <c r="AX1411" s="124"/>
      <c r="AY1411" s="124"/>
      <c r="AZ1411" s="124"/>
      <c r="BA1411" s="124"/>
      <c r="BB1411" s="124"/>
    </row>
    <row r="1412" spans="2:54" ht="15" customHeight="1">
      <c r="B1412" s="1155"/>
      <c r="C1412" s="3016" t="s">
        <v>1135</v>
      </c>
      <c r="D1412" s="3016" t="s">
        <v>833</v>
      </c>
      <c r="E1412" s="1146" t="s">
        <v>1127</v>
      </c>
      <c r="F1412" s="1106"/>
      <c r="G1412" s="441" t="s">
        <v>93</v>
      </c>
      <c r="H1412" s="441" t="s">
        <v>1103</v>
      </c>
      <c r="I1412" s="441" t="s">
        <v>1128</v>
      </c>
      <c r="J1412" s="441" t="s">
        <v>112</v>
      </c>
      <c r="K1412" s="1111" t="s">
        <v>1135</v>
      </c>
      <c r="L1412" s="441" t="s">
        <v>1120</v>
      </c>
      <c r="M1412" s="441" t="str">
        <f t="shared" si="83"/>
        <v>Tumut 66 kV</v>
      </c>
      <c r="N1412" s="1111" t="s">
        <v>1106</v>
      </c>
      <c r="O1412" s="1111" t="s">
        <v>833</v>
      </c>
      <c r="P1412" s="1111"/>
      <c r="Q1412" s="2867"/>
      <c r="R1412" s="2868"/>
      <c r="S1412" s="2869"/>
      <c r="T1412" s="2869"/>
      <c r="U1412" s="2869"/>
      <c r="V1412" s="2869"/>
      <c r="W1412" s="2869"/>
      <c r="X1412" s="2869"/>
      <c r="Y1412" s="2869"/>
      <c r="Z1412" s="2869"/>
      <c r="AA1412" s="2879"/>
      <c r="AC1412" s="124"/>
      <c r="AD1412" s="124"/>
      <c r="AE1412" s="124"/>
      <c r="AF1412" s="124"/>
      <c r="AG1412" s="124"/>
      <c r="AH1412" s="124"/>
      <c r="AI1412" s="124"/>
      <c r="AJ1412" s="124"/>
      <c r="AK1412" s="124"/>
      <c r="AL1412" s="124"/>
      <c r="AM1412" s="124"/>
      <c r="AN1412" s="124"/>
      <c r="AO1412" s="124"/>
      <c r="AP1412" s="124"/>
      <c r="AQ1412" s="124"/>
      <c r="AR1412" s="124"/>
      <c r="AS1412" s="124"/>
      <c r="AT1412" s="124"/>
      <c r="AU1412" s="124"/>
      <c r="AV1412" s="124"/>
      <c r="AW1412" s="124"/>
      <c r="AX1412" s="124"/>
      <c r="AY1412" s="124"/>
      <c r="AZ1412" s="124"/>
      <c r="BA1412" s="124"/>
      <c r="BB1412" s="124"/>
    </row>
    <row r="1413" spans="2:54" ht="15" customHeight="1">
      <c r="B1413" s="1155"/>
      <c r="C1413" s="3017"/>
      <c r="D1413" s="3017"/>
      <c r="E1413" s="1146" t="s">
        <v>1130</v>
      </c>
      <c r="F1413" s="1106"/>
      <c r="G1413" s="441" t="s">
        <v>93</v>
      </c>
      <c r="H1413" s="441" t="s">
        <v>1103</v>
      </c>
      <c r="I1413" s="441" t="s">
        <v>1131</v>
      </c>
      <c r="J1413" s="441" t="s">
        <v>112</v>
      </c>
      <c r="K1413" s="1111" t="s">
        <v>1135</v>
      </c>
      <c r="L1413" s="441" t="s">
        <v>1120</v>
      </c>
      <c r="M1413" s="441" t="str">
        <f t="shared" si="83"/>
        <v>Tumut 66 kV</v>
      </c>
      <c r="N1413" s="1111" t="s">
        <v>1106</v>
      </c>
      <c r="O1413" s="1111" t="s">
        <v>833</v>
      </c>
      <c r="P1413" s="1111"/>
      <c r="Q1413" s="2867"/>
      <c r="R1413" s="2868"/>
      <c r="S1413" s="2869"/>
      <c r="T1413" s="2869"/>
      <c r="U1413" s="2869"/>
      <c r="V1413" s="2869"/>
      <c r="W1413" s="2869"/>
      <c r="X1413" s="2869"/>
      <c r="Y1413" s="2869"/>
      <c r="Z1413" s="2869"/>
      <c r="AA1413" s="2879"/>
      <c r="AC1413" s="124"/>
      <c r="AD1413" s="124"/>
      <c r="AE1413" s="124"/>
      <c r="AF1413" s="124"/>
      <c r="AG1413" s="124"/>
      <c r="AH1413" s="124"/>
      <c r="AI1413" s="124"/>
      <c r="AJ1413" s="124"/>
      <c r="AK1413" s="124"/>
      <c r="AL1413" s="124"/>
      <c r="AM1413" s="124"/>
      <c r="AN1413" s="124"/>
      <c r="AO1413" s="124"/>
      <c r="AP1413" s="124"/>
      <c r="AQ1413" s="124"/>
      <c r="AR1413" s="124"/>
      <c r="AS1413" s="124"/>
      <c r="AT1413" s="124"/>
      <c r="AU1413" s="124"/>
      <c r="AV1413" s="124"/>
      <c r="AW1413" s="124"/>
      <c r="AX1413" s="124"/>
      <c r="AY1413" s="124"/>
      <c r="AZ1413" s="124"/>
      <c r="BA1413" s="124"/>
      <c r="BB1413" s="124"/>
    </row>
    <row r="1414" spans="2:54" ht="15" customHeight="1">
      <c r="B1414" s="1155"/>
      <c r="C1414" s="3016" t="s">
        <v>1135</v>
      </c>
      <c r="D1414" s="3016" t="s">
        <v>842</v>
      </c>
      <c r="E1414" s="1146" t="s">
        <v>1127</v>
      </c>
      <c r="F1414" s="1106"/>
      <c r="G1414" s="441" t="s">
        <v>93</v>
      </c>
      <c r="H1414" s="441" t="s">
        <v>1103</v>
      </c>
      <c r="I1414" s="441" t="s">
        <v>1128</v>
      </c>
      <c r="J1414" s="441" t="s">
        <v>112</v>
      </c>
      <c r="K1414" s="1111" t="s">
        <v>1135</v>
      </c>
      <c r="L1414" s="441" t="s">
        <v>1120</v>
      </c>
      <c r="M1414" s="441" t="str">
        <f t="shared" si="83"/>
        <v>Tumut 66 kV</v>
      </c>
      <c r="N1414" s="1111" t="s">
        <v>1106</v>
      </c>
      <c r="O1414" s="1111" t="s">
        <v>842</v>
      </c>
      <c r="P1414" s="1111"/>
      <c r="Q1414" s="2867"/>
      <c r="R1414" s="2868"/>
      <c r="S1414" s="2869"/>
      <c r="T1414" s="2869"/>
      <c r="U1414" s="2869"/>
      <c r="V1414" s="2869"/>
      <c r="W1414" s="2869"/>
      <c r="X1414" s="2869"/>
      <c r="Y1414" s="2869"/>
      <c r="Z1414" s="2869"/>
      <c r="AA1414" s="2879"/>
      <c r="AC1414" s="124"/>
      <c r="AD1414" s="124"/>
      <c r="AE1414" s="124"/>
      <c r="AF1414" s="124"/>
      <c r="AG1414" s="124"/>
      <c r="AH1414" s="124"/>
      <c r="AI1414" s="124"/>
      <c r="AJ1414" s="124"/>
      <c r="AK1414" s="124"/>
      <c r="AL1414" s="124"/>
      <c r="AM1414" s="124"/>
      <c r="AN1414" s="124"/>
      <c r="AO1414" s="124"/>
      <c r="AP1414" s="124"/>
      <c r="AQ1414" s="124"/>
      <c r="AR1414" s="124"/>
      <c r="AS1414" s="124"/>
      <c r="AT1414" s="124"/>
      <c r="AU1414" s="124"/>
      <c r="AV1414" s="124"/>
      <c r="AW1414" s="124"/>
      <c r="AX1414" s="124"/>
      <c r="AY1414" s="124"/>
      <c r="AZ1414" s="124"/>
      <c r="BA1414" s="124"/>
      <c r="BB1414" s="124"/>
    </row>
    <row r="1415" spans="2:54" ht="15" customHeight="1">
      <c r="B1415" s="1155"/>
      <c r="C1415" s="3017"/>
      <c r="D1415" s="3017"/>
      <c r="E1415" s="1146" t="s">
        <v>1130</v>
      </c>
      <c r="F1415" s="1106"/>
      <c r="G1415" s="441" t="s">
        <v>93</v>
      </c>
      <c r="H1415" s="441" t="s">
        <v>1103</v>
      </c>
      <c r="I1415" s="441" t="s">
        <v>1131</v>
      </c>
      <c r="J1415" s="441" t="s">
        <v>112</v>
      </c>
      <c r="K1415" s="1111" t="s">
        <v>1135</v>
      </c>
      <c r="L1415" s="441" t="s">
        <v>1120</v>
      </c>
      <c r="M1415" s="441" t="str">
        <f t="shared" si="83"/>
        <v>Tumut 66 kV</v>
      </c>
      <c r="N1415" s="1111" t="s">
        <v>1106</v>
      </c>
      <c r="O1415" s="1111" t="s">
        <v>842</v>
      </c>
      <c r="P1415" s="1111"/>
      <c r="Q1415" s="2867"/>
      <c r="R1415" s="2868"/>
      <c r="S1415" s="2869"/>
      <c r="T1415" s="2869"/>
      <c r="U1415" s="2869"/>
      <c r="V1415" s="2869"/>
      <c r="W1415" s="2869"/>
      <c r="X1415" s="2869"/>
      <c r="Y1415" s="2869"/>
      <c r="Z1415" s="2869"/>
      <c r="AA1415" s="2879"/>
      <c r="AC1415" s="124"/>
      <c r="AD1415" s="124"/>
      <c r="AE1415" s="124"/>
      <c r="AF1415" s="124"/>
      <c r="AG1415" s="124"/>
      <c r="AH1415" s="124"/>
      <c r="AI1415" s="124"/>
      <c r="AJ1415" s="124"/>
      <c r="AK1415" s="124"/>
      <c r="AL1415" s="124"/>
      <c r="AM1415" s="124"/>
      <c r="AN1415" s="124"/>
      <c r="AO1415" s="124"/>
      <c r="AP1415" s="124"/>
      <c r="AQ1415" s="124"/>
      <c r="AR1415" s="124"/>
      <c r="AS1415" s="124"/>
      <c r="AT1415" s="124"/>
      <c r="AU1415" s="124"/>
      <c r="AV1415" s="124"/>
      <c r="AW1415" s="124"/>
      <c r="AX1415" s="124"/>
      <c r="AY1415" s="124"/>
      <c r="AZ1415" s="124"/>
      <c r="BA1415" s="124"/>
      <c r="BB1415" s="124"/>
    </row>
    <row r="1416" spans="2:54" ht="15" customHeight="1">
      <c r="B1416" s="1155"/>
      <c r="C1416" s="3016" t="s">
        <v>1136</v>
      </c>
      <c r="D1416" s="3016" t="s">
        <v>833</v>
      </c>
      <c r="E1416" s="1146" t="s">
        <v>1127</v>
      </c>
      <c r="F1416" s="1106"/>
      <c r="G1416" s="441" t="s">
        <v>93</v>
      </c>
      <c r="H1416" s="441" t="s">
        <v>1103</v>
      </c>
      <c r="I1416" s="441" t="s">
        <v>1128</v>
      </c>
      <c r="J1416" s="441" t="s">
        <v>112</v>
      </c>
      <c r="K1416" s="1111" t="s">
        <v>1136</v>
      </c>
      <c r="L1416" s="441" t="s">
        <v>1120</v>
      </c>
      <c r="M1416" s="441" t="str">
        <f t="shared" si="83"/>
        <v>Tumut 66 kV</v>
      </c>
      <c r="N1416" s="1111" t="s">
        <v>1106</v>
      </c>
      <c r="O1416" s="1111" t="s">
        <v>833</v>
      </c>
      <c r="P1416" s="1111"/>
      <c r="Q1416" s="2867"/>
      <c r="R1416" s="2868"/>
      <c r="S1416" s="2869"/>
      <c r="T1416" s="2869"/>
      <c r="U1416" s="2869"/>
      <c r="V1416" s="2869"/>
      <c r="W1416" s="2870">
        <v>34.693420000000003</v>
      </c>
      <c r="X1416" s="2870">
        <v>34.787092234000006</v>
      </c>
      <c r="Y1416" s="2870">
        <v>34.881017383031804</v>
      </c>
      <c r="Z1416" s="2870">
        <v>34.975196129965987</v>
      </c>
      <c r="AA1416" s="2870">
        <v>35.069629159516893</v>
      </c>
      <c r="AC1416" s="124"/>
      <c r="AD1416" s="124"/>
      <c r="AE1416" s="124"/>
      <c r="AF1416" s="124"/>
      <c r="AG1416" s="124"/>
      <c r="AH1416" s="124"/>
      <c r="AI1416" s="124"/>
      <c r="AJ1416" s="124"/>
      <c r="AK1416" s="124"/>
      <c r="AL1416" s="124"/>
      <c r="AM1416" s="124"/>
      <c r="AN1416" s="124"/>
      <c r="AO1416" s="124"/>
      <c r="AP1416" s="124"/>
      <c r="AQ1416" s="124"/>
      <c r="AR1416" s="124"/>
      <c r="AS1416" s="124"/>
      <c r="AT1416" s="124"/>
      <c r="AU1416" s="124"/>
      <c r="AV1416" s="124"/>
      <c r="AW1416" s="124"/>
      <c r="AX1416" s="124"/>
      <c r="AY1416" s="124"/>
      <c r="AZ1416" s="124"/>
      <c r="BA1416" s="124"/>
      <c r="BB1416" s="124"/>
    </row>
    <row r="1417" spans="2:54" ht="15" customHeight="1">
      <c r="B1417" s="1155"/>
      <c r="C1417" s="3017"/>
      <c r="D1417" s="3017"/>
      <c r="E1417" s="1146" t="s">
        <v>1130</v>
      </c>
      <c r="F1417" s="1106"/>
      <c r="G1417" s="441" t="s">
        <v>93</v>
      </c>
      <c r="H1417" s="441" t="s">
        <v>1103</v>
      </c>
      <c r="I1417" s="441" t="s">
        <v>1131</v>
      </c>
      <c r="J1417" s="441" t="s">
        <v>112</v>
      </c>
      <c r="K1417" s="1111" t="s">
        <v>1136</v>
      </c>
      <c r="L1417" s="441" t="s">
        <v>1120</v>
      </c>
      <c r="M1417" s="441" t="str">
        <f t="shared" si="83"/>
        <v>Tumut 66 kV</v>
      </c>
      <c r="N1417" s="1111" t="s">
        <v>1106</v>
      </c>
      <c r="O1417" s="1111" t="s">
        <v>833</v>
      </c>
      <c r="P1417" s="1111"/>
      <c r="Q1417" s="2528"/>
      <c r="R1417" s="2529"/>
      <c r="S1417" s="2530"/>
      <c r="T1417" s="2530"/>
      <c r="U1417" s="2530"/>
      <c r="V1417" s="2530"/>
      <c r="W1417" s="2102"/>
      <c r="X1417" s="2102"/>
      <c r="Y1417" s="2102"/>
      <c r="Z1417" s="2102"/>
      <c r="AA1417" s="2103"/>
      <c r="AC1417" s="124"/>
      <c r="AD1417" s="124"/>
      <c r="AE1417" s="124"/>
      <c r="AF1417" s="124"/>
      <c r="AG1417" s="124"/>
      <c r="AH1417" s="124"/>
      <c r="AI1417" s="124"/>
      <c r="AJ1417" s="124"/>
      <c r="AK1417" s="124"/>
      <c r="AL1417" s="124"/>
      <c r="AM1417" s="124"/>
      <c r="AN1417" s="124"/>
      <c r="AO1417" s="124"/>
      <c r="AP1417" s="124"/>
      <c r="AQ1417" s="124"/>
      <c r="AR1417" s="124"/>
      <c r="AS1417" s="124"/>
      <c r="AT1417" s="124"/>
      <c r="AU1417" s="124"/>
      <c r="AV1417" s="124"/>
      <c r="AW1417" s="124"/>
      <c r="AX1417" s="124"/>
      <c r="AY1417" s="124"/>
      <c r="AZ1417" s="124"/>
      <c r="BA1417" s="124"/>
      <c r="BB1417" s="124"/>
    </row>
    <row r="1418" spans="2:54" ht="15" customHeight="1">
      <c r="B1418" s="1155"/>
      <c r="C1418" s="3016" t="s">
        <v>1136</v>
      </c>
      <c r="D1418" s="3016" t="s">
        <v>842</v>
      </c>
      <c r="E1418" s="1146" t="s">
        <v>1127</v>
      </c>
      <c r="F1418" s="1106"/>
      <c r="G1418" s="441" t="s">
        <v>93</v>
      </c>
      <c r="H1418" s="441" t="s">
        <v>1103</v>
      </c>
      <c r="I1418" s="441" t="s">
        <v>1128</v>
      </c>
      <c r="J1418" s="441" t="s">
        <v>112</v>
      </c>
      <c r="K1418" s="1111" t="s">
        <v>1136</v>
      </c>
      <c r="L1418" s="441" t="s">
        <v>1120</v>
      </c>
      <c r="M1418" s="441" t="str">
        <f t="shared" si="83"/>
        <v>Tumut 66 kV</v>
      </c>
      <c r="N1418" s="1111" t="s">
        <v>1106</v>
      </c>
      <c r="O1418" s="1111" t="s">
        <v>842</v>
      </c>
      <c r="P1418" s="1111"/>
      <c r="Q1418" s="2528"/>
      <c r="R1418" s="2529"/>
      <c r="S1418" s="2530"/>
      <c r="T1418" s="2530"/>
      <c r="U1418" s="2530"/>
      <c r="V1418" s="2530"/>
      <c r="W1418" s="2102">
        <v>35.71950995319505</v>
      </c>
      <c r="X1418" s="2102">
        <v>35.810498266525471</v>
      </c>
      <c r="Y1418" s="2102">
        <v>35.925553213212552</v>
      </c>
      <c r="Z1418" s="2102">
        <v>36.01700076810377</v>
      </c>
      <c r="AA1418" s="2102">
        <v>36.10870932872065</v>
      </c>
      <c r="AC1418" s="124"/>
      <c r="AD1418" s="124"/>
      <c r="AE1418" s="124"/>
      <c r="AF1418" s="124"/>
      <c r="AG1418" s="124"/>
      <c r="AH1418" s="124"/>
      <c r="AI1418" s="124"/>
      <c r="AJ1418" s="124"/>
      <c r="AK1418" s="124"/>
      <c r="AL1418" s="124"/>
      <c r="AM1418" s="124"/>
      <c r="AN1418" s="124"/>
      <c r="AO1418" s="124"/>
      <c r="AP1418" s="124"/>
      <c r="AQ1418" s="124"/>
      <c r="AR1418" s="124"/>
      <c r="AS1418" s="124"/>
      <c r="AT1418" s="124"/>
      <c r="AU1418" s="124"/>
      <c r="AV1418" s="124"/>
      <c r="AW1418" s="124"/>
      <c r="AX1418" s="124"/>
      <c r="AY1418" s="124"/>
      <c r="AZ1418" s="124"/>
      <c r="BA1418" s="124"/>
      <c r="BB1418" s="124"/>
    </row>
    <row r="1419" spans="2:54" ht="15" customHeight="1" thickBot="1">
      <c r="B1419" s="2872"/>
      <c r="C1419" s="3018"/>
      <c r="D1419" s="3018"/>
      <c r="E1419" s="2873" t="s">
        <v>1130</v>
      </c>
      <c r="F1419" s="1106"/>
      <c r="G1419" s="441" t="s">
        <v>93</v>
      </c>
      <c r="H1419" s="441" t="s">
        <v>1103</v>
      </c>
      <c r="I1419" s="441" t="s">
        <v>1131</v>
      </c>
      <c r="J1419" s="441" t="s">
        <v>112</v>
      </c>
      <c r="K1419" s="1111" t="s">
        <v>1136</v>
      </c>
      <c r="L1419" s="441" t="s">
        <v>1120</v>
      </c>
      <c r="M1419" s="441" t="str">
        <f t="shared" si="83"/>
        <v>Tumut 66 kV</v>
      </c>
      <c r="N1419" s="1111" t="s">
        <v>1106</v>
      </c>
      <c r="O1419" s="1111" t="s">
        <v>842</v>
      </c>
      <c r="P1419" s="1111"/>
      <c r="Q1419" s="2874"/>
      <c r="R1419" s="2875"/>
      <c r="S1419" s="2876"/>
      <c r="T1419" s="2876"/>
      <c r="U1419" s="2876"/>
      <c r="V1419" s="2876"/>
      <c r="W1419" s="2877"/>
      <c r="X1419" s="2877"/>
      <c r="Y1419" s="2877"/>
      <c r="Z1419" s="2877"/>
      <c r="AA1419" s="2878"/>
      <c r="AC1419" s="124"/>
      <c r="AD1419" s="124"/>
      <c r="AE1419" s="124"/>
      <c r="AF1419" s="124"/>
      <c r="AG1419" s="124"/>
      <c r="AH1419" s="124"/>
      <c r="AI1419" s="124"/>
      <c r="AJ1419" s="124"/>
      <c r="AK1419" s="124"/>
      <c r="AL1419" s="124"/>
      <c r="AM1419" s="124"/>
      <c r="AN1419" s="124"/>
      <c r="AO1419" s="124"/>
      <c r="AP1419" s="124"/>
      <c r="AQ1419" s="124"/>
      <c r="AR1419" s="124"/>
      <c r="AS1419" s="124"/>
      <c r="AT1419" s="124"/>
      <c r="AU1419" s="124"/>
      <c r="AV1419" s="124"/>
      <c r="AW1419" s="124"/>
      <c r="AX1419" s="124"/>
      <c r="AY1419" s="124"/>
      <c r="AZ1419" s="124"/>
      <c r="BA1419" s="124"/>
      <c r="BB1419" s="124"/>
    </row>
    <row r="1420" spans="2:54" ht="15" customHeight="1">
      <c r="B1420" s="1145" t="s">
        <v>1664</v>
      </c>
      <c r="C1420" s="3019" t="s">
        <v>1126</v>
      </c>
      <c r="D1420" s="3019" t="s">
        <v>842</v>
      </c>
      <c r="E1420" s="1146" t="s">
        <v>1127</v>
      </c>
      <c r="F1420" s="1106"/>
      <c r="G1420" s="441" t="s">
        <v>93</v>
      </c>
      <c r="H1420" s="441" t="s">
        <v>1103</v>
      </c>
      <c r="I1420" s="441" t="s">
        <v>1128</v>
      </c>
      <c r="J1420" s="441" t="s">
        <v>112</v>
      </c>
      <c r="K1420" s="441" t="s">
        <v>1126</v>
      </c>
      <c r="L1420" s="441" t="s">
        <v>1120</v>
      </c>
      <c r="M1420" s="441" t="str">
        <f t="shared" ref="M1420" si="86">B1420</f>
        <v>Wagga 66 kV</v>
      </c>
      <c r="N1420" s="441" t="s">
        <v>1129</v>
      </c>
      <c r="O1420" s="441" t="s">
        <v>842</v>
      </c>
      <c r="P1420" s="1111"/>
      <c r="Q1420" s="2521"/>
      <c r="R1420" s="2522"/>
      <c r="S1420" s="2523"/>
      <c r="T1420" s="2523"/>
      <c r="U1420" s="2523"/>
      <c r="V1420" s="2523"/>
      <c r="W1420" s="2524"/>
      <c r="X1420" s="2524"/>
      <c r="Y1420" s="2524"/>
      <c r="Z1420" s="2524"/>
      <c r="AA1420" s="2525"/>
      <c r="AB1420" s="1125"/>
      <c r="AC1420" s="1151"/>
      <c r="AD1420" s="1152"/>
      <c r="AE1420" s="1153"/>
      <c r="AF1420" s="1153"/>
      <c r="AG1420" s="1153"/>
      <c r="AH1420" s="124"/>
      <c r="AI1420" s="124"/>
      <c r="AJ1420" s="124"/>
      <c r="AK1420" s="124"/>
      <c r="AL1420" s="124"/>
      <c r="AM1420" s="124"/>
      <c r="AN1420" s="124"/>
      <c r="AO1420" s="124"/>
      <c r="AP1420" s="124"/>
      <c r="AQ1420" s="1153"/>
      <c r="AR1420" s="1154"/>
      <c r="AS1420" s="1154"/>
      <c r="AT1420" s="1154"/>
      <c r="AU1420" s="1154"/>
      <c r="AV1420" s="1154"/>
      <c r="AW1420" s="1154"/>
      <c r="AX1420" s="1154"/>
      <c r="AY1420" s="1154"/>
      <c r="AZ1420" s="1154"/>
      <c r="BA1420" s="1154"/>
      <c r="BB1420" s="1154"/>
    </row>
    <row r="1421" spans="2:54" ht="15" customHeight="1">
      <c r="B1421" s="1155"/>
      <c r="C1421" s="3017"/>
      <c r="D1421" s="3017"/>
      <c r="E1421" s="1146" t="s">
        <v>1130</v>
      </c>
      <c r="F1421" s="1106"/>
      <c r="G1421" s="441" t="s">
        <v>93</v>
      </c>
      <c r="H1421" s="441" t="s">
        <v>1103</v>
      </c>
      <c r="I1421" s="441" t="s">
        <v>1131</v>
      </c>
      <c r="J1421" s="441" t="s">
        <v>112</v>
      </c>
      <c r="K1421" s="441" t="s">
        <v>1126</v>
      </c>
      <c r="L1421" s="441" t="s">
        <v>1120</v>
      </c>
      <c r="M1421" s="441" t="str">
        <f t="shared" ref="M1421:M1484" si="87">M1420</f>
        <v>Wagga 66 kV</v>
      </c>
      <c r="N1421" s="441" t="s">
        <v>1129</v>
      </c>
      <c r="O1421" s="441" t="s">
        <v>842</v>
      </c>
      <c r="P1421" s="1111"/>
      <c r="Q1421" s="2526"/>
      <c r="R1421" s="2527"/>
      <c r="S1421" s="2524"/>
      <c r="T1421" s="2524"/>
      <c r="U1421" s="2524"/>
      <c r="V1421" s="2524"/>
      <c r="W1421" s="2524"/>
      <c r="X1421" s="2524"/>
      <c r="Y1421" s="2524"/>
      <c r="Z1421" s="2524"/>
      <c r="AA1421" s="2525"/>
      <c r="AB1421" s="1125"/>
      <c r="AC1421" s="1151"/>
      <c r="AD1421" s="1152"/>
      <c r="AE1421" s="1153"/>
      <c r="AF1421" s="1153"/>
      <c r="AG1421" s="1153"/>
      <c r="AH1421" s="124"/>
      <c r="AI1421" s="124"/>
      <c r="AJ1421" s="124"/>
      <c r="AK1421" s="124"/>
      <c r="AL1421" s="124"/>
      <c r="AM1421" s="124"/>
      <c r="AN1421" s="124"/>
      <c r="AO1421" s="124"/>
      <c r="AP1421" s="124"/>
      <c r="AQ1421" s="1153"/>
      <c r="AR1421" s="1154"/>
      <c r="AS1421" s="1154"/>
      <c r="AT1421" s="1154"/>
      <c r="AU1421" s="1154"/>
      <c r="AV1421" s="1154"/>
      <c r="AW1421" s="1154"/>
      <c r="AX1421" s="1154"/>
      <c r="AY1421" s="1154"/>
      <c r="AZ1421" s="1154"/>
      <c r="BA1421" s="1154"/>
      <c r="BB1421" s="1154"/>
    </row>
    <row r="1422" spans="2:54" ht="15" customHeight="1">
      <c r="B1422" s="1155"/>
      <c r="C1422" s="3016" t="s">
        <v>1132</v>
      </c>
      <c r="D1422" s="3016" t="s">
        <v>833</v>
      </c>
      <c r="E1422" s="1146" t="s">
        <v>1127</v>
      </c>
      <c r="F1422" s="1106"/>
      <c r="G1422" s="441" t="s">
        <v>93</v>
      </c>
      <c r="H1422" s="441" t="s">
        <v>1103</v>
      </c>
      <c r="I1422" s="441" t="s">
        <v>1128</v>
      </c>
      <c r="J1422" s="441" t="s">
        <v>112</v>
      </c>
      <c r="K1422" s="1111" t="s">
        <v>1132</v>
      </c>
      <c r="L1422" s="441" t="s">
        <v>1120</v>
      </c>
      <c r="M1422" s="441" t="str">
        <f t="shared" si="87"/>
        <v>Wagga 66 kV</v>
      </c>
      <c r="N1422" s="1111" t="s">
        <v>1106</v>
      </c>
      <c r="O1422" s="1111" t="s">
        <v>833</v>
      </c>
      <c r="P1422" s="1111"/>
      <c r="Q1422" s="2850"/>
      <c r="R1422" s="2850"/>
      <c r="S1422" s="2850"/>
      <c r="T1422" s="2850"/>
      <c r="U1422" s="2850"/>
      <c r="V1422" s="2851"/>
      <c r="W1422" s="2852"/>
      <c r="X1422" s="2852"/>
      <c r="Y1422" s="2852"/>
      <c r="Z1422" s="2852"/>
      <c r="AA1422" s="2853"/>
      <c r="AB1422" s="1125"/>
      <c r="AC1422" s="1151"/>
      <c r="AD1422" s="1152"/>
      <c r="AE1422" s="1153"/>
      <c r="AF1422" s="1153"/>
      <c r="AG1422" s="1153"/>
      <c r="AH1422" s="124"/>
      <c r="AI1422" s="124"/>
      <c r="AJ1422" s="124"/>
      <c r="AK1422" s="124"/>
      <c r="AL1422" s="1153"/>
      <c r="AM1422" s="124"/>
      <c r="AN1422" s="124"/>
      <c r="AO1422" s="1153"/>
      <c r="AP1422" s="1153"/>
      <c r="AQ1422" s="1153"/>
      <c r="AR1422" s="1154"/>
      <c r="AS1422" s="1154"/>
      <c r="AT1422" s="1154"/>
      <c r="AU1422" s="1160"/>
      <c r="AV1422" s="1154"/>
      <c r="AW1422" s="1154"/>
      <c r="AX1422" s="1154"/>
      <c r="AY1422" s="1154"/>
      <c r="AZ1422" s="1154"/>
      <c r="BA1422" s="1154"/>
      <c r="BB1422" s="1154"/>
    </row>
    <row r="1423" spans="2:54" ht="15" customHeight="1">
      <c r="B1423" s="1155"/>
      <c r="C1423" s="3017"/>
      <c r="D1423" s="3017"/>
      <c r="E1423" s="1146" t="s">
        <v>1130</v>
      </c>
      <c r="F1423" s="1106"/>
      <c r="G1423" s="441" t="s">
        <v>93</v>
      </c>
      <c r="H1423" s="441" t="s">
        <v>1103</v>
      </c>
      <c r="I1423" s="441" t="s">
        <v>1131</v>
      </c>
      <c r="J1423" s="441" t="s">
        <v>112</v>
      </c>
      <c r="K1423" s="1111" t="s">
        <v>1132</v>
      </c>
      <c r="L1423" s="441" t="s">
        <v>1120</v>
      </c>
      <c r="M1423" s="441" t="str">
        <f t="shared" si="87"/>
        <v>Wagga 66 kV</v>
      </c>
      <c r="N1423" s="1111" t="s">
        <v>1106</v>
      </c>
      <c r="O1423" s="1111" t="s">
        <v>833</v>
      </c>
      <c r="P1423" s="1111"/>
      <c r="Q1423" s="2850"/>
      <c r="R1423" s="2850"/>
      <c r="S1423" s="2850"/>
      <c r="T1423" s="2850"/>
      <c r="U1423" s="2850"/>
      <c r="V1423" s="2851"/>
      <c r="W1423" s="2852"/>
      <c r="X1423" s="2852"/>
      <c r="Y1423" s="2852"/>
      <c r="Z1423" s="2852"/>
      <c r="AA1423" s="2853"/>
      <c r="AB1423" s="1125"/>
      <c r="AC1423" s="1151"/>
      <c r="AD1423" s="1152"/>
      <c r="AE1423" s="1153"/>
      <c r="AF1423" s="1153"/>
      <c r="AG1423" s="1153"/>
      <c r="AH1423" s="124"/>
      <c r="AI1423" s="124"/>
      <c r="AJ1423" s="124"/>
      <c r="AK1423" s="124"/>
      <c r="AL1423" s="1153"/>
      <c r="AM1423" s="124"/>
      <c r="AN1423" s="124"/>
      <c r="AO1423" s="1153"/>
      <c r="AP1423" s="1153"/>
      <c r="AQ1423" s="1153"/>
      <c r="AR1423" s="1154"/>
      <c r="AS1423" s="1154"/>
      <c r="AT1423" s="1154"/>
      <c r="AU1423" s="1160"/>
      <c r="AV1423" s="1154"/>
      <c r="AW1423" s="1154"/>
      <c r="AX1423" s="1154"/>
      <c r="AY1423" s="1154"/>
      <c r="AZ1423" s="1154"/>
      <c r="BA1423" s="1154"/>
      <c r="BB1423" s="1154"/>
    </row>
    <row r="1424" spans="2:54" ht="15" customHeight="1">
      <c r="B1424" s="1155"/>
      <c r="C1424" s="3016" t="s">
        <v>1132</v>
      </c>
      <c r="D1424" s="3016" t="s">
        <v>842</v>
      </c>
      <c r="E1424" s="1146" t="s">
        <v>1127</v>
      </c>
      <c r="F1424" s="1106"/>
      <c r="G1424" s="441" t="s">
        <v>93</v>
      </c>
      <c r="H1424" s="441" t="s">
        <v>1103</v>
      </c>
      <c r="I1424" s="441" t="s">
        <v>1128</v>
      </c>
      <c r="J1424" s="441" t="s">
        <v>112</v>
      </c>
      <c r="K1424" s="1111" t="s">
        <v>1132</v>
      </c>
      <c r="L1424" s="441" t="s">
        <v>1120</v>
      </c>
      <c r="M1424" s="441" t="str">
        <f t="shared" si="87"/>
        <v>Wagga 66 kV</v>
      </c>
      <c r="N1424" s="1111" t="s">
        <v>1106</v>
      </c>
      <c r="O1424" s="1112" t="s">
        <v>842</v>
      </c>
      <c r="P1424" s="1111"/>
      <c r="Q1424" s="2881">
        <v>142</v>
      </c>
      <c r="R1424" s="2881">
        <v>127</v>
      </c>
      <c r="S1424" s="2881">
        <v>121</v>
      </c>
      <c r="T1424" s="2881">
        <v>92</v>
      </c>
      <c r="U1424" s="2881">
        <v>96</v>
      </c>
      <c r="V1424" s="2881">
        <v>98</v>
      </c>
      <c r="W1424" s="2852"/>
      <c r="X1424" s="2852"/>
      <c r="Y1424" s="2852"/>
      <c r="Z1424" s="2852"/>
      <c r="AA1424" s="2853"/>
      <c r="AB1424" s="1125"/>
      <c r="AC1424" s="1151"/>
      <c r="AD1424" s="1152"/>
      <c r="AE1424" s="1153"/>
      <c r="AF1424" s="1153"/>
      <c r="AG1424" s="1153"/>
      <c r="AH1424" s="124"/>
      <c r="AI1424" s="124"/>
      <c r="AJ1424" s="124"/>
      <c r="AK1424" s="124"/>
      <c r="AL1424" s="1153"/>
      <c r="AM1424" s="124"/>
      <c r="AN1424" s="124"/>
      <c r="AO1424" s="1153"/>
      <c r="AP1424" s="1161"/>
      <c r="AQ1424" s="1153"/>
      <c r="AR1424" s="1154"/>
      <c r="AS1424" s="1154"/>
      <c r="AT1424" s="1154"/>
      <c r="AU1424" s="1160"/>
      <c r="AV1424" s="1154"/>
      <c r="AW1424" s="1154"/>
      <c r="AX1424" s="1154"/>
      <c r="AY1424" s="1154"/>
      <c r="AZ1424" s="1154"/>
      <c r="BA1424" s="1154"/>
      <c r="BB1424" s="1154"/>
    </row>
    <row r="1425" spans="2:54" ht="15" customHeight="1">
      <c r="B1425" s="1155"/>
      <c r="C1425" s="3017"/>
      <c r="D1425" s="3017"/>
      <c r="E1425" s="1146" t="s">
        <v>1130</v>
      </c>
      <c r="F1425" s="1106"/>
      <c r="G1425" s="441" t="s">
        <v>93</v>
      </c>
      <c r="H1425" s="441" t="s">
        <v>1103</v>
      </c>
      <c r="I1425" s="441" t="s">
        <v>1131</v>
      </c>
      <c r="J1425" s="441" t="s">
        <v>112</v>
      </c>
      <c r="K1425" s="1111" t="s">
        <v>1132</v>
      </c>
      <c r="L1425" s="441" t="s">
        <v>1120</v>
      </c>
      <c r="M1425" s="441" t="str">
        <f t="shared" si="87"/>
        <v>Wagga 66 kV</v>
      </c>
      <c r="N1425" s="1111" t="s">
        <v>1106</v>
      </c>
      <c r="O1425" s="1112" t="s">
        <v>842</v>
      </c>
      <c r="P1425" s="1111"/>
      <c r="Q1425" s="2881">
        <v>138</v>
      </c>
      <c r="R1425" s="2881">
        <v>120</v>
      </c>
      <c r="S1425" s="2881">
        <v>118</v>
      </c>
      <c r="T1425" s="2881">
        <v>77</v>
      </c>
      <c r="U1425" s="2881">
        <v>96</v>
      </c>
      <c r="V1425" s="2881">
        <v>66</v>
      </c>
      <c r="W1425" s="2852"/>
      <c r="X1425" s="2852"/>
      <c r="Y1425" s="2852"/>
      <c r="Z1425" s="2852"/>
      <c r="AA1425" s="2853"/>
      <c r="AB1425" s="1125"/>
      <c r="AC1425" s="1151"/>
      <c r="AD1425" s="1152"/>
      <c r="AE1425" s="1153"/>
      <c r="AF1425" s="1153"/>
      <c r="AG1425" s="1153"/>
      <c r="AH1425" s="124"/>
      <c r="AI1425" s="124"/>
      <c r="AJ1425" s="124"/>
      <c r="AK1425" s="124"/>
      <c r="AL1425" s="1153"/>
      <c r="AM1425" s="124"/>
      <c r="AN1425" s="124"/>
      <c r="AO1425" s="1153"/>
      <c r="AP1425" s="1161"/>
      <c r="AQ1425" s="1153"/>
      <c r="AR1425" s="1154"/>
      <c r="AS1425" s="1154"/>
      <c r="AT1425" s="1154"/>
      <c r="AU1425" s="1160"/>
      <c r="AV1425" s="1154"/>
      <c r="AW1425" s="1154"/>
      <c r="AX1425" s="1154"/>
      <c r="AY1425" s="1154"/>
      <c r="AZ1425" s="1154"/>
      <c r="BA1425" s="1154"/>
      <c r="BB1425" s="1154"/>
    </row>
    <row r="1426" spans="2:54" ht="15" customHeight="1">
      <c r="B1426" s="1155"/>
      <c r="C1426" s="3016" t="s">
        <v>1133</v>
      </c>
      <c r="D1426" s="3016"/>
      <c r="E1426" s="1146" t="s">
        <v>1127</v>
      </c>
      <c r="F1426" s="1106"/>
      <c r="G1426" s="441" t="s">
        <v>93</v>
      </c>
      <c r="H1426" s="441" t="s">
        <v>1103</v>
      </c>
      <c r="I1426" s="441" t="s">
        <v>1128</v>
      </c>
      <c r="J1426" s="441" t="s">
        <v>112</v>
      </c>
      <c r="K1426" s="1111" t="s">
        <v>1133</v>
      </c>
      <c r="L1426" s="441" t="s">
        <v>1120</v>
      </c>
      <c r="M1426" s="441" t="str">
        <f t="shared" si="87"/>
        <v>Wagga 66 kV</v>
      </c>
      <c r="N1426" s="1111" t="s">
        <v>1108</v>
      </c>
      <c r="O1426" s="1111" t="s">
        <v>1109</v>
      </c>
      <c r="P1426" s="1111"/>
      <c r="Q1426" s="2856"/>
      <c r="R1426" s="2856"/>
      <c r="S1426" s="2856"/>
      <c r="T1426" s="2856"/>
      <c r="U1426" s="2856"/>
      <c r="V1426" s="2858"/>
      <c r="W1426" s="2859"/>
      <c r="X1426" s="2859"/>
      <c r="Y1426" s="2859"/>
      <c r="Z1426" s="2859"/>
      <c r="AA1426" s="2860"/>
      <c r="AB1426" s="1125"/>
      <c r="AC1426" s="1151"/>
      <c r="AD1426" s="1152"/>
      <c r="AE1426" s="1153"/>
      <c r="AF1426" s="1153"/>
      <c r="AG1426" s="1153"/>
      <c r="AH1426" s="124"/>
      <c r="AI1426" s="124"/>
      <c r="AJ1426" s="124"/>
      <c r="AK1426" s="124"/>
      <c r="AL1426" s="1153"/>
      <c r="AM1426" s="124"/>
      <c r="AN1426" s="124"/>
      <c r="AO1426" s="1153"/>
      <c r="AP1426" s="1153"/>
      <c r="AQ1426" s="1153"/>
      <c r="AR1426" s="1154"/>
      <c r="AS1426" s="1154"/>
      <c r="AT1426" s="1154"/>
      <c r="AU1426" s="1154"/>
      <c r="AV1426" s="1154"/>
      <c r="AW1426" s="1154"/>
      <c r="AX1426" s="1154"/>
      <c r="AY1426" s="1154"/>
      <c r="AZ1426" s="1154"/>
      <c r="BA1426" s="1154"/>
      <c r="BB1426" s="1154"/>
    </row>
    <row r="1427" spans="2:54" ht="15" customHeight="1">
      <c r="B1427" s="1155"/>
      <c r="C1427" s="3017"/>
      <c r="D1427" s="3017"/>
      <c r="E1427" s="1146" t="s">
        <v>1130</v>
      </c>
      <c r="F1427" s="1106"/>
      <c r="G1427" s="441" t="s">
        <v>93</v>
      </c>
      <c r="H1427" s="441" t="s">
        <v>1103</v>
      </c>
      <c r="I1427" s="441" t="s">
        <v>1131</v>
      </c>
      <c r="J1427" s="441" t="s">
        <v>112</v>
      </c>
      <c r="K1427" s="1111" t="s">
        <v>1133</v>
      </c>
      <c r="L1427" s="441" t="s">
        <v>1120</v>
      </c>
      <c r="M1427" s="441" t="str">
        <f t="shared" si="87"/>
        <v>Wagga 66 kV</v>
      </c>
      <c r="N1427" s="1111" t="s">
        <v>1108</v>
      </c>
      <c r="O1427" s="1111" t="s">
        <v>1109</v>
      </c>
      <c r="P1427" s="1111"/>
      <c r="Q1427" s="2856"/>
      <c r="R1427" s="2856"/>
      <c r="S1427" s="2856"/>
      <c r="T1427" s="2856"/>
      <c r="U1427" s="2856"/>
      <c r="V1427" s="2858"/>
      <c r="W1427" s="2859"/>
      <c r="X1427" s="2859"/>
      <c r="Y1427" s="2859"/>
      <c r="Z1427" s="2859"/>
      <c r="AA1427" s="2860"/>
      <c r="AB1427" s="1125"/>
      <c r="AC1427" s="1151"/>
      <c r="AD1427" s="1152"/>
      <c r="AE1427" s="1153"/>
      <c r="AF1427" s="1153"/>
      <c r="AG1427" s="1153"/>
      <c r="AH1427" s="124"/>
      <c r="AI1427" s="124"/>
      <c r="AJ1427" s="124"/>
      <c r="AK1427" s="124"/>
      <c r="AL1427" s="1153"/>
      <c r="AM1427" s="124"/>
      <c r="AN1427" s="124"/>
      <c r="AO1427" s="1153"/>
      <c r="AP1427" s="1153"/>
      <c r="AQ1427" s="1153"/>
      <c r="AR1427" s="1154"/>
      <c r="AS1427" s="1154"/>
      <c r="AT1427" s="1154"/>
      <c r="AU1427" s="1154"/>
      <c r="AV1427" s="1154"/>
      <c r="AW1427" s="1154"/>
      <c r="AX1427" s="1154"/>
      <c r="AY1427" s="1154"/>
      <c r="AZ1427" s="1154"/>
      <c r="BA1427" s="1154"/>
      <c r="BB1427" s="1154"/>
    </row>
    <row r="1428" spans="2:54" ht="15" customHeight="1">
      <c r="B1428" s="1155"/>
      <c r="C1428" s="3016" t="s">
        <v>1110</v>
      </c>
      <c r="D1428" s="3016"/>
      <c r="E1428" s="1146" t="s">
        <v>1127</v>
      </c>
      <c r="F1428" s="1106"/>
      <c r="G1428" s="441" t="s">
        <v>93</v>
      </c>
      <c r="H1428" s="441" t="s">
        <v>1103</v>
      </c>
      <c r="I1428" s="441" t="s">
        <v>1128</v>
      </c>
      <c r="J1428" s="441" t="s">
        <v>112</v>
      </c>
      <c r="K1428" s="1111" t="s">
        <v>1110</v>
      </c>
      <c r="L1428" s="441" t="s">
        <v>1120</v>
      </c>
      <c r="M1428" s="441" t="str">
        <f t="shared" si="87"/>
        <v>Wagga 66 kV</v>
      </c>
      <c r="N1428" s="1111" t="s">
        <v>1111</v>
      </c>
      <c r="O1428" s="1112">
        <v>0</v>
      </c>
      <c r="P1428" s="1111"/>
      <c r="Q1428" s="2861"/>
      <c r="R1428" s="2861"/>
      <c r="S1428" s="2861"/>
      <c r="T1428" s="2861"/>
      <c r="U1428" s="2861"/>
      <c r="V1428" s="2862"/>
      <c r="W1428" s="2863"/>
      <c r="X1428" s="2863"/>
      <c r="Y1428" s="2863"/>
      <c r="Z1428" s="2863"/>
      <c r="AA1428" s="2864"/>
      <c r="AB1428" s="1125"/>
      <c r="AC1428" s="1151"/>
      <c r="AD1428" s="1152"/>
      <c r="AE1428" s="1153"/>
      <c r="AF1428" s="1153"/>
      <c r="AG1428" s="1153"/>
      <c r="AH1428" s="124"/>
      <c r="AI1428" s="124"/>
      <c r="AJ1428" s="124"/>
      <c r="AK1428" s="124"/>
      <c r="AL1428" s="1153"/>
      <c r="AM1428" s="124"/>
      <c r="AN1428" s="124"/>
      <c r="AO1428" s="1153"/>
      <c r="AP1428" s="1161"/>
      <c r="AQ1428" s="1153"/>
      <c r="AR1428" s="1154"/>
      <c r="AS1428" s="1154"/>
      <c r="AT1428" s="1154"/>
      <c r="AU1428" s="1154"/>
      <c r="AV1428" s="1154"/>
      <c r="AW1428" s="1154"/>
      <c r="AX1428" s="1154"/>
      <c r="AY1428" s="1154"/>
      <c r="AZ1428" s="1154"/>
      <c r="BA1428" s="1154"/>
      <c r="BB1428" s="1154"/>
    </row>
    <row r="1429" spans="2:54" ht="15" customHeight="1">
      <c r="B1429" s="1155"/>
      <c r="C1429" s="3017"/>
      <c r="D1429" s="3017"/>
      <c r="E1429" s="1146" t="s">
        <v>1130</v>
      </c>
      <c r="F1429" s="1106"/>
      <c r="G1429" s="441" t="s">
        <v>93</v>
      </c>
      <c r="H1429" s="441" t="s">
        <v>1103</v>
      </c>
      <c r="I1429" s="441" t="s">
        <v>1131</v>
      </c>
      <c r="J1429" s="441" t="s">
        <v>112</v>
      </c>
      <c r="K1429" s="1111" t="s">
        <v>1110</v>
      </c>
      <c r="L1429" s="441" t="s">
        <v>1120</v>
      </c>
      <c r="M1429" s="441" t="str">
        <f t="shared" si="87"/>
        <v>Wagga 66 kV</v>
      </c>
      <c r="N1429" s="1111" t="s">
        <v>1111</v>
      </c>
      <c r="O1429" s="1112">
        <v>0</v>
      </c>
      <c r="P1429" s="1111"/>
      <c r="Q1429" s="2861"/>
      <c r="R1429" s="2861"/>
      <c r="S1429" s="2861"/>
      <c r="T1429" s="2861"/>
      <c r="U1429" s="2861"/>
      <c r="V1429" s="2862"/>
      <c r="W1429" s="2863"/>
      <c r="X1429" s="2863"/>
      <c r="Y1429" s="2863"/>
      <c r="Z1429" s="2863"/>
      <c r="AA1429" s="2864"/>
      <c r="AB1429" s="1125"/>
      <c r="AC1429" s="1151"/>
      <c r="AD1429" s="1152"/>
      <c r="AE1429" s="1153"/>
      <c r="AF1429" s="1153"/>
      <c r="AG1429" s="1153"/>
      <c r="AH1429" s="124"/>
      <c r="AI1429" s="124"/>
      <c r="AJ1429" s="124"/>
      <c r="AK1429" s="124"/>
      <c r="AL1429" s="1153"/>
      <c r="AM1429" s="124"/>
      <c r="AN1429" s="124"/>
      <c r="AO1429" s="1153"/>
      <c r="AP1429" s="1161"/>
      <c r="AQ1429" s="1153"/>
      <c r="AR1429" s="1154"/>
      <c r="AS1429" s="1154"/>
      <c r="AT1429" s="1154"/>
      <c r="AU1429" s="1154"/>
      <c r="AV1429" s="1154"/>
      <c r="AW1429" s="1154"/>
      <c r="AX1429" s="1154"/>
      <c r="AY1429" s="1154"/>
      <c r="AZ1429" s="1154"/>
      <c r="BA1429" s="1154"/>
      <c r="BB1429" s="1154"/>
    </row>
    <row r="1430" spans="2:54" ht="15" customHeight="1">
      <c r="B1430" s="1155"/>
      <c r="C1430" s="3016" t="s">
        <v>1112</v>
      </c>
      <c r="D1430" s="3016"/>
      <c r="E1430" s="1146" t="s">
        <v>1127</v>
      </c>
      <c r="F1430" s="1106"/>
      <c r="G1430" s="441" t="s">
        <v>93</v>
      </c>
      <c r="H1430" s="441" t="s">
        <v>1103</v>
      </c>
      <c r="I1430" s="441" t="s">
        <v>1128</v>
      </c>
      <c r="J1430" s="441" t="s">
        <v>112</v>
      </c>
      <c r="K1430" s="1111" t="s">
        <v>1112</v>
      </c>
      <c r="L1430" s="441" t="s">
        <v>1120</v>
      </c>
      <c r="M1430" s="441" t="str">
        <f t="shared" si="87"/>
        <v>Wagga 66 kV</v>
      </c>
      <c r="N1430" s="1111" t="s">
        <v>1113</v>
      </c>
      <c r="O1430" s="1111" t="s">
        <v>1113</v>
      </c>
      <c r="P1430" s="1111"/>
      <c r="Q1430" s="2850"/>
      <c r="R1430" s="2850"/>
      <c r="S1430" s="2850"/>
      <c r="T1430" s="2850"/>
      <c r="U1430" s="2850"/>
      <c r="V1430" s="2851"/>
      <c r="W1430" s="2866"/>
      <c r="X1430" s="2866"/>
      <c r="Y1430" s="2866"/>
      <c r="Z1430" s="2866"/>
      <c r="AA1430" s="2099"/>
      <c r="AB1430" s="1125"/>
      <c r="AC1430" s="1151"/>
      <c r="AD1430" s="1152"/>
      <c r="AE1430" s="1153"/>
      <c r="AF1430" s="1153"/>
      <c r="AG1430" s="1153"/>
      <c r="AH1430" s="124"/>
      <c r="AI1430" s="124"/>
      <c r="AJ1430" s="124"/>
      <c r="AK1430" s="124"/>
      <c r="AL1430" s="1153"/>
      <c r="AM1430" s="124"/>
      <c r="AN1430" s="124"/>
      <c r="AO1430" s="1153"/>
      <c r="AP1430" s="1153"/>
      <c r="AQ1430" s="1153"/>
      <c r="AR1430" s="1154"/>
      <c r="AS1430" s="1154"/>
      <c r="AT1430" s="1154"/>
      <c r="AU1430" s="1154"/>
      <c r="AV1430" s="1154"/>
      <c r="AW1430" s="1154"/>
      <c r="AX1430" s="1154"/>
      <c r="AY1430" s="1154"/>
      <c r="AZ1430" s="1154"/>
      <c r="BA1430" s="1154"/>
      <c r="BB1430" s="1154"/>
    </row>
    <row r="1431" spans="2:54" ht="15" customHeight="1">
      <c r="B1431" s="1155"/>
      <c r="C1431" s="3017"/>
      <c r="D1431" s="3017"/>
      <c r="E1431" s="1146" t="s">
        <v>1130</v>
      </c>
      <c r="F1431" s="1106"/>
      <c r="G1431" s="441" t="s">
        <v>93</v>
      </c>
      <c r="H1431" s="441" t="s">
        <v>1103</v>
      </c>
      <c r="I1431" s="441" t="s">
        <v>1131</v>
      </c>
      <c r="J1431" s="441" t="s">
        <v>112</v>
      </c>
      <c r="K1431" s="1111" t="s">
        <v>1112</v>
      </c>
      <c r="L1431" s="441" t="s">
        <v>1120</v>
      </c>
      <c r="M1431" s="441" t="str">
        <f t="shared" si="87"/>
        <v>Wagga 66 kV</v>
      </c>
      <c r="N1431" s="1111" t="s">
        <v>1113</v>
      </c>
      <c r="O1431" s="1111" t="s">
        <v>1113</v>
      </c>
      <c r="P1431" s="1111"/>
      <c r="Q1431" s="2850"/>
      <c r="R1431" s="2850"/>
      <c r="S1431" s="2850"/>
      <c r="T1431" s="2850"/>
      <c r="U1431" s="2850"/>
      <c r="V1431" s="2851"/>
      <c r="W1431" s="2866"/>
      <c r="X1431" s="2866"/>
      <c r="Y1431" s="2866"/>
      <c r="Z1431" s="2866"/>
      <c r="AA1431" s="2099"/>
      <c r="AB1431" s="1125"/>
      <c r="AC1431" s="1151"/>
      <c r="AD1431" s="1152"/>
      <c r="AE1431" s="1153"/>
      <c r="AF1431" s="1153"/>
      <c r="AG1431" s="1153"/>
      <c r="AH1431" s="124"/>
      <c r="AI1431" s="124"/>
      <c r="AJ1431" s="124"/>
      <c r="AK1431" s="124"/>
      <c r="AL1431" s="1153"/>
      <c r="AM1431" s="124"/>
      <c r="AN1431" s="124"/>
      <c r="AO1431" s="1153"/>
      <c r="AP1431" s="1153"/>
      <c r="AQ1431" s="1153"/>
      <c r="AR1431" s="1154"/>
      <c r="AS1431" s="1154"/>
      <c r="AT1431" s="1154"/>
      <c r="AU1431" s="1154"/>
      <c r="AV1431" s="1154"/>
      <c r="AW1431" s="1154"/>
      <c r="AX1431" s="1154"/>
      <c r="AY1431" s="1154"/>
      <c r="AZ1431" s="1154"/>
      <c r="BA1431" s="1154"/>
      <c r="BB1431" s="1154"/>
    </row>
    <row r="1432" spans="2:54" ht="15" customHeight="1">
      <c r="B1432" s="1155"/>
      <c r="C1432" s="3016" t="s">
        <v>1134</v>
      </c>
      <c r="D1432" s="3016" t="s">
        <v>833</v>
      </c>
      <c r="E1432" s="1146" t="s">
        <v>1127</v>
      </c>
      <c r="F1432" s="1106"/>
      <c r="G1432" s="441" t="s">
        <v>93</v>
      </c>
      <c r="H1432" s="441" t="s">
        <v>1103</v>
      </c>
      <c r="I1432" s="441" t="s">
        <v>1128</v>
      </c>
      <c r="J1432" s="441" t="s">
        <v>112</v>
      </c>
      <c r="K1432" s="1111" t="s">
        <v>1134</v>
      </c>
      <c r="L1432" s="441" t="s">
        <v>1120</v>
      </c>
      <c r="M1432" s="441" t="str">
        <f t="shared" si="87"/>
        <v>Wagga 66 kV</v>
      </c>
      <c r="N1432" s="1111" t="s">
        <v>1115</v>
      </c>
      <c r="O1432" s="1111" t="s">
        <v>833</v>
      </c>
      <c r="P1432" s="1111"/>
      <c r="Q1432" s="2867"/>
      <c r="R1432" s="2868"/>
      <c r="S1432" s="2869"/>
      <c r="T1432" s="2869"/>
      <c r="U1432" s="2869"/>
      <c r="V1432" s="2869"/>
      <c r="W1432" s="2869"/>
      <c r="X1432" s="2869"/>
      <c r="Y1432" s="2869"/>
      <c r="Z1432" s="2869"/>
      <c r="AA1432" s="2879"/>
      <c r="AB1432" s="1125"/>
      <c r="AC1432" s="1151"/>
      <c r="AD1432" s="1152"/>
      <c r="AE1432" s="1153"/>
      <c r="AF1432" s="1153"/>
      <c r="AG1432" s="1153"/>
      <c r="AH1432" s="124"/>
      <c r="AI1432" s="124"/>
      <c r="AJ1432" s="124"/>
      <c r="AK1432" s="124"/>
      <c r="AL1432" s="1153"/>
      <c r="AM1432" s="124"/>
      <c r="AN1432" s="124"/>
      <c r="AO1432" s="1153"/>
      <c r="AP1432" s="1153"/>
      <c r="AQ1432" s="1153"/>
      <c r="AR1432" s="1154"/>
      <c r="AS1432" s="1154"/>
      <c r="AT1432" s="1154"/>
      <c r="AU1432" s="1154"/>
      <c r="AV1432" s="1154"/>
      <c r="AW1432" s="1154"/>
      <c r="AX1432" s="1154"/>
      <c r="AY1432" s="1154"/>
      <c r="AZ1432" s="1154"/>
      <c r="BA1432" s="1154"/>
      <c r="BB1432" s="1154"/>
    </row>
    <row r="1433" spans="2:54" ht="15" customHeight="1">
      <c r="B1433" s="1155"/>
      <c r="C1433" s="3017"/>
      <c r="D1433" s="3017"/>
      <c r="E1433" s="1146" t="s">
        <v>1130</v>
      </c>
      <c r="F1433" s="1106"/>
      <c r="G1433" s="441" t="s">
        <v>93</v>
      </c>
      <c r="H1433" s="441" t="s">
        <v>1103</v>
      </c>
      <c r="I1433" s="441" t="s">
        <v>1131</v>
      </c>
      <c r="J1433" s="441" t="s">
        <v>112</v>
      </c>
      <c r="K1433" s="1111" t="s">
        <v>1134</v>
      </c>
      <c r="L1433" s="441" t="s">
        <v>1120</v>
      </c>
      <c r="M1433" s="441" t="str">
        <f t="shared" si="87"/>
        <v>Wagga 66 kV</v>
      </c>
      <c r="N1433" s="1111" t="s">
        <v>1115</v>
      </c>
      <c r="O1433" s="1111" t="s">
        <v>833</v>
      </c>
      <c r="P1433" s="1111"/>
      <c r="Q1433" s="2867"/>
      <c r="R1433" s="2868"/>
      <c r="S1433" s="2869"/>
      <c r="T1433" s="2869"/>
      <c r="U1433" s="2869"/>
      <c r="V1433" s="2869"/>
      <c r="W1433" s="2869"/>
      <c r="X1433" s="2869"/>
      <c r="Y1433" s="2869"/>
      <c r="Z1433" s="2869"/>
      <c r="AA1433" s="2879"/>
      <c r="AB1433" s="1125"/>
      <c r="AC1433" s="1151"/>
      <c r="AD1433" s="1152"/>
      <c r="AE1433" s="1153"/>
      <c r="AF1433" s="1153"/>
      <c r="AG1433" s="1153"/>
      <c r="AH1433" s="124"/>
      <c r="AI1433" s="124"/>
      <c r="AJ1433" s="124"/>
      <c r="AK1433" s="124"/>
      <c r="AL1433" s="1153"/>
      <c r="AM1433" s="124"/>
      <c r="AN1433" s="124"/>
      <c r="AO1433" s="1153"/>
      <c r="AP1433" s="1153"/>
      <c r="AQ1433" s="1153"/>
      <c r="AR1433" s="1154"/>
      <c r="AS1433" s="1154"/>
      <c r="AT1433" s="1154"/>
      <c r="AU1433" s="1154"/>
      <c r="AV1433" s="1154"/>
      <c r="AW1433" s="1154"/>
      <c r="AX1433" s="1154"/>
      <c r="AY1433" s="1154"/>
      <c r="AZ1433" s="1154"/>
      <c r="BA1433" s="1154"/>
      <c r="BB1433" s="1154"/>
    </row>
    <row r="1434" spans="2:54" ht="15" customHeight="1">
      <c r="B1434" s="1155"/>
      <c r="C1434" s="3016" t="s">
        <v>1135</v>
      </c>
      <c r="D1434" s="3016" t="s">
        <v>833</v>
      </c>
      <c r="E1434" s="1146" t="s">
        <v>1127</v>
      </c>
      <c r="F1434" s="1106"/>
      <c r="G1434" s="441" t="s">
        <v>93</v>
      </c>
      <c r="H1434" s="441" t="s">
        <v>1103</v>
      </c>
      <c r="I1434" s="441" t="s">
        <v>1128</v>
      </c>
      <c r="J1434" s="441" t="s">
        <v>112</v>
      </c>
      <c r="K1434" s="1111" t="s">
        <v>1135</v>
      </c>
      <c r="L1434" s="441" t="s">
        <v>1120</v>
      </c>
      <c r="M1434" s="441" t="str">
        <f t="shared" si="87"/>
        <v>Wagga 66 kV</v>
      </c>
      <c r="N1434" s="1111" t="s">
        <v>1106</v>
      </c>
      <c r="O1434" s="1111" t="s">
        <v>833</v>
      </c>
      <c r="P1434" s="1111"/>
      <c r="Q1434" s="2867"/>
      <c r="R1434" s="2868"/>
      <c r="S1434" s="2869"/>
      <c r="T1434" s="2869"/>
      <c r="U1434" s="2869"/>
      <c r="V1434" s="2869"/>
      <c r="W1434" s="2869"/>
      <c r="X1434" s="2869"/>
      <c r="Y1434" s="2869"/>
      <c r="Z1434" s="2869"/>
      <c r="AA1434" s="2879"/>
      <c r="AB1434" s="1125"/>
      <c r="AC1434" s="1151"/>
      <c r="AD1434" s="1152"/>
      <c r="AE1434" s="1153"/>
      <c r="AF1434" s="1153"/>
      <c r="AG1434" s="1153"/>
      <c r="AH1434" s="124"/>
      <c r="AI1434" s="124"/>
      <c r="AJ1434" s="124"/>
      <c r="AK1434" s="124"/>
      <c r="AL1434" s="1153"/>
      <c r="AM1434" s="124"/>
      <c r="AN1434" s="124"/>
      <c r="AO1434" s="1153"/>
      <c r="AP1434" s="1153"/>
      <c r="AQ1434" s="1153"/>
      <c r="AR1434" s="1154"/>
      <c r="AS1434" s="1154"/>
      <c r="AT1434" s="1154"/>
      <c r="AU1434" s="1154"/>
      <c r="AV1434" s="1154"/>
      <c r="AW1434" s="1154"/>
      <c r="AX1434" s="1154"/>
      <c r="AY1434" s="1154"/>
      <c r="AZ1434" s="1154"/>
      <c r="BA1434" s="1154"/>
      <c r="BB1434" s="1154"/>
    </row>
    <row r="1435" spans="2:54" ht="15" customHeight="1">
      <c r="B1435" s="1155"/>
      <c r="C1435" s="3017"/>
      <c r="D1435" s="3017"/>
      <c r="E1435" s="1146" t="s">
        <v>1130</v>
      </c>
      <c r="F1435" s="1106"/>
      <c r="G1435" s="441" t="s">
        <v>93</v>
      </c>
      <c r="H1435" s="441" t="s">
        <v>1103</v>
      </c>
      <c r="I1435" s="441" t="s">
        <v>1131</v>
      </c>
      <c r="J1435" s="441" t="s">
        <v>112</v>
      </c>
      <c r="K1435" s="1111" t="s">
        <v>1135</v>
      </c>
      <c r="L1435" s="441" t="s">
        <v>1120</v>
      </c>
      <c r="M1435" s="441" t="str">
        <f t="shared" si="87"/>
        <v>Wagga 66 kV</v>
      </c>
      <c r="N1435" s="1111" t="s">
        <v>1106</v>
      </c>
      <c r="O1435" s="1111" t="s">
        <v>833</v>
      </c>
      <c r="P1435" s="1111"/>
      <c r="Q1435" s="2867"/>
      <c r="R1435" s="2868"/>
      <c r="S1435" s="2869"/>
      <c r="T1435" s="2869"/>
      <c r="U1435" s="2869"/>
      <c r="V1435" s="2869"/>
      <c r="W1435" s="2869"/>
      <c r="X1435" s="2869"/>
      <c r="Y1435" s="2869"/>
      <c r="Z1435" s="2869"/>
      <c r="AA1435" s="2879"/>
      <c r="AB1435" s="1125"/>
      <c r="AC1435" s="1151"/>
      <c r="AD1435" s="1152"/>
      <c r="AE1435" s="1153"/>
      <c r="AF1435" s="1153"/>
      <c r="AG1435" s="1153"/>
      <c r="AH1435" s="124"/>
      <c r="AI1435" s="124"/>
      <c r="AJ1435" s="124"/>
      <c r="AK1435" s="124"/>
      <c r="AL1435" s="1153"/>
      <c r="AM1435" s="124"/>
      <c r="AN1435" s="124"/>
      <c r="AO1435" s="1153"/>
      <c r="AP1435" s="1153"/>
      <c r="AQ1435" s="1153"/>
      <c r="AR1435" s="1154"/>
      <c r="AS1435" s="1154"/>
      <c r="AT1435" s="1154"/>
      <c r="AU1435" s="1154"/>
      <c r="AV1435" s="1154"/>
      <c r="AW1435" s="1154"/>
      <c r="AX1435" s="1154"/>
      <c r="AY1435" s="1154"/>
      <c r="AZ1435" s="1154"/>
      <c r="BA1435" s="1154"/>
      <c r="BB1435" s="1154"/>
    </row>
    <row r="1436" spans="2:54" ht="15" customHeight="1">
      <c r="B1436" s="1155"/>
      <c r="C1436" s="3016" t="s">
        <v>1135</v>
      </c>
      <c r="D1436" s="3016" t="s">
        <v>842</v>
      </c>
      <c r="E1436" s="1146" t="s">
        <v>1127</v>
      </c>
      <c r="F1436" s="1106"/>
      <c r="G1436" s="441" t="s">
        <v>93</v>
      </c>
      <c r="H1436" s="441" t="s">
        <v>1103</v>
      </c>
      <c r="I1436" s="441" t="s">
        <v>1128</v>
      </c>
      <c r="J1436" s="441" t="s">
        <v>112</v>
      </c>
      <c r="K1436" s="1111" t="s">
        <v>1135</v>
      </c>
      <c r="L1436" s="441" t="s">
        <v>1120</v>
      </c>
      <c r="M1436" s="441" t="str">
        <f t="shared" si="87"/>
        <v>Wagga 66 kV</v>
      </c>
      <c r="N1436" s="1111" t="s">
        <v>1106</v>
      </c>
      <c r="O1436" s="1111" t="s">
        <v>842</v>
      </c>
      <c r="P1436" s="1111"/>
      <c r="Q1436" s="2867"/>
      <c r="R1436" s="2868"/>
      <c r="S1436" s="2869"/>
      <c r="T1436" s="2869"/>
      <c r="U1436" s="2869"/>
      <c r="V1436" s="2869"/>
      <c r="W1436" s="2869"/>
      <c r="X1436" s="2869"/>
      <c r="Y1436" s="2869"/>
      <c r="Z1436" s="2869"/>
      <c r="AA1436" s="2879"/>
      <c r="AB1436" s="1125"/>
      <c r="AC1436" s="1151"/>
      <c r="AD1436" s="1152"/>
      <c r="AE1436" s="1153"/>
      <c r="AF1436" s="1153"/>
      <c r="AG1436" s="1153"/>
      <c r="AH1436" s="124"/>
      <c r="AI1436" s="124"/>
      <c r="AJ1436" s="124"/>
      <c r="AK1436" s="124"/>
      <c r="AL1436" s="1153"/>
      <c r="AM1436" s="124"/>
      <c r="AN1436" s="124"/>
      <c r="AO1436" s="1153"/>
      <c r="AP1436" s="1153"/>
      <c r="AQ1436" s="1153"/>
      <c r="AR1436" s="1154"/>
      <c r="AS1436" s="1154"/>
      <c r="AT1436" s="1154"/>
      <c r="AU1436" s="1154"/>
      <c r="AV1436" s="1154"/>
      <c r="AW1436" s="1154"/>
      <c r="AX1436" s="1154"/>
      <c r="AY1436" s="1154"/>
      <c r="AZ1436" s="1154"/>
      <c r="BA1436" s="1154"/>
      <c r="BB1436" s="1154"/>
    </row>
    <row r="1437" spans="2:54" ht="15" customHeight="1">
      <c r="B1437" s="1155"/>
      <c r="C1437" s="3017"/>
      <c r="D1437" s="3017"/>
      <c r="E1437" s="1146" t="s">
        <v>1130</v>
      </c>
      <c r="F1437" s="1106"/>
      <c r="G1437" s="441" t="s">
        <v>93</v>
      </c>
      <c r="H1437" s="441" t="s">
        <v>1103</v>
      </c>
      <c r="I1437" s="441" t="s">
        <v>1131</v>
      </c>
      <c r="J1437" s="441" t="s">
        <v>112</v>
      </c>
      <c r="K1437" s="1111" t="s">
        <v>1135</v>
      </c>
      <c r="L1437" s="441" t="s">
        <v>1120</v>
      </c>
      <c r="M1437" s="441" t="str">
        <f t="shared" si="87"/>
        <v>Wagga 66 kV</v>
      </c>
      <c r="N1437" s="1111" t="s">
        <v>1106</v>
      </c>
      <c r="O1437" s="1111" t="s">
        <v>842</v>
      </c>
      <c r="P1437" s="1111"/>
      <c r="Q1437" s="2867"/>
      <c r="R1437" s="2868"/>
      <c r="S1437" s="2869"/>
      <c r="T1437" s="2869"/>
      <c r="U1437" s="2869"/>
      <c r="V1437" s="2869"/>
      <c r="W1437" s="2869"/>
      <c r="X1437" s="2869"/>
      <c r="Y1437" s="2869"/>
      <c r="Z1437" s="2869"/>
      <c r="AA1437" s="2879"/>
      <c r="AB1437" s="1125"/>
      <c r="AC1437" s="1151"/>
      <c r="AD1437" s="1152"/>
      <c r="AE1437" s="1153"/>
      <c r="AF1437" s="1153"/>
      <c r="AG1437" s="1153"/>
      <c r="AH1437" s="124"/>
      <c r="AI1437" s="124"/>
      <c r="AJ1437" s="124"/>
      <c r="AK1437" s="124"/>
      <c r="AL1437" s="1153"/>
      <c r="AM1437" s="124"/>
      <c r="AN1437" s="124"/>
      <c r="AO1437" s="1153"/>
      <c r="AP1437" s="1153"/>
      <c r="AQ1437" s="1153"/>
      <c r="AR1437" s="1154"/>
      <c r="AS1437" s="1154"/>
      <c r="AT1437" s="1154"/>
      <c r="AU1437" s="1154"/>
      <c r="AV1437" s="1154"/>
      <c r="AW1437" s="1154"/>
      <c r="AX1437" s="1154"/>
      <c r="AY1437" s="1154"/>
      <c r="AZ1437" s="1154"/>
      <c r="BA1437" s="1154"/>
      <c r="BB1437" s="1154"/>
    </row>
    <row r="1438" spans="2:54" ht="15" customHeight="1">
      <c r="B1438" s="1155"/>
      <c r="C1438" s="3016" t="s">
        <v>1136</v>
      </c>
      <c r="D1438" s="3016" t="s">
        <v>833</v>
      </c>
      <c r="E1438" s="1146" t="s">
        <v>1127</v>
      </c>
      <c r="F1438" s="1106"/>
      <c r="G1438" s="441" t="s">
        <v>93</v>
      </c>
      <c r="H1438" s="441" t="s">
        <v>1103</v>
      </c>
      <c r="I1438" s="441" t="s">
        <v>1128</v>
      </c>
      <c r="J1438" s="441" t="s">
        <v>112</v>
      </c>
      <c r="K1438" s="1111" t="s">
        <v>1136</v>
      </c>
      <c r="L1438" s="441" t="s">
        <v>1120</v>
      </c>
      <c r="M1438" s="441" t="str">
        <f t="shared" si="87"/>
        <v>Wagga 66 kV</v>
      </c>
      <c r="N1438" s="1111" t="s">
        <v>1106</v>
      </c>
      <c r="O1438" s="1111" t="s">
        <v>833</v>
      </c>
      <c r="P1438" s="1111"/>
      <c r="Q1438" s="2867"/>
      <c r="R1438" s="2868"/>
      <c r="S1438" s="2869"/>
      <c r="T1438" s="2869"/>
      <c r="U1438" s="2869"/>
      <c r="V1438" s="2869"/>
      <c r="W1438" s="2870">
        <v>94.750616700000009</v>
      </c>
      <c r="X1438" s="2870">
        <v>95.792873483700006</v>
      </c>
      <c r="Y1438" s="2870">
        <v>96.846595092020706</v>
      </c>
      <c r="Z1438" s="2870">
        <v>97.911907638032929</v>
      </c>
      <c r="AA1438" s="2870">
        <v>98.988938622051293</v>
      </c>
      <c r="AB1438" s="1125"/>
      <c r="AC1438" s="1151"/>
      <c r="AD1438" s="1152"/>
      <c r="AE1438" s="1153"/>
      <c r="AF1438" s="1153"/>
      <c r="AG1438" s="1153"/>
      <c r="AH1438" s="124"/>
      <c r="AI1438" s="124"/>
      <c r="AJ1438" s="124"/>
      <c r="AK1438" s="124"/>
      <c r="AL1438" s="1153"/>
      <c r="AM1438" s="124"/>
      <c r="AN1438" s="124"/>
      <c r="AO1438" s="1153"/>
      <c r="AP1438" s="1153"/>
      <c r="AQ1438" s="1153"/>
      <c r="AR1438" s="1154"/>
      <c r="AS1438" s="1154"/>
      <c r="AT1438" s="1154"/>
      <c r="AU1438" s="1154"/>
      <c r="AV1438" s="1154"/>
      <c r="AW1438" s="1154"/>
      <c r="AX1438" s="1154"/>
      <c r="AY1438" s="1154"/>
      <c r="AZ1438" s="1154"/>
      <c r="BA1438" s="1154"/>
      <c r="BB1438" s="1154"/>
    </row>
    <row r="1439" spans="2:54" ht="15" customHeight="1">
      <c r="B1439" s="1155"/>
      <c r="C1439" s="3017"/>
      <c r="D1439" s="3017"/>
      <c r="E1439" s="1146" t="s">
        <v>1130</v>
      </c>
      <c r="F1439" s="1106"/>
      <c r="G1439" s="441" t="s">
        <v>93</v>
      </c>
      <c r="H1439" s="441" t="s">
        <v>1103</v>
      </c>
      <c r="I1439" s="441" t="s">
        <v>1131</v>
      </c>
      <c r="J1439" s="441" t="s">
        <v>112</v>
      </c>
      <c r="K1439" s="1111" t="s">
        <v>1136</v>
      </c>
      <c r="L1439" s="441" t="s">
        <v>1120</v>
      </c>
      <c r="M1439" s="441" t="str">
        <f t="shared" si="87"/>
        <v>Wagga 66 kV</v>
      </c>
      <c r="N1439" s="1111" t="s">
        <v>1106</v>
      </c>
      <c r="O1439" s="1111" t="s">
        <v>833</v>
      </c>
      <c r="P1439" s="1111"/>
      <c r="Q1439" s="2528"/>
      <c r="R1439" s="2529"/>
      <c r="S1439" s="2530"/>
      <c r="T1439" s="2530"/>
      <c r="U1439" s="2530"/>
      <c r="V1439" s="2530"/>
      <c r="W1439" s="2102"/>
      <c r="X1439" s="2102"/>
      <c r="Y1439" s="2102"/>
      <c r="Z1439" s="2102"/>
      <c r="AA1439" s="2103"/>
      <c r="AB1439" s="1125"/>
      <c r="AC1439" s="1151"/>
      <c r="AD1439" s="1152"/>
      <c r="AE1439" s="1153"/>
      <c r="AF1439" s="1153"/>
      <c r="AG1439" s="1153"/>
      <c r="AH1439" s="124"/>
      <c r="AI1439" s="124"/>
      <c r="AJ1439" s="124"/>
      <c r="AK1439" s="124"/>
      <c r="AL1439" s="1153"/>
      <c r="AM1439" s="124"/>
      <c r="AN1439" s="124"/>
      <c r="AO1439" s="1153"/>
      <c r="AP1439" s="1153"/>
      <c r="AQ1439" s="1153"/>
      <c r="AR1439" s="1154"/>
      <c r="AS1439" s="1154"/>
      <c r="AT1439" s="1154"/>
      <c r="AU1439" s="1154"/>
      <c r="AV1439" s="1154"/>
      <c r="AW1439" s="1154"/>
      <c r="AX1439" s="1154"/>
      <c r="AY1439" s="1154"/>
      <c r="AZ1439" s="1154"/>
      <c r="BA1439" s="1154"/>
      <c r="BB1439" s="1154"/>
    </row>
    <row r="1440" spans="2:54" ht="15" customHeight="1">
      <c r="B1440" s="1155"/>
      <c r="C1440" s="3016" t="s">
        <v>1136</v>
      </c>
      <c r="D1440" s="3016" t="s">
        <v>842</v>
      </c>
      <c r="E1440" s="1146" t="s">
        <v>1127</v>
      </c>
      <c r="F1440" s="1106"/>
      <c r="G1440" s="441" t="s">
        <v>93</v>
      </c>
      <c r="H1440" s="441" t="s">
        <v>1103</v>
      </c>
      <c r="I1440" s="441" t="s">
        <v>1128</v>
      </c>
      <c r="J1440" s="441" t="s">
        <v>112</v>
      </c>
      <c r="K1440" s="1111" t="s">
        <v>1136</v>
      </c>
      <c r="L1440" s="441" t="s">
        <v>1120</v>
      </c>
      <c r="M1440" s="441" t="str">
        <f t="shared" si="87"/>
        <v>Wagga 66 kV</v>
      </c>
      <c r="N1440" s="1111" t="s">
        <v>1106</v>
      </c>
      <c r="O1440" s="1111" t="s">
        <v>842</v>
      </c>
      <c r="P1440" s="1111"/>
      <c r="Q1440" s="2528"/>
      <c r="R1440" s="2529"/>
      <c r="S1440" s="2530"/>
      <c r="T1440" s="2530"/>
      <c r="U1440" s="2530"/>
      <c r="V1440" s="2530"/>
      <c r="W1440" s="2102">
        <v>107.30534167610421</v>
      </c>
      <c r="X1440" s="2102">
        <v>108.48570043454134</v>
      </c>
      <c r="Y1440" s="2102">
        <v>109.67904313932129</v>
      </c>
      <c r="Z1440" s="2102">
        <v>110.88551261385382</v>
      </c>
      <c r="AA1440" s="2102">
        <v>112.10525325260622</v>
      </c>
      <c r="AB1440" s="1125"/>
      <c r="AC1440" s="1151"/>
      <c r="AD1440" s="1152"/>
      <c r="AE1440" s="1153"/>
      <c r="AF1440" s="1153"/>
      <c r="AG1440" s="1153"/>
      <c r="AH1440" s="124"/>
      <c r="AI1440" s="124"/>
      <c r="AJ1440" s="124"/>
      <c r="AK1440" s="124"/>
      <c r="AL1440" s="1153"/>
      <c r="AM1440" s="124"/>
      <c r="AN1440" s="124"/>
      <c r="AO1440" s="1153"/>
      <c r="AP1440" s="1153"/>
      <c r="AQ1440" s="1153"/>
      <c r="AR1440" s="1154"/>
      <c r="AS1440" s="1154"/>
      <c r="AT1440" s="1154"/>
      <c r="AU1440" s="1154"/>
      <c r="AV1440" s="1154"/>
      <c r="AW1440" s="1154"/>
      <c r="AX1440" s="1154"/>
      <c r="AY1440" s="1154"/>
      <c r="AZ1440" s="1154"/>
      <c r="BA1440" s="1154"/>
      <c r="BB1440" s="1154"/>
    </row>
    <row r="1441" spans="2:54" ht="15" customHeight="1" thickBot="1">
      <c r="B1441" s="2872"/>
      <c r="C1441" s="3018"/>
      <c r="D1441" s="3018"/>
      <c r="E1441" s="2873" t="s">
        <v>1130</v>
      </c>
      <c r="F1441" s="1106"/>
      <c r="G1441" s="441" t="s">
        <v>93</v>
      </c>
      <c r="H1441" s="441" t="s">
        <v>1103</v>
      </c>
      <c r="I1441" s="441" t="s">
        <v>1131</v>
      </c>
      <c r="J1441" s="441" t="s">
        <v>112</v>
      </c>
      <c r="K1441" s="1111" t="s">
        <v>1136</v>
      </c>
      <c r="L1441" s="441" t="s">
        <v>1120</v>
      </c>
      <c r="M1441" s="441" t="str">
        <f t="shared" si="87"/>
        <v>Wagga 66 kV</v>
      </c>
      <c r="N1441" s="1111" t="s">
        <v>1106</v>
      </c>
      <c r="O1441" s="1111" t="s">
        <v>842</v>
      </c>
      <c r="P1441" s="1111"/>
      <c r="Q1441" s="2874"/>
      <c r="R1441" s="2875"/>
      <c r="S1441" s="2876"/>
      <c r="T1441" s="2876"/>
      <c r="U1441" s="2876"/>
      <c r="V1441" s="2876"/>
      <c r="W1441" s="2877"/>
      <c r="X1441" s="2877"/>
      <c r="Y1441" s="2877"/>
      <c r="Z1441" s="2877"/>
      <c r="AA1441" s="2878"/>
      <c r="AB1441" s="1162"/>
      <c r="AC1441" s="1151"/>
      <c r="AD1441" s="1152"/>
      <c r="AE1441" s="1153"/>
      <c r="AF1441" s="1153"/>
      <c r="AG1441" s="1153"/>
      <c r="AH1441" s="124"/>
      <c r="AI1441" s="124"/>
      <c r="AJ1441" s="124"/>
      <c r="AK1441" s="124"/>
      <c r="AL1441" s="1153"/>
      <c r="AM1441" s="124"/>
      <c r="AN1441" s="124"/>
      <c r="AO1441" s="1153"/>
      <c r="AP1441" s="1153"/>
      <c r="AQ1441" s="1153"/>
      <c r="AR1441" s="1154"/>
      <c r="AS1441" s="1154"/>
      <c r="AT1441" s="1154"/>
      <c r="AU1441" s="1154"/>
      <c r="AV1441" s="1154"/>
      <c r="AW1441" s="1154"/>
      <c r="AX1441" s="1154"/>
      <c r="AY1441" s="1154"/>
      <c r="AZ1441" s="1154"/>
      <c r="BA1441" s="1154"/>
      <c r="BB1441" s="1154"/>
    </row>
    <row r="1442" spans="2:54" ht="15" customHeight="1">
      <c r="B1442" s="1145" t="s">
        <v>1663</v>
      </c>
      <c r="C1442" s="3019" t="s">
        <v>1126</v>
      </c>
      <c r="D1442" s="3019" t="s">
        <v>842</v>
      </c>
      <c r="E1442" s="1146" t="s">
        <v>1127</v>
      </c>
      <c r="F1442" s="1106"/>
      <c r="G1442" s="441" t="s">
        <v>93</v>
      </c>
      <c r="H1442" s="441" t="s">
        <v>1103</v>
      </c>
      <c r="I1442" s="441" t="s">
        <v>1128</v>
      </c>
      <c r="J1442" s="441" t="s">
        <v>112</v>
      </c>
      <c r="K1442" s="441" t="s">
        <v>1126</v>
      </c>
      <c r="L1442" s="441" t="s">
        <v>1120</v>
      </c>
      <c r="M1442" s="441" t="str">
        <f t="shared" ref="M1442" si="88">B1442</f>
        <v>Wagga Nth 66 kV</v>
      </c>
      <c r="N1442" s="441" t="s">
        <v>1129</v>
      </c>
      <c r="O1442" s="441" t="s">
        <v>842</v>
      </c>
      <c r="P1442" s="1111"/>
      <c r="Q1442" s="2521"/>
      <c r="R1442" s="2522"/>
      <c r="S1442" s="2523"/>
      <c r="T1442" s="2523"/>
      <c r="U1442" s="2523"/>
      <c r="V1442" s="2523"/>
      <c r="W1442" s="2524"/>
      <c r="X1442" s="2524"/>
      <c r="Y1442" s="2524"/>
      <c r="Z1442" s="2524"/>
      <c r="AA1442" s="2525"/>
      <c r="AB1442" s="1125"/>
      <c r="AC1442" s="1151"/>
      <c r="AD1442" s="1152"/>
      <c r="AE1442" s="1153"/>
      <c r="AF1442" s="1153"/>
      <c r="AG1442" s="1153"/>
      <c r="AH1442" s="124"/>
      <c r="AI1442" s="124"/>
      <c r="AJ1442" s="124"/>
      <c r="AK1442" s="124"/>
      <c r="AL1442" s="124"/>
      <c r="AM1442" s="124"/>
      <c r="AN1442" s="124"/>
      <c r="AO1442" s="124"/>
      <c r="AP1442" s="124"/>
      <c r="AQ1442" s="1153"/>
      <c r="AR1442" s="1154"/>
      <c r="AS1442" s="1154"/>
      <c r="AT1442" s="1154"/>
      <c r="AU1442" s="1154"/>
      <c r="AV1442" s="1154"/>
      <c r="AW1442" s="1154"/>
      <c r="AX1442" s="1154"/>
      <c r="AY1442" s="1154"/>
      <c r="AZ1442" s="1154"/>
      <c r="BA1442" s="1154"/>
      <c r="BB1442" s="1154"/>
    </row>
    <row r="1443" spans="2:54" ht="15" customHeight="1">
      <c r="B1443" s="1155"/>
      <c r="C1443" s="3017"/>
      <c r="D1443" s="3017"/>
      <c r="E1443" s="1146" t="s">
        <v>1130</v>
      </c>
      <c r="F1443" s="1106"/>
      <c r="G1443" s="441" t="s">
        <v>93</v>
      </c>
      <c r="H1443" s="441" t="s">
        <v>1103</v>
      </c>
      <c r="I1443" s="441" t="s">
        <v>1131</v>
      </c>
      <c r="J1443" s="441" t="s">
        <v>112</v>
      </c>
      <c r="K1443" s="441" t="s">
        <v>1126</v>
      </c>
      <c r="L1443" s="441" t="s">
        <v>1120</v>
      </c>
      <c r="M1443" s="441" t="str">
        <f t="shared" si="87"/>
        <v>Wagga Nth 66 kV</v>
      </c>
      <c r="N1443" s="441" t="s">
        <v>1129</v>
      </c>
      <c r="O1443" s="441" t="s">
        <v>842</v>
      </c>
      <c r="P1443" s="1111"/>
      <c r="Q1443" s="2526"/>
      <c r="R1443" s="2527"/>
      <c r="S1443" s="2524"/>
      <c r="T1443" s="2524"/>
      <c r="U1443" s="2524"/>
      <c r="V1443" s="2524"/>
      <c r="W1443" s="2524"/>
      <c r="X1443" s="2524"/>
      <c r="Y1443" s="2524"/>
      <c r="Z1443" s="2524"/>
      <c r="AA1443" s="2525"/>
      <c r="AB1443" s="1125"/>
      <c r="AC1443" s="1151"/>
      <c r="AD1443" s="1152"/>
      <c r="AE1443" s="1153"/>
      <c r="AF1443" s="1153"/>
      <c r="AG1443" s="1153"/>
      <c r="AH1443" s="124"/>
      <c r="AI1443" s="124"/>
      <c r="AJ1443" s="124"/>
      <c r="AK1443" s="124"/>
      <c r="AL1443" s="124"/>
      <c r="AM1443" s="124"/>
      <c r="AN1443" s="124"/>
      <c r="AO1443" s="124"/>
      <c r="AP1443" s="124"/>
      <c r="AQ1443" s="1153"/>
      <c r="AR1443" s="1154"/>
      <c r="AS1443" s="1154"/>
      <c r="AT1443" s="1154"/>
      <c r="AU1443" s="1154"/>
      <c r="AV1443" s="1154"/>
      <c r="AW1443" s="1154"/>
      <c r="AX1443" s="1154"/>
      <c r="AY1443" s="1154"/>
      <c r="AZ1443" s="1154"/>
      <c r="BA1443" s="1154"/>
      <c r="BB1443" s="1154"/>
    </row>
    <row r="1444" spans="2:54" ht="15" customHeight="1">
      <c r="B1444" s="1155"/>
      <c r="C1444" s="3016" t="s">
        <v>1132</v>
      </c>
      <c r="D1444" s="3016" t="s">
        <v>833</v>
      </c>
      <c r="E1444" s="1146" t="s">
        <v>1127</v>
      </c>
      <c r="F1444" s="1106"/>
      <c r="G1444" s="441" t="s">
        <v>93</v>
      </c>
      <c r="H1444" s="441" t="s">
        <v>1103</v>
      </c>
      <c r="I1444" s="441" t="s">
        <v>1128</v>
      </c>
      <c r="J1444" s="441" t="s">
        <v>112</v>
      </c>
      <c r="K1444" s="1111" t="s">
        <v>1132</v>
      </c>
      <c r="L1444" s="441" t="s">
        <v>1120</v>
      </c>
      <c r="M1444" s="441" t="str">
        <f t="shared" si="87"/>
        <v>Wagga Nth 66 kV</v>
      </c>
      <c r="N1444" s="1111" t="s">
        <v>1106</v>
      </c>
      <c r="O1444" s="1111" t="s">
        <v>833</v>
      </c>
      <c r="P1444" s="1111"/>
      <c r="Q1444" s="2850"/>
      <c r="R1444" s="2850"/>
      <c r="S1444" s="2850"/>
      <c r="T1444" s="2850"/>
      <c r="U1444" s="2850"/>
      <c r="V1444" s="2851"/>
      <c r="W1444" s="2852"/>
      <c r="X1444" s="2852"/>
      <c r="Y1444" s="2852"/>
      <c r="Z1444" s="2852"/>
      <c r="AA1444" s="2853"/>
      <c r="AB1444" s="1125"/>
      <c r="AC1444" s="1151"/>
      <c r="AD1444" s="1152"/>
      <c r="AE1444" s="1153"/>
      <c r="AF1444" s="1153"/>
      <c r="AG1444" s="1153"/>
      <c r="AH1444" s="124"/>
      <c r="AI1444" s="124"/>
      <c r="AJ1444" s="124"/>
      <c r="AK1444" s="124"/>
      <c r="AL1444" s="1153"/>
      <c r="AM1444" s="124"/>
      <c r="AN1444" s="124"/>
      <c r="AO1444" s="1153"/>
      <c r="AP1444" s="1153"/>
      <c r="AQ1444" s="1153"/>
      <c r="AR1444" s="1154"/>
      <c r="AS1444" s="1154"/>
      <c r="AT1444" s="1154"/>
      <c r="AU1444" s="1160"/>
      <c r="AV1444" s="1154"/>
      <c r="AW1444" s="1154"/>
      <c r="AX1444" s="1154"/>
      <c r="AY1444" s="1154"/>
      <c r="AZ1444" s="1154"/>
      <c r="BA1444" s="1154"/>
      <c r="BB1444" s="1154"/>
    </row>
    <row r="1445" spans="2:54" ht="15" customHeight="1">
      <c r="B1445" s="1155"/>
      <c r="C1445" s="3017"/>
      <c r="D1445" s="3017"/>
      <c r="E1445" s="1146" t="s">
        <v>1130</v>
      </c>
      <c r="F1445" s="1106"/>
      <c r="G1445" s="441" t="s">
        <v>93</v>
      </c>
      <c r="H1445" s="441" t="s">
        <v>1103</v>
      </c>
      <c r="I1445" s="441" t="s">
        <v>1131</v>
      </c>
      <c r="J1445" s="441" t="s">
        <v>112</v>
      </c>
      <c r="K1445" s="1111" t="s">
        <v>1132</v>
      </c>
      <c r="L1445" s="441" t="s">
        <v>1120</v>
      </c>
      <c r="M1445" s="441" t="str">
        <f t="shared" si="87"/>
        <v>Wagga Nth 66 kV</v>
      </c>
      <c r="N1445" s="1111" t="s">
        <v>1106</v>
      </c>
      <c r="O1445" s="1111" t="s">
        <v>833</v>
      </c>
      <c r="P1445" s="1111"/>
      <c r="Q1445" s="2850"/>
      <c r="R1445" s="2850"/>
      <c r="S1445" s="2850"/>
      <c r="T1445" s="2850"/>
      <c r="U1445" s="2850"/>
      <c r="V1445" s="2851"/>
      <c r="W1445" s="2852"/>
      <c r="X1445" s="2852"/>
      <c r="Y1445" s="2852"/>
      <c r="Z1445" s="2852"/>
      <c r="AA1445" s="2853"/>
      <c r="AB1445" s="1125"/>
      <c r="AC1445" s="1151"/>
      <c r="AD1445" s="1152"/>
      <c r="AE1445" s="1153"/>
      <c r="AF1445" s="1153"/>
      <c r="AG1445" s="1153"/>
      <c r="AH1445" s="124"/>
      <c r="AI1445" s="124"/>
      <c r="AJ1445" s="124"/>
      <c r="AK1445" s="124"/>
      <c r="AL1445" s="1153"/>
      <c r="AM1445" s="124"/>
      <c r="AN1445" s="124"/>
      <c r="AO1445" s="1153"/>
      <c r="AP1445" s="1153"/>
      <c r="AQ1445" s="1153"/>
      <c r="AR1445" s="1154"/>
      <c r="AS1445" s="1154"/>
      <c r="AT1445" s="1154"/>
      <c r="AU1445" s="1160"/>
      <c r="AV1445" s="1154"/>
      <c r="AW1445" s="1154"/>
      <c r="AX1445" s="1154"/>
      <c r="AY1445" s="1154"/>
      <c r="AZ1445" s="1154"/>
      <c r="BA1445" s="1154"/>
      <c r="BB1445" s="1154"/>
    </row>
    <row r="1446" spans="2:54" ht="15" customHeight="1">
      <c r="B1446" s="1155"/>
      <c r="C1446" s="3016" t="s">
        <v>1132</v>
      </c>
      <c r="D1446" s="3016" t="s">
        <v>842</v>
      </c>
      <c r="E1446" s="1146" t="s">
        <v>1127</v>
      </c>
      <c r="F1446" s="1106"/>
      <c r="G1446" s="441" t="s">
        <v>93</v>
      </c>
      <c r="H1446" s="441" t="s">
        <v>1103</v>
      </c>
      <c r="I1446" s="441" t="s">
        <v>1128</v>
      </c>
      <c r="J1446" s="441" t="s">
        <v>112</v>
      </c>
      <c r="K1446" s="1111" t="s">
        <v>1132</v>
      </c>
      <c r="L1446" s="441" t="s">
        <v>1120</v>
      </c>
      <c r="M1446" s="441" t="str">
        <f t="shared" si="87"/>
        <v>Wagga Nth 66 kV</v>
      </c>
      <c r="N1446" s="1111" t="s">
        <v>1106</v>
      </c>
      <c r="O1446" s="1112" t="s">
        <v>842</v>
      </c>
      <c r="P1446" s="1111"/>
      <c r="Q1446" s="2854"/>
      <c r="R1446" s="2854"/>
      <c r="S1446" s="2854"/>
      <c r="T1446" s="2854"/>
      <c r="U1446" s="2854"/>
      <c r="V1446" s="2855"/>
      <c r="W1446" s="2852"/>
      <c r="X1446" s="2852"/>
      <c r="Y1446" s="2852"/>
      <c r="Z1446" s="2852"/>
      <c r="AA1446" s="2853"/>
      <c r="AB1446" s="1125"/>
      <c r="AC1446" s="1151"/>
      <c r="AD1446" s="1152"/>
      <c r="AE1446" s="1153"/>
      <c r="AF1446" s="1153"/>
      <c r="AG1446" s="1153"/>
      <c r="AH1446" s="124"/>
      <c r="AI1446" s="124"/>
      <c r="AJ1446" s="124"/>
      <c r="AK1446" s="124"/>
      <c r="AL1446" s="1153"/>
      <c r="AM1446" s="124"/>
      <c r="AN1446" s="124"/>
      <c r="AO1446" s="1153"/>
      <c r="AP1446" s="1161"/>
      <c r="AQ1446" s="1153"/>
      <c r="AR1446" s="1154"/>
      <c r="AS1446" s="1154"/>
      <c r="AT1446" s="1154"/>
      <c r="AU1446" s="1160"/>
      <c r="AV1446" s="1154"/>
      <c r="AW1446" s="1154"/>
      <c r="AX1446" s="1154"/>
      <c r="AY1446" s="1154"/>
      <c r="AZ1446" s="1154"/>
      <c r="BA1446" s="1154"/>
      <c r="BB1446" s="1154"/>
    </row>
    <row r="1447" spans="2:54" ht="15" customHeight="1">
      <c r="B1447" s="1155"/>
      <c r="C1447" s="3017"/>
      <c r="D1447" s="3017"/>
      <c r="E1447" s="1146" t="s">
        <v>1130</v>
      </c>
      <c r="F1447" s="1106"/>
      <c r="G1447" s="441" t="s">
        <v>93</v>
      </c>
      <c r="H1447" s="441" t="s">
        <v>1103</v>
      </c>
      <c r="I1447" s="441" t="s">
        <v>1131</v>
      </c>
      <c r="J1447" s="441" t="s">
        <v>112</v>
      </c>
      <c r="K1447" s="1111" t="s">
        <v>1132</v>
      </c>
      <c r="L1447" s="441" t="s">
        <v>1120</v>
      </c>
      <c r="M1447" s="441" t="str">
        <f t="shared" si="87"/>
        <v>Wagga Nth 66 kV</v>
      </c>
      <c r="N1447" s="1111" t="s">
        <v>1106</v>
      </c>
      <c r="O1447" s="1112" t="s">
        <v>842</v>
      </c>
      <c r="P1447" s="1111"/>
      <c r="Q1447" s="2854"/>
      <c r="R1447" s="2854"/>
      <c r="S1447" s="2854"/>
      <c r="T1447" s="2854"/>
      <c r="U1447" s="2854"/>
      <c r="V1447" s="2855"/>
      <c r="W1447" s="2852"/>
      <c r="X1447" s="2852"/>
      <c r="Y1447" s="2852"/>
      <c r="Z1447" s="2852"/>
      <c r="AA1447" s="2853"/>
      <c r="AB1447" s="1125"/>
      <c r="AC1447" s="1151"/>
      <c r="AD1447" s="1152"/>
      <c r="AE1447" s="1153"/>
      <c r="AF1447" s="1153"/>
      <c r="AG1447" s="1153"/>
      <c r="AH1447" s="124"/>
      <c r="AI1447" s="124"/>
      <c r="AJ1447" s="124"/>
      <c r="AK1447" s="124"/>
      <c r="AL1447" s="1153"/>
      <c r="AM1447" s="124"/>
      <c r="AN1447" s="124"/>
      <c r="AO1447" s="1153"/>
      <c r="AP1447" s="1161"/>
      <c r="AQ1447" s="1153"/>
      <c r="AR1447" s="1154"/>
      <c r="AS1447" s="1154"/>
      <c r="AT1447" s="1154"/>
      <c r="AU1447" s="1160"/>
      <c r="AV1447" s="1154"/>
      <c r="AW1447" s="1154"/>
      <c r="AX1447" s="1154"/>
      <c r="AY1447" s="1154"/>
      <c r="AZ1447" s="1154"/>
      <c r="BA1447" s="1154"/>
      <c r="BB1447" s="1154"/>
    </row>
    <row r="1448" spans="2:54" ht="15" customHeight="1">
      <c r="B1448" s="1155"/>
      <c r="C1448" s="3016" t="s">
        <v>1133</v>
      </c>
      <c r="D1448" s="3016"/>
      <c r="E1448" s="1146" t="s">
        <v>1127</v>
      </c>
      <c r="F1448" s="1106"/>
      <c r="G1448" s="441" t="s">
        <v>93</v>
      </c>
      <c r="H1448" s="441" t="s">
        <v>1103</v>
      </c>
      <c r="I1448" s="441" t="s">
        <v>1128</v>
      </c>
      <c r="J1448" s="441" t="s">
        <v>112</v>
      </c>
      <c r="K1448" s="1111" t="s">
        <v>1133</v>
      </c>
      <c r="L1448" s="441" t="s">
        <v>1120</v>
      </c>
      <c r="M1448" s="441" t="str">
        <f t="shared" si="87"/>
        <v>Wagga Nth 66 kV</v>
      </c>
      <c r="N1448" s="1111" t="s">
        <v>1108</v>
      </c>
      <c r="O1448" s="1111" t="s">
        <v>1109</v>
      </c>
      <c r="P1448" s="1111"/>
      <c r="Q1448" s="2856"/>
      <c r="R1448" s="2856"/>
      <c r="S1448" s="2856"/>
      <c r="T1448" s="2856"/>
      <c r="U1448" s="2856"/>
      <c r="V1448" s="2858"/>
      <c r="W1448" s="2859"/>
      <c r="X1448" s="2859"/>
      <c r="Y1448" s="2859"/>
      <c r="Z1448" s="2859"/>
      <c r="AA1448" s="2860"/>
      <c r="AB1448" s="1125"/>
      <c r="AC1448" s="1151"/>
      <c r="AD1448" s="1152"/>
      <c r="AE1448" s="1153"/>
      <c r="AF1448" s="1153"/>
      <c r="AG1448" s="1153"/>
      <c r="AH1448" s="124"/>
      <c r="AI1448" s="124"/>
      <c r="AJ1448" s="124"/>
      <c r="AK1448" s="124"/>
      <c r="AL1448" s="1153"/>
      <c r="AM1448" s="124"/>
      <c r="AN1448" s="124"/>
      <c r="AO1448" s="1153"/>
      <c r="AP1448" s="1153"/>
      <c r="AQ1448" s="1153"/>
      <c r="AR1448" s="1154"/>
      <c r="AS1448" s="1154"/>
      <c r="AT1448" s="1154"/>
      <c r="AU1448" s="1154"/>
      <c r="AV1448" s="1154"/>
      <c r="AW1448" s="1154"/>
      <c r="AX1448" s="1154"/>
      <c r="AY1448" s="1154"/>
      <c r="AZ1448" s="1154"/>
      <c r="BA1448" s="1154"/>
      <c r="BB1448" s="1154"/>
    </row>
    <row r="1449" spans="2:54" ht="15" customHeight="1">
      <c r="B1449" s="1155"/>
      <c r="C1449" s="3017"/>
      <c r="D1449" s="3017"/>
      <c r="E1449" s="1146" t="s">
        <v>1130</v>
      </c>
      <c r="F1449" s="1106"/>
      <c r="G1449" s="441" t="s">
        <v>93</v>
      </c>
      <c r="H1449" s="441" t="s">
        <v>1103</v>
      </c>
      <c r="I1449" s="441" t="s">
        <v>1131</v>
      </c>
      <c r="J1449" s="441" t="s">
        <v>112</v>
      </c>
      <c r="K1449" s="1111" t="s">
        <v>1133</v>
      </c>
      <c r="L1449" s="441" t="s">
        <v>1120</v>
      </c>
      <c r="M1449" s="441" t="str">
        <f t="shared" si="87"/>
        <v>Wagga Nth 66 kV</v>
      </c>
      <c r="N1449" s="1111" t="s">
        <v>1108</v>
      </c>
      <c r="O1449" s="1111" t="s">
        <v>1109</v>
      </c>
      <c r="P1449" s="1111"/>
      <c r="Q1449" s="2856"/>
      <c r="R1449" s="2856"/>
      <c r="S1449" s="2856"/>
      <c r="T1449" s="2856"/>
      <c r="U1449" s="2856"/>
      <c r="V1449" s="2858"/>
      <c r="W1449" s="2859"/>
      <c r="X1449" s="2859"/>
      <c r="Y1449" s="2859"/>
      <c r="Z1449" s="2859"/>
      <c r="AA1449" s="2860"/>
      <c r="AB1449" s="1125"/>
      <c r="AC1449" s="1151"/>
      <c r="AD1449" s="1152"/>
      <c r="AE1449" s="1153"/>
      <c r="AF1449" s="1153"/>
      <c r="AG1449" s="1153"/>
      <c r="AH1449" s="124"/>
      <c r="AI1449" s="124"/>
      <c r="AJ1449" s="124"/>
      <c r="AK1449" s="124"/>
      <c r="AL1449" s="1153"/>
      <c r="AM1449" s="124"/>
      <c r="AN1449" s="124"/>
      <c r="AO1449" s="1153"/>
      <c r="AP1449" s="1153"/>
      <c r="AQ1449" s="1153"/>
      <c r="AR1449" s="1154"/>
      <c r="AS1449" s="1154"/>
      <c r="AT1449" s="1154"/>
      <c r="AU1449" s="1154"/>
      <c r="AV1449" s="1154"/>
      <c r="AW1449" s="1154"/>
      <c r="AX1449" s="1154"/>
      <c r="AY1449" s="1154"/>
      <c r="AZ1449" s="1154"/>
      <c r="BA1449" s="1154"/>
      <c r="BB1449" s="1154"/>
    </row>
    <row r="1450" spans="2:54" ht="15" customHeight="1">
      <c r="B1450" s="1155"/>
      <c r="C1450" s="3016" t="s">
        <v>1110</v>
      </c>
      <c r="D1450" s="3016"/>
      <c r="E1450" s="1146" t="s">
        <v>1127</v>
      </c>
      <c r="F1450" s="1106"/>
      <c r="G1450" s="441" t="s">
        <v>93</v>
      </c>
      <c r="H1450" s="441" t="s">
        <v>1103</v>
      </c>
      <c r="I1450" s="441" t="s">
        <v>1128</v>
      </c>
      <c r="J1450" s="441" t="s">
        <v>112</v>
      </c>
      <c r="K1450" s="1111" t="s">
        <v>1110</v>
      </c>
      <c r="L1450" s="441" t="s">
        <v>1120</v>
      </c>
      <c r="M1450" s="441" t="str">
        <f t="shared" si="87"/>
        <v>Wagga Nth 66 kV</v>
      </c>
      <c r="N1450" s="1111" t="s">
        <v>1111</v>
      </c>
      <c r="O1450" s="1112">
        <v>0</v>
      </c>
      <c r="P1450" s="1111"/>
      <c r="Q1450" s="2861"/>
      <c r="R1450" s="2861"/>
      <c r="S1450" s="2861"/>
      <c r="T1450" s="2861"/>
      <c r="U1450" s="2861"/>
      <c r="V1450" s="2862"/>
      <c r="W1450" s="2863"/>
      <c r="X1450" s="2863"/>
      <c r="Y1450" s="2863"/>
      <c r="Z1450" s="2863"/>
      <c r="AA1450" s="2864"/>
      <c r="AB1450" s="1125"/>
      <c r="AC1450" s="1151"/>
      <c r="AD1450" s="1152"/>
      <c r="AE1450" s="1153"/>
      <c r="AF1450" s="1153"/>
      <c r="AG1450" s="1153"/>
      <c r="AH1450" s="124"/>
      <c r="AI1450" s="124"/>
      <c r="AJ1450" s="124"/>
      <c r="AK1450" s="124"/>
      <c r="AL1450" s="1153"/>
      <c r="AM1450" s="124"/>
      <c r="AN1450" s="124"/>
      <c r="AO1450" s="1153"/>
      <c r="AP1450" s="1161"/>
      <c r="AQ1450" s="1153"/>
      <c r="AR1450" s="1154"/>
      <c r="AS1450" s="1154"/>
      <c r="AT1450" s="1154"/>
      <c r="AU1450" s="1154"/>
      <c r="AV1450" s="1154"/>
      <c r="AW1450" s="1154"/>
      <c r="AX1450" s="1154"/>
      <c r="AY1450" s="1154"/>
      <c r="AZ1450" s="1154"/>
      <c r="BA1450" s="1154"/>
      <c r="BB1450" s="1154"/>
    </row>
    <row r="1451" spans="2:54" ht="15" customHeight="1">
      <c r="B1451" s="1155"/>
      <c r="C1451" s="3017"/>
      <c r="D1451" s="3017"/>
      <c r="E1451" s="1146" t="s">
        <v>1130</v>
      </c>
      <c r="F1451" s="1106"/>
      <c r="G1451" s="441" t="s">
        <v>93</v>
      </c>
      <c r="H1451" s="441" t="s">
        <v>1103</v>
      </c>
      <c r="I1451" s="441" t="s">
        <v>1131</v>
      </c>
      <c r="J1451" s="441" t="s">
        <v>112</v>
      </c>
      <c r="K1451" s="1111" t="s">
        <v>1110</v>
      </c>
      <c r="L1451" s="441" t="s">
        <v>1120</v>
      </c>
      <c r="M1451" s="441" t="str">
        <f t="shared" si="87"/>
        <v>Wagga Nth 66 kV</v>
      </c>
      <c r="N1451" s="1111" t="s">
        <v>1111</v>
      </c>
      <c r="O1451" s="1112">
        <v>0</v>
      </c>
      <c r="P1451" s="1111"/>
      <c r="Q1451" s="2861"/>
      <c r="R1451" s="2861"/>
      <c r="S1451" s="2861"/>
      <c r="T1451" s="2861"/>
      <c r="U1451" s="2861"/>
      <c r="V1451" s="2862"/>
      <c r="W1451" s="2863"/>
      <c r="X1451" s="2863"/>
      <c r="Y1451" s="2863"/>
      <c r="Z1451" s="2863"/>
      <c r="AA1451" s="2864"/>
      <c r="AB1451" s="1125"/>
      <c r="AC1451" s="1151"/>
      <c r="AD1451" s="1152"/>
      <c r="AE1451" s="1153"/>
      <c r="AF1451" s="1153"/>
      <c r="AG1451" s="1153"/>
      <c r="AH1451" s="124"/>
      <c r="AI1451" s="124"/>
      <c r="AJ1451" s="124"/>
      <c r="AK1451" s="124"/>
      <c r="AL1451" s="1153"/>
      <c r="AM1451" s="124"/>
      <c r="AN1451" s="124"/>
      <c r="AO1451" s="1153"/>
      <c r="AP1451" s="1161"/>
      <c r="AQ1451" s="1153"/>
      <c r="AR1451" s="1154"/>
      <c r="AS1451" s="1154"/>
      <c r="AT1451" s="1154"/>
      <c r="AU1451" s="1154"/>
      <c r="AV1451" s="1154"/>
      <c r="AW1451" s="1154"/>
      <c r="AX1451" s="1154"/>
      <c r="AY1451" s="1154"/>
      <c r="AZ1451" s="1154"/>
      <c r="BA1451" s="1154"/>
      <c r="BB1451" s="1154"/>
    </row>
    <row r="1452" spans="2:54" ht="15" customHeight="1">
      <c r="B1452" s="1155"/>
      <c r="C1452" s="3016" t="s">
        <v>1112</v>
      </c>
      <c r="D1452" s="3016"/>
      <c r="E1452" s="1146" t="s">
        <v>1127</v>
      </c>
      <c r="F1452" s="1106"/>
      <c r="G1452" s="441" t="s">
        <v>93</v>
      </c>
      <c r="H1452" s="441" t="s">
        <v>1103</v>
      </c>
      <c r="I1452" s="441" t="s">
        <v>1128</v>
      </c>
      <c r="J1452" s="441" t="s">
        <v>112</v>
      </c>
      <c r="K1452" s="1111" t="s">
        <v>1112</v>
      </c>
      <c r="L1452" s="441" t="s">
        <v>1120</v>
      </c>
      <c r="M1452" s="441" t="str">
        <f t="shared" si="87"/>
        <v>Wagga Nth 66 kV</v>
      </c>
      <c r="N1452" s="1111" t="s">
        <v>1113</v>
      </c>
      <c r="O1452" s="1111" t="s">
        <v>1113</v>
      </c>
      <c r="P1452" s="1111"/>
      <c r="Q1452" s="2850"/>
      <c r="R1452" s="2850"/>
      <c r="S1452" s="2850"/>
      <c r="T1452" s="2850"/>
      <c r="U1452" s="2850"/>
      <c r="V1452" s="2851"/>
      <c r="W1452" s="2866"/>
      <c r="X1452" s="2866"/>
      <c r="Y1452" s="2866"/>
      <c r="Z1452" s="2866"/>
      <c r="AA1452" s="2099"/>
      <c r="AB1452" s="1125"/>
      <c r="AC1452" s="1151"/>
      <c r="AD1452" s="1152"/>
      <c r="AE1452" s="1153"/>
      <c r="AF1452" s="1153"/>
      <c r="AG1452" s="1153"/>
      <c r="AH1452" s="124"/>
      <c r="AI1452" s="124"/>
      <c r="AJ1452" s="124"/>
      <c r="AK1452" s="124"/>
      <c r="AL1452" s="1153"/>
      <c r="AM1452" s="124"/>
      <c r="AN1452" s="124"/>
      <c r="AO1452" s="1153"/>
      <c r="AP1452" s="1153"/>
      <c r="AQ1452" s="1153"/>
      <c r="AR1452" s="1154"/>
      <c r="AS1452" s="1154"/>
      <c r="AT1452" s="1154"/>
      <c r="AU1452" s="1154"/>
      <c r="AV1452" s="1154"/>
      <c r="AW1452" s="1154"/>
      <c r="AX1452" s="1154"/>
      <c r="AY1452" s="1154"/>
      <c r="AZ1452" s="1154"/>
      <c r="BA1452" s="1154"/>
      <c r="BB1452" s="1154"/>
    </row>
    <row r="1453" spans="2:54" ht="15" customHeight="1">
      <c r="B1453" s="1155"/>
      <c r="C1453" s="3017"/>
      <c r="D1453" s="3017"/>
      <c r="E1453" s="1146" t="s">
        <v>1130</v>
      </c>
      <c r="F1453" s="1106"/>
      <c r="G1453" s="441" t="s">
        <v>93</v>
      </c>
      <c r="H1453" s="441" t="s">
        <v>1103</v>
      </c>
      <c r="I1453" s="441" t="s">
        <v>1131</v>
      </c>
      <c r="J1453" s="441" t="s">
        <v>112</v>
      </c>
      <c r="K1453" s="1111" t="s">
        <v>1112</v>
      </c>
      <c r="L1453" s="441" t="s">
        <v>1120</v>
      </c>
      <c r="M1453" s="441" t="str">
        <f t="shared" si="87"/>
        <v>Wagga Nth 66 kV</v>
      </c>
      <c r="N1453" s="1111" t="s">
        <v>1113</v>
      </c>
      <c r="O1453" s="1111" t="s">
        <v>1113</v>
      </c>
      <c r="P1453" s="1111"/>
      <c r="Q1453" s="2850"/>
      <c r="R1453" s="2850"/>
      <c r="S1453" s="2850"/>
      <c r="T1453" s="2850"/>
      <c r="U1453" s="2850"/>
      <c r="V1453" s="2851"/>
      <c r="W1453" s="2866"/>
      <c r="X1453" s="2866"/>
      <c r="Y1453" s="2866"/>
      <c r="Z1453" s="2866"/>
      <c r="AA1453" s="2099"/>
      <c r="AB1453" s="1125"/>
      <c r="AC1453" s="1151"/>
      <c r="AD1453" s="1152"/>
      <c r="AE1453" s="1153"/>
      <c r="AF1453" s="1153"/>
      <c r="AG1453" s="1153"/>
      <c r="AH1453" s="124"/>
      <c r="AI1453" s="124"/>
      <c r="AJ1453" s="124"/>
      <c r="AK1453" s="124"/>
      <c r="AL1453" s="1153"/>
      <c r="AM1453" s="124"/>
      <c r="AN1453" s="124"/>
      <c r="AO1453" s="1153"/>
      <c r="AP1453" s="1153"/>
      <c r="AQ1453" s="1153"/>
      <c r="AR1453" s="1154"/>
      <c r="AS1453" s="1154"/>
      <c r="AT1453" s="1154"/>
      <c r="AU1453" s="1154"/>
      <c r="AV1453" s="1154"/>
      <c r="AW1453" s="1154"/>
      <c r="AX1453" s="1154"/>
      <c r="AY1453" s="1154"/>
      <c r="AZ1453" s="1154"/>
      <c r="BA1453" s="1154"/>
      <c r="BB1453" s="1154"/>
    </row>
    <row r="1454" spans="2:54" ht="15" customHeight="1">
      <c r="B1454" s="1155"/>
      <c r="C1454" s="3016" t="s">
        <v>1134</v>
      </c>
      <c r="D1454" s="3016" t="s">
        <v>833</v>
      </c>
      <c r="E1454" s="1146" t="s">
        <v>1127</v>
      </c>
      <c r="F1454" s="1106"/>
      <c r="G1454" s="441" t="s">
        <v>93</v>
      </c>
      <c r="H1454" s="441" t="s">
        <v>1103</v>
      </c>
      <c r="I1454" s="441" t="s">
        <v>1128</v>
      </c>
      <c r="J1454" s="441" t="s">
        <v>112</v>
      </c>
      <c r="K1454" s="1111" t="s">
        <v>1134</v>
      </c>
      <c r="L1454" s="441" t="s">
        <v>1120</v>
      </c>
      <c r="M1454" s="441" t="str">
        <f t="shared" si="87"/>
        <v>Wagga Nth 66 kV</v>
      </c>
      <c r="N1454" s="1111" t="s">
        <v>1115</v>
      </c>
      <c r="O1454" s="1111" t="s">
        <v>833</v>
      </c>
      <c r="P1454" s="1111"/>
      <c r="Q1454" s="2867"/>
      <c r="R1454" s="2868"/>
      <c r="S1454" s="2869"/>
      <c r="T1454" s="2869"/>
      <c r="U1454" s="2869"/>
      <c r="V1454" s="2869"/>
      <c r="W1454" s="2869"/>
      <c r="X1454" s="2869"/>
      <c r="Y1454" s="2869"/>
      <c r="Z1454" s="2869"/>
      <c r="AA1454" s="2879"/>
      <c r="AB1454" s="1125"/>
      <c r="AC1454" s="1151"/>
      <c r="AD1454" s="1152"/>
      <c r="AE1454" s="1153"/>
      <c r="AF1454" s="1153"/>
      <c r="AG1454" s="1153"/>
      <c r="AH1454" s="124"/>
      <c r="AI1454" s="124"/>
      <c r="AJ1454" s="124"/>
      <c r="AK1454" s="124"/>
      <c r="AL1454" s="1153"/>
      <c r="AM1454" s="124"/>
      <c r="AN1454" s="124"/>
      <c r="AO1454" s="1153"/>
      <c r="AP1454" s="1153"/>
      <c r="AQ1454" s="1153"/>
      <c r="AR1454" s="1154"/>
      <c r="AS1454" s="1154"/>
      <c r="AT1454" s="1154"/>
      <c r="AU1454" s="1154"/>
      <c r="AV1454" s="1154"/>
      <c r="AW1454" s="1154"/>
      <c r="AX1454" s="1154"/>
      <c r="AY1454" s="1154"/>
      <c r="AZ1454" s="1154"/>
      <c r="BA1454" s="1154"/>
      <c r="BB1454" s="1154"/>
    </row>
    <row r="1455" spans="2:54" ht="15" customHeight="1">
      <c r="B1455" s="1155"/>
      <c r="C1455" s="3017"/>
      <c r="D1455" s="3017"/>
      <c r="E1455" s="1146" t="s">
        <v>1130</v>
      </c>
      <c r="F1455" s="1106"/>
      <c r="G1455" s="441" t="s">
        <v>93</v>
      </c>
      <c r="H1455" s="441" t="s">
        <v>1103</v>
      </c>
      <c r="I1455" s="441" t="s">
        <v>1131</v>
      </c>
      <c r="J1455" s="441" t="s">
        <v>112</v>
      </c>
      <c r="K1455" s="1111" t="s">
        <v>1134</v>
      </c>
      <c r="L1455" s="441" t="s">
        <v>1120</v>
      </c>
      <c r="M1455" s="441" t="str">
        <f t="shared" si="87"/>
        <v>Wagga Nth 66 kV</v>
      </c>
      <c r="N1455" s="1111" t="s">
        <v>1115</v>
      </c>
      <c r="O1455" s="1111" t="s">
        <v>833</v>
      </c>
      <c r="P1455" s="1111"/>
      <c r="Q1455" s="2867"/>
      <c r="R1455" s="2868"/>
      <c r="S1455" s="2869"/>
      <c r="T1455" s="2869"/>
      <c r="U1455" s="2869"/>
      <c r="V1455" s="2869"/>
      <c r="W1455" s="2869"/>
      <c r="X1455" s="2869"/>
      <c r="Y1455" s="2869"/>
      <c r="Z1455" s="2869"/>
      <c r="AA1455" s="2879"/>
      <c r="AB1455" s="1125"/>
      <c r="AC1455" s="1151"/>
      <c r="AD1455" s="1152"/>
      <c r="AE1455" s="1153"/>
      <c r="AF1455" s="1153"/>
      <c r="AG1455" s="1153"/>
      <c r="AH1455" s="124"/>
      <c r="AI1455" s="124"/>
      <c r="AJ1455" s="124"/>
      <c r="AK1455" s="124"/>
      <c r="AL1455" s="1153"/>
      <c r="AM1455" s="124"/>
      <c r="AN1455" s="124"/>
      <c r="AO1455" s="1153"/>
      <c r="AP1455" s="1153"/>
      <c r="AQ1455" s="1153"/>
      <c r="AR1455" s="1154"/>
      <c r="AS1455" s="1154"/>
      <c r="AT1455" s="1154"/>
      <c r="AU1455" s="1154"/>
      <c r="AV1455" s="1154"/>
      <c r="AW1455" s="1154"/>
      <c r="AX1455" s="1154"/>
      <c r="AY1455" s="1154"/>
      <c r="AZ1455" s="1154"/>
      <c r="BA1455" s="1154"/>
      <c r="BB1455" s="1154"/>
    </row>
    <row r="1456" spans="2:54" ht="15" customHeight="1">
      <c r="B1456" s="1155"/>
      <c r="C1456" s="3016" t="s">
        <v>1135</v>
      </c>
      <c r="D1456" s="3016" t="s">
        <v>833</v>
      </c>
      <c r="E1456" s="1146" t="s">
        <v>1127</v>
      </c>
      <c r="F1456" s="1106"/>
      <c r="G1456" s="441" t="s">
        <v>93</v>
      </c>
      <c r="H1456" s="441" t="s">
        <v>1103</v>
      </c>
      <c r="I1456" s="441" t="s">
        <v>1128</v>
      </c>
      <c r="J1456" s="441" t="s">
        <v>112</v>
      </c>
      <c r="K1456" s="1111" t="s">
        <v>1135</v>
      </c>
      <c r="L1456" s="441" t="s">
        <v>1120</v>
      </c>
      <c r="M1456" s="441" t="str">
        <f t="shared" si="87"/>
        <v>Wagga Nth 66 kV</v>
      </c>
      <c r="N1456" s="1111" t="s">
        <v>1106</v>
      </c>
      <c r="O1456" s="1111" t="s">
        <v>833</v>
      </c>
      <c r="P1456" s="1111"/>
      <c r="Q1456" s="2867"/>
      <c r="R1456" s="2868"/>
      <c r="S1456" s="2869"/>
      <c r="T1456" s="2869"/>
      <c r="U1456" s="2869"/>
      <c r="V1456" s="2869"/>
      <c r="W1456" s="2869"/>
      <c r="X1456" s="2869"/>
      <c r="Y1456" s="2869"/>
      <c r="Z1456" s="2869"/>
      <c r="AA1456" s="2879"/>
      <c r="AB1456" s="1125"/>
      <c r="AC1456" s="1151"/>
      <c r="AD1456" s="1152"/>
      <c r="AE1456" s="1153"/>
      <c r="AF1456" s="1153"/>
      <c r="AG1456" s="1153"/>
      <c r="AH1456" s="124"/>
      <c r="AI1456" s="124"/>
      <c r="AJ1456" s="124"/>
      <c r="AK1456" s="124"/>
      <c r="AL1456" s="1153"/>
      <c r="AM1456" s="124"/>
      <c r="AN1456" s="124"/>
      <c r="AO1456" s="1153"/>
      <c r="AP1456" s="1153"/>
      <c r="AQ1456" s="1153"/>
      <c r="AR1456" s="1154"/>
      <c r="AS1456" s="1154"/>
      <c r="AT1456" s="1154"/>
      <c r="AU1456" s="1154"/>
      <c r="AV1456" s="1154"/>
      <c r="AW1456" s="1154"/>
      <c r="AX1456" s="1154"/>
      <c r="AY1456" s="1154"/>
      <c r="AZ1456" s="1154"/>
      <c r="BA1456" s="1154"/>
      <c r="BB1456" s="1154"/>
    </row>
    <row r="1457" spans="2:54" ht="15" customHeight="1">
      <c r="B1457" s="1155"/>
      <c r="C1457" s="3017"/>
      <c r="D1457" s="3017"/>
      <c r="E1457" s="1146" t="s">
        <v>1130</v>
      </c>
      <c r="F1457" s="1106"/>
      <c r="G1457" s="441" t="s">
        <v>93</v>
      </c>
      <c r="H1457" s="441" t="s">
        <v>1103</v>
      </c>
      <c r="I1457" s="441" t="s">
        <v>1131</v>
      </c>
      <c r="J1457" s="441" t="s">
        <v>112</v>
      </c>
      <c r="K1457" s="1111" t="s">
        <v>1135</v>
      </c>
      <c r="L1457" s="441" t="s">
        <v>1120</v>
      </c>
      <c r="M1457" s="441" t="str">
        <f t="shared" si="87"/>
        <v>Wagga Nth 66 kV</v>
      </c>
      <c r="N1457" s="1111" t="s">
        <v>1106</v>
      </c>
      <c r="O1457" s="1111" t="s">
        <v>833</v>
      </c>
      <c r="P1457" s="1111"/>
      <c r="Q1457" s="2867"/>
      <c r="R1457" s="2868"/>
      <c r="S1457" s="2869"/>
      <c r="T1457" s="2869"/>
      <c r="U1457" s="2869"/>
      <c r="V1457" s="2869"/>
      <c r="W1457" s="2869"/>
      <c r="X1457" s="2869"/>
      <c r="Y1457" s="2869"/>
      <c r="Z1457" s="2869"/>
      <c r="AA1457" s="2879"/>
      <c r="AB1457" s="1125"/>
      <c r="AC1457" s="1151"/>
      <c r="AD1457" s="1152"/>
      <c r="AE1457" s="1153"/>
      <c r="AF1457" s="1153"/>
      <c r="AG1457" s="1153"/>
      <c r="AH1457" s="124"/>
      <c r="AI1457" s="124"/>
      <c r="AJ1457" s="124"/>
      <c r="AK1457" s="124"/>
      <c r="AL1457" s="1153"/>
      <c r="AM1457" s="124"/>
      <c r="AN1457" s="124"/>
      <c r="AO1457" s="1153"/>
      <c r="AP1457" s="1153"/>
      <c r="AQ1457" s="1153"/>
      <c r="AR1457" s="1154"/>
      <c r="AS1457" s="1154"/>
      <c r="AT1457" s="1154"/>
      <c r="AU1457" s="1154"/>
      <c r="AV1457" s="1154"/>
      <c r="AW1457" s="1154"/>
      <c r="AX1457" s="1154"/>
      <c r="AY1457" s="1154"/>
      <c r="AZ1457" s="1154"/>
      <c r="BA1457" s="1154"/>
      <c r="BB1457" s="1154"/>
    </row>
    <row r="1458" spans="2:54" ht="15" customHeight="1">
      <c r="B1458" s="1155"/>
      <c r="C1458" s="3016" t="s">
        <v>1135</v>
      </c>
      <c r="D1458" s="3016" t="s">
        <v>842</v>
      </c>
      <c r="E1458" s="1146" t="s">
        <v>1127</v>
      </c>
      <c r="F1458" s="1106"/>
      <c r="G1458" s="441" t="s">
        <v>93</v>
      </c>
      <c r="H1458" s="441" t="s">
        <v>1103</v>
      </c>
      <c r="I1458" s="441" t="s">
        <v>1128</v>
      </c>
      <c r="J1458" s="441" t="s">
        <v>112</v>
      </c>
      <c r="K1458" s="1111" t="s">
        <v>1135</v>
      </c>
      <c r="L1458" s="441" t="s">
        <v>1120</v>
      </c>
      <c r="M1458" s="441" t="str">
        <f t="shared" si="87"/>
        <v>Wagga Nth 66 kV</v>
      </c>
      <c r="N1458" s="1111" t="s">
        <v>1106</v>
      </c>
      <c r="O1458" s="1111" t="s">
        <v>842</v>
      </c>
      <c r="P1458" s="1111"/>
      <c r="Q1458" s="2867"/>
      <c r="R1458" s="2868"/>
      <c r="S1458" s="2869"/>
      <c r="T1458" s="2869"/>
      <c r="U1458" s="2869"/>
      <c r="V1458" s="2869"/>
      <c r="W1458" s="2869"/>
      <c r="X1458" s="2869"/>
      <c r="Y1458" s="2869"/>
      <c r="Z1458" s="2869"/>
      <c r="AA1458" s="2879"/>
      <c r="AB1458" s="1125"/>
      <c r="AC1458" s="1151"/>
      <c r="AD1458" s="1152"/>
      <c r="AE1458" s="1153"/>
      <c r="AF1458" s="1153"/>
      <c r="AG1458" s="1153"/>
      <c r="AH1458" s="124"/>
      <c r="AI1458" s="124"/>
      <c r="AJ1458" s="124"/>
      <c r="AK1458" s="124"/>
      <c r="AL1458" s="1153"/>
      <c r="AM1458" s="124"/>
      <c r="AN1458" s="124"/>
      <c r="AO1458" s="1153"/>
      <c r="AP1458" s="1153"/>
      <c r="AQ1458" s="1153"/>
      <c r="AR1458" s="1154"/>
      <c r="AS1458" s="1154"/>
      <c r="AT1458" s="1154"/>
      <c r="AU1458" s="1154"/>
      <c r="AV1458" s="1154"/>
      <c r="AW1458" s="1154"/>
      <c r="AX1458" s="1154"/>
      <c r="AY1458" s="1154"/>
      <c r="AZ1458" s="1154"/>
      <c r="BA1458" s="1154"/>
      <c r="BB1458" s="1154"/>
    </row>
    <row r="1459" spans="2:54" ht="15" customHeight="1">
      <c r="B1459" s="1155"/>
      <c r="C1459" s="3017"/>
      <c r="D1459" s="3017"/>
      <c r="E1459" s="1146" t="s">
        <v>1130</v>
      </c>
      <c r="F1459" s="1106"/>
      <c r="G1459" s="441" t="s">
        <v>93</v>
      </c>
      <c r="H1459" s="441" t="s">
        <v>1103</v>
      </c>
      <c r="I1459" s="441" t="s">
        <v>1131</v>
      </c>
      <c r="J1459" s="441" t="s">
        <v>112</v>
      </c>
      <c r="K1459" s="1111" t="s">
        <v>1135</v>
      </c>
      <c r="L1459" s="441" t="s">
        <v>1120</v>
      </c>
      <c r="M1459" s="441" t="str">
        <f t="shared" si="87"/>
        <v>Wagga Nth 66 kV</v>
      </c>
      <c r="N1459" s="1111" t="s">
        <v>1106</v>
      </c>
      <c r="O1459" s="1111" t="s">
        <v>842</v>
      </c>
      <c r="P1459" s="1111"/>
      <c r="Q1459" s="2867"/>
      <c r="R1459" s="2868"/>
      <c r="S1459" s="2869"/>
      <c r="T1459" s="2869"/>
      <c r="U1459" s="2869"/>
      <c r="V1459" s="2869"/>
      <c r="W1459" s="2869"/>
      <c r="X1459" s="2869"/>
      <c r="Y1459" s="2869"/>
      <c r="Z1459" s="2869"/>
      <c r="AA1459" s="2879"/>
      <c r="AB1459" s="1125"/>
      <c r="AC1459" s="1151"/>
      <c r="AD1459" s="1152"/>
      <c r="AE1459" s="1153"/>
      <c r="AF1459" s="1153"/>
      <c r="AG1459" s="1153"/>
      <c r="AH1459" s="124"/>
      <c r="AI1459" s="124"/>
      <c r="AJ1459" s="124"/>
      <c r="AK1459" s="124"/>
      <c r="AL1459" s="1153"/>
      <c r="AM1459" s="124"/>
      <c r="AN1459" s="124"/>
      <c r="AO1459" s="1153"/>
      <c r="AP1459" s="1153"/>
      <c r="AQ1459" s="1153"/>
      <c r="AR1459" s="1154"/>
      <c r="AS1459" s="1154"/>
      <c r="AT1459" s="1154"/>
      <c r="AU1459" s="1154"/>
      <c r="AV1459" s="1154"/>
      <c r="AW1459" s="1154"/>
      <c r="AX1459" s="1154"/>
      <c r="AY1459" s="1154"/>
      <c r="AZ1459" s="1154"/>
      <c r="BA1459" s="1154"/>
      <c r="BB1459" s="1154"/>
    </row>
    <row r="1460" spans="2:54" ht="15" customHeight="1">
      <c r="B1460" s="1155"/>
      <c r="C1460" s="3016" t="s">
        <v>1136</v>
      </c>
      <c r="D1460" s="3016" t="s">
        <v>833</v>
      </c>
      <c r="E1460" s="1146" t="s">
        <v>1127</v>
      </c>
      <c r="F1460" s="1106"/>
      <c r="G1460" s="441" t="s">
        <v>93</v>
      </c>
      <c r="H1460" s="441" t="s">
        <v>1103</v>
      </c>
      <c r="I1460" s="441" t="s">
        <v>1128</v>
      </c>
      <c r="J1460" s="441" t="s">
        <v>112</v>
      </c>
      <c r="K1460" s="1111" t="s">
        <v>1136</v>
      </c>
      <c r="L1460" s="441" t="s">
        <v>1120</v>
      </c>
      <c r="M1460" s="441" t="str">
        <f t="shared" si="87"/>
        <v>Wagga Nth 66 kV</v>
      </c>
      <c r="N1460" s="1111" t="s">
        <v>1106</v>
      </c>
      <c r="O1460" s="1111" t="s">
        <v>833</v>
      </c>
      <c r="P1460" s="1111"/>
      <c r="Q1460" s="2867"/>
      <c r="R1460" s="2868"/>
      <c r="S1460" s="2869"/>
      <c r="T1460" s="2869"/>
      <c r="U1460" s="2869"/>
      <c r="V1460" s="2869"/>
      <c r="W1460" s="2870">
        <v>25.351000000000003</v>
      </c>
      <c r="X1460" s="2870">
        <v>16.9512</v>
      </c>
      <c r="Y1460" s="2870">
        <v>17.1037608</v>
      </c>
      <c r="Z1460" s="2870">
        <v>17.257694647200001</v>
      </c>
      <c r="AA1460" s="2870">
        <v>17.413013899024801</v>
      </c>
      <c r="AB1460" s="1125"/>
      <c r="AC1460" s="1151"/>
      <c r="AD1460" s="1152"/>
      <c r="AE1460" s="1153"/>
      <c r="AF1460" s="1153"/>
      <c r="AG1460" s="1153"/>
      <c r="AH1460" s="124"/>
      <c r="AI1460" s="124"/>
      <c r="AJ1460" s="124"/>
      <c r="AK1460" s="124"/>
      <c r="AL1460" s="1153"/>
      <c r="AM1460" s="124"/>
      <c r="AN1460" s="124"/>
      <c r="AO1460" s="1153"/>
      <c r="AP1460" s="1153"/>
      <c r="AQ1460" s="1153"/>
      <c r="AR1460" s="1154"/>
      <c r="AS1460" s="1154"/>
      <c r="AT1460" s="1154"/>
      <c r="AU1460" s="1154"/>
      <c r="AV1460" s="1154"/>
      <c r="AW1460" s="1154"/>
      <c r="AX1460" s="1154"/>
      <c r="AY1460" s="1154"/>
      <c r="AZ1460" s="1154"/>
      <c r="BA1460" s="1154"/>
      <c r="BB1460" s="1154"/>
    </row>
    <row r="1461" spans="2:54" ht="15" customHeight="1">
      <c r="B1461" s="1155"/>
      <c r="C1461" s="3017"/>
      <c r="D1461" s="3017"/>
      <c r="E1461" s="1146" t="s">
        <v>1130</v>
      </c>
      <c r="F1461" s="1106"/>
      <c r="G1461" s="441" t="s">
        <v>93</v>
      </c>
      <c r="H1461" s="441" t="s">
        <v>1103</v>
      </c>
      <c r="I1461" s="441" t="s">
        <v>1131</v>
      </c>
      <c r="J1461" s="441" t="s">
        <v>112</v>
      </c>
      <c r="K1461" s="1111" t="s">
        <v>1136</v>
      </c>
      <c r="L1461" s="441" t="s">
        <v>1120</v>
      </c>
      <c r="M1461" s="441" t="str">
        <f t="shared" si="87"/>
        <v>Wagga Nth 66 kV</v>
      </c>
      <c r="N1461" s="1111" t="s">
        <v>1106</v>
      </c>
      <c r="O1461" s="1111" t="s">
        <v>833</v>
      </c>
      <c r="P1461" s="1111"/>
      <c r="Q1461" s="2528"/>
      <c r="R1461" s="2529"/>
      <c r="S1461" s="2530"/>
      <c r="T1461" s="2530"/>
      <c r="U1461" s="2530"/>
      <c r="V1461" s="2530"/>
      <c r="W1461" s="2102"/>
      <c r="X1461" s="2102"/>
      <c r="Y1461" s="2102"/>
      <c r="Z1461" s="2102"/>
      <c r="AA1461" s="2103"/>
      <c r="AB1461" s="1125"/>
      <c r="AC1461" s="1151"/>
      <c r="AD1461" s="1152"/>
      <c r="AE1461" s="1153"/>
      <c r="AF1461" s="1153"/>
      <c r="AG1461" s="1153"/>
      <c r="AH1461" s="124"/>
      <c r="AI1461" s="124"/>
      <c r="AJ1461" s="124"/>
      <c r="AK1461" s="124"/>
      <c r="AL1461" s="1153"/>
      <c r="AM1461" s="124"/>
      <c r="AN1461" s="124"/>
      <c r="AO1461" s="1153"/>
      <c r="AP1461" s="1153"/>
      <c r="AQ1461" s="1153"/>
      <c r="AR1461" s="1154"/>
      <c r="AS1461" s="1154"/>
      <c r="AT1461" s="1154"/>
      <c r="AU1461" s="1154"/>
      <c r="AV1461" s="1154"/>
      <c r="AW1461" s="1154"/>
      <c r="AX1461" s="1154"/>
      <c r="AY1461" s="1154"/>
      <c r="AZ1461" s="1154"/>
      <c r="BA1461" s="1154"/>
      <c r="BB1461" s="1154"/>
    </row>
    <row r="1462" spans="2:54" ht="15" customHeight="1">
      <c r="B1462" s="1155"/>
      <c r="C1462" s="3016" t="s">
        <v>1136</v>
      </c>
      <c r="D1462" s="3016" t="s">
        <v>842</v>
      </c>
      <c r="E1462" s="1146" t="s">
        <v>1127</v>
      </c>
      <c r="F1462" s="1106"/>
      <c r="G1462" s="441" t="s">
        <v>93</v>
      </c>
      <c r="H1462" s="441" t="s">
        <v>1103</v>
      </c>
      <c r="I1462" s="441" t="s">
        <v>1128</v>
      </c>
      <c r="J1462" s="441" t="s">
        <v>112</v>
      </c>
      <c r="K1462" s="1111" t="s">
        <v>1136</v>
      </c>
      <c r="L1462" s="441" t="s">
        <v>1120</v>
      </c>
      <c r="M1462" s="441" t="str">
        <f t="shared" si="87"/>
        <v>Wagga Nth 66 kV</v>
      </c>
      <c r="N1462" s="1111" t="s">
        <v>1106</v>
      </c>
      <c r="O1462" s="1111" t="s">
        <v>842</v>
      </c>
      <c r="P1462" s="1111"/>
      <c r="Q1462" s="2528"/>
      <c r="R1462" s="2529"/>
      <c r="S1462" s="2530"/>
      <c r="T1462" s="2530"/>
      <c r="U1462" s="2530"/>
      <c r="V1462" s="2530"/>
      <c r="W1462" s="2102">
        <v>26.07457000604229</v>
      </c>
      <c r="X1462" s="2102">
        <v>18.701689267015428</v>
      </c>
      <c r="Y1462" s="2102">
        <v>18.840080506824187</v>
      </c>
      <c r="Z1462" s="2102">
        <v>18.97993742181453</v>
      </c>
      <c r="AA1462" s="2102">
        <v>19.162803893157985</v>
      </c>
      <c r="AB1462" s="1125"/>
      <c r="AC1462" s="1151"/>
      <c r="AD1462" s="1152"/>
      <c r="AE1462" s="1153"/>
      <c r="AF1462" s="1153"/>
      <c r="AG1462" s="1153"/>
      <c r="AH1462" s="124"/>
      <c r="AI1462" s="124"/>
      <c r="AJ1462" s="124"/>
      <c r="AK1462" s="124"/>
      <c r="AL1462" s="1153"/>
      <c r="AM1462" s="124"/>
      <c r="AN1462" s="124"/>
      <c r="AO1462" s="1153"/>
      <c r="AP1462" s="1153"/>
      <c r="AQ1462" s="1153"/>
      <c r="AR1462" s="1154"/>
      <c r="AS1462" s="1154"/>
      <c r="AT1462" s="1154"/>
      <c r="AU1462" s="1154"/>
      <c r="AV1462" s="1154"/>
      <c r="AW1462" s="1154"/>
      <c r="AX1462" s="1154"/>
      <c r="AY1462" s="1154"/>
      <c r="AZ1462" s="1154"/>
      <c r="BA1462" s="1154"/>
      <c r="BB1462" s="1154"/>
    </row>
    <row r="1463" spans="2:54" ht="15" customHeight="1" thickBot="1">
      <c r="B1463" s="2872"/>
      <c r="C1463" s="3018"/>
      <c r="D1463" s="3018"/>
      <c r="E1463" s="2873" t="s">
        <v>1130</v>
      </c>
      <c r="F1463" s="1106"/>
      <c r="G1463" s="441" t="s">
        <v>93</v>
      </c>
      <c r="H1463" s="441" t="s">
        <v>1103</v>
      </c>
      <c r="I1463" s="441" t="s">
        <v>1131</v>
      </c>
      <c r="J1463" s="441" t="s">
        <v>112</v>
      </c>
      <c r="K1463" s="1111" t="s">
        <v>1136</v>
      </c>
      <c r="L1463" s="441" t="s">
        <v>1120</v>
      </c>
      <c r="M1463" s="441" t="str">
        <f t="shared" si="87"/>
        <v>Wagga Nth 66 kV</v>
      </c>
      <c r="N1463" s="1111" t="s">
        <v>1106</v>
      </c>
      <c r="O1463" s="1111" t="s">
        <v>842</v>
      </c>
      <c r="P1463" s="1111"/>
      <c r="Q1463" s="2874"/>
      <c r="R1463" s="2875"/>
      <c r="S1463" s="2876"/>
      <c r="T1463" s="2876"/>
      <c r="U1463" s="2876"/>
      <c r="V1463" s="2876"/>
      <c r="W1463" s="2877"/>
      <c r="X1463" s="2877"/>
      <c r="Y1463" s="2877"/>
      <c r="Z1463" s="2877"/>
      <c r="AA1463" s="2878"/>
      <c r="AB1463" s="1162"/>
      <c r="AC1463" s="1151"/>
      <c r="AD1463" s="1152"/>
      <c r="AE1463" s="1153"/>
      <c r="AF1463" s="1153"/>
      <c r="AG1463" s="1153"/>
      <c r="AH1463" s="124"/>
      <c r="AI1463" s="124"/>
      <c r="AJ1463" s="124"/>
      <c r="AK1463" s="124"/>
      <c r="AL1463" s="1153"/>
      <c r="AM1463" s="124"/>
      <c r="AN1463" s="124"/>
      <c r="AO1463" s="1153"/>
      <c r="AP1463" s="1153"/>
      <c r="AQ1463" s="1153"/>
      <c r="AR1463" s="1154"/>
      <c r="AS1463" s="1154"/>
      <c r="AT1463" s="1154"/>
      <c r="AU1463" s="1154"/>
      <c r="AV1463" s="1154"/>
      <c r="AW1463" s="1154"/>
      <c r="AX1463" s="1154"/>
      <c r="AY1463" s="1154"/>
      <c r="AZ1463" s="1154"/>
      <c r="BA1463" s="1154"/>
      <c r="BB1463" s="1154"/>
    </row>
    <row r="1464" spans="2:54" ht="15" customHeight="1">
      <c r="B1464" s="1145" t="s">
        <v>1662</v>
      </c>
      <c r="C1464" s="3019" t="s">
        <v>1126</v>
      </c>
      <c r="D1464" s="3019" t="s">
        <v>842</v>
      </c>
      <c r="E1464" s="1146" t="s">
        <v>1127</v>
      </c>
      <c r="F1464" s="1106"/>
      <c r="G1464" s="441" t="s">
        <v>93</v>
      </c>
      <c r="H1464" s="441" t="s">
        <v>1103</v>
      </c>
      <c r="I1464" s="441" t="s">
        <v>1128</v>
      </c>
      <c r="J1464" s="441" t="s">
        <v>112</v>
      </c>
      <c r="K1464" s="441" t="s">
        <v>1126</v>
      </c>
      <c r="L1464" s="441" t="s">
        <v>1120</v>
      </c>
      <c r="M1464" s="441" t="str">
        <f t="shared" ref="M1464" si="89">B1464</f>
        <v>Wagga Nth 132 kV</v>
      </c>
      <c r="N1464" s="441" t="s">
        <v>1129</v>
      </c>
      <c r="O1464" s="441" t="s">
        <v>842</v>
      </c>
      <c r="P1464" s="1111"/>
      <c r="Q1464" s="2521"/>
      <c r="R1464" s="2522"/>
      <c r="S1464" s="2523"/>
      <c r="T1464" s="2523"/>
      <c r="U1464" s="2523"/>
      <c r="V1464" s="2523"/>
      <c r="W1464" s="2524"/>
      <c r="X1464" s="2524"/>
      <c r="Y1464" s="2524"/>
      <c r="Z1464" s="2524"/>
      <c r="AA1464" s="2525"/>
      <c r="AB1464" s="1125"/>
      <c r="AC1464" s="1151"/>
      <c r="AD1464" s="1152"/>
      <c r="AE1464" s="1153"/>
      <c r="AF1464" s="1153"/>
      <c r="AG1464" s="1153"/>
      <c r="AH1464" s="124"/>
      <c r="AI1464" s="124"/>
      <c r="AJ1464" s="124"/>
      <c r="AK1464" s="124"/>
      <c r="AL1464" s="124"/>
      <c r="AM1464" s="124"/>
      <c r="AN1464" s="124"/>
      <c r="AO1464" s="124"/>
      <c r="AP1464" s="124"/>
      <c r="AQ1464" s="1153"/>
      <c r="AR1464" s="1154"/>
      <c r="AS1464" s="1154"/>
      <c r="AT1464" s="1154"/>
      <c r="AU1464" s="1154"/>
      <c r="AV1464" s="1154"/>
      <c r="AW1464" s="1154"/>
      <c r="AX1464" s="1154"/>
      <c r="AY1464" s="1154"/>
      <c r="AZ1464" s="1154"/>
      <c r="BA1464" s="1154"/>
      <c r="BB1464" s="1154"/>
    </row>
    <row r="1465" spans="2:54" ht="15" customHeight="1">
      <c r="B1465" s="1155"/>
      <c r="C1465" s="3017"/>
      <c r="D1465" s="3017"/>
      <c r="E1465" s="1146" t="s">
        <v>1130</v>
      </c>
      <c r="F1465" s="1106"/>
      <c r="G1465" s="441" t="s">
        <v>93</v>
      </c>
      <c r="H1465" s="441" t="s">
        <v>1103</v>
      </c>
      <c r="I1465" s="441" t="s">
        <v>1131</v>
      </c>
      <c r="J1465" s="441" t="s">
        <v>112</v>
      </c>
      <c r="K1465" s="441" t="s">
        <v>1126</v>
      </c>
      <c r="L1465" s="441" t="s">
        <v>1120</v>
      </c>
      <c r="M1465" s="441" t="str">
        <f t="shared" si="87"/>
        <v>Wagga Nth 132 kV</v>
      </c>
      <c r="N1465" s="441" t="s">
        <v>1129</v>
      </c>
      <c r="O1465" s="441" t="s">
        <v>842</v>
      </c>
      <c r="P1465" s="1111"/>
      <c r="Q1465" s="2526"/>
      <c r="R1465" s="2527"/>
      <c r="S1465" s="2524"/>
      <c r="T1465" s="2524"/>
      <c r="U1465" s="2524"/>
      <c r="V1465" s="2524"/>
      <c r="W1465" s="2524"/>
      <c r="X1465" s="2524"/>
      <c r="Y1465" s="2524"/>
      <c r="Z1465" s="2524"/>
      <c r="AA1465" s="2525"/>
      <c r="AB1465" s="1125"/>
      <c r="AC1465" s="1151"/>
      <c r="AD1465" s="1152"/>
      <c r="AE1465" s="1153"/>
      <c r="AF1465" s="1153"/>
      <c r="AG1465" s="1153"/>
      <c r="AH1465" s="124"/>
      <c r="AI1465" s="124"/>
      <c r="AJ1465" s="124"/>
      <c r="AK1465" s="124"/>
      <c r="AL1465" s="124"/>
      <c r="AM1465" s="124"/>
      <c r="AN1465" s="124"/>
      <c r="AO1465" s="124"/>
      <c r="AP1465" s="124"/>
      <c r="AQ1465" s="1153"/>
      <c r="AR1465" s="1154"/>
      <c r="AS1465" s="1154"/>
      <c r="AT1465" s="1154"/>
      <c r="AU1465" s="1154"/>
      <c r="AV1465" s="1154"/>
      <c r="AW1465" s="1154"/>
      <c r="AX1465" s="1154"/>
      <c r="AY1465" s="1154"/>
      <c r="AZ1465" s="1154"/>
      <c r="BA1465" s="1154"/>
      <c r="BB1465" s="1154"/>
    </row>
    <row r="1466" spans="2:54" ht="15" customHeight="1">
      <c r="B1466" s="1155"/>
      <c r="C1466" s="3016" t="s">
        <v>1132</v>
      </c>
      <c r="D1466" s="3016" t="s">
        <v>833</v>
      </c>
      <c r="E1466" s="1146" t="s">
        <v>1127</v>
      </c>
      <c r="F1466" s="1106"/>
      <c r="G1466" s="441" t="s">
        <v>93</v>
      </c>
      <c r="H1466" s="441" t="s">
        <v>1103</v>
      </c>
      <c r="I1466" s="441" t="s">
        <v>1128</v>
      </c>
      <c r="J1466" s="441" t="s">
        <v>112</v>
      </c>
      <c r="K1466" s="1111" t="s">
        <v>1132</v>
      </c>
      <c r="L1466" s="441" t="s">
        <v>1120</v>
      </c>
      <c r="M1466" s="441" t="str">
        <f t="shared" si="87"/>
        <v>Wagga Nth 132 kV</v>
      </c>
      <c r="N1466" s="1111" t="s">
        <v>1106</v>
      </c>
      <c r="O1466" s="1111" t="s">
        <v>833</v>
      </c>
      <c r="P1466" s="1111"/>
      <c r="Q1466" s="2850"/>
      <c r="R1466" s="2850"/>
      <c r="S1466" s="2850"/>
      <c r="T1466" s="2850"/>
      <c r="U1466" s="2850"/>
      <c r="V1466" s="2851"/>
      <c r="W1466" s="2852"/>
      <c r="X1466" s="2852"/>
      <c r="Y1466" s="2852"/>
      <c r="Z1466" s="2852"/>
      <c r="AA1466" s="2853"/>
      <c r="AB1466" s="1125"/>
      <c r="AC1466" s="1151"/>
      <c r="AD1466" s="1152"/>
      <c r="AE1466" s="1153"/>
      <c r="AF1466" s="1153"/>
      <c r="AG1466" s="1153"/>
      <c r="AH1466" s="124"/>
      <c r="AI1466" s="124"/>
      <c r="AJ1466" s="124"/>
      <c r="AK1466" s="124"/>
      <c r="AL1466" s="1153"/>
      <c r="AM1466" s="124"/>
      <c r="AN1466" s="124"/>
      <c r="AO1466" s="1153"/>
      <c r="AP1466" s="1153"/>
      <c r="AQ1466" s="1153"/>
      <c r="AR1466" s="1154"/>
      <c r="AS1466" s="1154"/>
      <c r="AT1466" s="1154"/>
      <c r="AU1466" s="1160"/>
      <c r="AV1466" s="1154"/>
      <c r="AW1466" s="1154"/>
      <c r="AX1466" s="1154"/>
      <c r="AY1466" s="1154"/>
      <c r="AZ1466" s="1154"/>
      <c r="BA1466" s="1154"/>
      <c r="BB1466" s="1154"/>
    </row>
    <row r="1467" spans="2:54" ht="15" customHeight="1">
      <c r="B1467" s="1155"/>
      <c r="C1467" s="3017"/>
      <c r="D1467" s="3017"/>
      <c r="E1467" s="1146" t="s">
        <v>1130</v>
      </c>
      <c r="F1467" s="1106"/>
      <c r="G1467" s="441" t="s">
        <v>93</v>
      </c>
      <c r="H1467" s="441" t="s">
        <v>1103</v>
      </c>
      <c r="I1467" s="441" t="s">
        <v>1131</v>
      </c>
      <c r="J1467" s="441" t="s">
        <v>112</v>
      </c>
      <c r="K1467" s="1111" t="s">
        <v>1132</v>
      </c>
      <c r="L1467" s="441" t="s">
        <v>1120</v>
      </c>
      <c r="M1467" s="441" t="str">
        <f t="shared" si="87"/>
        <v>Wagga Nth 132 kV</v>
      </c>
      <c r="N1467" s="1111" t="s">
        <v>1106</v>
      </c>
      <c r="O1467" s="1111" t="s">
        <v>833</v>
      </c>
      <c r="P1467" s="1111"/>
      <c r="Q1467" s="2850"/>
      <c r="R1467" s="2850"/>
      <c r="S1467" s="2850"/>
      <c r="T1467" s="2850"/>
      <c r="U1467" s="2850"/>
      <c r="V1467" s="2851"/>
      <c r="W1467" s="2852"/>
      <c r="X1467" s="2852"/>
      <c r="Y1467" s="2852"/>
      <c r="Z1467" s="2852"/>
      <c r="AA1467" s="2853"/>
      <c r="AB1467" s="1125"/>
      <c r="AC1467" s="1151"/>
      <c r="AD1467" s="1152"/>
      <c r="AE1467" s="1153"/>
      <c r="AF1467" s="1153"/>
      <c r="AG1467" s="1153"/>
      <c r="AH1467" s="124"/>
      <c r="AI1467" s="124"/>
      <c r="AJ1467" s="124"/>
      <c r="AK1467" s="124"/>
      <c r="AL1467" s="1153"/>
      <c r="AM1467" s="124"/>
      <c r="AN1467" s="124"/>
      <c r="AO1467" s="1153"/>
      <c r="AP1467" s="1153"/>
      <c r="AQ1467" s="1153"/>
      <c r="AR1467" s="1154"/>
      <c r="AS1467" s="1154"/>
      <c r="AT1467" s="1154"/>
      <c r="AU1467" s="1160"/>
      <c r="AV1467" s="1154"/>
      <c r="AW1467" s="1154"/>
      <c r="AX1467" s="1154"/>
      <c r="AY1467" s="1154"/>
      <c r="AZ1467" s="1154"/>
      <c r="BA1467" s="1154"/>
      <c r="BB1467" s="1154"/>
    </row>
    <row r="1468" spans="2:54" ht="15" customHeight="1">
      <c r="B1468" s="1155"/>
      <c r="C1468" s="3016" t="s">
        <v>1132</v>
      </c>
      <c r="D1468" s="3016" t="s">
        <v>842</v>
      </c>
      <c r="E1468" s="1146" t="s">
        <v>1127</v>
      </c>
      <c r="F1468" s="1106"/>
      <c r="G1468" s="441" t="s">
        <v>93</v>
      </c>
      <c r="H1468" s="441" t="s">
        <v>1103</v>
      </c>
      <c r="I1468" s="441" t="s">
        <v>1128</v>
      </c>
      <c r="J1468" s="441" t="s">
        <v>112</v>
      </c>
      <c r="K1468" s="1111" t="s">
        <v>1132</v>
      </c>
      <c r="L1468" s="441" t="s">
        <v>1120</v>
      </c>
      <c r="M1468" s="441" t="str">
        <f t="shared" si="87"/>
        <v>Wagga Nth 132 kV</v>
      </c>
      <c r="N1468" s="1111" t="s">
        <v>1106</v>
      </c>
      <c r="O1468" s="1112" t="s">
        <v>842</v>
      </c>
      <c r="P1468" s="1111"/>
      <c r="Q1468" s="2854"/>
      <c r="R1468" s="2854"/>
      <c r="S1468" s="2854"/>
      <c r="T1468" s="2854"/>
      <c r="U1468" s="2854"/>
      <c r="V1468" s="2855"/>
      <c r="W1468" s="2852"/>
      <c r="X1468" s="2852"/>
      <c r="Y1468" s="2852"/>
      <c r="Z1468" s="2852"/>
      <c r="AA1468" s="2853"/>
      <c r="AB1468" s="1125"/>
      <c r="AC1468" s="1151"/>
      <c r="AD1468" s="1152"/>
      <c r="AE1468" s="1153"/>
      <c r="AF1468" s="1153"/>
      <c r="AG1468" s="1153"/>
      <c r="AH1468" s="124"/>
      <c r="AI1468" s="124"/>
      <c r="AJ1468" s="124"/>
      <c r="AK1468" s="124"/>
      <c r="AL1468" s="1153"/>
      <c r="AM1468" s="124"/>
      <c r="AN1468" s="124"/>
      <c r="AO1468" s="1153"/>
      <c r="AP1468" s="1161"/>
      <c r="AQ1468" s="1153"/>
      <c r="AR1468" s="1154"/>
      <c r="AS1468" s="1154"/>
      <c r="AT1468" s="1154"/>
      <c r="AU1468" s="1160"/>
      <c r="AV1468" s="1154"/>
      <c r="AW1468" s="1154"/>
      <c r="AX1468" s="1154"/>
      <c r="AY1468" s="1154"/>
      <c r="AZ1468" s="1154"/>
      <c r="BA1468" s="1154"/>
      <c r="BB1468" s="1154"/>
    </row>
    <row r="1469" spans="2:54" ht="15" customHeight="1">
      <c r="B1469" s="1155"/>
      <c r="C1469" s="3017"/>
      <c r="D1469" s="3017"/>
      <c r="E1469" s="1146" t="s">
        <v>1130</v>
      </c>
      <c r="F1469" s="1106"/>
      <c r="G1469" s="441" t="s">
        <v>93</v>
      </c>
      <c r="H1469" s="441" t="s">
        <v>1103</v>
      </c>
      <c r="I1469" s="441" t="s">
        <v>1131</v>
      </c>
      <c r="J1469" s="441" t="s">
        <v>112</v>
      </c>
      <c r="K1469" s="1111" t="s">
        <v>1132</v>
      </c>
      <c r="L1469" s="441" t="s">
        <v>1120</v>
      </c>
      <c r="M1469" s="441" t="str">
        <f t="shared" si="87"/>
        <v>Wagga Nth 132 kV</v>
      </c>
      <c r="N1469" s="1111" t="s">
        <v>1106</v>
      </c>
      <c r="O1469" s="1112" t="s">
        <v>842</v>
      </c>
      <c r="P1469" s="1111"/>
      <c r="Q1469" s="2854"/>
      <c r="R1469" s="2854"/>
      <c r="S1469" s="2854"/>
      <c r="T1469" s="2854"/>
      <c r="U1469" s="2854"/>
      <c r="V1469" s="2855"/>
      <c r="W1469" s="2852"/>
      <c r="X1469" s="2852"/>
      <c r="Y1469" s="2852"/>
      <c r="Z1469" s="2852"/>
      <c r="AA1469" s="2853"/>
      <c r="AB1469" s="1125"/>
      <c r="AC1469" s="1151"/>
      <c r="AD1469" s="1152"/>
      <c r="AE1469" s="1153"/>
      <c r="AF1469" s="1153"/>
      <c r="AG1469" s="1153"/>
      <c r="AH1469" s="124"/>
      <c r="AI1469" s="124"/>
      <c r="AJ1469" s="124"/>
      <c r="AK1469" s="124"/>
      <c r="AL1469" s="1153"/>
      <c r="AM1469" s="124"/>
      <c r="AN1469" s="124"/>
      <c r="AO1469" s="1153"/>
      <c r="AP1469" s="1161"/>
      <c r="AQ1469" s="1153"/>
      <c r="AR1469" s="1154"/>
      <c r="AS1469" s="1154"/>
      <c r="AT1469" s="1154"/>
      <c r="AU1469" s="1160"/>
      <c r="AV1469" s="1154"/>
      <c r="AW1469" s="1154"/>
      <c r="AX1469" s="1154"/>
      <c r="AY1469" s="1154"/>
      <c r="AZ1469" s="1154"/>
      <c r="BA1469" s="1154"/>
      <c r="BB1469" s="1154"/>
    </row>
    <row r="1470" spans="2:54" ht="15" customHeight="1">
      <c r="B1470" s="1155"/>
      <c r="C1470" s="3016" t="s">
        <v>1133</v>
      </c>
      <c r="D1470" s="3016"/>
      <c r="E1470" s="1146" t="s">
        <v>1127</v>
      </c>
      <c r="F1470" s="1106"/>
      <c r="G1470" s="441" t="s">
        <v>93</v>
      </c>
      <c r="H1470" s="441" t="s">
        <v>1103</v>
      </c>
      <c r="I1470" s="441" t="s">
        <v>1128</v>
      </c>
      <c r="J1470" s="441" t="s">
        <v>112</v>
      </c>
      <c r="K1470" s="1111" t="s">
        <v>1133</v>
      </c>
      <c r="L1470" s="441" t="s">
        <v>1120</v>
      </c>
      <c r="M1470" s="441" t="str">
        <f t="shared" si="87"/>
        <v>Wagga Nth 132 kV</v>
      </c>
      <c r="N1470" s="1111" t="s">
        <v>1108</v>
      </c>
      <c r="O1470" s="1111" t="s">
        <v>1109</v>
      </c>
      <c r="P1470" s="1111"/>
      <c r="Q1470" s="2856"/>
      <c r="R1470" s="2856"/>
      <c r="S1470" s="2856"/>
      <c r="T1470" s="2856"/>
      <c r="U1470" s="2856"/>
      <c r="V1470" s="2858"/>
      <c r="W1470" s="2859"/>
      <c r="X1470" s="2859"/>
      <c r="Y1470" s="2859"/>
      <c r="Z1470" s="2859"/>
      <c r="AA1470" s="2860"/>
      <c r="AB1470" s="1125"/>
      <c r="AC1470" s="1151"/>
      <c r="AD1470" s="1152"/>
      <c r="AE1470" s="1153"/>
      <c r="AF1470" s="1153"/>
      <c r="AG1470" s="1153"/>
      <c r="AH1470" s="124"/>
      <c r="AI1470" s="124"/>
      <c r="AJ1470" s="124"/>
      <c r="AK1470" s="124"/>
      <c r="AL1470" s="1153"/>
      <c r="AM1470" s="124"/>
      <c r="AN1470" s="124"/>
      <c r="AO1470" s="1153"/>
      <c r="AP1470" s="1153"/>
      <c r="AQ1470" s="1153"/>
      <c r="AR1470" s="1154"/>
      <c r="AS1470" s="1154"/>
      <c r="AT1470" s="1154"/>
      <c r="AU1470" s="1154"/>
      <c r="AV1470" s="1154"/>
      <c r="AW1470" s="1154"/>
      <c r="AX1470" s="1154"/>
      <c r="AY1470" s="1154"/>
      <c r="AZ1470" s="1154"/>
      <c r="BA1470" s="1154"/>
      <c r="BB1470" s="1154"/>
    </row>
    <row r="1471" spans="2:54" ht="15" customHeight="1">
      <c r="B1471" s="1155"/>
      <c r="C1471" s="3017"/>
      <c r="D1471" s="3017"/>
      <c r="E1471" s="1146" t="s">
        <v>1130</v>
      </c>
      <c r="F1471" s="1106"/>
      <c r="G1471" s="441" t="s">
        <v>93</v>
      </c>
      <c r="H1471" s="441" t="s">
        <v>1103</v>
      </c>
      <c r="I1471" s="441" t="s">
        <v>1131</v>
      </c>
      <c r="J1471" s="441" t="s">
        <v>112</v>
      </c>
      <c r="K1471" s="1111" t="s">
        <v>1133</v>
      </c>
      <c r="L1471" s="441" t="s">
        <v>1120</v>
      </c>
      <c r="M1471" s="441" t="str">
        <f t="shared" si="87"/>
        <v>Wagga Nth 132 kV</v>
      </c>
      <c r="N1471" s="1111" t="s">
        <v>1108</v>
      </c>
      <c r="O1471" s="1111" t="s">
        <v>1109</v>
      </c>
      <c r="P1471" s="1111"/>
      <c r="Q1471" s="2856"/>
      <c r="R1471" s="2856"/>
      <c r="S1471" s="2856"/>
      <c r="T1471" s="2856"/>
      <c r="U1471" s="2856"/>
      <c r="V1471" s="2858"/>
      <c r="W1471" s="2859"/>
      <c r="X1471" s="2859"/>
      <c r="Y1471" s="2859"/>
      <c r="Z1471" s="2859"/>
      <c r="AA1471" s="2860"/>
      <c r="AB1471" s="1125"/>
      <c r="AC1471" s="1151"/>
      <c r="AD1471" s="1152"/>
      <c r="AE1471" s="1153"/>
      <c r="AF1471" s="1153"/>
      <c r="AG1471" s="1153"/>
      <c r="AH1471" s="124"/>
      <c r="AI1471" s="124"/>
      <c r="AJ1471" s="124"/>
      <c r="AK1471" s="124"/>
      <c r="AL1471" s="1153"/>
      <c r="AM1471" s="124"/>
      <c r="AN1471" s="124"/>
      <c r="AO1471" s="1153"/>
      <c r="AP1471" s="1153"/>
      <c r="AQ1471" s="1153"/>
      <c r="AR1471" s="1154"/>
      <c r="AS1471" s="1154"/>
      <c r="AT1471" s="1154"/>
      <c r="AU1471" s="1154"/>
      <c r="AV1471" s="1154"/>
      <c r="AW1471" s="1154"/>
      <c r="AX1471" s="1154"/>
      <c r="AY1471" s="1154"/>
      <c r="AZ1471" s="1154"/>
      <c r="BA1471" s="1154"/>
      <c r="BB1471" s="1154"/>
    </row>
    <row r="1472" spans="2:54" ht="15" customHeight="1">
      <c r="B1472" s="1155"/>
      <c r="C1472" s="3016" t="s">
        <v>1110</v>
      </c>
      <c r="D1472" s="3016"/>
      <c r="E1472" s="1146" t="s">
        <v>1127</v>
      </c>
      <c r="F1472" s="1106"/>
      <c r="G1472" s="441" t="s">
        <v>93</v>
      </c>
      <c r="H1472" s="441" t="s">
        <v>1103</v>
      </c>
      <c r="I1472" s="441" t="s">
        <v>1128</v>
      </c>
      <c r="J1472" s="441" t="s">
        <v>112</v>
      </c>
      <c r="K1472" s="1111" t="s">
        <v>1110</v>
      </c>
      <c r="L1472" s="441" t="s">
        <v>1120</v>
      </c>
      <c r="M1472" s="441" t="str">
        <f t="shared" si="87"/>
        <v>Wagga Nth 132 kV</v>
      </c>
      <c r="N1472" s="1111" t="s">
        <v>1111</v>
      </c>
      <c r="O1472" s="1112">
        <v>0</v>
      </c>
      <c r="P1472" s="1111"/>
      <c r="Q1472" s="2861"/>
      <c r="R1472" s="2861"/>
      <c r="S1472" s="2861"/>
      <c r="T1472" s="2861"/>
      <c r="U1472" s="2861"/>
      <c r="V1472" s="2862"/>
      <c r="W1472" s="2863"/>
      <c r="X1472" s="2863"/>
      <c r="Y1472" s="2863"/>
      <c r="Z1472" s="2863"/>
      <c r="AA1472" s="2864"/>
      <c r="AB1472" s="1125"/>
      <c r="AC1472" s="1151"/>
      <c r="AD1472" s="1152"/>
      <c r="AE1472" s="1153"/>
      <c r="AF1472" s="1153"/>
      <c r="AG1472" s="1153"/>
      <c r="AH1472" s="124"/>
      <c r="AI1472" s="124"/>
      <c r="AJ1472" s="124"/>
      <c r="AK1472" s="124"/>
      <c r="AL1472" s="1153"/>
      <c r="AM1472" s="124"/>
      <c r="AN1472" s="124"/>
      <c r="AO1472" s="1153"/>
      <c r="AP1472" s="1161"/>
      <c r="AQ1472" s="1153"/>
      <c r="AR1472" s="1154"/>
      <c r="AS1472" s="1154"/>
      <c r="AT1472" s="1154"/>
      <c r="AU1472" s="1154"/>
      <c r="AV1472" s="1154"/>
      <c r="AW1472" s="1154"/>
      <c r="AX1472" s="1154"/>
      <c r="AY1472" s="1154"/>
      <c r="AZ1472" s="1154"/>
      <c r="BA1472" s="1154"/>
      <c r="BB1472" s="1154"/>
    </row>
    <row r="1473" spans="2:54" ht="15" customHeight="1">
      <c r="B1473" s="1155"/>
      <c r="C1473" s="3017"/>
      <c r="D1473" s="3017"/>
      <c r="E1473" s="1146" t="s">
        <v>1130</v>
      </c>
      <c r="F1473" s="1106"/>
      <c r="G1473" s="441" t="s">
        <v>93</v>
      </c>
      <c r="H1473" s="441" t="s">
        <v>1103</v>
      </c>
      <c r="I1473" s="441" t="s">
        <v>1131</v>
      </c>
      <c r="J1473" s="441" t="s">
        <v>112</v>
      </c>
      <c r="K1473" s="1111" t="s">
        <v>1110</v>
      </c>
      <c r="L1473" s="441" t="s">
        <v>1120</v>
      </c>
      <c r="M1473" s="441" t="str">
        <f t="shared" si="87"/>
        <v>Wagga Nth 132 kV</v>
      </c>
      <c r="N1473" s="1111" t="s">
        <v>1111</v>
      </c>
      <c r="O1473" s="1112">
        <v>0</v>
      </c>
      <c r="P1473" s="1111"/>
      <c r="Q1473" s="2861"/>
      <c r="R1473" s="2861"/>
      <c r="S1473" s="2861"/>
      <c r="T1473" s="2861"/>
      <c r="U1473" s="2861"/>
      <c r="V1473" s="2862"/>
      <c r="W1473" s="2863"/>
      <c r="X1473" s="2863"/>
      <c r="Y1473" s="2863"/>
      <c r="Z1473" s="2863"/>
      <c r="AA1473" s="2864"/>
      <c r="AB1473" s="1125"/>
      <c r="AC1473" s="1151"/>
      <c r="AD1473" s="1152"/>
      <c r="AE1473" s="1153"/>
      <c r="AF1473" s="1153"/>
      <c r="AG1473" s="1153"/>
      <c r="AH1473" s="124"/>
      <c r="AI1473" s="124"/>
      <c r="AJ1473" s="124"/>
      <c r="AK1473" s="124"/>
      <c r="AL1473" s="1153"/>
      <c r="AM1473" s="124"/>
      <c r="AN1473" s="124"/>
      <c r="AO1473" s="1153"/>
      <c r="AP1473" s="1161"/>
      <c r="AQ1473" s="1153"/>
      <c r="AR1473" s="1154"/>
      <c r="AS1473" s="1154"/>
      <c r="AT1473" s="1154"/>
      <c r="AU1473" s="1154"/>
      <c r="AV1473" s="1154"/>
      <c r="AW1473" s="1154"/>
      <c r="AX1473" s="1154"/>
      <c r="AY1473" s="1154"/>
      <c r="AZ1473" s="1154"/>
      <c r="BA1473" s="1154"/>
      <c r="BB1473" s="1154"/>
    </row>
    <row r="1474" spans="2:54" ht="15" customHeight="1">
      <c r="B1474" s="1155"/>
      <c r="C1474" s="3016" t="s">
        <v>1112</v>
      </c>
      <c r="D1474" s="3016"/>
      <c r="E1474" s="1146" t="s">
        <v>1127</v>
      </c>
      <c r="F1474" s="1106"/>
      <c r="G1474" s="441" t="s">
        <v>93</v>
      </c>
      <c r="H1474" s="441" t="s">
        <v>1103</v>
      </c>
      <c r="I1474" s="441" t="s">
        <v>1128</v>
      </c>
      <c r="J1474" s="441" t="s">
        <v>112</v>
      </c>
      <c r="K1474" s="1111" t="s">
        <v>1112</v>
      </c>
      <c r="L1474" s="441" t="s">
        <v>1120</v>
      </c>
      <c r="M1474" s="441" t="str">
        <f t="shared" si="87"/>
        <v>Wagga Nth 132 kV</v>
      </c>
      <c r="N1474" s="1111" t="s">
        <v>1113</v>
      </c>
      <c r="O1474" s="1111" t="s">
        <v>1113</v>
      </c>
      <c r="P1474" s="1111"/>
      <c r="Q1474" s="2850"/>
      <c r="R1474" s="2850"/>
      <c r="S1474" s="2850"/>
      <c r="T1474" s="2850"/>
      <c r="U1474" s="2850"/>
      <c r="V1474" s="2851"/>
      <c r="W1474" s="2866"/>
      <c r="X1474" s="2866"/>
      <c r="Y1474" s="2866"/>
      <c r="Z1474" s="2866"/>
      <c r="AA1474" s="2099"/>
      <c r="AB1474" s="1125"/>
      <c r="AC1474" s="1151"/>
      <c r="AD1474" s="1152"/>
      <c r="AE1474" s="1153"/>
      <c r="AF1474" s="1153"/>
      <c r="AG1474" s="1153"/>
      <c r="AH1474" s="124"/>
      <c r="AI1474" s="124"/>
      <c r="AJ1474" s="124"/>
      <c r="AK1474" s="124"/>
      <c r="AL1474" s="1153"/>
      <c r="AM1474" s="124"/>
      <c r="AN1474" s="124"/>
      <c r="AO1474" s="1153"/>
      <c r="AP1474" s="1153"/>
      <c r="AQ1474" s="1153"/>
      <c r="AR1474" s="1154"/>
      <c r="AS1474" s="1154"/>
      <c r="AT1474" s="1154"/>
      <c r="AU1474" s="1154"/>
      <c r="AV1474" s="1154"/>
      <c r="AW1474" s="1154"/>
      <c r="AX1474" s="1154"/>
      <c r="AY1474" s="1154"/>
      <c r="AZ1474" s="1154"/>
      <c r="BA1474" s="1154"/>
      <c r="BB1474" s="1154"/>
    </row>
    <row r="1475" spans="2:54" ht="15" customHeight="1">
      <c r="B1475" s="1155"/>
      <c r="C1475" s="3017"/>
      <c r="D1475" s="3017"/>
      <c r="E1475" s="1146" t="s">
        <v>1130</v>
      </c>
      <c r="F1475" s="1106"/>
      <c r="G1475" s="441" t="s">
        <v>93</v>
      </c>
      <c r="H1475" s="441" t="s">
        <v>1103</v>
      </c>
      <c r="I1475" s="441" t="s">
        <v>1131</v>
      </c>
      <c r="J1475" s="441" t="s">
        <v>112</v>
      </c>
      <c r="K1475" s="1111" t="s">
        <v>1112</v>
      </c>
      <c r="L1475" s="441" t="s">
        <v>1120</v>
      </c>
      <c r="M1475" s="441" t="str">
        <f t="shared" si="87"/>
        <v>Wagga Nth 132 kV</v>
      </c>
      <c r="N1475" s="1111" t="s">
        <v>1113</v>
      </c>
      <c r="O1475" s="1111" t="s">
        <v>1113</v>
      </c>
      <c r="P1475" s="1111"/>
      <c r="Q1475" s="2850"/>
      <c r="R1475" s="2850"/>
      <c r="S1475" s="2850"/>
      <c r="T1475" s="2850"/>
      <c r="U1475" s="2850"/>
      <c r="V1475" s="2851"/>
      <c r="W1475" s="2866"/>
      <c r="X1475" s="2866"/>
      <c r="Y1475" s="2866"/>
      <c r="Z1475" s="2866"/>
      <c r="AA1475" s="2099"/>
      <c r="AB1475" s="1125"/>
      <c r="AC1475" s="1151"/>
      <c r="AD1475" s="1152"/>
      <c r="AE1475" s="1153"/>
      <c r="AF1475" s="1153"/>
      <c r="AG1475" s="1153"/>
      <c r="AH1475" s="124"/>
      <c r="AI1475" s="124"/>
      <c r="AJ1475" s="124"/>
      <c r="AK1475" s="124"/>
      <c r="AL1475" s="1153"/>
      <c r="AM1475" s="124"/>
      <c r="AN1475" s="124"/>
      <c r="AO1475" s="1153"/>
      <c r="AP1475" s="1153"/>
      <c r="AQ1475" s="1153"/>
      <c r="AR1475" s="1154"/>
      <c r="AS1475" s="1154"/>
      <c r="AT1475" s="1154"/>
      <c r="AU1475" s="1154"/>
      <c r="AV1475" s="1154"/>
      <c r="AW1475" s="1154"/>
      <c r="AX1475" s="1154"/>
      <c r="AY1475" s="1154"/>
      <c r="AZ1475" s="1154"/>
      <c r="BA1475" s="1154"/>
      <c r="BB1475" s="1154"/>
    </row>
    <row r="1476" spans="2:54" ht="15" customHeight="1">
      <c r="B1476" s="1155"/>
      <c r="C1476" s="3016" t="s">
        <v>1134</v>
      </c>
      <c r="D1476" s="3016" t="s">
        <v>833</v>
      </c>
      <c r="E1476" s="1146" t="s">
        <v>1127</v>
      </c>
      <c r="F1476" s="1106"/>
      <c r="G1476" s="441" t="s">
        <v>93</v>
      </c>
      <c r="H1476" s="441" t="s">
        <v>1103</v>
      </c>
      <c r="I1476" s="441" t="s">
        <v>1128</v>
      </c>
      <c r="J1476" s="441" t="s">
        <v>112</v>
      </c>
      <c r="K1476" s="1111" t="s">
        <v>1134</v>
      </c>
      <c r="L1476" s="441" t="s">
        <v>1120</v>
      </c>
      <c r="M1476" s="441" t="str">
        <f t="shared" si="87"/>
        <v>Wagga Nth 132 kV</v>
      </c>
      <c r="N1476" s="1111" t="s">
        <v>1115</v>
      </c>
      <c r="O1476" s="1111" t="s">
        <v>833</v>
      </c>
      <c r="P1476" s="1111"/>
      <c r="Q1476" s="2867"/>
      <c r="R1476" s="2868"/>
      <c r="S1476" s="2869"/>
      <c r="T1476" s="2869"/>
      <c r="U1476" s="2869"/>
      <c r="V1476" s="2869"/>
      <c r="W1476" s="2869"/>
      <c r="X1476" s="2869"/>
      <c r="Y1476" s="2869"/>
      <c r="Z1476" s="2869"/>
      <c r="AA1476" s="2879"/>
      <c r="AB1476" s="1125"/>
      <c r="AC1476" s="1151"/>
      <c r="AD1476" s="1152"/>
      <c r="AE1476" s="1153"/>
      <c r="AF1476" s="1153"/>
      <c r="AG1476" s="1153"/>
      <c r="AH1476" s="124"/>
      <c r="AI1476" s="124"/>
      <c r="AJ1476" s="124"/>
      <c r="AK1476" s="124"/>
      <c r="AL1476" s="1153"/>
      <c r="AM1476" s="124"/>
      <c r="AN1476" s="124"/>
      <c r="AO1476" s="1153"/>
      <c r="AP1476" s="1153"/>
      <c r="AQ1476" s="1153"/>
      <c r="AR1476" s="1154"/>
      <c r="AS1476" s="1154"/>
      <c r="AT1476" s="1154"/>
      <c r="AU1476" s="1154"/>
      <c r="AV1476" s="1154"/>
      <c r="AW1476" s="1154"/>
      <c r="AX1476" s="1154"/>
      <c r="AY1476" s="1154"/>
      <c r="AZ1476" s="1154"/>
      <c r="BA1476" s="1154"/>
      <c r="BB1476" s="1154"/>
    </row>
    <row r="1477" spans="2:54" ht="15" customHeight="1">
      <c r="B1477" s="1155"/>
      <c r="C1477" s="3017"/>
      <c r="D1477" s="3017"/>
      <c r="E1477" s="1146" t="s">
        <v>1130</v>
      </c>
      <c r="F1477" s="1106"/>
      <c r="G1477" s="441" t="s">
        <v>93</v>
      </c>
      <c r="H1477" s="441" t="s">
        <v>1103</v>
      </c>
      <c r="I1477" s="441" t="s">
        <v>1131</v>
      </c>
      <c r="J1477" s="441" t="s">
        <v>112</v>
      </c>
      <c r="K1477" s="1111" t="s">
        <v>1134</v>
      </c>
      <c r="L1477" s="441" t="s">
        <v>1120</v>
      </c>
      <c r="M1477" s="441" t="str">
        <f t="shared" si="87"/>
        <v>Wagga Nth 132 kV</v>
      </c>
      <c r="N1477" s="1111" t="s">
        <v>1115</v>
      </c>
      <c r="O1477" s="1111" t="s">
        <v>833</v>
      </c>
      <c r="P1477" s="1111"/>
      <c r="Q1477" s="2867"/>
      <c r="R1477" s="2868"/>
      <c r="S1477" s="2869"/>
      <c r="T1477" s="2869"/>
      <c r="U1477" s="2869"/>
      <c r="V1477" s="2869"/>
      <c r="W1477" s="2869"/>
      <c r="X1477" s="2869"/>
      <c r="Y1477" s="2869"/>
      <c r="Z1477" s="2869"/>
      <c r="AA1477" s="2879"/>
      <c r="AB1477" s="1125"/>
      <c r="AC1477" s="1151"/>
      <c r="AD1477" s="1152"/>
      <c r="AE1477" s="1153"/>
      <c r="AF1477" s="1153"/>
      <c r="AG1477" s="1153"/>
      <c r="AH1477" s="124"/>
      <c r="AI1477" s="124"/>
      <c r="AJ1477" s="124"/>
      <c r="AK1477" s="124"/>
      <c r="AL1477" s="1153"/>
      <c r="AM1477" s="124"/>
      <c r="AN1477" s="124"/>
      <c r="AO1477" s="1153"/>
      <c r="AP1477" s="1153"/>
      <c r="AQ1477" s="1153"/>
      <c r="AR1477" s="1154"/>
      <c r="AS1477" s="1154"/>
      <c r="AT1477" s="1154"/>
      <c r="AU1477" s="1154"/>
      <c r="AV1477" s="1154"/>
      <c r="AW1477" s="1154"/>
      <c r="AX1477" s="1154"/>
      <c r="AY1477" s="1154"/>
      <c r="AZ1477" s="1154"/>
      <c r="BA1477" s="1154"/>
      <c r="BB1477" s="1154"/>
    </row>
    <row r="1478" spans="2:54" ht="15" customHeight="1">
      <c r="B1478" s="1155"/>
      <c r="C1478" s="3016" t="s">
        <v>1135</v>
      </c>
      <c r="D1478" s="3016" t="s">
        <v>833</v>
      </c>
      <c r="E1478" s="1146" t="s">
        <v>1127</v>
      </c>
      <c r="F1478" s="1106"/>
      <c r="G1478" s="441" t="s">
        <v>93</v>
      </c>
      <c r="H1478" s="441" t="s">
        <v>1103</v>
      </c>
      <c r="I1478" s="441" t="s">
        <v>1128</v>
      </c>
      <c r="J1478" s="441" t="s">
        <v>112</v>
      </c>
      <c r="K1478" s="1111" t="s">
        <v>1135</v>
      </c>
      <c r="L1478" s="441" t="s">
        <v>1120</v>
      </c>
      <c r="M1478" s="441" t="str">
        <f t="shared" si="87"/>
        <v>Wagga Nth 132 kV</v>
      </c>
      <c r="N1478" s="1111" t="s">
        <v>1106</v>
      </c>
      <c r="O1478" s="1111" t="s">
        <v>833</v>
      </c>
      <c r="P1478" s="1111"/>
      <c r="Q1478" s="2867"/>
      <c r="R1478" s="2868"/>
      <c r="S1478" s="2869"/>
      <c r="T1478" s="2869"/>
      <c r="U1478" s="2869"/>
      <c r="V1478" s="2869"/>
      <c r="W1478" s="2869"/>
      <c r="X1478" s="2869"/>
      <c r="Y1478" s="2869"/>
      <c r="Z1478" s="2869"/>
      <c r="AA1478" s="2879"/>
      <c r="AB1478" s="1125"/>
      <c r="AC1478" s="1151"/>
      <c r="AD1478" s="1152"/>
      <c r="AE1478" s="1153"/>
      <c r="AF1478" s="1153"/>
      <c r="AG1478" s="1153"/>
      <c r="AH1478" s="124"/>
      <c r="AI1478" s="124"/>
      <c r="AJ1478" s="124"/>
      <c r="AK1478" s="124"/>
      <c r="AL1478" s="1153"/>
      <c r="AM1478" s="124"/>
      <c r="AN1478" s="124"/>
      <c r="AO1478" s="1153"/>
      <c r="AP1478" s="1153"/>
      <c r="AQ1478" s="1153"/>
      <c r="AR1478" s="1154"/>
      <c r="AS1478" s="1154"/>
      <c r="AT1478" s="1154"/>
      <c r="AU1478" s="1154"/>
      <c r="AV1478" s="1154"/>
      <c r="AW1478" s="1154"/>
      <c r="AX1478" s="1154"/>
      <c r="AY1478" s="1154"/>
      <c r="AZ1478" s="1154"/>
      <c r="BA1478" s="1154"/>
      <c r="BB1478" s="1154"/>
    </row>
    <row r="1479" spans="2:54" ht="15" customHeight="1">
      <c r="B1479" s="1155"/>
      <c r="C1479" s="3017"/>
      <c r="D1479" s="3017"/>
      <c r="E1479" s="1146" t="s">
        <v>1130</v>
      </c>
      <c r="F1479" s="1106"/>
      <c r="G1479" s="441" t="s">
        <v>93</v>
      </c>
      <c r="H1479" s="441" t="s">
        <v>1103</v>
      </c>
      <c r="I1479" s="441" t="s">
        <v>1131</v>
      </c>
      <c r="J1479" s="441" t="s">
        <v>112</v>
      </c>
      <c r="K1479" s="1111" t="s">
        <v>1135</v>
      </c>
      <c r="L1479" s="441" t="s">
        <v>1120</v>
      </c>
      <c r="M1479" s="441" t="str">
        <f t="shared" si="87"/>
        <v>Wagga Nth 132 kV</v>
      </c>
      <c r="N1479" s="1111" t="s">
        <v>1106</v>
      </c>
      <c r="O1479" s="1111" t="s">
        <v>833</v>
      </c>
      <c r="P1479" s="1111"/>
      <c r="Q1479" s="2867"/>
      <c r="R1479" s="2868"/>
      <c r="S1479" s="2869"/>
      <c r="T1479" s="2869"/>
      <c r="U1479" s="2869"/>
      <c r="V1479" s="2869"/>
      <c r="W1479" s="2869"/>
      <c r="X1479" s="2869"/>
      <c r="Y1479" s="2869"/>
      <c r="Z1479" s="2869"/>
      <c r="AA1479" s="2879"/>
      <c r="AB1479" s="1125"/>
      <c r="AC1479" s="1151"/>
      <c r="AD1479" s="1152"/>
      <c r="AE1479" s="1153"/>
      <c r="AF1479" s="1153"/>
      <c r="AG1479" s="1153"/>
      <c r="AH1479" s="124"/>
      <c r="AI1479" s="124"/>
      <c r="AJ1479" s="124"/>
      <c r="AK1479" s="124"/>
      <c r="AL1479" s="1153"/>
      <c r="AM1479" s="124"/>
      <c r="AN1479" s="124"/>
      <c r="AO1479" s="1153"/>
      <c r="AP1479" s="1153"/>
      <c r="AQ1479" s="1153"/>
      <c r="AR1479" s="1154"/>
      <c r="AS1479" s="1154"/>
      <c r="AT1479" s="1154"/>
      <c r="AU1479" s="1154"/>
      <c r="AV1479" s="1154"/>
      <c r="AW1479" s="1154"/>
      <c r="AX1479" s="1154"/>
      <c r="AY1479" s="1154"/>
      <c r="AZ1479" s="1154"/>
      <c r="BA1479" s="1154"/>
      <c r="BB1479" s="1154"/>
    </row>
    <row r="1480" spans="2:54" ht="15" customHeight="1">
      <c r="B1480" s="1155"/>
      <c r="C1480" s="3016" t="s">
        <v>1135</v>
      </c>
      <c r="D1480" s="3016" t="s">
        <v>842</v>
      </c>
      <c r="E1480" s="1146" t="s">
        <v>1127</v>
      </c>
      <c r="F1480" s="1106"/>
      <c r="G1480" s="441" t="s">
        <v>93</v>
      </c>
      <c r="H1480" s="441" t="s">
        <v>1103</v>
      </c>
      <c r="I1480" s="441" t="s">
        <v>1128</v>
      </c>
      <c r="J1480" s="441" t="s">
        <v>112</v>
      </c>
      <c r="K1480" s="1111" t="s">
        <v>1135</v>
      </c>
      <c r="L1480" s="441" t="s">
        <v>1120</v>
      </c>
      <c r="M1480" s="441" t="str">
        <f t="shared" si="87"/>
        <v>Wagga Nth 132 kV</v>
      </c>
      <c r="N1480" s="1111" t="s">
        <v>1106</v>
      </c>
      <c r="O1480" s="1111" t="s">
        <v>842</v>
      </c>
      <c r="P1480" s="1111"/>
      <c r="Q1480" s="2867"/>
      <c r="R1480" s="2868"/>
      <c r="S1480" s="2869"/>
      <c r="T1480" s="2869"/>
      <c r="U1480" s="2869"/>
      <c r="V1480" s="2869"/>
      <c r="W1480" s="2869"/>
      <c r="X1480" s="2869"/>
      <c r="Y1480" s="2869"/>
      <c r="Z1480" s="2869"/>
      <c r="AA1480" s="2879"/>
      <c r="AB1480" s="1125"/>
      <c r="AC1480" s="1151"/>
      <c r="AD1480" s="1152"/>
      <c r="AE1480" s="1153"/>
      <c r="AF1480" s="1153"/>
      <c r="AG1480" s="1153"/>
      <c r="AH1480" s="124"/>
      <c r="AI1480" s="124"/>
      <c r="AJ1480" s="124"/>
      <c r="AK1480" s="124"/>
      <c r="AL1480" s="1153"/>
      <c r="AM1480" s="124"/>
      <c r="AN1480" s="124"/>
      <c r="AO1480" s="1153"/>
      <c r="AP1480" s="1153"/>
      <c r="AQ1480" s="1153"/>
      <c r="AR1480" s="1154"/>
      <c r="AS1480" s="1154"/>
      <c r="AT1480" s="1154"/>
      <c r="AU1480" s="1154"/>
      <c r="AV1480" s="1154"/>
      <c r="AW1480" s="1154"/>
      <c r="AX1480" s="1154"/>
      <c r="AY1480" s="1154"/>
      <c r="AZ1480" s="1154"/>
      <c r="BA1480" s="1154"/>
      <c r="BB1480" s="1154"/>
    </row>
    <row r="1481" spans="2:54" ht="15" customHeight="1">
      <c r="B1481" s="1155"/>
      <c r="C1481" s="3017"/>
      <c r="D1481" s="3017"/>
      <c r="E1481" s="1146" t="s">
        <v>1130</v>
      </c>
      <c r="F1481" s="1106"/>
      <c r="G1481" s="441" t="s">
        <v>93</v>
      </c>
      <c r="H1481" s="441" t="s">
        <v>1103</v>
      </c>
      <c r="I1481" s="441" t="s">
        <v>1131</v>
      </c>
      <c r="J1481" s="441" t="s">
        <v>112</v>
      </c>
      <c r="K1481" s="1111" t="s">
        <v>1135</v>
      </c>
      <c r="L1481" s="441" t="s">
        <v>1120</v>
      </c>
      <c r="M1481" s="441" t="str">
        <f t="shared" si="87"/>
        <v>Wagga Nth 132 kV</v>
      </c>
      <c r="N1481" s="1111" t="s">
        <v>1106</v>
      </c>
      <c r="O1481" s="1111" t="s">
        <v>842</v>
      </c>
      <c r="P1481" s="1111"/>
      <c r="Q1481" s="2867"/>
      <c r="R1481" s="2868"/>
      <c r="S1481" s="2869"/>
      <c r="T1481" s="2869"/>
      <c r="U1481" s="2869"/>
      <c r="V1481" s="2869"/>
      <c r="W1481" s="2869"/>
      <c r="X1481" s="2869"/>
      <c r="Y1481" s="2869"/>
      <c r="Z1481" s="2869"/>
      <c r="AA1481" s="2879"/>
      <c r="AB1481" s="1125"/>
      <c r="AC1481" s="1151"/>
      <c r="AD1481" s="1152"/>
      <c r="AE1481" s="1153"/>
      <c r="AF1481" s="1153"/>
      <c r="AG1481" s="1153"/>
      <c r="AH1481" s="124"/>
      <c r="AI1481" s="124"/>
      <c r="AJ1481" s="124"/>
      <c r="AK1481" s="124"/>
      <c r="AL1481" s="1153"/>
      <c r="AM1481" s="124"/>
      <c r="AN1481" s="124"/>
      <c r="AO1481" s="1153"/>
      <c r="AP1481" s="1153"/>
      <c r="AQ1481" s="1153"/>
      <c r="AR1481" s="1154"/>
      <c r="AS1481" s="1154"/>
      <c r="AT1481" s="1154"/>
      <c r="AU1481" s="1154"/>
      <c r="AV1481" s="1154"/>
      <c r="AW1481" s="1154"/>
      <c r="AX1481" s="1154"/>
      <c r="AY1481" s="1154"/>
      <c r="AZ1481" s="1154"/>
      <c r="BA1481" s="1154"/>
      <c r="BB1481" s="1154"/>
    </row>
    <row r="1482" spans="2:54" ht="15" customHeight="1">
      <c r="B1482" s="1155"/>
      <c r="C1482" s="3016" t="s">
        <v>1136</v>
      </c>
      <c r="D1482" s="3016" t="s">
        <v>833</v>
      </c>
      <c r="E1482" s="1146" t="s">
        <v>1127</v>
      </c>
      <c r="F1482" s="1106"/>
      <c r="G1482" s="441" t="s">
        <v>93</v>
      </c>
      <c r="H1482" s="441" t="s">
        <v>1103</v>
      </c>
      <c r="I1482" s="441" t="s">
        <v>1128</v>
      </c>
      <c r="J1482" s="441" t="s">
        <v>112</v>
      </c>
      <c r="K1482" s="1111" t="s">
        <v>1136</v>
      </c>
      <c r="L1482" s="441" t="s">
        <v>1120</v>
      </c>
      <c r="M1482" s="441" t="str">
        <f t="shared" si="87"/>
        <v>Wagga Nth 132 kV</v>
      </c>
      <c r="N1482" s="1111" t="s">
        <v>1106</v>
      </c>
      <c r="O1482" s="1111" t="s">
        <v>833</v>
      </c>
      <c r="P1482" s="1111"/>
      <c r="Q1482" s="2867"/>
      <c r="R1482" s="2868"/>
      <c r="S1482" s="2869"/>
      <c r="T1482" s="2869"/>
      <c r="U1482" s="2869"/>
      <c r="V1482" s="2869"/>
      <c r="W1482" s="2870">
        <v>62.8</v>
      </c>
      <c r="X1482" s="2870">
        <v>62.988399999999999</v>
      </c>
      <c r="Y1482" s="2870">
        <v>63.177365199999997</v>
      </c>
      <c r="Z1482" s="2870">
        <v>63.366897295599998</v>
      </c>
      <c r="AA1482" s="2870">
        <v>63.556997987486795</v>
      </c>
      <c r="AB1482" s="1125"/>
      <c r="AC1482" s="1151"/>
      <c r="AD1482" s="1152"/>
      <c r="AE1482" s="1153"/>
      <c r="AF1482" s="1153"/>
      <c r="AG1482" s="1153"/>
      <c r="AH1482" s="124"/>
      <c r="AI1482" s="124"/>
      <c r="AJ1482" s="124"/>
      <c r="AK1482" s="124"/>
      <c r="AL1482" s="1153"/>
      <c r="AM1482" s="124"/>
      <c r="AN1482" s="124"/>
      <c r="AO1482" s="1153"/>
      <c r="AP1482" s="1153"/>
      <c r="AQ1482" s="1153"/>
      <c r="AR1482" s="1154"/>
      <c r="AS1482" s="1154"/>
      <c r="AT1482" s="1154"/>
      <c r="AU1482" s="1154"/>
      <c r="AV1482" s="1154"/>
      <c r="AW1482" s="1154"/>
      <c r="AX1482" s="1154"/>
      <c r="AY1482" s="1154"/>
      <c r="AZ1482" s="1154"/>
      <c r="BA1482" s="1154"/>
      <c r="BB1482" s="1154"/>
    </row>
    <row r="1483" spans="2:54" ht="15" customHeight="1">
      <c r="B1483" s="1155"/>
      <c r="C1483" s="3017"/>
      <c r="D1483" s="3017"/>
      <c r="E1483" s="1146" t="s">
        <v>1130</v>
      </c>
      <c r="F1483" s="1106"/>
      <c r="G1483" s="441" t="s">
        <v>93</v>
      </c>
      <c r="H1483" s="441" t="s">
        <v>1103</v>
      </c>
      <c r="I1483" s="441" t="s">
        <v>1131</v>
      </c>
      <c r="J1483" s="441" t="s">
        <v>112</v>
      </c>
      <c r="K1483" s="1111" t="s">
        <v>1136</v>
      </c>
      <c r="L1483" s="441" t="s">
        <v>1120</v>
      </c>
      <c r="M1483" s="441" t="str">
        <f t="shared" si="87"/>
        <v>Wagga Nth 132 kV</v>
      </c>
      <c r="N1483" s="1111" t="s">
        <v>1106</v>
      </c>
      <c r="O1483" s="1111" t="s">
        <v>833</v>
      </c>
      <c r="P1483" s="1111"/>
      <c r="Q1483" s="2528"/>
      <c r="R1483" s="2529"/>
      <c r="S1483" s="2530"/>
      <c r="T1483" s="2530"/>
      <c r="U1483" s="2530"/>
      <c r="V1483" s="2530"/>
      <c r="W1483" s="2102"/>
      <c r="X1483" s="2102"/>
      <c r="Y1483" s="2102"/>
      <c r="Z1483" s="2102"/>
      <c r="AA1483" s="2103"/>
      <c r="AB1483" s="1125"/>
      <c r="AC1483" s="1151"/>
      <c r="AD1483" s="1152"/>
      <c r="AE1483" s="1153"/>
      <c r="AF1483" s="1153"/>
      <c r="AG1483" s="1153"/>
      <c r="AH1483" s="124"/>
      <c r="AI1483" s="124"/>
      <c r="AJ1483" s="124"/>
      <c r="AK1483" s="124"/>
      <c r="AL1483" s="1153"/>
      <c r="AM1483" s="124"/>
      <c r="AN1483" s="124"/>
      <c r="AO1483" s="1153"/>
      <c r="AP1483" s="1153"/>
      <c r="AQ1483" s="1153"/>
      <c r="AR1483" s="1154"/>
      <c r="AS1483" s="1154"/>
      <c r="AT1483" s="1154"/>
      <c r="AU1483" s="1154"/>
      <c r="AV1483" s="1154"/>
      <c r="AW1483" s="1154"/>
      <c r="AX1483" s="1154"/>
      <c r="AY1483" s="1154"/>
      <c r="AZ1483" s="1154"/>
      <c r="BA1483" s="1154"/>
      <c r="BB1483" s="1154"/>
    </row>
    <row r="1484" spans="2:54" ht="15" customHeight="1">
      <c r="B1484" s="1155"/>
      <c r="C1484" s="3016" t="s">
        <v>1136</v>
      </c>
      <c r="D1484" s="3016" t="s">
        <v>842</v>
      </c>
      <c r="E1484" s="1146" t="s">
        <v>1127</v>
      </c>
      <c r="F1484" s="1106"/>
      <c r="G1484" s="441" t="s">
        <v>93</v>
      </c>
      <c r="H1484" s="441" t="s">
        <v>1103</v>
      </c>
      <c r="I1484" s="441" t="s">
        <v>1128</v>
      </c>
      <c r="J1484" s="441" t="s">
        <v>112</v>
      </c>
      <c r="K1484" s="1111" t="s">
        <v>1136</v>
      </c>
      <c r="L1484" s="441" t="s">
        <v>1120</v>
      </c>
      <c r="M1484" s="441" t="str">
        <f t="shared" si="87"/>
        <v>Wagga Nth 132 kV</v>
      </c>
      <c r="N1484" s="1111" t="s">
        <v>1106</v>
      </c>
      <c r="O1484" s="1111" t="s">
        <v>842</v>
      </c>
      <c r="P1484" s="1111"/>
      <c r="Q1484" s="2528"/>
      <c r="R1484" s="2529"/>
      <c r="S1484" s="2530"/>
      <c r="T1484" s="2530"/>
      <c r="U1484" s="2530"/>
      <c r="V1484" s="2530"/>
      <c r="W1484" s="2102">
        <v>62.876466185688265</v>
      </c>
      <c r="X1484" s="2102">
        <v>63.064637750168671</v>
      </c>
      <c r="Y1484" s="2102">
        <v>63.253375195432625</v>
      </c>
      <c r="Z1484" s="2102">
        <v>63.442680215065934</v>
      </c>
      <c r="AA1484" s="2102">
        <v>63.632554507747059</v>
      </c>
      <c r="AB1484" s="1125"/>
      <c r="AC1484" s="1151"/>
      <c r="AD1484" s="1152"/>
      <c r="AE1484" s="1153"/>
      <c r="AF1484" s="1153"/>
      <c r="AG1484" s="1153"/>
      <c r="AH1484" s="124"/>
      <c r="AI1484" s="124"/>
      <c r="AJ1484" s="124"/>
      <c r="AK1484" s="124"/>
      <c r="AL1484" s="1153"/>
      <c r="AM1484" s="124"/>
      <c r="AN1484" s="124"/>
      <c r="AO1484" s="1153"/>
      <c r="AP1484" s="1153"/>
      <c r="AQ1484" s="1153"/>
      <c r="AR1484" s="1154"/>
      <c r="AS1484" s="1154"/>
      <c r="AT1484" s="1154"/>
      <c r="AU1484" s="1154"/>
      <c r="AV1484" s="1154"/>
      <c r="AW1484" s="1154"/>
      <c r="AX1484" s="1154"/>
      <c r="AY1484" s="1154"/>
      <c r="AZ1484" s="1154"/>
      <c r="BA1484" s="1154"/>
      <c r="BB1484" s="1154"/>
    </row>
    <row r="1485" spans="2:54" ht="15" customHeight="1" thickBot="1">
      <c r="B1485" s="2872"/>
      <c r="C1485" s="3018"/>
      <c r="D1485" s="3018"/>
      <c r="E1485" s="2873" t="s">
        <v>1130</v>
      </c>
      <c r="F1485" s="1106"/>
      <c r="G1485" s="441" t="s">
        <v>93</v>
      </c>
      <c r="H1485" s="441" t="s">
        <v>1103</v>
      </c>
      <c r="I1485" s="441" t="s">
        <v>1131</v>
      </c>
      <c r="J1485" s="441" t="s">
        <v>112</v>
      </c>
      <c r="K1485" s="1111" t="s">
        <v>1136</v>
      </c>
      <c r="L1485" s="441" t="s">
        <v>1120</v>
      </c>
      <c r="M1485" s="441" t="str">
        <f t="shared" ref="M1485:M1548" si="90">M1484</f>
        <v>Wagga Nth 132 kV</v>
      </c>
      <c r="N1485" s="1111" t="s">
        <v>1106</v>
      </c>
      <c r="O1485" s="1111" t="s">
        <v>842</v>
      </c>
      <c r="P1485" s="1111"/>
      <c r="Q1485" s="2874"/>
      <c r="R1485" s="2875"/>
      <c r="S1485" s="2876"/>
      <c r="T1485" s="2876"/>
      <c r="U1485" s="2876"/>
      <c r="V1485" s="2876"/>
      <c r="W1485" s="2877"/>
      <c r="X1485" s="2877"/>
      <c r="Y1485" s="2877"/>
      <c r="Z1485" s="2877"/>
      <c r="AA1485" s="2878"/>
      <c r="AB1485" s="1162"/>
      <c r="AC1485" s="1151"/>
      <c r="AD1485" s="1152"/>
      <c r="AE1485" s="1153"/>
      <c r="AF1485" s="1153"/>
      <c r="AG1485" s="1153"/>
      <c r="AH1485" s="124"/>
      <c r="AI1485" s="124"/>
      <c r="AJ1485" s="124"/>
      <c r="AK1485" s="124"/>
      <c r="AL1485" s="1153"/>
      <c r="AM1485" s="124"/>
      <c r="AN1485" s="124"/>
      <c r="AO1485" s="1153"/>
      <c r="AP1485" s="1153"/>
      <c r="AQ1485" s="1153"/>
      <c r="AR1485" s="1154"/>
      <c r="AS1485" s="1154"/>
      <c r="AT1485" s="1154"/>
      <c r="AU1485" s="1154"/>
      <c r="AV1485" s="1154"/>
      <c r="AW1485" s="1154"/>
      <c r="AX1485" s="1154"/>
      <c r="AY1485" s="1154"/>
      <c r="AZ1485" s="1154"/>
      <c r="BA1485" s="1154"/>
      <c r="BB1485" s="1154"/>
    </row>
    <row r="1486" spans="2:54" ht="15" customHeight="1">
      <c r="B1486" s="1145" t="s">
        <v>1661</v>
      </c>
      <c r="C1486" s="3019" t="s">
        <v>1126</v>
      </c>
      <c r="D1486" s="3019" t="s">
        <v>842</v>
      </c>
      <c r="E1486" s="1146" t="s">
        <v>1127</v>
      </c>
      <c r="F1486" s="1106"/>
      <c r="G1486" s="441" t="s">
        <v>93</v>
      </c>
      <c r="H1486" s="441" t="s">
        <v>1103</v>
      </c>
      <c r="I1486" s="441" t="s">
        <v>1128</v>
      </c>
      <c r="J1486" s="441" t="s">
        <v>112</v>
      </c>
      <c r="K1486" s="441" t="s">
        <v>1126</v>
      </c>
      <c r="L1486" s="441" t="s">
        <v>1120</v>
      </c>
      <c r="M1486" s="441" t="str">
        <f t="shared" ref="M1486" si="91">B1486</f>
        <v>Yanco 33 kV</v>
      </c>
      <c r="N1486" s="441" t="s">
        <v>1129</v>
      </c>
      <c r="O1486" s="441" t="s">
        <v>842</v>
      </c>
      <c r="P1486" s="1111"/>
      <c r="Q1486" s="2521"/>
      <c r="R1486" s="2522"/>
      <c r="S1486" s="2523"/>
      <c r="T1486" s="2523"/>
      <c r="U1486" s="2523"/>
      <c r="V1486" s="2523"/>
      <c r="W1486" s="2524"/>
      <c r="X1486" s="2524"/>
      <c r="Y1486" s="2524"/>
      <c r="Z1486" s="2524"/>
      <c r="AA1486" s="2525"/>
      <c r="AC1486" s="124"/>
      <c r="AD1486" s="124"/>
      <c r="AE1486" s="124"/>
      <c r="AF1486" s="124"/>
      <c r="AG1486" s="124"/>
      <c r="AH1486" s="124"/>
      <c r="AI1486" s="124"/>
      <c r="AJ1486" s="124"/>
      <c r="AK1486" s="124"/>
      <c r="AL1486" s="124"/>
      <c r="AM1486" s="124"/>
      <c r="AN1486" s="124"/>
      <c r="AO1486" s="124"/>
      <c r="AP1486" s="124"/>
      <c r="AQ1486" s="124"/>
      <c r="AR1486" s="124"/>
      <c r="AS1486" s="124"/>
      <c r="AT1486" s="124"/>
      <c r="AU1486" s="124"/>
      <c r="AV1486" s="124"/>
      <c r="AW1486" s="124"/>
      <c r="AX1486" s="124"/>
      <c r="AY1486" s="124"/>
      <c r="AZ1486" s="124"/>
      <c r="BA1486" s="124"/>
      <c r="BB1486" s="124"/>
    </row>
    <row r="1487" spans="2:54" ht="15" customHeight="1">
      <c r="B1487" s="1155"/>
      <c r="C1487" s="3017"/>
      <c r="D1487" s="3017"/>
      <c r="E1487" s="1146" t="s">
        <v>1130</v>
      </c>
      <c r="F1487" s="1106"/>
      <c r="G1487" s="441" t="s">
        <v>93</v>
      </c>
      <c r="H1487" s="441" t="s">
        <v>1103</v>
      </c>
      <c r="I1487" s="441" t="s">
        <v>1131</v>
      </c>
      <c r="J1487" s="441" t="s">
        <v>112</v>
      </c>
      <c r="K1487" s="441" t="s">
        <v>1126</v>
      </c>
      <c r="L1487" s="441" t="s">
        <v>1120</v>
      </c>
      <c r="M1487" s="441" t="str">
        <f t="shared" si="90"/>
        <v>Yanco 33 kV</v>
      </c>
      <c r="N1487" s="441" t="s">
        <v>1129</v>
      </c>
      <c r="O1487" s="441" t="s">
        <v>842</v>
      </c>
      <c r="P1487" s="1111"/>
      <c r="Q1487" s="2526"/>
      <c r="R1487" s="2527"/>
      <c r="S1487" s="2524"/>
      <c r="T1487" s="2524"/>
      <c r="U1487" s="2524"/>
      <c r="V1487" s="2524"/>
      <c r="W1487" s="2524"/>
      <c r="X1487" s="2524"/>
      <c r="Y1487" s="2524"/>
      <c r="Z1487" s="2524"/>
      <c r="AA1487" s="2525"/>
      <c r="AC1487" s="124"/>
      <c r="AD1487" s="124"/>
      <c r="AE1487" s="124"/>
      <c r="AF1487" s="124"/>
      <c r="AG1487" s="124"/>
      <c r="AH1487" s="124"/>
      <c r="AI1487" s="124"/>
      <c r="AJ1487" s="124"/>
      <c r="AK1487" s="124"/>
      <c r="AL1487" s="124"/>
      <c r="AM1487" s="124"/>
      <c r="AN1487" s="124"/>
      <c r="AO1487" s="124"/>
      <c r="AP1487" s="124"/>
      <c r="AQ1487" s="124"/>
      <c r="AR1487" s="124"/>
      <c r="AS1487" s="124"/>
      <c r="AT1487" s="124"/>
      <c r="AU1487" s="124"/>
      <c r="AV1487" s="124"/>
      <c r="AW1487" s="124"/>
      <c r="AX1487" s="124"/>
      <c r="AY1487" s="124"/>
      <c r="AZ1487" s="124"/>
      <c r="BA1487" s="124"/>
      <c r="BB1487" s="124"/>
    </row>
    <row r="1488" spans="2:54" ht="15" customHeight="1">
      <c r="B1488" s="1155"/>
      <c r="C1488" s="3016" t="s">
        <v>1132</v>
      </c>
      <c r="D1488" s="3016" t="s">
        <v>833</v>
      </c>
      <c r="E1488" s="1146" t="s">
        <v>1127</v>
      </c>
      <c r="F1488" s="1106"/>
      <c r="G1488" s="441" t="s">
        <v>93</v>
      </c>
      <c r="H1488" s="441" t="s">
        <v>1103</v>
      </c>
      <c r="I1488" s="441" t="s">
        <v>1128</v>
      </c>
      <c r="J1488" s="441" t="s">
        <v>112</v>
      </c>
      <c r="K1488" s="1111" t="s">
        <v>1132</v>
      </c>
      <c r="L1488" s="441" t="s">
        <v>1120</v>
      </c>
      <c r="M1488" s="441" t="str">
        <f t="shared" si="90"/>
        <v>Yanco 33 kV</v>
      </c>
      <c r="N1488" s="1111" t="s">
        <v>1106</v>
      </c>
      <c r="O1488" s="1111" t="s">
        <v>833</v>
      </c>
      <c r="P1488" s="1111"/>
      <c r="Q1488" s="2850"/>
      <c r="R1488" s="2850"/>
      <c r="S1488" s="2850"/>
      <c r="T1488" s="2850"/>
      <c r="U1488" s="2850"/>
      <c r="V1488" s="2851"/>
      <c r="W1488" s="2852"/>
      <c r="X1488" s="2852"/>
      <c r="Y1488" s="2852"/>
      <c r="Z1488" s="2852"/>
      <c r="AA1488" s="2853"/>
      <c r="AC1488" s="124"/>
      <c r="AD1488" s="124"/>
      <c r="AE1488" s="124"/>
      <c r="AF1488" s="124"/>
      <c r="AG1488" s="124"/>
      <c r="AH1488" s="124"/>
      <c r="AI1488" s="124"/>
      <c r="AJ1488" s="124"/>
      <c r="AK1488" s="124"/>
      <c r="AL1488" s="124"/>
      <c r="AM1488" s="124"/>
      <c r="AN1488" s="124"/>
      <c r="AO1488" s="124"/>
      <c r="AP1488" s="124"/>
      <c r="AQ1488" s="124"/>
      <c r="AR1488" s="124"/>
      <c r="AS1488" s="124"/>
      <c r="AT1488" s="124"/>
      <c r="AU1488" s="124"/>
      <c r="AV1488" s="124"/>
      <c r="AW1488" s="124"/>
      <c r="AX1488" s="124"/>
      <c r="AY1488" s="124"/>
      <c r="AZ1488" s="124"/>
      <c r="BA1488" s="124"/>
      <c r="BB1488" s="124"/>
    </row>
    <row r="1489" spans="2:54" ht="15" customHeight="1">
      <c r="B1489" s="1155"/>
      <c r="C1489" s="3017"/>
      <c r="D1489" s="3017"/>
      <c r="E1489" s="1146" t="s">
        <v>1130</v>
      </c>
      <c r="F1489" s="1106"/>
      <c r="G1489" s="441" t="s">
        <v>93</v>
      </c>
      <c r="H1489" s="441" t="s">
        <v>1103</v>
      </c>
      <c r="I1489" s="441" t="s">
        <v>1131</v>
      </c>
      <c r="J1489" s="441" t="s">
        <v>112</v>
      </c>
      <c r="K1489" s="1111" t="s">
        <v>1132</v>
      </c>
      <c r="L1489" s="441" t="s">
        <v>1120</v>
      </c>
      <c r="M1489" s="441" t="str">
        <f t="shared" si="90"/>
        <v>Yanco 33 kV</v>
      </c>
      <c r="N1489" s="1111" t="s">
        <v>1106</v>
      </c>
      <c r="O1489" s="1111" t="s">
        <v>833</v>
      </c>
      <c r="P1489" s="1111"/>
      <c r="Q1489" s="2850"/>
      <c r="R1489" s="2850"/>
      <c r="S1489" s="2850"/>
      <c r="T1489" s="2850"/>
      <c r="U1489" s="2850"/>
      <c r="V1489" s="2851"/>
      <c r="W1489" s="2852"/>
      <c r="X1489" s="2852"/>
      <c r="Y1489" s="2852"/>
      <c r="Z1489" s="2852"/>
      <c r="AA1489" s="2853"/>
      <c r="AC1489" s="124"/>
      <c r="AD1489" s="124"/>
      <c r="AE1489" s="124"/>
      <c r="AF1489" s="124"/>
      <c r="AG1489" s="124"/>
      <c r="AH1489" s="124"/>
      <c r="AI1489" s="124"/>
      <c r="AJ1489" s="124"/>
      <c r="AK1489" s="124"/>
      <c r="AL1489" s="124"/>
      <c r="AM1489" s="124"/>
      <c r="AN1489" s="124"/>
      <c r="AO1489" s="124"/>
      <c r="AP1489" s="124"/>
      <c r="AQ1489" s="124"/>
      <c r="AR1489" s="124"/>
      <c r="AS1489" s="124"/>
      <c r="AT1489" s="124"/>
      <c r="AU1489" s="124"/>
      <c r="AV1489" s="124"/>
      <c r="AW1489" s="124"/>
      <c r="AX1489" s="124"/>
      <c r="AY1489" s="124"/>
      <c r="AZ1489" s="124"/>
      <c r="BA1489" s="124"/>
      <c r="BB1489" s="124"/>
    </row>
    <row r="1490" spans="2:54" ht="15" customHeight="1">
      <c r="B1490" s="1155"/>
      <c r="C1490" s="3016" t="s">
        <v>1132</v>
      </c>
      <c r="D1490" s="3016" t="s">
        <v>842</v>
      </c>
      <c r="E1490" s="1146" t="s">
        <v>1127</v>
      </c>
      <c r="F1490" s="1106"/>
      <c r="G1490" s="441" t="s">
        <v>93</v>
      </c>
      <c r="H1490" s="441" t="s">
        <v>1103</v>
      </c>
      <c r="I1490" s="441" t="s">
        <v>1128</v>
      </c>
      <c r="J1490" s="441" t="s">
        <v>112</v>
      </c>
      <c r="K1490" s="1111" t="s">
        <v>1132</v>
      </c>
      <c r="L1490" s="441" t="s">
        <v>1120</v>
      </c>
      <c r="M1490" s="441" t="str">
        <f t="shared" si="90"/>
        <v>Yanco 33 kV</v>
      </c>
      <c r="N1490" s="1111" t="s">
        <v>1106</v>
      </c>
      <c r="O1490" s="1112" t="s">
        <v>842</v>
      </c>
      <c r="P1490" s="1111"/>
      <c r="Q1490" s="2886"/>
      <c r="R1490" s="2854"/>
      <c r="S1490" s="2854"/>
      <c r="T1490" s="2854"/>
      <c r="U1490" s="2854"/>
      <c r="V1490" s="2880">
        <v>41.906021739130431</v>
      </c>
      <c r="W1490" s="2852"/>
      <c r="X1490" s="2852"/>
      <c r="Y1490" s="2852"/>
      <c r="Z1490" s="2852"/>
      <c r="AA1490" s="2853"/>
      <c r="AC1490" s="124"/>
      <c r="AD1490" s="124"/>
      <c r="AE1490" s="124"/>
      <c r="AF1490" s="124"/>
      <c r="AG1490" s="124"/>
      <c r="AH1490" s="124"/>
      <c r="AI1490" s="124"/>
      <c r="AJ1490" s="124"/>
      <c r="AK1490" s="124"/>
      <c r="AL1490" s="124"/>
      <c r="AM1490" s="124"/>
      <c r="AN1490" s="124"/>
      <c r="AO1490" s="124"/>
      <c r="AP1490" s="124"/>
      <c r="AQ1490" s="124"/>
      <c r="AR1490" s="124"/>
      <c r="AS1490" s="124"/>
      <c r="AT1490" s="124"/>
      <c r="AU1490" s="124"/>
      <c r="AV1490" s="124"/>
      <c r="AW1490" s="124"/>
      <c r="AX1490" s="124"/>
      <c r="AY1490" s="124"/>
      <c r="AZ1490" s="124"/>
      <c r="BA1490" s="124"/>
      <c r="BB1490" s="124"/>
    </row>
    <row r="1491" spans="2:54" ht="15" customHeight="1">
      <c r="B1491" s="1155"/>
      <c r="C1491" s="3017"/>
      <c r="D1491" s="3017"/>
      <c r="E1491" s="1146" t="s">
        <v>1130</v>
      </c>
      <c r="F1491" s="1106"/>
      <c r="G1491" s="441" t="s">
        <v>93</v>
      </c>
      <c r="H1491" s="441" t="s">
        <v>1103</v>
      </c>
      <c r="I1491" s="441" t="s">
        <v>1131</v>
      </c>
      <c r="J1491" s="441" t="s">
        <v>112</v>
      </c>
      <c r="K1491" s="1111" t="s">
        <v>1132</v>
      </c>
      <c r="L1491" s="441" t="s">
        <v>1120</v>
      </c>
      <c r="M1491" s="441" t="str">
        <f t="shared" si="90"/>
        <v>Yanco 33 kV</v>
      </c>
      <c r="N1491" s="1111" t="s">
        <v>1106</v>
      </c>
      <c r="O1491" s="1112" t="s">
        <v>842</v>
      </c>
      <c r="P1491" s="1111"/>
      <c r="Q1491" s="2886"/>
      <c r="R1491" s="2854"/>
      <c r="S1491" s="2854"/>
      <c r="T1491" s="2854"/>
      <c r="U1491" s="2854"/>
      <c r="V1491" s="2880">
        <v>32.302082608695656</v>
      </c>
      <c r="W1491" s="2852"/>
      <c r="X1491" s="2852"/>
      <c r="Y1491" s="2852"/>
      <c r="Z1491" s="2852"/>
      <c r="AA1491" s="2853"/>
      <c r="AC1491" s="124"/>
      <c r="AD1491" s="124"/>
      <c r="AE1491" s="124"/>
      <c r="AF1491" s="124"/>
      <c r="AG1491" s="124"/>
      <c r="AH1491" s="124"/>
      <c r="AI1491" s="124"/>
      <c r="AJ1491" s="124"/>
      <c r="AK1491" s="124"/>
      <c r="AL1491" s="124"/>
      <c r="AM1491" s="124"/>
      <c r="AN1491" s="124"/>
      <c r="AO1491" s="124"/>
      <c r="AP1491" s="124"/>
      <c r="AQ1491" s="124"/>
      <c r="AR1491" s="124"/>
      <c r="AS1491" s="124"/>
      <c r="AT1491" s="124"/>
      <c r="AU1491" s="124"/>
      <c r="AV1491" s="124"/>
      <c r="AW1491" s="124"/>
      <c r="AX1491" s="124"/>
      <c r="AY1491" s="124"/>
      <c r="AZ1491" s="124"/>
      <c r="BA1491" s="124"/>
      <c r="BB1491" s="124"/>
    </row>
    <row r="1492" spans="2:54" ht="15" customHeight="1">
      <c r="B1492" s="1155"/>
      <c r="C1492" s="3016" t="s">
        <v>1133</v>
      </c>
      <c r="D1492" s="3016"/>
      <c r="E1492" s="1146" t="s">
        <v>1127</v>
      </c>
      <c r="F1492" s="1106"/>
      <c r="G1492" s="441" t="s">
        <v>93</v>
      </c>
      <c r="H1492" s="441" t="s">
        <v>1103</v>
      </c>
      <c r="I1492" s="441" t="s">
        <v>1128</v>
      </c>
      <c r="J1492" s="441" t="s">
        <v>112</v>
      </c>
      <c r="K1492" s="1111" t="s">
        <v>1133</v>
      </c>
      <c r="L1492" s="441" t="s">
        <v>1120</v>
      </c>
      <c r="M1492" s="441" t="str">
        <f t="shared" si="90"/>
        <v>Yanco 33 kV</v>
      </c>
      <c r="N1492" s="1111" t="s">
        <v>1108</v>
      </c>
      <c r="O1492" s="1111" t="s">
        <v>1109</v>
      </c>
      <c r="P1492" s="1111"/>
      <c r="Q1492" s="2856"/>
      <c r="R1492" s="2856"/>
      <c r="S1492" s="2856"/>
      <c r="T1492" s="2856"/>
      <c r="U1492" s="2856"/>
      <c r="V1492" s="2858"/>
      <c r="W1492" s="2859"/>
      <c r="X1492" s="2859"/>
      <c r="Y1492" s="2859"/>
      <c r="Z1492" s="2859"/>
      <c r="AA1492" s="2860"/>
      <c r="AC1492" s="124"/>
      <c r="AD1492" s="124"/>
      <c r="AE1492" s="124"/>
      <c r="AF1492" s="124"/>
      <c r="AG1492" s="124"/>
      <c r="AH1492" s="124"/>
      <c r="AI1492" s="124"/>
      <c r="AJ1492" s="124"/>
      <c r="AK1492" s="124"/>
      <c r="AL1492" s="124"/>
      <c r="AM1492" s="124"/>
      <c r="AN1492" s="124"/>
      <c r="AO1492" s="124"/>
      <c r="AP1492" s="124"/>
      <c r="AQ1492" s="124"/>
      <c r="AR1492" s="124"/>
      <c r="AS1492" s="124"/>
      <c r="AT1492" s="124"/>
      <c r="AU1492" s="124"/>
      <c r="AV1492" s="124"/>
      <c r="AW1492" s="124"/>
      <c r="AX1492" s="124"/>
      <c r="AY1492" s="124"/>
      <c r="AZ1492" s="124"/>
      <c r="BA1492" s="124"/>
      <c r="BB1492" s="124"/>
    </row>
    <row r="1493" spans="2:54" ht="15" customHeight="1">
      <c r="B1493" s="1155"/>
      <c r="C1493" s="3017"/>
      <c r="D1493" s="3017"/>
      <c r="E1493" s="1146" t="s">
        <v>1130</v>
      </c>
      <c r="F1493" s="1106"/>
      <c r="G1493" s="441" t="s">
        <v>93</v>
      </c>
      <c r="H1493" s="441" t="s">
        <v>1103</v>
      </c>
      <c r="I1493" s="441" t="s">
        <v>1131</v>
      </c>
      <c r="J1493" s="441" t="s">
        <v>112</v>
      </c>
      <c r="K1493" s="1111" t="s">
        <v>1133</v>
      </c>
      <c r="L1493" s="441" t="s">
        <v>1120</v>
      </c>
      <c r="M1493" s="441" t="str">
        <f t="shared" si="90"/>
        <v>Yanco 33 kV</v>
      </c>
      <c r="N1493" s="1111" t="s">
        <v>1108</v>
      </c>
      <c r="O1493" s="1111" t="s">
        <v>1109</v>
      </c>
      <c r="P1493" s="1111"/>
      <c r="Q1493" s="2856"/>
      <c r="R1493" s="2856"/>
      <c r="S1493" s="2856"/>
      <c r="T1493" s="2856"/>
      <c r="U1493" s="2856"/>
      <c r="V1493" s="2858"/>
      <c r="W1493" s="2859"/>
      <c r="X1493" s="2859"/>
      <c r="Y1493" s="2859"/>
      <c r="Z1493" s="2859"/>
      <c r="AA1493" s="2860"/>
      <c r="AC1493" s="124"/>
      <c r="AD1493" s="124"/>
      <c r="AE1493" s="124"/>
      <c r="AF1493" s="124"/>
      <c r="AG1493" s="124"/>
      <c r="AH1493" s="124"/>
      <c r="AI1493" s="124"/>
      <c r="AJ1493" s="124"/>
      <c r="AK1493" s="124"/>
      <c r="AL1493" s="124"/>
      <c r="AM1493" s="124"/>
      <c r="AN1493" s="124"/>
      <c r="AO1493" s="124"/>
      <c r="AP1493" s="124"/>
      <c r="AQ1493" s="124"/>
      <c r="AR1493" s="124"/>
      <c r="AS1493" s="124"/>
      <c r="AT1493" s="124"/>
      <c r="AU1493" s="124"/>
      <c r="AV1493" s="124"/>
      <c r="AW1493" s="124"/>
      <c r="AX1493" s="124"/>
      <c r="AY1493" s="124"/>
      <c r="AZ1493" s="124"/>
      <c r="BA1493" s="124"/>
      <c r="BB1493" s="124"/>
    </row>
    <row r="1494" spans="2:54" ht="15" customHeight="1">
      <c r="B1494" s="1155"/>
      <c r="C1494" s="3016" t="s">
        <v>1110</v>
      </c>
      <c r="D1494" s="3016"/>
      <c r="E1494" s="1146" t="s">
        <v>1127</v>
      </c>
      <c r="F1494" s="1106"/>
      <c r="G1494" s="441" t="s">
        <v>93</v>
      </c>
      <c r="H1494" s="441" t="s">
        <v>1103</v>
      </c>
      <c r="I1494" s="441" t="s">
        <v>1128</v>
      </c>
      <c r="J1494" s="441" t="s">
        <v>112</v>
      </c>
      <c r="K1494" s="1111" t="s">
        <v>1110</v>
      </c>
      <c r="L1494" s="441" t="s">
        <v>1120</v>
      </c>
      <c r="M1494" s="441" t="str">
        <f t="shared" si="90"/>
        <v>Yanco 33 kV</v>
      </c>
      <c r="N1494" s="1111" t="s">
        <v>1111</v>
      </c>
      <c r="O1494" s="1112">
        <v>0</v>
      </c>
      <c r="P1494" s="1111"/>
      <c r="Q1494" s="2861"/>
      <c r="R1494" s="2861"/>
      <c r="S1494" s="2861"/>
      <c r="T1494" s="2861"/>
      <c r="U1494" s="2861"/>
      <c r="V1494" s="2862"/>
      <c r="W1494" s="2863"/>
      <c r="X1494" s="2863"/>
      <c r="Y1494" s="2863"/>
      <c r="Z1494" s="2863"/>
      <c r="AA1494" s="2864"/>
      <c r="AC1494" s="124"/>
      <c r="AD1494" s="124"/>
      <c r="AE1494" s="124"/>
      <c r="AF1494" s="124"/>
      <c r="AG1494" s="124"/>
      <c r="AH1494" s="124"/>
      <c r="AI1494" s="124"/>
      <c r="AJ1494" s="124"/>
      <c r="AK1494" s="124"/>
      <c r="AL1494" s="124"/>
      <c r="AM1494" s="124"/>
      <c r="AN1494" s="124"/>
      <c r="AO1494" s="124"/>
      <c r="AP1494" s="124"/>
      <c r="AQ1494" s="124"/>
      <c r="AR1494" s="124"/>
      <c r="AS1494" s="124"/>
      <c r="AT1494" s="124"/>
      <c r="AU1494" s="124"/>
      <c r="AV1494" s="124"/>
      <c r="AW1494" s="124"/>
      <c r="AX1494" s="124"/>
      <c r="AY1494" s="124"/>
      <c r="AZ1494" s="124"/>
      <c r="BA1494" s="124"/>
      <c r="BB1494" s="124"/>
    </row>
    <row r="1495" spans="2:54" ht="15" customHeight="1">
      <c r="B1495" s="1155"/>
      <c r="C1495" s="3017"/>
      <c r="D1495" s="3017"/>
      <c r="E1495" s="1146" t="s">
        <v>1130</v>
      </c>
      <c r="F1495" s="1106"/>
      <c r="G1495" s="441" t="s">
        <v>93</v>
      </c>
      <c r="H1495" s="441" t="s">
        <v>1103</v>
      </c>
      <c r="I1495" s="441" t="s">
        <v>1131</v>
      </c>
      <c r="J1495" s="441" t="s">
        <v>112</v>
      </c>
      <c r="K1495" s="1111" t="s">
        <v>1110</v>
      </c>
      <c r="L1495" s="441" t="s">
        <v>1120</v>
      </c>
      <c r="M1495" s="441" t="str">
        <f t="shared" si="90"/>
        <v>Yanco 33 kV</v>
      </c>
      <c r="N1495" s="1111" t="s">
        <v>1111</v>
      </c>
      <c r="O1495" s="1112">
        <v>0</v>
      </c>
      <c r="P1495" s="1111"/>
      <c r="Q1495" s="2861"/>
      <c r="R1495" s="2861"/>
      <c r="S1495" s="2861"/>
      <c r="T1495" s="2861"/>
      <c r="U1495" s="2861"/>
      <c r="V1495" s="2862"/>
      <c r="W1495" s="2863"/>
      <c r="X1495" s="2863"/>
      <c r="Y1495" s="2863"/>
      <c r="Z1495" s="2863"/>
      <c r="AA1495" s="2864"/>
      <c r="AC1495" s="124"/>
      <c r="AD1495" s="124"/>
      <c r="AE1495" s="124"/>
      <c r="AF1495" s="124"/>
      <c r="AG1495" s="124"/>
      <c r="AH1495" s="124"/>
      <c r="AI1495" s="124"/>
      <c r="AJ1495" s="124"/>
      <c r="AK1495" s="124"/>
      <c r="AL1495" s="124"/>
      <c r="AM1495" s="124"/>
      <c r="AN1495" s="124"/>
      <c r="AO1495" s="124"/>
      <c r="AP1495" s="124"/>
      <c r="AQ1495" s="124"/>
      <c r="AR1495" s="124"/>
      <c r="AS1495" s="124"/>
      <c r="AT1495" s="124"/>
      <c r="AU1495" s="124"/>
      <c r="AV1495" s="124"/>
      <c r="AW1495" s="124"/>
      <c r="AX1495" s="124"/>
      <c r="AY1495" s="124"/>
      <c r="AZ1495" s="124"/>
      <c r="BA1495" s="124"/>
      <c r="BB1495" s="124"/>
    </row>
    <row r="1496" spans="2:54" ht="15" customHeight="1">
      <c r="B1496" s="1155"/>
      <c r="C1496" s="3016" t="s">
        <v>1112</v>
      </c>
      <c r="D1496" s="3016"/>
      <c r="E1496" s="1146" t="s">
        <v>1127</v>
      </c>
      <c r="F1496" s="1106"/>
      <c r="G1496" s="441" t="s">
        <v>93</v>
      </c>
      <c r="H1496" s="441" t="s">
        <v>1103</v>
      </c>
      <c r="I1496" s="441" t="s">
        <v>1128</v>
      </c>
      <c r="J1496" s="441" t="s">
        <v>112</v>
      </c>
      <c r="K1496" s="1111" t="s">
        <v>1112</v>
      </c>
      <c r="L1496" s="441" t="s">
        <v>1120</v>
      </c>
      <c r="M1496" s="441" t="str">
        <f t="shared" si="90"/>
        <v>Yanco 33 kV</v>
      </c>
      <c r="N1496" s="1111" t="s">
        <v>1113</v>
      </c>
      <c r="O1496" s="1111" t="s">
        <v>1113</v>
      </c>
      <c r="P1496" s="1111"/>
      <c r="Q1496" s="2850"/>
      <c r="R1496" s="2850"/>
      <c r="S1496" s="2850"/>
      <c r="T1496" s="2850"/>
      <c r="U1496" s="2850"/>
      <c r="V1496" s="2851"/>
      <c r="W1496" s="2866"/>
      <c r="X1496" s="2866"/>
      <c r="Y1496" s="2866"/>
      <c r="Z1496" s="2866"/>
      <c r="AA1496" s="2099"/>
      <c r="AC1496" s="124"/>
      <c r="AD1496" s="124"/>
      <c r="AE1496" s="124"/>
      <c r="AF1496" s="124"/>
      <c r="AG1496" s="124"/>
      <c r="AH1496" s="124"/>
      <c r="AI1496" s="124"/>
      <c r="AJ1496" s="124"/>
      <c r="AK1496" s="124"/>
      <c r="AL1496" s="124"/>
      <c r="AM1496" s="124"/>
      <c r="AN1496" s="124"/>
      <c r="AO1496" s="124"/>
      <c r="AP1496" s="124"/>
      <c r="AQ1496" s="124"/>
      <c r="AR1496" s="124"/>
      <c r="AS1496" s="124"/>
      <c r="AT1496" s="124"/>
      <c r="AU1496" s="124"/>
      <c r="AV1496" s="124"/>
      <c r="AW1496" s="124"/>
      <c r="AX1496" s="124"/>
      <c r="AY1496" s="124"/>
      <c r="AZ1496" s="124"/>
      <c r="BA1496" s="124"/>
      <c r="BB1496" s="124"/>
    </row>
    <row r="1497" spans="2:54" ht="15" customHeight="1">
      <c r="B1497" s="1155"/>
      <c r="C1497" s="3017"/>
      <c r="D1497" s="3017"/>
      <c r="E1497" s="1146" t="s">
        <v>1130</v>
      </c>
      <c r="F1497" s="1106"/>
      <c r="G1497" s="441" t="s">
        <v>93</v>
      </c>
      <c r="H1497" s="441" t="s">
        <v>1103</v>
      </c>
      <c r="I1497" s="441" t="s">
        <v>1131</v>
      </c>
      <c r="J1497" s="441" t="s">
        <v>112</v>
      </c>
      <c r="K1497" s="1111" t="s">
        <v>1112</v>
      </c>
      <c r="L1497" s="441" t="s">
        <v>1120</v>
      </c>
      <c r="M1497" s="441" t="str">
        <f t="shared" si="90"/>
        <v>Yanco 33 kV</v>
      </c>
      <c r="N1497" s="1111" t="s">
        <v>1113</v>
      </c>
      <c r="O1497" s="1111" t="s">
        <v>1113</v>
      </c>
      <c r="P1497" s="1111"/>
      <c r="Q1497" s="2850"/>
      <c r="R1497" s="2850"/>
      <c r="S1497" s="2850"/>
      <c r="T1497" s="2850"/>
      <c r="U1497" s="2850"/>
      <c r="V1497" s="2851"/>
      <c r="W1497" s="2866"/>
      <c r="X1497" s="2866"/>
      <c r="Y1497" s="2866"/>
      <c r="Z1497" s="2866"/>
      <c r="AA1497" s="2099"/>
      <c r="AC1497" s="124"/>
      <c r="AD1497" s="124"/>
      <c r="AE1497" s="124"/>
      <c r="AF1497" s="124"/>
      <c r="AG1497" s="124"/>
      <c r="AH1497" s="124"/>
      <c r="AI1497" s="124"/>
      <c r="AJ1497" s="124"/>
      <c r="AK1497" s="124"/>
      <c r="AL1497" s="124"/>
      <c r="AM1497" s="124"/>
      <c r="AN1497" s="124"/>
      <c r="AO1497" s="124"/>
      <c r="AP1497" s="124"/>
      <c r="AQ1497" s="124"/>
      <c r="AR1497" s="124"/>
      <c r="AS1497" s="124"/>
      <c r="AT1497" s="124"/>
      <c r="AU1497" s="124"/>
      <c r="AV1497" s="124"/>
      <c r="AW1497" s="124"/>
      <c r="AX1497" s="124"/>
      <c r="AY1497" s="124"/>
      <c r="AZ1497" s="124"/>
      <c r="BA1497" s="124"/>
      <c r="BB1497" s="124"/>
    </row>
    <row r="1498" spans="2:54" ht="15" customHeight="1">
      <c r="B1498" s="1155"/>
      <c r="C1498" s="3016" t="s">
        <v>1134</v>
      </c>
      <c r="D1498" s="3016" t="s">
        <v>833</v>
      </c>
      <c r="E1498" s="1146" t="s">
        <v>1127</v>
      </c>
      <c r="F1498" s="1106"/>
      <c r="G1498" s="441" t="s">
        <v>93</v>
      </c>
      <c r="H1498" s="441" t="s">
        <v>1103</v>
      </c>
      <c r="I1498" s="441" t="s">
        <v>1128</v>
      </c>
      <c r="J1498" s="441" t="s">
        <v>112</v>
      </c>
      <c r="K1498" s="1111" t="s">
        <v>1134</v>
      </c>
      <c r="L1498" s="441" t="s">
        <v>1120</v>
      </c>
      <c r="M1498" s="441" t="str">
        <f t="shared" si="90"/>
        <v>Yanco 33 kV</v>
      </c>
      <c r="N1498" s="1111" t="s">
        <v>1115</v>
      </c>
      <c r="O1498" s="1111" t="s">
        <v>833</v>
      </c>
      <c r="P1498" s="1111"/>
      <c r="Q1498" s="2867"/>
      <c r="R1498" s="2868"/>
      <c r="S1498" s="2869"/>
      <c r="T1498" s="2869"/>
      <c r="U1498" s="2869"/>
      <c r="V1498" s="2869"/>
      <c r="W1498" s="2869"/>
      <c r="X1498" s="2869"/>
      <c r="Y1498" s="2869"/>
      <c r="Z1498" s="2869"/>
      <c r="AA1498" s="2879"/>
      <c r="AC1498" s="124"/>
      <c r="AD1498" s="124"/>
      <c r="AE1498" s="124"/>
      <c r="AF1498" s="124"/>
      <c r="AG1498" s="124"/>
      <c r="AH1498" s="124"/>
      <c r="AI1498" s="124"/>
      <c r="AJ1498" s="124"/>
      <c r="AK1498" s="124"/>
      <c r="AL1498" s="124"/>
      <c r="AM1498" s="124"/>
      <c r="AN1498" s="124"/>
      <c r="AO1498" s="124"/>
      <c r="AP1498" s="124"/>
      <c r="AQ1498" s="124"/>
      <c r="AR1498" s="124"/>
      <c r="AS1498" s="124"/>
      <c r="AT1498" s="124"/>
      <c r="AU1498" s="124"/>
      <c r="AV1498" s="124"/>
      <c r="AW1498" s="124"/>
      <c r="AX1498" s="124"/>
      <c r="AY1498" s="124"/>
      <c r="AZ1498" s="124"/>
      <c r="BA1498" s="124"/>
      <c r="BB1498" s="124"/>
    </row>
    <row r="1499" spans="2:54" ht="15" customHeight="1">
      <c r="B1499" s="1155"/>
      <c r="C1499" s="3017"/>
      <c r="D1499" s="3017"/>
      <c r="E1499" s="1146" t="s">
        <v>1130</v>
      </c>
      <c r="F1499" s="1106"/>
      <c r="G1499" s="441" t="s">
        <v>93</v>
      </c>
      <c r="H1499" s="441" t="s">
        <v>1103</v>
      </c>
      <c r="I1499" s="441" t="s">
        <v>1131</v>
      </c>
      <c r="J1499" s="441" t="s">
        <v>112</v>
      </c>
      <c r="K1499" s="1111" t="s">
        <v>1134</v>
      </c>
      <c r="L1499" s="441" t="s">
        <v>1120</v>
      </c>
      <c r="M1499" s="441" t="str">
        <f t="shared" si="90"/>
        <v>Yanco 33 kV</v>
      </c>
      <c r="N1499" s="1111" t="s">
        <v>1115</v>
      </c>
      <c r="O1499" s="1111" t="s">
        <v>833</v>
      </c>
      <c r="P1499" s="1111"/>
      <c r="Q1499" s="2867"/>
      <c r="R1499" s="2868"/>
      <c r="S1499" s="2869"/>
      <c r="T1499" s="2869"/>
      <c r="U1499" s="2869"/>
      <c r="V1499" s="2869"/>
      <c r="W1499" s="2869"/>
      <c r="X1499" s="2869"/>
      <c r="Y1499" s="2869"/>
      <c r="Z1499" s="2869"/>
      <c r="AA1499" s="2879"/>
      <c r="AC1499" s="124"/>
      <c r="AD1499" s="124"/>
      <c r="AE1499" s="124"/>
      <c r="AF1499" s="124"/>
      <c r="AG1499" s="124"/>
      <c r="AH1499" s="124"/>
      <c r="AI1499" s="124"/>
      <c r="AJ1499" s="124"/>
      <c r="AK1499" s="124"/>
      <c r="AL1499" s="124"/>
      <c r="AM1499" s="124"/>
      <c r="AN1499" s="124"/>
      <c r="AO1499" s="124"/>
      <c r="AP1499" s="124"/>
      <c r="AQ1499" s="124"/>
      <c r="AR1499" s="124"/>
      <c r="AS1499" s="124"/>
      <c r="AT1499" s="124"/>
      <c r="AU1499" s="124"/>
      <c r="AV1499" s="124"/>
      <c r="AW1499" s="124"/>
      <c r="AX1499" s="124"/>
      <c r="AY1499" s="124"/>
      <c r="AZ1499" s="124"/>
      <c r="BA1499" s="124"/>
      <c r="BB1499" s="124"/>
    </row>
    <row r="1500" spans="2:54" ht="15" customHeight="1">
      <c r="B1500" s="1155"/>
      <c r="C1500" s="3016" t="s">
        <v>1135</v>
      </c>
      <c r="D1500" s="3016" t="s">
        <v>833</v>
      </c>
      <c r="E1500" s="1146" t="s">
        <v>1127</v>
      </c>
      <c r="F1500" s="1106"/>
      <c r="G1500" s="441" t="s">
        <v>93</v>
      </c>
      <c r="H1500" s="441" t="s">
        <v>1103</v>
      </c>
      <c r="I1500" s="441" t="s">
        <v>1128</v>
      </c>
      <c r="J1500" s="441" t="s">
        <v>112</v>
      </c>
      <c r="K1500" s="1111" t="s">
        <v>1135</v>
      </c>
      <c r="L1500" s="441" t="s">
        <v>1120</v>
      </c>
      <c r="M1500" s="441" t="str">
        <f t="shared" si="90"/>
        <v>Yanco 33 kV</v>
      </c>
      <c r="N1500" s="1111" t="s">
        <v>1106</v>
      </c>
      <c r="O1500" s="1111" t="s">
        <v>833</v>
      </c>
      <c r="P1500" s="1111"/>
      <c r="Q1500" s="2867"/>
      <c r="R1500" s="2868"/>
      <c r="S1500" s="2869"/>
      <c r="T1500" s="2869"/>
      <c r="U1500" s="2869"/>
      <c r="V1500" s="2869"/>
      <c r="W1500" s="2869"/>
      <c r="X1500" s="2869"/>
      <c r="Y1500" s="2869"/>
      <c r="Z1500" s="2869"/>
      <c r="AA1500" s="2879"/>
      <c r="AC1500" s="124"/>
      <c r="AD1500" s="124"/>
      <c r="AE1500" s="124"/>
      <c r="AF1500" s="124"/>
      <c r="AG1500" s="124"/>
      <c r="AH1500" s="124"/>
      <c r="AI1500" s="124"/>
      <c r="AJ1500" s="124"/>
      <c r="AK1500" s="124"/>
      <c r="AL1500" s="124"/>
      <c r="AM1500" s="124"/>
      <c r="AN1500" s="124"/>
      <c r="AO1500" s="124"/>
      <c r="AP1500" s="124"/>
      <c r="AQ1500" s="124"/>
      <c r="AR1500" s="124"/>
      <c r="AS1500" s="124"/>
      <c r="AT1500" s="124"/>
      <c r="AU1500" s="124"/>
      <c r="AV1500" s="124"/>
      <c r="AW1500" s="124"/>
      <c r="AX1500" s="124"/>
      <c r="AY1500" s="124"/>
      <c r="AZ1500" s="124"/>
      <c r="BA1500" s="124"/>
      <c r="BB1500" s="124"/>
    </row>
    <row r="1501" spans="2:54" ht="15" customHeight="1">
      <c r="B1501" s="1155"/>
      <c r="C1501" s="3017"/>
      <c r="D1501" s="3017"/>
      <c r="E1501" s="1146" t="s">
        <v>1130</v>
      </c>
      <c r="F1501" s="1106"/>
      <c r="G1501" s="441" t="s">
        <v>93</v>
      </c>
      <c r="H1501" s="441" t="s">
        <v>1103</v>
      </c>
      <c r="I1501" s="441" t="s">
        <v>1131</v>
      </c>
      <c r="J1501" s="441" t="s">
        <v>112</v>
      </c>
      <c r="K1501" s="1111" t="s">
        <v>1135</v>
      </c>
      <c r="L1501" s="441" t="s">
        <v>1120</v>
      </c>
      <c r="M1501" s="441" t="str">
        <f t="shared" si="90"/>
        <v>Yanco 33 kV</v>
      </c>
      <c r="N1501" s="1111" t="s">
        <v>1106</v>
      </c>
      <c r="O1501" s="1111" t="s">
        <v>833</v>
      </c>
      <c r="P1501" s="1111"/>
      <c r="Q1501" s="2867"/>
      <c r="R1501" s="2868"/>
      <c r="S1501" s="2869"/>
      <c r="T1501" s="2869"/>
      <c r="U1501" s="2869"/>
      <c r="V1501" s="2869"/>
      <c r="W1501" s="2869"/>
      <c r="X1501" s="2869"/>
      <c r="Y1501" s="2869"/>
      <c r="Z1501" s="2869"/>
      <c r="AA1501" s="2879"/>
      <c r="AC1501" s="124"/>
      <c r="AD1501" s="124"/>
      <c r="AE1501" s="124"/>
      <c r="AF1501" s="124"/>
      <c r="AG1501" s="124"/>
      <c r="AH1501" s="124"/>
      <c r="AI1501" s="124"/>
      <c r="AJ1501" s="124"/>
      <c r="AK1501" s="124"/>
      <c r="AL1501" s="124"/>
      <c r="AM1501" s="124"/>
      <c r="AN1501" s="124"/>
      <c r="AO1501" s="124"/>
      <c r="AP1501" s="124"/>
      <c r="AQ1501" s="124"/>
      <c r="AR1501" s="124"/>
      <c r="AS1501" s="124"/>
      <c r="AT1501" s="124"/>
      <c r="AU1501" s="124"/>
      <c r="AV1501" s="124"/>
      <c r="AW1501" s="124"/>
      <c r="AX1501" s="124"/>
      <c r="AY1501" s="124"/>
      <c r="AZ1501" s="124"/>
      <c r="BA1501" s="124"/>
      <c r="BB1501" s="124"/>
    </row>
    <row r="1502" spans="2:54" ht="15" customHeight="1">
      <c r="B1502" s="1155"/>
      <c r="C1502" s="3016" t="s">
        <v>1135</v>
      </c>
      <c r="D1502" s="3016" t="s">
        <v>842</v>
      </c>
      <c r="E1502" s="1146" t="s">
        <v>1127</v>
      </c>
      <c r="F1502" s="1106"/>
      <c r="G1502" s="441" t="s">
        <v>93</v>
      </c>
      <c r="H1502" s="441" t="s">
        <v>1103</v>
      </c>
      <c r="I1502" s="441" t="s">
        <v>1128</v>
      </c>
      <c r="J1502" s="441" t="s">
        <v>112</v>
      </c>
      <c r="K1502" s="1111" t="s">
        <v>1135</v>
      </c>
      <c r="L1502" s="441" t="s">
        <v>1120</v>
      </c>
      <c r="M1502" s="441" t="str">
        <f t="shared" si="90"/>
        <v>Yanco 33 kV</v>
      </c>
      <c r="N1502" s="1111" t="s">
        <v>1106</v>
      </c>
      <c r="O1502" s="1111" t="s">
        <v>842</v>
      </c>
      <c r="P1502" s="1111"/>
      <c r="Q1502" s="2867"/>
      <c r="R1502" s="2868"/>
      <c r="S1502" s="2869"/>
      <c r="T1502" s="2869"/>
      <c r="U1502" s="2869"/>
      <c r="V1502" s="2869"/>
      <c r="W1502" s="2869"/>
      <c r="X1502" s="2869"/>
      <c r="Y1502" s="2869"/>
      <c r="Z1502" s="2869"/>
      <c r="AA1502" s="2879"/>
      <c r="AC1502" s="124"/>
      <c r="AD1502" s="124"/>
      <c r="AE1502" s="124"/>
      <c r="AF1502" s="124"/>
      <c r="AG1502" s="124"/>
      <c r="AH1502" s="124"/>
      <c r="AI1502" s="124"/>
      <c r="AJ1502" s="124"/>
      <c r="AK1502" s="124"/>
      <c r="AL1502" s="124"/>
      <c r="AM1502" s="124"/>
      <c r="AN1502" s="124"/>
      <c r="AO1502" s="124"/>
      <c r="AP1502" s="124"/>
      <c r="AQ1502" s="124"/>
      <c r="AR1502" s="124"/>
      <c r="AS1502" s="124"/>
      <c r="AT1502" s="124"/>
      <c r="AU1502" s="124"/>
      <c r="AV1502" s="124"/>
      <c r="AW1502" s="124"/>
      <c r="AX1502" s="124"/>
      <c r="AY1502" s="124"/>
      <c r="AZ1502" s="124"/>
      <c r="BA1502" s="124"/>
      <c r="BB1502" s="124"/>
    </row>
    <row r="1503" spans="2:54" ht="15" customHeight="1">
      <c r="B1503" s="1155"/>
      <c r="C1503" s="3017"/>
      <c r="D1503" s="3017"/>
      <c r="E1503" s="1146" t="s">
        <v>1130</v>
      </c>
      <c r="F1503" s="1106"/>
      <c r="G1503" s="441" t="s">
        <v>93</v>
      </c>
      <c r="H1503" s="441" t="s">
        <v>1103</v>
      </c>
      <c r="I1503" s="441" t="s">
        <v>1131</v>
      </c>
      <c r="J1503" s="441" t="s">
        <v>112</v>
      </c>
      <c r="K1503" s="1111" t="s">
        <v>1135</v>
      </c>
      <c r="L1503" s="441" t="s">
        <v>1120</v>
      </c>
      <c r="M1503" s="441" t="str">
        <f t="shared" si="90"/>
        <v>Yanco 33 kV</v>
      </c>
      <c r="N1503" s="1111" t="s">
        <v>1106</v>
      </c>
      <c r="O1503" s="1111" t="s">
        <v>842</v>
      </c>
      <c r="P1503" s="1111"/>
      <c r="Q1503" s="2867"/>
      <c r="R1503" s="2868"/>
      <c r="S1503" s="2869"/>
      <c r="T1503" s="2869"/>
      <c r="U1503" s="2869"/>
      <c r="V1503" s="2869"/>
      <c r="W1503" s="2869"/>
      <c r="X1503" s="2869"/>
      <c r="Y1503" s="2869"/>
      <c r="Z1503" s="2869"/>
      <c r="AA1503" s="2879"/>
      <c r="AC1503" s="124"/>
      <c r="AD1503" s="124"/>
      <c r="AE1503" s="124"/>
      <c r="AF1503" s="124"/>
      <c r="AG1503" s="124"/>
      <c r="AH1503" s="124"/>
      <c r="AI1503" s="124"/>
      <c r="AJ1503" s="124"/>
      <c r="AK1503" s="124"/>
      <c r="AL1503" s="124"/>
      <c r="AM1503" s="124"/>
      <c r="AN1503" s="124"/>
      <c r="AO1503" s="124"/>
      <c r="AP1503" s="124"/>
      <c r="AQ1503" s="124"/>
      <c r="AR1503" s="124"/>
      <c r="AS1503" s="124"/>
      <c r="AT1503" s="124"/>
      <c r="AU1503" s="124"/>
      <c r="AV1503" s="124"/>
      <c r="AW1503" s="124"/>
      <c r="AX1503" s="124"/>
      <c r="AY1503" s="124"/>
      <c r="AZ1503" s="124"/>
      <c r="BA1503" s="124"/>
      <c r="BB1503" s="124"/>
    </row>
    <row r="1504" spans="2:54" ht="15" customHeight="1">
      <c r="B1504" s="1155"/>
      <c r="C1504" s="3016" t="s">
        <v>1136</v>
      </c>
      <c r="D1504" s="3016" t="s">
        <v>833</v>
      </c>
      <c r="E1504" s="1146" t="s">
        <v>1127</v>
      </c>
      <c r="F1504" s="1106"/>
      <c r="G1504" s="441" t="s">
        <v>93</v>
      </c>
      <c r="H1504" s="441" t="s">
        <v>1103</v>
      </c>
      <c r="I1504" s="441" t="s">
        <v>1128</v>
      </c>
      <c r="J1504" s="441" t="s">
        <v>112</v>
      </c>
      <c r="K1504" s="1111" t="s">
        <v>1136</v>
      </c>
      <c r="L1504" s="441" t="s">
        <v>1120</v>
      </c>
      <c r="M1504" s="441" t="str">
        <f t="shared" si="90"/>
        <v>Yanco 33 kV</v>
      </c>
      <c r="N1504" s="1111" t="s">
        <v>1106</v>
      </c>
      <c r="O1504" s="1111" t="s">
        <v>833</v>
      </c>
      <c r="P1504" s="1111"/>
      <c r="Q1504" s="2867"/>
      <c r="R1504" s="2868"/>
      <c r="S1504" s="2869"/>
      <c r="T1504" s="2869"/>
      <c r="U1504" s="2869"/>
      <c r="V1504" s="2869"/>
      <c r="W1504" s="2870">
        <v>35.836451200000006</v>
      </c>
      <c r="X1504" s="2870">
        <v>36.15897926080001</v>
      </c>
      <c r="Y1504" s="2870">
        <v>36.484410074147206</v>
      </c>
      <c r="Z1504" s="2870">
        <v>36.812769764814533</v>
      </c>
      <c r="AA1504" s="2870">
        <v>37.144084692697867</v>
      </c>
      <c r="AC1504" s="124"/>
      <c r="AD1504" s="124"/>
      <c r="AE1504" s="124"/>
      <c r="AF1504" s="124"/>
      <c r="AG1504" s="124"/>
      <c r="AH1504" s="124"/>
      <c r="AI1504" s="124"/>
      <c r="AJ1504" s="124"/>
      <c r="AK1504" s="124"/>
      <c r="AL1504" s="124"/>
      <c r="AM1504" s="124"/>
      <c r="AN1504" s="124"/>
      <c r="AO1504" s="124"/>
      <c r="AP1504" s="124"/>
      <c r="AQ1504" s="124"/>
      <c r="AR1504" s="124"/>
      <c r="AS1504" s="124"/>
      <c r="AT1504" s="124"/>
      <c r="AU1504" s="124"/>
      <c r="AV1504" s="124"/>
      <c r="AW1504" s="124"/>
      <c r="AX1504" s="124"/>
      <c r="AY1504" s="124"/>
      <c r="AZ1504" s="124"/>
      <c r="BA1504" s="124"/>
      <c r="BB1504" s="124"/>
    </row>
    <row r="1505" spans="2:54" ht="15" customHeight="1">
      <c r="B1505" s="1155"/>
      <c r="C1505" s="3017"/>
      <c r="D1505" s="3017"/>
      <c r="E1505" s="1146" t="s">
        <v>1130</v>
      </c>
      <c r="F1505" s="1106"/>
      <c r="G1505" s="441" t="s">
        <v>93</v>
      </c>
      <c r="H1505" s="441" t="s">
        <v>1103</v>
      </c>
      <c r="I1505" s="441" t="s">
        <v>1131</v>
      </c>
      <c r="J1505" s="441" t="s">
        <v>112</v>
      </c>
      <c r="K1505" s="1111" t="s">
        <v>1136</v>
      </c>
      <c r="L1505" s="441" t="s">
        <v>1120</v>
      </c>
      <c r="M1505" s="441" t="str">
        <f t="shared" si="90"/>
        <v>Yanco 33 kV</v>
      </c>
      <c r="N1505" s="1111" t="s">
        <v>1106</v>
      </c>
      <c r="O1505" s="1111" t="s">
        <v>833</v>
      </c>
      <c r="P1505" s="1111"/>
      <c r="Q1505" s="2528"/>
      <c r="R1505" s="2529"/>
      <c r="S1505" s="2530"/>
      <c r="T1505" s="2530"/>
      <c r="U1505" s="2530"/>
      <c r="V1505" s="2530"/>
      <c r="W1505" s="2102"/>
      <c r="X1505" s="2102"/>
      <c r="Y1505" s="2102"/>
      <c r="Z1505" s="2102"/>
      <c r="AA1505" s="2103"/>
      <c r="AC1505" s="124"/>
      <c r="AD1505" s="124"/>
      <c r="AE1505" s="124"/>
      <c r="AF1505" s="124"/>
      <c r="AG1505" s="124"/>
      <c r="AH1505" s="124"/>
      <c r="AI1505" s="124"/>
      <c r="AJ1505" s="124"/>
      <c r="AK1505" s="124"/>
      <c r="AL1505" s="124"/>
      <c r="AM1505" s="124"/>
      <c r="AN1505" s="124"/>
      <c r="AO1505" s="124"/>
      <c r="AP1505" s="124"/>
      <c r="AQ1505" s="124"/>
      <c r="AR1505" s="124"/>
      <c r="AS1505" s="124"/>
      <c r="AT1505" s="124"/>
      <c r="AU1505" s="124"/>
      <c r="AV1505" s="124"/>
      <c r="AW1505" s="124"/>
      <c r="AX1505" s="124"/>
      <c r="AY1505" s="124"/>
      <c r="AZ1505" s="124"/>
      <c r="BA1505" s="124"/>
      <c r="BB1505" s="124"/>
    </row>
    <row r="1506" spans="2:54" ht="15" customHeight="1">
      <c r="B1506" s="1155"/>
      <c r="C1506" s="3016" t="s">
        <v>1136</v>
      </c>
      <c r="D1506" s="3016" t="s">
        <v>842</v>
      </c>
      <c r="E1506" s="1146" t="s">
        <v>1127</v>
      </c>
      <c r="F1506" s="1106"/>
      <c r="G1506" s="441" t="s">
        <v>93</v>
      </c>
      <c r="H1506" s="441" t="s">
        <v>1103</v>
      </c>
      <c r="I1506" s="441" t="s">
        <v>1128</v>
      </c>
      <c r="J1506" s="441" t="s">
        <v>112</v>
      </c>
      <c r="K1506" s="1111" t="s">
        <v>1136</v>
      </c>
      <c r="L1506" s="441" t="s">
        <v>1120</v>
      </c>
      <c r="M1506" s="441" t="str">
        <f t="shared" si="90"/>
        <v>Yanco 33 kV</v>
      </c>
      <c r="N1506" s="1111" t="s">
        <v>1106</v>
      </c>
      <c r="O1506" s="1111" t="s">
        <v>842</v>
      </c>
      <c r="P1506" s="1111"/>
      <c r="Q1506" s="2528"/>
      <c r="R1506" s="2529"/>
      <c r="S1506" s="2530"/>
      <c r="T1506" s="2530"/>
      <c r="U1506" s="2530"/>
      <c r="V1506" s="2530"/>
      <c r="W1506" s="2102">
        <v>36.198435555555562</v>
      </c>
      <c r="X1506" s="2102">
        <v>36.524221475555564</v>
      </c>
      <c r="Y1506" s="2102">
        <v>36.852939468835565</v>
      </c>
      <c r="Z1506" s="2102">
        <v>37.184615924055088</v>
      </c>
      <c r="AA1506" s="2102">
        <v>37.51927746737158</v>
      </c>
      <c r="AC1506" s="124"/>
      <c r="AD1506" s="124"/>
      <c r="AE1506" s="124"/>
      <c r="AF1506" s="124"/>
      <c r="AG1506" s="124"/>
      <c r="AH1506" s="124"/>
      <c r="AI1506" s="124"/>
      <c r="AJ1506" s="124"/>
      <c r="AK1506" s="124"/>
      <c r="AL1506" s="124"/>
      <c r="AM1506" s="124"/>
      <c r="AN1506" s="124"/>
      <c r="AO1506" s="124"/>
      <c r="AP1506" s="124"/>
      <c r="AQ1506" s="124"/>
      <c r="AR1506" s="124"/>
      <c r="AS1506" s="124"/>
      <c r="AT1506" s="124"/>
      <c r="AU1506" s="124"/>
      <c r="AV1506" s="124"/>
      <c r="AW1506" s="124"/>
      <c r="AX1506" s="124"/>
      <c r="AY1506" s="124"/>
      <c r="AZ1506" s="124"/>
      <c r="BA1506" s="124"/>
      <c r="BB1506" s="124"/>
    </row>
    <row r="1507" spans="2:54" ht="15" customHeight="1" thickBot="1">
      <c r="B1507" s="2872"/>
      <c r="C1507" s="3018"/>
      <c r="D1507" s="3018"/>
      <c r="E1507" s="2873" t="s">
        <v>1130</v>
      </c>
      <c r="F1507" s="1106"/>
      <c r="G1507" s="441" t="s">
        <v>93</v>
      </c>
      <c r="H1507" s="441" t="s">
        <v>1103</v>
      </c>
      <c r="I1507" s="441" t="s">
        <v>1131</v>
      </c>
      <c r="J1507" s="441" t="s">
        <v>112</v>
      </c>
      <c r="K1507" s="1111" t="s">
        <v>1136</v>
      </c>
      <c r="L1507" s="441" t="s">
        <v>1120</v>
      </c>
      <c r="M1507" s="441" t="str">
        <f t="shared" si="90"/>
        <v>Yanco 33 kV</v>
      </c>
      <c r="N1507" s="1111" t="s">
        <v>1106</v>
      </c>
      <c r="O1507" s="1111" t="s">
        <v>842</v>
      </c>
      <c r="P1507" s="1111"/>
      <c r="Q1507" s="2874"/>
      <c r="R1507" s="2875"/>
      <c r="S1507" s="2876"/>
      <c r="T1507" s="2876"/>
      <c r="U1507" s="2876"/>
      <c r="V1507" s="2876"/>
      <c r="W1507" s="2877"/>
      <c r="X1507" s="2877"/>
      <c r="Y1507" s="2877"/>
      <c r="Z1507" s="2877"/>
      <c r="AA1507" s="2878"/>
      <c r="AC1507" s="124"/>
      <c r="AD1507" s="124"/>
      <c r="AE1507" s="124"/>
      <c r="AF1507" s="124"/>
      <c r="AG1507" s="124"/>
      <c r="AH1507" s="124"/>
      <c r="AI1507" s="124"/>
      <c r="AJ1507" s="124"/>
      <c r="AK1507" s="124"/>
      <c r="AL1507" s="124"/>
      <c r="AM1507" s="124"/>
      <c r="AN1507" s="124"/>
      <c r="AO1507" s="124"/>
      <c r="AP1507" s="124"/>
      <c r="AQ1507" s="124"/>
      <c r="AR1507" s="124"/>
      <c r="AS1507" s="124"/>
      <c r="AT1507" s="124"/>
      <c r="AU1507" s="124"/>
      <c r="AV1507" s="124"/>
      <c r="AW1507" s="124"/>
      <c r="AX1507" s="124"/>
      <c r="AY1507" s="124"/>
      <c r="AZ1507" s="124"/>
      <c r="BA1507" s="124"/>
      <c r="BB1507" s="124"/>
    </row>
    <row r="1508" spans="2:54" ht="15" customHeight="1">
      <c r="B1508" s="1145" t="s">
        <v>1660</v>
      </c>
      <c r="C1508" s="3019" t="s">
        <v>1126</v>
      </c>
      <c r="D1508" s="3019" t="s">
        <v>842</v>
      </c>
      <c r="E1508" s="1146" t="s">
        <v>1127</v>
      </c>
      <c r="F1508" s="1106"/>
      <c r="G1508" s="441" t="s">
        <v>93</v>
      </c>
      <c r="H1508" s="441" t="s">
        <v>1103</v>
      </c>
      <c r="I1508" s="441" t="s">
        <v>1128</v>
      </c>
      <c r="J1508" s="441" t="s">
        <v>112</v>
      </c>
      <c r="K1508" s="441" t="s">
        <v>1126</v>
      </c>
      <c r="L1508" s="441" t="s">
        <v>1120</v>
      </c>
      <c r="M1508" s="441" t="str">
        <f t="shared" ref="M1508" si="92">B1508</f>
        <v>Beaconsfield 132 kV</v>
      </c>
      <c r="N1508" s="441" t="s">
        <v>1129</v>
      </c>
      <c r="O1508" s="441" t="s">
        <v>842</v>
      </c>
      <c r="P1508" s="1111"/>
      <c r="Q1508" s="2521"/>
      <c r="R1508" s="2522"/>
      <c r="S1508" s="2523"/>
      <c r="T1508" s="2523"/>
      <c r="U1508" s="2523"/>
      <c r="V1508" s="2523"/>
      <c r="W1508" s="2524"/>
      <c r="X1508" s="2524"/>
      <c r="Y1508" s="2524"/>
      <c r="Z1508" s="2524"/>
      <c r="AA1508" s="2525"/>
      <c r="AC1508" s="124"/>
      <c r="AD1508" s="124"/>
      <c r="AE1508" s="124"/>
      <c r="AF1508" s="124"/>
      <c r="AG1508" s="124"/>
      <c r="AH1508" s="124"/>
      <c r="AI1508" s="124"/>
      <c r="AJ1508" s="124"/>
      <c r="AK1508" s="124"/>
      <c r="AL1508" s="124"/>
      <c r="AM1508" s="124"/>
      <c r="AN1508" s="124"/>
      <c r="AO1508" s="124"/>
      <c r="AP1508" s="124"/>
      <c r="AQ1508" s="124"/>
      <c r="AR1508" s="124"/>
      <c r="AS1508" s="124"/>
      <c r="AT1508" s="124"/>
      <c r="AU1508" s="124"/>
      <c r="AV1508" s="124"/>
      <c r="AW1508" s="124"/>
      <c r="AX1508" s="124"/>
      <c r="AY1508" s="124"/>
      <c r="AZ1508" s="124"/>
      <c r="BA1508" s="124"/>
      <c r="BB1508" s="124"/>
    </row>
    <row r="1509" spans="2:54" ht="15" customHeight="1">
      <c r="B1509" s="1155"/>
      <c r="C1509" s="3017"/>
      <c r="D1509" s="3017"/>
      <c r="E1509" s="1146" t="s">
        <v>1130</v>
      </c>
      <c r="F1509" s="1106"/>
      <c r="G1509" s="441" t="s">
        <v>93</v>
      </c>
      <c r="H1509" s="441" t="s">
        <v>1103</v>
      </c>
      <c r="I1509" s="441" t="s">
        <v>1131</v>
      </c>
      <c r="J1509" s="441" t="s">
        <v>112</v>
      </c>
      <c r="K1509" s="441" t="s">
        <v>1126</v>
      </c>
      <c r="L1509" s="441" t="s">
        <v>1120</v>
      </c>
      <c r="M1509" s="441" t="str">
        <f t="shared" si="90"/>
        <v>Beaconsfield 132 kV</v>
      </c>
      <c r="N1509" s="441" t="s">
        <v>1129</v>
      </c>
      <c r="O1509" s="441" t="s">
        <v>842</v>
      </c>
      <c r="P1509" s="1111"/>
      <c r="Q1509" s="2526"/>
      <c r="R1509" s="2527"/>
      <c r="S1509" s="2524"/>
      <c r="T1509" s="2524"/>
      <c r="U1509" s="2524"/>
      <c r="V1509" s="2524"/>
      <c r="W1509" s="2524"/>
      <c r="X1509" s="2524"/>
      <c r="Y1509" s="2524"/>
      <c r="Z1509" s="2524"/>
      <c r="AA1509" s="2525"/>
      <c r="AC1509" s="124"/>
      <c r="AD1509" s="124"/>
      <c r="AE1509" s="124"/>
      <c r="AF1509" s="124"/>
      <c r="AG1509" s="124"/>
      <c r="AH1509" s="124"/>
      <c r="AI1509" s="124"/>
      <c r="AJ1509" s="124"/>
      <c r="AK1509" s="124"/>
      <c r="AL1509" s="124"/>
      <c r="AM1509" s="124"/>
      <c r="AN1509" s="124"/>
      <c r="AO1509" s="124"/>
      <c r="AP1509" s="124"/>
      <c r="AQ1509" s="124"/>
      <c r="AR1509" s="124"/>
      <c r="AS1509" s="124"/>
      <c r="AT1509" s="124"/>
      <c r="AU1509" s="124"/>
      <c r="AV1509" s="124"/>
      <c r="AW1509" s="124"/>
      <c r="AX1509" s="124"/>
      <c r="AY1509" s="124"/>
      <c r="AZ1509" s="124"/>
      <c r="BA1509" s="124"/>
      <c r="BB1509" s="124"/>
    </row>
    <row r="1510" spans="2:54" ht="15" customHeight="1">
      <c r="B1510" s="1155"/>
      <c r="C1510" s="3016" t="s">
        <v>1132</v>
      </c>
      <c r="D1510" s="3016" t="s">
        <v>833</v>
      </c>
      <c r="E1510" s="1146" t="s">
        <v>1127</v>
      </c>
      <c r="F1510" s="1106"/>
      <c r="G1510" s="441" t="s">
        <v>93</v>
      </c>
      <c r="H1510" s="441" t="s">
        <v>1103</v>
      </c>
      <c r="I1510" s="441" t="s">
        <v>1128</v>
      </c>
      <c r="J1510" s="441" t="s">
        <v>112</v>
      </c>
      <c r="K1510" s="1111" t="s">
        <v>1132</v>
      </c>
      <c r="L1510" s="441" t="s">
        <v>1120</v>
      </c>
      <c r="M1510" s="441" t="str">
        <f t="shared" si="90"/>
        <v>Beaconsfield 132 kV</v>
      </c>
      <c r="N1510" s="1111" t="s">
        <v>1106</v>
      </c>
      <c r="O1510" s="1111" t="s">
        <v>833</v>
      </c>
      <c r="P1510" s="1111"/>
      <c r="Q1510" s="2850"/>
      <c r="R1510" s="2850"/>
      <c r="S1510" s="2850"/>
      <c r="T1510" s="2850"/>
      <c r="U1510" s="2850"/>
      <c r="V1510" s="2851"/>
      <c r="W1510" s="2852"/>
      <c r="X1510" s="2852"/>
      <c r="Y1510" s="2852"/>
      <c r="Z1510" s="2852"/>
      <c r="AA1510" s="2853"/>
      <c r="AC1510" s="124"/>
      <c r="AD1510" s="124"/>
      <c r="AE1510" s="124"/>
      <c r="AF1510" s="124"/>
      <c r="AG1510" s="124"/>
      <c r="AH1510" s="124"/>
      <c r="AI1510" s="124"/>
      <c r="AJ1510" s="124"/>
      <c r="AK1510" s="124"/>
      <c r="AL1510" s="124"/>
      <c r="AM1510" s="124"/>
      <c r="AN1510" s="124"/>
      <c r="AO1510" s="124"/>
      <c r="AP1510" s="124"/>
      <c r="AQ1510" s="124"/>
      <c r="AR1510" s="124"/>
      <c r="AS1510" s="124"/>
      <c r="AT1510" s="124"/>
      <c r="AU1510" s="124"/>
      <c r="AV1510" s="124"/>
      <c r="AW1510" s="124"/>
      <c r="AX1510" s="124"/>
      <c r="AY1510" s="124"/>
      <c r="AZ1510" s="124"/>
      <c r="BA1510" s="124"/>
      <c r="BB1510" s="124"/>
    </row>
    <row r="1511" spans="2:54" ht="15" customHeight="1">
      <c r="B1511" s="1155"/>
      <c r="C1511" s="3017"/>
      <c r="D1511" s="3017"/>
      <c r="E1511" s="1146" t="s">
        <v>1130</v>
      </c>
      <c r="F1511" s="1106"/>
      <c r="G1511" s="441" t="s">
        <v>93</v>
      </c>
      <c r="H1511" s="441" t="s">
        <v>1103</v>
      </c>
      <c r="I1511" s="441" t="s">
        <v>1131</v>
      </c>
      <c r="J1511" s="441" t="s">
        <v>112</v>
      </c>
      <c r="K1511" s="1111" t="s">
        <v>1132</v>
      </c>
      <c r="L1511" s="441" t="s">
        <v>1120</v>
      </c>
      <c r="M1511" s="441" t="str">
        <f t="shared" si="90"/>
        <v>Beaconsfield 132 kV</v>
      </c>
      <c r="N1511" s="1111" t="s">
        <v>1106</v>
      </c>
      <c r="O1511" s="1111" t="s">
        <v>833</v>
      </c>
      <c r="P1511" s="1111"/>
      <c r="Q1511" s="2850"/>
      <c r="R1511" s="2850"/>
      <c r="S1511" s="2850"/>
      <c r="T1511" s="2850"/>
      <c r="U1511" s="2850"/>
      <c r="V1511" s="2851"/>
      <c r="W1511" s="2852"/>
      <c r="X1511" s="2852"/>
      <c r="Y1511" s="2852"/>
      <c r="Z1511" s="2852"/>
      <c r="AA1511" s="2853"/>
      <c r="AC1511" s="124"/>
      <c r="AD1511" s="124"/>
      <c r="AE1511" s="124"/>
      <c r="AF1511" s="124"/>
      <c r="AG1511" s="124"/>
      <c r="AH1511" s="124"/>
      <c r="AI1511" s="124"/>
      <c r="AJ1511" s="124"/>
      <c r="AK1511" s="124"/>
      <c r="AL1511" s="124"/>
      <c r="AM1511" s="124"/>
      <c r="AN1511" s="124"/>
      <c r="AO1511" s="124"/>
      <c r="AP1511" s="124"/>
      <c r="AQ1511" s="124"/>
      <c r="AR1511" s="124"/>
      <c r="AS1511" s="124"/>
      <c r="AT1511" s="124"/>
      <c r="AU1511" s="124"/>
      <c r="AV1511" s="124"/>
      <c r="AW1511" s="124"/>
      <c r="AX1511" s="124"/>
      <c r="AY1511" s="124"/>
      <c r="AZ1511" s="124"/>
      <c r="BA1511" s="124"/>
      <c r="BB1511" s="124"/>
    </row>
    <row r="1512" spans="2:54" ht="15" customHeight="1">
      <c r="B1512" s="1155"/>
      <c r="C1512" s="3016" t="s">
        <v>1132</v>
      </c>
      <c r="D1512" s="3016" t="s">
        <v>842</v>
      </c>
      <c r="E1512" s="1146" t="s">
        <v>1127</v>
      </c>
      <c r="F1512" s="1106"/>
      <c r="G1512" s="441" t="s">
        <v>93</v>
      </c>
      <c r="H1512" s="441" t="s">
        <v>1103</v>
      </c>
      <c r="I1512" s="441" t="s">
        <v>1128</v>
      </c>
      <c r="J1512" s="441" t="s">
        <v>112</v>
      </c>
      <c r="K1512" s="1111" t="s">
        <v>1132</v>
      </c>
      <c r="L1512" s="441" t="s">
        <v>1120</v>
      </c>
      <c r="M1512" s="441" t="str">
        <f t="shared" si="90"/>
        <v>Beaconsfield 132 kV</v>
      </c>
      <c r="N1512" s="1111" t="s">
        <v>1106</v>
      </c>
      <c r="O1512" s="1112" t="s">
        <v>842</v>
      </c>
      <c r="P1512" s="1111"/>
      <c r="Q1512" s="2881">
        <v>552</v>
      </c>
      <c r="R1512" s="2881">
        <v>599</v>
      </c>
      <c r="S1512" s="2881">
        <v>601</v>
      </c>
      <c r="T1512" s="2881">
        <v>541</v>
      </c>
      <c r="U1512" s="2881">
        <v>467</v>
      </c>
      <c r="V1512" s="2881">
        <v>463</v>
      </c>
      <c r="W1512" s="2852"/>
      <c r="X1512" s="2852"/>
      <c r="Y1512" s="2852"/>
      <c r="Z1512" s="2852"/>
      <c r="AA1512" s="2853"/>
      <c r="AC1512" s="124"/>
      <c r="AD1512" s="124"/>
      <c r="AE1512" s="124"/>
      <c r="AF1512" s="124"/>
      <c r="AG1512" s="124"/>
      <c r="AH1512" s="124"/>
      <c r="AI1512" s="124"/>
      <c r="AJ1512" s="124"/>
      <c r="AK1512" s="124"/>
      <c r="AL1512" s="124"/>
      <c r="AM1512" s="124"/>
      <c r="AN1512" s="124"/>
      <c r="AO1512" s="124"/>
      <c r="AP1512" s="124"/>
      <c r="AQ1512" s="124"/>
      <c r="AR1512" s="124"/>
      <c r="AS1512" s="124"/>
      <c r="AT1512" s="124"/>
      <c r="AU1512" s="124"/>
      <c r="AV1512" s="124"/>
      <c r="AW1512" s="124"/>
      <c r="AX1512" s="124"/>
      <c r="AY1512" s="124"/>
      <c r="AZ1512" s="124"/>
      <c r="BA1512" s="124"/>
      <c r="BB1512" s="124"/>
    </row>
    <row r="1513" spans="2:54" ht="15" customHeight="1">
      <c r="B1513" s="1155"/>
      <c r="C1513" s="3017"/>
      <c r="D1513" s="3017"/>
      <c r="E1513" s="1146" t="s">
        <v>1130</v>
      </c>
      <c r="F1513" s="1106"/>
      <c r="G1513" s="441" t="s">
        <v>93</v>
      </c>
      <c r="H1513" s="441" t="s">
        <v>1103</v>
      </c>
      <c r="I1513" s="441" t="s">
        <v>1131</v>
      </c>
      <c r="J1513" s="441" t="s">
        <v>112</v>
      </c>
      <c r="K1513" s="1111" t="s">
        <v>1132</v>
      </c>
      <c r="L1513" s="441" t="s">
        <v>1120</v>
      </c>
      <c r="M1513" s="441" t="str">
        <f t="shared" si="90"/>
        <v>Beaconsfield 132 kV</v>
      </c>
      <c r="N1513" s="1111" t="s">
        <v>1106</v>
      </c>
      <c r="O1513" s="1112" t="s">
        <v>842</v>
      </c>
      <c r="P1513" s="1111"/>
      <c r="Q1513" s="2881">
        <v>431</v>
      </c>
      <c r="R1513" s="2881">
        <v>467</v>
      </c>
      <c r="S1513" s="2881">
        <v>389</v>
      </c>
      <c r="T1513" s="2881">
        <v>527</v>
      </c>
      <c r="U1513" s="2881">
        <v>429</v>
      </c>
      <c r="V1513" s="2881">
        <v>349</v>
      </c>
      <c r="W1513" s="2852"/>
      <c r="X1513" s="2852"/>
      <c r="Y1513" s="2852"/>
      <c r="Z1513" s="2852"/>
      <c r="AA1513" s="2853"/>
      <c r="AC1513" s="124"/>
      <c r="AD1513" s="124"/>
      <c r="AE1513" s="124"/>
      <c r="AF1513" s="124"/>
      <c r="AG1513" s="124"/>
      <c r="AH1513" s="124"/>
      <c r="AI1513" s="124"/>
      <c r="AJ1513" s="124"/>
      <c r="AK1513" s="124"/>
      <c r="AL1513" s="124"/>
      <c r="AM1513" s="124"/>
      <c r="AN1513" s="124"/>
      <c r="AO1513" s="124"/>
      <c r="AP1513" s="124"/>
      <c r="AQ1513" s="124"/>
      <c r="AR1513" s="124"/>
      <c r="AS1513" s="124"/>
      <c r="AT1513" s="124"/>
      <c r="AU1513" s="124"/>
      <c r="AV1513" s="124"/>
      <c r="AW1513" s="124"/>
      <c r="AX1513" s="124"/>
      <c r="AY1513" s="124"/>
      <c r="AZ1513" s="124"/>
      <c r="BA1513" s="124"/>
      <c r="BB1513" s="124"/>
    </row>
    <row r="1514" spans="2:54" ht="15" customHeight="1">
      <c r="B1514" s="1155"/>
      <c r="C1514" s="3016" t="s">
        <v>1133</v>
      </c>
      <c r="D1514" s="3016"/>
      <c r="E1514" s="1146" t="s">
        <v>1127</v>
      </c>
      <c r="F1514" s="1106"/>
      <c r="G1514" s="441" t="s">
        <v>93</v>
      </c>
      <c r="H1514" s="441" t="s">
        <v>1103</v>
      </c>
      <c r="I1514" s="441" t="s">
        <v>1128</v>
      </c>
      <c r="J1514" s="441" t="s">
        <v>112</v>
      </c>
      <c r="K1514" s="1111" t="s">
        <v>1133</v>
      </c>
      <c r="L1514" s="441" t="s">
        <v>1120</v>
      </c>
      <c r="M1514" s="441" t="str">
        <f t="shared" si="90"/>
        <v>Beaconsfield 132 kV</v>
      </c>
      <c r="N1514" s="1111" t="s">
        <v>1108</v>
      </c>
      <c r="O1514" s="1111" t="s">
        <v>1109</v>
      </c>
      <c r="P1514" s="1111"/>
      <c r="Q1514" s="2856"/>
      <c r="R1514" s="2856"/>
      <c r="S1514" s="2856"/>
      <c r="T1514" s="2856"/>
      <c r="U1514" s="2856"/>
      <c r="V1514" s="2858"/>
      <c r="W1514" s="2859"/>
      <c r="X1514" s="2859"/>
      <c r="Y1514" s="2859"/>
      <c r="Z1514" s="2859"/>
      <c r="AA1514" s="2860"/>
      <c r="AC1514" s="124"/>
      <c r="AD1514" s="124"/>
      <c r="AE1514" s="124"/>
      <c r="AF1514" s="124"/>
      <c r="AG1514" s="124"/>
      <c r="AH1514" s="124"/>
      <c r="AI1514" s="124"/>
      <c r="AJ1514" s="124"/>
      <c r="AK1514" s="124"/>
      <c r="AL1514" s="124"/>
      <c r="AM1514" s="124"/>
      <c r="AN1514" s="124"/>
      <c r="AO1514" s="124"/>
      <c r="AP1514" s="124"/>
      <c r="AQ1514" s="124"/>
      <c r="AR1514" s="124"/>
      <c r="AS1514" s="124"/>
      <c r="AT1514" s="124"/>
      <c r="AU1514" s="124"/>
      <c r="AV1514" s="124"/>
      <c r="AW1514" s="124"/>
      <c r="AX1514" s="124"/>
      <c r="AY1514" s="124"/>
      <c r="AZ1514" s="124"/>
      <c r="BA1514" s="124"/>
      <c r="BB1514" s="124"/>
    </row>
    <row r="1515" spans="2:54" ht="15" customHeight="1">
      <c r="B1515" s="1155"/>
      <c r="C1515" s="3017"/>
      <c r="D1515" s="3017"/>
      <c r="E1515" s="1146" t="s">
        <v>1130</v>
      </c>
      <c r="F1515" s="1106"/>
      <c r="G1515" s="441" t="s">
        <v>93</v>
      </c>
      <c r="H1515" s="441" t="s">
        <v>1103</v>
      </c>
      <c r="I1515" s="441" t="s">
        <v>1131</v>
      </c>
      <c r="J1515" s="441" t="s">
        <v>112</v>
      </c>
      <c r="K1515" s="1111" t="s">
        <v>1133</v>
      </c>
      <c r="L1515" s="441" t="s">
        <v>1120</v>
      </c>
      <c r="M1515" s="441" t="str">
        <f t="shared" si="90"/>
        <v>Beaconsfield 132 kV</v>
      </c>
      <c r="N1515" s="1111" t="s">
        <v>1108</v>
      </c>
      <c r="O1515" s="1111" t="s">
        <v>1109</v>
      </c>
      <c r="P1515" s="1111"/>
      <c r="Q1515" s="2856"/>
      <c r="R1515" s="2856"/>
      <c r="S1515" s="2856"/>
      <c r="T1515" s="2856"/>
      <c r="U1515" s="2856"/>
      <c r="V1515" s="2858"/>
      <c r="W1515" s="2859"/>
      <c r="X1515" s="2859"/>
      <c r="Y1515" s="2859"/>
      <c r="Z1515" s="2859"/>
      <c r="AA1515" s="2860"/>
      <c r="AC1515" s="124"/>
      <c r="AD1515" s="124"/>
      <c r="AE1515" s="124"/>
      <c r="AF1515" s="124"/>
      <c r="AG1515" s="124"/>
      <c r="AH1515" s="124"/>
      <c r="AI1515" s="124"/>
      <c r="AJ1515" s="124"/>
      <c r="AK1515" s="124"/>
      <c r="AL1515" s="124"/>
      <c r="AM1515" s="124"/>
      <c r="AN1515" s="124"/>
      <c r="AO1515" s="124"/>
      <c r="AP1515" s="124"/>
      <c r="AQ1515" s="124"/>
      <c r="AR1515" s="124"/>
      <c r="AS1515" s="124"/>
      <c r="AT1515" s="124"/>
      <c r="AU1515" s="124"/>
      <c r="AV1515" s="124"/>
      <c r="AW1515" s="124"/>
      <c r="AX1515" s="124"/>
      <c r="AY1515" s="124"/>
      <c r="AZ1515" s="124"/>
      <c r="BA1515" s="124"/>
      <c r="BB1515" s="124"/>
    </row>
    <row r="1516" spans="2:54" ht="15" customHeight="1">
      <c r="B1516" s="1155"/>
      <c r="C1516" s="3016" t="s">
        <v>1110</v>
      </c>
      <c r="D1516" s="3016"/>
      <c r="E1516" s="1146" t="s">
        <v>1127</v>
      </c>
      <c r="F1516" s="1106"/>
      <c r="G1516" s="441" t="s">
        <v>93</v>
      </c>
      <c r="H1516" s="441" t="s">
        <v>1103</v>
      </c>
      <c r="I1516" s="441" t="s">
        <v>1128</v>
      </c>
      <c r="J1516" s="441" t="s">
        <v>112</v>
      </c>
      <c r="K1516" s="1111" t="s">
        <v>1110</v>
      </c>
      <c r="L1516" s="441" t="s">
        <v>1120</v>
      </c>
      <c r="M1516" s="441" t="str">
        <f t="shared" si="90"/>
        <v>Beaconsfield 132 kV</v>
      </c>
      <c r="N1516" s="1111" t="s">
        <v>1111</v>
      </c>
      <c r="O1516" s="1112">
        <v>0</v>
      </c>
      <c r="P1516" s="1111"/>
      <c r="Q1516" s="2861"/>
      <c r="R1516" s="2861"/>
      <c r="S1516" s="2861"/>
      <c r="T1516" s="2861"/>
      <c r="U1516" s="2861"/>
      <c r="V1516" s="2862"/>
      <c r="W1516" s="2863"/>
      <c r="X1516" s="2863"/>
      <c r="Y1516" s="2863"/>
      <c r="Z1516" s="2863"/>
      <c r="AA1516" s="2864"/>
      <c r="AC1516" s="124"/>
      <c r="AD1516" s="124"/>
      <c r="AE1516" s="124"/>
      <c r="AF1516" s="124"/>
      <c r="AG1516" s="124"/>
      <c r="AH1516" s="124"/>
      <c r="AI1516" s="124"/>
      <c r="AJ1516" s="124"/>
      <c r="AK1516" s="124"/>
      <c r="AL1516" s="124"/>
      <c r="AM1516" s="124"/>
      <c r="AN1516" s="124"/>
      <c r="AO1516" s="124"/>
      <c r="AP1516" s="124"/>
      <c r="AQ1516" s="124"/>
      <c r="AR1516" s="124"/>
      <c r="AS1516" s="124"/>
      <c r="AT1516" s="124"/>
      <c r="AU1516" s="124"/>
      <c r="AV1516" s="124"/>
      <c r="AW1516" s="124"/>
      <c r="AX1516" s="124"/>
      <c r="AY1516" s="124"/>
      <c r="AZ1516" s="124"/>
      <c r="BA1516" s="124"/>
      <c r="BB1516" s="124"/>
    </row>
    <row r="1517" spans="2:54" ht="15" customHeight="1">
      <c r="B1517" s="1155"/>
      <c r="C1517" s="3017"/>
      <c r="D1517" s="3017"/>
      <c r="E1517" s="1146" t="s">
        <v>1130</v>
      </c>
      <c r="F1517" s="1106"/>
      <c r="G1517" s="441" t="s">
        <v>93</v>
      </c>
      <c r="H1517" s="441" t="s">
        <v>1103</v>
      </c>
      <c r="I1517" s="441" t="s">
        <v>1131</v>
      </c>
      <c r="J1517" s="441" t="s">
        <v>112</v>
      </c>
      <c r="K1517" s="1111" t="s">
        <v>1110</v>
      </c>
      <c r="L1517" s="441" t="s">
        <v>1120</v>
      </c>
      <c r="M1517" s="441" t="str">
        <f t="shared" si="90"/>
        <v>Beaconsfield 132 kV</v>
      </c>
      <c r="N1517" s="1111" t="s">
        <v>1111</v>
      </c>
      <c r="O1517" s="1112">
        <v>0</v>
      </c>
      <c r="P1517" s="1111"/>
      <c r="Q1517" s="2861"/>
      <c r="R1517" s="2861"/>
      <c r="S1517" s="2861"/>
      <c r="T1517" s="2861"/>
      <c r="U1517" s="2861"/>
      <c r="V1517" s="2862"/>
      <c r="W1517" s="2863"/>
      <c r="X1517" s="2863"/>
      <c r="Y1517" s="2863"/>
      <c r="Z1517" s="2863"/>
      <c r="AA1517" s="2864"/>
      <c r="AC1517" s="124"/>
      <c r="AD1517" s="124"/>
      <c r="AE1517" s="124"/>
      <c r="AF1517" s="124"/>
      <c r="AG1517" s="124"/>
      <c r="AH1517" s="124"/>
      <c r="AI1517" s="124"/>
      <c r="AJ1517" s="124"/>
      <c r="AK1517" s="124"/>
      <c r="AL1517" s="124"/>
      <c r="AM1517" s="124"/>
      <c r="AN1517" s="124"/>
      <c r="AO1517" s="124"/>
      <c r="AP1517" s="124"/>
      <c r="AQ1517" s="124"/>
      <c r="AR1517" s="124"/>
      <c r="AS1517" s="124"/>
      <c r="AT1517" s="124"/>
      <c r="AU1517" s="124"/>
      <c r="AV1517" s="124"/>
      <c r="AW1517" s="124"/>
      <c r="AX1517" s="124"/>
      <c r="AY1517" s="124"/>
      <c r="AZ1517" s="124"/>
      <c r="BA1517" s="124"/>
      <c r="BB1517" s="124"/>
    </row>
    <row r="1518" spans="2:54" ht="15" customHeight="1">
      <c r="B1518" s="1155"/>
      <c r="C1518" s="3016" t="s">
        <v>1112</v>
      </c>
      <c r="D1518" s="3016"/>
      <c r="E1518" s="1146" t="s">
        <v>1127</v>
      </c>
      <c r="F1518" s="1106"/>
      <c r="G1518" s="441" t="s">
        <v>93</v>
      </c>
      <c r="H1518" s="441" t="s">
        <v>1103</v>
      </c>
      <c r="I1518" s="441" t="s">
        <v>1128</v>
      </c>
      <c r="J1518" s="441" t="s">
        <v>112</v>
      </c>
      <c r="K1518" s="1111" t="s">
        <v>1112</v>
      </c>
      <c r="L1518" s="441" t="s">
        <v>1120</v>
      </c>
      <c r="M1518" s="441" t="str">
        <f t="shared" si="90"/>
        <v>Beaconsfield 132 kV</v>
      </c>
      <c r="N1518" s="1111" t="s">
        <v>1113</v>
      </c>
      <c r="O1518" s="1111" t="s">
        <v>1113</v>
      </c>
      <c r="P1518" s="1111"/>
      <c r="Q1518" s="2850"/>
      <c r="R1518" s="2850"/>
      <c r="S1518" s="2850"/>
      <c r="T1518" s="2850"/>
      <c r="U1518" s="2850"/>
      <c r="V1518" s="2851"/>
      <c r="W1518" s="2866"/>
      <c r="X1518" s="2866"/>
      <c r="Y1518" s="2866"/>
      <c r="Z1518" s="2866"/>
      <c r="AA1518" s="2099"/>
      <c r="AC1518" s="124"/>
      <c r="AD1518" s="124"/>
      <c r="AE1518" s="124"/>
      <c r="AF1518" s="124"/>
      <c r="AG1518" s="124"/>
      <c r="AH1518" s="124"/>
      <c r="AI1518" s="124"/>
      <c r="AJ1518" s="124"/>
      <c r="AK1518" s="124"/>
      <c r="AL1518" s="124"/>
      <c r="AM1518" s="124"/>
      <c r="AN1518" s="124"/>
      <c r="AO1518" s="124"/>
      <c r="AP1518" s="124"/>
      <c r="AQ1518" s="124"/>
      <c r="AR1518" s="124"/>
      <c r="AS1518" s="124"/>
      <c r="AT1518" s="124"/>
      <c r="AU1518" s="124"/>
      <c r="AV1518" s="124"/>
      <c r="AW1518" s="124"/>
      <c r="AX1518" s="124"/>
      <c r="AY1518" s="124"/>
      <c r="AZ1518" s="124"/>
      <c r="BA1518" s="124"/>
      <c r="BB1518" s="124"/>
    </row>
    <row r="1519" spans="2:54" ht="15" customHeight="1">
      <c r="B1519" s="1155"/>
      <c r="C1519" s="3017"/>
      <c r="D1519" s="3017"/>
      <c r="E1519" s="1146" t="s">
        <v>1130</v>
      </c>
      <c r="F1519" s="1106"/>
      <c r="G1519" s="441" t="s">
        <v>93</v>
      </c>
      <c r="H1519" s="441" t="s">
        <v>1103</v>
      </c>
      <c r="I1519" s="441" t="s">
        <v>1131</v>
      </c>
      <c r="J1519" s="441" t="s">
        <v>112</v>
      </c>
      <c r="K1519" s="1111" t="s">
        <v>1112</v>
      </c>
      <c r="L1519" s="441" t="s">
        <v>1120</v>
      </c>
      <c r="M1519" s="441" t="str">
        <f t="shared" si="90"/>
        <v>Beaconsfield 132 kV</v>
      </c>
      <c r="N1519" s="1111" t="s">
        <v>1113</v>
      </c>
      <c r="O1519" s="1111" t="s">
        <v>1113</v>
      </c>
      <c r="P1519" s="1111"/>
      <c r="Q1519" s="2850"/>
      <c r="R1519" s="2850"/>
      <c r="S1519" s="2850"/>
      <c r="T1519" s="2850"/>
      <c r="U1519" s="2850"/>
      <c r="V1519" s="2851"/>
      <c r="W1519" s="2866"/>
      <c r="X1519" s="2866"/>
      <c r="Y1519" s="2866"/>
      <c r="Z1519" s="2866"/>
      <c r="AA1519" s="2099"/>
      <c r="AC1519" s="124"/>
      <c r="AD1519" s="124"/>
      <c r="AE1519" s="124"/>
      <c r="AF1519" s="124"/>
      <c r="AG1519" s="124"/>
      <c r="AH1519" s="124"/>
      <c r="AI1519" s="124"/>
      <c r="AJ1519" s="124"/>
      <c r="AK1519" s="124"/>
      <c r="AL1519" s="124"/>
      <c r="AM1519" s="124"/>
      <c r="AN1519" s="124"/>
      <c r="AO1519" s="124"/>
      <c r="AP1519" s="124"/>
      <c r="AQ1519" s="124"/>
      <c r="AR1519" s="124"/>
      <c r="AS1519" s="124"/>
      <c r="AT1519" s="124"/>
      <c r="AU1519" s="124"/>
      <c r="AV1519" s="124"/>
      <c r="AW1519" s="124"/>
      <c r="AX1519" s="124"/>
      <c r="AY1519" s="124"/>
      <c r="AZ1519" s="124"/>
      <c r="BA1519" s="124"/>
      <c r="BB1519" s="124"/>
    </row>
    <row r="1520" spans="2:54" ht="15" customHeight="1">
      <c r="B1520" s="1155"/>
      <c r="C1520" s="3016" t="s">
        <v>1134</v>
      </c>
      <c r="D1520" s="3016" t="s">
        <v>833</v>
      </c>
      <c r="E1520" s="1146" t="s">
        <v>1127</v>
      </c>
      <c r="F1520" s="1106"/>
      <c r="G1520" s="441" t="s">
        <v>93</v>
      </c>
      <c r="H1520" s="441" t="s">
        <v>1103</v>
      </c>
      <c r="I1520" s="441" t="s">
        <v>1128</v>
      </c>
      <c r="J1520" s="441" t="s">
        <v>112</v>
      </c>
      <c r="K1520" s="1111" t="s">
        <v>1134</v>
      </c>
      <c r="L1520" s="441" t="s">
        <v>1120</v>
      </c>
      <c r="M1520" s="441" t="str">
        <f t="shared" si="90"/>
        <v>Beaconsfield 132 kV</v>
      </c>
      <c r="N1520" s="1111" t="s">
        <v>1115</v>
      </c>
      <c r="O1520" s="1111" t="s">
        <v>833</v>
      </c>
      <c r="P1520" s="1111"/>
      <c r="Q1520" s="2867"/>
      <c r="R1520" s="2868"/>
      <c r="S1520" s="2869"/>
      <c r="T1520" s="2869"/>
      <c r="U1520" s="2869"/>
      <c r="V1520" s="2869"/>
      <c r="W1520" s="2869"/>
      <c r="X1520" s="2869"/>
      <c r="Y1520" s="2869"/>
      <c r="Z1520" s="2869"/>
      <c r="AA1520" s="2879"/>
      <c r="AC1520" s="124"/>
      <c r="AD1520" s="124"/>
      <c r="AE1520" s="124"/>
      <c r="AF1520" s="124"/>
      <c r="AG1520" s="124"/>
      <c r="AH1520" s="124"/>
      <c r="AI1520" s="124"/>
      <c r="AJ1520" s="124"/>
      <c r="AK1520" s="124"/>
      <c r="AL1520" s="124"/>
      <c r="AM1520" s="124"/>
      <c r="AN1520" s="124"/>
      <c r="AO1520" s="124"/>
      <c r="AP1520" s="124"/>
      <c r="AQ1520" s="124"/>
      <c r="AR1520" s="124"/>
      <c r="AS1520" s="124"/>
      <c r="AT1520" s="124"/>
      <c r="AU1520" s="124"/>
      <c r="AV1520" s="124"/>
      <c r="AW1520" s="124"/>
      <c r="AX1520" s="124"/>
      <c r="AY1520" s="124"/>
      <c r="AZ1520" s="124"/>
      <c r="BA1520" s="124"/>
      <c r="BB1520" s="124"/>
    </row>
    <row r="1521" spans="2:54" ht="15" customHeight="1">
      <c r="B1521" s="1155"/>
      <c r="C1521" s="3017"/>
      <c r="D1521" s="3017"/>
      <c r="E1521" s="1146" t="s">
        <v>1130</v>
      </c>
      <c r="F1521" s="1106"/>
      <c r="G1521" s="441" t="s">
        <v>93</v>
      </c>
      <c r="H1521" s="441" t="s">
        <v>1103</v>
      </c>
      <c r="I1521" s="441" t="s">
        <v>1131</v>
      </c>
      <c r="J1521" s="441" t="s">
        <v>112</v>
      </c>
      <c r="K1521" s="1111" t="s">
        <v>1134</v>
      </c>
      <c r="L1521" s="441" t="s">
        <v>1120</v>
      </c>
      <c r="M1521" s="441" t="str">
        <f t="shared" si="90"/>
        <v>Beaconsfield 132 kV</v>
      </c>
      <c r="N1521" s="1111" t="s">
        <v>1115</v>
      </c>
      <c r="O1521" s="1111" t="s">
        <v>833</v>
      </c>
      <c r="P1521" s="1111"/>
      <c r="Q1521" s="2867"/>
      <c r="R1521" s="2868"/>
      <c r="S1521" s="2869"/>
      <c r="T1521" s="2869"/>
      <c r="U1521" s="2869"/>
      <c r="V1521" s="2869"/>
      <c r="W1521" s="2869"/>
      <c r="X1521" s="2869"/>
      <c r="Y1521" s="2869"/>
      <c r="Z1521" s="2869"/>
      <c r="AA1521" s="2879"/>
      <c r="AC1521" s="124"/>
      <c r="AD1521" s="124"/>
      <c r="AE1521" s="124"/>
      <c r="AF1521" s="124"/>
      <c r="AG1521" s="124"/>
      <c r="AH1521" s="124"/>
      <c r="AI1521" s="124"/>
      <c r="AJ1521" s="124"/>
      <c r="AK1521" s="124"/>
      <c r="AL1521" s="124"/>
      <c r="AM1521" s="124"/>
      <c r="AN1521" s="124"/>
      <c r="AO1521" s="124"/>
      <c r="AP1521" s="124"/>
      <c r="AQ1521" s="124"/>
      <c r="AR1521" s="124"/>
      <c r="AS1521" s="124"/>
      <c r="AT1521" s="124"/>
      <c r="AU1521" s="124"/>
      <c r="AV1521" s="124"/>
      <c r="AW1521" s="124"/>
      <c r="AX1521" s="124"/>
      <c r="AY1521" s="124"/>
      <c r="AZ1521" s="124"/>
      <c r="BA1521" s="124"/>
      <c r="BB1521" s="124"/>
    </row>
    <row r="1522" spans="2:54" ht="15" customHeight="1">
      <c r="B1522" s="1155"/>
      <c r="C1522" s="3016" t="s">
        <v>1135</v>
      </c>
      <c r="D1522" s="3016" t="s">
        <v>833</v>
      </c>
      <c r="E1522" s="1146" t="s">
        <v>1127</v>
      </c>
      <c r="F1522" s="1106"/>
      <c r="G1522" s="441" t="s">
        <v>93</v>
      </c>
      <c r="H1522" s="441" t="s">
        <v>1103</v>
      </c>
      <c r="I1522" s="441" t="s">
        <v>1128</v>
      </c>
      <c r="J1522" s="441" t="s">
        <v>112</v>
      </c>
      <c r="K1522" s="1111" t="s">
        <v>1135</v>
      </c>
      <c r="L1522" s="441" t="s">
        <v>1120</v>
      </c>
      <c r="M1522" s="441" t="str">
        <f t="shared" si="90"/>
        <v>Beaconsfield 132 kV</v>
      </c>
      <c r="N1522" s="1111" t="s">
        <v>1106</v>
      </c>
      <c r="O1522" s="1111" t="s">
        <v>833</v>
      </c>
      <c r="P1522" s="1111"/>
      <c r="Q1522" s="2867"/>
      <c r="R1522" s="2868"/>
      <c r="S1522" s="2869"/>
      <c r="T1522" s="2869"/>
      <c r="U1522" s="2869"/>
      <c r="V1522" s="2869"/>
      <c r="W1522" s="2869"/>
      <c r="X1522" s="2869"/>
      <c r="Y1522" s="2869"/>
      <c r="Z1522" s="2869"/>
      <c r="AA1522" s="2879"/>
      <c r="AC1522" s="124"/>
      <c r="AD1522" s="124"/>
      <c r="AE1522" s="124"/>
      <c r="AF1522" s="124"/>
      <c r="AG1522" s="124"/>
      <c r="AH1522" s="124"/>
      <c r="AI1522" s="124"/>
      <c r="AJ1522" s="124"/>
      <c r="AK1522" s="124"/>
      <c r="AL1522" s="124"/>
      <c r="AM1522" s="124"/>
      <c r="AN1522" s="124"/>
      <c r="AO1522" s="124"/>
      <c r="AP1522" s="124"/>
      <c r="AQ1522" s="124"/>
      <c r="AR1522" s="124"/>
      <c r="AS1522" s="124"/>
      <c r="AT1522" s="124"/>
      <c r="AU1522" s="124"/>
      <c r="AV1522" s="124"/>
      <c r="AW1522" s="124"/>
      <c r="AX1522" s="124"/>
      <c r="AY1522" s="124"/>
      <c r="AZ1522" s="124"/>
      <c r="BA1522" s="124"/>
      <c r="BB1522" s="124"/>
    </row>
    <row r="1523" spans="2:54" ht="15" customHeight="1">
      <c r="B1523" s="1155"/>
      <c r="C1523" s="3017"/>
      <c r="D1523" s="3017"/>
      <c r="E1523" s="1146" t="s">
        <v>1130</v>
      </c>
      <c r="F1523" s="1106"/>
      <c r="G1523" s="441" t="s">
        <v>93</v>
      </c>
      <c r="H1523" s="441" t="s">
        <v>1103</v>
      </c>
      <c r="I1523" s="441" t="s">
        <v>1131</v>
      </c>
      <c r="J1523" s="441" t="s">
        <v>112</v>
      </c>
      <c r="K1523" s="1111" t="s">
        <v>1135</v>
      </c>
      <c r="L1523" s="441" t="s">
        <v>1120</v>
      </c>
      <c r="M1523" s="441" t="str">
        <f t="shared" si="90"/>
        <v>Beaconsfield 132 kV</v>
      </c>
      <c r="N1523" s="1111" t="s">
        <v>1106</v>
      </c>
      <c r="O1523" s="1111" t="s">
        <v>833</v>
      </c>
      <c r="P1523" s="1111"/>
      <c r="Q1523" s="2867"/>
      <c r="R1523" s="2868"/>
      <c r="S1523" s="2869"/>
      <c r="T1523" s="2869"/>
      <c r="U1523" s="2869"/>
      <c r="V1523" s="2869"/>
      <c r="W1523" s="2869"/>
      <c r="X1523" s="2869"/>
      <c r="Y1523" s="2869"/>
      <c r="Z1523" s="2869"/>
      <c r="AA1523" s="2879"/>
      <c r="AC1523" s="124"/>
      <c r="AD1523" s="124"/>
      <c r="AE1523" s="124"/>
      <c r="AF1523" s="124"/>
      <c r="AG1523" s="124"/>
      <c r="AH1523" s="124"/>
      <c r="AI1523" s="124"/>
      <c r="AJ1523" s="124"/>
      <c r="AK1523" s="124"/>
      <c r="AL1523" s="124"/>
      <c r="AM1523" s="124"/>
      <c r="AN1523" s="124"/>
      <c r="AO1523" s="124"/>
      <c r="AP1523" s="124"/>
      <c r="AQ1523" s="124"/>
      <c r="AR1523" s="124"/>
      <c r="AS1523" s="124"/>
      <c r="AT1523" s="124"/>
      <c r="AU1523" s="124"/>
      <c r="AV1523" s="124"/>
      <c r="AW1523" s="124"/>
      <c r="AX1523" s="124"/>
      <c r="AY1523" s="124"/>
      <c r="AZ1523" s="124"/>
      <c r="BA1523" s="124"/>
      <c r="BB1523" s="124"/>
    </row>
    <row r="1524" spans="2:54" ht="15" customHeight="1">
      <c r="B1524" s="1155"/>
      <c r="C1524" s="3016" t="s">
        <v>1135</v>
      </c>
      <c r="D1524" s="3016" t="s">
        <v>842</v>
      </c>
      <c r="E1524" s="1146" t="s">
        <v>1127</v>
      </c>
      <c r="F1524" s="1106"/>
      <c r="G1524" s="441" t="s">
        <v>93</v>
      </c>
      <c r="H1524" s="441" t="s">
        <v>1103</v>
      </c>
      <c r="I1524" s="441" t="s">
        <v>1128</v>
      </c>
      <c r="J1524" s="441" t="s">
        <v>112</v>
      </c>
      <c r="K1524" s="1111" t="s">
        <v>1135</v>
      </c>
      <c r="L1524" s="441" t="s">
        <v>1120</v>
      </c>
      <c r="M1524" s="441" t="str">
        <f t="shared" si="90"/>
        <v>Beaconsfield 132 kV</v>
      </c>
      <c r="N1524" s="1111" t="s">
        <v>1106</v>
      </c>
      <c r="O1524" s="1111" t="s">
        <v>842</v>
      </c>
      <c r="P1524" s="1111"/>
      <c r="Q1524" s="2867"/>
      <c r="R1524" s="2868"/>
      <c r="S1524" s="2869"/>
      <c r="T1524" s="2869"/>
      <c r="U1524" s="2869"/>
      <c r="V1524" s="2869"/>
      <c r="W1524" s="2869"/>
      <c r="X1524" s="2869"/>
      <c r="Y1524" s="2869"/>
      <c r="Z1524" s="2869"/>
      <c r="AA1524" s="2879"/>
      <c r="AC1524" s="124"/>
      <c r="AD1524" s="124"/>
      <c r="AE1524" s="124"/>
      <c r="AF1524" s="124"/>
      <c r="AG1524" s="124"/>
      <c r="AH1524" s="124"/>
      <c r="AI1524" s="124"/>
      <c r="AJ1524" s="124"/>
      <c r="AK1524" s="124"/>
      <c r="AL1524" s="124"/>
      <c r="AM1524" s="124"/>
      <c r="AN1524" s="124"/>
      <c r="AO1524" s="124"/>
      <c r="AP1524" s="124"/>
      <c r="AQ1524" s="124"/>
      <c r="AR1524" s="124"/>
      <c r="AS1524" s="124"/>
      <c r="AT1524" s="124"/>
      <c r="AU1524" s="124"/>
      <c r="AV1524" s="124"/>
      <c r="AW1524" s="124"/>
      <c r="AX1524" s="124"/>
      <c r="AY1524" s="124"/>
      <c r="AZ1524" s="124"/>
      <c r="BA1524" s="124"/>
      <c r="BB1524" s="124"/>
    </row>
    <row r="1525" spans="2:54" ht="15" customHeight="1">
      <c r="B1525" s="1155"/>
      <c r="C1525" s="3017"/>
      <c r="D1525" s="3017"/>
      <c r="E1525" s="1146" t="s">
        <v>1130</v>
      </c>
      <c r="F1525" s="1106"/>
      <c r="G1525" s="441" t="s">
        <v>93</v>
      </c>
      <c r="H1525" s="441" t="s">
        <v>1103</v>
      </c>
      <c r="I1525" s="441" t="s">
        <v>1131</v>
      </c>
      <c r="J1525" s="441" t="s">
        <v>112</v>
      </c>
      <c r="K1525" s="1111" t="s">
        <v>1135</v>
      </c>
      <c r="L1525" s="441" t="s">
        <v>1120</v>
      </c>
      <c r="M1525" s="441" t="str">
        <f t="shared" si="90"/>
        <v>Beaconsfield 132 kV</v>
      </c>
      <c r="N1525" s="1111" t="s">
        <v>1106</v>
      </c>
      <c r="O1525" s="1111" t="s">
        <v>842</v>
      </c>
      <c r="P1525" s="1111"/>
      <c r="Q1525" s="2867"/>
      <c r="R1525" s="2868"/>
      <c r="S1525" s="2869"/>
      <c r="T1525" s="2869"/>
      <c r="U1525" s="2869"/>
      <c r="V1525" s="2869"/>
      <c r="W1525" s="2869"/>
      <c r="X1525" s="2869"/>
      <c r="Y1525" s="2869"/>
      <c r="Z1525" s="2869"/>
      <c r="AA1525" s="2879"/>
      <c r="AC1525" s="124"/>
      <c r="AD1525" s="124"/>
      <c r="AE1525" s="124"/>
      <c r="AF1525" s="124"/>
      <c r="AG1525" s="124"/>
      <c r="AH1525" s="124"/>
      <c r="AI1525" s="124"/>
      <c r="AJ1525" s="124"/>
      <c r="AK1525" s="124"/>
      <c r="AL1525" s="124"/>
      <c r="AM1525" s="124"/>
      <c r="AN1525" s="124"/>
      <c r="AO1525" s="124"/>
      <c r="AP1525" s="124"/>
      <c r="AQ1525" s="124"/>
      <c r="AR1525" s="124"/>
      <c r="AS1525" s="124"/>
      <c r="AT1525" s="124"/>
      <c r="AU1525" s="124"/>
      <c r="AV1525" s="124"/>
      <c r="AW1525" s="124"/>
      <c r="AX1525" s="124"/>
      <c r="AY1525" s="124"/>
      <c r="AZ1525" s="124"/>
      <c r="BA1525" s="124"/>
      <c r="BB1525" s="124"/>
    </row>
    <row r="1526" spans="2:54" ht="15" customHeight="1">
      <c r="B1526" s="1155"/>
      <c r="C1526" s="3016" t="s">
        <v>1136</v>
      </c>
      <c r="D1526" s="3016" t="s">
        <v>833</v>
      </c>
      <c r="E1526" s="1146" t="s">
        <v>1127</v>
      </c>
      <c r="F1526" s="1106"/>
      <c r="G1526" s="441" t="s">
        <v>93</v>
      </c>
      <c r="H1526" s="441" t="s">
        <v>1103</v>
      </c>
      <c r="I1526" s="441" t="s">
        <v>1128</v>
      </c>
      <c r="J1526" s="441" t="s">
        <v>112</v>
      </c>
      <c r="K1526" s="1111" t="s">
        <v>1136</v>
      </c>
      <c r="L1526" s="441" t="s">
        <v>1120</v>
      </c>
      <c r="M1526" s="441" t="str">
        <f t="shared" si="90"/>
        <v>Beaconsfield 132 kV</v>
      </c>
      <c r="N1526" s="1111" t="s">
        <v>1106</v>
      </c>
      <c r="O1526" s="1111" t="s">
        <v>833</v>
      </c>
      <c r="P1526" s="1111"/>
      <c r="Q1526" s="2867"/>
      <c r="R1526" s="2868"/>
      <c r="S1526" s="2869"/>
      <c r="T1526" s="2869"/>
      <c r="U1526" s="2869"/>
      <c r="V1526" s="2869"/>
      <c r="W1526" s="2870">
        <v>414</v>
      </c>
      <c r="X1526" s="2870">
        <v>429</v>
      </c>
      <c r="Y1526" s="2870">
        <v>452</v>
      </c>
      <c r="Z1526" s="2870">
        <v>454</v>
      </c>
      <c r="AA1526" s="2870">
        <v>606</v>
      </c>
      <c r="AC1526" s="124"/>
      <c r="AD1526" s="124"/>
      <c r="AE1526" s="124"/>
      <c r="AF1526" s="124"/>
      <c r="AG1526" s="124"/>
      <c r="AH1526" s="124"/>
      <c r="AI1526" s="124"/>
      <c r="AJ1526" s="124"/>
      <c r="AK1526" s="124"/>
      <c r="AL1526" s="124"/>
      <c r="AM1526" s="124"/>
      <c r="AN1526" s="124"/>
      <c r="AO1526" s="124"/>
      <c r="AP1526" s="124"/>
      <c r="AQ1526" s="124"/>
      <c r="AR1526" s="124"/>
      <c r="AS1526" s="124"/>
      <c r="AT1526" s="124"/>
      <c r="AU1526" s="124"/>
      <c r="AV1526" s="124"/>
      <c r="AW1526" s="124"/>
      <c r="AX1526" s="124"/>
      <c r="AY1526" s="124"/>
      <c r="AZ1526" s="124"/>
      <c r="BA1526" s="124"/>
      <c r="BB1526" s="124"/>
    </row>
    <row r="1527" spans="2:54" ht="15" customHeight="1">
      <c r="B1527" s="1155"/>
      <c r="C1527" s="3017"/>
      <c r="D1527" s="3017"/>
      <c r="E1527" s="1146" t="s">
        <v>1130</v>
      </c>
      <c r="F1527" s="1106"/>
      <c r="G1527" s="441" t="s">
        <v>93</v>
      </c>
      <c r="H1527" s="441" t="s">
        <v>1103</v>
      </c>
      <c r="I1527" s="441" t="s">
        <v>1131</v>
      </c>
      <c r="J1527" s="441" t="s">
        <v>112</v>
      </c>
      <c r="K1527" s="1111" t="s">
        <v>1136</v>
      </c>
      <c r="L1527" s="441" t="s">
        <v>1120</v>
      </c>
      <c r="M1527" s="441" t="str">
        <f t="shared" si="90"/>
        <v>Beaconsfield 132 kV</v>
      </c>
      <c r="N1527" s="1111" t="s">
        <v>1106</v>
      </c>
      <c r="O1527" s="1111" t="s">
        <v>833</v>
      </c>
      <c r="P1527" s="1111"/>
      <c r="Q1527" s="2528"/>
      <c r="R1527" s="2529"/>
      <c r="S1527" s="2530"/>
      <c r="T1527" s="2530"/>
      <c r="U1527" s="2530"/>
      <c r="V1527" s="2530"/>
      <c r="W1527" s="2102"/>
      <c r="X1527" s="2102"/>
      <c r="Y1527" s="2102"/>
      <c r="Z1527" s="2102"/>
      <c r="AA1527" s="2103"/>
      <c r="AC1527" s="124"/>
      <c r="AD1527" s="124"/>
      <c r="AE1527" s="124"/>
      <c r="AF1527" s="124"/>
      <c r="AG1527" s="124"/>
      <c r="AH1527" s="124"/>
      <c r="AI1527" s="124"/>
      <c r="AJ1527" s="124"/>
      <c r="AK1527" s="124"/>
      <c r="AL1527" s="124"/>
      <c r="AM1527" s="124"/>
      <c r="AN1527" s="124"/>
      <c r="AO1527" s="124"/>
      <c r="AP1527" s="124"/>
      <c r="AQ1527" s="124"/>
      <c r="AR1527" s="124"/>
      <c r="AS1527" s="124"/>
      <c r="AT1527" s="124"/>
      <c r="AU1527" s="124"/>
      <c r="AV1527" s="124"/>
      <c r="AW1527" s="124"/>
      <c r="AX1527" s="124"/>
      <c r="AY1527" s="124"/>
      <c r="AZ1527" s="124"/>
      <c r="BA1527" s="124"/>
      <c r="BB1527" s="124"/>
    </row>
    <row r="1528" spans="2:54" ht="15" customHeight="1">
      <c r="B1528" s="1155"/>
      <c r="C1528" s="3016" t="s">
        <v>1136</v>
      </c>
      <c r="D1528" s="3016" t="s">
        <v>842</v>
      </c>
      <c r="E1528" s="1146" t="s">
        <v>1127</v>
      </c>
      <c r="F1528" s="1106"/>
      <c r="G1528" s="441" t="s">
        <v>93</v>
      </c>
      <c r="H1528" s="441" t="s">
        <v>1103</v>
      </c>
      <c r="I1528" s="441" t="s">
        <v>1128</v>
      </c>
      <c r="J1528" s="441" t="s">
        <v>112</v>
      </c>
      <c r="K1528" s="1111" t="s">
        <v>1136</v>
      </c>
      <c r="L1528" s="441" t="s">
        <v>1120</v>
      </c>
      <c r="M1528" s="441" t="str">
        <f t="shared" si="90"/>
        <v>Beaconsfield 132 kV</v>
      </c>
      <c r="N1528" s="1111" t="s">
        <v>1106</v>
      </c>
      <c r="O1528" s="1111" t="s">
        <v>842</v>
      </c>
      <c r="P1528" s="1111"/>
      <c r="Q1528" s="2528"/>
      <c r="R1528" s="2529"/>
      <c r="S1528" s="2530"/>
      <c r="T1528" s="2530"/>
      <c r="U1528" s="2530"/>
      <c r="V1528" s="2530"/>
      <c r="W1528" s="2102">
        <v>415.69884472440549</v>
      </c>
      <c r="X1528" s="2102">
        <v>432.02179303319292</v>
      </c>
      <c r="Y1528" s="2102">
        <v>458.29877612825777</v>
      </c>
      <c r="Z1528" s="2102">
        <v>462.80014506036457</v>
      </c>
      <c r="AA1528" s="2102">
        <v>620.70356676637903</v>
      </c>
      <c r="AC1528" s="124"/>
      <c r="AD1528" s="124"/>
      <c r="AE1528" s="124"/>
      <c r="AF1528" s="124"/>
      <c r="AG1528" s="124"/>
      <c r="AH1528" s="124"/>
      <c r="AI1528" s="124"/>
      <c r="AJ1528" s="124"/>
      <c r="AK1528" s="124"/>
      <c r="AL1528" s="124"/>
      <c r="AM1528" s="124"/>
      <c r="AN1528" s="124"/>
      <c r="AO1528" s="124"/>
      <c r="AP1528" s="124"/>
      <c r="AQ1528" s="124"/>
      <c r="AR1528" s="124"/>
      <c r="AS1528" s="124"/>
      <c r="AT1528" s="124"/>
      <c r="AU1528" s="124"/>
      <c r="AV1528" s="124"/>
      <c r="AW1528" s="124"/>
      <c r="AX1528" s="124"/>
      <c r="AY1528" s="124"/>
      <c r="AZ1528" s="124"/>
      <c r="BA1528" s="124"/>
      <c r="BB1528" s="124"/>
    </row>
    <row r="1529" spans="2:54" ht="15" customHeight="1" thickBot="1">
      <c r="B1529" s="2872"/>
      <c r="C1529" s="3018"/>
      <c r="D1529" s="3018"/>
      <c r="E1529" s="2873" t="s">
        <v>1130</v>
      </c>
      <c r="F1529" s="1106"/>
      <c r="G1529" s="441" t="s">
        <v>93</v>
      </c>
      <c r="H1529" s="441" t="s">
        <v>1103</v>
      </c>
      <c r="I1529" s="441" t="s">
        <v>1131</v>
      </c>
      <c r="J1529" s="441" t="s">
        <v>112</v>
      </c>
      <c r="K1529" s="1111" t="s">
        <v>1136</v>
      </c>
      <c r="L1529" s="441" t="s">
        <v>1120</v>
      </c>
      <c r="M1529" s="441" t="str">
        <f t="shared" si="90"/>
        <v>Beaconsfield 132 kV</v>
      </c>
      <c r="N1529" s="1111" t="s">
        <v>1106</v>
      </c>
      <c r="O1529" s="1111" t="s">
        <v>842</v>
      </c>
      <c r="P1529" s="1111"/>
      <c r="Q1529" s="2874"/>
      <c r="R1529" s="2875"/>
      <c r="S1529" s="2876"/>
      <c r="T1529" s="2876"/>
      <c r="U1529" s="2876"/>
      <c r="V1529" s="2876"/>
      <c r="W1529" s="2877"/>
      <c r="X1529" s="2877"/>
      <c r="Y1529" s="2877"/>
      <c r="Z1529" s="2877"/>
      <c r="AA1529" s="2878"/>
      <c r="AC1529" s="124"/>
      <c r="AD1529" s="124"/>
      <c r="AE1529" s="124"/>
      <c r="AF1529" s="124"/>
      <c r="AG1529" s="124"/>
      <c r="AH1529" s="124"/>
      <c r="AI1529" s="124"/>
      <c r="AJ1529" s="124"/>
      <c r="AK1529" s="124"/>
      <c r="AL1529" s="124"/>
      <c r="AM1529" s="124"/>
      <c r="AN1529" s="124"/>
      <c r="AO1529" s="124"/>
      <c r="AP1529" s="124"/>
      <c r="AQ1529" s="124"/>
      <c r="AR1529" s="124"/>
      <c r="AS1529" s="124"/>
      <c r="AT1529" s="124"/>
      <c r="AU1529" s="124"/>
      <c r="AV1529" s="124"/>
      <c r="AW1529" s="124"/>
      <c r="AX1529" s="124"/>
      <c r="AY1529" s="124"/>
      <c r="AZ1529" s="124"/>
      <c r="BA1529" s="124"/>
      <c r="BB1529" s="124"/>
    </row>
    <row r="1530" spans="2:54" ht="15" customHeight="1">
      <c r="B1530" s="1145" t="s">
        <v>1659</v>
      </c>
      <c r="C1530" s="3019" t="s">
        <v>1126</v>
      </c>
      <c r="D1530" s="3019" t="s">
        <v>842</v>
      </c>
      <c r="E1530" s="1146" t="s">
        <v>1127</v>
      </c>
      <c r="F1530" s="1106"/>
      <c r="G1530" s="441" t="s">
        <v>93</v>
      </c>
      <c r="H1530" s="441" t="s">
        <v>1103</v>
      </c>
      <c r="I1530" s="441" t="s">
        <v>1128</v>
      </c>
      <c r="J1530" s="441" t="s">
        <v>112</v>
      </c>
      <c r="K1530" s="441" t="s">
        <v>1126</v>
      </c>
      <c r="L1530" s="441" t="s">
        <v>1120</v>
      </c>
      <c r="M1530" s="441" t="str">
        <f t="shared" ref="M1530" si="93">B1530</f>
        <v>Haymarket 132 kV</v>
      </c>
      <c r="N1530" s="441" t="s">
        <v>1129</v>
      </c>
      <c r="O1530" s="441" t="s">
        <v>842</v>
      </c>
      <c r="P1530" s="1111"/>
      <c r="Q1530" s="2521"/>
      <c r="R1530" s="2522"/>
      <c r="S1530" s="2523"/>
      <c r="T1530" s="2523"/>
      <c r="U1530" s="2523"/>
      <c r="V1530" s="2523"/>
      <c r="W1530" s="2524"/>
      <c r="X1530" s="2524"/>
      <c r="Y1530" s="2524"/>
      <c r="Z1530" s="2524"/>
      <c r="AA1530" s="2525"/>
      <c r="AB1530" s="1125"/>
      <c r="AC1530" s="1151"/>
      <c r="AD1530" s="1152"/>
      <c r="AE1530" s="1153"/>
      <c r="AF1530" s="1153"/>
      <c r="AG1530" s="1153"/>
      <c r="AH1530" s="124"/>
      <c r="AI1530" s="124"/>
      <c r="AJ1530" s="124"/>
      <c r="AK1530" s="124"/>
      <c r="AL1530" s="124"/>
      <c r="AM1530" s="124"/>
      <c r="AN1530" s="124"/>
      <c r="AO1530" s="124"/>
      <c r="AP1530" s="124"/>
      <c r="AQ1530" s="1153"/>
      <c r="AR1530" s="1154"/>
      <c r="AS1530" s="1154"/>
      <c r="AT1530" s="1154"/>
      <c r="AU1530" s="1154"/>
      <c r="AV1530" s="1154"/>
      <c r="AW1530" s="1154"/>
      <c r="AX1530" s="1154"/>
      <c r="AY1530" s="1154"/>
      <c r="AZ1530" s="1154"/>
      <c r="BA1530" s="1154"/>
      <c r="BB1530" s="1154"/>
    </row>
    <row r="1531" spans="2:54" ht="15" customHeight="1">
      <c r="B1531" s="1155"/>
      <c r="C1531" s="3017"/>
      <c r="D1531" s="3017"/>
      <c r="E1531" s="1146" t="s">
        <v>1130</v>
      </c>
      <c r="F1531" s="1106"/>
      <c r="G1531" s="441" t="s">
        <v>93</v>
      </c>
      <c r="H1531" s="441" t="s">
        <v>1103</v>
      </c>
      <c r="I1531" s="441" t="s">
        <v>1131</v>
      </c>
      <c r="J1531" s="441" t="s">
        <v>112</v>
      </c>
      <c r="K1531" s="441" t="s">
        <v>1126</v>
      </c>
      <c r="L1531" s="441" t="s">
        <v>1120</v>
      </c>
      <c r="M1531" s="441" t="str">
        <f t="shared" si="90"/>
        <v>Haymarket 132 kV</v>
      </c>
      <c r="N1531" s="441" t="s">
        <v>1129</v>
      </c>
      <c r="O1531" s="441" t="s">
        <v>842</v>
      </c>
      <c r="P1531" s="1111"/>
      <c r="Q1531" s="2526"/>
      <c r="R1531" s="2527"/>
      <c r="S1531" s="2524"/>
      <c r="T1531" s="2524"/>
      <c r="U1531" s="2524"/>
      <c r="V1531" s="2524"/>
      <c r="W1531" s="2524"/>
      <c r="X1531" s="2524"/>
      <c r="Y1531" s="2524"/>
      <c r="Z1531" s="2524"/>
      <c r="AA1531" s="2525"/>
      <c r="AB1531" s="1125"/>
      <c r="AC1531" s="1151"/>
      <c r="AD1531" s="1152"/>
      <c r="AE1531" s="1153"/>
      <c r="AF1531" s="1153"/>
      <c r="AG1531" s="1153"/>
      <c r="AH1531" s="124"/>
      <c r="AI1531" s="124"/>
      <c r="AJ1531" s="124"/>
      <c r="AK1531" s="124"/>
      <c r="AL1531" s="124"/>
      <c r="AM1531" s="124"/>
      <c r="AN1531" s="124"/>
      <c r="AO1531" s="124"/>
      <c r="AP1531" s="124"/>
      <c r="AQ1531" s="1153"/>
      <c r="AR1531" s="1154"/>
      <c r="AS1531" s="1154"/>
      <c r="AT1531" s="1154"/>
      <c r="AU1531" s="1154"/>
      <c r="AV1531" s="1154"/>
      <c r="AW1531" s="1154"/>
      <c r="AX1531" s="1154"/>
      <c r="AY1531" s="1154"/>
      <c r="AZ1531" s="1154"/>
      <c r="BA1531" s="1154"/>
      <c r="BB1531" s="1154"/>
    </row>
    <row r="1532" spans="2:54" ht="15" customHeight="1">
      <c r="B1532" s="1155"/>
      <c r="C1532" s="3016" t="s">
        <v>1132</v>
      </c>
      <c r="D1532" s="3016" t="s">
        <v>833</v>
      </c>
      <c r="E1532" s="1146" t="s">
        <v>1127</v>
      </c>
      <c r="F1532" s="1106"/>
      <c r="G1532" s="441" t="s">
        <v>93</v>
      </c>
      <c r="H1532" s="441" t="s">
        <v>1103</v>
      </c>
      <c r="I1532" s="441" t="s">
        <v>1128</v>
      </c>
      <c r="J1532" s="441" t="s">
        <v>112</v>
      </c>
      <c r="K1532" s="1111" t="s">
        <v>1132</v>
      </c>
      <c r="L1532" s="441" t="s">
        <v>1120</v>
      </c>
      <c r="M1532" s="441" t="str">
        <f t="shared" si="90"/>
        <v>Haymarket 132 kV</v>
      </c>
      <c r="N1532" s="1111" t="s">
        <v>1106</v>
      </c>
      <c r="O1532" s="1111" t="s">
        <v>833</v>
      </c>
      <c r="P1532" s="1111"/>
      <c r="Q1532" s="2850"/>
      <c r="R1532" s="2850"/>
      <c r="S1532" s="2850"/>
      <c r="T1532" s="2850"/>
      <c r="U1532" s="2850"/>
      <c r="V1532" s="2851"/>
      <c r="W1532" s="2852"/>
      <c r="X1532" s="2852"/>
      <c r="Y1532" s="2852"/>
      <c r="Z1532" s="2852"/>
      <c r="AA1532" s="2853"/>
      <c r="AB1532" s="1125"/>
      <c r="AC1532" s="1151"/>
      <c r="AD1532" s="1152"/>
      <c r="AE1532" s="1153"/>
      <c r="AF1532" s="1153"/>
      <c r="AG1532" s="1153"/>
      <c r="AH1532" s="124"/>
      <c r="AI1532" s="124"/>
      <c r="AJ1532" s="124"/>
      <c r="AK1532" s="124"/>
      <c r="AL1532" s="1153"/>
      <c r="AM1532" s="124"/>
      <c r="AN1532" s="124"/>
      <c r="AO1532" s="1153"/>
      <c r="AP1532" s="1153"/>
      <c r="AQ1532" s="1153"/>
      <c r="AR1532" s="1154"/>
      <c r="AS1532" s="1154"/>
      <c r="AT1532" s="1154"/>
      <c r="AU1532" s="1160"/>
      <c r="AV1532" s="1154"/>
      <c r="AW1532" s="1154"/>
      <c r="AX1532" s="1154"/>
      <c r="AY1532" s="1154"/>
      <c r="AZ1532" s="1154"/>
      <c r="BA1532" s="1154"/>
      <c r="BB1532" s="1154"/>
    </row>
    <row r="1533" spans="2:54" ht="15" customHeight="1">
      <c r="B1533" s="1155"/>
      <c r="C1533" s="3017"/>
      <c r="D1533" s="3017"/>
      <c r="E1533" s="1146" t="s">
        <v>1130</v>
      </c>
      <c r="F1533" s="1106"/>
      <c r="G1533" s="441" t="s">
        <v>93</v>
      </c>
      <c r="H1533" s="441" t="s">
        <v>1103</v>
      </c>
      <c r="I1533" s="441" t="s">
        <v>1131</v>
      </c>
      <c r="J1533" s="441" t="s">
        <v>112</v>
      </c>
      <c r="K1533" s="1111" t="s">
        <v>1132</v>
      </c>
      <c r="L1533" s="441" t="s">
        <v>1120</v>
      </c>
      <c r="M1533" s="441" t="str">
        <f t="shared" si="90"/>
        <v>Haymarket 132 kV</v>
      </c>
      <c r="N1533" s="1111" t="s">
        <v>1106</v>
      </c>
      <c r="O1533" s="1111" t="s">
        <v>833</v>
      </c>
      <c r="P1533" s="1111"/>
      <c r="Q1533" s="2850"/>
      <c r="R1533" s="2850"/>
      <c r="S1533" s="2850"/>
      <c r="T1533" s="2850"/>
      <c r="U1533" s="2850"/>
      <c r="V1533" s="2851"/>
      <c r="W1533" s="2852"/>
      <c r="X1533" s="2852"/>
      <c r="Y1533" s="2852"/>
      <c r="Z1533" s="2852"/>
      <c r="AA1533" s="2853"/>
      <c r="AB1533" s="1125"/>
      <c r="AC1533" s="1151"/>
      <c r="AD1533" s="1152"/>
      <c r="AE1533" s="1153"/>
      <c r="AF1533" s="1153"/>
      <c r="AG1533" s="1153"/>
      <c r="AH1533" s="124"/>
      <c r="AI1533" s="124"/>
      <c r="AJ1533" s="124"/>
      <c r="AK1533" s="124"/>
      <c r="AL1533" s="1153"/>
      <c r="AM1533" s="124"/>
      <c r="AN1533" s="124"/>
      <c r="AO1533" s="1153"/>
      <c r="AP1533" s="1153"/>
      <c r="AQ1533" s="1153"/>
      <c r="AR1533" s="1154"/>
      <c r="AS1533" s="1154"/>
      <c r="AT1533" s="1154"/>
      <c r="AU1533" s="1160"/>
      <c r="AV1533" s="1154"/>
      <c r="AW1533" s="1154"/>
      <c r="AX1533" s="1154"/>
      <c r="AY1533" s="1154"/>
      <c r="AZ1533" s="1154"/>
      <c r="BA1533" s="1154"/>
      <c r="BB1533" s="1154"/>
    </row>
    <row r="1534" spans="2:54" ht="15" customHeight="1">
      <c r="B1534" s="1155"/>
      <c r="C1534" s="3016" t="s">
        <v>1132</v>
      </c>
      <c r="D1534" s="3016" t="s">
        <v>842</v>
      </c>
      <c r="E1534" s="1146" t="s">
        <v>1127</v>
      </c>
      <c r="F1534" s="1106"/>
      <c r="G1534" s="441" t="s">
        <v>93</v>
      </c>
      <c r="H1534" s="441" t="s">
        <v>1103</v>
      </c>
      <c r="I1534" s="441" t="s">
        <v>1128</v>
      </c>
      <c r="J1534" s="441" t="s">
        <v>112</v>
      </c>
      <c r="K1534" s="1111" t="s">
        <v>1132</v>
      </c>
      <c r="L1534" s="441" t="s">
        <v>1120</v>
      </c>
      <c r="M1534" s="441" t="str">
        <f t="shared" si="90"/>
        <v>Haymarket 132 kV</v>
      </c>
      <c r="N1534" s="1111" t="s">
        <v>1106</v>
      </c>
      <c r="O1534" s="1112" t="s">
        <v>842</v>
      </c>
      <c r="P1534" s="1111"/>
      <c r="Q1534" s="2854"/>
      <c r="R1534" s="2854"/>
      <c r="S1534" s="2854"/>
      <c r="T1534" s="2854"/>
      <c r="U1534" s="2854"/>
      <c r="V1534" s="2880">
        <v>472.11249799999996</v>
      </c>
      <c r="W1534" s="2852"/>
      <c r="X1534" s="2852"/>
      <c r="Y1534" s="2852"/>
      <c r="Z1534" s="2852"/>
      <c r="AA1534" s="2853"/>
      <c r="AB1534" s="1125"/>
      <c r="AC1534" s="1151"/>
      <c r="AD1534" s="1152"/>
      <c r="AE1534" s="1153"/>
      <c r="AF1534" s="1153"/>
      <c r="AG1534" s="1153"/>
      <c r="AH1534" s="124"/>
      <c r="AI1534" s="124"/>
      <c r="AJ1534" s="124"/>
      <c r="AK1534" s="124"/>
      <c r="AL1534" s="1153"/>
      <c r="AM1534" s="124"/>
      <c r="AN1534" s="124"/>
      <c r="AO1534" s="1153"/>
      <c r="AP1534" s="1161"/>
      <c r="AQ1534" s="1153"/>
      <c r="AR1534" s="1154"/>
      <c r="AS1534" s="1154"/>
      <c r="AT1534" s="1154"/>
      <c r="AU1534" s="1160"/>
      <c r="AV1534" s="1154"/>
      <c r="AW1534" s="1154"/>
      <c r="AX1534" s="1154"/>
      <c r="AY1534" s="1154"/>
      <c r="AZ1534" s="1154"/>
      <c r="BA1534" s="1154"/>
      <c r="BB1534" s="1154"/>
    </row>
    <row r="1535" spans="2:54" ht="15" customHeight="1">
      <c r="B1535" s="1155"/>
      <c r="C1535" s="3017"/>
      <c r="D1535" s="3017"/>
      <c r="E1535" s="1146" t="s">
        <v>1130</v>
      </c>
      <c r="F1535" s="1106"/>
      <c r="G1535" s="441" t="s">
        <v>93</v>
      </c>
      <c r="H1535" s="441" t="s">
        <v>1103</v>
      </c>
      <c r="I1535" s="441" t="s">
        <v>1131</v>
      </c>
      <c r="J1535" s="441" t="s">
        <v>112</v>
      </c>
      <c r="K1535" s="1111" t="s">
        <v>1132</v>
      </c>
      <c r="L1535" s="441" t="s">
        <v>1120</v>
      </c>
      <c r="M1535" s="441" t="str">
        <f t="shared" si="90"/>
        <v>Haymarket 132 kV</v>
      </c>
      <c r="N1535" s="1111" t="s">
        <v>1106</v>
      </c>
      <c r="O1535" s="1112" t="s">
        <v>842</v>
      </c>
      <c r="P1535" s="1111"/>
      <c r="Q1535" s="2854"/>
      <c r="R1535" s="2854"/>
      <c r="S1535" s="2854"/>
      <c r="T1535" s="2854"/>
      <c r="U1535" s="2854"/>
      <c r="V1535" s="2855">
        <v>255.76837254775583</v>
      </c>
      <c r="W1535" s="2852"/>
      <c r="X1535" s="2852"/>
      <c r="Y1535" s="2852"/>
      <c r="Z1535" s="2852"/>
      <c r="AA1535" s="2853"/>
      <c r="AB1535" s="1125"/>
      <c r="AC1535" s="1151"/>
      <c r="AD1535" s="1152"/>
      <c r="AE1535" s="1153"/>
      <c r="AF1535" s="1153"/>
      <c r="AG1535" s="1153"/>
      <c r="AH1535" s="124"/>
      <c r="AI1535" s="124"/>
      <c r="AJ1535" s="124"/>
      <c r="AK1535" s="124"/>
      <c r="AL1535" s="1153"/>
      <c r="AM1535" s="124"/>
      <c r="AN1535" s="124"/>
      <c r="AO1535" s="1153"/>
      <c r="AP1535" s="1161"/>
      <c r="AQ1535" s="1153"/>
      <c r="AR1535" s="1154"/>
      <c r="AS1535" s="1154"/>
      <c r="AT1535" s="1154"/>
      <c r="AU1535" s="1160"/>
      <c r="AV1535" s="1154"/>
      <c r="AW1535" s="1154"/>
      <c r="AX1535" s="1154"/>
      <c r="AY1535" s="1154"/>
      <c r="AZ1535" s="1154"/>
      <c r="BA1535" s="1154"/>
      <c r="BB1535" s="1154"/>
    </row>
    <row r="1536" spans="2:54" ht="15" customHeight="1">
      <c r="B1536" s="1155"/>
      <c r="C1536" s="3016" t="s">
        <v>1133</v>
      </c>
      <c r="D1536" s="3016"/>
      <c r="E1536" s="1146" t="s">
        <v>1127</v>
      </c>
      <c r="F1536" s="1106"/>
      <c r="G1536" s="441" t="s">
        <v>93</v>
      </c>
      <c r="H1536" s="441" t="s">
        <v>1103</v>
      </c>
      <c r="I1536" s="441" t="s">
        <v>1128</v>
      </c>
      <c r="J1536" s="441" t="s">
        <v>112</v>
      </c>
      <c r="K1536" s="1111" t="s">
        <v>1133</v>
      </c>
      <c r="L1536" s="441" t="s">
        <v>1120</v>
      </c>
      <c r="M1536" s="441" t="str">
        <f t="shared" si="90"/>
        <v>Haymarket 132 kV</v>
      </c>
      <c r="N1536" s="1111" t="s">
        <v>1108</v>
      </c>
      <c r="O1536" s="1111" t="s">
        <v>1109</v>
      </c>
      <c r="P1536" s="1111"/>
      <c r="Q1536" s="2856"/>
      <c r="R1536" s="2856"/>
      <c r="S1536" s="2856"/>
      <c r="T1536" s="2856"/>
      <c r="U1536" s="2856"/>
      <c r="V1536" s="2858"/>
      <c r="W1536" s="2859"/>
      <c r="X1536" s="2859"/>
      <c r="Y1536" s="2859"/>
      <c r="Z1536" s="2859"/>
      <c r="AA1536" s="2860"/>
      <c r="AB1536" s="1125"/>
      <c r="AC1536" s="1151"/>
      <c r="AD1536" s="1152"/>
      <c r="AE1536" s="1153"/>
      <c r="AF1536" s="1153"/>
      <c r="AG1536" s="1153"/>
      <c r="AH1536" s="124"/>
      <c r="AI1536" s="124"/>
      <c r="AJ1536" s="124"/>
      <c r="AK1536" s="124"/>
      <c r="AL1536" s="1153"/>
      <c r="AM1536" s="124"/>
      <c r="AN1536" s="124"/>
      <c r="AO1536" s="1153"/>
      <c r="AP1536" s="1153"/>
      <c r="AQ1536" s="1153"/>
      <c r="AR1536" s="1154"/>
      <c r="AS1536" s="1154"/>
      <c r="AT1536" s="1154"/>
      <c r="AU1536" s="1154"/>
      <c r="AV1536" s="1154"/>
      <c r="AW1536" s="1154"/>
      <c r="AX1536" s="1154"/>
      <c r="AY1536" s="1154"/>
      <c r="AZ1536" s="1154"/>
      <c r="BA1536" s="1154"/>
      <c r="BB1536" s="1154"/>
    </row>
    <row r="1537" spans="2:54" ht="15" customHeight="1">
      <c r="B1537" s="1155"/>
      <c r="C1537" s="3017"/>
      <c r="D1537" s="3017"/>
      <c r="E1537" s="1146" t="s">
        <v>1130</v>
      </c>
      <c r="F1537" s="1106"/>
      <c r="G1537" s="441" t="s">
        <v>93</v>
      </c>
      <c r="H1537" s="441" t="s">
        <v>1103</v>
      </c>
      <c r="I1537" s="441" t="s">
        <v>1131</v>
      </c>
      <c r="J1537" s="441" t="s">
        <v>112</v>
      </c>
      <c r="K1537" s="1111" t="s">
        <v>1133</v>
      </c>
      <c r="L1537" s="441" t="s">
        <v>1120</v>
      </c>
      <c r="M1537" s="441" t="str">
        <f t="shared" si="90"/>
        <v>Haymarket 132 kV</v>
      </c>
      <c r="N1537" s="1111" t="s">
        <v>1108</v>
      </c>
      <c r="O1537" s="1111" t="s">
        <v>1109</v>
      </c>
      <c r="P1537" s="1111"/>
      <c r="Q1537" s="2856"/>
      <c r="R1537" s="2856"/>
      <c r="S1537" s="2856"/>
      <c r="T1537" s="2856"/>
      <c r="U1537" s="2856"/>
      <c r="V1537" s="2858"/>
      <c r="W1537" s="2859"/>
      <c r="X1537" s="2859"/>
      <c r="Y1537" s="2859"/>
      <c r="Z1537" s="2859"/>
      <c r="AA1537" s="2860"/>
      <c r="AB1537" s="1125"/>
      <c r="AC1537" s="1151"/>
      <c r="AD1537" s="1152"/>
      <c r="AE1537" s="1153"/>
      <c r="AF1537" s="1153"/>
      <c r="AG1537" s="1153"/>
      <c r="AH1537" s="124"/>
      <c r="AI1537" s="124"/>
      <c r="AJ1537" s="124"/>
      <c r="AK1537" s="124"/>
      <c r="AL1537" s="1153"/>
      <c r="AM1537" s="124"/>
      <c r="AN1537" s="124"/>
      <c r="AO1537" s="1153"/>
      <c r="AP1537" s="1153"/>
      <c r="AQ1537" s="1153"/>
      <c r="AR1537" s="1154"/>
      <c r="AS1537" s="1154"/>
      <c r="AT1537" s="1154"/>
      <c r="AU1537" s="1154"/>
      <c r="AV1537" s="1154"/>
      <c r="AW1537" s="1154"/>
      <c r="AX1537" s="1154"/>
      <c r="AY1537" s="1154"/>
      <c r="AZ1537" s="1154"/>
      <c r="BA1537" s="1154"/>
      <c r="BB1537" s="1154"/>
    </row>
    <row r="1538" spans="2:54" ht="15" customHeight="1">
      <c r="B1538" s="1155"/>
      <c r="C1538" s="3016" t="s">
        <v>1110</v>
      </c>
      <c r="D1538" s="3016"/>
      <c r="E1538" s="1146" t="s">
        <v>1127</v>
      </c>
      <c r="F1538" s="1106"/>
      <c r="G1538" s="441" t="s">
        <v>93</v>
      </c>
      <c r="H1538" s="441" t="s">
        <v>1103</v>
      </c>
      <c r="I1538" s="441" t="s">
        <v>1128</v>
      </c>
      <c r="J1538" s="441" t="s">
        <v>112</v>
      </c>
      <c r="K1538" s="1111" t="s">
        <v>1110</v>
      </c>
      <c r="L1538" s="441" t="s">
        <v>1120</v>
      </c>
      <c r="M1538" s="441" t="str">
        <f t="shared" si="90"/>
        <v>Haymarket 132 kV</v>
      </c>
      <c r="N1538" s="1111" t="s">
        <v>1111</v>
      </c>
      <c r="O1538" s="1112">
        <v>0</v>
      </c>
      <c r="P1538" s="1111"/>
      <c r="Q1538" s="2861"/>
      <c r="R1538" s="2861"/>
      <c r="S1538" s="2861"/>
      <c r="T1538" s="2861"/>
      <c r="U1538" s="2861"/>
      <c r="V1538" s="2862"/>
      <c r="W1538" s="2863"/>
      <c r="X1538" s="2863"/>
      <c r="Y1538" s="2863"/>
      <c r="Z1538" s="2863"/>
      <c r="AA1538" s="2864"/>
      <c r="AB1538" s="1125"/>
      <c r="AC1538" s="1151"/>
      <c r="AD1538" s="1152"/>
      <c r="AE1538" s="1153"/>
      <c r="AF1538" s="1153"/>
      <c r="AG1538" s="1153"/>
      <c r="AH1538" s="124"/>
      <c r="AI1538" s="124"/>
      <c r="AJ1538" s="124"/>
      <c r="AK1538" s="124"/>
      <c r="AL1538" s="1153"/>
      <c r="AM1538" s="124"/>
      <c r="AN1538" s="124"/>
      <c r="AO1538" s="1153"/>
      <c r="AP1538" s="1161"/>
      <c r="AQ1538" s="1153"/>
      <c r="AR1538" s="1154"/>
      <c r="AS1538" s="1154"/>
      <c r="AT1538" s="1154"/>
      <c r="AU1538" s="1154"/>
      <c r="AV1538" s="1154"/>
      <c r="AW1538" s="1154"/>
      <c r="AX1538" s="1154"/>
      <c r="AY1538" s="1154"/>
      <c r="AZ1538" s="1154"/>
      <c r="BA1538" s="1154"/>
      <c r="BB1538" s="1154"/>
    </row>
    <row r="1539" spans="2:54" ht="15" customHeight="1">
      <c r="B1539" s="1155"/>
      <c r="C1539" s="3017"/>
      <c r="D1539" s="3017"/>
      <c r="E1539" s="1146" t="s">
        <v>1130</v>
      </c>
      <c r="F1539" s="1106"/>
      <c r="G1539" s="441" t="s">
        <v>93</v>
      </c>
      <c r="H1539" s="441" t="s">
        <v>1103</v>
      </c>
      <c r="I1539" s="441" t="s">
        <v>1131</v>
      </c>
      <c r="J1539" s="441" t="s">
        <v>112</v>
      </c>
      <c r="K1539" s="1111" t="s">
        <v>1110</v>
      </c>
      <c r="L1539" s="441" t="s">
        <v>1120</v>
      </c>
      <c r="M1539" s="441" t="str">
        <f t="shared" si="90"/>
        <v>Haymarket 132 kV</v>
      </c>
      <c r="N1539" s="1111" t="s">
        <v>1111</v>
      </c>
      <c r="O1539" s="1112">
        <v>0</v>
      </c>
      <c r="P1539" s="1111"/>
      <c r="Q1539" s="2861"/>
      <c r="R1539" s="2861"/>
      <c r="S1539" s="2861"/>
      <c r="T1539" s="2861"/>
      <c r="U1539" s="2861"/>
      <c r="V1539" s="2862"/>
      <c r="W1539" s="2863"/>
      <c r="X1539" s="2863"/>
      <c r="Y1539" s="2863"/>
      <c r="Z1539" s="2863"/>
      <c r="AA1539" s="2864"/>
      <c r="AB1539" s="1125"/>
      <c r="AC1539" s="1151"/>
      <c r="AD1539" s="1152"/>
      <c r="AE1539" s="1153"/>
      <c r="AF1539" s="1153"/>
      <c r="AG1539" s="1153"/>
      <c r="AH1539" s="124"/>
      <c r="AI1539" s="124"/>
      <c r="AJ1539" s="124"/>
      <c r="AK1539" s="124"/>
      <c r="AL1539" s="1153"/>
      <c r="AM1539" s="124"/>
      <c r="AN1539" s="124"/>
      <c r="AO1539" s="1153"/>
      <c r="AP1539" s="1161"/>
      <c r="AQ1539" s="1153"/>
      <c r="AR1539" s="1154"/>
      <c r="AS1539" s="1154"/>
      <c r="AT1539" s="1154"/>
      <c r="AU1539" s="1154"/>
      <c r="AV1539" s="1154"/>
      <c r="AW1539" s="1154"/>
      <c r="AX1539" s="1154"/>
      <c r="AY1539" s="1154"/>
      <c r="AZ1539" s="1154"/>
      <c r="BA1539" s="1154"/>
      <c r="BB1539" s="1154"/>
    </row>
    <row r="1540" spans="2:54" ht="15" customHeight="1">
      <c r="B1540" s="1155"/>
      <c r="C1540" s="3016" t="s">
        <v>1112</v>
      </c>
      <c r="D1540" s="3016"/>
      <c r="E1540" s="1146" t="s">
        <v>1127</v>
      </c>
      <c r="F1540" s="1106"/>
      <c r="G1540" s="441" t="s">
        <v>93</v>
      </c>
      <c r="H1540" s="441" t="s">
        <v>1103</v>
      </c>
      <c r="I1540" s="441" t="s">
        <v>1128</v>
      </c>
      <c r="J1540" s="441" t="s">
        <v>112</v>
      </c>
      <c r="K1540" s="1111" t="s">
        <v>1112</v>
      </c>
      <c r="L1540" s="441" t="s">
        <v>1120</v>
      </c>
      <c r="M1540" s="441" t="str">
        <f t="shared" si="90"/>
        <v>Haymarket 132 kV</v>
      </c>
      <c r="N1540" s="1111" t="s">
        <v>1113</v>
      </c>
      <c r="O1540" s="1111" t="s">
        <v>1113</v>
      </c>
      <c r="P1540" s="1111"/>
      <c r="Q1540" s="2850"/>
      <c r="R1540" s="2850"/>
      <c r="S1540" s="2850"/>
      <c r="T1540" s="2850"/>
      <c r="U1540" s="2850"/>
      <c r="V1540" s="2851"/>
      <c r="W1540" s="2866"/>
      <c r="X1540" s="2866"/>
      <c r="Y1540" s="2866"/>
      <c r="Z1540" s="2866"/>
      <c r="AA1540" s="2099"/>
      <c r="AB1540" s="1125"/>
      <c r="AC1540" s="1151"/>
      <c r="AD1540" s="1152"/>
      <c r="AE1540" s="1153"/>
      <c r="AF1540" s="1153"/>
      <c r="AG1540" s="1153"/>
      <c r="AH1540" s="124"/>
      <c r="AI1540" s="124"/>
      <c r="AJ1540" s="124"/>
      <c r="AK1540" s="124"/>
      <c r="AL1540" s="1153"/>
      <c r="AM1540" s="124"/>
      <c r="AN1540" s="124"/>
      <c r="AO1540" s="1153"/>
      <c r="AP1540" s="1153"/>
      <c r="AQ1540" s="1153"/>
      <c r="AR1540" s="1154"/>
      <c r="AS1540" s="1154"/>
      <c r="AT1540" s="1154"/>
      <c r="AU1540" s="1154"/>
      <c r="AV1540" s="1154"/>
      <c r="AW1540" s="1154"/>
      <c r="AX1540" s="1154"/>
      <c r="AY1540" s="1154"/>
      <c r="AZ1540" s="1154"/>
      <c r="BA1540" s="1154"/>
      <c r="BB1540" s="1154"/>
    </row>
    <row r="1541" spans="2:54" ht="15" customHeight="1">
      <c r="B1541" s="1155"/>
      <c r="C1541" s="3017"/>
      <c r="D1541" s="3017"/>
      <c r="E1541" s="1146" t="s">
        <v>1130</v>
      </c>
      <c r="F1541" s="1106"/>
      <c r="G1541" s="441" t="s">
        <v>93</v>
      </c>
      <c r="H1541" s="441" t="s">
        <v>1103</v>
      </c>
      <c r="I1541" s="441" t="s">
        <v>1131</v>
      </c>
      <c r="J1541" s="441" t="s">
        <v>112</v>
      </c>
      <c r="K1541" s="1111" t="s">
        <v>1112</v>
      </c>
      <c r="L1541" s="441" t="s">
        <v>1120</v>
      </c>
      <c r="M1541" s="441" t="str">
        <f t="shared" si="90"/>
        <v>Haymarket 132 kV</v>
      </c>
      <c r="N1541" s="1111" t="s">
        <v>1113</v>
      </c>
      <c r="O1541" s="1111" t="s">
        <v>1113</v>
      </c>
      <c r="P1541" s="1111"/>
      <c r="Q1541" s="2850"/>
      <c r="R1541" s="2850"/>
      <c r="S1541" s="2850"/>
      <c r="T1541" s="2850"/>
      <c r="U1541" s="2850"/>
      <c r="V1541" s="2851"/>
      <c r="W1541" s="2866"/>
      <c r="X1541" s="2866"/>
      <c r="Y1541" s="2866"/>
      <c r="Z1541" s="2866"/>
      <c r="AA1541" s="2099"/>
      <c r="AB1541" s="1125"/>
      <c r="AC1541" s="1151"/>
      <c r="AD1541" s="1152"/>
      <c r="AE1541" s="1153"/>
      <c r="AF1541" s="1153"/>
      <c r="AG1541" s="1153"/>
      <c r="AH1541" s="124"/>
      <c r="AI1541" s="124"/>
      <c r="AJ1541" s="124"/>
      <c r="AK1541" s="124"/>
      <c r="AL1541" s="1153"/>
      <c r="AM1541" s="124"/>
      <c r="AN1541" s="124"/>
      <c r="AO1541" s="1153"/>
      <c r="AP1541" s="1153"/>
      <c r="AQ1541" s="1153"/>
      <c r="AR1541" s="1154"/>
      <c r="AS1541" s="1154"/>
      <c r="AT1541" s="1154"/>
      <c r="AU1541" s="1154"/>
      <c r="AV1541" s="1154"/>
      <c r="AW1541" s="1154"/>
      <c r="AX1541" s="1154"/>
      <c r="AY1541" s="1154"/>
      <c r="AZ1541" s="1154"/>
      <c r="BA1541" s="1154"/>
      <c r="BB1541" s="1154"/>
    </row>
    <row r="1542" spans="2:54" ht="15" customHeight="1">
      <c r="B1542" s="1155"/>
      <c r="C1542" s="3016" t="s">
        <v>1134</v>
      </c>
      <c r="D1542" s="3016" t="s">
        <v>833</v>
      </c>
      <c r="E1542" s="1146" t="s">
        <v>1127</v>
      </c>
      <c r="F1542" s="1106"/>
      <c r="G1542" s="441" t="s">
        <v>93</v>
      </c>
      <c r="H1542" s="441" t="s">
        <v>1103</v>
      </c>
      <c r="I1542" s="441" t="s">
        <v>1128</v>
      </c>
      <c r="J1542" s="441" t="s">
        <v>112</v>
      </c>
      <c r="K1542" s="1111" t="s">
        <v>1134</v>
      </c>
      <c r="L1542" s="441" t="s">
        <v>1120</v>
      </c>
      <c r="M1542" s="441" t="str">
        <f t="shared" si="90"/>
        <v>Haymarket 132 kV</v>
      </c>
      <c r="N1542" s="1111" t="s">
        <v>1115</v>
      </c>
      <c r="O1542" s="1111" t="s">
        <v>833</v>
      </c>
      <c r="P1542" s="1111"/>
      <c r="Q1542" s="2867"/>
      <c r="R1542" s="2868"/>
      <c r="S1542" s="2869"/>
      <c r="T1542" s="2869"/>
      <c r="U1542" s="2869"/>
      <c r="V1542" s="2869"/>
      <c r="W1542" s="2869"/>
      <c r="X1542" s="2869"/>
      <c r="Y1542" s="2869"/>
      <c r="Z1542" s="2869"/>
      <c r="AA1542" s="2879"/>
      <c r="AB1542" s="1125"/>
      <c r="AC1542" s="1151"/>
      <c r="AD1542" s="1152"/>
      <c r="AE1542" s="1153"/>
      <c r="AF1542" s="1153"/>
      <c r="AG1542" s="1153"/>
      <c r="AH1542" s="124"/>
      <c r="AI1542" s="124"/>
      <c r="AJ1542" s="124"/>
      <c r="AK1542" s="124"/>
      <c r="AL1542" s="1153"/>
      <c r="AM1542" s="124"/>
      <c r="AN1542" s="124"/>
      <c r="AO1542" s="1153"/>
      <c r="AP1542" s="1153"/>
      <c r="AQ1542" s="1153"/>
      <c r="AR1542" s="1154"/>
      <c r="AS1542" s="1154"/>
      <c r="AT1542" s="1154"/>
      <c r="AU1542" s="1154"/>
      <c r="AV1542" s="1154"/>
      <c r="AW1542" s="1154"/>
      <c r="AX1542" s="1154"/>
      <c r="AY1542" s="1154"/>
      <c r="AZ1542" s="1154"/>
      <c r="BA1542" s="1154"/>
      <c r="BB1542" s="1154"/>
    </row>
    <row r="1543" spans="2:54" ht="15" customHeight="1">
      <c r="B1543" s="1155"/>
      <c r="C1543" s="3017"/>
      <c r="D1543" s="3017"/>
      <c r="E1543" s="1146" t="s">
        <v>1130</v>
      </c>
      <c r="F1543" s="1106"/>
      <c r="G1543" s="441" t="s">
        <v>93</v>
      </c>
      <c r="H1543" s="441" t="s">
        <v>1103</v>
      </c>
      <c r="I1543" s="441" t="s">
        <v>1131</v>
      </c>
      <c r="J1543" s="441" t="s">
        <v>112</v>
      </c>
      <c r="K1543" s="1111" t="s">
        <v>1134</v>
      </c>
      <c r="L1543" s="441" t="s">
        <v>1120</v>
      </c>
      <c r="M1543" s="441" t="str">
        <f t="shared" si="90"/>
        <v>Haymarket 132 kV</v>
      </c>
      <c r="N1543" s="1111" t="s">
        <v>1115</v>
      </c>
      <c r="O1543" s="1111" t="s">
        <v>833</v>
      </c>
      <c r="P1543" s="1111"/>
      <c r="Q1543" s="2867"/>
      <c r="R1543" s="2868"/>
      <c r="S1543" s="2869"/>
      <c r="T1543" s="2869"/>
      <c r="U1543" s="2869"/>
      <c r="V1543" s="2869"/>
      <c r="W1543" s="2869"/>
      <c r="X1543" s="2869"/>
      <c r="Y1543" s="2869"/>
      <c r="Z1543" s="2869"/>
      <c r="AA1543" s="2879"/>
      <c r="AB1543" s="1125"/>
      <c r="AC1543" s="1151"/>
      <c r="AD1543" s="1152"/>
      <c r="AE1543" s="1153"/>
      <c r="AF1543" s="1153"/>
      <c r="AG1543" s="1153"/>
      <c r="AH1543" s="124"/>
      <c r="AI1543" s="124"/>
      <c r="AJ1543" s="124"/>
      <c r="AK1543" s="124"/>
      <c r="AL1543" s="1153"/>
      <c r="AM1543" s="124"/>
      <c r="AN1543" s="124"/>
      <c r="AO1543" s="1153"/>
      <c r="AP1543" s="1153"/>
      <c r="AQ1543" s="1153"/>
      <c r="AR1543" s="1154"/>
      <c r="AS1543" s="1154"/>
      <c r="AT1543" s="1154"/>
      <c r="AU1543" s="1154"/>
      <c r="AV1543" s="1154"/>
      <c r="AW1543" s="1154"/>
      <c r="AX1543" s="1154"/>
      <c r="AY1543" s="1154"/>
      <c r="AZ1543" s="1154"/>
      <c r="BA1543" s="1154"/>
      <c r="BB1543" s="1154"/>
    </row>
    <row r="1544" spans="2:54" ht="15" customHeight="1">
      <c r="B1544" s="1155"/>
      <c r="C1544" s="3016" t="s">
        <v>1135</v>
      </c>
      <c r="D1544" s="3016" t="s">
        <v>833</v>
      </c>
      <c r="E1544" s="1146" t="s">
        <v>1127</v>
      </c>
      <c r="F1544" s="1106"/>
      <c r="G1544" s="441" t="s">
        <v>93</v>
      </c>
      <c r="H1544" s="441" t="s">
        <v>1103</v>
      </c>
      <c r="I1544" s="441" t="s">
        <v>1128</v>
      </c>
      <c r="J1544" s="441" t="s">
        <v>112</v>
      </c>
      <c r="K1544" s="1111" t="s">
        <v>1135</v>
      </c>
      <c r="L1544" s="441" t="s">
        <v>1120</v>
      </c>
      <c r="M1544" s="441" t="str">
        <f t="shared" si="90"/>
        <v>Haymarket 132 kV</v>
      </c>
      <c r="N1544" s="1111" t="s">
        <v>1106</v>
      </c>
      <c r="O1544" s="1111" t="s">
        <v>833</v>
      </c>
      <c r="P1544" s="1111"/>
      <c r="Q1544" s="2867"/>
      <c r="R1544" s="2868"/>
      <c r="S1544" s="2869"/>
      <c r="T1544" s="2869"/>
      <c r="U1544" s="2869"/>
      <c r="V1544" s="2869"/>
      <c r="W1544" s="2869"/>
      <c r="X1544" s="2869"/>
      <c r="Y1544" s="2869"/>
      <c r="Z1544" s="2869"/>
      <c r="AA1544" s="2879"/>
      <c r="AB1544" s="1125"/>
      <c r="AC1544" s="1151"/>
      <c r="AD1544" s="1152"/>
      <c r="AE1544" s="1153"/>
      <c r="AF1544" s="1153"/>
      <c r="AG1544" s="1153"/>
      <c r="AH1544" s="124"/>
      <c r="AI1544" s="124"/>
      <c r="AJ1544" s="124"/>
      <c r="AK1544" s="124"/>
      <c r="AL1544" s="1153"/>
      <c r="AM1544" s="124"/>
      <c r="AN1544" s="124"/>
      <c r="AO1544" s="1153"/>
      <c r="AP1544" s="1153"/>
      <c r="AQ1544" s="1153"/>
      <c r="AR1544" s="1154"/>
      <c r="AS1544" s="1154"/>
      <c r="AT1544" s="1154"/>
      <c r="AU1544" s="1154"/>
      <c r="AV1544" s="1154"/>
      <c r="AW1544" s="1154"/>
      <c r="AX1544" s="1154"/>
      <c r="AY1544" s="1154"/>
      <c r="AZ1544" s="1154"/>
      <c r="BA1544" s="1154"/>
      <c r="BB1544" s="1154"/>
    </row>
    <row r="1545" spans="2:54" ht="15" customHeight="1">
      <c r="B1545" s="1155"/>
      <c r="C1545" s="3017"/>
      <c r="D1545" s="3017"/>
      <c r="E1545" s="1146" t="s">
        <v>1130</v>
      </c>
      <c r="F1545" s="1106"/>
      <c r="G1545" s="441" t="s">
        <v>93</v>
      </c>
      <c r="H1545" s="441" t="s">
        <v>1103</v>
      </c>
      <c r="I1545" s="441" t="s">
        <v>1131</v>
      </c>
      <c r="J1545" s="441" t="s">
        <v>112</v>
      </c>
      <c r="K1545" s="1111" t="s">
        <v>1135</v>
      </c>
      <c r="L1545" s="441" t="s">
        <v>1120</v>
      </c>
      <c r="M1545" s="441" t="str">
        <f t="shared" si="90"/>
        <v>Haymarket 132 kV</v>
      </c>
      <c r="N1545" s="1111" t="s">
        <v>1106</v>
      </c>
      <c r="O1545" s="1111" t="s">
        <v>833</v>
      </c>
      <c r="P1545" s="1111"/>
      <c r="Q1545" s="2867"/>
      <c r="R1545" s="2868"/>
      <c r="S1545" s="2869"/>
      <c r="T1545" s="2869"/>
      <c r="U1545" s="2869"/>
      <c r="V1545" s="2869"/>
      <c r="W1545" s="2869"/>
      <c r="X1545" s="2869"/>
      <c r="Y1545" s="2869"/>
      <c r="Z1545" s="2869"/>
      <c r="AA1545" s="2879"/>
      <c r="AB1545" s="1125"/>
      <c r="AC1545" s="1151"/>
      <c r="AD1545" s="1152"/>
      <c r="AE1545" s="1153"/>
      <c r="AF1545" s="1153"/>
      <c r="AG1545" s="1153"/>
      <c r="AH1545" s="124"/>
      <c r="AI1545" s="124"/>
      <c r="AJ1545" s="124"/>
      <c r="AK1545" s="124"/>
      <c r="AL1545" s="1153"/>
      <c r="AM1545" s="124"/>
      <c r="AN1545" s="124"/>
      <c r="AO1545" s="1153"/>
      <c r="AP1545" s="1153"/>
      <c r="AQ1545" s="1153"/>
      <c r="AR1545" s="1154"/>
      <c r="AS1545" s="1154"/>
      <c r="AT1545" s="1154"/>
      <c r="AU1545" s="1154"/>
      <c r="AV1545" s="1154"/>
      <c r="AW1545" s="1154"/>
      <c r="AX1545" s="1154"/>
      <c r="AY1545" s="1154"/>
      <c r="AZ1545" s="1154"/>
      <c r="BA1545" s="1154"/>
      <c r="BB1545" s="1154"/>
    </row>
    <row r="1546" spans="2:54" ht="15" customHeight="1">
      <c r="B1546" s="1155"/>
      <c r="C1546" s="3016" t="s">
        <v>1135</v>
      </c>
      <c r="D1546" s="3016" t="s">
        <v>842</v>
      </c>
      <c r="E1546" s="1146" t="s">
        <v>1127</v>
      </c>
      <c r="F1546" s="1106"/>
      <c r="G1546" s="441" t="s">
        <v>93</v>
      </c>
      <c r="H1546" s="441" t="s">
        <v>1103</v>
      </c>
      <c r="I1546" s="441" t="s">
        <v>1128</v>
      </c>
      <c r="J1546" s="441" t="s">
        <v>112</v>
      </c>
      <c r="K1546" s="1111" t="s">
        <v>1135</v>
      </c>
      <c r="L1546" s="441" t="s">
        <v>1120</v>
      </c>
      <c r="M1546" s="441" t="str">
        <f t="shared" si="90"/>
        <v>Haymarket 132 kV</v>
      </c>
      <c r="N1546" s="1111" t="s">
        <v>1106</v>
      </c>
      <c r="O1546" s="1111" t="s">
        <v>842</v>
      </c>
      <c r="P1546" s="1111"/>
      <c r="Q1546" s="2867"/>
      <c r="R1546" s="2868"/>
      <c r="S1546" s="2869"/>
      <c r="T1546" s="2869"/>
      <c r="U1546" s="2869"/>
      <c r="V1546" s="2869"/>
      <c r="W1546" s="2869"/>
      <c r="X1546" s="2869"/>
      <c r="Y1546" s="2869"/>
      <c r="Z1546" s="2869"/>
      <c r="AA1546" s="2879"/>
      <c r="AB1546" s="1125"/>
      <c r="AC1546" s="1151"/>
      <c r="AD1546" s="1152"/>
      <c r="AE1546" s="1153"/>
      <c r="AF1546" s="1153"/>
      <c r="AG1546" s="1153"/>
      <c r="AH1546" s="124"/>
      <c r="AI1546" s="124"/>
      <c r="AJ1546" s="124"/>
      <c r="AK1546" s="124"/>
      <c r="AL1546" s="1153"/>
      <c r="AM1546" s="124"/>
      <c r="AN1546" s="124"/>
      <c r="AO1546" s="1153"/>
      <c r="AP1546" s="1153"/>
      <c r="AQ1546" s="1153"/>
      <c r="AR1546" s="1154"/>
      <c r="AS1546" s="1154"/>
      <c r="AT1546" s="1154"/>
      <c r="AU1546" s="1154"/>
      <c r="AV1546" s="1154"/>
      <c r="AW1546" s="1154"/>
      <c r="AX1546" s="1154"/>
      <c r="AY1546" s="1154"/>
      <c r="AZ1546" s="1154"/>
      <c r="BA1546" s="1154"/>
      <c r="BB1546" s="1154"/>
    </row>
    <row r="1547" spans="2:54" ht="15" customHeight="1">
      <c r="B1547" s="1155"/>
      <c r="C1547" s="3017"/>
      <c r="D1547" s="3017"/>
      <c r="E1547" s="1146" t="s">
        <v>1130</v>
      </c>
      <c r="F1547" s="1106"/>
      <c r="G1547" s="441" t="s">
        <v>93</v>
      </c>
      <c r="H1547" s="441" t="s">
        <v>1103</v>
      </c>
      <c r="I1547" s="441" t="s">
        <v>1131</v>
      </c>
      <c r="J1547" s="441" t="s">
        <v>112</v>
      </c>
      <c r="K1547" s="1111" t="s">
        <v>1135</v>
      </c>
      <c r="L1547" s="441" t="s">
        <v>1120</v>
      </c>
      <c r="M1547" s="441" t="str">
        <f t="shared" si="90"/>
        <v>Haymarket 132 kV</v>
      </c>
      <c r="N1547" s="1111" t="s">
        <v>1106</v>
      </c>
      <c r="O1547" s="1111" t="s">
        <v>842</v>
      </c>
      <c r="P1547" s="1111"/>
      <c r="Q1547" s="2867"/>
      <c r="R1547" s="2868"/>
      <c r="S1547" s="2869"/>
      <c r="T1547" s="2869"/>
      <c r="U1547" s="2869"/>
      <c r="V1547" s="2869"/>
      <c r="W1547" s="2869"/>
      <c r="X1547" s="2869"/>
      <c r="Y1547" s="2869"/>
      <c r="Z1547" s="2869"/>
      <c r="AA1547" s="2879"/>
      <c r="AB1547" s="1125"/>
      <c r="AC1547" s="1151"/>
      <c r="AD1547" s="1152"/>
      <c r="AE1547" s="1153"/>
      <c r="AF1547" s="1153"/>
      <c r="AG1547" s="1153"/>
      <c r="AH1547" s="124"/>
      <c r="AI1547" s="124"/>
      <c r="AJ1547" s="124"/>
      <c r="AK1547" s="124"/>
      <c r="AL1547" s="1153"/>
      <c r="AM1547" s="124"/>
      <c r="AN1547" s="124"/>
      <c r="AO1547" s="1153"/>
      <c r="AP1547" s="1153"/>
      <c r="AQ1547" s="1153"/>
      <c r="AR1547" s="1154"/>
      <c r="AS1547" s="1154"/>
      <c r="AT1547" s="1154"/>
      <c r="AU1547" s="1154"/>
      <c r="AV1547" s="1154"/>
      <c r="AW1547" s="1154"/>
      <c r="AX1547" s="1154"/>
      <c r="AY1547" s="1154"/>
      <c r="AZ1547" s="1154"/>
      <c r="BA1547" s="1154"/>
      <c r="BB1547" s="1154"/>
    </row>
    <row r="1548" spans="2:54" ht="15" customHeight="1">
      <c r="B1548" s="1155"/>
      <c r="C1548" s="3016" t="s">
        <v>1136</v>
      </c>
      <c r="D1548" s="3016" t="s">
        <v>833</v>
      </c>
      <c r="E1548" s="1146" t="s">
        <v>1127</v>
      </c>
      <c r="F1548" s="1106"/>
      <c r="G1548" s="441" t="s">
        <v>93</v>
      </c>
      <c r="H1548" s="441" t="s">
        <v>1103</v>
      </c>
      <c r="I1548" s="441" t="s">
        <v>1128</v>
      </c>
      <c r="J1548" s="441" t="s">
        <v>112</v>
      </c>
      <c r="K1548" s="1111" t="s">
        <v>1136</v>
      </c>
      <c r="L1548" s="441" t="s">
        <v>1120</v>
      </c>
      <c r="M1548" s="441" t="str">
        <f t="shared" si="90"/>
        <v>Haymarket 132 kV</v>
      </c>
      <c r="N1548" s="1111" t="s">
        <v>1106</v>
      </c>
      <c r="O1548" s="1111" t="s">
        <v>833</v>
      </c>
      <c r="P1548" s="1111"/>
      <c r="Q1548" s="2867"/>
      <c r="R1548" s="2868"/>
      <c r="S1548" s="2869"/>
      <c r="T1548" s="2869"/>
      <c r="U1548" s="2869"/>
      <c r="V1548" s="2869"/>
      <c r="W1548" s="2870">
        <v>506</v>
      </c>
      <c r="X1548" s="2870">
        <v>530</v>
      </c>
      <c r="Y1548" s="2870">
        <v>569</v>
      </c>
      <c r="Z1548" s="2870">
        <v>576</v>
      </c>
      <c r="AA1548" s="2870">
        <v>677</v>
      </c>
      <c r="AB1548" s="1125"/>
      <c r="AC1548" s="1151"/>
      <c r="AD1548" s="1152"/>
      <c r="AE1548" s="1153"/>
      <c r="AF1548" s="1153"/>
      <c r="AG1548" s="1153"/>
      <c r="AH1548" s="124"/>
      <c r="AI1548" s="124"/>
      <c r="AJ1548" s="124"/>
      <c r="AK1548" s="124"/>
      <c r="AL1548" s="1153"/>
      <c r="AM1548" s="124"/>
      <c r="AN1548" s="124"/>
      <c r="AO1548" s="1153"/>
      <c r="AP1548" s="1153"/>
      <c r="AQ1548" s="1153"/>
      <c r="AR1548" s="1154"/>
      <c r="AS1548" s="1154"/>
      <c r="AT1548" s="1154"/>
      <c r="AU1548" s="1154"/>
      <c r="AV1548" s="1154"/>
      <c r="AW1548" s="1154"/>
      <c r="AX1548" s="1154"/>
      <c r="AY1548" s="1154"/>
      <c r="AZ1548" s="1154"/>
      <c r="BA1548" s="1154"/>
      <c r="BB1548" s="1154"/>
    </row>
    <row r="1549" spans="2:54" ht="15" customHeight="1">
      <c r="B1549" s="1155"/>
      <c r="C1549" s="3017"/>
      <c r="D1549" s="3017"/>
      <c r="E1549" s="1146" t="s">
        <v>1130</v>
      </c>
      <c r="F1549" s="1106"/>
      <c r="G1549" s="441" t="s">
        <v>93</v>
      </c>
      <c r="H1549" s="441" t="s">
        <v>1103</v>
      </c>
      <c r="I1549" s="441" t="s">
        <v>1131</v>
      </c>
      <c r="J1549" s="441" t="s">
        <v>112</v>
      </c>
      <c r="K1549" s="1111" t="s">
        <v>1136</v>
      </c>
      <c r="L1549" s="441" t="s">
        <v>1120</v>
      </c>
      <c r="M1549" s="441" t="str">
        <f t="shared" ref="M1549:M1612" si="94">M1548</f>
        <v>Haymarket 132 kV</v>
      </c>
      <c r="N1549" s="1111" t="s">
        <v>1106</v>
      </c>
      <c r="O1549" s="1111" t="s">
        <v>833</v>
      </c>
      <c r="P1549" s="1111"/>
      <c r="Q1549" s="2528"/>
      <c r="R1549" s="2529"/>
      <c r="S1549" s="2530"/>
      <c r="T1549" s="2530"/>
      <c r="U1549" s="2530"/>
      <c r="V1549" s="2530"/>
      <c r="W1549" s="2102"/>
      <c r="X1549" s="2102"/>
      <c r="Y1549" s="2102"/>
      <c r="Z1549" s="2102"/>
      <c r="AA1549" s="2103"/>
      <c r="AB1549" s="1125"/>
      <c r="AC1549" s="1151"/>
      <c r="AD1549" s="1152"/>
      <c r="AE1549" s="1153"/>
      <c r="AF1549" s="1153"/>
      <c r="AG1549" s="1153"/>
      <c r="AH1549" s="124"/>
      <c r="AI1549" s="124"/>
      <c r="AJ1549" s="124"/>
      <c r="AK1549" s="124"/>
      <c r="AL1549" s="1153"/>
      <c r="AM1549" s="124"/>
      <c r="AN1549" s="124"/>
      <c r="AO1549" s="1153"/>
      <c r="AP1549" s="1153"/>
      <c r="AQ1549" s="1153"/>
      <c r="AR1549" s="1154"/>
      <c r="AS1549" s="1154"/>
      <c r="AT1549" s="1154"/>
      <c r="AU1549" s="1154"/>
      <c r="AV1549" s="1154"/>
      <c r="AW1549" s="1154"/>
      <c r="AX1549" s="1154"/>
      <c r="AY1549" s="1154"/>
      <c r="AZ1549" s="1154"/>
      <c r="BA1549" s="1154"/>
      <c r="BB1549" s="1154"/>
    </row>
    <row r="1550" spans="2:54" ht="15" customHeight="1">
      <c r="B1550" s="1155"/>
      <c r="C1550" s="3016" t="s">
        <v>1136</v>
      </c>
      <c r="D1550" s="3016" t="s">
        <v>842</v>
      </c>
      <c r="E1550" s="1146" t="s">
        <v>1127</v>
      </c>
      <c r="F1550" s="1106"/>
      <c r="G1550" s="441" t="s">
        <v>93</v>
      </c>
      <c r="H1550" s="441" t="s">
        <v>1103</v>
      </c>
      <c r="I1550" s="441" t="s">
        <v>1128</v>
      </c>
      <c r="J1550" s="441" t="s">
        <v>112</v>
      </c>
      <c r="K1550" s="1111" t="s">
        <v>1136</v>
      </c>
      <c r="L1550" s="441" t="s">
        <v>1120</v>
      </c>
      <c r="M1550" s="441" t="str">
        <f t="shared" si="94"/>
        <v>Haymarket 132 kV</v>
      </c>
      <c r="N1550" s="1111" t="s">
        <v>1106</v>
      </c>
      <c r="O1550" s="1111" t="s">
        <v>842</v>
      </c>
      <c r="P1550" s="1111"/>
      <c r="Q1550" s="2528"/>
      <c r="R1550" s="2529"/>
      <c r="S1550" s="2530"/>
      <c r="T1550" s="2530"/>
      <c r="U1550" s="2530"/>
      <c r="V1550" s="2530"/>
      <c r="W1550" s="2102">
        <v>508.07636577427337</v>
      </c>
      <c r="X1550" s="2102">
        <v>508.07636577427337</v>
      </c>
      <c r="Y1550" s="2102">
        <v>508.07636577427337</v>
      </c>
      <c r="Z1550" s="2102">
        <v>508.07636577427337</v>
      </c>
      <c r="AA1550" s="2102">
        <v>508.07636577427337</v>
      </c>
      <c r="AB1550" s="1125"/>
      <c r="AC1550" s="1151"/>
      <c r="AD1550" s="1152"/>
      <c r="AE1550" s="1153"/>
      <c r="AF1550" s="1153"/>
      <c r="AG1550" s="1153"/>
      <c r="AH1550" s="124"/>
      <c r="AI1550" s="124"/>
      <c r="AJ1550" s="124"/>
      <c r="AK1550" s="124"/>
      <c r="AL1550" s="1153"/>
      <c r="AM1550" s="124"/>
      <c r="AN1550" s="124"/>
      <c r="AO1550" s="1153"/>
      <c r="AP1550" s="1153"/>
      <c r="AQ1550" s="1153"/>
      <c r="AR1550" s="1154"/>
      <c r="AS1550" s="1154"/>
      <c r="AT1550" s="1154"/>
      <c r="AU1550" s="1154"/>
      <c r="AV1550" s="1154"/>
      <c r="AW1550" s="1154"/>
      <c r="AX1550" s="1154"/>
      <c r="AY1550" s="1154"/>
      <c r="AZ1550" s="1154"/>
      <c r="BA1550" s="1154"/>
      <c r="BB1550" s="1154"/>
    </row>
    <row r="1551" spans="2:54" ht="15" customHeight="1" thickBot="1">
      <c r="B1551" s="2872"/>
      <c r="C1551" s="3018"/>
      <c r="D1551" s="3018"/>
      <c r="E1551" s="2873" t="s">
        <v>1130</v>
      </c>
      <c r="F1551" s="1106"/>
      <c r="G1551" s="441" t="s">
        <v>93</v>
      </c>
      <c r="H1551" s="441" t="s">
        <v>1103</v>
      </c>
      <c r="I1551" s="441" t="s">
        <v>1131</v>
      </c>
      <c r="J1551" s="441" t="s">
        <v>112</v>
      </c>
      <c r="K1551" s="1111" t="s">
        <v>1136</v>
      </c>
      <c r="L1551" s="441" t="s">
        <v>1120</v>
      </c>
      <c r="M1551" s="441" t="str">
        <f t="shared" si="94"/>
        <v>Haymarket 132 kV</v>
      </c>
      <c r="N1551" s="1111" t="s">
        <v>1106</v>
      </c>
      <c r="O1551" s="1111" t="s">
        <v>842</v>
      </c>
      <c r="P1551" s="1111"/>
      <c r="Q1551" s="2874"/>
      <c r="R1551" s="2875"/>
      <c r="S1551" s="2876"/>
      <c r="T1551" s="2876"/>
      <c r="U1551" s="2876"/>
      <c r="V1551" s="2876"/>
      <c r="W1551" s="2877"/>
      <c r="X1551" s="2877"/>
      <c r="Y1551" s="2877"/>
      <c r="Z1551" s="2877"/>
      <c r="AA1551" s="2878"/>
      <c r="AB1551" s="1162"/>
      <c r="AC1551" s="1151"/>
      <c r="AD1551" s="1152"/>
      <c r="AE1551" s="1153"/>
      <c r="AF1551" s="1153"/>
      <c r="AG1551" s="1153"/>
      <c r="AH1551" s="124"/>
      <c r="AI1551" s="124"/>
      <c r="AJ1551" s="124"/>
      <c r="AK1551" s="124"/>
      <c r="AL1551" s="1153"/>
      <c r="AM1551" s="124"/>
      <c r="AN1551" s="124"/>
      <c r="AO1551" s="1153"/>
      <c r="AP1551" s="1153"/>
      <c r="AQ1551" s="1153"/>
      <c r="AR1551" s="1154"/>
      <c r="AS1551" s="1154"/>
      <c r="AT1551" s="1154"/>
      <c r="AU1551" s="1154"/>
      <c r="AV1551" s="1154"/>
      <c r="AW1551" s="1154"/>
      <c r="AX1551" s="1154"/>
      <c r="AY1551" s="1154"/>
      <c r="AZ1551" s="1154"/>
      <c r="BA1551" s="1154"/>
      <c r="BB1551" s="1154"/>
    </row>
    <row r="1552" spans="2:54" ht="15" customHeight="1">
      <c r="B1552" s="1145" t="s">
        <v>1658</v>
      </c>
      <c r="C1552" s="3019" t="s">
        <v>1126</v>
      </c>
      <c r="D1552" s="3019" t="s">
        <v>842</v>
      </c>
      <c r="E1552" s="1146" t="s">
        <v>1127</v>
      </c>
      <c r="F1552" s="1106"/>
      <c r="G1552" s="441" t="s">
        <v>93</v>
      </c>
      <c r="H1552" s="441" t="s">
        <v>1103</v>
      </c>
      <c r="I1552" s="441" t="s">
        <v>1128</v>
      </c>
      <c r="J1552" s="441" t="s">
        <v>112</v>
      </c>
      <c r="K1552" s="441" t="s">
        <v>1126</v>
      </c>
      <c r="L1552" s="441" t="s">
        <v>1120</v>
      </c>
      <c r="M1552" s="441" t="str">
        <f t="shared" ref="M1552" si="95">B1552</f>
        <v>Ingleburn 66 kV</v>
      </c>
      <c r="N1552" s="441" t="s">
        <v>1129</v>
      </c>
      <c r="O1552" s="441" t="s">
        <v>842</v>
      </c>
      <c r="P1552" s="1111"/>
      <c r="Q1552" s="2521"/>
      <c r="R1552" s="2522"/>
      <c r="S1552" s="2523"/>
      <c r="T1552" s="2523"/>
      <c r="U1552" s="2523"/>
      <c r="V1552" s="2523"/>
      <c r="W1552" s="2524"/>
      <c r="X1552" s="2524"/>
      <c r="Y1552" s="2524"/>
      <c r="Z1552" s="2524"/>
      <c r="AA1552" s="2525"/>
      <c r="AB1552" s="1125"/>
      <c r="AC1552" s="1151"/>
      <c r="AD1552" s="1152"/>
      <c r="AE1552" s="1153"/>
      <c r="AF1552" s="1153"/>
      <c r="AG1552" s="1153"/>
      <c r="AH1552" s="124"/>
      <c r="AI1552" s="124"/>
      <c r="AJ1552" s="124"/>
      <c r="AK1552" s="124"/>
      <c r="AL1552" s="124"/>
      <c r="AM1552" s="124"/>
      <c r="AN1552" s="124"/>
      <c r="AO1552" s="124"/>
      <c r="AP1552" s="124"/>
      <c r="AQ1552" s="1153"/>
      <c r="AR1552" s="1154"/>
      <c r="AS1552" s="1154"/>
      <c r="AT1552" s="1154"/>
      <c r="AU1552" s="1154"/>
      <c r="AV1552" s="1154"/>
      <c r="AW1552" s="1154"/>
      <c r="AX1552" s="1154"/>
      <c r="AY1552" s="1154"/>
      <c r="AZ1552" s="1154"/>
      <c r="BA1552" s="1154"/>
      <c r="BB1552" s="1154"/>
    </row>
    <row r="1553" spans="2:54" ht="15" customHeight="1">
      <c r="B1553" s="1155"/>
      <c r="C1553" s="3017"/>
      <c r="D1553" s="3017"/>
      <c r="E1553" s="1146" t="s">
        <v>1130</v>
      </c>
      <c r="F1553" s="1106"/>
      <c r="G1553" s="441" t="s">
        <v>93</v>
      </c>
      <c r="H1553" s="441" t="s">
        <v>1103</v>
      </c>
      <c r="I1553" s="441" t="s">
        <v>1131</v>
      </c>
      <c r="J1553" s="441" t="s">
        <v>112</v>
      </c>
      <c r="K1553" s="441" t="s">
        <v>1126</v>
      </c>
      <c r="L1553" s="441" t="s">
        <v>1120</v>
      </c>
      <c r="M1553" s="441" t="str">
        <f t="shared" si="94"/>
        <v>Ingleburn 66 kV</v>
      </c>
      <c r="N1553" s="441" t="s">
        <v>1129</v>
      </c>
      <c r="O1553" s="441" t="s">
        <v>842</v>
      </c>
      <c r="P1553" s="1111"/>
      <c r="Q1553" s="2526"/>
      <c r="R1553" s="2527"/>
      <c r="S1553" s="2524"/>
      <c r="T1553" s="2524"/>
      <c r="U1553" s="2524"/>
      <c r="V1553" s="2524"/>
      <c r="W1553" s="2524"/>
      <c r="X1553" s="2524"/>
      <c r="Y1553" s="2524"/>
      <c r="Z1553" s="2524"/>
      <c r="AA1553" s="2525"/>
      <c r="AB1553" s="1125"/>
      <c r="AC1553" s="1151"/>
      <c r="AD1553" s="1152"/>
      <c r="AE1553" s="1153"/>
      <c r="AF1553" s="1153"/>
      <c r="AG1553" s="1153"/>
      <c r="AH1553" s="124"/>
      <c r="AI1553" s="124"/>
      <c r="AJ1553" s="124"/>
      <c r="AK1553" s="124"/>
      <c r="AL1553" s="124"/>
      <c r="AM1553" s="124"/>
      <c r="AN1553" s="124"/>
      <c r="AO1553" s="124"/>
      <c r="AP1553" s="124"/>
      <c r="AQ1553" s="1153"/>
      <c r="AR1553" s="1154"/>
      <c r="AS1553" s="1154"/>
      <c r="AT1553" s="1154"/>
      <c r="AU1553" s="1154"/>
      <c r="AV1553" s="1154"/>
      <c r="AW1553" s="1154"/>
      <c r="AX1553" s="1154"/>
      <c r="AY1553" s="1154"/>
      <c r="AZ1553" s="1154"/>
      <c r="BA1553" s="1154"/>
      <c r="BB1553" s="1154"/>
    </row>
    <row r="1554" spans="2:54" ht="15" customHeight="1">
      <c r="B1554" s="1155"/>
      <c r="C1554" s="3016" t="s">
        <v>1132</v>
      </c>
      <c r="D1554" s="3016" t="s">
        <v>833</v>
      </c>
      <c r="E1554" s="1146" t="s">
        <v>1127</v>
      </c>
      <c r="F1554" s="1106"/>
      <c r="G1554" s="441" t="s">
        <v>93</v>
      </c>
      <c r="H1554" s="441" t="s">
        <v>1103</v>
      </c>
      <c r="I1554" s="441" t="s">
        <v>1128</v>
      </c>
      <c r="J1554" s="441" t="s">
        <v>112</v>
      </c>
      <c r="K1554" s="1111" t="s">
        <v>1132</v>
      </c>
      <c r="L1554" s="441" t="s">
        <v>1120</v>
      </c>
      <c r="M1554" s="441" t="str">
        <f t="shared" si="94"/>
        <v>Ingleburn 66 kV</v>
      </c>
      <c r="N1554" s="1111" t="s">
        <v>1106</v>
      </c>
      <c r="O1554" s="1111" t="s">
        <v>833</v>
      </c>
      <c r="P1554" s="1111"/>
      <c r="Q1554" s="2850"/>
      <c r="R1554" s="2850"/>
      <c r="S1554" s="2850"/>
      <c r="T1554" s="2850"/>
      <c r="U1554" s="2850"/>
      <c r="V1554" s="2851"/>
      <c r="W1554" s="2852"/>
      <c r="X1554" s="2852"/>
      <c r="Y1554" s="2852"/>
      <c r="Z1554" s="2852"/>
      <c r="AA1554" s="2853"/>
      <c r="AB1554" s="1125"/>
      <c r="AC1554" s="1151"/>
      <c r="AD1554" s="1152"/>
      <c r="AE1554" s="1153"/>
      <c r="AF1554" s="1153"/>
      <c r="AG1554" s="1153"/>
      <c r="AH1554" s="124"/>
      <c r="AI1554" s="124"/>
      <c r="AJ1554" s="124"/>
      <c r="AK1554" s="124"/>
      <c r="AL1554" s="1153"/>
      <c r="AM1554" s="124"/>
      <c r="AN1554" s="124"/>
      <c r="AO1554" s="1153"/>
      <c r="AP1554" s="1153"/>
      <c r="AQ1554" s="1153"/>
      <c r="AR1554" s="1154"/>
      <c r="AS1554" s="1154"/>
      <c r="AT1554" s="1154"/>
      <c r="AU1554" s="1160"/>
      <c r="AV1554" s="1154"/>
      <c r="AW1554" s="1154"/>
      <c r="AX1554" s="1154"/>
      <c r="AY1554" s="1154"/>
      <c r="AZ1554" s="1154"/>
      <c r="BA1554" s="1154"/>
      <c r="BB1554" s="1154"/>
    </row>
    <row r="1555" spans="2:54" ht="15" customHeight="1">
      <c r="B1555" s="1155"/>
      <c r="C1555" s="3017"/>
      <c r="D1555" s="3017"/>
      <c r="E1555" s="1146" t="s">
        <v>1130</v>
      </c>
      <c r="F1555" s="1106"/>
      <c r="G1555" s="441" t="s">
        <v>93</v>
      </c>
      <c r="H1555" s="441" t="s">
        <v>1103</v>
      </c>
      <c r="I1555" s="441" t="s">
        <v>1131</v>
      </c>
      <c r="J1555" s="441" t="s">
        <v>112</v>
      </c>
      <c r="K1555" s="1111" t="s">
        <v>1132</v>
      </c>
      <c r="L1555" s="441" t="s">
        <v>1120</v>
      </c>
      <c r="M1555" s="441" t="str">
        <f t="shared" si="94"/>
        <v>Ingleburn 66 kV</v>
      </c>
      <c r="N1555" s="1111" t="s">
        <v>1106</v>
      </c>
      <c r="O1555" s="1111" t="s">
        <v>833</v>
      </c>
      <c r="P1555" s="1111"/>
      <c r="Q1555" s="2850"/>
      <c r="R1555" s="2850"/>
      <c r="S1555" s="2850"/>
      <c r="T1555" s="2850"/>
      <c r="U1555" s="2850"/>
      <c r="V1555" s="2851"/>
      <c r="W1555" s="2852"/>
      <c r="X1555" s="2852"/>
      <c r="Y1555" s="2852"/>
      <c r="Z1555" s="2852"/>
      <c r="AA1555" s="2853"/>
      <c r="AB1555" s="1125"/>
      <c r="AC1555" s="1151"/>
      <c r="AD1555" s="1152"/>
      <c r="AE1555" s="1153"/>
      <c r="AF1555" s="1153"/>
      <c r="AG1555" s="1153"/>
      <c r="AH1555" s="124"/>
      <c r="AI1555" s="124"/>
      <c r="AJ1555" s="124"/>
      <c r="AK1555" s="124"/>
      <c r="AL1555" s="1153"/>
      <c r="AM1555" s="124"/>
      <c r="AN1555" s="124"/>
      <c r="AO1555" s="1153"/>
      <c r="AP1555" s="1153"/>
      <c r="AQ1555" s="1153"/>
      <c r="AR1555" s="1154"/>
      <c r="AS1555" s="1154"/>
      <c r="AT1555" s="1154"/>
      <c r="AU1555" s="1160"/>
      <c r="AV1555" s="1154"/>
      <c r="AW1555" s="1154"/>
      <c r="AX1555" s="1154"/>
      <c r="AY1555" s="1154"/>
      <c r="AZ1555" s="1154"/>
      <c r="BA1555" s="1154"/>
      <c r="BB1555" s="1154"/>
    </row>
    <row r="1556" spans="2:54" ht="15" customHeight="1">
      <c r="B1556" s="1155"/>
      <c r="C1556" s="3016" t="s">
        <v>1132</v>
      </c>
      <c r="D1556" s="3016" t="s">
        <v>842</v>
      </c>
      <c r="E1556" s="1146" t="s">
        <v>1127</v>
      </c>
      <c r="F1556" s="1106"/>
      <c r="G1556" s="441" t="s">
        <v>93</v>
      </c>
      <c r="H1556" s="441" t="s">
        <v>1103</v>
      </c>
      <c r="I1556" s="441" t="s">
        <v>1128</v>
      </c>
      <c r="J1556" s="441" t="s">
        <v>112</v>
      </c>
      <c r="K1556" s="1111" t="s">
        <v>1132</v>
      </c>
      <c r="L1556" s="441" t="s">
        <v>1120</v>
      </c>
      <c r="M1556" s="441" t="str">
        <f t="shared" si="94"/>
        <v>Ingleburn 66 kV</v>
      </c>
      <c r="N1556" s="1111" t="s">
        <v>1106</v>
      </c>
      <c r="O1556" s="1112" t="s">
        <v>842</v>
      </c>
      <c r="P1556" s="1111"/>
      <c r="Q1556" s="2886"/>
      <c r="R1556" s="2886"/>
      <c r="S1556" s="2886"/>
      <c r="T1556" s="2886"/>
      <c r="U1556" s="2887"/>
      <c r="V1556" s="2855"/>
      <c r="W1556" s="2852"/>
      <c r="X1556" s="2852"/>
      <c r="Y1556" s="2852"/>
      <c r="Z1556" s="2852"/>
      <c r="AA1556" s="2853"/>
      <c r="AB1556" s="1125"/>
      <c r="AC1556" s="1151"/>
      <c r="AD1556" s="1152"/>
      <c r="AE1556" s="1153"/>
      <c r="AF1556" s="1153"/>
      <c r="AG1556" s="1153"/>
      <c r="AH1556" s="124"/>
      <c r="AI1556" s="124"/>
      <c r="AJ1556" s="124"/>
      <c r="AK1556" s="124"/>
      <c r="AL1556" s="1153"/>
      <c r="AM1556" s="124"/>
      <c r="AN1556" s="124"/>
      <c r="AO1556" s="1153"/>
      <c r="AP1556" s="1161"/>
      <c r="AQ1556" s="1153"/>
      <c r="AR1556" s="1154"/>
      <c r="AS1556" s="1154"/>
      <c r="AT1556" s="1154"/>
      <c r="AU1556" s="1160"/>
      <c r="AV1556" s="1154"/>
      <c r="AW1556" s="1154"/>
      <c r="AX1556" s="1154"/>
      <c r="AY1556" s="1154"/>
      <c r="AZ1556" s="1154"/>
      <c r="BA1556" s="1154"/>
      <c r="BB1556" s="1154"/>
    </row>
    <row r="1557" spans="2:54" ht="15" customHeight="1">
      <c r="B1557" s="1155"/>
      <c r="C1557" s="3017"/>
      <c r="D1557" s="3017"/>
      <c r="E1557" s="1146" t="s">
        <v>1130</v>
      </c>
      <c r="F1557" s="1106"/>
      <c r="G1557" s="441" t="s">
        <v>93</v>
      </c>
      <c r="H1557" s="441" t="s">
        <v>1103</v>
      </c>
      <c r="I1557" s="441" t="s">
        <v>1131</v>
      </c>
      <c r="J1557" s="441" t="s">
        <v>112</v>
      </c>
      <c r="K1557" s="1111" t="s">
        <v>1132</v>
      </c>
      <c r="L1557" s="441" t="s">
        <v>1120</v>
      </c>
      <c r="M1557" s="441" t="str">
        <f t="shared" si="94"/>
        <v>Ingleburn 66 kV</v>
      </c>
      <c r="N1557" s="1111" t="s">
        <v>1106</v>
      </c>
      <c r="O1557" s="1112" t="s">
        <v>842</v>
      </c>
      <c r="P1557" s="1111"/>
      <c r="Q1557" s="2886"/>
      <c r="R1557" s="2886"/>
      <c r="S1557" s="2886"/>
      <c r="T1557" s="2886"/>
      <c r="U1557" s="2887"/>
      <c r="V1557" s="2855"/>
      <c r="W1557" s="2852"/>
      <c r="X1557" s="2852"/>
      <c r="Y1557" s="2852"/>
      <c r="Z1557" s="2852"/>
      <c r="AA1557" s="2853"/>
      <c r="AB1557" s="1125"/>
      <c r="AC1557" s="1151"/>
      <c r="AD1557" s="1152"/>
      <c r="AE1557" s="1153"/>
      <c r="AF1557" s="1153"/>
      <c r="AG1557" s="1153"/>
      <c r="AH1557" s="124"/>
      <c r="AI1557" s="124"/>
      <c r="AJ1557" s="124"/>
      <c r="AK1557" s="124"/>
      <c r="AL1557" s="1153"/>
      <c r="AM1557" s="124"/>
      <c r="AN1557" s="124"/>
      <c r="AO1557" s="1153"/>
      <c r="AP1557" s="1161"/>
      <c r="AQ1557" s="1153"/>
      <c r="AR1557" s="1154"/>
      <c r="AS1557" s="1154"/>
      <c r="AT1557" s="1154"/>
      <c r="AU1557" s="1160"/>
      <c r="AV1557" s="1154"/>
      <c r="AW1557" s="1154"/>
      <c r="AX1557" s="1154"/>
      <c r="AY1557" s="1154"/>
      <c r="AZ1557" s="1154"/>
      <c r="BA1557" s="1154"/>
      <c r="BB1557" s="1154"/>
    </row>
    <row r="1558" spans="2:54" ht="15" customHeight="1">
      <c r="B1558" s="1155"/>
      <c r="C1558" s="3016" t="s">
        <v>1133</v>
      </c>
      <c r="D1558" s="3016"/>
      <c r="E1558" s="1146" t="s">
        <v>1127</v>
      </c>
      <c r="F1558" s="1106"/>
      <c r="G1558" s="441" t="s">
        <v>93</v>
      </c>
      <c r="H1558" s="441" t="s">
        <v>1103</v>
      </c>
      <c r="I1558" s="441" t="s">
        <v>1128</v>
      </c>
      <c r="J1558" s="441" t="s">
        <v>112</v>
      </c>
      <c r="K1558" s="1111" t="s">
        <v>1133</v>
      </c>
      <c r="L1558" s="441" t="s">
        <v>1120</v>
      </c>
      <c r="M1558" s="441" t="str">
        <f t="shared" si="94"/>
        <v>Ingleburn 66 kV</v>
      </c>
      <c r="N1558" s="1111" t="s">
        <v>1108</v>
      </c>
      <c r="O1558" s="1111" t="s">
        <v>1109</v>
      </c>
      <c r="P1558" s="1111"/>
      <c r="Q1558" s="2856"/>
      <c r="R1558" s="2856"/>
      <c r="S1558" s="2856"/>
      <c r="T1558" s="2856"/>
      <c r="U1558" s="2856"/>
      <c r="V1558" s="2858"/>
      <c r="W1558" s="2859"/>
      <c r="X1558" s="2859"/>
      <c r="Y1558" s="2859"/>
      <c r="Z1558" s="2859"/>
      <c r="AA1558" s="2860"/>
      <c r="AB1558" s="1125"/>
      <c r="AC1558" s="1151"/>
      <c r="AD1558" s="1152"/>
      <c r="AE1558" s="1153"/>
      <c r="AF1558" s="1153"/>
      <c r="AG1558" s="1153"/>
      <c r="AH1558" s="124"/>
      <c r="AI1558" s="124"/>
      <c r="AJ1558" s="124"/>
      <c r="AK1558" s="124"/>
      <c r="AL1558" s="1153"/>
      <c r="AM1558" s="124"/>
      <c r="AN1558" s="124"/>
      <c r="AO1558" s="1153"/>
      <c r="AP1558" s="1153"/>
      <c r="AQ1558" s="1153"/>
      <c r="AR1558" s="1154"/>
      <c r="AS1558" s="1154"/>
      <c r="AT1558" s="1154"/>
      <c r="AU1558" s="1154"/>
      <c r="AV1558" s="1154"/>
      <c r="AW1558" s="1154"/>
      <c r="AX1558" s="1154"/>
      <c r="AY1558" s="1154"/>
      <c r="AZ1558" s="1154"/>
      <c r="BA1558" s="1154"/>
      <c r="BB1558" s="1154"/>
    </row>
    <row r="1559" spans="2:54" ht="15" customHeight="1">
      <c r="B1559" s="1155"/>
      <c r="C1559" s="3017"/>
      <c r="D1559" s="3017"/>
      <c r="E1559" s="1146" t="s">
        <v>1130</v>
      </c>
      <c r="F1559" s="1106"/>
      <c r="G1559" s="441" t="s">
        <v>93</v>
      </c>
      <c r="H1559" s="441" t="s">
        <v>1103</v>
      </c>
      <c r="I1559" s="441" t="s">
        <v>1131</v>
      </c>
      <c r="J1559" s="441" t="s">
        <v>112</v>
      </c>
      <c r="K1559" s="1111" t="s">
        <v>1133</v>
      </c>
      <c r="L1559" s="441" t="s">
        <v>1120</v>
      </c>
      <c r="M1559" s="441" t="str">
        <f t="shared" si="94"/>
        <v>Ingleburn 66 kV</v>
      </c>
      <c r="N1559" s="1111" t="s">
        <v>1108</v>
      </c>
      <c r="O1559" s="1111" t="s">
        <v>1109</v>
      </c>
      <c r="P1559" s="1111"/>
      <c r="Q1559" s="2856"/>
      <c r="R1559" s="2856"/>
      <c r="S1559" s="2856"/>
      <c r="T1559" s="2856"/>
      <c r="U1559" s="2856"/>
      <c r="V1559" s="2858"/>
      <c r="W1559" s="2859"/>
      <c r="X1559" s="2859"/>
      <c r="Y1559" s="2859"/>
      <c r="Z1559" s="2859"/>
      <c r="AA1559" s="2860"/>
      <c r="AB1559" s="1125"/>
      <c r="AC1559" s="1151"/>
      <c r="AD1559" s="1152"/>
      <c r="AE1559" s="1153"/>
      <c r="AF1559" s="1153"/>
      <c r="AG1559" s="1153"/>
      <c r="AH1559" s="124"/>
      <c r="AI1559" s="124"/>
      <c r="AJ1559" s="124"/>
      <c r="AK1559" s="124"/>
      <c r="AL1559" s="1153"/>
      <c r="AM1559" s="124"/>
      <c r="AN1559" s="124"/>
      <c r="AO1559" s="1153"/>
      <c r="AP1559" s="1153"/>
      <c r="AQ1559" s="1153"/>
      <c r="AR1559" s="1154"/>
      <c r="AS1559" s="1154"/>
      <c r="AT1559" s="1154"/>
      <c r="AU1559" s="1154"/>
      <c r="AV1559" s="1154"/>
      <c r="AW1559" s="1154"/>
      <c r="AX1559" s="1154"/>
      <c r="AY1559" s="1154"/>
      <c r="AZ1559" s="1154"/>
      <c r="BA1559" s="1154"/>
      <c r="BB1559" s="1154"/>
    </row>
    <row r="1560" spans="2:54" ht="15" customHeight="1">
      <c r="B1560" s="1155"/>
      <c r="C1560" s="3016" t="s">
        <v>1110</v>
      </c>
      <c r="D1560" s="3016"/>
      <c r="E1560" s="1146" t="s">
        <v>1127</v>
      </c>
      <c r="F1560" s="1106"/>
      <c r="G1560" s="441" t="s">
        <v>93</v>
      </c>
      <c r="H1560" s="441" t="s">
        <v>1103</v>
      </c>
      <c r="I1560" s="441" t="s">
        <v>1128</v>
      </c>
      <c r="J1560" s="441" t="s">
        <v>112</v>
      </c>
      <c r="K1560" s="1111" t="s">
        <v>1110</v>
      </c>
      <c r="L1560" s="441" t="s">
        <v>1120</v>
      </c>
      <c r="M1560" s="441" t="str">
        <f t="shared" si="94"/>
        <v>Ingleburn 66 kV</v>
      </c>
      <c r="N1560" s="1111" t="s">
        <v>1111</v>
      </c>
      <c r="O1560" s="1112">
        <v>0</v>
      </c>
      <c r="P1560" s="1111"/>
      <c r="Q1560" s="2861"/>
      <c r="R1560" s="2861"/>
      <c r="S1560" s="2861"/>
      <c r="T1560" s="2861"/>
      <c r="U1560" s="2861"/>
      <c r="V1560" s="2862"/>
      <c r="W1560" s="2863"/>
      <c r="X1560" s="2863"/>
      <c r="Y1560" s="2863"/>
      <c r="Z1560" s="2863"/>
      <c r="AA1560" s="2864"/>
      <c r="AB1560" s="1125"/>
      <c r="AC1560" s="1151"/>
      <c r="AD1560" s="1152"/>
      <c r="AE1560" s="1153"/>
      <c r="AF1560" s="1153"/>
      <c r="AG1560" s="1153"/>
      <c r="AH1560" s="124"/>
      <c r="AI1560" s="124"/>
      <c r="AJ1560" s="124"/>
      <c r="AK1560" s="124"/>
      <c r="AL1560" s="1153"/>
      <c r="AM1560" s="124"/>
      <c r="AN1560" s="124"/>
      <c r="AO1560" s="1153"/>
      <c r="AP1560" s="1161"/>
      <c r="AQ1560" s="1153"/>
      <c r="AR1560" s="1154"/>
      <c r="AS1560" s="1154"/>
      <c r="AT1560" s="1154"/>
      <c r="AU1560" s="1154"/>
      <c r="AV1560" s="1154"/>
      <c r="AW1560" s="1154"/>
      <c r="AX1560" s="1154"/>
      <c r="AY1560" s="1154"/>
      <c r="AZ1560" s="1154"/>
      <c r="BA1560" s="1154"/>
      <c r="BB1560" s="1154"/>
    </row>
    <row r="1561" spans="2:54" ht="15" customHeight="1">
      <c r="B1561" s="1155"/>
      <c r="C1561" s="3017"/>
      <c r="D1561" s="3017"/>
      <c r="E1561" s="1146" t="s">
        <v>1130</v>
      </c>
      <c r="F1561" s="1106"/>
      <c r="G1561" s="441" t="s">
        <v>93</v>
      </c>
      <c r="H1561" s="441" t="s">
        <v>1103</v>
      </c>
      <c r="I1561" s="441" t="s">
        <v>1131</v>
      </c>
      <c r="J1561" s="441" t="s">
        <v>112</v>
      </c>
      <c r="K1561" s="1111" t="s">
        <v>1110</v>
      </c>
      <c r="L1561" s="441" t="s">
        <v>1120</v>
      </c>
      <c r="M1561" s="441" t="str">
        <f t="shared" si="94"/>
        <v>Ingleburn 66 kV</v>
      </c>
      <c r="N1561" s="1111" t="s">
        <v>1111</v>
      </c>
      <c r="O1561" s="1112">
        <v>0</v>
      </c>
      <c r="P1561" s="1111"/>
      <c r="Q1561" s="2861"/>
      <c r="R1561" s="2861"/>
      <c r="S1561" s="2861"/>
      <c r="T1561" s="2861"/>
      <c r="U1561" s="2861"/>
      <c r="V1561" s="2862"/>
      <c r="W1561" s="2863"/>
      <c r="X1561" s="2863"/>
      <c r="Y1561" s="2863"/>
      <c r="Z1561" s="2863"/>
      <c r="AA1561" s="2864"/>
      <c r="AB1561" s="1125"/>
      <c r="AC1561" s="1151"/>
      <c r="AD1561" s="1152"/>
      <c r="AE1561" s="1153"/>
      <c r="AF1561" s="1153"/>
      <c r="AG1561" s="1153"/>
      <c r="AH1561" s="124"/>
      <c r="AI1561" s="124"/>
      <c r="AJ1561" s="124"/>
      <c r="AK1561" s="124"/>
      <c r="AL1561" s="1153"/>
      <c r="AM1561" s="124"/>
      <c r="AN1561" s="124"/>
      <c r="AO1561" s="1153"/>
      <c r="AP1561" s="1161"/>
      <c r="AQ1561" s="1153"/>
      <c r="AR1561" s="1154"/>
      <c r="AS1561" s="1154"/>
      <c r="AT1561" s="1154"/>
      <c r="AU1561" s="1154"/>
      <c r="AV1561" s="1154"/>
      <c r="AW1561" s="1154"/>
      <c r="AX1561" s="1154"/>
      <c r="AY1561" s="1154"/>
      <c r="AZ1561" s="1154"/>
      <c r="BA1561" s="1154"/>
      <c r="BB1561" s="1154"/>
    </row>
    <row r="1562" spans="2:54" ht="15" customHeight="1">
      <c r="B1562" s="1155"/>
      <c r="C1562" s="3016" t="s">
        <v>1112</v>
      </c>
      <c r="D1562" s="3016"/>
      <c r="E1562" s="1146" t="s">
        <v>1127</v>
      </c>
      <c r="F1562" s="1106"/>
      <c r="G1562" s="441" t="s">
        <v>93</v>
      </c>
      <c r="H1562" s="441" t="s">
        <v>1103</v>
      </c>
      <c r="I1562" s="441" t="s">
        <v>1128</v>
      </c>
      <c r="J1562" s="441" t="s">
        <v>112</v>
      </c>
      <c r="K1562" s="1111" t="s">
        <v>1112</v>
      </c>
      <c r="L1562" s="441" t="s">
        <v>1120</v>
      </c>
      <c r="M1562" s="441" t="str">
        <f t="shared" si="94"/>
        <v>Ingleburn 66 kV</v>
      </c>
      <c r="N1562" s="1111" t="s">
        <v>1113</v>
      </c>
      <c r="O1562" s="1111" t="s">
        <v>1113</v>
      </c>
      <c r="P1562" s="1111"/>
      <c r="Q1562" s="2850"/>
      <c r="R1562" s="2850"/>
      <c r="S1562" s="2850"/>
      <c r="T1562" s="2850"/>
      <c r="U1562" s="2850"/>
      <c r="V1562" s="2851"/>
      <c r="W1562" s="2866"/>
      <c r="X1562" s="2866"/>
      <c r="Y1562" s="2866"/>
      <c r="Z1562" s="2866"/>
      <c r="AA1562" s="2099"/>
      <c r="AB1562" s="1125"/>
      <c r="AC1562" s="1151"/>
      <c r="AD1562" s="1152"/>
      <c r="AE1562" s="1153"/>
      <c r="AF1562" s="1153"/>
      <c r="AG1562" s="1153"/>
      <c r="AH1562" s="124"/>
      <c r="AI1562" s="124"/>
      <c r="AJ1562" s="124"/>
      <c r="AK1562" s="124"/>
      <c r="AL1562" s="1153"/>
      <c r="AM1562" s="124"/>
      <c r="AN1562" s="124"/>
      <c r="AO1562" s="1153"/>
      <c r="AP1562" s="1153"/>
      <c r="AQ1562" s="1153"/>
      <c r="AR1562" s="1154"/>
      <c r="AS1562" s="1154"/>
      <c r="AT1562" s="1154"/>
      <c r="AU1562" s="1154"/>
      <c r="AV1562" s="1154"/>
      <c r="AW1562" s="1154"/>
      <c r="AX1562" s="1154"/>
      <c r="AY1562" s="1154"/>
      <c r="AZ1562" s="1154"/>
      <c r="BA1562" s="1154"/>
      <c r="BB1562" s="1154"/>
    </row>
    <row r="1563" spans="2:54" ht="15" customHeight="1">
      <c r="B1563" s="1155"/>
      <c r="C1563" s="3017"/>
      <c r="D1563" s="3017"/>
      <c r="E1563" s="1146" t="s">
        <v>1130</v>
      </c>
      <c r="F1563" s="1106"/>
      <c r="G1563" s="441" t="s">
        <v>93</v>
      </c>
      <c r="H1563" s="441" t="s">
        <v>1103</v>
      </c>
      <c r="I1563" s="441" t="s">
        <v>1131</v>
      </c>
      <c r="J1563" s="441" t="s">
        <v>112</v>
      </c>
      <c r="K1563" s="1111" t="s">
        <v>1112</v>
      </c>
      <c r="L1563" s="441" t="s">
        <v>1120</v>
      </c>
      <c r="M1563" s="441" t="str">
        <f t="shared" si="94"/>
        <v>Ingleburn 66 kV</v>
      </c>
      <c r="N1563" s="1111" t="s">
        <v>1113</v>
      </c>
      <c r="O1563" s="1111" t="s">
        <v>1113</v>
      </c>
      <c r="P1563" s="1111"/>
      <c r="Q1563" s="2850"/>
      <c r="R1563" s="2850"/>
      <c r="S1563" s="2850"/>
      <c r="T1563" s="2850"/>
      <c r="U1563" s="2850"/>
      <c r="V1563" s="2851"/>
      <c r="W1563" s="2866"/>
      <c r="X1563" s="2866"/>
      <c r="Y1563" s="2866"/>
      <c r="Z1563" s="2866"/>
      <c r="AA1563" s="2099"/>
      <c r="AB1563" s="1125"/>
      <c r="AC1563" s="1151"/>
      <c r="AD1563" s="1152"/>
      <c r="AE1563" s="1153"/>
      <c r="AF1563" s="1153"/>
      <c r="AG1563" s="1153"/>
      <c r="AH1563" s="124"/>
      <c r="AI1563" s="124"/>
      <c r="AJ1563" s="124"/>
      <c r="AK1563" s="124"/>
      <c r="AL1563" s="1153"/>
      <c r="AM1563" s="124"/>
      <c r="AN1563" s="124"/>
      <c r="AO1563" s="1153"/>
      <c r="AP1563" s="1153"/>
      <c r="AQ1563" s="1153"/>
      <c r="AR1563" s="1154"/>
      <c r="AS1563" s="1154"/>
      <c r="AT1563" s="1154"/>
      <c r="AU1563" s="1154"/>
      <c r="AV1563" s="1154"/>
      <c r="AW1563" s="1154"/>
      <c r="AX1563" s="1154"/>
      <c r="AY1563" s="1154"/>
      <c r="AZ1563" s="1154"/>
      <c r="BA1563" s="1154"/>
      <c r="BB1563" s="1154"/>
    </row>
    <row r="1564" spans="2:54" ht="15" customHeight="1">
      <c r="B1564" s="1155"/>
      <c r="C1564" s="3016" t="s">
        <v>1134</v>
      </c>
      <c r="D1564" s="3016" t="s">
        <v>833</v>
      </c>
      <c r="E1564" s="1146" t="s">
        <v>1127</v>
      </c>
      <c r="F1564" s="1106"/>
      <c r="G1564" s="441" t="s">
        <v>93</v>
      </c>
      <c r="H1564" s="441" t="s">
        <v>1103</v>
      </c>
      <c r="I1564" s="441" t="s">
        <v>1128</v>
      </c>
      <c r="J1564" s="441" t="s">
        <v>112</v>
      </c>
      <c r="K1564" s="1111" t="s">
        <v>1134</v>
      </c>
      <c r="L1564" s="441" t="s">
        <v>1120</v>
      </c>
      <c r="M1564" s="441" t="str">
        <f t="shared" si="94"/>
        <v>Ingleburn 66 kV</v>
      </c>
      <c r="N1564" s="1111" t="s">
        <v>1115</v>
      </c>
      <c r="O1564" s="1111" t="s">
        <v>833</v>
      </c>
      <c r="P1564" s="1111"/>
      <c r="Q1564" s="2867"/>
      <c r="R1564" s="2868"/>
      <c r="S1564" s="2869"/>
      <c r="T1564" s="2869"/>
      <c r="U1564" s="2869"/>
      <c r="V1564" s="2869"/>
      <c r="W1564" s="2869"/>
      <c r="X1564" s="2869"/>
      <c r="Y1564" s="2869"/>
      <c r="Z1564" s="2869"/>
      <c r="AA1564" s="2879"/>
      <c r="AB1564" s="1125"/>
      <c r="AC1564" s="1151"/>
      <c r="AD1564" s="1152"/>
      <c r="AE1564" s="1153"/>
      <c r="AF1564" s="1153"/>
      <c r="AG1564" s="1153"/>
      <c r="AH1564" s="124"/>
      <c r="AI1564" s="124"/>
      <c r="AJ1564" s="124"/>
      <c r="AK1564" s="124"/>
      <c r="AL1564" s="1153"/>
      <c r="AM1564" s="124"/>
      <c r="AN1564" s="124"/>
      <c r="AO1564" s="1153"/>
      <c r="AP1564" s="1153"/>
      <c r="AQ1564" s="1153"/>
      <c r="AR1564" s="1154"/>
      <c r="AS1564" s="1154"/>
      <c r="AT1564" s="1154"/>
      <c r="AU1564" s="1154"/>
      <c r="AV1564" s="1154"/>
      <c r="AW1564" s="1154"/>
      <c r="AX1564" s="1154"/>
      <c r="AY1564" s="1154"/>
      <c r="AZ1564" s="1154"/>
      <c r="BA1564" s="1154"/>
      <c r="BB1564" s="1154"/>
    </row>
    <row r="1565" spans="2:54" ht="15" customHeight="1">
      <c r="B1565" s="1155"/>
      <c r="C1565" s="3017"/>
      <c r="D1565" s="3017"/>
      <c r="E1565" s="1146" t="s">
        <v>1130</v>
      </c>
      <c r="F1565" s="1106"/>
      <c r="G1565" s="441" t="s">
        <v>93</v>
      </c>
      <c r="H1565" s="441" t="s">
        <v>1103</v>
      </c>
      <c r="I1565" s="441" t="s">
        <v>1131</v>
      </c>
      <c r="J1565" s="441" t="s">
        <v>112</v>
      </c>
      <c r="K1565" s="1111" t="s">
        <v>1134</v>
      </c>
      <c r="L1565" s="441" t="s">
        <v>1120</v>
      </c>
      <c r="M1565" s="441" t="str">
        <f t="shared" si="94"/>
        <v>Ingleburn 66 kV</v>
      </c>
      <c r="N1565" s="1111" t="s">
        <v>1115</v>
      </c>
      <c r="O1565" s="1111" t="s">
        <v>833</v>
      </c>
      <c r="P1565" s="1111"/>
      <c r="Q1565" s="2867"/>
      <c r="R1565" s="2868"/>
      <c r="S1565" s="2869"/>
      <c r="T1565" s="2869"/>
      <c r="U1565" s="2869"/>
      <c r="V1565" s="2869"/>
      <c r="W1565" s="2869"/>
      <c r="X1565" s="2869"/>
      <c r="Y1565" s="2869"/>
      <c r="Z1565" s="2869"/>
      <c r="AA1565" s="2879"/>
      <c r="AB1565" s="1125"/>
      <c r="AC1565" s="1151"/>
      <c r="AD1565" s="1152"/>
      <c r="AE1565" s="1153"/>
      <c r="AF1565" s="1153"/>
      <c r="AG1565" s="1153"/>
      <c r="AH1565" s="124"/>
      <c r="AI1565" s="124"/>
      <c r="AJ1565" s="124"/>
      <c r="AK1565" s="124"/>
      <c r="AL1565" s="1153"/>
      <c r="AM1565" s="124"/>
      <c r="AN1565" s="124"/>
      <c r="AO1565" s="1153"/>
      <c r="AP1565" s="1153"/>
      <c r="AQ1565" s="1153"/>
      <c r="AR1565" s="1154"/>
      <c r="AS1565" s="1154"/>
      <c r="AT1565" s="1154"/>
      <c r="AU1565" s="1154"/>
      <c r="AV1565" s="1154"/>
      <c r="AW1565" s="1154"/>
      <c r="AX1565" s="1154"/>
      <c r="AY1565" s="1154"/>
      <c r="AZ1565" s="1154"/>
      <c r="BA1565" s="1154"/>
      <c r="BB1565" s="1154"/>
    </row>
    <row r="1566" spans="2:54" ht="15" customHeight="1">
      <c r="B1566" s="1155"/>
      <c r="C1566" s="3016" t="s">
        <v>1135</v>
      </c>
      <c r="D1566" s="3016" t="s">
        <v>833</v>
      </c>
      <c r="E1566" s="1146" t="s">
        <v>1127</v>
      </c>
      <c r="F1566" s="1106"/>
      <c r="G1566" s="441" t="s">
        <v>93</v>
      </c>
      <c r="H1566" s="441" t="s">
        <v>1103</v>
      </c>
      <c r="I1566" s="441" t="s">
        <v>1128</v>
      </c>
      <c r="J1566" s="441" t="s">
        <v>112</v>
      </c>
      <c r="K1566" s="1111" t="s">
        <v>1135</v>
      </c>
      <c r="L1566" s="441" t="s">
        <v>1120</v>
      </c>
      <c r="M1566" s="441" t="str">
        <f t="shared" si="94"/>
        <v>Ingleburn 66 kV</v>
      </c>
      <c r="N1566" s="1111" t="s">
        <v>1106</v>
      </c>
      <c r="O1566" s="1111" t="s">
        <v>833</v>
      </c>
      <c r="P1566" s="1111"/>
      <c r="Q1566" s="2867"/>
      <c r="R1566" s="2868"/>
      <c r="S1566" s="2869"/>
      <c r="T1566" s="2869"/>
      <c r="U1566" s="2869"/>
      <c r="V1566" s="2869"/>
      <c r="W1566" s="2869"/>
      <c r="X1566" s="2869"/>
      <c r="Y1566" s="2869"/>
      <c r="Z1566" s="2869"/>
      <c r="AA1566" s="2879"/>
      <c r="AB1566" s="1125"/>
      <c r="AC1566" s="1151"/>
      <c r="AD1566" s="1152"/>
      <c r="AE1566" s="1153"/>
      <c r="AF1566" s="1153"/>
      <c r="AG1566" s="1153"/>
      <c r="AH1566" s="124"/>
      <c r="AI1566" s="124"/>
      <c r="AJ1566" s="124"/>
      <c r="AK1566" s="124"/>
      <c r="AL1566" s="1153"/>
      <c r="AM1566" s="124"/>
      <c r="AN1566" s="124"/>
      <c r="AO1566" s="1153"/>
      <c r="AP1566" s="1153"/>
      <c r="AQ1566" s="1153"/>
      <c r="AR1566" s="1154"/>
      <c r="AS1566" s="1154"/>
      <c r="AT1566" s="1154"/>
      <c r="AU1566" s="1154"/>
      <c r="AV1566" s="1154"/>
      <c r="AW1566" s="1154"/>
      <c r="AX1566" s="1154"/>
      <c r="AY1566" s="1154"/>
      <c r="AZ1566" s="1154"/>
      <c r="BA1566" s="1154"/>
      <c r="BB1566" s="1154"/>
    </row>
    <row r="1567" spans="2:54" ht="15" customHeight="1">
      <c r="B1567" s="1155"/>
      <c r="C1567" s="3017"/>
      <c r="D1567" s="3017"/>
      <c r="E1567" s="1146" t="s">
        <v>1130</v>
      </c>
      <c r="F1567" s="1106"/>
      <c r="G1567" s="441" t="s">
        <v>93</v>
      </c>
      <c r="H1567" s="441" t="s">
        <v>1103</v>
      </c>
      <c r="I1567" s="441" t="s">
        <v>1131</v>
      </c>
      <c r="J1567" s="441" t="s">
        <v>112</v>
      </c>
      <c r="K1567" s="1111" t="s">
        <v>1135</v>
      </c>
      <c r="L1567" s="441" t="s">
        <v>1120</v>
      </c>
      <c r="M1567" s="441" t="str">
        <f t="shared" si="94"/>
        <v>Ingleburn 66 kV</v>
      </c>
      <c r="N1567" s="1111" t="s">
        <v>1106</v>
      </c>
      <c r="O1567" s="1111" t="s">
        <v>833</v>
      </c>
      <c r="P1567" s="1111"/>
      <c r="Q1567" s="2867"/>
      <c r="R1567" s="2868"/>
      <c r="S1567" s="2869"/>
      <c r="T1567" s="2869"/>
      <c r="U1567" s="2869"/>
      <c r="V1567" s="2869"/>
      <c r="W1567" s="2869"/>
      <c r="X1567" s="2869"/>
      <c r="Y1567" s="2869"/>
      <c r="Z1567" s="2869"/>
      <c r="AA1567" s="2879"/>
      <c r="AB1567" s="1125"/>
      <c r="AC1567" s="1151"/>
      <c r="AD1567" s="1152"/>
      <c r="AE1567" s="1153"/>
      <c r="AF1567" s="1153"/>
      <c r="AG1567" s="1153"/>
      <c r="AH1567" s="124"/>
      <c r="AI1567" s="124"/>
      <c r="AJ1567" s="124"/>
      <c r="AK1567" s="124"/>
      <c r="AL1567" s="1153"/>
      <c r="AM1567" s="124"/>
      <c r="AN1567" s="124"/>
      <c r="AO1567" s="1153"/>
      <c r="AP1567" s="1153"/>
      <c r="AQ1567" s="1153"/>
      <c r="AR1567" s="1154"/>
      <c r="AS1567" s="1154"/>
      <c r="AT1567" s="1154"/>
      <c r="AU1567" s="1154"/>
      <c r="AV1567" s="1154"/>
      <c r="AW1567" s="1154"/>
      <c r="AX1567" s="1154"/>
      <c r="AY1567" s="1154"/>
      <c r="AZ1567" s="1154"/>
      <c r="BA1567" s="1154"/>
      <c r="BB1567" s="1154"/>
    </row>
    <row r="1568" spans="2:54" ht="15" customHeight="1">
      <c r="B1568" s="1155"/>
      <c r="C1568" s="3016" t="s">
        <v>1135</v>
      </c>
      <c r="D1568" s="3016" t="s">
        <v>842</v>
      </c>
      <c r="E1568" s="1146" t="s">
        <v>1127</v>
      </c>
      <c r="F1568" s="1106"/>
      <c r="G1568" s="441" t="s">
        <v>93</v>
      </c>
      <c r="H1568" s="441" t="s">
        <v>1103</v>
      </c>
      <c r="I1568" s="441" t="s">
        <v>1128</v>
      </c>
      <c r="J1568" s="441" t="s">
        <v>112</v>
      </c>
      <c r="K1568" s="1111" t="s">
        <v>1135</v>
      </c>
      <c r="L1568" s="441" t="s">
        <v>1120</v>
      </c>
      <c r="M1568" s="441" t="str">
        <f t="shared" si="94"/>
        <v>Ingleburn 66 kV</v>
      </c>
      <c r="N1568" s="1111" t="s">
        <v>1106</v>
      </c>
      <c r="O1568" s="1111" t="s">
        <v>842</v>
      </c>
      <c r="P1568" s="1111"/>
      <c r="Q1568" s="2867"/>
      <c r="R1568" s="2868"/>
      <c r="S1568" s="2869"/>
      <c r="T1568" s="2869"/>
      <c r="U1568" s="2869"/>
      <c r="V1568" s="2869"/>
      <c r="W1568" s="2869"/>
      <c r="X1568" s="2869"/>
      <c r="Y1568" s="2869"/>
      <c r="Z1568" s="2869"/>
      <c r="AA1568" s="2879"/>
      <c r="AB1568" s="1125"/>
      <c r="AC1568" s="1151"/>
      <c r="AD1568" s="1152"/>
      <c r="AE1568" s="1153"/>
      <c r="AF1568" s="1153"/>
      <c r="AG1568" s="1153"/>
      <c r="AH1568" s="124"/>
      <c r="AI1568" s="124"/>
      <c r="AJ1568" s="124"/>
      <c r="AK1568" s="124"/>
      <c r="AL1568" s="1153"/>
      <c r="AM1568" s="124"/>
      <c r="AN1568" s="124"/>
      <c r="AO1568" s="1153"/>
      <c r="AP1568" s="1153"/>
      <c r="AQ1568" s="1153"/>
      <c r="AR1568" s="1154"/>
      <c r="AS1568" s="1154"/>
      <c r="AT1568" s="1154"/>
      <c r="AU1568" s="1154"/>
      <c r="AV1568" s="1154"/>
      <c r="AW1568" s="1154"/>
      <c r="AX1568" s="1154"/>
      <c r="AY1568" s="1154"/>
      <c r="AZ1568" s="1154"/>
      <c r="BA1568" s="1154"/>
      <c r="BB1568" s="1154"/>
    </row>
    <row r="1569" spans="2:54" ht="15" customHeight="1">
      <c r="B1569" s="1155"/>
      <c r="C1569" s="3017"/>
      <c r="D1569" s="3017"/>
      <c r="E1569" s="1146" t="s">
        <v>1130</v>
      </c>
      <c r="F1569" s="1106"/>
      <c r="G1569" s="441" t="s">
        <v>93</v>
      </c>
      <c r="H1569" s="441" t="s">
        <v>1103</v>
      </c>
      <c r="I1569" s="441" t="s">
        <v>1131</v>
      </c>
      <c r="J1569" s="441" t="s">
        <v>112</v>
      </c>
      <c r="K1569" s="1111" t="s">
        <v>1135</v>
      </c>
      <c r="L1569" s="441" t="s">
        <v>1120</v>
      </c>
      <c r="M1569" s="441" t="str">
        <f t="shared" si="94"/>
        <v>Ingleburn 66 kV</v>
      </c>
      <c r="N1569" s="1111" t="s">
        <v>1106</v>
      </c>
      <c r="O1569" s="1111" t="s">
        <v>842</v>
      </c>
      <c r="P1569" s="1111"/>
      <c r="Q1569" s="2867"/>
      <c r="R1569" s="2868"/>
      <c r="S1569" s="2869"/>
      <c r="T1569" s="2869"/>
      <c r="U1569" s="2869"/>
      <c r="V1569" s="2869"/>
      <c r="W1569" s="2869"/>
      <c r="X1569" s="2869"/>
      <c r="Y1569" s="2869"/>
      <c r="Z1569" s="2869"/>
      <c r="AA1569" s="2879"/>
      <c r="AB1569" s="1125"/>
      <c r="AC1569" s="1151"/>
      <c r="AD1569" s="1152"/>
      <c r="AE1569" s="1153"/>
      <c r="AF1569" s="1153"/>
      <c r="AG1569" s="1153"/>
      <c r="AH1569" s="124"/>
      <c r="AI1569" s="124"/>
      <c r="AJ1569" s="124"/>
      <c r="AK1569" s="124"/>
      <c r="AL1569" s="1153"/>
      <c r="AM1569" s="124"/>
      <c r="AN1569" s="124"/>
      <c r="AO1569" s="1153"/>
      <c r="AP1569" s="1153"/>
      <c r="AQ1569" s="1153"/>
      <c r="AR1569" s="1154"/>
      <c r="AS1569" s="1154"/>
      <c r="AT1569" s="1154"/>
      <c r="AU1569" s="1154"/>
      <c r="AV1569" s="1154"/>
      <c r="AW1569" s="1154"/>
      <c r="AX1569" s="1154"/>
      <c r="AY1569" s="1154"/>
      <c r="AZ1569" s="1154"/>
      <c r="BA1569" s="1154"/>
      <c r="BB1569" s="1154"/>
    </row>
    <row r="1570" spans="2:54" ht="15" customHeight="1">
      <c r="B1570" s="1155"/>
      <c r="C1570" s="3016" t="s">
        <v>1136</v>
      </c>
      <c r="D1570" s="3016" t="s">
        <v>833</v>
      </c>
      <c r="E1570" s="1146" t="s">
        <v>1127</v>
      </c>
      <c r="F1570" s="1106"/>
      <c r="G1570" s="441" t="s">
        <v>93</v>
      </c>
      <c r="H1570" s="441" t="s">
        <v>1103</v>
      </c>
      <c r="I1570" s="441" t="s">
        <v>1128</v>
      </c>
      <c r="J1570" s="441" t="s">
        <v>112</v>
      </c>
      <c r="K1570" s="1111" t="s">
        <v>1136</v>
      </c>
      <c r="L1570" s="441" t="s">
        <v>1120</v>
      </c>
      <c r="M1570" s="441" t="str">
        <f t="shared" si="94"/>
        <v>Ingleburn 66 kV</v>
      </c>
      <c r="N1570" s="1111" t="s">
        <v>1106</v>
      </c>
      <c r="O1570" s="1111" t="s">
        <v>833</v>
      </c>
      <c r="P1570" s="1111"/>
      <c r="Q1570" s="2867"/>
      <c r="R1570" s="2868"/>
      <c r="S1570" s="2869"/>
      <c r="T1570" s="2869"/>
      <c r="U1570" s="2869"/>
      <c r="V1570" s="2869"/>
      <c r="W1570" s="2870">
        <v>132.75185500373857</v>
      </c>
      <c r="X1570" s="2870">
        <v>133.02452125369757</v>
      </c>
      <c r="Y1570" s="2870">
        <v>133.23356537866616</v>
      </c>
      <c r="Z1570" s="2870">
        <v>133.38807625364288</v>
      </c>
      <c r="AA1570" s="2870">
        <v>133.42082136231653</v>
      </c>
      <c r="AB1570" s="1125"/>
      <c r="AC1570" s="1151"/>
      <c r="AD1570" s="1152"/>
      <c r="AE1570" s="1153"/>
      <c r="AF1570" s="1153"/>
      <c r="AG1570" s="1153"/>
      <c r="AH1570" s="124"/>
      <c r="AI1570" s="124"/>
      <c r="AJ1570" s="124"/>
      <c r="AK1570" s="124"/>
      <c r="AL1570" s="1153"/>
      <c r="AM1570" s="124"/>
      <c r="AN1570" s="124"/>
      <c r="AO1570" s="1153"/>
      <c r="AP1570" s="1153"/>
      <c r="AQ1570" s="1153"/>
      <c r="AR1570" s="1154"/>
      <c r="AS1570" s="1154"/>
      <c r="AT1570" s="1154"/>
      <c r="AU1570" s="1154"/>
      <c r="AV1570" s="1154"/>
      <c r="AW1570" s="1154"/>
      <c r="AX1570" s="1154"/>
      <c r="AY1570" s="1154"/>
      <c r="AZ1570" s="1154"/>
      <c r="BA1570" s="1154"/>
      <c r="BB1570" s="1154"/>
    </row>
    <row r="1571" spans="2:54" ht="15" customHeight="1">
      <c r="B1571" s="1155"/>
      <c r="C1571" s="3017"/>
      <c r="D1571" s="3017"/>
      <c r="E1571" s="1146" t="s">
        <v>1130</v>
      </c>
      <c r="F1571" s="1106"/>
      <c r="G1571" s="441" t="s">
        <v>93</v>
      </c>
      <c r="H1571" s="441" t="s">
        <v>1103</v>
      </c>
      <c r="I1571" s="441" t="s">
        <v>1131</v>
      </c>
      <c r="J1571" s="441" t="s">
        <v>112</v>
      </c>
      <c r="K1571" s="1111" t="s">
        <v>1136</v>
      </c>
      <c r="L1571" s="441" t="s">
        <v>1120</v>
      </c>
      <c r="M1571" s="441" t="str">
        <f t="shared" si="94"/>
        <v>Ingleburn 66 kV</v>
      </c>
      <c r="N1571" s="1111" t="s">
        <v>1106</v>
      </c>
      <c r="O1571" s="1111" t="s">
        <v>833</v>
      </c>
      <c r="P1571" s="1111"/>
      <c r="Q1571" s="2528"/>
      <c r="R1571" s="2529"/>
      <c r="S1571" s="2530"/>
      <c r="T1571" s="2530"/>
      <c r="U1571" s="2530"/>
      <c r="V1571" s="2530"/>
      <c r="W1571" s="2102"/>
      <c r="X1571" s="2102"/>
      <c r="Y1571" s="2102"/>
      <c r="Z1571" s="2102"/>
      <c r="AA1571" s="2103"/>
      <c r="AB1571" s="1125"/>
      <c r="AC1571" s="1151"/>
      <c r="AD1571" s="1152"/>
      <c r="AE1571" s="1153"/>
      <c r="AF1571" s="1153"/>
      <c r="AG1571" s="1153"/>
      <c r="AH1571" s="124"/>
      <c r="AI1571" s="124"/>
      <c r="AJ1571" s="124"/>
      <c r="AK1571" s="124"/>
      <c r="AL1571" s="1153"/>
      <c r="AM1571" s="124"/>
      <c r="AN1571" s="124"/>
      <c r="AO1571" s="1153"/>
      <c r="AP1571" s="1153"/>
      <c r="AQ1571" s="1153"/>
      <c r="AR1571" s="1154"/>
      <c r="AS1571" s="1154"/>
      <c r="AT1571" s="1154"/>
      <c r="AU1571" s="1154"/>
      <c r="AV1571" s="1154"/>
      <c r="AW1571" s="1154"/>
      <c r="AX1571" s="1154"/>
      <c r="AY1571" s="1154"/>
      <c r="AZ1571" s="1154"/>
      <c r="BA1571" s="1154"/>
      <c r="BB1571" s="1154"/>
    </row>
    <row r="1572" spans="2:54" ht="15" customHeight="1">
      <c r="B1572" s="1155"/>
      <c r="C1572" s="3016" t="s">
        <v>1136</v>
      </c>
      <c r="D1572" s="3016" t="s">
        <v>842</v>
      </c>
      <c r="E1572" s="1146" t="s">
        <v>1127</v>
      </c>
      <c r="F1572" s="1106"/>
      <c r="G1572" s="441" t="s">
        <v>93</v>
      </c>
      <c r="H1572" s="441" t="s">
        <v>1103</v>
      </c>
      <c r="I1572" s="441" t="s">
        <v>1128</v>
      </c>
      <c r="J1572" s="441" t="s">
        <v>112</v>
      </c>
      <c r="K1572" s="1111" t="s">
        <v>1136</v>
      </c>
      <c r="L1572" s="441" t="s">
        <v>1120</v>
      </c>
      <c r="M1572" s="441" t="str">
        <f t="shared" si="94"/>
        <v>Ingleburn 66 kV</v>
      </c>
      <c r="N1572" s="1111" t="s">
        <v>1106</v>
      </c>
      <c r="O1572" s="1111" t="s">
        <v>842</v>
      </c>
      <c r="P1572" s="1111"/>
      <c r="Q1572" s="2528"/>
      <c r="R1572" s="2529"/>
      <c r="S1572" s="2530"/>
      <c r="T1572" s="2530"/>
      <c r="U1572" s="2530"/>
      <c r="V1572" s="2530"/>
      <c r="W1572" s="2102">
        <v>136.0485297474107</v>
      </c>
      <c r="X1572" s="2102">
        <v>136.32796721679759</v>
      </c>
      <c r="Y1572" s="2102">
        <v>136.54220260999423</v>
      </c>
      <c r="Z1572" s="2102">
        <v>136.70055050931344</v>
      </c>
      <c r="AA1572" s="2102">
        <v>136.734108789093</v>
      </c>
      <c r="AB1572" s="1125"/>
      <c r="AC1572" s="1151"/>
      <c r="AD1572" s="1152"/>
      <c r="AE1572" s="1153"/>
      <c r="AF1572" s="1153"/>
      <c r="AG1572" s="1153"/>
      <c r="AH1572" s="124"/>
      <c r="AI1572" s="124"/>
      <c r="AJ1572" s="124"/>
      <c r="AK1572" s="124"/>
      <c r="AL1572" s="1153"/>
      <c r="AM1572" s="124"/>
      <c r="AN1572" s="124"/>
      <c r="AO1572" s="1153"/>
      <c r="AP1572" s="1153"/>
      <c r="AQ1572" s="1153"/>
      <c r="AR1572" s="1154"/>
      <c r="AS1572" s="1154"/>
      <c r="AT1572" s="1154"/>
      <c r="AU1572" s="1154"/>
      <c r="AV1572" s="1154"/>
      <c r="AW1572" s="1154"/>
      <c r="AX1572" s="1154"/>
      <c r="AY1572" s="1154"/>
      <c r="AZ1572" s="1154"/>
      <c r="BA1572" s="1154"/>
      <c r="BB1572" s="1154"/>
    </row>
    <row r="1573" spans="2:54" ht="15" customHeight="1" thickBot="1">
      <c r="B1573" s="2872"/>
      <c r="C1573" s="3018"/>
      <c r="D1573" s="3018"/>
      <c r="E1573" s="2873" t="s">
        <v>1130</v>
      </c>
      <c r="F1573" s="1106"/>
      <c r="G1573" s="441" t="s">
        <v>93</v>
      </c>
      <c r="H1573" s="441" t="s">
        <v>1103</v>
      </c>
      <c r="I1573" s="441" t="s">
        <v>1131</v>
      </c>
      <c r="J1573" s="441" t="s">
        <v>112</v>
      </c>
      <c r="K1573" s="1111" t="s">
        <v>1136</v>
      </c>
      <c r="L1573" s="441" t="s">
        <v>1120</v>
      </c>
      <c r="M1573" s="441" t="str">
        <f t="shared" si="94"/>
        <v>Ingleburn 66 kV</v>
      </c>
      <c r="N1573" s="1111" t="s">
        <v>1106</v>
      </c>
      <c r="O1573" s="1111" t="s">
        <v>842</v>
      </c>
      <c r="P1573" s="1111"/>
      <c r="Q1573" s="2874"/>
      <c r="R1573" s="2875"/>
      <c r="S1573" s="2876"/>
      <c r="T1573" s="2876"/>
      <c r="U1573" s="2876"/>
      <c r="V1573" s="2876"/>
      <c r="W1573" s="2877"/>
      <c r="X1573" s="2877"/>
      <c r="Y1573" s="2877"/>
      <c r="Z1573" s="2877"/>
      <c r="AA1573" s="2878"/>
      <c r="AB1573" s="1162"/>
      <c r="AC1573" s="1151"/>
      <c r="AD1573" s="1152"/>
      <c r="AE1573" s="1153"/>
      <c r="AF1573" s="1153"/>
      <c r="AG1573" s="1153"/>
      <c r="AH1573" s="124"/>
      <c r="AI1573" s="124"/>
      <c r="AJ1573" s="124"/>
      <c r="AK1573" s="124"/>
      <c r="AL1573" s="1153"/>
      <c r="AM1573" s="124"/>
      <c r="AN1573" s="124"/>
      <c r="AO1573" s="1153"/>
      <c r="AP1573" s="1153"/>
      <c r="AQ1573" s="1153"/>
      <c r="AR1573" s="1154"/>
      <c r="AS1573" s="1154"/>
      <c r="AT1573" s="1154"/>
      <c r="AU1573" s="1154"/>
      <c r="AV1573" s="1154"/>
      <c r="AW1573" s="1154"/>
      <c r="AX1573" s="1154"/>
      <c r="AY1573" s="1154"/>
      <c r="AZ1573" s="1154"/>
      <c r="BA1573" s="1154"/>
      <c r="BB1573" s="1154"/>
    </row>
    <row r="1574" spans="2:54" ht="15" customHeight="1">
      <c r="B1574" s="1145" t="s">
        <v>1657</v>
      </c>
      <c r="C1574" s="3019" t="s">
        <v>1126</v>
      </c>
      <c r="D1574" s="3019" t="s">
        <v>842</v>
      </c>
      <c r="E1574" s="1146" t="s">
        <v>1127</v>
      </c>
      <c r="F1574" s="1106"/>
      <c r="G1574" s="441" t="s">
        <v>93</v>
      </c>
      <c r="H1574" s="441" t="s">
        <v>1103</v>
      </c>
      <c r="I1574" s="441" t="s">
        <v>1128</v>
      </c>
      <c r="J1574" s="441" t="s">
        <v>112</v>
      </c>
      <c r="K1574" s="441" t="s">
        <v>1126</v>
      </c>
      <c r="L1574" s="441" t="s">
        <v>1120</v>
      </c>
      <c r="M1574" s="441" t="str">
        <f t="shared" ref="M1574" si="96">B1574</f>
        <v>Liverpool 132 kV</v>
      </c>
      <c r="N1574" s="441" t="s">
        <v>1129</v>
      </c>
      <c r="O1574" s="441" t="s">
        <v>842</v>
      </c>
      <c r="P1574" s="1111"/>
      <c r="Q1574" s="2521"/>
      <c r="R1574" s="2522"/>
      <c r="S1574" s="2523"/>
      <c r="T1574" s="2523"/>
      <c r="U1574" s="2523"/>
      <c r="V1574" s="2523"/>
      <c r="W1574" s="2524"/>
      <c r="X1574" s="2524"/>
      <c r="Y1574" s="2524"/>
      <c r="Z1574" s="2524"/>
      <c r="AA1574" s="2525"/>
      <c r="AB1574" s="1125"/>
      <c r="AC1574" s="1151"/>
      <c r="AD1574" s="1152"/>
      <c r="AE1574" s="1153"/>
      <c r="AF1574" s="1153"/>
      <c r="AG1574" s="1153"/>
      <c r="AH1574" s="124"/>
      <c r="AI1574" s="124"/>
      <c r="AJ1574" s="124"/>
      <c r="AK1574" s="124"/>
      <c r="AL1574" s="124"/>
      <c r="AM1574" s="124"/>
      <c r="AN1574" s="124"/>
      <c r="AO1574" s="124"/>
      <c r="AP1574" s="124"/>
      <c r="AQ1574" s="1153"/>
      <c r="AR1574" s="1154"/>
      <c r="AS1574" s="1154"/>
      <c r="AT1574" s="1154"/>
      <c r="AU1574" s="1154"/>
      <c r="AV1574" s="1154"/>
      <c r="AW1574" s="1154"/>
      <c r="AX1574" s="1154"/>
      <c r="AY1574" s="1154"/>
      <c r="AZ1574" s="1154"/>
      <c r="BA1574" s="1154"/>
      <c r="BB1574" s="1154"/>
    </row>
    <row r="1575" spans="2:54" ht="15" customHeight="1">
      <c r="B1575" s="1155"/>
      <c r="C1575" s="3017"/>
      <c r="D1575" s="3017"/>
      <c r="E1575" s="1146" t="s">
        <v>1130</v>
      </c>
      <c r="F1575" s="1106"/>
      <c r="G1575" s="441" t="s">
        <v>93</v>
      </c>
      <c r="H1575" s="441" t="s">
        <v>1103</v>
      </c>
      <c r="I1575" s="441" t="s">
        <v>1131</v>
      </c>
      <c r="J1575" s="441" t="s">
        <v>112</v>
      </c>
      <c r="K1575" s="441" t="s">
        <v>1126</v>
      </c>
      <c r="L1575" s="441" t="s">
        <v>1120</v>
      </c>
      <c r="M1575" s="441" t="str">
        <f t="shared" si="94"/>
        <v>Liverpool 132 kV</v>
      </c>
      <c r="N1575" s="441" t="s">
        <v>1129</v>
      </c>
      <c r="O1575" s="441" t="s">
        <v>842</v>
      </c>
      <c r="P1575" s="1111"/>
      <c r="Q1575" s="2526"/>
      <c r="R1575" s="2527"/>
      <c r="S1575" s="2524"/>
      <c r="T1575" s="2524"/>
      <c r="U1575" s="2524"/>
      <c r="V1575" s="2524"/>
      <c r="W1575" s="2524"/>
      <c r="X1575" s="2524"/>
      <c r="Y1575" s="2524"/>
      <c r="Z1575" s="2524"/>
      <c r="AA1575" s="2525"/>
      <c r="AB1575" s="1125"/>
      <c r="AC1575" s="1151"/>
      <c r="AD1575" s="1152"/>
      <c r="AE1575" s="1153"/>
      <c r="AF1575" s="1153"/>
      <c r="AG1575" s="1153"/>
      <c r="AH1575" s="124"/>
      <c r="AI1575" s="124"/>
      <c r="AJ1575" s="124"/>
      <c r="AK1575" s="124"/>
      <c r="AL1575" s="124"/>
      <c r="AM1575" s="124"/>
      <c r="AN1575" s="124"/>
      <c r="AO1575" s="124"/>
      <c r="AP1575" s="124"/>
      <c r="AQ1575" s="1153"/>
      <c r="AR1575" s="1154"/>
      <c r="AS1575" s="1154"/>
      <c r="AT1575" s="1154"/>
      <c r="AU1575" s="1154"/>
      <c r="AV1575" s="1154"/>
      <c r="AW1575" s="1154"/>
      <c r="AX1575" s="1154"/>
      <c r="AY1575" s="1154"/>
      <c r="AZ1575" s="1154"/>
      <c r="BA1575" s="1154"/>
      <c r="BB1575" s="1154"/>
    </row>
    <row r="1576" spans="2:54" ht="15" customHeight="1">
      <c r="B1576" s="1155"/>
      <c r="C1576" s="3016" t="s">
        <v>1132</v>
      </c>
      <c r="D1576" s="3016" t="s">
        <v>833</v>
      </c>
      <c r="E1576" s="1146" t="s">
        <v>1127</v>
      </c>
      <c r="F1576" s="1106"/>
      <c r="G1576" s="441" t="s">
        <v>93</v>
      </c>
      <c r="H1576" s="441" t="s">
        <v>1103</v>
      </c>
      <c r="I1576" s="441" t="s">
        <v>1128</v>
      </c>
      <c r="J1576" s="441" t="s">
        <v>112</v>
      </c>
      <c r="K1576" s="1111" t="s">
        <v>1132</v>
      </c>
      <c r="L1576" s="441" t="s">
        <v>1120</v>
      </c>
      <c r="M1576" s="441" t="str">
        <f t="shared" si="94"/>
        <v>Liverpool 132 kV</v>
      </c>
      <c r="N1576" s="1111" t="s">
        <v>1106</v>
      </c>
      <c r="O1576" s="1111" t="s">
        <v>833</v>
      </c>
      <c r="P1576" s="1111"/>
      <c r="Q1576" s="2850"/>
      <c r="R1576" s="2850"/>
      <c r="S1576" s="2850"/>
      <c r="T1576" s="2850"/>
      <c r="U1576" s="2850"/>
      <c r="V1576" s="2851"/>
      <c r="W1576" s="2852"/>
      <c r="X1576" s="2852"/>
      <c r="Y1576" s="2852"/>
      <c r="Z1576" s="2852"/>
      <c r="AA1576" s="2853"/>
      <c r="AB1576" s="1125"/>
      <c r="AC1576" s="1151"/>
      <c r="AD1576" s="1152"/>
      <c r="AE1576" s="1153"/>
      <c r="AF1576" s="1153"/>
      <c r="AG1576" s="1153"/>
      <c r="AH1576" s="124"/>
      <c r="AI1576" s="124"/>
      <c r="AJ1576" s="124"/>
      <c r="AK1576" s="124"/>
      <c r="AL1576" s="1153"/>
      <c r="AM1576" s="124"/>
      <c r="AN1576" s="124"/>
      <c r="AO1576" s="1153"/>
      <c r="AP1576" s="1153"/>
      <c r="AQ1576" s="1153"/>
      <c r="AR1576" s="1154"/>
      <c r="AS1576" s="1154"/>
      <c r="AT1576" s="1154"/>
      <c r="AU1576" s="1160"/>
      <c r="AV1576" s="1154"/>
      <c r="AW1576" s="1154"/>
      <c r="AX1576" s="1154"/>
      <c r="AY1576" s="1154"/>
      <c r="AZ1576" s="1154"/>
      <c r="BA1576" s="1154"/>
      <c r="BB1576" s="1154"/>
    </row>
    <row r="1577" spans="2:54" ht="15" customHeight="1">
      <c r="B1577" s="1155"/>
      <c r="C1577" s="3017"/>
      <c r="D1577" s="3017"/>
      <c r="E1577" s="1146" t="s">
        <v>1130</v>
      </c>
      <c r="F1577" s="1106"/>
      <c r="G1577" s="441" t="s">
        <v>93</v>
      </c>
      <c r="H1577" s="441" t="s">
        <v>1103</v>
      </c>
      <c r="I1577" s="441" t="s">
        <v>1131</v>
      </c>
      <c r="J1577" s="441" t="s">
        <v>112</v>
      </c>
      <c r="K1577" s="1111" t="s">
        <v>1132</v>
      </c>
      <c r="L1577" s="441" t="s">
        <v>1120</v>
      </c>
      <c r="M1577" s="441" t="str">
        <f t="shared" si="94"/>
        <v>Liverpool 132 kV</v>
      </c>
      <c r="N1577" s="1111" t="s">
        <v>1106</v>
      </c>
      <c r="O1577" s="1111" t="s">
        <v>833</v>
      </c>
      <c r="P1577" s="1111"/>
      <c r="Q1577" s="2850"/>
      <c r="R1577" s="2850"/>
      <c r="S1577" s="2850"/>
      <c r="T1577" s="2850"/>
      <c r="U1577" s="2850"/>
      <c r="V1577" s="2851"/>
      <c r="W1577" s="2852"/>
      <c r="X1577" s="2852"/>
      <c r="Y1577" s="2852"/>
      <c r="Z1577" s="2852"/>
      <c r="AA1577" s="2853"/>
      <c r="AB1577" s="1125"/>
      <c r="AC1577" s="1151"/>
      <c r="AD1577" s="1152"/>
      <c r="AE1577" s="1153"/>
      <c r="AF1577" s="1153"/>
      <c r="AG1577" s="1153"/>
      <c r="AH1577" s="124"/>
      <c r="AI1577" s="124"/>
      <c r="AJ1577" s="124"/>
      <c r="AK1577" s="124"/>
      <c r="AL1577" s="1153"/>
      <c r="AM1577" s="124"/>
      <c r="AN1577" s="124"/>
      <c r="AO1577" s="1153"/>
      <c r="AP1577" s="1153"/>
      <c r="AQ1577" s="1153"/>
      <c r="AR1577" s="1154"/>
      <c r="AS1577" s="1154"/>
      <c r="AT1577" s="1154"/>
      <c r="AU1577" s="1160"/>
      <c r="AV1577" s="1154"/>
      <c r="AW1577" s="1154"/>
      <c r="AX1577" s="1154"/>
      <c r="AY1577" s="1154"/>
      <c r="AZ1577" s="1154"/>
      <c r="BA1577" s="1154"/>
      <c r="BB1577" s="1154"/>
    </row>
    <row r="1578" spans="2:54" ht="15" customHeight="1">
      <c r="B1578" s="1155"/>
      <c r="C1578" s="3016" t="s">
        <v>1132</v>
      </c>
      <c r="D1578" s="3016" t="s">
        <v>842</v>
      </c>
      <c r="E1578" s="1146" t="s">
        <v>1127</v>
      </c>
      <c r="F1578" s="1106"/>
      <c r="G1578" s="441" t="s">
        <v>93</v>
      </c>
      <c r="H1578" s="441" t="s">
        <v>1103</v>
      </c>
      <c r="I1578" s="441" t="s">
        <v>1128</v>
      </c>
      <c r="J1578" s="441" t="s">
        <v>112</v>
      </c>
      <c r="K1578" s="1111" t="s">
        <v>1132</v>
      </c>
      <c r="L1578" s="441" t="s">
        <v>1120</v>
      </c>
      <c r="M1578" s="441" t="str">
        <f t="shared" si="94"/>
        <v>Liverpool 132 kV</v>
      </c>
      <c r="N1578" s="1111" t="s">
        <v>1106</v>
      </c>
      <c r="O1578" s="1112" t="s">
        <v>842</v>
      </c>
      <c r="P1578" s="1111"/>
      <c r="Q1578" s="2854"/>
      <c r="R1578" s="2854"/>
      <c r="S1578" s="2854"/>
      <c r="T1578" s="2854"/>
      <c r="U1578" s="2854"/>
      <c r="V1578" s="2855"/>
      <c r="W1578" s="2852"/>
      <c r="X1578" s="2852"/>
      <c r="Y1578" s="2852"/>
      <c r="Z1578" s="2852"/>
      <c r="AA1578" s="2853"/>
      <c r="AB1578" s="1125"/>
      <c r="AC1578" s="1151"/>
      <c r="AD1578" s="1152"/>
      <c r="AE1578" s="1153"/>
      <c r="AF1578" s="1153"/>
      <c r="AG1578" s="1153"/>
      <c r="AH1578" s="124"/>
      <c r="AI1578" s="124"/>
      <c r="AJ1578" s="124"/>
      <c r="AK1578" s="124"/>
      <c r="AL1578" s="1153"/>
      <c r="AM1578" s="124"/>
      <c r="AN1578" s="124"/>
      <c r="AO1578" s="1153"/>
      <c r="AP1578" s="1161"/>
      <c r="AQ1578" s="1153"/>
      <c r="AR1578" s="1154"/>
      <c r="AS1578" s="1154"/>
      <c r="AT1578" s="1154"/>
      <c r="AU1578" s="1160"/>
      <c r="AV1578" s="1154"/>
      <c r="AW1578" s="1154"/>
      <c r="AX1578" s="1154"/>
      <c r="AY1578" s="1154"/>
      <c r="AZ1578" s="1154"/>
      <c r="BA1578" s="1154"/>
      <c r="BB1578" s="1154"/>
    </row>
    <row r="1579" spans="2:54" ht="15" customHeight="1">
      <c r="B1579" s="1155"/>
      <c r="C1579" s="3017"/>
      <c r="D1579" s="3017"/>
      <c r="E1579" s="1146" t="s">
        <v>1130</v>
      </c>
      <c r="F1579" s="1106"/>
      <c r="G1579" s="441" t="s">
        <v>93</v>
      </c>
      <c r="H1579" s="441" t="s">
        <v>1103</v>
      </c>
      <c r="I1579" s="441" t="s">
        <v>1131</v>
      </c>
      <c r="J1579" s="441" t="s">
        <v>112</v>
      </c>
      <c r="K1579" s="1111" t="s">
        <v>1132</v>
      </c>
      <c r="L1579" s="441" t="s">
        <v>1120</v>
      </c>
      <c r="M1579" s="441" t="str">
        <f t="shared" si="94"/>
        <v>Liverpool 132 kV</v>
      </c>
      <c r="N1579" s="1111" t="s">
        <v>1106</v>
      </c>
      <c r="O1579" s="1112" t="s">
        <v>842</v>
      </c>
      <c r="P1579" s="1111"/>
      <c r="Q1579" s="2854"/>
      <c r="R1579" s="2854"/>
      <c r="S1579" s="2854"/>
      <c r="T1579" s="2854"/>
      <c r="U1579" s="2854"/>
      <c r="V1579" s="2855"/>
      <c r="W1579" s="2852"/>
      <c r="X1579" s="2852"/>
      <c r="Y1579" s="2852"/>
      <c r="Z1579" s="2852"/>
      <c r="AA1579" s="2853"/>
      <c r="AB1579" s="1125"/>
      <c r="AC1579" s="1151"/>
      <c r="AD1579" s="1152"/>
      <c r="AE1579" s="1153"/>
      <c r="AF1579" s="1153"/>
      <c r="AG1579" s="1153"/>
      <c r="AH1579" s="124"/>
      <c r="AI1579" s="124"/>
      <c r="AJ1579" s="124"/>
      <c r="AK1579" s="124"/>
      <c r="AL1579" s="1153"/>
      <c r="AM1579" s="124"/>
      <c r="AN1579" s="124"/>
      <c r="AO1579" s="1153"/>
      <c r="AP1579" s="1161"/>
      <c r="AQ1579" s="1153"/>
      <c r="AR1579" s="1154"/>
      <c r="AS1579" s="1154"/>
      <c r="AT1579" s="1154"/>
      <c r="AU1579" s="1160"/>
      <c r="AV1579" s="1154"/>
      <c r="AW1579" s="1154"/>
      <c r="AX1579" s="1154"/>
      <c r="AY1579" s="1154"/>
      <c r="AZ1579" s="1154"/>
      <c r="BA1579" s="1154"/>
      <c r="BB1579" s="1154"/>
    </row>
    <row r="1580" spans="2:54" ht="15" customHeight="1">
      <c r="B1580" s="1155"/>
      <c r="C1580" s="3016" t="s">
        <v>1133</v>
      </c>
      <c r="D1580" s="3016"/>
      <c r="E1580" s="1146" t="s">
        <v>1127</v>
      </c>
      <c r="F1580" s="1106"/>
      <c r="G1580" s="441" t="s">
        <v>93</v>
      </c>
      <c r="H1580" s="441" t="s">
        <v>1103</v>
      </c>
      <c r="I1580" s="441" t="s">
        <v>1128</v>
      </c>
      <c r="J1580" s="441" t="s">
        <v>112</v>
      </c>
      <c r="K1580" s="1111" t="s">
        <v>1133</v>
      </c>
      <c r="L1580" s="441" t="s">
        <v>1120</v>
      </c>
      <c r="M1580" s="441" t="str">
        <f t="shared" si="94"/>
        <v>Liverpool 132 kV</v>
      </c>
      <c r="N1580" s="1111" t="s">
        <v>1108</v>
      </c>
      <c r="O1580" s="1111" t="s">
        <v>1109</v>
      </c>
      <c r="P1580" s="1111"/>
      <c r="Q1580" s="2856"/>
      <c r="R1580" s="2856"/>
      <c r="S1580" s="2856"/>
      <c r="T1580" s="2856"/>
      <c r="U1580" s="2856"/>
      <c r="V1580" s="2858"/>
      <c r="W1580" s="2859"/>
      <c r="X1580" s="2859"/>
      <c r="Y1580" s="2859"/>
      <c r="Z1580" s="2859"/>
      <c r="AA1580" s="2860"/>
      <c r="AB1580" s="1125"/>
      <c r="AC1580" s="1151"/>
      <c r="AD1580" s="1152"/>
      <c r="AE1580" s="1153"/>
      <c r="AF1580" s="1153"/>
      <c r="AG1580" s="1153"/>
      <c r="AH1580" s="124"/>
      <c r="AI1580" s="124"/>
      <c r="AJ1580" s="124"/>
      <c r="AK1580" s="124"/>
      <c r="AL1580" s="1153"/>
      <c r="AM1580" s="124"/>
      <c r="AN1580" s="124"/>
      <c r="AO1580" s="1153"/>
      <c r="AP1580" s="1153"/>
      <c r="AQ1580" s="1153"/>
      <c r="AR1580" s="1154"/>
      <c r="AS1580" s="1154"/>
      <c r="AT1580" s="1154"/>
      <c r="AU1580" s="1154"/>
      <c r="AV1580" s="1154"/>
      <c r="AW1580" s="1154"/>
      <c r="AX1580" s="1154"/>
      <c r="AY1580" s="1154"/>
      <c r="AZ1580" s="1154"/>
      <c r="BA1580" s="1154"/>
      <c r="BB1580" s="1154"/>
    </row>
    <row r="1581" spans="2:54" ht="15" customHeight="1">
      <c r="B1581" s="1155"/>
      <c r="C1581" s="3017"/>
      <c r="D1581" s="3017"/>
      <c r="E1581" s="1146" t="s">
        <v>1130</v>
      </c>
      <c r="F1581" s="1106"/>
      <c r="G1581" s="441" t="s">
        <v>93</v>
      </c>
      <c r="H1581" s="441" t="s">
        <v>1103</v>
      </c>
      <c r="I1581" s="441" t="s">
        <v>1131</v>
      </c>
      <c r="J1581" s="441" t="s">
        <v>112</v>
      </c>
      <c r="K1581" s="1111" t="s">
        <v>1133</v>
      </c>
      <c r="L1581" s="441" t="s">
        <v>1120</v>
      </c>
      <c r="M1581" s="441" t="str">
        <f t="shared" si="94"/>
        <v>Liverpool 132 kV</v>
      </c>
      <c r="N1581" s="1111" t="s">
        <v>1108</v>
      </c>
      <c r="O1581" s="1111" t="s">
        <v>1109</v>
      </c>
      <c r="P1581" s="1111"/>
      <c r="Q1581" s="2856"/>
      <c r="R1581" s="2856"/>
      <c r="S1581" s="2856"/>
      <c r="T1581" s="2856"/>
      <c r="U1581" s="2856"/>
      <c r="V1581" s="2858"/>
      <c r="W1581" s="2859"/>
      <c r="X1581" s="2859"/>
      <c r="Y1581" s="2859"/>
      <c r="Z1581" s="2859"/>
      <c r="AA1581" s="2860"/>
      <c r="AB1581" s="1125"/>
      <c r="AC1581" s="1151"/>
      <c r="AD1581" s="1152"/>
      <c r="AE1581" s="1153"/>
      <c r="AF1581" s="1153"/>
      <c r="AG1581" s="1153"/>
      <c r="AH1581" s="124"/>
      <c r="AI1581" s="124"/>
      <c r="AJ1581" s="124"/>
      <c r="AK1581" s="124"/>
      <c r="AL1581" s="1153"/>
      <c r="AM1581" s="124"/>
      <c r="AN1581" s="124"/>
      <c r="AO1581" s="1153"/>
      <c r="AP1581" s="1153"/>
      <c r="AQ1581" s="1153"/>
      <c r="AR1581" s="1154"/>
      <c r="AS1581" s="1154"/>
      <c r="AT1581" s="1154"/>
      <c r="AU1581" s="1154"/>
      <c r="AV1581" s="1154"/>
      <c r="AW1581" s="1154"/>
      <c r="AX1581" s="1154"/>
      <c r="AY1581" s="1154"/>
      <c r="AZ1581" s="1154"/>
      <c r="BA1581" s="1154"/>
      <c r="BB1581" s="1154"/>
    </row>
    <row r="1582" spans="2:54" ht="15" customHeight="1">
      <c r="B1582" s="1155"/>
      <c r="C1582" s="3016" t="s">
        <v>1110</v>
      </c>
      <c r="D1582" s="3016"/>
      <c r="E1582" s="1146" t="s">
        <v>1127</v>
      </c>
      <c r="F1582" s="1106"/>
      <c r="G1582" s="441" t="s">
        <v>93</v>
      </c>
      <c r="H1582" s="441" t="s">
        <v>1103</v>
      </c>
      <c r="I1582" s="441" t="s">
        <v>1128</v>
      </c>
      <c r="J1582" s="441" t="s">
        <v>112</v>
      </c>
      <c r="K1582" s="1111" t="s">
        <v>1110</v>
      </c>
      <c r="L1582" s="441" t="s">
        <v>1120</v>
      </c>
      <c r="M1582" s="441" t="str">
        <f t="shared" si="94"/>
        <v>Liverpool 132 kV</v>
      </c>
      <c r="N1582" s="1111" t="s">
        <v>1111</v>
      </c>
      <c r="O1582" s="1112">
        <v>0</v>
      </c>
      <c r="P1582" s="1111"/>
      <c r="Q1582" s="2861"/>
      <c r="R1582" s="2861"/>
      <c r="S1582" s="2861"/>
      <c r="T1582" s="2861"/>
      <c r="U1582" s="2861"/>
      <c r="V1582" s="2862"/>
      <c r="W1582" s="2863"/>
      <c r="X1582" s="2863"/>
      <c r="Y1582" s="2863"/>
      <c r="Z1582" s="2863"/>
      <c r="AA1582" s="2864"/>
      <c r="AB1582" s="1125"/>
      <c r="AC1582" s="1151"/>
      <c r="AD1582" s="1152"/>
      <c r="AE1582" s="1153"/>
      <c r="AF1582" s="1153"/>
      <c r="AG1582" s="1153"/>
      <c r="AH1582" s="124"/>
      <c r="AI1582" s="124"/>
      <c r="AJ1582" s="124"/>
      <c r="AK1582" s="124"/>
      <c r="AL1582" s="1153"/>
      <c r="AM1582" s="124"/>
      <c r="AN1582" s="124"/>
      <c r="AO1582" s="1153"/>
      <c r="AP1582" s="1161"/>
      <c r="AQ1582" s="1153"/>
      <c r="AR1582" s="1154"/>
      <c r="AS1582" s="1154"/>
      <c r="AT1582" s="1154"/>
      <c r="AU1582" s="1154"/>
      <c r="AV1582" s="1154"/>
      <c r="AW1582" s="1154"/>
      <c r="AX1582" s="1154"/>
      <c r="AY1582" s="1154"/>
      <c r="AZ1582" s="1154"/>
      <c r="BA1582" s="1154"/>
      <c r="BB1582" s="1154"/>
    </row>
    <row r="1583" spans="2:54" ht="15" customHeight="1">
      <c r="B1583" s="1155"/>
      <c r="C1583" s="3017"/>
      <c r="D1583" s="3017"/>
      <c r="E1583" s="1146" t="s">
        <v>1130</v>
      </c>
      <c r="F1583" s="1106"/>
      <c r="G1583" s="441" t="s">
        <v>93</v>
      </c>
      <c r="H1583" s="441" t="s">
        <v>1103</v>
      </c>
      <c r="I1583" s="441" t="s">
        <v>1131</v>
      </c>
      <c r="J1583" s="441" t="s">
        <v>112</v>
      </c>
      <c r="K1583" s="1111" t="s">
        <v>1110</v>
      </c>
      <c r="L1583" s="441" t="s">
        <v>1120</v>
      </c>
      <c r="M1583" s="441" t="str">
        <f t="shared" si="94"/>
        <v>Liverpool 132 kV</v>
      </c>
      <c r="N1583" s="1111" t="s">
        <v>1111</v>
      </c>
      <c r="O1583" s="1112">
        <v>0</v>
      </c>
      <c r="P1583" s="1111"/>
      <c r="Q1583" s="2861"/>
      <c r="R1583" s="2861"/>
      <c r="S1583" s="2861"/>
      <c r="T1583" s="2861"/>
      <c r="U1583" s="2861"/>
      <c r="V1583" s="2862"/>
      <c r="W1583" s="2863"/>
      <c r="X1583" s="2863"/>
      <c r="Y1583" s="2863"/>
      <c r="Z1583" s="2863"/>
      <c r="AA1583" s="2864"/>
      <c r="AB1583" s="1125"/>
      <c r="AC1583" s="1151"/>
      <c r="AD1583" s="1152"/>
      <c r="AE1583" s="1153"/>
      <c r="AF1583" s="1153"/>
      <c r="AG1583" s="1153"/>
      <c r="AH1583" s="124"/>
      <c r="AI1583" s="124"/>
      <c r="AJ1583" s="124"/>
      <c r="AK1583" s="124"/>
      <c r="AL1583" s="1153"/>
      <c r="AM1583" s="124"/>
      <c r="AN1583" s="124"/>
      <c r="AO1583" s="1153"/>
      <c r="AP1583" s="1161"/>
      <c r="AQ1583" s="1153"/>
      <c r="AR1583" s="1154"/>
      <c r="AS1583" s="1154"/>
      <c r="AT1583" s="1154"/>
      <c r="AU1583" s="1154"/>
      <c r="AV1583" s="1154"/>
      <c r="AW1583" s="1154"/>
      <c r="AX1583" s="1154"/>
      <c r="AY1583" s="1154"/>
      <c r="AZ1583" s="1154"/>
      <c r="BA1583" s="1154"/>
      <c r="BB1583" s="1154"/>
    </row>
    <row r="1584" spans="2:54" ht="15" customHeight="1">
      <c r="B1584" s="1155"/>
      <c r="C1584" s="3016" t="s">
        <v>1112</v>
      </c>
      <c r="D1584" s="3016"/>
      <c r="E1584" s="1146" t="s">
        <v>1127</v>
      </c>
      <c r="F1584" s="1106"/>
      <c r="G1584" s="441" t="s">
        <v>93</v>
      </c>
      <c r="H1584" s="441" t="s">
        <v>1103</v>
      </c>
      <c r="I1584" s="441" t="s">
        <v>1128</v>
      </c>
      <c r="J1584" s="441" t="s">
        <v>112</v>
      </c>
      <c r="K1584" s="1111" t="s">
        <v>1112</v>
      </c>
      <c r="L1584" s="441" t="s">
        <v>1120</v>
      </c>
      <c r="M1584" s="441" t="str">
        <f t="shared" si="94"/>
        <v>Liverpool 132 kV</v>
      </c>
      <c r="N1584" s="1111" t="s">
        <v>1113</v>
      </c>
      <c r="O1584" s="1111" t="s">
        <v>1113</v>
      </c>
      <c r="P1584" s="1111"/>
      <c r="Q1584" s="2850"/>
      <c r="R1584" s="2850"/>
      <c r="S1584" s="2850"/>
      <c r="T1584" s="2850"/>
      <c r="U1584" s="2850"/>
      <c r="V1584" s="2851"/>
      <c r="W1584" s="2866"/>
      <c r="X1584" s="2866"/>
      <c r="Y1584" s="2866"/>
      <c r="Z1584" s="2866"/>
      <c r="AA1584" s="2099"/>
      <c r="AB1584" s="1125"/>
      <c r="AC1584" s="1151"/>
      <c r="AD1584" s="1152"/>
      <c r="AE1584" s="1153"/>
      <c r="AF1584" s="1153"/>
      <c r="AG1584" s="1153"/>
      <c r="AH1584" s="124"/>
      <c r="AI1584" s="124"/>
      <c r="AJ1584" s="124"/>
      <c r="AK1584" s="124"/>
      <c r="AL1584" s="1153"/>
      <c r="AM1584" s="124"/>
      <c r="AN1584" s="124"/>
      <c r="AO1584" s="1153"/>
      <c r="AP1584" s="1153"/>
      <c r="AQ1584" s="1153"/>
      <c r="AR1584" s="1154"/>
      <c r="AS1584" s="1154"/>
      <c r="AT1584" s="1154"/>
      <c r="AU1584" s="1154"/>
      <c r="AV1584" s="1154"/>
      <c r="AW1584" s="1154"/>
      <c r="AX1584" s="1154"/>
      <c r="AY1584" s="1154"/>
      <c r="AZ1584" s="1154"/>
      <c r="BA1584" s="1154"/>
      <c r="BB1584" s="1154"/>
    </row>
    <row r="1585" spans="2:54" ht="15" customHeight="1">
      <c r="B1585" s="1155"/>
      <c r="C1585" s="3017"/>
      <c r="D1585" s="3017"/>
      <c r="E1585" s="1146" t="s">
        <v>1130</v>
      </c>
      <c r="F1585" s="1106"/>
      <c r="G1585" s="441" t="s">
        <v>93</v>
      </c>
      <c r="H1585" s="441" t="s">
        <v>1103</v>
      </c>
      <c r="I1585" s="441" t="s">
        <v>1131</v>
      </c>
      <c r="J1585" s="441" t="s">
        <v>112</v>
      </c>
      <c r="K1585" s="1111" t="s">
        <v>1112</v>
      </c>
      <c r="L1585" s="441" t="s">
        <v>1120</v>
      </c>
      <c r="M1585" s="441" t="str">
        <f t="shared" si="94"/>
        <v>Liverpool 132 kV</v>
      </c>
      <c r="N1585" s="1111" t="s">
        <v>1113</v>
      </c>
      <c r="O1585" s="1111" t="s">
        <v>1113</v>
      </c>
      <c r="P1585" s="1111"/>
      <c r="Q1585" s="2850"/>
      <c r="R1585" s="2850"/>
      <c r="S1585" s="2850"/>
      <c r="T1585" s="2850"/>
      <c r="U1585" s="2850"/>
      <c r="V1585" s="2851"/>
      <c r="W1585" s="2866"/>
      <c r="X1585" s="2866"/>
      <c r="Y1585" s="2866"/>
      <c r="Z1585" s="2866"/>
      <c r="AA1585" s="2099"/>
      <c r="AB1585" s="1125"/>
      <c r="AC1585" s="1151"/>
      <c r="AD1585" s="1152"/>
      <c r="AE1585" s="1153"/>
      <c r="AF1585" s="1153"/>
      <c r="AG1585" s="1153"/>
      <c r="AH1585" s="124"/>
      <c r="AI1585" s="124"/>
      <c r="AJ1585" s="124"/>
      <c r="AK1585" s="124"/>
      <c r="AL1585" s="1153"/>
      <c r="AM1585" s="124"/>
      <c r="AN1585" s="124"/>
      <c r="AO1585" s="1153"/>
      <c r="AP1585" s="1153"/>
      <c r="AQ1585" s="1153"/>
      <c r="AR1585" s="1154"/>
      <c r="AS1585" s="1154"/>
      <c r="AT1585" s="1154"/>
      <c r="AU1585" s="1154"/>
      <c r="AV1585" s="1154"/>
      <c r="AW1585" s="1154"/>
      <c r="AX1585" s="1154"/>
      <c r="AY1585" s="1154"/>
      <c r="AZ1585" s="1154"/>
      <c r="BA1585" s="1154"/>
      <c r="BB1585" s="1154"/>
    </row>
    <row r="1586" spans="2:54" ht="15" customHeight="1">
      <c r="B1586" s="1155"/>
      <c r="C1586" s="3016" t="s">
        <v>1134</v>
      </c>
      <c r="D1586" s="3016" t="s">
        <v>833</v>
      </c>
      <c r="E1586" s="1146" t="s">
        <v>1127</v>
      </c>
      <c r="F1586" s="1106"/>
      <c r="G1586" s="441" t="s">
        <v>93</v>
      </c>
      <c r="H1586" s="441" t="s">
        <v>1103</v>
      </c>
      <c r="I1586" s="441" t="s">
        <v>1128</v>
      </c>
      <c r="J1586" s="441" t="s">
        <v>112</v>
      </c>
      <c r="K1586" s="1111" t="s">
        <v>1134</v>
      </c>
      <c r="L1586" s="441" t="s">
        <v>1120</v>
      </c>
      <c r="M1586" s="441" t="str">
        <f t="shared" si="94"/>
        <v>Liverpool 132 kV</v>
      </c>
      <c r="N1586" s="1111" t="s">
        <v>1115</v>
      </c>
      <c r="O1586" s="1111" t="s">
        <v>833</v>
      </c>
      <c r="P1586" s="1111"/>
      <c r="Q1586" s="2867"/>
      <c r="R1586" s="2868"/>
      <c r="S1586" s="2869"/>
      <c r="T1586" s="2869"/>
      <c r="U1586" s="2869"/>
      <c r="V1586" s="2869"/>
      <c r="W1586" s="2869"/>
      <c r="X1586" s="2869"/>
      <c r="Y1586" s="2869"/>
      <c r="Z1586" s="2869"/>
      <c r="AA1586" s="2879"/>
      <c r="AB1586" s="1125"/>
      <c r="AC1586" s="1151"/>
      <c r="AD1586" s="1152"/>
      <c r="AE1586" s="1153"/>
      <c r="AF1586" s="1153"/>
      <c r="AG1586" s="1153"/>
      <c r="AH1586" s="124"/>
      <c r="AI1586" s="124"/>
      <c r="AJ1586" s="124"/>
      <c r="AK1586" s="124"/>
      <c r="AL1586" s="1153"/>
      <c r="AM1586" s="124"/>
      <c r="AN1586" s="124"/>
      <c r="AO1586" s="1153"/>
      <c r="AP1586" s="1153"/>
      <c r="AQ1586" s="1153"/>
      <c r="AR1586" s="1154"/>
      <c r="AS1586" s="1154"/>
      <c r="AT1586" s="1154"/>
      <c r="AU1586" s="1154"/>
      <c r="AV1586" s="1154"/>
      <c r="AW1586" s="1154"/>
      <c r="AX1586" s="1154"/>
      <c r="AY1586" s="1154"/>
      <c r="AZ1586" s="1154"/>
      <c r="BA1586" s="1154"/>
      <c r="BB1586" s="1154"/>
    </row>
    <row r="1587" spans="2:54" ht="15" customHeight="1">
      <c r="B1587" s="1155"/>
      <c r="C1587" s="3017"/>
      <c r="D1587" s="3017"/>
      <c r="E1587" s="1146" t="s">
        <v>1130</v>
      </c>
      <c r="F1587" s="1106"/>
      <c r="G1587" s="441" t="s">
        <v>93</v>
      </c>
      <c r="H1587" s="441" t="s">
        <v>1103</v>
      </c>
      <c r="I1587" s="441" t="s">
        <v>1131</v>
      </c>
      <c r="J1587" s="441" t="s">
        <v>112</v>
      </c>
      <c r="K1587" s="1111" t="s">
        <v>1134</v>
      </c>
      <c r="L1587" s="441" t="s">
        <v>1120</v>
      </c>
      <c r="M1587" s="441" t="str">
        <f t="shared" si="94"/>
        <v>Liverpool 132 kV</v>
      </c>
      <c r="N1587" s="1111" t="s">
        <v>1115</v>
      </c>
      <c r="O1587" s="1111" t="s">
        <v>833</v>
      </c>
      <c r="P1587" s="1111"/>
      <c r="Q1587" s="2867"/>
      <c r="R1587" s="2868"/>
      <c r="S1587" s="2869"/>
      <c r="T1587" s="2869"/>
      <c r="U1587" s="2869"/>
      <c r="V1587" s="2869"/>
      <c r="W1587" s="2869"/>
      <c r="X1587" s="2869"/>
      <c r="Y1587" s="2869"/>
      <c r="Z1587" s="2869"/>
      <c r="AA1587" s="2879"/>
      <c r="AB1587" s="1125"/>
      <c r="AC1587" s="1151"/>
      <c r="AD1587" s="1152"/>
      <c r="AE1587" s="1153"/>
      <c r="AF1587" s="1153"/>
      <c r="AG1587" s="1153"/>
      <c r="AH1587" s="124"/>
      <c r="AI1587" s="124"/>
      <c r="AJ1587" s="124"/>
      <c r="AK1587" s="124"/>
      <c r="AL1587" s="1153"/>
      <c r="AM1587" s="124"/>
      <c r="AN1587" s="124"/>
      <c r="AO1587" s="1153"/>
      <c r="AP1587" s="1153"/>
      <c r="AQ1587" s="1153"/>
      <c r="AR1587" s="1154"/>
      <c r="AS1587" s="1154"/>
      <c r="AT1587" s="1154"/>
      <c r="AU1587" s="1154"/>
      <c r="AV1587" s="1154"/>
      <c r="AW1587" s="1154"/>
      <c r="AX1587" s="1154"/>
      <c r="AY1587" s="1154"/>
      <c r="AZ1587" s="1154"/>
      <c r="BA1587" s="1154"/>
      <c r="BB1587" s="1154"/>
    </row>
    <row r="1588" spans="2:54" ht="15" customHeight="1">
      <c r="B1588" s="1155"/>
      <c r="C1588" s="3016" t="s">
        <v>1135</v>
      </c>
      <c r="D1588" s="3016" t="s">
        <v>833</v>
      </c>
      <c r="E1588" s="1146" t="s">
        <v>1127</v>
      </c>
      <c r="F1588" s="1106"/>
      <c r="G1588" s="441" t="s">
        <v>93</v>
      </c>
      <c r="H1588" s="441" t="s">
        <v>1103</v>
      </c>
      <c r="I1588" s="441" t="s">
        <v>1128</v>
      </c>
      <c r="J1588" s="441" t="s">
        <v>112</v>
      </c>
      <c r="K1588" s="1111" t="s">
        <v>1135</v>
      </c>
      <c r="L1588" s="441" t="s">
        <v>1120</v>
      </c>
      <c r="M1588" s="441" t="str">
        <f t="shared" si="94"/>
        <v>Liverpool 132 kV</v>
      </c>
      <c r="N1588" s="1111" t="s">
        <v>1106</v>
      </c>
      <c r="O1588" s="1111" t="s">
        <v>833</v>
      </c>
      <c r="P1588" s="1111"/>
      <c r="Q1588" s="2867"/>
      <c r="R1588" s="2868"/>
      <c r="S1588" s="2869"/>
      <c r="T1588" s="2869"/>
      <c r="U1588" s="2869"/>
      <c r="V1588" s="2869"/>
      <c r="W1588" s="2869"/>
      <c r="X1588" s="2869"/>
      <c r="Y1588" s="2869"/>
      <c r="Z1588" s="2869"/>
      <c r="AA1588" s="2879"/>
      <c r="AB1588" s="1125"/>
      <c r="AC1588" s="1151"/>
      <c r="AD1588" s="1152"/>
      <c r="AE1588" s="1153"/>
      <c r="AF1588" s="1153"/>
      <c r="AG1588" s="1153"/>
      <c r="AH1588" s="124"/>
      <c r="AI1588" s="124"/>
      <c r="AJ1588" s="124"/>
      <c r="AK1588" s="124"/>
      <c r="AL1588" s="1153"/>
      <c r="AM1588" s="124"/>
      <c r="AN1588" s="124"/>
      <c r="AO1588" s="1153"/>
      <c r="AP1588" s="1153"/>
      <c r="AQ1588" s="1153"/>
      <c r="AR1588" s="1154"/>
      <c r="AS1588" s="1154"/>
      <c r="AT1588" s="1154"/>
      <c r="AU1588" s="1154"/>
      <c r="AV1588" s="1154"/>
      <c r="AW1588" s="1154"/>
      <c r="AX1588" s="1154"/>
      <c r="AY1588" s="1154"/>
      <c r="AZ1588" s="1154"/>
      <c r="BA1588" s="1154"/>
      <c r="BB1588" s="1154"/>
    </row>
    <row r="1589" spans="2:54" ht="15" customHeight="1">
      <c r="B1589" s="1155"/>
      <c r="C1589" s="3017"/>
      <c r="D1589" s="3017"/>
      <c r="E1589" s="1146" t="s">
        <v>1130</v>
      </c>
      <c r="F1589" s="1106"/>
      <c r="G1589" s="441" t="s">
        <v>93</v>
      </c>
      <c r="H1589" s="441" t="s">
        <v>1103</v>
      </c>
      <c r="I1589" s="441" t="s">
        <v>1131</v>
      </c>
      <c r="J1589" s="441" t="s">
        <v>112</v>
      </c>
      <c r="K1589" s="1111" t="s">
        <v>1135</v>
      </c>
      <c r="L1589" s="441" t="s">
        <v>1120</v>
      </c>
      <c r="M1589" s="441" t="str">
        <f t="shared" si="94"/>
        <v>Liverpool 132 kV</v>
      </c>
      <c r="N1589" s="1111" t="s">
        <v>1106</v>
      </c>
      <c r="O1589" s="1111" t="s">
        <v>833</v>
      </c>
      <c r="P1589" s="1111"/>
      <c r="Q1589" s="2867"/>
      <c r="R1589" s="2868"/>
      <c r="S1589" s="2869"/>
      <c r="T1589" s="2869"/>
      <c r="U1589" s="2869"/>
      <c r="V1589" s="2869"/>
      <c r="W1589" s="2869"/>
      <c r="X1589" s="2869"/>
      <c r="Y1589" s="2869"/>
      <c r="Z1589" s="2869"/>
      <c r="AA1589" s="2879"/>
      <c r="AB1589" s="1125"/>
      <c r="AC1589" s="1151"/>
      <c r="AD1589" s="1152"/>
      <c r="AE1589" s="1153"/>
      <c r="AF1589" s="1153"/>
      <c r="AG1589" s="1153"/>
      <c r="AH1589" s="124"/>
      <c r="AI1589" s="124"/>
      <c r="AJ1589" s="124"/>
      <c r="AK1589" s="124"/>
      <c r="AL1589" s="1153"/>
      <c r="AM1589" s="124"/>
      <c r="AN1589" s="124"/>
      <c r="AO1589" s="1153"/>
      <c r="AP1589" s="1153"/>
      <c r="AQ1589" s="1153"/>
      <c r="AR1589" s="1154"/>
      <c r="AS1589" s="1154"/>
      <c r="AT1589" s="1154"/>
      <c r="AU1589" s="1154"/>
      <c r="AV1589" s="1154"/>
      <c r="AW1589" s="1154"/>
      <c r="AX1589" s="1154"/>
      <c r="AY1589" s="1154"/>
      <c r="AZ1589" s="1154"/>
      <c r="BA1589" s="1154"/>
      <c r="BB1589" s="1154"/>
    </row>
    <row r="1590" spans="2:54" ht="15" customHeight="1">
      <c r="B1590" s="1155"/>
      <c r="C1590" s="3016" t="s">
        <v>1135</v>
      </c>
      <c r="D1590" s="3016" t="s">
        <v>842</v>
      </c>
      <c r="E1590" s="1146" t="s">
        <v>1127</v>
      </c>
      <c r="F1590" s="1106"/>
      <c r="G1590" s="441" t="s">
        <v>93</v>
      </c>
      <c r="H1590" s="441" t="s">
        <v>1103</v>
      </c>
      <c r="I1590" s="441" t="s">
        <v>1128</v>
      </c>
      <c r="J1590" s="441" t="s">
        <v>112</v>
      </c>
      <c r="K1590" s="1111" t="s">
        <v>1135</v>
      </c>
      <c r="L1590" s="441" t="s">
        <v>1120</v>
      </c>
      <c r="M1590" s="441" t="str">
        <f t="shared" si="94"/>
        <v>Liverpool 132 kV</v>
      </c>
      <c r="N1590" s="1111" t="s">
        <v>1106</v>
      </c>
      <c r="O1590" s="1111" t="s">
        <v>842</v>
      </c>
      <c r="P1590" s="1111"/>
      <c r="Q1590" s="2867"/>
      <c r="R1590" s="2868"/>
      <c r="S1590" s="2869"/>
      <c r="T1590" s="2869"/>
      <c r="U1590" s="2869"/>
      <c r="V1590" s="2869"/>
      <c r="W1590" s="2869"/>
      <c r="X1590" s="2869"/>
      <c r="Y1590" s="2869"/>
      <c r="Z1590" s="2869"/>
      <c r="AA1590" s="2879"/>
      <c r="AB1590" s="1125"/>
      <c r="AC1590" s="1151"/>
      <c r="AD1590" s="1152"/>
      <c r="AE1590" s="1153"/>
      <c r="AF1590" s="1153"/>
      <c r="AG1590" s="1153"/>
      <c r="AH1590" s="124"/>
      <c r="AI1590" s="124"/>
      <c r="AJ1590" s="124"/>
      <c r="AK1590" s="124"/>
      <c r="AL1590" s="1153"/>
      <c r="AM1590" s="124"/>
      <c r="AN1590" s="124"/>
      <c r="AO1590" s="1153"/>
      <c r="AP1590" s="1153"/>
      <c r="AQ1590" s="1153"/>
      <c r="AR1590" s="1154"/>
      <c r="AS1590" s="1154"/>
      <c r="AT1590" s="1154"/>
      <c r="AU1590" s="1154"/>
      <c r="AV1590" s="1154"/>
      <c r="AW1590" s="1154"/>
      <c r="AX1590" s="1154"/>
      <c r="AY1590" s="1154"/>
      <c r="AZ1590" s="1154"/>
      <c r="BA1590" s="1154"/>
      <c r="BB1590" s="1154"/>
    </row>
    <row r="1591" spans="2:54" ht="15" customHeight="1">
      <c r="B1591" s="1155"/>
      <c r="C1591" s="3017"/>
      <c r="D1591" s="3017"/>
      <c r="E1591" s="1146" t="s">
        <v>1130</v>
      </c>
      <c r="F1591" s="1106"/>
      <c r="G1591" s="441" t="s">
        <v>93</v>
      </c>
      <c r="H1591" s="441" t="s">
        <v>1103</v>
      </c>
      <c r="I1591" s="441" t="s">
        <v>1131</v>
      </c>
      <c r="J1591" s="441" t="s">
        <v>112</v>
      </c>
      <c r="K1591" s="1111" t="s">
        <v>1135</v>
      </c>
      <c r="L1591" s="441" t="s">
        <v>1120</v>
      </c>
      <c r="M1591" s="441" t="str">
        <f t="shared" si="94"/>
        <v>Liverpool 132 kV</v>
      </c>
      <c r="N1591" s="1111" t="s">
        <v>1106</v>
      </c>
      <c r="O1591" s="1111" t="s">
        <v>842</v>
      </c>
      <c r="P1591" s="1111"/>
      <c r="Q1591" s="2867"/>
      <c r="R1591" s="2868"/>
      <c r="S1591" s="2869"/>
      <c r="T1591" s="2869"/>
      <c r="U1591" s="2869"/>
      <c r="V1591" s="2869"/>
      <c r="W1591" s="2869"/>
      <c r="X1591" s="2869"/>
      <c r="Y1591" s="2869"/>
      <c r="Z1591" s="2869"/>
      <c r="AA1591" s="2879"/>
      <c r="AB1591" s="1125"/>
      <c r="AC1591" s="1151"/>
      <c r="AD1591" s="1152"/>
      <c r="AE1591" s="1153"/>
      <c r="AF1591" s="1153"/>
      <c r="AG1591" s="1153"/>
      <c r="AH1591" s="124"/>
      <c r="AI1591" s="124"/>
      <c r="AJ1591" s="124"/>
      <c r="AK1591" s="124"/>
      <c r="AL1591" s="1153"/>
      <c r="AM1591" s="124"/>
      <c r="AN1591" s="124"/>
      <c r="AO1591" s="1153"/>
      <c r="AP1591" s="1153"/>
      <c r="AQ1591" s="1153"/>
      <c r="AR1591" s="1154"/>
      <c r="AS1591" s="1154"/>
      <c r="AT1591" s="1154"/>
      <c r="AU1591" s="1154"/>
      <c r="AV1591" s="1154"/>
      <c r="AW1591" s="1154"/>
      <c r="AX1591" s="1154"/>
      <c r="AY1591" s="1154"/>
      <c r="AZ1591" s="1154"/>
      <c r="BA1591" s="1154"/>
      <c r="BB1591" s="1154"/>
    </row>
    <row r="1592" spans="2:54" ht="15" customHeight="1">
      <c r="B1592" s="1155"/>
      <c r="C1592" s="3016" t="s">
        <v>1136</v>
      </c>
      <c r="D1592" s="3016" t="s">
        <v>833</v>
      </c>
      <c r="E1592" s="1146" t="s">
        <v>1127</v>
      </c>
      <c r="F1592" s="1106"/>
      <c r="G1592" s="441" t="s">
        <v>93</v>
      </c>
      <c r="H1592" s="441" t="s">
        <v>1103</v>
      </c>
      <c r="I1592" s="441" t="s">
        <v>1128</v>
      </c>
      <c r="J1592" s="441" t="s">
        <v>112</v>
      </c>
      <c r="K1592" s="1111" t="s">
        <v>1136</v>
      </c>
      <c r="L1592" s="441" t="s">
        <v>1120</v>
      </c>
      <c r="M1592" s="441" t="str">
        <f t="shared" si="94"/>
        <v>Liverpool 132 kV</v>
      </c>
      <c r="N1592" s="1111" t="s">
        <v>1106</v>
      </c>
      <c r="O1592" s="1111" t="s">
        <v>833</v>
      </c>
      <c r="P1592" s="1111"/>
      <c r="Q1592" s="2867"/>
      <c r="R1592" s="2868"/>
      <c r="S1592" s="2869"/>
      <c r="T1592" s="2869"/>
      <c r="U1592" s="2869"/>
      <c r="V1592" s="2869"/>
      <c r="W1592" s="2870">
        <v>386.83509260847467</v>
      </c>
      <c r="X1592" s="2870">
        <v>394.71061194767231</v>
      </c>
      <c r="Y1592" s="2870">
        <v>404.49173213368914</v>
      </c>
      <c r="Z1592" s="2870">
        <v>412.70654108532779</v>
      </c>
      <c r="AA1592" s="2870">
        <v>420.91534593309945</v>
      </c>
      <c r="AB1592" s="1125"/>
      <c r="AC1592" s="1151"/>
      <c r="AD1592" s="1152"/>
      <c r="AE1592" s="1153"/>
      <c r="AF1592" s="1153"/>
      <c r="AG1592" s="1153"/>
      <c r="AH1592" s="124"/>
      <c r="AI1592" s="124"/>
      <c r="AJ1592" s="124"/>
      <c r="AK1592" s="124"/>
      <c r="AL1592" s="1153"/>
      <c r="AM1592" s="124"/>
      <c r="AN1592" s="124"/>
      <c r="AO1592" s="1153"/>
      <c r="AP1592" s="1153"/>
      <c r="AQ1592" s="1153"/>
      <c r="AR1592" s="1154"/>
      <c r="AS1592" s="1154"/>
      <c r="AT1592" s="1154"/>
      <c r="AU1592" s="1154"/>
      <c r="AV1592" s="1154"/>
      <c r="AW1592" s="1154"/>
      <c r="AX1592" s="1154"/>
      <c r="AY1592" s="1154"/>
      <c r="AZ1592" s="1154"/>
      <c r="BA1592" s="1154"/>
      <c r="BB1592" s="1154"/>
    </row>
    <row r="1593" spans="2:54" ht="15" customHeight="1">
      <c r="B1593" s="1155"/>
      <c r="C1593" s="3017"/>
      <c r="D1593" s="3017"/>
      <c r="E1593" s="1146" t="s">
        <v>1130</v>
      </c>
      <c r="F1593" s="1106"/>
      <c r="G1593" s="441" t="s">
        <v>93</v>
      </c>
      <c r="H1593" s="441" t="s">
        <v>1103</v>
      </c>
      <c r="I1593" s="441" t="s">
        <v>1131</v>
      </c>
      <c r="J1593" s="441" t="s">
        <v>112</v>
      </c>
      <c r="K1593" s="1111" t="s">
        <v>1136</v>
      </c>
      <c r="L1593" s="441" t="s">
        <v>1120</v>
      </c>
      <c r="M1593" s="441" t="str">
        <f t="shared" si="94"/>
        <v>Liverpool 132 kV</v>
      </c>
      <c r="N1593" s="1111" t="s">
        <v>1106</v>
      </c>
      <c r="O1593" s="1111" t="s">
        <v>833</v>
      </c>
      <c r="P1593" s="1111"/>
      <c r="Q1593" s="2528"/>
      <c r="R1593" s="2529"/>
      <c r="S1593" s="2530"/>
      <c r="T1593" s="2530"/>
      <c r="U1593" s="2530"/>
      <c r="V1593" s="2530"/>
      <c r="W1593" s="2102"/>
      <c r="X1593" s="2102"/>
      <c r="Y1593" s="2102"/>
      <c r="Z1593" s="2102"/>
      <c r="AA1593" s="2103"/>
      <c r="AB1593" s="1125"/>
      <c r="AC1593" s="1151"/>
      <c r="AD1593" s="1152"/>
      <c r="AE1593" s="1153"/>
      <c r="AF1593" s="1153"/>
      <c r="AG1593" s="1153"/>
      <c r="AH1593" s="124"/>
      <c r="AI1593" s="124"/>
      <c r="AJ1593" s="124"/>
      <c r="AK1593" s="124"/>
      <c r="AL1593" s="1153"/>
      <c r="AM1593" s="124"/>
      <c r="AN1593" s="124"/>
      <c r="AO1593" s="1153"/>
      <c r="AP1593" s="1153"/>
      <c r="AQ1593" s="1153"/>
      <c r="AR1593" s="1154"/>
      <c r="AS1593" s="1154"/>
      <c r="AT1593" s="1154"/>
      <c r="AU1593" s="1154"/>
      <c r="AV1593" s="1154"/>
      <c r="AW1593" s="1154"/>
      <c r="AX1593" s="1154"/>
      <c r="AY1593" s="1154"/>
      <c r="AZ1593" s="1154"/>
      <c r="BA1593" s="1154"/>
      <c r="BB1593" s="1154"/>
    </row>
    <row r="1594" spans="2:54" ht="15" customHeight="1">
      <c r="B1594" s="1155"/>
      <c r="C1594" s="3016" t="s">
        <v>1136</v>
      </c>
      <c r="D1594" s="3016" t="s">
        <v>842</v>
      </c>
      <c r="E1594" s="1146" t="s">
        <v>1127</v>
      </c>
      <c r="F1594" s="1106"/>
      <c r="G1594" s="441" t="s">
        <v>93</v>
      </c>
      <c r="H1594" s="441" t="s">
        <v>1103</v>
      </c>
      <c r="I1594" s="441" t="s">
        <v>1128</v>
      </c>
      <c r="J1594" s="441" t="s">
        <v>112</v>
      </c>
      <c r="K1594" s="1111" t="s">
        <v>1136</v>
      </c>
      <c r="L1594" s="441" t="s">
        <v>1120</v>
      </c>
      <c r="M1594" s="441" t="str">
        <f t="shared" si="94"/>
        <v>Liverpool 132 kV</v>
      </c>
      <c r="N1594" s="1111" t="s">
        <v>1106</v>
      </c>
      <c r="O1594" s="1111" t="s">
        <v>842</v>
      </c>
      <c r="P1594" s="1111"/>
      <c r="Q1594" s="2528"/>
      <c r="R1594" s="2529"/>
      <c r="S1594" s="2530"/>
      <c r="T1594" s="2530"/>
      <c r="U1594" s="2530"/>
      <c r="V1594" s="2530"/>
      <c r="W1594" s="2102">
        <v>395.41375491195282</v>
      </c>
      <c r="X1594" s="2102">
        <v>403.46392598819926</v>
      </c>
      <c r="Y1594" s="2102">
        <v>413.46195753678086</v>
      </c>
      <c r="Z1594" s="2102">
        <v>421.85894249372575</v>
      </c>
      <c r="AA1594" s="2102">
        <v>430.249790196579</v>
      </c>
      <c r="AB1594" s="1125"/>
      <c r="AC1594" s="1151"/>
      <c r="AD1594" s="1152"/>
      <c r="AE1594" s="1153"/>
      <c r="AF1594" s="1153"/>
      <c r="AG1594" s="1153"/>
      <c r="AH1594" s="124"/>
      <c r="AI1594" s="124"/>
      <c r="AJ1594" s="124"/>
      <c r="AK1594" s="124"/>
      <c r="AL1594" s="1153"/>
      <c r="AM1594" s="124"/>
      <c r="AN1594" s="124"/>
      <c r="AO1594" s="1153"/>
      <c r="AP1594" s="1153"/>
      <c r="AQ1594" s="1153"/>
      <c r="AR1594" s="1154"/>
      <c r="AS1594" s="1154"/>
      <c r="AT1594" s="1154"/>
      <c r="AU1594" s="1154"/>
      <c r="AV1594" s="1154"/>
      <c r="AW1594" s="1154"/>
      <c r="AX1594" s="1154"/>
      <c r="AY1594" s="1154"/>
      <c r="AZ1594" s="1154"/>
      <c r="BA1594" s="1154"/>
      <c r="BB1594" s="1154"/>
    </row>
    <row r="1595" spans="2:54" ht="15" customHeight="1" thickBot="1">
      <c r="B1595" s="2872"/>
      <c r="C1595" s="3018"/>
      <c r="D1595" s="3018"/>
      <c r="E1595" s="2873" t="s">
        <v>1130</v>
      </c>
      <c r="F1595" s="1106"/>
      <c r="G1595" s="441" t="s">
        <v>93</v>
      </c>
      <c r="H1595" s="441" t="s">
        <v>1103</v>
      </c>
      <c r="I1595" s="441" t="s">
        <v>1131</v>
      </c>
      <c r="J1595" s="441" t="s">
        <v>112</v>
      </c>
      <c r="K1595" s="1111" t="s">
        <v>1136</v>
      </c>
      <c r="L1595" s="441" t="s">
        <v>1120</v>
      </c>
      <c r="M1595" s="441" t="str">
        <f t="shared" si="94"/>
        <v>Liverpool 132 kV</v>
      </c>
      <c r="N1595" s="1111" t="s">
        <v>1106</v>
      </c>
      <c r="O1595" s="1111" t="s">
        <v>842</v>
      </c>
      <c r="P1595" s="1111"/>
      <c r="Q1595" s="2874"/>
      <c r="R1595" s="2875"/>
      <c r="S1595" s="2876"/>
      <c r="T1595" s="2876"/>
      <c r="U1595" s="2876"/>
      <c r="V1595" s="2876"/>
      <c r="W1595" s="2877"/>
      <c r="X1595" s="2877"/>
      <c r="Y1595" s="2877"/>
      <c r="Z1595" s="2877"/>
      <c r="AA1595" s="2878"/>
      <c r="AB1595" s="1162"/>
      <c r="AC1595" s="1151"/>
      <c r="AD1595" s="1152"/>
      <c r="AE1595" s="1153"/>
      <c r="AF1595" s="1153"/>
      <c r="AG1595" s="1153"/>
      <c r="AH1595" s="124"/>
      <c r="AI1595" s="124"/>
      <c r="AJ1595" s="124"/>
      <c r="AK1595" s="124"/>
      <c r="AL1595" s="1153"/>
      <c r="AM1595" s="124"/>
      <c r="AN1595" s="124"/>
      <c r="AO1595" s="1153"/>
      <c r="AP1595" s="1153"/>
      <c r="AQ1595" s="1153"/>
      <c r="AR1595" s="1154"/>
      <c r="AS1595" s="1154"/>
      <c r="AT1595" s="1154"/>
      <c r="AU1595" s="1154"/>
      <c r="AV1595" s="1154"/>
      <c r="AW1595" s="1154"/>
      <c r="AX1595" s="1154"/>
      <c r="AY1595" s="1154"/>
      <c r="AZ1595" s="1154"/>
      <c r="BA1595" s="1154"/>
      <c r="BB1595" s="1154"/>
    </row>
    <row r="1596" spans="2:54" ht="15" customHeight="1">
      <c r="B1596" s="1145" t="s">
        <v>1656</v>
      </c>
      <c r="C1596" s="3019" t="s">
        <v>1126</v>
      </c>
      <c r="D1596" s="3019" t="s">
        <v>842</v>
      </c>
      <c r="E1596" s="1146" t="s">
        <v>1127</v>
      </c>
      <c r="F1596" s="1106"/>
      <c r="G1596" s="441" t="s">
        <v>93</v>
      </c>
      <c r="H1596" s="441" t="s">
        <v>1103</v>
      </c>
      <c r="I1596" s="441" t="s">
        <v>1128</v>
      </c>
      <c r="J1596" s="441" t="s">
        <v>112</v>
      </c>
      <c r="K1596" s="441" t="s">
        <v>1126</v>
      </c>
      <c r="L1596" s="441" t="s">
        <v>1120</v>
      </c>
      <c r="M1596" s="441" t="str">
        <f t="shared" ref="M1596" si="97">B1596</f>
        <v>Macarthur 66 kV</v>
      </c>
      <c r="N1596" s="441" t="s">
        <v>1129</v>
      </c>
      <c r="O1596" s="441" t="s">
        <v>842</v>
      </c>
      <c r="P1596" s="1111"/>
      <c r="Q1596" s="2521"/>
      <c r="R1596" s="2522"/>
      <c r="S1596" s="2523"/>
      <c r="T1596" s="2523"/>
      <c r="U1596" s="2523"/>
      <c r="V1596" s="2523"/>
      <c r="W1596" s="2524"/>
      <c r="X1596" s="2524"/>
      <c r="Y1596" s="2524"/>
      <c r="Z1596" s="2524"/>
      <c r="AA1596" s="2525"/>
      <c r="AC1596" s="124"/>
      <c r="AD1596" s="124"/>
      <c r="AE1596" s="124"/>
      <c r="AF1596" s="124"/>
      <c r="AG1596" s="124"/>
      <c r="AH1596" s="124"/>
      <c r="AI1596" s="124"/>
      <c r="AJ1596" s="124"/>
      <c r="AK1596" s="124"/>
      <c r="AL1596" s="124"/>
      <c r="AM1596" s="124"/>
      <c r="AN1596" s="124"/>
      <c r="AO1596" s="124"/>
      <c r="AP1596" s="124"/>
      <c r="AQ1596" s="124"/>
      <c r="AR1596" s="124"/>
      <c r="AS1596" s="124"/>
      <c r="AT1596" s="124"/>
      <c r="AU1596" s="124"/>
      <c r="AV1596" s="124"/>
      <c r="AW1596" s="124"/>
      <c r="AX1596" s="124"/>
      <c r="AY1596" s="124"/>
      <c r="AZ1596" s="124"/>
      <c r="BA1596" s="124"/>
      <c r="BB1596" s="124"/>
    </row>
    <row r="1597" spans="2:54" ht="15" customHeight="1">
      <c r="B1597" s="1155"/>
      <c r="C1597" s="3017"/>
      <c r="D1597" s="3017"/>
      <c r="E1597" s="1146" t="s">
        <v>1130</v>
      </c>
      <c r="F1597" s="1106"/>
      <c r="G1597" s="441" t="s">
        <v>93</v>
      </c>
      <c r="H1597" s="441" t="s">
        <v>1103</v>
      </c>
      <c r="I1597" s="441" t="s">
        <v>1131</v>
      </c>
      <c r="J1597" s="441" t="s">
        <v>112</v>
      </c>
      <c r="K1597" s="441" t="s">
        <v>1126</v>
      </c>
      <c r="L1597" s="441" t="s">
        <v>1120</v>
      </c>
      <c r="M1597" s="441" t="str">
        <f t="shared" si="94"/>
        <v>Macarthur 66 kV</v>
      </c>
      <c r="N1597" s="441" t="s">
        <v>1129</v>
      </c>
      <c r="O1597" s="441" t="s">
        <v>842</v>
      </c>
      <c r="P1597" s="1111"/>
      <c r="Q1597" s="2526"/>
      <c r="R1597" s="2527"/>
      <c r="S1597" s="2524"/>
      <c r="T1597" s="2524"/>
      <c r="U1597" s="2524"/>
      <c r="V1597" s="2524"/>
      <c r="W1597" s="2524"/>
      <c r="X1597" s="2524"/>
      <c r="Y1597" s="2524"/>
      <c r="Z1597" s="2524"/>
      <c r="AA1597" s="2525"/>
      <c r="AC1597" s="124"/>
      <c r="AD1597" s="124"/>
      <c r="AE1597" s="124"/>
      <c r="AF1597" s="124"/>
      <c r="AG1597" s="124"/>
      <c r="AH1597" s="124"/>
      <c r="AI1597" s="124"/>
      <c r="AJ1597" s="124"/>
      <c r="AK1597" s="124"/>
      <c r="AL1597" s="124"/>
      <c r="AM1597" s="124"/>
      <c r="AN1597" s="124"/>
      <c r="AO1597" s="124"/>
      <c r="AP1597" s="124"/>
      <c r="AQ1597" s="124"/>
      <c r="AR1597" s="124"/>
      <c r="AS1597" s="124"/>
      <c r="AT1597" s="124"/>
      <c r="AU1597" s="124"/>
      <c r="AV1597" s="124"/>
      <c r="AW1597" s="124"/>
      <c r="AX1597" s="124"/>
      <c r="AY1597" s="124"/>
      <c r="AZ1597" s="124"/>
      <c r="BA1597" s="124"/>
      <c r="BB1597" s="124"/>
    </row>
    <row r="1598" spans="2:54" ht="15" customHeight="1">
      <c r="B1598" s="1155"/>
      <c r="C1598" s="3016" t="s">
        <v>1132</v>
      </c>
      <c r="D1598" s="3016" t="s">
        <v>833</v>
      </c>
      <c r="E1598" s="1146" t="s">
        <v>1127</v>
      </c>
      <c r="F1598" s="1106"/>
      <c r="G1598" s="441" t="s">
        <v>93</v>
      </c>
      <c r="H1598" s="441" t="s">
        <v>1103</v>
      </c>
      <c r="I1598" s="441" t="s">
        <v>1128</v>
      </c>
      <c r="J1598" s="441" t="s">
        <v>112</v>
      </c>
      <c r="K1598" s="1111" t="s">
        <v>1132</v>
      </c>
      <c r="L1598" s="441" t="s">
        <v>1120</v>
      </c>
      <c r="M1598" s="441" t="str">
        <f t="shared" si="94"/>
        <v>Macarthur 66 kV</v>
      </c>
      <c r="N1598" s="1111" t="s">
        <v>1106</v>
      </c>
      <c r="O1598" s="1111" t="s">
        <v>833</v>
      </c>
      <c r="P1598" s="1111"/>
      <c r="Q1598" s="2850"/>
      <c r="R1598" s="2850"/>
      <c r="S1598" s="2850"/>
      <c r="T1598" s="2850"/>
      <c r="U1598" s="2850"/>
      <c r="V1598" s="2851"/>
      <c r="W1598" s="2852"/>
      <c r="X1598" s="2852"/>
      <c r="Y1598" s="2852"/>
      <c r="Z1598" s="2852"/>
      <c r="AA1598" s="2853"/>
      <c r="AC1598" s="124"/>
      <c r="AD1598" s="124"/>
      <c r="AE1598" s="124"/>
      <c r="AF1598" s="124"/>
      <c r="AG1598" s="124"/>
      <c r="AH1598" s="124"/>
      <c r="AI1598" s="124"/>
      <c r="AJ1598" s="124"/>
      <c r="AK1598" s="124"/>
      <c r="AL1598" s="124"/>
      <c r="AM1598" s="124"/>
      <c r="AN1598" s="124"/>
      <c r="AO1598" s="124"/>
      <c r="AP1598" s="124"/>
      <c r="AQ1598" s="124"/>
      <c r="AR1598" s="124"/>
      <c r="AS1598" s="124"/>
      <c r="AT1598" s="124"/>
      <c r="AU1598" s="124"/>
      <c r="AV1598" s="124"/>
      <c r="AW1598" s="124"/>
      <c r="AX1598" s="124"/>
      <c r="AY1598" s="124"/>
      <c r="AZ1598" s="124"/>
      <c r="BA1598" s="124"/>
      <c r="BB1598" s="124"/>
    </row>
    <row r="1599" spans="2:54" ht="15" customHeight="1">
      <c r="B1599" s="1155"/>
      <c r="C1599" s="3017"/>
      <c r="D1599" s="3017"/>
      <c r="E1599" s="1146" t="s">
        <v>1130</v>
      </c>
      <c r="F1599" s="1106"/>
      <c r="G1599" s="441" t="s">
        <v>93</v>
      </c>
      <c r="H1599" s="441" t="s">
        <v>1103</v>
      </c>
      <c r="I1599" s="441" t="s">
        <v>1131</v>
      </c>
      <c r="J1599" s="441" t="s">
        <v>112</v>
      </c>
      <c r="K1599" s="1111" t="s">
        <v>1132</v>
      </c>
      <c r="L1599" s="441" t="s">
        <v>1120</v>
      </c>
      <c r="M1599" s="441" t="str">
        <f t="shared" si="94"/>
        <v>Macarthur 66 kV</v>
      </c>
      <c r="N1599" s="1111" t="s">
        <v>1106</v>
      </c>
      <c r="O1599" s="1111" t="s">
        <v>833</v>
      </c>
      <c r="P1599" s="1111"/>
      <c r="Q1599" s="2850"/>
      <c r="R1599" s="2850"/>
      <c r="S1599" s="2850"/>
      <c r="T1599" s="2850"/>
      <c r="U1599" s="2850"/>
      <c r="V1599" s="2851"/>
      <c r="W1599" s="2852"/>
      <c r="X1599" s="2852"/>
      <c r="Y1599" s="2852"/>
      <c r="Z1599" s="2852"/>
      <c r="AA1599" s="2853"/>
      <c r="AC1599" s="124"/>
      <c r="AD1599" s="124"/>
      <c r="AE1599" s="124"/>
      <c r="AF1599" s="124"/>
      <c r="AG1599" s="124"/>
      <c r="AH1599" s="124"/>
      <c r="AI1599" s="124"/>
      <c r="AJ1599" s="124"/>
      <c r="AK1599" s="124"/>
      <c r="AL1599" s="124"/>
      <c r="AM1599" s="124"/>
      <c r="AN1599" s="124"/>
      <c r="AO1599" s="124"/>
      <c r="AP1599" s="124"/>
      <c r="AQ1599" s="124"/>
      <c r="AR1599" s="124"/>
      <c r="AS1599" s="124"/>
      <c r="AT1599" s="124"/>
      <c r="AU1599" s="124"/>
      <c r="AV1599" s="124"/>
      <c r="AW1599" s="124"/>
      <c r="AX1599" s="124"/>
      <c r="AY1599" s="124"/>
      <c r="AZ1599" s="124"/>
      <c r="BA1599" s="124"/>
      <c r="BB1599" s="124"/>
    </row>
    <row r="1600" spans="2:54" ht="15" customHeight="1">
      <c r="B1600" s="1155"/>
      <c r="C1600" s="3016" t="s">
        <v>1132</v>
      </c>
      <c r="D1600" s="3016" t="s">
        <v>842</v>
      </c>
      <c r="E1600" s="1146" t="s">
        <v>1127</v>
      </c>
      <c r="F1600" s="1106"/>
      <c r="G1600" s="441" t="s">
        <v>93</v>
      </c>
      <c r="H1600" s="441" t="s">
        <v>1103</v>
      </c>
      <c r="I1600" s="441" t="s">
        <v>1128</v>
      </c>
      <c r="J1600" s="441" t="s">
        <v>112</v>
      </c>
      <c r="K1600" s="1111" t="s">
        <v>1132</v>
      </c>
      <c r="L1600" s="441" t="s">
        <v>1120</v>
      </c>
      <c r="M1600" s="441" t="str">
        <f t="shared" si="94"/>
        <v>Macarthur 66 kV</v>
      </c>
      <c r="N1600" s="1111" t="s">
        <v>1106</v>
      </c>
      <c r="O1600" s="1112" t="s">
        <v>842</v>
      </c>
      <c r="P1600" s="1111"/>
      <c r="Q1600" s="2854"/>
      <c r="R1600" s="2854"/>
      <c r="S1600" s="2854"/>
      <c r="T1600" s="2854"/>
      <c r="U1600" s="2854"/>
      <c r="V1600" s="2855"/>
      <c r="W1600" s="2852"/>
      <c r="X1600" s="2852"/>
      <c r="Y1600" s="2852"/>
      <c r="Z1600" s="2852"/>
      <c r="AA1600" s="2853"/>
      <c r="AC1600" s="124"/>
      <c r="AD1600" s="124"/>
      <c r="AE1600" s="124"/>
      <c r="AF1600" s="124"/>
      <c r="AG1600" s="124"/>
      <c r="AH1600" s="124"/>
      <c r="AI1600" s="124"/>
      <c r="AJ1600" s="124"/>
      <c r="AK1600" s="124"/>
      <c r="AL1600" s="124"/>
      <c r="AM1600" s="124"/>
      <c r="AN1600" s="124"/>
      <c r="AO1600" s="124"/>
      <c r="AP1600" s="124"/>
      <c r="AQ1600" s="124"/>
      <c r="AR1600" s="124"/>
      <c r="AS1600" s="124"/>
      <c r="AT1600" s="124"/>
      <c r="AU1600" s="124"/>
      <c r="AV1600" s="124"/>
      <c r="AW1600" s="124"/>
      <c r="AX1600" s="124"/>
      <c r="AY1600" s="124"/>
      <c r="AZ1600" s="124"/>
      <c r="BA1600" s="124"/>
      <c r="BB1600" s="124"/>
    </row>
    <row r="1601" spans="2:54" ht="15" customHeight="1">
      <c r="B1601" s="1155"/>
      <c r="C1601" s="3017"/>
      <c r="D1601" s="3017"/>
      <c r="E1601" s="1146" t="s">
        <v>1130</v>
      </c>
      <c r="F1601" s="1106"/>
      <c r="G1601" s="441" t="s">
        <v>93</v>
      </c>
      <c r="H1601" s="441" t="s">
        <v>1103</v>
      </c>
      <c r="I1601" s="441" t="s">
        <v>1131</v>
      </c>
      <c r="J1601" s="441" t="s">
        <v>112</v>
      </c>
      <c r="K1601" s="1111" t="s">
        <v>1132</v>
      </c>
      <c r="L1601" s="441" t="s">
        <v>1120</v>
      </c>
      <c r="M1601" s="441" t="str">
        <f t="shared" si="94"/>
        <v>Macarthur 66 kV</v>
      </c>
      <c r="N1601" s="1111" t="s">
        <v>1106</v>
      </c>
      <c r="O1601" s="1112" t="s">
        <v>842</v>
      </c>
      <c r="P1601" s="1111"/>
      <c r="Q1601" s="2854"/>
      <c r="R1601" s="2854"/>
      <c r="S1601" s="2854"/>
      <c r="T1601" s="2854"/>
      <c r="U1601" s="2854"/>
      <c r="V1601" s="2855"/>
      <c r="W1601" s="2852"/>
      <c r="X1601" s="2852"/>
      <c r="Y1601" s="2852"/>
      <c r="Z1601" s="2852"/>
      <c r="AA1601" s="2853"/>
      <c r="AC1601" s="124"/>
      <c r="AD1601" s="124"/>
      <c r="AE1601" s="124"/>
      <c r="AF1601" s="124"/>
      <c r="AG1601" s="124"/>
      <c r="AH1601" s="124"/>
      <c r="AI1601" s="124"/>
      <c r="AJ1601" s="124"/>
      <c r="AK1601" s="124"/>
      <c r="AL1601" s="124"/>
      <c r="AM1601" s="124"/>
      <c r="AN1601" s="124"/>
      <c r="AO1601" s="124"/>
      <c r="AP1601" s="124"/>
      <c r="AQ1601" s="124"/>
      <c r="AR1601" s="124"/>
      <c r="AS1601" s="124"/>
      <c r="AT1601" s="124"/>
      <c r="AU1601" s="124"/>
      <c r="AV1601" s="124"/>
      <c r="AW1601" s="124"/>
      <c r="AX1601" s="124"/>
      <c r="AY1601" s="124"/>
      <c r="AZ1601" s="124"/>
      <c r="BA1601" s="124"/>
      <c r="BB1601" s="124"/>
    </row>
    <row r="1602" spans="2:54" ht="15" customHeight="1">
      <c r="B1602" s="1155"/>
      <c r="C1602" s="3016" t="s">
        <v>1133</v>
      </c>
      <c r="D1602" s="3016"/>
      <c r="E1602" s="1146" t="s">
        <v>1127</v>
      </c>
      <c r="F1602" s="1106"/>
      <c r="G1602" s="441" t="s">
        <v>93</v>
      </c>
      <c r="H1602" s="441" t="s">
        <v>1103</v>
      </c>
      <c r="I1602" s="441" t="s">
        <v>1128</v>
      </c>
      <c r="J1602" s="441" t="s">
        <v>112</v>
      </c>
      <c r="K1602" s="1111" t="s">
        <v>1133</v>
      </c>
      <c r="L1602" s="441" t="s">
        <v>1120</v>
      </c>
      <c r="M1602" s="441" t="str">
        <f t="shared" si="94"/>
        <v>Macarthur 66 kV</v>
      </c>
      <c r="N1602" s="1111" t="s">
        <v>1108</v>
      </c>
      <c r="O1602" s="1111" t="s">
        <v>1109</v>
      </c>
      <c r="P1602" s="1111"/>
      <c r="Q1602" s="2856"/>
      <c r="R1602" s="2856"/>
      <c r="S1602" s="2856"/>
      <c r="T1602" s="2856"/>
      <c r="U1602" s="2856"/>
      <c r="V1602" s="2858"/>
      <c r="W1602" s="2859"/>
      <c r="X1602" s="2859"/>
      <c r="Y1602" s="2859"/>
      <c r="Z1602" s="2859"/>
      <c r="AA1602" s="2860"/>
      <c r="AC1602" s="124"/>
      <c r="AD1602" s="124"/>
      <c r="AE1602" s="124"/>
      <c r="AF1602" s="124"/>
      <c r="AG1602" s="124"/>
      <c r="AH1602" s="124"/>
      <c r="AI1602" s="124"/>
      <c r="AJ1602" s="124"/>
      <c r="AK1602" s="124"/>
      <c r="AL1602" s="124"/>
      <c r="AM1602" s="124"/>
      <c r="AN1602" s="124"/>
      <c r="AO1602" s="124"/>
      <c r="AP1602" s="124"/>
      <c r="AQ1602" s="124"/>
      <c r="AR1602" s="124"/>
      <c r="AS1602" s="124"/>
      <c r="AT1602" s="124"/>
      <c r="AU1602" s="124"/>
      <c r="AV1602" s="124"/>
      <c r="AW1602" s="124"/>
      <c r="AX1602" s="124"/>
      <c r="AY1602" s="124"/>
      <c r="AZ1602" s="124"/>
      <c r="BA1602" s="124"/>
      <c r="BB1602" s="124"/>
    </row>
    <row r="1603" spans="2:54" ht="15" customHeight="1">
      <c r="B1603" s="1155"/>
      <c r="C1603" s="3017"/>
      <c r="D1603" s="3017"/>
      <c r="E1603" s="1146" t="s">
        <v>1130</v>
      </c>
      <c r="F1603" s="1106"/>
      <c r="G1603" s="441" t="s">
        <v>93</v>
      </c>
      <c r="H1603" s="441" t="s">
        <v>1103</v>
      </c>
      <c r="I1603" s="441" t="s">
        <v>1131</v>
      </c>
      <c r="J1603" s="441" t="s">
        <v>112</v>
      </c>
      <c r="K1603" s="1111" t="s">
        <v>1133</v>
      </c>
      <c r="L1603" s="441" t="s">
        <v>1120</v>
      </c>
      <c r="M1603" s="441" t="str">
        <f t="shared" si="94"/>
        <v>Macarthur 66 kV</v>
      </c>
      <c r="N1603" s="1111" t="s">
        <v>1108</v>
      </c>
      <c r="O1603" s="1111" t="s">
        <v>1109</v>
      </c>
      <c r="P1603" s="1111"/>
      <c r="Q1603" s="2856"/>
      <c r="R1603" s="2856"/>
      <c r="S1603" s="2856"/>
      <c r="T1603" s="2856"/>
      <c r="U1603" s="2856"/>
      <c r="V1603" s="2858"/>
      <c r="W1603" s="2859"/>
      <c r="X1603" s="2859"/>
      <c r="Y1603" s="2859"/>
      <c r="Z1603" s="2859"/>
      <c r="AA1603" s="2860"/>
      <c r="AC1603" s="124"/>
      <c r="AD1603" s="124"/>
      <c r="AE1603" s="124"/>
      <c r="AF1603" s="124"/>
      <c r="AG1603" s="124"/>
      <c r="AH1603" s="124"/>
      <c r="AI1603" s="124"/>
      <c r="AJ1603" s="124"/>
      <c r="AK1603" s="124"/>
      <c r="AL1603" s="124"/>
      <c r="AM1603" s="124"/>
      <c r="AN1603" s="124"/>
      <c r="AO1603" s="124"/>
      <c r="AP1603" s="124"/>
      <c r="AQ1603" s="124"/>
      <c r="AR1603" s="124"/>
      <c r="AS1603" s="124"/>
      <c r="AT1603" s="124"/>
      <c r="AU1603" s="124"/>
      <c r="AV1603" s="124"/>
      <c r="AW1603" s="124"/>
      <c r="AX1603" s="124"/>
      <c r="AY1603" s="124"/>
      <c r="AZ1603" s="124"/>
      <c r="BA1603" s="124"/>
      <c r="BB1603" s="124"/>
    </row>
    <row r="1604" spans="2:54" ht="15" customHeight="1">
      <c r="B1604" s="1155"/>
      <c r="C1604" s="3016" t="s">
        <v>1110</v>
      </c>
      <c r="D1604" s="3016"/>
      <c r="E1604" s="1146" t="s">
        <v>1127</v>
      </c>
      <c r="F1604" s="1106"/>
      <c r="G1604" s="441" t="s">
        <v>93</v>
      </c>
      <c r="H1604" s="441" t="s">
        <v>1103</v>
      </c>
      <c r="I1604" s="441" t="s">
        <v>1128</v>
      </c>
      <c r="J1604" s="441" t="s">
        <v>112</v>
      </c>
      <c r="K1604" s="1111" t="s">
        <v>1110</v>
      </c>
      <c r="L1604" s="441" t="s">
        <v>1120</v>
      </c>
      <c r="M1604" s="441" t="str">
        <f t="shared" si="94"/>
        <v>Macarthur 66 kV</v>
      </c>
      <c r="N1604" s="1111" t="s">
        <v>1111</v>
      </c>
      <c r="O1604" s="1112">
        <v>0</v>
      </c>
      <c r="P1604" s="1111"/>
      <c r="Q1604" s="2850"/>
      <c r="R1604" s="2861"/>
      <c r="S1604" s="2861"/>
      <c r="T1604" s="2861"/>
      <c r="U1604" s="2861"/>
      <c r="V1604" s="2862"/>
      <c r="W1604" s="2863"/>
      <c r="X1604" s="2863"/>
      <c r="Y1604" s="2863"/>
      <c r="Z1604" s="2863"/>
      <c r="AA1604" s="2864"/>
      <c r="AC1604" s="124"/>
      <c r="AD1604" s="124"/>
      <c r="AE1604" s="124"/>
      <c r="AF1604" s="124"/>
      <c r="AG1604" s="124"/>
      <c r="AH1604" s="124"/>
      <c r="AI1604" s="124"/>
      <c r="AJ1604" s="124"/>
      <c r="AK1604" s="124"/>
      <c r="AL1604" s="124"/>
      <c r="AM1604" s="124"/>
      <c r="AN1604" s="124"/>
      <c r="AO1604" s="124"/>
      <c r="AP1604" s="124"/>
      <c r="AQ1604" s="124"/>
      <c r="AR1604" s="124"/>
      <c r="AS1604" s="124"/>
      <c r="AT1604" s="124"/>
      <c r="AU1604" s="124"/>
      <c r="AV1604" s="124"/>
      <c r="AW1604" s="124"/>
      <c r="AX1604" s="124"/>
      <c r="AY1604" s="124"/>
      <c r="AZ1604" s="124"/>
      <c r="BA1604" s="124"/>
      <c r="BB1604" s="124"/>
    </row>
    <row r="1605" spans="2:54" ht="15" customHeight="1">
      <c r="B1605" s="1155"/>
      <c r="C1605" s="3017"/>
      <c r="D1605" s="3017"/>
      <c r="E1605" s="1146" t="s">
        <v>1130</v>
      </c>
      <c r="F1605" s="1106"/>
      <c r="G1605" s="441" t="s">
        <v>93</v>
      </c>
      <c r="H1605" s="441" t="s">
        <v>1103</v>
      </c>
      <c r="I1605" s="441" t="s">
        <v>1131</v>
      </c>
      <c r="J1605" s="441" t="s">
        <v>112</v>
      </c>
      <c r="K1605" s="1111" t="s">
        <v>1110</v>
      </c>
      <c r="L1605" s="441" t="s">
        <v>1120</v>
      </c>
      <c r="M1605" s="441" t="str">
        <f t="shared" si="94"/>
        <v>Macarthur 66 kV</v>
      </c>
      <c r="N1605" s="1111" t="s">
        <v>1111</v>
      </c>
      <c r="O1605" s="1112">
        <v>0</v>
      </c>
      <c r="P1605" s="1111"/>
      <c r="Q1605" s="2850"/>
      <c r="R1605" s="2861"/>
      <c r="S1605" s="2861"/>
      <c r="T1605" s="2861"/>
      <c r="U1605" s="2861"/>
      <c r="V1605" s="2862"/>
      <c r="W1605" s="2863"/>
      <c r="X1605" s="2863"/>
      <c r="Y1605" s="2863"/>
      <c r="Z1605" s="2863"/>
      <c r="AA1605" s="2864"/>
      <c r="AC1605" s="124"/>
      <c r="AD1605" s="124"/>
      <c r="AE1605" s="124"/>
      <c r="AF1605" s="124"/>
      <c r="AG1605" s="124"/>
      <c r="AH1605" s="124"/>
      <c r="AI1605" s="124"/>
      <c r="AJ1605" s="124"/>
      <c r="AK1605" s="124"/>
      <c r="AL1605" s="124"/>
      <c r="AM1605" s="124"/>
      <c r="AN1605" s="124"/>
      <c r="AO1605" s="124"/>
      <c r="AP1605" s="124"/>
      <c r="AQ1605" s="124"/>
      <c r="AR1605" s="124"/>
      <c r="AS1605" s="124"/>
      <c r="AT1605" s="124"/>
      <c r="AU1605" s="124"/>
      <c r="AV1605" s="124"/>
      <c r="AW1605" s="124"/>
      <c r="AX1605" s="124"/>
      <c r="AY1605" s="124"/>
      <c r="AZ1605" s="124"/>
      <c r="BA1605" s="124"/>
      <c r="BB1605" s="124"/>
    </row>
    <row r="1606" spans="2:54" ht="15" customHeight="1">
      <c r="B1606" s="1155"/>
      <c r="C1606" s="3016" t="s">
        <v>1112</v>
      </c>
      <c r="D1606" s="3016"/>
      <c r="E1606" s="1146" t="s">
        <v>1127</v>
      </c>
      <c r="F1606" s="1106"/>
      <c r="G1606" s="441" t="s">
        <v>93</v>
      </c>
      <c r="H1606" s="441" t="s">
        <v>1103</v>
      </c>
      <c r="I1606" s="441" t="s">
        <v>1128</v>
      </c>
      <c r="J1606" s="441" t="s">
        <v>112</v>
      </c>
      <c r="K1606" s="1111" t="s">
        <v>1112</v>
      </c>
      <c r="L1606" s="441" t="s">
        <v>1120</v>
      </c>
      <c r="M1606" s="441" t="str">
        <f t="shared" si="94"/>
        <v>Macarthur 66 kV</v>
      </c>
      <c r="N1606" s="1111" t="s">
        <v>1113</v>
      </c>
      <c r="O1606" s="1111" t="s">
        <v>1113</v>
      </c>
      <c r="P1606" s="1111"/>
      <c r="Q1606" s="2850"/>
      <c r="R1606" s="2850"/>
      <c r="S1606" s="2850"/>
      <c r="T1606" s="2850"/>
      <c r="U1606" s="2850"/>
      <c r="V1606" s="2851"/>
      <c r="W1606" s="2866"/>
      <c r="X1606" s="2866"/>
      <c r="Y1606" s="2866"/>
      <c r="Z1606" s="2866"/>
      <c r="AA1606" s="2099"/>
      <c r="AC1606" s="124"/>
      <c r="AD1606" s="124"/>
      <c r="AE1606" s="124"/>
      <c r="AF1606" s="124"/>
      <c r="AG1606" s="124"/>
      <c r="AH1606" s="124"/>
      <c r="AI1606" s="124"/>
      <c r="AJ1606" s="124"/>
      <c r="AK1606" s="124"/>
      <c r="AL1606" s="124"/>
      <c r="AM1606" s="124"/>
      <c r="AN1606" s="124"/>
      <c r="AO1606" s="124"/>
      <c r="AP1606" s="124"/>
      <c r="AQ1606" s="124"/>
      <c r="AR1606" s="124"/>
      <c r="AS1606" s="124"/>
      <c r="AT1606" s="124"/>
      <c r="AU1606" s="124"/>
      <c r="AV1606" s="124"/>
      <c r="AW1606" s="124"/>
      <c r="AX1606" s="124"/>
      <c r="AY1606" s="124"/>
      <c r="AZ1606" s="124"/>
      <c r="BA1606" s="124"/>
      <c r="BB1606" s="124"/>
    </row>
    <row r="1607" spans="2:54" ht="15" customHeight="1">
      <c r="B1607" s="1155"/>
      <c r="C1607" s="3017"/>
      <c r="D1607" s="3017"/>
      <c r="E1607" s="1146" t="s">
        <v>1130</v>
      </c>
      <c r="F1607" s="1106"/>
      <c r="G1607" s="441" t="s">
        <v>93</v>
      </c>
      <c r="H1607" s="441" t="s">
        <v>1103</v>
      </c>
      <c r="I1607" s="441" t="s">
        <v>1131</v>
      </c>
      <c r="J1607" s="441" t="s">
        <v>112</v>
      </c>
      <c r="K1607" s="1111" t="s">
        <v>1112</v>
      </c>
      <c r="L1607" s="441" t="s">
        <v>1120</v>
      </c>
      <c r="M1607" s="441" t="str">
        <f t="shared" si="94"/>
        <v>Macarthur 66 kV</v>
      </c>
      <c r="N1607" s="1111" t="s">
        <v>1113</v>
      </c>
      <c r="O1607" s="1111" t="s">
        <v>1113</v>
      </c>
      <c r="P1607" s="1111"/>
      <c r="Q1607" s="2850"/>
      <c r="R1607" s="2850"/>
      <c r="S1607" s="2850"/>
      <c r="T1607" s="2850"/>
      <c r="U1607" s="2850"/>
      <c r="V1607" s="2851"/>
      <c r="W1607" s="2866"/>
      <c r="X1607" s="2866"/>
      <c r="Y1607" s="2866"/>
      <c r="Z1607" s="2866"/>
      <c r="AA1607" s="2099"/>
      <c r="AC1607" s="124"/>
      <c r="AD1607" s="124"/>
      <c r="AE1607" s="124"/>
      <c r="AF1607" s="124"/>
      <c r="AG1607" s="124"/>
      <c r="AH1607" s="124"/>
      <c r="AI1607" s="124"/>
      <c r="AJ1607" s="124"/>
      <c r="AK1607" s="124"/>
      <c r="AL1607" s="124"/>
      <c r="AM1607" s="124"/>
      <c r="AN1607" s="124"/>
      <c r="AO1607" s="124"/>
      <c r="AP1607" s="124"/>
      <c r="AQ1607" s="124"/>
      <c r="AR1607" s="124"/>
      <c r="AS1607" s="124"/>
      <c r="AT1607" s="124"/>
      <c r="AU1607" s="124"/>
      <c r="AV1607" s="124"/>
      <c r="AW1607" s="124"/>
      <c r="AX1607" s="124"/>
      <c r="AY1607" s="124"/>
      <c r="AZ1607" s="124"/>
      <c r="BA1607" s="124"/>
      <c r="BB1607" s="124"/>
    </row>
    <row r="1608" spans="2:54" ht="15" customHeight="1">
      <c r="B1608" s="1155"/>
      <c r="C1608" s="3016" t="s">
        <v>1134</v>
      </c>
      <c r="D1608" s="3016" t="s">
        <v>833</v>
      </c>
      <c r="E1608" s="1146" t="s">
        <v>1127</v>
      </c>
      <c r="F1608" s="1106"/>
      <c r="G1608" s="441" t="s">
        <v>93</v>
      </c>
      <c r="H1608" s="441" t="s">
        <v>1103</v>
      </c>
      <c r="I1608" s="441" t="s">
        <v>1128</v>
      </c>
      <c r="J1608" s="441" t="s">
        <v>112</v>
      </c>
      <c r="K1608" s="1111" t="s">
        <v>1134</v>
      </c>
      <c r="L1608" s="441" t="s">
        <v>1120</v>
      </c>
      <c r="M1608" s="441" t="str">
        <f t="shared" si="94"/>
        <v>Macarthur 66 kV</v>
      </c>
      <c r="N1608" s="1111" t="s">
        <v>1115</v>
      </c>
      <c r="O1608" s="1111" t="s">
        <v>833</v>
      </c>
      <c r="P1608" s="1111"/>
      <c r="Q1608" s="2867"/>
      <c r="R1608" s="2868"/>
      <c r="S1608" s="2869"/>
      <c r="T1608" s="2869"/>
      <c r="U1608" s="2869"/>
      <c r="V1608" s="2869"/>
      <c r="W1608" s="2869"/>
      <c r="X1608" s="2869"/>
      <c r="Y1608" s="2869"/>
      <c r="Z1608" s="2869"/>
      <c r="AA1608" s="2879"/>
      <c r="AC1608" s="124"/>
      <c r="AD1608" s="124"/>
      <c r="AE1608" s="124"/>
      <c r="AF1608" s="124"/>
      <c r="AG1608" s="124"/>
      <c r="AH1608" s="124"/>
      <c r="AI1608" s="124"/>
      <c r="AJ1608" s="124"/>
      <c r="AK1608" s="124"/>
      <c r="AL1608" s="124"/>
      <c r="AM1608" s="124"/>
      <c r="AN1608" s="124"/>
      <c r="AO1608" s="124"/>
      <c r="AP1608" s="124"/>
      <c r="AQ1608" s="124"/>
      <c r="AR1608" s="124"/>
      <c r="AS1608" s="124"/>
      <c r="AT1608" s="124"/>
      <c r="AU1608" s="124"/>
      <c r="AV1608" s="124"/>
      <c r="AW1608" s="124"/>
      <c r="AX1608" s="124"/>
      <c r="AY1608" s="124"/>
      <c r="AZ1608" s="124"/>
      <c r="BA1608" s="124"/>
      <c r="BB1608" s="124"/>
    </row>
    <row r="1609" spans="2:54" ht="15" customHeight="1">
      <c r="B1609" s="1155"/>
      <c r="C1609" s="3017"/>
      <c r="D1609" s="3017"/>
      <c r="E1609" s="1146" t="s">
        <v>1130</v>
      </c>
      <c r="F1609" s="1106"/>
      <c r="G1609" s="441" t="s">
        <v>93</v>
      </c>
      <c r="H1609" s="441" t="s">
        <v>1103</v>
      </c>
      <c r="I1609" s="441" t="s">
        <v>1131</v>
      </c>
      <c r="J1609" s="441" t="s">
        <v>112</v>
      </c>
      <c r="K1609" s="1111" t="s">
        <v>1134</v>
      </c>
      <c r="L1609" s="441" t="s">
        <v>1120</v>
      </c>
      <c r="M1609" s="441" t="str">
        <f t="shared" si="94"/>
        <v>Macarthur 66 kV</v>
      </c>
      <c r="N1609" s="1111" t="s">
        <v>1115</v>
      </c>
      <c r="O1609" s="1111" t="s">
        <v>833</v>
      </c>
      <c r="P1609" s="1111"/>
      <c r="Q1609" s="2867"/>
      <c r="R1609" s="2868"/>
      <c r="S1609" s="2869"/>
      <c r="T1609" s="2869"/>
      <c r="U1609" s="2869"/>
      <c r="V1609" s="2869"/>
      <c r="W1609" s="2869"/>
      <c r="X1609" s="2869"/>
      <c r="Y1609" s="2869"/>
      <c r="Z1609" s="2869"/>
      <c r="AA1609" s="2879"/>
      <c r="AC1609" s="124"/>
      <c r="AD1609" s="124"/>
      <c r="AE1609" s="124"/>
      <c r="AF1609" s="124"/>
      <c r="AG1609" s="124"/>
      <c r="AH1609" s="124"/>
      <c r="AI1609" s="124"/>
      <c r="AJ1609" s="124"/>
      <c r="AK1609" s="124"/>
      <c r="AL1609" s="124"/>
      <c r="AM1609" s="124"/>
      <c r="AN1609" s="124"/>
      <c r="AO1609" s="124"/>
      <c r="AP1609" s="124"/>
      <c r="AQ1609" s="124"/>
      <c r="AR1609" s="124"/>
      <c r="AS1609" s="124"/>
      <c r="AT1609" s="124"/>
      <c r="AU1609" s="124"/>
      <c r="AV1609" s="124"/>
      <c r="AW1609" s="124"/>
      <c r="AX1609" s="124"/>
      <c r="AY1609" s="124"/>
      <c r="AZ1609" s="124"/>
      <c r="BA1609" s="124"/>
      <c r="BB1609" s="124"/>
    </row>
    <row r="1610" spans="2:54" ht="15" customHeight="1">
      <c r="B1610" s="1155"/>
      <c r="C1610" s="3016" t="s">
        <v>1135</v>
      </c>
      <c r="D1610" s="3016" t="s">
        <v>833</v>
      </c>
      <c r="E1610" s="1146" t="s">
        <v>1127</v>
      </c>
      <c r="F1610" s="1106"/>
      <c r="G1610" s="441" t="s">
        <v>93</v>
      </c>
      <c r="H1610" s="441" t="s">
        <v>1103</v>
      </c>
      <c r="I1610" s="441" t="s">
        <v>1128</v>
      </c>
      <c r="J1610" s="441" t="s">
        <v>112</v>
      </c>
      <c r="K1610" s="1111" t="s">
        <v>1135</v>
      </c>
      <c r="L1610" s="441" t="s">
        <v>1120</v>
      </c>
      <c r="M1610" s="441" t="str">
        <f t="shared" si="94"/>
        <v>Macarthur 66 kV</v>
      </c>
      <c r="N1610" s="1111" t="s">
        <v>1106</v>
      </c>
      <c r="O1610" s="1111" t="s">
        <v>833</v>
      </c>
      <c r="P1610" s="1111"/>
      <c r="Q1610" s="2867"/>
      <c r="R1610" s="2868"/>
      <c r="S1610" s="2869"/>
      <c r="T1610" s="2869"/>
      <c r="U1610" s="2869"/>
      <c r="V1610" s="2869"/>
      <c r="W1610" s="2869"/>
      <c r="X1610" s="2869"/>
      <c r="Y1610" s="2869"/>
      <c r="Z1610" s="2869"/>
      <c r="AA1610" s="2879"/>
      <c r="AC1610" s="124"/>
      <c r="AD1610" s="124"/>
      <c r="AE1610" s="124"/>
      <c r="AF1610" s="124"/>
      <c r="AG1610" s="124"/>
      <c r="AH1610" s="124"/>
      <c r="AI1610" s="124"/>
      <c r="AJ1610" s="124"/>
      <c r="AK1610" s="124"/>
      <c r="AL1610" s="124"/>
      <c r="AM1610" s="124"/>
      <c r="AN1610" s="124"/>
      <c r="AO1610" s="124"/>
      <c r="AP1610" s="124"/>
      <c r="AQ1610" s="124"/>
      <c r="AR1610" s="124"/>
      <c r="AS1610" s="124"/>
      <c r="AT1610" s="124"/>
      <c r="AU1610" s="124"/>
      <c r="AV1610" s="124"/>
      <c r="AW1610" s="124"/>
      <c r="AX1610" s="124"/>
      <c r="AY1610" s="124"/>
      <c r="AZ1610" s="124"/>
      <c r="BA1610" s="124"/>
      <c r="BB1610" s="124"/>
    </row>
    <row r="1611" spans="2:54" ht="15" customHeight="1">
      <c r="B1611" s="1155"/>
      <c r="C1611" s="3017"/>
      <c r="D1611" s="3017"/>
      <c r="E1611" s="1146" t="s">
        <v>1130</v>
      </c>
      <c r="F1611" s="1106"/>
      <c r="G1611" s="441" t="s">
        <v>93</v>
      </c>
      <c r="H1611" s="441" t="s">
        <v>1103</v>
      </c>
      <c r="I1611" s="441" t="s">
        <v>1131</v>
      </c>
      <c r="J1611" s="441" t="s">
        <v>112</v>
      </c>
      <c r="K1611" s="1111" t="s">
        <v>1135</v>
      </c>
      <c r="L1611" s="441" t="s">
        <v>1120</v>
      </c>
      <c r="M1611" s="441" t="str">
        <f t="shared" si="94"/>
        <v>Macarthur 66 kV</v>
      </c>
      <c r="N1611" s="1111" t="s">
        <v>1106</v>
      </c>
      <c r="O1611" s="1111" t="s">
        <v>833</v>
      </c>
      <c r="P1611" s="1111"/>
      <c r="Q1611" s="2867"/>
      <c r="R1611" s="2868"/>
      <c r="S1611" s="2869"/>
      <c r="T1611" s="2869"/>
      <c r="U1611" s="2869"/>
      <c r="V1611" s="2869"/>
      <c r="W1611" s="2869"/>
      <c r="X1611" s="2869"/>
      <c r="Y1611" s="2869"/>
      <c r="Z1611" s="2869"/>
      <c r="AA1611" s="2879"/>
      <c r="AC1611" s="124"/>
      <c r="AD1611" s="124"/>
      <c r="AE1611" s="124"/>
      <c r="AF1611" s="124"/>
      <c r="AG1611" s="124"/>
      <c r="AH1611" s="124"/>
      <c r="AI1611" s="124"/>
      <c r="AJ1611" s="124"/>
      <c r="AK1611" s="124"/>
      <c r="AL1611" s="124"/>
      <c r="AM1611" s="124"/>
      <c r="AN1611" s="124"/>
      <c r="AO1611" s="124"/>
      <c r="AP1611" s="124"/>
      <c r="AQ1611" s="124"/>
      <c r="AR1611" s="124"/>
      <c r="AS1611" s="124"/>
      <c r="AT1611" s="124"/>
      <c r="AU1611" s="124"/>
      <c r="AV1611" s="124"/>
      <c r="AW1611" s="124"/>
      <c r="AX1611" s="124"/>
      <c r="AY1611" s="124"/>
      <c r="AZ1611" s="124"/>
      <c r="BA1611" s="124"/>
      <c r="BB1611" s="124"/>
    </row>
    <row r="1612" spans="2:54" ht="15" customHeight="1">
      <c r="B1612" s="1155"/>
      <c r="C1612" s="3016" t="s">
        <v>1135</v>
      </c>
      <c r="D1612" s="3016" t="s">
        <v>842</v>
      </c>
      <c r="E1612" s="1146" t="s">
        <v>1127</v>
      </c>
      <c r="F1612" s="1106"/>
      <c r="G1612" s="441" t="s">
        <v>93</v>
      </c>
      <c r="H1612" s="441" t="s">
        <v>1103</v>
      </c>
      <c r="I1612" s="441" t="s">
        <v>1128</v>
      </c>
      <c r="J1612" s="441" t="s">
        <v>112</v>
      </c>
      <c r="K1612" s="1111" t="s">
        <v>1135</v>
      </c>
      <c r="L1612" s="441" t="s">
        <v>1120</v>
      </c>
      <c r="M1612" s="441" t="str">
        <f t="shared" si="94"/>
        <v>Macarthur 66 kV</v>
      </c>
      <c r="N1612" s="1111" t="s">
        <v>1106</v>
      </c>
      <c r="O1612" s="1111" t="s">
        <v>842</v>
      </c>
      <c r="P1612" s="1111"/>
      <c r="Q1612" s="2867"/>
      <c r="R1612" s="2868"/>
      <c r="S1612" s="2869"/>
      <c r="T1612" s="2869"/>
      <c r="U1612" s="2869"/>
      <c r="V1612" s="2869"/>
      <c r="W1612" s="2869"/>
      <c r="X1612" s="2869"/>
      <c r="Y1612" s="2869"/>
      <c r="Z1612" s="2869"/>
      <c r="AA1612" s="2879"/>
      <c r="AC1612" s="124"/>
      <c r="AD1612" s="124"/>
      <c r="AE1612" s="124"/>
      <c r="AF1612" s="124"/>
      <c r="AG1612" s="124"/>
      <c r="AH1612" s="124"/>
      <c r="AI1612" s="124"/>
      <c r="AJ1612" s="124"/>
      <c r="AK1612" s="124"/>
      <c r="AL1612" s="124"/>
      <c r="AM1612" s="124"/>
      <c r="AN1612" s="124"/>
      <c r="AO1612" s="124"/>
      <c r="AP1612" s="124"/>
      <c r="AQ1612" s="124"/>
      <c r="AR1612" s="124"/>
      <c r="AS1612" s="124"/>
      <c r="AT1612" s="124"/>
      <c r="AU1612" s="124"/>
      <c r="AV1612" s="124"/>
      <c r="AW1612" s="124"/>
      <c r="AX1612" s="124"/>
      <c r="AY1612" s="124"/>
      <c r="AZ1612" s="124"/>
      <c r="BA1612" s="124"/>
      <c r="BB1612" s="124"/>
    </row>
    <row r="1613" spans="2:54" ht="15" customHeight="1">
      <c r="B1613" s="1155"/>
      <c r="C1613" s="3017"/>
      <c r="D1613" s="3017"/>
      <c r="E1613" s="1146" t="s">
        <v>1130</v>
      </c>
      <c r="F1613" s="1106"/>
      <c r="G1613" s="441" t="s">
        <v>93</v>
      </c>
      <c r="H1613" s="441" t="s">
        <v>1103</v>
      </c>
      <c r="I1613" s="441" t="s">
        <v>1131</v>
      </c>
      <c r="J1613" s="441" t="s">
        <v>112</v>
      </c>
      <c r="K1613" s="1111" t="s">
        <v>1135</v>
      </c>
      <c r="L1613" s="441" t="s">
        <v>1120</v>
      </c>
      <c r="M1613" s="441" t="str">
        <f t="shared" ref="M1613:M1676" si="98">M1612</f>
        <v>Macarthur 66 kV</v>
      </c>
      <c r="N1613" s="1111" t="s">
        <v>1106</v>
      </c>
      <c r="O1613" s="1111" t="s">
        <v>842</v>
      </c>
      <c r="P1613" s="1111"/>
      <c r="Q1613" s="2867"/>
      <c r="R1613" s="2868"/>
      <c r="S1613" s="2869"/>
      <c r="T1613" s="2869"/>
      <c r="U1613" s="2869"/>
      <c r="V1613" s="2869"/>
      <c r="W1613" s="2869"/>
      <c r="X1613" s="2869"/>
      <c r="Y1613" s="2869"/>
      <c r="Z1613" s="2869"/>
      <c r="AA1613" s="2879"/>
      <c r="AC1613" s="124"/>
      <c r="AD1613" s="124"/>
      <c r="AE1613" s="124"/>
      <c r="AF1613" s="124"/>
      <c r="AG1613" s="124"/>
      <c r="AH1613" s="124"/>
      <c r="AI1613" s="124"/>
      <c r="AJ1613" s="124"/>
      <c r="AK1613" s="124"/>
      <c r="AL1613" s="124"/>
      <c r="AM1613" s="124"/>
      <c r="AN1613" s="124"/>
      <c r="AO1613" s="124"/>
      <c r="AP1613" s="124"/>
      <c r="AQ1613" s="124"/>
      <c r="AR1613" s="124"/>
      <c r="AS1613" s="124"/>
      <c r="AT1613" s="124"/>
      <c r="AU1613" s="124"/>
      <c r="AV1613" s="124"/>
      <c r="AW1613" s="124"/>
      <c r="AX1613" s="124"/>
      <c r="AY1613" s="124"/>
      <c r="AZ1613" s="124"/>
      <c r="BA1613" s="124"/>
      <c r="BB1613" s="124"/>
    </row>
    <row r="1614" spans="2:54" ht="15" customHeight="1">
      <c r="B1614" s="1155"/>
      <c r="C1614" s="3016" t="s">
        <v>1136</v>
      </c>
      <c r="D1614" s="3016" t="s">
        <v>833</v>
      </c>
      <c r="E1614" s="1146" t="s">
        <v>1127</v>
      </c>
      <c r="F1614" s="1106"/>
      <c r="G1614" s="441" t="s">
        <v>93</v>
      </c>
      <c r="H1614" s="441" t="s">
        <v>1103</v>
      </c>
      <c r="I1614" s="441" t="s">
        <v>1128</v>
      </c>
      <c r="J1614" s="441" t="s">
        <v>112</v>
      </c>
      <c r="K1614" s="1111" t="s">
        <v>1136</v>
      </c>
      <c r="L1614" s="441" t="s">
        <v>1120</v>
      </c>
      <c r="M1614" s="441" t="str">
        <f t="shared" si="98"/>
        <v>Macarthur 66 kV</v>
      </c>
      <c r="N1614" s="1111" t="s">
        <v>1106</v>
      </c>
      <c r="O1614" s="1111" t="s">
        <v>833</v>
      </c>
      <c r="P1614" s="1111"/>
      <c r="Q1614" s="2867"/>
      <c r="R1614" s="2868"/>
      <c r="S1614" s="2869"/>
      <c r="T1614" s="2869"/>
      <c r="U1614" s="2869"/>
      <c r="V1614" s="2869"/>
      <c r="W1614" s="2870">
        <v>115.10000000000001</v>
      </c>
      <c r="X1614" s="2870">
        <v>115.49999999999999</v>
      </c>
      <c r="Y1614" s="2870">
        <v>115.8</v>
      </c>
      <c r="Z1614" s="2870">
        <v>115.99999999999999</v>
      </c>
      <c r="AA1614" s="2870">
        <v>115.99999999999999</v>
      </c>
      <c r="AC1614" s="124"/>
      <c r="AD1614" s="124"/>
      <c r="AE1614" s="124"/>
      <c r="AF1614" s="124"/>
      <c r="AG1614" s="124"/>
      <c r="AH1614" s="124"/>
      <c r="AI1614" s="124"/>
      <c r="AJ1614" s="124"/>
      <c r="AK1614" s="124"/>
      <c r="AL1614" s="124"/>
      <c r="AM1614" s="124"/>
      <c r="AN1614" s="124"/>
      <c r="AO1614" s="124"/>
      <c r="AP1614" s="124"/>
      <c r="AQ1614" s="124"/>
      <c r="AR1614" s="124"/>
      <c r="AS1614" s="124"/>
      <c r="AT1614" s="124"/>
      <c r="AU1614" s="124"/>
      <c r="AV1614" s="124"/>
      <c r="AW1614" s="124"/>
      <c r="AX1614" s="124"/>
      <c r="AY1614" s="124"/>
      <c r="AZ1614" s="124"/>
      <c r="BA1614" s="124"/>
      <c r="BB1614" s="124"/>
    </row>
    <row r="1615" spans="2:54" ht="15" customHeight="1">
      <c r="B1615" s="1155"/>
      <c r="C1615" s="3017"/>
      <c r="D1615" s="3017"/>
      <c r="E1615" s="1146" t="s">
        <v>1130</v>
      </c>
      <c r="F1615" s="1106"/>
      <c r="G1615" s="441" t="s">
        <v>93</v>
      </c>
      <c r="H1615" s="441" t="s">
        <v>1103</v>
      </c>
      <c r="I1615" s="441" t="s">
        <v>1131</v>
      </c>
      <c r="J1615" s="441" t="s">
        <v>112</v>
      </c>
      <c r="K1615" s="1111" t="s">
        <v>1136</v>
      </c>
      <c r="L1615" s="441" t="s">
        <v>1120</v>
      </c>
      <c r="M1615" s="441" t="str">
        <f t="shared" si="98"/>
        <v>Macarthur 66 kV</v>
      </c>
      <c r="N1615" s="1111" t="s">
        <v>1106</v>
      </c>
      <c r="O1615" s="1111" t="s">
        <v>833</v>
      </c>
      <c r="P1615" s="1111"/>
      <c r="Q1615" s="2528"/>
      <c r="R1615" s="2529"/>
      <c r="S1615" s="2530"/>
      <c r="T1615" s="2530"/>
      <c r="U1615" s="2530"/>
      <c r="V1615" s="2530"/>
      <c r="W1615" s="2102"/>
      <c r="X1615" s="2102"/>
      <c r="Y1615" s="2102"/>
      <c r="Z1615" s="2102"/>
      <c r="AA1615" s="2103"/>
      <c r="AC1615" s="124"/>
      <c r="AD1615" s="124"/>
      <c r="AE1615" s="124"/>
      <c r="AF1615" s="124"/>
      <c r="AG1615" s="124"/>
      <c r="AH1615" s="124"/>
      <c r="AI1615" s="124"/>
      <c r="AJ1615" s="124"/>
      <c r="AK1615" s="124"/>
      <c r="AL1615" s="124"/>
      <c r="AM1615" s="124"/>
      <c r="AN1615" s="124"/>
      <c r="AO1615" s="124"/>
      <c r="AP1615" s="124"/>
      <c r="AQ1615" s="124"/>
      <c r="AR1615" s="124"/>
      <c r="AS1615" s="124"/>
      <c r="AT1615" s="124"/>
      <c r="AU1615" s="124"/>
      <c r="AV1615" s="124"/>
      <c r="AW1615" s="124"/>
      <c r="AX1615" s="124"/>
      <c r="AY1615" s="124"/>
      <c r="AZ1615" s="124"/>
      <c r="BA1615" s="124"/>
      <c r="BB1615" s="124"/>
    </row>
    <row r="1616" spans="2:54" ht="15" customHeight="1">
      <c r="B1616" s="1155"/>
      <c r="C1616" s="3016" t="s">
        <v>1136</v>
      </c>
      <c r="D1616" s="3016" t="s">
        <v>842</v>
      </c>
      <c r="E1616" s="1146" t="s">
        <v>1127</v>
      </c>
      <c r="F1616" s="1106"/>
      <c r="G1616" s="441" t="s">
        <v>93</v>
      </c>
      <c r="H1616" s="441" t="s">
        <v>1103</v>
      </c>
      <c r="I1616" s="441" t="s">
        <v>1128</v>
      </c>
      <c r="J1616" s="441" t="s">
        <v>112</v>
      </c>
      <c r="K1616" s="1111" t="s">
        <v>1136</v>
      </c>
      <c r="L1616" s="441" t="s">
        <v>1120</v>
      </c>
      <c r="M1616" s="441" t="str">
        <f t="shared" si="98"/>
        <v>Macarthur 66 kV</v>
      </c>
      <c r="N1616" s="1111" t="s">
        <v>1106</v>
      </c>
      <c r="O1616" s="1111" t="s">
        <v>842</v>
      </c>
      <c r="P1616" s="1111"/>
      <c r="Q1616" s="2528"/>
      <c r="R1616" s="2529"/>
      <c r="S1616" s="2530"/>
      <c r="T1616" s="2530"/>
      <c r="U1616" s="2530"/>
      <c r="V1616" s="2530"/>
      <c r="W1616" s="2102"/>
      <c r="X1616" s="2102"/>
      <c r="Y1616" s="2102"/>
      <c r="Z1616" s="2102"/>
      <c r="AA1616" s="2102"/>
      <c r="AC1616" s="124"/>
      <c r="AD1616" s="124"/>
      <c r="AE1616" s="124"/>
      <c r="AF1616" s="124"/>
      <c r="AG1616" s="124"/>
      <c r="AH1616" s="124"/>
      <c r="AI1616" s="124"/>
      <c r="AJ1616" s="124"/>
      <c r="AK1616" s="124"/>
      <c r="AL1616" s="124"/>
      <c r="AM1616" s="124"/>
      <c r="AN1616" s="124"/>
      <c r="AO1616" s="124"/>
      <c r="AP1616" s="124"/>
      <c r="AQ1616" s="124"/>
      <c r="AR1616" s="124"/>
      <c r="AS1616" s="124"/>
      <c r="AT1616" s="124"/>
      <c r="AU1616" s="124"/>
      <c r="AV1616" s="124"/>
      <c r="AW1616" s="124"/>
      <c r="AX1616" s="124"/>
      <c r="AY1616" s="124"/>
      <c r="AZ1616" s="124"/>
      <c r="BA1616" s="124"/>
      <c r="BB1616" s="124"/>
    </row>
    <row r="1617" spans="2:54" ht="15" customHeight="1" thickBot="1">
      <c r="B1617" s="2872"/>
      <c r="C1617" s="3018"/>
      <c r="D1617" s="3018"/>
      <c r="E1617" s="2873" t="s">
        <v>1130</v>
      </c>
      <c r="F1617" s="1106"/>
      <c r="G1617" s="441" t="s">
        <v>93</v>
      </c>
      <c r="H1617" s="441" t="s">
        <v>1103</v>
      </c>
      <c r="I1617" s="441" t="s">
        <v>1131</v>
      </c>
      <c r="J1617" s="441" t="s">
        <v>112</v>
      </c>
      <c r="K1617" s="1111" t="s">
        <v>1136</v>
      </c>
      <c r="L1617" s="441" t="s">
        <v>1120</v>
      </c>
      <c r="M1617" s="441" t="str">
        <f t="shared" si="98"/>
        <v>Macarthur 66 kV</v>
      </c>
      <c r="N1617" s="1111" t="s">
        <v>1106</v>
      </c>
      <c r="O1617" s="1111" t="s">
        <v>842</v>
      </c>
      <c r="P1617" s="1111"/>
      <c r="Q1617" s="2874"/>
      <c r="R1617" s="2875"/>
      <c r="S1617" s="2876"/>
      <c r="T1617" s="2876"/>
      <c r="U1617" s="2876"/>
      <c r="V1617" s="2876"/>
      <c r="W1617" s="2877"/>
      <c r="X1617" s="2877"/>
      <c r="Y1617" s="2877"/>
      <c r="Z1617" s="2877"/>
      <c r="AA1617" s="2878"/>
      <c r="AC1617" s="124"/>
      <c r="AD1617" s="124"/>
      <c r="AE1617" s="124"/>
      <c r="AF1617" s="124"/>
      <c r="AG1617" s="124"/>
      <c r="AH1617" s="124"/>
      <c r="AI1617" s="124"/>
      <c r="AJ1617" s="124"/>
      <c r="AK1617" s="124"/>
      <c r="AL1617" s="124"/>
      <c r="AM1617" s="124"/>
      <c r="AN1617" s="124"/>
      <c r="AO1617" s="124"/>
      <c r="AP1617" s="124"/>
      <c r="AQ1617" s="124"/>
      <c r="AR1617" s="124"/>
      <c r="AS1617" s="124"/>
      <c r="AT1617" s="124"/>
      <c r="AU1617" s="124"/>
      <c r="AV1617" s="124"/>
      <c r="AW1617" s="124"/>
      <c r="AX1617" s="124"/>
      <c r="AY1617" s="124"/>
      <c r="AZ1617" s="124"/>
      <c r="BA1617" s="124"/>
      <c r="BB1617" s="124"/>
    </row>
    <row r="1618" spans="2:54" ht="15" customHeight="1">
      <c r="B1618" s="1145" t="s">
        <v>1655</v>
      </c>
      <c r="C1618" s="3019" t="s">
        <v>1126</v>
      </c>
      <c r="D1618" s="3019" t="s">
        <v>842</v>
      </c>
      <c r="E1618" s="1146" t="s">
        <v>1127</v>
      </c>
      <c r="F1618" s="1106"/>
      <c r="G1618" s="441" t="s">
        <v>93</v>
      </c>
      <c r="H1618" s="441" t="s">
        <v>1103</v>
      </c>
      <c r="I1618" s="441" t="s">
        <v>1128</v>
      </c>
      <c r="J1618" s="441" t="s">
        <v>112</v>
      </c>
      <c r="K1618" s="441" t="s">
        <v>1126</v>
      </c>
      <c r="L1618" s="441" t="s">
        <v>1120</v>
      </c>
      <c r="M1618" s="441" t="str">
        <f t="shared" ref="M1618" si="99">B1618</f>
        <v>Macarthur 132 kV</v>
      </c>
      <c r="N1618" s="441" t="s">
        <v>1129</v>
      </c>
      <c r="O1618" s="441" t="s">
        <v>842</v>
      </c>
      <c r="P1618" s="1111"/>
      <c r="Q1618" s="2521"/>
      <c r="R1618" s="2522"/>
      <c r="S1618" s="2523"/>
      <c r="T1618" s="2523"/>
      <c r="U1618" s="2523"/>
      <c r="V1618" s="2523"/>
      <c r="W1618" s="2524"/>
      <c r="X1618" s="2524"/>
      <c r="Y1618" s="2524"/>
      <c r="Z1618" s="2524"/>
      <c r="AA1618" s="2525"/>
      <c r="AC1618" s="124"/>
      <c r="AD1618" s="124"/>
      <c r="AE1618" s="124"/>
      <c r="AF1618" s="124"/>
      <c r="AG1618" s="124"/>
      <c r="AH1618" s="124"/>
      <c r="AI1618" s="124"/>
      <c r="AJ1618" s="124"/>
      <c r="AK1618" s="124"/>
      <c r="AL1618" s="124"/>
      <c r="AM1618" s="124"/>
      <c r="AN1618" s="124"/>
      <c r="AO1618" s="124"/>
      <c r="AP1618" s="124"/>
      <c r="AQ1618" s="124"/>
      <c r="AR1618" s="124"/>
      <c r="AS1618" s="124"/>
      <c r="AT1618" s="124"/>
      <c r="AU1618" s="124"/>
      <c r="AV1618" s="124"/>
      <c r="AW1618" s="124"/>
      <c r="AX1618" s="124"/>
      <c r="AY1618" s="124"/>
      <c r="AZ1618" s="124"/>
      <c r="BA1618" s="124"/>
      <c r="BB1618" s="124"/>
    </row>
    <row r="1619" spans="2:54" ht="15" customHeight="1">
      <c r="B1619" s="1155"/>
      <c r="C1619" s="3017"/>
      <c r="D1619" s="3017"/>
      <c r="E1619" s="1146" t="s">
        <v>1130</v>
      </c>
      <c r="F1619" s="1106"/>
      <c r="G1619" s="441" t="s">
        <v>93</v>
      </c>
      <c r="H1619" s="441" t="s">
        <v>1103</v>
      </c>
      <c r="I1619" s="441" t="s">
        <v>1131</v>
      </c>
      <c r="J1619" s="441" t="s">
        <v>112</v>
      </c>
      <c r="K1619" s="441" t="s">
        <v>1126</v>
      </c>
      <c r="L1619" s="441" t="s">
        <v>1120</v>
      </c>
      <c r="M1619" s="441" t="str">
        <f t="shared" si="98"/>
        <v>Macarthur 132 kV</v>
      </c>
      <c r="N1619" s="441" t="s">
        <v>1129</v>
      </c>
      <c r="O1619" s="441" t="s">
        <v>842</v>
      </c>
      <c r="P1619" s="1111"/>
      <c r="Q1619" s="2526"/>
      <c r="R1619" s="2527"/>
      <c r="S1619" s="2524"/>
      <c r="T1619" s="2524"/>
      <c r="U1619" s="2524"/>
      <c r="V1619" s="2524"/>
      <c r="W1619" s="2524"/>
      <c r="X1619" s="2524"/>
      <c r="Y1619" s="2524"/>
      <c r="Z1619" s="2524"/>
      <c r="AA1619" s="2525"/>
      <c r="AC1619" s="124"/>
      <c r="AD1619" s="124"/>
      <c r="AE1619" s="124"/>
      <c r="AF1619" s="124"/>
      <c r="AG1619" s="124"/>
      <c r="AH1619" s="124"/>
      <c r="AI1619" s="124"/>
      <c r="AJ1619" s="124"/>
      <c r="AK1619" s="124"/>
      <c r="AL1619" s="124"/>
      <c r="AM1619" s="124"/>
      <c r="AN1619" s="124"/>
      <c r="AO1619" s="124"/>
      <c r="AP1619" s="124"/>
      <c r="AQ1619" s="124"/>
      <c r="AR1619" s="124"/>
      <c r="AS1619" s="124"/>
      <c r="AT1619" s="124"/>
      <c r="AU1619" s="124"/>
      <c r="AV1619" s="124"/>
      <c r="AW1619" s="124"/>
      <c r="AX1619" s="124"/>
      <c r="AY1619" s="124"/>
      <c r="AZ1619" s="124"/>
      <c r="BA1619" s="124"/>
      <c r="BB1619" s="124"/>
    </row>
    <row r="1620" spans="2:54" ht="15" customHeight="1">
      <c r="B1620" s="1155"/>
      <c r="C1620" s="3016" t="s">
        <v>1132</v>
      </c>
      <c r="D1620" s="3016" t="s">
        <v>833</v>
      </c>
      <c r="E1620" s="1146" t="s">
        <v>1127</v>
      </c>
      <c r="F1620" s="1106"/>
      <c r="G1620" s="441" t="s">
        <v>93</v>
      </c>
      <c r="H1620" s="441" t="s">
        <v>1103</v>
      </c>
      <c r="I1620" s="441" t="s">
        <v>1128</v>
      </c>
      <c r="J1620" s="441" t="s">
        <v>112</v>
      </c>
      <c r="K1620" s="1111" t="s">
        <v>1132</v>
      </c>
      <c r="L1620" s="441" t="s">
        <v>1120</v>
      </c>
      <c r="M1620" s="441" t="str">
        <f t="shared" si="98"/>
        <v>Macarthur 132 kV</v>
      </c>
      <c r="N1620" s="1111" t="s">
        <v>1106</v>
      </c>
      <c r="O1620" s="1111" t="s">
        <v>833</v>
      </c>
      <c r="P1620" s="1111"/>
      <c r="Q1620" s="2867"/>
      <c r="R1620" s="2869"/>
      <c r="S1620" s="2869"/>
      <c r="T1620" s="2869"/>
      <c r="U1620" s="2869"/>
      <c r="V1620" s="2869"/>
      <c r="W1620" s="2869"/>
      <c r="X1620" s="2869"/>
      <c r="Y1620" s="2869"/>
      <c r="Z1620" s="2869"/>
      <c r="AA1620" s="2869"/>
      <c r="AC1620" s="124"/>
      <c r="AD1620" s="124"/>
      <c r="AE1620" s="124"/>
      <c r="AF1620" s="124"/>
      <c r="AG1620" s="124"/>
      <c r="AH1620" s="124"/>
      <c r="AI1620" s="124"/>
      <c r="AJ1620" s="124"/>
      <c r="AK1620" s="124"/>
      <c r="AL1620" s="124"/>
      <c r="AM1620" s="124"/>
      <c r="AN1620" s="124"/>
      <c r="AO1620" s="124"/>
      <c r="AP1620" s="124"/>
      <c r="AQ1620" s="124"/>
      <c r="AR1620" s="124"/>
      <c r="AS1620" s="124"/>
      <c r="AT1620" s="124"/>
      <c r="AU1620" s="124"/>
      <c r="AV1620" s="124"/>
      <c r="AW1620" s="124"/>
      <c r="AX1620" s="124"/>
      <c r="AY1620" s="124"/>
      <c r="AZ1620" s="124"/>
      <c r="BA1620" s="124"/>
      <c r="BB1620" s="124"/>
    </row>
    <row r="1621" spans="2:54" ht="15" customHeight="1">
      <c r="B1621" s="1155"/>
      <c r="C1621" s="3017"/>
      <c r="D1621" s="3017"/>
      <c r="E1621" s="1146" t="s">
        <v>1130</v>
      </c>
      <c r="F1621" s="1106"/>
      <c r="G1621" s="441" t="s">
        <v>93</v>
      </c>
      <c r="H1621" s="441" t="s">
        <v>1103</v>
      </c>
      <c r="I1621" s="441" t="s">
        <v>1131</v>
      </c>
      <c r="J1621" s="441" t="s">
        <v>112</v>
      </c>
      <c r="K1621" s="1111" t="s">
        <v>1132</v>
      </c>
      <c r="L1621" s="441" t="s">
        <v>1120</v>
      </c>
      <c r="M1621" s="441" t="str">
        <f t="shared" si="98"/>
        <v>Macarthur 132 kV</v>
      </c>
      <c r="N1621" s="1111" t="s">
        <v>1106</v>
      </c>
      <c r="O1621" s="1111" t="s">
        <v>833</v>
      </c>
      <c r="P1621" s="1111"/>
      <c r="Q1621" s="2867"/>
      <c r="R1621" s="2869"/>
      <c r="S1621" s="2869"/>
      <c r="T1621" s="2869"/>
      <c r="U1621" s="2869"/>
      <c r="V1621" s="2869"/>
      <c r="W1621" s="2869"/>
      <c r="X1621" s="2869"/>
      <c r="Y1621" s="2869"/>
      <c r="Z1621" s="2869"/>
      <c r="AA1621" s="2869"/>
      <c r="AC1621" s="124"/>
      <c r="AD1621" s="124"/>
      <c r="AE1621" s="124"/>
      <c r="AF1621" s="124"/>
      <c r="AG1621" s="124"/>
      <c r="AH1621" s="124"/>
      <c r="AI1621" s="124"/>
      <c r="AJ1621" s="124"/>
      <c r="AK1621" s="124"/>
      <c r="AL1621" s="124"/>
      <c r="AM1621" s="124"/>
      <c r="AN1621" s="124"/>
      <c r="AO1621" s="124"/>
      <c r="AP1621" s="124"/>
      <c r="AQ1621" s="124"/>
      <c r="AR1621" s="124"/>
      <c r="AS1621" s="124"/>
      <c r="AT1621" s="124"/>
      <c r="AU1621" s="124"/>
      <c r="AV1621" s="124"/>
      <c r="AW1621" s="124"/>
      <c r="AX1621" s="124"/>
      <c r="AY1621" s="124"/>
      <c r="AZ1621" s="124"/>
      <c r="BA1621" s="124"/>
      <c r="BB1621" s="124"/>
    </row>
    <row r="1622" spans="2:54" ht="15" customHeight="1">
      <c r="B1622" s="1155"/>
      <c r="C1622" s="3016" t="s">
        <v>1132</v>
      </c>
      <c r="D1622" s="3016" t="s">
        <v>842</v>
      </c>
      <c r="E1622" s="1146" t="s">
        <v>1127</v>
      </c>
      <c r="F1622" s="1106"/>
      <c r="G1622" s="441" t="s">
        <v>93</v>
      </c>
      <c r="H1622" s="441" t="s">
        <v>1103</v>
      </c>
      <c r="I1622" s="441" t="s">
        <v>1128</v>
      </c>
      <c r="J1622" s="441" t="s">
        <v>112</v>
      </c>
      <c r="K1622" s="1111" t="s">
        <v>1132</v>
      </c>
      <c r="L1622" s="441" t="s">
        <v>1120</v>
      </c>
      <c r="M1622" s="441" t="str">
        <f t="shared" si="98"/>
        <v>Macarthur 132 kV</v>
      </c>
      <c r="N1622" s="1111" t="s">
        <v>1106</v>
      </c>
      <c r="O1622" s="1112" t="s">
        <v>842</v>
      </c>
      <c r="P1622" s="1111"/>
      <c r="Q1622" s="2867"/>
      <c r="R1622" s="2869"/>
      <c r="S1622" s="2869"/>
      <c r="T1622" s="2869"/>
      <c r="U1622" s="2869"/>
      <c r="V1622" s="2869"/>
      <c r="W1622" s="2869"/>
      <c r="X1622" s="2869"/>
      <c r="Y1622" s="2869"/>
      <c r="Z1622" s="2869"/>
      <c r="AA1622" s="2869"/>
      <c r="AC1622" s="124"/>
      <c r="AD1622" s="124"/>
      <c r="AE1622" s="124"/>
      <c r="AF1622" s="124"/>
      <c r="AG1622" s="124"/>
      <c r="AH1622" s="124"/>
      <c r="AI1622" s="124"/>
      <c r="AJ1622" s="124"/>
      <c r="AK1622" s="124"/>
      <c r="AL1622" s="124"/>
      <c r="AM1622" s="124"/>
      <c r="AN1622" s="124"/>
      <c r="AO1622" s="124"/>
      <c r="AP1622" s="124"/>
      <c r="AQ1622" s="124"/>
      <c r="AR1622" s="124"/>
      <c r="AS1622" s="124"/>
      <c r="AT1622" s="124"/>
      <c r="AU1622" s="124"/>
      <c r="AV1622" s="124"/>
      <c r="AW1622" s="124"/>
      <c r="AX1622" s="124"/>
      <c r="AY1622" s="124"/>
      <c r="AZ1622" s="124"/>
      <c r="BA1622" s="124"/>
      <c r="BB1622" s="124"/>
    </row>
    <row r="1623" spans="2:54" ht="15" customHeight="1">
      <c r="B1623" s="1155"/>
      <c r="C1623" s="3017"/>
      <c r="D1623" s="3017"/>
      <c r="E1623" s="1146" t="s">
        <v>1130</v>
      </c>
      <c r="F1623" s="1106"/>
      <c r="G1623" s="441" t="s">
        <v>93</v>
      </c>
      <c r="H1623" s="441" t="s">
        <v>1103</v>
      </c>
      <c r="I1623" s="441" t="s">
        <v>1131</v>
      </c>
      <c r="J1623" s="441" t="s">
        <v>112</v>
      </c>
      <c r="K1623" s="1111" t="s">
        <v>1132</v>
      </c>
      <c r="L1623" s="441" t="s">
        <v>1120</v>
      </c>
      <c r="M1623" s="441" t="str">
        <f t="shared" si="98"/>
        <v>Macarthur 132 kV</v>
      </c>
      <c r="N1623" s="1111" t="s">
        <v>1106</v>
      </c>
      <c r="O1623" s="1112" t="s">
        <v>842</v>
      </c>
      <c r="P1623" s="1111"/>
      <c r="Q1623" s="2867"/>
      <c r="R1623" s="2869"/>
      <c r="S1623" s="2869"/>
      <c r="T1623" s="2869"/>
      <c r="U1623" s="2869"/>
      <c r="V1623" s="2869"/>
      <c r="W1623" s="2869"/>
      <c r="X1623" s="2869"/>
      <c r="Y1623" s="2869"/>
      <c r="Z1623" s="2869"/>
      <c r="AA1623" s="2869"/>
      <c r="AC1623" s="124"/>
      <c r="AD1623" s="124"/>
      <c r="AE1623" s="124"/>
      <c r="AF1623" s="124"/>
      <c r="AG1623" s="124"/>
      <c r="AH1623" s="124"/>
      <c r="AI1623" s="124"/>
      <c r="AJ1623" s="124"/>
      <c r="AK1623" s="124"/>
      <c r="AL1623" s="124"/>
      <c r="AM1623" s="124"/>
      <c r="AN1623" s="124"/>
      <c r="AO1623" s="124"/>
      <c r="AP1623" s="124"/>
      <c r="AQ1623" s="124"/>
      <c r="AR1623" s="124"/>
      <c r="AS1623" s="124"/>
      <c r="AT1623" s="124"/>
      <c r="AU1623" s="124"/>
      <c r="AV1623" s="124"/>
      <c r="AW1623" s="124"/>
      <c r="AX1623" s="124"/>
      <c r="AY1623" s="124"/>
      <c r="AZ1623" s="124"/>
      <c r="BA1623" s="124"/>
      <c r="BB1623" s="124"/>
    </row>
    <row r="1624" spans="2:54" ht="15" customHeight="1">
      <c r="B1624" s="1155"/>
      <c r="C1624" s="3016" t="s">
        <v>1133</v>
      </c>
      <c r="D1624" s="3016"/>
      <c r="E1624" s="1146" t="s">
        <v>1127</v>
      </c>
      <c r="F1624" s="1106"/>
      <c r="G1624" s="441" t="s">
        <v>93</v>
      </c>
      <c r="H1624" s="441" t="s">
        <v>1103</v>
      </c>
      <c r="I1624" s="441" t="s">
        <v>1128</v>
      </c>
      <c r="J1624" s="441" t="s">
        <v>112</v>
      </c>
      <c r="K1624" s="1111" t="s">
        <v>1133</v>
      </c>
      <c r="L1624" s="441" t="s">
        <v>1120</v>
      </c>
      <c r="M1624" s="441" t="str">
        <f t="shared" si="98"/>
        <v>Macarthur 132 kV</v>
      </c>
      <c r="N1624" s="1111" t="s">
        <v>1108</v>
      </c>
      <c r="O1624" s="1111" t="s">
        <v>1109</v>
      </c>
      <c r="P1624" s="1111"/>
      <c r="Q1624" s="2867"/>
      <c r="R1624" s="2869"/>
      <c r="S1624" s="2869"/>
      <c r="T1624" s="2869"/>
      <c r="U1624" s="2869"/>
      <c r="V1624" s="2869"/>
      <c r="W1624" s="2869"/>
      <c r="X1624" s="2869"/>
      <c r="Y1624" s="2869"/>
      <c r="Z1624" s="2869"/>
      <c r="AA1624" s="2869"/>
      <c r="AC1624" s="124"/>
      <c r="AD1624" s="124"/>
      <c r="AE1624" s="124"/>
      <c r="AF1624" s="124"/>
      <c r="AG1624" s="124"/>
      <c r="AH1624" s="124"/>
      <c r="AI1624" s="124"/>
      <c r="AJ1624" s="124"/>
      <c r="AK1624" s="124"/>
      <c r="AL1624" s="124"/>
      <c r="AM1624" s="124"/>
      <c r="AN1624" s="124"/>
      <c r="AO1624" s="124"/>
      <c r="AP1624" s="124"/>
      <c r="AQ1624" s="124"/>
      <c r="AR1624" s="124"/>
      <c r="AS1624" s="124"/>
      <c r="AT1624" s="124"/>
      <c r="AU1624" s="124"/>
      <c r="AV1624" s="124"/>
      <c r="AW1624" s="124"/>
      <c r="AX1624" s="124"/>
      <c r="AY1624" s="124"/>
      <c r="AZ1624" s="124"/>
      <c r="BA1624" s="124"/>
      <c r="BB1624" s="124"/>
    </row>
    <row r="1625" spans="2:54" ht="15" customHeight="1">
      <c r="B1625" s="1155"/>
      <c r="C1625" s="3017"/>
      <c r="D1625" s="3017"/>
      <c r="E1625" s="1146" t="s">
        <v>1130</v>
      </c>
      <c r="F1625" s="1106"/>
      <c r="G1625" s="441" t="s">
        <v>93</v>
      </c>
      <c r="H1625" s="441" t="s">
        <v>1103</v>
      </c>
      <c r="I1625" s="441" t="s">
        <v>1131</v>
      </c>
      <c r="J1625" s="441" t="s">
        <v>112</v>
      </c>
      <c r="K1625" s="1111" t="s">
        <v>1133</v>
      </c>
      <c r="L1625" s="441" t="s">
        <v>1120</v>
      </c>
      <c r="M1625" s="441" t="str">
        <f t="shared" si="98"/>
        <v>Macarthur 132 kV</v>
      </c>
      <c r="N1625" s="1111" t="s">
        <v>1108</v>
      </c>
      <c r="O1625" s="1111" t="s">
        <v>1109</v>
      </c>
      <c r="P1625" s="1111"/>
      <c r="Q1625" s="2867"/>
      <c r="R1625" s="2869"/>
      <c r="S1625" s="2869"/>
      <c r="T1625" s="2869"/>
      <c r="U1625" s="2869"/>
      <c r="V1625" s="2869"/>
      <c r="W1625" s="2869"/>
      <c r="X1625" s="2869"/>
      <c r="Y1625" s="2869"/>
      <c r="Z1625" s="2869"/>
      <c r="AA1625" s="2869"/>
      <c r="AC1625" s="124"/>
      <c r="AD1625" s="124"/>
      <c r="AE1625" s="124"/>
      <c r="AF1625" s="124"/>
      <c r="AG1625" s="124"/>
      <c r="AH1625" s="124"/>
      <c r="AI1625" s="124"/>
      <c r="AJ1625" s="124"/>
      <c r="AK1625" s="124"/>
      <c r="AL1625" s="124"/>
      <c r="AM1625" s="124"/>
      <c r="AN1625" s="124"/>
      <c r="AO1625" s="124"/>
      <c r="AP1625" s="124"/>
      <c r="AQ1625" s="124"/>
      <c r="AR1625" s="124"/>
      <c r="AS1625" s="124"/>
      <c r="AT1625" s="124"/>
      <c r="AU1625" s="124"/>
      <c r="AV1625" s="124"/>
      <c r="AW1625" s="124"/>
      <c r="AX1625" s="124"/>
      <c r="AY1625" s="124"/>
      <c r="AZ1625" s="124"/>
      <c r="BA1625" s="124"/>
      <c r="BB1625" s="124"/>
    </row>
    <row r="1626" spans="2:54" ht="15" customHeight="1">
      <c r="B1626" s="1155"/>
      <c r="C1626" s="3016" t="s">
        <v>1110</v>
      </c>
      <c r="D1626" s="3016"/>
      <c r="E1626" s="1146" t="s">
        <v>1127</v>
      </c>
      <c r="F1626" s="1106"/>
      <c r="G1626" s="441" t="s">
        <v>93</v>
      </c>
      <c r="H1626" s="441" t="s">
        <v>1103</v>
      </c>
      <c r="I1626" s="441" t="s">
        <v>1128</v>
      </c>
      <c r="J1626" s="441" t="s">
        <v>112</v>
      </c>
      <c r="K1626" s="1111" t="s">
        <v>1110</v>
      </c>
      <c r="L1626" s="441" t="s">
        <v>1120</v>
      </c>
      <c r="M1626" s="441" t="str">
        <f t="shared" si="98"/>
        <v>Macarthur 132 kV</v>
      </c>
      <c r="N1626" s="1111" t="s">
        <v>1111</v>
      </c>
      <c r="O1626" s="1112">
        <v>0</v>
      </c>
      <c r="P1626" s="1111"/>
      <c r="Q1626" s="2867"/>
      <c r="R1626" s="2869"/>
      <c r="S1626" s="2869"/>
      <c r="T1626" s="2869"/>
      <c r="U1626" s="2869"/>
      <c r="V1626" s="2869"/>
      <c r="W1626" s="2869"/>
      <c r="X1626" s="2869"/>
      <c r="Y1626" s="2869"/>
      <c r="Z1626" s="2869"/>
      <c r="AA1626" s="2869"/>
      <c r="AC1626" s="124"/>
      <c r="AD1626" s="124"/>
      <c r="AE1626" s="124"/>
      <c r="AF1626" s="124"/>
      <c r="AG1626" s="124"/>
      <c r="AH1626" s="124"/>
      <c r="AI1626" s="124"/>
      <c r="AJ1626" s="124"/>
      <c r="AK1626" s="124"/>
      <c r="AL1626" s="124"/>
      <c r="AM1626" s="124"/>
      <c r="AN1626" s="124"/>
      <c r="AO1626" s="124"/>
      <c r="AP1626" s="124"/>
      <c r="AQ1626" s="124"/>
      <c r="AR1626" s="124"/>
      <c r="AS1626" s="124"/>
      <c r="AT1626" s="124"/>
      <c r="AU1626" s="124"/>
      <c r="AV1626" s="124"/>
      <c r="AW1626" s="124"/>
      <c r="AX1626" s="124"/>
      <c r="AY1626" s="124"/>
      <c r="AZ1626" s="124"/>
      <c r="BA1626" s="124"/>
      <c r="BB1626" s="124"/>
    </row>
    <row r="1627" spans="2:54" ht="15" customHeight="1">
      <c r="B1627" s="1155"/>
      <c r="C1627" s="3017"/>
      <c r="D1627" s="3017"/>
      <c r="E1627" s="1146" t="s">
        <v>1130</v>
      </c>
      <c r="F1627" s="1106"/>
      <c r="G1627" s="441" t="s">
        <v>93</v>
      </c>
      <c r="H1627" s="441" t="s">
        <v>1103</v>
      </c>
      <c r="I1627" s="441" t="s">
        <v>1131</v>
      </c>
      <c r="J1627" s="441" t="s">
        <v>112</v>
      </c>
      <c r="K1627" s="1111" t="s">
        <v>1110</v>
      </c>
      <c r="L1627" s="441" t="s">
        <v>1120</v>
      </c>
      <c r="M1627" s="441" t="str">
        <f t="shared" si="98"/>
        <v>Macarthur 132 kV</v>
      </c>
      <c r="N1627" s="1111" t="s">
        <v>1111</v>
      </c>
      <c r="O1627" s="1112">
        <v>0</v>
      </c>
      <c r="P1627" s="1111"/>
      <c r="Q1627" s="2867"/>
      <c r="R1627" s="2869"/>
      <c r="S1627" s="2869"/>
      <c r="T1627" s="2869"/>
      <c r="U1627" s="2869"/>
      <c r="V1627" s="2869"/>
      <c r="W1627" s="2869"/>
      <c r="X1627" s="2869"/>
      <c r="Y1627" s="2869"/>
      <c r="Z1627" s="2869"/>
      <c r="AA1627" s="2869"/>
      <c r="AC1627" s="124"/>
      <c r="AD1627" s="124"/>
      <c r="AE1627" s="124"/>
      <c r="AF1627" s="124"/>
      <c r="AG1627" s="124"/>
      <c r="AH1627" s="124"/>
      <c r="AI1627" s="124"/>
      <c r="AJ1627" s="124"/>
      <c r="AK1627" s="124"/>
      <c r="AL1627" s="124"/>
      <c r="AM1627" s="124"/>
      <c r="AN1627" s="124"/>
      <c r="AO1627" s="124"/>
      <c r="AP1627" s="124"/>
      <c r="AQ1627" s="124"/>
      <c r="AR1627" s="124"/>
      <c r="AS1627" s="124"/>
      <c r="AT1627" s="124"/>
      <c r="AU1627" s="124"/>
      <c r="AV1627" s="124"/>
      <c r="AW1627" s="124"/>
      <c r="AX1627" s="124"/>
      <c r="AY1627" s="124"/>
      <c r="AZ1627" s="124"/>
      <c r="BA1627" s="124"/>
      <c r="BB1627" s="124"/>
    </row>
    <row r="1628" spans="2:54" ht="15" customHeight="1">
      <c r="B1628" s="1155"/>
      <c r="C1628" s="3016" t="s">
        <v>1112</v>
      </c>
      <c r="D1628" s="3016"/>
      <c r="E1628" s="1146" t="s">
        <v>1127</v>
      </c>
      <c r="F1628" s="1106"/>
      <c r="G1628" s="441" t="s">
        <v>93</v>
      </c>
      <c r="H1628" s="441" t="s">
        <v>1103</v>
      </c>
      <c r="I1628" s="441" t="s">
        <v>1128</v>
      </c>
      <c r="J1628" s="441" t="s">
        <v>112</v>
      </c>
      <c r="K1628" s="1111" t="s">
        <v>1112</v>
      </c>
      <c r="L1628" s="441" t="s">
        <v>1120</v>
      </c>
      <c r="M1628" s="441" t="str">
        <f t="shared" si="98"/>
        <v>Macarthur 132 kV</v>
      </c>
      <c r="N1628" s="1111" t="s">
        <v>1113</v>
      </c>
      <c r="O1628" s="1111" t="s">
        <v>1113</v>
      </c>
      <c r="P1628" s="1111"/>
      <c r="Q1628" s="2867"/>
      <c r="R1628" s="2869"/>
      <c r="S1628" s="2869"/>
      <c r="T1628" s="2869"/>
      <c r="U1628" s="2869"/>
      <c r="V1628" s="2869"/>
      <c r="W1628" s="2869"/>
      <c r="X1628" s="2869"/>
      <c r="Y1628" s="2869"/>
      <c r="Z1628" s="2869"/>
      <c r="AA1628" s="2869"/>
      <c r="AC1628" s="124"/>
      <c r="AD1628" s="124"/>
      <c r="AE1628" s="124"/>
      <c r="AF1628" s="124"/>
      <c r="AG1628" s="124"/>
      <c r="AH1628" s="124"/>
      <c r="AI1628" s="124"/>
      <c r="AJ1628" s="124"/>
      <c r="AK1628" s="124"/>
      <c r="AL1628" s="124"/>
      <c r="AM1628" s="124"/>
      <c r="AN1628" s="124"/>
      <c r="AO1628" s="124"/>
      <c r="AP1628" s="124"/>
      <c r="AQ1628" s="124"/>
      <c r="AR1628" s="124"/>
      <c r="AS1628" s="124"/>
      <c r="AT1628" s="124"/>
      <c r="AU1628" s="124"/>
      <c r="AV1628" s="124"/>
      <c r="AW1628" s="124"/>
      <c r="AX1628" s="124"/>
      <c r="AY1628" s="124"/>
      <c r="AZ1628" s="124"/>
      <c r="BA1628" s="124"/>
      <c r="BB1628" s="124"/>
    </row>
    <row r="1629" spans="2:54" ht="15" customHeight="1">
      <c r="B1629" s="1155"/>
      <c r="C1629" s="3017"/>
      <c r="D1629" s="3017"/>
      <c r="E1629" s="1146" t="s">
        <v>1130</v>
      </c>
      <c r="F1629" s="1106"/>
      <c r="G1629" s="441" t="s">
        <v>93</v>
      </c>
      <c r="H1629" s="441" t="s">
        <v>1103</v>
      </c>
      <c r="I1629" s="441" t="s">
        <v>1131</v>
      </c>
      <c r="J1629" s="441" t="s">
        <v>112</v>
      </c>
      <c r="K1629" s="1111" t="s">
        <v>1112</v>
      </c>
      <c r="L1629" s="441" t="s">
        <v>1120</v>
      </c>
      <c r="M1629" s="441" t="str">
        <f t="shared" si="98"/>
        <v>Macarthur 132 kV</v>
      </c>
      <c r="N1629" s="1111" t="s">
        <v>1113</v>
      </c>
      <c r="O1629" s="1111" t="s">
        <v>1113</v>
      </c>
      <c r="P1629" s="1111"/>
      <c r="Q1629" s="2867"/>
      <c r="R1629" s="2869"/>
      <c r="S1629" s="2869"/>
      <c r="T1629" s="2869"/>
      <c r="U1629" s="2869"/>
      <c r="V1629" s="2869"/>
      <c r="W1629" s="2869"/>
      <c r="X1629" s="2869"/>
      <c r="Y1629" s="2869"/>
      <c r="Z1629" s="2869"/>
      <c r="AA1629" s="2869"/>
      <c r="AC1629" s="124"/>
      <c r="AD1629" s="124"/>
      <c r="AE1629" s="124"/>
      <c r="AF1629" s="124"/>
      <c r="AG1629" s="124"/>
      <c r="AH1629" s="124"/>
      <c r="AI1629" s="124"/>
      <c r="AJ1629" s="124"/>
      <c r="AK1629" s="124"/>
      <c r="AL1629" s="124"/>
      <c r="AM1629" s="124"/>
      <c r="AN1629" s="124"/>
      <c r="AO1629" s="124"/>
      <c r="AP1629" s="124"/>
      <c r="AQ1629" s="124"/>
      <c r="AR1629" s="124"/>
      <c r="AS1629" s="124"/>
      <c r="AT1629" s="124"/>
      <c r="AU1629" s="124"/>
      <c r="AV1629" s="124"/>
      <c r="AW1629" s="124"/>
      <c r="AX1629" s="124"/>
      <c r="AY1629" s="124"/>
      <c r="AZ1629" s="124"/>
      <c r="BA1629" s="124"/>
      <c r="BB1629" s="124"/>
    </row>
    <row r="1630" spans="2:54" ht="15" customHeight="1">
      <c r="B1630" s="1155"/>
      <c r="C1630" s="3016" t="s">
        <v>1134</v>
      </c>
      <c r="D1630" s="3016" t="s">
        <v>833</v>
      </c>
      <c r="E1630" s="1146" t="s">
        <v>1127</v>
      </c>
      <c r="F1630" s="1106"/>
      <c r="G1630" s="441" t="s">
        <v>93</v>
      </c>
      <c r="H1630" s="441" t="s">
        <v>1103</v>
      </c>
      <c r="I1630" s="441" t="s">
        <v>1128</v>
      </c>
      <c r="J1630" s="441" t="s">
        <v>112</v>
      </c>
      <c r="K1630" s="1111" t="s">
        <v>1134</v>
      </c>
      <c r="L1630" s="441" t="s">
        <v>1120</v>
      </c>
      <c r="M1630" s="441" t="str">
        <f t="shared" si="98"/>
        <v>Macarthur 132 kV</v>
      </c>
      <c r="N1630" s="1111" t="s">
        <v>1115</v>
      </c>
      <c r="O1630" s="1111" t="s">
        <v>833</v>
      </c>
      <c r="P1630" s="1111"/>
      <c r="Q1630" s="2867"/>
      <c r="R1630" s="2869"/>
      <c r="S1630" s="2869"/>
      <c r="T1630" s="2869"/>
      <c r="U1630" s="2869"/>
      <c r="V1630" s="2869"/>
      <c r="W1630" s="2869"/>
      <c r="X1630" s="2869"/>
      <c r="Y1630" s="2869"/>
      <c r="Z1630" s="2869"/>
      <c r="AA1630" s="2869"/>
      <c r="AC1630" s="124"/>
      <c r="AD1630" s="124"/>
      <c r="AE1630" s="124"/>
      <c r="AF1630" s="124"/>
      <c r="AG1630" s="124"/>
      <c r="AH1630" s="124"/>
      <c r="AI1630" s="124"/>
      <c r="AJ1630" s="124"/>
      <c r="AK1630" s="124"/>
      <c r="AL1630" s="124"/>
      <c r="AM1630" s="124"/>
      <c r="AN1630" s="124"/>
      <c r="AO1630" s="124"/>
      <c r="AP1630" s="124"/>
      <c r="AQ1630" s="124"/>
      <c r="AR1630" s="124"/>
      <c r="AS1630" s="124"/>
      <c r="AT1630" s="124"/>
      <c r="AU1630" s="124"/>
      <c r="AV1630" s="124"/>
      <c r="AW1630" s="124"/>
      <c r="AX1630" s="124"/>
      <c r="AY1630" s="124"/>
      <c r="AZ1630" s="124"/>
      <c r="BA1630" s="124"/>
      <c r="BB1630" s="124"/>
    </row>
    <row r="1631" spans="2:54" ht="15" customHeight="1">
      <c r="B1631" s="1155"/>
      <c r="C1631" s="3017"/>
      <c r="D1631" s="3017"/>
      <c r="E1631" s="1146" t="s">
        <v>1130</v>
      </c>
      <c r="F1631" s="1106"/>
      <c r="G1631" s="441" t="s">
        <v>93</v>
      </c>
      <c r="H1631" s="441" t="s">
        <v>1103</v>
      </c>
      <c r="I1631" s="441" t="s">
        <v>1131</v>
      </c>
      <c r="J1631" s="441" t="s">
        <v>112</v>
      </c>
      <c r="K1631" s="1111" t="s">
        <v>1134</v>
      </c>
      <c r="L1631" s="441" t="s">
        <v>1120</v>
      </c>
      <c r="M1631" s="441" t="str">
        <f t="shared" si="98"/>
        <v>Macarthur 132 kV</v>
      </c>
      <c r="N1631" s="1111" t="s">
        <v>1115</v>
      </c>
      <c r="O1631" s="1111" t="s">
        <v>833</v>
      </c>
      <c r="P1631" s="1111"/>
      <c r="Q1631" s="2867"/>
      <c r="R1631" s="2869"/>
      <c r="S1631" s="2869"/>
      <c r="T1631" s="2869"/>
      <c r="U1631" s="2869"/>
      <c r="V1631" s="2869"/>
      <c r="W1631" s="2869"/>
      <c r="X1631" s="2869"/>
      <c r="Y1631" s="2869"/>
      <c r="Z1631" s="2869"/>
      <c r="AA1631" s="2869"/>
      <c r="AC1631" s="124"/>
      <c r="AD1631" s="124"/>
      <c r="AE1631" s="124"/>
      <c r="AF1631" s="124"/>
      <c r="AG1631" s="124"/>
      <c r="AH1631" s="124"/>
      <c r="AI1631" s="124"/>
      <c r="AJ1631" s="124"/>
      <c r="AK1631" s="124"/>
      <c r="AL1631" s="124"/>
      <c r="AM1631" s="124"/>
      <c r="AN1631" s="124"/>
      <c r="AO1631" s="124"/>
      <c r="AP1631" s="124"/>
      <c r="AQ1631" s="124"/>
      <c r="AR1631" s="124"/>
      <c r="AS1631" s="124"/>
      <c r="AT1631" s="124"/>
      <c r="AU1631" s="124"/>
      <c r="AV1631" s="124"/>
      <c r="AW1631" s="124"/>
      <c r="AX1631" s="124"/>
      <c r="AY1631" s="124"/>
      <c r="AZ1631" s="124"/>
      <c r="BA1631" s="124"/>
      <c r="BB1631" s="124"/>
    </row>
    <row r="1632" spans="2:54" ht="15" customHeight="1">
      <c r="B1632" s="1155"/>
      <c r="C1632" s="3016" t="s">
        <v>1135</v>
      </c>
      <c r="D1632" s="3016" t="s">
        <v>833</v>
      </c>
      <c r="E1632" s="1146" t="s">
        <v>1127</v>
      </c>
      <c r="F1632" s="1106"/>
      <c r="G1632" s="441" t="s">
        <v>93</v>
      </c>
      <c r="H1632" s="441" t="s">
        <v>1103</v>
      </c>
      <c r="I1632" s="441" t="s">
        <v>1128</v>
      </c>
      <c r="J1632" s="441" t="s">
        <v>112</v>
      </c>
      <c r="K1632" s="1111" t="s">
        <v>1135</v>
      </c>
      <c r="L1632" s="441" t="s">
        <v>1120</v>
      </c>
      <c r="M1632" s="441" t="str">
        <f t="shared" si="98"/>
        <v>Macarthur 132 kV</v>
      </c>
      <c r="N1632" s="1111" t="s">
        <v>1106</v>
      </c>
      <c r="O1632" s="1111" t="s">
        <v>833</v>
      </c>
      <c r="P1632" s="1111"/>
      <c r="Q1632" s="2867"/>
      <c r="R1632" s="2869"/>
      <c r="S1632" s="2869"/>
      <c r="T1632" s="2869"/>
      <c r="U1632" s="2869"/>
      <c r="V1632" s="2869"/>
      <c r="W1632" s="2869"/>
      <c r="X1632" s="2869"/>
      <c r="Y1632" s="2869"/>
      <c r="Z1632" s="2869"/>
      <c r="AA1632" s="2869"/>
      <c r="AC1632" s="124"/>
      <c r="AD1632" s="124"/>
      <c r="AE1632" s="124"/>
      <c r="AF1632" s="124"/>
      <c r="AG1632" s="124"/>
      <c r="AH1632" s="124"/>
      <c r="AI1632" s="124"/>
      <c r="AJ1632" s="124"/>
      <c r="AK1632" s="124"/>
      <c r="AL1632" s="124"/>
      <c r="AM1632" s="124"/>
      <c r="AN1632" s="124"/>
      <c r="AO1632" s="124"/>
      <c r="AP1632" s="124"/>
      <c r="AQ1632" s="124"/>
      <c r="AR1632" s="124"/>
      <c r="AS1632" s="124"/>
      <c r="AT1632" s="124"/>
      <c r="AU1632" s="124"/>
      <c r="AV1632" s="124"/>
      <c r="AW1632" s="124"/>
      <c r="AX1632" s="124"/>
      <c r="AY1632" s="124"/>
      <c r="AZ1632" s="124"/>
      <c r="BA1632" s="124"/>
      <c r="BB1632" s="124"/>
    </row>
    <row r="1633" spans="2:54" ht="15" customHeight="1">
      <c r="B1633" s="1155"/>
      <c r="C1633" s="3017"/>
      <c r="D1633" s="3017"/>
      <c r="E1633" s="1146" t="s">
        <v>1130</v>
      </c>
      <c r="F1633" s="1106"/>
      <c r="G1633" s="441" t="s">
        <v>93</v>
      </c>
      <c r="H1633" s="441" t="s">
        <v>1103</v>
      </c>
      <c r="I1633" s="441" t="s">
        <v>1131</v>
      </c>
      <c r="J1633" s="441" t="s">
        <v>112</v>
      </c>
      <c r="K1633" s="1111" t="s">
        <v>1135</v>
      </c>
      <c r="L1633" s="441" t="s">
        <v>1120</v>
      </c>
      <c r="M1633" s="441" t="str">
        <f t="shared" si="98"/>
        <v>Macarthur 132 kV</v>
      </c>
      <c r="N1633" s="1111" t="s">
        <v>1106</v>
      </c>
      <c r="O1633" s="1111" t="s">
        <v>833</v>
      </c>
      <c r="P1633" s="1111"/>
      <c r="Q1633" s="2867"/>
      <c r="R1633" s="2869"/>
      <c r="S1633" s="2869"/>
      <c r="T1633" s="2869"/>
      <c r="U1633" s="2869"/>
      <c r="V1633" s="2869"/>
      <c r="W1633" s="2869"/>
      <c r="X1633" s="2869"/>
      <c r="Y1633" s="2869"/>
      <c r="Z1633" s="2869"/>
      <c r="AA1633" s="2869"/>
      <c r="AC1633" s="124"/>
      <c r="AD1633" s="124"/>
      <c r="AE1633" s="124"/>
      <c r="AF1633" s="124"/>
      <c r="AG1633" s="124"/>
      <c r="AH1633" s="124"/>
      <c r="AI1633" s="124"/>
      <c r="AJ1633" s="124"/>
      <c r="AK1633" s="124"/>
      <c r="AL1633" s="124"/>
      <c r="AM1633" s="124"/>
      <c r="AN1633" s="124"/>
      <c r="AO1633" s="124"/>
      <c r="AP1633" s="124"/>
      <c r="AQ1633" s="124"/>
      <c r="AR1633" s="124"/>
      <c r="AS1633" s="124"/>
      <c r="AT1633" s="124"/>
      <c r="AU1633" s="124"/>
      <c r="AV1633" s="124"/>
      <c r="AW1633" s="124"/>
      <c r="AX1633" s="124"/>
      <c r="AY1633" s="124"/>
      <c r="AZ1633" s="124"/>
      <c r="BA1633" s="124"/>
      <c r="BB1633" s="124"/>
    </row>
    <row r="1634" spans="2:54" ht="15" customHeight="1">
      <c r="B1634" s="1155"/>
      <c r="C1634" s="3016" t="s">
        <v>1135</v>
      </c>
      <c r="D1634" s="3016" t="s">
        <v>842</v>
      </c>
      <c r="E1634" s="1146" t="s">
        <v>1127</v>
      </c>
      <c r="F1634" s="1106"/>
      <c r="G1634" s="441" t="s">
        <v>93</v>
      </c>
      <c r="H1634" s="441" t="s">
        <v>1103</v>
      </c>
      <c r="I1634" s="441" t="s">
        <v>1128</v>
      </c>
      <c r="J1634" s="441" t="s">
        <v>112</v>
      </c>
      <c r="K1634" s="1111" t="s">
        <v>1135</v>
      </c>
      <c r="L1634" s="441" t="s">
        <v>1120</v>
      </c>
      <c r="M1634" s="441" t="str">
        <f t="shared" si="98"/>
        <v>Macarthur 132 kV</v>
      </c>
      <c r="N1634" s="1111" t="s">
        <v>1106</v>
      </c>
      <c r="O1634" s="1111" t="s">
        <v>842</v>
      </c>
      <c r="P1634" s="1111"/>
      <c r="Q1634" s="2867"/>
      <c r="R1634" s="2869"/>
      <c r="S1634" s="2869"/>
      <c r="T1634" s="2869"/>
      <c r="U1634" s="2869"/>
      <c r="V1634" s="2869"/>
      <c r="W1634" s="2869"/>
      <c r="X1634" s="2869"/>
      <c r="Y1634" s="2869"/>
      <c r="Z1634" s="2869"/>
      <c r="AA1634" s="2869"/>
      <c r="AC1634" s="124"/>
      <c r="AD1634" s="124"/>
      <c r="AE1634" s="124"/>
      <c r="AF1634" s="124"/>
      <c r="AG1634" s="124"/>
      <c r="AH1634" s="124"/>
      <c r="AI1634" s="124"/>
      <c r="AJ1634" s="124"/>
      <c r="AK1634" s="124"/>
      <c r="AL1634" s="124"/>
      <c r="AM1634" s="124"/>
      <c r="AN1634" s="124"/>
      <c r="AO1634" s="124"/>
      <c r="AP1634" s="124"/>
      <c r="AQ1634" s="124"/>
      <c r="AR1634" s="124"/>
      <c r="AS1634" s="124"/>
      <c r="AT1634" s="124"/>
      <c r="AU1634" s="124"/>
      <c r="AV1634" s="124"/>
      <c r="AW1634" s="124"/>
      <c r="AX1634" s="124"/>
      <c r="AY1634" s="124"/>
      <c r="AZ1634" s="124"/>
      <c r="BA1634" s="124"/>
      <c r="BB1634" s="124"/>
    </row>
    <row r="1635" spans="2:54" ht="15" customHeight="1">
      <c r="B1635" s="1155"/>
      <c r="C1635" s="3017"/>
      <c r="D1635" s="3017"/>
      <c r="E1635" s="1146" t="s">
        <v>1130</v>
      </c>
      <c r="F1635" s="1106"/>
      <c r="G1635" s="441" t="s">
        <v>93</v>
      </c>
      <c r="H1635" s="441" t="s">
        <v>1103</v>
      </c>
      <c r="I1635" s="441" t="s">
        <v>1131</v>
      </c>
      <c r="J1635" s="441" t="s">
        <v>112</v>
      </c>
      <c r="K1635" s="1111" t="s">
        <v>1135</v>
      </c>
      <c r="L1635" s="441" t="s">
        <v>1120</v>
      </c>
      <c r="M1635" s="441" t="str">
        <f t="shared" si="98"/>
        <v>Macarthur 132 kV</v>
      </c>
      <c r="N1635" s="1111" t="s">
        <v>1106</v>
      </c>
      <c r="O1635" s="1111" t="s">
        <v>842</v>
      </c>
      <c r="P1635" s="1111"/>
      <c r="Q1635" s="2867"/>
      <c r="R1635" s="2869"/>
      <c r="S1635" s="2869"/>
      <c r="T1635" s="2869"/>
      <c r="U1635" s="2869"/>
      <c r="V1635" s="2869"/>
      <c r="W1635" s="2869"/>
      <c r="X1635" s="2869"/>
      <c r="Y1635" s="2869"/>
      <c r="Z1635" s="2869"/>
      <c r="AA1635" s="2869"/>
      <c r="AC1635" s="124"/>
      <c r="AD1635" s="124"/>
      <c r="AE1635" s="124"/>
      <c r="AF1635" s="124"/>
      <c r="AG1635" s="124"/>
      <c r="AH1635" s="124"/>
      <c r="AI1635" s="124"/>
      <c r="AJ1635" s="124"/>
      <c r="AK1635" s="124"/>
      <c r="AL1635" s="124"/>
      <c r="AM1635" s="124"/>
      <c r="AN1635" s="124"/>
      <c r="AO1635" s="124"/>
      <c r="AP1635" s="124"/>
      <c r="AQ1635" s="124"/>
      <c r="AR1635" s="124"/>
      <c r="AS1635" s="124"/>
      <c r="AT1635" s="124"/>
      <c r="AU1635" s="124"/>
      <c r="AV1635" s="124"/>
      <c r="AW1635" s="124"/>
      <c r="AX1635" s="124"/>
      <c r="AY1635" s="124"/>
      <c r="AZ1635" s="124"/>
      <c r="BA1635" s="124"/>
      <c r="BB1635" s="124"/>
    </row>
    <row r="1636" spans="2:54" ht="15" customHeight="1">
      <c r="B1636" s="1155"/>
      <c r="C1636" s="3016" t="s">
        <v>1136</v>
      </c>
      <c r="D1636" s="3016" t="s">
        <v>833</v>
      </c>
      <c r="E1636" s="1146" t="s">
        <v>1127</v>
      </c>
      <c r="F1636" s="1106"/>
      <c r="G1636" s="441" t="s">
        <v>93</v>
      </c>
      <c r="H1636" s="441" t="s">
        <v>1103</v>
      </c>
      <c r="I1636" s="441" t="s">
        <v>1128</v>
      </c>
      <c r="J1636" s="441" t="s">
        <v>112</v>
      </c>
      <c r="K1636" s="1111" t="s">
        <v>1136</v>
      </c>
      <c r="L1636" s="441" t="s">
        <v>1120</v>
      </c>
      <c r="M1636" s="441" t="str">
        <f t="shared" si="98"/>
        <v>Macarthur 132 kV</v>
      </c>
      <c r="N1636" s="1111" t="s">
        <v>1106</v>
      </c>
      <c r="O1636" s="1111" t="s">
        <v>833</v>
      </c>
      <c r="P1636" s="1111"/>
      <c r="Q1636" s="2867"/>
      <c r="R1636" s="2869"/>
      <c r="S1636" s="2869"/>
      <c r="T1636" s="2869"/>
      <c r="U1636" s="2869"/>
      <c r="V1636" s="2869"/>
      <c r="W1636" s="2870">
        <v>227.35861341192128</v>
      </c>
      <c r="X1636" s="2870">
        <v>242.05859988486992</v>
      </c>
      <c r="Y1636" s="2870">
        <v>252.06345947192301</v>
      </c>
      <c r="Z1636" s="2870">
        <v>262.97794119037781</v>
      </c>
      <c r="AA1636" s="2870">
        <v>274.85381349460442</v>
      </c>
      <c r="AC1636" s="124"/>
      <c r="AD1636" s="124"/>
      <c r="AE1636" s="124"/>
      <c r="AF1636" s="124"/>
      <c r="AG1636" s="124"/>
      <c r="AH1636" s="124"/>
      <c r="AI1636" s="124"/>
      <c r="AJ1636" s="124"/>
      <c r="AK1636" s="124"/>
      <c r="AL1636" s="124"/>
      <c r="AM1636" s="124"/>
      <c r="AN1636" s="124"/>
      <c r="AO1636" s="124"/>
      <c r="AP1636" s="124"/>
      <c r="AQ1636" s="124"/>
      <c r="AR1636" s="124"/>
      <c r="AS1636" s="124"/>
      <c r="AT1636" s="124"/>
      <c r="AU1636" s="124"/>
      <c r="AV1636" s="124"/>
      <c r="AW1636" s="124"/>
      <c r="AX1636" s="124"/>
      <c r="AY1636" s="124"/>
      <c r="AZ1636" s="124"/>
      <c r="BA1636" s="124"/>
      <c r="BB1636" s="124"/>
    </row>
    <row r="1637" spans="2:54" ht="15" customHeight="1">
      <c r="B1637" s="1155"/>
      <c r="C1637" s="3017"/>
      <c r="D1637" s="3017"/>
      <c r="E1637" s="1146" t="s">
        <v>1130</v>
      </c>
      <c r="F1637" s="1106"/>
      <c r="G1637" s="441" t="s">
        <v>93</v>
      </c>
      <c r="H1637" s="441" t="s">
        <v>1103</v>
      </c>
      <c r="I1637" s="441" t="s">
        <v>1131</v>
      </c>
      <c r="J1637" s="441" t="s">
        <v>112</v>
      </c>
      <c r="K1637" s="1111" t="s">
        <v>1136</v>
      </c>
      <c r="L1637" s="441" t="s">
        <v>1120</v>
      </c>
      <c r="M1637" s="441" t="str">
        <f t="shared" si="98"/>
        <v>Macarthur 132 kV</v>
      </c>
      <c r="N1637" s="1111" t="s">
        <v>1106</v>
      </c>
      <c r="O1637" s="1111" t="s">
        <v>833</v>
      </c>
      <c r="P1637" s="1111"/>
      <c r="Q1637" s="2867"/>
      <c r="R1637" s="2869"/>
      <c r="S1637" s="2869"/>
      <c r="T1637" s="2869"/>
      <c r="U1637" s="2869"/>
      <c r="V1637" s="2869"/>
      <c r="W1637" s="2870"/>
      <c r="X1637" s="2870"/>
      <c r="Y1637" s="2870"/>
      <c r="Z1637" s="2870"/>
      <c r="AA1637" s="2870"/>
      <c r="AC1637" s="124"/>
      <c r="AD1637" s="124"/>
      <c r="AE1637" s="124"/>
      <c r="AF1637" s="124"/>
      <c r="AG1637" s="124"/>
      <c r="AH1637" s="124"/>
      <c r="AI1637" s="124"/>
      <c r="AJ1637" s="124"/>
      <c r="AK1637" s="124"/>
      <c r="AL1637" s="124"/>
      <c r="AM1637" s="124"/>
      <c r="AN1637" s="124"/>
      <c r="AO1637" s="124"/>
      <c r="AP1637" s="124"/>
      <c r="AQ1637" s="124"/>
      <c r="AR1637" s="124"/>
      <c r="AS1637" s="124"/>
      <c r="AT1637" s="124"/>
      <c r="AU1637" s="124"/>
      <c r="AV1637" s="124"/>
      <c r="AW1637" s="124"/>
      <c r="AX1637" s="124"/>
      <c r="AY1637" s="124"/>
      <c r="AZ1637" s="124"/>
      <c r="BA1637" s="124"/>
      <c r="BB1637" s="124"/>
    </row>
    <row r="1638" spans="2:54" ht="15" customHeight="1">
      <c r="B1638" s="1155"/>
      <c r="C1638" s="3016" t="s">
        <v>1136</v>
      </c>
      <c r="D1638" s="3016" t="s">
        <v>842</v>
      </c>
      <c r="E1638" s="1146" t="s">
        <v>1127</v>
      </c>
      <c r="F1638" s="1106"/>
      <c r="G1638" s="441" t="s">
        <v>93</v>
      </c>
      <c r="H1638" s="441" t="s">
        <v>1103</v>
      </c>
      <c r="I1638" s="441" t="s">
        <v>1128</v>
      </c>
      <c r="J1638" s="441" t="s">
        <v>112</v>
      </c>
      <c r="K1638" s="1111" t="s">
        <v>1136</v>
      </c>
      <c r="L1638" s="441" t="s">
        <v>1120</v>
      </c>
      <c r="M1638" s="441" t="str">
        <f t="shared" si="98"/>
        <v>Macarthur 132 kV</v>
      </c>
      <c r="N1638" s="1111" t="s">
        <v>1106</v>
      </c>
      <c r="O1638" s="1111" t="s">
        <v>842</v>
      </c>
      <c r="P1638" s="1111"/>
      <c r="Q1638" s="2867"/>
      <c r="R1638" s="2869"/>
      <c r="S1638" s="2869"/>
      <c r="T1638" s="2869"/>
      <c r="U1638" s="2869"/>
      <c r="V1638" s="2869"/>
      <c r="W1638" s="2870">
        <v>253.89158925138003</v>
      </c>
      <c r="X1638" s="2870">
        <v>269.28862912908812</v>
      </c>
      <c r="Y1638" s="2870">
        <v>279.60147996917647</v>
      </c>
      <c r="Z1638" s="2870">
        <v>291.17417047658915</v>
      </c>
      <c r="AA1638" s="2870">
        <v>303.1973264930395</v>
      </c>
      <c r="AC1638" s="124"/>
      <c r="AD1638" s="124"/>
      <c r="AE1638" s="124"/>
      <c r="AF1638" s="124"/>
      <c r="AG1638" s="124"/>
      <c r="AH1638" s="124"/>
      <c r="AI1638" s="124"/>
      <c r="AJ1638" s="124"/>
      <c r="AK1638" s="124"/>
      <c r="AL1638" s="124"/>
      <c r="AM1638" s="124"/>
      <c r="AN1638" s="124"/>
      <c r="AO1638" s="124"/>
      <c r="AP1638" s="124"/>
      <c r="AQ1638" s="124"/>
      <c r="AR1638" s="124"/>
      <c r="AS1638" s="124"/>
      <c r="AT1638" s="124"/>
      <c r="AU1638" s="124"/>
      <c r="AV1638" s="124"/>
      <c r="AW1638" s="124"/>
      <c r="AX1638" s="124"/>
      <c r="AY1638" s="124"/>
      <c r="AZ1638" s="124"/>
      <c r="BA1638" s="124"/>
      <c r="BB1638" s="124"/>
    </row>
    <row r="1639" spans="2:54" ht="15" customHeight="1" thickBot="1">
      <c r="B1639" s="2872"/>
      <c r="C1639" s="3018"/>
      <c r="D1639" s="3018"/>
      <c r="E1639" s="2873" t="s">
        <v>1130</v>
      </c>
      <c r="F1639" s="1106"/>
      <c r="G1639" s="441" t="s">
        <v>93</v>
      </c>
      <c r="H1639" s="441" t="s">
        <v>1103</v>
      </c>
      <c r="I1639" s="441" t="s">
        <v>1131</v>
      </c>
      <c r="J1639" s="441" t="s">
        <v>112</v>
      </c>
      <c r="K1639" s="1111" t="s">
        <v>1136</v>
      </c>
      <c r="L1639" s="441" t="s">
        <v>1120</v>
      </c>
      <c r="M1639" s="441" t="str">
        <f t="shared" si="98"/>
        <v>Macarthur 132 kV</v>
      </c>
      <c r="N1639" s="1111" t="s">
        <v>1106</v>
      </c>
      <c r="O1639" s="1111" t="s">
        <v>842</v>
      </c>
      <c r="P1639" s="1111"/>
      <c r="Q1639" s="2874"/>
      <c r="R1639" s="2876"/>
      <c r="S1639" s="2876"/>
      <c r="T1639" s="2876"/>
      <c r="U1639" s="2876"/>
      <c r="V1639" s="2876"/>
      <c r="W1639" s="2877"/>
      <c r="X1639" s="2877"/>
      <c r="Y1639" s="2877"/>
      <c r="Z1639" s="2877"/>
      <c r="AA1639" s="2877"/>
      <c r="AC1639" s="124"/>
      <c r="AD1639" s="124"/>
      <c r="AE1639" s="124"/>
      <c r="AF1639" s="124"/>
      <c r="AG1639" s="124"/>
      <c r="AH1639" s="124"/>
      <c r="AI1639" s="124"/>
      <c r="AJ1639" s="124"/>
      <c r="AK1639" s="124"/>
      <c r="AL1639" s="124"/>
      <c r="AM1639" s="124"/>
      <c r="AN1639" s="124"/>
      <c r="AO1639" s="124"/>
      <c r="AP1639" s="124"/>
      <c r="AQ1639" s="124"/>
      <c r="AR1639" s="124"/>
      <c r="AS1639" s="124"/>
      <c r="AT1639" s="124"/>
      <c r="AU1639" s="124"/>
      <c r="AV1639" s="124"/>
      <c r="AW1639" s="124"/>
      <c r="AX1639" s="124"/>
      <c r="AY1639" s="124"/>
      <c r="AZ1639" s="124"/>
      <c r="BA1639" s="124"/>
      <c r="BB1639" s="124"/>
    </row>
    <row r="1640" spans="2:54" ht="15" customHeight="1">
      <c r="B1640" s="1145" t="s">
        <v>1654</v>
      </c>
      <c r="C1640" s="3019" t="s">
        <v>1126</v>
      </c>
      <c r="D1640" s="3019" t="s">
        <v>842</v>
      </c>
      <c r="E1640" s="1146" t="s">
        <v>1127</v>
      </c>
      <c r="F1640" s="1106"/>
      <c r="G1640" s="441" t="s">
        <v>93</v>
      </c>
      <c r="H1640" s="441" t="s">
        <v>1103</v>
      </c>
      <c r="I1640" s="441" t="s">
        <v>1128</v>
      </c>
      <c r="J1640" s="441" t="s">
        <v>112</v>
      </c>
      <c r="K1640" s="441" t="s">
        <v>1126</v>
      </c>
      <c r="L1640" s="441" t="s">
        <v>1120</v>
      </c>
      <c r="M1640" s="441" t="str">
        <f t="shared" ref="M1640" si="100">B1640</f>
        <v>Regentville 132 kV</v>
      </c>
      <c r="N1640" s="441" t="s">
        <v>1129</v>
      </c>
      <c r="O1640" s="441" t="s">
        <v>842</v>
      </c>
      <c r="P1640" s="1111"/>
      <c r="Q1640" s="2521"/>
      <c r="R1640" s="2522"/>
      <c r="S1640" s="2523"/>
      <c r="T1640" s="2523"/>
      <c r="U1640" s="2523"/>
      <c r="V1640" s="2523"/>
      <c r="W1640" s="2524"/>
      <c r="X1640" s="2524"/>
      <c r="Y1640" s="2524"/>
      <c r="Z1640" s="2524"/>
      <c r="AA1640" s="2525"/>
      <c r="AB1640" s="1125"/>
      <c r="AC1640" s="1151"/>
      <c r="AD1640" s="1152"/>
      <c r="AE1640" s="1153"/>
      <c r="AF1640" s="1153"/>
      <c r="AG1640" s="1153"/>
      <c r="AH1640" s="124"/>
      <c r="AI1640" s="124"/>
      <c r="AJ1640" s="124"/>
      <c r="AK1640" s="124"/>
      <c r="AL1640" s="124"/>
      <c r="AM1640" s="124"/>
      <c r="AN1640" s="124"/>
      <c r="AO1640" s="124"/>
      <c r="AP1640" s="124"/>
      <c r="AQ1640" s="1153"/>
      <c r="AR1640" s="1154"/>
      <c r="AS1640" s="1154"/>
      <c r="AT1640" s="1154"/>
      <c r="AU1640" s="1154"/>
      <c r="AV1640" s="1154"/>
      <c r="AW1640" s="1154"/>
      <c r="AX1640" s="1154"/>
      <c r="AY1640" s="1154"/>
      <c r="AZ1640" s="1154"/>
      <c r="BA1640" s="1154"/>
      <c r="BB1640" s="1154"/>
    </row>
    <row r="1641" spans="2:54" ht="15" customHeight="1">
      <c r="B1641" s="1155"/>
      <c r="C1641" s="3017"/>
      <c r="D1641" s="3017"/>
      <c r="E1641" s="1146" t="s">
        <v>1130</v>
      </c>
      <c r="F1641" s="1106"/>
      <c r="G1641" s="441" t="s">
        <v>93</v>
      </c>
      <c r="H1641" s="441" t="s">
        <v>1103</v>
      </c>
      <c r="I1641" s="441" t="s">
        <v>1131</v>
      </c>
      <c r="J1641" s="441" t="s">
        <v>112</v>
      </c>
      <c r="K1641" s="441" t="s">
        <v>1126</v>
      </c>
      <c r="L1641" s="441" t="s">
        <v>1120</v>
      </c>
      <c r="M1641" s="441" t="str">
        <f t="shared" si="98"/>
        <v>Regentville 132 kV</v>
      </c>
      <c r="N1641" s="441" t="s">
        <v>1129</v>
      </c>
      <c r="O1641" s="441" t="s">
        <v>842</v>
      </c>
      <c r="P1641" s="1111"/>
      <c r="Q1641" s="2526"/>
      <c r="R1641" s="2527"/>
      <c r="S1641" s="2524"/>
      <c r="T1641" s="2524"/>
      <c r="U1641" s="2524"/>
      <c r="V1641" s="2524"/>
      <c r="W1641" s="2524"/>
      <c r="X1641" s="2524"/>
      <c r="Y1641" s="2524"/>
      <c r="Z1641" s="2524"/>
      <c r="AA1641" s="2525"/>
      <c r="AB1641" s="1125"/>
      <c r="AC1641" s="1151"/>
      <c r="AD1641" s="1152"/>
      <c r="AE1641" s="1153"/>
      <c r="AF1641" s="1153"/>
      <c r="AG1641" s="1153"/>
      <c r="AH1641" s="124"/>
      <c r="AI1641" s="124"/>
      <c r="AJ1641" s="124"/>
      <c r="AK1641" s="124"/>
      <c r="AL1641" s="124"/>
      <c r="AM1641" s="124"/>
      <c r="AN1641" s="124"/>
      <c r="AO1641" s="124"/>
      <c r="AP1641" s="124"/>
      <c r="AQ1641" s="1153"/>
      <c r="AR1641" s="1154"/>
      <c r="AS1641" s="1154"/>
      <c r="AT1641" s="1154"/>
      <c r="AU1641" s="1154"/>
      <c r="AV1641" s="1154"/>
      <c r="AW1641" s="1154"/>
      <c r="AX1641" s="1154"/>
      <c r="AY1641" s="1154"/>
      <c r="AZ1641" s="1154"/>
      <c r="BA1641" s="1154"/>
      <c r="BB1641" s="1154"/>
    </row>
    <row r="1642" spans="2:54" ht="15" customHeight="1">
      <c r="B1642" s="1155"/>
      <c r="C1642" s="3016" t="s">
        <v>1132</v>
      </c>
      <c r="D1642" s="3016" t="s">
        <v>833</v>
      </c>
      <c r="E1642" s="1146" t="s">
        <v>1127</v>
      </c>
      <c r="F1642" s="1106"/>
      <c r="G1642" s="441" t="s">
        <v>93</v>
      </c>
      <c r="H1642" s="441" t="s">
        <v>1103</v>
      </c>
      <c r="I1642" s="441" t="s">
        <v>1128</v>
      </c>
      <c r="J1642" s="441" t="s">
        <v>112</v>
      </c>
      <c r="K1642" s="1111" t="s">
        <v>1132</v>
      </c>
      <c r="L1642" s="441" t="s">
        <v>1120</v>
      </c>
      <c r="M1642" s="441" t="str">
        <f t="shared" si="98"/>
        <v>Regentville 132 kV</v>
      </c>
      <c r="N1642" s="1111" t="s">
        <v>1106</v>
      </c>
      <c r="O1642" s="1111" t="s">
        <v>833</v>
      </c>
      <c r="P1642" s="1111"/>
      <c r="Q1642" s="2850"/>
      <c r="R1642" s="2850"/>
      <c r="S1642" s="2850"/>
      <c r="T1642" s="2850"/>
      <c r="U1642" s="2850"/>
      <c r="V1642" s="2851"/>
      <c r="W1642" s="2852"/>
      <c r="X1642" s="2852"/>
      <c r="Y1642" s="2852"/>
      <c r="Z1642" s="2852"/>
      <c r="AA1642" s="2853"/>
      <c r="AB1642" s="1125"/>
      <c r="AC1642" s="1151"/>
      <c r="AD1642" s="1152"/>
      <c r="AE1642" s="1153"/>
      <c r="AF1642" s="1153"/>
      <c r="AG1642" s="1153"/>
      <c r="AH1642" s="124"/>
      <c r="AI1642" s="124"/>
      <c r="AJ1642" s="124"/>
      <c r="AK1642" s="124"/>
      <c r="AL1642" s="1153"/>
      <c r="AM1642" s="124"/>
      <c r="AN1642" s="124"/>
      <c r="AO1642" s="1153"/>
      <c r="AP1642" s="1153"/>
      <c r="AQ1642" s="1153"/>
      <c r="AR1642" s="1154"/>
      <c r="AS1642" s="1154"/>
      <c r="AT1642" s="1154"/>
      <c r="AU1642" s="1160"/>
      <c r="AV1642" s="1154"/>
      <c r="AW1642" s="1154"/>
      <c r="AX1642" s="1154"/>
      <c r="AY1642" s="1154"/>
      <c r="AZ1642" s="1154"/>
      <c r="BA1642" s="1154"/>
      <c r="BB1642" s="1154"/>
    </row>
    <row r="1643" spans="2:54" ht="15" customHeight="1">
      <c r="B1643" s="1155"/>
      <c r="C1643" s="3017"/>
      <c r="D1643" s="3017"/>
      <c r="E1643" s="1146" t="s">
        <v>1130</v>
      </c>
      <c r="F1643" s="1106"/>
      <c r="G1643" s="441" t="s">
        <v>93</v>
      </c>
      <c r="H1643" s="441" t="s">
        <v>1103</v>
      </c>
      <c r="I1643" s="441" t="s">
        <v>1131</v>
      </c>
      <c r="J1643" s="441" t="s">
        <v>112</v>
      </c>
      <c r="K1643" s="1111" t="s">
        <v>1132</v>
      </c>
      <c r="L1643" s="441" t="s">
        <v>1120</v>
      </c>
      <c r="M1643" s="441" t="str">
        <f t="shared" si="98"/>
        <v>Regentville 132 kV</v>
      </c>
      <c r="N1643" s="1111" t="s">
        <v>1106</v>
      </c>
      <c r="O1643" s="1111" t="s">
        <v>833</v>
      </c>
      <c r="P1643" s="1111"/>
      <c r="Q1643" s="2850"/>
      <c r="R1643" s="2850"/>
      <c r="S1643" s="2850"/>
      <c r="T1643" s="2850"/>
      <c r="U1643" s="2850"/>
      <c r="V1643" s="2851"/>
      <c r="W1643" s="2852"/>
      <c r="X1643" s="2852"/>
      <c r="Y1643" s="2852"/>
      <c r="Z1643" s="2852"/>
      <c r="AA1643" s="2853"/>
      <c r="AB1643" s="1125"/>
      <c r="AC1643" s="1151"/>
      <c r="AD1643" s="1152"/>
      <c r="AE1643" s="1153"/>
      <c r="AF1643" s="1153"/>
      <c r="AG1643" s="1153"/>
      <c r="AH1643" s="124"/>
      <c r="AI1643" s="124"/>
      <c r="AJ1643" s="124"/>
      <c r="AK1643" s="124"/>
      <c r="AL1643" s="1153"/>
      <c r="AM1643" s="124"/>
      <c r="AN1643" s="124"/>
      <c r="AO1643" s="1153"/>
      <c r="AP1643" s="1153"/>
      <c r="AQ1643" s="1153"/>
      <c r="AR1643" s="1154"/>
      <c r="AS1643" s="1154"/>
      <c r="AT1643" s="1154"/>
      <c r="AU1643" s="1160"/>
      <c r="AV1643" s="1154"/>
      <c r="AW1643" s="1154"/>
      <c r="AX1643" s="1154"/>
      <c r="AY1643" s="1154"/>
      <c r="AZ1643" s="1154"/>
      <c r="BA1643" s="1154"/>
      <c r="BB1643" s="1154"/>
    </row>
    <row r="1644" spans="2:54" ht="15" customHeight="1">
      <c r="B1644" s="1155"/>
      <c r="C1644" s="3016" t="s">
        <v>1132</v>
      </c>
      <c r="D1644" s="3016" t="s">
        <v>842</v>
      </c>
      <c r="E1644" s="1146" t="s">
        <v>1127</v>
      </c>
      <c r="F1644" s="1106"/>
      <c r="G1644" s="441" t="s">
        <v>93</v>
      </c>
      <c r="H1644" s="441" t="s">
        <v>1103</v>
      </c>
      <c r="I1644" s="441" t="s">
        <v>1128</v>
      </c>
      <c r="J1644" s="441" t="s">
        <v>112</v>
      </c>
      <c r="K1644" s="1111" t="s">
        <v>1132</v>
      </c>
      <c r="L1644" s="441" t="s">
        <v>1120</v>
      </c>
      <c r="M1644" s="441" t="str">
        <f t="shared" si="98"/>
        <v>Regentville 132 kV</v>
      </c>
      <c r="N1644" s="1111" t="s">
        <v>1106</v>
      </c>
      <c r="O1644" s="1112" t="s">
        <v>842</v>
      </c>
      <c r="P1644" s="1111"/>
      <c r="Q1644" s="2881">
        <v>276</v>
      </c>
      <c r="R1644" s="2881">
        <v>256</v>
      </c>
      <c r="S1644" s="2881">
        <v>336</v>
      </c>
      <c r="T1644" s="2881">
        <v>334</v>
      </c>
      <c r="U1644" s="2881">
        <v>259</v>
      </c>
      <c r="V1644" s="2881">
        <v>240</v>
      </c>
      <c r="W1644" s="2852"/>
      <c r="X1644" s="2852"/>
      <c r="Y1644" s="2852"/>
      <c r="Z1644" s="2852"/>
      <c r="AA1644" s="2853"/>
      <c r="AB1644" s="1125"/>
      <c r="AC1644" s="1151"/>
      <c r="AD1644" s="1152"/>
      <c r="AE1644" s="1153"/>
      <c r="AF1644" s="1153"/>
      <c r="AG1644" s="1153"/>
      <c r="AH1644" s="124"/>
      <c r="AI1644" s="124"/>
      <c r="AJ1644" s="124"/>
      <c r="AK1644" s="124"/>
      <c r="AL1644" s="1153"/>
      <c r="AM1644" s="124"/>
      <c r="AN1644" s="124"/>
      <c r="AO1644" s="1153"/>
      <c r="AP1644" s="1161"/>
      <c r="AQ1644" s="1153"/>
      <c r="AR1644" s="1154"/>
      <c r="AS1644" s="1154"/>
      <c r="AT1644" s="1154"/>
      <c r="AU1644" s="1160"/>
      <c r="AV1644" s="1154"/>
      <c r="AW1644" s="1154"/>
      <c r="AX1644" s="1154"/>
      <c r="AY1644" s="1154"/>
      <c r="AZ1644" s="1154"/>
      <c r="BA1644" s="1154"/>
      <c r="BB1644" s="1154"/>
    </row>
    <row r="1645" spans="2:54" ht="15" customHeight="1">
      <c r="B1645" s="1155"/>
      <c r="C1645" s="3017"/>
      <c r="D1645" s="3017"/>
      <c r="E1645" s="1146" t="s">
        <v>1130</v>
      </c>
      <c r="F1645" s="1106"/>
      <c r="G1645" s="441" t="s">
        <v>93</v>
      </c>
      <c r="H1645" s="441" t="s">
        <v>1103</v>
      </c>
      <c r="I1645" s="441" t="s">
        <v>1131</v>
      </c>
      <c r="J1645" s="441" t="s">
        <v>112</v>
      </c>
      <c r="K1645" s="1111" t="s">
        <v>1132</v>
      </c>
      <c r="L1645" s="441" t="s">
        <v>1120</v>
      </c>
      <c r="M1645" s="441" t="str">
        <f t="shared" si="98"/>
        <v>Regentville 132 kV</v>
      </c>
      <c r="N1645" s="1111" t="s">
        <v>1106</v>
      </c>
      <c r="O1645" s="1112" t="s">
        <v>842</v>
      </c>
      <c r="P1645" s="1111"/>
      <c r="Q1645" s="2881">
        <v>254</v>
      </c>
      <c r="R1645" s="2881">
        <v>224</v>
      </c>
      <c r="S1645" s="2881">
        <v>237</v>
      </c>
      <c r="T1645" s="2881">
        <v>203</v>
      </c>
      <c r="U1645" s="2881">
        <v>238</v>
      </c>
      <c r="V1645" s="2881">
        <v>145</v>
      </c>
      <c r="W1645" s="2852"/>
      <c r="X1645" s="2852"/>
      <c r="Y1645" s="2852"/>
      <c r="Z1645" s="2852"/>
      <c r="AA1645" s="2853"/>
      <c r="AB1645" s="1125"/>
      <c r="AC1645" s="1151"/>
      <c r="AD1645" s="1152"/>
      <c r="AE1645" s="1153"/>
      <c r="AF1645" s="1153"/>
      <c r="AG1645" s="1153"/>
      <c r="AH1645" s="124"/>
      <c r="AI1645" s="124"/>
      <c r="AJ1645" s="124"/>
      <c r="AK1645" s="124"/>
      <c r="AL1645" s="1153"/>
      <c r="AM1645" s="124"/>
      <c r="AN1645" s="124"/>
      <c r="AO1645" s="1153"/>
      <c r="AP1645" s="1161"/>
      <c r="AQ1645" s="1153"/>
      <c r="AR1645" s="1154"/>
      <c r="AS1645" s="1154"/>
      <c r="AT1645" s="1154"/>
      <c r="AU1645" s="1160"/>
      <c r="AV1645" s="1154"/>
      <c r="AW1645" s="1154"/>
      <c r="AX1645" s="1154"/>
      <c r="AY1645" s="1154"/>
      <c r="AZ1645" s="1154"/>
      <c r="BA1645" s="1154"/>
      <c r="BB1645" s="1154"/>
    </row>
    <row r="1646" spans="2:54" ht="15" customHeight="1">
      <c r="B1646" s="1155"/>
      <c r="C1646" s="3016" t="s">
        <v>1133</v>
      </c>
      <c r="D1646" s="3016"/>
      <c r="E1646" s="1146" t="s">
        <v>1127</v>
      </c>
      <c r="F1646" s="1106"/>
      <c r="G1646" s="441" t="s">
        <v>93</v>
      </c>
      <c r="H1646" s="441" t="s">
        <v>1103</v>
      </c>
      <c r="I1646" s="441" t="s">
        <v>1128</v>
      </c>
      <c r="J1646" s="441" t="s">
        <v>112</v>
      </c>
      <c r="K1646" s="1111" t="s">
        <v>1133</v>
      </c>
      <c r="L1646" s="441" t="s">
        <v>1120</v>
      </c>
      <c r="M1646" s="441" t="str">
        <f t="shared" si="98"/>
        <v>Regentville 132 kV</v>
      </c>
      <c r="N1646" s="1111" t="s">
        <v>1108</v>
      </c>
      <c r="O1646" s="1111" t="s">
        <v>1109</v>
      </c>
      <c r="P1646" s="1111"/>
      <c r="Q1646" s="2856"/>
      <c r="R1646" s="2856"/>
      <c r="S1646" s="2856"/>
      <c r="T1646" s="2856"/>
      <c r="U1646" s="2856"/>
      <c r="V1646" s="2858"/>
      <c r="W1646" s="2859"/>
      <c r="X1646" s="2859"/>
      <c r="Y1646" s="2859"/>
      <c r="Z1646" s="2859"/>
      <c r="AA1646" s="2860"/>
      <c r="AB1646" s="1125"/>
      <c r="AC1646" s="1151"/>
      <c r="AD1646" s="1152"/>
      <c r="AE1646" s="1153"/>
      <c r="AF1646" s="1153"/>
      <c r="AG1646" s="1153"/>
      <c r="AH1646" s="124"/>
      <c r="AI1646" s="124"/>
      <c r="AJ1646" s="124"/>
      <c r="AK1646" s="124"/>
      <c r="AL1646" s="1153"/>
      <c r="AM1646" s="124"/>
      <c r="AN1646" s="124"/>
      <c r="AO1646" s="1153"/>
      <c r="AP1646" s="1153"/>
      <c r="AQ1646" s="1153"/>
      <c r="AR1646" s="1154"/>
      <c r="AS1646" s="1154"/>
      <c r="AT1646" s="1154"/>
      <c r="AU1646" s="1154"/>
      <c r="AV1646" s="1154"/>
      <c r="AW1646" s="1154"/>
      <c r="AX1646" s="1154"/>
      <c r="AY1646" s="1154"/>
      <c r="AZ1646" s="1154"/>
      <c r="BA1646" s="1154"/>
      <c r="BB1646" s="1154"/>
    </row>
    <row r="1647" spans="2:54" ht="15" customHeight="1">
      <c r="B1647" s="1155"/>
      <c r="C1647" s="3017"/>
      <c r="D1647" s="3017"/>
      <c r="E1647" s="1146" t="s">
        <v>1130</v>
      </c>
      <c r="F1647" s="1106"/>
      <c r="G1647" s="441" t="s">
        <v>93</v>
      </c>
      <c r="H1647" s="441" t="s">
        <v>1103</v>
      </c>
      <c r="I1647" s="441" t="s">
        <v>1131</v>
      </c>
      <c r="J1647" s="441" t="s">
        <v>112</v>
      </c>
      <c r="K1647" s="1111" t="s">
        <v>1133</v>
      </c>
      <c r="L1647" s="441" t="s">
        <v>1120</v>
      </c>
      <c r="M1647" s="441" t="str">
        <f t="shared" si="98"/>
        <v>Regentville 132 kV</v>
      </c>
      <c r="N1647" s="1111" t="s">
        <v>1108</v>
      </c>
      <c r="O1647" s="1111" t="s">
        <v>1109</v>
      </c>
      <c r="P1647" s="1111"/>
      <c r="Q1647" s="2856"/>
      <c r="R1647" s="2856"/>
      <c r="S1647" s="2856"/>
      <c r="T1647" s="2856"/>
      <c r="U1647" s="2856"/>
      <c r="V1647" s="2858"/>
      <c r="W1647" s="2859"/>
      <c r="X1647" s="2859"/>
      <c r="Y1647" s="2859"/>
      <c r="Z1647" s="2859"/>
      <c r="AA1647" s="2860"/>
      <c r="AB1647" s="1125"/>
      <c r="AC1647" s="1151"/>
      <c r="AD1647" s="1152"/>
      <c r="AE1647" s="1153"/>
      <c r="AF1647" s="1153"/>
      <c r="AG1647" s="1153"/>
      <c r="AH1647" s="124"/>
      <c r="AI1647" s="124"/>
      <c r="AJ1647" s="124"/>
      <c r="AK1647" s="124"/>
      <c r="AL1647" s="1153"/>
      <c r="AM1647" s="124"/>
      <c r="AN1647" s="124"/>
      <c r="AO1647" s="1153"/>
      <c r="AP1647" s="1153"/>
      <c r="AQ1647" s="1153"/>
      <c r="AR1647" s="1154"/>
      <c r="AS1647" s="1154"/>
      <c r="AT1647" s="1154"/>
      <c r="AU1647" s="1154"/>
      <c r="AV1647" s="1154"/>
      <c r="AW1647" s="1154"/>
      <c r="AX1647" s="1154"/>
      <c r="AY1647" s="1154"/>
      <c r="AZ1647" s="1154"/>
      <c r="BA1647" s="1154"/>
      <c r="BB1647" s="1154"/>
    </row>
    <row r="1648" spans="2:54" ht="15" customHeight="1">
      <c r="B1648" s="1155"/>
      <c r="C1648" s="3016" t="s">
        <v>1110</v>
      </c>
      <c r="D1648" s="3016"/>
      <c r="E1648" s="1146" t="s">
        <v>1127</v>
      </c>
      <c r="F1648" s="1106"/>
      <c r="G1648" s="441" t="s">
        <v>93</v>
      </c>
      <c r="H1648" s="441" t="s">
        <v>1103</v>
      </c>
      <c r="I1648" s="441" t="s">
        <v>1128</v>
      </c>
      <c r="J1648" s="441" t="s">
        <v>112</v>
      </c>
      <c r="K1648" s="1111" t="s">
        <v>1110</v>
      </c>
      <c r="L1648" s="441" t="s">
        <v>1120</v>
      </c>
      <c r="M1648" s="441" t="str">
        <f t="shared" si="98"/>
        <v>Regentville 132 kV</v>
      </c>
      <c r="N1648" s="1111" t="s">
        <v>1111</v>
      </c>
      <c r="O1648" s="1112">
        <v>0</v>
      </c>
      <c r="P1648" s="1111"/>
      <c r="Q1648" s="2861"/>
      <c r="R1648" s="2861"/>
      <c r="S1648" s="2861"/>
      <c r="T1648" s="2861"/>
      <c r="U1648" s="2861"/>
      <c r="V1648" s="2862"/>
      <c r="W1648" s="2863"/>
      <c r="X1648" s="2863"/>
      <c r="Y1648" s="2863"/>
      <c r="Z1648" s="2863"/>
      <c r="AA1648" s="2864"/>
      <c r="AB1648" s="1125"/>
      <c r="AC1648" s="1151"/>
      <c r="AD1648" s="1152"/>
      <c r="AE1648" s="1153"/>
      <c r="AF1648" s="1153"/>
      <c r="AG1648" s="1153"/>
      <c r="AH1648" s="124"/>
      <c r="AI1648" s="124"/>
      <c r="AJ1648" s="124"/>
      <c r="AK1648" s="124"/>
      <c r="AL1648" s="1153"/>
      <c r="AM1648" s="124"/>
      <c r="AN1648" s="124"/>
      <c r="AO1648" s="1153"/>
      <c r="AP1648" s="1161"/>
      <c r="AQ1648" s="1153"/>
      <c r="AR1648" s="1154"/>
      <c r="AS1648" s="1154"/>
      <c r="AT1648" s="1154"/>
      <c r="AU1648" s="1154"/>
      <c r="AV1648" s="1154"/>
      <c r="AW1648" s="1154"/>
      <c r="AX1648" s="1154"/>
      <c r="AY1648" s="1154"/>
      <c r="AZ1648" s="1154"/>
      <c r="BA1648" s="1154"/>
      <c r="BB1648" s="1154"/>
    </row>
    <row r="1649" spans="2:54" ht="15" customHeight="1">
      <c r="B1649" s="1155"/>
      <c r="C1649" s="3017"/>
      <c r="D1649" s="3017"/>
      <c r="E1649" s="1146" t="s">
        <v>1130</v>
      </c>
      <c r="F1649" s="1106"/>
      <c r="G1649" s="441" t="s">
        <v>93</v>
      </c>
      <c r="H1649" s="441" t="s">
        <v>1103</v>
      </c>
      <c r="I1649" s="441" t="s">
        <v>1131</v>
      </c>
      <c r="J1649" s="441" t="s">
        <v>112</v>
      </c>
      <c r="K1649" s="1111" t="s">
        <v>1110</v>
      </c>
      <c r="L1649" s="441" t="s">
        <v>1120</v>
      </c>
      <c r="M1649" s="441" t="str">
        <f t="shared" si="98"/>
        <v>Regentville 132 kV</v>
      </c>
      <c r="N1649" s="1111" t="s">
        <v>1111</v>
      </c>
      <c r="O1649" s="1112">
        <v>0</v>
      </c>
      <c r="P1649" s="1111"/>
      <c r="Q1649" s="2861"/>
      <c r="R1649" s="2861"/>
      <c r="S1649" s="2861"/>
      <c r="T1649" s="2861"/>
      <c r="U1649" s="2861"/>
      <c r="V1649" s="2862"/>
      <c r="W1649" s="2863"/>
      <c r="X1649" s="2863"/>
      <c r="Y1649" s="2863"/>
      <c r="Z1649" s="2863"/>
      <c r="AA1649" s="2864"/>
      <c r="AB1649" s="1125"/>
      <c r="AC1649" s="1151"/>
      <c r="AD1649" s="1152"/>
      <c r="AE1649" s="1153"/>
      <c r="AF1649" s="1153"/>
      <c r="AG1649" s="1153"/>
      <c r="AH1649" s="124"/>
      <c r="AI1649" s="124"/>
      <c r="AJ1649" s="124"/>
      <c r="AK1649" s="124"/>
      <c r="AL1649" s="1153"/>
      <c r="AM1649" s="124"/>
      <c r="AN1649" s="124"/>
      <c r="AO1649" s="1153"/>
      <c r="AP1649" s="1161"/>
      <c r="AQ1649" s="1153"/>
      <c r="AR1649" s="1154"/>
      <c r="AS1649" s="1154"/>
      <c r="AT1649" s="1154"/>
      <c r="AU1649" s="1154"/>
      <c r="AV1649" s="1154"/>
      <c r="AW1649" s="1154"/>
      <c r="AX1649" s="1154"/>
      <c r="AY1649" s="1154"/>
      <c r="AZ1649" s="1154"/>
      <c r="BA1649" s="1154"/>
      <c r="BB1649" s="1154"/>
    </row>
    <row r="1650" spans="2:54" ht="15" customHeight="1">
      <c r="B1650" s="1155"/>
      <c r="C1650" s="3016" t="s">
        <v>1112</v>
      </c>
      <c r="D1650" s="3016"/>
      <c r="E1650" s="1146" t="s">
        <v>1127</v>
      </c>
      <c r="F1650" s="1106"/>
      <c r="G1650" s="441" t="s">
        <v>93</v>
      </c>
      <c r="H1650" s="441" t="s">
        <v>1103</v>
      </c>
      <c r="I1650" s="441" t="s">
        <v>1128</v>
      </c>
      <c r="J1650" s="441" t="s">
        <v>112</v>
      </c>
      <c r="K1650" s="1111" t="s">
        <v>1112</v>
      </c>
      <c r="L1650" s="441" t="s">
        <v>1120</v>
      </c>
      <c r="M1650" s="441" t="str">
        <f t="shared" si="98"/>
        <v>Regentville 132 kV</v>
      </c>
      <c r="N1650" s="1111" t="s">
        <v>1113</v>
      </c>
      <c r="O1650" s="1111" t="s">
        <v>1113</v>
      </c>
      <c r="P1650" s="1111"/>
      <c r="Q1650" s="2850"/>
      <c r="R1650" s="2850"/>
      <c r="S1650" s="2850"/>
      <c r="T1650" s="2850"/>
      <c r="U1650" s="2850"/>
      <c r="V1650" s="2851"/>
      <c r="W1650" s="2866"/>
      <c r="X1650" s="2866"/>
      <c r="Y1650" s="2866"/>
      <c r="Z1650" s="2866"/>
      <c r="AA1650" s="2099"/>
      <c r="AB1650" s="1125"/>
      <c r="AC1650" s="1151"/>
      <c r="AD1650" s="1152"/>
      <c r="AE1650" s="1153"/>
      <c r="AF1650" s="1153"/>
      <c r="AG1650" s="1153"/>
      <c r="AH1650" s="124"/>
      <c r="AI1650" s="124"/>
      <c r="AJ1650" s="124"/>
      <c r="AK1650" s="124"/>
      <c r="AL1650" s="1153"/>
      <c r="AM1650" s="124"/>
      <c r="AN1650" s="124"/>
      <c r="AO1650" s="1153"/>
      <c r="AP1650" s="1153"/>
      <c r="AQ1650" s="1153"/>
      <c r="AR1650" s="1154"/>
      <c r="AS1650" s="1154"/>
      <c r="AT1650" s="1154"/>
      <c r="AU1650" s="1154"/>
      <c r="AV1650" s="1154"/>
      <c r="AW1650" s="1154"/>
      <c r="AX1650" s="1154"/>
      <c r="AY1650" s="1154"/>
      <c r="AZ1650" s="1154"/>
      <c r="BA1650" s="1154"/>
      <c r="BB1650" s="1154"/>
    </row>
    <row r="1651" spans="2:54" ht="15" customHeight="1">
      <c r="B1651" s="1155"/>
      <c r="C1651" s="3017"/>
      <c r="D1651" s="3017"/>
      <c r="E1651" s="1146" t="s">
        <v>1130</v>
      </c>
      <c r="F1651" s="1106"/>
      <c r="G1651" s="441" t="s">
        <v>93</v>
      </c>
      <c r="H1651" s="441" t="s">
        <v>1103</v>
      </c>
      <c r="I1651" s="441" t="s">
        <v>1131</v>
      </c>
      <c r="J1651" s="441" t="s">
        <v>112</v>
      </c>
      <c r="K1651" s="1111" t="s">
        <v>1112</v>
      </c>
      <c r="L1651" s="441" t="s">
        <v>1120</v>
      </c>
      <c r="M1651" s="441" t="str">
        <f t="shared" si="98"/>
        <v>Regentville 132 kV</v>
      </c>
      <c r="N1651" s="1111" t="s">
        <v>1113</v>
      </c>
      <c r="O1651" s="1111" t="s">
        <v>1113</v>
      </c>
      <c r="P1651" s="1111"/>
      <c r="Q1651" s="2850"/>
      <c r="R1651" s="2850"/>
      <c r="S1651" s="2850"/>
      <c r="T1651" s="2850"/>
      <c r="U1651" s="2850"/>
      <c r="V1651" s="2851"/>
      <c r="W1651" s="2866"/>
      <c r="X1651" s="2866"/>
      <c r="Y1651" s="2866"/>
      <c r="Z1651" s="2866"/>
      <c r="AA1651" s="2099"/>
      <c r="AB1651" s="1125"/>
      <c r="AC1651" s="1151"/>
      <c r="AD1651" s="1152"/>
      <c r="AE1651" s="1153"/>
      <c r="AF1651" s="1153"/>
      <c r="AG1651" s="1153"/>
      <c r="AH1651" s="124"/>
      <c r="AI1651" s="124"/>
      <c r="AJ1651" s="124"/>
      <c r="AK1651" s="124"/>
      <c r="AL1651" s="1153"/>
      <c r="AM1651" s="124"/>
      <c r="AN1651" s="124"/>
      <c r="AO1651" s="1153"/>
      <c r="AP1651" s="1153"/>
      <c r="AQ1651" s="1153"/>
      <c r="AR1651" s="1154"/>
      <c r="AS1651" s="1154"/>
      <c r="AT1651" s="1154"/>
      <c r="AU1651" s="1154"/>
      <c r="AV1651" s="1154"/>
      <c r="AW1651" s="1154"/>
      <c r="AX1651" s="1154"/>
      <c r="AY1651" s="1154"/>
      <c r="AZ1651" s="1154"/>
      <c r="BA1651" s="1154"/>
      <c r="BB1651" s="1154"/>
    </row>
    <row r="1652" spans="2:54" ht="15" customHeight="1">
      <c r="B1652" s="1155"/>
      <c r="C1652" s="3016" t="s">
        <v>1134</v>
      </c>
      <c r="D1652" s="3016" t="s">
        <v>833</v>
      </c>
      <c r="E1652" s="1146" t="s">
        <v>1127</v>
      </c>
      <c r="F1652" s="1106"/>
      <c r="G1652" s="441" t="s">
        <v>93</v>
      </c>
      <c r="H1652" s="441" t="s">
        <v>1103</v>
      </c>
      <c r="I1652" s="441" t="s">
        <v>1128</v>
      </c>
      <c r="J1652" s="441" t="s">
        <v>112</v>
      </c>
      <c r="K1652" s="1111" t="s">
        <v>1134</v>
      </c>
      <c r="L1652" s="441" t="s">
        <v>1120</v>
      </c>
      <c r="M1652" s="441" t="str">
        <f t="shared" si="98"/>
        <v>Regentville 132 kV</v>
      </c>
      <c r="N1652" s="1111" t="s">
        <v>1115</v>
      </c>
      <c r="O1652" s="1111" t="s">
        <v>833</v>
      </c>
      <c r="P1652" s="1111"/>
      <c r="Q1652" s="2867"/>
      <c r="R1652" s="2868"/>
      <c r="S1652" s="2869"/>
      <c r="T1652" s="2869"/>
      <c r="U1652" s="2869"/>
      <c r="V1652" s="2869"/>
      <c r="W1652" s="2869"/>
      <c r="X1652" s="2869"/>
      <c r="Y1652" s="2869"/>
      <c r="Z1652" s="2869"/>
      <c r="AA1652" s="2879"/>
      <c r="AB1652" s="1125"/>
      <c r="AC1652" s="1151"/>
      <c r="AD1652" s="1152"/>
      <c r="AE1652" s="1153"/>
      <c r="AF1652" s="1153"/>
      <c r="AG1652" s="1153"/>
      <c r="AH1652" s="124"/>
      <c r="AI1652" s="124"/>
      <c r="AJ1652" s="124"/>
      <c r="AK1652" s="124"/>
      <c r="AL1652" s="1153"/>
      <c r="AM1652" s="124"/>
      <c r="AN1652" s="124"/>
      <c r="AO1652" s="1153"/>
      <c r="AP1652" s="1153"/>
      <c r="AQ1652" s="1153"/>
      <c r="AR1652" s="1154"/>
      <c r="AS1652" s="1154"/>
      <c r="AT1652" s="1154"/>
      <c r="AU1652" s="1154"/>
      <c r="AV1652" s="1154"/>
      <c r="AW1652" s="1154"/>
      <c r="AX1652" s="1154"/>
      <c r="AY1652" s="1154"/>
      <c r="AZ1652" s="1154"/>
      <c r="BA1652" s="1154"/>
      <c r="BB1652" s="1154"/>
    </row>
    <row r="1653" spans="2:54" ht="15" customHeight="1">
      <c r="B1653" s="1155"/>
      <c r="C1653" s="3017"/>
      <c r="D1653" s="3017"/>
      <c r="E1653" s="1146" t="s">
        <v>1130</v>
      </c>
      <c r="F1653" s="1106"/>
      <c r="G1653" s="441" t="s">
        <v>93</v>
      </c>
      <c r="H1653" s="441" t="s">
        <v>1103</v>
      </c>
      <c r="I1653" s="441" t="s">
        <v>1131</v>
      </c>
      <c r="J1653" s="441" t="s">
        <v>112</v>
      </c>
      <c r="K1653" s="1111" t="s">
        <v>1134</v>
      </c>
      <c r="L1653" s="441" t="s">
        <v>1120</v>
      </c>
      <c r="M1653" s="441" t="str">
        <f t="shared" si="98"/>
        <v>Regentville 132 kV</v>
      </c>
      <c r="N1653" s="1111" t="s">
        <v>1115</v>
      </c>
      <c r="O1653" s="1111" t="s">
        <v>833</v>
      </c>
      <c r="P1653" s="1111"/>
      <c r="Q1653" s="2867"/>
      <c r="R1653" s="2868"/>
      <c r="S1653" s="2869"/>
      <c r="T1653" s="2869"/>
      <c r="U1653" s="2869"/>
      <c r="V1653" s="2869"/>
      <c r="W1653" s="2869"/>
      <c r="X1653" s="2869"/>
      <c r="Y1653" s="2869"/>
      <c r="Z1653" s="2869"/>
      <c r="AA1653" s="2879"/>
      <c r="AB1653" s="1125"/>
      <c r="AC1653" s="1151"/>
      <c r="AD1653" s="1152"/>
      <c r="AE1653" s="1153"/>
      <c r="AF1653" s="1153"/>
      <c r="AG1653" s="1153"/>
      <c r="AH1653" s="124"/>
      <c r="AI1653" s="124"/>
      <c r="AJ1653" s="124"/>
      <c r="AK1653" s="124"/>
      <c r="AL1653" s="1153"/>
      <c r="AM1653" s="124"/>
      <c r="AN1653" s="124"/>
      <c r="AO1653" s="1153"/>
      <c r="AP1653" s="1153"/>
      <c r="AQ1653" s="1153"/>
      <c r="AR1653" s="1154"/>
      <c r="AS1653" s="1154"/>
      <c r="AT1653" s="1154"/>
      <c r="AU1653" s="1154"/>
      <c r="AV1653" s="1154"/>
      <c r="AW1653" s="1154"/>
      <c r="AX1653" s="1154"/>
      <c r="AY1653" s="1154"/>
      <c r="AZ1653" s="1154"/>
      <c r="BA1653" s="1154"/>
      <c r="BB1653" s="1154"/>
    </row>
    <row r="1654" spans="2:54" ht="15" customHeight="1">
      <c r="B1654" s="1155"/>
      <c r="C1654" s="3016" t="s">
        <v>1135</v>
      </c>
      <c r="D1654" s="3016" t="s">
        <v>833</v>
      </c>
      <c r="E1654" s="1146" t="s">
        <v>1127</v>
      </c>
      <c r="F1654" s="1106"/>
      <c r="G1654" s="441" t="s">
        <v>93</v>
      </c>
      <c r="H1654" s="441" t="s">
        <v>1103</v>
      </c>
      <c r="I1654" s="441" t="s">
        <v>1128</v>
      </c>
      <c r="J1654" s="441" t="s">
        <v>112</v>
      </c>
      <c r="K1654" s="1111" t="s">
        <v>1135</v>
      </c>
      <c r="L1654" s="441" t="s">
        <v>1120</v>
      </c>
      <c r="M1654" s="441" t="str">
        <f t="shared" si="98"/>
        <v>Regentville 132 kV</v>
      </c>
      <c r="N1654" s="1111" t="s">
        <v>1106</v>
      </c>
      <c r="O1654" s="1111" t="s">
        <v>833</v>
      </c>
      <c r="P1654" s="1111"/>
      <c r="Q1654" s="2867"/>
      <c r="R1654" s="2868"/>
      <c r="S1654" s="2869"/>
      <c r="T1654" s="2869"/>
      <c r="U1654" s="2869"/>
      <c r="V1654" s="2869"/>
      <c r="W1654" s="2869"/>
      <c r="X1654" s="2869"/>
      <c r="Y1654" s="2869"/>
      <c r="Z1654" s="2869"/>
      <c r="AA1654" s="2879"/>
      <c r="AB1654" s="1125"/>
      <c r="AC1654" s="1151"/>
      <c r="AD1654" s="1152"/>
      <c r="AE1654" s="1153"/>
      <c r="AF1654" s="1153"/>
      <c r="AG1654" s="1153"/>
      <c r="AH1654" s="124"/>
      <c r="AI1654" s="124"/>
      <c r="AJ1654" s="124"/>
      <c r="AK1654" s="124"/>
      <c r="AL1654" s="1153"/>
      <c r="AM1654" s="124"/>
      <c r="AN1654" s="124"/>
      <c r="AO1654" s="1153"/>
      <c r="AP1654" s="1153"/>
      <c r="AQ1654" s="1153"/>
      <c r="AR1654" s="1154"/>
      <c r="AS1654" s="1154"/>
      <c r="AT1654" s="1154"/>
      <c r="AU1654" s="1154"/>
      <c r="AV1654" s="1154"/>
      <c r="AW1654" s="1154"/>
      <c r="AX1654" s="1154"/>
      <c r="AY1654" s="1154"/>
      <c r="AZ1654" s="1154"/>
      <c r="BA1654" s="1154"/>
      <c r="BB1654" s="1154"/>
    </row>
    <row r="1655" spans="2:54" ht="15" customHeight="1">
      <c r="B1655" s="1155"/>
      <c r="C1655" s="3017"/>
      <c r="D1655" s="3017"/>
      <c r="E1655" s="1146" t="s">
        <v>1130</v>
      </c>
      <c r="F1655" s="1106"/>
      <c r="G1655" s="441" t="s">
        <v>93</v>
      </c>
      <c r="H1655" s="441" t="s">
        <v>1103</v>
      </c>
      <c r="I1655" s="441" t="s">
        <v>1131</v>
      </c>
      <c r="J1655" s="441" t="s">
        <v>112</v>
      </c>
      <c r="K1655" s="1111" t="s">
        <v>1135</v>
      </c>
      <c r="L1655" s="441" t="s">
        <v>1120</v>
      </c>
      <c r="M1655" s="441" t="str">
        <f t="shared" si="98"/>
        <v>Regentville 132 kV</v>
      </c>
      <c r="N1655" s="1111" t="s">
        <v>1106</v>
      </c>
      <c r="O1655" s="1111" t="s">
        <v>833</v>
      </c>
      <c r="P1655" s="1111"/>
      <c r="Q1655" s="2867"/>
      <c r="R1655" s="2868"/>
      <c r="S1655" s="2869"/>
      <c r="T1655" s="2869"/>
      <c r="U1655" s="2869"/>
      <c r="V1655" s="2869"/>
      <c r="W1655" s="2869"/>
      <c r="X1655" s="2869"/>
      <c r="Y1655" s="2869"/>
      <c r="Z1655" s="2869"/>
      <c r="AA1655" s="2879"/>
      <c r="AB1655" s="1125"/>
      <c r="AC1655" s="1151"/>
      <c r="AD1655" s="1152"/>
      <c r="AE1655" s="1153"/>
      <c r="AF1655" s="1153"/>
      <c r="AG1655" s="1153"/>
      <c r="AH1655" s="124"/>
      <c r="AI1655" s="124"/>
      <c r="AJ1655" s="124"/>
      <c r="AK1655" s="124"/>
      <c r="AL1655" s="1153"/>
      <c r="AM1655" s="124"/>
      <c r="AN1655" s="124"/>
      <c r="AO1655" s="1153"/>
      <c r="AP1655" s="1153"/>
      <c r="AQ1655" s="1153"/>
      <c r="AR1655" s="1154"/>
      <c r="AS1655" s="1154"/>
      <c r="AT1655" s="1154"/>
      <c r="AU1655" s="1154"/>
      <c r="AV1655" s="1154"/>
      <c r="AW1655" s="1154"/>
      <c r="AX1655" s="1154"/>
      <c r="AY1655" s="1154"/>
      <c r="AZ1655" s="1154"/>
      <c r="BA1655" s="1154"/>
      <c r="BB1655" s="1154"/>
    </row>
    <row r="1656" spans="2:54" ht="15" customHeight="1">
      <c r="B1656" s="1155"/>
      <c r="C1656" s="3016" t="s">
        <v>1135</v>
      </c>
      <c r="D1656" s="3016" t="s">
        <v>842</v>
      </c>
      <c r="E1656" s="1146" t="s">
        <v>1127</v>
      </c>
      <c r="F1656" s="1106"/>
      <c r="G1656" s="441" t="s">
        <v>93</v>
      </c>
      <c r="H1656" s="441" t="s">
        <v>1103</v>
      </c>
      <c r="I1656" s="441" t="s">
        <v>1128</v>
      </c>
      <c r="J1656" s="441" t="s">
        <v>112</v>
      </c>
      <c r="K1656" s="1111" t="s">
        <v>1135</v>
      </c>
      <c r="L1656" s="441" t="s">
        <v>1120</v>
      </c>
      <c r="M1656" s="441" t="str">
        <f t="shared" si="98"/>
        <v>Regentville 132 kV</v>
      </c>
      <c r="N1656" s="1111" t="s">
        <v>1106</v>
      </c>
      <c r="O1656" s="1111" t="s">
        <v>842</v>
      </c>
      <c r="P1656" s="1111"/>
      <c r="Q1656" s="2867"/>
      <c r="R1656" s="2868"/>
      <c r="S1656" s="2869"/>
      <c r="T1656" s="2869"/>
      <c r="U1656" s="2869"/>
      <c r="V1656" s="2869"/>
      <c r="W1656" s="2869"/>
      <c r="X1656" s="2869"/>
      <c r="Y1656" s="2869"/>
      <c r="Z1656" s="2869"/>
      <c r="AA1656" s="2879"/>
      <c r="AB1656" s="1125"/>
      <c r="AC1656" s="1151"/>
      <c r="AD1656" s="1152"/>
      <c r="AE1656" s="1153"/>
      <c r="AF1656" s="1153"/>
      <c r="AG1656" s="1153"/>
      <c r="AH1656" s="124"/>
      <c r="AI1656" s="124"/>
      <c r="AJ1656" s="124"/>
      <c r="AK1656" s="124"/>
      <c r="AL1656" s="1153"/>
      <c r="AM1656" s="124"/>
      <c r="AN1656" s="124"/>
      <c r="AO1656" s="1153"/>
      <c r="AP1656" s="1153"/>
      <c r="AQ1656" s="1153"/>
      <c r="AR1656" s="1154"/>
      <c r="AS1656" s="1154"/>
      <c r="AT1656" s="1154"/>
      <c r="AU1656" s="1154"/>
      <c r="AV1656" s="1154"/>
      <c r="AW1656" s="1154"/>
      <c r="AX1656" s="1154"/>
      <c r="AY1656" s="1154"/>
      <c r="AZ1656" s="1154"/>
      <c r="BA1656" s="1154"/>
      <c r="BB1656" s="1154"/>
    </row>
    <row r="1657" spans="2:54" ht="15" customHeight="1">
      <c r="B1657" s="1155"/>
      <c r="C1657" s="3017"/>
      <c r="D1657" s="3017"/>
      <c r="E1657" s="1146" t="s">
        <v>1130</v>
      </c>
      <c r="F1657" s="1106"/>
      <c r="G1657" s="441" t="s">
        <v>93</v>
      </c>
      <c r="H1657" s="441" t="s">
        <v>1103</v>
      </c>
      <c r="I1657" s="441" t="s">
        <v>1131</v>
      </c>
      <c r="J1657" s="441" t="s">
        <v>112</v>
      </c>
      <c r="K1657" s="1111" t="s">
        <v>1135</v>
      </c>
      <c r="L1657" s="441" t="s">
        <v>1120</v>
      </c>
      <c r="M1657" s="441" t="str">
        <f t="shared" si="98"/>
        <v>Regentville 132 kV</v>
      </c>
      <c r="N1657" s="1111" t="s">
        <v>1106</v>
      </c>
      <c r="O1657" s="1111" t="s">
        <v>842</v>
      </c>
      <c r="P1657" s="1111"/>
      <c r="Q1657" s="2867"/>
      <c r="R1657" s="2868"/>
      <c r="S1657" s="2869"/>
      <c r="T1657" s="2869"/>
      <c r="U1657" s="2869"/>
      <c r="V1657" s="2869"/>
      <c r="W1657" s="2869"/>
      <c r="X1657" s="2869"/>
      <c r="Y1657" s="2869"/>
      <c r="Z1657" s="2869"/>
      <c r="AA1657" s="2879"/>
      <c r="AB1657" s="1125"/>
      <c r="AC1657" s="1151"/>
      <c r="AD1657" s="1152"/>
      <c r="AE1657" s="1153"/>
      <c r="AF1657" s="1153"/>
      <c r="AG1657" s="1153"/>
      <c r="AH1657" s="124"/>
      <c r="AI1657" s="124"/>
      <c r="AJ1657" s="124"/>
      <c r="AK1657" s="124"/>
      <c r="AL1657" s="1153"/>
      <c r="AM1657" s="124"/>
      <c r="AN1657" s="124"/>
      <c r="AO1657" s="1153"/>
      <c r="AP1657" s="1153"/>
      <c r="AQ1657" s="1153"/>
      <c r="AR1657" s="1154"/>
      <c r="AS1657" s="1154"/>
      <c r="AT1657" s="1154"/>
      <c r="AU1657" s="1154"/>
      <c r="AV1657" s="1154"/>
      <c r="AW1657" s="1154"/>
      <c r="AX1657" s="1154"/>
      <c r="AY1657" s="1154"/>
      <c r="AZ1657" s="1154"/>
      <c r="BA1657" s="1154"/>
      <c r="BB1657" s="1154"/>
    </row>
    <row r="1658" spans="2:54" ht="15" customHeight="1">
      <c r="B1658" s="1155"/>
      <c r="C1658" s="3016" t="s">
        <v>1136</v>
      </c>
      <c r="D1658" s="3016" t="s">
        <v>833</v>
      </c>
      <c r="E1658" s="1146" t="s">
        <v>1127</v>
      </c>
      <c r="F1658" s="1106"/>
      <c r="G1658" s="441" t="s">
        <v>93</v>
      </c>
      <c r="H1658" s="441" t="s">
        <v>1103</v>
      </c>
      <c r="I1658" s="441" t="s">
        <v>1128</v>
      </c>
      <c r="J1658" s="441" t="s">
        <v>112</v>
      </c>
      <c r="K1658" s="1111" t="s">
        <v>1136</v>
      </c>
      <c r="L1658" s="441" t="s">
        <v>1120</v>
      </c>
      <c r="M1658" s="441" t="str">
        <f t="shared" si="98"/>
        <v>Regentville 132 kV</v>
      </c>
      <c r="N1658" s="1111" t="s">
        <v>1106</v>
      </c>
      <c r="O1658" s="1111" t="s">
        <v>833</v>
      </c>
      <c r="P1658" s="1111"/>
      <c r="Q1658" s="2867"/>
      <c r="R1658" s="2868"/>
      <c r="S1658" s="2869"/>
      <c r="T1658" s="2869"/>
      <c r="U1658" s="2869"/>
      <c r="V1658" s="2869"/>
      <c r="W1658" s="2870">
        <v>282.07702202440919</v>
      </c>
      <c r="X1658" s="2870">
        <v>288.45964345925893</v>
      </c>
      <c r="Y1658" s="2870">
        <v>293.37599224272947</v>
      </c>
      <c r="Z1658" s="2870">
        <v>296.33559387316228</v>
      </c>
      <c r="AA1658" s="2870">
        <v>298.1680113100054</v>
      </c>
      <c r="AB1658" s="1125"/>
      <c r="AC1658" s="1151"/>
      <c r="AD1658" s="1152"/>
      <c r="AE1658" s="1153"/>
      <c r="AF1658" s="1153"/>
      <c r="AG1658" s="1153"/>
      <c r="AH1658" s="124"/>
      <c r="AI1658" s="124"/>
      <c r="AJ1658" s="124"/>
      <c r="AK1658" s="124"/>
      <c r="AL1658" s="1153"/>
      <c r="AM1658" s="124"/>
      <c r="AN1658" s="124"/>
      <c r="AO1658" s="1153"/>
      <c r="AP1658" s="1153"/>
      <c r="AQ1658" s="1153"/>
      <c r="AR1658" s="1154"/>
      <c r="AS1658" s="1154"/>
      <c r="AT1658" s="1154"/>
      <c r="AU1658" s="1154"/>
      <c r="AV1658" s="1154"/>
      <c r="AW1658" s="1154"/>
      <c r="AX1658" s="1154"/>
      <c r="AY1658" s="1154"/>
      <c r="AZ1658" s="1154"/>
      <c r="BA1658" s="1154"/>
      <c r="BB1658" s="1154"/>
    </row>
    <row r="1659" spans="2:54" ht="15" customHeight="1">
      <c r="B1659" s="1155"/>
      <c r="C1659" s="3017"/>
      <c r="D1659" s="3017"/>
      <c r="E1659" s="1146" t="s">
        <v>1130</v>
      </c>
      <c r="F1659" s="1106"/>
      <c r="G1659" s="441" t="s">
        <v>93</v>
      </c>
      <c r="H1659" s="441" t="s">
        <v>1103</v>
      </c>
      <c r="I1659" s="441" t="s">
        <v>1131</v>
      </c>
      <c r="J1659" s="441" t="s">
        <v>112</v>
      </c>
      <c r="K1659" s="1111" t="s">
        <v>1136</v>
      </c>
      <c r="L1659" s="441" t="s">
        <v>1120</v>
      </c>
      <c r="M1659" s="441" t="str">
        <f t="shared" si="98"/>
        <v>Regentville 132 kV</v>
      </c>
      <c r="N1659" s="1111" t="s">
        <v>1106</v>
      </c>
      <c r="O1659" s="1111" t="s">
        <v>833</v>
      </c>
      <c r="P1659" s="1111"/>
      <c r="Q1659" s="2528"/>
      <c r="R1659" s="2529"/>
      <c r="S1659" s="2530"/>
      <c r="T1659" s="2530"/>
      <c r="U1659" s="2530"/>
      <c r="V1659" s="2530"/>
      <c r="W1659" s="2102"/>
      <c r="X1659" s="2102"/>
      <c r="Y1659" s="2102"/>
      <c r="Z1659" s="2102"/>
      <c r="AA1659" s="2103"/>
      <c r="AB1659" s="1125"/>
      <c r="AC1659" s="1151"/>
      <c r="AD1659" s="1152"/>
      <c r="AE1659" s="1153"/>
      <c r="AF1659" s="1153"/>
      <c r="AG1659" s="1153"/>
      <c r="AH1659" s="124"/>
      <c r="AI1659" s="124"/>
      <c r="AJ1659" s="124"/>
      <c r="AK1659" s="124"/>
      <c r="AL1659" s="1153"/>
      <c r="AM1659" s="124"/>
      <c r="AN1659" s="124"/>
      <c r="AO1659" s="1153"/>
      <c r="AP1659" s="1153"/>
      <c r="AQ1659" s="1153"/>
      <c r="AR1659" s="1154"/>
      <c r="AS1659" s="1154"/>
      <c r="AT1659" s="1154"/>
      <c r="AU1659" s="1154"/>
      <c r="AV1659" s="1154"/>
      <c r="AW1659" s="1154"/>
      <c r="AX1659" s="1154"/>
      <c r="AY1659" s="1154"/>
      <c r="AZ1659" s="1154"/>
      <c r="BA1659" s="1154"/>
      <c r="BB1659" s="1154"/>
    </row>
    <row r="1660" spans="2:54" ht="15" customHeight="1">
      <c r="B1660" s="1155"/>
      <c r="C1660" s="3016" t="s">
        <v>1136</v>
      </c>
      <c r="D1660" s="3016" t="s">
        <v>842</v>
      </c>
      <c r="E1660" s="1146" t="s">
        <v>1127</v>
      </c>
      <c r="F1660" s="1106"/>
      <c r="G1660" s="441" t="s">
        <v>93</v>
      </c>
      <c r="H1660" s="441" t="s">
        <v>1103</v>
      </c>
      <c r="I1660" s="441" t="s">
        <v>1128</v>
      </c>
      <c r="J1660" s="441" t="s">
        <v>112</v>
      </c>
      <c r="K1660" s="1111" t="s">
        <v>1136</v>
      </c>
      <c r="L1660" s="441" t="s">
        <v>1120</v>
      </c>
      <c r="M1660" s="441" t="str">
        <f t="shared" si="98"/>
        <v>Regentville 132 kV</v>
      </c>
      <c r="N1660" s="1111" t="s">
        <v>1106</v>
      </c>
      <c r="O1660" s="1111" t="s">
        <v>842</v>
      </c>
      <c r="P1660" s="1111"/>
      <c r="Q1660" s="2528"/>
      <c r="R1660" s="2529"/>
      <c r="S1660" s="2530"/>
      <c r="T1660" s="2530"/>
      <c r="U1660" s="2530"/>
      <c r="V1660" s="2530"/>
      <c r="W1660" s="2102">
        <v>291.70322856712426</v>
      </c>
      <c r="X1660" s="2102">
        <v>298.30366438392855</v>
      </c>
      <c r="Y1660" s="2102">
        <v>303.38778928927553</v>
      </c>
      <c r="Z1660" s="2102">
        <v>306.44839076852355</v>
      </c>
      <c r="AA1660" s="2102">
        <v>308.34334158221861</v>
      </c>
      <c r="AB1660" s="1125"/>
      <c r="AC1660" s="1151"/>
      <c r="AD1660" s="1152"/>
      <c r="AE1660" s="1153"/>
      <c r="AF1660" s="1153"/>
      <c r="AG1660" s="1153"/>
      <c r="AH1660" s="124"/>
      <c r="AI1660" s="124"/>
      <c r="AJ1660" s="124"/>
      <c r="AK1660" s="124"/>
      <c r="AL1660" s="1153"/>
      <c r="AM1660" s="124"/>
      <c r="AN1660" s="124"/>
      <c r="AO1660" s="1153"/>
      <c r="AP1660" s="1153"/>
      <c r="AQ1660" s="1153"/>
      <c r="AR1660" s="1154"/>
      <c r="AS1660" s="1154"/>
      <c r="AT1660" s="1154"/>
      <c r="AU1660" s="1154"/>
      <c r="AV1660" s="1154"/>
      <c r="AW1660" s="1154"/>
      <c r="AX1660" s="1154"/>
      <c r="AY1660" s="1154"/>
      <c r="AZ1660" s="1154"/>
      <c r="BA1660" s="1154"/>
      <c r="BB1660" s="1154"/>
    </row>
    <row r="1661" spans="2:54" ht="15" customHeight="1" thickBot="1">
      <c r="B1661" s="2872"/>
      <c r="C1661" s="3018"/>
      <c r="D1661" s="3018"/>
      <c r="E1661" s="2873" t="s">
        <v>1130</v>
      </c>
      <c r="F1661" s="1106"/>
      <c r="G1661" s="441" t="s">
        <v>93</v>
      </c>
      <c r="H1661" s="441" t="s">
        <v>1103</v>
      </c>
      <c r="I1661" s="441" t="s">
        <v>1131</v>
      </c>
      <c r="J1661" s="441" t="s">
        <v>112</v>
      </c>
      <c r="K1661" s="1111" t="s">
        <v>1136</v>
      </c>
      <c r="L1661" s="441" t="s">
        <v>1120</v>
      </c>
      <c r="M1661" s="441" t="str">
        <f t="shared" si="98"/>
        <v>Regentville 132 kV</v>
      </c>
      <c r="N1661" s="1111" t="s">
        <v>1106</v>
      </c>
      <c r="O1661" s="1111" t="s">
        <v>842</v>
      </c>
      <c r="P1661" s="1111"/>
      <c r="Q1661" s="2874"/>
      <c r="R1661" s="2875"/>
      <c r="S1661" s="2876"/>
      <c r="T1661" s="2876"/>
      <c r="U1661" s="2876"/>
      <c r="V1661" s="2876"/>
      <c r="W1661" s="2877"/>
      <c r="X1661" s="2877"/>
      <c r="Y1661" s="2877"/>
      <c r="Z1661" s="2877"/>
      <c r="AA1661" s="2878"/>
      <c r="AB1661" s="1162"/>
      <c r="AC1661" s="1151"/>
      <c r="AD1661" s="1152"/>
      <c r="AE1661" s="1153"/>
      <c r="AF1661" s="1153"/>
      <c r="AG1661" s="1153"/>
      <c r="AH1661" s="124"/>
      <c r="AI1661" s="124"/>
      <c r="AJ1661" s="124"/>
      <c r="AK1661" s="124"/>
      <c r="AL1661" s="1153"/>
      <c r="AM1661" s="124"/>
      <c r="AN1661" s="124"/>
      <c r="AO1661" s="1153"/>
      <c r="AP1661" s="1153"/>
      <c r="AQ1661" s="1153"/>
      <c r="AR1661" s="1154"/>
      <c r="AS1661" s="1154"/>
      <c r="AT1661" s="1154"/>
      <c r="AU1661" s="1154"/>
      <c r="AV1661" s="1154"/>
      <c r="AW1661" s="1154"/>
      <c r="AX1661" s="1154"/>
      <c r="AY1661" s="1154"/>
      <c r="AZ1661" s="1154"/>
      <c r="BA1661" s="1154"/>
      <c r="BB1661" s="1154"/>
    </row>
    <row r="1662" spans="2:54" ht="15" customHeight="1">
      <c r="B1662" s="1145" t="s">
        <v>1653</v>
      </c>
      <c r="C1662" s="3019" t="s">
        <v>1126</v>
      </c>
      <c r="D1662" s="3019" t="s">
        <v>842</v>
      </c>
      <c r="E1662" s="1146" t="s">
        <v>1127</v>
      </c>
      <c r="F1662" s="1106"/>
      <c r="G1662" s="441" t="s">
        <v>93</v>
      </c>
      <c r="H1662" s="441" t="s">
        <v>1103</v>
      </c>
      <c r="I1662" s="441" t="s">
        <v>1128</v>
      </c>
      <c r="J1662" s="441" t="s">
        <v>112</v>
      </c>
      <c r="K1662" s="441" t="s">
        <v>1126</v>
      </c>
      <c r="L1662" s="441" t="s">
        <v>1120</v>
      </c>
      <c r="M1662" s="441" t="str">
        <f t="shared" ref="M1662" si="101">B1662</f>
        <v>Sydney East 132 kV</v>
      </c>
      <c r="N1662" s="441" t="s">
        <v>1129</v>
      </c>
      <c r="O1662" s="441" t="s">
        <v>842</v>
      </c>
      <c r="P1662" s="1111"/>
      <c r="Q1662" s="2521"/>
      <c r="R1662" s="2522"/>
      <c r="S1662" s="2523"/>
      <c r="T1662" s="2523"/>
      <c r="U1662" s="2523"/>
      <c r="V1662" s="2523"/>
      <c r="W1662" s="2524"/>
      <c r="X1662" s="2524"/>
      <c r="Y1662" s="2524"/>
      <c r="Z1662" s="2524"/>
      <c r="AA1662" s="2525"/>
      <c r="AB1662" s="1125"/>
      <c r="AC1662" s="1151"/>
      <c r="AD1662" s="1152"/>
      <c r="AE1662" s="1153"/>
      <c r="AF1662" s="1153"/>
      <c r="AG1662" s="1153"/>
      <c r="AH1662" s="124"/>
      <c r="AI1662" s="124"/>
      <c r="AJ1662" s="124"/>
      <c r="AK1662" s="124"/>
      <c r="AL1662" s="124"/>
      <c r="AM1662" s="124"/>
      <c r="AN1662" s="124"/>
      <c r="AO1662" s="124"/>
      <c r="AP1662" s="124"/>
      <c r="AQ1662" s="1153"/>
      <c r="AR1662" s="1154"/>
      <c r="AS1662" s="1154"/>
      <c r="AT1662" s="1154"/>
      <c r="AU1662" s="1154"/>
      <c r="AV1662" s="1154"/>
      <c r="AW1662" s="1154"/>
      <c r="AX1662" s="1154"/>
      <c r="AY1662" s="1154"/>
      <c r="AZ1662" s="1154"/>
      <c r="BA1662" s="1154"/>
      <c r="BB1662" s="1154"/>
    </row>
    <row r="1663" spans="2:54" ht="15" customHeight="1">
      <c r="B1663" s="1155"/>
      <c r="C1663" s="3017"/>
      <c r="D1663" s="3017"/>
      <c r="E1663" s="1146" t="s">
        <v>1130</v>
      </c>
      <c r="F1663" s="1106"/>
      <c r="G1663" s="441" t="s">
        <v>93</v>
      </c>
      <c r="H1663" s="441" t="s">
        <v>1103</v>
      </c>
      <c r="I1663" s="441" t="s">
        <v>1131</v>
      </c>
      <c r="J1663" s="441" t="s">
        <v>112</v>
      </c>
      <c r="K1663" s="441" t="s">
        <v>1126</v>
      </c>
      <c r="L1663" s="441" t="s">
        <v>1120</v>
      </c>
      <c r="M1663" s="441" t="str">
        <f t="shared" si="98"/>
        <v>Sydney East 132 kV</v>
      </c>
      <c r="N1663" s="441" t="s">
        <v>1129</v>
      </c>
      <c r="O1663" s="441" t="s">
        <v>842</v>
      </c>
      <c r="P1663" s="1111"/>
      <c r="Q1663" s="2526"/>
      <c r="R1663" s="2527"/>
      <c r="S1663" s="2524"/>
      <c r="T1663" s="2524"/>
      <c r="U1663" s="2524"/>
      <c r="V1663" s="2524"/>
      <c r="W1663" s="2524"/>
      <c r="X1663" s="2524"/>
      <c r="Y1663" s="2524"/>
      <c r="Z1663" s="2524"/>
      <c r="AA1663" s="2525"/>
      <c r="AB1663" s="1125"/>
      <c r="AC1663" s="1151"/>
      <c r="AD1663" s="1152"/>
      <c r="AE1663" s="1153"/>
      <c r="AF1663" s="1153"/>
      <c r="AG1663" s="1153"/>
      <c r="AH1663" s="124"/>
      <c r="AI1663" s="124"/>
      <c r="AJ1663" s="124"/>
      <c r="AK1663" s="124"/>
      <c r="AL1663" s="124"/>
      <c r="AM1663" s="124"/>
      <c r="AN1663" s="124"/>
      <c r="AO1663" s="124"/>
      <c r="AP1663" s="124"/>
      <c r="AQ1663" s="1153"/>
      <c r="AR1663" s="1154"/>
      <c r="AS1663" s="1154"/>
      <c r="AT1663" s="1154"/>
      <c r="AU1663" s="1154"/>
      <c r="AV1663" s="1154"/>
      <c r="AW1663" s="1154"/>
      <c r="AX1663" s="1154"/>
      <c r="AY1663" s="1154"/>
      <c r="AZ1663" s="1154"/>
      <c r="BA1663" s="1154"/>
      <c r="BB1663" s="1154"/>
    </row>
    <row r="1664" spans="2:54" ht="15" customHeight="1">
      <c r="B1664" s="1155"/>
      <c r="C1664" s="3016" t="s">
        <v>1132</v>
      </c>
      <c r="D1664" s="3016" t="s">
        <v>833</v>
      </c>
      <c r="E1664" s="1146" t="s">
        <v>1127</v>
      </c>
      <c r="F1664" s="1106"/>
      <c r="G1664" s="441" t="s">
        <v>93</v>
      </c>
      <c r="H1664" s="441" t="s">
        <v>1103</v>
      </c>
      <c r="I1664" s="441" t="s">
        <v>1128</v>
      </c>
      <c r="J1664" s="441" t="s">
        <v>112</v>
      </c>
      <c r="K1664" s="1111" t="s">
        <v>1132</v>
      </c>
      <c r="L1664" s="441" t="s">
        <v>1120</v>
      </c>
      <c r="M1664" s="441" t="str">
        <f t="shared" si="98"/>
        <v>Sydney East 132 kV</v>
      </c>
      <c r="N1664" s="1111" t="s">
        <v>1106</v>
      </c>
      <c r="O1664" s="1111" t="s">
        <v>833</v>
      </c>
      <c r="P1664" s="1111"/>
      <c r="Q1664" s="2850"/>
      <c r="R1664" s="2850"/>
      <c r="S1664" s="2850"/>
      <c r="T1664" s="2850"/>
      <c r="U1664" s="2850"/>
      <c r="V1664" s="2851"/>
      <c r="W1664" s="2852"/>
      <c r="X1664" s="2852"/>
      <c r="Y1664" s="2852"/>
      <c r="Z1664" s="2852"/>
      <c r="AA1664" s="2853"/>
      <c r="AB1664" s="1125"/>
      <c r="AC1664" s="1151"/>
      <c r="AD1664" s="1152"/>
      <c r="AE1664" s="1153"/>
      <c r="AF1664" s="1153"/>
      <c r="AG1664" s="1153"/>
      <c r="AH1664" s="124"/>
      <c r="AI1664" s="124"/>
      <c r="AJ1664" s="124"/>
      <c r="AK1664" s="124"/>
      <c r="AL1664" s="1153"/>
      <c r="AM1664" s="124"/>
      <c r="AN1664" s="124"/>
      <c r="AO1664" s="1153"/>
      <c r="AP1664" s="1153"/>
      <c r="AQ1664" s="1153"/>
      <c r="AR1664" s="1154"/>
      <c r="AS1664" s="1154"/>
      <c r="AT1664" s="1154"/>
      <c r="AU1664" s="1160"/>
      <c r="AV1664" s="1154"/>
      <c r="AW1664" s="1154"/>
      <c r="AX1664" s="1154"/>
      <c r="AY1664" s="1154"/>
      <c r="AZ1664" s="1154"/>
      <c r="BA1664" s="1154"/>
      <c r="BB1664" s="1154"/>
    </row>
    <row r="1665" spans="2:54" ht="15" customHeight="1">
      <c r="B1665" s="1155"/>
      <c r="C1665" s="3017"/>
      <c r="D1665" s="3017"/>
      <c r="E1665" s="1146" t="s">
        <v>1130</v>
      </c>
      <c r="F1665" s="1106"/>
      <c r="G1665" s="441" t="s">
        <v>93</v>
      </c>
      <c r="H1665" s="441" t="s">
        <v>1103</v>
      </c>
      <c r="I1665" s="441" t="s">
        <v>1131</v>
      </c>
      <c r="J1665" s="441" t="s">
        <v>112</v>
      </c>
      <c r="K1665" s="1111" t="s">
        <v>1132</v>
      </c>
      <c r="L1665" s="441" t="s">
        <v>1120</v>
      </c>
      <c r="M1665" s="441" t="str">
        <f t="shared" si="98"/>
        <v>Sydney East 132 kV</v>
      </c>
      <c r="N1665" s="1111" t="s">
        <v>1106</v>
      </c>
      <c r="O1665" s="1111" t="s">
        <v>833</v>
      </c>
      <c r="P1665" s="1111"/>
      <c r="Q1665" s="2850"/>
      <c r="R1665" s="2850"/>
      <c r="S1665" s="2850"/>
      <c r="T1665" s="2850"/>
      <c r="U1665" s="2850"/>
      <c r="V1665" s="2851"/>
      <c r="W1665" s="2852"/>
      <c r="X1665" s="2852"/>
      <c r="Y1665" s="2852"/>
      <c r="Z1665" s="2852"/>
      <c r="AA1665" s="2853"/>
      <c r="AB1665" s="1125"/>
      <c r="AC1665" s="1151"/>
      <c r="AD1665" s="1152"/>
      <c r="AE1665" s="1153"/>
      <c r="AF1665" s="1153"/>
      <c r="AG1665" s="1153"/>
      <c r="AH1665" s="124"/>
      <c r="AI1665" s="124"/>
      <c r="AJ1665" s="124"/>
      <c r="AK1665" s="124"/>
      <c r="AL1665" s="1153"/>
      <c r="AM1665" s="124"/>
      <c r="AN1665" s="124"/>
      <c r="AO1665" s="1153"/>
      <c r="AP1665" s="1153"/>
      <c r="AQ1665" s="1153"/>
      <c r="AR1665" s="1154"/>
      <c r="AS1665" s="1154"/>
      <c r="AT1665" s="1154"/>
      <c r="AU1665" s="1160"/>
      <c r="AV1665" s="1154"/>
      <c r="AW1665" s="1154"/>
      <c r="AX1665" s="1154"/>
      <c r="AY1665" s="1154"/>
      <c r="AZ1665" s="1154"/>
      <c r="BA1665" s="1154"/>
      <c r="BB1665" s="1154"/>
    </row>
    <row r="1666" spans="2:54" ht="15" customHeight="1">
      <c r="B1666" s="1155"/>
      <c r="C1666" s="3016" t="s">
        <v>1132</v>
      </c>
      <c r="D1666" s="3016" t="s">
        <v>842</v>
      </c>
      <c r="E1666" s="1146" t="s">
        <v>1127</v>
      </c>
      <c r="F1666" s="1106"/>
      <c r="G1666" s="441" t="s">
        <v>93</v>
      </c>
      <c r="H1666" s="441" t="s">
        <v>1103</v>
      </c>
      <c r="I1666" s="441" t="s">
        <v>1128</v>
      </c>
      <c r="J1666" s="441" t="s">
        <v>112</v>
      </c>
      <c r="K1666" s="1111" t="s">
        <v>1132</v>
      </c>
      <c r="L1666" s="441" t="s">
        <v>1120</v>
      </c>
      <c r="M1666" s="441" t="str">
        <f t="shared" si="98"/>
        <v>Sydney East 132 kV</v>
      </c>
      <c r="N1666" s="1111" t="s">
        <v>1106</v>
      </c>
      <c r="O1666" s="1112" t="s">
        <v>842</v>
      </c>
      <c r="P1666" s="1111"/>
      <c r="Q1666" s="2881">
        <v>887</v>
      </c>
      <c r="R1666" s="2881">
        <v>829</v>
      </c>
      <c r="S1666" s="2881">
        <v>823</v>
      </c>
      <c r="T1666" s="2881">
        <v>772</v>
      </c>
      <c r="U1666" s="2881">
        <v>766</v>
      </c>
      <c r="V1666" s="2881">
        <v>692</v>
      </c>
      <c r="W1666" s="2852"/>
      <c r="X1666" s="2852"/>
      <c r="Y1666" s="2852"/>
      <c r="Z1666" s="2852"/>
      <c r="AA1666" s="2853"/>
      <c r="AB1666" s="1125"/>
      <c r="AC1666" s="1151"/>
      <c r="AD1666" s="1152"/>
      <c r="AE1666" s="1153"/>
      <c r="AF1666" s="1153"/>
      <c r="AG1666" s="1153"/>
      <c r="AH1666" s="124"/>
      <c r="AI1666" s="124"/>
      <c r="AJ1666" s="124"/>
      <c r="AK1666" s="124"/>
      <c r="AL1666" s="1153"/>
      <c r="AM1666" s="124"/>
      <c r="AN1666" s="124"/>
      <c r="AO1666" s="1153"/>
      <c r="AP1666" s="1161"/>
      <c r="AQ1666" s="1153"/>
      <c r="AR1666" s="1154"/>
      <c r="AS1666" s="1154"/>
      <c r="AT1666" s="1154"/>
      <c r="AU1666" s="1160"/>
      <c r="AV1666" s="1154"/>
      <c r="AW1666" s="1154"/>
      <c r="AX1666" s="1154"/>
      <c r="AY1666" s="1154"/>
      <c r="AZ1666" s="1154"/>
      <c r="BA1666" s="1154"/>
      <c r="BB1666" s="1154"/>
    </row>
    <row r="1667" spans="2:54" ht="15" customHeight="1">
      <c r="B1667" s="1155"/>
      <c r="C1667" s="3017"/>
      <c r="D1667" s="3017"/>
      <c r="E1667" s="1146" t="s">
        <v>1130</v>
      </c>
      <c r="F1667" s="1106"/>
      <c r="G1667" s="441" t="s">
        <v>93</v>
      </c>
      <c r="H1667" s="441" t="s">
        <v>1103</v>
      </c>
      <c r="I1667" s="441" t="s">
        <v>1131</v>
      </c>
      <c r="J1667" s="441" t="s">
        <v>112</v>
      </c>
      <c r="K1667" s="1111" t="s">
        <v>1132</v>
      </c>
      <c r="L1667" s="441" t="s">
        <v>1120</v>
      </c>
      <c r="M1667" s="441" t="str">
        <f t="shared" si="98"/>
        <v>Sydney East 132 kV</v>
      </c>
      <c r="N1667" s="1111" t="s">
        <v>1106</v>
      </c>
      <c r="O1667" s="1112" t="s">
        <v>842</v>
      </c>
      <c r="P1667" s="1111"/>
      <c r="Q1667" s="2881">
        <v>648</v>
      </c>
      <c r="R1667" s="2881">
        <v>714</v>
      </c>
      <c r="S1667" s="2881">
        <v>680</v>
      </c>
      <c r="T1667" s="2881">
        <v>755</v>
      </c>
      <c r="U1667" s="2881">
        <v>765</v>
      </c>
      <c r="V1667" s="2881">
        <v>642</v>
      </c>
      <c r="W1667" s="2852"/>
      <c r="X1667" s="2852"/>
      <c r="Y1667" s="2852"/>
      <c r="Z1667" s="2852"/>
      <c r="AA1667" s="2853"/>
      <c r="AB1667" s="1125"/>
      <c r="AC1667" s="1151"/>
      <c r="AD1667" s="1152"/>
      <c r="AE1667" s="1153"/>
      <c r="AF1667" s="1153"/>
      <c r="AG1667" s="1153"/>
      <c r="AH1667" s="124"/>
      <c r="AI1667" s="124"/>
      <c r="AJ1667" s="124"/>
      <c r="AK1667" s="124"/>
      <c r="AL1667" s="1153"/>
      <c r="AM1667" s="124"/>
      <c r="AN1667" s="124"/>
      <c r="AO1667" s="1153"/>
      <c r="AP1667" s="1161"/>
      <c r="AQ1667" s="1153"/>
      <c r="AR1667" s="1154"/>
      <c r="AS1667" s="1154"/>
      <c r="AT1667" s="1154"/>
      <c r="AU1667" s="1160"/>
      <c r="AV1667" s="1154"/>
      <c r="AW1667" s="1154"/>
      <c r="AX1667" s="1154"/>
      <c r="AY1667" s="1154"/>
      <c r="AZ1667" s="1154"/>
      <c r="BA1667" s="1154"/>
      <c r="BB1667" s="1154"/>
    </row>
    <row r="1668" spans="2:54" ht="15" customHeight="1">
      <c r="B1668" s="1155"/>
      <c r="C1668" s="3016" t="s">
        <v>1133</v>
      </c>
      <c r="D1668" s="3016"/>
      <c r="E1668" s="1146" t="s">
        <v>1127</v>
      </c>
      <c r="F1668" s="1106"/>
      <c r="G1668" s="441" t="s">
        <v>93</v>
      </c>
      <c r="H1668" s="441" t="s">
        <v>1103</v>
      </c>
      <c r="I1668" s="441" t="s">
        <v>1128</v>
      </c>
      <c r="J1668" s="441" t="s">
        <v>112</v>
      </c>
      <c r="K1668" s="1111" t="s">
        <v>1133</v>
      </c>
      <c r="L1668" s="441" t="s">
        <v>1120</v>
      </c>
      <c r="M1668" s="441" t="str">
        <f t="shared" si="98"/>
        <v>Sydney East 132 kV</v>
      </c>
      <c r="N1668" s="1111" t="s">
        <v>1108</v>
      </c>
      <c r="O1668" s="1111" t="s">
        <v>1109</v>
      </c>
      <c r="P1668" s="1111"/>
      <c r="Q1668" s="2856"/>
      <c r="R1668" s="2856"/>
      <c r="S1668" s="2856"/>
      <c r="T1668" s="2856"/>
      <c r="U1668" s="2856"/>
      <c r="V1668" s="2858"/>
      <c r="W1668" s="2859"/>
      <c r="X1668" s="2859"/>
      <c r="Y1668" s="2859"/>
      <c r="Z1668" s="2859"/>
      <c r="AA1668" s="2860"/>
      <c r="AB1668" s="1125"/>
      <c r="AC1668" s="1151"/>
      <c r="AD1668" s="1152"/>
      <c r="AE1668" s="1153"/>
      <c r="AF1668" s="1153"/>
      <c r="AG1668" s="1153"/>
      <c r="AH1668" s="124"/>
      <c r="AI1668" s="124"/>
      <c r="AJ1668" s="124"/>
      <c r="AK1668" s="124"/>
      <c r="AL1668" s="1153"/>
      <c r="AM1668" s="124"/>
      <c r="AN1668" s="124"/>
      <c r="AO1668" s="1153"/>
      <c r="AP1668" s="1153"/>
      <c r="AQ1668" s="1153"/>
      <c r="AR1668" s="1154"/>
      <c r="AS1668" s="1154"/>
      <c r="AT1668" s="1154"/>
      <c r="AU1668" s="1154"/>
      <c r="AV1668" s="1154"/>
      <c r="AW1668" s="1154"/>
      <c r="AX1668" s="1154"/>
      <c r="AY1668" s="1154"/>
      <c r="AZ1668" s="1154"/>
      <c r="BA1668" s="1154"/>
      <c r="BB1668" s="1154"/>
    </row>
    <row r="1669" spans="2:54" ht="15" customHeight="1">
      <c r="B1669" s="1155"/>
      <c r="C1669" s="3017"/>
      <c r="D1669" s="3017"/>
      <c r="E1669" s="1146" t="s">
        <v>1130</v>
      </c>
      <c r="F1669" s="1106"/>
      <c r="G1669" s="441" t="s">
        <v>93</v>
      </c>
      <c r="H1669" s="441" t="s">
        <v>1103</v>
      </c>
      <c r="I1669" s="441" t="s">
        <v>1131</v>
      </c>
      <c r="J1669" s="441" t="s">
        <v>112</v>
      </c>
      <c r="K1669" s="1111" t="s">
        <v>1133</v>
      </c>
      <c r="L1669" s="441" t="s">
        <v>1120</v>
      </c>
      <c r="M1669" s="441" t="str">
        <f t="shared" si="98"/>
        <v>Sydney East 132 kV</v>
      </c>
      <c r="N1669" s="1111" t="s">
        <v>1108</v>
      </c>
      <c r="O1669" s="1111" t="s">
        <v>1109</v>
      </c>
      <c r="P1669" s="1111"/>
      <c r="Q1669" s="2856"/>
      <c r="R1669" s="2856"/>
      <c r="S1669" s="2856"/>
      <c r="T1669" s="2856"/>
      <c r="U1669" s="2856"/>
      <c r="V1669" s="2858"/>
      <c r="W1669" s="2859"/>
      <c r="X1669" s="2859"/>
      <c r="Y1669" s="2859"/>
      <c r="Z1669" s="2859"/>
      <c r="AA1669" s="2860"/>
      <c r="AB1669" s="1125"/>
      <c r="AC1669" s="1151"/>
      <c r="AD1669" s="1152"/>
      <c r="AE1669" s="1153"/>
      <c r="AF1669" s="1153"/>
      <c r="AG1669" s="1153"/>
      <c r="AH1669" s="124"/>
      <c r="AI1669" s="124"/>
      <c r="AJ1669" s="124"/>
      <c r="AK1669" s="124"/>
      <c r="AL1669" s="1153"/>
      <c r="AM1669" s="124"/>
      <c r="AN1669" s="124"/>
      <c r="AO1669" s="1153"/>
      <c r="AP1669" s="1153"/>
      <c r="AQ1669" s="1153"/>
      <c r="AR1669" s="1154"/>
      <c r="AS1669" s="1154"/>
      <c r="AT1669" s="1154"/>
      <c r="AU1669" s="1154"/>
      <c r="AV1669" s="1154"/>
      <c r="AW1669" s="1154"/>
      <c r="AX1669" s="1154"/>
      <c r="AY1669" s="1154"/>
      <c r="AZ1669" s="1154"/>
      <c r="BA1669" s="1154"/>
      <c r="BB1669" s="1154"/>
    </row>
    <row r="1670" spans="2:54" ht="15" customHeight="1">
      <c r="B1670" s="1155"/>
      <c r="C1670" s="3016" t="s">
        <v>1110</v>
      </c>
      <c r="D1670" s="3016"/>
      <c r="E1670" s="1146" t="s">
        <v>1127</v>
      </c>
      <c r="F1670" s="1106"/>
      <c r="G1670" s="441" t="s">
        <v>93</v>
      </c>
      <c r="H1670" s="441" t="s">
        <v>1103</v>
      </c>
      <c r="I1670" s="441" t="s">
        <v>1128</v>
      </c>
      <c r="J1670" s="441" t="s">
        <v>112</v>
      </c>
      <c r="K1670" s="1111" t="s">
        <v>1110</v>
      </c>
      <c r="L1670" s="441" t="s">
        <v>1120</v>
      </c>
      <c r="M1670" s="441" t="str">
        <f t="shared" si="98"/>
        <v>Sydney East 132 kV</v>
      </c>
      <c r="N1670" s="1111" t="s">
        <v>1111</v>
      </c>
      <c r="O1670" s="1112">
        <v>0</v>
      </c>
      <c r="P1670" s="1111"/>
      <c r="Q1670" s="2861"/>
      <c r="R1670" s="2861"/>
      <c r="S1670" s="2861"/>
      <c r="T1670" s="2861"/>
      <c r="U1670" s="2861"/>
      <c r="V1670" s="2862"/>
      <c r="W1670" s="2863"/>
      <c r="X1670" s="2863"/>
      <c r="Y1670" s="2863"/>
      <c r="Z1670" s="2863"/>
      <c r="AA1670" s="2864"/>
      <c r="AB1670" s="1125"/>
      <c r="AC1670" s="1151"/>
      <c r="AD1670" s="1152"/>
      <c r="AE1670" s="1153"/>
      <c r="AF1670" s="1153"/>
      <c r="AG1670" s="1153"/>
      <c r="AH1670" s="124"/>
      <c r="AI1670" s="124"/>
      <c r="AJ1670" s="124"/>
      <c r="AK1670" s="124"/>
      <c r="AL1670" s="1153"/>
      <c r="AM1670" s="124"/>
      <c r="AN1670" s="124"/>
      <c r="AO1670" s="1153"/>
      <c r="AP1670" s="1161"/>
      <c r="AQ1670" s="1153"/>
      <c r="AR1670" s="1154"/>
      <c r="AS1670" s="1154"/>
      <c r="AT1670" s="1154"/>
      <c r="AU1670" s="1154"/>
      <c r="AV1670" s="1154"/>
      <c r="AW1670" s="1154"/>
      <c r="AX1670" s="1154"/>
      <c r="AY1670" s="1154"/>
      <c r="AZ1670" s="1154"/>
      <c r="BA1670" s="1154"/>
      <c r="BB1670" s="1154"/>
    </row>
    <row r="1671" spans="2:54" ht="15" customHeight="1">
      <c r="B1671" s="1155"/>
      <c r="C1671" s="3017"/>
      <c r="D1671" s="3017"/>
      <c r="E1671" s="1146" t="s">
        <v>1130</v>
      </c>
      <c r="F1671" s="1106"/>
      <c r="G1671" s="441" t="s">
        <v>93</v>
      </c>
      <c r="H1671" s="441" t="s">
        <v>1103</v>
      </c>
      <c r="I1671" s="441" t="s">
        <v>1131</v>
      </c>
      <c r="J1671" s="441" t="s">
        <v>112</v>
      </c>
      <c r="K1671" s="1111" t="s">
        <v>1110</v>
      </c>
      <c r="L1671" s="441" t="s">
        <v>1120</v>
      </c>
      <c r="M1671" s="441" t="str">
        <f t="shared" si="98"/>
        <v>Sydney East 132 kV</v>
      </c>
      <c r="N1671" s="1111" t="s">
        <v>1111</v>
      </c>
      <c r="O1671" s="1112">
        <v>0</v>
      </c>
      <c r="P1671" s="1111"/>
      <c r="Q1671" s="2861"/>
      <c r="R1671" s="2861"/>
      <c r="S1671" s="2861"/>
      <c r="T1671" s="2861"/>
      <c r="U1671" s="2861"/>
      <c r="V1671" s="2862"/>
      <c r="W1671" s="2863"/>
      <c r="X1671" s="2863"/>
      <c r="Y1671" s="2863"/>
      <c r="Z1671" s="2863"/>
      <c r="AA1671" s="2864"/>
      <c r="AB1671" s="1125"/>
      <c r="AC1671" s="1151"/>
      <c r="AD1671" s="1152"/>
      <c r="AE1671" s="1153"/>
      <c r="AF1671" s="1153"/>
      <c r="AG1671" s="1153"/>
      <c r="AH1671" s="124"/>
      <c r="AI1671" s="124"/>
      <c r="AJ1671" s="124"/>
      <c r="AK1671" s="124"/>
      <c r="AL1671" s="1153"/>
      <c r="AM1671" s="124"/>
      <c r="AN1671" s="124"/>
      <c r="AO1671" s="1153"/>
      <c r="AP1671" s="1161"/>
      <c r="AQ1671" s="1153"/>
      <c r="AR1671" s="1154"/>
      <c r="AS1671" s="1154"/>
      <c r="AT1671" s="1154"/>
      <c r="AU1671" s="1154"/>
      <c r="AV1671" s="1154"/>
      <c r="AW1671" s="1154"/>
      <c r="AX1671" s="1154"/>
      <c r="AY1671" s="1154"/>
      <c r="AZ1671" s="1154"/>
      <c r="BA1671" s="1154"/>
      <c r="BB1671" s="1154"/>
    </row>
    <row r="1672" spans="2:54" ht="15" customHeight="1">
      <c r="B1672" s="1155"/>
      <c r="C1672" s="3016" t="s">
        <v>1112</v>
      </c>
      <c r="D1672" s="3016"/>
      <c r="E1672" s="1146" t="s">
        <v>1127</v>
      </c>
      <c r="F1672" s="1106"/>
      <c r="G1672" s="441" t="s">
        <v>93</v>
      </c>
      <c r="H1672" s="441" t="s">
        <v>1103</v>
      </c>
      <c r="I1672" s="441" t="s">
        <v>1128</v>
      </c>
      <c r="J1672" s="441" t="s">
        <v>112</v>
      </c>
      <c r="K1672" s="1111" t="s">
        <v>1112</v>
      </c>
      <c r="L1672" s="441" t="s">
        <v>1120</v>
      </c>
      <c r="M1672" s="441" t="str">
        <f t="shared" si="98"/>
        <v>Sydney East 132 kV</v>
      </c>
      <c r="N1672" s="1111" t="s">
        <v>1113</v>
      </c>
      <c r="O1672" s="1111" t="s">
        <v>1113</v>
      </c>
      <c r="P1672" s="1111"/>
      <c r="Q1672" s="2850"/>
      <c r="R1672" s="2850"/>
      <c r="S1672" s="2850"/>
      <c r="T1672" s="2850"/>
      <c r="U1672" s="2850"/>
      <c r="V1672" s="2851"/>
      <c r="W1672" s="2866"/>
      <c r="X1672" s="2866"/>
      <c r="Y1672" s="2866"/>
      <c r="Z1672" s="2866"/>
      <c r="AA1672" s="2099"/>
      <c r="AB1672" s="1125"/>
      <c r="AC1672" s="1151"/>
      <c r="AD1672" s="1152"/>
      <c r="AE1672" s="1153"/>
      <c r="AF1672" s="1153"/>
      <c r="AG1672" s="1153"/>
      <c r="AH1672" s="124"/>
      <c r="AI1672" s="124"/>
      <c r="AJ1672" s="124"/>
      <c r="AK1672" s="124"/>
      <c r="AL1672" s="1153"/>
      <c r="AM1672" s="124"/>
      <c r="AN1672" s="124"/>
      <c r="AO1672" s="1153"/>
      <c r="AP1672" s="1153"/>
      <c r="AQ1672" s="1153"/>
      <c r="AR1672" s="1154"/>
      <c r="AS1672" s="1154"/>
      <c r="AT1672" s="1154"/>
      <c r="AU1672" s="1154"/>
      <c r="AV1672" s="1154"/>
      <c r="AW1672" s="1154"/>
      <c r="AX1672" s="1154"/>
      <c r="AY1672" s="1154"/>
      <c r="AZ1672" s="1154"/>
      <c r="BA1672" s="1154"/>
      <c r="BB1672" s="1154"/>
    </row>
    <row r="1673" spans="2:54" ht="15" customHeight="1">
      <c r="B1673" s="1155"/>
      <c r="C1673" s="3017"/>
      <c r="D1673" s="3017"/>
      <c r="E1673" s="1146" t="s">
        <v>1130</v>
      </c>
      <c r="F1673" s="1106"/>
      <c r="G1673" s="441" t="s">
        <v>93</v>
      </c>
      <c r="H1673" s="441" t="s">
        <v>1103</v>
      </c>
      <c r="I1673" s="441" t="s">
        <v>1131</v>
      </c>
      <c r="J1673" s="441" t="s">
        <v>112</v>
      </c>
      <c r="K1673" s="1111" t="s">
        <v>1112</v>
      </c>
      <c r="L1673" s="441" t="s">
        <v>1120</v>
      </c>
      <c r="M1673" s="441" t="str">
        <f t="shared" si="98"/>
        <v>Sydney East 132 kV</v>
      </c>
      <c r="N1673" s="1111" t="s">
        <v>1113</v>
      </c>
      <c r="O1673" s="1111" t="s">
        <v>1113</v>
      </c>
      <c r="P1673" s="1111"/>
      <c r="Q1673" s="2850"/>
      <c r="R1673" s="2850"/>
      <c r="S1673" s="2850"/>
      <c r="T1673" s="2850"/>
      <c r="U1673" s="2850"/>
      <c r="V1673" s="2851"/>
      <c r="W1673" s="2866"/>
      <c r="X1673" s="2866"/>
      <c r="Y1673" s="2866"/>
      <c r="Z1673" s="2866"/>
      <c r="AA1673" s="2099"/>
      <c r="AB1673" s="1125"/>
      <c r="AC1673" s="1151"/>
      <c r="AD1673" s="1152"/>
      <c r="AE1673" s="1153"/>
      <c r="AF1673" s="1153"/>
      <c r="AG1673" s="1153"/>
      <c r="AH1673" s="124"/>
      <c r="AI1673" s="124"/>
      <c r="AJ1673" s="124"/>
      <c r="AK1673" s="124"/>
      <c r="AL1673" s="1153"/>
      <c r="AM1673" s="124"/>
      <c r="AN1673" s="124"/>
      <c r="AO1673" s="1153"/>
      <c r="AP1673" s="1153"/>
      <c r="AQ1673" s="1153"/>
      <c r="AR1673" s="1154"/>
      <c r="AS1673" s="1154"/>
      <c r="AT1673" s="1154"/>
      <c r="AU1673" s="1154"/>
      <c r="AV1673" s="1154"/>
      <c r="AW1673" s="1154"/>
      <c r="AX1673" s="1154"/>
      <c r="AY1673" s="1154"/>
      <c r="AZ1673" s="1154"/>
      <c r="BA1673" s="1154"/>
      <c r="BB1673" s="1154"/>
    </row>
    <row r="1674" spans="2:54" ht="15" customHeight="1">
      <c r="B1674" s="1155"/>
      <c r="C1674" s="3016" t="s">
        <v>1134</v>
      </c>
      <c r="D1674" s="3016" t="s">
        <v>833</v>
      </c>
      <c r="E1674" s="1146" t="s">
        <v>1127</v>
      </c>
      <c r="F1674" s="1106"/>
      <c r="G1674" s="441" t="s">
        <v>93</v>
      </c>
      <c r="H1674" s="441" t="s">
        <v>1103</v>
      </c>
      <c r="I1674" s="441" t="s">
        <v>1128</v>
      </c>
      <c r="J1674" s="441" t="s">
        <v>112</v>
      </c>
      <c r="K1674" s="1111" t="s">
        <v>1134</v>
      </c>
      <c r="L1674" s="441" t="s">
        <v>1120</v>
      </c>
      <c r="M1674" s="441" t="str">
        <f t="shared" si="98"/>
        <v>Sydney East 132 kV</v>
      </c>
      <c r="N1674" s="1111" t="s">
        <v>1115</v>
      </c>
      <c r="O1674" s="1111" t="s">
        <v>833</v>
      </c>
      <c r="P1674" s="1111"/>
      <c r="Q1674" s="2867"/>
      <c r="R1674" s="2868"/>
      <c r="S1674" s="2869"/>
      <c r="T1674" s="2869"/>
      <c r="U1674" s="2869"/>
      <c r="V1674" s="2869"/>
      <c r="W1674" s="2869"/>
      <c r="X1674" s="2869"/>
      <c r="Y1674" s="2869"/>
      <c r="Z1674" s="2869"/>
      <c r="AA1674" s="2879"/>
      <c r="AB1674" s="1125"/>
      <c r="AC1674" s="1151"/>
      <c r="AD1674" s="1152"/>
      <c r="AE1674" s="1153"/>
      <c r="AF1674" s="1153"/>
      <c r="AG1674" s="1153"/>
      <c r="AH1674" s="124"/>
      <c r="AI1674" s="124"/>
      <c r="AJ1674" s="124"/>
      <c r="AK1674" s="124"/>
      <c r="AL1674" s="1153"/>
      <c r="AM1674" s="124"/>
      <c r="AN1674" s="124"/>
      <c r="AO1674" s="1153"/>
      <c r="AP1674" s="1153"/>
      <c r="AQ1674" s="1153"/>
      <c r="AR1674" s="1154"/>
      <c r="AS1674" s="1154"/>
      <c r="AT1674" s="1154"/>
      <c r="AU1674" s="1154"/>
      <c r="AV1674" s="1154"/>
      <c r="AW1674" s="1154"/>
      <c r="AX1674" s="1154"/>
      <c r="AY1674" s="1154"/>
      <c r="AZ1674" s="1154"/>
      <c r="BA1674" s="1154"/>
      <c r="BB1674" s="1154"/>
    </row>
    <row r="1675" spans="2:54" ht="15" customHeight="1">
      <c r="B1675" s="1155"/>
      <c r="C1675" s="3017"/>
      <c r="D1675" s="3017"/>
      <c r="E1675" s="1146" t="s">
        <v>1130</v>
      </c>
      <c r="F1675" s="1106"/>
      <c r="G1675" s="441" t="s">
        <v>93</v>
      </c>
      <c r="H1675" s="441" t="s">
        <v>1103</v>
      </c>
      <c r="I1675" s="441" t="s">
        <v>1131</v>
      </c>
      <c r="J1675" s="441" t="s">
        <v>112</v>
      </c>
      <c r="K1675" s="1111" t="s">
        <v>1134</v>
      </c>
      <c r="L1675" s="441" t="s">
        <v>1120</v>
      </c>
      <c r="M1675" s="441" t="str">
        <f t="shared" si="98"/>
        <v>Sydney East 132 kV</v>
      </c>
      <c r="N1675" s="1111" t="s">
        <v>1115</v>
      </c>
      <c r="O1675" s="1111" t="s">
        <v>833</v>
      </c>
      <c r="P1675" s="1111"/>
      <c r="Q1675" s="2867"/>
      <c r="R1675" s="2868"/>
      <c r="S1675" s="2869"/>
      <c r="T1675" s="2869"/>
      <c r="U1675" s="2869"/>
      <c r="V1675" s="2869"/>
      <c r="W1675" s="2869"/>
      <c r="X1675" s="2869"/>
      <c r="Y1675" s="2869"/>
      <c r="Z1675" s="2869"/>
      <c r="AA1675" s="2879"/>
      <c r="AB1675" s="1125"/>
      <c r="AC1675" s="1151"/>
      <c r="AD1675" s="1152"/>
      <c r="AE1675" s="1153"/>
      <c r="AF1675" s="1153"/>
      <c r="AG1675" s="1153"/>
      <c r="AH1675" s="124"/>
      <c r="AI1675" s="124"/>
      <c r="AJ1675" s="124"/>
      <c r="AK1675" s="124"/>
      <c r="AL1675" s="1153"/>
      <c r="AM1675" s="124"/>
      <c r="AN1675" s="124"/>
      <c r="AO1675" s="1153"/>
      <c r="AP1675" s="1153"/>
      <c r="AQ1675" s="1153"/>
      <c r="AR1675" s="1154"/>
      <c r="AS1675" s="1154"/>
      <c r="AT1675" s="1154"/>
      <c r="AU1675" s="1154"/>
      <c r="AV1675" s="1154"/>
      <c r="AW1675" s="1154"/>
      <c r="AX1675" s="1154"/>
      <c r="AY1675" s="1154"/>
      <c r="AZ1675" s="1154"/>
      <c r="BA1675" s="1154"/>
      <c r="BB1675" s="1154"/>
    </row>
    <row r="1676" spans="2:54" ht="15" customHeight="1">
      <c r="B1676" s="1155"/>
      <c r="C1676" s="3016" t="s">
        <v>1135</v>
      </c>
      <c r="D1676" s="3016" t="s">
        <v>833</v>
      </c>
      <c r="E1676" s="1146" t="s">
        <v>1127</v>
      </c>
      <c r="F1676" s="1106"/>
      <c r="G1676" s="441" t="s">
        <v>93</v>
      </c>
      <c r="H1676" s="441" t="s">
        <v>1103</v>
      </c>
      <c r="I1676" s="441" t="s">
        <v>1128</v>
      </c>
      <c r="J1676" s="441" t="s">
        <v>112</v>
      </c>
      <c r="K1676" s="1111" t="s">
        <v>1135</v>
      </c>
      <c r="L1676" s="441" t="s">
        <v>1120</v>
      </c>
      <c r="M1676" s="441" t="str">
        <f t="shared" si="98"/>
        <v>Sydney East 132 kV</v>
      </c>
      <c r="N1676" s="1111" t="s">
        <v>1106</v>
      </c>
      <c r="O1676" s="1111" t="s">
        <v>833</v>
      </c>
      <c r="P1676" s="1111"/>
      <c r="Q1676" s="2867"/>
      <c r="R1676" s="2868"/>
      <c r="S1676" s="2869"/>
      <c r="T1676" s="2869"/>
      <c r="U1676" s="2869"/>
      <c r="V1676" s="2869"/>
      <c r="W1676" s="2869"/>
      <c r="X1676" s="2869"/>
      <c r="Y1676" s="2869"/>
      <c r="Z1676" s="2869"/>
      <c r="AA1676" s="2879"/>
      <c r="AB1676" s="1125"/>
      <c r="AC1676" s="1151"/>
      <c r="AD1676" s="1152"/>
      <c r="AE1676" s="1153"/>
      <c r="AF1676" s="1153"/>
      <c r="AG1676" s="1153"/>
      <c r="AH1676" s="124"/>
      <c r="AI1676" s="124"/>
      <c r="AJ1676" s="124"/>
      <c r="AK1676" s="124"/>
      <c r="AL1676" s="1153"/>
      <c r="AM1676" s="124"/>
      <c r="AN1676" s="124"/>
      <c r="AO1676" s="1153"/>
      <c r="AP1676" s="1153"/>
      <c r="AQ1676" s="1153"/>
      <c r="AR1676" s="1154"/>
      <c r="AS1676" s="1154"/>
      <c r="AT1676" s="1154"/>
      <c r="AU1676" s="1154"/>
      <c r="AV1676" s="1154"/>
      <c r="AW1676" s="1154"/>
      <c r="AX1676" s="1154"/>
      <c r="AY1676" s="1154"/>
      <c r="AZ1676" s="1154"/>
      <c r="BA1676" s="1154"/>
      <c r="BB1676" s="1154"/>
    </row>
    <row r="1677" spans="2:54" ht="15" customHeight="1">
      <c r="B1677" s="1155"/>
      <c r="C1677" s="3017"/>
      <c r="D1677" s="3017"/>
      <c r="E1677" s="1146" t="s">
        <v>1130</v>
      </c>
      <c r="F1677" s="1106"/>
      <c r="G1677" s="441" t="s">
        <v>93</v>
      </c>
      <c r="H1677" s="441" t="s">
        <v>1103</v>
      </c>
      <c r="I1677" s="441" t="s">
        <v>1131</v>
      </c>
      <c r="J1677" s="441" t="s">
        <v>112</v>
      </c>
      <c r="K1677" s="1111" t="s">
        <v>1135</v>
      </c>
      <c r="L1677" s="441" t="s">
        <v>1120</v>
      </c>
      <c r="M1677" s="441" t="str">
        <f t="shared" ref="M1677:M1740" si="102">M1676</f>
        <v>Sydney East 132 kV</v>
      </c>
      <c r="N1677" s="1111" t="s">
        <v>1106</v>
      </c>
      <c r="O1677" s="1111" t="s">
        <v>833</v>
      </c>
      <c r="P1677" s="1111"/>
      <c r="Q1677" s="2867"/>
      <c r="R1677" s="2868"/>
      <c r="S1677" s="2869"/>
      <c r="T1677" s="2869"/>
      <c r="U1677" s="2869"/>
      <c r="V1677" s="2869"/>
      <c r="W1677" s="2869"/>
      <c r="X1677" s="2869"/>
      <c r="Y1677" s="2869"/>
      <c r="Z1677" s="2869"/>
      <c r="AA1677" s="2879"/>
      <c r="AB1677" s="1125"/>
      <c r="AC1677" s="1151"/>
      <c r="AD1677" s="1152"/>
      <c r="AE1677" s="1153"/>
      <c r="AF1677" s="1153"/>
      <c r="AG1677" s="1153"/>
      <c r="AH1677" s="124"/>
      <c r="AI1677" s="124"/>
      <c r="AJ1677" s="124"/>
      <c r="AK1677" s="124"/>
      <c r="AL1677" s="1153"/>
      <c r="AM1677" s="124"/>
      <c r="AN1677" s="124"/>
      <c r="AO1677" s="1153"/>
      <c r="AP1677" s="1153"/>
      <c r="AQ1677" s="1153"/>
      <c r="AR1677" s="1154"/>
      <c r="AS1677" s="1154"/>
      <c r="AT1677" s="1154"/>
      <c r="AU1677" s="1154"/>
      <c r="AV1677" s="1154"/>
      <c r="AW1677" s="1154"/>
      <c r="AX1677" s="1154"/>
      <c r="AY1677" s="1154"/>
      <c r="AZ1677" s="1154"/>
      <c r="BA1677" s="1154"/>
      <c r="BB1677" s="1154"/>
    </row>
    <row r="1678" spans="2:54" ht="15" customHeight="1">
      <c r="B1678" s="1155"/>
      <c r="C1678" s="3016" t="s">
        <v>1135</v>
      </c>
      <c r="D1678" s="3016" t="s">
        <v>842</v>
      </c>
      <c r="E1678" s="1146" t="s">
        <v>1127</v>
      </c>
      <c r="F1678" s="1106"/>
      <c r="G1678" s="441" t="s">
        <v>93</v>
      </c>
      <c r="H1678" s="441" t="s">
        <v>1103</v>
      </c>
      <c r="I1678" s="441" t="s">
        <v>1128</v>
      </c>
      <c r="J1678" s="441" t="s">
        <v>112</v>
      </c>
      <c r="K1678" s="1111" t="s">
        <v>1135</v>
      </c>
      <c r="L1678" s="441" t="s">
        <v>1120</v>
      </c>
      <c r="M1678" s="441" t="str">
        <f t="shared" si="102"/>
        <v>Sydney East 132 kV</v>
      </c>
      <c r="N1678" s="1111" t="s">
        <v>1106</v>
      </c>
      <c r="O1678" s="1111" t="s">
        <v>842</v>
      </c>
      <c r="P1678" s="1111"/>
      <c r="Q1678" s="2867"/>
      <c r="R1678" s="2868"/>
      <c r="S1678" s="2869"/>
      <c r="T1678" s="2869"/>
      <c r="U1678" s="2869"/>
      <c r="V1678" s="2869"/>
      <c r="W1678" s="2869"/>
      <c r="X1678" s="2869"/>
      <c r="Y1678" s="2869"/>
      <c r="Z1678" s="2869"/>
      <c r="AA1678" s="2879"/>
      <c r="AB1678" s="1125"/>
      <c r="AC1678" s="1151"/>
      <c r="AD1678" s="1152"/>
      <c r="AE1678" s="1153"/>
      <c r="AF1678" s="1153"/>
      <c r="AG1678" s="1153"/>
      <c r="AH1678" s="124"/>
      <c r="AI1678" s="124"/>
      <c r="AJ1678" s="124"/>
      <c r="AK1678" s="124"/>
      <c r="AL1678" s="1153"/>
      <c r="AM1678" s="124"/>
      <c r="AN1678" s="124"/>
      <c r="AO1678" s="1153"/>
      <c r="AP1678" s="1153"/>
      <c r="AQ1678" s="1153"/>
      <c r="AR1678" s="1154"/>
      <c r="AS1678" s="1154"/>
      <c r="AT1678" s="1154"/>
      <c r="AU1678" s="1154"/>
      <c r="AV1678" s="1154"/>
      <c r="AW1678" s="1154"/>
      <c r="AX1678" s="1154"/>
      <c r="AY1678" s="1154"/>
      <c r="AZ1678" s="1154"/>
      <c r="BA1678" s="1154"/>
      <c r="BB1678" s="1154"/>
    </row>
    <row r="1679" spans="2:54" ht="15" customHeight="1">
      <c r="B1679" s="1155"/>
      <c r="C1679" s="3017"/>
      <c r="D1679" s="3017"/>
      <c r="E1679" s="1146" t="s">
        <v>1130</v>
      </c>
      <c r="F1679" s="1106"/>
      <c r="G1679" s="441" t="s">
        <v>93</v>
      </c>
      <c r="H1679" s="441" t="s">
        <v>1103</v>
      </c>
      <c r="I1679" s="441" t="s">
        <v>1131</v>
      </c>
      <c r="J1679" s="441" t="s">
        <v>112</v>
      </c>
      <c r="K1679" s="1111" t="s">
        <v>1135</v>
      </c>
      <c r="L1679" s="441" t="s">
        <v>1120</v>
      </c>
      <c r="M1679" s="441" t="str">
        <f t="shared" si="102"/>
        <v>Sydney East 132 kV</v>
      </c>
      <c r="N1679" s="1111" t="s">
        <v>1106</v>
      </c>
      <c r="O1679" s="1111" t="s">
        <v>842</v>
      </c>
      <c r="P1679" s="1111"/>
      <c r="Q1679" s="2867"/>
      <c r="R1679" s="2868"/>
      <c r="S1679" s="2869"/>
      <c r="T1679" s="2869"/>
      <c r="U1679" s="2869"/>
      <c r="V1679" s="2869"/>
      <c r="W1679" s="2869"/>
      <c r="X1679" s="2869"/>
      <c r="Y1679" s="2869"/>
      <c r="Z1679" s="2869"/>
      <c r="AA1679" s="2879"/>
      <c r="AB1679" s="1125"/>
      <c r="AC1679" s="1151"/>
      <c r="AD1679" s="1152"/>
      <c r="AE1679" s="1153"/>
      <c r="AF1679" s="1153"/>
      <c r="AG1679" s="1153"/>
      <c r="AH1679" s="124"/>
      <c r="AI1679" s="124"/>
      <c r="AJ1679" s="124"/>
      <c r="AK1679" s="124"/>
      <c r="AL1679" s="1153"/>
      <c r="AM1679" s="124"/>
      <c r="AN1679" s="124"/>
      <c r="AO1679" s="1153"/>
      <c r="AP1679" s="1153"/>
      <c r="AQ1679" s="1153"/>
      <c r="AR1679" s="1154"/>
      <c r="AS1679" s="1154"/>
      <c r="AT1679" s="1154"/>
      <c r="AU1679" s="1154"/>
      <c r="AV1679" s="1154"/>
      <c r="AW1679" s="1154"/>
      <c r="AX1679" s="1154"/>
      <c r="AY1679" s="1154"/>
      <c r="AZ1679" s="1154"/>
      <c r="BA1679" s="1154"/>
      <c r="BB1679" s="1154"/>
    </row>
    <row r="1680" spans="2:54" ht="15" customHeight="1">
      <c r="B1680" s="1155"/>
      <c r="C1680" s="3016" t="s">
        <v>1136</v>
      </c>
      <c r="D1680" s="3016" t="s">
        <v>833</v>
      </c>
      <c r="E1680" s="1146" t="s">
        <v>1127</v>
      </c>
      <c r="F1680" s="1106"/>
      <c r="G1680" s="441" t="s">
        <v>93</v>
      </c>
      <c r="H1680" s="441" t="s">
        <v>1103</v>
      </c>
      <c r="I1680" s="441" t="s">
        <v>1128</v>
      </c>
      <c r="J1680" s="441" t="s">
        <v>112</v>
      </c>
      <c r="K1680" s="1111" t="s">
        <v>1136</v>
      </c>
      <c r="L1680" s="441" t="s">
        <v>1120</v>
      </c>
      <c r="M1680" s="441" t="str">
        <f t="shared" si="102"/>
        <v>Sydney East 132 kV</v>
      </c>
      <c r="N1680" s="1111" t="s">
        <v>1106</v>
      </c>
      <c r="O1680" s="1111" t="s">
        <v>833</v>
      </c>
      <c r="P1680" s="1111"/>
      <c r="Q1680" s="2867"/>
      <c r="R1680" s="2868"/>
      <c r="S1680" s="2869"/>
      <c r="T1680" s="2869"/>
      <c r="U1680" s="2869"/>
      <c r="V1680" s="2869"/>
      <c r="W1680" s="2870">
        <v>777</v>
      </c>
      <c r="X1680" s="2870">
        <v>795</v>
      </c>
      <c r="Y1680" s="2870">
        <v>811</v>
      </c>
      <c r="Z1680" s="2870">
        <v>824</v>
      </c>
      <c r="AA1680" s="2870">
        <v>836</v>
      </c>
      <c r="AB1680" s="1125"/>
      <c r="AC1680" s="1151"/>
      <c r="AD1680" s="1152"/>
      <c r="AE1680" s="1153"/>
      <c r="AF1680" s="1153"/>
      <c r="AG1680" s="1153"/>
      <c r="AH1680" s="124"/>
      <c r="AI1680" s="124"/>
      <c r="AJ1680" s="124"/>
      <c r="AK1680" s="124"/>
      <c r="AL1680" s="1153"/>
      <c r="AM1680" s="124"/>
      <c r="AN1680" s="124"/>
      <c r="AO1680" s="1153"/>
      <c r="AP1680" s="1153"/>
      <c r="AQ1680" s="1153"/>
      <c r="AR1680" s="1154"/>
      <c r="AS1680" s="1154"/>
      <c r="AT1680" s="1154"/>
      <c r="AU1680" s="1154"/>
      <c r="AV1680" s="1154"/>
      <c r="AW1680" s="1154"/>
      <c r="AX1680" s="1154"/>
      <c r="AY1680" s="1154"/>
      <c r="AZ1680" s="1154"/>
      <c r="BA1680" s="1154"/>
      <c r="BB1680" s="1154"/>
    </row>
    <row r="1681" spans="2:54" ht="15" customHeight="1">
      <c r="B1681" s="1155"/>
      <c r="C1681" s="3017"/>
      <c r="D1681" s="3017"/>
      <c r="E1681" s="1146" t="s">
        <v>1130</v>
      </c>
      <c r="F1681" s="1106"/>
      <c r="G1681" s="441" t="s">
        <v>93</v>
      </c>
      <c r="H1681" s="441" t="s">
        <v>1103</v>
      </c>
      <c r="I1681" s="441" t="s">
        <v>1131</v>
      </c>
      <c r="J1681" s="441" t="s">
        <v>112</v>
      </c>
      <c r="K1681" s="1111" t="s">
        <v>1136</v>
      </c>
      <c r="L1681" s="441" t="s">
        <v>1120</v>
      </c>
      <c r="M1681" s="441" t="str">
        <f t="shared" si="102"/>
        <v>Sydney East 132 kV</v>
      </c>
      <c r="N1681" s="1111" t="s">
        <v>1106</v>
      </c>
      <c r="O1681" s="1111" t="s">
        <v>833</v>
      </c>
      <c r="P1681" s="1111"/>
      <c r="Q1681" s="2528"/>
      <c r="R1681" s="2529"/>
      <c r="S1681" s="2530"/>
      <c r="T1681" s="2530"/>
      <c r="U1681" s="2530"/>
      <c r="V1681" s="2530"/>
      <c r="W1681" s="2102"/>
      <c r="X1681" s="2102"/>
      <c r="Y1681" s="2102"/>
      <c r="Z1681" s="2102"/>
      <c r="AA1681" s="2103"/>
      <c r="AB1681" s="1125"/>
      <c r="AC1681" s="1151"/>
      <c r="AD1681" s="1152"/>
      <c r="AE1681" s="1153"/>
      <c r="AF1681" s="1153"/>
      <c r="AG1681" s="1153"/>
      <c r="AH1681" s="124"/>
      <c r="AI1681" s="124"/>
      <c r="AJ1681" s="124"/>
      <c r="AK1681" s="124"/>
      <c r="AL1681" s="1153"/>
      <c r="AM1681" s="124"/>
      <c r="AN1681" s="124"/>
      <c r="AO1681" s="1153"/>
      <c r="AP1681" s="1153"/>
      <c r="AQ1681" s="1153"/>
      <c r="AR1681" s="1154"/>
      <c r="AS1681" s="1154"/>
      <c r="AT1681" s="1154"/>
      <c r="AU1681" s="1154"/>
      <c r="AV1681" s="1154"/>
      <c r="AW1681" s="1154"/>
      <c r="AX1681" s="1154"/>
      <c r="AY1681" s="1154"/>
      <c r="AZ1681" s="1154"/>
      <c r="BA1681" s="1154"/>
      <c r="BB1681" s="1154"/>
    </row>
    <row r="1682" spans="2:54" ht="15" customHeight="1">
      <c r="B1682" s="1155"/>
      <c r="C1682" s="3016" t="s">
        <v>1136</v>
      </c>
      <c r="D1682" s="3016" t="s">
        <v>842</v>
      </c>
      <c r="E1682" s="1146" t="s">
        <v>1127</v>
      </c>
      <c r="F1682" s="1106"/>
      <c r="G1682" s="441" t="s">
        <v>93</v>
      </c>
      <c r="H1682" s="441" t="s">
        <v>1103</v>
      </c>
      <c r="I1682" s="441" t="s">
        <v>1128</v>
      </c>
      <c r="J1682" s="441" t="s">
        <v>112</v>
      </c>
      <c r="K1682" s="1111" t="s">
        <v>1136</v>
      </c>
      <c r="L1682" s="441" t="s">
        <v>1120</v>
      </c>
      <c r="M1682" s="441" t="str">
        <f t="shared" si="102"/>
        <v>Sydney East 132 kV</v>
      </c>
      <c r="N1682" s="1111" t="s">
        <v>1106</v>
      </c>
      <c r="O1682" s="1111" t="s">
        <v>842</v>
      </c>
      <c r="P1682" s="1111"/>
      <c r="Q1682" s="2528"/>
      <c r="R1682" s="2529"/>
      <c r="S1682" s="2530"/>
      <c r="T1682" s="2530"/>
      <c r="U1682" s="2530"/>
      <c r="V1682" s="2530"/>
      <c r="W1682" s="2102">
        <v>796.46343293336452</v>
      </c>
      <c r="X1682" s="2102">
        <v>823.03948872456908</v>
      </c>
      <c r="Y1682" s="2102">
        <v>840.57242400640291</v>
      </c>
      <c r="Z1682" s="2102">
        <v>854.69585233578846</v>
      </c>
      <c r="AA1682" s="2102">
        <v>867.32750446414411</v>
      </c>
      <c r="AB1682" s="1125"/>
      <c r="AC1682" s="1151"/>
      <c r="AD1682" s="1152"/>
      <c r="AE1682" s="1153"/>
      <c r="AF1682" s="1153"/>
      <c r="AG1682" s="1153"/>
      <c r="AH1682" s="124"/>
      <c r="AI1682" s="124"/>
      <c r="AJ1682" s="124"/>
      <c r="AK1682" s="124"/>
      <c r="AL1682" s="1153"/>
      <c r="AM1682" s="124"/>
      <c r="AN1682" s="124"/>
      <c r="AO1682" s="1153"/>
      <c r="AP1682" s="1153"/>
      <c r="AQ1682" s="1153"/>
      <c r="AR1682" s="1154"/>
      <c r="AS1682" s="1154"/>
      <c r="AT1682" s="1154"/>
      <c r="AU1682" s="1154"/>
      <c r="AV1682" s="1154"/>
      <c r="AW1682" s="1154"/>
      <c r="AX1682" s="1154"/>
      <c r="AY1682" s="1154"/>
      <c r="AZ1682" s="1154"/>
      <c r="BA1682" s="1154"/>
      <c r="BB1682" s="1154"/>
    </row>
    <row r="1683" spans="2:54" ht="15" customHeight="1" thickBot="1">
      <c r="B1683" s="2872"/>
      <c r="C1683" s="3018"/>
      <c r="D1683" s="3018"/>
      <c r="E1683" s="2873" t="s">
        <v>1130</v>
      </c>
      <c r="F1683" s="1106"/>
      <c r="G1683" s="441" t="s">
        <v>93</v>
      </c>
      <c r="H1683" s="441" t="s">
        <v>1103</v>
      </c>
      <c r="I1683" s="441" t="s">
        <v>1131</v>
      </c>
      <c r="J1683" s="441" t="s">
        <v>112</v>
      </c>
      <c r="K1683" s="1111" t="s">
        <v>1136</v>
      </c>
      <c r="L1683" s="441" t="s">
        <v>1120</v>
      </c>
      <c r="M1683" s="441" t="str">
        <f t="shared" si="102"/>
        <v>Sydney East 132 kV</v>
      </c>
      <c r="N1683" s="1111" t="s">
        <v>1106</v>
      </c>
      <c r="O1683" s="1111" t="s">
        <v>842</v>
      </c>
      <c r="P1683" s="1111"/>
      <c r="Q1683" s="2874"/>
      <c r="R1683" s="2875"/>
      <c r="S1683" s="2876"/>
      <c r="T1683" s="2876"/>
      <c r="U1683" s="2876"/>
      <c r="V1683" s="2876"/>
      <c r="W1683" s="2877"/>
      <c r="X1683" s="2877"/>
      <c r="Y1683" s="2877"/>
      <c r="Z1683" s="2877"/>
      <c r="AA1683" s="2878"/>
      <c r="AB1683" s="1162"/>
      <c r="AC1683" s="1151"/>
      <c r="AD1683" s="1152"/>
      <c r="AE1683" s="1153"/>
      <c r="AF1683" s="1153"/>
      <c r="AG1683" s="1153"/>
      <c r="AH1683" s="124"/>
      <c r="AI1683" s="124"/>
      <c r="AJ1683" s="124"/>
      <c r="AK1683" s="124"/>
      <c r="AL1683" s="1153"/>
      <c r="AM1683" s="124"/>
      <c r="AN1683" s="124"/>
      <c r="AO1683" s="1153"/>
      <c r="AP1683" s="1153"/>
      <c r="AQ1683" s="1153"/>
      <c r="AR1683" s="1154"/>
      <c r="AS1683" s="1154"/>
      <c r="AT1683" s="1154"/>
      <c r="AU1683" s="1154"/>
      <c r="AV1683" s="1154"/>
      <c r="AW1683" s="1154"/>
      <c r="AX1683" s="1154"/>
      <c r="AY1683" s="1154"/>
      <c r="AZ1683" s="1154"/>
      <c r="BA1683" s="1154"/>
      <c r="BB1683" s="1154"/>
    </row>
    <row r="1684" spans="2:54" ht="15" customHeight="1">
      <c r="B1684" s="1145" t="s">
        <v>1652</v>
      </c>
      <c r="C1684" s="3019" t="s">
        <v>1126</v>
      </c>
      <c r="D1684" s="3019" t="s">
        <v>842</v>
      </c>
      <c r="E1684" s="1146" t="s">
        <v>1127</v>
      </c>
      <c r="F1684" s="1106"/>
      <c r="G1684" s="441" t="s">
        <v>93</v>
      </c>
      <c r="H1684" s="441" t="s">
        <v>1103</v>
      </c>
      <c r="I1684" s="441" t="s">
        <v>1128</v>
      </c>
      <c r="J1684" s="441" t="s">
        <v>112</v>
      </c>
      <c r="K1684" s="441" t="s">
        <v>1126</v>
      </c>
      <c r="L1684" s="441" t="s">
        <v>1120</v>
      </c>
      <c r="M1684" s="441" t="str">
        <f t="shared" ref="M1684" si="103">B1684</f>
        <v>Sydney North 132 kV</v>
      </c>
      <c r="N1684" s="441" t="s">
        <v>1129</v>
      </c>
      <c r="O1684" s="441" t="s">
        <v>842</v>
      </c>
      <c r="P1684" s="1111"/>
      <c r="Q1684" s="2521"/>
      <c r="R1684" s="2522"/>
      <c r="S1684" s="2523"/>
      <c r="T1684" s="2523"/>
      <c r="U1684" s="2523"/>
      <c r="V1684" s="2523"/>
      <c r="W1684" s="2524"/>
      <c r="X1684" s="2524"/>
      <c r="Y1684" s="2524"/>
      <c r="Z1684" s="2524"/>
      <c r="AA1684" s="2525"/>
      <c r="AB1684" s="1125"/>
      <c r="AC1684" s="1151"/>
      <c r="AD1684" s="1152"/>
      <c r="AE1684" s="1153"/>
      <c r="AF1684" s="1153"/>
      <c r="AG1684" s="1153"/>
      <c r="AH1684" s="124"/>
      <c r="AI1684" s="124"/>
      <c r="AJ1684" s="124"/>
      <c r="AK1684" s="124"/>
      <c r="AL1684" s="124"/>
      <c r="AM1684" s="124"/>
      <c r="AN1684" s="124"/>
      <c r="AO1684" s="124"/>
      <c r="AP1684" s="124"/>
      <c r="AQ1684" s="1153"/>
      <c r="AR1684" s="1154"/>
      <c r="AS1684" s="1154"/>
      <c r="AT1684" s="1154"/>
      <c r="AU1684" s="1154"/>
      <c r="AV1684" s="1154"/>
      <c r="AW1684" s="1154"/>
      <c r="AX1684" s="1154"/>
      <c r="AY1684" s="1154"/>
      <c r="AZ1684" s="1154"/>
      <c r="BA1684" s="1154"/>
      <c r="BB1684" s="1154"/>
    </row>
    <row r="1685" spans="2:54" ht="15" customHeight="1">
      <c r="B1685" s="1155"/>
      <c r="C1685" s="3017"/>
      <c r="D1685" s="3017"/>
      <c r="E1685" s="1146" t="s">
        <v>1130</v>
      </c>
      <c r="F1685" s="1106"/>
      <c r="G1685" s="441" t="s">
        <v>93</v>
      </c>
      <c r="H1685" s="441" t="s">
        <v>1103</v>
      </c>
      <c r="I1685" s="441" t="s">
        <v>1131</v>
      </c>
      <c r="J1685" s="441" t="s">
        <v>112</v>
      </c>
      <c r="K1685" s="441" t="s">
        <v>1126</v>
      </c>
      <c r="L1685" s="441" t="s">
        <v>1120</v>
      </c>
      <c r="M1685" s="441" t="str">
        <f t="shared" si="102"/>
        <v>Sydney North 132 kV</v>
      </c>
      <c r="N1685" s="441" t="s">
        <v>1129</v>
      </c>
      <c r="O1685" s="441" t="s">
        <v>842</v>
      </c>
      <c r="P1685" s="1111"/>
      <c r="Q1685" s="2526"/>
      <c r="R1685" s="2527"/>
      <c r="S1685" s="2524"/>
      <c r="T1685" s="2524"/>
      <c r="U1685" s="2524"/>
      <c r="V1685" s="2524"/>
      <c r="W1685" s="2524"/>
      <c r="X1685" s="2524"/>
      <c r="Y1685" s="2524"/>
      <c r="Z1685" s="2524"/>
      <c r="AA1685" s="2525"/>
      <c r="AB1685" s="1125"/>
      <c r="AC1685" s="1151"/>
      <c r="AD1685" s="1152"/>
      <c r="AE1685" s="1153"/>
      <c r="AF1685" s="1153"/>
      <c r="AG1685" s="1153"/>
      <c r="AH1685" s="124"/>
      <c r="AI1685" s="124"/>
      <c r="AJ1685" s="124"/>
      <c r="AK1685" s="124"/>
      <c r="AL1685" s="124"/>
      <c r="AM1685" s="124"/>
      <c r="AN1685" s="124"/>
      <c r="AO1685" s="124"/>
      <c r="AP1685" s="124"/>
      <c r="AQ1685" s="1153"/>
      <c r="AR1685" s="1154"/>
      <c r="AS1685" s="1154"/>
      <c r="AT1685" s="1154"/>
      <c r="AU1685" s="1154"/>
      <c r="AV1685" s="1154"/>
      <c r="AW1685" s="1154"/>
      <c r="AX1685" s="1154"/>
      <c r="AY1685" s="1154"/>
      <c r="AZ1685" s="1154"/>
      <c r="BA1685" s="1154"/>
      <c r="BB1685" s="1154"/>
    </row>
    <row r="1686" spans="2:54" ht="15" customHeight="1">
      <c r="B1686" s="1155"/>
      <c r="C1686" s="3016" t="s">
        <v>1132</v>
      </c>
      <c r="D1686" s="3016" t="s">
        <v>833</v>
      </c>
      <c r="E1686" s="1146" t="s">
        <v>1127</v>
      </c>
      <c r="F1686" s="1106"/>
      <c r="G1686" s="441" t="s">
        <v>93</v>
      </c>
      <c r="H1686" s="441" t="s">
        <v>1103</v>
      </c>
      <c r="I1686" s="441" t="s">
        <v>1128</v>
      </c>
      <c r="J1686" s="441" t="s">
        <v>112</v>
      </c>
      <c r="K1686" s="1111" t="s">
        <v>1132</v>
      </c>
      <c r="L1686" s="441" t="s">
        <v>1120</v>
      </c>
      <c r="M1686" s="441" t="str">
        <f t="shared" si="102"/>
        <v>Sydney North 132 kV</v>
      </c>
      <c r="N1686" s="1111" t="s">
        <v>1106</v>
      </c>
      <c r="O1686" s="1111" t="s">
        <v>833</v>
      </c>
      <c r="P1686" s="1111"/>
      <c r="Q1686" s="2850"/>
      <c r="R1686" s="2850"/>
      <c r="S1686" s="2850"/>
      <c r="T1686" s="2850"/>
      <c r="U1686" s="2850"/>
      <c r="V1686" s="2851"/>
      <c r="W1686" s="2852"/>
      <c r="X1686" s="2852"/>
      <c r="Y1686" s="2852"/>
      <c r="Z1686" s="2852"/>
      <c r="AA1686" s="2853"/>
      <c r="AB1686" s="1125"/>
      <c r="AC1686" s="1151"/>
      <c r="AD1686" s="1152"/>
      <c r="AE1686" s="1153"/>
      <c r="AF1686" s="1153"/>
      <c r="AG1686" s="1153"/>
      <c r="AH1686" s="124"/>
      <c r="AI1686" s="124"/>
      <c r="AJ1686" s="124"/>
      <c r="AK1686" s="124"/>
      <c r="AL1686" s="1153"/>
      <c r="AM1686" s="124"/>
      <c r="AN1686" s="124"/>
      <c r="AO1686" s="1153"/>
      <c r="AP1686" s="1153"/>
      <c r="AQ1686" s="1153"/>
      <c r="AR1686" s="1154"/>
      <c r="AS1686" s="1154"/>
      <c r="AT1686" s="1154"/>
      <c r="AU1686" s="1160"/>
      <c r="AV1686" s="1154"/>
      <c r="AW1686" s="1154"/>
      <c r="AX1686" s="1154"/>
      <c r="AY1686" s="1154"/>
      <c r="AZ1686" s="1154"/>
      <c r="BA1686" s="1154"/>
      <c r="BB1686" s="1154"/>
    </row>
    <row r="1687" spans="2:54" ht="15" customHeight="1">
      <c r="B1687" s="1155"/>
      <c r="C1687" s="3017"/>
      <c r="D1687" s="3017"/>
      <c r="E1687" s="1146" t="s">
        <v>1130</v>
      </c>
      <c r="F1687" s="1106"/>
      <c r="G1687" s="441" t="s">
        <v>93</v>
      </c>
      <c r="H1687" s="441" t="s">
        <v>1103</v>
      </c>
      <c r="I1687" s="441" t="s">
        <v>1131</v>
      </c>
      <c r="J1687" s="441" t="s">
        <v>112</v>
      </c>
      <c r="K1687" s="1111" t="s">
        <v>1132</v>
      </c>
      <c r="L1687" s="441" t="s">
        <v>1120</v>
      </c>
      <c r="M1687" s="441" t="str">
        <f t="shared" si="102"/>
        <v>Sydney North 132 kV</v>
      </c>
      <c r="N1687" s="1111" t="s">
        <v>1106</v>
      </c>
      <c r="O1687" s="1111" t="s">
        <v>833</v>
      </c>
      <c r="P1687" s="1111"/>
      <c r="Q1687" s="2850"/>
      <c r="R1687" s="2850"/>
      <c r="S1687" s="2850"/>
      <c r="T1687" s="2850"/>
      <c r="U1687" s="2850"/>
      <c r="V1687" s="2851"/>
      <c r="W1687" s="2852"/>
      <c r="X1687" s="2852"/>
      <c r="Y1687" s="2852"/>
      <c r="Z1687" s="2852"/>
      <c r="AA1687" s="2853"/>
      <c r="AB1687" s="1125"/>
      <c r="AC1687" s="1151"/>
      <c r="AD1687" s="1152"/>
      <c r="AE1687" s="1153"/>
      <c r="AF1687" s="1153"/>
      <c r="AG1687" s="1153"/>
      <c r="AH1687" s="124"/>
      <c r="AI1687" s="124"/>
      <c r="AJ1687" s="124"/>
      <c r="AK1687" s="124"/>
      <c r="AL1687" s="1153"/>
      <c r="AM1687" s="124"/>
      <c r="AN1687" s="124"/>
      <c r="AO1687" s="1153"/>
      <c r="AP1687" s="1153"/>
      <c r="AQ1687" s="1153"/>
      <c r="AR1687" s="1154"/>
      <c r="AS1687" s="1154"/>
      <c r="AT1687" s="1154"/>
      <c r="AU1687" s="1160"/>
      <c r="AV1687" s="1154"/>
      <c r="AW1687" s="1154"/>
      <c r="AX1687" s="1154"/>
      <c r="AY1687" s="1154"/>
      <c r="AZ1687" s="1154"/>
      <c r="BA1687" s="1154"/>
      <c r="BB1687" s="1154"/>
    </row>
    <row r="1688" spans="2:54" ht="15" customHeight="1">
      <c r="B1688" s="1155"/>
      <c r="C1688" s="3016" t="s">
        <v>1132</v>
      </c>
      <c r="D1688" s="3016" t="s">
        <v>842</v>
      </c>
      <c r="E1688" s="1146" t="s">
        <v>1127</v>
      </c>
      <c r="F1688" s="1106"/>
      <c r="G1688" s="441" t="s">
        <v>93</v>
      </c>
      <c r="H1688" s="441" t="s">
        <v>1103</v>
      </c>
      <c r="I1688" s="441" t="s">
        <v>1128</v>
      </c>
      <c r="J1688" s="441" t="s">
        <v>112</v>
      </c>
      <c r="K1688" s="1111" t="s">
        <v>1132</v>
      </c>
      <c r="L1688" s="441" t="s">
        <v>1120</v>
      </c>
      <c r="M1688" s="441" t="str">
        <f t="shared" si="102"/>
        <v>Sydney North 132 kV</v>
      </c>
      <c r="N1688" s="1111" t="s">
        <v>1106</v>
      </c>
      <c r="O1688" s="1112" t="s">
        <v>842</v>
      </c>
      <c r="P1688" s="1111"/>
      <c r="Q1688" s="2881">
        <v>1058</v>
      </c>
      <c r="R1688" s="2881">
        <v>959</v>
      </c>
      <c r="S1688" s="2881">
        <v>1019</v>
      </c>
      <c r="T1688" s="2881">
        <v>1003</v>
      </c>
      <c r="U1688" s="2881">
        <v>958</v>
      </c>
      <c r="V1688" s="2881">
        <v>970</v>
      </c>
      <c r="W1688" s="2852"/>
      <c r="X1688" s="2852"/>
      <c r="Y1688" s="2852"/>
      <c r="Z1688" s="2852"/>
      <c r="AA1688" s="2853"/>
      <c r="AB1688" s="1125"/>
      <c r="AC1688" s="1151"/>
      <c r="AD1688" s="1152"/>
      <c r="AE1688" s="1153"/>
      <c r="AF1688" s="1153"/>
      <c r="AG1688" s="1153"/>
      <c r="AH1688" s="124"/>
      <c r="AI1688" s="124"/>
      <c r="AJ1688" s="124"/>
      <c r="AK1688" s="124"/>
      <c r="AL1688" s="1153"/>
      <c r="AM1688" s="124"/>
      <c r="AN1688" s="124"/>
      <c r="AO1688" s="1153"/>
      <c r="AP1688" s="1161"/>
      <c r="AQ1688" s="1153"/>
      <c r="AR1688" s="1154"/>
      <c r="AS1688" s="1154"/>
      <c r="AT1688" s="1154"/>
      <c r="AU1688" s="1160"/>
      <c r="AV1688" s="1154"/>
      <c r="AW1688" s="1154"/>
      <c r="AX1688" s="1154"/>
      <c r="AY1688" s="1154"/>
      <c r="AZ1688" s="1154"/>
      <c r="BA1688" s="1154"/>
      <c r="BB1688" s="1154"/>
    </row>
    <row r="1689" spans="2:54" ht="15" customHeight="1">
      <c r="B1689" s="1155"/>
      <c r="C1689" s="3017"/>
      <c r="D1689" s="3017"/>
      <c r="E1689" s="1146" t="s">
        <v>1130</v>
      </c>
      <c r="F1689" s="1106"/>
      <c r="G1689" s="441" t="s">
        <v>93</v>
      </c>
      <c r="H1689" s="441" t="s">
        <v>1103</v>
      </c>
      <c r="I1689" s="441" t="s">
        <v>1131</v>
      </c>
      <c r="J1689" s="441" t="s">
        <v>112</v>
      </c>
      <c r="K1689" s="1111" t="s">
        <v>1132</v>
      </c>
      <c r="L1689" s="441" t="s">
        <v>1120</v>
      </c>
      <c r="M1689" s="441" t="str">
        <f t="shared" si="102"/>
        <v>Sydney North 132 kV</v>
      </c>
      <c r="N1689" s="1111" t="s">
        <v>1106</v>
      </c>
      <c r="O1689" s="1112" t="s">
        <v>842</v>
      </c>
      <c r="P1689" s="1111"/>
      <c r="Q1689" s="2881">
        <v>946</v>
      </c>
      <c r="R1689" s="2881">
        <v>831</v>
      </c>
      <c r="S1689" s="2881">
        <v>949</v>
      </c>
      <c r="T1689" s="2881">
        <v>760</v>
      </c>
      <c r="U1689" s="2881">
        <v>905</v>
      </c>
      <c r="V1689" s="2881">
        <v>830</v>
      </c>
      <c r="W1689" s="2852"/>
      <c r="X1689" s="2852"/>
      <c r="Y1689" s="2852"/>
      <c r="Z1689" s="2852"/>
      <c r="AA1689" s="2853"/>
      <c r="AB1689" s="1125"/>
      <c r="AC1689" s="1151"/>
      <c r="AD1689" s="1152"/>
      <c r="AE1689" s="1153"/>
      <c r="AF1689" s="1153"/>
      <c r="AG1689" s="1153"/>
      <c r="AH1689" s="124"/>
      <c r="AI1689" s="124"/>
      <c r="AJ1689" s="124"/>
      <c r="AK1689" s="124"/>
      <c r="AL1689" s="1153"/>
      <c r="AM1689" s="124"/>
      <c r="AN1689" s="124"/>
      <c r="AO1689" s="1153"/>
      <c r="AP1689" s="1161"/>
      <c r="AQ1689" s="1153"/>
      <c r="AR1689" s="1154"/>
      <c r="AS1689" s="1154"/>
      <c r="AT1689" s="1154"/>
      <c r="AU1689" s="1160"/>
      <c r="AV1689" s="1154"/>
      <c r="AW1689" s="1154"/>
      <c r="AX1689" s="1154"/>
      <c r="AY1689" s="1154"/>
      <c r="AZ1689" s="1154"/>
      <c r="BA1689" s="1154"/>
      <c r="BB1689" s="1154"/>
    </row>
    <row r="1690" spans="2:54" ht="15" customHeight="1">
      <c r="B1690" s="1155"/>
      <c r="C1690" s="3016" t="s">
        <v>1133</v>
      </c>
      <c r="D1690" s="3016"/>
      <c r="E1690" s="1146" t="s">
        <v>1127</v>
      </c>
      <c r="F1690" s="1106"/>
      <c r="G1690" s="441" t="s">
        <v>93</v>
      </c>
      <c r="H1690" s="441" t="s">
        <v>1103</v>
      </c>
      <c r="I1690" s="441" t="s">
        <v>1128</v>
      </c>
      <c r="J1690" s="441" t="s">
        <v>112</v>
      </c>
      <c r="K1690" s="1111" t="s">
        <v>1133</v>
      </c>
      <c r="L1690" s="441" t="s">
        <v>1120</v>
      </c>
      <c r="M1690" s="441" t="str">
        <f t="shared" si="102"/>
        <v>Sydney North 132 kV</v>
      </c>
      <c r="N1690" s="1111" t="s">
        <v>1108</v>
      </c>
      <c r="O1690" s="1111" t="s">
        <v>1109</v>
      </c>
      <c r="P1690" s="1111"/>
      <c r="Q1690" s="2856"/>
      <c r="R1690" s="2856"/>
      <c r="S1690" s="2856"/>
      <c r="T1690" s="2856"/>
      <c r="U1690" s="2856"/>
      <c r="V1690" s="2858"/>
      <c r="W1690" s="2859"/>
      <c r="X1690" s="2859"/>
      <c r="Y1690" s="2859"/>
      <c r="Z1690" s="2859"/>
      <c r="AA1690" s="2860"/>
      <c r="AB1690" s="1125"/>
      <c r="AC1690" s="1151"/>
      <c r="AD1690" s="1152"/>
      <c r="AE1690" s="1153"/>
      <c r="AF1690" s="1153"/>
      <c r="AG1690" s="1153"/>
      <c r="AH1690" s="124"/>
      <c r="AI1690" s="124"/>
      <c r="AJ1690" s="124"/>
      <c r="AK1690" s="124"/>
      <c r="AL1690" s="1153"/>
      <c r="AM1690" s="124"/>
      <c r="AN1690" s="124"/>
      <c r="AO1690" s="1153"/>
      <c r="AP1690" s="1153"/>
      <c r="AQ1690" s="1153"/>
      <c r="AR1690" s="1154"/>
      <c r="AS1690" s="1154"/>
      <c r="AT1690" s="1154"/>
      <c r="AU1690" s="1154"/>
      <c r="AV1690" s="1154"/>
      <c r="AW1690" s="1154"/>
      <c r="AX1690" s="1154"/>
      <c r="AY1690" s="1154"/>
      <c r="AZ1690" s="1154"/>
      <c r="BA1690" s="1154"/>
      <c r="BB1690" s="1154"/>
    </row>
    <row r="1691" spans="2:54" ht="15" customHeight="1">
      <c r="B1691" s="1155"/>
      <c r="C1691" s="3017"/>
      <c r="D1691" s="3017"/>
      <c r="E1691" s="1146" t="s">
        <v>1130</v>
      </c>
      <c r="F1691" s="1106"/>
      <c r="G1691" s="441" t="s">
        <v>93</v>
      </c>
      <c r="H1691" s="441" t="s">
        <v>1103</v>
      </c>
      <c r="I1691" s="441" t="s">
        <v>1131</v>
      </c>
      <c r="J1691" s="441" t="s">
        <v>112</v>
      </c>
      <c r="K1691" s="1111" t="s">
        <v>1133</v>
      </c>
      <c r="L1691" s="441" t="s">
        <v>1120</v>
      </c>
      <c r="M1691" s="441" t="str">
        <f t="shared" si="102"/>
        <v>Sydney North 132 kV</v>
      </c>
      <c r="N1691" s="1111" t="s">
        <v>1108</v>
      </c>
      <c r="O1691" s="1111" t="s">
        <v>1109</v>
      </c>
      <c r="P1691" s="1111"/>
      <c r="Q1691" s="2856"/>
      <c r="R1691" s="2856"/>
      <c r="S1691" s="2856"/>
      <c r="T1691" s="2856"/>
      <c r="U1691" s="2856"/>
      <c r="V1691" s="2858"/>
      <c r="W1691" s="2859"/>
      <c r="X1691" s="2859"/>
      <c r="Y1691" s="2859"/>
      <c r="Z1691" s="2859"/>
      <c r="AA1691" s="2860"/>
      <c r="AB1691" s="1125"/>
      <c r="AC1691" s="1151"/>
      <c r="AD1691" s="1152"/>
      <c r="AE1691" s="1153"/>
      <c r="AF1691" s="1153"/>
      <c r="AG1691" s="1153"/>
      <c r="AH1691" s="124"/>
      <c r="AI1691" s="124"/>
      <c r="AJ1691" s="124"/>
      <c r="AK1691" s="124"/>
      <c r="AL1691" s="1153"/>
      <c r="AM1691" s="124"/>
      <c r="AN1691" s="124"/>
      <c r="AO1691" s="1153"/>
      <c r="AP1691" s="1153"/>
      <c r="AQ1691" s="1153"/>
      <c r="AR1691" s="1154"/>
      <c r="AS1691" s="1154"/>
      <c r="AT1691" s="1154"/>
      <c r="AU1691" s="1154"/>
      <c r="AV1691" s="1154"/>
      <c r="AW1691" s="1154"/>
      <c r="AX1691" s="1154"/>
      <c r="AY1691" s="1154"/>
      <c r="AZ1691" s="1154"/>
      <c r="BA1691" s="1154"/>
      <c r="BB1691" s="1154"/>
    </row>
    <row r="1692" spans="2:54" ht="15" customHeight="1">
      <c r="B1692" s="1155"/>
      <c r="C1692" s="3016" t="s">
        <v>1110</v>
      </c>
      <c r="D1692" s="3016"/>
      <c r="E1692" s="1146" t="s">
        <v>1127</v>
      </c>
      <c r="F1692" s="1106"/>
      <c r="G1692" s="441" t="s">
        <v>93</v>
      </c>
      <c r="H1692" s="441" t="s">
        <v>1103</v>
      </c>
      <c r="I1692" s="441" t="s">
        <v>1128</v>
      </c>
      <c r="J1692" s="441" t="s">
        <v>112</v>
      </c>
      <c r="K1692" s="1111" t="s">
        <v>1110</v>
      </c>
      <c r="L1692" s="441" t="s">
        <v>1120</v>
      </c>
      <c r="M1692" s="441" t="str">
        <f t="shared" si="102"/>
        <v>Sydney North 132 kV</v>
      </c>
      <c r="N1692" s="1111" t="s">
        <v>1111</v>
      </c>
      <c r="O1692" s="1112">
        <v>0</v>
      </c>
      <c r="P1692" s="1111"/>
      <c r="Q1692" s="2861"/>
      <c r="R1692" s="2861"/>
      <c r="S1692" s="2861"/>
      <c r="T1692" s="2861"/>
      <c r="U1692" s="2861"/>
      <c r="V1692" s="2862"/>
      <c r="W1692" s="2863"/>
      <c r="X1692" s="2863"/>
      <c r="Y1692" s="2863"/>
      <c r="Z1692" s="2863"/>
      <c r="AA1692" s="2864"/>
      <c r="AB1692" s="1125"/>
      <c r="AC1692" s="1151"/>
      <c r="AD1692" s="1152"/>
      <c r="AE1692" s="1153"/>
      <c r="AF1692" s="1153"/>
      <c r="AG1692" s="1153"/>
      <c r="AH1692" s="124"/>
      <c r="AI1692" s="124"/>
      <c r="AJ1692" s="124"/>
      <c r="AK1692" s="124"/>
      <c r="AL1692" s="1153"/>
      <c r="AM1692" s="124"/>
      <c r="AN1692" s="124"/>
      <c r="AO1692" s="1153"/>
      <c r="AP1692" s="1161"/>
      <c r="AQ1692" s="1153"/>
      <c r="AR1692" s="1154"/>
      <c r="AS1692" s="1154"/>
      <c r="AT1692" s="1154"/>
      <c r="AU1692" s="1154"/>
      <c r="AV1692" s="1154"/>
      <c r="AW1692" s="1154"/>
      <c r="AX1692" s="1154"/>
      <c r="AY1692" s="1154"/>
      <c r="AZ1692" s="1154"/>
      <c r="BA1692" s="1154"/>
      <c r="BB1692" s="1154"/>
    </row>
    <row r="1693" spans="2:54" ht="15" customHeight="1">
      <c r="B1693" s="1155"/>
      <c r="C1693" s="3017"/>
      <c r="D1693" s="3017"/>
      <c r="E1693" s="1146" t="s">
        <v>1130</v>
      </c>
      <c r="F1693" s="1106"/>
      <c r="G1693" s="441" t="s">
        <v>93</v>
      </c>
      <c r="H1693" s="441" t="s">
        <v>1103</v>
      </c>
      <c r="I1693" s="441" t="s">
        <v>1131</v>
      </c>
      <c r="J1693" s="441" t="s">
        <v>112</v>
      </c>
      <c r="K1693" s="1111" t="s">
        <v>1110</v>
      </c>
      <c r="L1693" s="441" t="s">
        <v>1120</v>
      </c>
      <c r="M1693" s="441" t="str">
        <f t="shared" si="102"/>
        <v>Sydney North 132 kV</v>
      </c>
      <c r="N1693" s="1111" t="s">
        <v>1111</v>
      </c>
      <c r="O1693" s="1112">
        <v>0</v>
      </c>
      <c r="P1693" s="1111"/>
      <c r="Q1693" s="2861"/>
      <c r="R1693" s="2861"/>
      <c r="S1693" s="2861"/>
      <c r="T1693" s="2861"/>
      <c r="U1693" s="2861"/>
      <c r="V1693" s="2862"/>
      <c r="W1693" s="2863"/>
      <c r="X1693" s="2863"/>
      <c r="Y1693" s="2863"/>
      <c r="Z1693" s="2863"/>
      <c r="AA1693" s="2864"/>
      <c r="AB1693" s="1125"/>
      <c r="AC1693" s="1151"/>
      <c r="AD1693" s="1152"/>
      <c r="AE1693" s="1153"/>
      <c r="AF1693" s="1153"/>
      <c r="AG1693" s="1153"/>
      <c r="AH1693" s="124"/>
      <c r="AI1693" s="124"/>
      <c r="AJ1693" s="124"/>
      <c r="AK1693" s="124"/>
      <c r="AL1693" s="1153"/>
      <c r="AM1693" s="124"/>
      <c r="AN1693" s="124"/>
      <c r="AO1693" s="1153"/>
      <c r="AP1693" s="1161"/>
      <c r="AQ1693" s="1153"/>
      <c r="AR1693" s="1154"/>
      <c r="AS1693" s="1154"/>
      <c r="AT1693" s="1154"/>
      <c r="AU1693" s="1154"/>
      <c r="AV1693" s="1154"/>
      <c r="AW1693" s="1154"/>
      <c r="AX1693" s="1154"/>
      <c r="AY1693" s="1154"/>
      <c r="AZ1693" s="1154"/>
      <c r="BA1693" s="1154"/>
      <c r="BB1693" s="1154"/>
    </row>
    <row r="1694" spans="2:54" ht="15" customHeight="1">
      <c r="B1694" s="1155"/>
      <c r="C1694" s="3016" t="s">
        <v>1112</v>
      </c>
      <c r="D1694" s="3016"/>
      <c r="E1694" s="1146" t="s">
        <v>1127</v>
      </c>
      <c r="F1694" s="1106"/>
      <c r="G1694" s="441" t="s">
        <v>93</v>
      </c>
      <c r="H1694" s="441" t="s">
        <v>1103</v>
      </c>
      <c r="I1694" s="441" t="s">
        <v>1128</v>
      </c>
      <c r="J1694" s="441" t="s">
        <v>112</v>
      </c>
      <c r="K1694" s="1111" t="s">
        <v>1112</v>
      </c>
      <c r="L1694" s="441" t="s">
        <v>1120</v>
      </c>
      <c r="M1694" s="441" t="str">
        <f t="shared" si="102"/>
        <v>Sydney North 132 kV</v>
      </c>
      <c r="N1694" s="1111" t="s">
        <v>1113</v>
      </c>
      <c r="O1694" s="1111" t="s">
        <v>1113</v>
      </c>
      <c r="P1694" s="1111"/>
      <c r="Q1694" s="2850"/>
      <c r="R1694" s="2850"/>
      <c r="S1694" s="2850"/>
      <c r="T1694" s="2850"/>
      <c r="U1694" s="2850"/>
      <c r="V1694" s="2851"/>
      <c r="W1694" s="2866"/>
      <c r="X1694" s="2866"/>
      <c r="Y1694" s="2866"/>
      <c r="Z1694" s="2866"/>
      <c r="AA1694" s="2099"/>
      <c r="AB1694" s="1125"/>
      <c r="AC1694" s="1151"/>
      <c r="AD1694" s="1152"/>
      <c r="AE1694" s="1153"/>
      <c r="AF1694" s="1153"/>
      <c r="AG1694" s="1153"/>
      <c r="AH1694" s="124"/>
      <c r="AI1694" s="124"/>
      <c r="AJ1694" s="124"/>
      <c r="AK1694" s="124"/>
      <c r="AL1694" s="1153"/>
      <c r="AM1694" s="124"/>
      <c r="AN1694" s="124"/>
      <c r="AO1694" s="1153"/>
      <c r="AP1694" s="1153"/>
      <c r="AQ1694" s="1153"/>
      <c r="AR1694" s="1154"/>
      <c r="AS1694" s="1154"/>
      <c r="AT1694" s="1154"/>
      <c r="AU1694" s="1154"/>
      <c r="AV1694" s="1154"/>
      <c r="AW1694" s="1154"/>
      <c r="AX1694" s="1154"/>
      <c r="AY1694" s="1154"/>
      <c r="AZ1694" s="1154"/>
      <c r="BA1694" s="1154"/>
      <c r="BB1694" s="1154"/>
    </row>
    <row r="1695" spans="2:54" ht="15" customHeight="1">
      <c r="B1695" s="1155"/>
      <c r="C1695" s="3017"/>
      <c r="D1695" s="3017"/>
      <c r="E1695" s="1146" t="s">
        <v>1130</v>
      </c>
      <c r="F1695" s="1106"/>
      <c r="G1695" s="441" t="s">
        <v>93</v>
      </c>
      <c r="H1695" s="441" t="s">
        <v>1103</v>
      </c>
      <c r="I1695" s="441" t="s">
        <v>1131</v>
      </c>
      <c r="J1695" s="441" t="s">
        <v>112</v>
      </c>
      <c r="K1695" s="1111" t="s">
        <v>1112</v>
      </c>
      <c r="L1695" s="441" t="s">
        <v>1120</v>
      </c>
      <c r="M1695" s="441" t="str">
        <f t="shared" si="102"/>
        <v>Sydney North 132 kV</v>
      </c>
      <c r="N1695" s="1111" t="s">
        <v>1113</v>
      </c>
      <c r="O1695" s="1111" t="s">
        <v>1113</v>
      </c>
      <c r="P1695" s="1111"/>
      <c r="Q1695" s="2850"/>
      <c r="R1695" s="2850"/>
      <c r="S1695" s="2850"/>
      <c r="T1695" s="2850"/>
      <c r="U1695" s="2850"/>
      <c r="V1695" s="2851"/>
      <c r="W1695" s="2866"/>
      <c r="X1695" s="2866"/>
      <c r="Y1695" s="2866"/>
      <c r="Z1695" s="2866"/>
      <c r="AA1695" s="2099"/>
      <c r="AB1695" s="1125"/>
      <c r="AC1695" s="1151"/>
      <c r="AD1695" s="1152"/>
      <c r="AE1695" s="1153"/>
      <c r="AF1695" s="1153"/>
      <c r="AG1695" s="1153"/>
      <c r="AH1695" s="124"/>
      <c r="AI1695" s="124"/>
      <c r="AJ1695" s="124"/>
      <c r="AK1695" s="124"/>
      <c r="AL1695" s="1153"/>
      <c r="AM1695" s="124"/>
      <c r="AN1695" s="124"/>
      <c r="AO1695" s="1153"/>
      <c r="AP1695" s="1153"/>
      <c r="AQ1695" s="1153"/>
      <c r="AR1695" s="1154"/>
      <c r="AS1695" s="1154"/>
      <c r="AT1695" s="1154"/>
      <c r="AU1695" s="1154"/>
      <c r="AV1695" s="1154"/>
      <c r="AW1695" s="1154"/>
      <c r="AX1695" s="1154"/>
      <c r="AY1695" s="1154"/>
      <c r="AZ1695" s="1154"/>
      <c r="BA1695" s="1154"/>
      <c r="BB1695" s="1154"/>
    </row>
    <row r="1696" spans="2:54" ht="15" customHeight="1">
      <c r="B1696" s="1155"/>
      <c r="C1696" s="3016" t="s">
        <v>1134</v>
      </c>
      <c r="D1696" s="3016" t="s">
        <v>833</v>
      </c>
      <c r="E1696" s="1146" t="s">
        <v>1127</v>
      </c>
      <c r="F1696" s="1106"/>
      <c r="G1696" s="441" t="s">
        <v>93</v>
      </c>
      <c r="H1696" s="441" t="s">
        <v>1103</v>
      </c>
      <c r="I1696" s="441" t="s">
        <v>1128</v>
      </c>
      <c r="J1696" s="441" t="s">
        <v>112</v>
      </c>
      <c r="K1696" s="1111" t="s">
        <v>1134</v>
      </c>
      <c r="L1696" s="441" t="s">
        <v>1120</v>
      </c>
      <c r="M1696" s="441" t="str">
        <f t="shared" si="102"/>
        <v>Sydney North 132 kV</v>
      </c>
      <c r="N1696" s="1111" t="s">
        <v>1115</v>
      </c>
      <c r="O1696" s="1111" t="s">
        <v>833</v>
      </c>
      <c r="P1696" s="1111"/>
      <c r="Q1696" s="2867"/>
      <c r="R1696" s="2868"/>
      <c r="S1696" s="2869"/>
      <c r="T1696" s="2869"/>
      <c r="U1696" s="2869"/>
      <c r="V1696" s="2869"/>
      <c r="W1696" s="2869"/>
      <c r="X1696" s="2869"/>
      <c r="Y1696" s="2869"/>
      <c r="Z1696" s="2869"/>
      <c r="AA1696" s="2879"/>
      <c r="AB1696" s="1125"/>
      <c r="AC1696" s="1151"/>
      <c r="AD1696" s="1152"/>
      <c r="AE1696" s="1153"/>
      <c r="AF1696" s="1153"/>
      <c r="AG1696" s="1153"/>
      <c r="AH1696" s="124"/>
      <c r="AI1696" s="124"/>
      <c r="AJ1696" s="124"/>
      <c r="AK1696" s="124"/>
      <c r="AL1696" s="1153"/>
      <c r="AM1696" s="124"/>
      <c r="AN1696" s="124"/>
      <c r="AO1696" s="1153"/>
      <c r="AP1696" s="1153"/>
      <c r="AQ1696" s="1153"/>
      <c r="AR1696" s="1154"/>
      <c r="AS1696" s="1154"/>
      <c r="AT1696" s="1154"/>
      <c r="AU1696" s="1154"/>
      <c r="AV1696" s="1154"/>
      <c r="AW1696" s="1154"/>
      <c r="AX1696" s="1154"/>
      <c r="AY1696" s="1154"/>
      <c r="AZ1696" s="1154"/>
      <c r="BA1696" s="1154"/>
      <c r="BB1696" s="1154"/>
    </row>
    <row r="1697" spans="2:54" ht="15" customHeight="1">
      <c r="B1697" s="1155"/>
      <c r="C1697" s="3017"/>
      <c r="D1697" s="3017"/>
      <c r="E1697" s="1146" t="s">
        <v>1130</v>
      </c>
      <c r="F1697" s="1106"/>
      <c r="G1697" s="441" t="s">
        <v>93</v>
      </c>
      <c r="H1697" s="441" t="s">
        <v>1103</v>
      </c>
      <c r="I1697" s="441" t="s">
        <v>1131</v>
      </c>
      <c r="J1697" s="441" t="s">
        <v>112</v>
      </c>
      <c r="K1697" s="1111" t="s">
        <v>1134</v>
      </c>
      <c r="L1697" s="441" t="s">
        <v>1120</v>
      </c>
      <c r="M1697" s="441" t="str">
        <f t="shared" si="102"/>
        <v>Sydney North 132 kV</v>
      </c>
      <c r="N1697" s="1111" t="s">
        <v>1115</v>
      </c>
      <c r="O1697" s="1111" t="s">
        <v>833</v>
      </c>
      <c r="P1697" s="1111"/>
      <c r="Q1697" s="2867"/>
      <c r="R1697" s="2868"/>
      <c r="S1697" s="2869"/>
      <c r="T1697" s="2869"/>
      <c r="U1697" s="2869"/>
      <c r="V1697" s="2869"/>
      <c r="W1697" s="2869"/>
      <c r="X1697" s="2869"/>
      <c r="Y1697" s="2869"/>
      <c r="Z1697" s="2869"/>
      <c r="AA1697" s="2879"/>
      <c r="AB1697" s="1125"/>
      <c r="AC1697" s="1151"/>
      <c r="AD1697" s="1152"/>
      <c r="AE1697" s="1153"/>
      <c r="AF1697" s="1153"/>
      <c r="AG1697" s="1153"/>
      <c r="AH1697" s="124"/>
      <c r="AI1697" s="124"/>
      <c r="AJ1697" s="124"/>
      <c r="AK1697" s="124"/>
      <c r="AL1697" s="1153"/>
      <c r="AM1697" s="124"/>
      <c r="AN1697" s="124"/>
      <c r="AO1697" s="1153"/>
      <c r="AP1697" s="1153"/>
      <c r="AQ1697" s="1153"/>
      <c r="AR1697" s="1154"/>
      <c r="AS1697" s="1154"/>
      <c r="AT1697" s="1154"/>
      <c r="AU1697" s="1154"/>
      <c r="AV1697" s="1154"/>
      <c r="AW1697" s="1154"/>
      <c r="AX1697" s="1154"/>
      <c r="AY1697" s="1154"/>
      <c r="AZ1697" s="1154"/>
      <c r="BA1697" s="1154"/>
      <c r="BB1697" s="1154"/>
    </row>
    <row r="1698" spans="2:54" ht="15" customHeight="1">
      <c r="B1698" s="1155"/>
      <c r="C1698" s="3016" t="s">
        <v>1135</v>
      </c>
      <c r="D1698" s="3016" t="s">
        <v>833</v>
      </c>
      <c r="E1698" s="1146" t="s">
        <v>1127</v>
      </c>
      <c r="F1698" s="1106"/>
      <c r="G1698" s="441" t="s">
        <v>93</v>
      </c>
      <c r="H1698" s="441" t="s">
        <v>1103</v>
      </c>
      <c r="I1698" s="441" t="s">
        <v>1128</v>
      </c>
      <c r="J1698" s="441" t="s">
        <v>112</v>
      </c>
      <c r="K1698" s="1111" t="s">
        <v>1135</v>
      </c>
      <c r="L1698" s="441" t="s">
        <v>1120</v>
      </c>
      <c r="M1698" s="441" t="str">
        <f t="shared" si="102"/>
        <v>Sydney North 132 kV</v>
      </c>
      <c r="N1698" s="1111" t="s">
        <v>1106</v>
      </c>
      <c r="O1698" s="1111" t="s">
        <v>833</v>
      </c>
      <c r="P1698" s="1111"/>
      <c r="Q1698" s="2867"/>
      <c r="R1698" s="2868"/>
      <c r="S1698" s="2869"/>
      <c r="T1698" s="2869"/>
      <c r="U1698" s="2869"/>
      <c r="V1698" s="2869"/>
      <c r="W1698" s="2869"/>
      <c r="X1698" s="2869"/>
      <c r="Y1698" s="2869"/>
      <c r="Z1698" s="2869"/>
      <c r="AA1698" s="2879"/>
      <c r="AB1698" s="1125"/>
      <c r="AC1698" s="1151"/>
      <c r="AD1698" s="1152"/>
      <c r="AE1698" s="1153"/>
      <c r="AF1698" s="1153"/>
      <c r="AG1698" s="1153"/>
      <c r="AH1698" s="124"/>
      <c r="AI1698" s="124"/>
      <c r="AJ1698" s="124"/>
      <c r="AK1698" s="124"/>
      <c r="AL1698" s="1153"/>
      <c r="AM1698" s="124"/>
      <c r="AN1698" s="124"/>
      <c r="AO1698" s="1153"/>
      <c r="AP1698" s="1153"/>
      <c r="AQ1698" s="1153"/>
      <c r="AR1698" s="1154"/>
      <c r="AS1698" s="1154"/>
      <c r="AT1698" s="1154"/>
      <c r="AU1698" s="1154"/>
      <c r="AV1698" s="1154"/>
      <c r="AW1698" s="1154"/>
      <c r="AX1698" s="1154"/>
      <c r="AY1698" s="1154"/>
      <c r="AZ1698" s="1154"/>
      <c r="BA1698" s="1154"/>
      <c r="BB1698" s="1154"/>
    </row>
    <row r="1699" spans="2:54" ht="15" customHeight="1">
      <c r="B1699" s="1155"/>
      <c r="C1699" s="3017"/>
      <c r="D1699" s="3017"/>
      <c r="E1699" s="1146" t="s">
        <v>1130</v>
      </c>
      <c r="F1699" s="1106"/>
      <c r="G1699" s="441" t="s">
        <v>93</v>
      </c>
      <c r="H1699" s="441" t="s">
        <v>1103</v>
      </c>
      <c r="I1699" s="441" t="s">
        <v>1131</v>
      </c>
      <c r="J1699" s="441" t="s">
        <v>112</v>
      </c>
      <c r="K1699" s="1111" t="s">
        <v>1135</v>
      </c>
      <c r="L1699" s="441" t="s">
        <v>1120</v>
      </c>
      <c r="M1699" s="441" t="str">
        <f t="shared" si="102"/>
        <v>Sydney North 132 kV</v>
      </c>
      <c r="N1699" s="1111" t="s">
        <v>1106</v>
      </c>
      <c r="O1699" s="1111" t="s">
        <v>833</v>
      </c>
      <c r="P1699" s="1111"/>
      <c r="Q1699" s="2867"/>
      <c r="R1699" s="2868"/>
      <c r="S1699" s="2869"/>
      <c r="T1699" s="2869"/>
      <c r="U1699" s="2869"/>
      <c r="V1699" s="2869"/>
      <c r="W1699" s="2869"/>
      <c r="X1699" s="2869"/>
      <c r="Y1699" s="2869"/>
      <c r="Z1699" s="2869"/>
      <c r="AA1699" s="2879"/>
      <c r="AB1699" s="1125"/>
      <c r="AC1699" s="1151"/>
      <c r="AD1699" s="1152"/>
      <c r="AE1699" s="1153"/>
      <c r="AF1699" s="1153"/>
      <c r="AG1699" s="1153"/>
      <c r="AH1699" s="124"/>
      <c r="AI1699" s="124"/>
      <c r="AJ1699" s="124"/>
      <c r="AK1699" s="124"/>
      <c r="AL1699" s="1153"/>
      <c r="AM1699" s="124"/>
      <c r="AN1699" s="124"/>
      <c r="AO1699" s="1153"/>
      <c r="AP1699" s="1153"/>
      <c r="AQ1699" s="1153"/>
      <c r="AR1699" s="1154"/>
      <c r="AS1699" s="1154"/>
      <c r="AT1699" s="1154"/>
      <c r="AU1699" s="1154"/>
      <c r="AV1699" s="1154"/>
      <c r="AW1699" s="1154"/>
      <c r="AX1699" s="1154"/>
      <c r="AY1699" s="1154"/>
      <c r="AZ1699" s="1154"/>
      <c r="BA1699" s="1154"/>
      <c r="BB1699" s="1154"/>
    </row>
    <row r="1700" spans="2:54" ht="15" customHeight="1">
      <c r="B1700" s="1155"/>
      <c r="C1700" s="3016" t="s">
        <v>1135</v>
      </c>
      <c r="D1700" s="3016" t="s">
        <v>842</v>
      </c>
      <c r="E1700" s="1146" t="s">
        <v>1127</v>
      </c>
      <c r="F1700" s="1106"/>
      <c r="G1700" s="441" t="s">
        <v>93</v>
      </c>
      <c r="H1700" s="441" t="s">
        <v>1103</v>
      </c>
      <c r="I1700" s="441" t="s">
        <v>1128</v>
      </c>
      <c r="J1700" s="441" t="s">
        <v>112</v>
      </c>
      <c r="K1700" s="1111" t="s">
        <v>1135</v>
      </c>
      <c r="L1700" s="441" t="s">
        <v>1120</v>
      </c>
      <c r="M1700" s="441" t="str">
        <f t="shared" si="102"/>
        <v>Sydney North 132 kV</v>
      </c>
      <c r="N1700" s="1111" t="s">
        <v>1106</v>
      </c>
      <c r="O1700" s="1111" t="s">
        <v>842</v>
      </c>
      <c r="P1700" s="1111"/>
      <c r="Q1700" s="2867"/>
      <c r="R1700" s="2868"/>
      <c r="S1700" s="2869"/>
      <c r="T1700" s="2869"/>
      <c r="U1700" s="2869"/>
      <c r="V1700" s="2869"/>
      <c r="W1700" s="2869"/>
      <c r="X1700" s="2869"/>
      <c r="Y1700" s="2869"/>
      <c r="Z1700" s="2869"/>
      <c r="AA1700" s="2879"/>
      <c r="AB1700" s="1125"/>
      <c r="AC1700" s="1151"/>
      <c r="AD1700" s="1152"/>
      <c r="AE1700" s="1153"/>
      <c r="AF1700" s="1153"/>
      <c r="AG1700" s="1153"/>
      <c r="AH1700" s="124"/>
      <c r="AI1700" s="124"/>
      <c r="AJ1700" s="124"/>
      <c r="AK1700" s="124"/>
      <c r="AL1700" s="1153"/>
      <c r="AM1700" s="124"/>
      <c r="AN1700" s="124"/>
      <c r="AO1700" s="1153"/>
      <c r="AP1700" s="1153"/>
      <c r="AQ1700" s="1153"/>
      <c r="AR1700" s="1154"/>
      <c r="AS1700" s="1154"/>
      <c r="AT1700" s="1154"/>
      <c r="AU1700" s="1154"/>
      <c r="AV1700" s="1154"/>
      <c r="AW1700" s="1154"/>
      <c r="AX1700" s="1154"/>
      <c r="AY1700" s="1154"/>
      <c r="AZ1700" s="1154"/>
      <c r="BA1700" s="1154"/>
      <c r="BB1700" s="1154"/>
    </row>
    <row r="1701" spans="2:54" ht="15" customHeight="1">
      <c r="B1701" s="1155"/>
      <c r="C1701" s="3017"/>
      <c r="D1701" s="3017"/>
      <c r="E1701" s="1146" t="s">
        <v>1130</v>
      </c>
      <c r="F1701" s="1106"/>
      <c r="G1701" s="441" t="s">
        <v>93</v>
      </c>
      <c r="H1701" s="441" t="s">
        <v>1103</v>
      </c>
      <c r="I1701" s="441" t="s">
        <v>1131</v>
      </c>
      <c r="J1701" s="441" t="s">
        <v>112</v>
      </c>
      <c r="K1701" s="1111" t="s">
        <v>1135</v>
      </c>
      <c r="L1701" s="441" t="s">
        <v>1120</v>
      </c>
      <c r="M1701" s="441" t="str">
        <f t="shared" si="102"/>
        <v>Sydney North 132 kV</v>
      </c>
      <c r="N1701" s="1111" t="s">
        <v>1106</v>
      </c>
      <c r="O1701" s="1111" t="s">
        <v>842</v>
      </c>
      <c r="P1701" s="1111"/>
      <c r="Q1701" s="2867"/>
      <c r="R1701" s="2868"/>
      <c r="S1701" s="2869"/>
      <c r="T1701" s="2869"/>
      <c r="U1701" s="2869"/>
      <c r="V1701" s="2869"/>
      <c r="W1701" s="2869"/>
      <c r="X1701" s="2869"/>
      <c r="Y1701" s="2869"/>
      <c r="Z1701" s="2869"/>
      <c r="AA1701" s="2879"/>
      <c r="AB1701" s="1125"/>
      <c r="AC1701" s="1151"/>
      <c r="AD1701" s="1152"/>
      <c r="AE1701" s="1153"/>
      <c r="AF1701" s="1153"/>
      <c r="AG1701" s="1153"/>
      <c r="AH1701" s="124"/>
      <c r="AI1701" s="124"/>
      <c r="AJ1701" s="124"/>
      <c r="AK1701" s="124"/>
      <c r="AL1701" s="1153"/>
      <c r="AM1701" s="124"/>
      <c r="AN1701" s="124"/>
      <c r="AO1701" s="1153"/>
      <c r="AP1701" s="1153"/>
      <c r="AQ1701" s="1153"/>
      <c r="AR1701" s="1154"/>
      <c r="AS1701" s="1154"/>
      <c r="AT1701" s="1154"/>
      <c r="AU1701" s="1154"/>
      <c r="AV1701" s="1154"/>
      <c r="AW1701" s="1154"/>
      <c r="AX1701" s="1154"/>
      <c r="AY1701" s="1154"/>
      <c r="AZ1701" s="1154"/>
      <c r="BA1701" s="1154"/>
      <c r="BB1701" s="1154"/>
    </row>
    <row r="1702" spans="2:54" ht="15" customHeight="1">
      <c r="B1702" s="1155"/>
      <c r="C1702" s="3016" t="s">
        <v>1136</v>
      </c>
      <c r="D1702" s="3016" t="s">
        <v>833</v>
      </c>
      <c r="E1702" s="1146" t="s">
        <v>1127</v>
      </c>
      <c r="F1702" s="1106"/>
      <c r="G1702" s="441" t="s">
        <v>93</v>
      </c>
      <c r="H1702" s="441" t="s">
        <v>1103</v>
      </c>
      <c r="I1702" s="441" t="s">
        <v>1128</v>
      </c>
      <c r="J1702" s="441" t="s">
        <v>112</v>
      </c>
      <c r="K1702" s="1111" t="s">
        <v>1136</v>
      </c>
      <c r="L1702" s="441" t="s">
        <v>1120</v>
      </c>
      <c r="M1702" s="441" t="str">
        <f t="shared" si="102"/>
        <v>Sydney North 132 kV</v>
      </c>
      <c r="N1702" s="1111" t="s">
        <v>1106</v>
      </c>
      <c r="O1702" s="1111" t="s">
        <v>833</v>
      </c>
      <c r="P1702" s="1111"/>
      <c r="Q1702" s="2867"/>
      <c r="R1702" s="2868"/>
      <c r="S1702" s="2869"/>
      <c r="T1702" s="2869"/>
      <c r="U1702" s="2869"/>
      <c r="V1702" s="2869"/>
      <c r="W1702" s="2870">
        <v>1100.8589131689225</v>
      </c>
      <c r="X1702" s="2870">
        <v>1121</v>
      </c>
      <c r="Y1702" s="2870">
        <v>1063</v>
      </c>
      <c r="Z1702" s="2870">
        <v>1073</v>
      </c>
      <c r="AA1702" s="2871">
        <v>966</v>
      </c>
      <c r="AB1702" s="1125"/>
      <c r="AC1702" s="1151"/>
      <c r="AD1702" s="1152"/>
      <c r="AE1702" s="1153"/>
      <c r="AF1702" s="1153"/>
      <c r="AG1702" s="1153"/>
      <c r="AH1702" s="124"/>
      <c r="AI1702" s="124"/>
      <c r="AJ1702" s="124"/>
      <c r="AK1702" s="124"/>
      <c r="AL1702" s="1153"/>
      <c r="AM1702" s="124"/>
      <c r="AN1702" s="124"/>
      <c r="AO1702" s="1153"/>
      <c r="AP1702" s="1153"/>
      <c r="AQ1702" s="1153"/>
      <c r="AR1702" s="1154"/>
      <c r="AS1702" s="1154"/>
      <c r="AT1702" s="1154"/>
      <c r="AU1702" s="1154"/>
      <c r="AV1702" s="1154"/>
      <c r="AW1702" s="1154"/>
      <c r="AX1702" s="1154"/>
      <c r="AY1702" s="1154"/>
      <c r="AZ1702" s="1154"/>
      <c r="BA1702" s="1154"/>
      <c r="BB1702" s="1154"/>
    </row>
    <row r="1703" spans="2:54" ht="15" customHeight="1">
      <c r="B1703" s="1155"/>
      <c r="C1703" s="3017"/>
      <c r="D1703" s="3017"/>
      <c r="E1703" s="1146" t="s">
        <v>1130</v>
      </c>
      <c r="F1703" s="1106"/>
      <c r="G1703" s="441" t="s">
        <v>93</v>
      </c>
      <c r="H1703" s="441" t="s">
        <v>1103</v>
      </c>
      <c r="I1703" s="441" t="s">
        <v>1131</v>
      </c>
      <c r="J1703" s="441" t="s">
        <v>112</v>
      </c>
      <c r="K1703" s="1111" t="s">
        <v>1136</v>
      </c>
      <c r="L1703" s="441" t="s">
        <v>1120</v>
      </c>
      <c r="M1703" s="441" t="str">
        <f t="shared" si="102"/>
        <v>Sydney North 132 kV</v>
      </c>
      <c r="N1703" s="1111" t="s">
        <v>1106</v>
      </c>
      <c r="O1703" s="1111" t="s">
        <v>833</v>
      </c>
      <c r="P1703" s="1111"/>
      <c r="Q1703" s="2528"/>
      <c r="R1703" s="2529"/>
      <c r="S1703" s="2530"/>
      <c r="T1703" s="2530"/>
      <c r="U1703" s="2530"/>
      <c r="V1703" s="2530"/>
      <c r="W1703" s="2870"/>
      <c r="X1703" s="2870"/>
      <c r="Y1703" s="2870"/>
      <c r="Z1703" s="2870"/>
      <c r="AA1703" s="2871"/>
      <c r="AB1703" s="1125"/>
      <c r="AC1703" s="1151"/>
      <c r="AD1703" s="1152"/>
      <c r="AE1703" s="1153"/>
      <c r="AF1703" s="1153"/>
      <c r="AG1703" s="1153"/>
      <c r="AH1703" s="124"/>
      <c r="AI1703" s="124"/>
      <c r="AJ1703" s="124"/>
      <c r="AK1703" s="124"/>
      <c r="AL1703" s="1153"/>
      <c r="AM1703" s="124"/>
      <c r="AN1703" s="124"/>
      <c r="AO1703" s="1153"/>
      <c r="AP1703" s="1153"/>
      <c r="AQ1703" s="1153"/>
      <c r="AR1703" s="1154"/>
      <c r="AS1703" s="1154"/>
      <c r="AT1703" s="1154"/>
      <c r="AU1703" s="1154"/>
      <c r="AV1703" s="1154"/>
      <c r="AW1703" s="1154"/>
      <c r="AX1703" s="1154"/>
      <c r="AY1703" s="1154"/>
      <c r="AZ1703" s="1154"/>
      <c r="BA1703" s="1154"/>
      <c r="BB1703" s="1154"/>
    </row>
    <row r="1704" spans="2:54" ht="15" customHeight="1">
      <c r="B1704" s="1155"/>
      <c r="C1704" s="3016" t="s">
        <v>1136</v>
      </c>
      <c r="D1704" s="3016" t="s">
        <v>842</v>
      </c>
      <c r="E1704" s="1146" t="s">
        <v>1127</v>
      </c>
      <c r="F1704" s="1106"/>
      <c r="G1704" s="441" t="s">
        <v>93</v>
      </c>
      <c r="H1704" s="441" t="s">
        <v>1103</v>
      </c>
      <c r="I1704" s="441" t="s">
        <v>1128</v>
      </c>
      <c r="J1704" s="441" t="s">
        <v>112</v>
      </c>
      <c r="K1704" s="1111" t="s">
        <v>1136</v>
      </c>
      <c r="L1704" s="441" t="s">
        <v>1120</v>
      </c>
      <c r="M1704" s="441" t="str">
        <f t="shared" si="102"/>
        <v>Sydney North 132 kV</v>
      </c>
      <c r="N1704" s="1111" t="s">
        <v>1106</v>
      </c>
      <c r="O1704" s="1111" t="s">
        <v>842</v>
      </c>
      <c r="P1704" s="1111"/>
      <c r="Q1704" s="2528"/>
      <c r="R1704" s="2529"/>
      <c r="S1704" s="2530"/>
      <c r="T1704" s="2530"/>
      <c r="U1704" s="2530"/>
      <c r="V1704" s="2530"/>
      <c r="W1704" s="2870">
        <v>1121.0361278745659</v>
      </c>
      <c r="X1704" s="2870">
        <v>1145.3671900312145</v>
      </c>
      <c r="Y1704" s="2870">
        <v>1091.7737860930715</v>
      </c>
      <c r="Z1704" s="2870">
        <v>1106.9385710146701</v>
      </c>
      <c r="AA1704" s="2871">
        <v>1019.8455765457827</v>
      </c>
      <c r="AB1704" s="1125"/>
      <c r="AC1704" s="1151"/>
      <c r="AD1704" s="1152"/>
      <c r="AE1704" s="1153"/>
      <c r="AF1704" s="1153"/>
      <c r="AG1704" s="1153"/>
      <c r="AH1704" s="124"/>
      <c r="AI1704" s="124"/>
      <c r="AJ1704" s="124"/>
      <c r="AK1704" s="124"/>
      <c r="AL1704" s="1153"/>
      <c r="AM1704" s="124"/>
      <c r="AN1704" s="124"/>
      <c r="AO1704" s="1153"/>
      <c r="AP1704" s="1153"/>
      <c r="AQ1704" s="1153"/>
      <c r="AR1704" s="1154"/>
      <c r="AS1704" s="1154"/>
      <c r="AT1704" s="1154"/>
      <c r="AU1704" s="1154"/>
      <c r="AV1704" s="1154"/>
      <c r="AW1704" s="1154"/>
      <c r="AX1704" s="1154"/>
      <c r="AY1704" s="1154"/>
      <c r="AZ1704" s="1154"/>
      <c r="BA1704" s="1154"/>
      <c r="BB1704" s="1154"/>
    </row>
    <row r="1705" spans="2:54" ht="15" customHeight="1" thickBot="1">
      <c r="B1705" s="2872"/>
      <c r="C1705" s="3018"/>
      <c r="D1705" s="3018"/>
      <c r="E1705" s="2873" t="s">
        <v>1130</v>
      </c>
      <c r="F1705" s="1106"/>
      <c r="G1705" s="441" t="s">
        <v>93</v>
      </c>
      <c r="H1705" s="441" t="s">
        <v>1103</v>
      </c>
      <c r="I1705" s="441" t="s">
        <v>1131</v>
      </c>
      <c r="J1705" s="441" t="s">
        <v>112</v>
      </c>
      <c r="K1705" s="1111" t="s">
        <v>1136</v>
      </c>
      <c r="L1705" s="441" t="s">
        <v>1120</v>
      </c>
      <c r="M1705" s="441" t="str">
        <f t="shared" si="102"/>
        <v>Sydney North 132 kV</v>
      </c>
      <c r="N1705" s="1111" t="s">
        <v>1106</v>
      </c>
      <c r="O1705" s="1111" t="s">
        <v>842</v>
      </c>
      <c r="P1705" s="1111"/>
      <c r="Q1705" s="2874"/>
      <c r="R1705" s="2875"/>
      <c r="S1705" s="2876"/>
      <c r="T1705" s="2876"/>
      <c r="U1705" s="2876"/>
      <c r="V1705" s="2876"/>
      <c r="W1705" s="2870"/>
      <c r="X1705" s="2870"/>
      <c r="Y1705" s="2870"/>
      <c r="Z1705" s="2870"/>
      <c r="AA1705" s="2871"/>
      <c r="AB1705" s="1162"/>
      <c r="AC1705" s="1151"/>
      <c r="AD1705" s="1152"/>
      <c r="AE1705" s="1153"/>
      <c r="AF1705" s="1153"/>
      <c r="AG1705" s="1153"/>
      <c r="AH1705" s="124"/>
      <c r="AI1705" s="124"/>
      <c r="AJ1705" s="124"/>
      <c r="AK1705" s="124"/>
      <c r="AL1705" s="1153"/>
      <c r="AM1705" s="124"/>
      <c r="AN1705" s="124"/>
      <c r="AO1705" s="1153"/>
      <c r="AP1705" s="1153"/>
      <c r="AQ1705" s="1153"/>
      <c r="AR1705" s="1154"/>
      <c r="AS1705" s="1154"/>
      <c r="AT1705" s="1154"/>
      <c r="AU1705" s="1154"/>
      <c r="AV1705" s="1154"/>
      <c r="AW1705" s="1154"/>
      <c r="AX1705" s="1154"/>
      <c r="AY1705" s="1154"/>
      <c r="AZ1705" s="1154"/>
      <c r="BA1705" s="1154"/>
      <c r="BB1705" s="1154"/>
    </row>
    <row r="1706" spans="2:54" ht="15" customHeight="1">
      <c r="B1706" s="1145" t="s">
        <v>1651</v>
      </c>
      <c r="C1706" s="3019" t="s">
        <v>1126</v>
      </c>
      <c r="D1706" s="3019" t="s">
        <v>842</v>
      </c>
      <c r="E1706" s="1146" t="s">
        <v>1127</v>
      </c>
      <c r="F1706" s="1106"/>
      <c r="G1706" s="441" t="s">
        <v>93</v>
      </c>
      <c r="H1706" s="441" t="s">
        <v>1103</v>
      </c>
      <c r="I1706" s="441" t="s">
        <v>1128</v>
      </c>
      <c r="J1706" s="441" t="s">
        <v>112</v>
      </c>
      <c r="K1706" s="441" t="s">
        <v>1126</v>
      </c>
      <c r="L1706" s="441" t="s">
        <v>1120</v>
      </c>
      <c r="M1706" s="441" t="str">
        <f t="shared" ref="M1706" si="104">B1706</f>
        <v>Sydney South 132 kV</v>
      </c>
      <c r="N1706" s="441" t="s">
        <v>1129</v>
      </c>
      <c r="O1706" s="441" t="s">
        <v>842</v>
      </c>
      <c r="P1706" s="1111"/>
      <c r="Q1706" s="2521"/>
      <c r="R1706" s="2522"/>
      <c r="S1706" s="2523"/>
      <c r="T1706" s="2523"/>
      <c r="U1706" s="2523"/>
      <c r="V1706" s="2523"/>
      <c r="W1706" s="2524"/>
      <c r="X1706" s="2524"/>
      <c r="Y1706" s="2524"/>
      <c r="Z1706" s="2524"/>
      <c r="AA1706" s="2525"/>
      <c r="AC1706" s="124"/>
      <c r="AD1706" s="124"/>
      <c r="AE1706" s="124"/>
      <c r="AF1706" s="124"/>
      <c r="AG1706" s="124"/>
      <c r="AH1706" s="124"/>
      <c r="AI1706" s="124"/>
      <c r="AJ1706" s="124"/>
      <c r="AK1706" s="124"/>
      <c r="AL1706" s="124"/>
      <c r="AM1706" s="124"/>
      <c r="AN1706" s="124"/>
      <c r="AO1706" s="124"/>
      <c r="AP1706" s="124"/>
      <c r="AQ1706" s="124"/>
      <c r="AR1706" s="124"/>
      <c r="AS1706" s="124"/>
      <c r="AT1706" s="124"/>
      <c r="AU1706" s="124"/>
      <c r="AV1706" s="124"/>
      <c r="AW1706" s="124"/>
      <c r="AX1706" s="124"/>
      <c r="AY1706" s="124"/>
      <c r="AZ1706" s="124"/>
      <c r="BA1706" s="124"/>
      <c r="BB1706" s="124"/>
    </row>
    <row r="1707" spans="2:54" ht="15" customHeight="1">
      <c r="B1707" s="1155"/>
      <c r="C1707" s="3017"/>
      <c r="D1707" s="3017"/>
      <c r="E1707" s="1146" t="s">
        <v>1130</v>
      </c>
      <c r="F1707" s="1106"/>
      <c r="G1707" s="441" t="s">
        <v>93</v>
      </c>
      <c r="H1707" s="441" t="s">
        <v>1103</v>
      </c>
      <c r="I1707" s="441" t="s">
        <v>1131</v>
      </c>
      <c r="J1707" s="441" t="s">
        <v>112</v>
      </c>
      <c r="K1707" s="441" t="s">
        <v>1126</v>
      </c>
      <c r="L1707" s="441" t="s">
        <v>1120</v>
      </c>
      <c r="M1707" s="441" t="str">
        <f t="shared" si="102"/>
        <v>Sydney South 132 kV</v>
      </c>
      <c r="N1707" s="441" t="s">
        <v>1129</v>
      </c>
      <c r="O1707" s="441" t="s">
        <v>842</v>
      </c>
      <c r="P1707" s="1111"/>
      <c r="Q1707" s="2526"/>
      <c r="R1707" s="2527"/>
      <c r="S1707" s="2524"/>
      <c r="T1707" s="2524"/>
      <c r="U1707" s="2524"/>
      <c r="V1707" s="2524"/>
      <c r="W1707" s="2524"/>
      <c r="X1707" s="2524"/>
      <c r="Y1707" s="2524"/>
      <c r="Z1707" s="2524"/>
      <c r="AA1707" s="2525"/>
      <c r="AC1707" s="124"/>
      <c r="AD1707" s="124"/>
      <c r="AE1707" s="124"/>
      <c r="AF1707" s="124"/>
      <c r="AG1707" s="124"/>
      <c r="AH1707" s="124"/>
      <c r="AI1707" s="124"/>
      <c r="AJ1707" s="124"/>
      <c r="AK1707" s="124"/>
      <c r="AL1707" s="124"/>
      <c r="AM1707" s="124"/>
      <c r="AN1707" s="124"/>
      <c r="AO1707" s="124"/>
      <c r="AP1707" s="124"/>
      <c r="AQ1707" s="124"/>
      <c r="AR1707" s="124"/>
      <c r="AS1707" s="124"/>
      <c r="AT1707" s="124"/>
      <c r="AU1707" s="124"/>
      <c r="AV1707" s="124"/>
      <c r="AW1707" s="124"/>
      <c r="AX1707" s="124"/>
      <c r="AY1707" s="124"/>
      <c r="AZ1707" s="124"/>
      <c r="BA1707" s="124"/>
      <c r="BB1707" s="124"/>
    </row>
    <row r="1708" spans="2:54" ht="15" customHeight="1">
      <c r="B1708" s="1155"/>
      <c r="C1708" s="3016" t="s">
        <v>1132</v>
      </c>
      <c r="D1708" s="3016" t="s">
        <v>833</v>
      </c>
      <c r="E1708" s="1146" t="s">
        <v>1127</v>
      </c>
      <c r="F1708" s="1106"/>
      <c r="G1708" s="441" t="s">
        <v>93</v>
      </c>
      <c r="H1708" s="441" t="s">
        <v>1103</v>
      </c>
      <c r="I1708" s="441" t="s">
        <v>1128</v>
      </c>
      <c r="J1708" s="441" t="s">
        <v>112</v>
      </c>
      <c r="K1708" s="1111" t="s">
        <v>1132</v>
      </c>
      <c r="L1708" s="441" t="s">
        <v>1120</v>
      </c>
      <c r="M1708" s="441" t="str">
        <f t="shared" si="102"/>
        <v>Sydney South 132 kV</v>
      </c>
      <c r="N1708" s="1111" t="s">
        <v>1106</v>
      </c>
      <c r="O1708" s="1111" t="s">
        <v>833</v>
      </c>
      <c r="P1708" s="1111"/>
      <c r="Q1708" s="2850"/>
      <c r="R1708" s="2850"/>
      <c r="S1708" s="2850"/>
      <c r="T1708" s="2850"/>
      <c r="U1708" s="2850"/>
      <c r="V1708" s="2851"/>
      <c r="W1708" s="2852"/>
      <c r="X1708" s="2852"/>
      <c r="Y1708" s="2852"/>
      <c r="Z1708" s="2852"/>
      <c r="AA1708" s="2853"/>
      <c r="AC1708" s="124"/>
      <c r="AD1708" s="124"/>
      <c r="AE1708" s="124"/>
      <c r="AF1708" s="124"/>
      <c r="AG1708" s="124"/>
      <c r="AH1708" s="124"/>
      <c r="AI1708" s="124"/>
      <c r="AJ1708" s="124"/>
      <c r="AK1708" s="124"/>
      <c r="AL1708" s="124"/>
      <c r="AM1708" s="124"/>
      <c r="AN1708" s="124"/>
      <c r="AO1708" s="124"/>
      <c r="AP1708" s="124"/>
      <c r="AQ1708" s="124"/>
      <c r="AR1708" s="124"/>
      <c r="AS1708" s="124"/>
      <c r="AT1708" s="124"/>
      <c r="AU1708" s="124"/>
      <c r="AV1708" s="124"/>
      <c r="AW1708" s="124"/>
      <c r="AX1708" s="124"/>
      <c r="AY1708" s="124"/>
      <c r="AZ1708" s="124"/>
      <c r="BA1708" s="124"/>
      <c r="BB1708" s="124"/>
    </row>
    <row r="1709" spans="2:54" ht="15" customHeight="1">
      <c r="B1709" s="1155"/>
      <c r="C1709" s="3017"/>
      <c r="D1709" s="3017"/>
      <c r="E1709" s="1146" t="s">
        <v>1130</v>
      </c>
      <c r="F1709" s="1106"/>
      <c r="G1709" s="441" t="s">
        <v>93</v>
      </c>
      <c r="H1709" s="441" t="s">
        <v>1103</v>
      </c>
      <c r="I1709" s="441" t="s">
        <v>1131</v>
      </c>
      <c r="J1709" s="441" t="s">
        <v>112</v>
      </c>
      <c r="K1709" s="1111" t="s">
        <v>1132</v>
      </c>
      <c r="L1709" s="441" t="s">
        <v>1120</v>
      </c>
      <c r="M1709" s="441" t="str">
        <f t="shared" si="102"/>
        <v>Sydney South 132 kV</v>
      </c>
      <c r="N1709" s="1111" t="s">
        <v>1106</v>
      </c>
      <c r="O1709" s="1111" t="s">
        <v>833</v>
      </c>
      <c r="P1709" s="1111"/>
      <c r="Q1709" s="2850"/>
      <c r="R1709" s="2850"/>
      <c r="S1709" s="2850"/>
      <c r="T1709" s="2850"/>
      <c r="U1709" s="2850"/>
      <c r="V1709" s="2851"/>
      <c r="W1709" s="2852"/>
      <c r="X1709" s="2852"/>
      <c r="Y1709" s="2852"/>
      <c r="Z1709" s="2852"/>
      <c r="AA1709" s="2853"/>
      <c r="AC1709" s="124"/>
      <c r="AD1709" s="124"/>
      <c r="AE1709" s="124"/>
      <c r="AF1709" s="124"/>
      <c r="AG1709" s="124"/>
      <c r="AH1709" s="124"/>
      <c r="AI1709" s="124"/>
      <c r="AJ1709" s="124"/>
      <c r="AK1709" s="124"/>
      <c r="AL1709" s="124"/>
      <c r="AM1709" s="124"/>
      <c r="AN1709" s="124"/>
      <c r="AO1709" s="124"/>
      <c r="AP1709" s="124"/>
      <c r="AQ1709" s="124"/>
      <c r="AR1709" s="124"/>
      <c r="AS1709" s="124"/>
      <c r="AT1709" s="124"/>
      <c r="AU1709" s="124"/>
      <c r="AV1709" s="124"/>
      <c r="AW1709" s="124"/>
      <c r="AX1709" s="124"/>
      <c r="AY1709" s="124"/>
      <c r="AZ1709" s="124"/>
      <c r="BA1709" s="124"/>
      <c r="BB1709" s="124"/>
    </row>
    <row r="1710" spans="2:54" ht="15" customHeight="1">
      <c r="B1710" s="1155"/>
      <c r="C1710" s="3016" t="s">
        <v>1132</v>
      </c>
      <c r="D1710" s="3016" t="s">
        <v>842</v>
      </c>
      <c r="E1710" s="1146" t="s">
        <v>1127</v>
      </c>
      <c r="F1710" s="1106"/>
      <c r="G1710" s="441" t="s">
        <v>93</v>
      </c>
      <c r="H1710" s="441" t="s">
        <v>1103</v>
      </c>
      <c r="I1710" s="441" t="s">
        <v>1128</v>
      </c>
      <c r="J1710" s="441" t="s">
        <v>112</v>
      </c>
      <c r="K1710" s="1111" t="s">
        <v>1132</v>
      </c>
      <c r="L1710" s="441" t="s">
        <v>1120</v>
      </c>
      <c r="M1710" s="441" t="str">
        <f t="shared" si="102"/>
        <v>Sydney South 132 kV</v>
      </c>
      <c r="N1710" s="1111" t="s">
        <v>1106</v>
      </c>
      <c r="O1710" s="1112" t="s">
        <v>842</v>
      </c>
      <c r="P1710" s="1111"/>
      <c r="Q1710" s="2881">
        <v>1350</v>
      </c>
      <c r="R1710" s="2881">
        <v>1260</v>
      </c>
      <c r="S1710" s="2881">
        <v>1363</v>
      </c>
      <c r="T1710" s="2881">
        <v>1220</v>
      </c>
      <c r="U1710" s="2881">
        <v>1313</v>
      </c>
      <c r="V1710" s="2881">
        <v>1136</v>
      </c>
      <c r="W1710" s="2852"/>
      <c r="X1710" s="2852"/>
      <c r="Y1710" s="2852"/>
      <c r="Z1710" s="2852"/>
      <c r="AA1710" s="2853"/>
      <c r="AC1710" s="124"/>
      <c r="AD1710" s="124"/>
      <c r="AE1710" s="124"/>
      <c r="AF1710" s="124"/>
      <c r="AG1710" s="124"/>
      <c r="AH1710" s="124"/>
      <c r="AI1710" s="124"/>
      <c r="AJ1710" s="124"/>
      <c r="AK1710" s="124"/>
      <c r="AL1710" s="124"/>
      <c r="AM1710" s="124"/>
      <c r="AN1710" s="124"/>
      <c r="AO1710" s="124"/>
      <c r="AP1710" s="124"/>
      <c r="AQ1710" s="124"/>
      <c r="AR1710" s="124"/>
      <c r="AS1710" s="124"/>
      <c r="AT1710" s="124"/>
      <c r="AU1710" s="124"/>
      <c r="AV1710" s="124"/>
      <c r="AW1710" s="124"/>
      <c r="AX1710" s="124"/>
      <c r="AY1710" s="124"/>
      <c r="AZ1710" s="124"/>
      <c r="BA1710" s="124"/>
      <c r="BB1710" s="124"/>
    </row>
    <row r="1711" spans="2:54" ht="15" customHeight="1">
      <c r="B1711" s="1155"/>
      <c r="C1711" s="3017"/>
      <c r="D1711" s="3017"/>
      <c r="E1711" s="1146" t="s">
        <v>1130</v>
      </c>
      <c r="F1711" s="1106"/>
      <c r="G1711" s="441" t="s">
        <v>93</v>
      </c>
      <c r="H1711" s="441" t="s">
        <v>1103</v>
      </c>
      <c r="I1711" s="441" t="s">
        <v>1131</v>
      </c>
      <c r="J1711" s="441" t="s">
        <v>112</v>
      </c>
      <c r="K1711" s="1111" t="s">
        <v>1132</v>
      </c>
      <c r="L1711" s="441" t="s">
        <v>1120</v>
      </c>
      <c r="M1711" s="441" t="str">
        <f t="shared" si="102"/>
        <v>Sydney South 132 kV</v>
      </c>
      <c r="N1711" s="1111" t="s">
        <v>1106</v>
      </c>
      <c r="O1711" s="1112" t="s">
        <v>842</v>
      </c>
      <c r="P1711" s="1111"/>
      <c r="Q1711" s="2881">
        <v>1070</v>
      </c>
      <c r="R1711" s="2881">
        <v>1183</v>
      </c>
      <c r="S1711" s="2881">
        <v>1242</v>
      </c>
      <c r="T1711" s="2881">
        <v>1124</v>
      </c>
      <c r="U1711" s="2881">
        <v>1311</v>
      </c>
      <c r="V1711" s="2881">
        <v>1063</v>
      </c>
      <c r="W1711" s="2852"/>
      <c r="X1711" s="2852"/>
      <c r="Y1711" s="2852"/>
      <c r="Z1711" s="2852"/>
      <c r="AA1711" s="2853"/>
      <c r="AC1711" s="124"/>
      <c r="AD1711" s="124"/>
      <c r="AE1711" s="124"/>
      <c r="AF1711" s="124"/>
      <c r="AG1711" s="124"/>
      <c r="AH1711" s="124"/>
      <c r="AI1711" s="124"/>
      <c r="AJ1711" s="124"/>
      <c r="AK1711" s="124"/>
      <c r="AL1711" s="124"/>
      <c r="AM1711" s="124"/>
      <c r="AN1711" s="124"/>
      <c r="AO1711" s="124"/>
      <c r="AP1711" s="124"/>
      <c r="AQ1711" s="124"/>
      <c r="AR1711" s="124"/>
      <c r="AS1711" s="124"/>
      <c r="AT1711" s="124"/>
      <c r="AU1711" s="124"/>
      <c r="AV1711" s="124"/>
      <c r="AW1711" s="124"/>
      <c r="AX1711" s="124"/>
      <c r="AY1711" s="124"/>
      <c r="AZ1711" s="124"/>
      <c r="BA1711" s="124"/>
      <c r="BB1711" s="124"/>
    </row>
    <row r="1712" spans="2:54" ht="15" customHeight="1">
      <c r="B1712" s="1155"/>
      <c r="C1712" s="3016" t="s">
        <v>1133</v>
      </c>
      <c r="D1712" s="3016"/>
      <c r="E1712" s="1146" t="s">
        <v>1127</v>
      </c>
      <c r="F1712" s="1106"/>
      <c r="G1712" s="441" t="s">
        <v>93</v>
      </c>
      <c r="H1712" s="441" t="s">
        <v>1103</v>
      </c>
      <c r="I1712" s="441" t="s">
        <v>1128</v>
      </c>
      <c r="J1712" s="441" t="s">
        <v>112</v>
      </c>
      <c r="K1712" s="1111" t="s">
        <v>1133</v>
      </c>
      <c r="L1712" s="441" t="s">
        <v>1120</v>
      </c>
      <c r="M1712" s="441" t="str">
        <f t="shared" si="102"/>
        <v>Sydney South 132 kV</v>
      </c>
      <c r="N1712" s="1111" t="s">
        <v>1108</v>
      </c>
      <c r="O1712" s="1111" t="s">
        <v>1109</v>
      </c>
      <c r="P1712" s="1111"/>
      <c r="Q1712" s="2856"/>
      <c r="R1712" s="2856"/>
      <c r="S1712" s="2856"/>
      <c r="T1712" s="2856"/>
      <c r="U1712" s="2856"/>
      <c r="V1712" s="2858"/>
      <c r="W1712" s="2859"/>
      <c r="X1712" s="2859"/>
      <c r="Y1712" s="2859"/>
      <c r="Z1712" s="2859"/>
      <c r="AA1712" s="2860"/>
      <c r="AC1712" s="124"/>
      <c r="AD1712" s="124"/>
      <c r="AE1712" s="124"/>
      <c r="AF1712" s="124"/>
      <c r="AG1712" s="124"/>
      <c r="AH1712" s="124"/>
      <c r="AI1712" s="124"/>
      <c r="AJ1712" s="124"/>
      <c r="AK1712" s="124"/>
      <c r="AL1712" s="124"/>
      <c r="AM1712" s="124"/>
      <c r="AN1712" s="124"/>
      <c r="AO1712" s="124"/>
      <c r="AP1712" s="124"/>
      <c r="AQ1712" s="124"/>
      <c r="AR1712" s="124"/>
      <c r="AS1712" s="124"/>
      <c r="AT1712" s="124"/>
      <c r="AU1712" s="124"/>
      <c r="AV1712" s="124"/>
      <c r="AW1712" s="124"/>
      <c r="AX1712" s="124"/>
      <c r="AY1712" s="124"/>
      <c r="AZ1712" s="124"/>
      <c r="BA1712" s="124"/>
      <c r="BB1712" s="124"/>
    </row>
    <row r="1713" spans="2:54" ht="15" customHeight="1">
      <c r="B1713" s="1155"/>
      <c r="C1713" s="3017"/>
      <c r="D1713" s="3017"/>
      <c r="E1713" s="1146" t="s">
        <v>1130</v>
      </c>
      <c r="F1713" s="1106"/>
      <c r="G1713" s="441" t="s">
        <v>93</v>
      </c>
      <c r="H1713" s="441" t="s">
        <v>1103</v>
      </c>
      <c r="I1713" s="441" t="s">
        <v>1131</v>
      </c>
      <c r="J1713" s="441" t="s">
        <v>112</v>
      </c>
      <c r="K1713" s="1111" t="s">
        <v>1133</v>
      </c>
      <c r="L1713" s="441" t="s">
        <v>1120</v>
      </c>
      <c r="M1713" s="441" t="str">
        <f t="shared" si="102"/>
        <v>Sydney South 132 kV</v>
      </c>
      <c r="N1713" s="1111" t="s">
        <v>1108</v>
      </c>
      <c r="O1713" s="1111" t="s">
        <v>1109</v>
      </c>
      <c r="P1713" s="1111"/>
      <c r="Q1713" s="2856"/>
      <c r="R1713" s="2856"/>
      <c r="S1713" s="2856"/>
      <c r="T1713" s="2856"/>
      <c r="U1713" s="2856"/>
      <c r="V1713" s="2858"/>
      <c r="W1713" s="2859"/>
      <c r="X1713" s="2859"/>
      <c r="Y1713" s="2859"/>
      <c r="Z1713" s="2859"/>
      <c r="AA1713" s="2860"/>
      <c r="AC1713" s="124"/>
      <c r="AD1713" s="124"/>
      <c r="AE1713" s="124"/>
      <c r="AF1713" s="124"/>
      <c r="AG1713" s="124"/>
      <c r="AH1713" s="124"/>
      <c r="AI1713" s="124"/>
      <c r="AJ1713" s="124"/>
      <c r="AK1713" s="124"/>
      <c r="AL1713" s="124"/>
      <c r="AM1713" s="124"/>
      <c r="AN1713" s="124"/>
      <c r="AO1713" s="124"/>
      <c r="AP1713" s="124"/>
      <c r="AQ1713" s="124"/>
      <c r="AR1713" s="124"/>
      <c r="AS1713" s="124"/>
      <c r="AT1713" s="124"/>
      <c r="AU1713" s="124"/>
      <c r="AV1713" s="124"/>
      <c r="AW1713" s="124"/>
      <c r="AX1713" s="124"/>
      <c r="AY1713" s="124"/>
      <c r="AZ1713" s="124"/>
      <c r="BA1713" s="124"/>
      <c r="BB1713" s="124"/>
    </row>
    <row r="1714" spans="2:54" ht="15" customHeight="1">
      <c r="B1714" s="1155"/>
      <c r="C1714" s="3016" t="s">
        <v>1110</v>
      </c>
      <c r="D1714" s="3016"/>
      <c r="E1714" s="1146" t="s">
        <v>1127</v>
      </c>
      <c r="F1714" s="1106"/>
      <c r="G1714" s="441" t="s">
        <v>93</v>
      </c>
      <c r="H1714" s="441" t="s">
        <v>1103</v>
      </c>
      <c r="I1714" s="441" t="s">
        <v>1128</v>
      </c>
      <c r="J1714" s="441" t="s">
        <v>112</v>
      </c>
      <c r="K1714" s="1111" t="s">
        <v>1110</v>
      </c>
      <c r="L1714" s="441" t="s">
        <v>1120</v>
      </c>
      <c r="M1714" s="441" t="str">
        <f t="shared" si="102"/>
        <v>Sydney South 132 kV</v>
      </c>
      <c r="N1714" s="1111" t="s">
        <v>1111</v>
      </c>
      <c r="O1714" s="1112">
        <v>0</v>
      </c>
      <c r="P1714" s="1111"/>
      <c r="Q1714" s="2861"/>
      <c r="R1714" s="2861"/>
      <c r="S1714" s="2861"/>
      <c r="T1714" s="2861"/>
      <c r="U1714" s="2861"/>
      <c r="V1714" s="2862"/>
      <c r="W1714" s="2863"/>
      <c r="X1714" s="2863"/>
      <c r="Y1714" s="2863"/>
      <c r="Z1714" s="2863"/>
      <c r="AA1714" s="2864"/>
      <c r="AC1714" s="124"/>
      <c r="AD1714" s="124"/>
      <c r="AE1714" s="124"/>
      <c r="AF1714" s="124"/>
      <c r="AG1714" s="124"/>
      <c r="AH1714" s="124"/>
      <c r="AI1714" s="124"/>
      <c r="AJ1714" s="124"/>
      <c r="AK1714" s="124"/>
      <c r="AL1714" s="124"/>
      <c r="AM1714" s="124"/>
      <c r="AN1714" s="124"/>
      <c r="AO1714" s="124"/>
      <c r="AP1714" s="124"/>
      <c r="AQ1714" s="124"/>
      <c r="AR1714" s="124"/>
      <c r="AS1714" s="124"/>
      <c r="AT1714" s="124"/>
      <c r="AU1714" s="124"/>
      <c r="AV1714" s="124"/>
      <c r="AW1714" s="124"/>
      <c r="AX1714" s="124"/>
      <c r="AY1714" s="124"/>
      <c r="AZ1714" s="124"/>
      <c r="BA1714" s="124"/>
      <c r="BB1714" s="124"/>
    </row>
    <row r="1715" spans="2:54" ht="15" customHeight="1">
      <c r="B1715" s="1155"/>
      <c r="C1715" s="3017"/>
      <c r="D1715" s="3017"/>
      <c r="E1715" s="1146" t="s">
        <v>1130</v>
      </c>
      <c r="F1715" s="1106"/>
      <c r="G1715" s="441" t="s">
        <v>93</v>
      </c>
      <c r="H1715" s="441" t="s">
        <v>1103</v>
      </c>
      <c r="I1715" s="441" t="s">
        <v>1131</v>
      </c>
      <c r="J1715" s="441" t="s">
        <v>112</v>
      </c>
      <c r="K1715" s="1111" t="s">
        <v>1110</v>
      </c>
      <c r="L1715" s="441" t="s">
        <v>1120</v>
      </c>
      <c r="M1715" s="441" t="str">
        <f t="shared" si="102"/>
        <v>Sydney South 132 kV</v>
      </c>
      <c r="N1715" s="1111" t="s">
        <v>1111</v>
      </c>
      <c r="O1715" s="1112">
        <v>0</v>
      </c>
      <c r="P1715" s="1111"/>
      <c r="Q1715" s="2861"/>
      <c r="R1715" s="2861"/>
      <c r="S1715" s="2861"/>
      <c r="T1715" s="2861"/>
      <c r="U1715" s="2861"/>
      <c r="V1715" s="2862"/>
      <c r="W1715" s="2863"/>
      <c r="X1715" s="2863"/>
      <c r="Y1715" s="2863"/>
      <c r="Z1715" s="2863"/>
      <c r="AA1715" s="2864"/>
      <c r="AC1715" s="124"/>
      <c r="AD1715" s="124"/>
      <c r="AE1715" s="124"/>
      <c r="AF1715" s="124"/>
      <c r="AG1715" s="124"/>
      <c r="AH1715" s="124"/>
      <c r="AI1715" s="124"/>
      <c r="AJ1715" s="124"/>
      <c r="AK1715" s="124"/>
      <c r="AL1715" s="124"/>
      <c r="AM1715" s="124"/>
      <c r="AN1715" s="124"/>
      <c r="AO1715" s="124"/>
      <c r="AP1715" s="124"/>
      <c r="AQ1715" s="124"/>
      <c r="AR1715" s="124"/>
      <c r="AS1715" s="124"/>
      <c r="AT1715" s="124"/>
      <c r="AU1715" s="124"/>
      <c r="AV1715" s="124"/>
      <c r="AW1715" s="124"/>
      <c r="AX1715" s="124"/>
      <c r="AY1715" s="124"/>
      <c r="AZ1715" s="124"/>
      <c r="BA1715" s="124"/>
      <c r="BB1715" s="124"/>
    </row>
    <row r="1716" spans="2:54" ht="15" customHeight="1">
      <c r="B1716" s="1155"/>
      <c r="C1716" s="3016" t="s">
        <v>1112</v>
      </c>
      <c r="D1716" s="3016"/>
      <c r="E1716" s="1146" t="s">
        <v>1127</v>
      </c>
      <c r="F1716" s="1106"/>
      <c r="G1716" s="441" t="s">
        <v>93</v>
      </c>
      <c r="H1716" s="441" t="s">
        <v>1103</v>
      </c>
      <c r="I1716" s="441" t="s">
        <v>1128</v>
      </c>
      <c r="J1716" s="441" t="s">
        <v>112</v>
      </c>
      <c r="K1716" s="1111" t="s">
        <v>1112</v>
      </c>
      <c r="L1716" s="441" t="s">
        <v>1120</v>
      </c>
      <c r="M1716" s="441" t="str">
        <f t="shared" si="102"/>
        <v>Sydney South 132 kV</v>
      </c>
      <c r="N1716" s="1111" t="s">
        <v>1113</v>
      </c>
      <c r="O1716" s="1111" t="s">
        <v>1113</v>
      </c>
      <c r="P1716" s="1111"/>
      <c r="Q1716" s="2850"/>
      <c r="R1716" s="2850"/>
      <c r="S1716" s="2850"/>
      <c r="T1716" s="2850"/>
      <c r="U1716" s="2850"/>
      <c r="V1716" s="2851"/>
      <c r="W1716" s="2866"/>
      <c r="X1716" s="2866"/>
      <c r="Y1716" s="2866"/>
      <c r="Z1716" s="2866"/>
      <c r="AA1716" s="2099"/>
      <c r="AC1716" s="124"/>
      <c r="AD1716" s="124"/>
      <c r="AE1716" s="124"/>
      <c r="AF1716" s="124"/>
      <c r="AG1716" s="124"/>
      <c r="AH1716" s="124"/>
      <c r="AI1716" s="124"/>
      <c r="AJ1716" s="124"/>
      <c r="AK1716" s="124"/>
      <c r="AL1716" s="124"/>
      <c r="AM1716" s="124"/>
      <c r="AN1716" s="124"/>
      <c r="AO1716" s="124"/>
      <c r="AP1716" s="124"/>
      <c r="AQ1716" s="124"/>
      <c r="AR1716" s="124"/>
      <c r="AS1716" s="124"/>
      <c r="AT1716" s="124"/>
      <c r="AU1716" s="124"/>
      <c r="AV1716" s="124"/>
      <c r="AW1716" s="124"/>
      <c r="AX1716" s="124"/>
      <c r="AY1716" s="124"/>
      <c r="AZ1716" s="124"/>
      <c r="BA1716" s="124"/>
      <c r="BB1716" s="124"/>
    </row>
    <row r="1717" spans="2:54" ht="15" customHeight="1">
      <c r="B1717" s="1155"/>
      <c r="C1717" s="3017"/>
      <c r="D1717" s="3017"/>
      <c r="E1717" s="1146" t="s">
        <v>1130</v>
      </c>
      <c r="F1717" s="1106"/>
      <c r="G1717" s="441" t="s">
        <v>93</v>
      </c>
      <c r="H1717" s="441" t="s">
        <v>1103</v>
      </c>
      <c r="I1717" s="441" t="s">
        <v>1131</v>
      </c>
      <c r="J1717" s="441" t="s">
        <v>112</v>
      </c>
      <c r="K1717" s="1111" t="s">
        <v>1112</v>
      </c>
      <c r="L1717" s="441" t="s">
        <v>1120</v>
      </c>
      <c r="M1717" s="441" t="str">
        <f t="shared" si="102"/>
        <v>Sydney South 132 kV</v>
      </c>
      <c r="N1717" s="1111" t="s">
        <v>1113</v>
      </c>
      <c r="O1717" s="1111" t="s">
        <v>1113</v>
      </c>
      <c r="P1717" s="1111"/>
      <c r="Q1717" s="2850"/>
      <c r="R1717" s="2850"/>
      <c r="S1717" s="2850"/>
      <c r="T1717" s="2850"/>
      <c r="U1717" s="2850"/>
      <c r="V1717" s="2851"/>
      <c r="W1717" s="2866"/>
      <c r="X1717" s="2866"/>
      <c r="Y1717" s="2866"/>
      <c r="Z1717" s="2866"/>
      <c r="AA1717" s="2099"/>
      <c r="AC1717" s="124"/>
      <c r="AD1717" s="124"/>
      <c r="AE1717" s="124"/>
      <c r="AF1717" s="124"/>
      <c r="AG1717" s="124"/>
      <c r="AH1717" s="124"/>
      <c r="AI1717" s="124"/>
      <c r="AJ1717" s="124"/>
      <c r="AK1717" s="124"/>
      <c r="AL1717" s="124"/>
      <c r="AM1717" s="124"/>
      <c r="AN1717" s="124"/>
      <c r="AO1717" s="124"/>
      <c r="AP1717" s="124"/>
      <c r="AQ1717" s="124"/>
      <c r="AR1717" s="124"/>
      <c r="AS1717" s="124"/>
      <c r="AT1717" s="124"/>
      <c r="AU1717" s="124"/>
      <c r="AV1717" s="124"/>
      <c r="AW1717" s="124"/>
      <c r="AX1717" s="124"/>
      <c r="AY1717" s="124"/>
      <c r="AZ1717" s="124"/>
      <c r="BA1717" s="124"/>
      <c r="BB1717" s="124"/>
    </row>
    <row r="1718" spans="2:54" ht="15" customHeight="1">
      <c r="B1718" s="1155"/>
      <c r="C1718" s="3016" t="s">
        <v>1134</v>
      </c>
      <c r="D1718" s="3016" t="s">
        <v>833</v>
      </c>
      <c r="E1718" s="1146" t="s">
        <v>1127</v>
      </c>
      <c r="F1718" s="1106"/>
      <c r="G1718" s="441" t="s">
        <v>93</v>
      </c>
      <c r="H1718" s="441" t="s">
        <v>1103</v>
      </c>
      <c r="I1718" s="441" t="s">
        <v>1128</v>
      </c>
      <c r="J1718" s="441" t="s">
        <v>112</v>
      </c>
      <c r="K1718" s="1111" t="s">
        <v>1134</v>
      </c>
      <c r="L1718" s="441" t="s">
        <v>1120</v>
      </c>
      <c r="M1718" s="441" t="str">
        <f t="shared" si="102"/>
        <v>Sydney South 132 kV</v>
      </c>
      <c r="N1718" s="1111" t="s">
        <v>1115</v>
      </c>
      <c r="O1718" s="1111" t="s">
        <v>833</v>
      </c>
      <c r="P1718" s="1111"/>
      <c r="Q1718" s="2867"/>
      <c r="R1718" s="2868"/>
      <c r="S1718" s="2869"/>
      <c r="T1718" s="2869"/>
      <c r="U1718" s="2869"/>
      <c r="V1718" s="2869"/>
      <c r="W1718" s="2869"/>
      <c r="X1718" s="2869"/>
      <c r="Y1718" s="2869"/>
      <c r="Z1718" s="2869"/>
      <c r="AA1718" s="2879"/>
      <c r="AC1718" s="124"/>
      <c r="AD1718" s="124"/>
      <c r="AE1718" s="124"/>
      <c r="AF1718" s="124"/>
      <c r="AG1718" s="124"/>
      <c r="AH1718" s="124"/>
      <c r="AI1718" s="124"/>
      <c r="AJ1718" s="124"/>
      <c r="AK1718" s="124"/>
      <c r="AL1718" s="124"/>
      <c r="AM1718" s="124"/>
      <c r="AN1718" s="124"/>
      <c r="AO1718" s="124"/>
      <c r="AP1718" s="124"/>
      <c r="AQ1718" s="124"/>
      <c r="AR1718" s="124"/>
      <c r="AS1718" s="124"/>
      <c r="AT1718" s="124"/>
      <c r="AU1718" s="124"/>
      <c r="AV1718" s="124"/>
      <c r="AW1718" s="124"/>
      <c r="AX1718" s="124"/>
      <c r="AY1718" s="124"/>
      <c r="AZ1718" s="124"/>
      <c r="BA1718" s="124"/>
      <c r="BB1718" s="124"/>
    </row>
    <row r="1719" spans="2:54" ht="15" customHeight="1">
      <c r="B1719" s="1155"/>
      <c r="C1719" s="3017"/>
      <c r="D1719" s="3017"/>
      <c r="E1719" s="1146" t="s">
        <v>1130</v>
      </c>
      <c r="F1719" s="1106"/>
      <c r="G1719" s="441" t="s">
        <v>93</v>
      </c>
      <c r="H1719" s="441" t="s">
        <v>1103</v>
      </c>
      <c r="I1719" s="441" t="s">
        <v>1131</v>
      </c>
      <c r="J1719" s="441" t="s">
        <v>112</v>
      </c>
      <c r="K1719" s="1111" t="s">
        <v>1134</v>
      </c>
      <c r="L1719" s="441" t="s">
        <v>1120</v>
      </c>
      <c r="M1719" s="441" t="str">
        <f t="shared" si="102"/>
        <v>Sydney South 132 kV</v>
      </c>
      <c r="N1719" s="1111" t="s">
        <v>1115</v>
      </c>
      <c r="O1719" s="1111" t="s">
        <v>833</v>
      </c>
      <c r="P1719" s="1111"/>
      <c r="Q1719" s="2867"/>
      <c r="R1719" s="2868"/>
      <c r="S1719" s="2869"/>
      <c r="T1719" s="2869"/>
      <c r="U1719" s="2869"/>
      <c r="V1719" s="2869"/>
      <c r="W1719" s="2869"/>
      <c r="X1719" s="2869"/>
      <c r="Y1719" s="2869"/>
      <c r="Z1719" s="2869"/>
      <c r="AA1719" s="2879"/>
      <c r="AC1719" s="124"/>
      <c r="AD1719" s="124"/>
      <c r="AE1719" s="124"/>
      <c r="AF1719" s="124"/>
      <c r="AG1719" s="124"/>
      <c r="AH1719" s="124"/>
      <c r="AI1719" s="124"/>
      <c r="AJ1719" s="124"/>
      <c r="AK1719" s="124"/>
      <c r="AL1719" s="124"/>
      <c r="AM1719" s="124"/>
      <c r="AN1719" s="124"/>
      <c r="AO1719" s="124"/>
      <c r="AP1719" s="124"/>
      <c r="AQ1719" s="124"/>
      <c r="AR1719" s="124"/>
      <c r="AS1719" s="124"/>
      <c r="AT1719" s="124"/>
      <c r="AU1719" s="124"/>
      <c r="AV1719" s="124"/>
      <c r="AW1719" s="124"/>
      <c r="AX1719" s="124"/>
      <c r="AY1719" s="124"/>
      <c r="AZ1719" s="124"/>
      <c r="BA1719" s="124"/>
      <c r="BB1719" s="124"/>
    </row>
    <row r="1720" spans="2:54" ht="15" customHeight="1">
      <c r="B1720" s="1155"/>
      <c r="C1720" s="3016" t="s">
        <v>1135</v>
      </c>
      <c r="D1720" s="3016" t="s">
        <v>833</v>
      </c>
      <c r="E1720" s="1146" t="s">
        <v>1127</v>
      </c>
      <c r="F1720" s="1106"/>
      <c r="G1720" s="441" t="s">
        <v>93</v>
      </c>
      <c r="H1720" s="441" t="s">
        <v>1103</v>
      </c>
      <c r="I1720" s="441" t="s">
        <v>1128</v>
      </c>
      <c r="J1720" s="441" t="s">
        <v>112</v>
      </c>
      <c r="K1720" s="1111" t="s">
        <v>1135</v>
      </c>
      <c r="L1720" s="441" t="s">
        <v>1120</v>
      </c>
      <c r="M1720" s="441" t="str">
        <f t="shared" si="102"/>
        <v>Sydney South 132 kV</v>
      </c>
      <c r="N1720" s="1111" t="s">
        <v>1106</v>
      </c>
      <c r="O1720" s="1111" t="s">
        <v>833</v>
      </c>
      <c r="P1720" s="1111"/>
      <c r="Q1720" s="2867"/>
      <c r="R1720" s="2868"/>
      <c r="S1720" s="2869"/>
      <c r="T1720" s="2869"/>
      <c r="U1720" s="2869"/>
      <c r="V1720" s="2869"/>
      <c r="W1720" s="2869"/>
      <c r="X1720" s="2869"/>
      <c r="Y1720" s="2869"/>
      <c r="Z1720" s="2869"/>
      <c r="AA1720" s="2879"/>
      <c r="AC1720" s="124"/>
      <c r="AD1720" s="124"/>
      <c r="AE1720" s="124"/>
      <c r="AF1720" s="124"/>
      <c r="AG1720" s="124"/>
      <c r="AH1720" s="124"/>
      <c r="AI1720" s="124"/>
      <c r="AJ1720" s="124"/>
      <c r="AK1720" s="124"/>
      <c r="AL1720" s="124"/>
      <c r="AM1720" s="124"/>
      <c r="AN1720" s="124"/>
      <c r="AO1720" s="124"/>
      <c r="AP1720" s="124"/>
      <c r="AQ1720" s="124"/>
      <c r="AR1720" s="124"/>
      <c r="AS1720" s="124"/>
      <c r="AT1720" s="124"/>
      <c r="AU1720" s="124"/>
      <c r="AV1720" s="124"/>
      <c r="AW1720" s="124"/>
      <c r="AX1720" s="124"/>
      <c r="AY1720" s="124"/>
      <c r="AZ1720" s="124"/>
      <c r="BA1720" s="124"/>
      <c r="BB1720" s="124"/>
    </row>
    <row r="1721" spans="2:54" ht="15" customHeight="1">
      <c r="B1721" s="1155"/>
      <c r="C1721" s="3017"/>
      <c r="D1721" s="3017"/>
      <c r="E1721" s="1146" t="s">
        <v>1130</v>
      </c>
      <c r="F1721" s="1106"/>
      <c r="G1721" s="441" t="s">
        <v>93</v>
      </c>
      <c r="H1721" s="441" t="s">
        <v>1103</v>
      </c>
      <c r="I1721" s="441" t="s">
        <v>1131</v>
      </c>
      <c r="J1721" s="441" t="s">
        <v>112</v>
      </c>
      <c r="K1721" s="1111" t="s">
        <v>1135</v>
      </c>
      <c r="L1721" s="441" t="s">
        <v>1120</v>
      </c>
      <c r="M1721" s="441" t="str">
        <f t="shared" si="102"/>
        <v>Sydney South 132 kV</v>
      </c>
      <c r="N1721" s="1111" t="s">
        <v>1106</v>
      </c>
      <c r="O1721" s="1111" t="s">
        <v>833</v>
      </c>
      <c r="P1721" s="1111"/>
      <c r="Q1721" s="2867"/>
      <c r="R1721" s="2868"/>
      <c r="S1721" s="2869"/>
      <c r="T1721" s="2869"/>
      <c r="U1721" s="2869"/>
      <c r="V1721" s="2869"/>
      <c r="W1721" s="2869"/>
      <c r="X1721" s="2869"/>
      <c r="Y1721" s="2869"/>
      <c r="Z1721" s="2869"/>
      <c r="AA1721" s="2879"/>
      <c r="AC1721" s="124"/>
      <c r="AD1721" s="124"/>
      <c r="AE1721" s="124"/>
      <c r="AF1721" s="124"/>
      <c r="AG1721" s="124"/>
      <c r="AH1721" s="124"/>
      <c r="AI1721" s="124"/>
      <c r="AJ1721" s="124"/>
      <c r="AK1721" s="124"/>
      <c r="AL1721" s="124"/>
      <c r="AM1721" s="124"/>
      <c r="AN1721" s="124"/>
      <c r="AO1721" s="124"/>
      <c r="AP1721" s="124"/>
      <c r="AQ1721" s="124"/>
      <c r="AR1721" s="124"/>
      <c r="AS1721" s="124"/>
      <c r="AT1721" s="124"/>
      <c r="AU1721" s="124"/>
      <c r="AV1721" s="124"/>
      <c r="AW1721" s="124"/>
      <c r="AX1721" s="124"/>
      <c r="AY1721" s="124"/>
      <c r="AZ1721" s="124"/>
      <c r="BA1721" s="124"/>
      <c r="BB1721" s="124"/>
    </row>
    <row r="1722" spans="2:54" ht="15" customHeight="1">
      <c r="B1722" s="1155"/>
      <c r="C1722" s="3016" t="s">
        <v>1135</v>
      </c>
      <c r="D1722" s="3016" t="s">
        <v>842</v>
      </c>
      <c r="E1722" s="1146" t="s">
        <v>1127</v>
      </c>
      <c r="F1722" s="1106"/>
      <c r="G1722" s="441" t="s">
        <v>93</v>
      </c>
      <c r="H1722" s="441" t="s">
        <v>1103</v>
      </c>
      <c r="I1722" s="441" t="s">
        <v>1128</v>
      </c>
      <c r="J1722" s="441" t="s">
        <v>112</v>
      </c>
      <c r="K1722" s="1111" t="s">
        <v>1135</v>
      </c>
      <c r="L1722" s="441" t="s">
        <v>1120</v>
      </c>
      <c r="M1722" s="441" t="str">
        <f t="shared" si="102"/>
        <v>Sydney South 132 kV</v>
      </c>
      <c r="N1722" s="1111" t="s">
        <v>1106</v>
      </c>
      <c r="O1722" s="1111" t="s">
        <v>842</v>
      </c>
      <c r="P1722" s="1111"/>
      <c r="Q1722" s="2867"/>
      <c r="R1722" s="2868"/>
      <c r="S1722" s="2869"/>
      <c r="T1722" s="2869"/>
      <c r="U1722" s="2869"/>
      <c r="V1722" s="2869"/>
      <c r="W1722" s="2869"/>
      <c r="X1722" s="2869"/>
      <c r="Y1722" s="2869"/>
      <c r="Z1722" s="2869"/>
      <c r="AA1722" s="2879"/>
      <c r="AC1722" s="124"/>
      <c r="AD1722" s="124"/>
      <c r="AE1722" s="124"/>
      <c r="AF1722" s="124"/>
      <c r="AG1722" s="124"/>
      <c r="AH1722" s="124"/>
      <c r="AI1722" s="124"/>
      <c r="AJ1722" s="124"/>
      <c r="AK1722" s="124"/>
      <c r="AL1722" s="124"/>
      <c r="AM1722" s="124"/>
      <c r="AN1722" s="124"/>
      <c r="AO1722" s="124"/>
      <c r="AP1722" s="124"/>
      <c r="AQ1722" s="124"/>
      <c r="AR1722" s="124"/>
      <c r="AS1722" s="124"/>
      <c r="AT1722" s="124"/>
      <c r="AU1722" s="124"/>
      <c r="AV1722" s="124"/>
      <c r="AW1722" s="124"/>
      <c r="AX1722" s="124"/>
      <c r="AY1722" s="124"/>
      <c r="AZ1722" s="124"/>
      <c r="BA1722" s="124"/>
      <c r="BB1722" s="124"/>
    </row>
    <row r="1723" spans="2:54" ht="15" customHeight="1">
      <c r="B1723" s="1155"/>
      <c r="C1723" s="3017"/>
      <c r="D1723" s="3017"/>
      <c r="E1723" s="1146" t="s">
        <v>1130</v>
      </c>
      <c r="F1723" s="1106"/>
      <c r="G1723" s="441" t="s">
        <v>93</v>
      </c>
      <c r="H1723" s="441" t="s">
        <v>1103</v>
      </c>
      <c r="I1723" s="441" t="s">
        <v>1131</v>
      </c>
      <c r="J1723" s="441" t="s">
        <v>112</v>
      </c>
      <c r="K1723" s="1111" t="s">
        <v>1135</v>
      </c>
      <c r="L1723" s="441" t="s">
        <v>1120</v>
      </c>
      <c r="M1723" s="441" t="str">
        <f t="shared" si="102"/>
        <v>Sydney South 132 kV</v>
      </c>
      <c r="N1723" s="1111" t="s">
        <v>1106</v>
      </c>
      <c r="O1723" s="1111" t="s">
        <v>842</v>
      </c>
      <c r="P1723" s="1111"/>
      <c r="Q1723" s="2867"/>
      <c r="R1723" s="2868"/>
      <c r="S1723" s="2869"/>
      <c r="T1723" s="2869"/>
      <c r="U1723" s="2869"/>
      <c r="V1723" s="2869"/>
      <c r="W1723" s="2869"/>
      <c r="X1723" s="2869"/>
      <c r="Y1723" s="2869"/>
      <c r="Z1723" s="2869"/>
      <c r="AA1723" s="2879"/>
      <c r="AC1723" s="124"/>
      <c r="AD1723" s="124"/>
      <c r="AE1723" s="124"/>
      <c r="AF1723" s="124"/>
      <c r="AG1723" s="124"/>
      <c r="AH1723" s="124"/>
      <c r="AI1723" s="124"/>
      <c r="AJ1723" s="124"/>
      <c r="AK1723" s="124"/>
      <c r="AL1723" s="124"/>
      <c r="AM1723" s="124"/>
      <c r="AN1723" s="124"/>
      <c r="AO1723" s="124"/>
      <c r="AP1723" s="124"/>
      <c r="AQ1723" s="124"/>
      <c r="AR1723" s="124"/>
      <c r="AS1723" s="124"/>
      <c r="AT1723" s="124"/>
      <c r="AU1723" s="124"/>
      <c r="AV1723" s="124"/>
      <c r="AW1723" s="124"/>
      <c r="AX1723" s="124"/>
      <c r="AY1723" s="124"/>
      <c r="AZ1723" s="124"/>
      <c r="BA1723" s="124"/>
      <c r="BB1723" s="124"/>
    </row>
    <row r="1724" spans="2:54" ht="15" customHeight="1">
      <c r="B1724" s="1155"/>
      <c r="C1724" s="3016" t="s">
        <v>1136</v>
      </c>
      <c r="D1724" s="3016" t="s">
        <v>833</v>
      </c>
      <c r="E1724" s="1146" t="s">
        <v>1127</v>
      </c>
      <c r="F1724" s="1106"/>
      <c r="G1724" s="441" t="s">
        <v>93</v>
      </c>
      <c r="H1724" s="441" t="s">
        <v>1103</v>
      </c>
      <c r="I1724" s="441" t="s">
        <v>1128</v>
      </c>
      <c r="J1724" s="441" t="s">
        <v>112</v>
      </c>
      <c r="K1724" s="1111" t="s">
        <v>1136</v>
      </c>
      <c r="L1724" s="441" t="s">
        <v>1120</v>
      </c>
      <c r="M1724" s="441" t="str">
        <f t="shared" si="102"/>
        <v>Sydney South 132 kV</v>
      </c>
      <c r="N1724" s="1111" t="s">
        <v>1106</v>
      </c>
      <c r="O1724" s="1111" t="s">
        <v>833</v>
      </c>
      <c r="P1724" s="1111"/>
      <c r="Q1724" s="2867"/>
      <c r="R1724" s="2868"/>
      <c r="S1724" s="2869"/>
      <c r="T1724" s="2869"/>
      <c r="U1724" s="2869"/>
      <c r="V1724" s="2869"/>
      <c r="W1724" s="2870">
        <v>1220</v>
      </c>
      <c r="X1724" s="2870">
        <v>1307</v>
      </c>
      <c r="Y1724" s="2870">
        <v>1358</v>
      </c>
      <c r="Z1724" s="2870">
        <v>1386</v>
      </c>
      <c r="AA1724" s="2870">
        <v>1394</v>
      </c>
      <c r="AC1724" s="124"/>
      <c r="AD1724" s="124"/>
      <c r="AE1724" s="124"/>
      <c r="AF1724" s="124"/>
      <c r="AG1724" s="124"/>
      <c r="AH1724" s="124"/>
      <c r="AI1724" s="124"/>
      <c r="AJ1724" s="124"/>
      <c r="AK1724" s="124"/>
      <c r="AL1724" s="124"/>
      <c r="AM1724" s="124"/>
      <c r="AN1724" s="124"/>
      <c r="AO1724" s="124"/>
      <c r="AP1724" s="124"/>
      <c r="AQ1724" s="124"/>
      <c r="AR1724" s="124"/>
      <c r="AS1724" s="124"/>
      <c r="AT1724" s="124"/>
      <c r="AU1724" s="124"/>
      <c r="AV1724" s="124"/>
      <c r="AW1724" s="124"/>
      <c r="AX1724" s="124"/>
      <c r="AY1724" s="124"/>
      <c r="AZ1724" s="124"/>
      <c r="BA1724" s="124"/>
      <c r="BB1724" s="124"/>
    </row>
    <row r="1725" spans="2:54" ht="15" customHeight="1">
      <c r="B1725" s="1155"/>
      <c r="C1725" s="3017"/>
      <c r="D1725" s="3017"/>
      <c r="E1725" s="1146" t="s">
        <v>1130</v>
      </c>
      <c r="F1725" s="1106"/>
      <c r="G1725" s="441" t="s">
        <v>93</v>
      </c>
      <c r="H1725" s="441" t="s">
        <v>1103</v>
      </c>
      <c r="I1725" s="441" t="s">
        <v>1131</v>
      </c>
      <c r="J1725" s="441" t="s">
        <v>112</v>
      </c>
      <c r="K1725" s="1111" t="s">
        <v>1136</v>
      </c>
      <c r="L1725" s="441" t="s">
        <v>1120</v>
      </c>
      <c r="M1725" s="441" t="str">
        <f t="shared" si="102"/>
        <v>Sydney South 132 kV</v>
      </c>
      <c r="N1725" s="1111" t="s">
        <v>1106</v>
      </c>
      <c r="O1725" s="1111" t="s">
        <v>833</v>
      </c>
      <c r="P1725" s="1111"/>
      <c r="Q1725" s="2528"/>
      <c r="R1725" s="2529"/>
      <c r="S1725" s="2530"/>
      <c r="T1725" s="2530"/>
      <c r="U1725" s="2530"/>
      <c r="V1725" s="2530"/>
      <c r="W1725" s="2102"/>
      <c r="X1725" s="2102"/>
      <c r="Y1725" s="2102"/>
      <c r="Z1725" s="2102"/>
      <c r="AA1725" s="2103"/>
      <c r="AC1725" s="124"/>
      <c r="AD1725" s="124"/>
      <c r="AE1725" s="124"/>
      <c r="AF1725" s="124"/>
      <c r="AG1725" s="124"/>
      <c r="AH1725" s="124"/>
      <c r="AI1725" s="124"/>
      <c r="AJ1725" s="124"/>
      <c r="AK1725" s="124"/>
      <c r="AL1725" s="124"/>
      <c r="AM1725" s="124"/>
      <c r="AN1725" s="124"/>
      <c r="AO1725" s="124"/>
      <c r="AP1725" s="124"/>
      <c r="AQ1725" s="124"/>
      <c r="AR1725" s="124"/>
      <c r="AS1725" s="124"/>
      <c r="AT1725" s="124"/>
      <c r="AU1725" s="124"/>
      <c r="AV1725" s="124"/>
      <c r="AW1725" s="124"/>
      <c r="AX1725" s="124"/>
      <c r="AY1725" s="124"/>
      <c r="AZ1725" s="124"/>
      <c r="BA1725" s="124"/>
      <c r="BB1725" s="124"/>
    </row>
    <row r="1726" spans="2:54" ht="15" customHeight="1">
      <c r="B1726" s="1155"/>
      <c r="C1726" s="3016" t="s">
        <v>1136</v>
      </c>
      <c r="D1726" s="3016" t="s">
        <v>842</v>
      </c>
      <c r="E1726" s="1146" t="s">
        <v>1127</v>
      </c>
      <c r="F1726" s="1106"/>
      <c r="G1726" s="441" t="s">
        <v>93</v>
      </c>
      <c r="H1726" s="441" t="s">
        <v>1103</v>
      </c>
      <c r="I1726" s="441" t="s">
        <v>1128</v>
      </c>
      <c r="J1726" s="441" t="s">
        <v>112</v>
      </c>
      <c r="K1726" s="1111" t="s">
        <v>1136</v>
      </c>
      <c r="L1726" s="441" t="s">
        <v>1120</v>
      </c>
      <c r="M1726" s="441" t="str">
        <f t="shared" si="102"/>
        <v>Sydney South 132 kV</v>
      </c>
      <c r="N1726" s="1111" t="s">
        <v>1106</v>
      </c>
      <c r="O1726" s="1111" t="s">
        <v>842</v>
      </c>
      <c r="P1726" s="1111"/>
      <c r="Q1726" s="2528"/>
      <c r="R1726" s="2529"/>
      <c r="S1726" s="2530"/>
      <c r="T1726" s="2530"/>
      <c r="U1726" s="2530"/>
      <c r="V1726" s="2530"/>
      <c r="W1726" s="2102">
        <v>1225.0062574004219</v>
      </c>
      <c r="X1726" s="2102">
        <v>1316.2062552316622</v>
      </c>
      <c r="Y1726" s="2102">
        <v>1376.9241990756063</v>
      </c>
      <c r="Z1726" s="2102">
        <v>1412.8656410873684</v>
      </c>
      <c r="AA1726" s="2102">
        <v>1427.823056224971</v>
      </c>
      <c r="AC1726" s="124"/>
      <c r="AD1726" s="124"/>
      <c r="AE1726" s="124"/>
      <c r="AF1726" s="124"/>
      <c r="AG1726" s="124"/>
      <c r="AH1726" s="124"/>
      <c r="AI1726" s="124"/>
      <c r="AJ1726" s="124"/>
      <c r="AK1726" s="124"/>
      <c r="AL1726" s="124"/>
      <c r="AM1726" s="124"/>
      <c r="AN1726" s="124"/>
      <c r="AO1726" s="124"/>
      <c r="AP1726" s="124"/>
      <c r="AQ1726" s="124"/>
      <c r="AR1726" s="124"/>
      <c r="AS1726" s="124"/>
      <c r="AT1726" s="124"/>
      <c r="AU1726" s="124"/>
      <c r="AV1726" s="124"/>
      <c r="AW1726" s="124"/>
      <c r="AX1726" s="124"/>
      <c r="AY1726" s="124"/>
      <c r="AZ1726" s="124"/>
      <c r="BA1726" s="124"/>
      <c r="BB1726" s="124"/>
    </row>
    <row r="1727" spans="2:54" ht="15" customHeight="1" thickBot="1">
      <c r="B1727" s="2872"/>
      <c r="C1727" s="3018"/>
      <c r="D1727" s="3018"/>
      <c r="E1727" s="2873" t="s">
        <v>1130</v>
      </c>
      <c r="F1727" s="1106"/>
      <c r="G1727" s="441" t="s">
        <v>93</v>
      </c>
      <c r="H1727" s="441" t="s">
        <v>1103</v>
      </c>
      <c r="I1727" s="441" t="s">
        <v>1131</v>
      </c>
      <c r="J1727" s="441" t="s">
        <v>112</v>
      </c>
      <c r="K1727" s="1111" t="s">
        <v>1136</v>
      </c>
      <c r="L1727" s="441" t="s">
        <v>1120</v>
      </c>
      <c r="M1727" s="441" t="str">
        <f t="shared" si="102"/>
        <v>Sydney South 132 kV</v>
      </c>
      <c r="N1727" s="1111" t="s">
        <v>1106</v>
      </c>
      <c r="O1727" s="1111" t="s">
        <v>842</v>
      </c>
      <c r="P1727" s="1111"/>
      <c r="Q1727" s="2874"/>
      <c r="R1727" s="2875"/>
      <c r="S1727" s="2876"/>
      <c r="T1727" s="2876"/>
      <c r="U1727" s="2876"/>
      <c r="V1727" s="2876"/>
      <c r="W1727" s="2877"/>
      <c r="X1727" s="2877"/>
      <c r="Y1727" s="2877"/>
      <c r="Z1727" s="2877"/>
      <c r="AA1727" s="2878"/>
      <c r="AC1727" s="124"/>
      <c r="AD1727" s="124"/>
      <c r="AE1727" s="124"/>
      <c r="AF1727" s="124"/>
      <c r="AG1727" s="124"/>
      <c r="AH1727" s="124"/>
      <c r="AI1727" s="124"/>
      <c r="AJ1727" s="124"/>
      <c r="AK1727" s="124"/>
      <c r="AL1727" s="124"/>
      <c r="AM1727" s="124"/>
      <c r="AN1727" s="124"/>
      <c r="AO1727" s="124"/>
      <c r="AP1727" s="124"/>
      <c r="AQ1727" s="124"/>
      <c r="AR1727" s="124"/>
      <c r="AS1727" s="124"/>
      <c r="AT1727" s="124"/>
      <c r="AU1727" s="124"/>
      <c r="AV1727" s="124"/>
      <c r="AW1727" s="124"/>
      <c r="AX1727" s="124"/>
      <c r="AY1727" s="124"/>
      <c r="AZ1727" s="124"/>
      <c r="BA1727" s="124"/>
      <c r="BB1727" s="124"/>
    </row>
    <row r="1728" spans="2:54" ht="15" customHeight="1">
      <c r="B1728" s="1145" t="s">
        <v>1650</v>
      </c>
      <c r="C1728" s="3019" t="s">
        <v>1126</v>
      </c>
      <c r="D1728" s="3019" t="s">
        <v>842</v>
      </c>
      <c r="E1728" s="1146" t="s">
        <v>1127</v>
      </c>
      <c r="F1728" s="1106"/>
      <c r="G1728" s="441" t="s">
        <v>93</v>
      </c>
      <c r="H1728" s="441" t="s">
        <v>1103</v>
      </c>
      <c r="I1728" s="441" t="s">
        <v>1128</v>
      </c>
      <c r="J1728" s="441" t="s">
        <v>112</v>
      </c>
      <c r="K1728" s="441" t="s">
        <v>1126</v>
      </c>
      <c r="L1728" s="441" t="s">
        <v>1120</v>
      </c>
      <c r="M1728" s="441" t="str">
        <f t="shared" ref="M1728" si="105">B1728</f>
        <v>Sydney West 132 kV</v>
      </c>
      <c r="N1728" s="441" t="s">
        <v>1129</v>
      </c>
      <c r="O1728" s="441" t="s">
        <v>842</v>
      </c>
      <c r="P1728" s="1111"/>
      <c r="Q1728" s="2521"/>
      <c r="R1728" s="2522"/>
      <c r="S1728" s="2523"/>
      <c r="T1728" s="2523"/>
      <c r="U1728" s="2523"/>
      <c r="V1728" s="2523"/>
      <c r="W1728" s="2524"/>
      <c r="X1728" s="2524"/>
      <c r="Y1728" s="2524"/>
      <c r="Z1728" s="2524"/>
      <c r="AA1728" s="2525"/>
      <c r="AC1728" s="124"/>
      <c r="AD1728" s="124"/>
      <c r="AE1728" s="124"/>
      <c r="AF1728" s="124"/>
      <c r="AG1728" s="124"/>
      <c r="AH1728" s="124"/>
      <c r="AI1728" s="124"/>
      <c r="AJ1728" s="124"/>
      <c r="AK1728" s="124"/>
      <c r="AL1728" s="124"/>
      <c r="AM1728" s="124"/>
      <c r="AN1728" s="124"/>
      <c r="AO1728" s="124"/>
      <c r="AP1728" s="124"/>
      <c r="AQ1728" s="124"/>
      <c r="AR1728" s="124"/>
      <c r="AS1728" s="124"/>
      <c r="AT1728" s="124"/>
      <c r="AU1728" s="124"/>
      <c r="AV1728" s="124"/>
      <c r="AW1728" s="124"/>
      <c r="AX1728" s="124"/>
      <c r="AY1728" s="124"/>
      <c r="AZ1728" s="124"/>
      <c r="BA1728" s="124"/>
      <c r="BB1728" s="124"/>
    </row>
    <row r="1729" spans="2:54" ht="15" customHeight="1">
      <c r="B1729" s="1155"/>
      <c r="C1729" s="3017"/>
      <c r="D1729" s="3017"/>
      <c r="E1729" s="1146" t="s">
        <v>1130</v>
      </c>
      <c r="F1729" s="1106"/>
      <c r="G1729" s="441" t="s">
        <v>93</v>
      </c>
      <c r="H1729" s="441" t="s">
        <v>1103</v>
      </c>
      <c r="I1729" s="441" t="s">
        <v>1131</v>
      </c>
      <c r="J1729" s="441" t="s">
        <v>112</v>
      </c>
      <c r="K1729" s="441" t="s">
        <v>1126</v>
      </c>
      <c r="L1729" s="441" t="s">
        <v>1120</v>
      </c>
      <c r="M1729" s="441" t="str">
        <f t="shared" si="102"/>
        <v>Sydney West 132 kV</v>
      </c>
      <c r="N1729" s="441" t="s">
        <v>1129</v>
      </c>
      <c r="O1729" s="441" t="s">
        <v>842</v>
      </c>
      <c r="P1729" s="1111"/>
      <c r="Q1729" s="2526"/>
      <c r="R1729" s="2527"/>
      <c r="S1729" s="2524"/>
      <c r="T1729" s="2524"/>
      <c r="U1729" s="2524"/>
      <c r="V1729" s="2524"/>
      <c r="W1729" s="2524"/>
      <c r="X1729" s="2524"/>
      <c r="Y1729" s="2524"/>
      <c r="Z1729" s="2524"/>
      <c r="AA1729" s="2525"/>
      <c r="AC1729" s="124"/>
      <c r="AD1729" s="124"/>
      <c r="AE1729" s="124"/>
      <c r="AF1729" s="124"/>
      <c r="AG1729" s="124"/>
      <c r="AH1729" s="124"/>
      <c r="AI1729" s="124"/>
      <c r="AJ1729" s="124"/>
      <c r="AK1729" s="124"/>
      <c r="AL1729" s="124"/>
      <c r="AM1729" s="124"/>
      <c r="AN1729" s="124"/>
      <c r="AO1729" s="124"/>
      <c r="AP1729" s="124"/>
      <c r="AQ1729" s="124"/>
      <c r="AR1729" s="124"/>
      <c r="AS1729" s="124"/>
      <c r="AT1729" s="124"/>
      <c r="AU1729" s="124"/>
      <c r="AV1729" s="124"/>
      <c r="AW1729" s="124"/>
      <c r="AX1729" s="124"/>
      <c r="AY1729" s="124"/>
      <c r="AZ1729" s="124"/>
      <c r="BA1729" s="124"/>
      <c r="BB1729" s="124"/>
    </row>
    <row r="1730" spans="2:54" ht="15" customHeight="1">
      <c r="B1730" s="1155"/>
      <c r="C1730" s="3016" t="s">
        <v>1132</v>
      </c>
      <c r="D1730" s="3016" t="s">
        <v>833</v>
      </c>
      <c r="E1730" s="1146" t="s">
        <v>1127</v>
      </c>
      <c r="F1730" s="1106"/>
      <c r="G1730" s="441" t="s">
        <v>93</v>
      </c>
      <c r="H1730" s="441" t="s">
        <v>1103</v>
      </c>
      <c r="I1730" s="441" t="s">
        <v>1128</v>
      </c>
      <c r="J1730" s="441" t="s">
        <v>112</v>
      </c>
      <c r="K1730" s="1111" t="s">
        <v>1132</v>
      </c>
      <c r="L1730" s="441" t="s">
        <v>1120</v>
      </c>
      <c r="M1730" s="441" t="str">
        <f t="shared" si="102"/>
        <v>Sydney West 132 kV</v>
      </c>
      <c r="N1730" s="1111" t="s">
        <v>1106</v>
      </c>
      <c r="O1730" s="1111" t="s">
        <v>833</v>
      </c>
      <c r="P1730" s="1111"/>
      <c r="Q1730" s="2850"/>
      <c r="R1730" s="2850"/>
      <c r="S1730" s="2850"/>
      <c r="T1730" s="2850"/>
      <c r="U1730" s="2850"/>
      <c r="V1730" s="2851"/>
      <c r="W1730" s="2852"/>
      <c r="X1730" s="2852"/>
      <c r="Y1730" s="2852"/>
      <c r="Z1730" s="2852"/>
      <c r="AA1730" s="2853"/>
      <c r="AC1730" s="124"/>
      <c r="AD1730" s="124"/>
      <c r="AE1730" s="124"/>
      <c r="AF1730" s="124"/>
      <c r="AG1730" s="124"/>
      <c r="AH1730" s="124"/>
      <c r="AI1730" s="124"/>
      <c r="AJ1730" s="124"/>
      <c r="AK1730" s="124"/>
      <c r="AL1730" s="124"/>
      <c r="AM1730" s="124"/>
      <c r="AN1730" s="124"/>
      <c r="AO1730" s="124"/>
      <c r="AP1730" s="124"/>
      <c r="AQ1730" s="124"/>
      <c r="AR1730" s="124"/>
      <c r="AS1730" s="124"/>
      <c r="AT1730" s="124"/>
      <c r="AU1730" s="124"/>
      <c r="AV1730" s="124"/>
      <c r="AW1730" s="124"/>
      <c r="AX1730" s="124"/>
      <c r="AY1730" s="124"/>
      <c r="AZ1730" s="124"/>
      <c r="BA1730" s="124"/>
      <c r="BB1730" s="124"/>
    </row>
    <row r="1731" spans="2:54" ht="15" customHeight="1">
      <c r="B1731" s="1155"/>
      <c r="C1731" s="3017"/>
      <c r="D1731" s="3017"/>
      <c r="E1731" s="1146" t="s">
        <v>1130</v>
      </c>
      <c r="F1731" s="1106"/>
      <c r="G1731" s="441" t="s">
        <v>93</v>
      </c>
      <c r="H1731" s="441" t="s">
        <v>1103</v>
      </c>
      <c r="I1731" s="441" t="s">
        <v>1131</v>
      </c>
      <c r="J1731" s="441" t="s">
        <v>112</v>
      </c>
      <c r="K1731" s="1111" t="s">
        <v>1132</v>
      </c>
      <c r="L1731" s="441" t="s">
        <v>1120</v>
      </c>
      <c r="M1731" s="441" t="str">
        <f t="shared" si="102"/>
        <v>Sydney West 132 kV</v>
      </c>
      <c r="N1731" s="1111" t="s">
        <v>1106</v>
      </c>
      <c r="O1731" s="1111" t="s">
        <v>833</v>
      </c>
      <c r="P1731" s="1111"/>
      <c r="Q1731" s="2850"/>
      <c r="R1731" s="2850"/>
      <c r="S1731" s="2850"/>
      <c r="T1731" s="2850"/>
      <c r="U1731" s="2850"/>
      <c r="V1731" s="2851"/>
      <c r="W1731" s="2852"/>
      <c r="X1731" s="2852"/>
      <c r="Y1731" s="2852"/>
      <c r="Z1731" s="2852"/>
      <c r="AA1731" s="2853"/>
      <c r="AC1731" s="124"/>
      <c r="AD1731" s="124"/>
      <c r="AE1731" s="124"/>
      <c r="AF1731" s="124"/>
      <c r="AG1731" s="124"/>
      <c r="AH1731" s="124"/>
      <c r="AI1731" s="124"/>
      <c r="AJ1731" s="124"/>
      <c r="AK1731" s="124"/>
      <c r="AL1731" s="124"/>
      <c r="AM1731" s="124"/>
      <c r="AN1731" s="124"/>
      <c r="AO1731" s="124"/>
      <c r="AP1731" s="124"/>
      <c r="AQ1731" s="124"/>
      <c r="AR1731" s="124"/>
      <c r="AS1731" s="124"/>
      <c r="AT1731" s="124"/>
      <c r="AU1731" s="124"/>
      <c r="AV1731" s="124"/>
      <c r="AW1731" s="124"/>
      <c r="AX1731" s="124"/>
      <c r="AY1731" s="124"/>
      <c r="AZ1731" s="124"/>
      <c r="BA1731" s="124"/>
      <c r="BB1731" s="124"/>
    </row>
    <row r="1732" spans="2:54" ht="15" customHeight="1">
      <c r="B1732" s="1155"/>
      <c r="C1732" s="3016" t="s">
        <v>1132</v>
      </c>
      <c r="D1732" s="3016" t="s">
        <v>842</v>
      </c>
      <c r="E1732" s="1146" t="s">
        <v>1127</v>
      </c>
      <c r="F1732" s="1106"/>
      <c r="G1732" s="441" t="s">
        <v>93</v>
      </c>
      <c r="H1732" s="441" t="s">
        <v>1103</v>
      </c>
      <c r="I1732" s="441" t="s">
        <v>1128</v>
      </c>
      <c r="J1732" s="441" t="s">
        <v>112</v>
      </c>
      <c r="K1732" s="1111" t="s">
        <v>1132</v>
      </c>
      <c r="L1732" s="441" t="s">
        <v>1120</v>
      </c>
      <c r="M1732" s="441" t="str">
        <f t="shared" si="102"/>
        <v>Sydney West 132 kV</v>
      </c>
      <c r="N1732" s="1111" t="s">
        <v>1106</v>
      </c>
      <c r="O1732" s="1112" t="s">
        <v>842</v>
      </c>
      <c r="P1732" s="1111"/>
      <c r="Q1732" s="2881">
        <v>1613</v>
      </c>
      <c r="R1732" s="2881">
        <v>1499</v>
      </c>
      <c r="S1732" s="2881">
        <v>1579</v>
      </c>
      <c r="T1732" s="2881">
        <v>1199</v>
      </c>
      <c r="U1732" s="2881">
        <v>1363</v>
      </c>
      <c r="V1732" s="2881">
        <v>1145</v>
      </c>
      <c r="W1732" s="2852"/>
      <c r="X1732" s="2852"/>
      <c r="Y1732" s="2852"/>
      <c r="Z1732" s="2852"/>
      <c r="AA1732" s="2853"/>
      <c r="AC1732" s="124"/>
      <c r="AD1732" s="124"/>
      <c r="AE1732" s="124"/>
      <c r="AF1732" s="124"/>
      <c r="AG1732" s="124"/>
      <c r="AH1732" s="124"/>
      <c r="AI1732" s="124"/>
      <c r="AJ1732" s="124"/>
      <c r="AK1732" s="124"/>
      <c r="AL1732" s="124"/>
      <c r="AM1732" s="124"/>
      <c r="AN1732" s="124"/>
      <c r="AO1732" s="124"/>
      <c r="AP1732" s="124"/>
      <c r="AQ1732" s="124"/>
      <c r="AR1732" s="124"/>
      <c r="AS1732" s="124"/>
      <c r="AT1732" s="124"/>
      <c r="AU1732" s="124"/>
      <c r="AV1732" s="124"/>
      <c r="AW1732" s="124"/>
      <c r="AX1732" s="124"/>
      <c r="AY1732" s="124"/>
      <c r="AZ1732" s="124"/>
      <c r="BA1732" s="124"/>
      <c r="BB1732" s="124"/>
    </row>
    <row r="1733" spans="2:54" ht="15" customHeight="1">
      <c r="B1733" s="1155"/>
      <c r="C1733" s="3017"/>
      <c r="D1733" s="3017"/>
      <c r="E1733" s="1146" t="s">
        <v>1130</v>
      </c>
      <c r="F1733" s="1106"/>
      <c r="G1733" s="441" t="s">
        <v>93</v>
      </c>
      <c r="H1733" s="441" t="s">
        <v>1103</v>
      </c>
      <c r="I1733" s="441" t="s">
        <v>1131</v>
      </c>
      <c r="J1733" s="441" t="s">
        <v>112</v>
      </c>
      <c r="K1733" s="1111" t="s">
        <v>1132</v>
      </c>
      <c r="L1733" s="441" t="s">
        <v>1120</v>
      </c>
      <c r="M1733" s="441" t="str">
        <f t="shared" si="102"/>
        <v>Sydney West 132 kV</v>
      </c>
      <c r="N1733" s="1111" t="s">
        <v>1106</v>
      </c>
      <c r="O1733" s="1112" t="s">
        <v>842</v>
      </c>
      <c r="P1733" s="1111"/>
      <c r="Q1733" s="2881">
        <v>1393</v>
      </c>
      <c r="R1733" s="2881">
        <v>1367</v>
      </c>
      <c r="S1733" s="2881">
        <v>1520</v>
      </c>
      <c r="T1733" s="2881">
        <v>1104</v>
      </c>
      <c r="U1733" s="2881">
        <v>1348</v>
      </c>
      <c r="V1733" s="2881">
        <v>967</v>
      </c>
      <c r="W1733" s="2852"/>
      <c r="X1733" s="2852"/>
      <c r="Y1733" s="2852"/>
      <c r="Z1733" s="2852"/>
      <c r="AA1733" s="2853"/>
      <c r="AC1733" s="124"/>
      <c r="AD1733" s="124"/>
      <c r="AE1733" s="124"/>
      <c r="AF1733" s="124"/>
      <c r="AG1733" s="124"/>
      <c r="AH1733" s="124"/>
      <c r="AI1733" s="124"/>
      <c r="AJ1733" s="124"/>
      <c r="AK1733" s="124"/>
      <c r="AL1733" s="124"/>
      <c r="AM1733" s="124"/>
      <c r="AN1733" s="124"/>
      <c r="AO1733" s="124"/>
      <c r="AP1733" s="124"/>
      <c r="AQ1733" s="124"/>
      <c r="AR1733" s="124"/>
      <c r="AS1733" s="124"/>
      <c r="AT1733" s="124"/>
      <c r="AU1733" s="124"/>
      <c r="AV1733" s="124"/>
      <c r="AW1733" s="124"/>
      <c r="AX1733" s="124"/>
      <c r="AY1733" s="124"/>
      <c r="AZ1733" s="124"/>
      <c r="BA1733" s="124"/>
      <c r="BB1733" s="124"/>
    </row>
    <row r="1734" spans="2:54" ht="15" customHeight="1">
      <c r="B1734" s="1155"/>
      <c r="C1734" s="3016" t="s">
        <v>1133</v>
      </c>
      <c r="D1734" s="3016"/>
      <c r="E1734" s="1146" t="s">
        <v>1127</v>
      </c>
      <c r="F1734" s="1106"/>
      <c r="G1734" s="441" t="s">
        <v>93</v>
      </c>
      <c r="H1734" s="441" t="s">
        <v>1103</v>
      </c>
      <c r="I1734" s="441" t="s">
        <v>1128</v>
      </c>
      <c r="J1734" s="441" t="s">
        <v>112</v>
      </c>
      <c r="K1734" s="1111" t="s">
        <v>1133</v>
      </c>
      <c r="L1734" s="441" t="s">
        <v>1120</v>
      </c>
      <c r="M1734" s="441" t="str">
        <f t="shared" si="102"/>
        <v>Sydney West 132 kV</v>
      </c>
      <c r="N1734" s="1111" t="s">
        <v>1108</v>
      </c>
      <c r="O1734" s="1111" t="s">
        <v>1109</v>
      </c>
      <c r="P1734" s="1111"/>
      <c r="Q1734" s="2856"/>
      <c r="R1734" s="2856"/>
      <c r="S1734" s="2856"/>
      <c r="T1734" s="2856"/>
      <c r="U1734" s="2856"/>
      <c r="V1734" s="2858"/>
      <c r="W1734" s="2859"/>
      <c r="X1734" s="2859"/>
      <c r="Y1734" s="2859"/>
      <c r="Z1734" s="2859"/>
      <c r="AA1734" s="2860"/>
      <c r="AC1734" s="124"/>
      <c r="AD1734" s="124"/>
      <c r="AE1734" s="124"/>
      <c r="AF1734" s="124"/>
      <c r="AG1734" s="124"/>
      <c r="AH1734" s="124"/>
      <c r="AI1734" s="124"/>
      <c r="AJ1734" s="124"/>
      <c r="AK1734" s="124"/>
      <c r="AL1734" s="124"/>
      <c r="AM1734" s="124"/>
      <c r="AN1734" s="124"/>
      <c r="AO1734" s="124"/>
      <c r="AP1734" s="124"/>
      <c r="AQ1734" s="124"/>
      <c r="AR1734" s="124"/>
      <c r="AS1734" s="124"/>
      <c r="AT1734" s="124"/>
      <c r="AU1734" s="124"/>
      <c r="AV1734" s="124"/>
      <c r="AW1734" s="124"/>
      <c r="AX1734" s="124"/>
      <c r="AY1734" s="124"/>
      <c r="AZ1734" s="124"/>
      <c r="BA1734" s="124"/>
      <c r="BB1734" s="124"/>
    </row>
    <row r="1735" spans="2:54" ht="15" customHeight="1">
      <c r="B1735" s="1155"/>
      <c r="C1735" s="3017"/>
      <c r="D1735" s="3017"/>
      <c r="E1735" s="1146" t="s">
        <v>1130</v>
      </c>
      <c r="F1735" s="1106"/>
      <c r="G1735" s="441" t="s">
        <v>93</v>
      </c>
      <c r="H1735" s="441" t="s">
        <v>1103</v>
      </c>
      <c r="I1735" s="441" t="s">
        <v>1131</v>
      </c>
      <c r="J1735" s="441" t="s">
        <v>112</v>
      </c>
      <c r="K1735" s="1111" t="s">
        <v>1133</v>
      </c>
      <c r="L1735" s="441" t="s">
        <v>1120</v>
      </c>
      <c r="M1735" s="441" t="str">
        <f t="shared" si="102"/>
        <v>Sydney West 132 kV</v>
      </c>
      <c r="N1735" s="1111" t="s">
        <v>1108</v>
      </c>
      <c r="O1735" s="1111" t="s">
        <v>1109</v>
      </c>
      <c r="P1735" s="1111"/>
      <c r="Q1735" s="2856"/>
      <c r="R1735" s="2856"/>
      <c r="S1735" s="2856"/>
      <c r="T1735" s="2856"/>
      <c r="U1735" s="2856"/>
      <c r="V1735" s="2858"/>
      <c r="W1735" s="2859"/>
      <c r="X1735" s="2859"/>
      <c r="Y1735" s="2859"/>
      <c r="Z1735" s="2859"/>
      <c r="AA1735" s="2860"/>
      <c r="AC1735" s="124"/>
      <c r="AD1735" s="124"/>
      <c r="AE1735" s="124"/>
      <c r="AF1735" s="124"/>
      <c r="AG1735" s="124"/>
      <c r="AH1735" s="124"/>
      <c r="AI1735" s="124"/>
      <c r="AJ1735" s="124"/>
      <c r="AK1735" s="124"/>
      <c r="AL1735" s="124"/>
      <c r="AM1735" s="124"/>
      <c r="AN1735" s="124"/>
      <c r="AO1735" s="124"/>
      <c r="AP1735" s="124"/>
      <c r="AQ1735" s="124"/>
      <c r="AR1735" s="124"/>
      <c r="AS1735" s="124"/>
      <c r="AT1735" s="124"/>
      <c r="AU1735" s="124"/>
      <c r="AV1735" s="124"/>
      <c r="AW1735" s="124"/>
      <c r="AX1735" s="124"/>
      <c r="AY1735" s="124"/>
      <c r="AZ1735" s="124"/>
      <c r="BA1735" s="124"/>
      <c r="BB1735" s="124"/>
    </row>
    <row r="1736" spans="2:54" ht="15" customHeight="1">
      <c r="B1736" s="1155"/>
      <c r="C1736" s="3016" t="s">
        <v>1110</v>
      </c>
      <c r="D1736" s="3016"/>
      <c r="E1736" s="1146" t="s">
        <v>1127</v>
      </c>
      <c r="F1736" s="1106"/>
      <c r="G1736" s="441" t="s">
        <v>93</v>
      </c>
      <c r="H1736" s="441" t="s">
        <v>1103</v>
      </c>
      <c r="I1736" s="441" t="s">
        <v>1128</v>
      </c>
      <c r="J1736" s="441" t="s">
        <v>112</v>
      </c>
      <c r="K1736" s="1111" t="s">
        <v>1110</v>
      </c>
      <c r="L1736" s="441" t="s">
        <v>1120</v>
      </c>
      <c r="M1736" s="441" t="str">
        <f t="shared" si="102"/>
        <v>Sydney West 132 kV</v>
      </c>
      <c r="N1736" s="1111" t="s">
        <v>1111</v>
      </c>
      <c r="O1736" s="1112">
        <v>0</v>
      </c>
      <c r="P1736" s="1111"/>
      <c r="Q1736" s="2861"/>
      <c r="R1736" s="2861"/>
      <c r="S1736" s="2861"/>
      <c r="T1736" s="2861"/>
      <c r="U1736" s="2861"/>
      <c r="V1736" s="2862"/>
      <c r="W1736" s="2863"/>
      <c r="X1736" s="2863"/>
      <c r="Y1736" s="2863"/>
      <c r="Z1736" s="2863"/>
      <c r="AA1736" s="2864"/>
      <c r="AC1736" s="124"/>
      <c r="AD1736" s="124"/>
      <c r="AE1736" s="124"/>
      <c r="AF1736" s="124"/>
      <c r="AG1736" s="124"/>
      <c r="AH1736" s="124"/>
      <c r="AI1736" s="124"/>
      <c r="AJ1736" s="124"/>
      <c r="AK1736" s="124"/>
      <c r="AL1736" s="124"/>
      <c r="AM1736" s="124"/>
      <c r="AN1736" s="124"/>
      <c r="AO1736" s="124"/>
      <c r="AP1736" s="124"/>
      <c r="AQ1736" s="124"/>
      <c r="AR1736" s="124"/>
      <c r="AS1736" s="124"/>
      <c r="AT1736" s="124"/>
      <c r="AU1736" s="124"/>
      <c r="AV1736" s="124"/>
      <c r="AW1736" s="124"/>
      <c r="AX1736" s="124"/>
      <c r="AY1736" s="124"/>
      <c r="AZ1736" s="124"/>
      <c r="BA1736" s="124"/>
      <c r="BB1736" s="124"/>
    </row>
    <row r="1737" spans="2:54" ht="15" customHeight="1">
      <c r="B1737" s="1155"/>
      <c r="C1737" s="3017"/>
      <c r="D1737" s="3017"/>
      <c r="E1737" s="1146" t="s">
        <v>1130</v>
      </c>
      <c r="F1737" s="1106"/>
      <c r="G1737" s="441" t="s">
        <v>93</v>
      </c>
      <c r="H1737" s="441" t="s">
        <v>1103</v>
      </c>
      <c r="I1737" s="441" t="s">
        <v>1131</v>
      </c>
      <c r="J1737" s="441" t="s">
        <v>112</v>
      </c>
      <c r="K1737" s="1111" t="s">
        <v>1110</v>
      </c>
      <c r="L1737" s="441" t="s">
        <v>1120</v>
      </c>
      <c r="M1737" s="441" t="str">
        <f t="shared" si="102"/>
        <v>Sydney West 132 kV</v>
      </c>
      <c r="N1737" s="1111" t="s">
        <v>1111</v>
      </c>
      <c r="O1737" s="1112">
        <v>0</v>
      </c>
      <c r="P1737" s="1111"/>
      <c r="Q1737" s="2861"/>
      <c r="R1737" s="2861"/>
      <c r="S1737" s="2861"/>
      <c r="T1737" s="2861"/>
      <c r="U1737" s="2861"/>
      <c r="V1737" s="2862"/>
      <c r="W1737" s="2863"/>
      <c r="X1737" s="2863"/>
      <c r="Y1737" s="2863"/>
      <c r="Z1737" s="2863"/>
      <c r="AA1737" s="2864"/>
      <c r="AC1737" s="124"/>
      <c r="AD1737" s="124"/>
      <c r="AE1737" s="124"/>
      <c r="AF1737" s="124"/>
      <c r="AG1737" s="124"/>
      <c r="AH1737" s="124"/>
      <c r="AI1737" s="124"/>
      <c r="AJ1737" s="124"/>
      <c r="AK1737" s="124"/>
      <c r="AL1737" s="124"/>
      <c r="AM1737" s="124"/>
      <c r="AN1737" s="124"/>
      <c r="AO1737" s="124"/>
      <c r="AP1737" s="124"/>
      <c r="AQ1737" s="124"/>
      <c r="AR1737" s="124"/>
      <c r="AS1737" s="124"/>
      <c r="AT1737" s="124"/>
      <c r="AU1737" s="124"/>
      <c r="AV1737" s="124"/>
      <c r="AW1737" s="124"/>
      <c r="AX1737" s="124"/>
      <c r="AY1737" s="124"/>
      <c r="AZ1737" s="124"/>
      <c r="BA1737" s="124"/>
      <c r="BB1737" s="124"/>
    </row>
    <row r="1738" spans="2:54" ht="15" customHeight="1">
      <c r="B1738" s="1155"/>
      <c r="C1738" s="3016" t="s">
        <v>1112</v>
      </c>
      <c r="D1738" s="3016"/>
      <c r="E1738" s="1146" t="s">
        <v>1127</v>
      </c>
      <c r="F1738" s="1106"/>
      <c r="G1738" s="441" t="s">
        <v>93</v>
      </c>
      <c r="H1738" s="441" t="s">
        <v>1103</v>
      </c>
      <c r="I1738" s="441" t="s">
        <v>1128</v>
      </c>
      <c r="J1738" s="441" t="s">
        <v>112</v>
      </c>
      <c r="K1738" s="1111" t="s">
        <v>1112</v>
      </c>
      <c r="L1738" s="441" t="s">
        <v>1120</v>
      </c>
      <c r="M1738" s="441" t="str">
        <f t="shared" si="102"/>
        <v>Sydney West 132 kV</v>
      </c>
      <c r="N1738" s="1111" t="s">
        <v>1113</v>
      </c>
      <c r="O1738" s="1111" t="s">
        <v>1113</v>
      </c>
      <c r="P1738" s="1111"/>
      <c r="Q1738" s="2850"/>
      <c r="R1738" s="2850"/>
      <c r="S1738" s="2850"/>
      <c r="T1738" s="2850"/>
      <c r="U1738" s="2850"/>
      <c r="V1738" s="2851"/>
      <c r="W1738" s="2866"/>
      <c r="X1738" s="2866"/>
      <c r="Y1738" s="2866"/>
      <c r="Z1738" s="2866"/>
      <c r="AA1738" s="2099"/>
      <c r="AC1738" s="124"/>
      <c r="AD1738" s="124"/>
      <c r="AE1738" s="124"/>
      <c r="AF1738" s="124"/>
      <c r="AG1738" s="124"/>
      <c r="AH1738" s="124"/>
      <c r="AI1738" s="124"/>
      <c r="AJ1738" s="124"/>
      <c r="AK1738" s="124"/>
      <c r="AL1738" s="124"/>
      <c r="AM1738" s="124"/>
      <c r="AN1738" s="124"/>
      <c r="AO1738" s="124"/>
      <c r="AP1738" s="124"/>
      <c r="AQ1738" s="124"/>
      <c r="AR1738" s="124"/>
      <c r="AS1738" s="124"/>
      <c r="AT1738" s="124"/>
      <c r="AU1738" s="124"/>
      <c r="AV1738" s="124"/>
      <c r="AW1738" s="124"/>
      <c r="AX1738" s="124"/>
      <c r="AY1738" s="124"/>
      <c r="AZ1738" s="124"/>
      <c r="BA1738" s="124"/>
      <c r="BB1738" s="124"/>
    </row>
    <row r="1739" spans="2:54" ht="15" customHeight="1">
      <c r="B1739" s="1155"/>
      <c r="C1739" s="3017"/>
      <c r="D1739" s="3017"/>
      <c r="E1739" s="1146" t="s">
        <v>1130</v>
      </c>
      <c r="F1739" s="1106"/>
      <c r="G1739" s="441" t="s">
        <v>93</v>
      </c>
      <c r="H1739" s="441" t="s">
        <v>1103</v>
      </c>
      <c r="I1739" s="441" t="s">
        <v>1131</v>
      </c>
      <c r="J1739" s="441" t="s">
        <v>112</v>
      </c>
      <c r="K1739" s="1111" t="s">
        <v>1112</v>
      </c>
      <c r="L1739" s="441" t="s">
        <v>1120</v>
      </c>
      <c r="M1739" s="441" t="str">
        <f t="shared" si="102"/>
        <v>Sydney West 132 kV</v>
      </c>
      <c r="N1739" s="1111" t="s">
        <v>1113</v>
      </c>
      <c r="O1739" s="1111" t="s">
        <v>1113</v>
      </c>
      <c r="P1739" s="1111"/>
      <c r="Q1739" s="2850"/>
      <c r="R1739" s="2850"/>
      <c r="S1739" s="2850"/>
      <c r="T1739" s="2850"/>
      <c r="U1739" s="2850"/>
      <c r="V1739" s="2851"/>
      <c r="W1739" s="2866"/>
      <c r="X1739" s="2866"/>
      <c r="Y1739" s="2866"/>
      <c r="Z1739" s="2866"/>
      <c r="AA1739" s="2099"/>
      <c r="AC1739" s="124"/>
      <c r="AD1739" s="124"/>
      <c r="AE1739" s="124"/>
      <c r="AF1739" s="124"/>
      <c r="AG1739" s="124"/>
      <c r="AH1739" s="124"/>
      <c r="AI1739" s="124"/>
      <c r="AJ1739" s="124"/>
      <c r="AK1739" s="124"/>
      <c r="AL1739" s="124"/>
      <c r="AM1739" s="124"/>
      <c r="AN1739" s="124"/>
      <c r="AO1739" s="124"/>
      <c r="AP1739" s="124"/>
      <c r="AQ1739" s="124"/>
      <c r="AR1739" s="124"/>
      <c r="AS1739" s="124"/>
      <c r="AT1739" s="124"/>
      <c r="AU1739" s="124"/>
      <c r="AV1739" s="124"/>
      <c r="AW1739" s="124"/>
      <c r="AX1739" s="124"/>
      <c r="AY1739" s="124"/>
      <c r="AZ1739" s="124"/>
      <c r="BA1739" s="124"/>
      <c r="BB1739" s="124"/>
    </row>
    <row r="1740" spans="2:54" ht="15" customHeight="1">
      <c r="B1740" s="1155"/>
      <c r="C1740" s="3016" t="s">
        <v>1134</v>
      </c>
      <c r="D1740" s="3016" t="s">
        <v>833</v>
      </c>
      <c r="E1740" s="1146" t="s">
        <v>1127</v>
      </c>
      <c r="F1740" s="1106"/>
      <c r="G1740" s="441" t="s">
        <v>93</v>
      </c>
      <c r="H1740" s="441" t="s">
        <v>1103</v>
      </c>
      <c r="I1740" s="441" t="s">
        <v>1128</v>
      </c>
      <c r="J1740" s="441" t="s">
        <v>112</v>
      </c>
      <c r="K1740" s="1111" t="s">
        <v>1134</v>
      </c>
      <c r="L1740" s="441" t="s">
        <v>1120</v>
      </c>
      <c r="M1740" s="441" t="str">
        <f t="shared" si="102"/>
        <v>Sydney West 132 kV</v>
      </c>
      <c r="N1740" s="1111" t="s">
        <v>1115</v>
      </c>
      <c r="O1740" s="1111" t="s">
        <v>833</v>
      </c>
      <c r="P1740" s="1111"/>
      <c r="Q1740" s="2867"/>
      <c r="R1740" s="2868"/>
      <c r="S1740" s="2869"/>
      <c r="T1740" s="2869"/>
      <c r="U1740" s="2869"/>
      <c r="V1740" s="2869"/>
      <c r="W1740" s="2869"/>
      <c r="X1740" s="2869"/>
      <c r="Y1740" s="2869"/>
      <c r="Z1740" s="2869"/>
      <c r="AA1740" s="2879"/>
      <c r="AC1740" s="124"/>
      <c r="AD1740" s="124"/>
      <c r="AE1740" s="124"/>
      <c r="AF1740" s="124"/>
      <c r="AG1740" s="124"/>
      <c r="AH1740" s="124"/>
      <c r="AI1740" s="124"/>
      <c r="AJ1740" s="124"/>
      <c r="AK1740" s="124"/>
      <c r="AL1740" s="124"/>
      <c r="AM1740" s="124"/>
      <c r="AN1740" s="124"/>
      <c r="AO1740" s="124"/>
      <c r="AP1740" s="124"/>
      <c r="AQ1740" s="124"/>
      <c r="AR1740" s="124"/>
      <c r="AS1740" s="124"/>
      <c r="AT1740" s="124"/>
      <c r="AU1740" s="124"/>
      <c r="AV1740" s="124"/>
      <c r="AW1740" s="124"/>
      <c r="AX1740" s="124"/>
      <c r="AY1740" s="124"/>
      <c r="AZ1740" s="124"/>
      <c r="BA1740" s="124"/>
      <c r="BB1740" s="124"/>
    </row>
    <row r="1741" spans="2:54" ht="15" customHeight="1">
      <c r="B1741" s="1155"/>
      <c r="C1741" s="3017"/>
      <c r="D1741" s="3017"/>
      <c r="E1741" s="1146" t="s">
        <v>1130</v>
      </c>
      <c r="F1741" s="1106"/>
      <c r="G1741" s="441" t="s">
        <v>93</v>
      </c>
      <c r="H1741" s="441" t="s">
        <v>1103</v>
      </c>
      <c r="I1741" s="441" t="s">
        <v>1131</v>
      </c>
      <c r="J1741" s="441" t="s">
        <v>112</v>
      </c>
      <c r="K1741" s="1111" t="s">
        <v>1134</v>
      </c>
      <c r="L1741" s="441" t="s">
        <v>1120</v>
      </c>
      <c r="M1741" s="441" t="str">
        <f t="shared" ref="M1741:M1804" si="106">M1740</f>
        <v>Sydney West 132 kV</v>
      </c>
      <c r="N1741" s="1111" t="s">
        <v>1115</v>
      </c>
      <c r="O1741" s="1111" t="s">
        <v>833</v>
      </c>
      <c r="P1741" s="1111"/>
      <c r="Q1741" s="2867"/>
      <c r="R1741" s="2868"/>
      <c r="S1741" s="2869"/>
      <c r="T1741" s="2869"/>
      <c r="U1741" s="2869"/>
      <c r="V1741" s="2869"/>
      <c r="W1741" s="2869"/>
      <c r="X1741" s="2869"/>
      <c r="Y1741" s="2869"/>
      <c r="Z1741" s="2869"/>
      <c r="AA1741" s="2879"/>
      <c r="AC1741" s="124"/>
      <c r="AD1741" s="124"/>
      <c r="AE1741" s="124"/>
      <c r="AF1741" s="124"/>
      <c r="AG1741" s="124"/>
      <c r="AH1741" s="124"/>
      <c r="AI1741" s="124"/>
      <c r="AJ1741" s="124"/>
      <c r="AK1741" s="124"/>
      <c r="AL1741" s="124"/>
      <c r="AM1741" s="124"/>
      <c r="AN1741" s="124"/>
      <c r="AO1741" s="124"/>
      <c r="AP1741" s="124"/>
      <c r="AQ1741" s="124"/>
      <c r="AR1741" s="124"/>
      <c r="AS1741" s="124"/>
      <c r="AT1741" s="124"/>
      <c r="AU1741" s="124"/>
      <c r="AV1741" s="124"/>
      <c r="AW1741" s="124"/>
      <c r="AX1741" s="124"/>
      <c r="AY1741" s="124"/>
      <c r="AZ1741" s="124"/>
      <c r="BA1741" s="124"/>
      <c r="BB1741" s="124"/>
    </row>
    <row r="1742" spans="2:54" ht="15" customHeight="1">
      <c r="B1742" s="1155"/>
      <c r="C1742" s="3016" t="s">
        <v>1135</v>
      </c>
      <c r="D1742" s="3016" t="s">
        <v>833</v>
      </c>
      <c r="E1742" s="1146" t="s">
        <v>1127</v>
      </c>
      <c r="F1742" s="1106"/>
      <c r="G1742" s="441" t="s">
        <v>93</v>
      </c>
      <c r="H1742" s="441" t="s">
        <v>1103</v>
      </c>
      <c r="I1742" s="441" t="s">
        <v>1128</v>
      </c>
      <c r="J1742" s="441" t="s">
        <v>112</v>
      </c>
      <c r="K1742" s="1111" t="s">
        <v>1135</v>
      </c>
      <c r="L1742" s="441" t="s">
        <v>1120</v>
      </c>
      <c r="M1742" s="441" t="str">
        <f t="shared" si="106"/>
        <v>Sydney West 132 kV</v>
      </c>
      <c r="N1742" s="1111" t="s">
        <v>1106</v>
      </c>
      <c r="O1742" s="1111" t="s">
        <v>833</v>
      </c>
      <c r="P1742" s="1111"/>
      <c r="Q1742" s="2867"/>
      <c r="R1742" s="2868"/>
      <c r="S1742" s="2869"/>
      <c r="T1742" s="2869"/>
      <c r="U1742" s="2869"/>
      <c r="V1742" s="2869"/>
      <c r="W1742" s="2869"/>
      <c r="X1742" s="2869"/>
      <c r="Y1742" s="2869"/>
      <c r="Z1742" s="2869"/>
      <c r="AA1742" s="2879"/>
      <c r="AC1742" s="124"/>
      <c r="AD1742" s="124"/>
      <c r="AE1742" s="124"/>
      <c r="AF1742" s="124"/>
      <c r="AG1742" s="124"/>
      <c r="AH1742" s="124"/>
      <c r="AI1742" s="124"/>
      <c r="AJ1742" s="124"/>
      <c r="AK1742" s="124"/>
      <c r="AL1742" s="124"/>
      <c r="AM1742" s="124"/>
      <c r="AN1742" s="124"/>
      <c r="AO1742" s="124"/>
      <c r="AP1742" s="124"/>
      <c r="AQ1742" s="124"/>
      <c r="AR1742" s="124"/>
      <c r="AS1742" s="124"/>
      <c r="AT1742" s="124"/>
      <c r="AU1742" s="124"/>
      <c r="AV1742" s="124"/>
      <c r="AW1742" s="124"/>
      <c r="AX1742" s="124"/>
      <c r="AY1742" s="124"/>
      <c r="AZ1742" s="124"/>
      <c r="BA1742" s="124"/>
      <c r="BB1742" s="124"/>
    </row>
    <row r="1743" spans="2:54" ht="15" customHeight="1">
      <c r="B1743" s="1155"/>
      <c r="C1743" s="3017"/>
      <c r="D1743" s="3017"/>
      <c r="E1743" s="1146" t="s">
        <v>1130</v>
      </c>
      <c r="F1743" s="1106"/>
      <c r="G1743" s="441" t="s">
        <v>93</v>
      </c>
      <c r="H1743" s="441" t="s">
        <v>1103</v>
      </c>
      <c r="I1743" s="441" t="s">
        <v>1131</v>
      </c>
      <c r="J1743" s="441" t="s">
        <v>112</v>
      </c>
      <c r="K1743" s="1111" t="s">
        <v>1135</v>
      </c>
      <c r="L1743" s="441" t="s">
        <v>1120</v>
      </c>
      <c r="M1743" s="441" t="str">
        <f t="shared" si="106"/>
        <v>Sydney West 132 kV</v>
      </c>
      <c r="N1743" s="1111" t="s">
        <v>1106</v>
      </c>
      <c r="O1743" s="1111" t="s">
        <v>833</v>
      </c>
      <c r="P1743" s="1111"/>
      <c r="Q1743" s="2867"/>
      <c r="R1743" s="2868"/>
      <c r="S1743" s="2869"/>
      <c r="T1743" s="2869"/>
      <c r="U1743" s="2869"/>
      <c r="V1743" s="2869"/>
      <c r="W1743" s="2869"/>
      <c r="X1743" s="2869"/>
      <c r="Y1743" s="2869"/>
      <c r="Z1743" s="2869"/>
      <c r="AA1743" s="2879"/>
      <c r="AC1743" s="124"/>
      <c r="AD1743" s="124"/>
      <c r="AE1743" s="124"/>
      <c r="AF1743" s="124"/>
      <c r="AG1743" s="124"/>
      <c r="AH1743" s="124"/>
      <c r="AI1743" s="124"/>
      <c r="AJ1743" s="124"/>
      <c r="AK1743" s="124"/>
      <c r="AL1743" s="124"/>
      <c r="AM1743" s="124"/>
      <c r="AN1743" s="124"/>
      <c r="AO1743" s="124"/>
      <c r="AP1743" s="124"/>
      <c r="AQ1743" s="124"/>
      <c r="AR1743" s="124"/>
      <c r="AS1743" s="124"/>
      <c r="AT1743" s="124"/>
      <c r="AU1743" s="124"/>
      <c r="AV1743" s="124"/>
      <c r="AW1743" s="124"/>
      <c r="AX1743" s="124"/>
      <c r="AY1743" s="124"/>
      <c r="AZ1743" s="124"/>
      <c r="BA1743" s="124"/>
      <c r="BB1743" s="124"/>
    </row>
    <row r="1744" spans="2:54" ht="15" customHeight="1">
      <c r="B1744" s="1155"/>
      <c r="C1744" s="3016" t="s">
        <v>1135</v>
      </c>
      <c r="D1744" s="3016" t="s">
        <v>842</v>
      </c>
      <c r="E1744" s="1146" t="s">
        <v>1127</v>
      </c>
      <c r="F1744" s="1106"/>
      <c r="G1744" s="441" t="s">
        <v>93</v>
      </c>
      <c r="H1744" s="441" t="s">
        <v>1103</v>
      </c>
      <c r="I1744" s="441" t="s">
        <v>1128</v>
      </c>
      <c r="J1744" s="441" t="s">
        <v>112</v>
      </c>
      <c r="K1744" s="1111" t="s">
        <v>1135</v>
      </c>
      <c r="L1744" s="441" t="s">
        <v>1120</v>
      </c>
      <c r="M1744" s="441" t="str">
        <f t="shared" si="106"/>
        <v>Sydney West 132 kV</v>
      </c>
      <c r="N1744" s="1111" t="s">
        <v>1106</v>
      </c>
      <c r="O1744" s="1111" t="s">
        <v>842</v>
      </c>
      <c r="P1744" s="1111"/>
      <c r="Q1744" s="2867"/>
      <c r="R1744" s="2868"/>
      <c r="S1744" s="2869"/>
      <c r="T1744" s="2869"/>
      <c r="U1744" s="2869"/>
      <c r="V1744" s="2869"/>
      <c r="W1744" s="2869"/>
      <c r="X1744" s="2869"/>
      <c r="Y1744" s="2869"/>
      <c r="Z1744" s="2869"/>
      <c r="AA1744" s="2879"/>
      <c r="AC1744" s="124"/>
      <c r="AD1744" s="124"/>
      <c r="AE1744" s="124"/>
      <c r="AF1744" s="124"/>
      <c r="AG1744" s="124"/>
      <c r="AH1744" s="124"/>
      <c r="AI1744" s="124"/>
      <c r="AJ1744" s="124"/>
      <c r="AK1744" s="124"/>
      <c r="AL1744" s="124"/>
      <c r="AM1744" s="124"/>
      <c r="AN1744" s="124"/>
      <c r="AO1744" s="124"/>
      <c r="AP1744" s="124"/>
      <c r="AQ1744" s="124"/>
      <c r="AR1744" s="124"/>
      <c r="AS1744" s="124"/>
      <c r="AT1744" s="124"/>
      <c r="AU1744" s="124"/>
      <c r="AV1744" s="124"/>
      <c r="AW1744" s="124"/>
      <c r="AX1744" s="124"/>
      <c r="AY1744" s="124"/>
      <c r="AZ1744" s="124"/>
      <c r="BA1744" s="124"/>
      <c r="BB1744" s="124"/>
    </row>
    <row r="1745" spans="2:54" ht="15" customHeight="1">
      <c r="B1745" s="1155"/>
      <c r="C1745" s="3017"/>
      <c r="D1745" s="3017"/>
      <c r="E1745" s="1146" t="s">
        <v>1130</v>
      </c>
      <c r="F1745" s="1106"/>
      <c r="G1745" s="441" t="s">
        <v>93</v>
      </c>
      <c r="H1745" s="441" t="s">
        <v>1103</v>
      </c>
      <c r="I1745" s="441" t="s">
        <v>1131</v>
      </c>
      <c r="J1745" s="441" t="s">
        <v>112</v>
      </c>
      <c r="K1745" s="1111" t="s">
        <v>1135</v>
      </c>
      <c r="L1745" s="441" t="s">
        <v>1120</v>
      </c>
      <c r="M1745" s="441" t="str">
        <f t="shared" si="106"/>
        <v>Sydney West 132 kV</v>
      </c>
      <c r="N1745" s="1111" t="s">
        <v>1106</v>
      </c>
      <c r="O1745" s="1111" t="s">
        <v>842</v>
      </c>
      <c r="P1745" s="1111"/>
      <c r="Q1745" s="2867"/>
      <c r="R1745" s="2868"/>
      <c r="S1745" s="2869"/>
      <c r="T1745" s="2869"/>
      <c r="U1745" s="2869"/>
      <c r="V1745" s="2869"/>
      <c r="W1745" s="2869"/>
      <c r="X1745" s="2869"/>
      <c r="Y1745" s="2869"/>
      <c r="Z1745" s="2869"/>
      <c r="AA1745" s="2879"/>
      <c r="AC1745" s="124"/>
      <c r="AD1745" s="124"/>
      <c r="AE1745" s="124"/>
      <c r="AF1745" s="124"/>
      <c r="AG1745" s="124"/>
      <c r="AH1745" s="124"/>
      <c r="AI1745" s="124"/>
      <c r="AJ1745" s="124"/>
      <c r="AK1745" s="124"/>
      <c r="AL1745" s="124"/>
      <c r="AM1745" s="124"/>
      <c r="AN1745" s="124"/>
      <c r="AO1745" s="124"/>
      <c r="AP1745" s="124"/>
      <c r="AQ1745" s="124"/>
      <c r="AR1745" s="124"/>
      <c r="AS1745" s="124"/>
      <c r="AT1745" s="124"/>
      <c r="AU1745" s="124"/>
      <c r="AV1745" s="124"/>
      <c r="AW1745" s="124"/>
      <c r="AX1745" s="124"/>
      <c r="AY1745" s="124"/>
      <c r="AZ1745" s="124"/>
      <c r="BA1745" s="124"/>
      <c r="BB1745" s="124"/>
    </row>
    <row r="1746" spans="2:54" ht="15" customHeight="1">
      <c r="B1746" s="1155"/>
      <c r="C1746" s="3016" t="s">
        <v>1136</v>
      </c>
      <c r="D1746" s="3016" t="s">
        <v>833</v>
      </c>
      <c r="E1746" s="1146" t="s">
        <v>1127</v>
      </c>
      <c r="F1746" s="1106"/>
      <c r="G1746" s="441" t="s">
        <v>93</v>
      </c>
      <c r="H1746" s="441" t="s">
        <v>1103</v>
      </c>
      <c r="I1746" s="441" t="s">
        <v>1128</v>
      </c>
      <c r="J1746" s="441" t="s">
        <v>112</v>
      </c>
      <c r="K1746" s="1111" t="s">
        <v>1136</v>
      </c>
      <c r="L1746" s="441" t="s">
        <v>1120</v>
      </c>
      <c r="M1746" s="441" t="str">
        <f t="shared" si="106"/>
        <v>Sydney West 132 kV</v>
      </c>
      <c r="N1746" s="1111" t="s">
        <v>1106</v>
      </c>
      <c r="O1746" s="1111" t="s">
        <v>833</v>
      </c>
      <c r="P1746" s="1111"/>
      <c r="Q1746" s="2867"/>
      <c r="R1746" s="2868"/>
      <c r="S1746" s="2869"/>
      <c r="T1746" s="2869"/>
      <c r="U1746" s="2869"/>
      <c r="V1746" s="2869"/>
      <c r="W1746" s="2870">
        <v>1287.1193422314782</v>
      </c>
      <c r="X1746" s="2870">
        <v>1311.5488096560359</v>
      </c>
      <c r="Y1746" s="2870">
        <v>1337.7906343958255</v>
      </c>
      <c r="Z1746" s="2870">
        <v>1360.0057340006376</v>
      </c>
      <c r="AA1746" s="2870">
        <v>1379.7039502983077</v>
      </c>
      <c r="AC1746" s="124"/>
      <c r="AD1746" s="124"/>
      <c r="AE1746" s="124"/>
      <c r="AF1746" s="124"/>
      <c r="AG1746" s="124"/>
      <c r="AH1746" s="124"/>
      <c r="AI1746" s="124"/>
      <c r="AJ1746" s="124"/>
      <c r="AK1746" s="124"/>
      <c r="AL1746" s="124"/>
      <c r="AM1746" s="124"/>
      <c r="AN1746" s="124"/>
      <c r="AO1746" s="124"/>
      <c r="AP1746" s="124"/>
      <c r="AQ1746" s="124"/>
      <c r="AR1746" s="124"/>
      <c r="AS1746" s="124"/>
      <c r="AT1746" s="124"/>
      <c r="AU1746" s="124"/>
      <c r="AV1746" s="124"/>
      <c r="AW1746" s="124"/>
      <c r="AX1746" s="124"/>
      <c r="AY1746" s="124"/>
      <c r="AZ1746" s="124"/>
      <c r="BA1746" s="124"/>
      <c r="BB1746" s="124"/>
    </row>
    <row r="1747" spans="2:54" ht="15" customHeight="1">
      <c r="B1747" s="1155"/>
      <c r="C1747" s="3017"/>
      <c r="D1747" s="3017"/>
      <c r="E1747" s="1146" t="s">
        <v>1130</v>
      </c>
      <c r="F1747" s="1106"/>
      <c r="G1747" s="441" t="s">
        <v>93</v>
      </c>
      <c r="H1747" s="441" t="s">
        <v>1103</v>
      </c>
      <c r="I1747" s="441" t="s">
        <v>1131</v>
      </c>
      <c r="J1747" s="441" t="s">
        <v>112</v>
      </c>
      <c r="K1747" s="1111" t="s">
        <v>1136</v>
      </c>
      <c r="L1747" s="441" t="s">
        <v>1120</v>
      </c>
      <c r="M1747" s="441" t="str">
        <f t="shared" si="106"/>
        <v>Sydney West 132 kV</v>
      </c>
      <c r="N1747" s="1111" t="s">
        <v>1106</v>
      </c>
      <c r="O1747" s="1111" t="s">
        <v>833</v>
      </c>
      <c r="P1747" s="1111"/>
      <c r="Q1747" s="2528"/>
      <c r="R1747" s="2529"/>
      <c r="S1747" s="2530"/>
      <c r="T1747" s="2530"/>
      <c r="U1747" s="2530"/>
      <c r="V1747" s="2530"/>
      <c r="W1747" s="2102"/>
      <c r="X1747" s="2102"/>
      <c r="Y1747" s="2102"/>
      <c r="Z1747" s="2102"/>
      <c r="AA1747" s="2103"/>
      <c r="AC1747" s="124"/>
      <c r="AD1747" s="124"/>
      <c r="AE1747" s="124"/>
      <c r="AF1747" s="124"/>
      <c r="AG1747" s="124"/>
      <c r="AH1747" s="124"/>
      <c r="AI1747" s="124"/>
      <c r="AJ1747" s="124"/>
      <c r="AK1747" s="124"/>
      <c r="AL1747" s="124"/>
      <c r="AM1747" s="124"/>
      <c r="AN1747" s="124"/>
      <c r="AO1747" s="124"/>
      <c r="AP1747" s="124"/>
      <c r="AQ1747" s="124"/>
      <c r="AR1747" s="124"/>
      <c r="AS1747" s="124"/>
      <c r="AT1747" s="124"/>
      <c r="AU1747" s="124"/>
      <c r="AV1747" s="124"/>
      <c r="AW1747" s="124"/>
      <c r="AX1747" s="124"/>
      <c r="AY1747" s="124"/>
      <c r="AZ1747" s="124"/>
      <c r="BA1747" s="124"/>
      <c r="BB1747" s="124"/>
    </row>
    <row r="1748" spans="2:54" ht="15" customHeight="1">
      <c r="B1748" s="1155"/>
      <c r="C1748" s="3016" t="s">
        <v>1136</v>
      </c>
      <c r="D1748" s="3016" t="s">
        <v>842</v>
      </c>
      <c r="E1748" s="1146" t="s">
        <v>1127</v>
      </c>
      <c r="F1748" s="1106"/>
      <c r="G1748" s="441" t="s">
        <v>93</v>
      </c>
      <c r="H1748" s="441" t="s">
        <v>1103</v>
      </c>
      <c r="I1748" s="441" t="s">
        <v>1128</v>
      </c>
      <c r="J1748" s="441" t="s">
        <v>112</v>
      </c>
      <c r="K1748" s="1111" t="s">
        <v>1136</v>
      </c>
      <c r="L1748" s="441" t="s">
        <v>1120</v>
      </c>
      <c r="M1748" s="441" t="str">
        <f t="shared" si="106"/>
        <v>Sydney West 132 kV</v>
      </c>
      <c r="N1748" s="1111" t="s">
        <v>1106</v>
      </c>
      <c r="O1748" s="1111" t="s">
        <v>842</v>
      </c>
      <c r="P1748" s="1111"/>
      <c r="Q1748" s="2528"/>
      <c r="R1748" s="2529"/>
      <c r="S1748" s="2530"/>
      <c r="T1748" s="2530"/>
      <c r="U1748" s="2530"/>
      <c r="V1748" s="2530"/>
      <c r="W1748" s="2102">
        <v>1287.9347716850657</v>
      </c>
      <c r="X1748" s="2102">
        <v>1312.3797159241035</v>
      </c>
      <c r="Y1748" s="2102">
        <v>1338.6381656621404</v>
      </c>
      <c r="Z1748" s="2102">
        <v>1360.8673392117203</v>
      </c>
      <c r="AA1748" s="2102">
        <v>1380.5780349316362</v>
      </c>
      <c r="AC1748" s="124"/>
      <c r="AD1748" s="124"/>
      <c r="AE1748" s="124"/>
      <c r="AF1748" s="124"/>
      <c r="AG1748" s="124"/>
      <c r="AH1748" s="124"/>
      <c r="AI1748" s="124"/>
      <c r="AJ1748" s="124"/>
      <c r="AK1748" s="124"/>
      <c r="AL1748" s="124"/>
      <c r="AM1748" s="124"/>
      <c r="AN1748" s="124"/>
      <c r="AO1748" s="124"/>
      <c r="AP1748" s="124"/>
      <c r="AQ1748" s="124"/>
      <c r="AR1748" s="124"/>
      <c r="AS1748" s="124"/>
      <c r="AT1748" s="124"/>
      <c r="AU1748" s="124"/>
      <c r="AV1748" s="124"/>
      <c r="AW1748" s="124"/>
      <c r="AX1748" s="124"/>
      <c r="AY1748" s="124"/>
      <c r="AZ1748" s="124"/>
      <c r="BA1748" s="124"/>
      <c r="BB1748" s="124"/>
    </row>
    <row r="1749" spans="2:54" ht="15" customHeight="1" thickBot="1">
      <c r="B1749" s="2872"/>
      <c r="C1749" s="3018"/>
      <c r="D1749" s="3018"/>
      <c r="E1749" s="2873" t="s">
        <v>1130</v>
      </c>
      <c r="F1749" s="1106"/>
      <c r="G1749" s="441" t="s">
        <v>93</v>
      </c>
      <c r="H1749" s="441" t="s">
        <v>1103</v>
      </c>
      <c r="I1749" s="441" t="s">
        <v>1131</v>
      </c>
      <c r="J1749" s="441" t="s">
        <v>112</v>
      </c>
      <c r="K1749" s="1111" t="s">
        <v>1136</v>
      </c>
      <c r="L1749" s="441" t="s">
        <v>1120</v>
      </c>
      <c r="M1749" s="441" t="str">
        <f t="shared" si="106"/>
        <v>Sydney West 132 kV</v>
      </c>
      <c r="N1749" s="1111" t="s">
        <v>1106</v>
      </c>
      <c r="O1749" s="1111" t="s">
        <v>842</v>
      </c>
      <c r="P1749" s="1111"/>
      <c r="Q1749" s="2874"/>
      <c r="R1749" s="2875"/>
      <c r="S1749" s="2876"/>
      <c r="T1749" s="2876"/>
      <c r="U1749" s="2876"/>
      <c r="V1749" s="2876"/>
      <c r="W1749" s="2877"/>
      <c r="X1749" s="2877"/>
      <c r="Y1749" s="2877"/>
      <c r="Z1749" s="2877"/>
      <c r="AA1749" s="2878"/>
      <c r="AC1749" s="124"/>
      <c r="AD1749" s="124"/>
      <c r="AE1749" s="124"/>
      <c r="AF1749" s="124"/>
      <c r="AG1749" s="124"/>
      <c r="AH1749" s="124"/>
      <c r="AI1749" s="124"/>
      <c r="AJ1749" s="124"/>
      <c r="AK1749" s="124"/>
      <c r="AL1749" s="124"/>
      <c r="AM1749" s="124"/>
      <c r="AN1749" s="124"/>
      <c r="AO1749" s="124"/>
      <c r="AP1749" s="124"/>
      <c r="AQ1749" s="124"/>
      <c r="AR1749" s="124"/>
      <c r="AS1749" s="124"/>
      <c r="AT1749" s="124"/>
      <c r="AU1749" s="124"/>
      <c r="AV1749" s="124"/>
      <c r="AW1749" s="124"/>
      <c r="AX1749" s="124"/>
      <c r="AY1749" s="124"/>
      <c r="AZ1749" s="124"/>
      <c r="BA1749" s="124"/>
      <c r="BB1749" s="124"/>
    </row>
    <row r="1750" spans="2:54" ht="15" customHeight="1">
      <c r="B1750" s="1145" t="s">
        <v>1649</v>
      </c>
      <c r="C1750" s="3019" t="s">
        <v>1126</v>
      </c>
      <c r="D1750" s="3019" t="s">
        <v>842</v>
      </c>
      <c r="E1750" s="1146" t="s">
        <v>1127</v>
      </c>
      <c r="F1750" s="1106"/>
      <c r="G1750" s="441" t="s">
        <v>93</v>
      </c>
      <c r="H1750" s="441" t="s">
        <v>1103</v>
      </c>
      <c r="I1750" s="441" t="s">
        <v>1128</v>
      </c>
      <c r="J1750" s="441" t="s">
        <v>112</v>
      </c>
      <c r="K1750" s="441" t="s">
        <v>1126</v>
      </c>
      <c r="L1750" s="441" t="s">
        <v>1120</v>
      </c>
      <c r="M1750" s="441" t="str">
        <f t="shared" ref="M1750" si="107">B1750</f>
        <v>Holroyd 132 kV</v>
      </c>
      <c r="N1750" s="441" t="s">
        <v>1129</v>
      </c>
      <c r="O1750" s="441" t="s">
        <v>842</v>
      </c>
      <c r="P1750" s="1111"/>
      <c r="Q1750" s="2521"/>
      <c r="R1750" s="2522"/>
      <c r="S1750" s="2523"/>
      <c r="T1750" s="2523"/>
      <c r="U1750" s="2523"/>
      <c r="V1750" s="2523"/>
      <c r="W1750" s="2524"/>
      <c r="X1750" s="2524"/>
      <c r="Y1750" s="2524"/>
      <c r="Z1750" s="2524"/>
      <c r="AA1750" s="2525"/>
      <c r="AB1750" s="1125"/>
      <c r="AC1750" s="1151"/>
      <c r="AD1750" s="1152"/>
      <c r="AE1750" s="1153"/>
      <c r="AF1750" s="1153"/>
      <c r="AG1750" s="1153"/>
      <c r="AH1750" s="124"/>
      <c r="AI1750" s="124"/>
      <c r="AJ1750" s="124"/>
      <c r="AK1750" s="124"/>
      <c r="AL1750" s="124"/>
      <c r="AM1750" s="124"/>
      <c r="AN1750" s="124"/>
      <c r="AO1750" s="124"/>
      <c r="AP1750" s="124"/>
      <c r="AQ1750" s="1153"/>
      <c r="AR1750" s="1154"/>
      <c r="AS1750" s="1154"/>
      <c r="AT1750" s="1154"/>
      <c r="AU1750" s="1154"/>
      <c r="AV1750" s="1154"/>
      <c r="AW1750" s="1154"/>
      <c r="AX1750" s="1154"/>
      <c r="AY1750" s="1154"/>
      <c r="AZ1750" s="1154"/>
      <c r="BA1750" s="1154"/>
      <c r="BB1750" s="1154"/>
    </row>
    <row r="1751" spans="2:54" ht="15" customHeight="1">
      <c r="B1751" s="1155"/>
      <c r="C1751" s="3017"/>
      <c r="D1751" s="3017"/>
      <c r="E1751" s="1146" t="s">
        <v>1130</v>
      </c>
      <c r="F1751" s="1106"/>
      <c r="G1751" s="441" t="s">
        <v>93</v>
      </c>
      <c r="H1751" s="441" t="s">
        <v>1103</v>
      </c>
      <c r="I1751" s="441" t="s">
        <v>1131</v>
      </c>
      <c r="J1751" s="441" t="s">
        <v>112</v>
      </c>
      <c r="K1751" s="441" t="s">
        <v>1126</v>
      </c>
      <c r="L1751" s="441" t="s">
        <v>1120</v>
      </c>
      <c r="M1751" s="441" t="str">
        <f t="shared" si="106"/>
        <v>Holroyd 132 kV</v>
      </c>
      <c r="N1751" s="441" t="s">
        <v>1129</v>
      </c>
      <c r="O1751" s="441" t="s">
        <v>842</v>
      </c>
      <c r="P1751" s="1111"/>
      <c r="Q1751" s="2526"/>
      <c r="R1751" s="2527"/>
      <c r="S1751" s="2524"/>
      <c r="T1751" s="2524"/>
      <c r="U1751" s="2524"/>
      <c r="V1751" s="2524"/>
      <c r="W1751" s="2524"/>
      <c r="X1751" s="2524"/>
      <c r="Y1751" s="2524"/>
      <c r="Z1751" s="2524"/>
      <c r="AA1751" s="2525"/>
      <c r="AB1751" s="1125"/>
      <c r="AC1751" s="1151"/>
      <c r="AD1751" s="1152"/>
      <c r="AE1751" s="1153"/>
      <c r="AF1751" s="1153"/>
      <c r="AG1751" s="1153"/>
      <c r="AH1751" s="124"/>
      <c r="AI1751" s="124"/>
      <c r="AJ1751" s="124"/>
      <c r="AK1751" s="124"/>
      <c r="AL1751" s="124"/>
      <c r="AM1751" s="124"/>
      <c r="AN1751" s="124"/>
      <c r="AO1751" s="124"/>
      <c r="AP1751" s="124"/>
      <c r="AQ1751" s="1153"/>
      <c r="AR1751" s="1154"/>
      <c r="AS1751" s="1154"/>
      <c r="AT1751" s="1154"/>
      <c r="AU1751" s="1154"/>
      <c r="AV1751" s="1154"/>
      <c r="AW1751" s="1154"/>
      <c r="AX1751" s="1154"/>
      <c r="AY1751" s="1154"/>
      <c r="AZ1751" s="1154"/>
      <c r="BA1751" s="1154"/>
      <c r="BB1751" s="1154"/>
    </row>
    <row r="1752" spans="2:54" ht="15" customHeight="1">
      <c r="B1752" s="1155"/>
      <c r="C1752" s="3016" t="s">
        <v>1132</v>
      </c>
      <c r="D1752" s="3016" t="s">
        <v>833</v>
      </c>
      <c r="E1752" s="1146" t="s">
        <v>1127</v>
      </c>
      <c r="F1752" s="1106"/>
      <c r="G1752" s="441" t="s">
        <v>93</v>
      </c>
      <c r="H1752" s="441" t="s">
        <v>1103</v>
      </c>
      <c r="I1752" s="441" t="s">
        <v>1128</v>
      </c>
      <c r="J1752" s="441" t="s">
        <v>112</v>
      </c>
      <c r="K1752" s="1111" t="s">
        <v>1132</v>
      </c>
      <c r="L1752" s="441" t="s">
        <v>1120</v>
      </c>
      <c r="M1752" s="441" t="str">
        <f t="shared" si="106"/>
        <v>Holroyd 132 kV</v>
      </c>
      <c r="N1752" s="1111" t="s">
        <v>1106</v>
      </c>
      <c r="O1752" s="1111" t="s">
        <v>833</v>
      </c>
      <c r="P1752" s="1111"/>
      <c r="Q1752" s="2867"/>
      <c r="R1752" s="2869"/>
      <c r="S1752" s="2869"/>
      <c r="T1752" s="2869"/>
      <c r="U1752" s="2869"/>
      <c r="V1752" s="2869"/>
      <c r="W1752" s="2869"/>
      <c r="X1752" s="2869"/>
      <c r="Y1752" s="2869"/>
      <c r="Z1752" s="2869"/>
      <c r="AA1752" s="2869"/>
      <c r="AB1752" s="1125"/>
      <c r="AC1752" s="1151"/>
      <c r="AD1752" s="1152"/>
      <c r="AE1752" s="1153"/>
      <c r="AF1752" s="1153"/>
      <c r="AG1752" s="1153"/>
      <c r="AH1752" s="124"/>
      <c r="AI1752" s="124"/>
      <c r="AJ1752" s="124"/>
      <c r="AK1752" s="124"/>
      <c r="AL1752" s="1153"/>
      <c r="AM1752" s="124"/>
      <c r="AN1752" s="124"/>
      <c r="AO1752" s="1153"/>
      <c r="AP1752" s="1153"/>
      <c r="AQ1752" s="1153"/>
      <c r="AR1752" s="1154"/>
      <c r="AS1752" s="1154"/>
      <c r="AT1752" s="1154"/>
      <c r="AU1752" s="1160"/>
      <c r="AV1752" s="1154"/>
      <c r="AW1752" s="1154"/>
      <c r="AX1752" s="1154"/>
      <c r="AY1752" s="1154"/>
      <c r="AZ1752" s="1154"/>
      <c r="BA1752" s="1154"/>
      <c r="BB1752" s="1154"/>
    </row>
    <row r="1753" spans="2:54" ht="15" customHeight="1">
      <c r="B1753" s="1155"/>
      <c r="C1753" s="3017"/>
      <c r="D1753" s="3017"/>
      <c r="E1753" s="1146" t="s">
        <v>1130</v>
      </c>
      <c r="F1753" s="1106"/>
      <c r="G1753" s="441" t="s">
        <v>93</v>
      </c>
      <c r="H1753" s="441" t="s">
        <v>1103</v>
      </c>
      <c r="I1753" s="441" t="s">
        <v>1131</v>
      </c>
      <c r="J1753" s="441" t="s">
        <v>112</v>
      </c>
      <c r="K1753" s="1111" t="s">
        <v>1132</v>
      </c>
      <c r="L1753" s="441" t="s">
        <v>1120</v>
      </c>
      <c r="M1753" s="441" t="str">
        <f t="shared" si="106"/>
        <v>Holroyd 132 kV</v>
      </c>
      <c r="N1753" s="1111" t="s">
        <v>1106</v>
      </c>
      <c r="O1753" s="1111" t="s">
        <v>833</v>
      </c>
      <c r="P1753" s="1111"/>
      <c r="Q1753" s="2867"/>
      <c r="R1753" s="2869"/>
      <c r="S1753" s="2869"/>
      <c r="T1753" s="2869"/>
      <c r="U1753" s="2869"/>
      <c r="V1753" s="2869"/>
      <c r="W1753" s="2869"/>
      <c r="X1753" s="2869"/>
      <c r="Y1753" s="2869"/>
      <c r="Z1753" s="2869"/>
      <c r="AA1753" s="2869"/>
      <c r="AB1753" s="1125"/>
      <c r="AC1753" s="1151"/>
      <c r="AD1753" s="1152"/>
      <c r="AE1753" s="1153"/>
      <c r="AF1753" s="1153"/>
      <c r="AG1753" s="1153"/>
      <c r="AH1753" s="124"/>
      <c r="AI1753" s="124"/>
      <c r="AJ1753" s="124"/>
      <c r="AK1753" s="124"/>
      <c r="AL1753" s="1153"/>
      <c r="AM1753" s="124"/>
      <c r="AN1753" s="124"/>
      <c r="AO1753" s="1153"/>
      <c r="AP1753" s="1153"/>
      <c r="AQ1753" s="1153"/>
      <c r="AR1753" s="1154"/>
      <c r="AS1753" s="1154"/>
      <c r="AT1753" s="1154"/>
      <c r="AU1753" s="1160"/>
      <c r="AV1753" s="1154"/>
      <c r="AW1753" s="1154"/>
      <c r="AX1753" s="1154"/>
      <c r="AY1753" s="1154"/>
      <c r="AZ1753" s="1154"/>
      <c r="BA1753" s="1154"/>
      <c r="BB1753" s="1154"/>
    </row>
    <row r="1754" spans="2:54" ht="15" customHeight="1">
      <c r="B1754" s="1155"/>
      <c r="C1754" s="3016" t="s">
        <v>1132</v>
      </c>
      <c r="D1754" s="3016" t="s">
        <v>842</v>
      </c>
      <c r="E1754" s="1146" t="s">
        <v>1127</v>
      </c>
      <c r="F1754" s="1106"/>
      <c r="G1754" s="441" t="s">
        <v>93</v>
      </c>
      <c r="H1754" s="441" t="s">
        <v>1103</v>
      </c>
      <c r="I1754" s="441" t="s">
        <v>1128</v>
      </c>
      <c r="J1754" s="441" t="s">
        <v>112</v>
      </c>
      <c r="K1754" s="1111" t="s">
        <v>1132</v>
      </c>
      <c r="L1754" s="441" t="s">
        <v>1120</v>
      </c>
      <c r="M1754" s="441" t="str">
        <f t="shared" si="106"/>
        <v>Holroyd 132 kV</v>
      </c>
      <c r="N1754" s="1111" t="s">
        <v>1106</v>
      </c>
      <c r="O1754" s="1112" t="s">
        <v>842</v>
      </c>
      <c r="P1754" s="1111"/>
      <c r="Q1754" s="2867"/>
      <c r="R1754" s="2869"/>
      <c r="S1754" s="2869"/>
      <c r="T1754" s="2869"/>
      <c r="U1754" s="2869"/>
      <c r="V1754" s="2869"/>
      <c r="W1754" s="2869"/>
      <c r="X1754" s="2869"/>
      <c r="Y1754" s="2869"/>
      <c r="Z1754" s="2869"/>
      <c r="AA1754" s="2869"/>
      <c r="AB1754" s="1125"/>
      <c r="AC1754" s="1151"/>
      <c r="AD1754" s="1152"/>
      <c r="AE1754" s="1153"/>
      <c r="AF1754" s="1153"/>
      <c r="AG1754" s="1153"/>
      <c r="AH1754" s="124"/>
      <c r="AI1754" s="124"/>
      <c r="AJ1754" s="124"/>
      <c r="AK1754" s="124"/>
      <c r="AL1754" s="1153"/>
      <c r="AM1754" s="124"/>
      <c r="AN1754" s="124"/>
      <c r="AO1754" s="1153"/>
      <c r="AP1754" s="1161"/>
      <c r="AQ1754" s="1153"/>
      <c r="AR1754" s="1154"/>
      <c r="AS1754" s="1154"/>
      <c r="AT1754" s="1154"/>
      <c r="AU1754" s="1160"/>
      <c r="AV1754" s="1154"/>
      <c r="AW1754" s="1154"/>
      <c r="AX1754" s="1154"/>
      <c r="AY1754" s="1154"/>
      <c r="AZ1754" s="1154"/>
      <c r="BA1754" s="1154"/>
      <c r="BB1754" s="1154"/>
    </row>
    <row r="1755" spans="2:54" ht="15" customHeight="1">
      <c r="B1755" s="1155"/>
      <c r="C1755" s="3017"/>
      <c r="D1755" s="3017"/>
      <c r="E1755" s="1146" t="s">
        <v>1130</v>
      </c>
      <c r="F1755" s="1106"/>
      <c r="G1755" s="441" t="s">
        <v>93</v>
      </c>
      <c r="H1755" s="441" t="s">
        <v>1103</v>
      </c>
      <c r="I1755" s="441" t="s">
        <v>1131</v>
      </c>
      <c r="J1755" s="441" t="s">
        <v>112</v>
      </c>
      <c r="K1755" s="1111" t="s">
        <v>1132</v>
      </c>
      <c r="L1755" s="441" t="s">
        <v>1120</v>
      </c>
      <c r="M1755" s="441" t="str">
        <f t="shared" si="106"/>
        <v>Holroyd 132 kV</v>
      </c>
      <c r="N1755" s="1111" t="s">
        <v>1106</v>
      </c>
      <c r="O1755" s="1112" t="s">
        <v>842</v>
      </c>
      <c r="P1755" s="1111"/>
      <c r="Q1755" s="2867"/>
      <c r="R1755" s="2869"/>
      <c r="S1755" s="2869"/>
      <c r="T1755" s="2869"/>
      <c r="U1755" s="2869"/>
      <c r="V1755" s="2869"/>
      <c r="W1755" s="2869"/>
      <c r="X1755" s="2869"/>
      <c r="Y1755" s="2869"/>
      <c r="Z1755" s="2869"/>
      <c r="AA1755" s="2869"/>
      <c r="AB1755" s="1125"/>
      <c r="AC1755" s="1151"/>
      <c r="AD1755" s="1152"/>
      <c r="AE1755" s="1153"/>
      <c r="AF1755" s="1153"/>
      <c r="AG1755" s="1153"/>
      <c r="AH1755" s="124"/>
      <c r="AI1755" s="124"/>
      <c r="AJ1755" s="124"/>
      <c r="AK1755" s="124"/>
      <c r="AL1755" s="1153"/>
      <c r="AM1755" s="124"/>
      <c r="AN1755" s="124"/>
      <c r="AO1755" s="1153"/>
      <c r="AP1755" s="1161"/>
      <c r="AQ1755" s="1153"/>
      <c r="AR1755" s="1154"/>
      <c r="AS1755" s="1154"/>
      <c r="AT1755" s="1154"/>
      <c r="AU1755" s="1160"/>
      <c r="AV1755" s="1154"/>
      <c r="AW1755" s="1154"/>
      <c r="AX1755" s="1154"/>
      <c r="AY1755" s="1154"/>
      <c r="AZ1755" s="1154"/>
      <c r="BA1755" s="1154"/>
      <c r="BB1755" s="1154"/>
    </row>
    <row r="1756" spans="2:54" ht="15" customHeight="1">
      <c r="B1756" s="1155"/>
      <c r="C1756" s="3016" t="s">
        <v>1133</v>
      </c>
      <c r="D1756" s="3016"/>
      <c r="E1756" s="1146" t="s">
        <v>1127</v>
      </c>
      <c r="F1756" s="1106"/>
      <c r="G1756" s="441" t="s">
        <v>93</v>
      </c>
      <c r="H1756" s="441" t="s">
        <v>1103</v>
      </c>
      <c r="I1756" s="441" t="s">
        <v>1128</v>
      </c>
      <c r="J1756" s="441" t="s">
        <v>112</v>
      </c>
      <c r="K1756" s="1111" t="s">
        <v>1133</v>
      </c>
      <c r="L1756" s="441" t="s">
        <v>1120</v>
      </c>
      <c r="M1756" s="441" t="str">
        <f t="shared" si="106"/>
        <v>Holroyd 132 kV</v>
      </c>
      <c r="N1756" s="1111" t="s">
        <v>1108</v>
      </c>
      <c r="O1756" s="1111" t="s">
        <v>1109</v>
      </c>
      <c r="P1756" s="1111"/>
      <c r="Q1756" s="2867"/>
      <c r="R1756" s="2869"/>
      <c r="S1756" s="2869"/>
      <c r="T1756" s="2869"/>
      <c r="U1756" s="2869"/>
      <c r="V1756" s="2869"/>
      <c r="W1756" s="2869"/>
      <c r="X1756" s="2869"/>
      <c r="Y1756" s="2869"/>
      <c r="Z1756" s="2869"/>
      <c r="AA1756" s="2869"/>
      <c r="AB1756" s="1125"/>
      <c r="AC1756" s="1151"/>
      <c r="AD1756" s="1152"/>
      <c r="AE1756" s="1153"/>
      <c r="AF1756" s="1153"/>
      <c r="AG1756" s="1153"/>
      <c r="AH1756" s="124"/>
      <c r="AI1756" s="124"/>
      <c r="AJ1756" s="124"/>
      <c r="AK1756" s="124"/>
      <c r="AL1756" s="1153"/>
      <c r="AM1756" s="124"/>
      <c r="AN1756" s="124"/>
      <c r="AO1756" s="1153"/>
      <c r="AP1756" s="1153"/>
      <c r="AQ1756" s="1153"/>
      <c r="AR1756" s="1154"/>
      <c r="AS1756" s="1154"/>
      <c r="AT1756" s="1154"/>
      <c r="AU1756" s="1154"/>
      <c r="AV1756" s="1154"/>
      <c r="AW1756" s="1154"/>
      <c r="AX1756" s="1154"/>
      <c r="AY1756" s="1154"/>
      <c r="AZ1756" s="1154"/>
      <c r="BA1756" s="1154"/>
      <c r="BB1756" s="1154"/>
    </row>
    <row r="1757" spans="2:54" ht="15" customHeight="1">
      <c r="B1757" s="1155"/>
      <c r="C1757" s="3017"/>
      <c r="D1757" s="3017"/>
      <c r="E1757" s="1146" t="s">
        <v>1130</v>
      </c>
      <c r="F1757" s="1106"/>
      <c r="G1757" s="441" t="s">
        <v>93</v>
      </c>
      <c r="H1757" s="441" t="s">
        <v>1103</v>
      </c>
      <c r="I1757" s="441" t="s">
        <v>1131</v>
      </c>
      <c r="J1757" s="441" t="s">
        <v>112</v>
      </c>
      <c r="K1757" s="1111" t="s">
        <v>1133</v>
      </c>
      <c r="L1757" s="441" t="s">
        <v>1120</v>
      </c>
      <c r="M1757" s="441" t="str">
        <f t="shared" si="106"/>
        <v>Holroyd 132 kV</v>
      </c>
      <c r="N1757" s="1111" t="s">
        <v>1108</v>
      </c>
      <c r="O1757" s="1111" t="s">
        <v>1109</v>
      </c>
      <c r="P1757" s="1111"/>
      <c r="Q1757" s="2867"/>
      <c r="R1757" s="2869"/>
      <c r="S1757" s="2869"/>
      <c r="T1757" s="2869"/>
      <c r="U1757" s="2869"/>
      <c r="V1757" s="2869"/>
      <c r="W1757" s="2869"/>
      <c r="X1757" s="2869"/>
      <c r="Y1757" s="2869"/>
      <c r="Z1757" s="2869"/>
      <c r="AA1757" s="2869"/>
      <c r="AB1757" s="1125"/>
      <c r="AC1757" s="1151"/>
      <c r="AD1757" s="1152"/>
      <c r="AE1757" s="1153"/>
      <c r="AF1757" s="1153"/>
      <c r="AG1757" s="1153"/>
      <c r="AH1757" s="124"/>
      <c r="AI1757" s="124"/>
      <c r="AJ1757" s="124"/>
      <c r="AK1757" s="124"/>
      <c r="AL1757" s="1153"/>
      <c r="AM1757" s="124"/>
      <c r="AN1757" s="124"/>
      <c r="AO1757" s="1153"/>
      <c r="AP1757" s="1153"/>
      <c r="AQ1757" s="1153"/>
      <c r="AR1757" s="1154"/>
      <c r="AS1757" s="1154"/>
      <c r="AT1757" s="1154"/>
      <c r="AU1757" s="1154"/>
      <c r="AV1757" s="1154"/>
      <c r="AW1757" s="1154"/>
      <c r="AX1757" s="1154"/>
      <c r="AY1757" s="1154"/>
      <c r="AZ1757" s="1154"/>
      <c r="BA1757" s="1154"/>
      <c r="BB1757" s="1154"/>
    </row>
    <row r="1758" spans="2:54" ht="15" customHeight="1">
      <c r="B1758" s="1155"/>
      <c r="C1758" s="3016" t="s">
        <v>1110</v>
      </c>
      <c r="D1758" s="3016"/>
      <c r="E1758" s="1146" t="s">
        <v>1127</v>
      </c>
      <c r="F1758" s="1106"/>
      <c r="G1758" s="441" t="s">
        <v>93</v>
      </c>
      <c r="H1758" s="441" t="s">
        <v>1103</v>
      </c>
      <c r="I1758" s="441" t="s">
        <v>1128</v>
      </c>
      <c r="J1758" s="441" t="s">
        <v>112</v>
      </c>
      <c r="K1758" s="1111" t="s">
        <v>1110</v>
      </c>
      <c r="L1758" s="441" t="s">
        <v>1120</v>
      </c>
      <c r="M1758" s="441" t="str">
        <f t="shared" si="106"/>
        <v>Holroyd 132 kV</v>
      </c>
      <c r="N1758" s="1111" t="s">
        <v>1111</v>
      </c>
      <c r="O1758" s="1112">
        <v>0</v>
      </c>
      <c r="P1758" s="1111"/>
      <c r="Q1758" s="2867"/>
      <c r="R1758" s="2869"/>
      <c r="S1758" s="2869"/>
      <c r="T1758" s="2869"/>
      <c r="U1758" s="2869"/>
      <c r="V1758" s="2869"/>
      <c r="W1758" s="2869"/>
      <c r="X1758" s="2869"/>
      <c r="Y1758" s="2869"/>
      <c r="Z1758" s="2869"/>
      <c r="AA1758" s="2869"/>
      <c r="AB1758" s="1125"/>
      <c r="AC1758" s="1151"/>
      <c r="AD1758" s="1152"/>
      <c r="AE1758" s="1153"/>
      <c r="AF1758" s="1153"/>
      <c r="AG1758" s="1153"/>
      <c r="AH1758" s="124"/>
      <c r="AI1758" s="124"/>
      <c r="AJ1758" s="124"/>
      <c r="AK1758" s="124"/>
      <c r="AL1758" s="1153"/>
      <c r="AM1758" s="124"/>
      <c r="AN1758" s="124"/>
      <c r="AO1758" s="1153"/>
      <c r="AP1758" s="1161"/>
      <c r="AQ1758" s="1153"/>
      <c r="AR1758" s="1154"/>
      <c r="AS1758" s="1154"/>
      <c r="AT1758" s="1154"/>
      <c r="AU1758" s="1154"/>
      <c r="AV1758" s="1154"/>
      <c r="AW1758" s="1154"/>
      <c r="AX1758" s="1154"/>
      <c r="AY1758" s="1154"/>
      <c r="AZ1758" s="1154"/>
      <c r="BA1758" s="1154"/>
      <c r="BB1758" s="1154"/>
    </row>
    <row r="1759" spans="2:54" ht="15" customHeight="1">
      <c r="B1759" s="1155"/>
      <c r="C1759" s="3017"/>
      <c r="D1759" s="3017"/>
      <c r="E1759" s="1146" t="s">
        <v>1130</v>
      </c>
      <c r="F1759" s="1106"/>
      <c r="G1759" s="441" t="s">
        <v>93</v>
      </c>
      <c r="H1759" s="441" t="s">
        <v>1103</v>
      </c>
      <c r="I1759" s="441" t="s">
        <v>1131</v>
      </c>
      <c r="J1759" s="441" t="s">
        <v>112</v>
      </c>
      <c r="K1759" s="1111" t="s">
        <v>1110</v>
      </c>
      <c r="L1759" s="441" t="s">
        <v>1120</v>
      </c>
      <c r="M1759" s="441" t="str">
        <f t="shared" si="106"/>
        <v>Holroyd 132 kV</v>
      </c>
      <c r="N1759" s="1111" t="s">
        <v>1111</v>
      </c>
      <c r="O1759" s="1112">
        <v>0</v>
      </c>
      <c r="P1759" s="1111"/>
      <c r="Q1759" s="2867"/>
      <c r="R1759" s="2869"/>
      <c r="S1759" s="2869"/>
      <c r="T1759" s="2869"/>
      <c r="U1759" s="2869"/>
      <c r="V1759" s="2869"/>
      <c r="W1759" s="2869"/>
      <c r="X1759" s="2869"/>
      <c r="Y1759" s="2869"/>
      <c r="Z1759" s="2869"/>
      <c r="AA1759" s="2869"/>
      <c r="AB1759" s="1125"/>
      <c r="AC1759" s="1151"/>
      <c r="AD1759" s="1152"/>
      <c r="AE1759" s="1153"/>
      <c r="AF1759" s="1153"/>
      <c r="AG1759" s="1153"/>
      <c r="AH1759" s="124"/>
      <c r="AI1759" s="124"/>
      <c r="AJ1759" s="124"/>
      <c r="AK1759" s="124"/>
      <c r="AL1759" s="1153"/>
      <c r="AM1759" s="124"/>
      <c r="AN1759" s="124"/>
      <c r="AO1759" s="1153"/>
      <c r="AP1759" s="1161"/>
      <c r="AQ1759" s="1153"/>
      <c r="AR1759" s="1154"/>
      <c r="AS1759" s="1154"/>
      <c r="AT1759" s="1154"/>
      <c r="AU1759" s="1154"/>
      <c r="AV1759" s="1154"/>
      <c r="AW1759" s="1154"/>
      <c r="AX1759" s="1154"/>
      <c r="AY1759" s="1154"/>
      <c r="AZ1759" s="1154"/>
      <c r="BA1759" s="1154"/>
      <c r="BB1759" s="1154"/>
    </row>
    <row r="1760" spans="2:54" ht="15" customHeight="1">
      <c r="B1760" s="1155"/>
      <c r="C1760" s="3016" t="s">
        <v>1112</v>
      </c>
      <c r="D1760" s="3016"/>
      <c r="E1760" s="1146" t="s">
        <v>1127</v>
      </c>
      <c r="F1760" s="1106"/>
      <c r="G1760" s="441" t="s">
        <v>93</v>
      </c>
      <c r="H1760" s="441" t="s">
        <v>1103</v>
      </c>
      <c r="I1760" s="441" t="s">
        <v>1128</v>
      </c>
      <c r="J1760" s="441" t="s">
        <v>112</v>
      </c>
      <c r="K1760" s="1111" t="s">
        <v>1112</v>
      </c>
      <c r="L1760" s="441" t="s">
        <v>1120</v>
      </c>
      <c r="M1760" s="441" t="str">
        <f t="shared" si="106"/>
        <v>Holroyd 132 kV</v>
      </c>
      <c r="N1760" s="1111" t="s">
        <v>1113</v>
      </c>
      <c r="O1760" s="1111" t="s">
        <v>1113</v>
      </c>
      <c r="P1760" s="1111"/>
      <c r="Q1760" s="2867"/>
      <c r="R1760" s="2869"/>
      <c r="S1760" s="2869"/>
      <c r="T1760" s="2869"/>
      <c r="U1760" s="2869"/>
      <c r="V1760" s="2869"/>
      <c r="W1760" s="2869"/>
      <c r="X1760" s="2869"/>
      <c r="Y1760" s="2869"/>
      <c r="Z1760" s="2869"/>
      <c r="AA1760" s="2869"/>
      <c r="AB1760" s="1125"/>
      <c r="AC1760" s="1151"/>
      <c r="AD1760" s="1152"/>
      <c r="AE1760" s="1153"/>
      <c r="AF1760" s="1153"/>
      <c r="AG1760" s="1153"/>
      <c r="AH1760" s="124"/>
      <c r="AI1760" s="124"/>
      <c r="AJ1760" s="124"/>
      <c r="AK1760" s="124"/>
      <c r="AL1760" s="1153"/>
      <c r="AM1760" s="124"/>
      <c r="AN1760" s="124"/>
      <c r="AO1760" s="1153"/>
      <c r="AP1760" s="1153"/>
      <c r="AQ1760" s="1153"/>
      <c r="AR1760" s="1154"/>
      <c r="AS1760" s="1154"/>
      <c r="AT1760" s="1154"/>
      <c r="AU1760" s="1154"/>
      <c r="AV1760" s="1154"/>
      <c r="AW1760" s="1154"/>
      <c r="AX1760" s="1154"/>
      <c r="AY1760" s="1154"/>
      <c r="AZ1760" s="1154"/>
      <c r="BA1760" s="1154"/>
      <c r="BB1760" s="1154"/>
    </row>
    <row r="1761" spans="2:54" ht="15" customHeight="1">
      <c r="B1761" s="1155"/>
      <c r="C1761" s="3017"/>
      <c r="D1761" s="3017"/>
      <c r="E1761" s="1146" t="s">
        <v>1130</v>
      </c>
      <c r="F1761" s="1106"/>
      <c r="G1761" s="441" t="s">
        <v>93</v>
      </c>
      <c r="H1761" s="441" t="s">
        <v>1103</v>
      </c>
      <c r="I1761" s="441" t="s">
        <v>1131</v>
      </c>
      <c r="J1761" s="441" t="s">
        <v>112</v>
      </c>
      <c r="K1761" s="1111" t="s">
        <v>1112</v>
      </c>
      <c r="L1761" s="441" t="s">
        <v>1120</v>
      </c>
      <c r="M1761" s="441" t="str">
        <f t="shared" si="106"/>
        <v>Holroyd 132 kV</v>
      </c>
      <c r="N1761" s="1111" t="s">
        <v>1113</v>
      </c>
      <c r="O1761" s="1111" t="s">
        <v>1113</v>
      </c>
      <c r="P1761" s="1111"/>
      <c r="Q1761" s="2867"/>
      <c r="R1761" s="2869"/>
      <c r="S1761" s="2869"/>
      <c r="T1761" s="2869"/>
      <c r="U1761" s="2869"/>
      <c r="V1761" s="2869"/>
      <c r="W1761" s="2869"/>
      <c r="X1761" s="2869"/>
      <c r="Y1761" s="2869"/>
      <c r="Z1761" s="2869"/>
      <c r="AA1761" s="2869"/>
      <c r="AB1761" s="1125"/>
      <c r="AC1761" s="1151"/>
      <c r="AD1761" s="1152"/>
      <c r="AE1761" s="1153"/>
      <c r="AF1761" s="1153"/>
      <c r="AG1761" s="1153"/>
      <c r="AH1761" s="124"/>
      <c r="AI1761" s="124"/>
      <c r="AJ1761" s="124"/>
      <c r="AK1761" s="124"/>
      <c r="AL1761" s="1153"/>
      <c r="AM1761" s="124"/>
      <c r="AN1761" s="124"/>
      <c r="AO1761" s="1153"/>
      <c r="AP1761" s="1153"/>
      <c r="AQ1761" s="1153"/>
      <c r="AR1761" s="1154"/>
      <c r="AS1761" s="1154"/>
      <c r="AT1761" s="1154"/>
      <c r="AU1761" s="1154"/>
      <c r="AV1761" s="1154"/>
      <c r="AW1761" s="1154"/>
      <c r="AX1761" s="1154"/>
      <c r="AY1761" s="1154"/>
      <c r="AZ1761" s="1154"/>
      <c r="BA1761" s="1154"/>
      <c r="BB1761" s="1154"/>
    </row>
    <row r="1762" spans="2:54" ht="15" customHeight="1">
      <c r="B1762" s="1155"/>
      <c r="C1762" s="3016" t="s">
        <v>1134</v>
      </c>
      <c r="D1762" s="3016" t="s">
        <v>833</v>
      </c>
      <c r="E1762" s="1146" t="s">
        <v>1127</v>
      </c>
      <c r="F1762" s="1106"/>
      <c r="G1762" s="441" t="s">
        <v>93</v>
      </c>
      <c r="H1762" s="441" t="s">
        <v>1103</v>
      </c>
      <c r="I1762" s="441" t="s">
        <v>1128</v>
      </c>
      <c r="J1762" s="441" t="s">
        <v>112</v>
      </c>
      <c r="K1762" s="1111" t="s">
        <v>1134</v>
      </c>
      <c r="L1762" s="441" t="s">
        <v>1120</v>
      </c>
      <c r="M1762" s="441" t="str">
        <f t="shared" si="106"/>
        <v>Holroyd 132 kV</v>
      </c>
      <c r="N1762" s="1111" t="s">
        <v>1115</v>
      </c>
      <c r="O1762" s="1111" t="s">
        <v>833</v>
      </c>
      <c r="P1762" s="1111"/>
      <c r="Q1762" s="2867"/>
      <c r="R1762" s="2869"/>
      <c r="S1762" s="2869"/>
      <c r="T1762" s="2869"/>
      <c r="U1762" s="2869"/>
      <c r="V1762" s="2869"/>
      <c r="W1762" s="2869"/>
      <c r="X1762" s="2869"/>
      <c r="Y1762" s="2869"/>
      <c r="Z1762" s="2869"/>
      <c r="AA1762" s="2869"/>
      <c r="AB1762" s="1125"/>
      <c r="AC1762" s="1151"/>
      <c r="AD1762" s="1152"/>
      <c r="AE1762" s="1153"/>
      <c r="AF1762" s="1153"/>
      <c r="AG1762" s="1153"/>
      <c r="AH1762" s="124"/>
      <c r="AI1762" s="124"/>
      <c r="AJ1762" s="124"/>
      <c r="AK1762" s="124"/>
      <c r="AL1762" s="1153"/>
      <c r="AM1762" s="124"/>
      <c r="AN1762" s="124"/>
      <c r="AO1762" s="1153"/>
      <c r="AP1762" s="1153"/>
      <c r="AQ1762" s="1153"/>
      <c r="AR1762" s="1154"/>
      <c r="AS1762" s="1154"/>
      <c r="AT1762" s="1154"/>
      <c r="AU1762" s="1154"/>
      <c r="AV1762" s="1154"/>
      <c r="AW1762" s="1154"/>
      <c r="AX1762" s="1154"/>
      <c r="AY1762" s="1154"/>
      <c r="AZ1762" s="1154"/>
      <c r="BA1762" s="1154"/>
      <c r="BB1762" s="1154"/>
    </row>
    <row r="1763" spans="2:54" ht="15" customHeight="1">
      <c r="B1763" s="1155"/>
      <c r="C1763" s="3017"/>
      <c r="D1763" s="3017"/>
      <c r="E1763" s="1146" t="s">
        <v>1130</v>
      </c>
      <c r="F1763" s="1106"/>
      <c r="G1763" s="441" t="s">
        <v>93</v>
      </c>
      <c r="H1763" s="441" t="s">
        <v>1103</v>
      </c>
      <c r="I1763" s="441" t="s">
        <v>1131</v>
      </c>
      <c r="J1763" s="441" t="s">
        <v>112</v>
      </c>
      <c r="K1763" s="1111" t="s">
        <v>1134</v>
      </c>
      <c r="L1763" s="441" t="s">
        <v>1120</v>
      </c>
      <c r="M1763" s="441" t="str">
        <f t="shared" si="106"/>
        <v>Holroyd 132 kV</v>
      </c>
      <c r="N1763" s="1111" t="s">
        <v>1115</v>
      </c>
      <c r="O1763" s="1111" t="s">
        <v>833</v>
      </c>
      <c r="P1763" s="1111"/>
      <c r="Q1763" s="2867"/>
      <c r="R1763" s="2869"/>
      <c r="S1763" s="2869"/>
      <c r="T1763" s="2869"/>
      <c r="U1763" s="2869"/>
      <c r="V1763" s="2869"/>
      <c r="W1763" s="2869"/>
      <c r="X1763" s="2869"/>
      <c r="Y1763" s="2869"/>
      <c r="Z1763" s="2869"/>
      <c r="AA1763" s="2869"/>
      <c r="AB1763" s="1125"/>
      <c r="AC1763" s="1151"/>
      <c r="AD1763" s="1152"/>
      <c r="AE1763" s="1153"/>
      <c r="AF1763" s="1153"/>
      <c r="AG1763" s="1153"/>
      <c r="AH1763" s="124"/>
      <c r="AI1763" s="124"/>
      <c r="AJ1763" s="124"/>
      <c r="AK1763" s="124"/>
      <c r="AL1763" s="1153"/>
      <c r="AM1763" s="124"/>
      <c r="AN1763" s="124"/>
      <c r="AO1763" s="1153"/>
      <c r="AP1763" s="1153"/>
      <c r="AQ1763" s="1153"/>
      <c r="AR1763" s="1154"/>
      <c r="AS1763" s="1154"/>
      <c r="AT1763" s="1154"/>
      <c r="AU1763" s="1154"/>
      <c r="AV1763" s="1154"/>
      <c r="AW1763" s="1154"/>
      <c r="AX1763" s="1154"/>
      <c r="AY1763" s="1154"/>
      <c r="AZ1763" s="1154"/>
      <c r="BA1763" s="1154"/>
      <c r="BB1763" s="1154"/>
    </row>
    <row r="1764" spans="2:54" ht="15" customHeight="1">
      <c r="B1764" s="1155"/>
      <c r="C1764" s="3016" t="s">
        <v>1135</v>
      </c>
      <c r="D1764" s="3016" t="s">
        <v>833</v>
      </c>
      <c r="E1764" s="1146" t="s">
        <v>1127</v>
      </c>
      <c r="F1764" s="1106"/>
      <c r="G1764" s="441" t="s">
        <v>93</v>
      </c>
      <c r="H1764" s="441" t="s">
        <v>1103</v>
      </c>
      <c r="I1764" s="441" t="s">
        <v>1128</v>
      </c>
      <c r="J1764" s="441" t="s">
        <v>112</v>
      </c>
      <c r="K1764" s="1111" t="s">
        <v>1135</v>
      </c>
      <c r="L1764" s="441" t="s">
        <v>1120</v>
      </c>
      <c r="M1764" s="441" t="str">
        <f t="shared" si="106"/>
        <v>Holroyd 132 kV</v>
      </c>
      <c r="N1764" s="1111" t="s">
        <v>1106</v>
      </c>
      <c r="O1764" s="1111" t="s">
        <v>833</v>
      </c>
      <c r="P1764" s="1111"/>
      <c r="Q1764" s="2867"/>
      <c r="R1764" s="2869"/>
      <c r="S1764" s="2869"/>
      <c r="T1764" s="2869"/>
      <c r="U1764" s="2869"/>
      <c r="V1764" s="2869"/>
      <c r="W1764" s="2869"/>
      <c r="X1764" s="2869"/>
      <c r="Y1764" s="2869"/>
      <c r="Z1764" s="2869"/>
      <c r="AA1764" s="2869"/>
      <c r="AB1764" s="1125"/>
      <c r="AC1764" s="1151"/>
      <c r="AD1764" s="1152"/>
      <c r="AE1764" s="1153"/>
      <c r="AF1764" s="1153"/>
      <c r="AG1764" s="1153"/>
      <c r="AH1764" s="124"/>
      <c r="AI1764" s="124"/>
      <c r="AJ1764" s="124"/>
      <c r="AK1764" s="124"/>
      <c r="AL1764" s="1153"/>
      <c r="AM1764" s="124"/>
      <c r="AN1764" s="124"/>
      <c r="AO1764" s="1153"/>
      <c r="AP1764" s="1153"/>
      <c r="AQ1764" s="1153"/>
      <c r="AR1764" s="1154"/>
      <c r="AS1764" s="1154"/>
      <c r="AT1764" s="1154"/>
      <c r="AU1764" s="1154"/>
      <c r="AV1764" s="1154"/>
      <c r="AW1764" s="1154"/>
      <c r="AX1764" s="1154"/>
      <c r="AY1764" s="1154"/>
      <c r="AZ1764" s="1154"/>
      <c r="BA1764" s="1154"/>
      <c r="BB1764" s="1154"/>
    </row>
    <row r="1765" spans="2:54" ht="15" customHeight="1">
      <c r="B1765" s="1155"/>
      <c r="C1765" s="3017"/>
      <c r="D1765" s="3017"/>
      <c r="E1765" s="1146" t="s">
        <v>1130</v>
      </c>
      <c r="F1765" s="1106"/>
      <c r="G1765" s="441" t="s">
        <v>93</v>
      </c>
      <c r="H1765" s="441" t="s">
        <v>1103</v>
      </c>
      <c r="I1765" s="441" t="s">
        <v>1131</v>
      </c>
      <c r="J1765" s="441" t="s">
        <v>112</v>
      </c>
      <c r="K1765" s="1111" t="s">
        <v>1135</v>
      </c>
      <c r="L1765" s="441" t="s">
        <v>1120</v>
      </c>
      <c r="M1765" s="441" t="str">
        <f t="shared" si="106"/>
        <v>Holroyd 132 kV</v>
      </c>
      <c r="N1765" s="1111" t="s">
        <v>1106</v>
      </c>
      <c r="O1765" s="1111" t="s">
        <v>833</v>
      </c>
      <c r="P1765" s="1111"/>
      <c r="Q1765" s="2867"/>
      <c r="R1765" s="2869"/>
      <c r="S1765" s="2869"/>
      <c r="T1765" s="2869"/>
      <c r="U1765" s="2869"/>
      <c r="V1765" s="2869"/>
      <c r="W1765" s="2869"/>
      <c r="X1765" s="2869"/>
      <c r="Y1765" s="2869"/>
      <c r="Z1765" s="2869"/>
      <c r="AA1765" s="2869"/>
      <c r="AB1765" s="1125"/>
      <c r="AC1765" s="1151"/>
      <c r="AD1765" s="1152"/>
      <c r="AE1765" s="1153"/>
      <c r="AF1765" s="1153"/>
      <c r="AG1765" s="1153"/>
      <c r="AH1765" s="124"/>
      <c r="AI1765" s="124"/>
      <c r="AJ1765" s="124"/>
      <c r="AK1765" s="124"/>
      <c r="AL1765" s="1153"/>
      <c r="AM1765" s="124"/>
      <c r="AN1765" s="124"/>
      <c r="AO1765" s="1153"/>
      <c r="AP1765" s="1153"/>
      <c r="AQ1765" s="1153"/>
      <c r="AR1765" s="1154"/>
      <c r="AS1765" s="1154"/>
      <c r="AT1765" s="1154"/>
      <c r="AU1765" s="1154"/>
      <c r="AV1765" s="1154"/>
      <c r="AW1765" s="1154"/>
      <c r="AX1765" s="1154"/>
      <c r="AY1765" s="1154"/>
      <c r="AZ1765" s="1154"/>
      <c r="BA1765" s="1154"/>
      <c r="BB1765" s="1154"/>
    </row>
    <row r="1766" spans="2:54" ht="15" customHeight="1">
      <c r="B1766" s="1155"/>
      <c r="C1766" s="3016" t="s">
        <v>1135</v>
      </c>
      <c r="D1766" s="3016" t="s">
        <v>842</v>
      </c>
      <c r="E1766" s="1146" t="s">
        <v>1127</v>
      </c>
      <c r="F1766" s="1106"/>
      <c r="G1766" s="441" t="s">
        <v>93</v>
      </c>
      <c r="H1766" s="441" t="s">
        <v>1103</v>
      </c>
      <c r="I1766" s="441" t="s">
        <v>1128</v>
      </c>
      <c r="J1766" s="441" t="s">
        <v>112</v>
      </c>
      <c r="K1766" s="1111" t="s">
        <v>1135</v>
      </c>
      <c r="L1766" s="441" t="s">
        <v>1120</v>
      </c>
      <c r="M1766" s="441" t="str">
        <f t="shared" si="106"/>
        <v>Holroyd 132 kV</v>
      </c>
      <c r="N1766" s="1111" t="s">
        <v>1106</v>
      </c>
      <c r="O1766" s="1111" t="s">
        <v>842</v>
      </c>
      <c r="P1766" s="1111"/>
      <c r="Q1766" s="2867"/>
      <c r="R1766" s="2869"/>
      <c r="S1766" s="2869"/>
      <c r="T1766" s="2869"/>
      <c r="U1766" s="2869"/>
      <c r="V1766" s="2869"/>
      <c r="W1766" s="2869"/>
      <c r="X1766" s="2869"/>
      <c r="Y1766" s="2869"/>
      <c r="Z1766" s="2869"/>
      <c r="AA1766" s="2869"/>
      <c r="AB1766" s="1125"/>
      <c r="AC1766" s="1151"/>
      <c r="AD1766" s="1152"/>
      <c r="AE1766" s="1153"/>
      <c r="AF1766" s="1153"/>
      <c r="AG1766" s="1153"/>
      <c r="AH1766" s="124"/>
      <c r="AI1766" s="124"/>
      <c r="AJ1766" s="124"/>
      <c r="AK1766" s="124"/>
      <c r="AL1766" s="1153"/>
      <c r="AM1766" s="124"/>
      <c r="AN1766" s="124"/>
      <c r="AO1766" s="1153"/>
      <c r="AP1766" s="1153"/>
      <c r="AQ1766" s="1153"/>
      <c r="AR1766" s="1154"/>
      <c r="AS1766" s="1154"/>
      <c r="AT1766" s="1154"/>
      <c r="AU1766" s="1154"/>
      <c r="AV1766" s="1154"/>
      <c r="AW1766" s="1154"/>
      <c r="AX1766" s="1154"/>
      <c r="AY1766" s="1154"/>
      <c r="AZ1766" s="1154"/>
      <c r="BA1766" s="1154"/>
      <c r="BB1766" s="1154"/>
    </row>
    <row r="1767" spans="2:54" ht="15" customHeight="1">
      <c r="B1767" s="1155"/>
      <c r="C1767" s="3017"/>
      <c r="D1767" s="3017"/>
      <c r="E1767" s="1146" t="s">
        <v>1130</v>
      </c>
      <c r="F1767" s="1106"/>
      <c r="G1767" s="441" t="s">
        <v>93</v>
      </c>
      <c r="H1767" s="441" t="s">
        <v>1103</v>
      </c>
      <c r="I1767" s="441" t="s">
        <v>1131</v>
      </c>
      <c r="J1767" s="441" t="s">
        <v>112</v>
      </c>
      <c r="K1767" s="1111" t="s">
        <v>1135</v>
      </c>
      <c r="L1767" s="441" t="s">
        <v>1120</v>
      </c>
      <c r="M1767" s="441" t="str">
        <f t="shared" si="106"/>
        <v>Holroyd 132 kV</v>
      </c>
      <c r="N1767" s="1111" t="s">
        <v>1106</v>
      </c>
      <c r="O1767" s="1111" t="s">
        <v>842</v>
      </c>
      <c r="P1767" s="1111"/>
      <c r="Q1767" s="2867"/>
      <c r="R1767" s="2869"/>
      <c r="S1767" s="2869"/>
      <c r="T1767" s="2869"/>
      <c r="U1767" s="2869"/>
      <c r="V1767" s="2869"/>
      <c r="W1767" s="2869"/>
      <c r="X1767" s="2869"/>
      <c r="Y1767" s="2869"/>
      <c r="Z1767" s="2869"/>
      <c r="AA1767" s="2869"/>
      <c r="AB1767" s="1125"/>
      <c r="AC1767" s="1151"/>
      <c r="AD1767" s="1152"/>
      <c r="AE1767" s="1153"/>
      <c r="AF1767" s="1153"/>
      <c r="AG1767" s="1153"/>
      <c r="AH1767" s="124"/>
      <c r="AI1767" s="124"/>
      <c r="AJ1767" s="124"/>
      <c r="AK1767" s="124"/>
      <c r="AL1767" s="1153"/>
      <c r="AM1767" s="124"/>
      <c r="AN1767" s="124"/>
      <c r="AO1767" s="1153"/>
      <c r="AP1767" s="1153"/>
      <c r="AQ1767" s="1153"/>
      <c r="AR1767" s="1154"/>
      <c r="AS1767" s="1154"/>
      <c r="AT1767" s="1154"/>
      <c r="AU1767" s="1154"/>
      <c r="AV1767" s="1154"/>
      <c r="AW1767" s="1154"/>
      <c r="AX1767" s="1154"/>
      <c r="AY1767" s="1154"/>
      <c r="AZ1767" s="1154"/>
      <c r="BA1767" s="1154"/>
      <c r="BB1767" s="1154"/>
    </row>
    <row r="1768" spans="2:54" ht="15" customHeight="1">
      <c r="B1768" s="1155"/>
      <c r="C1768" s="3016" t="s">
        <v>1136</v>
      </c>
      <c r="D1768" s="3016" t="s">
        <v>833</v>
      </c>
      <c r="E1768" s="1146" t="s">
        <v>1127</v>
      </c>
      <c r="F1768" s="1106"/>
      <c r="G1768" s="441" t="s">
        <v>93</v>
      </c>
      <c r="H1768" s="441" t="s">
        <v>1103</v>
      </c>
      <c r="I1768" s="441" t="s">
        <v>1128</v>
      </c>
      <c r="J1768" s="441" t="s">
        <v>112</v>
      </c>
      <c r="K1768" s="1111" t="s">
        <v>1136</v>
      </c>
      <c r="L1768" s="441" t="s">
        <v>1120</v>
      </c>
      <c r="M1768" s="441" t="str">
        <f t="shared" si="106"/>
        <v>Holroyd 132 kV</v>
      </c>
      <c r="N1768" s="1111" t="s">
        <v>1106</v>
      </c>
      <c r="O1768" s="1111" t="s">
        <v>833</v>
      </c>
      <c r="P1768" s="1111"/>
      <c r="Q1768" s="2867"/>
      <c r="R1768" s="2869"/>
      <c r="S1768" s="2869"/>
      <c r="T1768" s="2869"/>
      <c r="U1768" s="2869"/>
      <c r="V1768" s="2869"/>
      <c r="W1768" s="2870">
        <v>409.72223920626368</v>
      </c>
      <c r="X1768" s="2870">
        <v>410.54196428964747</v>
      </c>
      <c r="Y1768" s="2870">
        <v>411.84761802329353</v>
      </c>
      <c r="Z1768" s="2870">
        <v>412.41833079498576</v>
      </c>
      <c r="AA1768" s="2870">
        <v>412.87554044368278</v>
      </c>
      <c r="AB1768" s="1125"/>
      <c r="AC1768" s="1151"/>
      <c r="AD1768" s="1152"/>
      <c r="AE1768" s="1153"/>
      <c r="AF1768" s="1153"/>
      <c r="AG1768" s="1153"/>
      <c r="AH1768" s="124"/>
      <c r="AI1768" s="124"/>
      <c r="AJ1768" s="124"/>
      <c r="AK1768" s="124"/>
      <c r="AL1768" s="1153"/>
      <c r="AM1768" s="124"/>
      <c r="AN1768" s="124"/>
      <c r="AO1768" s="1153"/>
      <c r="AP1768" s="1153"/>
      <c r="AQ1768" s="1153"/>
      <c r="AR1768" s="1154"/>
      <c r="AS1768" s="1154"/>
      <c r="AT1768" s="1154"/>
      <c r="AU1768" s="1154"/>
      <c r="AV1768" s="1154"/>
      <c r="AW1768" s="1154"/>
      <c r="AX1768" s="1154"/>
      <c r="AY1768" s="1154"/>
      <c r="AZ1768" s="1154"/>
      <c r="BA1768" s="1154"/>
      <c r="BB1768" s="1154"/>
    </row>
    <row r="1769" spans="2:54" ht="15" customHeight="1">
      <c r="B1769" s="1155"/>
      <c r="C1769" s="3017"/>
      <c r="D1769" s="3017"/>
      <c r="E1769" s="1146" t="s">
        <v>1130</v>
      </c>
      <c r="F1769" s="1106"/>
      <c r="G1769" s="441" t="s">
        <v>93</v>
      </c>
      <c r="H1769" s="441" t="s">
        <v>1103</v>
      </c>
      <c r="I1769" s="441" t="s">
        <v>1131</v>
      </c>
      <c r="J1769" s="441" t="s">
        <v>112</v>
      </c>
      <c r="K1769" s="1111" t="s">
        <v>1136</v>
      </c>
      <c r="L1769" s="441" t="s">
        <v>1120</v>
      </c>
      <c r="M1769" s="441" t="str">
        <f t="shared" si="106"/>
        <v>Holroyd 132 kV</v>
      </c>
      <c r="N1769" s="1111" t="s">
        <v>1106</v>
      </c>
      <c r="O1769" s="1111" t="s">
        <v>833</v>
      </c>
      <c r="P1769" s="1111"/>
      <c r="Q1769" s="2867"/>
      <c r="R1769" s="2869"/>
      <c r="S1769" s="2869"/>
      <c r="T1769" s="2869"/>
      <c r="U1769" s="2869"/>
      <c r="V1769" s="2869"/>
      <c r="W1769" s="2870"/>
      <c r="X1769" s="2870"/>
      <c r="Y1769" s="2870"/>
      <c r="Z1769" s="2870"/>
      <c r="AA1769" s="2870"/>
      <c r="AB1769" s="1125"/>
      <c r="AC1769" s="1151"/>
      <c r="AD1769" s="1152"/>
      <c r="AE1769" s="1153"/>
      <c r="AF1769" s="1153"/>
      <c r="AG1769" s="1153"/>
      <c r="AH1769" s="124"/>
      <c r="AI1769" s="124"/>
      <c r="AJ1769" s="124"/>
      <c r="AK1769" s="124"/>
      <c r="AL1769" s="1153"/>
      <c r="AM1769" s="124"/>
      <c r="AN1769" s="124"/>
      <c r="AO1769" s="1153"/>
      <c r="AP1769" s="1153"/>
      <c r="AQ1769" s="1153"/>
      <c r="AR1769" s="1154"/>
      <c r="AS1769" s="1154"/>
      <c r="AT1769" s="1154"/>
      <c r="AU1769" s="1154"/>
      <c r="AV1769" s="1154"/>
      <c r="AW1769" s="1154"/>
      <c r="AX1769" s="1154"/>
      <c r="AY1769" s="1154"/>
      <c r="AZ1769" s="1154"/>
      <c r="BA1769" s="1154"/>
      <c r="BB1769" s="1154"/>
    </row>
    <row r="1770" spans="2:54" ht="15" customHeight="1">
      <c r="B1770" s="1155"/>
      <c r="C1770" s="3016" t="s">
        <v>1136</v>
      </c>
      <c r="D1770" s="3016" t="s">
        <v>842</v>
      </c>
      <c r="E1770" s="1146" t="s">
        <v>1127</v>
      </c>
      <c r="F1770" s="1106"/>
      <c r="G1770" s="441" t="s">
        <v>93</v>
      </c>
      <c r="H1770" s="441" t="s">
        <v>1103</v>
      </c>
      <c r="I1770" s="441" t="s">
        <v>1128</v>
      </c>
      <c r="J1770" s="441" t="s">
        <v>112</v>
      </c>
      <c r="K1770" s="1111" t="s">
        <v>1136</v>
      </c>
      <c r="L1770" s="441" t="s">
        <v>1120</v>
      </c>
      <c r="M1770" s="441" t="str">
        <f t="shared" si="106"/>
        <v>Holroyd 132 kV</v>
      </c>
      <c r="N1770" s="1111" t="s">
        <v>1106</v>
      </c>
      <c r="O1770" s="1111" t="s">
        <v>842</v>
      </c>
      <c r="P1770" s="1111"/>
      <c r="Q1770" s="2867"/>
      <c r="R1770" s="2869"/>
      <c r="S1770" s="2869"/>
      <c r="T1770" s="2869"/>
      <c r="U1770" s="2869"/>
      <c r="V1770" s="2869"/>
      <c r="W1770" s="2870">
        <v>431.22607794632637</v>
      </c>
      <c r="X1770" s="2870">
        <v>432.0825997247855</v>
      </c>
      <c r="Y1770" s="2870">
        <v>433.45563406115787</v>
      </c>
      <c r="Z1770" s="2870">
        <v>434.0528028113614</v>
      </c>
      <c r="AA1770" s="2870">
        <v>434.53163918709328</v>
      </c>
      <c r="AB1770" s="1125"/>
      <c r="AC1770" s="1151"/>
      <c r="AD1770" s="1152"/>
      <c r="AE1770" s="1153"/>
      <c r="AF1770" s="1153"/>
      <c r="AG1770" s="1153"/>
      <c r="AH1770" s="124"/>
      <c r="AI1770" s="124"/>
      <c r="AJ1770" s="124"/>
      <c r="AK1770" s="124"/>
      <c r="AL1770" s="1153"/>
      <c r="AM1770" s="124"/>
      <c r="AN1770" s="124"/>
      <c r="AO1770" s="1153"/>
      <c r="AP1770" s="1153"/>
      <c r="AQ1770" s="1153"/>
      <c r="AR1770" s="1154"/>
      <c r="AS1770" s="1154"/>
      <c r="AT1770" s="1154"/>
      <c r="AU1770" s="1154"/>
      <c r="AV1770" s="1154"/>
      <c r="AW1770" s="1154"/>
      <c r="AX1770" s="1154"/>
      <c r="AY1770" s="1154"/>
      <c r="AZ1770" s="1154"/>
      <c r="BA1770" s="1154"/>
      <c r="BB1770" s="1154"/>
    </row>
    <row r="1771" spans="2:54" ht="15" customHeight="1" thickBot="1">
      <c r="B1771" s="2872"/>
      <c r="C1771" s="3018"/>
      <c r="D1771" s="3018"/>
      <c r="E1771" s="2873" t="s">
        <v>1130</v>
      </c>
      <c r="F1771" s="1106"/>
      <c r="G1771" s="441" t="s">
        <v>93</v>
      </c>
      <c r="H1771" s="441" t="s">
        <v>1103</v>
      </c>
      <c r="I1771" s="441" t="s">
        <v>1131</v>
      </c>
      <c r="J1771" s="441" t="s">
        <v>112</v>
      </c>
      <c r="K1771" s="1111" t="s">
        <v>1136</v>
      </c>
      <c r="L1771" s="441" t="s">
        <v>1120</v>
      </c>
      <c r="M1771" s="441" t="str">
        <f t="shared" si="106"/>
        <v>Holroyd 132 kV</v>
      </c>
      <c r="N1771" s="1111" t="s">
        <v>1106</v>
      </c>
      <c r="O1771" s="1111" t="s">
        <v>842</v>
      </c>
      <c r="P1771" s="1111"/>
      <c r="Q1771" s="2874"/>
      <c r="R1771" s="2876"/>
      <c r="S1771" s="2876"/>
      <c r="T1771" s="2876"/>
      <c r="U1771" s="2876"/>
      <c r="V1771" s="2876"/>
      <c r="W1771" s="2877"/>
      <c r="X1771" s="2877"/>
      <c r="Y1771" s="2877"/>
      <c r="Z1771" s="2877"/>
      <c r="AA1771" s="2877"/>
      <c r="AB1771" s="1162"/>
      <c r="AC1771" s="1151"/>
      <c r="AD1771" s="1152"/>
      <c r="AE1771" s="1153"/>
      <c r="AF1771" s="1153"/>
      <c r="AG1771" s="1153"/>
      <c r="AH1771" s="124"/>
      <c r="AI1771" s="124"/>
      <c r="AJ1771" s="124"/>
      <c r="AK1771" s="124"/>
      <c r="AL1771" s="1153"/>
      <c r="AM1771" s="124"/>
      <c r="AN1771" s="124"/>
      <c r="AO1771" s="1153"/>
      <c r="AP1771" s="1153"/>
      <c r="AQ1771" s="1153"/>
      <c r="AR1771" s="1154"/>
      <c r="AS1771" s="1154"/>
      <c r="AT1771" s="1154"/>
      <c r="AU1771" s="1154"/>
      <c r="AV1771" s="1154"/>
      <c r="AW1771" s="1154"/>
      <c r="AX1771" s="1154"/>
      <c r="AY1771" s="1154"/>
      <c r="AZ1771" s="1154"/>
      <c r="BA1771" s="1154"/>
      <c r="BB1771" s="1154"/>
    </row>
    <row r="1772" spans="2:54" ht="15" customHeight="1">
      <c r="B1772" s="1145" t="s">
        <v>1648</v>
      </c>
      <c r="C1772" s="3019" t="s">
        <v>1126</v>
      </c>
      <c r="D1772" s="3019" t="s">
        <v>842</v>
      </c>
      <c r="E1772" s="1146" t="s">
        <v>1127</v>
      </c>
      <c r="F1772" s="1106"/>
      <c r="G1772" s="441" t="s">
        <v>93</v>
      </c>
      <c r="H1772" s="441" t="s">
        <v>1103</v>
      </c>
      <c r="I1772" s="441" t="s">
        <v>1128</v>
      </c>
      <c r="J1772" s="441" t="s">
        <v>112</v>
      </c>
      <c r="K1772" s="441" t="s">
        <v>1126</v>
      </c>
      <c r="L1772" s="441" t="s">
        <v>1120</v>
      </c>
      <c r="M1772" s="441" t="str">
        <f t="shared" ref="M1772" si="108">B1772</f>
        <v>Rookwood Road 132 kV</v>
      </c>
      <c r="N1772" s="441" t="s">
        <v>1129</v>
      </c>
      <c r="O1772" s="441" t="s">
        <v>842</v>
      </c>
      <c r="P1772" s="1111"/>
      <c r="Q1772" s="2521"/>
      <c r="R1772" s="2522"/>
      <c r="S1772" s="2523"/>
      <c r="T1772" s="2523"/>
      <c r="U1772" s="2523"/>
      <c r="V1772" s="2523"/>
      <c r="W1772" s="2524"/>
      <c r="X1772" s="2524"/>
      <c r="Y1772" s="2524"/>
      <c r="Z1772" s="2524"/>
      <c r="AA1772" s="2525"/>
      <c r="AB1772" s="1125"/>
      <c r="AC1772" s="1151"/>
      <c r="AD1772" s="1152"/>
      <c r="AE1772" s="1153"/>
      <c r="AF1772" s="1153"/>
      <c r="AG1772" s="1153"/>
      <c r="AH1772" s="124"/>
      <c r="AI1772" s="124"/>
      <c r="AJ1772" s="124"/>
      <c r="AK1772" s="124"/>
      <c r="AL1772" s="124"/>
      <c r="AM1772" s="124"/>
      <c r="AN1772" s="124"/>
      <c r="AO1772" s="124"/>
      <c r="AP1772" s="124"/>
      <c r="AQ1772" s="1153"/>
      <c r="AR1772" s="1154"/>
      <c r="AS1772" s="1154"/>
      <c r="AT1772" s="1154"/>
      <c r="AU1772" s="1154"/>
      <c r="AV1772" s="1154"/>
      <c r="AW1772" s="1154"/>
      <c r="AX1772" s="1154"/>
      <c r="AY1772" s="1154"/>
      <c r="AZ1772" s="1154"/>
      <c r="BA1772" s="1154"/>
      <c r="BB1772" s="1154"/>
    </row>
    <row r="1773" spans="2:54" ht="15" customHeight="1">
      <c r="B1773" s="1155"/>
      <c r="C1773" s="3017"/>
      <c r="D1773" s="3017"/>
      <c r="E1773" s="1146" t="s">
        <v>1130</v>
      </c>
      <c r="F1773" s="1106"/>
      <c r="G1773" s="441" t="s">
        <v>93</v>
      </c>
      <c r="H1773" s="441" t="s">
        <v>1103</v>
      </c>
      <c r="I1773" s="441" t="s">
        <v>1131</v>
      </c>
      <c r="J1773" s="441" t="s">
        <v>112</v>
      </c>
      <c r="K1773" s="441" t="s">
        <v>1126</v>
      </c>
      <c r="L1773" s="441" t="s">
        <v>1120</v>
      </c>
      <c r="M1773" s="441" t="str">
        <f t="shared" si="106"/>
        <v>Rookwood Road 132 kV</v>
      </c>
      <c r="N1773" s="441" t="s">
        <v>1129</v>
      </c>
      <c r="O1773" s="441" t="s">
        <v>842</v>
      </c>
      <c r="P1773" s="1111"/>
      <c r="Q1773" s="2526"/>
      <c r="R1773" s="2527"/>
      <c r="S1773" s="2524"/>
      <c r="T1773" s="2524"/>
      <c r="U1773" s="2524"/>
      <c r="V1773" s="2524"/>
      <c r="W1773" s="2524"/>
      <c r="X1773" s="2524"/>
      <c r="Y1773" s="2524"/>
      <c r="Z1773" s="2524"/>
      <c r="AA1773" s="2525"/>
      <c r="AB1773" s="1125"/>
      <c r="AC1773" s="1151"/>
      <c r="AD1773" s="1152"/>
      <c r="AE1773" s="1153"/>
      <c r="AF1773" s="1153"/>
      <c r="AG1773" s="1153"/>
      <c r="AH1773" s="124"/>
      <c r="AI1773" s="124"/>
      <c r="AJ1773" s="124"/>
      <c r="AK1773" s="124"/>
      <c r="AL1773" s="124"/>
      <c r="AM1773" s="124"/>
      <c r="AN1773" s="124"/>
      <c r="AO1773" s="124"/>
      <c r="AP1773" s="124"/>
      <c r="AQ1773" s="1153"/>
      <c r="AR1773" s="1154"/>
      <c r="AS1773" s="1154"/>
      <c r="AT1773" s="1154"/>
      <c r="AU1773" s="1154"/>
      <c r="AV1773" s="1154"/>
      <c r="AW1773" s="1154"/>
      <c r="AX1773" s="1154"/>
      <c r="AY1773" s="1154"/>
      <c r="AZ1773" s="1154"/>
      <c r="BA1773" s="1154"/>
      <c r="BB1773" s="1154"/>
    </row>
    <row r="1774" spans="2:54" ht="15" customHeight="1">
      <c r="B1774" s="1155"/>
      <c r="C1774" s="3016" t="s">
        <v>1132</v>
      </c>
      <c r="D1774" s="3016" t="s">
        <v>833</v>
      </c>
      <c r="E1774" s="1146" t="s">
        <v>1127</v>
      </c>
      <c r="F1774" s="1106"/>
      <c r="G1774" s="441" t="s">
        <v>93</v>
      </c>
      <c r="H1774" s="441" t="s">
        <v>1103</v>
      </c>
      <c r="I1774" s="441" t="s">
        <v>1128</v>
      </c>
      <c r="J1774" s="441" t="s">
        <v>112</v>
      </c>
      <c r="K1774" s="1111" t="s">
        <v>1132</v>
      </c>
      <c r="L1774" s="441" t="s">
        <v>1120</v>
      </c>
      <c r="M1774" s="441" t="str">
        <f t="shared" si="106"/>
        <v>Rookwood Road 132 kV</v>
      </c>
      <c r="N1774" s="1111" t="s">
        <v>1106</v>
      </c>
      <c r="O1774" s="1111" t="s">
        <v>833</v>
      </c>
      <c r="P1774" s="1111"/>
      <c r="Q1774" s="2867"/>
      <c r="R1774" s="2869"/>
      <c r="S1774" s="2869"/>
      <c r="T1774" s="2869"/>
      <c r="U1774" s="2869"/>
      <c r="V1774" s="2869"/>
      <c r="W1774" s="2869"/>
      <c r="X1774" s="2869"/>
      <c r="Y1774" s="2869"/>
      <c r="Z1774" s="2869"/>
      <c r="AA1774" s="2869"/>
      <c r="AB1774" s="1125"/>
      <c r="AC1774" s="1151"/>
      <c r="AD1774" s="1152"/>
      <c r="AE1774" s="1153"/>
      <c r="AF1774" s="1153"/>
      <c r="AG1774" s="1153"/>
      <c r="AH1774" s="124"/>
      <c r="AI1774" s="124"/>
      <c r="AJ1774" s="124"/>
      <c r="AK1774" s="124"/>
      <c r="AL1774" s="1153"/>
      <c r="AM1774" s="124"/>
      <c r="AN1774" s="124"/>
      <c r="AO1774" s="1153"/>
      <c r="AP1774" s="1153"/>
      <c r="AQ1774" s="1153"/>
      <c r="AR1774" s="1154"/>
      <c r="AS1774" s="1154"/>
      <c r="AT1774" s="1154"/>
      <c r="AU1774" s="1160"/>
      <c r="AV1774" s="1154"/>
      <c r="AW1774" s="1154"/>
      <c r="AX1774" s="1154"/>
      <c r="AY1774" s="1154"/>
      <c r="AZ1774" s="1154"/>
      <c r="BA1774" s="1154"/>
      <c r="BB1774" s="1154"/>
    </row>
    <row r="1775" spans="2:54" ht="15" customHeight="1">
      <c r="B1775" s="1155"/>
      <c r="C1775" s="3017"/>
      <c r="D1775" s="3017"/>
      <c r="E1775" s="1146" t="s">
        <v>1130</v>
      </c>
      <c r="F1775" s="1106"/>
      <c r="G1775" s="441" t="s">
        <v>93</v>
      </c>
      <c r="H1775" s="441" t="s">
        <v>1103</v>
      </c>
      <c r="I1775" s="441" t="s">
        <v>1131</v>
      </c>
      <c r="J1775" s="441" t="s">
        <v>112</v>
      </c>
      <c r="K1775" s="1111" t="s">
        <v>1132</v>
      </c>
      <c r="L1775" s="441" t="s">
        <v>1120</v>
      </c>
      <c r="M1775" s="441" t="str">
        <f t="shared" si="106"/>
        <v>Rookwood Road 132 kV</v>
      </c>
      <c r="N1775" s="1111" t="s">
        <v>1106</v>
      </c>
      <c r="O1775" s="1111" t="s">
        <v>833</v>
      </c>
      <c r="P1775" s="1111"/>
      <c r="Q1775" s="2867"/>
      <c r="R1775" s="2869"/>
      <c r="S1775" s="2869"/>
      <c r="T1775" s="2869"/>
      <c r="U1775" s="2869"/>
      <c r="V1775" s="2869"/>
      <c r="W1775" s="2869"/>
      <c r="X1775" s="2869"/>
      <c r="Y1775" s="2869"/>
      <c r="Z1775" s="2869"/>
      <c r="AA1775" s="2869"/>
      <c r="AB1775" s="1125"/>
      <c r="AC1775" s="1151"/>
      <c r="AD1775" s="1152"/>
      <c r="AE1775" s="1153"/>
      <c r="AF1775" s="1153"/>
      <c r="AG1775" s="1153"/>
      <c r="AH1775" s="124"/>
      <c r="AI1775" s="124"/>
      <c r="AJ1775" s="124"/>
      <c r="AK1775" s="124"/>
      <c r="AL1775" s="1153"/>
      <c r="AM1775" s="124"/>
      <c r="AN1775" s="124"/>
      <c r="AO1775" s="1153"/>
      <c r="AP1775" s="1153"/>
      <c r="AQ1775" s="1153"/>
      <c r="AR1775" s="1154"/>
      <c r="AS1775" s="1154"/>
      <c r="AT1775" s="1154"/>
      <c r="AU1775" s="1160"/>
      <c r="AV1775" s="1154"/>
      <c r="AW1775" s="1154"/>
      <c r="AX1775" s="1154"/>
      <c r="AY1775" s="1154"/>
      <c r="AZ1775" s="1154"/>
      <c r="BA1775" s="1154"/>
      <c r="BB1775" s="1154"/>
    </row>
    <row r="1776" spans="2:54" ht="15" customHeight="1">
      <c r="B1776" s="1155"/>
      <c r="C1776" s="3016" t="s">
        <v>1132</v>
      </c>
      <c r="D1776" s="3016" t="s">
        <v>842</v>
      </c>
      <c r="E1776" s="1146" t="s">
        <v>1127</v>
      </c>
      <c r="F1776" s="1106"/>
      <c r="G1776" s="441" t="s">
        <v>93</v>
      </c>
      <c r="H1776" s="441" t="s">
        <v>1103</v>
      </c>
      <c r="I1776" s="441" t="s">
        <v>1128</v>
      </c>
      <c r="J1776" s="441" t="s">
        <v>112</v>
      </c>
      <c r="K1776" s="1111" t="s">
        <v>1132</v>
      </c>
      <c r="L1776" s="441" t="s">
        <v>1120</v>
      </c>
      <c r="M1776" s="441" t="str">
        <f t="shared" si="106"/>
        <v>Rookwood Road 132 kV</v>
      </c>
      <c r="N1776" s="1111" t="s">
        <v>1106</v>
      </c>
      <c r="O1776" s="1112" t="s">
        <v>842</v>
      </c>
      <c r="P1776" s="1111"/>
      <c r="Q1776" s="2867"/>
      <c r="R1776" s="2869"/>
      <c r="S1776" s="2869"/>
      <c r="T1776" s="2869"/>
      <c r="U1776" s="2869"/>
      <c r="V1776" s="2869"/>
      <c r="W1776" s="2869"/>
      <c r="X1776" s="2869"/>
      <c r="Y1776" s="2869"/>
      <c r="Z1776" s="2869"/>
      <c r="AA1776" s="2869"/>
      <c r="AB1776" s="1125"/>
      <c r="AC1776" s="1151"/>
      <c r="AD1776" s="1152"/>
      <c r="AE1776" s="1153"/>
      <c r="AF1776" s="1153"/>
      <c r="AG1776" s="1153"/>
      <c r="AH1776" s="124"/>
      <c r="AI1776" s="124"/>
      <c r="AJ1776" s="124"/>
      <c r="AK1776" s="124"/>
      <c r="AL1776" s="1153"/>
      <c r="AM1776" s="124"/>
      <c r="AN1776" s="124"/>
      <c r="AO1776" s="1153"/>
      <c r="AP1776" s="1161"/>
      <c r="AQ1776" s="1153"/>
      <c r="AR1776" s="1154"/>
      <c r="AS1776" s="1154"/>
      <c r="AT1776" s="1154"/>
      <c r="AU1776" s="1160"/>
      <c r="AV1776" s="1154"/>
      <c r="AW1776" s="1154"/>
      <c r="AX1776" s="1154"/>
      <c r="AY1776" s="1154"/>
      <c r="AZ1776" s="1154"/>
      <c r="BA1776" s="1154"/>
      <c r="BB1776" s="1154"/>
    </row>
    <row r="1777" spans="2:54" ht="15" customHeight="1">
      <c r="B1777" s="1155"/>
      <c r="C1777" s="3017"/>
      <c r="D1777" s="3017"/>
      <c r="E1777" s="1146" t="s">
        <v>1130</v>
      </c>
      <c r="F1777" s="1106"/>
      <c r="G1777" s="441" t="s">
        <v>93</v>
      </c>
      <c r="H1777" s="441" t="s">
        <v>1103</v>
      </c>
      <c r="I1777" s="441" t="s">
        <v>1131</v>
      </c>
      <c r="J1777" s="441" t="s">
        <v>112</v>
      </c>
      <c r="K1777" s="1111" t="s">
        <v>1132</v>
      </c>
      <c r="L1777" s="441" t="s">
        <v>1120</v>
      </c>
      <c r="M1777" s="441" t="str">
        <f t="shared" si="106"/>
        <v>Rookwood Road 132 kV</v>
      </c>
      <c r="N1777" s="1111" t="s">
        <v>1106</v>
      </c>
      <c r="O1777" s="1112" t="s">
        <v>842</v>
      </c>
      <c r="P1777" s="1111"/>
      <c r="Q1777" s="2867"/>
      <c r="R1777" s="2869"/>
      <c r="S1777" s="2869"/>
      <c r="T1777" s="2869"/>
      <c r="U1777" s="2869"/>
      <c r="V1777" s="2869"/>
      <c r="W1777" s="2869"/>
      <c r="X1777" s="2869"/>
      <c r="Y1777" s="2869"/>
      <c r="Z1777" s="2869"/>
      <c r="AA1777" s="2869"/>
      <c r="AB1777" s="1125"/>
      <c r="AC1777" s="1151"/>
      <c r="AD1777" s="1152"/>
      <c r="AE1777" s="1153"/>
      <c r="AF1777" s="1153"/>
      <c r="AG1777" s="1153"/>
      <c r="AH1777" s="124"/>
      <c r="AI1777" s="124"/>
      <c r="AJ1777" s="124"/>
      <c r="AK1777" s="124"/>
      <c r="AL1777" s="1153"/>
      <c r="AM1777" s="124"/>
      <c r="AN1777" s="124"/>
      <c r="AO1777" s="1153"/>
      <c r="AP1777" s="1161"/>
      <c r="AQ1777" s="1153"/>
      <c r="AR1777" s="1154"/>
      <c r="AS1777" s="1154"/>
      <c r="AT1777" s="1154"/>
      <c r="AU1777" s="1160"/>
      <c r="AV1777" s="1154"/>
      <c r="AW1777" s="1154"/>
      <c r="AX1777" s="1154"/>
      <c r="AY1777" s="1154"/>
      <c r="AZ1777" s="1154"/>
      <c r="BA1777" s="1154"/>
      <c r="BB1777" s="1154"/>
    </row>
    <row r="1778" spans="2:54" ht="15" customHeight="1">
      <c r="B1778" s="1155"/>
      <c r="C1778" s="3016" t="s">
        <v>1133</v>
      </c>
      <c r="D1778" s="3016"/>
      <c r="E1778" s="1146" t="s">
        <v>1127</v>
      </c>
      <c r="F1778" s="1106"/>
      <c r="G1778" s="441" t="s">
        <v>93</v>
      </c>
      <c r="H1778" s="441" t="s">
        <v>1103</v>
      </c>
      <c r="I1778" s="441" t="s">
        <v>1128</v>
      </c>
      <c r="J1778" s="441" t="s">
        <v>112</v>
      </c>
      <c r="K1778" s="1111" t="s">
        <v>1133</v>
      </c>
      <c r="L1778" s="441" t="s">
        <v>1120</v>
      </c>
      <c r="M1778" s="441" t="str">
        <f t="shared" si="106"/>
        <v>Rookwood Road 132 kV</v>
      </c>
      <c r="N1778" s="1111" t="s">
        <v>1108</v>
      </c>
      <c r="O1778" s="1111" t="s">
        <v>1109</v>
      </c>
      <c r="P1778" s="1111"/>
      <c r="Q1778" s="2867"/>
      <c r="R1778" s="2869"/>
      <c r="S1778" s="2869"/>
      <c r="T1778" s="2869"/>
      <c r="U1778" s="2869"/>
      <c r="V1778" s="2869"/>
      <c r="W1778" s="2869"/>
      <c r="X1778" s="2869"/>
      <c r="Y1778" s="2869"/>
      <c r="Z1778" s="2869"/>
      <c r="AA1778" s="2869"/>
      <c r="AB1778" s="1125"/>
      <c r="AC1778" s="1151"/>
      <c r="AD1778" s="1152"/>
      <c r="AE1778" s="1153"/>
      <c r="AF1778" s="1153"/>
      <c r="AG1778" s="1153"/>
      <c r="AH1778" s="124"/>
      <c r="AI1778" s="124"/>
      <c r="AJ1778" s="124"/>
      <c r="AK1778" s="124"/>
      <c r="AL1778" s="1153"/>
      <c r="AM1778" s="124"/>
      <c r="AN1778" s="124"/>
      <c r="AO1778" s="1153"/>
      <c r="AP1778" s="1153"/>
      <c r="AQ1778" s="1153"/>
      <c r="AR1778" s="1154"/>
      <c r="AS1778" s="1154"/>
      <c r="AT1778" s="1154"/>
      <c r="AU1778" s="1154"/>
      <c r="AV1778" s="1154"/>
      <c r="AW1778" s="1154"/>
      <c r="AX1778" s="1154"/>
      <c r="AY1778" s="1154"/>
      <c r="AZ1778" s="1154"/>
      <c r="BA1778" s="1154"/>
      <c r="BB1778" s="1154"/>
    </row>
    <row r="1779" spans="2:54" ht="15" customHeight="1">
      <c r="B1779" s="1155"/>
      <c r="C1779" s="3017"/>
      <c r="D1779" s="3017"/>
      <c r="E1779" s="1146" t="s">
        <v>1130</v>
      </c>
      <c r="F1779" s="1106"/>
      <c r="G1779" s="441" t="s">
        <v>93</v>
      </c>
      <c r="H1779" s="441" t="s">
        <v>1103</v>
      </c>
      <c r="I1779" s="441" t="s">
        <v>1131</v>
      </c>
      <c r="J1779" s="441" t="s">
        <v>112</v>
      </c>
      <c r="K1779" s="1111" t="s">
        <v>1133</v>
      </c>
      <c r="L1779" s="441" t="s">
        <v>1120</v>
      </c>
      <c r="M1779" s="441" t="str">
        <f t="shared" si="106"/>
        <v>Rookwood Road 132 kV</v>
      </c>
      <c r="N1779" s="1111" t="s">
        <v>1108</v>
      </c>
      <c r="O1779" s="1111" t="s">
        <v>1109</v>
      </c>
      <c r="P1779" s="1111"/>
      <c r="Q1779" s="2867"/>
      <c r="R1779" s="2869"/>
      <c r="S1779" s="2869"/>
      <c r="T1779" s="2869"/>
      <c r="U1779" s="2869"/>
      <c r="V1779" s="2869"/>
      <c r="W1779" s="2869"/>
      <c r="X1779" s="2869"/>
      <c r="Y1779" s="2869"/>
      <c r="Z1779" s="2869"/>
      <c r="AA1779" s="2869"/>
      <c r="AB1779" s="1125"/>
      <c r="AC1779" s="1151"/>
      <c r="AD1779" s="1152"/>
      <c r="AE1779" s="1153"/>
      <c r="AF1779" s="1153"/>
      <c r="AG1779" s="1153"/>
      <c r="AH1779" s="124"/>
      <c r="AI1779" s="124"/>
      <c r="AJ1779" s="124"/>
      <c r="AK1779" s="124"/>
      <c r="AL1779" s="1153"/>
      <c r="AM1779" s="124"/>
      <c r="AN1779" s="124"/>
      <c r="AO1779" s="1153"/>
      <c r="AP1779" s="1153"/>
      <c r="AQ1779" s="1153"/>
      <c r="AR1779" s="1154"/>
      <c r="AS1779" s="1154"/>
      <c r="AT1779" s="1154"/>
      <c r="AU1779" s="1154"/>
      <c r="AV1779" s="1154"/>
      <c r="AW1779" s="1154"/>
      <c r="AX1779" s="1154"/>
      <c r="AY1779" s="1154"/>
      <c r="AZ1779" s="1154"/>
      <c r="BA1779" s="1154"/>
      <c r="BB1779" s="1154"/>
    </row>
    <row r="1780" spans="2:54" ht="15" customHeight="1">
      <c r="B1780" s="1155"/>
      <c r="C1780" s="3016" t="s">
        <v>1110</v>
      </c>
      <c r="D1780" s="3016"/>
      <c r="E1780" s="1146" t="s">
        <v>1127</v>
      </c>
      <c r="F1780" s="1106"/>
      <c r="G1780" s="441" t="s">
        <v>93</v>
      </c>
      <c r="H1780" s="441" t="s">
        <v>1103</v>
      </c>
      <c r="I1780" s="441" t="s">
        <v>1128</v>
      </c>
      <c r="J1780" s="441" t="s">
        <v>112</v>
      </c>
      <c r="K1780" s="1111" t="s">
        <v>1110</v>
      </c>
      <c r="L1780" s="441" t="s">
        <v>1120</v>
      </c>
      <c r="M1780" s="441" t="str">
        <f t="shared" si="106"/>
        <v>Rookwood Road 132 kV</v>
      </c>
      <c r="N1780" s="1111" t="s">
        <v>1111</v>
      </c>
      <c r="O1780" s="1112">
        <v>0</v>
      </c>
      <c r="P1780" s="1111"/>
      <c r="Q1780" s="2867"/>
      <c r="R1780" s="2869"/>
      <c r="S1780" s="2869"/>
      <c r="T1780" s="2869"/>
      <c r="U1780" s="2869"/>
      <c r="V1780" s="2869"/>
      <c r="W1780" s="2869"/>
      <c r="X1780" s="2869"/>
      <c r="Y1780" s="2869"/>
      <c r="Z1780" s="2869"/>
      <c r="AA1780" s="2869"/>
      <c r="AB1780" s="1125"/>
      <c r="AC1780" s="1151"/>
      <c r="AD1780" s="1152"/>
      <c r="AE1780" s="1153"/>
      <c r="AF1780" s="1153"/>
      <c r="AG1780" s="1153"/>
      <c r="AH1780" s="124"/>
      <c r="AI1780" s="124"/>
      <c r="AJ1780" s="124"/>
      <c r="AK1780" s="124"/>
      <c r="AL1780" s="1153"/>
      <c r="AM1780" s="124"/>
      <c r="AN1780" s="124"/>
      <c r="AO1780" s="1153"/>
      <c r="AP1780" s="1161"/>
      <c r="AQ1780" s="1153"/>
      <c r="AR1780" s="1154"/>
      <c r="AS1780" s="1154"/>
      <c r="AT1780" s="1154"/>
      <c r="AU1780" s="1154"/>
      <c r="AV1780" s="1154"/>
      <c r="AW1780" s="1154"/>
      <c r="AX1780" s="1154"/>
      <c r="AY1780" s="1154"/>
      <c r="AZ1780" s="1154"/>
      <c r="BA1780" s="1154"/>
      <c r="BB1780" s="1154"/>
    </row>
    <row r="1781" spans="2:54" ht="15" customHeight="1">
      <c r="B1781" s="1155"/>
      <c r="C1781" s="3017"/>
      <c r="D1781" s="3017"/>
      <c r="E1781" s="1146" t="s">
        <v>1130</v>
      </c>
      <c r="F1781" s="1106"/>
      <c r="G1781" s="441" t="s">
        <v>93</v>
      </c>
      <c r="H1781" s="441" t="s">
        <v>1103</v>
      </c>
      <c r="I1781" s="441" t="s">
        <v>1131</v>
      </c>
      <c r="J1781" s="441" t="s">
        <v>112</v>
      </c>
      <c r="K1781" s="1111" t="s">
        <v>1110</v>
      </c>
      <c r="L1781" s="441" t="s">
        <v>1120</v>
      </c>
      <c r="M1781" s="441" t="str">
        <f t="shared" si="106"/>
        <v>Rookwood Road 132 kV</v>
      </c>
      <c r="N1781" s="1111" t="s">
        <v>1111</v>
      </c>
      <c r="O1781" s="1112">
        <v>0</v>
      </c>
      <c r="P1781" s="1111"/>
      <c r="Q1781" s="2867"/>
      <c r="R1781" s="2869"/>
      <c r="S1781" s="2869"/>
      <c r="T1781" s="2869"/>
      <c r="U1781" s="2869"/>
      <c r="V1781" s="2869"/>
      <c r="W1781" s="2869"/>
      <c r="X1781" s="2869"/>
      <c r="Y1781" s="2869"/>
      <c r="Z1781" s="2869"/>
      <c r="AA1781" s="2869"/>
      <c r="AB1781" s="1125"/>
      <c r="AC1781" s="1151"/>
      <c r="AD1781" s="1152"/>
      <c r="AE1781" s="1153"/>
      <c r="AF1781" s="1153"/>
      <c r="AG1781" s="1153"/>
      <c r="AH1781" s="124"/>
      <c r="AI1781" s="124"/>
      <c r="AJ1781" s="124"/>
      <c r="AK1781" s="124"/>
      <c r="AL1781" s="1153"/>
      <c r="AM1781" s="124"/>
      <c r="AN1781" s="124"/>
      <c r="AO1781" s="1153"/>
      <c r="AP1781" s="1161"/>
      <c r="AQ1781" s="1153"/>
      <c r="AR1781" s="1154"/>
      <c r="AS1781" s="1154"/>
      <c r="AT1781" s="1154"/>
      <c r="AU1781" s="1154"/>
      <c r="AV1781" s="1154"/>
      <c r="AW1781" s="1154"/>
      <c r="AX1781" s="1154"/>
      <c r="AY1781" s="1154"/>
      <c r="AZ1781" s="1154"/>
      <c r="BA1781" s="1154"/>
      <c r="BB1781" s="1154"/>
    </row>
    <row r="1782" spans="2:54" ht="15" customHeight="1">
      <c r="B1782" s="1155"/>
      <c r="C1782" s="3016" t="s">
        <v>1112</v>
      </c>
      <c r="D1782" s="3016"/>
      <c r="E1782" s="1146" t="s">
        <v>1127</v>
      </c>
      <c r="F1782" s="1106"/>
      <c r="G1782" s="441" t="s">
        <v>93</v>
      </c>
      <c r="H1782" s="441" t="s">
        <v>1103</v>
      </c>
      <c r="I1782" s="441" t="s">
        <v>1128</v>
      </c>
      <c r="J1782" s="441" t="s">
        <v>112</v>
      </c>
      <c r="K1782" s="1111" t="s">
        <v>1112</v>
      </c>
      <c r="L1782" s="441" t="s">
        <v>1120</v>
      </c>
      <c r="M1782" s="441" t="str">
        <f t="shared" si="106"/>
        <v>Rookwood Road 132 kV</v>
      </c>
      <c r="N1782" s="1111" t="s">
        <v>1113</v>
      </c>
      <c r="O1782" s="1111" t="s">
        <v>1113</v>
      </c>
      <c r="P1782" s="1111"/>
      <c r="Q1782" s="2867"/>
      <c r="R1782" s="2869"/>
      <c r="S1782" s="2869"/>
      <c r="T1782" s="2869"/>
      <c r="U1782" s="2869"/>
      <c r="V1782" s="2869"/>
      <c r="W1782" s="2869"/>
      <c r="X1782" s="2869"/>
      <c r="Y1782" s="2869"/>
      <c r="Z1782" s="2869"/>
      <c r="AA1782" s="2869"/>
      <c r="AB1782" s="1125"/>
      <c r="AC1782" s="1151"/>
      <c r="AD1782" s="1152"/>
      <c r="AE1782" s="1153"/>
      <c r="AF1782" s="1153"/>
      <c r="AG1782" s="1153"/>
      <c r="AH1782" s="124"/>
      <c r="AI1782" s="124"/>
      <c r="AJ1782" s="124"/>
      <c r="AK1782" s="124"/>
      <c r="AL1782" s="1153"/>
      <c r="AM1782" s="124"/>
      <c r="AN1782" s="124"/>
      <c r="AO1782" s="1153"/>
      <c r="AP1782" s="1153"/>
      <c r="AQ1782" s="1153"/>
      <c r="AR1782" s="1154"/>
      <c r="AS1782" s="1154"/>
      <c r="AT1782" s="1154"/>
      <c r="AU1782" s="1154"/>
      <c r="AV1782" s="1154"/>
      <c r="AW1782" s="1154"/>
      <c r="AX1782" s="1154"/>
      <c r="AY1782" s="1154"/>
      <c r="AZ1782" s="1154"/>
      <c r="BA1782" s="1154"/>
      <c r="BB1782" s="1154"/>
    </row>
    <row r="1783" spans="2:54" ht="15" customHeight="1">
      <c r="B1783" s="1155"/>
      <c r="C1783" s="3017"/>
      <c r="D1783" s="3017"/>
      <c r="E1783" s="1146" t="s">
        <v>1130</v>
      </c>
      <c r="F1783" s="1106"/>
      <c r="G1783" s="441" t="s">
        <v>93</v>
      </c>
      <c r="H1783" s="441" t="s">
        <v>1103</v>
      </c>
      <c r="I1783" s="441" t="s">
        <v>1131</v>
      </c>
      <c r="J1783" s="441" t="s">
        <v>112</v>
      </c>
      <c r="K1783" s="1111" t="s">
        <v>1112</v>
      </c>
      <c r="L1783" s="441" t="s">
        <v>1120</v>
      </c>
      <c r="M1783" s="441" t="str">
        <f t="shared" si="106"/>
        <v>Rookwood Road 132 kV</v>
      </c>
      <c r="N1783" s="1111" t="s">
        <v>1113</v>
      </c>
      <c r="O1783" s="1111" t="s">
        <v>1113</v>
      </c>
      <c r="P1783" s="1111"/>
      <c r="Q1783" s="2867"/>
      <c r="R1783" s="2869"/>
      <c r="S1783" s="2869"/>
      <c r="T1783" s="2869"/>
      <c r="U1783" s="2869"/>
      <c r="V1783" s="2869"/>
      <c r="W1783" s="2869"/>
      <c r="X1783" s="2869"/>
      <c r="Y1783" s="2869"/>
      <c r="Z1783" s="2869"/>
      <c r="AA1783" s="2869"/>
      <c r="AB1783" s="1125"/>
      <c r="AC1783" s="1151"/>
      <c r="AD1783" s="1152"/>
      <c r="AE1783" s="1153"/>
      <c r="AF1783" s="1153"/>
      <c r="AG1783" s="1153"/>
      <c r="AH1783" s="124"/>
      <c r="AI1783" s="124"/>
      <c r="AJ1783" s="124"/>
      <c r="AK1783" s="124"/>
      <c r="AL1783" s="1153"/>
      <c r="AM1783" s="124"/>
      <c r="AN1783" s="124"/>
      <c r="AO1783" s="1153"/>
      <c r="AP1783" s="1153"/>
      <c r="AQ1783" s="1153"/>
      <c r="AR1783" s="1154"/>
      <c r="AS1783" s="1154"/>
      <c r="AT1783" s="1154"/>
      <c r="AU1783" s="1154"/>
      <c r="AV1783" s="1154"/>
      <c r="AW1783" s="1154"/>
      <c r="AX1783" s="1154"/>
      <c r="AY1783" s="1154"/>
      <c r="AZ1783" s="1154"/>
      <c r="BA1783" s="1154"/>
      <c r="BB1783" s="1154"/>
    </row>
    <row r="1784" spans="2:54" ht="15" customHeight="1">
      <c r="B1784" s="1155"/>
      <c r="C1784" s="3016" t="s">
        <v>1134</v>
      </c>
      <c r="D1784" s="3016" t="s">
        <v>833</v>
      </c>
      <c r="E1784" s="1146" t="s">
        <v>1127</v>
      </c>
      <c r="F1784" s="1106"/>
      <c r="G1784" s="441" t="s">
        <v>93</v>
      </c>
      <c r="H1784" s="441" t="s">
        <v>1103</v>
      </c>
      <c r="I1784" s="441" t="s">
        <v>1128</v>
      </c>
      <c r="J1784" s="441" t="s">
        <v>112</v>
      </c>
      <c r="K1784" s="1111" t="s">
        <v>1134</v>
      </c>
      <c r="L1784" s="441" t="s">
        <v>1120</v>
      </c>
      <c r="M1784" s="441" t="str">
        <f t="shared" si="106"/>
        <v>Rookwood Road 132 kV</v>
      </c>
      <c r="N1784" s="1111" t="s">
        <v>1115</v>
      </c>
      <c r="O1784" s="1111" t="s">
        <v>833</v>
      </c>
      <c r="P1784" s="1111"/>
      <c r="Q1784" s="2867"/>
      <c r="R1784" s="2869"/>
      <c r="S1784" s="2869"/>
      <c r="T1784" s="2869"/>
      <c r="U1784" s="2869"/>
      <c r="V1784" s="2869"/>
      <c r="W1784" s="2869"/>
      <c r="X1784" s="2869"/>
      <c r="Y1784" s="2869"/>
      <c r="Z1784" s="2869"/>
      <c r="AA1784" s="2869"/>
      <c r="AB1784" s="1125"/>
      <c r="AC1784" s="1151"/>
      <c r="AD1784" s="1152"/>
      <c r="AE1784" s="1153"/>
      <c r="AF1784" s="1153"/>
      <c r="AG1784" s="1153"/>
      <c r="AH1784" s="124"/>
      <c r="AI1784" s="124"/>
      <c r="AJ1784" s="124"/>
      <c r="AK1784" s="124"/>
      <c r="AL1784" s="1153"/>
      <c r="AM1784" s="124"/>
      <c r="AN1784" s="124"/>
      <c r="AO1784" s="1153"/>
      <c r="AP1784" s="1153"/>
      <c r="AQ1784" s="1153"/>
      <c r="AR1784" s="1154"/>
      <c r="AS1784" s="1154"/>
      <c r="AT1784" s="1154"/>
      <c r="AU1784" s="1154"/>
      <c r="AV1784" s="1154"/>
      <c r="AW1784" s="1154"/>
      <c r="AX1784" s="1154"/>
      <c r="AY1784" s="1154"/>
      <c r="AZ1784" s="1154"/>
      <c r="BA1784" s="1154"/>
      <c r="BB1784" s="1154"/>
    </row>
    <row r="1785" spans="2:54" ht="15" customHeight="1">
      <c r="B1785" s="1155"/>
      <c r="C1785" s="3017"/>
      <c r="D1785" s="3017"/>
      <c r="E1785" s="1146" t="s">
        <v>1130</v>
      </c>
      <c r="F1785" s="1106"/>
      <c r="G1785" s="441" t="s">
        <v>93</v>
      </c>
      <c r="H1785" s="441" t="s">
        <v>1103</v>
      </c>
      <c r="I1785" s="441" t="s">
        <v>1131</v>
      </c>
      <c r="J1785" s="441" t="s">
        <v>112</v>
      </c>
      <c r="K1785" s="1111" t="s">
        <v>1134</v>
      </c>
      <c r="L1785" s="441" t="s">
        <v>1120</v>
      </c>
      <c r="M1785" s="441" t="str">
        <f t="shared" si="106"/>
        <v>Rookwood Road 132 kV</v>
      </c>
      <c r="N1785" s="1111" t="s">
        <v>1115</v>
      </c>
      <c r="O1785" s="1111" t="s">
        <v>833</v>
      </c>
      <c r="P1785" s="1111"/>
      <c r="Q1785" s="2867"/>
      <c r="R1785" s="2869"/>
      <c r="S1785" s="2869"/>
      <c r="T1785" s="2869"/>
      <c r="U1785" s="2869"/>
      <c r="V1785" s="2869"/>
      <c r="W1785" s="2869"/>
      <c r="X1785" s="2869"/>
      <c r="Y1785" s="2869"/>
      <c r="Z1785" s="2869"/>
      <c r="AA1785" s="2869"/>
      <c r="AB1785" s="1125"/>
      <c r="AC1785" s="1151"/>
      <c r="AD1785" s="1152"/>
      <c r="AE1785" s="1153"/>
      <c r="AF1785" s="1153"/>
      <c r="AG1785" s="1153"/>
      <c r="AH1785" s="124"/>
      <c r="AI1785" s="124"/>
      <c r="AJ1785" s="124"/>
      <c r="AK1785" s="124"/>
      <c r="AL1785" s="1153"/>
      <c r="AM1785" s="124"/>
      <c r="AN1785" s="124"/>
      <c r="AO1785" s="1153"/>
      <c r="AP1785" s="1153"/>
      <c r="AQ1785" s="1153"/>
      <c r="AR1785" s="1154"/>
      <c r="AS1785" s="1154"/>
      <c r="AT1785" s="1154"/>
      <c r="AU1785" s="1154"/>
      <c r="AV1785" s="1154"/>
      <c r="AW1785" s="1154"/>
      <c r="AX1785" s="1154"/>
      <c r="AY1785" s="1154"/>
      <c r="AZ1785" s="1154"/>
      <c r="BA1785" s="1154"/>
      <c r="BB1785" s="1154"/>
    </row>
    <row r="1786" spans="2:54" ht="15" customHeight="1">
      <c r="B1786" s="1155"/>
      <c r="C1786" s="3016" t="s">
        <v>1135</v>
      </c>
      <c r="D1786" s="3016" t="s">
        <v>833</v>
      </c>
      <c r="E1786" s="1146" t="s">
        <v>1127</v>
      </c>
      <c r="F1786" s="1106"/>
      <c r="G1786" s="441" t="s">
        <v>93</v>
      </c>
      <c r="H1786" s="441" t="s">
        <v>1103</v>
      </c>
      <c r="I1786" s="441" t="s">
        <v>1128</v>
      </c>
      <c r="J1786" s="441" t="s">
        <v>112</v>
      </c>
      <c r="K1786" s="1111" t="s">
        <v>1135</v>
      </c>
      <c r="L1786" s="441" t="s">
        <v>1120</v>
      </c>
      <c r="M1786" s="441" t="str">
        <f t="shared" si="106"/>
        <v>Rookwood Road 132 kV</v>
      </c>
      <c r="N1786" s="1111" t="s">
        <v>1106</v>
      </c>
      <c r="O1786" s="1111" t="s">
        <v>833</v>
      </c>
      <c r="P1786" s="1111"/>
      <c r="Q1786" s="2867"/>
      <c r="R1786" s="2869"/>
      <c r="S1786" s="2869"/>
      <c r="T1786" s="2869"/>
      <c r="U1786" s="2869"/>
      <c r="V1786" s="2869"/>
      <c r="W1786" s="2869"/>
      <c r="X1786" s="2869"/>
      <c r="Y1786" s="2869"/>
      <c r="Z1786" s="2869"/>
      <c r="AA1786" s="2869"/>
      <c r="AB1786" s="1125"/>
      <c r="AC1786" s="1151"/>
      <c r="AD1786" s="1152"/>
      <c r="AE1786" s="1153"/>
      <c r="AF1786" s="1153"/>
      <c r="AG1786" s="1153"/>
      <c r="AH1786" s="124"/>
      <c r="AI1786" s="124"/>
      <c r="AJ1786" s="124"/>
      <c r="AK1786" s="124"/>
      <c r="AL1786" s="1153"/>
      <c r="AM1786" s="124"/>
      <c r="AN1786" s="124"/>
      <c r="AO1786" s="1153"/>
      <c r="AP1786" s="1153"/>
      <c r="AQ1786" s="1153"/>
      <c r="AR1786" s="1154"/>
      <c r="AS1786" s="1154"/>
      <c r="AT1786" s="1154"/>
      <c r="AU1786" s="1154"/>
      <c r="AV1786" s="1154"/>
      <c r="AW1786" s="1154"/>
      <c r="AX1786" s="1154"/>
      <c r="AY1786" s="1154"/>
      <c r="AZ1786" s="1154"/>
      <c r="BA1786" s="1154"/>
      <c r="BB1786" s="1154"/>
    </row>
    <row r="1787" spans="2:54" ht="15" customHeight="1">
      <c r="B1787" s="1155"/>
      <c r="C1787" s="3017"/>
      <c r="D1787" s="3017"/>
      <c r="E1787" s="1146" t="s">
        <v>1130</v>
      </c>
      <c r="F1787" s="1106"/>
      <c r="G1787" s="441" t="s">
        <v>93</v>
      </c>
      <c r="H1787" s="441" t="s">
        <v>1103</v>
      </c>
      <c r="I1787" s="441" t="s">
        <v>1131</v>
      </c>
      <c r="J1787" s="441" t="s">
        <v>112</v>
      </c>
      <c r="K1787" s="1111" t="s">
        <v>1135</v>
      </c>
      <c r="L1787" s="441" t="s">
        <v>1120</v>
      </c>
      <c r="M1787" s="441" t="str">
        <f t="shared" si="106"/>
        <v>Rookwood Road 132 kV</v>
      </c>
      <c r="N1787" s="1111" t="s">
        <v>1106</v>
      </c>
      <c r="O1787" s="1111" t="s">
        <v>833</v>
      </c>
      <c r="P1787" s="1111"/>
      <c r="Q1787" s="2867"/>
      <c r="R1787" s="2869"/>
      <c r="S1787" s="2869"/>
      <c r="T1787" s="2869"/>
      <c r="U1787" s="2869"/>
      <c r="V1787" s="2869"/>
      <c r="W1787" s="2869"/>
      <c r="X1787" s="2869"/>
      <c r="Y1787" s="2869"/>
      <c r="Z1787" s="2869"/>
      <c r="AA1787" s="2869"/>
      <c r="AB1787" s="1125"/>
      <c r="AC1787" s="1151"/>
      <c r="AD1787" s="1152"/>
      <c r="AE1787" s="1153"/>
      <c r="AF1787" s="1153"/>
      <c r="AG1787" s="1153"/>
      <c r="AH1787" s="124"/>
      <c r="AI1787" s="124"/>
      <c r="AJ1787" s="124"/>
      <c r="AK1787" s="124"/>
      <c r="AL1787" s="1153"/>
      <c r="AM1787" s="124"/>
      <c r="AN1787" s="124"/>
      <c r="AO1787" s="1153"/>
      <c r="AP1787" s="1153"/>
      <c r="AQ1787" s="1153"/>
      <c r="AR1787" s="1154"/>
      <c r="AS1787" s="1154"/>
      <c r="AT1787" s="1154"/>
      <c r="AU1787" s="1154"/>
      <c r="AV1787" s="1154"/>
      <c r="AW1787" s="1154"/>
      <c r="AX1787" s="1154"/>
      <c r="AY1787" s="1154"/>
      <c r="AZ1787" s="1154"/>
      <c r="BA1787" s="1154"/>
      <c r="BB1787" s="1154"/>
    </row>
    <row r="1788" spans="2:54" ht="15" customHeight="1">
      <c r="B1788" s="1155"/>
      <c r="C1788" s="3016" t="s">
        <v>1135</v>
      </c>
      <c r="D1788" s="3016" t="s">
        <v>842</v>
      </c>
      <c r="E1788" s="1146" t="s">
        <v>1127</v>
      </c>
      <c r="F1788" s="1106"/>
      <c r="G1788" s="441" t="s">
        <v>93</v>
      </c>
      <c r="H1788" s="441" t="s">
        <v>1103</v>
      </c>
      <c r="I1788" s="441" t="s">
        <v>1128</v>
      </c>
      <c r="J1788" s="441" t="s">
        <v>112</v>
      </c>
      <c r="K1788" s="1111" t="s">
        <v>1135</v>
      </c>
      <c r="L1788" s="441" t="s">
        <v>1120</v>
      </c>
      <c r="M1788" s="441" t="str">
        <f t="shared" si="106"/>
        <v>Rookwood Road 132 kV</v>
      </c>
      <c r="N1788" s="1111" t="s">
        <v>1106</v>
      </c>
      <c r="O1788" s="1111" t="s">
        <v>842</v>
      </c>
      <c r="P1788" s="1111"/>
      <c r="Q1788" s="2867"/>
      <c r="R1788" s="2869"/>
      <c r="S1788" s="2869"/>
      <c r="T1788" s="2869"/>
      <c r="U1788" s="2869"/>
      <c r="V1788" s="2869"/>
      <c r="W1788" s="2869"/>
      <c r="X1788" s="2869"/>
      <c r="Y1788" s="2869"/>
      <c r="Z1788" s="2869"/>
      <c r="AA1788" s="2869"/>
      <c r="AB1788" s="1125"/>
      <c r="AC1788" s="1151"/>
      <c r="AD1788" s="1152"/>
      <c r="AE1788" s="1153"/>
      <c r="AF1788" s="1153"/>
      <c r="AG1788" s="1153"/>
      <c r="AH1788" s="124"/>
      <c r="AI1788" s="124"/>
      <c r="AJ1788" s="124"/>
      <c r="AK1788" s="124"/>
      <c r="AL1788" s="1153"/>
      <c r="AM1788" s="124"/>
      <c r="AN1788" s="124"/>
      <c r="AO1788" s="1153"/>
      <c r="AP1788" s="1153"/>
      <c r="AQ1788" s="1153"/>
      <c r="AR1788" s="1154"/>
      <c r="AS1788" s="1154"/>
      <c r="AT1788" s="1154"/>
      <c r="AU1788" s="1154"/>
      <c r="AV1788" s="1154"/>
      <c r="AW1788" s="1154"/>
      <c r="AX1788" s="1154"/>
      <c r="AY1788" s="1154"/>
      <c r="AZ1788" s="1154"/>
      <c r="BA1788" s="1154"/>
      <c r="BB1788" s="1154"/>
    </row>
    <row r="1789" spans="2:54" ht="15" customHeight="1">
      <c r="B1789" s="1155"/>
      <c r="C1789" s="3017"/>
      <c r="D1789" s="3017"/>
      <c r="E1789" s="1146" t="s">
        <v>1130</v>
      </c>
      <c r="F1789" s="1106"/>
      <c r="G1789" s="441" t="s">
        <v>93</v>
      </c>
      <c r="H1789" s="441" t="s">
        <v>1103</v>
      </c>
      <c r="I1789" s="441" t="s">
        <v>1131</v>
      </c>
      <c r="J1789" s="441" t="s">
        <v>112</v>
      </c>
      <c r="K1789" s="1111" t="s">
        <v>1135</v>
      </c>
      <c r="L1789" s="441" t="s">
        <v>1120</v>
      </c>
      <c r="M1789" s="441" t="str">
        <f t="shared" si="106"/>
        <v>Rookwood Road 132 kV</v>
      </c>
      <c r="N1789" s="1111" t="s">
        <v>1106</v>
      </c>
      <c r="O1789" s="1111" t="s">
        <v>842</v>
      </c>
      <c r="P1789" s="1111"/>
      <c r="Q1789" s="2867"/>
      <c r="R1789" s="2869"/>
      <c r="S1789" s="2869"/>
      <c r="T1789" s="2869"/>
      <c r="U1789" s="2869"/>
      <c r="V1789" s="2869"/>
      <c r="W1789" s="2869"/>
      <c r="X1789" s="2869"/>
      <c r="Y1789" s="2869"/>
      <c r="Z1789" s="2869"/>
      <c r="AA1789" s="2869"/>
      <c r="AB1789" s="1125"/>
      <c r="AC1789" s="1151"/>
      <c r="AD1789" s="1152"/>
      <c r="AE1789" s="1153"/>
      <c r="AF1789" s="1153"/>
      <c r="AG1789" s="1153"/>
      <c r="AH1789" s="124"/>
      <c r="AI1789" s="124"/>
      <c r="AJ1789" s="124"/>
      <c r="AK1789" s="124"/>
      <c r="AL1789" s="1153"/>
      <c r="AM1789" s="124"/>
      <c r="AN1789" s="124"/>
      <c r="AO1789" s="1153"/>
      <c r="AP1789" s="1153"/>
      <c r="AQ1789" s="1153"/>
      <c r="AR1789" s="1154"/>
      <c r="AS1789" s="1154"/>
      <c r="AT1789" s="1154"/>
      <c r="AU1789" s="1154"/>
      <c r="AV1789" s="1154"/>
      <c r="AW1789" s="1154"/>
      <c r="AX1789" s="1154"/>
      <c r="AY1789" s="1154"/>
      <c r="AZ1789" s="1154"/>
      <c r="BA1789" s="1154"/>
      <c r="BB1789" s="1154"/>
    </row>
    <row r="1790" spans="2:54" ht="15" customHeight="1">
      <c r="B1790" s="1155"/>
      <c r="C1790" s="3016" t="s">
        <v>1136</v>
      </c>
      <c r="D1790" s="3016" t="s">
        <v>833</v>
      </c>
      <c r="E1790" s="1146" t="s">
        <v>1127</v>
      </c>
      <c r="F1790" s="1106"/>
      <c r="G1790" s="441" t="s">
        <v>93</v>
      </c>
      <c r="H1790" s="441" t="s">
        <v>1103</v>
      </c>
      <c r="I1790" s="441" t="s">
        <v>1128</v>
      </c>
      <c r="J1790" s="441" t="s">
        <v>112</v>
      </c>
      <c r="K1790" s="1111" t="s">
        <v>1136</v>
      </c>
      <c r="L1790" s="441" t="s">
        <v>1120</v>
      </c>
      <c r="M1790" s="441" t="str">
        <f t="shared" si="106"/>
        <v>Rookwood Road 132 kV</v>
      </c>
      <c r="N1790" s="1111" t="s">
        <v>1106</v>
      </c>
      <c r="O1790" s="1111" t="s">
        <v>833</v>
      </c>
      <c r="P1790" s="1111"/>
      <c r="Q1790" s="2867"/>
      <c r="R1790" s="2869"/>
      <c r="S1790" s="2869"/>
      <c r="T1790" s="2869"/>
      <c r="U1790" s="2869"/>
      <c r="V1790" s="2869"/>
      <c r="W1790" s="2870">
        <v>297</v>
      </c>
      <c r="X1790" s="2870">
        <v>316</v>
      </c>
      <c r="Y1790" s="2870">
        <v>337</v>
      </c>
      <c r="Z1790" s="2870">
        <v>369</v>
      </c>
      <c r="AA1790" s="2870">
        <v>331</v>
      </c>
      <c r="AB1790" s="1125"/>
      <c r="AC1790" s="1151"/>
      <c r="AD1790" s="1152"/>
      <c r="AE1790" s="1153"/>
      <c r="AF1790" s="1153"/>
      <c r="AG1790" s="1153"/>
      <c r="AH1790" s="124"/>
      <c r="AI1790" s="124"/>
      <c r="AJ1790" s="124"/>
      <c r="AK1790" s="124"/>
      <c r="AL1790" s="1153"/>
      <c r="AM1790" s="124"/>
      <c r="AN1790" s="124"/>
      <c r="AO1790" s="1153"/>
      <c r="AP1790" s="1153"/>
      <c r="AQ1790" s="1153"/>
      <c r="AR1790" s="1154"/>
      <c r="AS1790" s="1154"/>
      <c r="AT1790" s="1154"/>
      <c r="AU1790" s="1154"/>
      <c r="AV1790" s="1154"/>
      <c r="AW1790" s="1154"/>
      <c r="AX1790" s="1154"/>
      <c r="AY1790" s="1154"/>
      <c r="AZ1790" s="1154"/>
      <c r="BA1790" s="1154"/>
      <c r="BB1790" s="1154"/>
    </row>
    <row r="1791" spans="2:54" ht="15" customHeight="1">
      <c r="B1791" s="1155"/>
      <c r="C1791" s="3017"/>
      <c r="D1791" s="3017"/>
      <c r="E1791" s="1146" t="s">
        <v>1130</v>
      </c>
      <c r="F1791" s="1106"/>
      <c r="G1791" s="441" t="s">
        <v>93</v>
      </c>
      <c r="H1791" s="441" t="s">
        <v>1103</v>
      </c>
      <c r="I1791" s="441" t="s">
        <v>1131</v>
      </c>
      <c r="J1791" s="441" t="s">
        <v>112</v>
      </c>
      <c r="K1791" s="1111" t="s">
        <v>1136</v>
      </c>
      <c r="L1791" s="441" t="s">
        <v>1120</v>
      </c>
      <c r="M1791" s="441" t="str">
        <f t="shared" si="106"/>
        <v>Rookwood Road 132 kV</v>
      </c>
      <c r="N1791" s="1111" t="s">
        <v>1106</v>
      </c>
      <c r="O1791" s="1111" t="s">
        <v>833</v>
      </c>
      <c r="P1791" s="1111"/>
      <c r="Q1791" s="2867"/>
      <c r="R1791" s="2869"/>
      <c r="S1791" s="2869"/>
      <c r="T1791" s="2869"/>
      <c r="U1791" s="2869"/>
      <c r="V1791" s="2869"/>
      <c r="W1791" s="2870"/>
      <c r="X1791" s="2870"/>
      <c r="Y1791" s="2870"/>
      <c r="Z1791" s="2870"/>
      <c r="AA1791" s="2870"/>
      <c r="AB1791" s="1125"/>
      <c r="AC1791" s="1151"/>
      <c r="AD1791" s="1152"/>
      <c r="AE1791" s="1153"/>
      <c r="AF1791" s="1153"/>
      <c r="AG1791" s="1153"/>
      <c r="AH1791" s="124"/>
      <c r="AI1791" s="124"/>
      <c r="AJ1791" s="124"/>
      <c r="AK1791" s="124"/>
      <c r="AL1791" s="1153"/>
      <c r="AM1791" s="124"/>
      <c r="AN1791" s="124"/>
      <c r="AO1791" s="1153"/>
      <c r="AP1791" s="1153"/>
      <c r="AQ1791" s="1153"/>
      <c r="AR1791" s="1154"/>
      <c r="AS1791" s="1154"/>
      <c r="AT1791" s="1154"/>
      <c r="AU1791" s="1154"/>
      <c r="AV1791" s="1154"/>
      <c r="AW1791" s="1154"/>
      <c r="AX1791" s="1154"/>
      <c r="AY1791" s="1154"/>
      <c r="AZ1791" s="1154"/>
      <c r="BA1791" s="1154"/>
      <c r="BB1791" s="1154"/>
    </row>
    <row r="1792" spans="2:54" ht="15" customHeight="1">
      <c r="B1792" s="1155"/>
      <c r="C1792" s="3016" t="s">
        <v>1136</v>
      </c>
      <c r="D1792" s="3016" t="s">
        <v>842</v>
      </c>
      <c r="E1792" s="1146" t="s">
        <v>1127</v>
      </c>
      <c r="F1792" s="1106"/>
      <c r="G1792" s="441" t="s">
        <v>93</v>
      </c>
      <c r="H1792" s="441" t="s">
        <v>1103</v>
      </c>
      <c r="I1792" s="441" t="s">
        <v>1128</v>
      </c>
      <c r="J1792" s="441" t="s">
        <v>112</v>
      </c>
      <c r="K1792" s="1111" t="s">
        <v>1136</v>
      </c>
      <c r="L1792" s="441" t="s">
        <v>1120</v>
      </c>
      <c r="M1792" s="441" t="str">
        <f t="shared" si="106"/>
        <v>Rookwood Road 132 kV</v>
      </c>
      <c r="N1792" s="1111" t="s">
        <v>1106</v>
      </c>
      <c r="O1792" s="1111" t="s">
        <v>842</v>
      </c>
      <c r="P1792" s="1111"/>
      <c r="Q1792" s="2867"/>
      <c r="R1792" s="2869"/>
      <c r="S1792" s="2869"/>
      <c r="T1792" s="2869"/>
      <c r="U1792" s="2869"/>
      <c r="V1792" s="2869"/>
      <c r="W1792" s="2870">
        <v>298.21873643272568</v>
      </c>
      <c r="X1792" s="2870">
        <v>318.22584288692065</v>
      </c>
      <c r="Y1792" s="2870">
        <v>341.69621140536032</v>
      </c>
      <c r="Z1792" s="2870">
        <v>376.15254080897472</v>
      </c>
      <c r="AA1792" s="2870">
        <v>333.76401801479159</v>
      </c>
      <c r="AB1792" s="1125"/>
      <c r="AC1792" s="1151"/>
      <c r="AD1792" s="1152"/>
      <c r="AE1792" s="1153"/>
      <c r="AF1792" s="1153"/>
      <c r="AG1792" s="1153"/>
      <c r="AH1792" s="124"/>
      <c r="AI1792" s="124"/>
      <c r="AJ1792" s="124"/>
      <c r="AK1792" s="124"/>
      <c r="AL1792" s="1153"/>
      <c r="AM1792" s="124"/>
      <c r="AN1792" s="124"/>
      <c r="AO1792" s="1153"/>
      <c r="AP1792" s="1153"/>
      <c r="AQ1792" s="1153"/>
      <c r="AR1792" s="1154"/>
      <c r="AS1792" s="1154"/>
      <c r="AT1792" s="1154"/>
      <c r="AU1792" s="1154"/>
      <c r="AV1792" s="1154"/>
      <c r="AW1792" s="1154"/>
      <c r="AX1792" s="1154"/>
      <c r="AY1792" s="1154"/>
      <c r="AZ1792" s="1154"/>
      <c r="BA1792" s="1154"/>
      <c r="BB1792" s="1154"/>
    </row>
    <row r="1793" spans="2:54" ht="15" customHeight="1" thickBot="1">
      <c r="B1793" s="2872"/>
      <c r="C1793" s="3018"/>
      <c r="D1793" s="3018"/>
      <c r="E1793" s="2873" t="s">
        <v>1130</v>
      </c>
      <c r="F1793" s="1106"/>
      <c r="G1793" s="441" t="s">
        <v>93</v>
      </c>
      <c r="H1793" s="441" t="s">
        <v>1103</v>
      </c>
      <c r="I1793" s="441" t="s">
        <v>1131</v>
      </c>
      <c r="J1793" s="441" t="s">
        <v>112</v>
      </c>
      <c r="K1793" s="1111" t="s">
        <v>1136</v>
      </c>
      <c r="L1793" s="441" t="s">
        <v>1120</v>
      </c>
      <c r="M1793" s="441" t="str">
        <f t="shared" si="106"/>
        <v>Rookwood Road 132 kV</v>
      </c>
      <c r="N1793" s="1111" t="s">
        <v>1106</v>
      </c>
      <c r="O1793" s="1111" t="s">
        <v>842</v>
      </c>
      <c r="P1793" s="1111"/>
      <c r="Q1793" s="2532"/>
      <c r="R1793" s="2533"/>
      <c r="S1793" s="2534"/>
      <c r="T1793" s="2534"/>
      <c r="U1793" s="2534"/>
      <c r="V1793" s="2534"/>
      <c r="W1793" s="2535"/>
      <c r="X1793" s="2535"/>
      <c r="Y1793" s="2535"/>
      <c r="Z1793" s="2535"/>
      <c r="AA1793" s="2536"/>
      <c r="AB1793" s="1162"/>
      <c r="AC1793" s="1151"/>
      <c r="AD1793" s="1152"/>
      <c r="AE1793" s="1153"/>
      <c r="AF1793" s="1153"/>
      <c r="AG1793" s="1153"/>
      <c r="AH1793" s="124"/>
      <c r="AI1793" s="124"/>
      <c r="AJ1793" s="124"/>
      <c r="AK1793" s="124"/>
      <c r="AL1793" s="1153"/>
      <c r="AM1793" s="124"/>
      <c r="AN1793" s="124"/>
      <c r="AO1793" s="1153"/>
      <c r="AP1793" s="1153"/>
      <c r="AQ1793" s="1153"/>
      <c r="AR1793" s="1154"/>
      <c r="AS1793" s="1154"/>
      <c r="AT1793" s="1154"/>
      <c r="AU1793" s="1154"/>
      <c r="AV1793" s="1154"/>
      <c r="AW1793" s="1154"/>
      <c r="AX1793" s="1154"/>
      <c r="AY1793" s="1154"/>
      <c r="AZ1793" s="1154"/>
      <c r="BA1793" s="1154"/>
      <c r="BB1793" s="1154"/>
    </row>
    <row r="1794" spans="2:54" ht="15" customHeight="1">
      <c r="B1794" s="1145" t="s">
        <v>1647</v>
      </c>
      <c r="C1794" s="3019" t="s">
        <v>1126</v>
      </c>
      <c r="D1794" s="3019" t="s">
        <v>842</v>
      </c>
      <c r="E1794" s="1146" t="s">
        <v>1127</v>
      </c>
      <c r="F1794" s="1106"/>
      <c r="G1794" s="441" t="s">
        <v>93</v>
      </c>
      <c r="H1794" s="441" t="s">
        <v>1103</v>
      </c>
      <c r="I1794" s="441" t="s">
        <v>1128</v>
      </c>
      <c r="J1794" s="441" t="s">
        <v>112</v>
      </c>
      <c r="K1794" s="441" t="s">
        <v>1126</v>
      </c>
      <c r="L1794" s="441" t="s">
        <v>1120</v>
      </c>
      <c r="M1794" s="441" t="str">
        <f t="shared" ref="M1794" si="109">B1794</f>
        <v>Vineyard 132 kV</v>
      </c>
      <c r="N1794" s="441" t="s">
        <v>1129</v>
      </c>
      <c r="O1794" s="441" t="s">
        <v>842</v>
      </c>
      <c r="P1794" s="1111"/>
      <c r="Q1794" s="2521"/>
      <c r="R1794" s="2522"/>
      <c r="S1794" s="2523"/>
      <c r="T1794" s="2523"/>
      <c r="U1794" s="2523"/>
      <c r="V1794" s="2523"/>
      <c r="W1794" s="2524"/>
      <c r="X1794" s="2524"/>
      <c r="Y1794" s="2524"/>
      <c r="Z1794" s="2524"/>
      <c r="AA1794" s="2525"/>
      <c r="AB1794" s="1125"/>
      <c r="AC1794" s="1151"/>
      <c r="AD1794" s="1152"/>
      <c r="AE1794" s="1153"/>
      <c r="AF1794" s="1153"/>
      <c r="AG1794" s="1153"/>
      <c r="AH1794" s="124"/>
      <c r="AI1794" s="124"/>
      <c r="AJ1794" s="124"/>
      <c r="AK1794" s="124"/>
      <c r="AL1794" s="124"/>
      <c r="AM1794" s="124"/>
      <c r="AN1794" s="124"/>
      <c r="AO1794" s="124"/>
      <c r="AP1794" s="124"/>
      <c r="AQ1794" s="1153"/>
      <c r="AR1794" s="1154"/>
      <c r="AS1794" s="1154"/>
      <c r="AT1794" s="1154"/>
      <c r="AU1794" s="1154"/>
      <c r="AV1794" s="1154"/>
      <c r="AW1794" s="1154"/>
      <c r="AX1794" s="1154"/>
      <c r="AY1794" s="1154"/>
      <c r="AZ1794" s="1154"/>
      <c r="BA1794" s="1154"/>
      <c r="BB1794" s="1154"/>
    </row>
    <row r="1795" spans="2:54" ht="15" customHeight="1">
      <c r="B1795" s="1155"/>
      <c r="C1795" s="3017"/>
      <c r="D1795" s="3017"/>
      <c r="E1795" s="1146" t="s">
        <v>1130</v>
      </c>
      <c r="F1795" s="1106"/>
      <c r="G1795" s="441" t="s">
        <v>93</v>
      </c>
      <c r="H1795" s="441" t="s">
        <v>1103</v>
      </c>
      <c r="I1795" s="441" t="s">
        <v>1131</v>
      </c>
      <c r="J1795" s="441" t="s">
        <v>112</v>
      </c>
      <c r="K1795" s="441" t="s">
        <v>1126</v>
      </c>
      <c r="L1795" s="441" t="s">
        <v>1120</v>
      </c>
      <c r="M1795" s="441" t="str">
        <f t="shared" si="106"/>
        <v>Vineyard 132 kV</v>
      </c>
      <c r="N1795" s="441" t="s">
        <v>1129</v>
      </c>
      <c r="O1795" s="441" t="s">
        <v>842</v>
      </c>
      <c r="P1795" s="1111"/>
      <c r="Q1795" s="2526"/>
      <c r="R1795" s="2527"/>
      <c r="S1795" s="2524"/>
      <c r="T1795" s="2524"/>
      <c r="U1795" s="2524"/>
      <c r="V1795" s="2524"/>
      <c r="W1795" s="2524"/>
      <c r="X1795" s="2524"/>
      <c r="Y1795" s="2524"/>
      <c r="Z1795" s="2524"/>
      <c r="AA1795" s="2525"/>
      <c r="AB1795" s="1125"/>
      <c r="AC1795" s="1151"/>
      <c r="AD1795" s="1152"/>
      <c r="AE1795" s="1153"/>
      <c r="AF1795" s="1153"/>
      <c r="AG1795" s="1153"/>
      <c r="AH1795" s="124"/>
      <c r="AI1795" s="124"/>
      <c r="AJ1795" s="124"/>
      <c r="AK1795" s="124"/>
      <c r="AL1795" s="124"/>
      <c r="AM1795" s="124"/>
      <c r="AN1795" s="124"/>
      <c r="AO1795" s="124"/>
      <c r="AP1795" s="124"/>
      <c r="AQ1795" s="1153"/>
      <c r="AR1795" s="1154"/>
      <c r="AS1795" s="1154"/>
      <c r="AT1795" s="1154"/>
      <c r="AU1795" s="1154"/>
      <c r="AV1795" s="1154"/>
      <c r="AW1795" s="1154"/>
      <c r="AX1795" s="1154"/>
      <c r="AY1795" s="1154"/>
      <c r="AZ1795" s="1154"/>
      <c r="BA1795" s="1154"/>
      <c r="BB1795" s="1154"/>
    </row>
    <row r="1796" spans="2:54" ht="15" customHeight="1">
      <c r="B1796" s="1155"/>
      <c r="C1796" s="3016" t="s">
        <v>1132</v>
      </c>
      <c r="D1796" s="3016" t="s">
        <v>833</v>
      </c>
      <c r="E1796" s="1146" t="s">
        <v>1127</v>
      </c>
      <c r="F1796" s="1106"/>
      <c r="G1796" s="441" t="s">
        <v>93</v>
      </c>
      <c r="H1796" s="441" t="s">
        <v>1103</v>
      </c>
      <c r="I1796" s="441" t="s">
        <v>1128</v>
      </c>
      <c r="J1796" s="441" t="s">
        <v>112</v>
      </c>
      <c r="K1796" s="1111" t="s">
        <v>1132</v>
      </c>
      <c r="L1796" s="441" t="s">
        <v>1120</v>
      </c>
      <c r="M1796" s="441" t="str">
        <f t="shared" si="106"/>
        <v>Vineyard 132 kV</v>
      </c>
      <c r="N1796" s="1111" t="s">
        <v>1106</v>
      </c>
      <c r="O1796" s="1111" t="s">
        <v>833</v>
      </c>
      <c r="P1796" s="1111"/>
      <c r="Q1796" s="2850"/>
      <c r="R1796" s="2850"/>
      <c r="S1796" s="2850"/>
      <c r="T1796" s="2850"/>
      <c r="U1796" s="2850"/>
      <c r="V1796" s="2851"/>
      <c r="W1796" s="2852"/>
      <c r="X1796" s="2852"/>
      <c r="Y1796" s="2852"/>
      <c r="Z1796" s="2852"/>
      <c r="AA1796" s="2853"/>
      <c r="AB1796" s="1125"/>
      <c r="AC1796" s="1151"/>
      <c r="AD1796" s="1152"/>
      <c r="AE1796" s="1153"/>
      <c r="AF1796" s="1153"/>
      <c r="AG1796" s="1153"/>
      <c r="AH1796" s="124"/>
      <c r="AI1796" s="124"/>
      <c r="AJ1796" s="124"/>
      <c r="AK1796" s="124"/>
      <c r="AL1796" s="1153"/>
      <c r="AM1796" s="124"/>
      <c r="AN1796" s="124"/>
      <c r="AO1796" s="1153"/>
      <c r="AP1796" s="1153"/>
      <c r="AQ1796" s="1153"/>
      <c r="AR1796" s="1154"/>
      <c r="AS1796" s="1154"/>
      <c r="AT1796" s="1154"/>
      <c r="AU1796" s="1160"/>
      <c r="AV1796" s="1154"/>
      <c r="AW1796" s="1154"/>
      <c r="AX1796" s="1154"/>
      <c r="AY1796" s="1154"/>
      <c r="AZ1796" s="1154"/>
      <c r="BA1796" s="1154"/>
      <c r="BB1796" s="1154"/>
    </row>
    <row r="1797" spans="2:54" ht="15" customHeight="1">
      <c r="B1797" s="1155"/>
      <c r="C1797" s="3017"/>
      <c r="D1797" s="3017"/>
      <c r="E1797" s="1146" t="s">
        <v>1130</v>
      </c>
      <c r="F1797" s="1106"/>
      <c r="G1797" s="441" t="s">
        <v>93</v>
      </c>
      <c r="H1797" s="441" t="s">
        <v>1103</v>
      </c>
      <c r="I1797" s="441" t="s">
        <v>1131</v>
      </c>
      <c r="J1797" s="441" t="s">
        <v>112</v>
      </c>
      <c r="K1797" s="1111" t="s">
        <v>1132</v>
      </c>
      <c r="L1797" s="441" t="s">
        <v>1120</v>
      </c>
      <c r="M1797" s="441" t="str">
        <f t="shared" si="106"/>
        <v>Vineyard 132 kV</v>
      </c>
      <c r="N1797" s="1111" t="s">
        <v>1106</v>
      </c>
      <c r="O1797" s="1111" t="s">
        <v>833</v>
      </c>
      <c r="P1797" s="1111"/>
      <c r="Q1797" s="2850"/>
      <c r="R1797" s="2850"/>
      <c r="S1797" s="2850"/>
      <c r="T1797" s="2850"/>
      <c r="U1797" s="2850"/>
      <c r="V1797" s="2851"/>
      <c r="W1797" s="2852"/>
      <c r="X1797" s="2852"/>
      <c r="Y1797" s="2852"/>
      <c r="Z1797" s="2852"/>
      <c r="AA1797" s="2853"/>
      <c r="AB1797" s="1125"/>
      <c r="AC1797" s="1151"/>
      <c r="AD1797" s="1152"/>
      <c r="AE1797" s="1153"/>
      <c r="AF1797" s="1153"/>
      <c r="AG1797" s="1153"/>
      <c r="AH1797" s="124"/>
      <c r="AI1797" s="124"/>
      <c r="AJ1797" s="124"/>
      <c r="AK1797" s="124"/>
      <c r="AL1797" s="1153"/>
      <c r="AM1797" s="124"/>
      <c r="AN1797" s="124"/>
      <c r="AO1797" s="1153"/>
      <c r="AP1797" s="1153"/>
      <c r="AQ1797" s="1153"/>
      <c r="AR1797" s="1154"/>
      <c r="AS1797" s="1154"/>
      <c r="AT1797" s="1154"/>
      <c r="AU1797" s="1160"/>
      <c r="AV1797" s="1154"/>
      <c r="AW1797" s="1154"/>
      <c r="AX1797" s="1154"/>
      <c r="AY1797" s="1154"/>
      <c r="AZ1797" s="1154"/>
      <c r="BA1797" s="1154"/>
      <c r="BB1797" s="1154"/>
    </row>
    <row r="1798" spans="2:54" ht="15" customHeight="1">
      <c r="B1798" s="1155"/>
      <c r="C1798" s="3016" t="s">
        <v>1132</v>
      </c>
      <c r="D1798" s="3016" t="s">
        <v>842</v>
      </c>
      <c r="E1798" s="1146" t="s">
        <v>1127</v>
      </c>
      <c r="F1798" s="1106"/>
      <c r="G1798" s="441" t="s">
        <v>93</v>
      </c>
      <c r="H1798" s="441" t="s">
        <v>1103</v>
      </c>
      <c r="I1798" s="441" t="s">
        <v>1128</v>
      </c>
      <c r="J1798" s="441" t="s">
        <v>112</v>
      </c>
      <c r="K1798" s="1111" t="s">
        <v>1132</v>
      </c>
      <c r="L1798" s="441" t="s">
        <v>1120</v>
      </c>
      <c r="M1798" s="441" t="str">
        <f t="shared" si="106"/>
        <v>Vineyard 132 kV</v>
      </c>
      <c r="N1798" s="1111" t="s">
        <v>1106</v>
      </c>
      <c r="O1798" s="1112" t="s">
        <v>842</v>
      </c>
      <c r="P1798" s="1111"/>
      <c r="Q1798" s="2880">
        <v>267.2639586435231</v>
      </c>
      <c r="R1798" s="2880">
        <v>330.16098004768315</v>
      </c>
      <c r="S1798" s="2854"/>
      <c r="T1798" s="2854"/>
      <c r="U1798" s="2854"/>
      <c r="V1798" s="2855"/>
      <c r="W1798" s="2852"/>
      <c r="X1798" s="2852"/>
      <c r="Y1798" s="2852"/>
      <c r="Z1798" s="2852"/>
      <c r="AA1798" s="2853"/>
      <c r="AB1798" s="1125"/>
      <c r="AC1798" s="1151"/>
      <c r="AD1798" s="1152"/>
      <c r="AE1798" s="1153"/>
      <c r="AF1798" s="1153"/>
      <c r="AG1798" s="1153"/>
      <c r="AH1798" s="124"/>
      <c r="AI1798" s="124"/>
      <c r="AJ1798" s="124"/>
      <c r="AK1798" s="124"/>
      <c r="AL1798" s="1153"/>
      <c r="AM1798" s="124"/>
      <c r="AN1798" s="124"/>
      <c r="AO1798" s="1153"/>
      <c r="AP1798" s="1161"/>
      <c r="AQ1798" s="1153"/>
      <c r="AR1798" s="1154"/>
      <c r="AS1798" s="1154"/>
      <c r="AT1798" s="1154"/>
      <c r="AU1798" s="1160"/>
      <c r="AV1798" s="1154"/>
      <c r="AW1798" s="1154"/>
      <c r="AX1798" s="1154"/>
      <c r="AY1798" s="1154"/>
      <c r="AZ1798" s="1154"/>
      <c r="BA1798" s="1154"/>
      <c r="BB1798" s="1154"/>
    </row>
    <row r="1799" spans="2:54" ht="15" customHeight="1">
      <c r="B1799" s="1155"/>
      <c r="C1799" s="3017"/>
      <c r="D1799" s="3017"/>
      <c r="E1799" s="1146" t="s">
        <v>1130</v>
      </c>
      <c r="F1799" s="1106"/>
      <c r="G1799" s="441" t="s">
        <v>93</v>
      </c>
      <c r="H1799" s="441" t="s">
        <v>1103</v>
      </c>
      <c r="I1799" s="441" t="s">
        <v>1131</v>
      </c>
      <c r="J1799" s="441" t="s">
        <v>112</v>
      </c>
      <c r="K1799" s="1111" t="s">
        <v>1132</v>
      </c>
      <c r="L1799" s="441" t="s">
        <v>1120</v>
      </c>
      <c r="M1799" s="441" t="str">
        <f t="shared" si="106"/>
        <v>Vineyard 132 kV</v>
      </c>
      <c r="N1799" s="1111" t="s">
        <v>1106</v>
      </c>
      <c r="O1799" s="1112" t="s">
        <v>842</v>
      </c>
      <c r="P1799" s="1111"/>
      <c r="Q1799" s="2880">
        <v>231.65456806393712</v>
      </c>
      <c r="R1799" s="2880">
        <v>296.87394102763534</v>
      </c>
      <c r="S1799" s="2854"/>
      <c r="T1799" s="2854"/>
      <c r="U1799" s="2854"/>
      <c r="V1799" s="2855"/>
      <c r="W1799" s="2852"/>
      <c r="X1799" s="2852"/>
      <c r="Y1799" s="2852"/>
      <c r="Z1799" s="2852"/>
      <c r="AA1799" s="2853"/>
      <c r="AB1799" s="1125"/>
      <c r="AC1799" s="1151"/>
      <c r="AD1799" s="1152"/>
      <c r="AE1799" s="1153"/>
      <c r="AF1799" s="1153"/>
      <c r="AG1799" s="1153"/>
      <c r="AH1799" s="124"/>
      <c r="AI1799" s="124"/>
      <c r="AJ1799" s="124"/>
      <c r="AK1799" s="124"/>
      <c r="AL1799" s="1153"/>
      <c r="AM1799" s="124"/>
      <c r="AN1799" s="124"/>
      <c r="AO1799" s="1153"/>
      <c r="AP1799" s="1161"/>
      <c r="AQ1799" s="1153"/>
      <c r="AR1799" s="1154"/>
      <c r="AS1799" s="1154"/>
      <c r="AT1799" s="1154"/>
      <c r="AU1799" s="1160"/>
      <c r="AV1799" s="1154"/>
      <c r="AW1799" s="1154"/>
      <c r="AX1799" s="1154"/>
      <c r="AY1799" s="1154"/>
      <c r="AZ1799" s="1154"/>
      <c r="BA1799" s="1154"/>
      <c r="BB1799" s="1154"/>
    </row>
    <row r="1800" spans="2:54" ht="15" customHeight="1">
      <c r="B1800" s="1155"/>
      <c r="C1800" s="3016" t="s">
        <v>1133</v>
      </c>
      <c r="D1800" s="3016"/>
      <c r="E1800" s="1146" t="s">
        <v>1127</v>
      </c>
      <c r="F1800" s="1106"/>
      <c r="G1800" s="441" t="s">
        <v>93</v>
      </c>
      <c r="H1800" s="441" t="s">
        <v>1103</v>
      </c>
      <c r="I1800" s="441" t="s">
        <v>1128</v>
      </c>
      <c r="J1800" s="441" t="s">
        <v>112</v>
      </c>
      <c r="K1800" s="1111" t="s">
        <v>1133</v>
      </c>
      <c r="L1800" s="441" t="s">
        <v>1120</v>
      </c>
      <c r="M1800" s="441" t="str">
        <f t="shared" si="106"/>
        <v>Vineyard 132 kV</v>
      </c>
      <c r="N1800" s="1111" t="s">
        <v>1108</v>
      </c>
      <c r="O1800" s="1111" t="s">
        <v>1109</v>
      </c>
      <c r="P1800" s="1111"/>
      <c r="Q1800" s="2850"/>
      <c r="R1800" s="2850"/>
      <c r="S1800" s="2850"/>
      <c r="T1800" s="2850"/>
      <c r="U1800" s="2850"/>
      <c r="V1800" s="2858"/>
      <c r="W1800" s="2859"/>
      <c r="X1800" s="2859"/>
      <c r="Y1800" s="2859"/>
      <c r="Z1800" s="2859"/>
      <c r="AA1800" s="2860"/>
      <c r="AB1800" s="1125"/>
      <c r="AC1800" s="1151"/>
      <c r="AD1800" s="1152"/>
      <c r="AE1800" s="1153"/>
      <c r="AF1800" s="1153"/>
      <c r="AG1800" s="1153"/>
      <c r="AH1800" s="124"/>
      <c r="AI1800" s="124"/>
      <c r="AJ1800" s="124"/>
      <c r="AK1800" s="124"/>
      <c r="AL1800" s="1153"/>
      <c r="AM1800" s="124"/>
      <c r="AN1800" s="124"/>
      <c r="AO1800" s="1153"/>
      <c r="AP1800" s="1153"/>
      <c r="AQ1800" s="1153"/>
      <c r="AR1800" s="1154"/>
      <c r="AS1800" s="1154"/>
      <c r="AT1800" s="1154"/>
      <c r="AU1800" s="1154"/>
      <c r="AV1800" s="1154"/>
      <c r="AW1800" s="1154"/>
      <c r="AX1800" s="1154"/>
      <c r="AY1800" s="1154"/>
      <c r="AZ1800" s="1154"/>
      <c r="BA1800" s="1154"/>
      <c r="BB1800" s="1154"/>
    </row>
    <row r="1801" spans="2:54" ht="15" customHeight="1">
      <c r="B1801" s="1155"/>
      <c r="C1801" s="3017"/>
      <c r="D1801" s="3017"/>
      <c r="E1801" s="1146" t="s">
        <v>1130</v>
      </c>
      <c r="F1801" s="1106"/>
      <c r="G1801" s="441" t="s">
        <v>93</v>
      </c>
      <c r="H1801" s="441" t="s">
        <v>1103</v>
      </c>
      <c r="I1801" s="441" t="s">
        <v>1131</v>
      </c>
      <c r="J1801" s="441" t="s">
        <v>112</v>
      </c>
      <c r="K1801" s="1111" t="s">
        <v>1133</v>
      </c>
      <c r="L1801" s="441" t="s">
        <v>1120</v>
      </c>
      <c r="M1801" s="441" t="str">
        <f t="shared" si="106"/>
        <v>Vineyard 132 kV</v>
      </c>
      <c r="N1801" s="1111" t="s">
        <v>1108</v>
      </c>
      <c r="O1801" s="1111" t="s">
        <v>1109</v>
      </c>
      <c r="P1801" s="1111"/>
      <c r="Q1801" s="2850"/>
      <c r="R1801" s="2850"/>
      <c r="S1801" s="2850"/>
      <c r="T1801" s="2850"/>
      <c r="U1801" s="2850"/>
      <c r="V1801" s="2858"/>
      <c r="W1801" s="2859"/>
      <c r="X1801" s="2859"/>
      <c r="Y1801" s="2859"/>
      <c r="Z1801" s="2859"/>
      <c r="AA1801" s="2860"/>
      <c r="AB1801" s="1125"/>
      <c r="AC1801" s="1151"/>
      <c r="AD1801" s="1152"/>
      <c r="AE1801" s="1153"/>
      <c r="AF1801" s="1153"/>
      <c r="AG1801" s="1153"/>
      <c r="AH1801" s="124"/>
      <c r="AI1801" s="124"/>
      <c r="AJ1801" s="124"/>
      <c r="AK1801" s="124"/>
      <c r="AL1801" s="1153"/>
      <c r="AM1801" s="124"/>
      <c r="AN1801" s="124"/>
      <c r="AO1801" s="1153"/>
      <c r="AP1801" s="1153"/>
      <c r="AQ1801" s="1153"/>
      <c r="AR1801" s="1154"/>
      <c r="AS1801" s="1154"/>
      <c r="AT1801" s="1154"/>
      <c r="AU1801" s="1154"/>
      <c r="AV1801" s="1154"/>
      <c r="AW1801" s="1154"/>
      <c r="AX1801" s="1154"/>
      <c r="AY1801" s="1154"/>
      <c r="AZ1801" s="1154"/>
      <c r="BA1801" s="1154"/>
      <c r="BB1801" s="1154"/>
    </row>
    <row r="1802" spans="2:54" ht="15" customHeight="1">
      <c r="B1802" s="1155"/>
      <c r="C1802" s="3016" t="s">
        <v>1110</v>
      </c>
      <c r="D1802" s="3016"/>
      <c r="E1802" s="1146" t="s">
        <v>1127</v>
      </c>
      <c r="F1802" s="1106"/>
      <c r="G1802" s="441" t="s">
        <v>93</v>
      </c>
      <c r="H1802" s="441" t="s">
        <v>1103</v>
      </c>
      <c r="I1802" s="441" t="s">
        <v>1128</v>
      </c>
      <c r="J1802" s="441" t="s">
        <v>112</v>
      </c>
      <c r="K1802" s="1111" t="s">
        <v>1110</v>
      </c>
      <c r="L1802" s="441" t="s">
        <v>1120</v>
      </c>
      <c r="M1802" s="441" t="str">
        <f t="shared" si="106"/>
        <v>Vineyard 132 kV</v>
      </c>
      <c r="N1802" s="1111" t="s">
        <v>1111</v>
      </c>
      <c r="O1802" s="1112">
        <v>0</v>
      </c>
      <c r="P1802" s="1111"/>
      <c r="Q1802" s="2850"/>
      <c r="R1802" s="2850"/>
      <c r="S1802" s="2850"/>
      <c r="T1802" s="2850"/>
      <c r="U1802" s="2850"/>
      <c r="V1802" s="2862"/>
      <c r="W1802" s="2863"/>
      <c r="X1802" s="2863"/>
      <c r="Y1802" s="2863"/>
      <c r="Z1802" s="2863"/>
      <c r="AA1802" s="2864"/>
      <c r="AB1802" s="1125"/>
      <c r="AC1802" s="1151"/>
      <c r="AD1802" s="1152"/>
      <c r="AE1802" s="1153"/>
      <c r="AF1802" s="1153"/>
      <c r="AG1802" s="1153"/>
      <c r="AH1802" s="124"/>
      <c r="AI1802" s="124"/>
      <c r="AJ1802" s="124"/>
      <c r="AK1802" s="124"/>
      <c r="AL1802" s="1153"/>
      <c r="AM1802" s="124"/>
      <c r="AN1802" s="124"/>
      <c r="AO1802" s="1153"/>
      <c r="AP1802" s="1161"/>
      <c r="AQ1802" s="1153"/>
      <c r="AR1802" s="1154"/>
      <c r="AS1802" s="1154"/>
      <c r="AT1802" s="1154"/>
      <c r="AU1802" s="1154"/>
      <c r="AV1802" s="1154"/>
      <c r="AW1802" s="1154"/>
      <c r="AX1802" s="1154"/>
      <c r="AY1802" s="1154"/>
      <c r="AZ1802" s="1154"/>
      <c r="BA1802" s="1154"/>
      <c r="BB1802" s="1154"/>
    </row>
    <row r="1803" spans="2:54" ht="15" customHeight="1">
      <c r="B1803" s="1155"/>
      <c r="C1803" s="3017"/>
      <c r="D1803" s="3017"/>
      <c r="E1803" s="1146" t="s">
        <v>1130</v>
      </c>
      <c r="F1803" s="1106"/>
      <c r="G1803" s="441" t="s">
        <v>93</v>
      </c>
      <c r="H1803" s="441" t="s">
        <v>1103</v>
      </c>
      <c r="I1803" s="441" t="s">
        <v>1131</v>
      </c>
      <c r="J1803" s="441" t="s">
        <v>112</v>
      </c>
      <c r="K1803" s="1111" t="s">
        <v>1110</v>
      </c>
      <c r="L1803" s="441" t="s">
        <v>1120</v>
      </c>
      <c r="M1803" s="441" t="str">
        <f t="shared" si="106"/>
        <v>Vineyard 132 kV</v>
      </c>
      <c r="N1803" s="1111" t="s">
        <v>1111</v>
      </c>
      <c r="O1803" s="1112">
        <v>0</v>
      </c>
      <c r="P1803" s="1111"/>
      <c r="Q1803" s="2850"/>
      <c r="R1803" s="2850"/>
      <c r="S1803" s="2850"/>
      <c r="T1803" s="2850"/>
      <c r="U1803" s="2850"/>
      <c r="V1803" s="2862"/>
      <c r="W1803" s="2863"/>
      <c r="X1803" s="2863"/>
      <c r="Y1803" s="2863"/>
      <c r="Z1803" s="2863"/>
      <c r="AA1803" s="2864"/>
      <c r="AB1803" s="1125"/>
      <c r="AC1803" s="1151"/>
      <c r="AD1803" s="1152"/>
      <c r="AE1803" s="1153"/>
      <c r="AF1803" s="1153"/>
      <c r="AG1803" s="1153"/>
      <c r="AH1803" s="124"/>
      <c r="AI1803" s="124"/>
      <c r="AJ1803" s="124"/>
      <c r="AK1803" s="124"/>
      <c r="AL1803" s="1153"/>
      <c r="AM1803" s="124"/>
      <c r="AN1803" s="124"/>
      <c r="AO1803" s="1153"/>
      <c r="AP1803" s="1161"/>
      <c r="AQ1803" s="1153"/>
      <c r="AR1803" s="1154"/>
      <c r="AS1803" s="1154"/>
      <c r="AT1803" s="1154"/>
      <c r="AU1803" s="1154"/>
      <c r="AV1803" s="1154"/>
      <c r="AW1803" s="1154"/>
      <c r="AX1803" s="1154"/>
      <c r="AY1803" s="1154"/>
      <c r="AZ1803" s="1154"/>
      <c r="BA1803" s="1154"/>
      <c r="BB1803" s="1154"/>
    </row>
    <row r="1804" spans="2:54" ht="15" customHeight="1">
      <c r="B1804" s="1155"/>
      <c r="C1804" s="3016" t="s">
        <v>1112</v>
      </c>
      <c r="D1804" s="3016"/>
      <c r="E1804" s="1146" t="s">
        <v>1127</v>
      </c>
      <c r="F1804" s="1106"/>
      <c r="G1804" s="441" t="s">
        <v>93</v>
      </c>
      <c r="H1804" s="441" t="s">
        <v>1103</v>
      </c>
      <c r="I1804" s="441" t="s">
        <v>1128</v>
      </c>
      <c r="J1804" s="441" t="s">
        <v>112</v>
      </c>
      <c r="K1804" s="1111" t="s">
        <v>1112</v>
      </c>
      <c r="L1804" s="441" t="s">
        <v>1120</v>
      </c>
      <c r="M1804" s="441" t="str">
        <f t="shared" si="106"/>
        <v>Vineyard 132 kV</v>
      </c>
      <c r="N1804" s="1111" t="s">
        <v>1113</v>
      </c>
      <c r="O1804" s="1111" t="s">
        <v>1113</v>
      </c>
      <c r="P1804" s="1111"/>
      <c r="Q1804" s="2850"/>
      <c r="R1804" s="2850"/>
      <c r="S1804" s="2850"/>
      <c r="T1804" s="2850"/>
      <c r="U1804" s="2850"/>
      <c r="V1804" s="2851"/>
      <c r="W1804" s="2866"/>
      <c r="X1804" s="2866"/>
      <c r="Y1804" s="2866"/>
      <c r="Z1804" s="2866"/>
      <c r="AA1804" s="2099"/>
      <c r="AB1804" s="1125"/>
      <c r="AC1804" s="1151"/>
      <c r="AD1804" s="1152"/>
      <c r="AE1804" s="1153"/>
      <c r="AF1804" s="1153"/>
      <c r="AG1804" s="1153"/>
      <c r="AH1804" s="124"/>
      <c r="AI1804" s="124"/>
      <c r="AJ1804" s="124"/>
      <c r="AK1804" s="124"/>
      <c r="AL1804" s="1153"/>
      <c r="AM1804" s="124"/>
      <c r="AN1804" s="124"/>
      <c r="AO1804" s="1153"/>
      <c r="AP1804" s="1153"/>
      <c r="AQ1804" s="1153"/>
      <c r="AR1804" s="1154"/>
      <c r="AS1804" s="1154"/>
      <c r="AT1804" s="1154"/>
      <c r="AU1804" s="1154"/>
      <c r="AV1804" s="1154"/>
      <c r="AW1804" s="1154"/>
      <c r="AX1804" s="1154"/>
      <c r="AY1804" s="1154"/>
      <c r="AZ1804" s="1154"/>
      <c r="BA1804" s="1154"/>
      <c r="BB1804" s="1154"/>
    </row>
    <row r="1805" spans="2:54" ht="15" customHeight="1">
      <c r="B1805" s="1155"/>
      <c r="C1805" s="3017"/>
      <c r="D1805" s="3017"/>
      <c r="E1805" s="1146" t="s">
        <v>1130</v>
      </c>
      <c r="F1805" s="1106"/>
      <c r="G1805" s="441" t="s">
        <v>93</v>
      </c>
      <c r="H1805" s="441" t="s">
        <v>1103</v>
      </c>
      <c r="I1805" s="441" t="s">
        <v>1131</v>
      </c>
      <c r="J1805" s="441" t="s">
        <v>112</v>
      </c>
      <c r="K1805" s="1111" t="s">
        <v>1112</v>
      </c>
      <c r="L1805" s="441" t="s">
        <v>1120</v>
      </c>
      <c r="M1805" s="441" t="str">
        <f t="shared" ref="M1805:M1868" si="110">M1804</f>
        <v>Vineyard 132 kV</v>
      </c>
      <c r="N1805" s="1111" t="s">
        <v>1113</v>
      </c>
      <c r="O1805" s="1111" t="s">
        <v>1113</v>
      </c>
      <c r="P1805" s="1111"/>
      <c r="Q1805" s="2850"/>
      <c r="R1805" s="2850"/>
      <c r="S1805" s="2850"/>
      <c r="T1805" s="2850"/>
      <c r="U1805" s="2850"/>
      <c r="V1805" s="2851"/>
      <c r="W1805" s="2866"/>
      <c r="X1805" s="2866"/>
      <c r="Y1805" s="2866"/>
      <c r="Z1805" s="2866"/>
      <c r="AA1805" s="2099"/>
      <c r="AB1805" s="1125"/>
      <c r="AC1805" s="1151"/>
      <c r="AD1805" s="1152"/>
      <c r="AE1805" s="1153"/>
      <c r="AF1805" s="1153"/>
      <c r="AG1805" s="1153"/>
      <c r="AH1805" s="124"/>
      <c r="AI1805" s="124"/>
      <c r="AJ1805" s="124"/>
      <c r="AK1805" s="124"/>
      <c r="AL1805" s="1153"/>
      <c r="AM1805" s="124"/>
      <c r="AN1805" s="124"/>
      <c r="AO1805" s="1153"/>
      <c r="AP1805" s="1153"/>
      <c r="AQ1805" s="1153"/>
      <c r="AR1805" s="1154"/>
      <c r="AS1805" s="1154"/>
      <c r="AT1805" s="1154"/>
      <c r="AU1805" s="1154"/>
      <c r="AV1805" s="1154"/>
      <c r="AW1805" s="1154"/>
      <c r="AX1805" s="1154"/>
      <c r="AY1805" s="1154"/>
      <c r="AZ1805" s="1154"/>
      <c r="BA1805" s="1154"/>
      <c r="BB1805" s="1154"/>
    </row>
    <row r="1806" spans="2:54" ht="15" customHeight="1">
      <c r="B1806" s="1155"/>
      <c r="C1806" s="3016" t="s">
        <v>1134</v>
      </c>
      <c r="D1806" s="3016" t="s">
        <v>833</v>
      </c>
      <c r="E1806" s="1146" t="s">
        <v>1127</v>
      </c>
      <c r="F1806" s="1106"/>
      <c r="G1806" s="441" t="s">
        <v>93</v>
      </c>
      <c r="H1806" s="441" t="s">
        <v>1103</v>
      </c>
      <c r="I1806" s="441" t="s">
        <v>1128</v>
      </c>
      <c r="J1806" s="441" t="s">
        <v>112</v>
      </c>
      <c r="K1806" s="1111" t="s">
        <v>1134</v>
      </c>
      <c r="L1806" s="441" t="s">
        <v>1120</v>
      </c>
      <c r="M1806" s="441" t="str">
        <f t="shared" si="110"/>
        <v>Vineyard 132 kV</v>
      </c>
      <c r="N1806" s="1111" t="s">
        <v>1115</v>
      </c>
      <c r="O1806" s="1111" t="s">
        <v>833</v>
      </c>
      <c r="P1806" s="1111"/>
      <c r="Q1806" s="2867"/>
      <c r="R1806" s="2868"/>
      <c r="S1806" s="2869"/>
      <c r="T1806" s="2869"/>
      <c r="U1806" s="2869"/>
      <c r="V1806" s="2869"/>
      <c r="W1806" s="2869"/>
      <c r="X1806" s="2869"/>
      <c r="Y1806" s="2869"/>
      <c r="Z1806" s="2869"/>
      <c r="AA1806" s="2879"/>
      <c r="AB1806" s="1125"/>
      <c r="AC1806" s="1151"/>
      <c r="AD1806" s="1152"/>
      <c r="AE1806" s="1153"/>
      <c r="AF1806" s="1153"/>
      <c r="AG1806" s="1153"/>
      <c r="AH1806" s="124"/>
      <c r="AI1806" s="124"/>
      <c r="AJ1806" s="124"/>
      <c r="AK1806" s="124"/>
      <c r="AL1806" s="1153"/>
      <c r="AM1806" s="124"/>
      <c r="AN1806" s="124"/>
      <c r="AO1806" s="1153"/>
      <c r="AP1806" s="1153"/>
      <c r="AQ1806" s="1153"/>
      <c r="AR1806" s="1154"/>
      <c r="AS1806" s="1154"/>
      <c r="AT1806" s="1154"/>
      <c r="AU1806" s="1154"/>
      <c r="AV1806" s="1154"/>
      <c r="AW1806" s="1154"/>
      <c r="AX1806" s="1154"/>
      <c r="AY1806" s="1154"/>
      <c r="AZ1806" s="1154"/>
      <c r="BA1806" s="1154"/>
      <c r="BB1806" s="1154"/>
    </row>
    <row r="1807" spans="2:54" ht="15" customHeight="1">
      <c r="B1807" s="1155"/>
      <c r="C1807" s="3017"/>
      <c r="D1807" s="3017"/>
      <c r="E1807" s="1146" t="s">
        <v>1130</v>
      </c>
      <c r="F1807" s="1106"/>
      <c r="G1807" s="441" t="s">
        <v>93</v>
      </c>
      <c r="H1807" s="441" t="s">
        <v>1103</v>
      </c>
      <c r="I1807" s="441" t="s">
        <v>1131</v>
      </c>
      <c r="J1807" s="441" t="s">
        <v>112</v>
      </c>
      <c r="K1807" s="1111" t="s">
        <v>1134</v>
      </c>
      <c r="L1807" s="441" t="s">
        <v>1120</v>
      </c>
      <c r="M1807" s="441" t="str">
        <f t="shared" si="110"/>
        <v>Vineyard 132 kV</v>
      </c>
      <c r="N1807" s="1111" t="s">
        <v>1115</v>
      </c>
      <c r="O1807" s="1111" t="s">
        <v>833</v>
      </c>
      <c r="P1807" s="1111"/>
      <c r="Q1807" s="2867"/>
      <c r="R1807" s="2868"/>
      <c r="S1807" s="2869"/>
      <c r="T1807" s="2869"/>
      <c r="U1807" s="2869"/>
      <c r="V1807" s="2869"/>
      <c r="W1807" s="2869"/>
      <c r="X1807" s="2869"/>
      <c r="Y1807" s="2869"/>
      <c r="Z1807" s="2869"/>
      <c r="AA1807" s="2879"/>
      <c r="AB1807" s="1125"/>
      <c r="AC1807" s="1151"/>
      <c r="AD1807" s="1152"/>
      <c r="AE1807" s="1153"/>
      <c r="AF1807" s="1153"/>
      <c r="AG1807" s="1153"/>
      <c r="AH1807" s="124"/>
      <c r="AI1807" s="124"/>
      <c r="AJ1807" s="124"/>
      <c r="AK1807" s="124"/>
      <c r="AL1807" s="1153"/>
      <c r="AM1807" s="124"/>
      <c r="AN1807" s="124"/>
      <c r="AO1807" s="1153"/>
      <c r="AP1807" s="1153"/>
      <c r="AQ1807" s="1153"/>
      <c r="AR1807" s="1154"/>
      <c r="AS1807" s="1154"/>
      <c r="AT1807" s="1154"/>
      <c r="AU1807" s="1154"/>
      <c r="AV1807" s="1154"/>
      <c r="AW1807" s="1154"/>
      <c r="AX1807" s="1154"/>
      <c r="AY1807" s="1154"/>
      <c r="AZ1807" s="1154"/>
      <c r="BA1807" s="1154"/>
      <c r="BB1807" s="1154"/>
    </row>
    <row r="1808" spans="2:54" ht="15" customHeight="1">
      <c r="B1808" s="1155"/>
      <c r="C1808" s="3016" t="s">
        <v>1135</v>
      </c>
      <c r="D1808" s="3016" t="s">
        <v>833</v>
      </c>
      <c r="E1808" s="1146" t="s">
        <v>1127</v>
      </c>
      <c r="F1808" s="1106"/>
      <c r="G1808" s="441" t="s">
        <v>93</v>
      </c>
      <c r="H1808" s="441" t="s">
        <v>1103</v>
      </c>
      <c r="I1808" s="441" t="s">
        <v>1128</v>
      </c>
      <c r="J1808" s="441" t="s">
        <v>112</v>
      </c>
      <c r="K1808" s="1111" t="s">
        <v>1135</v>
      </c>
      <c r="L1808" s="441" t="s">
        <v>1120</v>
      </c>
      <c r="M1808" s="441" t="str">
        <f t="shared" si="110"/>
        <v>Vineyard 132 kV</v>
      </c>
      <c r="N1808" s="1111" t="s">
        <v>1106</v>
      </c>
      <c r="O1808" s="1111" t="s">
        <v>833</v>
      </c>
      <c r="P1808" s="1111"/>
      <c r="Q1808" s="2867"/>
      <c r="R1808" s="2868"/>
      <c r="S1808" s="2869"/>
      <c r="T1808" s="2869"/>
      <c r="U1808" s="2869"/>
      <c r="V1808" s="2869"/>
      <c r="W1808" s="2869"/>
      <c r="X1808" s="2869"/>
      <c r="Y1808" s="2869"/>
      <c r="Z1808" s="2869"/>
      <c r="AA1808" s="2879"/>
      <c r="AB1808" s="1125"/>
      <c r="AC1808" s="1151"/>
      <c r="AD1808" s="1152"/>
      <c r="AE1808" s="1153"/>
      <c r="AF1808" s="1153"/>
      <c r="AG1808" s="1153"/>
      <c r="AH1808" s="124"/>
      <c r="AI1808" s="124"/>
      <c r="AJ1808" s="124"/>
      <c r="AK1808" s="124"/>
      <c r="AL1808" s="1153"/>
      <c r="AM1808" s="124"/>
      <c r="AN1808" s="124"/>
      <c r="AO1808" s="1153"/>
      <c r="AP1808" s="1153"/>
      <c r="AQ1808" s="1153"/>
      <c r="AR1808" s="1154"/>
      <c r="AS1808" s="1154"/>
      <c r="AT1808" s="1154"/>
      <c r="AU1808" s="1154"/>
      <c r="AV1808" s="1154"/>
      <c r="AW1808" s="1154"/>
      <c r="AX1808" s="1154"/>
      <c r="AY1808" s="1154"/>
      <c r="AZ1808" s="1154"/>
      <c r="BA1808" s="1154"/>
      <c r="BB1808" s="1154"/>
    </row>
    <row r="1809" spans="2:54" ht="15" customHeight="1">
      <c r="B1809" s="1155"/>
      <c r="C1809" s="3017"/>
      <c r="D1809" s="3017"/>
      <c r="E1809" s="1146" t="s">
        <v>1130</v>
      </c>
      <c r="F1809" s="1106"/>
      <c r="G1809" s="441" t="s">
        <v>93</v>
      </c>
      <c r="H1809" s="441" t="s">
        <v>1103</v>
      </c>
      <c r="I1809" s="441" t="s">
        <v>1131</v>
      </c>
      <c r="J1809" s="441" t="s">
        <v>112</v>
      </c>
      <c r="K1809" s="1111" t="s">
        <v>1135</v>
      </c>
      <c r="L1809" s="441" t="s">
        <v>1120</v>
      </c>
      <c r="M1809" s="441" t="str">
        <f t="shared" si="110"/>
        <v>Vineyard 132 kV</v>
      </c>
      <c r="N1809" s="1111" t="s">
        <v>1106</v>
      </c>
      <c r="O1809" s="1111" t="s">
        <v>833</v>
      </c>
      <c r="P1809" s="1111"/>
      <c r="Q1809" s="2867"/>
      <c r="R1809" s="2868"/>
      <c r="S1809" s="2869"/>
      <c r="T1809" s="2869"/>
      <c r="U1809" s="2869"/>
      <c r="V1809" s="2869"/>
      <c r="W1809" s="2869"/>
      <c r="X1809" s="2869"/>
      <c r="Y1809" s="2869"/>
      <c r="Z1809" s="2869"/>
      <c r="AA1809" s="2879"/>
      <c r="AB1809" s="1125"/>
      <c r="AC1809" s="1151"/>
      <c r="AD1809" s="1152"/>
      <c r="AE1809" s="1153"/>
      <c r="AF1809" s="1153"/>
      <c r="AG1809" s="1153"/>
      <c r="AH1809" s="124"/>
      <c r="AI1809" s="124"/>
      <c r="AJ1809" s="124"/>
      <c r="AK1809" s="124"/>
      <c r="AL1809" s="1153"/>
      <c r="AM1809" s="124"/>
      <c r="AN1809" s="124"/>
      <c r="AO1809" s="1153"/>
      <c r="AP1809" s="1153"/>
      <c r="AQ1809" s="1153"/>
      <c r="AR1809" s="1154"/>
      <c r="AS1809" s="1154"/>
      <c r="AT1809" s="1154"/>
      <c r="AU1809" s="1154"/>
      <c r="AV1809" s="1154"/>
      <c r="AW1809" s="1154"/>
      <c r="AX1809" s="1154"/>
      <c r="AY1809" s="1154"/>
      <c r="AZ1809" s="1154"/>
      <c r="BA1809" s="1154"/>
      <c r="BB1809" s="1154"/>
    </row>
    <row r="1810" spans="2:54" ht="15" customHeight="1">
      <c r="B1810" s="1155"/>
      <c r="C1810" s="3016" t="s">
        <v>1135</v>
      </c>
      <c r="D1810" s="3016" t="s">
        <v>842</v>
      </c>
      <c r="E1810" s="1146" t="s">
        <v>1127</v>
      </c>
      <c r="F1810" s="1106"/>
      <c r="G1810" s="441" t="s">
        <v>93</v>
      </c>
      <c r="H1810" s="441" t="s">
        <v>1103</v>
      </c>
      <c r="I1810" s="441" t="s">
        <v>1128</v>
      </c>
      <c r="J1810" s="441" t="s">
        <v>112</v>
      </c>
      <c r="K1810" s="1111" t="s">
        <v>1135</v>
      </c>
      <c r="L1810" s="441" t="s">
        <v>1120</v>
      </c>
      <c r="M1810" s="441" t="str">
        <f t="shared" si="110"/>
        <v>Vineyard 132 kV</v>
      </c>
      <c r="N1810" s="1111" t="s">
        <v>1106</v>
      </c>
      <c r="O1810" s="1111" t="s">
        <v>842</v>
      </c>
      <c r="P1810" s="1111"/>
      <c r="Q1810" s="2867"/>
      <c r="R1810" s="2868"/>
      <c r="S1810" s="2869"/>
      <c r="T1810" s="2869"/>
      <c r="U1810" s="2869"/>
      <c r="V1810" s="2869"/>
      <c r="W1810" s="2869"/>
      <c r="X1810" s="2869"/>
      <c r="Y1810" s="2869"/>
      <c r="Z1810" s="2869"/>
      <c r="AA1810" s="2879"/>
      <c r="AB1810" s="1125"/>
      <c r="AC1810" s="1151"/>
      <c r="AD1810" s="1152"/>
      <c r="AE1810" s="1153"/>
      <c r="AF1810" s="1153"/>
      <c r="AG1810" s="1153"/>
      <c r="AH1810" s="124"/>
      <c r="AI1810" s="124"/>
      <c r="AJ1810" s="124"/>
      <c r="AK1810" s="124"/>
      <c r="AL1810" s="1153"/>
      <c r="AM1810" s="124"/>
      <c r="AN1810" s="124"/>
      <c r="AO1810" s="1153"/>
      <c r="AP1810" s="1153"/>
      <c r="AQ1810" s="1153"/>
      <c r="AR1810" s="1154"/>
      <c r="AS1810" s="1154"/>
      <c r="AT1810" s="1154"/>
      <c r="AU1810" s="1154"/>
      <c r="AV1810" s="1154"/>
      <c r="AW1810" s="1154"/>
      <c r="AX1810" s="1154"/>
      <c r="AY1810" s="1154"/>
      <c r="AZ1810" s="1154"/>
      <c r="BA1810" s="1154"/>
      <c r="BB1810" s="1154"/>
    </row>
    <row r="1811" spans="2:54" ht="15" customHeight="1">
      <c r="B1811" s="1155"/>
      <c r="C1811" s="3017"/>
      <c r="D1811" s="3017"/>
      <c r="E1811" s="1146" t="s">
        <v>1130</v>
      </c>
      <c r="F1811" s="1106"/>
      <c r="G1811" s="441" t="s">
        <v>93</v>
      </c>
      <c r="H1811" s="441" t="s">
        <v>1103</v>
      </c>
      <c r="I1811" s="441" t="s">
        <v>1131</v>
      </c>
      <c r="J1811" s="441" t="s">
        <v>112</v>
      </c>
      <c r="K1811" s="1111" t="s">
        <v>1135</v>
      </c>
      <c r="L1811" s="441" t="s">
        <v>1120</v>
      </c>
      <c r="M1811" s="441" t="str">
        <f t="shared" si="110"/>
        <v>Vineyard 132 kV</v>
      </c>
      <c r="N1811" s="1111" t="s">
        <v>1106</v>
      </c>
      <c r="O1811" s="1111" t="s">
        <v>842</v>
      </c>
      <c r="P1811" s="1111"/>
      <c r="Q1811" s="2867"/>
      <c r="R1811" s="2868"/>
      <c r="S1811" s="2869"/>
      <c r="T1811" s="2869"/>
      <c r="U1811" s="2869"/>
      <c r="V1811" s="2869"/>
      <c r="W1811" s="2869"/>
      <c r="X1811" s="2869"/>
      <c r="Y1811" s="2869"/>
      <c r="Z1811" s="2869"/>
      <c r="AA1811" s="2879"/>
      <c r="AB1811" s="1125"/>
      <c r="AC1811" s="1151"/>
      <c r="AD1811" s="1152"/>
      <c r="AE1811" s="1153"/>
      <c r="AF1811" s="1153"/>
      <c r="AG1811" s="1153"/>
      <c r="AH1811" s="124"/>
      <c r="AI1811" s="124"/>
      <c r="AJ1811" s="124"/>
      <c r="AK1811" s="124"/>
      <c r="AL1811" s="1153"/>
      <c r="AM1811" s="124"/>
      <c r="AN1811" s="124"/>
      <c r="AO1811" s="1153"/>
      <c r="AP1811" s="1153"/>
      <c r="AQ1811" s="1153"/>
      <c r="AR1811" s="1154"/>
      <c r="AS1811" s="1154"/>
      <c r="AT1811" s="1154"/>
      <c r="AU1811" s="1154"/>
      <c r="AV1811" s="1154"/>
      <c r="AW1811" s="1154"/>
      <c r="AX1811" s="1154"/>
      <c r="AY1811" s="1154"/>
      <c r="AZ1811" s="1154"/>
      <c r="BA1811" s="1154"/>
      <c r="BB1811" s="1154"/>
    </row>
    <row r="1812" spans="2:54" ht="15" customHeight="1">
      <c r="B1812" s="1155"/>
      <c r="C1812" s="3016" t="s">
        <v>1136</v>
      </c>
      <c r="D1812" s="3016" t="s">
        <v>833</v>
      </c>
      <c r="E1812" s="1146" t="s">
        <v>1127</v>
      </c>
      <c r="F1812" s="1106"/>
      <c r="G1812" s="441" t="s">
        <v>93</v>
      </c>
      <c r="H1812" s="441" t="s">
        <v>1103</v>
      </c>
      <c r="I1812" s="441" t="s">
        <v>1128</v>
      </c>
      <c r="J1812" s="441" t="s">
        <v>112</v>
      </c>
      <c r="K1812" s="1111" t="s">
        <v>1136</v>
      </c>
      <c r="L1812" s="441" t="s">
        <v>1120</v>
      </c>
      <c r="M1812" s="441" t="str">
        <f t="shared" si="110"/>
        <v>Vineyard 132 kV</v>
      </c>
      <c r="N1812" s="1111" t="s">
        <v>1106</v>
      </c>
      <c r="O1812" s="1111" t="s">
        <v>833</v>
      </c>
      <c r="P1812" s="1111"/>
      <c r="Q1812" s="2867"/>
      <c r="R1812" s="2868"/>
      <c r="S1812" s="2869"/>
      <c r="T1812" s="2869"/>
      <c r="U1812" s="2869"/>
      <c r="V1812" s="2869"/>
      <c r="W1812" s="2870">
        <v>449.68494081576961</v>
      </c>
      <c r="X1812" s="2870">
        <v>456.57641047199252</v>
      </c>
      <c r="Y1812" s="2870">
        <v>463.97045738363784</v>
      </c>
      <c r="Z1812" s="2870">
        <v>470.88516530307305</v>
      </c>
      <c r="AA1812" s="2870">
        <v>480.57057311503655</v>
      </c>
      <c r="AB1812" s="1125"/>
      <c r="AC1812" s="1151"/>
      <c r="AD1812" s="1152"/>
      <c r="AE1812" s="1153"/>
      <c r="AF1812" s="1153"/>
      <c r="AG1812" s="1153"/>
      <c r="AH1812" s="124"/>
      <c r="AI1812" s="124"/>
      <c r="AJ1812" s="124"/>
      <c r="AK1812" s="124"/>
      <c r="AL1812" s="1153"/>
      <c r="AM1812" s="124"/>
      <c r="AN1812" s="124"/>
      <c r="AO1812" s="1153"/>
      <c r="AP1812" s="1153"/>
      <c r="AQ1812" s="1153"/>
      <c r="AR1812" s="1154"/>
      <c r="AS1812" s="1154"/>
      <c r="AT1812" s="1154"/>
      <c r="AU1812" s="1154"/>
      <c r="AV1812" s="1154"/>
      <c r="AW1812" s="1154"/>
      <c r="AX1812" s="1154"/>
      <c r="AY1812" s="1154"/>
      <c r="AZ1812" s="1154"/>
      <c r="BA1812" s="1154"/>
      <c r="BB1812" s="1154"/>
    </row>
    <row r="1813" spans="2:54" ht="15" customHeight="1">
      <c r="B1813" s="1155"/>
      <c r="C1813" s="3017"/>
      <c r="D1813" s="3017"/>
      <c r="E1813" s="1146" t="s">
        <v>1130</v>
      </c>
      <c r="F1813" s="1106"/>
      <c r="G1813" s="441" t="s">
        <v>93</v>
      </c>
      <c r="H1813" s="441" t="s">
        <v>1103</v>
      </c>
      <c r="I1813" s="441" t="s">
        <v>1131</v>
      </c>
      <c r="J1813" s="441" t="s">
        <v>112</v>
      </c>
      <c r="K1813" s="1111" t="s">
        <v>1136</v>
      </c>
      <c r="L1813" s="441" t="s">
        <v>1120</v>
      </c>
      <c r="M1813" s="441" t="str">
        <f t="shared" si="110"/>
        <v>Vineyard 132 kV</v>
      </c>
      <c r="N1813" s="1111" t="s">
        <v>1106</v>
      </c>
      <c r="O1813" s="1111" t="s">
        <v>833</v>
      </c>
      <c r="P1813" s="1111"/>
      <c r="Q1813" s="2528"/>
      <c r="R1813" s="2529"/>
      <c r="S1813" s="2530"/>
      <c r="T1813" s="2530"/>
      <c r="U1813" s="2530"/>
      <c r="V1813" s="2530"/>
      <c r="W1813" s="2102"/>
      <c r="X1813" s="2102"/>
      <c r="Y1813" s="2102"/>
      <c r="Z1813" s="2102"/>
      <c r="AA1813" s="2103"/>
      <c r="AB1813" s="1125"/>
      <c r="AC1813" s="1151"/>
      <c r="AD1813" s="1152"/>
      <c r="AE1813" s="1153"/>
      <c r="AF1813" s="1153"/>
      <c r="AG1813" s="1153"/>
      <c r="AH1813" s="124"/>
      <c r="AI1813" s="124"/>
      <c r="AJ1813" s="124"/>
      <c r="AK1813" s="124"/>
      <c r="AL1813" s="1153"/>
      <c r="AM1813" s="124"/>
      <c r="AN1813" s="124"/>
      <c r="AO1813" s="1153"/>
      <c r="AP1813" s="1153"/>
      <c r="AQ1813" s="1153"/>
      <c r="AR1813" s="1154"/>
      <c r="AS1813" s="1154"/>
      <c r="AT1813" s="1154"/>
      <c r="AU1813" s="1154"/>
      <c r="AV1813" s="1154"/>
      <c r="AW1813" s="1154"/>
      <c r="AX1813" s="1154"/>
      <c r="AY1813" s="1154"/>
      <c r="AZ1813" s="1154"/>
      <c r="BA1813" s="1154"/>
      <c r="BB1813" s="1154"/>
    </row>
    <row r="1814" spans="2:54" ht="15" customHeight="1">
      <c r="B1814" s="1155"/>
      <c r="C1814" s="3016" t="s">
        <v>1136</v>
      </c>
      <c r="D1814" s="3016" t="s">
        <v>842</v>
      </c>
      <c r="E1814" s="1146" t="s">
        <v>1127</v>
      </c>
      <c r="F1814" s="1106"/>
      <c r="G1814" s="441" t="s">
        <v>93</v>
      </c>
      <c r="H1814" s="441" t="s">
        <v>1103</v>
      </c>
      <c r="I1814" s="441" t="s">
        <v>1128</v>
      </c>
      <c r="J1814" s="441" t="s">
        <v>112</v>
      </c>
      <c r="K1814" s="1111" t="s">
        <v>1136</v>
      </c>
      <c r="L1814" s="441" t="s">
        <v>1120</v>
      </c>
      <c r="M1814" s="441" t="str">
        <f t="shared" si="110"/>
        <v>Vineyard 132 kV</v>
      </c>
      <c r="N1814" s="1111" t="s">
        <v>1106</v>
      </c>
      <c r="O1814" s="1111" t="s">
        <v>842</v>
      </c>
      <c r="P1814" s="1111"/>
      <c r="Q1814" s="2528"/>
      <c r="R1814" s="2529"/>
      <c r="S1814" s="2530"/>
      <c r="T1814" s="2530"/>
      <c r="U1814" s="2530"/>
      <c r="V1814" s="2530"/>
      <c r="W1814" s="2102">
        <v>471.6300861390776</v>
      </c>
      <c r="X1814" s="2102">
        <v>478.85786748682085</v>
      </c>
      <c r="Y1814" s="2102">
        <v>486.61275244145031</v>
      </c>
      <c r="Z1814" s="2102">
        <v>493.86490610653351</v>
      </c>
      <c r="AA1814" s="2102">
        <v>504.02297302414433</v>
      </c>
      <c r="AB1814" s="1125"/>
      <c r="AC1814" s="1151"/>
      <c r="AD1814" s="1152"/>
      <c r="AE1814" s="1153"/>
      <c r="AF1814" s="1153"/>
      <c r="AG1814" s="1153"/>
      <c r="AH1814" s="124"/>
      <c r="AI1814" s="124"/>
      <c r="AJ1814" s="124"/>
      <c r="AK1814" s="124"/>
      <c r="AL1814" s="1153"/>
      <c r="AM1814" s="124"/>
      <c r="AN1814" s="124"/>
      <c r="AO1814" s="1153"/>
      <c r="AP1814" s="1153"/>
      <c r="AQ1814" s="1153"/>
      <c r="AR1814" s="1154"/>
      <c r="AS1814" s="1154"/>
      <c r="AT1814" s="1154"/>
      <c r="AU1814" s="1154"/>
      <c r="AV1814" s="1154"/>
      <c r="AW1814" s="1154"/>
      <c r="AX1814" s="1154"/>
      <c r="AY1814" s="1154"/>
      <c r="AZ1814" s="1154"/>
      <c r="BA1814" s="1154"/>
      <c r="BB1814" s="1154"/>
    </row>
    <row r="1815" spans="2:54" ht="15" customHeight="1" thickBot="1">
      <c r="B1815" s="2872"/>
      <c r="C1815" s="3018"/>
      <c r="D1815" s="3018"/>
      <c r="E1815" s="2873" t="s">
        <v>1130</v>
      </c>
      <c r="F1815" s="1106"/>
      <c r="G1815" s="441" t="s">
        <v>93</v>
      </c>
      <c r="H1815" s="441" t="s">
        <v>1103</v>
      </c>
      <c r="I1815" s="441" t="s">
        <v>1131</v>
      </c>
      <c r="J1815" s="441" t="s">
        <v>112</v>
      </c>
      <c r="K1815" s="1111" t="s">
        <v>1136</v>
      </c>
      <c r="L1815" s="441" t="s">
        <v>1120</v>
      </c>
      <c r="M1815" s="441" t="str">
        <f t="shared" si="110"/>
        <v>Vineyard 132 kV</v>
      </c>
      <c r="N1815" s="1111" t="s">
        <v>1106</v>
      </c>
      <c r="O1815" s="1111" t="s">
        <v>842</v>
      </c>
      <c r="P1815" s="1111"/>
      <c r="Q1815" s="2874"/>
      <c r="R1815" s="2875"/>
      <c r="S1815" s="2876"/>
      <c r="T1815" s="2876"/>
      <c r="U1815" s="2876"/>
      <c r="V1815" s="2876"/>
      <c r="W1815" s="2877"/>
      <c r="X1815" s="2877"/>
      <c r="Y1815" s="2877"/>
      <c r="Z1815" s="2877"/>
      <c r="AA1815" s="2878"/>
      <c r="AB1815" s="1162"/>
      <c r="AC1815" s="1151"/>
      <c r="AD1815" s="1152"/>
      <c r="AE1815" s="1153"/>
      <c r="AF1815" s="1153"/>
      <c r="AG1815" s="1153"/>
      <c r="AH1815" s="124"/>
      <c r="AI1815" s="124"/>
      <c r="AJ1815" s="124"/>
      <c r="AK1815" s="124"/>
      <c r="AL1815" s="1153"/>
      <c r="AM1815" s="124"/>
      <c r="AN1815" s="124"/>
      <c r="AO1815" s="1153"/>
      <c r="AP1815" s="1153"/>
      <c r="AQ1815" s="1153"/>
      <c r="AR1815" s="1154"/>
      <c r="AS1815" s="1154"/>
      <c r="AT1815" s="1154"/>
      <c r="AU1815" s="1154"/>
      <c r="AV1815" s="1154"/>
      <c r="AW1815" s="1154"/>
      <c r="AX1815" s="1154"/>
      <c r="AY1815" s="1154"/>
      <c r="AZ1815" s="1154"/>
      <c r="BA1815" s="1154"/>
      <c r="BB1815" s="1154"/>
    </row>
    <row r="1816" spans="2:54" ht="15" customHeight="1">
      <c r="B1816" s="1145" t="s">
        <v>1646</v>
      </c>
      <c r="C1816" s="3019" t="s">
        <v>1126</v>
      </c>
      <c r="D1816" s="3019" t="s">
        <v>842</v>
      </c>
      <c r="E1816" s="1146" t="s">
        <v>1127</v>
      </c>
      <c r="F1816" s="1106"/>
      <c r="G1816" s="441" t="s">
        <v>93</v>
      </c>
      <c r="H1816" s="441" t="s">
        <v>1103</v>
      </c>
      <c r="I1816" s="441" t="s">
        <v>1128</v>
      </c>
      <c r="J1816" s="441" t="s">
        <v>112</v>
      </c>
      <c r="K1816" s="441" t="s">
        <v>1126</v>
      </c>
      <c r="L1816" s="441" t="s">
        <v>1120</v>
      </c>
      <c r="M1816" s="441" t="str">
        <f t="shared" ref="M1816" si="111">B1816</f>
        <v>Manildra 132 kV</v>
      </c>
      <c r="N1816" s="441" t="s">
        <v>1129</v>
      </c>
      <c r="O1816" s="441" t="s">
        <v>842</v>
      </c>
      <c r="P1816" s="1111"/>
      <c r="Q1816" s="2521"/>
      <c r="R1816" s="2522"/>
      <c r="S1816" s="2523"/>
      <c r="T1816" s="2523"/>
      <c r="U1816" s="2523"/>
      <c r="V1816" s="2523"/>
      <c r="W1816" s="2524"/>
      <c r="X1816" s="2524"/>
      <c r="Y1816" s="2524"/>
      <c r="Z1816" s="2524"/>
      <c r="AA1816" s="2525"/>
      <c r="AC1816" s="124"/>
      <c r="AD1816" s="124"/>
      <c r="AE1816" s="124"/>
      <c r="AF1816" s="124"/>
      <c r="AG1816" s="124"/>
      <c r="AH1816" s="124"/>
      <c r="AI1816" s="124"/>
      <c r="AJ1816" s="124"/>
      <c r="AK1816" s="124"/>
      <c r="AL1816" s="124"/>
      <c r="AM1816" s="124"/>
      <c r="AN1816" s="124"/>
      <c r="AO1816" s="124"/>
      <c r="AP1816" s="124"/>
      <c r="AQ1816" s="124"/>
      <c r="AR1816" s="124"/>
      <c r="AS1816" s="124"/>
      <c r="AT1816" s="124"/>
      <c r="AU1816" s="124"/>
      <c r="AV1816" s="124"/>
      <c r="AW1816" s="124"/>
      <c r="AX1816" s="124"/>
      <c r="AY1816" s="124"/>
      <c r="AZ1816" s="124"/>
      <c r="BA1816" s="124"/>
      <c r="BB1816" s="124"/>
    </row>
    <row r="1817" spans="2:54" ht="15" customHeight="1">
      <c r="B1817" s="1155"/>
      <c r="C1817" s="3017"/>
      <c r="D1817" s="3017"/>
      <c r="E1817" s="1146" t="s">
        <v>1130</v>
      </c>
      <c r="F1817" s="1106"/>
      <c r="G1817" s="441" t="s">
        <v>93</v>
      </c>
      <c r="H1817" s="441" t="s">
        <v>1103</v>
      </c>
      <c r="I1817" s="441" t="s">
        <v>1131</v>
      </c>
      <c r="J1817" s="441" t="s">
        <v>112</v>
      </c>
      <c r="K1817" s="441" t="s">
        <v>1126</v>
      </c>
      <c r="L1817" s="441" t="s">
        <v>1120</v>
      </c>
      <c r="M1817" s="441" t="str">
        <f t="shared" si="110"/>
        <v>Manildra 132 kV</v>
      </c>
      <c r="N1817" s="441" t="s">
        <v>1129</v>
      </c>
      <c r="O1817" s="441" t="s">
        <v>842</v>
      </c>
      <c r="P1817" s="1111"/>
      <c r="Q1817" s="2526"/>
      <c r="R1817" s="2527"/>
      <c r="S1817" s="2524"/>
      <c r="T1817" s="2524"/>
      <c r="U1817" s="2524"/>
      <c r="V1817" s="2524"/>
      <c r="W1817" s="2524"/>
      <c r="X1817" s="2524"/>
      <c r="Y1817" s="2524"/>
      <c r="Z1817" s="2524"/>
      <c r="AA1817" s="2525"/>
      <c r="AC1817" s="124"/>
      <c r="AD1817" s="124"/>
      <c r="AE1817" s="124"/>
      <c r="AF1817" s="124"/>
      <c r="AG1817" s="124"/>
      <c r="AH1817" s="124"/>
      <c r="AI1817" s="124"/>
      <c r="AJ1817" s="124"/>
      <c r="AK1817" s="124"/>
      <c r="AL1817" s="124"/>
      <c r="AM1817" s="124"/>
      <c r="AN1817" s="124"/>
      <c r="AO1817" s="124"/>
      <c r="AP1817" s="124"/>
      <c r="AQ1817" s="124"/>
      <c r="AR1817" s="124"/>
      <c r="AS1817" s="124"/>
      <c r="AT1817" s="124"/>
      <c r="AU1817" s="124"/>
      <c r="AV1817" s="124"/>
      <c r="AW1817" s="124"/>
      <c r="AX1817" s="124"/>
      <c r="AY1817" s="124"/>
      <c r="AZ1817" s="124"/>
      <c r="BA1817" s="124"/>
      <c r="BB1817" s="124"/>
    </row>
    <row r="1818" spans="2:54" ht="15" customHeight="1">
      <c r="B1818" s="1155"/>
      <c r="C1818" s="3016" t="s">
        <v>1132</v>
      </c>
      <c r="D1818" s="3016" t="s">
        <v>833</v>
      </c>
      <c r="E1818" s="1146" t="s">
        <v>1127</v>
      </c>
      <c r="F1818" s="1106"/>
      <c r="G1818" s="441" t="s">
        <v>93</v>
      </c>
      <c r="H1818" s="441" t="s">
        <v>1103</v>
      </c>
      <c r="I1818" s="441" t="s">
        <v>1128</v>
      </c>
      <c r="J1818" s="441" t="s">
        <v>112</v>
      </c>
      <c r="K1818" s="1111" t="s">
        <v>1132</v>
      </c>
      <c r="L1818" s="441" t="s">
        <v>1120</v>
      </c>
      <c r="M1818" s="441" t="str">
        <f t="shared" si="110"/>
        <v>Manildra 132 kV</v>
      </c>
      <c r="N1818" s="1111" t="s">
        <v>1106</v>
      </c>
      <c r="O1818" s="1111" t="s">
        <v>833</v>
      </c>
      <c r="P1818" s="1111"/>
      <c r="Q1818" s="2850"/>
      <c r="R1818" s="2850"/>
      <c r="S1818" s="2850"/>
      <c r="T1818" s="2850"/>
      <c r="U1818" s="2850"/>
      <c r="V1818" s="2851"/>
      <c r="W1818" s="2852"/>
      <c r="X1818" s="2852"/>
      <c r="Y1818" s="2852"/>
      <c r="Z1818" s="2852"/>
      <c r="AA1818" s="2853"/>
      <c r="AC1818" s="124"/>
      <c r="AD1818" s="124"/>
      <c r="AE1818" s="124"/>
      <c r="AF1818" s="124"/>
      <c r="AG1818" s="124"/>
      <c r="AH1818" s="124"/>
      <c r="AI1818" s="124"/>
      <c r="AJ1818" s="124"/>
      <c r="AK1818" s="124"/>
      <c r="AL1818" s="124"/>
      <c r="AM1818" s="124"/>
      <c r="AN1818" s="124"/>
      <c r="AO1818" s="124"/>
      <c r="AP1818" s="124"/>
      <c r="AQ1818" s="124"/>
      <c r="AR1818" s="124"/>
      <c r="AS1818" s="124"/>
      <c r="AT1818" s="124"/>
      <c r="AU1818" s="124"/>
      <c r="AV1818" s="124"/>
      <c r="AW1818" s="124"/>
      <c r="AX1818" s="124"/>
      <c r="AY1818" s="124"/>
      <c r="AZ1818" s="124"/>
      <c r="BA1818" s="124"/>
      <c r="BB1818" s="124"/>
    </row>
    <row r="1819" spans="2:54" ht="15" customHeight="1">
      <c r="B1819" s="1155"/>
      <c r="C1819" s="3017"/>
      <c r="D1819" s="3017"/>
      <c r="E1819" s="1146" t="s">
        <v>1130</v>
      </c>
      <c r="F1819" s="1106"/>
      <c r="G1819" s="441" t="s">
        <v>93</v>
      </c>
      <c r="H1819" s="441" t="s">
        <v>1103</v>
      </c>
      <c r="I1819" s="441" t="s">
        <v>1131</v>
      </c>
      <c r="J1819" s="441" t="s">
        <v>112</v>
      </c>
      <c r="K1819" s="1111" t="s">
        <v>1132</v>
      </c>
      <c r="L1819" s="441" t="s">
        <v>1120</v>
      </c>
      <c r="M1819" s="441" t="str">
        <f t="shared" si="110"/>
        <v>Manildra 132 kV</v>
      </c>
      <c r="N1819" s="1111" t="s">
        <v>1106</v>
      </c>
      <c r="O1819" s="1111" t="s">
        <v>833</v>
      </c>
      <c r="P1819" s="1111"/>
      <c r="Q1819" s="2850"/>
      <c r="R1819" s="2850"/>
      <c r="S1819" s="2850"/>
      <c r="T1819" s="2850"/>
      <c r="U1819" s="2850"/>
      <c r="V1819" s="2851"/>
      <c r="W1819" s="2852"/>
      <c r="X1819" s="2852"/>
      <c r="Y1819" s="2852"/>
      <c r="Z1819" s="2852"/>
      <c r="AA1819" s="2853"/>
      <c r="AC1819" s="124"/>
      <c r="AD1819" s="124"/>
      <c r="AE1819" s="124"/>
      <c r="AF1819" s="124"/>
      <c r="AG1819" s="124"/>
      <c r="AH1819" s="124"/>
      <c r="AI1819" s="124"/>
      <c r="AJ1819" s="124"/>
      <c r="AK1819" s="124"/>
      <c r="AL1819" s="124"/>
      <c r="AM1819" s="124"/>
      <c r="AN1819" s="124"/>
      <c r="AO1819" s="124"/>
      <c r="AP1819" s="124"/>
      <c r="AQ1819" s="124"/>
      <c r="AR1819" s="124"/>
      <c r="AS1819" s="124"/>
      <c r="AT1819" s="124"/>
      <c r="AU1819" s="124"/>
      <c r="AV1819" s="124"/>
      <c r="AW1819" s="124"/>
      <c r="AX1819" s="124"/>
      <c r="AY1819" s="124"/>
      <c r="AZ1819" s="124"/>
      <c r="BA1819" s="124"/>
      <c r="BB1819" s="124"/>
    </row>
    <row r="1820" spans="2:54" ht="15" customHeight="1">
      <c r="B1820" s="1155"/>
      <c r="C1820" s="3016" t="s">
        <v>1132</v>
      </c>
      <c r="D1820" s="3016" t="s">
        <v>842</v>
      </c>
      <c r="E1820" s="1146" t="s">
        <v>1127</v>
      </c>
      <c r="F1820" s="1106"/>
      <c r="G1820" s="441" t="s">
        <v>93</v>
      </c>
      <c r="H1820" s="441" t="s">
        <v>1103</v>
      </c>
      <c r="I1820" s="441" t="s">
        <v>1128</v>
      </c>
      <c r="J1820" s="441" t="s">
        <v>112</v>
      </c>
      <c r="K1820" s="1111" t="s">
        <v>1132</v>
      </c>
      <c r="L1820" s="441" t="s">
        <v>1120</v>
      </c>
      <c r="M1820" s="441" t="str">
        <f t="shared" si="110"/>
        <v>Manildra 132 kV</v>
      </c>
      <c r="N1820" s="1111" t="s">
        <v>1106</v>
      </c>
      <c r="O1820" s="1112" t="s">
        <v>842</v>
      </c>
      <c r="P1820" s="1111"/>
      <c r="Q1820" s="2854"/>
      <c r="R1820" s="2854"/>
      <c r="S1820" s="2854"/>
      <c r="T1820" s="2854"/>
      <c r="U1820" s="2854"/>
      <c r="V1820" s="2855"/>
      <c r="W1820" s="2852"/>
      <c r="X1820" s="2852"/>
      <c r="Y1820" s="2852"/>
      <c r="Z1820" s="2852"/>
      <c r="AA1820" s="2853"/>
      <c r="AC1820" s="124"/>
      <c r="AD1820" s="124"/>
      <c r="AE1820" s="124"/>
      <c r="AF1820" s="124"/>
      <c r="AG1820" s="124"/>
      <c r="AH1820" s="124"/>
      <c r="AI1820" s="124"/>
      <c r="AJ1820" s="124"/>
      <c r="AK1820" s="124"/>
      <c r="AL1820" s="124"/>
      <c r="AM1820" s="124"/>
      <c r="AN1820" s="124"/>
      <c r="AO1820" s="124"/>
      <c r="AP1820" s="124"/>
      <c r="AQ1820" s="124"/>
      <c r="AR1820" s="124"/>
      <c r="AS1820" s="124"/>
      <c r="AT1820" s="124"/>
      <c r="AU1820" s="124"/>
      <c r="AV1820" s="124"/>
      <c r="AW1820" s="124"/>
      <c r="AX1820" s="124"/>
      <c r="AY1820" s="124"/>
      <c r="AZ1820" s="124"/>
      <c r="BA1820" s="124"/>
      <c r="BB1820" s="124"/>
    </row>
    <row r="1821" spans="2:54" ht="15" customHeight="1">
      <c r="B1821" s="1155"/>
      <c r="C1821" s="3017"/>
      <c r="D1821" s="3017"/>
      <c r="E1821" s="1146" t="s">
        <v>1130</v>
      </c>
      <c r="F1821" s="1106"/>
      <c r="G1821" s="441" t="s">
        <v>93</v>
      </c>
      <c r="H1821" s="441" t="s">
        <v>1103</v>
      </c>
      <c r="I1821" s="441" t="s">
        <v>1131</v>
      </c>
      <c r="J1821" s="441" t="s">
        <v>112</v>
      </c>
      <c r="K1821" s="1111" t="s">
        <v>1132</v>
      </c>
      <c r="L1821" s="441" t="s">
        <v>1120</v>
      </c>
      <c r="M1821" s="441" t="str">
        <f t="shared" si="110"/>
        <v>Manildra 132 kV</v>
      </c>
      <c r="N1821" s="1111" t="s">
        <v>1106</v>
      </c>
      <c r="O1821" s="1112" t="s">
        <v>842</v>
      </c>
      <c r="P1821" s="1111"/>
      <c r="Q1821" s="2854"/>
      <c r="R1821" s="2854"/>
      <c r="S1821" s="2854"/>
      <c r="T1821" s="2854"/>
      <c r="U1821" s="2854"/>
      <c r="V1821" s="2855"/>
      <c r="W1821" s="2852"/>
      <c r="X1821" s="2852"/>
      <c r="Y1821" s="2852"/>
      <c r="Z1821" s="2852"/>
      <c r="AA1821" s="2853"/>
      <c r="AC1821" s="124"/>
      <c r="AD1821" s="124"/>
      <c r="AE1821" s="124"/>
      <c r="AF1821" s="124"/>
      <c r="AG1821" s="124"/>
      <c r="AH1821" s="124"/>
      <c r="AI1821" s="124"/>
      <c r="AJ1821" s="124"/>
      <c r="AK1821" s="124"/>
      <c r="AL1821" s="124"/>
      <c r="AM1821" s="124"/>
      <c r="AN1821" s="124"/>
      <c r="AO1821" s="124"/>
      <c r="AP1821" s="124"/>
      <c r="AQ1821" s="124"/>
      <c r="AR1821" s="124"/>
      <c r="AS1821" s="124"/>
      <c r="AT1821" s="124"/>
      <c r="AU1821" s="124"/>
      <c r="AV1821" s="124"/>
      <c r="AW1821" s="124"/>
      <c r="AX1821" s="124"/>
      <c r="AY1821" s="124"/>
      <c r="AZ1821" s="124"/>
      <c r="BA1821" s="124"/>
      <c r="BB1821" s="124"/>
    </row>
    <row r="1822" spans="2:54" ht="15" customHeight="1">
      <c r="B1822" s="1155"/>
      <c r="C1822" s="3016" t="s">
        <v>1133</v>
      </c>
      <c r="D1822" s="3016"/>
      <c r="E1822" s="1146" t="s">
        <v>1127</v>
      </c>
      <c r="F1822" s="1106"/>
      <c r="G1822" s="441" t="s">
        <v>93</v>
      </c>
      <c r="H1822" s="441" t="s">
        <v>1103</v>
      </c>
      <c r="I1822" s="441" t="s">
        <v>1128</v>
      </c>
      <c r="J1822" s="441" t="s">
        <v>112</v>
      </c>
      <c r="K1822" s="1111" t="s">
        <v>1133</v>
      </c>
      <c r="L1822" s="441" t="s">
        <v>1120</v>
      </c>
      <c r="M1822" s="441" t="str">
        <f t="shared" si="110"/>
        <v>Manildra 132 kV</v>
      </c>
      <c r="N1822" s="1111" t="s">
        <v>1108</v>
      </c>
      <c r="O1822" s="1111" t="s">
        <v>1109</v>
      </c>
      <c r="P1822" s="1111"/>
      <c r="Q1822" s="2856"/>
      <c r="R1822" s="2850"/>
      <c r="S1822" s="2856"/>
      <c r="T1822" s="2856"/>
      <c r="U1822" s="2856"/>
      <c r="V1822" s="2858"/>
      <c r="W1822" s="2859"/>
      <c r="X1822" s="2859"/>
      <c r="Y1822" s="2859"/>
      <c r="Z1822" s="2859"/>
      <c r="AA1822" s="2860"/>
      <c r="AC1822" s="124"/>
      <c r="AD1822" s="124"/>
      <c r="AE1822" s="124"/>
      <c r="AF1822" s="124"/>
      <c r="AG1822" s="124"/>
      <c r="AH1822" s="124"/>
      <c r="AI1822" s="124"/>
      <c r="AJ1822" s="124"/>
      <c r="AK1822" s="124"/>
      <c r="AL1822" s="124"/>
      <c r="AM1822" s="124"/>
      <c r="AN1822" s="124"/>
      <c r="AO1822" s="124"/>
      <c r="AP1822" s="124"/>
      <c r="AQ1822" s="124"/>
      <c r="AR1822" s="124"/>
      <c r="AS1822" s="124"/>
      <c r="AT1822" s="124"/>
      <c r="AU1822" s="124"/>
      <c r="AV1822" s="124"/>
      <c r="AW1822" s="124"/>
      <c r="AX1822" s="124"/>
      <c r="AY1822" s="124"/>
      <c r="AZ1822" s="124"/>
      <c r="BA1822" s="124"/>
      <c r="BB1822" s="124"/>
    </row>
    <row r="1823" spans="2:54" ht="15" customHeight="1">
      <c r="B1823" s="1155"/>
      <c r="C1823" s="3017"/>
      <c r="D1823" s="3017"/>
      <c r="E1823" s="1146" t="s">
        <v>1130</v>
      </c>
      <c r="F1823" s="1106"/>
      <c r="G1823" s="441" t="s">
        <v>93</v>
      </c>
      <c r="H1823" s="441" t="s">
        <v>1103</v>
      </c>
      <c r="I1823" s="441" t="s">
        <v>1131</v>
      </c>
      <c r="J1823" s="441" t="s">
        <v>112</v>
      </c>
      <c r="K1823" s="1111" t="s">
        <v>1133</v>
      </c>
      <c r="L1823" s="441" t="s">
        <v>1120</v>
      </c>
      <c r="M1823" s="441" t="str">
        <f t="shared" si="110"/>
        <v>Manildra 132 kV</v>
      </c>
      <c r="N1823" s="1111" t="s">
        <v>1108</v>
      </c>
      <c r="O1823" s="1111" t="s">
        <v>1109</v>
      </c>
      <c r="P1823" s="1111"/>
      <c r="Q1823" s="2856"/>
      <c r="R1823" s="2850"/>
      <c r="S1823" s="2856"/>
      <c r="T1823" s="2856"/>
      <c r="U1823" s="2856"/>
      <c r="V1823" s="2858"/>
      <c r="W1823" s="2859"/>
      <c r="X1823" s="2859"/>
      <c r="Y1823" s="2859"/>
      <c r="Z1823" s="2859"/>
      <c r="AA1823" s="2860"/>
      <c r="AC1823" s="124"/>
      <c r="AD1823" s="124"/>
      <c r="AE1823" s="124"/>
      <c r="AF1823" s="124"/>
      <c r="AG1823" s="124"/>
      <c r="AH1823" s="124"/>
      <c r="AI1823" s="124"/>
      <c r="AJ1823" s="124"/>
      <c r="AK1823" s="124"/>
      <c r="AL1823" s="124"/>
      <c r="AM1823" s="124"/>
      <c r="AN1823" s="124"/>
      <c r="AO1823" s="124"/>
      <c r="AP1823" s="124"/>
      <c r="AQ1823" s="124"/>
      <c r="AR1823" s="124"/>
      <c r="AS1823" s="124"/>
      <c r="AT1823" s="124"/>
      <c r="AU1823" s="124"/>
      <c r="AV1823" s="124"/>
      <c r="AW1823" s="124"/>
      <c r="AX1823" s="124"/>
      <c r="AY1823" s="124"/>
      <c r="AZ1823" s="124"/>
      <c r="BA1823" s="124"/>
      <c r="BB1823" s="124"/>
    </row>
    <row r="1824" spans="2:54" ht="15" customHeight="1">
      <c r="B1824" s="1155"/>
      <c r="C1824" s="3016" t="s">
        <v>1110</v>
      </c>
      <c r="D1824" s="3016"/>
      <c r="E1824" s="1146" t="s">
        <v>1127</v>
      </c>
      <c r="F1824" s="1106"/>
      <c r="G1824" s="441" t="s">
        <v>93</v>
      </c>
      <c r="H1824" s="441" t="s">
        <v>1103</v>
      </c>
      <c r="I1824" s="441" t="s">
        <v>1128</v>
      </c>
      <c r="J1824" s="441" t="s">
        <v>112</v>
      </c>
      <c r="K1824" s="1111" t="s">
        <v>1110</v>
      </c>
      <c r="L1824" s="441" t="s">
        <v>1120</v>
      </c>
      <c r="M1824" s="441" t="str">
        <f t="shared" si="110"/>
        <v>Manildra 132 kV</v>
      </c>
      <c r="N1824" s="1111" t="s">
        <v>1111</v>
      </c>
      <c r="O1824" s="1112">
        <v>0</v>
      </c>
      <c r="P1824" s="1111"/>
      <c r="Q1824" s="2861"/>
      <c r="R1824" s="2850"/>
      <c r="S1824" s="2861"/>
      <c r="T1824" s="2861"/>
      <c r="U1824" s="2861"/>
      <c r="V1824" s="2862"/>
      <c r="W1824" s="2863"/>
      <c r="X1824" s="2863"/>
      <c r="Y1824" s="2863"/>
      <c r="Z1824" s="2863"/>
      <c r="AA1824" s="2864"/>
      <c r="AC1824" s="124"/>
      <c r="AD1824" s="124"/>
      <c r="AE1824" s="124"/>
      <c r="AF1824" s="124"/>
      <c r="AG1824" s="124"/>
      <c r="AH1824" s="124"/>
      <c r="AI1824" s="124"/>
      <c r="AJ1824" s="124"/>
      <c r="AK1824" s="124"/>
      <c r="AL1824" s="124"/>
      <c r="AM1824" s="124"/>
      <c r="AN1824" s="124"/>
      <c r="AO1824" s="124"/>
      <c r="AP1824" s="124"/>
      <c r="AQ1824" s="124"/>
      <c r="AR1824" s="124"/>
      <c r="AS1824" s="124"/>
      <c r="AT1824" s="124"/>
      <c r="AU1824" s="124"/>
      <c r="AV1824" s="124"/>
      <c r="AW1824" s="124"/>
      <c r="AX1824" s="124"/>
      <c r="AY1824" s="124"/>
      <c r="AZ1824" s="124"/>
      <c r="BA1824" s="124"/>
      <c r="BB1824" s="124"/>
    </row>
    <row r="1825" spans="2:54" ht="15" customHeight="1">
      <c r="B1825" s="1155"/>
      <c r="C1825" s="3017"/>
      <c r="D1825" s="3017"/>
      <c r="E1825" s="1146" t="s">
        <v>1130</v>
      </c>
      <c r="F1825" s="1106"/>
      <c r="G1825" s="441" t="s">
        <v>93</v>
      </c>
      <c r="H1825" s="441" t="s">
        <v>1103</v>
      </c>
      <c r="I1825" s="441" t="s">
        <v>1131</v>
      </c>
      <c r="J1825" s="441" t="s">
        <v>112</v>
      </c>
      <c r="K1825" s="1111" t="s">
        <v>1110</v>
      </c>
      <c r="L1825" s="441" t="s">
        <v>1120</v>
      </c>
      <c r="M1825" s="441" t="str">
        <f t="shared" si="110"/>
        <v>Manildra 132 kV</v>
      </c>
      <c r="N1825" s="1111" t="s">
        <v>1111</v>
      </c>
      <c r="O1825" s="1112">
        <v>0</v>
      </c>
      <c r="P1825" s="1111"/>
      <c r="Q1825" s="2861"/>
      <c r="R1825" s="2850"/>
      <c r="S1825" s="2861"/>
      <c r="T1825" s="2861"/>
      <c r="U1825" s="2861"/>
      <c r="V1825" s="2862"/>
      <c r="W1825" s="2863"/>
      <c r="X1825" s="2863"/>
      <c r="Y1825" s="2863"/>
      <c r="Z1825" s="2863"/>
      <c r="AA1825" s="2864"/>
      <c r="AC1825" s="124"/>
      <c r="AD1825" s="124"/>
      <c r="AE1825" s="124"/>
      <c r="AF1825" s="124"/>
      <c r="AG1825" s="124"/>
      <c r="AH1825" s="124"/>
      <c r="AI1825" s="124"/>
      <c r="AJ1825" s="124"/>
      <c r="AK1825" s="124"/>
      <c r="AL1825" s="124"/>
      <c r="AM1825" s="124"/>
      <c r="AN1825" s="124"/>
      <c r="AO1825" s="124"/>
      <c r="AP1825" s="124"/>
      <c r="AQ1825" s="124"/>
      <c r="AR1825" s="124"/>
      <c r="AS1825" s="124"/>
      <c r="AT1825" s="124"/>
      <c r="AU1825" s="124"/>
      <c r="AV1825" s="124"/>
      <c r="AW1825" s="124"/>
      <c r="AX1825" s="124"/>
      <c r="AY1825" s="124"/>
      <c r="AZ1825" s="124"/>
      <c r="BA1825" s="124"/>
      <c r="BB1825" s="124"/>
    </row>
    <row r="1826" spans="2:54" ht="15" customHeight="1">
      <c r="B1826" s="1155"/>
      <c r="C1826" s="3016" t="s">
        <v>1112</v>
      </c>
      <c r="D1826" s="3016"/>
      <c r="E1826" s="1146" t="s">
        <v>1127</v>
      </c>
      <c r="F1826" s="1106"/>
      <c r="G1826" s="441" t="s">
        <v>93</v>
      </c>
      <c r="H1826" s="441" t="s">
        <v>1103</v>
      </c>
      <c r="I1826" s="441" t="s">
        <v>1128</v>
      </c>
      <c r="J1826" s="441" t="s">
        <v>112</v>
      </c>
      <c r="K1826" s="1111" t="s">
        <v>1112</v>
      </c>
      <c r="L1826" s="441" t="s">
        <v>1120</v>
      </c>
      <c r="M1826" s="441" t="str">
        <f t="shared" si="110"/>
        <v>Manildra 132 kV</v>
      </c>
      <c r="N1826" s="1111" t="s">
        <v>1113</v>
      </c>
      <c r="O1826" s="1111" t="s">
        <v>1113</v>
      </c>
      <c r="P1826" s="1111"/>
      <c r="Q1826" s="2850"/>
      <c r="R1826" s="2850"/>
      <c r="S1826" s="2850"/>
      <c r="T1826" s="2850"/>
      <c r="U1826" s="2850"/>
      <c r="V1826" s="2851"/>
      <c r="W1826" s="2866"/>
      <c r="X1826" s="2866"/>
      <c r="Y1826" s="2866"/>
      <c r="Z1826" s="2866"/>
      <c r="AA1826" s="2099"/>
      <c r="AC1826" s="124"/>
      <c r="AD1826" s="124"/>
      <c r="AE1826" s="124"/>
      <c r="AF1826" s="124"/>
      <c r="AG1826" s="124"/>
      <c r="AH1826" s="124"/>
      <c r="AI1826" s="124"/>
      <c r="AJ1826" s="124"/>
      <c r="AK1826" s="124"/>
      <c r="AL1826" s="124"/>
      <c r="AM1826" s="124"/>
      <c r="AN1826" s="124"/>
      <c r="AO1826" s="124"/>
      <c r="AP1826" s="124"/>
      <c r="AQ1826" s="124"/>
      <c r="AR1826" s="124"/>
      <c r="AS1826" s="124"/>
      <c r="AT1826" s="124"/>
      <c r="AU1826" s="124"/>
      <c r="AV1826" s="124"/>
      <c r="AW1826" s="124"/>
      <c r="AX1826" s="124"/>
      <c r="AY1826" s="124"/>
      <c r="AZ1826" s="124"/>
      <c r="BA1826" s="124"/>
      <c r="BB1826" s="124"/>
    </row>
    <row r="1827" spans="2:54" ht="15" customHeight="1">
      <c r="B1827" s="1155"/>
      <c r="C1827" s="3017"/>
      <c r="D1827" s="3017"/>
      <c r="E1827" s="1146" t="s">
        <v>1130</v>
      </c>
      <c r="F1827" s="1106"/>
      <c r="G1827" s="441" t="s">
        <v>93</v>
      </c>
      <c r="H1827" s="441" t="s">
        <v>1103</v>
      </c>
      <c r="I1827" s="441" t="s">
        <v>1131</v>
      </c>
      <c r="J1827" s="441" t="s">
        <v>112</v>
      </c>
      <c r="K1827" s="1111" t="s">
        <v>1112</v>
      </c>
      <c r="L1827" s="441" t="s">
        <v>1120</v>
      </c>
      <c r="M1827" s="441" t="str">
        <f t="shared" si="110"/>
        <v>Manildra 132 kV</v>
      </c>
      <c r="N1827" s="1111" t="s">
        <v>1113</v>
      </c>
      <c r="O1827" s="1111" t="s">
        <v>1113</v>
      </c>
      <c r="P1827" s="1111"/>
      <c r="Q1827" s="2850"/>
      <c r="R1827" s="2850"/>
      <c r="S1827" s="2850"/>
      <c r="T1827" s="2850"/>
      <c r="U1827" s="2850"/>
      <c r="V1827" s="2851"/>
      <c r="W1827" s="2866"/>
      <c r="X1827" s="2866"/>
      <c r="Y1827" s="2866"/>
      <c r="Z1827" s="2866"/>
      <c r="AA1827" s="2099"/>
      <c r="AC1827" s="124"/>
      <c r="AD1827" s="124"/>
      <c r="AE1827" s="124"/>
      <c r="AF1827" s="124"/>
      <c r="AG1827" s="124"/>
      <c r="AH1827" s="124"/>
      <c r="AI1827" s="124"/>
      <c r="AJ1827" s="124"/>
      <c r="AK1827" s="124"/>
      <c r="AL1827" s="124"/>
      <c r="AM1827" s="124"/>
      <c r="AN1827" s="124"/>
      <c r="AO1827" s="124"/>
      <c r="AP1827" s="124"/>
      <c r="AQ1827" s="124"/>
      <c r="AR1827" s="124"/>
      <c r="AS1827" s="124"/>
      <c r="AT1827" s="124"/>
      <c r="AU1827" s="124"/>
      <c r="AV1827" s="124"/>
      <c r="AW1827" s="124"/>
      <c r="AX1827" s="124"/>
      <c r="AY1827" s="124"/>
      <c r="AZ1827" s="124"/>
      <c r="BA1827" s="124"/>
      <c r="BB1827" s="124"/>
    </row>
    <row r="1828" spans="2:54" ht="15" customHeight="1">
      <c r="B1828" s="1155"/>
      <c r="C1828" s="3016" t="s">
        <v>1134</v>
      </c>
      <c r="D1828" s="3016" t="s">
        <v>833</v>
      </c>
      <c r="E1828" s="1146" t="s">
        <v>1127</v>
      </c>
      <c r="F1828" s="1106"/>
      <c r="G1828" s="441" t="s">
        <v>93</v>
      </c>
      <c r="H1828" s="441" t="s">
        <v>1103</v>
      </c>
      <c r="I1828" s="441" t="s">
        <v>1128</v>
      </c>
      <c r="J1828" s="441" t="s">
        <v>112</v>
      </c>
      <c r="K1828" s="1111" t="s">
        <v>1134</v>
      </c>
      <c r="L1828" s="441" t="s">
        <v>1120</v>
      </c>
      <c r="M1828" s="441" t="str">
        <f t="shared" si="110"/>
        <v>Manildra 132 kV</v>
      </c>
      <c r="N1828" s="1111" t="s">
        <v>1115</v>
      </c>
      <c r="O1828" s="1111" t="s">
        <v>833</v>
      </c>
      <c r="P1828" s="1111"/>
      <c r="Q1828" s="2867"/>
      <c r="R1828" s="2868"/>
      <c r="S1828" s="2869"/>
      <c r="T1828" s="2869"/>
      <c r="U1828" s="2869"/>
      <c r="V1828" s="2869"/>
      <c r="W1828" s="2869"/>
      <c r="X1828" s="2869"/>
      <c r="Y1828" s="2869"/>
      <c r="Z1828" s="2869"/>
      <c r="AA1828" s="2879"/>
      <c r="AC1828" s="124"/>
      <c r="AD1828" s="124"/>
      <c r="AE1828" s="124"/>
      <c r="AF1828" s="124"/>
      <c r="AG1828" s="124"/>
      <c r="AH1828" s="124"/>
      <c r="AI1828" s="124"/>
      <c r="AJ1828" s="124"/>
      <c r="AK1828" s="124"/>
      <c r="AL1828" s="124"/>
      <c r="AM1828" s="124"/>
      <c r="AN1828" s="124"/>
      <c r="AO1828" s="124"/>
      <c r="AP1828" s="124"/>
      <c r="AQ1828" s="124"/>
      <c r="AR1828" s="124"/>
      <c r="AS1828" s="124"/>
      <c r="AT1828" s="124"/>
      <c r="AU1828" s="124"/>
      <c r="AV1828" s="124"/>
      <c r="AW1828" s="124"/>
      <c r="AX1828" s="124"/>
      <c r="AY1828" s="124"/>
      <c r="AZ1828" s="124"/>
      <c r="BA1828" s="124"/>
      <c r="BB1828" s="124"/>
    </row>
    <row r="1829" spans="2:54" ht="15" customHeight="1">
      <c r="B1829" s="1155"/>
      <c r="C1829" s="3017"/>
      <c r="D1829" s="3017"/>
      <c r="E1829" s="1146" t="s">
        <v>1130</v>
      </c>
      <c r="F1829" s="1106"/>
      <c r="G1829" s="441" t="s">
        <v>93</v>
      </c>
      <c r="H1829" s="441" t="s">
        <v>1103</v>
      </c>
      <c r="I1829" s="441" t="s">
        <v>1131</v>
      </c>
      <c r="J1829" s="441" t="s">
        <v>112</v>
      </c>
      <c r="K1829" s="1111" t="s">
        <v>1134</v>
      </c>
      <c r="L1829" s="441" t="s">
        <v>1120</v>
      </c>
      <c r="M1829" s="441" t="str">
        <f t="shared" si="110"/>
        <v>Manildra 132 kV</v>
      </c>
      <c r="N1829" s="1111" t="s">
        <v>1115</v>
      </c>
      <c r="O1829" s="1111" t="s">
        <v>833</v>
      </c>
      <c r="P1829" s="1111"/>
      <c r="Q1829" s="2867"/>
      <c r="R1829" s="2868"/>
      <c r="S1829" s="2869"/>
      <c r="T1829" s="2869"/>
      <c r="U1829" s="2869"/>
      <c r="V1829" s="2869"/>
      <c r="W1829" s="2869"/>
      <c r="X1829" s="2869"/>
      <c r="Y1829" s="2869"/>
      <c r="Z1829" s="2869"/>
      <c r="AA1829" s="2879"/>
      <c r="AC1829" s="124"/>
      <c r="AD1829" s="124"/>
      <c r="AE1829" s="124"/>
      <c r="AF1829" s="124"/>
      <c r="AG1829" s="124"/>
      <c r="AH1829" s="124"/>
      <c r="AI1829" s="124"/>
      <c r="AJ1829" s="124"/>
      <c r="AK1829" s="124"/>
      <c r="AL1829" s="124"/>
      <c r="AM1829" s="124"/>
      <c r="AN1829" s="124"/>
      <c r="AO1829" s="124"/>
      <c r="AP1829" s="124"/>
      <c r="AQ1829" s="124"/>
      <c r="AR1829" s="124"/>
      <c r="AS1829" s="124"/>
      <c r="AT1829" s="124"/>
      <c r="AU1829" s="124"/>
      <c r="AV1829" s="124"/>
      <c r="AW1829" s="124"/>
      <c r="AX1829" s="124"/>
      <c r="AY1829" s="124"/>
      <c r="AZ1829" s="124"/>
      <c r="BA1829" s="124"/>
      <c r="BB1829" s="124"/>
    </row>
    <row r="1830" spans="2:54" ht="15" customHeight="1">
      <c r="B1830" s="1155"/>
      <c r="C1830" s="3016" t="s">
        <v>1135</v>
      </c>
      <c r="D1830" s="3016" t="s">
        <v>833</v>
      </c>
      <c r="E1830" s="1146" t="s">
        <v>1127</v>
      </c>
      <c r="F1830" s="1106"/>
      <c r="G1830" s="441" t="s">
        <v>93</v>
      </c>
      <c r="H1830" s="441" t="s">
        <v>1103</v>
      </c>
      <c r="I1830" s="441" t="s">
        <v>1128</v>
      </c>
      <c r="J1830" s="441" t="s">
        <v>112</v>
      </c>
      <c r="K1830" s="1111" t="s">
        <v>1135</v>
      </c>
      <c r="L1830" s="441" t="s">
        <v>1120</v>
      </c>
      <c r="M1830" s="441" t="str">
        <f t="shared" si="110"/>
        <v>Manildra 132 kV</v>
      </c>
      <c r="N1830" s="1111" t="s">
        <v>1106</v>
      </c>
      <c r="O1830" s="1111" t="s">
        <v>833</v>
      </c>
      <c r="P1830" s="1111"/>
      <c r="Q1830" s="2867"/>
      <c r="R1830" s="2868"/>
      <c r="S1830" s="2869"/>
      <c r="T1830" s="2869"/>
      <c r="U1830" s="2869"/>
      <c r="V1830" s="2869"/>
      <c r="W1830" s="2869"/>
      <c r="X1830" s="2869"/>
      <c r="Y1830" s="2869"/>
      <c r="Z1830" s="2869"/>
      <c r="AA1830" s="2879"/>
      <c r="AC1830" s="124"/>
      <c r="AD1830" s="124"/>
      <c r="AE1830" s="124"/>
      <c r="AF1830" s="124"/>
      <c r="AG1830" s="124"/>
      <c r="AH1830" s="124"/>
      <c r="AI1830" s="124"/>
      <c r="AJ1830" s="124"/>
      <c r="AK1830" s="124"/>
      <c r="AL1830" s="124"/>
      <c r="AM1830" s="124"/>
      <c r="AN1830" s="124"/>
      <c r="AO1830" s="124"/>
      <c r="AP1830" s="124"/>
      <c r="AQ1830" s="124"/>
      <c r="AR1830" s="124"/>
      <c r="AS1830" s="124"/>
      <c r="AT1830" s="124"/>
      <c r="AU1830" s="124"/>
      <c r="AV1830" s="124"/>
      <c r="AW1830" s="124"/>
      <c r="AX1830" s="124"/>
      <c r="AY1830" s="124"/>
      <c r="AZ1830" s="124"/>
      <c r="BA1830" s="124"/>
      <c r="BB1830" s="124"/>
    </row>
    <row r="1831" spans="2:54" ht="15" customHeight="1">
      <c r="B1831" s="1155"/>
      <c r="C1831" s="3017"/>
      <c r="D1831" s="3017"/>
      <c r="E1831" s="1146" t="s">
        <v>1130</v>
      </c>
      <c r="F1831" s="1106"/>
      <c r="G1831" s="441" t="s">
        <v>93</v>
      </c>
      <c r="H1831" s="441" t="s">
        <v>1103</v>
      </c>
      <c r="I1831" s="441" t="s">
        <v>1131</v>
      </c>
      <c r="J1831" s="441" t="s">
        <v>112</v>
      </c>
      <c r="K1831" s="1111" t="s">
        <v>1135</v>
      </c>
      <c r="L1831" s="441" t="s">
        <v>1120</v>
      </c>
      <c r="M1831" s="441" t="str">
        <f t="shared" si="110"/>
        <v>Manildra 132 kV</v>
      </c>
      <c r="N1831" s="1111" t="s">
        <v>1106</v>
      </c>
      <c r="O1831" s="1111" t="s">
        <v>833</v>
      </c>
      <c r="P1831" s="1111"/>
      <c r="Q1831" s="2867"/>
      <c r="R1831" s="2868"/>
      <c r="S1831" s="2869"/>
      <c r="T1831" s="2869"/>
      <c r="U1831" s="2869"/>
      <c r="V1831" s="2869"/>
      <c r="W1831" s="2869"/>
      <c r="X1831" s="2869"/>
      <c r="Y1831" s="2869"/>
      <c r="Z1831" s="2869"/>
      <c r="AA1831" s="2879"/>
      <c r="AC1831" s="124"/>
      <c r="AD1831" s="124"/>
      <c r="AE1831" s="124"/>
      <c r="AF1831" s="124"/>
      <c r="AG1831" s="124"/>
      <c r="AH1831" s="124"/>
      <c r="AI1831" s="124"/>
      <c r="AJ1831" s="124"/>
      <c r="AK1831" s="124"/>
      <c r="AL1831" s="124"/>
      <c r="AM1831" s="124"/>
      <c r="AN1831" s="124"/>
      <c r="AO1831" s="124"/>
      <c r="AP1831" s="124"/>
      <c r="AQ1831" s="124"/>
      <c r="AR1831" s="124"/>
      <c r="AS1831" s="124"/>
      <c r="AT1831" s="124"/>
      <c r="AU1831" s="124"/>
      <c r="AV1831" s="124"/>
      <c r="AW1831" s="124"/>
      <c r="AX1831" s="124"/>
      <c r="AY1831" s="124"/>
      <c r="AZ1831" s="124"/>
      <c r="BA1831" s="124"/>
      <c r="BB1831" s="124"/>
    </row>
    <row r="1832" spans="2:54" ht="15" customHeight="1">
      <c r="B1832" s="1155"/>
      <c r="C1832" s="3016" t="s">
        <v>1135</v>
      </c>
      <c r="D1832" s="3016" t="s">
        <v>842</v>
      </c>
      <c r="E1832" s="1146" t="s">
        <v>1127</v>
      </c>
      <c r="F1832" s="1106"/>
      <c r="G1832" s="441" t="s">
        <v>93</v>
      </c>
      <c r="H1832" s="441" t="s">
        <v>1103</v>
      </c>
      <c r="I1832" s="441" t="s">
        <v>1128</v>
      </c>
      <c r="J1832" s="441" t="s">
        <v>112</v>
      </c>
      <c r="K1832" s="1111" t="s">
        <v>1135</v>
      </c>
      <c r="L1832" s="441" t="s">
        <v>1120</v>
      </c>
      <c r="M1832" s="441" t="str">
        <f t="shared" si="110"/>
        <v>Manildra 132 kV</v>
      </c>
      <c r="N1832" s="1111" t="s">
        <v>1106</v>
      </c>
      <c r="O1832" s="1111" t="s">
        <v>842</v>
      </c>
      <c r="P1832" s="1111"/>
      <c r="Q1832" s="2867"/>
      <c r="R1832" s="2868"/>
      <c r="S1832" s="2869"/>
      <c r="T1832" s="2869"/>
      <c r="U1832" s="2869"/>
      <c r="V1832" s="2869"/>
      <c r="W1832" s="2869"/>
      <c r="X1832" s="2869"/>
      <c r="Y1832" s="2869"/>
      <c r="Z1832" s="2869"/>
      <c r="AA1832" s="2879"/>
      <c r="AC1832" s="124"/>
      <c r="AD1832" s="124"/>
      <c r="AE1832" s="124"/>
      <c r="AF1832" s="124"/>
      <c r="AG1832" s="124"/>
      <c r="AH1832" s="124"/>
      <c r="AI1832" s="124"/>
      <c r="AJ1832" s="124"/>
      <c r="AK1832" s="124"/>
      <c r="AL1832" s="124"/>
      <c r="AM1832" s="124"/>
      <c r="AN1832" s="124"/>
      <c r="AO1832" s="124"/>
      <c r="AP1832" s="124"/>
      <c r="AQ1832" s="124"/>
      <c r="AR1832" s="124"/>
      <c r="AS1832" s="124"/>
      <c r="AT1832" s="124"/>
      <c r="AU1832" s="124"/>
      <c r="AV1832" s="124"/>
      <c r="AW1832" s="124"/>
      <c r="AX1832" s="124"/>
      <c r="AY1832" s="124"/>
      <c r="AZ1832" s="124"/>
      <c r="BA1832" s="124"/>
      <c r="BB1832" s="124"/>
    </row>
    <row r="1833" spans="2:54" ht="15" customHeight="1">
      <c r="B1833" s="1155"/>
      <c r="C1833" s="3017"/>
      <c r="D1833" s="3017"/>
      <c r="E1833" s="1146" t="s">
        <v>1130</v>
      </c>
      <c r="F1833" s="1106"/>
      <c r="G1833" s="441" t="s">
        <v>93</v>
      </c>
      <c r="H1833" s="441" t="s">
        <v>1103</v>
      </c>
      <c r="I1833" s="441" t="s">
        <v>1131</v>
      </c>
      <c r="J1833" s="441" t="s">
        <v>112</v>
      </c>
      <c r="K1833" s="1111" t="s">
        <v>1135</v>
      </c>
      <c r="L1833" s="441" t="s">
        <v>1120</v>
      </c>
      <c r="M1833" s="441" t="str">
        <f t="shared" si="110"/>
        <v>Manildra 132 kV</v>
      </c>
      <c r="N1833" s="1111" t="s">
        <v>1106</v>
      </c>
      <c r="O1833" s="1111" t="s">
        <v>842</v>
      </c>
      <c r="P1833" s="1111"/>
      <c r="Q1833" s="2867"/>
      <c r="R1833" s="2868"/>
      <c r="S1833" s="2869"/>
      <c r="T1833" s="2869"/>
      <c r="U1833" s="2869"/>
      <c r="V1833" s="2869"/>
      <c r="W1833" s="2869"/>
      <c r="X1833" s="2869"/>
      <c r="Y1833" s="2869"/>
      <c r="Z1833" s="2869"/>
      <c r="AA1833" s="2879"/>
      <c r="AC1833" s="124"/>
      <c r="AD1833" s="124"/>
      <c r="AE1833" s="124"/>
      <c r="AF1833" s="124"/>
      <c r="AG1833" s="124"/>
      <c r="AH1833" s="124"/>
      <c r="AI1833" s="124"/>
      <c r="AJ1833" s="124"/>
      <c r="AK1833" s="124"/>
      <c r="AL1833" s="124"/>
      <c r="AM1833" s="124"/>
      <c r="AN1833" s="124"/>
      <c r="AO1833" s="124"/>
      <c r="AP1833" s="124"/>
      <c r="AQ1833" s="124"/>
      <c r="AR1833" s="124"/>
      <c r="AS1833" s="124"/>
      <c r="AT1833" s="124"/>
      <c r="AU1833" s="124"/>
      <c r="AV1833" s="124"/>
      <c r="AW1833" s="124"/>
      <c r="AX1833" s="124"/>
      <c r="AY1833" s="124"/>
      <c r="AZ1833" s="124"/>
      <c r="BA1833" s="124"/>
      <c r="BB1833" s="124"/>
    </row>
    <row r="1834" spans="2:54" ht="15" customHeight="1">
      <c r="B1834" s="1155"/>
      <c r="C1834" s="3016" t="s">
        <v>1136</v>
      </c>
      <c r="D1834" s="3016" t="s">
        <v>833</v>
      </c>
      <c r="E1834" s="1146" t="s">
        <v>1127</v>
      </c>
      <c r="F1834" s="1106"/>
      <c r="G1834" s="441" t="s">
        <v>93</v>
      </c>
      <c r="H1834" s="441" t="s">
        <v>1103</v>
      </c>
      <c r="I1834" s="441" t="s">
        <v>1128</v>
      </c>
      <c r="J1834" s="441" t="s">
        <v>112</v>
      </c>
      <c r="K1834" s="1111" t="s">
        <v>1136</v>
      </c>
      <c r="L1834" s="441" t="s">
        <v>1120</v>
      </c>
      <c r="M1834" s="441" t="str">
        <f t="shared" si="110"/>
        <v>Manildra 132 kV</v>
      </c>
      <c r="N1834" s="1111" t="s">
        <v>1106</v>
      </c>
      <c r="O1834" s="1111" t="s">
        <v>833</v>
      </c>
      <c r="P1834" s="1111"/>
      <c r="Q1834" s="2867"/>
      <c r="R1834" s="2868"/>
      <c r="S1834" s="2869"/>
      <c r="T1834" s="2869"/>
      <c r="U1834" s="2869"/>
      <c r="V1834" s="2869"/>
      <c r="W1834" s="2870">
        <v>10.312199999999999</v>
      </c>
      <c r="X1834" s="2870">
        <v>10.425634199999999</v>
      </c>
      <c r="Y1834" s="2870">
        <v>10.540316176199999</v>
      </c>
      <c r="Z1834" s="2870">
        <v>10.6562596541382</v>
      </c>
      <c r="AA1834" s="2870">
        <v>10.773478510333721</v>
      </c>
      <c r="AC1834" s="124"/>
      <c r="AD1834" s="124"/>
      <c r="AE1834" s="124"/>
      <c r="AF1834" s="124"/>
      <c r="AG1834" s="124"/>
      <c r="AH1834" s="124"/>
      <c r="AI1834" s="124"/>
      <c r="AJ1834" s="124"/>
      <c r="AK1834" s="124"/>
      <c r="AL1834" s="124"/>
      <c r="AM1834" s="124"/>
      <c r="AN1834" s="124"/>
      <c r="AO1834" s="124"/>
      <c r="AP1834" s="124"/>
      <c r="AQ1834" s="124"/>
      <c r="AR1834" s="124"/>
      <c r="AS1834" s="124"/>
      <c r="AT1834" s="124"/>
      <c r="AU1834" s="124"/>
      <c r="AV1834" s="124"/>
      <c r="AW1834" s="124"/>
      <c r="AX1834" s="124"/>
      <c r="AY1834" s="124"/>
      <c r="AZ1834" s="124"/>
      <c r="BA1834" s="124"/>
      <c r="BB1834" s="124"/>
    </row>
    <row r="1835" spans="2:54" ht="15" customHeight="1">
      <c r="B1835" s="1155"/>
      <c r="C1835" s="3017"/>
      <c r="D1835" s="3017"/>
      <c r="E1835" s="1146" t="s">
        <v>1130</v>
      </c>
      <c r="F1835" s="1106"/>
      <c r="G1835" s="441" t="s">
        <v>93</v>
      </c>
      <c r="H1835" s="441" t="s">
        <v>1103</v>
      </c>
      <c r="I1835" s="441" t="s">
        <v>1131</v>
      </c>
      <c r="J1835" s="441" t="s">
        <v>112</v>
      </c>
      <c r="K1835" s="1111" t="s">
        <v>1136</v>
      </c>
      <c r="L1835" s="441" t="s">
        <v>1120</v>
      </c>
      <c r="M1835" s="441" t="str">
        <f t="shared" si="110"/>
        <v>Manildra 132 kV</v>
      </c>
      <c r="N1835" s="1111" t="s">
        <v>1106</v>
      </c>
      <c r="O1835" s="1111" t="s">
        <v>833</v>
      </c>
      <c r="P1835" s="1111"/>
      <c r="Q1835" s="2528"/>
      <c r="R1835" s="2529"/>
      <c r="S1835" s="2530"/>
      <c r="T1835" s="2530"/>
      <c r="U1835" s="2530"/>
      <c r="V1835" s="2530"/>
      <c r="W1835" s="2102"/>
      <c r="X1835" s="2102"/>
      <c r="Y1835" s="2102"/>
      <c r="Z1835" s="2102"/>
      <c r="AA1835" s="2103"/>
      <c r="AC1835" s="124"/>
      <c r="AD1835" s="124"/>
      <c r="AE1835" s="124"/>
      <c r="AF1835" s="124"/>
      <c r="AG1835" s="124"/>
      <c r="AH1835" s="124"/>
      <c r="AI1835" s="124"/>
      <c r="AJ1835" s="124"/>
      <c r="AK1835" s="124"/>
      <c r="AL1835" s="124"/>
      <c r="AM1835" s="124"/>
      <c r="AN1835" s="124"/>
      <c r="AO1835" s="124"/>
      <c r="AP1835" s="124"/>
      <c r="AQ1835" s="124"/>
      <c r="AR1835" s="124"/>
      <c r="AS1835" s="124"/>
      <c r="AT1835" s="124"/>
      <c r="AU1835" s="124"/>
      <c r="AV1835" s="124"/>
      <c r="AW1835" s="124"/>
      <c r="AX1835" s="124"/>
      <c r="AY1835" s="124"/>
      <c r="AZ1835" s="124"/>
      <c r="BA1835" s="124"/>
      <c r="BB1835" s="124"/>
    </row>
    <row r="1836" spans="2:54" ht="15" customHeight="1">
      <c r="B1836" s="1155"/>
      <c r="C1836" s="3016" t="s">
        <v>1136</v>
      </c>
      <c r="D1836" s="3016" t="s">
        <v>842</v>
      </c>
      <c r="E1836" s="1146" t="s">
        <v>1127</v>
      </c>
      <c r="F1836" s="1106"/>
      <c r="G1836" s="441" t="s">
        <v>93</v>
      </c>
      <c r="H1836" s="441" t="s">
        <v>1103</v>
      </c>
      <c r="I1836" s="441" t="s">
        <v>1128</v>
      </c>
      <c r="J1836" s="441" t="s">
        <v>112</v>
      </c>
      <c r="K1836" s="1111" t="s">
        <v>1136</v>
      </c>
      <c r="L1836" s="441" t="s">
        <v>1120</v>
      </c>
      <c r="M1836" s="441" t="str">
        <f t="shared" si="110"/>
        <v>Manildra 132 kV</v>
      </c>
      <c r="N1836" s="1111" t="s">
        <v>1106</v>
      </c>
      <c r="O1836" s="1111" t="s">
        <v>842</v>
      </c>
      <c r="P1836" s="1111"/>
      <c r="Q1836" s="2528"/>
      <c r="R1836" s="2529"/>
      <c r="S1836" s="2530"/>
      <c r="T1836" s="2530"/>
      <c r="U1836" s="2530"/>
      <c r="V1836" s="2530"/>
      <c r="W1836" s="2102">
        <v>10.854947368421051</v>
      </c>
      <c r="X1836" s="2102">
        <v>10.974351789473683</v>
      </c>
      <c r="Y1836" s="2102">
        <v>11.095069659157895</v>
      </c>
      <c r="Z1836" s="2102">
        <v>11.217115425408632</v>
      </c>
      <c r="AA1836" s="2102">
        <v>11.340503695088128</v>
      </c>
      <c r="AC1836" s="124"/>
      <c r="AD1836" s="124"/>
      <c r="AE1836" s="124"/>
      <c r="AF1836" s="124"/>
      <c r="AG1836" s="124"/>
      <c r="AH1836" s="124"/>
      <c r="AI1836" s="124"/>
      <c r="AJ1836" s="124"/>
      <c r="AK1836" s="124"/>
      <c r="AL1836" s="124"/>
      <c r="AM1836" s="124"/>
      <c r="AN1836" s="124"/>
      <c r="AO1836" s="124"/>
      <c r="AP1836" s="124"/>
      <c r="AQ1836" s="124"/>
      <c r="AR1836" s="124"/>
      <c r="AS1836" s="124"/>
      <c r="AT1836" s="124"/>
      <c r="AU1836" s="124"/>
      <c r="AV1836" s="124"/>
      <c r="AW1836" s="124"/>
      <c r="AX1836" s="124"/>
      <c r="AY1836" s="124"/>
      <c r="AZ1836" s="124"/>
      <c r="BA1836" s="124"/>
      <c r="BB1836" s="124"/>
    </row>
    <row r="1837" spans="2:54" ht="15" customHeight="1" thickBot="1">
      <c r="B1837" s="2872"/>
      <c r="C1837" s="3018"/>
      <c r="D1837" s="3018"/>
      <c r="E1837" s="2873" t="s">
        <v>1130</v>
      </c>
      <c r="F1837" s="1106"/>
      <c r="G1837" s="441" t="s">
        <v>93</v>
      </c>
      <c r="H1837" s="441" t="s">
        <v>1103</v>
      </c>
      <c r="I1837" s="441" t="s">
        <v>1131</v>
      </c>
      <c r="J1837" s="441" t="s">
        <v>112</v>
      </c>
      <c r="K1837" s="1111" t="s">
        <v>1136</v>
      </c>
      <c r="L1837" s="441" t="s">
        <v>1120</v>
      </c>
      <c r="M1837" s="441" t="str">
        <f t="shared" si="110"/>
        <v>Manildra 132 kV</v>
      </c>
      <c r="N1837" s="1111" t="s">
        <v>1106</v>
      </c>
      <c r="O1837" s="1111" t="s">
        <v>842</v>
      </c>
      <c r="P1837" s="1111"/>
      <c r="Q1837" s="2874"/>
      <c r="R1837" s="2875"/>
      <c r="S1837" s="2876"/>
      <c r="T1837" s="2876"/>
      <c r="U1837" s="2876"/>
      <c r="V1837" s="2876"/>
      <c r="W1837" s="2877"/>
      <c r="X1837" s="2877"/>
      <c r="Y1837" s="2877"/>
      <c r="Z1837" s="2877"/>
      <c r="AA1837" s="2878"/>
      <c r="AC1837" s="124"/>
      <c r="AD1837" s="124"/>
      <c r="AE1837" s="124"/>
      <c r="AF1837" s="124"/>
      <c r="AG1837" s="124"/>
      <c r="AH1837" s="124"/>
      <c r="AI1837" s="124"/>
      <c r="AJ1837" s="124"/>
      <c r="AK1837" s="124"/>
      <c r="AL1837" s="124"/>
      <c r="AM1837" s="124"/>
      <c r="AN1837" s="124"/>
      <c r="AO1837" s="124"/>
      <c r="AP1837" s="124"/>
      <c r="AQ1837" s="124"/>
      <c r="AR1837" s="124"/>
      <c r="AS1837" s="124"/>
      <c r="AT1837" s="124"/>
      <c r="AU1837" s="124"/>
      <c r="AV1837" s="124"/>
      <c r="AW1837" s="124"/>
      <c r="AX1837" s="124"/>
      <c r="AY1837" s="124"/>
      <c r="AZ1837" s="124"/>
      <c r="BA1837" s="124"/>
      <c r="BB1837" s="124"/>
    </row>
    <row r="1838" spans="2:54" ht="15" customHeight="1">
      <c r="B1838" s="1145" t="s">
        <v>1645</v>
      </c>
      <c r="C1838" s="3019" t="s">
        <v>1126</v>
      </c>
      <c r="D1838" s="3019" t="s">
        <v>842</v>
      </c>
      <c r="E1838" s="1146" t="s">
        <v>1127</v>
      </c>
      <c r="F1838" s="1106"/>
      <c r="G1838" s="441" t="s">
        <v>93</v>
      </c>
      <c r="H1838" s="441" t="s">
        <v>1103</v>
      </c>
      <c r="I1838" s="441" t="s">
        <v>1128</v>
      </c>
      <c r="J1838" s="441" t="s">
        <v>112</v>
      </c>
      <c r="K1838" s="441" t="s">
        <v>1126</v>
      </c>
      <c r="L1838" s="441" t="s">
        <v>1120</v>
      </c>
      <c r="M1838" s="441" t="str">
        <f t="shared" ref="M1838" si="112">B1838</f>
        <v>Molong 66 kV</v>
      </c>
      <c r="N1838" s="441" t="s">
        <v>1129</v>
      </c>
      <c r="O1838" s="441" t="s">
        <v>842</v>
      </c>
      <c r="P1838" s="1111"/>
      <c r="Q1838" s="2521"/>
      <c r="R1838" s="2522"/>
      <c r="S1838" s="2523"/>
      <c r="T1838" s="2523"/>
      <c r="U1838" s="2523"/>
      <c r="V1838" s="2523"/>
      <c r="W1838" s="2524"/>
      <c r="X1838" s="2524"/>
      <c r="Y1838" s="2524"/>
      <c r="Z1838" s="2524"/>
      <c r="AA1838" s="2525"/>
      <c r="AC1838" s="124"/>
      <c r="AD1838" s="124"/>
      <c r="AE1838" s="124"/>
      <c r="AF1838" s="124"/>
      <c r="AG1838" s="124"/>
      <c r="AH1838" s="124"/>
      <c r="AI1838" s="124"/>
      <c r="AJ1838" s="124"/>
      <c r="AK1838" s="124"/>
      <c r="AL1838" s="124"/>
      <c r="AM1838" s="124"/>
      <c r="AN1838" s="124"/>
      <c r="AO1838" s="124"/>
      <c r="AP1838" s="124"/>
      <c r="AQ1838" s="124"/>
      <c r="AR1838" s="124"/>
      <c r="AS1838" s="124"/>
      <c r="AT1838" s="124"/>
      <c r="AU1838" s="124"/>
      <c r="AV1838" s="124"/>
      <c r="AW1838" s="124"/>
      <c r="AX1838" s="124"/>
      <c r="AY1838" s="124"/>
      <c r="AZ1838" s="124"/>
      <c r="BA1838" s="124"/>
      <c r="BB1838" s="124"/>
    </row>
    <row r="1839" spans="2:54" ht="15" customHeight="1">
      <c r="B1839" s="1155"/>
      <c r="C1839" s="3017"/>
      <c r="D1839" s="3017"/>
      <c r="E1839" s="1146" t="s">
        <v>1130</v>
      </c>
      <c r="F1839" s="1106"/>
      <c r="G1839" s="441" t="s">
        <v>93</v>
      </c>
      <c r="H1839" s="441" t="s">
        <v>1103</v>
      </c>
      <c r="I1839" s="441" t="s">
        <v>1131</v>
      </c>
      <c r="J1839" s="441" t="s">
        <v>112</v>
      </c>
      <c r="K1839" s="441" t="s">
        <v>1126</v>
      </c>
      <c r="L1839" s="441" t="s">
        <v>1120</v>
      </c>
      <c r="M1839" s="441" t="str">
        <f t="shared" si="110"/>
        <v>Molong 66 kV</v>
      </c>
      <c r="N1839" s="441" t="s">
        <v>1129</v>
      </c>
      <c r="O1839" s="441" t="s">
        <v>842</v>
      </c>
      <c r="P1839" s="1111"/>
      <c r="Q1839" s="2526"/>
      <c r="R1839" s="2527"/>
      <c r="S1839" s="2524"/>
      <c r="T1839" s="2524"/>
      <c r="U1839" s="2524"/>
      <c r="V1839" s="2524"/>
      <c r="W1839" s="2524"/>
      <c r="X1839" s="2524"/>
      <c r="Y1839" s="2524"/>
      <c r="Z1839" s="2524"/>
      <c r="AA1839" s="2525"/>
      <c r="AC1839" s="124"/>
      <c r="AD1839" s="124"/>
      <c r="AE1839" s="124"/>
      <c r="AF1839" s="124"/>
      <c r="AG1839" s="124"/>
      <c r="AH1839" s="124"/>
      <c r="AI1839" s="124"/>
      <c r="AJ1839" s="124"/>
      <c r="AK1839" s="124"/>
      <c r="AL1839" s="124"/>
      <c r="AM1839" s="124"/>
      <c r="AN1839" s="124"/>
      <c r="AO1839" s="124"/>
      <c r="AP1839" s="124"/>
      <c r="AQ1839" s="124"/>
      <c r="AR1839" s="124"/>
      <c r="AS1839" s="124"/>
      <c r="AT1839" s="124"/>
      <c r="AU1839" s="124"/>
      <c r="AV1839" s="124"/>
      <c r="AW1839" s="124"/>
      <c r="AX1839" s="124"/>
      <c r="AY1839" s="124"/>
      <c r="AZ1839" s="124"/>
      <c r="BA1839" s="124"/>
      <c r="BB1839" s="124"/>
    </row>
    <row r="1840" spans="2:54" ht="15" customHeight="1">
      <c r="B1840" s="1155"/>
      <c r="C1840" s="3016" t="s">
        <v>1132</v>
      </c>
      <c r="D1840" s="3016" t="s">
        <v>833</v>
      </c>
      <c r="E1840" s="1146" t="s">
        <v>1127</v>
      </c>
      <c r="F1840" s="1106"/>
      <c r="G1840" s="441" t="s">
        <v>93</v>
      </c>
      <c r="H1840" s="441" t="s">
        <v>1103</v>
      </c>
      <c r="I1840" s="441" t="s">
        <v>1128</v>
      </c>
      <c r="J1840" s="441" t="s">
        <v>112</v>
      </c>
      <c r="K1840" s="1111" t="s">
        <v>1132</v>
      </c>
      <c r="L1840" s="441" t="s">
        <v>1120</v>
      </c>
      <c r="M1840" s="441" t="str">
        <f t="shared" si="110"/>
        <v>Molong 66 kV</v>
      </c>
      <c r="N1840" s="1111" t="s">
        <v>1106</v>
      </c>
      <c r="O1840" s="1111" t="s">
        <v>833</v>
      </c>
      <c r="P1840" s="1111"/>
      <c r="Q1840" s="2850"/>
      <c r="R1840" s="2850"/>
      <c r="S1840" s="2850"/>
      <c r="T1840" s="2850"/>
      <c r="U1840" s="2850"/>
      <c r="V1840" s="2851"/>
      <c r="W1840" s="2852"/>
      <c r="X1840" s="2852"/>
      <c r="Y1840" s="2852"/>
      <c r="Z1840" s="2852"/>
      <c r="AA1840" s="2853"/>
      <c r="AC1840" s="124"/>
      <c r="AD1840" s="124"/>
      <c r="AE1840" s="124"/>
      <c r="AF1840" s="124"/>
      <c r="AG1840" s="124"/>
      <c r="AH1840" s="124"/>
      <c r="AI1840" s="124"/>
      <c r="AJ1840" s="124"/>
      <c r="AK1840" s="124"/>
      <c r="AL1840" s="124"/>
      <c r="AM1840" s="124"/>
      <c r="AN1840" s="124"/>
      <c r="AO1840" s="124"/>
      <c r="AP1840" s="124"/>
      <c r="AQ1840" s="124"/>
      <c r="AR1840" s="124"/>
      <c r="AS1840" s="124"/>
      <c r="AT1840" s="124"/>
      <c r="AU1840" s="124"/>
      <c r="AV1840" s="124"/>
      <c r="AW1840" s="124"/>
      <c r="AX1840" s="124"/>
      <c r="AY1840" s="124"/>
      <c r="AZ1840" s="124"/>
      <c r="BA1840" s="124"/>
      <c r="BB1840" s="124"/>
    </row>
    <row r="1841" spans="2:54" ht="15" customHeight="1">
      <c r="B1841" s="1155"/>
      <c r="C1841" s="3017"/>
      <c r="D1841" s="3017"/>
      <c r="E1841" s="1146" t="s">
        <v>1130</v>
      </c>
      <c r="F1841" s="1106"/>
      <c r="G1841" s="441" t="s">
        <v>93</v>
      </c>
      <c r="H1841" s="441" t="s">
        <v>1103</v>
      </c>
      <c r="I1841" s="441" t="s">
        <v>1131</v>
      </c>
      <c r="J1841" s="441" t="s">
        <v>112</v>
      </c>
      <c r="K1841" s="1111" t="s">
        <v>1132</v>
      </c>
      <c r="L1841" s="441" t="s">
        <v>1120</v>
      </c>
      <c r="M1841" s="441" t="str">
        <f t="shared" si="110"/>
        <v>Molong 66 kV</v>
      </c>
      <c r="N1841" s="1111" t="s">
        <v>1106</v>
      </c>
      <c r="O1841" s="1111" t="s">
        <v>833</v>
      </c>
      <c r="P1841" s="1111"/>
      <c r="Q1841" s="2850"/>
      <c r="R1841" s="2850"/>
      <c r="S1841" s="2850"/>
      <c r="T1841" s="2850"/>
      <c r="U1841" s="2850"/>
      <c r="V1841" s="2851"/>
      <c r="W1841" s="2852"/>
      <c r="X1841" s="2852"/>
      <c r="Y1841" s="2852"/>
      <c r="Z1841" s="2852"/>
      <c r="AA1841" s="2853"/>
      <c r="AC1841" s="124"/>
      <c r="AD1841" s="124"/>
      <c r="AE1841" s="124"/>
      <c r="AF1841" s="124"/>
      <c r="AG1841" s="124"/>
      <c r="AH1841" s="124"/>
      <c r="AI1841" s="124"/>
      <c r="AJ1841" s="124"/>
      <c r="AK1841" s="124"/>
      <c r="AL1841" s="124"/>
      <c r="AM1841" s="124"/>
      <c r="AN1841" s="124"/>
      <c r="AO1841" s="124"/>
      <c r="AP1841" s="124"/>
      <c r="AQ1841" s="124"/>
      <c r="AR1841" s="124"/>
      <c r="AS1841" s="124"/>
      <c r="AT1841" s="124"/>
      <c r="AU1841" s="124"/>
      <c r="AV1841" s="124"/>
      <c r="AW1841" s="124"/>
      <c r="AX1841" s="124"/>
      <c r="AY1841" s="124"/>
      <c r="AZ1841" s="124"/>
      <c r="BA1841" s="124"/>
      <c r="BB1841" s="124"/>
    </row>
    <row r="1842" spans="2:54" ht="15" customHeight="1">
      <c r="B1842" s="1155"/>
      <c r="C1842" s="3016" t="s">
        <v>1132</v>
      </c>
      <c r="D1842" s="3016" t="s">
        <v>842</v>
      </c>
      <c r="E1842" s="1146" t="s">
        <v>1127</v>
      </c>
      <c r="F1842" s="1106"/>
      <c r="G1842" s="441" t="s">
        <v>93</v>
      </c>
      <c r="H1842" s="441" t="s">
        <v>1103</v>
      </c>
      <c r="I1842" s="441" t="s">
        <v>1128</v>
      </c>
      <c r="J1842" s="441" t="s">
        <v>112</v>
      </c>
      <c r="K1842" s="1111" t="s">
        <v>1132</v>
      </c>
      <c r="L1842" s="441" t="s">
        <v>1120</v>
      </c>
      <c r="M1842" s="441" t="str">
        <f t="shared" si="110"/>
        <v>Molong 66 kV</v>
      </c>
      <c r="N1842" s="1111" t="s">
        <v>1106</v>
      </c>
      <c r="O1842" s="1112" t="s">
        <v>842</v>
      </c>
      <c r="P1842" s="1111"/>
      <c r="Q1842" s="2854"/>
      <c r="R1842" s="2854"/>
      <c r="S1842" s="2854"/>
      <c r="T1842" s="2854"/>
      <c r="U1842" s="2854"/>
      <c r="V1842" s="2855"/>
      <c r="W1842" s="2852"/>
      <c r="X1842" s="2852"/>
      <c r="Y1842" s="2852"/>
      <c r="Z1842" s="2852"/>
      <c r="AA1842" s="2853"/>
      <c r="AC1842" s="124"/>
      <c r="AD1842" s="124"/>
      <c r="AE1842" s="124"/>
      <c r="AF1842" s="124"/>
      <c r="AG1842" s="124"/>
      <c r="AH1842" s="124"/>
      <c r="AI1842" s="124"/>
      <c r="AJ1842" s="124"/>
      <c r="AK1842" s="124"/>
      <c r="AL1842" s="124"/>
      <c r="AM1842" s="124"/>
      <c r="AN1842" s="124"/>
      <c r="AO1842" s="124"/>
      <c r="AP1842" s="124"/>
      <c r="AQ1842" s="124"/>
      <c r="AR1842" s="124"/>
      <c r="AS1842" s="124"/>
      <c r="AT1842" s="124"/>
      <c r="AU1842" s="124"/>
      <c r="AV1842" s="124"/>
      <c r="AW1842" s="124"/>
      <c r="AX1842" s="124"/>
      <c r="AY1842" s="124"/>
      <c r="AZ1842" s="124"/>
      <c r="BA1842" s="124"/>
      <c r="BB1842" s="124"/>
    </row>
    <row r="1843" spans="2:54" ht="15" customHeight="1">
      <c r="B1843" s="1155"/>
      <c r="C1843" s="3017"/>
      <c r="D1843" s="3017"/>
      <c r="E1843" s="1146" t="s">
        <v>1130</v>
      </c>
      <c r="F1843" s="1106"/>
      <c r="G1843" s="441" t="s">
        <v>93</v>
      </c>
      <c r="H1843" s="441" t="s">
        <v>1103</v>
      </c>
      <c r="I1843" s="441" t="s">
        <v>1131</v>
      </c>
      <c r="J1843" s="441" t="s">
        <v>112</v>
      </c>
      <c r="K1843" s="1111" t="s">
        <v>1132</v>
      </c>
      <c r="L1843" s="441" t="s">
        <v>1120</v>
      </c>
      <c r="M1843" s="441" t="str">
        <f t="shared" si="110"/>
        <v>Molong 66 kV</v>
      </c>
      <c r="N1843" s="1111" t="s">
        <v>1106</v>
      </c>
      <c r="O1843" s="1112" t="s">
        <v>842</v>
      </c>
      <c r="P1843" s="1111"/>
      <c r="Q1843" s="2854"/>
      <c r="R1843" s="2854"/>
      <c r="S1843" s="2854"/>
      <c r="T1843" s="2854"/>
      <c r="U1843" s="2854"/>
      <c r="V1843" s="2855"/>
      <c r="W1843" s="2852"/>
      <c r="X1843" s="2852"/>
      <c r="Y1843" s="2852"/>
      <c r="Z1843" s="2852"/>
      <c r="AA1843" s="2853"/>
      <c r="AC1843" s="124"/>
      <c r="AD1843" s="124"/>
      <c r="AE1843" s="124"/>
      <c r="AF1843" s="124"/>
      <c r="AG1843" s="124"/>
      <c r="AH1843" s="124"/>
      <c r="AI1843" s="124"/>
      <c r="AJ1843" s="124"/>
      <c r="AK1843" s="124"/>
      <c r="AL1843" s="124"/>
      <c r="AM1843" s="124"/>
      <c r="AN1843" s="124"/>
      <c r="AO1843" s="124"/>
      <c r="AP1843" s="124"/>
      <c r="AQ1843" s="124"/>
      <c r="AR1843" s="124"/>
      <c r="AS1843" s="124"/>
      <c r="AT1843" s="124"/>
      <c r="AU1843" s="124"/>
      <c r="AV1843" s="124"/>
      <c r="AW1843" s="124"/>
      <c r="AX1843" s="124"/>
      <c r="AY1843" s="124"/>
      <c r="AZ1843" s="124"/>
      <c r="BA1843" s="124"/>
      <c r="BB1843" s="124"/>
    </row>
    <row r="1844" spans="2:54" ht="15" customHeight="1">
      <c r="B1844" s="1155"/>
      <c r="C1844" s="3016" t="s">
        <v>1133</v>
      </c>
      <c r="D1844" s="3016"/>
      <c r="E1844" s="1146" t="s">
        <v>1127</v>
      </c>
      <c r="F1844" s="1106"/>
      <c r="G1844" s="441" t="s">
        <v>93</v>
      </c>
      <c r="H1844" s="441" t="s">
        <v>1103</v>
      </c>
      <c r="I1844" s="441" t="s">
        <v>1128</v>
      </c>
      <c r="J1844" s="441" t="s">
        <v>112</v>
      </c>
      <c r="K1844" s="1111" t="s">
        <v>1133</v>
      </c>
      <c r="L1844" s="441" t="s">
        <v>1120</v>
      </c>
      <c r="M1844" s="441" t="str">
        <f t="shared" si="110"/>
        <v>Molong 66 kV</v>
      </c>
      <c r="N1844" s="1111" t="s">
        <v>1108</v>
      </c>
      <c r="O1844" s="1111" t="s">
        <v>1109</v>
      </c>
      <c r="P1844" s="1111"/>
      <c r="Q1844" s="2856"/>
      <c r="R1844" s="2856"/>
      <c r="S1844" s="2856"/>
      <c r="T1844" s="2856"/>
      <c r="U1844" s="2856"/>
      <c r="V1844" s="2858"/>
      <c r="W1844" s="2859"/>
      <c r="X1844" s="2859"/>
      <c r="Y1844" s="2859"/>
      <c r="Z1844" s="2859"/>
      <c r="AA1844" s="2860"/>
      <c r="AC1844" s="124"/>
      <c r="AD1844" s="124"/>
      <c r="AE1844" s="124"/>
      <c r="AF1844" s="124"/>
      <c r="AG1844" s="124"/>
      <c r="AH1844" s="124"/>
      <c r="AI1844" s="124"/>
      <c r="AJ1844" s="124"/>
      <c r="AK1844" s="124"/>
      <c r="AL1844" s="124"/>
      <c r="AM1844" s="124"/>
      <c r="AN1844" s="124"/>
      <c r="AO1844" s="124"/>
      <c r="AP1844" s="124"/>
      <c r="AQ1844" s="124"/>
      <c r="AR1844" s="124"/>
      <c r="AS1844" s="124"/>
      <c r="AT1844" s="124"/>
      <c r="AU1844" s="124"/>
      <c r="AV1844" s="124"/>
      <c r="AW1844" s="124"/>
      <c r="AX1844" s="124"/>
      <c r="AY1844" s="124"/>
      <c r="AZ1844" s="124"/>
      <c r="BA1844" s="124"/>
      <c r="BB1844" s="124"/>
    </row>
    <row r="1845" spans="2:54" ht="15" customHeight="1">
      <c r="B1845" s="1155"/>
      <c r="C1845" s="3017"/>
      <c r="D1845" s="3017"/>
      <c r="E1845" s="1146" t="s">
        <v>1130</v>
      </c>
      <c r="F1845" s="1106"/>
      <c r="G1845" s="441" t="s">
        <v>93</v>
      </c>
      <c r="H1845" s="441" t="s">
        <v>1103</v>
      </c>
      <c r="I1845" s="441" t="s">
        <v>1131</v>
      </c>
      <c r="J1845" s="441" t="s">
        <v>112</v>
      </c>
      <c r="K1845" s="1111" t="s">
        <v>1133</v>
      </c>
      <c r="L1845" s="441" t="s">
        <v>1120</v>
      </c>
      <c r="M1845" s="441" t="str">
        <f t="shared" si="110"/>
        <v>Molong 66 kV</v>
      </c>
      <c r="N1845" s="1111" t="s">
        <v>1108</v>
      </c>
      <c r="O1845" s="1111" t="s">
        <v>1109</v>
      </c>
      <c r="P1845" s="1111"/>
      <c r="Q1845" s="2856"/>
      <c r="R1845" s="2856"/>
      <c r="S1845" s="2856"/>
      <c r="T1845" s="2856"/>
      <c r="U1845" s="2856"/>
      <c r="V1845" s="2858"/>
      <c r="W1845" s="2859"/>
      <c r="X1845" s="2859"/>
      <c r="Y1845" s="2859"/>
      <c r="Z1845" s="2859"/>
      <c r="AA1845" s="2860"/>
      <c r="AC1845" s="124"/>
      <c r="AD1845" s="124"/>
      <c r="AE1845" s="124"/>
      <c r="AF1845" s="124"/>
      <c r="AG1845" s="124"/>
      <c r="AH1845" s="124"/>
      <c r="AI1845" s="124"/>
      <c r="AJ1845" s="124"/>
      <c r="AK1845" s="124"/>
      <c r="AL1845" s="124"/>
      <c r="AM1845" s="124"/>
      <c r="AN1845" s="124"/>
      <c r="AO1845" s="124"/>
      <c r="AP1845" s="124"/>
      <c r="AQ1845" s="124"/>
      <c r="AR1845" s="124"/>
      <c r="AS1845" s="124"/>
      <c r="AT1845" s="124"/>
      <c r="AU1845" s="124"/>
      <c r="AV1845" s="124"/>
      <c r="AW1845" s="124"/>
      <c r="AX1845" s="124"/>
      <c r="AY1845" s="124"/>
      <c r="AZ1845" s="124"/>
      <c r="BA1845" s="124"/>
      <c r="BB1845" s="124"/>
    </row>
    <row r="1846" spans="2:54" ht="15" customHeight="1">
      <c r="B1846" s="1155"/>
      <c r="C1846" s="3016" t="s">
        <v>1110</v>
      </c>
      <c r="D1846" s="3016"/>
      <c r="E1846" s="1146" t="s">
        <v>1127</v>
      </c>
      <c r="F1846" s="1106"/>
      <c r="G1846" s="441" t="s">
        <v>93</v>
      </c>
      <c r="H1846" s="441" t="s">
        <v>1103</v>
      </c>
      <c r="I1846" s="441" t="s">
        <v>1128</v>
      </c>
      <c r="J1846" s="441" t="s">
        <v>112</v>
      </c>
      <c r="K1846" s="1111" t="s">
        <v>1110</v>
      </c>
      <c r="L1846" s="441" t="s">
        <v>1120</v>
      </c>
      <c r="M1846" s="441" t="str">
        <f t="shared" si="110"/>
        <v>Molong 66 kV</v>
      </c>
      <c r="N1846" s="1111" t="s">
        <v>1111</v>
      </c>
      <c r="O1846" s="1112">
        <v>0</v>
      </c>
      <c r="P1846" s="1111"/>
      <c r="Q1846" s="2861"/>
      <c r="R1846" s="2861"/>
      <c r="S1846" s="2861"/>
      <c r="T1846" s="2861"/>
      <c r="U1846" s="2861"/>
      <c r="V1846" s="2862"/>
      <c r="W1846" s="2863"/>
      <c r="X1846" s="2863"/>
      <c r="Y1846" s="2863"/>
      <c r="Z1846" s="2863"/>
      <c r="AA1846" s="2864"/>
      <c r="AC1846" s="124"/>
      <c r="AD1846" s="124"/>
      <c r="AE1846" s="124"/>
      <c r="AF1846" s="124"/>
      <c r="AG1846" s="124"/>
      <c r="AH1846" s="124"/>
      <c r="AI1846" s="124"/>
      <c r="AJ1846" s="124"/>
      <c r="AK1846" s="124"/>
      <c r="AL1846" s="124"/>
      <c r="AM1846" s="124"/>
      <c r="AN1846" s="124"/>
      <c r="AO1846" s="124"/>
      <c r="AP1846" s="124"/>
      <c r="AQ1846" s="124"/>
      <c r="AR1846" s="124"/>
      <c r="AS1846" s="124"/>
      <c r="AT1846" s="124"/>
      <c r="AU1846" s="124"/>
      <c r="AV1846" s="124"/>
      <c r="AW1846" s="124"/>
      <c r="AX1846" s="124"/>
      <c r="AY1846" s="124"/>
      <c r="AZ1846" s="124"/>
      <c r="BA1846" s="124"/>
      <c r="BB1846" s="124"/>
    </row>
    <row r="1847" spans="2:54" ht="15" customHeight="1">
      <c r="B1847" s="1155"/>
      <c r="C1847" s="3017"/>
      <c r="D1847" s="3017"/>
      <c r="E1847" s="1146" t="s">
        <v>1130</v>
      </c>
      <c r="F1847" s="1106"/>
      <c r="G1847" s="441" t="s">
        <v>93</v>
      </c>
      <c r="H1847" s="441" t="s">
        <v>1103</v>
      </c>
      <c r="I1847" s="441" t="s">
        <v>1131</v>
      </c>
      <c r="J1847" s="441" t="s">
        <v>112</v>
      </c>
      <c r="K1847" s="1111" t="s">
        <v>1110</v>
      </c>
      <c r="L1847" s="441" t="s">
        <v>1120</v>
      </c>
      <c r="M1847" s="441" t="str">
        <f t="shared" si="110"/>
        <v>Molong 66 kV</v>
      </c>
      <c r="N1847" s="1111" t="s">
        <v>1111</v>
      </c>
      <c r="O1847" s="1112">
        <v>0</v>
      </c>
      <c r="P1847" s="1111"/>
      <c r="Q1847" s="2861"/>
      <c r="R1847" s="2861"/>
      <c r="S1847" s="2861"/>
      <c r="T1847" s="2861"/>
      <c r="U1847" s="2861"/>
      <c r="V1847" s="2862"/>
      <c r="W1847" s="2863"/>
      <c r="X1847" s="2863"/>
      <c r="Y1847" s="2863"/>
      <c r="Z1847" s="2863"/>
      <c r="AA1847" s="2864"/>
      <c r="AC1847" s="124"/>
      <c r="AD1847" s="124"/>
      <c r="AE1847" s="124"/>
      <c r="AF1847" s="124"/>
      <c r="AG1847" s="124"/>
      <c r="AH1847" s="124"/>
      <c r="AI1847" s="124"/>
      <c r="AJ1847" s="124"/>
      <c r="AK1847" s="124"/>
      <c r="AL1847" s="124"/>
      <c r="AM1847" s="124"/>
      <c r="AN1847" s="124"/>
      <c r="AO1847" s="124"/>
      <c r="AP1847" s="124"/>
      <c r="AQ1847" s="124"/>
      <c r="AR1847" s="124"/>
      <c r="AS1847" s="124"/>
      <c r="AT1847" s="124"/>
      <c r="AU1847" s="124"/>
      <c r="AV1847" s="124"/>
      <c r="AW1847" s="124"/>
      <c r="AX1847" s="124"/>
      <c r="AY1847" s="124"/>
      <c r="AZ1847" s="124"/>
      <c r="BA1847" s="124"/>
      <c r="BB1847" s="124"/>
    </row>
    <row r="1848" spans="2:54" ht="15" customHeight="1">
      <c r="B1848" s="1155"/>
      <c r="C1848" s="3016" t="s">
        <v>1112</v>
      </c>
      <c r="D1848" s="3016"/>
      <c r="E1848" s="1146" t="s">
        <v>1127</v>
      </c>
      <c r="F1848" s="1106"/>
      <c r="G1848" s="441" t="s">
        <v>93</v>
      </c>
      <c r="H1848" s="441" t="s">
        <v>1103</v>
      </c>
      <c r="I1848" s="441" t="s">
        <v>1128</v>
      </c>
      <c r="J1848" s="441" t="s">
        <v>112</v>
      </c>
      <c r="K1848" s="1111" t="s">
        <v>1112</v>
      </c>
      <c r="L1848" s="441" t="s">
        <v>1120</v>
      </c>
      <c r="M1848" s="441" t="str">
        <f t="shared" si="110"/>
        <v>Molong 66 kV</v>
      </c>
      <c r="N1848" s="1111" t="s">
        <v>1113</v>
      </c>
      <c r="O1848" s="1111" t="s">
        <v>1113</v>
      </c>
      <c r="P1848" s="1111"/>
      <c r="Q1848" s="2850"/>
      <c r="R1848" s="2850"/>
      <c r="S1848" s="2850"/>
      <c r="T1848" s="2850"/>
      <c r="U1848" s="2850"/>
      <c r="V1848" s="2851"/>
      <c r="W1848" s="2866"/>
      <c r="X1848" s="2866"/>
      <c r="Y1848" s="2866"/>
      <c r="Z1848" s="2866"/>
      <c r="AA1848" s="2099"/>
      <c r="AC1848" s="124"/>
      <c r="AD1848" s="124"/>
      <c r="AE1848" s="124"/>
      <c r="AF1848" s="124"/>
      <c r="AG1848" s="124"/>
      <c r="AH1848" s="124"/>
      <c r="AI1848" s="124"/>
      <c r="AJ1848" s="124"/>
      <c r="AK1848" s="124"/>
      <c r="AL1848" s="124"/>
      <c r="AM1848" s="124"/>
      <c r="AN1848" s="124"/>
      <c r="AO1848" s="124"/>
      <c r="AP1848" s="124"/>
      <c r="AQ1848" s="124"/>
      <c r="AR1848" s="124"/>
      <c r="AS1848" s="124"/>
      <c r="AT1848" s="124"/>
      <c r="AU1848" s="124"/>
      <c r="AV1848" s="124"/>
      <c r="AW1848" s="124"/>
      <c r="AX1848" s="124"/>
      <c r="AY1848" s="124"/>
      <c r="AZ1848" s="124"/>
      <c r="BA1848" s="124"/>
      <c r="BB1848" s="124"/>
    </row>
    <row r="1849" spans="2:54" ht="15" customHeight="1">
      <c r="B1849" s="1155"/>
      <c r="C1849" s="3017"/>
      <c r="D1849" s="3017"/>
      <c r="E1849" s="1146" t="s">
        <v>1130</v>
      </c>
      <c r="F1849" s="1106"/>
      <c r="G1849" s="441" t="s">
        <v>93</v>
      </c>
      <c r="H1849" s="441" t="s">
        <v>1103</v>
      </c>
      <c r="I1849" s="441" t="s">
        <v>1131</v>
      </c>
      <c r="J1849" s="441" t="s">
        <v>112</v>
      </c>
      <c r="K1849" s="1111" t="s">
        <v>1112</v>
      </c>
      <c r="L1849" s="441" t="s">
        <v>1120</v>
      </c>
      <c r="M1849" s="441" t="str">
        <f t="shared" si="110"/>
        <v>Molong 66 kV</v>
      </c>
      <c r="N1849" s="1111" t="s">
        <v>1113</v>
      </c>
      <c r="O1849" s="1111" t="s">
        <v>1113</v>
      </c>
      <c r="P1849" s="1111"/>
      <c r="Q1849" s="2850"/>
      <c r="R1849" s="2850"/>
      <c r="S1849" s="2850"/>
      <c r="T1849" s="2850"/>
      <c r="U1849" s="2850"/>
      <c r="V1849" s="2851"/>
      <c r="W1849" s="2866"/>
      <c r="X1849" s="2866"/>
      <c r="Y1849" s="2866"/>
      <c r="Z1849" s="2866"/>
      <c r="AA1849" s="2099"/>
      <c r="AC1849" s="124"/>
      <c r="AD1849" s="124"/>
      <c r="AE1849" s="124"/>
      <c r="AF1849" s="124"/>
      <c r="AG1849" s="124"/>
      <c r="AH1849" s="124"/>
      <c r="AI1849" s="124"/>
      <c r="AJ1849" s="124"/>
      <c r="AK1849" s="124"/>
      <c r="AL1849" s="124"/>
      <c r="AM1849" s="124"/>
      <c r="AN1849" s="124"/>
      <c r="AO1849" s="124"/>
      <c r="AP1849" s="124"/>
      <c r="AQ1849" s="124"/>
      <c r="AR1849" s="124"/>
      <c r="AS1849" s="124"/>
      <c r="AT1849" s="124"/>
      <c r="AU1849" s="124"/>
      <c r="AV1849" s="124"/>
      <c r="AW1849" s="124"/>
      <c r="AX1849" s="124"/>
      <c r="AY1849" s="124"/>
      <c r="AZ1849" s="124"/>
      <c r="BA1849" s="124"/>
      <c r="BB1849" s="124"/>
    </row>
    <row r="1850" spans="2:54" ht="15" customHeight="1">
      <c r="B1850" s="1155"/>
      <c r="C1850" s="3016" t="s">
        <v>1134</v>
      </c>
      <c r="D1850" s="3016" t="s">
        <v>833</v>
      </c>
      <c r="E1850" s="1146" t="s">
        <v>1127</v>
      </c>
      <c r="F1850" s="1106"/>
      <c r="G1850" s="441" t="s">
        <v>93</v>
      </c>
      <c r="H1850" s="441" t="s">
        <v>1103</v>
      </c>
      <c r="I1850" s="441" t="s">
        <v>1128</v>
      </c>
      <c r="J1850" s="441" t="s">
        <v>112</v>
      </c>
      <c r="K1850" s="1111" t="s">
        <v>1134</v>
      </c>
      <c r="L1850" s="441" t="s">
        <v>1120</v>
      </c>
      <c r="M1850" s="441" t="str">
        <f t="shared" si="110"/>
        <v>Molong 66 kV</v>
      </c>
      <c r="N1850" s="1111" t="s">
        <v>1115</v>
      </c>
      <c r="O1850" s="1111" t="s">
        <v>833</v>
      </c>
      <c r="P1850" s="1111"/>
      <c r="Q1850" s="2867"/>
      <c r="R1850" s="2868"/>
      <c r="S1850" s="2869"/>
      <c r="T1850" s="2869"/>
      <c r="U1850" s="2869"/>
      <c r="V1850" s="2869"/>
      <c r="W1850" s="2869"/>
      <c r="X1850" s="2869"/>
      <c r="Y1850" s="2869"/>
      <c r="Z1850" s="2869"/>
      <c r="AA1850" s="2879"/>
      <c r="AC1850" s="124"/>
      <c r="AD1850" s="124"/>
      <c r="AE1850" s="124"/>
      <c r="AF1850" s="124"/>
      <c r="AG1850" s="124"/>
      <c r="AH1850" s="124"/>
      <c r="AI1850" s="124"/>
      <c r="AJ1850" s="124"/>
      <c r="AK1850" s="124"/>
      <c r="AL1850" s="124"/>
      <c r="AM1850" s="124"/>
      <c r="AN1850" s="124"/>
      <c r="AO1850" s="124"/>
      <c r="AP1850" s="124"/>
      <c r="AQ1850" s="124"/>
      <c r="AR1850" s="124"/>
      <c r="AS1850" s="124"/>
      <c r="AT1850" s="124"/>
      <c r="AU1850" s="124"/>
      <c r="AV1850" s="124"/>
      <c r="AW1850" s="124"/>
      <c r="AX1850" s="124"/>
      <c r="AY1850" s="124"/>
      <c r="AZ1850" s="124"/>
      <c r="BA1850" s="124"/>
      <c r="BB1850" s="124"/>
    </row>
    <row r="1851" spans="2:54" ht="15" customHeight="1">
      <c r="B1851" s="1155"/>
      <c r="C1851" s="3017"/>
      <c r="D1851" s="3017"/>
      <c r="E1851" s="1146" t="s">
        <v>1130</v>
      </c>
      <c r="F1851" s="1106"/>
      <c r="G1851" s="441" t="s">
        <v>93</v>
      </c>
      <c r="H1851" s="441" t="s">
        <v>1103</v>
      </c>
      <c r="I1851" s="441" t="s">
        <v>1131</v>
      </c>
      <c r="J1851" s="441" t="s">
        <v>112</v>
      </c>
      <c r="K1851" s="1111" t="s">
        <v>1134</v>
      </c>
      <c r="L1851" s="441" t="s">
        <v>1120</v>
      </c>
      <c r="M1851" s="441" t="str">
        <f t="shared" si="110"/>
        <v>Molong 66 kV</v>
      </c>
      <c r="N1851" s="1111" t="s">
        <v>1115</v>
      </c>
      <c r="O1851" s="1111" t="s">
        <v>833</v>
      </c>
      <c r="P1851" s="1111"/>
      <c r="Q1851" s="2867"/>
      <c r="R1851" s="2868"/>
      <c r="S1851" s="2869"/>
      <c r="T1851" s="2869"/>
      <c r="U1851" s="2869"/>
      <c r="V1851" s="2869"/>
      <c r="W1851" s="2869"/>
      <c r="X1851" s="2869"/>
      <c r="Y1851" s="2869"/>
      <c r="Z1851" s="2869"/>
      <c r="AA1851" s="2879"/>
      <c r="AC1851" s="124"/>
      <c r="AD1851" s="124"/>
      <c r="AE1851" s="124"/>
      <c r="AF1851" s="124"/>
      <c r="AG1851" s="124"/>
      <c r="AH1851" s="124"/>
      <c r="AI1851" s="124"/>
      <c r="AJ1851" s="124"/>
      <c r="AK1851" s="124"/>
      <c r="AL1851" s="124"/>
      <c r="AM1851" s="124"/>
      <c r="AN1851" s="124"/>
      <c r="AO1851" s="124"/>
      <c r="AP1851" s="124"/>
      <c r="AQ1851" s="124"/>
      <c r="AR1851" s="124"/>
      <c r="AS1851" s="124"/>
      <c r="AT1851" s="124"/>
      <c r="AU1851" s="124"/>
      <c r="AV1851" s="124"/>
      <c r="AW1851" s="124"/>
      <c r="AX1851" s="124"/>
      <c r="AY1851" s="124"/>
      <c r="AZ1851" s="124"/>
      <c r="BA1851" s="124"/>
      <c r="BB1851" s="124"/>
    </row>
    <row r="1852" spans="2:54" ht="15" customHeight="1">
      <c r="B1852" s="1155"/>
      <c r="C1852" s="3016" t="s">
        <v>1135</v>
      </c>
      <c r="D1852" s="3016" t="s">
        <v>833</v>
      </c>
      <c r="E1852" s="1146" t="s">
        <v>1127</v>
      </c>
      <c r="F1852" s="1106"/>
      <c r="G1852" s="441" t="s">
        <v>93</v>
      </c>
      <c r="H1852" s="441" t="s">
        <v>1103</v>
      </c>
      <c r="I1852" s="441" t="s">
        <v>1128</v>
      </c>
      <c r="J1852" s="441" t="s">
        <v>112</v>
      </c>
      <c r="K1852" s="1111" t="s">
        <v>1135</v>
      </c>
      <c r="L1852" s="441" t="s">
        <v>1120</v>
      </c>
      <c r="M1852" s="441" t="str">
        <f t="shared" si="110"/>
        <v>Molong 66 kV</v>
      </c>
      <c r="N1852" s="1111" t="s">
        <v>1106</v>
      </c>
      <c r="O1852" s="1111" t="s">
        <v>833</v>
      </c>
      <c r="P1852" s="1111"/>
      <c r="Q1852" s="2867"/>
      <c r="R1852" s="2868"/>
      <c r="S1852" s="2869"/>
      <c r="T1852" s="2869"/>
      <c r="U1852" s="2869"/>
      <c r="V1852" s="2869"/>
      <c r="W1852" s="2869"/>
      <c r="X1852" s="2869"/>
      <c r="Y1852" s="2869"/>
      <c r="Z1852" s="2869"/>
      <c r="AA1852" s="2879"/>
      <c r="AC1852" s="124"/>
      <c r="AD1852" s="124"/>
      <c r="AE1852" s="124"/>
      <c r="AF1852" s="124"/>
      <c r="AG1852" s="124"/>
      <c r="AH1852" s="124"/>
      <c r="AI1852" s="124"/>
      <c r="AJ1852" s="124"/>
      <c r="AK1852" s="124"/>
      <c r="AL1852" s="124"/>
      <c r="AM1852" s="124"/>
      <c r="AN1852" s="124"/>
      <c r="AO1852" s="124"/>
      <c r="AP1852" s="124"/>
      <c r="AQ1852" s="124"/>
      <c r="AR1852" s="124"/>
      <c r="AS1852" s="124"/>
      <c r="AT1852" s="124"/>
      <c r="AU1852" s="124"/>
      <c r="AV1852" s="124"/>
      <c r="AW1852" s="124"/>
      <c r="AX1852" s="124"/>
      <c r="AY1852" s="124"/>
      <c r="AZ1852" s="124"/>
      <c r="BA1852" s="124"/>
      <c r="BB1852" s="124"/>
    </row>
    <row r="1853" spans="2:54" ht="15" customHeight="1">
      <c r="B1853" s="1155"/>
      <c r="C1853" s="3017"/>
      <c r="D1853" s="3017"/>
      <c r="E1853" s="1146" t="s">
        <v>1130</v>
      </c>
      <c r="F1853" s="1106"/>
      <c r="G1853" s="441" t="s">
        <v>93</v>
      </c>
      <c r="H1853" s="441" t="s">
        <v>1103</v>
      </c>
      <c r="I1853" s="441" t="s">
        <v>1131</v>
      </c>
      <c r="J1853" s="441" t="s">
        <v>112</v>
      </c>
      <c r="K1853" s="1111" t="s">
        <v>1135</v>
      </c>
      <c r="L1853" s="441" t="s">
        <v>1120</v>
      </c>
      <c r="M1853" s="441" t="str">
        <f t="shared" si="110"/>
        <v>Molong 66 kV</v>
      </c>
      <c r="N1853" s="1111" t="s">
        <v>1106</v>
      </c>
      <c r="O1853" s="1111" t="s">
        <v>833</v>
      </c>
      <c r="P1853" s="1111"/>
      <c r="Q1853" s="2867"/>
      <c r="R1853" s="2868"/>
      <c r="S1853" s="2869"/>
      <c r="T1853" s="2869"/>
      <c r="U1853" s="2869"/>
      <c r="V1853" s="2869"/>
      <c r="W1853" s="2869"/>
      <c r="X1853" s="2869"/>
      <c r="Y1853" s="2869"/>
      <c r="Z1853" s="2869"/>
      <c r="AA1853" s="2879"/>
      <c r="AC1853" s="124"/>
      <c r="AD1853" s="124"/>
      <c r="AE1853" s="124"/>
      <c r="AF1853" s="124"/>
      <c r="AG1853" s="124"/>
      <c r="AH1853" s="124"/>
      <c r="AI1853" s="124"/>
      <c r="AJ1853" s="124"/>
      <c r="AK1853" s="124"/>
      <c r="AL1853" s="124"/>
      <c r="AM1853" s="124"/>
      <c r="AN1853" s="124"/>
      <c r="AO1853" s="124"/>
      <c r="AP1853" s="124"/>
      <c r="AQ1853" s="124"/>
      <c r="AR1853" s="124"/>
      <c r="AS1853" s="124"/>
      <c r="AT1853" s="124"/>
      <c r="AU1853" s="124"/>
      <c r="AV1853" s="124"/>
      <c r="AW1853" s="124"/>
      <c r="AX1853" s="124"/>
      <c r="AY1853" s="124"/>
      <c r="AZ1853" s="124"/>
      <c r="BA1853" s="124"/>
      <c r="BB1853" s="124"/>
    </row>
    <row r="1854" spans="2:54" ht="15" customHeight="1">
      <c r="B1854" s="1155"/>
      <c r="C1854" s="3016" t="s">
        <v>1135</v>
      </c>
      <c r="D1854" s="3016" t="s">
        <v>842</v>
      </c>
      <c r="E1854" s="1146" t="s">
        <v>1127</v>
      </c>
      <c r="F1854" s="1106"/>
      <c r="G1854" s="441" t="s">
        <v>93</v>
      </c>
      <c r="H1854" s="441" t="s">
        <v>1103</v>
      </c>
      <c r="I1854" s="441" t="s">
        <v>1128</v>
      </c>
      <c r="J1854" s="441" t="s">
        <v>112</v>
      </c>
      <c r="K1854" s="1111" t="s">
        <v>1135</v>
      </c>
      <c r="L1854" s="441" t="s">
        <v>1120</v>
      </c>
      <c r="M1854" s="441" t="str">
        <f t="shared" si="110"/>
        <v>Molong 66 kV</v>
      </c>
      <c r="N1854" s="1111" t="s">
        <v>1106</v>
      </c>
      <c r="O1854" s="1111" t="s">
        <v>842</v>
      </c>
      <c r="P1854" s="1111"/>
      <c r="Q1854" s="2867"/>
      <c r="R1854" s="2868"/>
      <c r="S1854" s="2869"/>
      <c r="T1854" s="2869"/>
      <c r="U1854" s="2869"/>
      <c r="V1854" s="2869"/>
      <c r="W1854" s="2869"/>
      <c r="X1854" s="2869"/>
      <c r="Y1854" s="2869"/>
      <c r="Z1854" s="2869"/>
      <c r="AA1854" s="2879"/>
      <c r="AC1854" s="124"/>
      <c r="AD1854" s="124"/>
      <c r="AE1854" s="124"/>
      <c r="AF1854" s="124"/>
      <c r="AG1854" s="124"/>
      <c r="AH1854" s="124"/>
      <c r="AI1854" s="124"/>
      <c r="AJ1854" s="124"/>
      <c r="AK1854" s="124"/>
      <c r="AL1854" s="124"/>
      <c r="AM1854" s="124"/>
      <c r="AN1854" s="124"/>
      <c r="AO1854" s="124"/>
      <c r="AP1854" s="124"/>
      <c r="AQ1854" s="124"/>
      <c r="AR1854" s="124"/>
      <c r="AS1854" s="124"/>
      <c r="AT1854" s="124"/>
      <c r="AU1854" s="124"/>
      <c r="AV1854" s="124"/>
      <c r="AW1854" s="124"/>
      <c r="AX1854" s="124"/>
      <c r="AY1854" s="124"/>
      <c r="AZ1854" s="124"/>
      <c r="BA1854" s="124"/>
      <c r="BB1854" s="124"/>
    </row>
    <row r="1855" spans="2:54" ht="15" customHeight="1">
      <c r="B1855" s="1155"/>
      <c r="C1855" s="3017"/>
      <c r="D1855" s="3017"/>
      <c r="E1855" s="1146" t="s">
        <v>1130</v>
      </c>
      <c r="F1855" s="1106"/>
      <c r="G1855" s="441" t="s">
        <v>93</v>
      </c>
      <c r="H1855" s="441" t="s">
        <v>1103</v>
      </c>
      <c r="I1855" s="441" t="s">
        <v>1131</v>
      </c>
      <c r="J1855" s="441" t="s">
        <v>112</v>
      </c>
      <c r="K1855" s="1111" t="s">
        <v>1135</v>
      </c>
      <c r="L1855" s="441" t="s">
        <v>1120</v>
      </c>
      <c r="M1855" s="441" t="str">
        <f t="shared" si="110"/>
        <v>Molong 66 kV</v>
      </c>
      <c r="N1855" s="1111" t="s">
        <v>1106</v>
      </c>
      <c r="O1855" s="1111" t="s">
        <v>842</v>
      </c>
      <c r="P1855" s="1111"/>
      <c r="Q1855" s="2867"/>
      <c r="R1855" s="2868"/>
      <c r="S1855" s="2869"/>
      <c r="T1855" s="2869"/>
      <c r="U1855" s="2869"/>
      <c r="V1855" s="2869"/>
      <c r="W1855" s="2869"/>
      <c r="X1855" s="2869"/>
      <c r="Y1855" s="2869"/>
      <c r="Z1855" s="2869"/>
      <c r="AA1855" s="2879"/>
      <c r="AC1855" s="124"/>
      <c r="AD1855" s="124"/>
      <c r="AE1855" s="124"/>
      <c r="AF1855" s="124"/>
      <c r="AG1855" s="124"/>
      <c r="AH1855" s="124"/>
      <c r="AI1855" s="124"/>
      <c r="AJ1855" s="124"/>
      <c r="AK1855" s="124"/>
      <c r="AL1855" s="124"/>
      <c r="AM1855" s="124"/>
      <c r="AN1855" s="124"/>
      <c r="AO1855" s="124"/>
      <c r="AP1855" s="124"/>
      <c r="AQ1855" s="124"/>
      <c r="AR1855" s="124"/>
      <c r="AS1855" s="124"/>
      <c r="AT1855" s="124"/>
      <c r="AU1855" s="124"/>
      <c r="AV1855" s="124"/>
      <c r="AW1855" s="124"/>
      <c r="AX1855" s="124"/>
      <c r="AY1855" s="124"/>
      <c r="AZ1855" s="124"/>
      <c r="BA1855" s="124"/>
      <c r="BB1855" s="124"/>
    </row>
    <row r="1856" spans="2:54" ht="15" customHeight="1">
      <c r="B1856" s="1155"/>
      <c r="C1856" s="3016" t="s">
        <v>1136</v>
      </c>
      <c r="D1856" s="3016" t="s">
        <v>833</v>
      </c>
      <c r="E1856" s="1146" t="s">
        <v>1127</v>
      </c>
      <c r="F1856" s="1106"/>
      <c r="G1856" s="441" t="s">
        <v>93</v>
      </c>
      <c r="H1856" s="441" t="s">
        <v>1103</v>
      </c>
      <c r="I1856" s="441" t="s">
        <v>1128</v>
      </c>
      <c r="J1856" s="441" t="s">
        <v>112</v>
      </c>
      <c r="K1856" s="1111" t="s">
        <v>1136</v>
      </c>
      <c r="L1856" s="441" t="s">
        <v>1120</v>
      </c>
      <c r="M1856" s="441" t="str">
        <f t="shared" si="110"/>
        <v>Molong 66 kV</v>
      </c>
      <c r="N1856" s="1111" t="s">
        <v>1106</v>
      </c>
      <c r="O1856" s="1111" t="s">
        <v>833</v>
      </c>
      <c r="P1856" s="1111"/>
      <c r="Q1856" s="2867"/>
      <c r="R1856" s="2868"/>
      <c r="S1856" s="2869"/>
      <c r="T1856" s="2869"/>
      <c r="U1856" s="2869"/>
      <c r="V1856" s="2869"/>
      <c r="W1856" s="2870">
        <v>4.7517000000000005</v>
      </c>
      <c r="X1856" s="2870">
        <v>4.8039687000000004</v>
      </c>
      <c r="Y1856" s="2870">
        <v>4.8568123557000007</v>
      </c>
      <c r="Z1856" s="2870">
        <v>4.9102372916127006</v>
      </c>
      <c r="AA1856" s="2870">
        <v>4.9642499018204402</v>
      </c>
      <c r="AC1856" s="124"/>
      <c r="AD1856" s="124"/>
      <c r="AE1856" s="124"/>
      <c r="AF1856" s="124"/>
      <c r="AG1856" s="124"/>
      <c r="AH1856" s="124"/>
      <c r="AI1856" s="124"/>
      <c r="AJ1856" s="124"/>
      <c r="AK1856" s="124"/>
      <c r="AL1856" s="124"/>
      <c r="AM1856" s="124"/>
      <c r="AN1856" s="124"/>
      <c r="AO1856" s="124"/>
      <c r="AP1856" s="124"/>
      <c r="AQ1856" s="124"/>
      <c r="AR1856" s="124"/>
      <c r="AS1856" s="124"/>
      <c r="AT1856" s="124"/>
      <c r="AU1856" s="124"/>
      <c r="AV1856" s="124"/>
      <c r="AW1856" s="124"/>
      <c r="AX1856" s="124"/>
      <c r="AY1856" s="124"/>
      <c r="AZ1856" s="124"/>
      <c r="BA1856" s="124"/>
      <c r="BB1856" s="124"/>
    </row>
    <row r="1857" spans="2:54" ht="15" customHeight="1">
      <c r="B1857" s="1155"/>
      <c r="C1857" s="3017"/>
      <c r="D1857" s="3017"/>
      <c r="E1857" s="1146" t="s">
        <v>1130</v>
      </c>
      <c r="F1857" s="1106"/>
      <c r="G1857" s="441" t="s">
        <v>93</v>
      </c>
      <c r="H1857" s="441" t="s">
        <v>1103</v>
      </c>
      <c r="I1857" s="441" t="s">
        <v>1131</v>
      </c>
      <c r="J1857" s="441" t="s">
        <v>112</v>
      </c>
      <c r="K1857" s="1111" t="s">
        <v>1136</v>
      </c>
      <c r="L1857" s="441" t="s">
        <v>1120</v>
      </c>
      <c r="M1857" s="441" t="str">
        <f t="shared" si="110"/>
        <v>Molong 66 kV</v>
      </c>
      <c r="N1857" s="1111" t="s">
        <v>1106</v>
      </c>
      <c r="O1857" s="1111" t="s">
        <v>833</v>
      </c>
      <c r="P1857" s="1111"/>
      <c r="Q1857" s="2528"/>
      <c r="R1857" s="2529"/>
      <c r="S1857" s="2530"/>
      <c r="T1857" s="2530"/>
      <c r="U1857" s="2530"/>
      <c r="V1857" s="2530"/>
      <c r="W1857" s="2102"/>
      <c r="X1857" s="2102"/>
      <c r="Y1857" s="2102"/>
      <c r="Z1857" s="2102"/>
      <c r="AA1857" s="2103"/>
      <c r="AC1857" s="124"/>
      <c r="AD1857" s="124"/>
      <c r="AE1857" s="124"/>
      <c r="AF1857" s="124"/>
      <c r="AG1857" s="124"/>
      <c r="AH1857" s="124"/>
      <c r="AI1857" s="124"/>
      <c r="AJ1857" s="124"/>
      <c r="AK1857" s="124"/>
      <c r="AL1857" s="124"/>
      <c r="AM1857" s="124"/>
      <c r="AN1857" s="124"/>
      <c r="AO1857" s="124"/>
      <c r="AP1857" s="124"/>
      <c r="AQ1857" s="124"/>
      <c r="AR1857" s="124"/>
      <c r="AS1857" s="124"/>
      <c r="AT1857" s="124"/>
      <c r="AU1857" s="124"/>
      <c r="AV1857" s="124"/>
      <c r="AW1857" s="124"/>
      <c r="AX1857" s="124"/>
      <c r="AY1857" s="124"/>
      <c r="AZ1857" s="124"/>
      <c r="BA1857" s="124"/>
      <c r="BB1857" s="124"/>
    </row>
    <row r="1858" spans="2:54" ht="15" customHeight="1">
      <c r="B1858" s="1155"/>
      <c r="C1858" s="3016" t="s">
        <v>1136</v>
      </c>
      <c r="D1858" s="3016" t="s">
        <v>842</v>
      </c>
      <c r="E1858" s="1146" t="s">
        <v>1127</v>
      </c>
      <c r="F1858" s="1106"/>
      <c r="G1858" s="441" t="s">
        <v>93</v>
      </c>
      <c r="H1858" s="441" t="s">
        <v>1103</v>
      </c>
      <c r="I1858" s="441" t="s">
        <v>1128</v>
      </c>
      <c r="J1858" s="441" t="s">
        <v>112</v>
      </c>
      <c r="K1858" s="1111" t="s">
        <v>1136</v>
      </c>
      <c r="L1858" s="441" t="s">
        <v>1120</v>
      </c>
      <c r="M1858" s="441" t="str">
        <f t="shared" si="110"/>
        <v>Molong 66 kV</v>
      </c>
      <c r="N1858" s="1111" t="s">
        <v>1106</v>
      </c>
      <c r="O1858" s="1111" t="s">
        <v>842</v>
      </c>
      <c r="P1858" s="1111"/>
      <c r="Q1858" s="2528"/>
      <c r="R1858" s="2529"/>
      <c r="S1858" s="2530"/>
      <c r="T1858" s="2530"/>
      <c r="U1858" s="2530"/>
      <c r="V1858" s="2530"/>
      <c r="W1858" s="2102">
        <v>4.7517000000000005</v>
      </c>
      <c r="X1858" s="2102">
        <v>4.8039687000000004</v>
      </c>
      <c r="Y1858" s="2102">
        <v>4.8568123557000007</v>
      </c>
      <c r="Z1858" s="2102">
        <v>4.9102372916127006</v>
      </c>
      <c r="AA1858" s="2102">
        <v>4.9642499018204402</v>
      </c>
      <c r="AC1858" s="124"/>
      <c r="AD1858" s="124"/>
      <c r="AE1858" s="124"/>
      <c r="AF1858" s="124"/>
      <c r="AG1858" s="124"/>
      <c r="AH1858" s="124"/>
      <c r="AI1858" s="124"/>
      <c r="AJ1858" s="124"/>
      <c r="AK1858" s="124"/>
      <c r="AL1858" s="124"/>
      <c r="AM1858" s="124"/>
      <c r="AN1858" s="124"/>
      <c r="AO1858" s="124"/>
      <c r="AP1858" s="124"/>
      <c r="AQ1858" s="124"/>
      <c r="AR1858" s="124"/>
      <c r="AS1858" s="124"/>
      <c r="AT1858" s="124"/>
      <c r="AU1858" s="124"/>
      <c r="AV1858" s="124"/>
      <c r="AW1858" s="124"/>
      <c r="AX1858" s="124"/>
      <c r="AY1858" s="124"/>
      <c r="AZ1858" s="124"/>
      <c r="BA1858" s="124"/>
      <c r="BB1858" s="124"/>
    </row>
    <row r="1859" spans="2:54" ht="15" customHeight="1" thickBot="1">
      <c r="B1859" s="2872"/>
      <c r="C1859" s="3018"/>
      <c r="D1859" s="3018"/>
      <c r="E1859" s="2873" t="s">
        <v>1130</v>
      </c>
      <c r="F1859" s="1106"/>
      <c r="G1859" s="441" t="s">
        <v>93</v>
      </c>
      <c r="H1859" s="441" t="s">
        <v>1103</v>
      </c>
      <c r="I1859" s="441" t="s">
        <v>1131</v>
      </c>
      <c r="J1859" s="441" t="s">
        <v>112</v>
      </c>
      <c r="K1859" s="1111" t="s">
        <v>1136</v>
      </c>
      <c r="L1859" s="441" t="s">
        <v>1120</v>
      </c>
      <c r="M1859" s="441" t="str">
        <f t="shared" si="110"/>
        <v>Molong 66 kV</v>
      </c>
      <c r="N1859" s="1111" t="s">
        <v>1106</v>
      </c>
      <c r="O1859" s="1111" t="s">
        <v>842</v>
      </c>
      <c r="P1859" s="1111"/>
      <c r="Q1859" s="2874"/>
      <c r="R1859" s="2875"/>
      <c r="S1859" s="2876"/>
      <c r="T1859" s="2876"/>
      <c r="U1859" s="2876"/>
      <c r="V1859" s="2876"/>
      <c r="W1859" s="2877"/>
      <c r="X1859" s="2877"/>
      <c r="Y1859" s="2877"/>
      <c r="Z1859" s="2877"/>
      <c r="AA1859" s="2878"/>
      <c r="AC1859" s="124"/>
      <c r="AD1859" s="124"/>
      <c r="AE1859" s="124"/>
      <c r="AF1859" s="124"/>
      <c r="AG1859" s="124"/>
      <c r="AH1859" s="124"/>
      <c r="AI1859" s="124"/>
      <c r="AJ1859" s="124"/>
      <c r="AK1859" s="124"/>
      <c r="AL1859" s="124"/>
      <c r="AM1859" s="124"/>
      <c r="AN1859" s="124"/>
      <c r="AO1859" s="124"/>
      <c r="AP1859" s="124"/>
      <c r="AQ1859" s="124"/>
      <c r="AR1859" s="124"/>
      <c r="AS1859" s="124"/>
      <c r="AT1859" s="124"/>
      <c r="AU1859" s="124"/>
      <c r="AV1859" s="124"/>
      <c r="AW1859" s="124"/>
      <c r="AX1859" s="124"/>
      <c r="AY1859" s="124"/>
      <c r="AZ1859" s="124"/>
      <c r="BA1859" s="124"/>
      <c r="BB1859" s="124"/>
    </row>
    <row r="1860" spans="2:54" ht="15" customHeight="1">
      <c r="B1860" s="1145" t="s">
        <v>1644</v>
      </c>
      <c r="C1860" s="3019" t="s">
        <v>1126</v>
      </c>
      <c r="D1860" s="3019" t="s">
        <v>842</v>
      </c>
      <c r="E1860" s="1146" t="s">
        <v>1127</v>
      </c>
      <c r="F1860" s="1106"/>
      <c r="G1860" s="441" t="s">
        <v>93</v>
      </c>
      <c r="H1860" s="441" t="s">
        <v>1103</v>
      </c>
      <c r="I1860" s="441" t="s">
        <v>1128</v>
      </c>
      <c r="J1860" s="441" t="s">
        <v>112</v>
      </c>
      <c r="K1860" s="441" t="s">
        <v>1126</v>
      </c>
      <c r="L1860" s="441" t="s">
        <v>1120</v>
      </c>
      <c r="M1860" s="441" t="str">
        <f t="shared" ref="M1860" si="113">B1860</f>
        <v>Orange 132 kV</v>
      </c>
      <c r="N1860" s="441" t="s">
        <v>1129</v>
      </c>
      <c r="O1860" s="441" t="s">
        <v>842</v>
      </c>
      <c r="P1860" s="1111"/>
      <c r="Q1860" s="2521"/>
      <c r="R1860" s="2522"/>
      <c r="S1860" s="2523"/>
      <c r="T1860" s="2523"/>
      <c r="U1860" s="2523"/>
      <c r="V1860" s="2523"/>
      <c r="W1860" s="2524"/>
      <c r="X1860" s="2524"/>
      <c r="Y1860" s="2524"/>
      <c r="Z1860" s="2524"/>
      <c r="AA1860" s="2525"/>
      <c r="AB1860" s="1125"/>
      <c r="AC1860" s="1151"/>
      <c r="AD1860" s="1152"/>
      <c r="AE1860" s="1153"/>
      <c r="AF1860" s="1153"/>
      <c r="AG1860" s="1153"/>
      <c r="AH1860" s="124"/>
      <c r="AI1860" s="124"/>
      <c r="AJ1860" s="124"/>
      <c r="AK1860" s="124"/>
      <c r="AL1860" s="124"/>
      <c r="AM1860" s="124"/>
      <c r="AN1860" s="124"/>
      <c r="AO1860" s="124"/>
      <c r="AP1860" s="124"/>
      <c r="AQ1860" s="1153"/>
      <c r="AR1860" s="1154"/>
      <c r="AS1860" s="1154"/>
      <c r="AT1860" s="1154"/>
      <c r="AU1860" s="1154"/>
      <c r="AV1860" s="1154"/>
      <c r="AW1860" s="1154"/>
      <c r="AX1860" s="1154"/>
      <c r="AY1860" s="1154"/>
      <c r="AZ1860" s="1154"/>
      <c r="BA1860" s="1154"/>
      <c r="BB1860" s="1154"/>
    </row>
    <row r="1861" spans="2:54" ht="15" customHeight="1">
      <c r="B1861" s="1155"/>
      <c r="C1861" s="3017"/>
      <c r="D1861" s="3017"/>
      <c r="E1861" s="1146" t="s">
        <v>1130</v>
      </c>
      <c r="F1861" s="1106"/>
      <c r="G1861" s="441" t="s">
        <v>93</v>
      </c>
      <c r="H1861" s="441" t="s">
        <v>1103</v>
      </c>
      <c r="I1861" s="441" t="s">
        <v>1131</v>
      </c>
      <c r="J1861" s="441" t="s">
        <v>112</v>
      </c>
      <c r="K1861" s="441" t="s">
        <v>1126</v>
      </c>
      <c r="L1861" s="441" t="s">
        <v>1120</v>
      </c>
      <c r="M1861" s="441" t="str">
        <f t="shared" si="110"/>
        <v>Orange 132 kV</v>
      </c>
      <c r="N1861" s="441" t="s">
        <v>1129</v>
      </c>
      <c r="O1861" s="441" t="s">
        <v>842</v>
      </c>
      <c r="P1861" s="1111"/>
      <c r="Q1861" s="2526"/>
      <c r="R1861" s="2527"/>
      <c r="S1861" s="2524"/>
      <c r="T1861" s="2524"/>
      <c r="U1861" s="2524"/>
      <c r="V1861" s="2524"/>
      <c r="W1861" s="2524"/>
      <c r="X1861" s="2524"/>
      <c r="Y1861" s="2524"/>
      <c r="Z1861" s="2524"/>
      <c r="AA1861" s="2525"/>
      <c r="AB1861" s="1125"/>
      <c r="AC1861" s="1151"/>
      <c r="AD1861" s="1152"/>
      <c r="AE1861" s="1153"/>
      <c r="AF1861" s="1153"/>
      <c r="AG1861" s="1153"/>
      <c r="AH1861" s="124"/>
      <c r="AI1861" s="124"/>
      <c r="AJ1861" s="124"/>
      <c r="AK1861" s="124"/>
      <c r="AL1861" s="124"/>
      <c r="AM1861" s="124"/>
      <c r="AN1861" s="124"/>
      <c r="AO1861" s="124"/>
      <c r="AP1861" s="124"/>
      <c r="AQ1861" s="1153"/>
      <c r="AR1861" s="1154"/>
      <c r="AS1861" s="1154"/>
      <c r="AT1861" s="1154"/>
      <c r="AU1861" s="1154"/>
      <c r="AV1861" s="1154"/>
      <c r="AW1861" s="1154"/>
      <c r="AX1861" s="1154"/>
      <c r="AY1861" s="1154"/>
      <c r="AZ1861" s="1154"/>
      <c r="BA1861" s="1154"/>
      <c r="BB1861" s="1154"/>
    </row>
    <row r="1862" spans="2:54" ht="15" customHeight="1">
      <c r="B1862" s="1155"/>
      <c r="C1862" s="3016" t="s">
        <v>1132</v>
      </c>
      <c r="D1862" s="3016" t="s">
        <v>833</v>
      </c>
      <c r="E1862" s="1146" t="s">
        <v>1127</v>
      </c>
      <c r="F1862" s="1106"/>
      <c r="G1862" s="441" t="s">
        <v>93</v>
      </c>
      <c r="H1862" s="441" t="s">
        <v>1103</v>
      </c>
      <c r="I1862" s="441" t="s">
        <v>1128</v>
      </c>
      <c r="J1862" s="441" t="s">
        <v>112</v>
      </c>
      <c r="K1862" s="1111" t="s">
        <v>1132</v>
      </c>
      <c r="L1862" s="441" t="s">
        <v>1120</v>
      </c>
      <c r="M1862" s="441" t="str">
        <f t="shared" si="110"/>
        <v>Orange 132 kV</v>
      </c>
      <c r="N1862" s="1111" t="s">
        <v>1106</v>
      </c>
      <c r="O1862" s="1111" t="s">
        <v>833</v>
      </c>
      <c r="P1862" s="1111"/>
      <c r="Q1862" s="2850"/>
      <c r="R1862" s="2850"/>
      <c r="S1862" s="2850"/>
      <c r="T1862" s="2850"/>
      <c r="U1862" s="2850"/>
      <c r="V1862" s="2851"/>
      <c r="W1862" s="2852"/>
      <c r="X1862" s="2852"/>
      <c r="Y1862" s="2852"/>
      <c r="Z1862" s="2852"/>
      <c r="AA1862" s="2853"/>
      <c r="AB1862" s="1125"/>
      <c r="AC1862" s="1151"/>
      <c r="AD1862" s="1152"/>
      <c r="AE1862" s="1153"/>
      <c r="AF1862" s="1153"/>
      <c r="AG1862" s="1153"/>
      <c r="AH1862" s="124"/>
      <c r="AI1862" s="124"/>
      <c r="AJ1862" s="124"/>
      <c r="AK1862" s="124"/>
      <c r="AL1862" s="1153"/>
      <c r="AM1862" s="124"/>
      <c r="AN1862" s="124"/>
      <c r="AO1862" s="1153"/>
      <c r="AP1862" s="1153"/>
      <c r="AQ1862" s="1153"/>
      <c r="AR1862" s="1154"/>
      <c r="AS1862" s="1154"/>
      <c r="AT1862" s="1154"/>
      <c r="AU1862" s="1160"/>
      <c r="AV1862" s="1154"/>
      <c r="AW1862" s="1154"/>
      <c r="AX1862" s="1154"/>
      <c r="AY1862" s="1154"/>
      <c r="AZ1862" s="1154"/>
      <c r="BA1862" s="1154"/>
      <c r="BB1862" s="1154"/>
    </row>
    <row r="1863" spans="2:54" ht="15" customHeight="1">
      <c r="B1863" s="1155"/>
      <c r="C1863" s="3017"/>
      <c r="D1863" s="3017"/>
      <c r="E1863" s="1146" t="s">
        <v>1130</v>
      </c>
      <c r="F1863" s="1106"/>
      <c r="G1863" s="441" t="s">
        <v>93</v>
      </c>
      <c r="H1863" s="441" t="s">
        <v>1103</v>
      </c>
      <c r="I1863" s="441" t="s">
        <v>1131</v>
      </c>
      <c r="J1863" s="441" t="s">
        <v>112</v>
      </c>
      <c r="K1863" s="1111" t="s">
        <v>1132</v>
      </c>
      <c r="L1863" s="441" t="s">
        <v>1120</v>
      </c>
      <c r="M1863" s="441" t="str">
        <f t="shared" si="110"/>
        <v>Orange 132 kV</v>
      </c>
      <c r="N1863" s="1111" t="s">
        <v>1106</v>
      </c>
      <c r="O1863" s="1111" t="s">
        <v>833</v>
      </c>
      <c r="P1863" s="1111"/>
      <c r="Q1863" s="2850"/>
      <c r="R1863" s="2850"/>
      <c r="S1863" s="2850"/>
      <c r="T1863" s="2850"/>
      <c r="U1863" s="2850"/>
      <c r="V1863" s="2851"/>
      <c r="W1863" s="2852"/>
      <c r="X1863" s="2852"/>
      <c r="Y1863" s="2852"/>
      <c r="Z1863" s="2852"/>
      <c r="AA1863" s="2853"/>
      <c r="AB1863" s="1125"/>
      <c r="AC1863" s="1151"/>
      <c r="AD1863" s="1152"/>
      <c r="AE1863" s="1153"/>
      <c r="AF1863" s="1153"/>
      <c r="AG1863" s="1153"/>
      <c r="AH1863" s="124"/>
      <c r="AI1863" s="124"/>
      <c r="AJ1863" s="124"/>
      <c r="AK1863" s="124"/>
      <c r="AL1863" s="1153"/>
      <c r="AM1863" s="124"/>
      <c r="AN1863" s="124"/>
      <c r="AO1863" s="1153"/>
      <c r="AP1863" s="1153"/>
      <c r="AQ1863" s="1153"/>
      <c r="AR1863" s="1154"/>
      <c r="AS1863" s="1154"/>
      <c r="AT1863" s="1154"/>
      <c r="AU1863" s="1160"/>
      <c r="AV1863" s="1154"/>
      <c r="AW1863" s="1154"/>
      <c r="AX1863" s="1154"/>
      <c r="AY1863" s="1154"/>
      <c r="AZ1863" s="1154"/>
      <c r="BA1863" s="1154"/>
      <c r="BB1863" s="1154"/>
    </row>
    <row r="1864" spans="2:54" ht="15" customHeight="1">
      <c r="B1864" s="1155"/>
      <c r="C1864" s="3016" t="s">
        <v>1132</v>
      </c>
      <c r="D1864" s="3016" t="s">
        <v>842</v>
      </c>
      <c r="E1864" s="1146" t="s">
        <v>1127</v>
      </c>
      <c r="F1864" s="1106"/>
      <c r="G1864" s="441" t="s">
        <v>93</v>
      </c>
      <c r="H1864" s="441" t="s">
        <v>1103</v>
      </c>
      <c r="I1864" s="441" t="s">
        <v>1128</v>
      </c>
      <c r="J1864" s="441" t="s">
        <v>112</v>
      </c>
      <c r="K1864" s="1111" t="s">
        <v>1132</v>
      </c>
      <c r="L1864" s="441" t="s">
        <v>1120</v>
      </c>
      <c r="M1864" s="441" t="str">
        <f t="shared" si="110"/>
        <v>Orange 132 kV</v>
      </c>
      <c r="N1864" s="1111" t="s">
        <v>1106</v>
      </c>
      <c r="O1864" s="1112" t="s">
        <v>842</v>
      </c>
      <c r="P1864" s="1111"/>
      <c r="Q1864" s="2880">
        <v>88.262062998416198</v>
      </c>
      <c r="R1864" s="2880">
        <v>89.724609943714299</v>
      </c>
      <c r="S1864" s="2880">
        <v>101.77377986207891</v>
      </c>
      <c r="T1864" s="2880">
        <v>118.86567538726869</v>
      </c>
      <c r="U1864" s="2880">
        <v>134.03079938087765</v>
      </c>
      <c r="V1864" s="2855"/>
      <c r="W1864" s="2852"/>
      <c r="X1864" s="2852"/>
      <c r="Y1864" s="2852"/>
      <c r="Z1864" s="2852"/>
      <c r="AA1864" s="2853"/>
      <c r="AB1864" s="1125"/>
      <c r="AC1864" s="1151"/>
      <c r="AD1864" s="1152"/>
      <c r="AE1864" s="1153"/>
      <c r="AF1864" s="1153"/>
      <c r="AG1864" s="1153"/>
      <c r="AH1864" s="124"/>
      <c r="AI1864" s="124"/>
      <c r="AJ1864" s="124"/>
      <c r="AK1864" s="124"/>
      <c r="AL1864" s="1153"/>
      <c r="AM1864" s="124"/>
      <c r="AN1864" s="124"/>
      <c r="AO1864" s="1153"/>
      <c r="AP1864" s="1161"/>
      <c r="AQ1864" s="1153"/>
      <c r="AR1864" s="1154"/>
      <c r="AS1864" s="1154"/>
      <c r="AT1864" s="1154"/>
      <c r="AU1864" s="1160"/>
      <c r="AV1864" s="1154"/>
      <c r="AW1864" s="1154"/>
      <c r="AX1864" s="1154"/>
      <c r="AY1864" s="1154"/>
      <c r="AZ1864" s="1154"/>
      <c r="BA1864" s="1154"/>
      <c r="BB1864" s="1154"/>
    </row>
    <row r="1865" spans="2:54" ht="15" customHeight="1">
      <c r="B1865" s="1155"/>
      <c r="C1865" s="3017"/>
      <c r="D1865" s="3017"/>
      <c r="E1865" s="1146" t="s">
        <v>1130</v>
      </c>
      <c r="F1865" s="1106"/>
      <c r="G1865" s="441" t="s">
        <v>93</v>
      </c>
      <c r="H1865" s="441" t="s">
        <v>1103</v>
      </c>
      <c r="I1865" s="441" t="s">
        <v>1131</v>
      </c>
      <c r="J1865" s="441" t="s">
        <v>112</v>
      </c>
      <c r="K1865" s="1111" t="s">
        <v>1132</v>
      </c>
      <c r="L1865" s="441" t="s">
        <v>1120</v>
      </c>
      <c r="M1865" s="441" t="str">
        <f t="shared" si="110"/>
        <v>Orange 132 kV</v>
      </c>
      <c r="N1865" s="1111" t="s">
        <v>1106</v>
      </c>
      <c r="O1865" s="1112" t="s">
        <v>842</v>
      </c>
      <c r="P1865" s="1111"/>
      <c r="Q1865" s="2880">
        <v>33.159856439196318</v>
      </c>
      <c r="R1865" s="2880">
        <v>84.747861144257186</v>
      </c>
      <c r="S1865" s="2880">
        <v>40.486049371741053</v>
      </c>
      <c r="T1865" s="2880">
        <v>79.998802972216751</v>
      </c>
      <c r="U1865" s="2880">
        <v>109.33261641218527</v>
      </c>
      <c r="V1865" s="2855"/>
      <c r="W1865" s="2852"/>
      <c r="X1865" s="2852"/>
      <c r="Y1865" s="2852"/>
      <c r="Z1865" s="2852"/>
      <c r="AA1865" s="2853"/>
      <c r="AB1865" s="1125"/>
      <c r="AC1865" s="1151"/>
      <c r="AD1865" s="1152"/>
      <c r="AE1865" s="1153"/>
      <c r="AF1865" s="1153"/>
      <c r="AG1865" s="1153"/>
      <c r="AH1865" s="124"/>
      <c r="AI1865" s="124"/>
      <c r="AJ1865" s="124"/>
      <c r="AK1865" s="124"/>
      <c r="AL1865" s="1153"/>
      <c r="AM1865" s="124"/>
      <c r="AN1865" s="124"/>
      <c r="AO1865" s="1153"/>
      <c r="AP1865" s="1161"/>
      <c r="AQ1865" s="1153"/>
      <c r="AR1865" s="1154"/>
      <c r="AS1865" s="1154"/>
      <c r="AT1865" s="1154"/>
      <c r="AU1865" s="1160"/>
      <c r="AV1865" s="1154"/>
      <c r="AW1865" s="1154"/>
      <c r="AX1865" s="1154"/>
      <c r="AY1865" s="1154"/>
      <c r="AZ1865" s="1154"/>
      <c r="BA1865" s="1154"/>
      <c r="BB1865" s="1154"/>
    </row>
    <row r="1866" spans="2:54" ht="15" customHeight="1">
      <c r="B1866" s="1155"/>
      <c r="C1866" s="3016" t="s">
        <v>1133</v>
      </c>
      <c r="D1866" s="3016"/>
      <c r="E1866" s="1146" t="s">
        <v>1127</v>
      </c>
      <c r="F1866" s="1106"/>
      <c r="G1866" s="441" t="s">
        <v>93</v>
      </c>
      <c r="H1866" s="441" t="s">
        <v>1103</v>
      </c>
      <c r="I1866" s="441" t="s">
        <v>1128</v>
      </c>
      <c r="J1866" s="441" t="s">
        <v>112</v>
      </c>
      <c r="K1866" s="1111" t="s">
        <v>1133</v>
      </c>
      <c r="L1866" s="441" t="s">
        <v>1120</v>
      </c>
      <c r="M1866" s="441" t="str">
        <f t="shared" si="110"/>
        <v>Orange 132 kV</v>
      </c>
      <c r="N1866" s="1111" t="s">
        <v>1108</v>
      </c>
      <c r="O1866" s="1111" t="s">
        <v>1109</v>
      </c>
      <c r="P1866" s="1111"/>
      <c r="Q1866" s="2856"/>
      <c r="R1866" s="2856"/>
      <c r="S1866" s="2856"/>
      <c r="T1866" s="2856"/>
      <c r="U1866" s="2856"/>
      <c r="V1866" s="2858"/>
      <c r="W1866" s="2859"/>
      <c r="X1866" s="2859"/>
      <c r="Y1866" s="2859"/>
      <c r="Z1866" s="2859"/>
      <c r="AA1866" s="2860"/>
      <c r="AB1866" s="1125"/>
      <c r="AC1866" s="1151"/>
      <c r="AD1866" s="1152"/>
      <c r="AE1866" s="1153"/>
      <c r="AF1866" s="1153"/>
      <c r="AG1866" s="1153"/>
      <c r="AH1866" s="124"/>
      <c r="AI1866" s="124"/>
      <c r="AJ1866" s="124"/>
      <c r="AK1866" s="124"/>
      <c r="AL1866" s="1153"/>
      <c r="AM1866" s="124"/>
      <c r="AN1866" s="124"/>
      <c r="AO1866" s="1153"/>
      <c r="AP1866" s="1153"/>
      <c r="AQ1866" s="1153"/>
      <c r="AR1866" s="1154"/>
      <c r="AS1866" s="1154"/>
      <c r="AT1866" s="1154"/>
      <c r="AU1866" s="1154"/>
      <c r="AV1866" s="1154"/>
      <c r="AW1866" s="1154"/>
      <c r="AX1866" s="1154"/>
      <c r="AY1866" s="1154"/>
      <c r="AZ1866" s="1154"/>
      <c r="BA1866" s="1154"/>
      <c r="BB1866" s="1154"/>
    </row>
    <row r="1867" spans="2:54" ht="15" customHeight="1">
      <c r="B1867" s="1155"/>
      <c r="C1867" s="3017"/>
      <c r="D1867" s="3017"/>
      <c r="E1867" s="1146" t="s">
        <v>1130</v>
      </c>
      <c r="F1867" s="1106"/>
      <c r="G1867" s="441" t="s">
        <v>93</v>
      </c>
      <c r="H1867" s="441" t="s">
        <v>1103</v>
      </c>
      <c r="I1867" s="441" t="s">
        <v>1131</v>
      </c>
      <c r="J1867" s="441" t="s">
        <v>112</v>
      </c>
      <c r="K1867" s="1111" t="s">
        <v>1133</v>
      </c>
      <c r="L1867" s="441" t="s">
        <v>1120</v>
      </c>
      <c r="M1867" s="441" t="str">
        <f t="shared" si="110"/>
        <v>Orange 132 kV</v>
      </c>
      <c r="N1867" s="1111" t="s">
        <v>1108</v>
      </c>
      <c r="O1867" s="1111" t="s">
        <v>1109</v>
      </c>
      <c r="P1867" s="1111"/>
      <c r="Q1867" s="2856"/>
      <c r="R1867" s="2856"/>
      <c r="S1867" s="2856"/>
      <c r="T1867" s="2856"/>
      <c r="U1867" s="2856"/>
      <c r="V1867" s="2858"/>
      <c r="W1867" s="2859"/>
      <c r="X1867" s="2859"/>
      <c r="Y1867" s="2859"/>
      <c r="Z1867" s="2859"/>
      <c r="AA1867" s="2860"/>
      <c r="AB1867" s="1125"/>
      <c r="AC1867" s="1151"/>
      <c r="AD1867" s="1152"/>
      <c r="AE1867" s="1153"/>
      <c r="AF1867" s="1153"/>
      <c r="AG1867" s="1153"/>
      <c r="AH1867" s="124"/>
      <c r="AI1867" s="124"/>
      <c r="AJ1867" s="124"/>
      <c r="AK1867" s="124"/>
      <c r="AL1867" s="1153"/>
      <c r="AM1867" s="124"/>
      <c r="AN1867" s="124"/>
      <c r="AO1867" s="1153"/>
      <c r="AP1867" s="1153"/>
      <c r="AQ1867" s="1153"/>
      <c r="AR1867" s="1154"/>
      <c r="AS1867" s="1154"/>
      <c r="AT1867" s="1154"/>
      <c r="AU1867" s="1154"/>
      <c r="AV1867" s="1154"/>
      <c r="AW1867" s="1154"/>
      <c r="AX1867" s="1154"/>
      <c r="AY1867" s="1154"/>
      <c r="AZ1867" s="1154"/>
      <c r="BA1867" s="1154"/>
      <c r="BB1867" s="1154"/>
    </row>
    <row r="1868" spans="2:54" ht="15" customHeight="1">
      <c r="B1868" s="1155"/>
      <c r="C1868" s="3016" t="s">
        <v>1110</v>
      </c>
      <c r="D1868" s="3016"/>
      <c r="E1868" s="1146" t="s">
        <v>1127</v>
      </c>
      <c r="F1868" s="1106"/>
      <c r="G1868" s="441" t="s">
        <v>93</v>
      </c>
      <c r="H1868" s="441" t="s">
        <v>1103</v>
      </c>
      <c r="I1868" s="441" t="s">
        <v>1128</v>
      </c>
      <c r="J1868" s="441" t="s">
        <v>112</v>
      </c>
      <c r="K1868" s="1111" t="s">
        <v>1110</v>
      </c>
      <c r="L1868" s="441" t="s">
        <v>1120</v>
      </c>
      <c r="M1868" s="441" t="str">
        <f t="shared" si="110"/>
        <v>Orange 132 kV</v>
      </c>
      <c r="N1868" s="1111" t="s">
        <v>1111</v>
      </c>
      <c r="O1868" s="1112">
        <v>0</v>
      </c>
      <c r="P1868" s="1111"/>
      <c r="Q1868" s="2861"/>
      <c r="R1868" s="2861"/>
      <c r="S1868" s="2861"/>
      <c r="T1868" s="2861"/>
      <c r="U1868" s="2861"/>
      <c r="V1868" s="2862"/>
      <c r="W1868" s="2863"/>
      <c r="X1868" s="2863"/>
      <c r="Y1868" s="2863"/>
      <c r="Z1868" s="2863"/>
      <c r="AA1868" s="2864"/>
      <c r="AB1868" s="1125"/>
      <c r="AC1868" s="1151"/>
      <c r="AD1868" s="1152"/>
      <c r="AE1868" s="1153"/>
      <c r="AF1868" s="1153"/>
      <c r="AG1868" s="1153"/>
      <c r="AH1868" s="124"/>
      <c r="AI1868" s="124"/>
      <c r="AJ1868" s="124"/>
      <c r="AK1868" s="124"/>
      <c r="AL1868" s="1153"/>
      <c r="AM1868" s="124"/>
      <c r="AN1868" s="124"/>
      <c r="AO1868" s="1153"/>
      <c r="AP1868" s="1161"/>
      <c r="AQ1868" s="1153"/>
      <c r="AR1868" s="1154"/>
      <c r="AS1868" s="1154"/>
      <c r="AT1868" s="1154"/>
      <c r="AU1868" s="1154"/>
      <c r="AV1868" s="1154"/>
      <c r="AW1868" s="1154"/>
      <c r="AX1868" s="1154"/>
      <c r="AY1868" s="1154"/>
      <c r="AZ1868" s="1154"/>
      <c r="BA1868" s="1154"/>
      <c r="BB1868" s="1154"/>
    </row>
    <row r="1869" spans="2:54" ht="15" customHeight="1">
      <c r="B1869" s="1155"/>
      <c r="C1869" s="3017"/>
      <c r="D1869" s="3017"/>
      <c r="E1869" s="1146" t="s">
        <v>1130</v>
      </c>
      <c r="F1869" s="1106"/>
      <c r="G1869" s="441" t="s">
        <v>93</v>
      </c>
      <c r="H1869" s="441" t="s">
        <v>1103</v>
      </c>
      <c r="I1869" s="441" t="s">
        <v>1131</v>
      </c>
      <c r="J1869" s="441" t="s">
        <v>112</v>
      </c>
      <c r="K1869" s="1111" t="s">
        <v>1110</v>
      </c>
      <c r="L1869" s="441" t="s">
        <v>1120</v>
      </c>
      <c r="M1869" s="441" t="str">
        <f t="shared" ref="M1869:M1932" si="114">M1868</f>
        <v>Orange 132 kV</v>
      </c>
      <c r="N1869" s="1111" t="s">
        <v>1111</v>
      </c>
      <c r="O1869" s="1112">
        <v>0</v>
      </c>
      <c r="P1869" s="1111"/>
      <c r="Q1869" s="2861"/>
      <c r="R1869" s="2861"/>
      <c r="S1869" s="2861"/>
      <c r="T1869" s="2861"/>
      <c r="U1869" s="2861"/>
      <c r="V1869" s="2862"/>
      <c r="W1869" s="2863"/>
      <c r="X1869" s="2863"/>
      <c r="Y1869" s="2863"/>
      <c r="Z1869" s="2863"/>
      <c r="AA1869" s="2864"/>
      <c r="AB1869" s="1125"/>
      <c r="AC1869" s="1151"/>
      <c r="AD1869" s="1152"/>
      <c r="AE1869" s="1153"/>
      <c r="AF1869" s="1153"/>
      <c r="AG1869" s="1153"/>
      <c r="AH1869" s="124"/>
      <c r="AI1869" s="124"/>
      <c r="AJ1869" s="124"/>
      <c r="AK1869" s="124"/>
      <c r="AL1869" s="1153"/>
      <c r="AM1869" s="124"/>
      <c r="AN1869" s="124"/>
      <c r="AO1869" s="1153"/>
      <c r="AP1869" s="1161"/>
      <c r="AQ1869" s="1153"/>
      <c r="AR1869" s="1154"/>
      <c r="AS1869" s="1154"/>
      <c r="AT1869" s="1154"/>
      <c r="AU1869" s="1154"/>
      <c r="AV1869" s="1154"/>
      <c r="AW1869" s="1154"/>
      <c r="AX1869" s="1154"/>
      <c r="AY1869" s="1154"/>
      <c r="AZ1869" s="1154"/>
      <c r="BA1869" s="1154"/>
      <c r="BB1869" s="1154"/>
    </row>
    <row r="1870" spans="2:54" ht="15" customHeight="1">
      <c r="B1870" s="1155"/>
      <c r="C1870" s="3016" t="s">
        <v>1112</v>
      </c>
      <c r="D1870" s="3016"/>
      <c r="E1870" s="1146" t="s">
        <v>1127</v>
      </c>
      <c r="F1870" s="1106"/>
      <c r="G1870" s="441" t="s">
        <v>93</v>
      </c>
      <c r="H1870" s="441" t="s">
        <v>1103</v>
      </c>
      <c r="I1870" s="441" t="s">
        <v>1128</v>
      </c>
      <c r="J1870" s="441" t="s">
        <v>112</v>
      </c>
      <c r="K1870" s="1111" t="s">
        <v>1112</v>
      </c>
      <c r="L1870" s="441" t="s">
        <v>1120</v>
      </c>
      <c r="M1870" s="441" t="str">
        <f t="shared" si="114"/>
        <v>Orange 132 kV</v>
      </c>
      <c r="N1870" s="1111" t="s">
        <v>1113</v>
      </c>
      <c r="O1870" s="1111" t="s">
        <v>1113</v>
      </c>
      <c r="P1870" s="1111"/>
      <c r="Q1870" s="2850"/>
      <c r="R1870" s="2850"/>
      <c r="S1870" s="2850"/>
      <c r="T1870" s="2850"/>
      <c r="U1870" s="2850"/>
      <c r="V1870" s="2851"/>
      <c r="W1870" s="2866"/>
      <c r="X1870" s="2866"/>
      <c r="Y1870" s="2866"/>
      <c r="Z1870" s="2866"/>
      <c r="AA1870" s="2099"/>
      <c r="AB1870" s="1125"/>
      <c r="AC1870" s="1151"/>
      <c r="AD1870" s="1152"/>
      <c r="AE1870" s="1153"/>
      <c r="AF1870" s="1153"/>
      <c r="AG1870" s="1153"/>
      <c r="AH1870" s="124"/>
      <c r="AI1870" s="124"/>
      <c r="AJ1870" s="124"/>
      <c r="AK1870" s="124"/>
      <c r="AL1870" s="1153"/>
      <c r="AM1870" s="124"/>
      <c r="AN1870" s="124"/>
      <c r="AO1870" s="1153"/>
      <c r="AP1870" s="1153"/>
      <c r="AQ1870" s="1153"/>
      <c r="AR1870" s="1154"/>
      <c r="AS1870" s="1154"/>
      <c r="AT1870" s="1154"/>
      <c r="AU1870" s="1154"/>
      <c r="AV1870" s="1154"/>
      <c r="AW1870" s="1154"/>
      <c r="AX1870" s="1154"/>
      <c r="AY1870" s="1154"/>
      <c r="AZ1870" s="1154"/>
      <c r="BA1870" s="1154"/>
      <c r="BB1870" s="1154"/>
    </row>
    <row r="1871" spans="2:54" ht="15" customHeight="1">
      <c r="B1871" s="1155"/>
      <c r="C1871" s="3017"/>
      <c r="D1871" s="3017"/>
      <c r="E1871" s="1146" t="s">
        <v>1130</v>
      </c>
      <c r="F1871" s="1106"/>
      <c r="G1871" s="441" t="s">
        <v>93</v>
      </c>
      <c r="H1871" s="441" t="s">
        <v>1103</v>
      </c>
      <c r="I1871" s="441" t="s">
        <v>1131</v>
      </c>
      <c r="J1871" s="441" t="s">
        <v>112</v>
      </c>
      <c r="K1871" s="1111" t="s">
        <v>1112</v>
      </c>
      <c r="L1871" s="441" t="s">
        <v>1120</v>
      </c>
      <c r="M1871" s="441" t="str">
        <f t="shared" si="114"/>
        <v>Orange 132 kV</v>
      </c>
      <c r="N1871" s="1111" t="s">
        <v>1113</v>
      </c>
      <c r="O1871" s="1111" t="s">
        <v>1113</v>
      </c>
      <c r="P1871" s="1111"/>
      <c r="Q1871" s="2850"/>
      <c r="R1871" s="2850"/>
      <c r="S1871" s="2850"/>
      <c r="T1871" s="2850"/>
      <c r="U1871" s="2850"/>
      <c r="V1871" s="2851"/>
      <c r="W1871" s="2866"/>
      <c r="X1871" s="2866"/>
      <c r="Y1871" s="2866"/>
      <c r="Z1871" s="2866"/>
      <c r="AA1871" s="2099"/>
      <c r="AB1871" s="1125"/>
      <c r="AC1871" s="1151"/>
      <c r="AD1871" s="1152"/>
      <c r="AE1871" s="1153"/>
      <c r="AF1871" s="1153"/>
      <c r="AG1871" s="1153"/>
      <c r="AH1871" s="124"/>
      <c r="AI1871" s="124"/>
      <c r="AJ1871" s="124"/>
      <c r="AK1871" s="124"/>
      <c r="AL1871" s="1153"/>
      <c r="AM1871" s="124"/>
      <c r="AN1871" s="124"/>
      <c r="AO1871" s="1153"/>
      <c r="AP1871" s="1153"/>
      <c r="AQ1871" s="1153"/>
      <c r="AR1871" s="1154"/>
      <c r="AS1871" s="1154"/>
      <c r="AT1871" s="1154"/>
      <c r="AU1871" s="1154"/>
      <c r="AV1871" s="1154"/>
      <c r="AW1871" s="1154"/>
      <c r="AX1871" s="1154"/>
      <c r="AY1871" s="1154"/>
      <c r="AZ1871" s="1154"/>
      <c r="BA1871" s="1154"/>
      <c r="BB1871" s="1154"/>
    </row>
    <row r="1872" spans="2:54" ht="15" customHeight="1">
      <c r="B1872" s="1155"/>
      <c r="C1872" s="3016" t="s">
        <v>1134</v>
      </c>
      <c r="D1872" s="3016" t="s">
        <v>833</v>
      </c>
      <c r="E1872" s="1146" t="s">
        <v>1127</v>
      </c>
      <c r="F1872" s="1106"/>
      <c r="G1872" s="441" t="s">
        <v>93</v>
      </c>
      <c r="H1872" s="441" t="s">
        <v>1103</v>
      </c>
      <c r="I1872" s="441" t="s">
        <v>1128</v>
      </c>
      <c r="J1872" s="441" t="s">
        <v>112</v>
      </c>
      <c r="K1872" s="1111" t="s">
        <v>1134</v>
      </c>
      <c r="L1872" s="441" t="s">
        <v>1120</v>
      </c>
      <c r="M1872" s="441" t="str">
        <f t="shared" si="114"/>
        <v>Orange 132 kV</v>
      </c>
      <c r="N1872" s="1111" t="s">
        <v>1115</v>
      </c>
      <c r="O1872" s="1111" t="s">
        <v>833</v>
      </c>
      <c r="P1872" s="1111"/>
      <c r="Q1872" s="2867"/>
      <c r="R1872" s="2868"/>
      <c r="S1872" s="2869"/>
      <c r="T1872" s="2869"/>
      <c r="U1872" s="2869"/>
      <c r="V1872" s="2869"/>
      <c r="W1872" s="2869"/>
      <c r="X1872" s="2869"/>
      <c r="Y1872" s="2869"/>
      <c r="Z1872" s="2869"/>
      <c r="AA1872" s="2879"/>
      <c r="AB1872" s="1125"/>
      <c r="AC1872" s="1151"/>
      <c r="AD1872" s="1152"/>
      <c r="AE1872" s="1153"/>
      <c r="AF1872" s="1153"/>
      <c r="AG1872" s="1153"/>
      <c r="AH1872" s="124"/>
      <c r="AI1872" s="124"/>
      <c r="AJ1872" s="124"/>
      <c r="AK1872" s="124"/>
      <c r="AL1872" s="1153"/>
      <c r="AM1872" s="124"/>
      <c r="AN1872" s="124"/>
      <c r="AO1872" s="1153"/>
      <c r="AP1872" s="1153"/>
      <c r="AQ1872" s="1153"/>
      <c r="AR1872" s="1154"/>
      <c r="AS1872" s="1154"/>
      <c r="AT1872" s="1154"/>
      <c r="AU1872" s="1154"/>
      <c r="AV1872" s="1154"/>
      <c r="AW1872" s="1154"/>
      <c r="AX1872" s="1154"/>
      <c r="AY1872" s="1154"/>
      <c r="AZ1872" s="1154"/>
      <c r="BA1872" s="1154"/>
      <c r="BB1872" s="1154"/>
    </row>
    <row r="1873" spans="2:54" ht="15" customHeight="1">
      <c r="B1873" s="1155"/>
      <c r="C1873" s="3017"/>
      <c r="D1873" s="3017"/>
      <c r="E1873" s="1146" t="s">
        <v>1130</v>
      </c>
      <c r="F1873" s="1106"/>
      <c r="G1873" s="441" t="s">
        <v>93</v>
      </c>
      <c r="H1873" s="441" t="s">
        <v>1103</v>
      </c>
      <c r="I1873" s="441" t="s">
        <v>1131</v>
      </c>
      <c r="J1873" s="441" t="s">
        <v>112</v>
      </c>
      <c r="K1873" s="1111" t="s">
        <v>1134</v>
      </c>
      <c r="L1873" s="441" t="s">
        <v>1120</v>
      </c>
      <c r="M1873" s="441" t="str">
        <f t="shared" si="114"/>
        <v>Orange 132 kV</v>
      </c>
      <c r="N1873" s="1111" t="s">
        <v>1115</v>
      </c>
      <c r="O1873" s="1111" t="s">
        <v>833</v>
      </c>
      <c r="P1873" s="1111"/>
      <c r="Q1873" s="2867"/>
      <c r="R1873" s="2868"/>
      <c r="S1873" s="2869"/>
      <c r="T1873" s="2869"/>
      <c r="U1873" s="2869"/>
      <c r="V1873" s="2869"/>
      <c r="W1873" s="2869"/>
      <c r="X1873" s="2869"/>
      <c r="Y1873" s="2869"/>
      <c r="Z1873" s="2869"/>
      <c r="AA1873" s="2879"/>
      <c r="AB1873" s="1125"/>
      <c r="AC1873" s="1151"/>
      <c r="AD1873" s="1152"/>
      <c r="AE1873" s="1153"/>
      <c r="AF1873" s="1153"/>
      <c r="AG1873" s="1153"/>
      <c r="AH1873" s="124"/>
      <c r="AI1873" s="124"/>
      <c r="AJ1873" s="124"/>
      <c r="AK1873" s="124"/>
      <c r="AL1873" s="1153"/>
      <c r="AM1873" s="124"/>
      <c r="AN1873" s="124"/>
      <c r="AO1873" s="1153"/>
      <c r="AP1873" s="1153"/>
      <c r="AQ1873" s="1153"/>
      <c r="AR1873" s="1154"/>
      <c r="AS1873" s="1154"/>
      <c r="AT1873" s="1154"/>
      <c r="AU1873" s="1154"/>
      <c r="AV1873" s="1154"/>
      <c r="AW1873" s="1154"/>
      <c r="AX1873" s="1154"/>
      <c r="AY1873" s="1154"/>
      <c r="AZ1873" s="1154"/>
      <c r="BA1873" s="1154"/>
      <c r="BB1873" s="1154"/>
    </row>
    <row r="1874" spans="2:54" ht="15" customHeight="1">
      <c r="B1874" s="1155"/>
      <c r="C1874" s="3016" t="s">
        <v>1135</v>
      </c>
      <c r="D1874" s="3016" t="s">
        <v>833</v>
      </c>
      <c r="E1874" s="1146" t="s">
        <v>1127</v>
      </c>
      <c r="F1874" s="1106"/>
      <c r="G1874" s="441" t="s">
        <v>93</v>
      </c>
      <c r="H1874" s="441" t="s">
        <v>1103</v>
      </c>
      <c r="I1874" s="441" t="s">
        <v>1128</v>
      </c>
      <c r="J1874" s="441" t="s">
        <v>112</v>
      </c>
      <c r="K1874" s="1111" t="s">
        <v>1135</v>
      </c>
      <c r="L1874" s="441" t="s">
        <v>1120</v>
      </c>
      <c r="M1874" s="441" t="str">
        <f t="shared" si="114"/>
        <v>Orange 132 kV</v>
      </c>
      <c r="N1874" s="1111" t="s">
        <v>1106</v>
      </c>
      <c r="O1874" s="1111" t="s">
        <v>833</v>
      </c>
      <c r="P1874" s="1111"/>
      <c r="Q1874" s="2867"/>
      <c r="R1874" s="2868"/>
      <c r="S1874" s="2869"/>
      <c r="T1874" s="2869"/>
      <c r="U1874" s="2869"/>
      <c r="V1874" s="2869"/>
      <c r="W1874" s="2869"/>
      <c r="X1874" s="2869"/>
      <c r="Y1874" s="2869"/>
      <c r="Z1874" s="2869"/>
      <c r="AA1874" s="2879"/>
      <c r="AB1874" s="1125"/>
      <c r="AC1874" s="1151"/>
      <c r="AD1874" s="1152"/>
      <c r="AE1874" s="1153"/>
      <c r="AF1874" s="1153"/>
      <c r="AG1874" s="1153"/>
      <c r="AH1874" s="124"/>
      <c r="AI1874" s="124"/>
      <c r="AJ1874" s="124"/>
      <c r="AK1874" s="124"/>
      <c r="AL1874" s="1153"/>
      <c r="AM1874" s="124"/>
      <c r="AN1874" s="124"/>
      <c r="AO1874" s="1153"/>
      <c r="AP1874" s="1153"/>
      <c r="AQ1874" s="1153"/>
      <c r="AR1874" s="1154"/>
      <c r="AS1874" s="1154"/>
      <c r="AT1874" s="1154"/>
      <c r="AU1874" s="1154"/>
      <c r="AV1874" s="1154"/>
      <c r="AW1874" s="1154"/>
      <c r="AX1874" s="1154"/>
      <c r="AY1874" s="1154"/>
      <c r="AZ1874" s="1154"/>
      <c r="BA1874" s="1154"/>
      <c r="BB1874" s="1154"/>
    </row>
    <row r="1875" spans="2:54" ht="15" customHeight="1">
      <c r="B1875" s="1155"/>
      <c r="C1875" s="3017"/>
      <c r="D1875" s="3017"/>
      <c r="E1875" s="1146" t="s">
        <v>1130</v>
      </c>
      <c r="F1875" s="1106"/>
      <c r="G1875" s="441" t="s">
        <v>93</v>
      </c>
      <c r="H1875" s="441" t="s">
        <v>1103</v>
      </c>
      <c r="I1875" s="441" t="s">
        <v>1131</v>
      </c>
      <c r="J1875" s="441" t="s">
        <v>112</v>
      </c>
      <c r="K1875" s="1111" t="s">
        <v>1135</v>
      </c>
      <c r="L1875" s="441" t="s">
        <v>1120</v>
      </c>
      <c r="M1875" s="441" t="str">
        <f t="shared" si="114"/>
        <v>Orange 132 kV</v>
      </c>
      <c r="N1875" s="1111" t="s">
        <v>1106</v>
      </c>
      <c r="O1875" s="1111" t="s">
        <v>833</v>
      </c>
      <c r="P1875" s="1111"/>
      <c r="Q1875" s="2867"/>
      <c r="R1875" s="2868"/>
      <c r="S1875" s="2869"/>
      <c r="T1875" s="2869"/>
      <c r="U1875" s="2869"/>
      <c r="V1875" s="2869"/>
      <c r="W1875" s="2869"/>
      <c r="X1875" s="2869"/>
      <c r="Y1875" s="2869"/>
      <c r="Z1875" s="2869"/>
      <c r="AA1875" s="2879"/>
      <c r="AB1875" s="1125"/>
      <c r="AC1875" s="1151"/>
      <c r="AD1875" s="1152"/>
      <c r="AE1875" s="1153"/>
      <c r="AF1875" s="1153"/>
      <c r="AG1875" s="1153"/>
      <c r="AH1875" s="124"/>
      <c r="AI1875" s="124"/>
      <c r="AJ1875" s="124"/>
      <c r="AK1875" s="124"/>
      <c r="AL1875" s="1153"/>
      <c r="AM1875" s="124"/>
      <c r="AN1875" s="124"/>
      <c r="AO1875" s="1153"/>
      <c r="AP1875" s="1153"/>
      <c r="AQ1875" s="1153"/>
      <c r="AR1875" s="1154"/>
      <c r="AS1875" s="1154"/>
      <c r="AT1875" s="1154"/>
      <c r="AU1875" s="1154"/>
      <c r="AV1875" s="1154"/>
      <c r="AW1875" s="1154"/>
      <c r="AX1875" s="1154"/>
      <c r="AY1875" s="1154"/>
      <c r="AZ1875" s="1154"/>
      <c r="BA1875" s="1154"/>
      <c r="BB1875" s="1154"/>
    </row>
    <row r="1876" spans="2:54" ht="15" customHeight="1">
      <c r="B1876" s="1155"/>
      <c r="C1876" s="3016" t="s">
        <v>1135</v>
      </c>
      <c r="D1876" s="3016" t="s">
        <v>842</v>
      </c>
      <c r="E1876" s="1146" t="s">
        <v>1127</v>
      </c>
      <c r="F1876" s="1106"/>
      <c r="G1876" s="441" t="s">
        <v>93</v>
      </c>
      <c r="H1876" s="441" t="s">
        <v>1103</v>
      </c>
      <c r="I1876" s="441" t="s">
        <v>1128</v>
      </c>
      <c r="J1876" s="441" t="s">
        <v>112</v>
      </c>
      <c r="K1876" s="1111" t="s">
        <v>1135</v>
      </c>
      <c r="L1876" s="441" t="s">
        <v>1120</v>
      </c>
      <c r="M1876" s="441" t="str">
        <f t="shared" si="114"/>
        <v>Orange 132 kV</v>
      </c>
      <c r="N1876" s="1111" t="s">
        <v>1106</v>
      </c>
      <c r="O1876" s="1111" t="s">
        <v>842</v>
      </c>
      <c r="P1876" s="1111"/>
      <c r="Q1876" s="2867"/>
      <c r="R1876" s="2868"/>
      <c r="S1876" s="2869"/>
      <c r="T1876" s="2869"/>
      <c r="U1876" s="2869"/>
      <c r="V1876" s="2869"/>
      <c r="W1876" s="2869"/>
      <c r="X1876" s="2869"/>
      <c r="Y1876" s="2869"/>
      <c r="Z1876" s="2869"/>
      <c r="AA1876" s="2879"/>
      <c r="AB1876" s="1125"/>
      <c r="AC1876" s="1151"/>
      <c r="AD1876" s="1152"/>
      <c r="AE1876" s="1153"/>
      <c r="AF1876" s="1153"/>
      <c r="AG1876" s="1153"/>
      <c r="AH1876" s="124"/>
      <c r="AI1876" s="124"/>
      <c r="AJ1876" s="124"/>
      <c r="AK1876" s="124"/>
      <c r="AL1876" s="1153"/>
      <c r="AM1876" s="124"/>
      <c r="AN1876" s="124"/>
      <c r="AO1876" s="1153"/>
      <c r="AP1876" s="1153"/>
      <c r="AQ1876" s="1153"/>
      <c r="AR1876" s="1154"/>
      <c r="AS1876" s="1154"/>
      <c r="AT1876" s="1154"/>
      <c r="AU1876" s="1154"/>
      <c r="AV1876" s="1154"/>
      <c r="AW1876" s="1154"/>
      <c r="AX1876" s="1154"/>
      <c r="AY1876" s="1154"/>
      <c r="AZ1876" s="1154"/>
      <c r="BA1876" s="1154"/>
      <c r="BB1876" s="1154"/>
    </row>
    <row r="1877" spans="2:54" ht="15" customHeight="1">
      <c r="B1877" s="1155"/>
      <c r="C1877" s="3017"/>
      <c r="D1877" s="3017"/>
      <c r="E1877" s="1146" t="s">
        <v>1130</v>
      </c>
      <c r="F1877" s="1106"/>
      <c r="G1877" s="441" t="s">
        <v>93</v>
      </c>
      <c r="H1877" s="441" t="s">
        <v>1103</v>
      </c>
      <c r="I1877" s="441" t="s">
        <v>1131</v>
      </c>
      <c r="J1877" s="441" t="s">
        <v>112</v>
      </c>
      <c r="K1877" s="1111" t="s">
        <v>1135</v>
      </c>
      <c r="L1877" s="441" t="s">
        <v>1120</v>
      </c>
      <c r="M1877" s="441" t="str">
        <f t="shared" si="114"/>
        <v>Orange 132 kV</v>
      </c>
      <c r="N1877" s="1111" t="s">
        <v>1106</v>
      </c>
      <c r="O1877" s="1111" t="s">
        <v>842</v>
      </c>
      <c r="P1877" s="1111"/>
      <c r="Q1877" s="2867"/>
      <c r="R1877" s="2868"/>
      <c r="S1877" s="2869"/>
      <c r="T1877" s="2869"/>
      <c r="U1877" s="2869"/>
      <c r="V1877" s="2869"/>
      <c r="W1877" s="2869"/>
      <c r="X1877" s="2869"/>
      <c r="Y1877" s="2869"/>
      <c r="Z1877" s="2869"/>
      <c r="AA1877" s="2879"/>
      <c r="AB1877" s="1125"/>
      <c r="AC1877" s="1151"/>
      <c r="AD1877" s="1152"/>
      <c r="AE1877" s="1153"/>
      <c r="AF1877" s="1153"/>
      <c r="AG1877" s="1153"/>
      <c r="AH1877" s="124"/>
      <c r="AI1877" s="124"/>
      <c r="AJ1877" s="124"/>
      <c r="AK1877" s="124"/>
      <c r="AL1877" s="1153"/>
      <c r="AM1877" s="124"/>
      <c r="AN1877" s="124"/>
      <c r="AO1877" s="1153"/>
      <c r="AP1877" s="1153"/>
      <c r="AQ1877" s="1153"/>
      <c r="AR1877" s="1154"/>
      <c r="AS1877" s="1154"/>
      <c r="AT1877" s="1154"/>
      <c r="AU1877" s="1154"/>
      <c r="AV1877" s="1154"/>
      <c r="AW1877" s="1154"/>
      <c r="AX1877" s="1154"/>
      <c r="AY1877" s="1154"/>
      <c r="AZ1877" s="1154"/>
      <c r="BA1877" s="1154"/>
      <c r="BB1877" s="1154"/>
    </row>
    <row r="1878" spans="2:54" ht="15" customHeight="1">
      <c r="B1878" s="1155"/>
      <c r="C1878" s="3016" t="s">
        <v>1136</v>
      </c>
      <c r="D1878" s="3016" t="s">
        <v>833</v>
      </c>
      <c r="E1878" s="1146" t="s">
        <v>1127</v>
      </c>
      <c r="F1878" s="1106"/>
      <c r="G1878" s="441" t="s">
        <v>93</v>
      </c>
      <c r="H1878" s="441" t="s">
        <v>1103</v>
      </c>
      <c r="I1878" s="441" t="s">
        <v>1128</v>
      </c>
      <c r="J1878" s="441" t="s">
        <v>112</v>
      </c>
      <c r="K1878" s="1111" t="s">
        <v>1136</v>
      </c>
      <c r="L1878" s="441" t="s">
        <v>1120</v>
      </c>
      <c r="M1878" s="441" t="str">
        <f t="shared" si="114"/>
        <v>Orange 132 kV</v>
      </c>
      <c r="N1878" s="1111" t="s">
        <v>1106</v>
      </c>
      <c r="O1878" s="1111" t="s">
        <v>833</v>
      </c>
      <c r="P1878" s="1111"/>
      <c r="Q1878" s="2867"/>
      <c r="R1878" s="2868"/>
      <c r="S1878" s="2869"/>
      <c r="T1878" s="2869"/>
      <c r="U1878" s="2869"/>
      <c r="V1878" s="2869"/>
      <c r="W1878" s="2870">
        <v>146.9</v>
      </c>
      <c r="X1878" s="2870">
        <v>148.80000000000001</v>
      </c>
      <c r="Y1878" s="2870">
        <v>148</v>
      </c>
      <c r="Z1878" s="2870">
        <v>148.19999999999999</v>
      </c>
      <c r="AA1878" s="2870">
        <v>149</v>
      </c>
      <c r="AB1878" s="1125"/>
      <c r="AC1878" s="1151"/>
      <c r="AD1878" s="1152"/>
      <c r="AE1878" s="1153"/>
      <c r="AF1878" s="1153"/>
      <c r="AG1878" s="1153"/>
      <c r="AH1878" s="124"/>
      <c r="AI1878" s="124"/>
      <c r="AJ1878" s="124"/>
      <c r="AK1878" s="124"/>
      <c r="AL1878" s="1153"/>
      <c r="AM1878" s="124"/>
      <c r="AN1878" s="124"/>
      <c r="AO1878" s="1153"/>
      <c r="AP1878" s="1153"/>
      <c r="AQ1878" s="1153"/>
      <c r="AR1878" s="1154"/>
      <c r="AS1878" s="1154"/>
      <c r="AT1878" s="1154"/>
      <c r="AU1878" s="1154"/>
      <c r="AV1878" s="1154"/>
      <c r="AW1878" s="1154"/>
      <c r="AX1878" s="1154"/>
      <c r="AY1878" s="1154"/>
      <c r="AZ1878" s="1154"/>
      <c r="BA1878" s="1154"/>
      <c r="BB1878" s="1154"/>
    </row>
    <row r="1879" spans="2:54" ht="15" customHeight="1">
      <c r="B1879" s="1155"/>
      <c r="C1879" s="3017"/>
      <c r="D1879" s="3017"/>
      <c r="E1879" s="1146" t="s">
        <v>1130</v>
      </c>
      <c r="F1879" s="1106"/>
      <c r="G1879" s="441" t="s">
        <v>93</v>
      </c>
      <c r="H1879" s="441" t="s">
        <v>1103</v>
      </c>
      <c r="I1879" s="441" t="s">
        <v>1131</v>
      </c>
      <c r="J1879" s="441" t="s">
        <v>112</v>
      </c>
      <c r="K1879" s="1111" t="s">
        <v>1136</v>
      </c>
      <c r="L1879" s="441" t="s">
        <v>1120</v>
      </c>
      <c r="M1879" s="441" t="str">
        <f t="shared" si="114"/>
        <v>Orange 132 kV</v>
      </c>
      <c r="N1879" s="1111" t="s">
        <v>1106</v>
      </c>
      <c r="O1879" s="1111" t="s">
        <v>833</v>
      </c>
      <c r="P1879" s="1111"/>
      <c r="Q1879" s="2528"/>
      <c r="R1879" s="2529"/>
      <c r="S1879" s="2530"/>
      <c r="T1879" s="2530"/>
      <c r="U1879" s="2530"/>
      <c r="V1879" s="2530"/>
      <c r="W1879" s="2102"/>
      <c r="X1879" s="2102"/>
      <c r="Y1879" s="2102"/>
      <c r="Z1879" s="2102"/>
      <c r="AA1879" s="2103"/>
      <c r="AB1879" s="1125"/>
      <c r="AC1879" s="1151"/>
      <c r="AD1879" s="1152"/>
      <c r="AE1879" s="1153"/>
      <c r="AF1879" s="1153"/>
      <c r="AG1879" s="1153"/>
      <c r="AH1879" s="124"/>
      <c r="AI1879" s="124"/>
      <c r="AJ1879" s="124"/>
      <c r="AK1879" s="124"/>
      <c r="AL1879" s="1153"/>
      <c r="AM1879" s="124"/>
      <c r="AN1879" s="124"/>
      <c r="AO1879" s="1153"/>
      <c r="AP1879" s="1153"/>
      <c r="AQ1879" s="1153"/>
      <c r="AR1879" s="1154"/>
      <c r="AS1879" s="1154"/>
      <c r="AT1879" s="1154"/>
      <c r="AU1879" s="1154"/>
      <c r="AV1879" s="1154"/>
      <c r="AW1879" s="1154"/>
      <c r="AX1879" s="1154"/>
      <c r="AY1879" s="1154"/>
      <c r="AZ1879" s="1154"/>
      <c r="BA1879" s="1154"/>
      <c r="BB1879" s="1154"/>
    </row>
    <row r="1880" spans="2:54" ht="15" customHeight="1">
      <c r="B1880" s="1155"/>
      <c r="C1880" s="3016" t="s">
        <v>1136</v>
      </c>
      <c r="D1880" s="3016" t="s">
        <v>842</v>
      </c>
      <c r="E1880" s="1146" t="s">
        <v>1127</v>
      </c>
      <c r="F1880" s="1106"/>
      <c r="G1880" s="441" t="s">
        <v>93</v>
      </c>
      <c r="H1880" s="441" t="s">
        <v>1103</v>
      </c>
      <c r="I1880" s="441" t="s">
        <v>1128</v>
      </c>
      <c r="J1880" s="441" t="s">
        <v>112</v>
      </c>
      <c r="K1880" s="1111" t="s">
        <v>1136</v>
      </c>
      <c r="L1880" s="441" t="s">
        <v>1120</v>
      </c>
      <c r="M1880" s="441" t="str">
        <f t="shared" si="114"/>
        <v>Orange 132 kV</v>
      </c>
      <c r="N1880" s="1111" t="s">
        <v>1106</v>
      </c>
      <c r="O1880" s="1111" t="s">
        <v>842</v>
      </c>
      <c r="P1880" s="1111"/>
      <c r="Q1880" s="2528"/>
      <c r="R1880" s="2529"/>
      <c r="S1880" s="2530"/>
      <c r="T1880" s="2530"/>
      <c r="U1880" s="2530"/>
      <c r="V1880" s="2530"/>
      <c r="W1880" s="2102">
        <v>150.73834946688251</v>
      </c>
      <c r="X1880" s="2102">
        <v>157.23256660119748</v>
      </c>
      <c r="Y1880" s="2102">
        <v>156.60600243924242</v>
      </c>
      <c r="Z1880" s="2102">
        <v>156.92609725600136</v>
      </c>
      <c r="AA1880" s="2102">
        <v>157.8131806916013</v>
      </c>
      <c r="AB1880" s="1125"/>
      <c r="AC1880" s="1151"/>
      <c r="AD1880" s="1152"/>
      <c r="AE1880" s="1153"/>
      <c r="AF1880" s="1153"/>
      <c r="AG1880" s="1153"/>
      <c r="AH1880" s="124"/>
      <c r="AI1880" s="124"/>
      <c r="AJ1880" s="124"/>
      <c r="AK1880" s="124"/>
      <c r="AL1880" s="1153"/>
      <c r="AM1880" s="124"/>
      <c r="AN1880" s="124"/>
      <c r="AO1880" s="1153"/>
      <c r="AP1880" s="1153"/>
      <c r="AQ1880" s="1153"/>
      <c r="AR1880" s="1154"/>
      <c r="AS1880" s="1154"/>
      <c r="AT1880" s="1154"/>
      <c r="AU1880" s="1154"/>
      <c r="AV1880" s="1154"/>
      <c r="AW1880" s="1154"/>
      <c r="AX1880" s="1154"/>
      <c r="AY1880" s="1154"/>
      <c r="AZ1880" s="1154"/>
      <c r="BA1880" s="1154"/>
      <c r="BB1880" s="1154"/>
    </row>
    <row r="1881" spans="2:54" ht="15" customHeight="1" thickBot="1">
      <c r="B1881" s="2872"/>
      <c r="C1881" s="3018"/>
      <c r="D1881" s="3018"/>
      <c r="E1881" s="2873" t="s">
        <v>1130</v>
      </c>
      <c r="F1881" s="1106"/>
      <c r="G1881" s="441" t="s">
        <v>93</v>
      </c>
      <c r="H1881" s="441" t="s">
        <v>1103</v>
      </c>
      <c r="I1881" s="441" t="s">
        <v>1131</v>
      </c>
      <c r="J1881" s="441" t="s">
        <v>112</v>
      </c>
      <c r="K1881" s="1111" t="s">
        <v>1136</v>
      </c>
      <c r="L1881" s="441" t="s">
        <v>1120</v>
      </c>
      <c r="M1881" s="441" t="str">
        <f t="shared" si="114"/>
        <v>Orange 132 kV</v>
      </c>
      <c r="N1881" s="1111" t="s">
        <v>1106</v>
      </c>
      <c r="O1881" s="1111" t="s">
        <v>842</v>
      </c>
      <c r="P1881" s="1111"/>
      <c r="Q1881" s="2874"/>
      <c r="R1881" s="2875"/>
      <c r="S1881" s="2876"/>
      <c r="T1881" s="2876"/>
      <c r="U1881" s="2876"/>
      <c r="V1881" s="2876"/>
      <c r="W1881" s="2877"/>
      <c r="X1881" s="2877"/>
      <c r="Y1881" s="2877"/>
      <c r="Z1881" s="2877"/>
      <c r="AA1881" s="2878"/>
      <c r="AB1881" s="1162"/>
      <c r="AC1881" s="1151"/>
      <c r="AD1881" s="1152"/>
      <c r="AE1881" s="1153"/>
      <c r="AF1881" s="1153"/>
      <c r="AG1881" s="1153"/>
      <c r="AH1881" s="124"/>
      <c r="AI1881" s="124"/>
      <c r="AJ1881" s="124"/>
      <c r="AK1881" s="124"/>
      <c r="AL1881" s="1153"/>
      <c r="AM1881" s="124"/>
      <c r="AN1881" s="124"/>
      <c r="AO1881" s="1153"/>
      <c r="AP1881" s="1153"/>
      <c r="AQ1881" s="1153"/>
      <c r="AR1881" s="1154"/>
      <c r="AS1881" s="1154"/>
      <c r="AT1881" s="1154"/>
      <c r="AU1881" s="1154"/>
      <c r="AV1881" s="1154"/>
      <c r="AW1881" s="1154"/>
      <c r="AX1881" s="1154"/>
      <c r="AY1881" s="1154"/>
      <c r="AZ1881" s="1154"/>
      <c r="BA1881" s="1154"/>
      <c r="BB1881" s="1154"/>
    </row>
    <row r="1882" spans="2:54" ht="15" customHeight="1">
      <c r="B1882" s="1145" t="s">
        <v>1643</v>
      </c>
      <c r="C1882" s="3019" t="s">
        <v>1126</v>
      </c>
      <c r="D1882" s="3019" t="s">
        <v>842</v>
      </c>
      <c r="E1882" s="1146" t="s">
        <v>1127</v>
      </c>
      <c r="F1882" s="1106"/>
      <c r="G1882" s="441" t="s">
        <v>93</v>
      </c>
      <c r="H1882" s="441" t="s">
        <v>1103</v>
      </c>
      <c r="I1882" s="441" t="s">
        <v>1128</v>
      </c>
      <c r="J1882" s="441" t="s">
        <v>112</v>
      </c>
      <c r="K1882" s="441" t="s">
        <v>1126</v>
      </c>
      <c r="L1882" s="441" t="s">
        <v>1120</v>
      </c>
      <c r="M1882" s="441" t="str">
        <f t="shared" ref="M1882" si="115">B1882</f>
        <v>Orange 66 kV</v>
      </c>
      <c r="N1882" s="441" t="s">
        <v>1129</v>
      </c>
      <c r="O1882" s="441" t="s">
        <v>842</v>
      </c>
      <c r="P1882" s="1111"/>
      <c r="Q1882" s="2521"/>
      <c r="R1882" s="2522"/>
      <c r="S1882" s="2523"/>
      <c r="T1882" s="2523"/>
      <c r="U1882" s="2523"/>
      <c r="V1882" s="2523"/>
      <c r="W1882" s="2524"/>
      <c r="X1882" s="2524"/>
      <c r="Y1882" s="2524"/>
      <c r="Z1882" s="2524"/>
      <c r="AA1882" s="2525"/>
      <c r="AB1882" s="1125"/>
      <c r="AC1882" s="1151"/>
      <c r="AD1882" s="1152"/>
      <c r="AE1882" s="1153"/>
      <c r="AF1882" s="1153"/>
      <c r="AG1882" s="1153"/>
      <c r="AH1882" s="124"/>
      <c r="AI1882" s="124"/>
      <c r="AJ1882" s="124"/>
      <c r="AK1882" s="124"/>
      <c r="AL1882" s="124"/>
      <c r="AM1882" s="124"/>
      <c r="AN1882" s="124"/>
      <c r="AO1882" s="124"/>
      <c r="AP1882" s="124"/>
      <c r="AQ1882" s="1153"/>
      <c r="AR1882" s="1154"/>
      <c r="AS1882" s="1154"/>
      <c r="AT1882" s="1154"/>
      <c r="AU1882" s="1154"/>
      <c r="AV1882" s="1154"/>
      <c r="AW1882" s="1154"/>
      <c r="AX1882" s="1154"/>
      <c r="AY1882" s="1154"/>
      <c r="AZ1882" s="1154"/>
      <c r="BA1882" s="1154"/>
      <c r="BB1882" s="1154"/>
    </row>
    <row r="1883" spans="2:54" ht="15" customHeight="1">
      <c r="B1883" s="1155"/>
      <c r="C1883" s="3017"/>
      <c r="D1883" s="3017"/>
      <c r="E1883" s="1146" t="s">
        <v>1130</v>
      </c>
      <c r="F1883" s="1106"/>
      <c r="G1883" s="441" t="s">
        <v>93</v>
      </c>
      <c r="H1883" s="441" t="s">
        <v>1103</v>
      </c>
      <c r="I1883" s="441" t="s">
        <v>1131</v>
      </c>
      <c r="J1883" s="441" t="s">
        <v>112</v>
      </c>
      <c r="K1883" s="441" t="s">
        <v>1126</v>
      </c>
      <c r="L1883" s="441" t="s">
        <v>1120</v>
      </c>
      <c r="M1883" s="441" t="str">
        <f t="shared" si="114"/>
        <v>Orange 66 kV</v>
      </c>
      <c r="N1883" s="441" t="s">
        <v>1129</v>
      </c>
      <c r="O1883" s="441" t="s">
        <v>842</v>
      </c>
      <c r="P1883" s="1111"/>
      <c r="Q1883" s="2526"/>
      <c r="R1883" s="2527"/>
      <c r="S1883" s="2524"/>
      <c r="T1883" s="2524"/>
      <c r="U1883" s="2524"/>
      <c r="V1883" s="2524"/>
      <c r="W1883" s="2524"/>
      <c r="X1883" s="2524"/>
      <c r="Y1883" s="2524"/>
      <c r="Z1883" s="2524"/>
      <c r="AA1883" s="2525"/>
      <c r="AB1883" s="1125"/>
      <c r="AC1883" s="1151"/>
      <c r="AD1883" s="1152"/>
      <c r="AE1883" s="1153"/>
      <c r="AF1883" s="1153"/>
      <c r="AG1883" s="1153"/>
      <c r="AH1883" s="124"/>
      <c r="AI1883" s="124"/>
      <c r="AJ1883" s="124"/>
      <c r="AK1883" s="124"/>
      <c r="AL1883" s="124"/>
      <c r="AM1883" s="124"/>
      <c r="AN1883" s="124"/>
      <c r="AO1883" s="124"/>
      <c r="AP1883" s="124"/>
      <c r="AQ1883" s="1153"/>
      <c r="AR1883" s="1154"/>
      <c r="AS1883" s="1154"/>
      <c r="AT1883" s="1154"/>
      <c r="AU1883" s="1154"/>
      <c r="AV1883" s="1154"/>
      <c r="AW1883" s="1154"/>
      <c r="AX1883" s="1154"/>
      <c r="AY1883" s="1154"/>
      <c r="AZ1883" s="1154"/>
      <c r="BA1883" s="1154"/>
      <c r="BB1883" s="1154"/>
    </row>
    <row r="1884" spans="2:54" ht="15" customHeight="1">
      <c r="B1884" s="1155"/>
      <c r="C1884" s="3016" t="s">
        <v>1132</v>
      </c>
      <c r="D1884" s="3016" t="s">
        <v>833</v>
      </c>
      <c r="E1884" s="1146" t="s">
        <v>1127</v>
      </c>
      <c r="F1884" s="1106"/>
      <c r="G1884" s="441" t="s">
        <v>93</v>
      </c>
      <c r="H1884" s="441" t="s">
        <v>1103</v>
      </c>
      <c r="I1884" s="441" t="s">
        <v>1128</v>
      </c>
      <c r="J1884" s="441" t="s">
        <v>112</v>
      </c>
      <c r="K1884" s="1111" t="s">
        <v>1132</v>
      </c>
      <c r="L1884" s="441" t="s">
        <v>1120</v>
      </c>
      <c r="M1884" s="441" t="str">
        <f t="shared" si="114"/>
        <v>Orange 66 kV</v>
      </c>
      <c r="N1884" s="1111" t="s">
        <v>1106</v>
      </c>
      <c r="O1884" s="1111" t="s">
        <v>833</v>
      </c>
      <c r="P1884" s="1111"/>
      <c r="Q1884" s="2850"/>
      <c r="R1884" s="2850"/>
      <c r="S1884" s="2850"/>
      <c r="T1884" s="2850"/>
      <c r="U1884" s="2850"/>
      <c r="V1884" s="2851"/>
      <c r="W1884" s="2852"/>
      <c r="X1884" s="2852"/>
      <c r="Y1884" s="2852"/>
      <c r="Z1884" s="2852"/>
      <c r="AA1884" s="2853"/>
      <c r="AB1884" s="1125"/>
      <c r="AC1884" s="1151"/>
      <c r="AD1884" s="1152"/>
      <c r="AE1884" s="1153"/>
      <c r="AF1884" s="1153"/>
      <c r="AG1884" s="1153"/>
      <c r="AH1884" s="124"/>
      <c r="AI1884" s="124"/>
      <c r="AJ1884" s="124"/>
      <c r="AK1884" s="124"/>
      <c r="AL1884" s="1153"/>
      <c r="AM1884" s="124"/>
      <c r="AN1884" s="124"/>
      <c r="AO1884" s="1153"/>
      <c r="AP1884" s="1153"/>
      <c r="AQ1884" s="1153"/>
      <c r="AR1884" s="1154"/>
      <c r="AS1884" s="1154"/>
      <c r="AT1884" s="1154"/>
      <c r="AU1884" s="1160"/>
      <c r="AV1884" s="1154"/>
      <c r="AW1884" s="1154"/>
      <c r="AX1884" s="1154"/>
      <c r="AY1884" s="1154"/>
      <c r="AZ1884" s="1154"/>
      <c r="BA1884" s="1154"/>
      <c r="BB1884" s="1154"/>
    </row>
    <row r="1885" spans="2:54" ht="15" customHeight="1">
      <c r="B1885" s="1155"/>
      <c r="C1885" s="3017"/>
      <c r="D1885" s="3017"/>
      <c r="E1885" s="1146" t="s">
        <v>1130</v>
      </c>
      <c r="F1885" s="1106"/>
      <c r="G1885" s="441" t="s">
        <v>93</v>
      </c>
      <c r="H1885" s="441" t="s">
        <v>1103</v>
      </c>
      <c r="I1885" s="441" t="s">
        <v>1131</v>
      </c>
      <c r="J1885" s="441" t="s">
        <v>112</v>
      </c>
      <c r="K1885" s="1111" t="s">
        <v>1132</v>
      </c>
      <c r="L1885" s="441" t="s">
        <v>1120</v>
      </c>
      <c r="M1885" s="441" t="str">
        <f t="shared" si="114"/>
        <v>Orange 66 kV</v>
      </c>
      <c r="N1885" s="1111" t="s">
        <v>1106</v>
      </c>
      <c r="O1885" s="1111" t="s">
        <v>833</v>
      </c>
      <c r="P1885" s="1111"/>
      <c r="Q1885" s="2850"/>
      <c r="R1885" s="2850"/>
      <c r="S1885" s="2850"/>
      <c r="T1885" s="2850"/>
      <c r="U1885" s="2850"/>
      <c r="V1885" s="2851"/>
      <c r="W1885" s="2852"/>
      <c r="X1885" s="2852"/>
      <c r="Y1885" s="2852"/>
      <c r="Z1885" s="2852"/>
      <c r="AA1885" s="2853"/>
      <c r="AB1885" s="1125"/>
      <c r="AC1885" s="1151"/>
      <c r="AD1885" s="1152"/>
      <c r="AE1885" s="1153"/>
      <c r="AF1885" s="1153"/>
      <c r="AG1885" s="1153"/>
      <c r="AH1885" s="124"/>
      <c r="AI1885" s="124"/>
      <c r="AJ1885" s="124"/>
      <c r="AK1885" s="124"/>
      <c r="AL1885" s="1153"/>
      <c r="AM1885" s="124"/>
      <c r="AN1885" s="124"/>
      <c r="AO1885" s="1153"/>
      <c r="AP1885" s="1153"/>
      <c r="AQ1885" s="1153"/>
      <c r="AR1885" s="1154"/>
      <c r="AS1885" s="1154"/>
      <c r="AT1885" s="1154"/>
      <c r="AU1885" s="1160"/>
      <c r="AV1885" s="1154"/>
      <c r="AW1885" s="1154"/>
      <c r="AX1885" s="1154"/>
      <c r="AY1885" s="1154"/>
      <c r="AZ1885" s="1154"/>
      <c r="BA1885" s="1154"/>
      <c r="BB1885" s="1154"/>
    </row>
    <row r="1886" spans="2:54" ht="15" customHeight="1">
      <c r="B1886" s="1155"/>
      <c r="C1886" s="3016" t="s">
        <v>1132</v>
      </c>
      <c r="D1886" s="3016" t="s">
        <v>842</v>
      </c>
      <c r="E1886" s="1146" t="s">
        <v>1127</v>
      </c>
      <c r="F1886" s="1106"/>
      <c r="G1886" s="441" t="s">
        <v>93</v>
      </c>
      <c r="H1886" s="441" t="s">
        <v>1103</v>
      </c>
      <c r="I1886" s="441" t="s">
        <v>1128</v>
      </c>
      <c r="J1886" s="441" t="s">
        <v>112</v>
      </c>
      <c r="K1886" s="1111" t="s">
        <v>1132</v>
      </c>
      <c r="L1886" s="441" t="s">
        <v>1120</v>
      </c>
      <c r="M1886" s="441" t="str">
        <f t="shared" si="114"/>
        <v>Orange 66 kV</v>
      </c>
      <c r="N1886" s="1111" t="s">
        <v>1106</v>
      </c>
      <c r="O1886" s="1112" t="s">
        <v>842</v>
      </c>
      <c r="P1886" s="1111"/>
      <c r="Q1886" s="2854"/>
      <c r="R1886" s="2854"/>
      <c r="S1886" s="2854"/>
      <c r="T1886" s="2854"/>
      <c r="U1886" s="2854"/>
      <c r="V1886" s="2884">
        <v>63.706567391304354</v>
      </c>
      <c r="W1886" s="2852"/>
      <c r="X1886" s="2852"/>
      <c r="Y1886" s="2852"/>
      <c r="Z1886" s="2852"/>
      <c r="AA1886" s="2853"/>
      <c r="AB1886" s="1125"/>
      <c r="AC1886" s="1151"/>
      <c r="AD1886" s="1152"/>
      <c r="AE1886" s="1153"/>
      <c r="AF1886" s="1153"/>
      <c r="AG1886" s="1153"/>
      <c r="AH1886" s="124"/>
      <c r="AI1886" s="124"/>
      <c r="AJ1886" s="124"/>
      <c r="AK1886" s="124"/>
      <c r="AL1886" s="1153"/>
      <c r="AM1886" s="124"/>
      <c r="AN1886" s="124"/>
      <c r="AO1886" s="1153"/>
      <c r="AP1886" s="1161"/>
      <c r="AQ1886" s="1153"/>
      <c r="AR1886" s="1154"/>
      <c r="AS1886" s="1154"/>
      <c r="AT1886" s="1154"/>
      <c r="AU1886" s="1160"/>
      <c r="AV1886" s="1154"/>
      <c r="AW1886" s="1154"/>
      <c r="AX1886" s="1154"/>
      <c r="AY1886" s="1154"/>
      <c r="AZ1886" s="1154"/>
      <c r="BA1886" s="1154"/>
      <c r="BB1886" s="1154"/>
    </row>
    <row r="1887" spans="2:54" ht="15" customHeight="1">
      <c r="B1887" s="1155"/>
      <c r="C1887" s="3017"/>
      <c r="D1887" s="3017"/>
      <c r="E1887" s="1146" t="s">
        <v>1130</v>
      </c>
      <c r="F1887" s="1106"/>
      <c r="G1887" s="441" t="s">
        <v>93</v>
      </c>
      <c r="H1887" s="441" t="s">
        <v>1103</v>
      </c>
      <c r="I1887" s="441" t="s">
        <v>1131</v>
      </c>
      <c r="J1887" s="441" t="s">
        <v>112</v>
      </c>
      <c r="K1887" s="1111" t="s">
        <v>1132</v>
      </c>
      <c r="L1887" s="441" t="s">
        <v>1120</v>
      </c>
      <c r="M1887" s="441" t="str">
        <f t="shared" si="114"/>
        <v>Orange 66 kV</v>
      </c>
      <c r="N1887" s="1111" t="s">
        <v>1106</v>
      </c>
      <c r="O1887" s="1112" t="s">
        <v>842</v>
      </c>
      <c r="P1887" s="1111"/>
      <c r="Q1887" s="2854"/>
      <c r="R1887" s="2854"/>
      <c r="S1887" s="2854"/>
      <c r="T1887" s="2854"/>
      <c r="U1887" s="2854"/>
      <c r="V1887" s="2884">
        <v>56.62321956521739</v>
      </c>
      <c r="W1887" s="2852"/>
      <c r="X1887" s="2852"/>
      <c r="Y1887" s="2852"/>
      <c r="Z1887" s="2852"/>
      <c r="AA1887" s="2853"/>
      <c r="AB1887" s="1125"/>
      <c r="AC1887" s="1151"/>
      <c r="AD1887" s="1152"/>
      <c r="AE1887" s="1153"/>
      <c r="AF1887" s="1153"/>
      <c r="AG1887" s="1153"/>
      <c r="AH1887" s="124"/>
      <c r="AI1887" s="124"/>
      <c r="AJ1887" s="124"/>
      <c r="AK1887" s="124"/>
      <c r="AL1887" s="1153"/>
      <c r="AM1887" s="124"/>
      <c r="AN1887" s="124"/>
      <c r="AO1887" s="1153"/>
      <c r="AP1887" s="1161"/>
      <c r="AQ1887" s="1153"/>
      <c r="AR1887" s="1154"/>
      <c r="AS1887" s="1154"/>
      <c r="AT1887" s="1154"/>
      <c r="AU1887" s="1160"/>
      <c r="AV1887" s="1154"/>
      <c r="AW1887" s="1154"/>
      <c r="AX1887" s="1154"/>
      <c r="AY1887" s="1154"/>
      <c r="AZ1887" s="1154"/>
      <c r="BA1887" s="1154"/>
      <c r="BB1887" s="1154"/>
    </row>
    <row r="1888" spans="2:54" ht="15" customHeight="1">
      <c r="B1888" s="1155"/>
      <c r="C1888" s="3016" t="s">
        <v>1133</v>
      </c>
      <c r="D1888" s="3016"/>
      <c r="E1888" s="1146" t="s">
        <v>1127</v>
      </c>
      <c r="F1888" s="1106"/>
      <c r="G1888" s="441" t="s">
        <v>93</v>
      </c>
      <c r="H1888" s="441" t="s">
        <v>1103</v>
      </c>
      <c r="I1888" s="441" t="s">
        <v>1128</v>
      </c>
      <c r="J1888" s="441" t="s">
        <v>112</v>
      </c>
      <c r="K1888" s="1111" t="s">
        <v>1133</v>
      </c>
      <c r="L1888" s="441" t="s">
        <v>1120</v>
      </c>
      <c r="M1888" s="441" t="str">
        <f t="shared" si="114"/>
        <v>Orange 66 kV</v>
      </c>
      <c r="N1888" s="1111" t="s">
        <v>1108</v>
      </c>
      <c r="O1888" s="1111" t="s">
        <v>1109</v>
      </c>
      <c r="P1888" s="1111"/>
      <c r="Q1888" s="2856"/>
      <c r="R1888" s="2856"/>
      <c r="S1888" s="2856"/>
      <c r="T1888" s="2856"/>
      <c r="U1888" s="2856"/>
      <c r="V1888" s="2858"/>
      <c r="W1888" s="2859"/>
      <c r="X1888" s="2859"/>
      <c r="Y1888" s="2859"/>
      <c r="Z1888" s="2859"/>
      <c r="AA1888" s="2860"/>
      <c r="AB1888" s="1125"/>
      <c r="AC1888" s="1151"/>
      <c r="AD1888" s="1152"/>
      <c r="AE1888" s="1153"/>
      <c r="AF1888" s="1153"/>
      <c r="AG1888" s="1153"/>
      <c r="AH1888" s="124"/>
      <c r="AI1888" s="124"/>
      <c r="AJ1888" s="124"/>
      <c r="AK1888" s="124"/>
      <c r="AL1888" s="1153"/>
      <c r="AM1888" s="124"/>
      <c r="AN1888" s="124"/>
      <c r="AO1888" s="1153"/>
      <c r="AP1888" s="1153"/>
      <c r="AQ1888" s="1153"/>
      <c r="AR1888" s="1154"/>
      <c r="AS1888" s="1154"/>
      <c r="AT1888" s="1154"/>
      <c r="AU1888" s="1154"/>
      <c r="AV1888" s="1154"/>
      <c r="AW1888" s="1154"/>
      <c r="AX1888" s="1154"/>
      <c r="AY1888" s="1154"/>
      <c r="AZ1888" s="1154"/>
      <c r="BA1888" s="1154"/>
      <c r="BB1888" s="1154"/>
    </row>
    <row r="1889" spans="2:54" ht="15" customHeight="1">
      <c r="B1889" s="1155"/>
      <c r="C1889" s="3017"/>
      <c r="D1889" s="3017"/>
      <c r="E1889" s="1146" t="s">
        <v>1130</v>
      </c>
      <c r="F1889" s="1106"/>
      <c r="G1889" s="441" t="s">
        <v>93</v>
      </c>
      <c r="H1889" s="441" t="s">
        <v>1103</v>
      </c>
      <c r="I1889" s="441" t="s">
        <v>1131</v>
      </c>
      <c r="J1889" s="441" t="s">
        <v>112</v>
      </c>
      <c r="K1889" s="1111" t="s">
        <v>1133</v>
      </c>
      <c r="L1889" s="441" t="s">
        <v>1120</v>
      </c>
      <c r="M1889" s="441" t="str">
        <f t="shared" si="114"/>
        <v>Orange 66 kV</v>
      </c>
      <c r="N1889" s="1111" t="s">
        <v>1108</v>
      </c>
      <c r="O1889" s="1111" t="s">
        <v>1109</v>
      </c>
      <c r="P1889" s="1111"/>
      <c r="Q1889" s="2856"/>
      <c r="R1889" s="2856"/>
      <c r="S1889" s="2856"/>
      <c r="T1889" s="2856"/>
      <c r="U1889" s="2856"/>
      <c r="V1889" s="2858"/>
      <c r="W1889" s="2859"/>
      <c r="X1889" s="2859"/>
      <c r="Y1889" s="2859"/>
      <c r="Z1889" s="2859"/>
      <c r="AA1889" s="2860"/>
      <c r="AB1889" s="1125"/>
      <c r="AC1889" s="1151"/>
      <c r="AD1889" s="1152"/>
      <c r="AE1889" s="1153"/>
      <c r="AF1889" s="1153"/>
      <c r="AG1889" s="1153"/>
      <c r="AH1889" s="124"/>
      <c r="AI1889" s="124"/>
      <c r="AJ1889" s="124"/>
      <c r="AK1889" s="124"/>
      <c r="AL1889" s="1153"/>
      <c r="AM1889" s="124"/>
      <c r="AN1889" s="124"/>
      <c r="AO1889" s="1153"/>
      <c r="AP1889" s="1153"/>
      <c r="AQ1889" s="1153"/>
      <c r="AR1889" s="1154"/>
      <c r="AS1889" s="1154"/>
      <c r="AT1889" s="1154"/>
      <c r="AU1889" s="1154"/>
      <c r="AV1889" s="1154"/>
      <c r="AW1889" s="1154"/>
      <c r="AX1889" s="1154"/>
      <c r="AY1889" s="1154"/>
      <c r="AZ1889" s="1154"/>
      <c r="BA1889" s="1154"/>
      <c r="BB1889" s="1154"/>
    </row>
    <row r="1890" spans="2:54" ht="15" customHeight="1">
      <c r="B1890" s="1155"/>
      <c r="C1890" s="3016" t="s">
        <v>1110</v>
      </c>
      <c r="D1890" s="3016"/>
      <c r="E1890" s="1146" t="s">
        <v>1127</v>
      </c>
      <c r="F1890" s="1106"/>
      <c r="G1890" s="441" t="s">
        <v>93</v>
      </c>
      <c r="H1890" s="441" t="s">
        <v>1103</v>
      </c>
      <c r="I1890" s="441" t="s">
        <v>1128</v>
      </c>
      <c r="J1890" s="441" t="s">
        <v>112</v>
      </c>
      <c r="K1890" s="1111" t="s">
        <v>1110</v>
      </c>
      <c r="L1890" s="441" t="s">
        <v>1120</v>
      </c>
      <c r="M1890" s="441" t="str">
        <f t="shared" si="114"/>
        <v>Orange 66 kV</v>
      </c>
      <c r="N1890" s="1111" t="s">
        <v>1111</v>
      </c>
      <c r="O1890" s="1112">
        <v>0</v>
      </c>
      <c r="P1890" s="1111"/>
      <c r="Q1890" s="2861"/>
      <c r="R1890" s="2861"/>
      <c r="S1890" s="2861"/>
      <c r="T1890" s="2861"/>
      <c r="U1890" s="2861"/>
      <c r="V1890" s="2862"/>
      <c r="W1890" s="2863"/>
      <c r="X1890" s="2863"/>
      <c r="Y1890" s="2863"/>
      <c r="Z1890" s="2863"/>
      <c r="AA1890" s="2864"/>
      <c r="AB1890" s="1125"/>
      <c r="AC1890" s="1151"/>
      <c r="AD1890" s="1152"/>
      <c r="AE1890" s="1153"/>
      <c r="AF1890" s="1153"/>
      <c r="AG1890" s="1153"/>
      <c r="AH1890" s="124"/>
      <c r="AI1890" s="124"/>
      <c r="AJ1890" s="124"/>
      <c r="AK1890" s="124"/>
      <c r="AL1890" s="1153"/>
      <c r="AM1890" s="124"/>
      <c r="AN1890" s="124"/>
      <c r="AO1890" s="1153"/>
      <c r="AP1890" s="1161"/>
      <c r="AQ1890" s="1153"/>
      <c r="AR1890" s="1154"/>
      <c r="AS1890" s="1154"/>
      <c r="AT1890" s="1154"/>
      <c r="AU1890" s="1154"/>
      <c r="AV1890" s="1154"/>
      <c r="AW1890" s="1154"/>
      <c r="AX1890" s="1154"/>
      <c r="AY1890" s="1154"/>
      <c r="AZ1890" s="1154"/>
      <c r="BA1890" s="1154"/>
      <c r="BB1890" s="1154"/>
    </row>
    <row r="1891" spans="2:54" ht="15" customHeight="1">
      <c r="B1891" s="1155"/>
      <c r="C1891" s="3017"/>
      <c r="D1891" s="3017"/>
      <c r="E1891" s="1146" t="s">
        <v>1130</v>
      </c>
      <c r="F1891" s="1106"/>
      <c r="G1891" s="441" t="s">
        <v>93</v>
      </c>
      <c r="H1891" s="441" t="s">
        <v>1103</v>
      </c>
      <c r="I1891" s="441" t="s">
        <v>1131</v>
      </c>
      <c r="J1891" s="441" t="s">
        <v>112</v>
      </c>
      <c r="K1891" s="1111" t="s">
        <v>1110</v>
      </c>
      <c r="L1891" s="441" t="s">
        <v>1120</v>
      </c>
      <c r="M1891" s="441" t="str">
        <f t="shared" si="114"/>
        <v>Orange 66 kV</v>
      </c>
      <c r="N1891" s="1111" t="s">
        <v>1111</v>
      </c>
      <c r="O1891" s="1112">
        <v>0</v>
      </c>
      <c r="P1891" s="1111"/>
      <c r="Q1891" s="2861"/>
      <c r="R1891" s="2861"/>
      <c r="S1891" s="2861"/>
      <c r="T1891" s="2861"/>
      <c r="U1891" s="2861"/>
      <c r="V1891" s="2862"/>
      <c r="W1891" s="2863"/>
      <c r="X1891" s="2863"/>
      <c r="Y1891" s="2863"/>
      <c r="Z1891" s="2863"/>
      <c r="AA1891" s="2864"/>
      <c r="AB1891" s="1125"/>
      <c r="AC1891" s="1151"/>
      <c r="AD1891" s="1152"/>
      <c r="AE1891" s="1153"/>
      <c r="AF1891" s="1153"/>
      <c r="AG1891" s="1153"/>
      <c r="AH1891" s="124"/>
      <c r="AI1891" s="124"/>
      <c r="AJ1891" s="124"/>
      <c r="AK1891" s="124"/>
      <c r="AL1891" s="1153"/>
      <c r="AM1891" s="124"/>
      <c r="AN1891" s="124"/>
      <c r="AO1891" s="1153"/>
      <c r="AP1891" s="1161"/>
      <c r="AQ1891" s="1153"/>
      <c r="AR1891" s="1154"/>
      <c r="AS1891" s="1154"/>
      <c r="AT1891" s="1154"/>
      <c r="AU1891" s="1154"/>
      <c r="AV1891" s="1154"/>
      <c r="AW1891" s="1154"/>
      <c r="AX1891" s="1154"/>
      <c r="AY1891" s="1154"/>
      <c r="AZ1891" s="1154"/>
      <c r="BA1891" s="1154"/>
      <c r="BB1891" s="1154"/>
    </row>
    <row r="1892" spans="2:54" ht="15" customHeight="1">
      <c r="B1892" s="1155"/>
      <c r="C1892" s="3016" t="s">
        <v>1112</v>
      </c>
      <c r="D1892" s="3016"/>
      <c r="E1892" s="1146" t="s">
        <v>1127</v>
      </c>
      <c r="F1892" s="1106"/>
      <c r="G1892" s="441" t="s">
        <v>93</v>
      </c>
      <c r="H1892" s="441" t="s">
        <v>1103</v>
      </c>
      <c r="I1892" s="441" t="s">
        <v>1128</v>
      </c>
      <c r="J1892" s="441" t="s">
        <v>112</v>
      </c>
      <c r="K1892" s="1111" t="s">
        <v>1112</v>
      </c>
      <c r="L1892" s="441" t="s">
        <v>1120</v>
      </c>
      <c r="M1892" s="441" t="str">
        <f t="shared" si="114"/>
        <v>Orange 66 kV</v>
      </c>
      <c r="N1892" s="1111" t="s">
        <v>1113</v>
      </c>
      <c r="O1892" s="1111" t="s">
        <v>1113</v>
      </c>
      <c r="P1892" s="1111"/>
      <c r="Q1892" s="2850"/>
      <c r="R1892" s="2850"/>
      <c r="S1892" s="2850"/>
      <c r="T1892" s="2850"/>
      <c r="U1892" s="2850"/>
      <c r="V1892" s="2851"/>
      <c r="W1892" s="2866"/>
      <c r="X1892" s="2866"/>
      <c r="Y1892" s="2866"/>
      <c r="Z1892" s="2866"/>
      <c r="AA1892" s="2099"/>
      <c r="AB1892" s="1125"/>
      <c r="AC1892" s="1151"/>
      <c r="AD1892" s="1152"/>
      <c r="AE1892" s="1153"/>
      <c r="AF1892" s="1153"/>
      <c r="AG1892" s="1153"/>
      <c r="AH1892" s="124"/>
      <c r="AI1892" s="124"/>
      <c r="AJ1892" s="124"/>
      <c r="AK1892" s="124"/>
      <c r="AL1892" s="1153"/>
      <c r="AM1892" s="124"/>
      <c r="AN1892" s="124"/>
      <c r="AO1892" s="1153"/>
      <c r="AP1892" s="1153"/>
      <c r="AQ1892" s="1153"/>
      <c r="AR1892" s="1154"/>
      <c r="AS1892" s="1154"/>
      <c r="AT1892" s="1154"/>
      <c r="AU1892" s="1154"/>
      <c r="AV1892" s="1154"/>
      <c r="AW1892" s="1154"/>
      <c r="AX1892" s="1154"/>
      <c r="AY1892" s="1154"/>
      <c r="AZ1892" s="1154"/>
      <c r="BA1892" s="1154"/>
      <c r="BB1892" s="1154"/>
    </row>
    <row r="1893" spans="2:54" ht="15" customHeight="1">
      <c r="B1893" s="1155"/>
      <c r="C1893" s="3017"/>
      <c r="D1893" s="3017"/>
      <c r="E1893" s="1146" t="s">
        <v>1130</v>
      </c>
      <c r="F1893" s="1106"/>
      <c r="G1893" s="441" t="s">
        <v>93</v>
      </c>
      <c r="H1893" s="441" t="s">
        <v>1103</v>
      </c>
      <c r="I1893" s="441" t="s">
        <v>1131</v>
      </c>
      <c r="J1893" s="441" t="s">
        <v>112</v>
      </c>
      <c r="K1893" s="1111" t="s">
        <v>1112</v>
      </c>
      <c r="L1893" s="441" t="s">
        <v>1120</v>
      </c>
      <c r="M1893" s="441" t="str">
        <f t="shared" si="114"/>
        <v>Orange 66 kV</v>
      </c>
      <c r="N1893" s="1111" t="s">
        <v>1113</v>
      </c>
      <c r="O1893" s="1111" t="s">
        <v>1113</v>
      </c>
      <c r="P1893" s="1111"/>
      <c r="Q1893" s="2850"/>
      <c r="R1893" s="2850"/>
      <c r="S1893" s="2850"/>
      <c r="T1893" s="2850"/>
      <c r="U1893" s="2850"/>
      <c r="V1893" s="2851"/>
      <c r="W1893" s="2866"/>
      <c r="X1893" s="2866"/>
      <c r="Y1893" s="2866"/>
      <c r="Z1893" s="2866"/>
      <c r="AA1893" s="2099"/>
      <c r="AB1893" s="1125"/>
      <c r="AC1893" s="1151"/>
      <c r="AD1893" s="1152"/>
      <c r="AE1893" s="1153"/>
      <c r="AF1893" s="1153"/>
      <c r="AG1893" s="1153"/>
      <c r="AH1893" s="124"/>
      <c r="AI1893" s="124"/>
      <c r="AJ1893" s="124"/>
      <c r="AK1893" s="124"/>
      <c r="AL1893" s="1153"/>
      <c r="AM1893" s="124"/>
      <c r="AN1893" s="124"/>
      <c r="AO1893" s="1153"/>
      <c r="AP1893" s="1153"/>
      <c r="AQ1893" s="1153"/>
      <c r="AR1893" s="1154"/>
      <c r="AS1893" s="1154"/>
      <c r="AT1893" s="1154"/>
      <c r="AU1893" s="1154"/>
      <c r="AV1893" s="1154"/>
      <c r="AW1893" s="1154"/>
      <c r="AX1893" s="1154"/>
      <c r="AY1893" s="1154"/>
      <c r="AZ1893" s="1154"/>
      <c r="BA1893" s="1154"/>
      <c r="BB1893" s="1154"/>
    </row>
    <row r="1894" spans="2:54" ht="15" customHeight="1">
      <c r="B1894" s="1155"/>
      <c r="C1894" s="3016" t="s">
        <v>1134</v>
      </c>
      <c r="D1894" s="3016" t="s">
        <v>833</v>
      </c>
      <c r="E1894" s="1146" t="s">
        <v>1127</v>
      </c>
      <c r="F1894" s="1106"/>
      <c r="G1894" s="441" t="s">
        <v>93</v>
      </c>
      <c r="H1894" s="441" t="s">
        <v>1103</v>
      </c>
      <c r="I1894" s="441" t="s">
        <v>1128</v>
      </c>
      <c r="J1894" s="441" t="s">
        <v>112</v>
      </c>
      <c r="K1894" s="1111" t="s">
        <v>1134</v>
      </c>
      <c r="L1894" s="441" t="s">
        <v>1120</v>
      </c>
      <c r="M1894" s="441" t="str">
        <f t="shared" si="114"/>
        <v>Orange 66 kV</v>
      </c>
      <c r="N1894" s="1111" t="s">
        <v>1115</v>
      </c>
      <c r="O1894" s="1111" t="s">
        <v>833</v>
      </c>
      <c r="P1894" s="1111"/>
      <c r="Q1894" s="2867"/>
      <c r="R1894" s="2868"/>
      <c r="S1894" s="2869"/>
      <c r="T1894" s="2869"/>
      <c r="U1894" s="2869"/>
      <c r="V1894" s="2869"/>
      <c r="W1894" s="2869"/>
      <c r="X1894" s="2869"/>
      <c r="Y1894" s="2869"/>
      <c r="Z1894" s="2869"/>
      <c r="AA1894" s="2879"/>
      <c r="AB1894" s="1125"/>
      <c r="AC1894" s="1151"/>
      <c r="AD1894" s="1152"/>
      <c r="AE1894" s="1153"/>
      <c r="AF1894" s="1153"/>
      <c r="AG1894" s="1153"/>
      <c r="AH1894" s="124"/>
      <c r="AI1894" s="124"/>
      <c r="AJ1894" s="124"/>
      <c r="AK1894" s="124"/>
      <c r="AL1894" s="1153"/>
      <c r="AM1894" s="124"/>
      <c r="AN1894" s="124"/>
      <c r="AO1894" s="1153"/>
      <c r="AP1894" s="1153"/>
      <c r="AQ1894" s="1153"/>
      <c r="AR1894" s="1154"/>
      <c r="AS1894" s="1154"/>
      <c r="AT1894" s="1154"/>
      <c r="AU1894" s="1154"/>
      <c r="AV1894" s="1154"/>
      <c r="AW1894" s="1154"/>
      <c r="AX1894" s="1154"/>
      <c r="AY1894" s="1154"/>
      <c r="AZ1894" s="1154"/>
      <c r="BA1894" s="1154"/>
      <c r="BB1894" s="1154"/>
    </row>
    <row r="1895" spans="2:54" ht="15" customHeight="1">
      <c r="B1895" s="1155"/>
      <c r="C1895" s="3017"/>
      <c r="D1895" s="3017"/>
      <c r="E1895" s="1146" t="s">
        <v>1130</v>
      </c>
      <c r="F1895" s="1106"/>
      <c r="G1895" s="441" t="s">
        <v>93</v>
      </c>
      <c r="H1895" s="441" t="s">
        <v>1103</v>
      </c>
      <c r="I1895" s="441" t="s">
        <v>1131</v>
      </c>
      <c r="J1895" s="441" t="s">
        <v>112</v>
      </c>
      <c r="K1895" s="1111" t="s">
        <v>1134</v>
      </c>
      <c r="L1895" s="441" t="s">
        <v>1120</v>
      </c>
      <c r="M1895" s="441" t="str">
        <f t="shared" si="114"/>
        <v>Orange 66 kV</v>
      </c>
      <c r="N1895" s="1111" t="s">
        <v>1115</v>
      </c>
      <c r="O1895" s="1111" t="s">
        <v>833</v>
      </c>
      <c r="P1895" s="1111"/>
      <c r="Q1895" s="2867"/>
      <c r="R1895" s="2868"/>
      <c r="S1895" s="2869"/>
      <c r="T1895" s="2869"/>
      <c r="U1895" s="2869"/>
      <c r="V1895" s="2869"/>
      <c r="W1895" s="2869"/>
      <c r="X1895" s="2869"/>
      <c r="Y1895" s="2869"/>
      <c r="Z1895" s="2869"/>
      <c r="AA1895" s="2879"/>
      <c r="AB1895" s="1125"/>
      <c r="AC1895" s="1151"/>
      <c r="AD1895" s="1152"/>
      <c r="AE1895" s="1153"/>
      <c r="AF1895" s="1153"/>
      <c r="AG1895" s="1153"/>
      <c r="AH1895" s="124"/>
      <c r="AI1895" s="124"/>
      <c r="AJ1895" s="124"/>
      <c r="AK1895" s="124"/>
      <c r="AL1895" s="1153"/>
      <c r="AM1895" s="124"/>
      <c r="AN1895" s="124"/>
      <c r="AO1895" s="1153"/>
      <c r="AP1895" s="1153"/>
      <c r="AQ1895" s="1153"/>
      <c r="AR1895" s="1154"/>
      <c r="AS1895" s="1154"/>
      <c r="AT1895" s="1154"/>
      <c r="AU1895" s="1154"/>
      <c r="AV1895" s="1154"/>
      <c r="AW1895" s="1154"/>
      <c r="AX1895" s="1154"/>
      <c r="AY1895" s="1154"/>
      <c r="AZ1895" s="1154"/>
      <c r="BA1895" s="1154"/>
      <c r="BB1895" s="1154"/>
    </row>
    <row r="1896" spans="2:54" ht="15" customHeight="1">
      <c r="B1896" s="1155"/>
      <c r="C1896" s="3016" t="s">
        <v>1135</v>
      </c>
      <c r="D1896" s="3016" t="s">
        <v>833</v>
      </c>
      <c r="E1896" s="1146" t="s">
        <v>1127</v>
      </c>
      <c r="F1896" s="1106"/>
      <c r="G1896" s="441" t="s">
        <v>93</v>
      </c>
      <c r="H1896" s="441" t="s">
        <v>1103</v>
      </c>
      <c r="I1896" s="441" t="s">
        <v>1128</v>
      </c>
      <c r="J1896" s="441" t="s">
        <v>112</v>
      </c>
      <c r="K1896" s="1111" t="s">
        <v>1135</v>
      </c>
      <c r="L1896" s="441" t="s">
        <v>1120</v>
      </c>
      <c r="M1896" s="441" t="str">
        <f t="shared" si="114"/>
        <v>Orange 66 kV</v>
      </c>
      <c r="N1896" s="1111" t="s">
        <v>1106</v>
      </c>
      <c r="O1896" s="1111" t="s">
        <v>833</v>
      </c>
      <c r="P1896" s="1111"/>
      <c r="Q1896" s="2867"/>
      <c r="R1896" s="2868"/>
      <c r="S1896" s="2869"/>
      <c r="T1896" s="2869"/>
      <c r="U1896" s="2869"/>
      <c r="V1896" s="2869"/>
      <c r="W1896" s="2869"/>
      <c r="X1896" s="2869"/>
      <c r="Y1896" s="2869"/>
      <c r="Z1896" s="2869"/>
      <c r="AA1896" s="2879"/>
      <c r="AB1896" s="1125"/>
      <c r="AC1896" s="1151"/>
      <c r="AD1896" s="1152"/>
      <c r="AE1896" s="1153"/>
      <c r="AF1896" s="1153"/>
      <c r="AG1896" s="1153"/>
      <c r="AH1896" s="124"/>
      <c r="AI1896" s="124"/>
      <c r="AJ1896" s="124"/>
      <c r="AK1896" s="124"/>
      <c r="AL1896" s="1153"/>
      <c r="AM1896" s="124"/>
      <c r="AN1896" s="124"/>
      <c r="AO1896" s="1153"/>
      <c r="AP1896" s="1153"/>
      <c r="AQ1896" s="1153"/>
      <c r="AR1896" s="1154"/>
      <c r="AS1896" s="1154"/>
      <c r="AT1896" s="1154"/>
      <c r="AU1896" s="1154"/>
      <c r="AV1896" s="1154"/>
      <c r="AW1896" s="1154"/>
      <c r="AX1896" s="1154"/>
      <c r="AY1896" s="1154"/>
      <c r="AZ1896" s="1154"/>
      <c r="BA1896" s="1154"/>
      <c r="BB1896" s="1154"/>
    </row>
    <row r="1897" spans="2:54" ht="15" customHeight="1">
      <c r="B1897" s="1155"/>
      <c r="C1897" s="3017"/>
      <c r="D1897" s="3017"/>
      <c r="E1897" s="1146" t="s">
        <v>1130</v>
      </c>
      <c r="F1897" s="1106"/>
      <c r="G1897" s="441" t="s">
        <v>93</v>
      </c>
      <c r="H1897" s="441" t="s">
        <v>1103</v>
      </c>
      <c r="I1897" s="441" t="s">
        <v>1131</v>
      </c>
      <c r="J1897" s="441" t="s">
        <v>112</v>
      </c>
      <c r="K1897" s="1111" t="s">
        <v>1135</v>
      </c>
      <c r="L1897" s="441" t="s">
        <v>1120</v>
      </c>
      <c r="M1897" s="441" t="str">
        <f t="shared" si="114"/>
        <v>Orange 66 kV</v>
      </c>
      <c r="N1897" s="1111" t="s">
        <v>1106</v>
      </c>
      <c r="O1897" s="1111" t="s">
        <v>833</v>
      </c>
      <c r="P1897" s="1111"/>
      <c r="Q1897" s="2867"/>
      <c r="R1897" s="2868"/>
      <c r="S1897" s="2869"/>
      <c r="T1897" s="2869"/>
      <c r="U1897" s="2869"/>
      <c r="V1897" s="2869"/>
      <c r="W1897" s="2869"/>
      <c r="X1897" s="2869"/>
      <c r="Y1897" s="2869"/>
      <c r="Z1897" s="2869"/>
      <c r="AA1897" s="2879"/>
      <c r="AB1897" s="1125"/>
      <c r="AC1897" s="1151"/>
      <c r="AD1897" s="1152"/>
      <c r="AE1897" s="1153"/>
      <c r="AF1897" s="1153"/>
      <c r="AG1897" s="1153"/>
      <c r="AH1897" s="124"/>
      <c r="AI1897" s="124"/>
      <c r="AJ1897" s="124"/>
      <c r="AK1897" s="124"/>
      <c r="AL1897" s="1153"/>
      <c r="AM1897" s="124"/>
      <c r="AN1897" s="124"/>
      <c r="AO1897" s="1153"/>
      <c r="AP1897" s="1153"/>
      <c r="AQ1897" s="1153"/>
      <c r="AR1897" s="1154"/>
      <c r="AS1897" s="1154"/>
      <c r="AT1897" s="1154"/>
      <c r="AU1897" s="1154"/>
      <c r="AV1897" s="1154"/>
      <c r="AW1897" s="1154"/>
      <c r="AX1897" s="1154"/>
      <c r="AY1897" s="1154"/>
      <c r="AZ1897" s="1154"/>
      <c r="BA1897" s="1154"/>
      <c r="BB1897" s="1154"/>
    </row>
    <row r="1898" spans="2:54" ht="15" customHeight="1">
      <c r="B1898" s="1155"/>
      <c r="C1898" s="3016" t="s">
        <v>1135</v>
      </c>
      <c r="D1898" s="3016" t="s">
        <v>842</v>
      </c>
      <c r="E1898" s="1146" t="s">
        <v>1127</v>
      </c>
      <c r="F1898" s="1106"/>
      <c r="G1898" s="441" t="s">
        <v>93</v>
      </c>
      <c r="H1898" s="441" t="s">
        <v>1103</v>
      </c>
      <c r="I1898" s="441" t="s">
        <v>1128</v>
      </c>
      <c r="J1898" s="441" t="s">
        <v>112</v>
      </c>
      <c r="K1898" s="1111" t="s">
        <v>1135</v>
      </c>
      <c r="L1898" s="441" t="s">
        <v>1120</v>
      </c>
      <c r="M1898" s="441" t="str">
        <f t="shared" si="114"/>
        <v>Orange 66 kV</v>
      </c>
      <c r="N1898" s="1111" t="s">
        <v>1106</v>
      </c>
      <c r="O1898" s="1111" t="s">
        <v>842</v>
      </c>
      <c r="P1898" s="1111"/>
      <c r="Q1898" s="2867"/>
      <c r="R1898" s="2868"/>
      <c r="S1898" s="2869"/>
      <c r="T1898" s="2869"/>
      <c r="U1898" s="2869"/>
      <c r="V1898" s="2869"/>
      <c r="W1898" s="2869"/>
      <c r="X1898" s="2869"/>
      <c r="Y1898" s="2869"/>
      <c r="Z1898" s="2869"/>
      <c r="AA1898" s="2879"/>
      <c r="AB1898" s="1125"/>
      <c r="AC1898" s="1151"/>
      <c r="AD1898" s="1152"/>
      <c r="AE1898" s="1153"/>
      <c r="AF1898" s="1153"/>
      <c r="AG1898" s="1153"/>
      <c r="AH1898" s="124"/>
      <c r="AI1898" s="124"/>
      <c r="AJ1898" s="124"/>
      <c r="AK1898" s="124"/>
      <c r="AL1898" s="1153"/>
      <c r="AM1898" s="124"/>
      <c r="AN1898" s="124"/>
      <c r="AO1898" s="1153"/>
      <c r="AP1898" s="1153"/>
      <c r="AQ1898" s="1153"/>
      <c r="AR1898" s="1154"/>
      <c r="AS1898" s="1154"/>
      <c r="AT1898" s="1154"/>
      <c r="AU1898" s="1154"/>
      <c r="AV1898" s="1154"/>
      <c r="AW1898" s="1154"/>
      <c r="AX1898" s="1154"/>
      <c r="AY1898" s="1154"/>
      <c r="AZ1898" s="1154"/>
      <c r="BA1898" s="1154"/>
      <c r="BB1898" s="1154"/>
    </row>
    <row r="1899" spans="2:54" ht="15" customHeight="1">
      <c r="B1899" s="1155"/>
      <c r="C1899" s="3017"/>
      <c r="D1899" s="3017"/>
      <c r="E1899" s="1146" t="s">
        <v>1130</v>
      </c>
      <c r="F1899" s="1106"/>
      <c r="G1899" s="441" t="s">
        <v>93</v>
      </c>
      <c r="H1899" s="441" t="s">
        <v>1103</v>
      </c>
      <c r="I1899" s="441" t="s">
        <v>1131</v>
      </c>
      <c r="J1899" s="441" t="s">
        <v>112</v>
      </c>
      <c r="K1899" s="1111" t="s">
        <v>1135</v>
      </c>
      <c r="L1899" s="441" t="s">
        <v>1120</v>
      </c>
      <c r="M1899" s="441" t="str">
        <f t="shared" si="114"/>
        <v>Orange 66 kV</v>
      </c>
      <c r="N1899" s="1111" t="s">
        <v>1106</v>
      </c>
      <c r="O1899" s="1111" t="s">
        <v>842</v>
      </c>
      <c r="P1899" s="1111"/>
      <c r="Q1899" s="2867"/>
      <c r="R1899" s="2868"/>
      <c r="S1899" s="2869"/>
      <c r="T1899" s="2869"/>
      <c r="U1899" s="2869"/>
      <c r="V1899" s="2869"/>
      <c r="W1899" s="2869"/>
      <c r="X1899" s="2869"/>
      <c r="Y1899" s="2869"/>
      <c r="Z1899" s="2869"/>
      <c r="AA1899" s="2879"/>
      <c r="AB1899" s="1125"/>
      <c r="AC1899" s="1151"/>
      <c r="AD1899" s="1152"/>
      <c r="AE1899" s="1153"/>
      <c r="AF1899" s="1153"/>
      <c r="AG1899" s="1153"/>
      <c r="AH1899" s="124"/>
      <c r="AI1899" s="124"/>
      <c r="AJ1899" s="124"/>
      <c r="AK1899" s="124"/>
      <c r="AL1899" s="1153"/>
      <c r="AM1899" s="124"/>
      <c r="AN1899" s="124"/>
      <c r="AO1899" s="1153"/>
      <c r="AP1899" s="1153"/>
      <c r="AQ1899" s="1153"/>
      <c r="AR1899" s="1154"/>
      <c r="AS1899" s="1154"/>
      <c r="AT1899" s="1154"/>
      <c r="AU1899" s="1154"/>
      <c r="AV1899" s="1154"/>
      <c r="AW1899" s="1154"/>
      <c r="AX1899" s="1154"/>
      <c r="AY1899" s="1154"/>
      <c r="AZ1899" s="1154"/>
      <c r="BA1899" s="1154"/>
      <c r="BB1899" s="1154"/>
    </row>
    <row r="1900" spans="2:54" ht="15" customHeight="1">
      <c r="B1900" s="1155"/>
      <c r="C1900" s="3016" t="s">
        <v>1136</v>
      </c>
      <c r="D1900" s="3016" t="s">
        <v>833</v>
      </c>
      <c r="E1900" s="1146" t="s">
        <v>1127</v>
      </c>
      <c r="F1900" s="1106"/>
      <c r="G1900" s="441" t="s">
        <v>93</v>
      </c>
      <c r="H1900" s="441" t="s">
        <v>1103</v>
      </c>
      <c r="I1900" s="441" t="s">
        <v>1128</v>
      </c>
      <c r="J1900" s="441" t="s">
        <v>112</v>
      </c>
      <c r="K1900" s="1111" t="s">
        <v>1136</v>
      </c>
      <c r="L1900" s="441" t="s">
        <v>1120</v>
      </c>
      <c r="M1900" s="441" t="str">
        <f t="shared" si="114"/>
        <v>Orange 66 kV</v>
      </c>
      <c r="N1900" s="1111" t="s">
        <v>1106</v>
      </c>
      <c r="O1900" s="1111" t="s">
        <v>833</v>
      </c>
      <c r="P1900" s="1111"/>
      <c r="Q1900" s="2867"/>
      <c r="R1900" s="2868"/>
      <c r="S1900" s="2869"/>
      <c r="T1900" s="2869"/>
      <c r="U1900" s="2869"/>
      <c r="V1900" s="2869"/>
      <c r="W1900" s="2870">
        <v>64.055199999999999</v>
      </c>
      <c r="X1900" s="2870">
        <v>64.311420799999993</v>
      </c>
      <c r="Y1900" s="2870">
        <v>64.568666483199991</v>
      </c>
      <c r="Z1900" s="2870">
        <v>64.826941149132793</v>
      </c>
      <c r="AA1900" s="2870">
        <v>65.086248913729321</v>
      </c>
      <c r="AB1900" s="1125"/>
      <c r="AC1900" s="1151"/>
      <c r="AD1900" s="1152"/>
      <c r="AE1900" s="1153"/>
      <c r="AF1900" s="1153"/>
      <c r="AG1900" s="1153"/>
      <c r="AH1900" s="124"/>
      <c r="AI1900" s="124"/>
      <c r="AJ1900" s="124"/>
      <c r="AK1900" s="124"/>
      <c r="AL1900" s="1153"/>
      <c r="AM1900" s="124"/>
      <c r="AN1900" s="124"/>
      <c r="AO1900" s="1153"/>
      <c r="AP1900" s="1153"/>
      <c r="AQ1900" s="1153"/>
      <c r="AR1900" s="1154"/>
      <c r="AS1900" s="1154"/>
      <c r="AT1900" s="1154"/>
      <c r="AU1900" s="1154"/>
      <c r="AV1900" s="1154"/>
      <c r="AW1900" s="1154"/>
      <c r="AX1900" s="1154"/>
      <c r="AY1900" s="1154"/>
      <c r="AZ1900" s="1154"/>
      <c r="BA1900" s="1154"/>
      <c r="BB1900" s="1154"/>
    </row>
    <row r="1901" spans="2:54" ht="15" customHeight="1">
      <c r="B1901" s="1155"/>
      <c r="C1901" s="3017"/>
      <c r="D1901" s="3017"/>
      <c r="E1901" s="1146" t="s">
        <v>1130</v>
      </c>
      <c r="F1901" s="1106"/>
      <c r="G1901" s="441" t="s">
        <v>93</v>
      </c>
      <c r="H1901" s="441" t="s">
        <v>1103</v>
      </c>
      <c r="I1901" s="441" t="s">
        <v>1131</v>
      </c>
      <c r="J1901" s="441" t="s">
        <v>112</v>
      </c>
      <c r="K1901" s="1111" t="s">
        <v>1136</v>
      </c>
      <c r="L1901" s="441" t="s">
        <v>1120</v>
      </c>
      <c r="M1901" s="441" t="str">
        <f t="shared" si="114"/>
        <v>Orange 66 kV</v>
      </c>
      <c r="N1901" s="1111" t="s">
        <v>1106</v>
      </c>
      <c r="O1901" s="1111" t="s">
        <v>833</v>
      </c>
      <c r="P1901" s="1111"/>
      <c r="Q1901" s="2528"/>
      <c r="R1901" s="2529"/>
      <c r="S1901" s="2530"/>
      <c r="T1901" s="2530"/>
      <c r="U1901" s="2530"/>
      <c r="V1901" s="2530"/>
      <c r="W1901" s="2102"/>
      <c r="X1901" s="2102"/>
      <c r="Y1901" s="2102"/>
      <c r="Z1901" s="2102"/>
      <c r="AA1901" s="2103"/>
      <c r="AB1901" s="1125"/>
      <c r="AC1901" s="1151"/>
      <c r="AD1901" s="1152"/>
      <c r="AE1901" s="1153"/>
      <c r="AF1901" s="1153"/>
      <c r="AG1901" s="1153"/>
      <c r="AH1901" s="124"/>
      <c r="AI1901" s="124"/>
      <c r="AJ1901" s="124"/>
      <c r="AK1901" s="124"/>
      <c r="AL1901" s="1153"/>
      <c r="AM1901" s="124"/>
      <c r="AN1901" s="124"/>
      <c r="AO1901" s="1153"/>
      <c r="AP1901" s="1153"/>
      <c r="AQ1901" s="1153"/>
      <c r="AR1901" s="1154"/>
      <c r="AS1901" s="1154"/>
      <c r="AT1901" s="1154"/>
      <c r="AU1901" s="1154"/>
      <c r="AV1901" s="1154"/>
      <c r="AW1901" s="1154"/>
      <c r="AX1901" s="1154"/>
      <c r="AY1901" s="1154"/>
      <c r="AZ1901" s="1154"/>
      <c r="BA1901" s="1154"/>
      <c r="BB1901" s="1154"/>
    </row>
    <row r="1902" spans="2:54" ht="15" customHeight="1">
      <c r="B1902" s="1155"/>
      <c r="C1902" s="3016" t="s">
        <v>1136</v>
      </c>
      <c r="D1902" s="3016" t="s">
        <v>842</v>
      </c>
      <c r="E1902" s="1146" t="s">
        <v>1127</v>
      </c>
      <c r="F1902" s="1106"/>
      <c r="G1902" s="441" t="s">
        <v>93</v>
      </c>
      <c r="H1902" s="441" t="s">
        <v>1103</v>
      </c>
      <c r="I1902" s="441" t="s">
        <v>1128</v>
      </c>
      <c r="J1902" s="441" t="s">
        <v>112</v>
      </c>
      <c r="K1902" s="1111" t="s">
        <v>1136</v>
      </c>
      <c r="L1902" s="441" t="s">
        <v>1120</v>
      </c>
      <c r="M1902" s="441" t="str">
        <f t="shared" si="114"/>
        <v>Orange 66 kV</v>
      </c>
      <c r="N1902" s="1111" t="s">
        <v>1106</v>
      </c>
      <c r="O1902" s="1111" t="s">
        <v>842</v>
      </c>
      <c r="P1902" s="1111"/>
      <c r="Q1902" s="2528"/>
      <c r="R1902" s="2529"/>
      <c r="S1902" s="2530"/>
      <c r="T1902" s="2530"/>
      <c r="U1902" s="2530"/>
      <c r="V1902" s="2530"/>
      <c r="W1902" s="2102"/>
      <c r="X1902" s="2102"/>
      <c r="Y1902" s="2102"/>
      <c r="Z1902" s="2102"/>
      <c r="AA1902" s="2103"/>
      <c r="AB1902" s="1125"/>
      <c r="AC1902" s="1151"/>
      <c r="AD1902" s="1152"/>
      <c r="AE1902" s="1153"/>
      <c r="AF1902" s="1153"/>
      <c r="AG1902" s="1153"/>
      <c r="AH1902" s="124"/>
      <c r="AI1902" s="124"/>
      <c r="AJ1902" s="124"/>
      <c r="AK1902" s="124"/>
      <c r="AL1902" s="1153"/>
      <c r="AM1902" s="124"/>
      <c r="AN1902" s="124"/>
      <c r="AO1902" s="1153"/>
      <c r="AP1902" s="1153"/>
      <c r="AQ1902" s="1153"/>
      <c r="AR1902" s="1154"/>
      <c r="AS1902" s="1154"/>
      <c r="AT1902" s="1154"/>
      <c r="AU1902" s="1154"/>
      <c r="AV1902" s="1154"/>
      <c r="AW1902" s="1154"/>
      <c r="AX1902" s="1154"/>
      <c r="AY1902" s="1154"/>
      <c r="AZ1902" s="1154"/>
      <c r="BA1902" s="1154"/>
      <c r="BB1902" s="1154"/>
    </row>
    <row r="1903" spans="2:54" ht="15" customHeight="1" thickBot="1">
      <c r="B1903" s="2872"/>
      <c r="C1903" s="3018"/>
      <c r="D1903" s="3018"/>
      <c r="E1903" s="2873" t="s">
        <v>1130</v>
      </c>
      <c r="F1903" s="1106"/>
      <c r="G1903" s="441" t="s">
        <v>93</v>
      </c>
      <c r="H1903" s="441" t="s">
        <v>1103</v>
      </c>
      <c r="I1903" s="441" t="s">
        <v>1131</v>
      </c>
      <c r="J1903" s="441" t="s">
        <v>112</v>
      </c>
      <c r="K1903" s="1111" t="s">
        <v>1136</v>
      </c>
      <c r="L1903" s="441" t="s">
        <v>1120</v>
      </c>
      <c r="M1903" s="441" t="str">
        <f t="shared" si="114"/>
        <v>Orange 66 kV</v>
      </c>
      <c r="N1903" s="1111" t="s">
        <v>1106</v>
      </c>
      <c r="O1903" s="1111" t="s">
        <v>842</v>
      </c>
      <c r="P1903" s="1111"/>
      <c r="Q1903" s="2874"/>
      <c r="R1903" s="2875"/>
      <c r="S1903" s="2876"/>
      <c r="T1903" s="2876"/>
      <c r="U1903" s="2876"/>
      <c r="V1903" s="2876"/>
      <c r="W1903" s="2877"/>
      <c r="X1903" s="2877"/>
      <c r="Y1903" s="2877"/>
      <c r="Z1903" s="2877"/>
      <c r="AA1903" s="2878"/>
      <c r="AB1903" s="1162"/>
      <c r="AC1903" s="1151"/>
      <c r="AD1903" s="1152"/>
      <c r="AE1903" s="1153"/>
      <c r="AF1903" s="1153"/>
      <c r="AG1903" s="1153"/>
      <c r="AH1903" s="124"/>
      <c r="AI1903" s="124"/>
      <c r="AJ1903" s="124"/>
      <c r="AK1903" s="124"/>
      <c r="AL1903" s="1153"/>
      <c r="AM1903" s="124"/>
      <c r="AN1903" s="124"/>
      <c r="AO1903" s="1153"/>
      <c r="AP1903" s="1153"/>
      <c r="AQ1903" s="1153"/>
      <c r="AR1903" s="1154"/>
      <c r="AS1903" s="1154"/>
      <c r="AT1903" s="1154"/>
      <c r="AU1903" s="1154"/>
      <c r="AV1903" s="1154"/>
      <c r="AW1903" s="1154"/>
      <c r="AX1903" s="1154"/>
      <c r="AY1903" s="1154"/>
      <c r="AZ1903" s="1154"/>
      <c r="BA1903" s="1154"/>
      <c r="BB1903" s="1154"/>
    </row>
    <row r="1904" spans="2:54" ht="15" customHeight="1">
      <c r="B1904" s="1145" t="s">
        <v>1642</v>
      </c>
      <c r="C1904" s="3019" t="s">
        <v>1126</v>
      </c>
      <c r="D1904" s="3019" t="s">
        <v>842</v>
      </c>
      <c r="E1904" s="1146" t="s">
        <v>1127</v>
      </c>
      <c r="F1904" s="1106"/>
      <c r="G1904" s="441" t="s">
        <v>93</v>
      </c>
      <c r="H1904" s="441" t="s">
        <v>1103</v>
      </c>
      <c r="I1904" s="441" t="s">
        <v>1128</v>
      </c>
      <c r="J1904" s="441" t="s">
        <v>112</v>
      </c>
      <c r="K1904" s="441" t="s">
        <v>1126</v>
      </c>
      <c r="L1904" s="441" t="s">
        <v>1120</v>
      </c>
      <c r="M1904" s="441" t="str">
        <f t="shared" ref="M1904" si="116">B1904</f>
        <v>Panorama 66 kV</v>
      </c>
      <c r="N1904" s="441" t="s">
        <v>1129</v>
      </c>
      <c r="O1904" s="441" t="s">
        <v>842</v>
      </c>
      <c r="P1904" s="1111"/>
      <c r="Q1904" s="2521"/>
      <c r="R1904" s="2522"/>
      <c r="S1904" s="2523"/>
      <c r="T1904" s="2523"/>
      <c r="U1904" s="2523"/>
      <c r="V1904" s="2523"/>
      <c r="W1904" s="2524"/>
      <c r="X1904" s="2524"/>
      <c r="Y1904" s="2524"/>
      <c r="Z1904" s="2524"/>
      <c r="AA1904" s="2525"/>
      <c r="AB1904" s="1125"/>
      <c r="AC1904" s="1151"/>
      <c r="AD1904" s="1152"/>
      <c r="AE1904" s="1153"/>
      <c r="AF1904" s="1153"/>
      <c r="AG1904" s="1153"/>
      <c r="AH1904" s="124"/>
      <c r="AI1904" s="124"/>
      <c r="AJ1904" s="124"/>
      <c r="AK1904" s="124"/>
      <c r="AL1904" s="124"/>
      <c r="AM1904" s="124"/>
      <c r="AN1904" s="124"/>
      <c r="AO1904" s="124"/>
      <c r="AP1904" s="124"/>
      <c r="AQ1904" s="1153"/>
      <c r="AR1904" s="1154"/>
      <c r="AS1904" s="1154"/>
      <c r="AT1904" s="1154"/>
      <c r="AU1904" s="1154"/>
      <c r="AV1904" s="1154"/>
      <c r="AW1904" s="1154"/>
      <c r="AX1904" s="1154"/>
      <c r="AY1904" s="1154"/>
      <c r="AZ1904" s="1154"/>
      <c r="BA1904" s="1154"/>
      <c r="BB1904" s="1154"/>
    </row>
    <row r="1905" spans="2:54" ht="15" customHeight="1">
      <c r="B1905" s="1155"/>
      <c r="C1905" s="3017"/>
      <c r="D1905" s="3017"/>
      <c r="E1905" s="1146" t="s">
        <v>1130</v>
      </c>
      <c r="F1905" s="1106"/>
      <c r="G1905" s="441" t="s">
        <v>93</v>
      </c>
      <c r="H1905" s="441" t="s">
        <v>1103</v>
      </c>
      <c r="I1905" s="441" t="s">
        <v>1131</v>
      </c>
      <c r="J1905" s="441" t="s">
        <v>112</v>
      </c>
      <c r="K1905" s="441" t="s">
        <v>1126</v>
      </c>
      <c r="L1905" s="441" t="s">
        <v>1120</v>
      </c>
      <c r="M1905" s="441" t="str">
        <f t="shared" si="114"/>
        <v>Panorama 66 kV</v>
      </c>
      <c r="N1905" s="441" t="s">
        <v>1129</v>
      </c>
      <c r="O1905" s="441" t="s">
        <v>842</v>
      </c>
      <c r="P1905" s="1111"/>
      <c r="Q1905" s="2526"/>
      <c r="R1905" s="2527"/>
      <c r="S1905" s="2524"/>
      <c r="T1905" s="2524"/>
      <c r="U1905" s="2524"/>
      <c r="V1905" s="2524"/>
      <c r="W1905" s="2524"/>
      <c r="X1905" s="2524"/>
      <c r="Y1905" s="2524"/>
      <c r="Z1905" s="2524"/>
      <c r="AA1905" s="2525"/>
      <c r="AB1905" s="1125"/>
      <c r="AC1905" s="1151"/>
      <c r="AD1905" s="1152"/>
      <c r="AE1905" s="1153"/>
      <c r="AF1905" s="1153"/>
      <c r="AG1905" s="1153"/>
      <c r="AH1905" s="124"/>
      <c r="AI1905" s="124"/>
      <c r="AJ1905" s="124"/>
      <c r="AK1905" s="124"/>
      <c r="AL1905" s="124"/>
      <c r="AM1905" s="124"/>
      <c r="AN1905" s="124"/>
      <c r="AO1905" s="124"/>
      <c r="AP1905" s="124"/>
      <c r="AQ1905" s="1153"/>
      <c r="AR1905" s="1154"/>
      <c r="AS1905" s="1154"/>
      <c r="AT1905" s="1154"/>
      <c r="AU1905" s="1154"/>
      <c r="AV1905" s="1154"/>
      <c r="AW1905" s="1154"/>
      <c r="AX1905" s="1154"/>
      <c r="AY1905" s="1154"/>
      <c r="AZ1905" s="1154"/>
      <c r="BA1905" s="1154"/>
      <c r="BB1905" s="1154"/>
    </row>
    <row r="1906" spans="2:54" ht="15" customHeight="1">
      <c r="B1906" s="1155"/>
      <c r="C1906" s="3016" t="s">
        <v>1132</v>
      </c>
      <c r="D1906" s="3016" t="s">
        <v>833</v>
      </c>
      <c r="E1906" s="1146" t="s">
        <v>1127</v>
      </c>
      <c r="F1906" s="1106"/>
      <c r="G1906" s="441" t="s">
        <v>93</v>
      </c>
      <c r="H1906" s="441" t="s">
        <v>1103</v>
      </c>
      <c r="I1906" s="441" t="s">
        <v>1128</v>
      </c>
      <c r="J1906" s="441" t="s">
        <v>112</v>
      </c>
      <c r="K1906" s="1111" t="s">
        <v>1132</v>
      </c>
      <c r="L1906" s="441" t="s">
        <v>1120</v>
      </c>
      <c r="M1906" s="441" t="str">
        <f t="shared" si="114"/>
        <v>Panorama 66 kV</v>
      </c>
      <c r="N1906" s="1111" t="s">
        <v>1106</v>
      </c>
      <c r="O1906" s="1111" t="s">
        <v>833</v>
      </c>
      <c r="P1906" s="1111"/>
      <c r="Q1906" s="2850"/>
      <c r="R1906" s="2850"/>
      <c r="S1906" s="2850"/>
      <c r="T1906" s="2850"/>
      <c r="U1906" s="2850"/>
      <c r="V1906" s="2851"/>
      <c r="W1906" s="2852"/>
      <c r="X1906" s="2852"/>
      <c r="Y1906" s="2852"/>
      <c r="Z1906" s="2852"/>
      <c r="AA1906" s="2853"/>
      <c r="AB1906" s="1125"/>
      <c r="AC1906" s="1151"/>
      <c r="AD1906" s="1152"/>
      <c r="AE1906" s="1153"/>
      <c r="AF1906" s="1153"/>
      <c r="AG1906" s="1153"/>
      <c r="AH1906" s="124"/>
      <c r="AI1906" s="124"/>
      <c r="AJ1906" s="124"/>
      <c r="AK1906" s="124"/>
      <c r="AL1906" s="1153"/>
      <c r="AM1906" s="124"/>
      <c r="AN1906" s="124"/>
      <c r="AO1906" s="1153"/>
      <c r="AP1906" s="1153"/>
      <c r="AQ1906" s="1153"/>
      <c r="AR1906" s="1154"/>
      <c r="AS1906" s="1154"/>
      <c r="AT1906" s="1154"/>
      <c r="AU1906" s="1160"/>
      <c r="AV1906" s="1154"/>
      <c r="AW1906" s="1154"/>
      <c r="AX1906" s="1154"/>
      <c r="AY1906" s="1154"/>
      <c r="AZ1906" s="1154"/>
      <c r="BA1906" s="1154"/>
      <c r="BB1906" s="1154"/>
    </row>
    <row r="1907" spans="2:54" ht="15" customHeight="1">
      <c r="B1907" s="1155"/>
      <c r="C1907" s="3017"/>
      <c r="D1907" s="3017"/>
      <c r="E1907" s="1146" t="s">
        <v>1130</v>
      </c>
      <c r="F1907" s="1106"/>
      <c r="G1907" s="441" t="s">
        <v>93</v>
      </c>
      <c r="H1907" s="441" t="s">
        <v>1103</v>
      </c>
      <c r="I1907" s="441" t="s">
        <v>1131</v>
      </c>
      <c r="J1907" s="441" t="s">
        <v>112</v>
      </c>
      <c r="K1907" s="1111" t="s">
        <v>1132</v>
      </c>
      <c r="L1907" s="441" t="s">
        <v>1120</v>
      </c>
      <c r="M1907" s="441" t="str">
        <f t="shared" si="114"/>
        <v>Panorama 66 kV</v>
      </c>
      <c r="N1907" s="1111" t="s">
        <v>1106</v>
      </c>
      <c r="O1907" s="1111" t="s">
        <v>833</v>
      </c>
      <c r="P1907" s="1111"/>
      <c r="Q1907" s="2850"/>
      <c r="R1907" s="2850"/>
      <c r="S1907" s="2850"/>
      <c r="T1907" s="2850"/>
      <c r="U1907" s="2850"/>
      <c r="V1907" s="2851"/>
      <c r="W1907" s="2852"/>
      <c r="X1907" s="2852"/>
      <c r="Y1907" s="2852"/>
      <c r="Z1907" s="2852"/>
      <c r="AA1907" s="2853"/>
      <c r="AB1907" s="1125"/>
      <c r="AC1907" s="1151"/>
      <c r="AD1907" s="1152"/>
      <c r="AE1907" s="1153"/>
      <c r="AF1907" s="1153"/>
      <c r="AG1907" s="1153"/>
      <c r="AH1907" s="124"/>
      <c r="AI1907" s="124"/>
      <c r="AJ1907" s="124"/>
      <c r="AK1907" s="124"/>
      <c r="AL1907" s="1153"/>
      <c r="AM1907" s="124"/>
      <c r="AN1907" s="124"/>
      <c r="AO1907" s="1153"/>
      <c r="AP1907" s="1153"/>
      <c r="AQ1907" s="1153"/>
      <c r="AR1907" s="1154"/>
      <c r="AS1907" s="1154"/>
      <c r="AT1907" s="1154"/>
      <c r="AU1907" s="1160"/>
      <c r="AV1907" s="1154"/>
      <c r="AW1907" s="1154"/>
      <c r="AX1907" s="1154"/>
      <c r="AY1907" s="1154"/>
      <c r="AZ1907" s="1154"/>
      <c r="BA1907" s="1154"/>
      <c r="BB1907" s="1154"/>
    </row>
    <row r="1908" spans="2:54" ht="15" customHeight="1">
      <c r="B1908" s="1155"/>
      <c r="C1908" s="3016" t="s">
        <v>1132</v>
      </c>
      <c r="D1908" s="3016" t="s">
        <v>842</v>
      </c>
      <c r="E1908" s="1146" t="s">
        <v>1127</v>
      </c>
      <c r="F1908" s="1106"/>
      <c r="G1908" s="441" t="s">
        <v>93</v>
      </c>
      <c r="H1908" s="441" t="s">
        <v>1103</v>
      </c>
      <c r="I1908" s="441" t="s">
        <v>1128</v>
      </c>
      <c r="J1908" s="441" t="s">
        <v>112</v>
      </c>
      <c r="K1908" s="1111" t="s">
        <v>1132</v>
      </c>
      <c r="L1908" s="441" t="s">
        <v>1120</v>
      </c>
      <c r="M1908" s="441" t="str">
        <f t="shared" si="114"/>
        <v>Panorama 66 kV</v>
      </c>
      <c r="N1908" s="1111" t="s">
        <v>1106</v>
      </c>
      <c r="O1908" s="1112" t="s">
        <v>842</v>
      </c>
      <c r="P1908" s="1111"/>
      <c r="Q1908" s="2854"/>
      <c r="R1908" s="2854"/>
      <c r="S1908" s="2854"/>
      <c r="T1908" s="2854"/>
      <c r="U1908" s="2854"/>
      <c r="V1908" s="2855"/>
      <c r="W1908" s="2852"/>
      <c r="X1908" s="2852"/>
      <c r="Y1908" s="2852"/>
      <c r="Z1908" s="2852"/>
      <c r="AA1908" s="2853"/>
      <c r="AB1908" s="1125"/>
      <c r="AC1908" s="1151"/>
      <c r="AD1908" s="1152"/>
      <c r="AE1908" s="1153"/>
      <c r="AF1908" s="1153"/>
      <c r="AG1908" s="1153"/>
      <c r="AH1908" s="124"/>
      <c r="AI1908" s="124"/>
      <c r="AJ1908" s="124"/>
      <c r="AK1908" s="124"/>
      <c r="AL1908" s="1153"/>
      <c r="AM1908" s="124"/>
      <c r="AN1908" s="124"/>
      <c r="AO1908" s="1153"/>
      <c r="AP1908" s="1161"/>
      <c r="AQ1908" s="1153"/>
      <c r="AR1908" s="1154"/>
      <c r="AS1908" s="1154"/>
      <c r="AT1908" s="1154"/>
      <c r="AU1908" s="1160"/>
      <c r="AV1908" s="1154"/>
      <c r="AW1908" s="1154"/>
      <c r="AX1908" s="1154"/>
      <c r="AY1908" s="1154"/>
      <c r="AZ1908" s="1154"/>
      <c r="BA1908" s="1154"/>
      <c r="BB1908" s="1154"/>
    </row>
    <row r="1909" spans="2:54" ht="15" customHeight="1">
      <c r="B1909" s="1155"/>
      <c r="C1909" s="3017"/>
      <c r="D1909" s="3017"/>
      <c r="E1909" s="1146" t="s">
        <v>1130</v>
      </c>
      <c r="F1909" s="1106"/>
      <c r="G1909" s="441" t="s">
        <v>93</v>
      </c>
      <c r="H1909" s="441" t="s">
        <v>1103</v>
      </c>
      <c r="I1909" s="441" t="s">
        <v>1131</v>
      </c>
      <c r="J1909" s="441" t="s">
        <v>112</v>
      </c>
      <c r="K1909" s="1111" t="s">
        <v>1132</v>
      </c>
      <c r="L1909" s="441" t="s">
        <v>1120</v>
      </c>
      <c r="M1909" s="441" t="str">
        <f t="shared" si="114"/>
        <v>Panorama 66 kV</v>
      </c>
      <c r="N1909" s="1111" t="s">
        <v>1106</v>
      </c>
      <c r="O1909" s="1112" t="s">
        <v>842</v>
      </c>
      <c r="P1909" s="1111"/>
      <c r="Q1909" s="2854"/>
      <c r="R1909" s="2854"/>
      <c r="S1909" s="2854"/>
      <c r="T1909" s="2854"/>
      <c r="U1909" s="2854"/>
      <c r="V1909" s="2855"/>
      <c r="W1909" s="2852"/>
      <c r="X1909" s="2852"/>
      <c r="Y1909" s="2852"/>
      <c r="Z1909" s="2852"/>
      <c r="AA1909" s="2853"/>
      <c r="AB1909" s="1125"/>
      <c r="AC1909" s="1151"/>
      <c r="AD1909" s="1152"/>
      <c r="AE1909" s="1153"/>
      <c r="AF1909" s="1153"/>
      <c r="AG1909" s="1153"/>
      <c r="AH1909" s="124"/>
      <c r="AI1909" s="124"/>
      <c r="AJ1909" s="124"/>
      <c r="AK1909" s="124"/>
      <c r="AL1909" s="1153"/>
      <c r="AM1909" s="124"/>
      <c r="AN1909" s="124"/>
      <c r="AO1909" s="1153"/>
      <c r="AP1909" s="1161"/>
      <c r="AQ1909" s="1153"/>
      <c r="AR1909" s="1154"/>
      <c r="AS1909" s="1154"/>
      <c r="AT1909" s="1154"/>
      <c r="AU1909" s="1160"/>
      <c r="AV1909" s="1154"/>
      <c r="AW1909" s="1154"/>
      <c r="AX1909" s="1154"/>
      <c r="AY1909" s="1154"/>
      <c r="AZ1909" s="1154"/>
      <c r="BA1909" s="1154"/>
      <c r="BB1909" s="1154"/>
    </row>
    <row r="1910" spans="2:54" ht="15" customHeight="1">
      <c r="B1910" s="1155"/>
      <c r="C1910" s="3016" t="s">
        <v>1133</v>
      </c>
      <c r="D1910" s="3016"/>
      <c r="E1910" s="1146" t="s">
        <v>1127</v>
      </c>
      <c r="F1910" s="1106"/>
      <c r="G1910" s="441" t="s">
        <v>93</v>
      </c>
      <c r="H1910" s="441" t="s">
        <v>1103</v>
      </c>
      <c r="I1910" s="441" t="s">
        <v>1128</v>
      </c>
      <c r="J1910" s="441" t="s">
        <v>112</v>
      </c>
      <c r="K1910" s="1111" t="s">
        <v>1133</v>
      </c>
      <c r="L1910" s="441" t="s">
        <v>1120</v>
      </c>
      <c r="M1910" s="441" t="str">
        <f t="shared" si="114"/>
        <v>Panorama 66 kV</v>
      </c>
      <c r="N1910" s="1111" t="s">
        <v>1108</v>
      </c>
      <c r="O1910" s="1111" t="s">
        <v>1109</v>
      </c>
      <c r="P1910" s="1111"/>
      <c r="Q1910" s="2856"/>
      <c r="R1910" s="2856"/>
      <c r="S1910" s="2856"/>
      <c r="T1910" s="2856"/>
      <c r="U1910" s="2856"/>
      <c r="V1910" s="2858"/>
      <c r="W1910" s="2859"/>
      <c r="X1910" s="2859"/>
      <c r="Y1910" s="2859"/>
      <c r="Z1910" s="2859"/>
      <c r="AA1910" s="2860"/>
      <c r="AB1910" s="1125"/>
      <c r="AC1910" s="1151"/>
      <c r="AD1910" s="1152"/>
      <c r="AE1910" s="1153"/>
      <c r="AF1910" s="1153"/>
      <c r="AG1910" s="1153"/>
      <c r="AH1910" s="124"/>
      <c r="AI1910" s="124"/>
      <c r="AJ1910" s="124"/>
      <c r="AK1910" s="124"/>
      <c r="AL1910" s="1153"/>
      <c r="AM1910" s="124"/>
      <c r="AN1910" s="124"/>
      <c r="AO1910" s="1153"/>
      <c r="AP1910" s="1153"/>
      <c r="AQ1910" s="1153"/>
      <c r="AR1910" s="1154"/>
      <c r="AS1910" s="1154"/>
      <c r="AT1910" s="1154"/>
      <c r="AU1910" s="1154"/>
      <c r="AV1910" s="1154"/>
      <c r="AW1910" s="1154"/>
      <c r="AX1910" s="1154"/>
      <c r="AY1910" s="1154"/>
      <c r="AZ1910" s="1154"/>
      <c r="BA1910" s="1154"/>
      <c r="BB1910" s="1154"/>
    </row>
    <row r="1911" spans="2:54" ht="15" customHeight="1">
      <c r="B1911" s="1155"/>
      <c r="C1911" s="3017"/>
      <c r="D1911" s="3017"/>
      <c r="E1911" s="1146" t="s">
        <v>1130</v>
      </c>
      <c r="F1911" s="1106"/>
      <c r="G1911" s="441" t="s">
        <v>93</v>
      </c>
      <c r="H1911" s="441" t="s">
        <v>1103</v>
      </c>
      <c r="I1911" s="441" t="s">
        <v>1131</v>
      </c>
      <c r="J1911" s="441" t="s">
        <v>112</v>
      </c>
      <c r="K1911" s="1111" t="s">
        <v>1133</v>
      </c>
      <c r="L1911" s="441" t="s">
        <v>1120</v>
      </c>
      <c r="M1911" s="441" t="str">
        <f t="shared" si="114"/>
        <v>Panorama 66 kV</v>
      </c>
      <c r="N1911" s="1111" t="s">
        <v>1108</v>
      </c>
      <c r="O1911" s="1111" t="s">
        <v>1109</v>
      </c>
      <c r="P1911" s="1111"/>
      <c r="Q1911" s="2856"/>
      <c r="R1911" s="2856"/>
      <c r="S1911" s="2856"/>
      <c r="T1911" s="2856"/>
      <c r="U1911" s="2856"/>
      <c r="V1911" s="2858"/>
      <c r="W1911" s="2859"/>
      <c r="X1911" s="2859"/>
      <c r="Y1911" s="2859"/>
      <c r="Z1911" s="2859"/>
      <c r="AA1911" s="2860"/>
      <c r="AB1911" s="1125"/>
      <c r="AC1911" s="1151"/>
      <c r="AD1911" s="1152"/>
      <c r="AE1911" s="1153"/>
      <c r="AF1911" s="1153"/>
      <c r="AG1911" s="1153"/>
      <c r="AH1911" s="124"/>
      <c r="AI1911" s="124"/>
      <c r="AJ1911" s="124"/>
      <c r="AK1911" s="124"/>
      <c r="AL1911" s="1153"/>
      <c r="AM1911" s="124"/>
      <c r="AN1911" s="124"/>
      <c r="AO1911" s="1153"/>
      <c r="AP1911" s="1153"/>
      <c r="AQ1911" s="1153"/>
      <c r="AR1911" s="1154"/>
      <c r="AS1911" s="1154"/>
      <c r="AT1911" s="1154"/>
      <c r="AU1911" s="1154"/>
      <c r="AV1911" s="1154"/>
      <c r="AW1911" s="1154"/>
      <c r="AX1911" s="1154"/>
      <c r="AY1911" s="1154"/>
      <c r="AZ1911" s="1154"/>
      <c r="BA1911" s="1154"/>
      <c r="BB1911" s="1154"/>
    </row>
    <row r="1912" spans="2:54" ht="15" customHeight="1">
      <c r="B1912" s="1155"/>
      <c r="C1912" s="3016" t="s">
        <v>1110</v>
      </c>
      <c r="D1912" s="3016"/>
      <c r="E1912" s="1146" t="s">
        <v>1127</v>
      </c>
      <c r="F1912" s="1106"/>
      <c r="G1912" s="441" t="s">
        <v>93</v>
      </c>
      <c r="H1912" s="441" t="s">
        <v>1103</v>
      </c>
      <c r="I1912" s="441" t="s">
        <v>1128</v>
      </c>
      <c r="J1912" s="441" t="s">
        <v>112</v>
      </c>
      <c r="K1912" s="1111" t="s">
        <v>1110</v>
      </c>
      <c r="L1912" s="441" t="s">
        <v>1120</v>
      </c>
      <c r="M1912" s="441" t="str">
        <f t="shared" si="114"/>
        <v>Panorama 66 kV</v>
      </c>
      <c r="N1912" s="1111" t="s">
        <v>1111</v>
      </c>
      <c r="O1912" s="1112">
        <v>0</v>
      </c>
      <c r="P1912" s="1111"/>
      <c r="Q1912" s="2861"/>
      <c r="R1912" s="2861"/>
      <c r="S1912" s="2861"/>
      <c r="T1912" s="2861"/>
      <c r="U1912" s="2861"/>
      <c r="V1912" s="2862"/>
      <c r="W1912" s="2863"/>
      <c r="X1912" s="2863"/>
      <c r="Y1912" s="2863"/>
      <c r="Z1912" s="2863"/>
      <c r="AA1912" s="2864"/>
      <c r="AB1912" s="1125"/>
      <c r="AC1912" s="1151"/>
      <c r="AD1912" s="1152"/>
      <c r="AE1912" s="1153"/>
      <c r="AF1912" s="1153"/>
      <c r="AG1912" s="1153"/>
      <c r="AH1912" s="124"/>
      <c r="AI1912" s="124"/>
      <c r="AJ1912" s="124"/>
      <c r="AK1912" s="124"/>
      <c r="AL1912" s="1153"/>
      <c r="AM1912" s="124"/>
      <c r="AN1912" s="124"/>
      <c r="AO1912" s="1153"/>
      <c r="AP1912" s="1161"/>
      <c r="AQ1912" s="1153"/>
      <c r="AR1912" s="1154"/>
      <c r="AS1912" s="1154"/>
      <c r="AT1912" s="1154"/>
      <c r="AU1912" s="1154"/>
      <c r="AV1912" s="1154"/>
      <c r="AW1912" s="1154"/>
      <c r="AX1912" s="1154"/>
      <c r="AY1912" s="1154"/>
      <c r="AZ1912" s="1154"/>
      <c r="BA1912" s="1154"/>
      <c r="BB1912" s="1154"/>
    </row>
    <row r="1913" spans="2:54" ht="15" customHeight="1">
      <c r="B1913" s="1155"/>
      <c r="C1913" s="3017"/>
      <c r="D1913" s="3017"/>
      <c r="E1913" s="1146" t="s">
        <v>1130</v>
      </c>
      <c r="F1913" s="1106"/>
      <c r="G1913" s="441" t="s">
        <v>93</v>
      </c>
      <c r="H1913" s="441" t="s">
        <v>1103</v>
      </c>
      <c r="I1913" s="441" t="s">
        <v>1131</v>
      </c>
      <c r="J1913" s="441" t="s">
        <v>112</v>
      </c>
      <c r="K1913" s="1111" t="s">
        <v>1110</v>
      </c>
      <c r="L1913" s="441" t="s">
        <v>1120</v>
      </c>
      <c r="M1913" s="441" t="str">
        <f t="shared" si="114"/>
        <v>Panorama 66 kV</v>
      </c>
      <c r="N1913" s="1111" t="s">
        <v>1111</v>
      </c>
      <c r="O1913" s="1112">
        <v>0</v>
      </c>
      <c r="P1913" s="1111"/>
      <c r="Q1913" s="2861"/>
      <c r="R1913" s="2861"/>
      <c r="S1913" s="2861"/>
      <c r="T1913" s="2861"/>
      <c r="U1913" s="2861"/>
      <c r="V1913" s="2862"/>
      <c r="W1913" s="2863"/>
      <c r="X1913" s="2863"/>
      <c r="Y1913" s="2863"/>
      <c r="Z1913" s="2863"/>
      <c r="AA1913" s="2864"/>
      <c r="AB1913" s="1125"/>
      <c r="AC1913" s="1151"/>
      <c r="AD1913" s="1152"/>
      <c r="AE1913" s="1153"/>
      <c r="AF1913" s="1153"/>
      <c r="AG1913" s="1153"/>
      <c r="AH1913" s="124"/>
      <c r="AI1913" s="124"/>
      <c r="AJ1913" s="124"/>
      <c r="AK1913" s="124"/>
      <c r="AL1913" s="1153"/>
      <c r="AM1913" s="124"/>
      <c r="AN1913" s="124"/>
      <c r="AO1913" s="1153"/>
      <c r="AP1913" s="1161"/>
      <c r="AQ1913" s="1153"/>
      <c r="AR1913" s="1154"/>
      <c r="AS1913" s="1154"/>
      <c r="AT1913" s="1154"/>
      <c r="AU1913" s="1154"/>
      <c r="AV1913" s="1154"/>
      <c r="AW1913" s="1154"/>
      <c r="AX1913" s="1154"/>
      <c r="AY1913" s="1154"/>
      <c r="AZ1913" s="1154"/>
      <c r="BA1913" s="1154"/>
      <c r="BB1913" s="1154"/>
    </row>
    <row r="1914" spans="2:54" ht="15" customHeight="1">
      <c r="B1914" s="1155"/>
      <c r="C1914" s="3016" t="s">
        <v>1112</v>
      </c>
      <c r="D1914" s="3016"/>
      <c r="E1914" s="1146" t="s">
        <v>1127</v>
      </c>
      <c r="F1914" s="1106"/>
      <c r="G1914" s="441" t="s">
        <v>93</v>
      </c>
      <c r="H1914" s="441" t="s">
        <v>1103</v>
      </c>
      <c r="I1914" s="441" t="s">
        <v>1128</v>
      </c>
      <c r="J1914" s="441" t="s">
        <v>112</v>
      </c>
      <c r="K1914" s="1111" t="s">
        <v>1112</v>
      </c>
      <c r="L1914" s="441" t="s">
        <v>1120</v>
      </c>
      <c r="M1914" s="441" t="str">
        <f t="shared" si="114"/>
        <v>Panorama 66 kV</v>
      </c>
      <c r="N1914" s="1111" t="s">
        <v>1113</v>
      </c>
      <c r="O1914" s="1111" t="s">
        <v>1113</v>
      </c>
      <c r="P1914" s="1111"/>
      <c r="Q1914" s="2850"/>
      <c r="R1914" s="2850"/>
      <c r="S1914" s="2850"/>
      <c r="T1914" s="2850"/>
      <c r="U1914" s="2850"/>
      <c r="V1914" s="2851"/>
      <c r="W1914" s="2866"/>
      <c r="X1914" s="2866"/>
      <c r="Y1914" s="2866"/>
      <c r="Z1914" s="2866"/>
      <c r="AA1914" s="2099"/>
      <c r="AB1914" s="1125"/>
      <c r="AC1914" s="1151"/>
      <c r="AD1914" s="1152"/>
      <c r="AE1914" s="1153"/>
      <c r="AF1914" s="1153"/>
      <c r="AG1914" s="1153"/>
      <c r="AH1914" s="124"/>
      <c r="AI1914" s="124"/>
      <c r="AJ1914" s="124"/>
      <c r="AK1914" s="124"/>
      <c r="AL1914" s="1153"/>
      <c r="AM1914" s="124"/>
      <c r="AN1914" s="124"/>
      <c r="AO1914" s="1153"/>
      <c r="AP1914" s="1153"/>
      <c r="AQ1914" s="1153"/>
      <c r="AR1914" s="1154"/>
      <c r="AS1914" s="1154"/>
      <c r="AT1914" s="1154"/>
      <c r="AU1914" s="1154"/>
      <c r="AV1914" s="1154"/>
      <c r="AW1914" s="1154"/>
      <c r="AX1914" s="1154"/>
      <c r="AY1914" s="1154"/>
      <c r="AZ1914" s="1154"/>
      <c r="BA1914" s="1154"/>
      <c r="BB1914" s="1154"/>
    </row>
    <row r="1915" spans="2:54" ht="15" customHeight="1">
      <c r="B1915" s="1155"/>
      <c r="C1915" s="3017"/>
      <c r="D1915" s="3017"/>
      <c r="E1915" s="1146" t="s">
        <v>1130</v>
      </c>
      <c r="F1915" s="1106"/>
      <c r="G1915" s="441" t="s">
        <v>93</v>
      </c>
      <c r="H1915" s="441" t="s">
        <v>1103</v>
      </c>
      <c r="I1915" s="441" t="s">
        <v>1131</v>
      </c>
      <c r="J1915" s="441" t="s">
        <v>112</v>
      </c>
      <c r="K1915" s="1111" t="s">
        <v>1112</v>
      </c>
      <c r="L1915" s="441" t="s">
        <v>1120</v>
      </c>
      <c r="M1915" s="441" t="str">
        <f t="shared" si="114"/>
        <v>Panorama 66 kV</v>
      </c>
      <c r="N1915" s="1111" t="s">
        <v>1113</v>
      </c>
      <c r="O1915" s="1111" t="s">
        <v>1113</v>
      </c>
      <c r="P1915" s="1111"/>
      <c r="Q1915" s="2850"/>
      <c r="R1915" s="2850"/>
      <c r="S1915" s="2850"/>
      <c r="T1915" s="2850"/>
      <c r="U1915" s="2850"/>
      <c r="V1915" s="2851"/>
      <c r="W1915" s="2866"/>
      <c r="X1915" s="2866"/>
      <c r="Y1915" s="2866"/>
      <c r="Z1915" s="2866"/>
      <c r="AA1915" s="2099"/>
      <c r="AB1915" s="1125"/>
      <c r="AC1915" s="1151"/>
      <c r="AD1915" s="1152"/>
      <c r="AE1915" s="1153"/>
      <c r="AF1915" s="1153"/>
      <c r="AG1915" s="1153"/>
      <c r="AH1915" s="124"/>
      <c r="AI1915" s="124"/>
      <c r="AJ1915" s="124"/>
      <c r="AK1915" s="124"/>
      <c r="AL1915" s="1153"/>
      <c r="AM1915" s="124"/>
      <c r="AN1915" s="124"/>
      <c r="AO1915" s="1153"/>
      <c r="AP1915" s="1153"/>
      <c r="AQ1915" s="1153"/>
      <c r="AR1915" s="1154"/>
      <c r="AS1915" s="1154"/>
      <c r="AT1915" s="1154"/>
      <c r="AU1915" s="1154"/>
      <c r="AV1915" s="1154"/>
      <c r="AW1915" s="1154"/>
      <c r="AX1915" s="1154"/>
      <c r="AY1915" s="1154"/>
      <c r="AZ1915" s="1154"/>
      <c r="BA1915" s="1154"/>
      <c r="BB1915" s="1154"/>
    </row>
    <row r="1916" spans="2:54" ht="15" customHeight="1">
      <c r="B1916" s="1155"/>
      <c r="C1916" s="3016" t="s">
        <v>1134</v>
      </c>
      <c r="D1916" s="3016" t="s">
        <v>833</v>
      </c>
      <c r="E1916" s="1146" t="s">
        <v>1127</v>
      </c>
      <c r="F1916" s="1106"/>
      <c r="G1916" s="441" t="s">
        <v>93</v>
      </c>
      <c r="H1916" s="441" t="s">
        <v>1103</v>
      </c>
      <c r="I1916" s="441" t="s">
        <v>1128</v>
      </c>
      <c r="J1916" s="441" t="s">
        <v>112</v>
      </c>
      <c r="K1916" s="1111" t="s">
        <v>1134</v>
      </c>
      <c r="L1916" s="441" t="s">
        <v>1120</v>
      </c>
      <c r="M1916" s="441" t="str">
        <f t="shared" si="114"/>
        <v>Panorama 66 kV</v>
      </c>
      <c r="N1916" s="1111" t="s">
        <v>1115</v>
      </c>
      <c r="O1916" s="1111" t="s">
        <v>833</v>
      </c>
      <c r="P1916" s="1111"/>
      <c r="Q1916" s="2867"/>
      <c r="R1916" s="2868"/>
      <c r="S1916" s="2869"/>
      <c r="T1916" s="2869"/>
      <c r="U1916" s="2869"/>
      <c r="V1916" s="2869"/>
      <c r="W1916" s="2869"/>
      <c r="X1916" s="2869"/>
      <c r="Y1916" s="2869"/>
      <c r="Z1916" s="2869"/>
      <c r="AA1916" s="2879"/>
      <c r="AB1916" s="1125"/>
      <c r="AC1916" s="1151"/>
      <c r="AD1916" s="1152"/>
      <c r="AE1916" s="1153"/>
      <c r="AF1916" s="1153"/>
      <c r="AG1916" s="1153"/>
      <c r="AH1916" s="124"/>
      <c r="AI1916" s="124"/>
      <c r="AJ1916" s="124"/>
      <c r="AK1916" s="124"/>
      <c r="AL1916" s="1153"/>
      <c r="AM1916" s="124"/>
      <c r="AN1916" s="124"/>
      <c r="AO1916" s="1153"/>
      <c r="AP1916" s="1153"/>
      <c r="AQ1916" s="1153"/>
      <c r="AR1916" s="1154"/>
      <c r="AS1916" s="1154"/>
      <c r="AT1916" s="1154"/>
      <c r="AU1916" s="1154"/>
      <c r="AV1916" s="1154"/>
      <c r="AW1916" s="1154"/>
      <c r="AX1916" s="1154"/>
      <c r="AY1916" s="1154"/>
      <c r="AZ1916" s="1154"/>
      <c r="BA1916" s="1154"/>
      <c r="BB1916" s="1154"/>
    </row>
    <row r="1917" spans="2:54" ht="15" customHeight="1">
      <c r="B1917" s="1155"/>
      <c r="C1917" s="3017"/>
      <c r="D1917" s="3017"/>
      <c r="E1917" s="1146" t="s">
        <v>1130</v>
      </c>
      <c r="F1917" s="1106"/>
      <c r="G1917" s="441" t="s">
        <v>93</v>
      </c>
      <c r="H1917" s="441" t="s">
        <v>1103</v>
      </c>
      <c r="I1917" s="441" t="s">
        <v>1131</v>
      </c>
      <c r="J1917" s="441" t="s">
        <v>112</v>
      </c>
      <c r="K1917" s="1111" t="s">
        <v>1134</v>
      </c>
      <c r="L1917" s="441" t="s">
        <v>1120</v>
      </c>
      <c r="M1917" s="441" t="str">
        <f t="shared" si="114"/>
        <v>Panorama 66 kV</v>
      </c>
      <c r="N1917" s="1111" t="s">
        <v>1115</v>
      </c>
      <c r="O1917" s="1111" t="s">
        <v>833</v>
      </c>
      <c r="P1917" s="1111"/>
      <c r="Q1917" s="2867"/>
      <c r="R1917" s="2868"/>
      <c r="S1917" s="2869"/>
      <c r="T1917" s="2869"/>
      <c r="U1917" s="2869"/>
      <c r="V1917" s="2869"/>
      <c r="W1917" s="2869"/>
      <c r="X1917" s="2869"/>
      <c r="Y1917" s="2869"/>
      <c r="Z1917" s="2869"/>
      <c r="AA1917" s="2879"/>
      <c r="AB1917" s="1125"/>
      <c r="AC1917" s="1151"/>
      <c r="AD1917" s="1152"/>
      <c r="AE1917" s="1153"/>
      <c r="AF1917" s="1153"/>
      <c r="AG1917" s="1153"/>
      <c r="AH1917" s="124"/>
      <c r="AI1917" s="124"/>
      <c r="AJ1917" s="124"/>
      <c r="AK1917" s="124"/>
      <c r="AL1917" s="1153"/>
      <c r="AM1917" s="124"/>
      <c r="AN1917" s="124"/>
      <c r="AO1917" s="1153"/>
      <c r="AP1917" s="1153"/>
      <c r="AQ1917" s="1153"/>
      <c r="AR1917" s="1154"/>
      <c r="AS1917" s="1154"/>
      <c r="AT1917" s="1154"/>
      <c r="AU1917" s="1154"/>
      <c r="AV1917" s="1154"/>
      <c r="AW1917" s="1154"/>
      <c r="AX1917" s="1154"/>
      <c r="AY1917" s="1154"/>
      <c r="AZ1917" s="1154"/>
      <c r="BA1917" s="1154"/>
      <c r="BB1917" s="1154"/>
    </row>
    <row r="1918" spans="2:54" ht="15" customHeight="1">
      <c r="B1918" s="1155"/>
      <c r="C1918" s="3016" t="s">
        <v>1135</v>
      </c>
      <c r="D1918" s="3016" t="s">
        <v>833</v>
      </c>
      <c r="E1918" s="1146" t="s">
        <v>1127</v>
      </c>
      <c r="F1918" s="1106"/>
      <c r="G1918" s="441" t="s">
        <v>93</v>
      </c>
      <c r="H1918" s="441" t="s">
        <v>1103</v>
      </c>
      <c r="I1918" s="441" t="s">
        <v>1128</v>
      </c>
      <c r="J1918" s="441" t="s">
        <v>112</v>
      </c>
      <c r="K1918" s="1111" t="s">
        <v>1135</v>
      </c>
      <c r="L1918" s="441" t="s">
        <v>1120</v>
      </c>
      <c r="M1918" s="441" t="str">
        <f t="shared" si="114"/>
        <v>Panorama 66 kV</v>
      </c>
      <c r="N1918" s="1111" t="s">
        <v>1106</v>
      </c>
      <c r="O1918" s="1111" t="s">
        <v>833</v>
      </c>
      <c r="P1918" s="1111"/>
      <c r="Q1918" s="2867"/>
      <c r="R1918" s="2868"/>
      <c r="S1918" s="2869"/>
      <c r="T1918" s="2869"/>
      <c r="U1918" s="2869"/>
      <c r="V1918" s="2869"/>
      <c r="W1918" s="2869"/>
      <c r="X1918" s="2869"/>
      <c r="Y1918" s="2869"/>
      <c r="Z1918" s="2869"/>
      <c r="AA1918" s="2879"/>
      <c r="AB1918" s="1125"/>
      <c r="AC1918" s="1151"/>
      <c r="AD1918" s="1152"/>
      <c r="AE1918" s="1153"/>
      <c r="AF1918" s="1153"/>
      <c r="AG1918" s="1153"/>
      <c r="AH1918" s="124"/>
      <c r="AI1918" s="124"/>
      <c r="AJ1918" s="124"/>
      <c r="AK1918" s="124"/>
      <c r="AL1918" s="1153"/>
      <c r="AM1918" s="124"/>
      <c r="AN1918" s="124"/>
      <c r="AO1918" s="1153"/>
      <c r="AP1918" s="1153"/>
      <c r="AQ1918" s="1153"/>
      <c r="AR1918" s="1154"/>
      <c r="AS1918" s="1154"/>
      <c r="AT1918" s="1154"/>
      <c r="AU1918" s="1154"/>
      <c r="AV1918" s="1154"/>
      <c r="AW1918" s="1154"/>
      <c r="AX1918" s="1154"/>
      <c r="AY1918" s="1154"/>
      <c r="AZ1918" s="1154"/>
      <c r="BA1918" s="1154"/>
      <c r="BB1918" s="1154"/>
    </row>
    <row r="1919" spans="2:54" ht="15" customHeight="1">
      <c r="B1919" s="1155"/>
      <c r="C1919" s="3017"/>
      <c r="D1919" s="3017"/>
      <c r="E1919" s="1146" t="s">
        <v>1130</v>
      </c>
      <c r="F1919" s="1106"/>
      <c r="G1919" s="441" t="s">
        <v>93</v>
      </c>
      <c r="H1919" s="441" t="s">
        <v>1103</v>
      </c>
      <c r="I1919" s="441" t="s">
        <v>1131</v>
      </c>
      <c r="J1919" s="441" t="s">
        <v>112</v>
      </c>
      <c r="K1919" s="1111" t="s">
        <v>1135</v>
      </c>
      <c r="L1919" s="441" t="s">
        <v>1120</v>
      </c>
      <c r="M1919" s="441" t="str">
        <f t="shared" si="114"/>
        <v>Panorama 66 kV</v>
      </c>
      <c r="N1919" s="1111" t="s">
        <v>1106</v>
      </c>
      <c r="O1919" s="1111" t="s">
        <v>833</v>
      </c>
      <c r="P1919" s="1111"/>
      <c r="Q1919" s="2867"/>
      <c r="R1919" s="2868"/>
      <c r="S1919" s="2869"/>
      <c r="T1919" s="2869"/>
      <c r="U1919" s="2869"/>
      <c r="V1919" s="2869"/>
      <c r="W1919" s="2869"/>
      <c r="X1919" s="2869"/>
      <c r="Y1919" s="2869"/>
      <c r="Z1919" s="2869"/>
      <c r="AA1919" s="2879"/>
      <c r="AB1919" s="1125"/>
      <c r="AC1919" s="1151"/>
      <c r="AD1919" s="1152"/>
      <c r="AE1919" s="1153"/>
      <c r="AF1919" s="1153"/>
      <c r="AG1919" s="1153"/>
      <c r="AH1919" s="124"/>
      <c r="AI1919" s="124"/>
      <c r="AJ1919" s="124"/>
      <c r="AK1919" s="124"/>
      <c r="AL1919" s="1153"/>
      <c r="AM1919" s="124"/>
      <c r="AN1919" s="124"/>
      <c r="AO1919" s="1153"/>
      <c r="AP1919" s="1153"/>
      <c r="AQ1919" s="1153"/>
      <c r="AR1919" s="1154"/>
      <c r="AS1919" s="1154"/>
      <c r="AT1919" s="1154"/>
      <c r="AU1919" s="1154"/>
      <c r="AV1919" s="1154"/>
      <c r="AW1919" s="1154"/>
      <c r="AX1919" s="1154"/>
      <c r="AY1919" s="1154"/>
      <c r="AZ1919" s="1154"/>
      <c r="BA1919" s="1154"/>
      <c r="BB1919" s="1154"/>
    </row>
    <row r="1920" spans="2:54" ht="15" customHeight="1">
      <c r="B1920" s="1155"/>
      <c r="C1920" s="3016" t="s">
        <v>1135</v>
      </c>
      <c r="D1920" s="3016" t="s">
        <v>842</v>
      </c>
      <c r="E1920" s="1146" t="s">
        <v>1127</v>
      </c>
      <c r="F1920" s="1106"/>
      <c r="G1920" s="441" t="s">
        <v>93</v>
      </c>
      <c r="H1920" s="441" t="s">
        <v>1103</v>
      </c>
      <c r="I1920" s="441" t="s">
        <v>1128</v>
      </c>
      <c r="J1920" s="441" t="s">
        <v>112</v>
      </c>
      <c r="K1920" s="1111" t="s">
        <v>1135</v>
      </c>
      <c r="L1920" s="441" t="s">
        <v>1120</v>
      </c>
      <c r="M1920" s="441" t="str">
        <f t="shared" si="114"/>
        <v>Panorama 66 kV</v>
      </c>
      <c r="N1920" s="1111" t="s">
        <v>1106</v>
      </c>
      <c r="O1920" s="1111" t="s">
        <v>842</v>
      </c>
      <c r="P1920" s="1111"/>
      <c r="Q1920" s="2867"/>
      <c r="R1920" s="2868"/>
      <c r="S1920" s="2869"/>
      <c r="T1920" s="2869"/>
      <c r="U1920" s="2869"/>
      <c r="V1920" s="2869"/>
      <c r="W1920" s="2869"/>
      <c r="X1920" s="2869"/>
      <c r="Y1920" s="2869"/>
      <c r="Z1920" s="2869"/>
      <c r="AA1920" s="2879"/>
      <c r="AB1920" s="1125"/>
      <c r="AC1920" s="1151"/>
      <c r="AD1920" s="1152"/>
      <c r="AE1920" s="1153"/>
      <c r="AF1920" s="1153"/>
      <c r="AG1920" s="1153"/>
      <c r="AH1920" s="124"/>
      <c r="AI1920" s="124"/>
      <c r="AJ1920" s="124"/>
      <c r="AK1920" s="124"/>
      <c r="AL1920" s="1153"/>
      <c r="AM1920" s="124"/>
      <c r="AN1920" s="124"/>
      <c r="AO1920" s="1153"/>
      <c r="AP1920" s="1153"/>
      <c r="AQ1920" s="1153"/>
      <c r="AR1920" s="1154"/>
      <c r="AS1920" s="1154"/>
      <c r="AT1920" s="1154"/>
      <c r="AU1920" s="1154"/>
      <c r="AV1920" s="1154"/>
      <c r="AW1920" s="1154"/>
      <c r="AX1920" s="1154"/>
      <c r="AY1920" s="1154"/>
      <c r="AZ1920" s="1154"/>
      <c r="BA1920" s="1154"/>
      <c r="BB1920" s="1154"/>
    </row>
    <row r="1921" spans="2:54" ht="15" customHeight="1">
      <c r="B1921" s="1155"/>
      <c r="C1921" s="3017"/>
      <c r="D1921" s="3017"/>
      <c r="E1921" s="1146" t="s">
        <v>1130</v>
      </c>
      <c r="F1921" s="1106"/>
      <c r="G1921" s="441" t="s">
        <v>93</v>
      </c>
      <c r="H1921" s="441" t="s">
        <v>1103</v>
      </c>
      <c r="I1921" s="441" t="s">
        <v>1131</v>
      </c>
      <c r="J1921" s="441" t="s">
        <v>112</v>
      </c>
      <c r="K1921" s="1111" t="s">
        <v>1135</v>
      </c>
      <c r="L1921" s="441" t="s">
        <v>1120</v>
      </c>
      <c r="M1921" s="441" t="str">
        <f t="shared" si="114"/>
        <v>Panorama 66 kV</v>
      </c>
      <c r="N1921" s="1111" t="s">
        <v>1106</v>
      </c>
      <c r="O1921" s="1111" t="s">
        <v>842</v>
      </c>
      <c r="P1921" s="1111"/>
      <c r="Q1921" s="2867"/>
      <c r="R1921" s="2868"/>
      <c r="S1921" s="2869"/>
      <c r="T1921" s="2869"/>
      <c r="U1921" s="2869"/>
      <c r="V1921" s="2869"/>
      <c r="W1921" s="2869"/>
      <c r="X1921" s="2869"/>
      <c r="Y1921" s="2869"/>
      <c r="Z1921" s="2869"/>
      <c r="AA1921" s="2879"/>
      <c r="AB1921" s="1125"/>
      <c r="AC1921" s="1151"/>
      <c r="AD1921" s="1152"/>
      <c r="AE1921" s="1153"/>
      <c r="AF1921" s="1153"/>
      <c r="AG1921" s="1153"/>
      <c r="AH1921" s="124"/>
      <c r="AI1921" s="124"/>
      <c r="AJ1921" s="124"/>
      <c r="AK1921" s="124"/>
      <c r="AL1921" s="1153"/>
      <c r="AM1921" s="124"/>
      <c r="AN1921" s="124"/>
      <c r="AO1921" s="1153"/>
      <c r="AP1921" s="1153"/>
      <c r="AQ1921" s="1153"/>
      <c r="AR1921" s="1154"/>
      <c r="AS1921" s="1154"/>
      <c r="AT1921" s="1154"/>
      <c r="AU1921" s="1154"/>
      <c r="AV1921" s="1154"/>
      <c r="AW1921" s="1154"/>
      <c r="AX1921" s="1154"/>
      <c r="AY1921" s="1154"/>
      <c r="AZ1921" s="1154"/>
      <c r="BA1921" s="1154"/>
      <c r="BB1921" s="1154"/>
    </row>
    <row r="1922" spans="2:54" ht="15" customHeight="1">
      <c r="B1922" s="1155"/>
      <c r="C1922" s="3016" t="s">
        <v>1136</v>
      </c>
      <c r="D1922" s="3016" t="s">
        <v>833</v>
      </c>
      <c r="E1922" s="1146" t="s">
        <v>1127</v>
      </c>
      <c r="F1922" s="1106"/>
      <c r="G1922" s="441" t="s">
        <v>93</v>
      </c>
      <c r="H1922" s="441" t="s">
        <v>1103</v>
      </c>
      <c r="I1922" s="441" t="s">
        <v>1128</v>
      </c>
      <c r="J1922" s="441" t="s">
        <v>112</v>
      </c>
      <c r="K1922" s="1111" t="s">
        <v>1136</v>
      </c>
      <c r="L1922" s="441" t="s">
        <v>1120</v>
      </c>
      <c r="M1922" s="441" t="str">
        <f t="shared" si="114"/>
        <v>Panorama 66 kV</v>
      </c>
      <c r="N1922" s="1111" t="s">
        <v>1106</v>
      </c>
      <c r="O1922" s="1111" t="s">
        <v>833</v>
      </c>
      <c r="P1922" s="1111"/>
      <c r="Q1922" s="2867"/>
      <c r="R1922" s="2868"/>
      <c r="S1922" s="2869"/>
      <c r="T1922" s="2869"/>
      <c r="U1922" s="2869"/>
      <c r="V1922" s="2869"/>
      <c r="W1922" s="2870">
        <v>77.871600000000001</v>
      </c>
      <c r="X1922" s="2870">
        <v>78.144150600000003</v>
      </c>
      <c r="Y1922" s="2870">
        <v>78.417655127100005</v>
      </c>
      <c r="Z1922" s="2870">
        <v>78.692116920044853</v>
      </c>
      <c r="AA1922" s="2870">
        <v>78.967539329265009</v>
      </c>
      <c r="AB1922" s="1125"/>
      <c r="AC1922" s="1151"/>
      <c r="AD1922" s="1152"/>
      <c r="AE1922" s="1153"/>
      <c r="AF1922" s="1153"/>
      <c r="AG1922" s="1153"/>
      <c r="AH1922" s="124"/>
      <c r="AI1922" s="124"/>
      <c r="AJ1922" s="124"/>
      <c r="AK1922" s="124"/>
      <c r="AL1922" s="1153"/>
      <c r="AM1922" s="124"/>
      <c r="AN1922" s="124"/>
      <c r="AO1922" s="1153"/>
      <c r="AP1922" s="1153"/>
      <c r="AQ1922" s="1153"/>
      <c r="AR1922" s="1154"/>
      <c r="AS1922" s="1154"/>
      <c r="AT1922" s="1154"/>
      <c r="AU1922" s="1154"/>
      <c r="AV1922" s="1154"/>
      <c r="AW1922" s="1154"/>
      <c r="AX1922" s="1154"/>
      <c r="AY1922" s="1154"/>
      <c r="AZ1922" s="1154"/>
      <c r="BA1922" s="1154"/>
      <c r="BB1922" s="1154"/>
    </row>
    <row r="1923" spans="2:54" ht="15" customHeight="1">
      <c r="B1923" s="1155"/>
      <c r="C1923" s="3017"/>
      <c r="D1923" s="3017"/>
      <c r="E1923" s="1146" t="s">
        <v>1130</v>
      </c>
      <c r="F1923" s="1106"/>
      <c r="G1923" s="441" t="s">
        <v>93</v>
      </c>
      <c r="H1923" s="441" t="s">
        <v>1103</v>
      </c>
      <c r="I1923" s="441" t="s">
        <v>1131</v>
      </c>
      <c r="J1923" s="441" t="s">
        <v>112</v>
      </c>
      <c r="K1923" s="1111" t="s">
        <v>1136</v>
      </c>
      <c r="L1923" s="441" t="s">
        <v>1120</v>
      </c>
      <c r="M1923" s="441" t="str">
        <f t="shared" si="114"/>
        <v>Panorama 66 kV</v>
      </c>
      <c r="N1923" s="1111" t="s">
        <v>1106</v>
      </c>
      <c r="O1923" s="1111" t="s">
        <v>833</v>
      </c>
      <c r="P1923" s="1111"/>
      <c r="Q1923" s="2528"/>
      <c r="R1923" s="2529"/>
      <c r="S1923" s="2530"/>
      <c r="T1923" s="2530"/>
      <c r="U1923" s="2530"/>
      <c r="V1923" s="2530"/>
      <c r="W1923" s="2102"/>
      <c r="X1923" s="2102"/>
      <c r="Y1923" s="2102"/>
      <c r="Z1923" s="2102"/>
      <c r="AA1923" s="2103"/>
      <c r="AB1923" s="1125"/>
      <c r="AC1923" s="1151"/>
      <c r="AD1923" s="1152"/>
      <c r="AE1923" s="1153"/>
      <c r="AF1923" s="1153"/>
      <c r="AG1923" s="1153"/>
      <c r="AH1923" s="124"/>
      <c r="AI1923" s="124"/>
      <c r="AJ1923" s="124"/>
      <c r="AK1923" s="124"/>
      <c r="AL1923" s="1153"/>
      <c r="AM1923" s="124"/>
      <c r="AN1923" s="124"/>
      <c r="AO1923" s="1153"/>
      <c r="AP1923" s="1153"/>
      <c r="AQ1923" s="1153"/>
      <c r="AR1923" s="1154"/>
      <c r="AS1923" s="1154"/>
      <c r="AT1923" s="1154"/>
      <c r="AU1923" s="1154"/>
      <c r="AV1923" s="1154"/>
      <c r="AW1923" s="1154"/>
      <c r="AX1923" s="1154"/>
      <c r="AY1923" s="1154"/>
      <c r="AZ1923" s="1154"/>
      <c r="BA1923" s="1154"/>
      <c r="BB1923" s="1154"/>
    </row>
    <row r="1924" spans="2:54" ht="15" customHeight="1">
      <c r="B1924" s="1155"/>
      <c r="C1924" s="3016" t="s">
        <v>1136</v>
      </c>
      <c r="D1924" s="3016" t="s">
        <v>842</v>
      </c>
      <c r="E1924" s="1146" t="s">
        <v>1127</v>
      </c>
      <c r="F1924" s="1106"/>
      <c r="G1924" s="441" t="s">
        <v>93</v>
      </c>
      <c r="H1924" s="441" t="s">
        <v>1103</v>
      </c>
      <c r="I1924" s="441" t="s">
        <v>1128</v>
      </c>
      <c r="J1924" s="441" t="s">
        <v>112</v>
      </c>
      <c r="K1924" s="1111" t="s">
        <v>1136</v>
      </c>
      <c r="L1924" s="441" t="s">
        <v>1120</v>
      </c>
      <c r="M1924" s="441" t="str">
        <f t="shared" si="114"/>
        <v>Panorama 66 kV</v>
      </c>
      <c r="N1924" s="1111" t="s">
        <v>1106</v>
      </c>
      <c r="O1924" s="1111" t="s">
        <v>842</v>
      </c>
      <c r="P1924" s="1111"/>
      <c r="Q1924" s="2528"/>
      <c r="R1924" s="2529"/>
      <c r="S1924" s="2530"/>
      <c r="T1924" s="2530"/>
      <c r="U1924" s="2530"/>
      <c r="V1924" s="2530"/>
      <c r="W1924" s="2102">
        <v>81.62641509433962</v>
      </c>
      <c r="X1924" s="2102">
        <v>81.912107547169825</v>
      </c>
      <c r="Y1924" s="2102">
        <v>82.198799923584914</v>
      </c>
      <c r="Z1924" s="2102">
        <v>82.486495723317461</v>
      </c>
      <c r="AA1924" s="2102">
        <v>82.775198458349067</v>
      </c>
      <c r="AB1924" s="1125"/>
      <c r="AC1924" s="1151"/>
      <c r="AD1924" s="1152"/>
      <c r="AE1924" s="1153"/>
      <c r="AF1924" s="1153"/>
      <c r="AG1924" s="1153"/>
      <c r="AH1924" s="124"/>
      <c r="AI1924" s="124"/>
      <c r="AJ1924" s="124"/>
      <c r="AK1924" s="124"/>
      <c r="AL1924" s="1153"/>
      <c r="AM1924" s="124"/>
      <c r="AN1924" s="124"/>
      <c r="AO1924" s="1153"/>
      <c r="AP1924" s="1153"/>
      <c r="AQ1924" s="1153"/>
      <c r="AR1924" s="1154"/>
      <c r="AS1924" s="1154"/>
      <c r="AT1924" s="1154"/>
      <c r="AU1924" s="1154"/>
      <c r="AV1924" s="1154"/>
      <c r="AW1924" s="1154"/>
      <c r="AX1924" s="1154"/>
      <c r="AY1924" s="1154"/>
      <c r="AZ1924" s="1154"/>
      <c r="BA1924" s="1154"/>
      <c r="BB1924" s="1154"/>
    </row>
    <row r="1925" spans="2:54" ht="15" customHeight="1" thickBot="1">
      <c r="B1925" s="2872"/>
      <c r="C1925" s="3018"/>
      <c r="D1925" s="3018"/>
      <c r="E1925" s="2873" t="s">
        <v>1130</v>
      </c>
      <c r="F1925" s="1106"/>
      <c r="G1925" s="441" t="s">
        <v>93</v>
      </c>
      <c r="H1925" s="441" t="s">
        <v>1103</v>
      </c>
      <c r="I1925" s="441" t="s">
        <v>1131</v>
      </c>
      <c r="J1925" s="441" t="s">
        <v>112</v>
      </c>
      <c r="K1925" s="1111" t="s">
        <v>1136</v>
      </c>
      <c r="L1925" s="441" t="s">
        <v>1120</v>
      </c>
      <c r="M1925" s="441" t="str">
        <f t="shared" si="114"/>
        <v>Panorama 66 kV</v>
      </c>
      <c r="N1925" s="1111" t="s">
        <v>1106</v>
      </c>
      <c r="O1925" s="1111" t="s">
        <v>842</v>
      </c>
      <c r="P1925" s="1111"/>
      <c r="Q1925" s="2874"/>
      <c r="R1925" s="2875"/>
      <c r="S1925" s="2876"/>
      <c r="T1925" s="2876"/>
      <c r="U1925" s="2876"/>
      <c r="V1925" s="2876"/>
      <c r="W1925" s="2877"/>
      <c r="X1925" s="2877"/>
      <c r="Y1925" s="2877"/>
      <c r="Z1925" s="2877"/>
      <c r="AA1925" s="2878"/>
      <c r="AB1925" s="1162"/>
      <c r="AC1925" s="1151"/>
      <c r="AD1925" s="1152"/>
      <c r="AE1925" s="1153"/>
      <c r="AF1925" s="1153"/>
      <c r="AG1925" s="1153"/>
      <c r="AH1925" s="124"/>
      <c r="AI1925" s="124"/>
      <c r="AJ1925" s="124"/>
      <c r="AK1925" s="124"/>
      <c r="AL1925" s="1153"/>
      <c r="AM1925" s="124"/>
      <c r="AN1925" s="124"/>
      <c r="AO1925" s="1153"/>
      <c r="AP1925" s="1153"/>
      <c r="AQ1925" s="1153"/>
      <c r="AR1925" s="1154"/>
      <c r="AS1925" s="1154"/>
      <c r="AT1925" s="1154"/>
      <c r="AU1925" s="1154"/>
      <c r="AV1925" s="1154"/>
      <c r="AW1925" s="1154"/>
      <c r="AX1925" s="1154"/>
      <c r="AY1925" s="1154"/>
      <c r="AZ1925" s="1154"/>
      <c r="BA1925" s="1154"/>
      <c r="BB1925" s="1154"/>
    </row>
    <row r="1926" spans="2:54" ht="15" customHeight="1">
      <c r="B1926" s="1145" t="s">
        <v>1641</v>
      </c>
      <c r="C1926" s="3019" t="s">
        <v>1126</v>
      </c>
      <c r="D1926" s="3019" t="s">
        <v>842</v>
      </c>
      <c r="E1926" s="1146" t="s">
        <v>1127</v>
      </c>
      <c r="F1926" s="1106"/>
      <c r="G1926" s="441" t="s">
        <v>93</v>
      </c>
      <c r="H1926" s="441" t="s">
        <v>1103</v>
      </c>
      <c r="I1926" s="441" t="s">
        <v>1128</v>
      </c>
      <c r="J1926" s="441" t="s">
        <v>112</v>
      </c>
      <c r="K1926" s="441" t="s">
        <v>1126</v>
      </c>
      <c r="L1926" s="441" t="s">
        <v>1120</v>
      </c>
      <c r="M1926" s="441" t="str">
        <f t="shared" ref="M1926" si="117">B1926</f>
        <v>Cowra 66 kV</v>
      </c>
      <c r="N1926" s="441" t="s">
        <v>1129</v>
      </c>
      <c r="O1926" s="441" t="s">
        <v>842</v>
      </c>
      <c r="P1926" s="1111"/>
      <c r="Q1926" s="2521"/>
      <c r="R1926" s="2522"/>
      <c r="S1926" s="2523"/>
      <c r="T1926" s="2523"/>
      <c r="U1926" s="2523"/>
      <c r="V1926" s="2523"/>
      <c r="W1926" s="2524"/>
      <c r="X1926" s="2524"/>
      <c r="Y1926" s="2524"/>
      <c r="Z1926" s="2524"/>
      <c r="AA1926" s="2525"/>
      <c r="AC1926" s="124"/>
      <c r="AD1926" s="124"/>
      <c r="AE1926" s="124"/>
      <c r="AF1926" s="124"/>
      <c r="AG1926" s="124"/>
      <c r="AH1926" s="124"/>
      <c r="AI1926" s="124"/>
      <c r="AJ1926" s="124"/>
      <c r="AK1926" s="124"/>
      <c r="AL1926" s="124"/>
      <c r="AM1926" s="124"/>
      <c r="AN1926" s="124"/>
      <c r="AO1926" s="124"/>
      <c r="AP1926" s="124"/>
      <c r="AQ1926" s="124"/>
      <c r="AR1926" s="124"/>
      <c r="AS1926" s="124"/>
      <c r="AT1926" s="124"/>
      <c r="AU1926" s="124"/>
      <c r="AV1926" s="124"/>
      <c r="AW1926" s="124"/>
      <c r="AX1926" s="124"/>
      <c r="AY1926" s="124"/>
      <c r="AZ1926" s="124"/>
      <c r="BA1926" s="124"/>
      <c r="BB1926" s="124"/>
    </row>
    <row r="1927" spans="2:54" ht="15" customHeight="1">
      <c r="B1927" s="1155"/>
      <c r="C1927" s="3017"/>
      <c r="D1927" s="3017"/>
      <c r="E1927" s="1146" t="s">
        <v>1130</v>
      </c>
      <c r="F1927" s="1106"/>
      <c r="G1927" s="441" t="s">
        <v>93</v>
      </c>
      <c r="H1927" s="441" t="s">
        <v>1103</v>
      </c>
      <c r="I1927" s="441" t="s">
        <v>1131</v>
      </c>
      <c r="J1927" s="441" t="s">
        <v>112</v>
      </c>
      <c r="K1927" s="441" t="s">
        <v>1126</v>
      </c>
      <c r="L1927" s="441" t="s">
        <v>1120</v>
      </c>
      <c r="M1927" s="441" t="str">
        <f t="shared" si="114"/>
        <v>Cowra 66 kV</v>
      </c>
      <c r="N1927" s="441" t="s">
        <v>1129</v>
      </c>
      <c r="O1927" s="441" t="s">
        <v>842</v>
      </c>
      <c r="P1927" s="1111"/>
      <c r="Q1927" s="2526"/>
      <c r="R1927" s="2527"/>
      <c r="S1927" s="2524"/>
      <c r="T1927" s="2524"/>
      <c r="U1927" s="2524"/>
      <c r="V1927" s="2524"/>
      <c r="W1927" s="2524"/>
      <c r="X1927" s="2524"/>
      <c r="Y1927" s="2524"/>
      <c r="Z1927" s="2524"/>
      <c r="AA1927" s="2525"/>
      <c r="AC1927" s="124"/>
      <c r="AD1927" s="124"/>
      <c r="AE1927" s="124"/>
      <c r="AF1927" s="124"/>
      <c r="AG1927" s="124"/>
      <c r="AH1927" s="124"/>
      <c r="AI1927" s="124"/>
      <c r="AJ1927" s="124"/>
      <c r="AK1927" s="124"/>
      <c r="AL1927" s="124"/>
      <c r="AM1927" s="124"/>
      <c r="AN1927" s="124"/>
      <c r="AO1927" s="124"/>
      <c r="AP1927" s="124"/>
      <c r="AQ1927" s="124"/>
      <c r="AR1927" s="124"/>
      <c r="AS1927" s="124"/>
      <c r="AT1927" s="124"/>
      <c r="AU1927" s="124"/>
      <c r="AV1927" s="124"/>
      <c r="AW1927" s="124"/>
      <c r="AX1927" s="124"/>
      <c r="AY1927" s="124"/>
      <c r="AZ1927" s="124"/>
      <c r="BA1927" s="124"/>
      <c r="BB1927" s="124"/>
    </row>
    <row r="1928" spans="2:54" ht="15" customHeight="1">
      <c r="B1928" s="1155"/>
      <c r="C1928" s="3016" t="s">
        <v>1132</v>
      </c>
      <c r="D1928" s="3016" t="s">
        <v>833</v>
      </c>
      <c r="E1928" s="1146" t="s">
        <v>1127</v>
      </c>
      <c r="F1928" s="1106"/>
      <c r="G1928" s="441" t="s">
        <v>93</v>
      </c>
      <c r="H1928" s="441" t="s">
        <v>1103</v>
      </c>
      <c r="I1928" s="441" t="s">
        <v>1128</v>
      </c>
      <c r="J1928" s="441" t="s">
        <v>112</v>
      </c>
      <c r="K1928" s="1111" t="s">
        <v>1132</v>
      </c>
      <c r="L1928" s="441" t="s">
        <v>1120</v>
      </c>
      <c r="M1928" s="441" t="str">
        <f t="shared" si="114"/>
        <v>Cowra 66 kV</v>
      </c>
      <c r="N1928" s="1111" t="s">
        <v>1106</v>
      </c>
      <c r="O1928" s="1111" t="s">
        <v>833</v>
      </c>
      <c r="P1928" s="1111"/>
      <c r="Q1928" s="2850"/>
      <c r="R1928" s="2850"/>
      <c r="S1928" s="2850"/>
      <c r="T1928" s="2850"/>
      <c r="U1928" s="2850"/>
      <c r="V1928" s="2851"/>
      <c r="W1928" s="2852"/>
      <c r="X1928" s="2852"/>
      <c r="Y1928" s="2852"/>
      <c r="Z1928" s="2852"/>
      <c r="AA1928" s="2853"/>
      <c r="AC1928" s="124"/>
      <c r="AD1928" s="124"/>
      <c r="AE1928" s="124"/>
      <c r="AF1928" s="124"/>
      <c r="AG1928" s="124"/>
      <c r="AH1928" s="124"/>
      <c r="AI1928" s="124"/>
      <c r="AJ1928" s="124"/>
      <c r="AK1928" s="124"/>
      <c r="AL1928" s="124"/>
      <c r="AM1928" s="124"/>
      <c r="AN1928" s="124"/>
      <c r="AO1928" s="124"/>
      <c r="AP1928" s="124"/>
      <c r="AQ1928" s="124"/>
      <c r="AR1928" s="124"/>
      <c r="AS1928" s="124"/>
      <c r="AT1928" s="124"/>
      <c r="AU1928" s="124"/>
      <c r="AV1928" s="124"/>
      <c r="AW1928" s="124"/>
      <c r="AX1928" s="124"/>
      <c r="AY1928" s="124"/>
      <c r="AZ1928" s="124"/>
      <c r="BA1928" s="124"/>
      <c r="BB1928" s="124"/>
    </row>
    <row r="1929" spans="2:54" ht="15" customHeight="1">
      <c r="B1929" s="1155"/>
      <c r="C1929" s="3017"/>
      <c r="D1929" s="3017"/>
      <c r="E1929" s="1146" t="s">
        <v>1130</v>
      </c>
      <c r="F1929" s="1106"/>
      <c r="G1929" s="441" t="s">
        <v>93</v>
      </c>
      <c r="H1929" s="441" t="s">
        <v>1103</v>
      </c>
      <c r="I1929" s="441" t="s">
        <v>1131</v>
      </c>
      <c r="J1929" s="441" t="s">
        <v>112</v>
      </c>
      <c r="K1929" s="1111" t="s">
        <v>1132</v>
      </c>
      <c r="L1929" s="441" t="s">
        <v>1120</v>
      </c>
      <c r="M1929" s="441" t="str">
        <f t="shared" si="114"/>
        <v>Cowra 66 kV</v>
      </c>
      <c r="N1929" s="1111" t="s">
        <v>1106</v>
      </c>
      <c r="O1929" s="1111" t="s">
        <v>833</v>
      </c>
      <c r="P1929" s="1111"/>
      <c r="Q1929" s="2850"/>
      <c r="R1929" s="2850"/>
      <c r="S1929" s="2850"/>
      <c r="T1929" s="2850"/>
      <c r="U1929" s="2850"/>
      <c r="V1929" s="2851"/>
      <c r="W1929" s="2852"/>
      <c r="X1929" s="2852"/>
      <c r="Y1929" s="2852"/>
      <c r="Z1929" s="2852"/>
      <c r="AA1929" s="2853"/>
      <c r="AC1929" s="124"/>
      <c r="AD1929" s="124"/>
      <c r="AE1929" s="124"/>
      <c r="AF1929" s="124"/>
      <c r="AG1929" s="124"/>
      <c r="AH1929" s="124"/>
      <c r="AI1929" s="124"/>
      <c r="AJ1929" s="124"/>
      <c r="AK1929" s="124"/>
      <c r="AL1929" s="124"/>
      <c r="AM1929" s="124"/>
      <c r="AN1929" s="124"/>
      <c r="AO1929" s="124"/>
      <c r="AP1929" s="124"/>
      <c r="AQ1929" s="124"/>
      <c r="AR1929" s="124"/>
      <c r="AS1929" s="124"/>
      <c r="AT1929" s="124"/>
      <c r="AU1929" s="124"/>
      <c r="AV1929" s="124"/>
      <c r="AW1929" s="124"/>
      <c r="AX1929" s="124"/>
      <c r="AY1929" s="124"/>
      <c r="AZ1929" s="124"/>
      <c r="BA1929" s="124"/>
      <c r="BB1929" s="124"/>
    </row>
    <row r="1930" spans="2:54" ht="15" customHeight="1">
      <c r="B1930" s="1155"/>
      <c r="C1930" s="3016" t="s">
        <v>1132</v>
      </c>
      <c r="D1930" s="3016" t="s">
        <v>842</v>
      </c>
      <c r="E1930" s="1146" t="s">
        <v>1127</v>
      </c>
      <c r="F1930" s="1106"/>
      <c r="G1930" s="441" t="s">
        <v>93</v>
      </c>
      <c r="H1930" s="441" t="s">
        <v>1103</v>
      </c>
      <c r="I1930" s="441" t="s">
        <v>1128</v>
      </c>
      <c r="J1930" s="441" t="s">
        <v>112</v>
      </c>
      <c r="K1930" s="1111" t="s">
        <v>1132</v>
      </c>
      <c r="L1930" s="441" t="s">
        <v>1120</v>
      </c>
      <c r="M1930" s="441" t="str">
        <f t="shared" si="114"/>
        <v>Cowra 66 kV</v>
      </c>
      <c r="N1930" s="1111" t="s">
        <v>1106</v>
      </c>
      <c r="O1930" s="1112" t="s">
        <v>842</v>
      </c>
      <c r="P1930" s="1111"/>
      <c r="Q1930" s="2854"/>
      <c r="R1930" s="2854"/>
      <c r="S1930" s="2854"/>
      <c r="T1930" s="2854"/>
      <c r="U1930" s="2854"/>
      <c r="V1930" s="2855"/>
      <c r="W1930" s="2852"/>
      <c r="X1930" s="2852"/>
      <c r="Y1930" s="2852"/>
      <c r="Z1930" s="2852"/>
      <c r="AA1930" s="2853"/>
      <c r="AC1930" s="124"/>
      <c r="AD1930" s="124"/>
      <c r="AE1930" s="124"/>
      <c r="AF1930" s="124"/>
      <c r="AG1930" s="124"/>
      <c r="AH1930" s="124"/>
      <c r="AI1930" s="124"/>
      <c r="AJ1930" s="124"/>
      <c r="AK1930" s="124"/>
      <c r="AL1930" s="124"/>
      <c r="AM1930" s="124"/>
      <c r="AN1930" s="124"/>
      <c r="AO1930" s="124"/>
      <c r="AP1930" s="124"/>
      <c r="AQ1930" s="124"/>
      <c r="AR1930" s="124"/>
      <c r="AS1930" s="124"/>
      <c r="AT1930" s="124"/>
      <c r="AU1930" s="124"/>
      <c r="AV1930" s="124"/>
      <c r="AW1930" s="124"/>
      <c r="AX1930" s="124"/>
      <c r="AY1930" s="124"/>
      <c r="AZ1930" s="124"/>
      <c r="BA1930" s="124"/>
      <c r="BB1930" s="124"/>
    </row>
    <row r="1931" spans="2:54" ht="15" customHeight="1">
      <c r="B1931" s="1155"/>
      <c r="C1931" s="3017"/>
      <c r="D1931" s="3017"/>
      <c r="E1931" s="1146" t="s">
        <v>1130</v>
      </c>
      <c r="F1931" s="1106"/>
      <c r="G1931" s="441" t="s">
        <v>93</v>
      </c>
      <c r="H1931" s="441" t="s">
        <v>1103</v>
      </c>
      <c r="I1931" s="441" t="s">
        <v>1131</v>
      </c>
      <c r="J1931" s="441" t="s">
        <v>112</v>
      </c>
      <c r="K1931" s="1111" t="s">
        <v>1132</v>
      </c>
      <c r="L1931" s="441" t="s">
        <v>1120</v>
      </c>
      <c r="M1931" s="441" t="str">
        <f t="shared" si="114"/>
        <v>Cowra 66 kV</v>
      </c>
      <c r="N1931" s="1111" t="s">
        <v>1106</v>
      </c>
      <c r="O1931" s="1112" t="s">
        <v>842</v>
      </c>
      <c r="P1931" s="1111"/>
      <c r="Q1931" s="2854"/>
      <c r="R1931" s="2854"/>
      <c r="S1931" s="2854"/>
      <c r="T1931" s="2854"/>
      <c r="U1931" s="2854"/>
      <c r="V1931" s="2855"/>
      <c r="W1931" s="2852"/>
      <c r="X1931" s="2852"/>
      <c r="Y1931" s="2852"/>
      <c r="Z1931" s="2852"/>
      <c r="AA1931" s="2853"/>
      <c r="AC1931" s="124"/>
      <c r="AD1931" s="124"/>
      <c r="AE1931" s="124"/>
      <c r="AF1931" s="124"/>
      <c r="AG1931" s="124"/>
      <c r="AH1931" s="124"/>
      <c r="AI1931" s="124"/>
      <c r="AJ1931" s="124"/>
      <c r="AK1931" s="124"/>
      <c r="AL1931" s="124"/>
      <c r="AM1931" s="124"/>
      <c r="AN1931" s="124"/>
      <c r="AO1931" s="124"/>
      <c r="AP1931" s="124"/>
      <c r="AQ1931" s="124"/>
      <c r="AR1931" s="124"/>
      <c r="AS1931" s="124"/>
      <c r="AT1931" s="124"/>
      <c r="AU1931" s="124"/>
      <c r="AV1931" s="124"/>
      <c r="AW1931" s="124"/>
      <c r="AX1931" s="124"/>
      <c r="AY1931" s="124"/>
      <c r="AZ1931" s="124"/>
      <c r="BA1931" s="124"/>
      <c r="BB1931" s="124"/>
    </row>
    <row r="1932" spans="2:54" ht="15" customHeight="1">
      <c r="B1932" s="1155"/>
      <c r="C1932" s="3016" t="s">
        <v>1133</v>
      </c>
      <c r="D1932" s="3016"/>
      <c r="E1932" s="1146" t="s">
        <v>1127</v>
      </c>
      <c r="F1932" s="1106"/>
      <c r="G1932" s="441" t="s">
        <v>93</v>
      </c>
      <c r="H1932" s="441" t="s">
        <v>1103</v>
      </c>
      <c r="I1932" s="441" t="s">
        <v>1128</v>
      </c>
      <c r="J1932" s="441" t="s">
        <v>112</v>
      </c>
      <c r="K1932" s="1111" t="s">
        <v>1133</v>
      </c>
      <c r="L1932" s="441" t="s">
        <v>1120</v>
      </c>
      <c r="M1932" s="441" t="str">
        <f t="shared" si="114"/>
        <v>Cowra 66 kV</v>
      </c>
      <c r="N1932" s="1111" t="s">
        <v>1108</v>
      </c>
      <c r="O1932" s="1111" t="s">
        <v>1109</v>
      </c>
      <c r="P1932" s="1111"/>
      <c r="Q1932" s="2857"/>
      <c r="R1932" s="2857"/>
      <c r="S1932" s="2857"/>
      <c r="T1932" s="2857"/>
      <c r="U1932" s="2857"/>
      <c r="V1932" s="2858"/>
      <c r="W1932" s="2859"/>
      <c r="X1932" s="2859"/>
      <c r="Y1932" s="2859"/>
      <c r="Z1932" s="2859"/>
      <c r="AA1932" s="2860"/>
      <c r="AC1932" s="124"/>
      <c r="AD1932" s="124"/>
      <c r="AE1932" s="124"/>
      <c r="AF1932" s="124"/>
      <c r="AG1932" s="124"/>
      <c r="AH1932" s="124"/>
      <c r="AI1932" s="124"/>
      <c r="AJ1932" s="124"/>
      <c r="AK1932" s="124"/>
      <c r="AL1932" s="124"/>
      <c r="AM1932" s="124"/>
      <c r="AN1932" s="124"/>
      <c r="AO1932" s="124"/>
      <c r="AP1932" s="124"/>
      <c r="AQ1932" s="124"/>
      <c r="AR1932" s="124"/>
      <c r="AS1932" s="124"/>
      <c r="AT1932" s="124"/>
      <c r="AU1932" s="124"/>
      <c r="AV1932" s="124"/>
      <c r="AW1932" s="124"/>
      <c r="AX1932" s="124"/>
      <c r="AY1932" s="124"/>
      <c r="AZ1932" s="124"/>
      <c r="BA1932" s="124"/>
      <c r="BB1932" s="124"/>
    </row>
    <row r="1933" spans="2:54" ht="15" customHeight="1">
      <c r="B1933" s="1155"/>
      <c r="C1933" s="3017"/>
      <c r="D1933" s="3017"/>
      <c r="E1933" s="1146" t="s">
        <v>1130</v>
      </c>
      <c r="F1933" s="1106"/>
      <c r="G1933" s="441" t="s">
        <v>93</v>
      </c>
      <c r="H1933" s="441" t="s">
        <v>1103</v>
      </c>
      <c r="I1933" s="441" t="s">
        <v>1131</v>
      </c>
      <c r="J1933" s="441" t="s">
        <v>112</v>
      </c>
      <c r="K1933" s="1111" t="s">
        <v>1133</v>
      </c>
      <c r="L1933" s="441" t="s">
        <v>1120</v>
      </c>
      <c r="M1933" s="441" t="str">
        <f t="shared" ref="M1933:M1996" si="118">M1932</f>
        <v>Cowra 66 kV</v>
      </c>
      <c r="N1933" s="1111" t="s">
        <v>1108</v>
      </c>
      <c r="O1933" s="1111" t="s">
        <v>1109</v>
      </c>
      <c r="P1933" s="1111"/>
      <c r="Q1933" s="2857"/>
      <c r="R1933" s="2857"/>
      <c r="S1933" s="2857"/>
      <c r="T1933" s="2857"/>
      <c r="U1933" s="2857"/>
      <c r="V1933" s="2858"/>
      <c r="W1933" s="2859"/>
      <c r="X1933" s="2859"/>
      <c r="Y1933" s="2859"/>
      <c r="Z1933" s="2859"/>
      <c r="AA1933" s="2860"/>
      <c r="AC1933" s="124"/>
      <c r="AD1933" s="124"/>
      <c r="AE1933" s="124"/>
      <c r="AF1933" s="124"/>
      <c r="AG1933" s="124"/>
      <c r="AH1933" s="124"/>
      <c r="AI1933" s="124"/>
      <c r="AJ1933" s="124"/>
      <c r="AK1933" s="124"/>
      <c r="AL1933" s="124"/>
      <c r="AM1933" s="124"/>
      <c r="AN1933" s="124"/>
      <c r="AO1933" s="124"/>
      <c r="AP1933" s="124"/>
      <c r="AQ1933" s="124"/>
      <c r="AR1933" s="124"/>
      <c r="AS1933" s="124"/>
      <c r="AT1933" s="124"/>
      <c r="AU1933" s="124"/>
      <c r="AV1933" s="124"/>
      <c r="AW1933" s="124"/>
      <c r="AX1933" s="124"/>
      <c r="AY1933" s="124"/>
      <c r="AZ1933" s="124"/>
      <c r="BA1933" s="124"/>
      <c r="BB1933" s="124"/>
    </row>
    <row r="1934" spans="2:54" ht="15" customHeight="1">
      <c r="B1934" s="1155"/>
      <c r="C1934" s="3016" t="s">
        <v>1110</v>
      </c>
      <c r="D1934" s="3016"/>
      <c r="E1934" s="1146" t="s">
        <v>1127</v>
      </c>
      <c r="F1934" s="1106"/>
      <c r="G1934" s="441" t="s">
        <v>93</v>
      </c>
      <c r="H1934" s="441" t="s">
        <v>1103</v>
      </c>
      <c r="I1934" s="441" t="s">
        <v>1128</v>
      </c>
      <c r="J1934" s="441" t="s">
        <v>112</v>
      </c>
      <c r="K1934" s="1111" t="s">
        <v>1110</v>
      </c>
      <c r="L1934" s="441" t="s">
        <v>1120</v>
      </c>
      <c r="M1934" s="441" t="str">
        <f t="shared" si="118"/>
        <v>Cowra 66 kV</v>
      </c>
      <c r="N1934" s="1111" t="s">
        <v>1111</v>
      </c>
      <c r="O1934" s="1112">
        <v>0</v>
      </c>
      <c r="P1934" s="1111"/>
      <c r="Q1934" s="2861"/>
      <c r="R1934" s="2861"/>
      <c r="S1934" s="2861"/>
      <c r="T1934" s="2861"/>
      <c r="U1934" s="2861"/>
      <c r="V1934" s="2862"/>
      <c r="W1934" s="2863"/>
      <c r="X1934" s="2863"/>
      <c r="Y1934" s="2863"/>
      <c r="Z1934" s="2863"/>
      <c r="AA1934" s="2864"/>
      <c r="AC1934" s="124"/>
      <c r="AD1934" s="124"/>
      <c r="AE1934" s="124"/>
      <c r="AF1934" s="124"/>
      <c r="AG1934" s="124"/>
      <c r="AH1934" s="124"/>
      <c r="AI1934" s="124"/>
      <c r="AJ1934" s="124"/>
      <c r="AK1934" s="124"/>
      <c r="AL1934" s="124"/>
      <c r="AM1934" s="124"/>
      <c r="AN1934" s="124"/>
      <c r="AO1934" s="124"/>
      <c r="AP1934" s="124"/>
      <c r="AQ1934" s="124"/>
      <c r="AR1934" s="124"/>
      <c r="AS1934" s="124"/>
      <c r="AT1934" s="124"/>
      <c r="AU1934" s="124"/>
      <c r="AV1934" s="124"/>
      <c r="AW1934" s="124"/>
      <c r="AX1934" s="124"/>
      <c r="AY1934" s="124"/>
      <c r="AZ1934" s="124"/>
      <c r="BA1934" s="124"/>
      <c r="BB1934" s="124"/>
    </row>
    <row r="1935" spans="2:54" ht="15" customHeight="1">
      <c r="B1935" s="1155"/>
      <c r="C1935" s="3017"/>
      <c r="D1935" s="3017"/>
      <c r="E1935" s="1146" t="s">
        <v>1130</v>
      </c>
      <c r="F1935" s="1106"/>
      <c r="G1935" s="441" t="s">
        <v>93</v>
      </c>
      <c r="H1935" s="441" t="s">
        <v>1103</v>
      </c>
      <c r="I1935" s="441" t="s">
        <v>1131</v>
      </c>
      <c r="J1935" s="441" t="s">
        <v>112</v>
      </c>
      <c r="K1935" s="1111" t="s">
        <v>1110</v>
      </c>
      <c r="L1935" s="441" t="s">
        <v>1120</v>
      </c>
      <c r="M1935" s="441" t="str">
        <f t="shared" si="118"/>
        <v>Cowra 66 kV</v>
      </c>
      <c r="N1935" s="1111" t="s">
        <v>1111</v>
      </c>
      <c r="O1935" s="1112">
        <v>0</v>
      </c>
      <c r="P1935" s="1111"/>
      <c r="Q1935" s="2861"/>
      <c r="R1935" s="2861"/>
      <c r="S1935" s="2861"/>
      <c r="T1935" s="2861"/>
      <c r="U1935" s="2861"/>
      <c r="V1935" s="2862"/>
      <c r="W1935" s="2863"/>
      <c r="X1935" s="2863"/>
      <c r="Y1935" s="2863"/>
      <c r="Z1935" s="2863"/>
      <c r="AA1935" s="2864"/>
      <c r="AC1935" s="124"/>
      <c r="AD1935" s="124"/>
      <c r="AE1935" s="124"/>
      <c r="AF1935" s="124"/>
      <c r="AG1935" s="124"/>
      <c r="AH1935" s="124"/>
      <c r="AI1935" s="124"/>
      <c r="AJ1935" s="124"/>
      <c r="AK1935" s="124"/>
      <c r="AL1935" s="124"/>
      <c r="AM1935" s="124"/>
      <c r="AN1935" s="124"/>
      <c r="AO1935" s="124"/>
      <c r="AP1935" s="124"/>
      <c r="AQ1935" s="124"/>
      <c r="AR1935" s="124"/>
      <c r="AS1935" s="124"/>
      <c r="AT1935" s="124"/>
      <c r="AU1935" s="124"/>
      <c r="AV1935" s="124"/>
      <c r="AW1935" s="124"/>
      <c r="AX1935" s="124"/>
      <c r="AY1935" s="124"/>
      <c r="AZ1935" s="124"/>
      <c r="BA1935" s="124"/>
      <c r="BB1935" s="124"/>
    </row>
    <row r="1936" spans="2:54" ht="15" customHeight="1">
      <c r="B1936" s="1155"/>
      <c r="C1936" s="3016" t="s">
        <v>1112</v>
      </c>
      <c r="D1936" s="3016"/>
      <c r="E1936" s="1146" t="s">
        <v>1127</v>
      </c>
      <c r="F1936" s="1106"/>
      <c r="G1936" s="441" t="s">
        <v>93</v>
      </c>
      <c r="H1936" s="441" t="s">
        <v>1103</v>
      </c>
      <c r="I1936" s="441" t="s">
        <v>1128</v>
      </c>
      <c r="J1936" s="441" t="s">
        <v>112</v>
      </c>
      <c r="K1936" s="1111" t="s">
        <v>1112</v>
      </c>
      <c r="L1936" s="441" t="s">
        <v>1120</v>
      </c>
      <c r="M1936" s="441" t="str">
        <f t="shared" si="118"/>
        <v>Cowra 66 kV</v>
      </c>
      <c r="N1936" s="1111" t="s">
        <v>1113</v>
      </c>
      <c r="O1936" s="1111" t="s">
        <v>1113</v>
      </c>
      <c r="P1936" s="1111"/>
      <c r="Q1936" s="2850"/>
      <c r="R1936" s="2850"/>
      <c r="S1936" s="2850"/>
      <c r="T1936" s="2850"/>
      <c r="U1936" s="2850"/>
      <c r="V1936" s="2851"/>
      <c r="W1936" s="2866"/>
      <c r="X1936" s="2866"/>
      <c r="Y1936" s="2866"/>
      <c r="Z1936" s="2866"/>
      <c r="AA1936" s="2099"/>
      <c r="AC1936" s="124"/>
      <c r="AD1936" s="124"/>
      <c r="AE1936" s="124"/>
      <c r="AF1936" s="124"/>
      <c r="AG1936" s="124"/>
      <c r="AH1936" s="124"/>
      <c r="AI1936" s="124"/>
      <c r="AJ1936" s="124"/>
      <c r="AK1936" s="124"/>
      <c r="AL1936" s="124"/>
      <c r="AM1936" s="124"/>
      <c r="AN1936" s="124"/>
      <c r="AO1936" s="124"/>
      <c r="AP1936" s="124"/>
      <c r="AQ1936" s="124"/>
      <c r="AR1936" s="124"/>
      <c r="AS1936" s="124"/>
      <c r="AT1936" s="124"/>
      <c r="AU1936" s="124"/>
      <c r="AV1936" s="124"/>
      <c r="AW1936" s="124"/>
      <c r="AX1936" s="124"/>
      <c r="AY1936" s="124"/>
      <c r="AZ1936" s="124"/>
      <c r="BA1936" s="124"/>
      <c r="BB1936" s="124"/>
    </row>
    <row r="1937" spans="2:54" ht="15" customHeight="1">
      <c r="B1937" s="1155"/>
      <c r="C1937" s="3017"/>
      <c r="D1937" s="3017"/>
      <c r="E1937" s="1146" t="s">
        <v>1130</v>
      </c>
      <c r="F1937" s="1106"/>
      <c r="G1937" s="441" t="s">
        <v>93</v>
      </c>
      <c r="H1937" s="441" t="s">
        <v>1103</v>
      </c>
      <c r="I1937" s="441" t="s">
        <v>1131</v>
      </c>
      <c r="J1937" s="441" t="s">
        <v>112</v>
      </c>
      <c r="K1937" s="1111" t="s">
        <v>1112</v>
      </c>
      <c r="L1937" s="441" t="s">
        <v>1120</v>
      </c>
      <c r="M1937" s="441" t="str">
        <f t="shared" si="118"/>
        <v>Cowra 66 kV</v>
      </c>
      <c r="N1937" s="1111" t="s">
        <v>1113</v>
      </c>
      <c r="O1937" s="1111" t="s">
        <v>1113</v>
      </c>
      <c r="P1937" s="1111"/>
      <c r="Q1937" s="2850"/>
      <c r="R1937" s="2850"/>
      <c r="S1937" s="2850"/>
      <c r="T1937" s="2850"/>
      <c r="U1937" s="2850"/>
      <c r="V1937" s="2851"/>
      <c r="W1937" s="2866"/>
      <c r="X1937" s="2866"/>
      <c r="Y1937" s="2866"/>
      <c r="Z1937" s="2866"/>
      <c r="AA1937" s="2099"/>
      <c r="AC1937" s="124"/>
      <c r="AD1937" s="124"/>
      <c r="AE1937" s="124"/>
      <c r="AF1937" s="124"/>
      <c r="AG1937" s="124"/>
      <c r="AH1937" s="124"/>
      <c r="AI1937" s="124"/>
      <c r="AJ1937" s="124"/>
      <c r="AK1937" s="124"/>
      <c r="AL1937" s="124"/>
      <c r="AM1937" s="124"/>
      <c r="AN1937" s="124"/>
      <c r="AO1937" s="124"/>
      <c r="AP1937" s="124"/>
      <c r="AQ1937" s="124"/>
      <c r="AR1937" s="124"/>
      <c r="AS1937" s="124"/>
      <c r="AT1937" s="124"/>
      <c r="AU1937" s="124"/>
      <c r="AV1937" s="124"/>
      <c r="AW1937" s="124"/>
      <c r="AX1937" s="124"/>
      <c r="AY1937" s="124"/>
      <c r="AZ1937" s="124"/>
      <c r="BA1937" s="124"/>
      <c r="BB1937" s="124"/>
    </row>
    <row r="1938" spans="2:54" ht="15" customHeight="1">
      <c r="B1938" s="1155"/>
      <c r="C1938" s="3016" t="s">
        <v>1134</v>
      </c>
      <c r="D1938" s="3016" t="s">
        <v>833</v>
      </c>
      <c r="E1938" s="1146" t="s">
        <v>1127</v>
      </c>
      <c r="F1938" s="1106"/>
      <c r="G1938" s="441" t="s">
        <v>93</v>
      </c>
      <c r="H1938" s="441" t="s">
        <v>1103</v>
      </c>
      <c r="I1938" s="441" t="s">
        <v>1128</v>
      </c>
      <c r="J1938" s="441" t="s">
        <v>112</v>
      </c>
      <c r="K1938" s="1111" t="s">
        <v>1134</v>
      </c>
      <c r="L1938" s="441" t="s">
        <v>1120</v>
      </c>
      <c r="M1938" s="441" t="str">
        <f t="shared" si="118"/>
        <v>Cowra 66 kV</v>
      </c>
      <c r="N1938" s="1111" t="s">
        <v>1115</v>
      </c>
      <c r="O1938" s="1111" t="s">
        <v>833</v>
      </c>
      <c r="P1938" s="1111"/>
      <c r="Q1938" s="2867"/>
      <c r="R1938" s="2868"/>
      <c r="S1938" s="2869"/>
      <c r="T1938" s="2869"/>
      <c r="U1938" s="2869"/>
      <c r="V1938" s="2869"/>
      <c r="W1938" s="2869"/>
      <c r="X1938" s="2869"/>
      <c r="Y1938" s="2869"/>
      <c r="Z1938" s="2869"/>
      <c r="AA1938" s="2879"/>
      <c r="AC1938" s="124"/>
      <c r="AD1938" s="124"/>
      <c r="AE1938" s="124"/>
      <c r="AF1938" s="124"/>
      <c r="AG1938" s="124"/>
      <c r="AH1938" s="124"/>
      <c r="AI1938" s="124"/>
      <c r="AJ1938" s="124"/>
      <c r="AK1938" s="124"/>
      <c r="AL1938" s="124"/>
      <c r="AM1938" s="124"/>
      <c r="AN1938" s="124"/>
      <c r="AO1938" s="124"/>
      <c r="AP1938" s="124"/>
      <c r="AQ1938" s="124"/>
      <c r="AR1938" s="124"/>
      <c r="AS1938" s="124"/>
      <c r="AT1938" s="124"/>
      <c r="AU1938" s="124"/>
      <c r="AV1938" s="124"/>
      <c r="AW1938" s="124"/>
      <c r="AX1938" s="124"/>
      <c r="AY1938" s="124"/>
      <c r="AZ1938" s="124"/>
      <c r="BA1938" s="124"/>
      <c r="BB1938" s="124"/>
    </row>
    <row r="1939" spans="2:54" ht="15" customHeight="1">
      <c r="B1939" s="1155"/>
      <c r="C1939" s="3017"/>
      <c r="D1939" s="3017"/>
      <c r="E1939" s="1146" t="s">
        <v>1130</v>
      </c>
      <c r="F1939" s="1106"/>
      <c r="G1939" s="441" t="s">
        <v>93</v>
      </c>
      <c r="H1939" s="441" t="s">
        <v>1103</v>
      </c>
      <c r="I1939" s="441" t="s">
        <v>1131</v>
      </c>
      <c r="J1939" s="441" t="s">
        <v>112</v>
      </c>
      <c r="K1939" s="1111" t="s">
        <v>1134</v>
      </c>
      <c r="L1939" s="441" t="s">
        <v>1120</v>
      </c>
      <c r="M1939" s="441" t="str">
        <f t="shared" si="118"/>
        <v>Cowra 66 kV</v>
      </c>
      <c r="N1939" s="1111" t="s">
        <v>1115</v>
      </c>
      <c r="O1939" s="1111" t="s">
        <v>833</v>
      </c>
      <c r="P1939" s="1111"/>
      <c r="Q1939" s="2867"/>
      <c r="R1939" s="2868"/>
      <c r="S1939" s="2869"/>
      <c r="T1939" s="2869"/>
      <c r="U1939" s="2869"/>
      <c r="V1939" s="2869"/>
      <c r="W1939" s="2869"/>
      <c r="X1939" s="2869"/>
      <c r="Y1939" s="2869"/>
      <c r="Z1939" s="2869"/>
      <c r="AA1939" s="2879"/>
      <c r="AC1939" s="124"/>
      <c r="AD1939" s="124"/>
      <c r="AE1939" s="124"/>
      <c r="AF1939" s="124"/>
      <c r="AG1939" s="124"/>
      <c r="AH1939" s="124"/>
      <c r="AI1939" s="124"/>
      <c r="AJ1939" s="124"/>
      <c r="AK1939" s="124"/>
      <c r="AL1939" s="124"/>
      <c r="AM1939" s="124"/>
      <c r="AN1939" s="124"/>
      <c r="AO1939" s="124"/>
      <c r="AP1939" s="124"/>
      <c r="AQ1939" s="124"/>
      <c r="AR1939" s="124"/>
      <c r="AS1939" s="124"/>
      <c r="AT1939" s="124"/>
      <c r="AU1939" s="124"/>
      <c r="AV1939" s="124"/>
      <c r="AW1939" s="124"/>
      <c r="AX1939" s="124"/>
      <c r="AY1939" s="124"/>
      <c r="AZ1939" s="124"/>
      <c r="BA1939" s="124"/>
      <c r="BB1939" s="124"/>
    </row>
    <row r="1940" spans="2:54" ht="15" customHeight="1">
      <c r="B1940" s="1155"/>
      <c r="C1940" s="3016" t="s">
        <v>1135</v>
      </c>
      <c r="D1940" s="3016" t="s">
        <v>833</v>
      </c>
      <c r="E1940" s="1146" t="s">
        <v>1127</v>
      </c>
      <c r="F1940" s="1106"/>
      <c r="G1940" s="441" t="s">
        <v>93</v>
      </c>
      <c r="H1940" s="441" t="s">
        <v>1103</v>
      </c>
      <c r="I1940" s="441" t="s">
        <v>1128</v>
      </c>
      <c r="J1940" s="441" t="s">
        <v>112</v>
      </c>
      <c r="K1940" s="1111" t="s">
        <v>1135</v>
      </c>
      <c r="L1940" s="441" t="s">
        <v>1120</v>
      </c>
      <c r="M1940" s="441" t="str">
        <f t="shared" si="118"/>
        <v>Cowra 66 kV</v>
      </c>
      <c r="N1940" s="1111" t="s">
        <v>1106</v>
      </c>
      <c r="O1940" s="1111" t="s">
        <v>833</v>
      </c>
      <c r="P1940" s="1111"/>
      <c r="Q1940" s="2867"/>
      <c r="R1940" s="2868"/>
      <c r="S1940" s="2869"/>
      <c r="T1940" s="2869"/>
      <c r="U1940" s="2869"/>
      <c r="V1940" s="2869"/>
      <c r="W1940" s="2869"/>
      <c r="X1940" s="2869"/>
      <c r="Y1940" s="2869"/>
      <c r="Z1940" s="2869"/>
      <c r="AA1940" s="2879"/>
      <c r="AC1940" s="124"/>
      <c r="AD1940" s="124"/>
      <c r="AE1940" s="124"/>
      <c r="AF1940" s="124"/>
      <c r="AG1940" s="124"/>
      <c r="AH1940" s="124"/>
      <c r="AI1940" s="124"/>
      <c r="AJ1940" s="124"/>
      <c r="AK1940" s="124"/>
      <c r="AL1940" s="124"/>
      <c r="AM1940" s="124"/>
      <c r="AN1940" s="124"/>
      <c r="AO1940" s="124"/>
      <c r="AP1940" s="124"/>
      <c r="AQ1940" s="124"/>
      <c r="AR1940" s="124"/>
      <c r="AS1940" s="124"/>
      <c r="AT1940" s="124"/>
      <c r="AU1940" s="124"/>
      <c r="AV1940" s="124"/>
      <c r="AW1940" s="124"/>
      <c r="AX1940" s="124"/>
      <c r="AY1940" s="124"/>
      <c r="AZ1940" s="124"/>
      <c r="BA1940" s="124"/>
      <c r="BB1940" s="124"/>
    </row>
    <row r="1941" spans="2:54" ht="15" customHeight="1">
      <c r="B1941" s="1155"/>
      <c r="C1941" s="3017"/>
      <c r="D1941" s="3017"/>
      <c r="E1941" s="1146" t="s">
        <v>1130</v>
      </c>
      <c r="F1941" s="1106"/>
      <c r="G1941" s="441" t="s">
        <v>93</v>
      </c>
      <c r="H1941" s="441" t="s">
        <v>1103</v>
      </c>
      <c r="I1941" s="441" t="s">
        <v>1131</v>
      </c>
      <c r="J1941" s="441" t="s">
        <v>112</v>
      </c>
      <c r="K1941" s="1111" t="s">
        <v>1135</v>
      </c>
      <c r="L1941" s="441" t="s">
        <v>1120</v>
      </c>
      <c r="M1941" s="441" t="str">
        <f t="shared" si="118"/>
        <v>Cowra 66 kV</v>
      </c>
      <c r="N1941" s="1111" t="s">
        <v>1106</v>
      </c>
      <c r="O1941" s="1111" t="s">
        <v>833</v>
      </c>
      <c r="P1941" s="1111"/>
      <c r="Q1941" s="2867"/>
      <c r="R1941" s="2868"/>
      <c r="S1941" s="2869"/>
      <c r="T1941" s="2869"/>
      <c r="U1941" s="2869"/>
      <c r="V1941" s="2869"/>
      <c r="W1941" s="2869"/>
      <c r="X1941" s="2869"/>
      <c r="Y1941" s="2869"/>
      <c r="Z1941" s="2869"/>
      <c r="AA1941" s="2879"/>
      <c r="AC1941" s="124"/>
      <c r="AD1941" s="124"/>
      <c r="AE1941" s="124"/>
      <c r="AF1941" s="124"/>
      <c r="AG1941" s="124"/>
      <c r="AH1941" s="124"/>
      <c r="AI1941" s="124"/>
      <c r="AJ1941" s="124"/>
      <c r="AK1941" s="124"/>
      <c r="AL1941" s="124"/>
      <c r="AM1941" s="124"/>
      <c r="AN1941" s="124"/>
      <c r="AO1941" s="124"/>
      <c r="AP1941" s="124"/>
      <c r="AQ1941" s="124"/>
      <c r="AR1941" s="124"/>
      <c r="AS1941" s="124"/>
      <c r="AT1941" s="124"/>
      <c r="AU1941" s="124"/>
      <c r="AV1941" s="124"/>
      <c r="AW1941" s="124"/>
      <c r="AX1941" s="124"/>
      <c r="AY1941" s="124"/>
      <c r="AZ1941" s="124"/>
      <c r="BA1941" s="124"/>
      <c r="BB1941" s="124"/>
    </row>
    <row r="1942" spans="2:54" ht="15" customHeight="1">
      <c r="B1942" s="1155"/>
      <c r="C1942" s="3016" t="s">
        <v>1135</v>
      </c>
      <c r="D1942" s="3016" t="s">
        <v>842</v>
      </c>
      <c r="E1942" s="1146" t="s">
        <v>1127</v>
      </c>
      <c r="F1942" s="1106"/>
      <c r="G1942" s="441" t="s">
        <v>93</v>
      </c>
      <c r="H1942" s="441" t="s">
        <v>1103</v>
      </c>
      <c r="I1942" s="441" t="s">
        <v>1128</v>
      </c>
      <c r="J1942" s="441" t="s">
        <v>112</v>
      </c>
      <c r="K1942" s="1111" t="s">
        <v>1135</v>
      </c>
      <c r="L1942" s="441" t="s">
        <v>1120</v>
      </c>
      <c r="M1942" s="441" t="str">
        <f t="shared" si="118"/>
        <v>Cowra 66 kV</v>
      </c>
      <c r="N1942" s="1111" t="s">
        <v>1106</v>
      </c>
      <c r="O1942" s="1111" t="s">
        <v>842</v>
      </c>
      <c r="P1942" s="1111"/>
      <c r="Q1942" s="2867"/>
      <c r="R1942" s="2868"/>
      <c r="S1942" s="2869"/>
      <c r="T1942" s="2869"/>
      <c r="U1942" s="2869"/>
      <c r="V1942" s="2869"/>
      <c r="W1942" s="2869"/>
      <c r="X1942" s="2869"/>
      <c r="Y1942" s="2869"/>
      <c r="Z1942" s="2869"/>
      <c r="AA1942" s="2879"/>
      <c r="AC1942" s="124"/>
      <c r="AD1942" s="124"/>
      <c r="AE1942" s="124"/>
      <c r="AF1942" s="124"/>
      <c r="AG1942" s="124"/>
      <c r="AH1942" s="124"/>
      <c r="AI1942" s="124"/>
      <c r="AJ1942" s="124"/>
      <c r="AK1942" s="124"/>
      <c r="AL1942" s="124"/>
      <c r="AM1942" s="124"/>
      <c r="AN1942" s="124"/>
      <c r="AO1942" s="124"/>
      <c r="AP1942" s="124"/>
      <c r="AQ1942" s="124"/>
      <c r="AR1942" s="124"/>
      <c r="AS1942" s="124"/>
      <c r="AT1942" s="124"/>
      <c r="AU1942" s="124"/>
      <c r="AV1942" s="124"/>
      <c r="AW1942" s="124"/>
      <c r="AX1942" s="124"/>
      <c r="AY1942" s="124"/>
      <c r="AZ1942" s="124"/>
      <c r="BA1942" s="124"/>
      <c r="BB1942" s="124"/>
    </row>
    <row r="1943" spans="2:54" ht="15" customHeight="1">
      <c r="B1943" s="1155"/>
      <c r="C1943" s="3017"/>
      <c r="D1943" s="3017"/>
      <c r="E1943" s="1146" t="s">
        <v>1130</v>
      </c>
      <c r="F1943" s="1106"/>
      <c r="G1943" s="441" t="s">
        <v>93</v>
      </c>
      <c r="H1943" s="441" t="s">
        <v>1103</v>
      </c>
      <c r="I1943" s="441" t="s">
        <v>1131</v>
      </c>
      <c r="J1943" s="441" t="s">
        <v>112</v>
      </c>
      <c r="K1943" s="1111" t="s">
        <v>1135</v>
      </c>
      <c r="L1943" s="441" t="s">
        <v>1120</v>
      </c>
      <c r="M1943" s="441" t="str">
        <f t="shared" si="118"/>
        <v>Cowra 66 kV</v>
      </c>
      <c r="N1943" s="1111" t="s">
        <v>1106</v>
      </c>
      <c r="O1943" s="1111" t="s">
        <v>842</v>
      </c>
      <c r="P1943" s="1111"/>
      <c r="Q1943" s="2867"/>
      <c r="R1943" s="2868"/>
      <c r="S1943" s="2869"/>
      <c r="T1943" s="2869"/>
      <c r="U1943" s="2869"/>
      <c r="V1943" s="2869"/>
      <c r="W1943" s="2869"/>
      <c r="X1943" s="2869"/>
      <c r="Y1943" s="2869"/>
      <c r="Z1943" s="2869"/>
      <c r="AA1943" s="2879"/>
      <c r="AC1943" s="124"/>
      <c r="AD1943" s="124"/>
      <c r="AE1943" s="124"/>
      <c r="AF1943" s="124"/>
      <c r="AG1943" s="124"/>
      <c r="AH1943" s="124"/>
      <c r="AI1943" s="124"/>
      <c r="AJ1943" s="124"/>
      <c r="AK1943" s="124"/>
      <c r="AL1943" s="124"/>
      <c r="AM1943" s="124"/>
      <c r="AN1943" s="124"/>
      <c r="AO1943" s="124"/>
      <c r="AP1943" s="124"/>
      <c r="AQ1943" s="124"/>
      <c r="AR1943" s="124"/>
      <c r="AS1943" s="124"/>
      <c r="AT1943" s="124"/>
      <c r="AU1943" s="124"/>
      <c r="AV1943" s="124"/>
      <c r="AW1943" s="124"/>
      <c r="AX1943" s="124"/>
      <c r="AY1943" s="124"/>
      <c r="AZ1943" s="124"/>
      <c r="BA1943" s="124"/>
      <c r="BB1943" s="124"/>
    </row>
    <row r="1944" spans="2:54" ht="15" customHeight="1">
      <c r="B1944" s="1155"/>
      <c r="C1944" s="3016" t="s">
        <v>1136</v>
      </c>
      <c r="D1944" s="3016" t="s">
        <v>833</v>
      </c>
      <c r="E1944" s="1146" t="s">
        <v>1127</v>
      </c>
      <c r="F1944" s="1106"/>
      <c r="G1944" s="441" t="s">
        <v>93</v>
      </c>
      <c r="H1944" s="441" t="s">
        <v>1103</v>
      </c>
      <c r="I1944" s="441" t="s">
        <v>1128</v>
      </c>
      <c r="J1944" s="441" t="s">
        <v>112</v>
      </c>
      <c r="K1944" s="1111" t="s">
        <v>1136</v>
      </c>
      <c r="L1944" s="441" t="s">
        <v>1120</v>
      </c>
      <c r="M1944" s="441" t="str">
        <f t="shared" si="118"/>
        <v>Cowra 66 kV</v>
      </c>
      <c r="N1944" s="1111" t="s">
        <v>1106</v>
      </c>
      <c r="O1944" s="1111" t="s">
        <v>833</v>
      </c>
      <c r="P1944" s="1111"/>
      <c r="Q1944" s="2867"/>
      <c r="R1944" s="2868"/>
      <c r="S1944" s="2869"/>
      <c r="T1944" s="2869"/>
      <c r="U1944" s="2869"/>
      <c r="V1944" s="2869"/>
      <c r="W1944" s="2870">
        <v>28.770399899999997</v>
      </c>
      <c r="X1944" s="2870">
        <v>28.957407499349998</v>
      </c>
      <c r="Y1944" s="2870">
        <v>29.145630648095771</v>
      </c>
      <c r="Z1944" s="2870">
        <v>29.335077247308394</v>
      </c>
      <c r="AA1944" s="2870">
        <v>29.525755249415898</v>
      </c>
      <c r="AC1944" s="124"/>
      <c r="AD1944" s="124"/>
      <c r="AE1944" s="124"/>
      <c r="AF1944" s="124"/>
      <c r="AG1944" s="124"/>
      <c r="AH1944" s="124"/>
      <c r="AI1944" s="124"/>
      <c r="AJ1944" s="124"/>
      <c r="AK1944" s="124"/>
      <c r="AL1944" s="124"/>
      <c r="AM1944" s="124"/>
      <c r="AN1944" s="124"/>
      <c r="AO1944" s="124"/>
      <c r="AP1944" s="124"/>
      <c r="AQ1944" s="124"/>
      <c r="AR1944" s="124"/>
      <c r="AS1944" s="124"/>
      <c r="AT1944" s="124"/>
      <c r="AU1944" s="124"/>
      <c r="AV1944" s="124"/>
      <c r="AW1944" s="124"/>
      <c r="AX1944" s="124"/>
      <c r="AY1944" s="124"/>
      <c r="AZ1944" s="124"/>
      <c r="BA1944" s="124"/>
      <c r="BB1944" s="124"/>
    </row>
    <row r="1945" spans="2:54" ht="15" customHeight="1">
      <c r="B1945" s="1155"/>
      <c r="C1945" s="3017"/>
      <c r="D1945" s="3017"/>
      <c r="E1945" s="1146" t="s">
        <v>1130</v>
      </c>
      <c r="F1945" s="1106"/>
      <c r="G1945" s="441" t="s">
        <v>93</v>
      </c>
      <c r="H1945" s="441" t="s">
        <v>1103</v>
      </c>
      <c r="I1945" s="441" t="s">
        <v>1131</v>
      </c>
      <c r="J1945" s="441" t="s">
        <v>112</v>
      </c>
      <c r="K1945" s="1111" t="s">
        <v>1136</v>
      </c>
      <c r="L1945" s="441" t="s">
        <v>1120</v>
      </c>
      <c r="M1945" s="441" t="str">
        <f t="shared" si="118"/>
        <v>Cowra 66 kV</v>
      </c>
      <c r="N1945" s="1111" t="s">
        <v>1106</v>
      </c>
      <c r="O1945" s="1111" t="s">
        <v>833</v>
      </c>
      <c r="P1945" s="1111"/>
      <c r="Q1945" s="2528"/>
      <c r="R1945" s="2529"/>
      <c r="S1945" s="2530"/>
      <c r="T1945" s="2530"/>
      <c r="U1945" s="2530"/>
      <c r="V1945" s="2530"/>
      <c r="W1945" s="2102"/>
      <c r="X1945" s="2102"/>
      <c r="Y1945" s="2102"/>
      <c r="Z1945" s="2102"/>
      <c r="AA1945" s="2103"/>
      <c r="AC1945" s="124"/>
      <c r="AD1945" s="124"/>
      <c r="AE1945" s="124"/>
      <c r="AF1945" s="124"/>
      <c r="AG1945" s="124"/>
      <c r="AH1945" s="124"/>
      <c r="AI1945" s="124"/>
      <c r="AJ1945" s="124"/>
      <c r="AK1945" s="124"/>
      <c r="AL1945" s="124"/>
      <c r="AM1945" s="124"/>
      <c r="AN1945" s="124"/>
      <c r="AO1945" s="124"/>
      <c r="AP1945" s="124"/>
      <c r="AQ1945" s="124"/>
      <c r="AR1945" s="124"/>
      <c r="AS1945" s="124"/>
      <c r="AT1945" s="124"/>
      <c r="AU1945" s="124"/>
      <c r="AV1945" s="124"/>
      <c r="AW1945" s="124"/>
      <c r="AX1945" s="124"/>
      <c r="AY1945" s="124"/>
      <c r="AZ1945" s="124"/>
      <c r="BA1945" s="124"/>
      <c r="BB1945" s="124"/>
    </row>
    <row r="1946" spans="2:54" ht="15" customHeight="1">
      <c r="B1946" s="1155"/>
      <c r="C1946" s="3016" t="s">
        <v>1136</v>
      </c>
      <c r="D1946" s="3016" t="s">
        <v>842</v>
      </c>
      <c r="E1946" s="1146" t="s">
        <v>1127</v>
      </c>
      <c r="F1946" s="1106"/>
      <c r="G1946" s="441" t="s">
        <v>93</v>
      </c>
      <c r="H1946" s="441" t="s">
        <v>1103</v>
      </c>
      <c r="I1946" s="441" t="s">
        <v>1128</v>
      </c>
      <c r="J1946" s="441" t="s">
        <v>112</v>
      </c>
      <c r="K1946" s="1111" t="s">
        <v>1136</v>
      </c>
      <c r="L1946" s="441" t="s">
        <v>1120</v>
      </c>
      <c r="M1946" s="441" t="str">
        <f t="shared" si="118"/>
        <v>Cowra 66 kV</v>
      </c>
      <c r="N1946" s="1111" t="s">
        <v>1106</v>
      </c>
      <c r="O1946" s="1111" t="s">
        <v>842</v>
      </c>
      <c r="P1946" s="1111"/>
      <c r="Q1946" s="2528"/>
      <c r="R1946" s="2529"/>
      <c r="S1946" s="2530"/>
      <c r="T1946" s="2530"/>
      <c r="U1946" s="2530"/>
      <c r="V1946" s="2530"/>
      <c r="W1946" s="2102">
        <v>29.53839825462012</v>
      </c>
      <c r="X1946" s="2102">
        <v>29.730397843275153</v>
      </c>
      <c r="Y1946" s="2102">
        <v>29.923645429256439</v>
      </c>
      <c r="Z1946" s="2102">
        <v>30.118149124546608</v>
      </c>
      <c r="AA1946" s="2102">
        <v>30.313917093856158</v>
      </c>
      <c r="AC1946" s="124"/>
      <c r="AD1946" s="124"/>
      <c r="AE1946" s="124"/>
      <c r="AF1946" s="124"/>
      <c r="AG1946" s="124"/>
      <c r="AH1946" s="124"/>
      <c r="AI1946" s="124"/>
      <c r="AJ1946" s="124"/>
      <c r="AK1946" s="124"/>
      <c r="AL1946" s="124"/>
      <c r="AM1946" s="124"/>
      <c r="AN1946" s="124"/>
      <c r="AO1946" s="124"/>
      <c r="AP1946" s="124"/>
      <c r="AQ1946" s="124"/>
      <c r="AR1946" s="124"/>
      <c r="AS1946" s="124"/>
      <c r="AT1946" s="124"/>
      <c r="AU1946" s="124"/>
      <c r="AV1946" s="124"/>
      <c r="AW1946" s="124"/>
      <c r="AX1946" s="124"/>
      <c r="AY1946" s="124"/>
      <c r="AZ1946" s="124"/>
      <c r="BA1946" s="124"/>
      <c r="BB1946" s="124"/>
    </row>
    <row r="1947" spans="2:54" ht="15" customHeight="1" thickBot="1">
      <c r="B1947" s="2872"/>
      <c r="C1947" s="3018"/>
      <c r="D1947" s="3018"/>
      <c r="E1947" s="2873" t="s">
        <v>1130</v>
      </c>
      <c r="F1947" s="1106"/>
      <c r="G1947" s="441" t="s">
        <v>93</v>
      </c>
      <c r="H1947" s="441" t="s">
        <v>1103</v>
      </c>
      <c r="I1947" s="441" t="s">
        <v>1131</v>
      </c>
      <c r="J1947" s="441" t="s">
        <v>112</v>
      </c>
      <c r="K1947" s="1111" t="s">
        <v>1136</v>
      </c>
      <c r="L1947" s="441" t="s">
        <v>1120</v>
      </c>
      <c r="M1947" s="441" t="str">
        <f t="shared" si="118"/>
        <v>Cowra 66 kV</v>
      </c>
      <c r="N1947" s="1111" t="s">
        <v>1106</v>
      </c>
      <c r="O1947" s="1111" t="s">
        <v>842</v>
      </c>
      <c r="P1947" s="1111"/>
      <c r="Q1947" s="2874"/>
      <c r="R1947" s="2875"/>
      <c r="S1947" s="2876"/>
      <c r="T1947" s="2876"/>
      <c r="U1947" s="2876"/>
      <c r="V1947" s="2876"/>
      <c r="W1947" s="2877"/>
      <c r="X1947" s="2877"/>
      <c r="Y1947" s="2877"/>
      <c r="Z1947" s="2877"/>
      <c r="AA1947" s="2878"/>
      <c r="AC1947" s="124"/>
      <c r="AD1947" s="124"/>
      <c r="AE1947" s="124"/>
      <c r="AF1947" s="124"/>
      <c r="AG1947" s="124"/>
      <c r="AH1947" s="124"/>
      <c r="AI1947" s="124"/>
      <c r="AJ1947" s="124"/>
      <c r="AK1947" s="124"/>
      <c r="AL1947" s="124"/>
      <c r="AM1947" s="124"/>
      <c r="AN1947" s="124"/>
      <c r="AO1947" s="124"/>
      <c r="AP1947" s="124"/>
      <c r="AQ1947" s="124"/>
      <c r="AR1947" s="124"/>
      <c r="AS1947" s="124"/>
      <c r="AT1947" s="124"/>
      <c r="AU1947" s="124"/>
      <c r="AV1947" s="124"/>
      <c r="AW1947" s="124"/>
      <c r="AX1947" s="124"/>
      <c r="AY1947" s="124"/>
      <c r="AZ1947" s="124"/>
      <c r="BA1947" s="124"/>
      <c r="BB1947" s="124"/>
    </row>
    <row r="1948" spans="2:54" ht="15" customHeight="1">
      <c r="B1948" s="1145" t="s">
        <v>1640</v>
      </c>
      <c r="C1948" s="3019" t="s">
        <v>1126</v>
      </c>
      <c r="D1948" s="3019" t="s">
        <v>842</v>
      </c>
      <c r="E1948" s="1146" t="s">
        <v>1127</v>
      </c>
      <c r="F1948" s="1106"/>
      <c r="G1948" s="441" t="s">
        <v>93</v>
      </c>
      <c r="H1948" s="441" t="s">
        <v>1103</v>
      </c>
      <c r="I1948" s="441" t="s">
        <v>1128</v>
      </c>
      <c r="J1948" s="441" t="s">
        <v>112</v>
      </c>
      <c r="K1948" s="441" t="s">
        <v>1126</v>
      </c>
      <c r="L1948" s="441" t="s">
        <v>1120</v>
      </c>
      <c r="M1948" s="441" t="str">
        <f t="shared" ref="M1948" si="119">B1948</f>
        <v>Forbes 66 kV</v>
      </c>
      <c r="N1948" s="441" t="s">
        <v>1129</v>
      </c>
      <c r="O1948" s="441" t="s">
        <v>842</v>
      </c>
      <c r="P1948" s="1111"/>
      <c r="Q1948" s="2521"/>
      <c r="R1948" s="2522"/>
      <c r="S1948" s="2523"/>
      <c r="T1948" s="2523"/>
      <c r="U1948" s="2523"/>
      <c r="V1948" s="2523"/>
      <c r="W1948" s="2524"/>
      <c r="X1948" s="2524"/>
      <c r="Y1948" s="2524"/>
      <c r="Z1948" s="2524"/>
      <c r="AA1948" s="2525"/>
      <c r="AC1948" s="124"/>
      <c r="AD1948" s="124"/>
      <c r="AE1948" s="124"/>
      <c r="AF1948" s="124"/>
      <c r="AG1948" s="124"/>
      <c r="AH1948" s="124"/>
      <c r="AI1948" s="124"/>
      <c r="AJ1948" s="124"/>
      <c r="AK1948" s="124"/>
      <c r="AL1948" s="124"/>
      <c r="AM1948" s="124"/>
      <c r="AN1948" s="124"/>
      <c r="AO1948" s="124"/>
      <c r="AP1948" s="124"/>
      <c r="AQ1948" s="124"/>
      <c r="AR1948" s="124"/>
      <c r="AS1948" s="124"/>
      <c r="AT1948" s="124"/>
      <c r="AU1948" s="124"/>
      <c r="AV1948" s="124"/>
      <c r="AW1948" s="124"/>
      <c r="AX1948" s="124"/>
      <c r="AY1948" s="124"/>
      <c r="AZ1948" s="124"/>
      <c r="BA1948" s="124"/>
      <c r="BB1948" s="124"/>
    </row>
    <row r="1949" spans="2:54" ht="15" customHeight="1">
      <c r="B1949" s="1155"/>
      <c r="C1949" s="3017"/>
      <c r="D1949" s="3017"/>
      <c r="E1949" s="1146" t="s">
        <v>1130</v>
      </c>
      <c r="F1949" s="1106"/>
      <c r="G1949" s="441" t="s">
        <v>93</v>
      </c>
      <c r="H1949" s="441" t="s">
        <v>1103</v>
      </c>
      <c r="I1949" s="441" t="s">
        <v>1131</v>
      </c>
      <c r="J1949" s="441" t="s">
        <v>112</v>
      </c>
      <c r="K1949" s="441" t="s">
        <v>1126</v>
      </c>
      <c r="L1949" s="441" t="s">
        <v>1120</v>
      </c>
      <c r="M1949" s="441" t="str">
        <f t="shared" si="118"/>
        <v>Forbes 66 kV</v>
      </c>
      <c r="N1949" s="441" t="s">
        <v>1129</v>
      </c>
      <c r="O1949" s="441" t="s">
        <v>842</v>
      </c>
      <c r="P1949" s="1111"/>
      <c r="Q1949" s="2526"/>
      <c r="R1949" s="2527"/>
      <c r="S1949" s="2524"/>
      <c r="T1949" s="2524"/>
      <c r="U1949" s="2524"/>
      <c r="V1949" s="2524"/>
      <c r="W1949" s="2524"/>
      <c r="X1949" s="2524"/>
      <c r="Y1949" s="2524"/>
      <c r="Z1949" s="2524"/>
      <c r="AA1949" s="2525"/>
      <c r="AC1949" s="124"/>
      <c r="AD1949" s="124"/>
      <c r="AE1949" s="124"/>
      <c r="AF1949" s="124"/>
      <c r="AG1949" s="124"/>
      <c r="AH1949" s="124"/>
      <c r="AI1949" s="124"/>
      <c r="AJ1949" s="124"/>
      <c r="AK1949" s="124"/>
      <c r="AL1949" s="124"/>
      <c r="AM1949" s="124"/>
      <c r="AN1949" s="124"/>
      <c r="AO1949" s="124"/>
      <c r="AP1949" s="124"/>
      <c r="AQ1949" s="124"/>
      <c r="AR1949" s="124"/>
      <c r="AS1949" s="124"/>
      <c r="AT1949" s="124"/>
      <c r="AU1949" s="124"/>
      <c r="AV1949" s="124"/>
      <c r="AW1949" s="124"/>
      <c r="AX1949" s="124"/>
      <c r="AY1949" s="124"/>
      <c r="AZ1949" s="124"/>
      <c r="BA1949" s="124"/>
      <c r="BB1949" s="124"/>
    </row>
    <row r="1950" spans="2:54" ht="15" customHeight="1">
      <c r="B1950" s="1155"/>
      <c r="C1950" s="3016" t="s">
        <v>1132</v>
      </c>
      <c r="D1950" s="3016" t="s">
        <v>833</v>
      </c>
      <c r="E1950" s="1146" t="s">
        <v>1127</v>
      </c>
      <c r="F1950" s="1106"/>
      <c r="G1950" s="441" t="s">
        <v>93</v>
      </c>
      <c r="H1950" s="441" t="s">
        <v>1103</v>
      </c>
      <c r="I1950" s="441" t="s">
        <v>1128</v>
      </c>
      <c r="J1950" s="441" t="s">
        <v>112</v>
      </c>
      <c r="K1950" s="1111" t="s">
        <v>1132</v>
      </c>
      <c r="L1950" s="441" t="s">
        <v>1120</v>
      </c>
      <c r="M1950" s="441" t="str">
        <f t="shared" si="118"/>
        <v>Forbes 66 kV</v>
      </c>
      <c r="N1950" s="1111" t="s">
        <v>1106</v>
      </c>
      <c r="O1950" s="1111" t="s">
        <v>833</v>
      </c>
      <c r="P1950" s="1111"/>
      <c r="Q1950" s="2850"/>
      <c r="R1950" s="2850"/>
      <c r="S1950" s="2850"/>
      <c r="T1950" s="2850"/>
      <c r="U1950" s="2850"/>
      <c r="V1950" s="2851"/>
      <c r="W1950" s="2852"/>
      <c r="X1950" s="2852"/>
      <c r="Y1950" s="2852"/>
      <c r="Z1950" s="2852"/>
      <c r="AA1950" s="2853"/>
      <c r="AC1950" s="124"/>
      <c r="AD1950" s="124"/>
      <c r="AE1950" s="124"/>
      <c r="AF1950" s="124"/>
      <c r="AG1950" s="124"/>
      <c r="AH1950" s="124"/>
      <c r="AI1950" s="124"/>
      <c r="AJ1950" s="124"/>
      <c r="AK1950" s="124"/>
      <c r="AL1950" s="124"/>
      <c r="AM1950" s="124"/>
      <c r="AN1950" s="124"/>
      <c r="AO1950" s="124"/>
      <c r="AP1950" s="124"/>
      <c r="AQ1950" s="124"/>
      <c r="AR1950" s="124"/>
      <c r="AS1950" s="124"/>
      <c r="AT1950" s="124"/>
      <c r="AU1950" s="124"/>
      <c r="AV1950" s="124"/>
      <c r="AW1950" s="124"/>
      <c r="AX1950" s="124"/>
      <c r="AY1950" s="124"/>
      <c r="AZ1950" s="124"/>
      <c r="BA1950" s="124"/>
      <c r="BB1950" s="124"/>
    </row>
    <row r="1951" spans="2:54" ht="15" customHeight="1">
      <c r="B1951" s="1155"/>
      <c r="C1951" s="3017"/>
      <c r="D1951" s="3017"/>
      <c r="E1951" s="1146" t="s">
        <v>1130</v>
      </c>
      <c r="F1951" s="1106"/>
      <c r="G1951" s="441" t="s">
        <v>93</v>
      </c>
      <c r="H1951" s="441" t="s">
        <v>1103</v>
      </c>
      <c r="I1951" s="441" t="s">
        <v>1131</v>
      </c>
      <c r="J1951" s="441" t="s">
        <v>112</v>
      </c>
      <c r="K1951" s="1111" t="s">
        <v>1132</v>
      </c>
      <c r="L1951" s="441" t="s">
        <v>1120</v>
      </c>
      <c r="M1951" s="441" t="str">
        <f t="shared" si="118"/>
        <v>Forbes 66 kV</v>
      </c>
      <c r="N1951" s="1111" t="s">
        <v>1106</v>
      </c>
      <c r="O1951" s="1111" t="s">
        <v>833</v>
      </c>
      <c r="P1951" s="1111"/>
      <c r="Q1951" s="2850"/>
      <c r="R1951" s="2850"/>
      <c r="S1951" s="2850"/>
      <c r="T1951" s="2850"/>
      <c r="U1951" s="2850"/>
      <c r="V1951" s="2851"/>
      <c r="W1951" s="2852"/>
      <c r="X1951" s="2852"/>
      <c r="Y1951" s="2852"/>
      <c r="Z1951" s="2852"/>
      <c r="AA1951" s="2853"/>
      <c r="AC1951" s="124"/>
      <c r="AD1951" s="124"/>
      <c r="AE1951" s="124"/>
      <c r="AF1951" s="124"/>
      <c r="AG1951" s="124"/>
      <c r="AH1951" s="124"/>
      <c r="AI1951" s="124"/>
      <c r="AJ1951" s="124"/>
      <c r="AK1951" s="124"/>
      <c r="AL1951" s="124"/>
      <c r="AM1951" s="124"/>
      <c r="AN1951" s="124"/>
      <c r="AO1951" s="124"/>
      <c r="AP1951" s="124"/>
      <c r="AQ1951" s="124"/>
      <c r="AR1951" s="124"/>
      <c r="AS1951" s="124"/>
      <c r="AT1951" s="124"/>
      <c r="AU1951" s="124"/>
      <c r="AV1951" s="124"/>
      <c r="AW1951" s="124"/>
      <c r="AX1951" s="124"/>
      <c r="AY1951" s="124"/>
      <c r="AZ1951" s="124"/>
      <c r="BA1951" s="124"/>
      <c r="BB1951" s="124"/>
    </row>
    <row r="1952" spans="2:54" ht="15" customHeight="1">
      <c r="B1952" s="1155"/>
      <c r="C1952" s="3016" t="s">
        <v>1132</v>
      </c>
      <c r="D1952" s="3016" t="s">
        <v>842</v>
      </c>
      <c r="E1952" s="1146" t="s">
        <v>1127</v>
      </c>
      <c r="F1952" s="1106"/>
      <c r="G1952" s="441" t="s">
        <v>93</v>
      </c>
      <c r="H1952" s="441" t="s">
        <v>1103</v>
      </c>
      <c r="I1952" s="441" t="s">
        <v>1128</v>
      </c>
      <c r="J1952" s="441" t="s">
        <v>112</v>
      </c>
      <c r="K1952" s="1111" t="s">
        <v>1132</v>
      </c>
      <c r="L1952" s="441" t="s">
        <v>1120</v>
      </c>
      <c r="M1952" s="441" t="str">
        <f t="shared" si="118"/>
        <v>Forbes 66 kV</v>
      </c>
      <c r="N1952" s="1111" t="s">
        <v>1106</v>
      </c>
      <c r="O1952" s="1112" t="s">
        <v>842</v>
      </c>
      <c r="P1952" s="1111"/>
      <c r="Q1952" s="2854"/>
      <c r="R1952" s="2854"/>
      <c r="S1952" s="2854"/>
      <c r="T1952" s="2854"/>
      <c r="U1952" s="2854"/>
      <c r="V1952" s="2855"/>
      <c r="W1952" s="2852"/>
      <c r="X1952" s="2852"/>
      <c r="Y1952" s="2852"/>
      <c r="Z1952" s="2852"/>
      <c r="AA1952" s="2853"/>
      <c r="AC1952" s="124"/>
      <c r="AD1952" s="124"/>
      <c r="AE1952" s="124"/>
      <c r="AF1952" s="124"/>
      <c r="AG1952" s="124"/>
      <c r="AH1952" s="124"/>
      <c r="AI1952" s="124"/>
      <c r="AJ1952" s="124"/>
      <c r="AK1952" s="124"/>
      <c r="AL1952" s="124"/>
      <c r="AM1952" s="124"/>
      <c r="AN1952" s="124"/>
      <c r="AO1952" s="124"/>
      <c r="AP1952" s="124"/>
      <c r="AQ1952" s="124"/>
      <c r="AR1952" s="124"/>
      <c r="AS1952" s="124"/>
      <c r="AT1952" s="124"/>
      <c r="AU1952" s="124"/>
      <c r="AV1952" s="124"/>
      <c r="AW1952" s="124"/>
      <c r="AX1952" s="124"/>
      <c r="AY1952" s="124"/>
      <c r="AZ1952" s="124"/>
      <c r="BA1952" s="124"/>
      <c r="BB1952" s="124"/>
    </row>
    <row r="1953" spans="2:54" ht="15" customHeight="1">
      <c r="B1953" s="1155"/>
      <c r="C1953" s="3017"/>
      <c r="D1953" s="3017"/>
      <c r="E1953" s="1146" t="s">
        <v>1130</v>
      </c>
      <c r="F1953" s="1106"/>
      <c r="G1953" s="441" t="s">
        <v>93</v>
      </c>
      <c r="H1953" s="441" t="s">
        <v>1103</v>
      </c>
      <c r="I1953" s="441" t="s">
        <v>1131</v>
      </c>
      <c r="J1953" s="441" t="s">
        <v>112</v>
      </c>
      <c r="K1953" s="1111" t="s">
        <v>1132</v>
      </c>
      <c r="L1953" s="441" t="s">
        <v>1120</v>
      </c>
      <c r="M1953" s="441" t="str">
        <f t="shared" si="118"/>
        <v>Forbes 66 kV</v>
      </c>
      <c r="N1953" s="1111" t="s">
        <v>1106</v>
      </c>
      <c r="O1953" s="1112" t="s">
        <v>842</v>
      </c>
      <c r="P1953" s="1111"/>
      <c r="Q1953" s="2854"/>
      <c r="R1953" s="2854"/>
      <c r="S1953" s="2854"/>
      <c r="T1953" s="2854"/>
      <c r="U1953" s="2854"/>
      <c r="V1953" s="2855"/>
      <c r="W1953" s="2852"/>
      <c r="X1953" s="2852"/>
      <c r="Y1953" s="2852"/>
      <c r="Z1953" s="2852"/>
      <c r="AA1953" s="2853"/>
      <c r="AC1953" s="124"/>
      <c r="AD1953" s="124"/>
      <c r="AE1953" s="124"/>
      <c r="AF1953" s="124"/>
      <c r="AG1953" s="124"/>
      <c r="AH1953" s="124"/>
      <c r="AI1953" s="124"/>
      <c r="AJ1953" s="124"/>
      <c r="AK1953" s="124"/>
      <c r="AL1953" s="124"/>
      <c r="AM1953" s="124"/>
      <c r="AN1953" s="124"/>
      <c r="AO1953" s="124"/>
      <c r="AP1953" s="124"/>
      <c r="AQ1953" s="124"/>
      <c r="AR1953" s="124"/>
      <c r="AS1953" s="124"/>
      <c r="AT1953" s="124"/>
      <c r="AU1953" s="124"/>
      <c r="AV1953" s="124"/>
      <c r="AW1953" s="124"/>
      <c r="AX1953" s="124"/>
      <c r="AY1953" s="124"/>
      <c r="AZ1953" s="124"/>
      <c r="BA1953" s="124"/>
      <c r="BB1953" s="124"/>
    </row>
    <row r="1954" spans="2:54" ht="15" customHeight="1">
      <c r="B1954" s="1155"/>
      <c r="C1954" s="3016" t="s">
        <v>1133</v>
      </c>
      <c r="D1954" s="3016"/>
      <c r="E1954" s="1146" t="s">
        <v>1127</v>
      </c>
      <c r="F1954" s="1106"/>
      <c r="G1954" s="441" t="s">
        <v>93</v>
      </c>
      <c r="H1954" s="441" t="s">
        <v>1103</v>
      </c>
      <c r="I1954" s="441" t="s">
        <v>1128</v>
      </c>
      <c r="J1954" s="441" t="s">
        <v>112</v>
      </c>
      <c r="K1954" s="1111" t="s">
        <v>1133</v>
      </c>
      <c r="L1954" s="441" t="s">
        <v>1120</v>
      </c>
      <c r="M1954" s="441" t="str">
        <f t="shared" si="118"/>
        <v>Forbes 66 kV</v>
      </c>
      <c r="N1954" s="1111" t="s">
        <v>1108</v>
      </c>
      <c r="O1954" s="1111" t="s">
        <v>1109</v>
      </c>
      <c r="P1954" s="1111"/>
      <c r="Q1954" s="2856"/>
      <c r="R1954" s="2856"/>
      <c r="S1954" s="2856"/>
      <c r="T1954" s="2856"/>
      <c r="U1954" s="2856"/>
      <c r="V1954" s="2858"/>
      <c r="W1954" s="2859"/>
      <c r="X1954" s="2859"/>
      <c r="Y1954" s="2859"/>
      <c r="Z1954" s="2859"/>
      <c r="AA1954" s="2860"/>
      <c r="AC1954" s="124"/>
      <c r="AD1954" s="124"/>
      <c r="AE1954" s="124"/>
      <c r="AF1954" s="124"/>
      <c r="AG1954" s="124"/>
      <c r="AH1954" s="124"/>
      <c r="AI1954" s="124"/>
      <c r="AJ1954" s="124"/>
      <c r="AK1954" s="124"/>
      <c r="AL1954" s="124"/>
      <c r="AM1954" s="124"/>
      <c r="AN1954" s="124"/>
      <c r="AO1954" s="124"/>
      <c r="AP1954" s="124"/>
      <c r="AQ1954" s="124"/>
      <c r="AR1954" s="124"/>
      <c r="AS1954" s="124"/>
      <c r="AT1954" s="124"/>
      <c r="AU1954" s="124"/>
      <c r="AV1954" s="124"/>
      <c r="AW1954" s="124"/>
      <c r="AX1954" s="124"/>
      <c r="AY1954" s="124"/>
      <c r="AZ1954" s="124"/>
      <c r="BA1954" s="124"/>
      <c r="BB1954" s="124"/>
    </row>
    <row r="1955" spans="2:54" ht="15" customHeight="1">
      <c r="B1955" s="1155"/>
      <c r="C1955" s="3017"/>
      <c r="D1955" s="3017"/>
      <c r="E1955" s="1146" t="s">
        <v>1130</v>
      </c>
      <c r="F1955" s="1106"/>
      <c r="G1955" s="441" t="s">
        <v>93</v>
      </c>
      <c r="H1955" s="441" t="s">
        <v>1103</v>
      </c>
      <c r="I1955" s="441" t="s">
        <v>1131</v>
      </c>
      <c r="J1955" s="441" t="s">
        <v>112</v>
      </c>
      <c r="K1955" s="1111" t="s">
        <v>1133</v>
      </c>
      <c r="L1955" s="441" t="s">
        <v>1120</v>
      </c>
      <c r="M1955" s="441" t="str">
        <f t="shared" si="118"/>
        <v>Forbes 66 kV</v>
      </c>
      <c r="N1955" s="1111" t="s">
        <v>1108</v>
      </c>
      <c r="O1955" s="1111" t="s">
        <v>1109</v>
      </c>
      <c r="P1955" s="1111"/>
      <c r="Q1955" s="2856"/>
      <c r="R1955" s="2856"/>
      <c r="S1955" s="2856"/>
      <c r="T1955" s="2856"/>
      <c r="U1955" s="2856"/>
      <c r="V1955" s="2858"/>
      <c r="W1955" s="2859"/>
      <c r="X1955" s="2859"/>
      <c r="Y1955" s="2859"/>
      <c r="Z1955" s="2859"/>
      <c r="AA1955" s="2860"/>
      <c r="AC1955" s="124"/>
      <c r="AD1955" s="124"/>
      <c r="AE1955" s="124"/>
      <c r="AF1955" s="124"/>
      <c r="AG1955" s="124"/>
      <c r="AH1955" s="124"/>
      <c r="AI1955" s="124"/>
      <c r="AJ1955" s="124"/>
      <c r="AK1955" s="124"/>
      <c r="AL1955" s="124"/>
      <c r="AM1955" s="124"/>
      <c r="AN1955" s="124"/>
      <c r="AO1955" s="124"/>
      <c r="AP1955" s="124"/>
      <c r="AQ1955" s="124"/>
      <c r="AR1955" s="124"/>
      <c r="AS1955" s="124"/>
      <c r="AT1955" s="124"/>
      <c r="AU1955" s="124"/>
      <c r="AV1955" s="124"/>
      <c r="AW1955" s="124"/>
      <c r="AX1955" s="124"/>
      <c r="AY1955" s="124"/>
      <c r="AZ1955" s="124"/>
      <c r="BA1955" s="124"/>
      <c r="BB1955" s="124"/>
    </row>
    <row r="1956" spans="2:54" ht="15" customHeight="1">
      <c r="B1956" s="1155"/>
      <c r="C1956" s="3016" t="s">
        <v>1110</v>
      </c>
      <c r="D1956" s="3016"/>
      <c r="E1956" s="1146" t="s">
        <v>1127</v>
      </c>
      <c r="F1956" s="1106"/>
      <c r="G1956" s="441" t="s">
        <v>93</v>
      </c>
      <c r="H1956" s="441" t="s">
        <v>1103</v>
      </c>
      <c r="I1956" s="441" t="s">
        <v>1128</v>
      </c>
      <c r="J1956" s="441" t="s">
        <v>112</v>
      </c>
      <c r="K1956" s="1111" t="s">
        <v>1110</v>
      </c>
      <c r="L1956" s="441" t="s">
        <v>1120</v>
      </c>
      <c r="M1956" s="441" t="str">
        <f t="shared" si="118"/>
        <v>Forbes 66 kV</v>
      </c>
      <c r="N1956" s="1111" t="s">
        <v>1111</v>
      </c>
      <c r="O1956" s="1112">
        <v>0</v>
      </c>
      <c r="P1956" s="1111"/>
      <c r="Q1956" s="2861"/>
      <c r="R1956" s="2861"/>
      <c r="S1956" s="2861"/>
      <c r="T1956" s="2861"/>
      <c r="U1956" s="2861"/>
      <c r="V1956" s="2862"/>
      <c r="W1956" s="2863"/>
      <c r="X1956" s="2863"/>
      <c r="Y1956" s="2863"/>
      <c r="Z1956" s="2863"/>
      <c r="AA1956" s="2864"/>
      <c r="AC1956" s="124"/>
      <c r="AD1956" s="124"/>
      <c r="AE1956" s="124"/>
      <c r="AF1956" s="124"/>
      <c r="AG1956" s="124"/>
      <c r="AH1956" s="124"/>
      <c r="AI1956" s="124"/>
      <c r="AJ1956" s="124"/>
      <c r="AK1956" s="124"/>
      <c r="AL1956" s="124"/>
      <c r="AM1956" s="124"/>
      <c r="AN1956" s="124"/>
      <c r="AO1956" s="124"/>
      <c r="AP1956" s="124"/>
      <c r="AQ1956" s="124"/>
      <c r="AR1956" s="124"/>
      <c r="AS1956" s="124"/>
      <c r="AT1956" s="124"/>
      <c r="AU1956" s="124"/>
      <c r="AV1956" s="124"/>
      <c r="AW1956" s="124"/>
      <c r="AX1956" s="124"/>
      <c r="AY1956" s="124"/>
      <c r="AZ1956" s="124"/>
      <c r="BA1956" s="124"/>
      <c r="BB1956" s="124"/>
    </row>
    <row r="1957" spans="2:54" ht="15" customHeight="1">
      <c r="B1957" s="1155"/>
      <c r="C1957" s="3017"/>
      <c r="D1957" s="3017"/>
      <c r="E1957" s="1146" t="s">
        <v>1130</v>
      </c>
      <c r="F1957" s="1106"/>
      <c r="G1957" s="441" t="s">
        <v>93</v>
      </c>
      <c r="H1957" s="441" t="s">
        <v>1103</v>
      </c>
      <c r="I1957" s="441" t="s">
        <v>1131</v>
      </c>
      <c r="J1957" s="441" t="s">
        <v>112</v>
      </c>
      <c r="K1957" s="1111" t="s">
        <v>1110</v>
      </c>
      <c r="L1957" s="441" t="s">
        <v>1120</v>
      </c>
      <c r="M1957" s="441" t="str">
        <f t="shared" si="118"/>
        <v>Forbes 66 kV</v>
      </c>
      <c r="N1957" s="1111" t="s">
        <v>1111</v>
      </c>
      <c r="O1957" s="1112">
        <v>0</v>
      </c>
      <c r="P1957" s="1111"/>
      <c r="Q1957" s="2861"/>
      <c r="R1957" s="2861"/>
      <c r="S1957" s="2861"/>
      <c r="T1957" s="2861"/>
      <c r="U1957" s="2861"/>
      <c r="V1957" s="2862"/>
      <c r="W1957" s="2863"/>
      <c r="X1957" s="2863"/>
      <c r="Y1957" s="2863"/>
      <c r="Z1957" s="2863"/>
      <c r="AA1957" s="2864"/>
      <c r="AC1957" s="124"/>
      <c r="AD1957" s="124"/>
      <c r="AE1957" s="124"/>
      <c r="AF1957" s="124"/>
      <c r="AG1957" s="124"/>
      <c r="AH1957" s="124"/>
      <c r="AI1957" s="124"/>
      <c r="AJ1957" s="124"/>
      <c r="AK1957" s="124"/>
      <c r="AL1957" s="124"/>
      <c r="AM1957" s="124"/>
      <c r="AN1957" s="124"/>
      <c r="AO1957" s="124"/>
      <c r="AP1957" s="124"/>
      <c r="AQ1957" s="124"/>
      <c r="AR1957" s="124"/>
      <c r="AS1957" s="124"/>
      <c r="AT1957" s="124"/>
      <c r="AU1957" s="124"/>
      <c r="AV1957" s="124"/>
      <c r="AW1957" s="124"/>
      <c r="AX1957" s="124"/>
      <c r="AY1957" s="124"/>
      <c r="AZ1957" s="124"/>
      <c r="BA1957" s="124"/>
      <c r="BB1957" s="124"/>
    </row>
    <row r="1958" spans="2:54" ht="15" customHeight="1">
      <c r="B1958" s="1155"/>
      <c r="C1958" s="3016" t="s">
        <v>1112</v>
      </c>
      <c r="D1958" s="3016"/>
      <c r="E1958" s="1146" t="s">
        <v>1127</v>
      </c>
      <c r="F1958" s="1106"/>
      <c r="G1958" s="441" t="s">
        <v>93</v>
      </c>
      <c r="H1958" s="441" t="s">
        <v>1103</v>
      </c>
      <c r="I1958" s="441" t="s">
        <v>1128</v>
      </c>
      <c r="J1958" s="441" t="s">
        <v>112</v>
      </c>
      <c r="K1958" s="1111" t="s">
        <v>1112</v>
      </c>
      <c r="L1958" s="441" t="s">
        <v>1120</v>
      </c>
      <c r="M1958" s="441" t="str">
        <f t="shared" si="118"/>
        <v>Forbes 66 kV</v>
      </c>
      <c r="N1958" s="1111" t="s">
        <v>1113</v>
      </c>
      <c r="O1958" s="1111" t="s">
        <v>1113</v>
      </c>
      <c r="P1958" s="1111"/>
      <c r="Q1958" s="2850"/>
      <c r="R1958" s="2850"/>
      <c r="S1958" s="2850"/>
      <c r="T1958" s="2850"/>
      <c r="U1958" s="2850"/>
      <c r="V1958" s="2851"/>
      <c r="W1958" s="2866"/>
      <c r="X1958" s="2866"/>
      <c r="Y1958" s="2866"/>
      <c r="Z1958" s="2866"/>
      <c r="AA1958" s="2099"/>
      <c r="AC1958" s="124"/>
      <c r="AD1958" s="124"/>
      <c r="AE1958" s="124"/>
      <c r="AF1958" s="124"/>
      <c r="AG1958" s="124"/>
      <c r="AH1958" s="124"/>
      <c r="AI1958" s="124"/>
      <c r="AJ1958" s="124"/>
      <c r="AK1958" s="124"/>
      <c r="AL1958" s="124"/>
      <c r="AM1958" s="124"/>
      <c r="AN1958" s="124"/>
      <c r="AO1958" s="124"/>
      <c r="AP1958" s="124"/>
      <c r="AQ1958" s="124"/>
      <c r="AR1958" s="124"/>
      <c r="AS1958" s="124"/>
      <c r="AT1958" s="124"/>
      <c r="AU1958" s="124"/>
      <c r="AV1958" s="124"/>
      <c r="AW1958" s="124"/>
      <c r="AX1958" s="124"/>
      <c r="AY1958" s="124"/>
      <c r="AZ1958" s="124"/>
      <c r="BA1958" s="124"/>
      <c r="BB1958" s="124"/>
    </row>
    <row r="1959" spans="2:54" ht="15" customHeight="1">
      <c r="B1959" s="1155"/>
      <c r="C1959" s="3017"/>
      <c r="D1959" s="3017"/>
      <c r="E1959" s="1146" t="s">
        <v>1130</v>
      </c>
      <c r="F1959" s="1106"/>
      <c r="G1959" s="441" t="s">
        <v>93</v>
      </c>
      <c r="H1959" s="441" t="s">
        <v>1103</v>
      </c>
      <c r="I1959" s="441" t="s">
        <v>1131</v>
      </c>
      <c r="J1959" s="441" t="s">
        <v>112</v>
      </c>
      <c r="K1959" s="1111" t="s">
        <v>1112</v>
      </c>
      <c r="L1959" s="441" t="s">
        <v>1120</v>
      </c>
      <c r="M1959" s="441" t="str">
        <f t="shared" si="118"/>
        <v>Forbes 66 kV</v>
      </c>
      <c r="N1959" s="1111" t="s">
        <v>1113</v>
      </c>
      <c r="O1959" s="1111" t="s">
        <v>1113</v>
      </c>
      <c r="P1959" s="1111"/>
      <c r="Q1959" s="2850"/>
      <c r="R1959" s="2850"/>
      <c r="S1959" s="2850"/>
      <c r="T1959" s="2850"/>
      <c r="U1959" s="2850"/>
      <c r="V1959" s="2851"/>
      <c r="W1959" s="2866"/>
      <c r="X1959" s="2866"/>
      <c r="Y1959" s="2866"/>
      <c r="Z1959" s="2866"/>
      <c r="AA1959" s="2099"/>
      <c r="AC1959" s="124"/>
      <c r="AD1959" s="124"/>
      <c r="AE1959" s="124"/>
      <c r="AF1959" s="124"/>
      <c r="AG1959" s="124"/>
      <c r="AH1959" s="124"/>
      <c r="AI1959" s="124"/>
      <c r="AJ1959" s="124"/>
      <c r="AK1959" s="124"/>
      <c r="AL1959" s="124"/>
      <c r="AM1959" s="124"/>
      <c r="AN1959" s="124"/>
      <c r="AO1959" s="124"/>
      <c r="AP1959" s="124"/>
      <c r="AQ1959" s="124"/>
      <c r="AR1959" s="124"/>
      <c r="AS1959" s="124"/>
      <c r="AT1959" s="124"/>
      <c r="AU1959" s="124"/>
      <c r="AV1959" s="124"/>
      <c r="AW1959" s="124"/>
      <c r="AX1959" s="124"/>
      <c r="AY1959" s="124"/>
      <c r="AZ1959" s="124"/>
      <c r="BA1959" s="124"/>
      <c r="BB1959" s="124"/>
    </row>
    <row r="1960" spans="2:54" ht="15" customHeight="1">
      <c r="B1960" s="1155"/>
      <c r="C1960" s="3016" t="s">
        <v>1134</v>
      </c>
      <c r="D1960" s="3016" t="s">
        <v>833</v>
      </c>
      <c r="E1960" s="1146" t="s">
        <v>1127</v>
      </c>
      <c r="F1960" s="1106"/>
      <c r="G1960" s="441" t="s">
        <v>93</v>
      </c>
      <c r="H1960" s="441" t="s">
        <v>1103</v>
      </c>
      <c r="I1960" s="441" t="s">
        <v>1128</v>
      </c>
      <c r="J1960" s="441" t="s">
        <v>112</v>
      </c>
      <c r="K1960" s="1111" t="s">
        <v>1134</v>
      </c>
      <c r="L1960" s="441" t="s">
        <v>1120</v>
      </c>
      <c r="M1960" s="441" t="str">
        <f t="shared" si="118"/>
        <v>Forbes 66 kV</v>
      </c>
      <c r="N1960" s="1111" t="s">
        <v>1115</v>
      </c>
      <c r="O1960" s="1111" t="s">
        <v>833</v>
      </c>
      <c r="P1960" s="1111"/>
      <c r="Q1960" s="2867"/>
      <c r="R1960" s="2868"/>
      <c r="S1960" s="2869"/>
      <c r="T1960" s="2869"/>
      <c r="U1960" s="2869"/>
      <c r="V1960" s="2869"/>
      <c r="W1960" s="2869"/>
      <c r="X1960" s="2869"/>
      <c r="Y1960" s="2869"/>
      <c r="Z1960" s="2869"/>
      <c r="AA1960" s="2879"/>
      <c r="AC1960" s="124"/>
      <c r="AD1960" s="124"/>
      <c r="AE1960" s="124"/>
      <c r="AF1960" s="124"/>
      <c r="AG1960" s="124"/>
      <c r="AH1960" s="124"/>
      <c r="AI1960" s="124"/>
      <c r="AJ1960" s="124"/>
      <c r="AK1960" s="124"/>
      <c r="AL1960" s="124"/>
      <c r="AM1960" s="124"/>
      <c r="AN1960" s="124"/>
      <c r="AO1960" s="124"/>
      <c r="AP1960" s="124"/>
      <c r="AQ1960" s="124"/>
      <c r="AR1960" s="124"/>
      <c r="AS1960" s="124"/>
      <c r="AT1960" s="124"/>
      <c r="AU1960" s="124"/>
      <c r="AV1960" s="124"/>
      <c r="AW1960" s="124"/>
      <c r="AX1960" s="124"/>
      <c r="AY1960" s="124"/>
      <c r="AZ1960" s="124"/>
      <c r="BA1960" s="124"/>
      <c r="BB1960" s="124"/>
    </row>
    <row r="1961" spans="2:54" ht="15" customHeight="1">
      <c r="B1961" s="1155"/>
      <c r="C1961" s="3017"/>
      <c r="D1961" s="3017"/>
      <c r="E1961" s="1146" t="s">
        <v>1130</v>
      </c>
      <c r="F1961" s="1106"/>
      <c r="G1961" s="441" t="s">
        <v>93</v>
      </c>
      <c r="H1961" s="441" t="s">
        <v>1103</v>
      </c>
      <c r="I1961" s="441" t="s">
        <v>1131</v>
      </c>
      <c r="J1961" s="441" t="s">
        <v>112</v>
      </c>
      <c r="K1961" s="1111" t="s">
        <v>1134</v>
      </c>
      <c r="L1961" s="441" t="s">
        <v>1120</v>
      </c>
      <c r="M1961" s="441" t="str">
        <f t="shared" si="118"/>
        <v>Forbes 66 kV</v>
      </c>
      <c r="N1961" s="1111" t="s">
        <v>1115</v>
      </c>
      <c r="O1961" s="1111" t="s">
        <v>833</v>
      </c>
      <c r="P1961" s="1111"/>
      <c r="Q1961" s="2867"/>
      <c r="R1961" s="2868"/>
      <c r="S1961" s="2869"/>
      <c r="T1961" s="2869"/>
      <c r="U1961" s="2869"/>
      <c r="V1961" s="2869"/>
      <c r="W1961" s="2869"/>
      <c r="X1961" s="2869"/>
      <c r="Y1961" s="2869"/>
      <c r="Z1961" s="2869"/>
      <c r="AA1961" s="2879"/>
      <c r="AC1961" s="124"/>
      <c r="AD1961" s="124"/>
      <c r="AE1961" s="124"/>
      <c r="AF1961" s="124"/>
      <c r="AG1961" s="124"/>
      <c r="AH1961" s="124"/>
      <c r="AI1961" s="124"/>
      <c r="AJ1961" s="124"/>
      <c r="AK1961" s="124"/>
      <c r="AL1961" s="124"/>
      <c r="AM1961" s="124"/>
      <c r="AN1961" s="124"/>
      <c r="AO1961" s="124"/>
      <c r="AP1961" s="124"/>
      <c r="AQ1961" s="124"/>
      <c r="AR1961" s="124"/>
      <c r="AS1961" s="124"/>
      <c r="AT1961" s="124"/>
      <c r="AU1961" s="124"/>
      <c r="AV1961" s="124"/>
      <c r="AW1961" s="124"/>
      <c r="AX1961" s="124"/>
      <c r="AY1961" s="124"/>
      <c r="AZ1961" s="124"/>
      <c r="BA1961" s="124"/>
      <c r="BB1961" s="124"/>
    </row>
    <row r="1962" spans="2:54" ht="15" customHeight="1">
      <c r="B1962" s="1155"/>
      <c r="C1962" s="3016" t="s">
        <v>1135</v>
      </c>
      <c r="D1962" s="3016" t="s">
        <v>833</v>
      </c>
      <c r="E1962" s="1146" t="s">
        <v>1127</v>
      </c>
      <c r="F1962" s="1106"/>
      <c r="G1962" s="441" t="s">
        <v>93</v>
      </c>
      <c r="H1962" s="441" t="s">
        <v>1103</v>
      </c>
      <c r="I1962" s="441" t="s">
        <v>1128</v>
      </c>
      <c r="J1962" s="441" t="s">
        <v>112</v>
      </c>
      <c r="K1962" s="1111" t="s">
        <v>1135</v>
      </c>
      <c r="L1962" s="441" t="s">
        <v>1120</v>
      </c>
      <c r="M1962" s="441" t="str">
        <f t="shared" si="118"/>
        <v>Forbes 66 kV</v>
      </c>
      <c r="N1962" s="1111" t="s">
        <v>1106</v>
      </c>
      <c r="O1962" s="1111" t="s">
        <v>833</v>
      </c>
      <c r="P1962" s="1111"/>
      <c r="Q1962" s="2867"/>
      <c r="R1962" s="2868"/>
      <c r="S1962" s="2869"/>
      <c r="T1962" s="2869"/>
      <c r="U1962" s="2869"/>
      <c r="V1962" s="2869"/>
      <c r="W1962" s="2869"/>
      <c r="X1962" s="2869"/>
      <c r="Y1962" s="2869"/>
      <c r="Z1962" s="2869"/>
      <c r="AA1962" s="2879"/>
      <c r="AC1962" s="124"/>
      <c r="AD1962" s="124"/>
      <c r="AE1962" s="124"/>
      <c r="AF1962" s="124"/>
      <c r="AG1962" s="124"/>
      <c r="AH1962" s="124"/>
      <c r="AI1962" s="124"/>
      <c r="AJ1962" s="124"/>
      <c r="AK1962" s="124"/>
      <c r="AL1962" s="124"/>
      <c r="AM1962" s="124"/>
      <c r="AN1962" s="124"/>
      <c r="AO1962" s="124"/>
      <c r="AP1962" s="124"/>
      <c r="AQ1962" s="124"/>
      <c r="AR1962" s="124"/>
      <c r="AS1962" s="124"/>
      <c r="AT1962" s="124"/>
      <c r="AU1962" s="124"/>
      <c r="AV1962" s="124"/>
      <c r="AW1962" s="124"/>
      <c r="AX1962" s="124"/>
      <c r="AY1962" s="124"/>
      <c r="AZ1962" s="124"/>
      <c r="BA1962" s="124"/>
      <c r="BB1962" s="124"/>
    </row>
    <row r="1963" spans="2:54" ht="15" customHeight="1">
      <c r="B1963" s="1155"/>
      <c r="C1963" s="3017"/>
      <c r="D1963" s="3017"/>
      <c r="E1963" s="1146" t="s">
        <v>1130</v>
      </c>
      <c r="F1963" s="1106"/>
      <c r="G1963" s="441" t="s">
        <v>93</v>
      </c>
      <c r="H1963" s="441" t="s">
        <v>1103</v>
      </c>
      <c r="I1963" s="441" t="s">
        <v>1131</v>
      </c>
      <c r="J1963" s="441" t="s">
        <v>112</v>
      </c>
      <c r="K1963" s="1111" t="s">
        <v>1135</v>
      </c>
      <c r="L1963" s="441" t="s">
        <v>1120</v>
      </c>
      <c r="M1963" s="441" t="str">
        <f t="shared" si="118"/>
        <v>Forbes 66 kV</v>
      </c>
      <c r="N1963" s="1111" t="s">
        <v>1106</v>
      </c>
      <c r="O1963" s="1111" t="s">
        <v>833</v>
      </c>
      <c r="P1963" s="1111"/>
      <c r="Q1963" s="2867"/>
      <c r="R1963" s="2868"/>
      <c r="S1963" s="2869"/>
      <c r="T1963" s="2869"/>
      <c r="U1963" s="2869"/>
      <c r="V1963" s="2869"/>
      <c r="W1963" s="2869"/>
      <c r="X1963" s="2869"/>
      <c r="Y1963" s="2869"/>
      <c r="Z1963" s="2869"/>
      <c r="AA1963" s="2879"/>
      <c r="AC1963" s="124"/>
      <c r="AD1963" s="124"/>
      <c r="AE1963" s="124"/>
      <c r="AF1963" s="124"/>
      <c r="AG1963" s="124"/>
      <c r="AH1963" s="124"/>
      <c r="AI1963" s="124"/>
      <c r="AJ1963" s="124"/>
      <c r="AK1963" s="124"/>
      <c r="AL1963" s="124"/>
      <c r="AM1963" s="124"/>
      <c r="AN1963" s="124"/>
      <c r="AO1963" s="124"/>
      <c r="AP1963" s="124"/>
      <c r="AQ1963" s="124"/>
      <c r="AR1963" s="124"/>
      <c r="AS1963" s="124"/>
      <c r="AT1963" s="124"/>
      <c r="AU1963" s="124"/>
      <c r="AV1963" s="124"/>
      <c r="AW1963" s="124"/>
      <c r="AX1963" s="124"/>
      <c r="AY1963" s="124"/>
      <c r="AZ1963" s="124"/>
      <c r="BA1963" s="124"/>
      <c r="BB1963" s="124"/>
    </row>
    <row r="1964" spans="2:54" ht="15" customHeight="1">
      <c r="B1964" s="1155"/>
      <c r="C1964" s="3016" t="s">
        <v>1135</v>
      </c>
      <c r="D1964" s="3016" t="s">
        <v>842</v>
      </c>
      <c r="E1964" s="1146" t="s">
        <v>1127</v>
      </c>
      <c r="F1964" s="1106"/>
      <c r="G1964" s="441" t="s">
        <v>93</v>
      </c>
      <c r="H1964" s="441" t="s">
        <v>1103</v>
      </c>
      <c r="I1964" s="441" t="s">
        <v>1128</v>
      </c>
      <c r="J1964" s="441" t="s">
        <v>112</v>
      </c>
      <c r="K1964" s="1111" t="s">
        <v>1135</v>
      </c>
      <c r="L1964" s="441" t="s">
        <v>1120</v>
      </c>
      <c r="M1964" s="441" t="str">
        <f t="shared" si="118"/>
        <v>Forbes 66 kV</v>
      </c>
      <c r="N1964" s="1111" t="s">
        <v>1106</v>
      </c>
      <c r="O1964" s="1111" t="s">
        <v>842</v>
      </c>
      <c r="P1964" s="1111"/>
      <c r="Q1964" s="2867"/>
      <c r="R1964" s="2868"/>
      <c r="S1964" s="2869"/>
      <c r="T1964" s="2869"/>
      <c r="U1964" s="2869"/>
      <c r="V1964" s="2869"/>
      <c r="W1964" s="2869"/>
      <c r="X1964" s="2869"/>
      <c r="Y1964" s="2869"/>
      <c r="Z1964" s="2869"/>
      <c r="AA1964" s="2879"/>
      <c r="AC1964" s="124"/>
      <c r="AD1964" s="124"/>
      <c r="AE1964" s="124"/>
      <c r="AF1964" s="124"/>
      <c r="AG1964" s="124"/>
      <c r="AH1964" s="124"/>
      <c r="AI1964" s="124"/>
      <c r="AJ1964" s="124"/>
      <c r="AK1964" s="124"/>
      <c r="AL1964" s="124"/>
      <c r="AM1964" s="124"/>
      <c r="AN1964" s="124"/>
      <c r="AO1964" s="124"/>
      <c r="AP1964" s="124"/>
      <c r="AQ1964" s="124"/>
      <c r="AR1964" s="124"/>
      <c r="AS1964" s="124"/>
      <c r="AT1964" s="124"/>
      <c r="AU1964" s="124"/>
      <c r="AV1964" s="124"/>
      <c r="AW1964" s="124"/>
      <c r="AX1964" s="124"/>
      <c r="AY1964" s="124"/>
      <c r="AZ1964" s="124"/>
      <c r="BA1964" s="124"/>
      <c r="BB1964" s="124"/>
    </row>
    <row r="1965" spans="2:54" ht="15" customHeight="1">
      <c r="B1965" s="1155"/>
      <c r="C1965" s="3017"/>
      <c r="D1965" s="3017"/>
      <c r="E1965" s="1146" t="s">
        <v>1130</v>
      </c>
      <c r="F1965" s="1106"/>
      <c r="G1965" s="441" t="s">
        <v>93</v>
      </c>
      <c r="H1965" s="441" t="s">
        <v>1103</v>
      </c>
      <c r="I1965" s="441" t="s">
        <v>1131</v>
      </c>
      <c r="J1965" s="441" t="s">
        <v>112</v>
      </c>
      <c r="K1965" s="1111" t="s">
        <v>1135</v>
      </c>
      <c r="L1965" s="441" t="s">
        <v>1120</v>
      </c>
      <c r="M1965" s="441" t="str">
        <f t="shared" si="118"/>
        <v>Forbes 66 kV</v>
      </c>
      <c r="N1965" s="1111" t="s">
        <v>1106</v>
      </c>
      <c r="O1965" s="1111" t="s">
        <v>842</v>
      </c>
      <c r="P1965" s="1111"/>
      <c r="Q1965" s="2867"/>
      <c r="R1965" s="2868"/>
      <c r="S1965" s="2869"/>
      <c r="T1965" s="2869"/>
      <c r="U1965" s="2869"/>
      <c r="V1965" s="2869"/>
      <c r="W1965" s="2869"/>
      <c r="X1965" s="2869"/>
      <c r="Y1965" s="2869"/>
      <c r="Z1965" s="2869"/>
      <c r="AA1965" s="2879"/>
      <c r="AC1965" s="124"/>
      <c r="AD1965" s="124"/>
      <c r="AE1965" s="124"/>
      <c r="AF1965" s="124"/>
      <c r="AG1965" s="124"/>
      <c r="AH1965" s="124"/>
      <c r="AI1965" s="124"/>
      <c r="AJ1965" s="124"/>
      <c r="AK1965" s="124"/>
      <c r="AL1965" s="124"/>
      <c r="AM1965" s="124"/>
      <c r="AN1965" s="124"/>
      <c r="AO1965" s="124"/>
      <c r="AP1965" s="124"/>
      <c r="AQ1965" s="124"/>
      <c r="AR1965" s="124"/>
      <c r="AS1965" s="124"/>
      <c r="AT1965" s="124"/>
      <c r="AU1965" s="124"/>
      <c r="AV1965" s="124"/>
      <c r="AW1965" s="124"/>
      <c r="AX1965" s="124"/>
      <c r="AY1965" s="124"/>
      <c r="AZ1965" s="124"/>
      <c r="BA1965" s="124"/>
      <c r="BB1965" s="124"/>
    </row>
    <row r="1966" spans="2:54" ht="15" customHeight="1">
      <c r="B1966" s="1155"/>
      <c r="C1966" s="3016" t="s">
        <v>1136</v>
      </c>
      <c r="D1966" s="3016" t="s">
        <v>833</v>
      </c>
      <c r="E1966" s="1146" t="s">
        <v>1127</v>
      </c>
      <c r="F1966" s="1106"/>
      <c r="G1966" s="441" t="s">
        <v>93</v>
      </c>
      <c r="H1966" s="441" t="s">
        <v>1103</v>
      </c>
      <c r="I1966" s="441" t="s">
        <v>1128</v>
      </c>
      <c r="J1966" s="441" t="s">
        <v>112</v>
      </c>
      <c r="K1966" s="1111" t="s">
        <v>1136</v>
      </c>
      <c r="L1966" s="441" t="s">
        <v>1120</v>
      </c>
      <c r="M1966" s="441" t="str">
        <f t="shared" si="118"/>
        <v>Forbes 66 kV</v>
      </c>
      <c r="N1966" s="1111" t="s">
        <v>1106</v>
      </c>
      <c r="O1966" s="1111" t="s">
        <v>833</v>
      </c>
      <c r="P1966" s="1111"/>
      <c r="Q1966" s="2867"/>
      <c r="R1966" s="2868"/>
      <c r="S1966" s="2869"/>
      <c r="T1966" s="2869"/>
      <c r="U1966" s="2869"/>
      <c r="V1966" s="2869"/>
      <c r="W1966" s="2870">
        <v>30.274876925000001</v>
      </c>
      <c r="X1966" s="2870">
        <v>30.774412394262502</v>
      </c>
      <c r="Y1966" s="2870">
        <v>31.282190198767832</v>
      </c>
      <c r="Z1966" s="2870">
        <v>31.798346337047501</v>
      </c>
      <c r="AA1966" s="2870">
        <v>32.323019051608789</v>
      </c>
      <c r="AC1966" s="124"/>
      <c r="AD1966" s="124"/>
      <c r="AE1966" s="124"/>
      <c r="AF1966" s="124"/>
      <c r="AG1966" s="124"/>
      <c r="AH1966" s="124"/>
      <c r="AI1966" s="124"/>
      <c r="AJ1966" s="124"/>
      <c r="AK1966" s="124"/>
      <c r="AL1966" s="124"/>
      <c r="AM1966" s="124"/>
      <c r="AN1966" s="124"/>
      <c r="AO1966" s="124"/>
      <c r="AP1966" s="124"/>
      <c r="AQ1966" s="124"/>
      <c r="AR1966" s="124"/>
      <c r="AS1966" s="124"/>
      <c r="AT1966" s="124"/>
      <c r="AU1966" s="124"/>
      <c r="AV1966" s="124"/>
      <c r="AW1966" s="124"/>
      <c r="AX1966" s="124"/>
      <c r="AY1966" s="124"/>
      <c r="AZ1966" s="124"/>
      <c r="BA1966" s="124"/>
      <c r="BB1966" s="124"/>
    </row>
    <row r="1967" spans="2:54" ht="15" customHeight="1">
      <c r="B1967" s="1155"/>
      <c r="C1967" s="3017"/>
      <c r="D1967" s="3017"/>
      <c r="E1967" s="1146" t="s">
        <v>1130</v>
      </c>
      <c r="F1967" s="1106"/>
      <c r="G1967" s="441" t="s">
        <v>93</v>
      </c>
      <c r="H1967" s="441" t="s">
        <v>1103</v>
      </c>
      <c r="I1967" s="441" t="s">
        <v>1131</v>
      </c>
      <c r="J1967" s="441" t="s">
        <v>112</v>
      </c>
      <c r="K1967" s="1111" t="s">
        <v>1136</v>
      </c>
      <c r="L1967" s="441" t="s">
        <v>1120</v>
      </c>
      <c r="M1967" s="441" t="str">
        <f t="shared" si="118"/>
        <v>Forbes 66 kV</v>
      </c>
      <c r="N1967" s="1111" t="s">
        <v>1106</v>
      </c>
      <c r="O1967" s="1111" t="s">
        <v>833</v>
      </c>
      <c r="P1967" s="1111"/>
      <c r="Q1967" s="2528"/>
      <c r="R1967" s="2529"/>
      <c r="S1967" s="2530"/>
      <c r="T1967" s="2530"/>
      <c r="U1967" s="2530"/>
      <c r="V1967" s="2530"/>
      <c r="W1967" s="2102"/>
      <c r="X1967" s="2102"/>
      <c r="Y1967" s="2102"/>
      <c r="Z1967" s="2102"/>
      <c r="AA1967" s="2103"/>
      <c r="AC1967" s="124"/>
      <c r="AD1967" s="124"/>
      <c r="AE1967" s="124"/>
      <c r="AF1967" s="124"/>
      <c r="AG1967" s="124"/>
      <c r="AH1967" s="124"/>
      <c r="AI1967" s="124"/>
      <c r="AJ1967" s="124"/>
      <c r="AK1967" s="124"/>
      <c r="AL1967" s="124"/>
      <c r="AM1967" s="124"/>
      <c r="AN1967" s="124"/>
      <c r="AO1967" s="124"/>
      <c r="AP1967" s="124"/>
      <c r="AQ1967" s="124"/>
      <c r="AR1967" s="124"/>
      <c r="AS1967" s="124"/>
      <c r="AT1967" s="124"/>
      <c r="AU1967" s="124"/>
      <c r="AV1967" s="124"/>
      <c r="AW1967" s="124"/>
      <c r="AX1967" s="124"/>
      <c r="AY1967" s="124"/>
      <c r="AZ1967" s="124"/>
      <c r="BA1967" s="124"/>
      <c r="BB1967" s="124"/>
    </row>
    <row r="1968" spans="2:54" ht="15" customHeight="1">
      <c r="B1968" s="1155"/>
      <c r="C1968" s="3016" t="s">
        <v>1136</v>
      </c>
      <c r="D1968" s="3016" t="s">
        <v>842</v>
      </c>
      <c r="E1968" s="1146" t="s">
        <v>1127</v>
      </c>
      <c r="F1968" s="1106"/>
      <c r="G1968" s="441" t="s">
        <v>93</v>
      </c>
      <c r="H1968" s="441" t="s">
        <v>1103</v>
      </c>
      <c r="I1968" s="441" t="s">
        <v>1128</v>
      </c>
      <c r="J1968" s="441" t="s">
        <v>112</v>
      </c>
      <c r="K1968" s="1111" t="s">
        <v>1136</v>
      </c>
      <c r="L1968" s="441" t="s">
        <v>1120</v>
      </c>
      <c r="M1968" s="441" t="str">
        <f t="shared" si="118"/>
        <v>Forbes 66 kV</v>
      </c>
      <c r="N1968" s="1111" t="s">
        <v>1106</v>
      </c>
      <c r="O1968" s="1111" t="s">
        <v>842</v>
      </c>
      <c r="P1968" s="1111"/>
      <c r="Q1968" s="2528"/>
      <c r="R1968" s="2529"/>
      <c r="S1968" s="2530"/>
      <c r="T1968" s="2530"/>
      <c r="U1968" s="2530"/>
      <c r="V1968" s="2530"/>
      <c r="W1968" s="2102">
        <v>31.314025177608475</v>
      </c>
      <c r="X1968" s="2102">
        <v>31.797239789203989</v>
      </c>
      <c r="Y1968" s="2102">
        <v>32.288936551578871</v>
      </c>
      <c r="Z1968" s="2102">
        <v>32.789248691771242</v>
      </c>
      <c r="AA1968" s="2102">
        <v>33.298311678081589</v>
      </c>
      <c r="AC1968" s="124"/>
      <c r="AD1968" s="124"/>
      <c r="AE1968" s="124"/>
      <c r="AF1968" s="124"/>
      <c r="AG1968" s="124"/>
      <c r="AH1968" s="124"/>
      <c r="AI1968" s="124"/>
      <c r="AJ1968" s="124"/>
      <c r="AK1968" s="124"/>
      <c r="AL1968" s="124"/>
      <c r="AM1968" s="124"/>
      <c r="AN1968" s="124"/>
      <c r="AO1968" s="124"/>
      <c r="AP1968" s="124"/>
      <c r="AQ1968" s="124"/>
      <c r="AR1968" s="124"/>
      <c r="AS1968" s="124"/>
      <c r="AT1968" s="124"/>
      <c r="AU1968" s="124"/>
      <c r="AV1968" s="124"/>
      <c r="AW1968" s="124"/>
      <c r="AX1968" s="124"/>
      <c r="AY1968" s="124"/>
      <c r="AZ1968" s="124"/>
      <c r="BA1968" s="124"/>
      <c r="BB1968" s="124"/>
    </row>
    <row r="1969" spans="2:54" ht="15" customHeight="1" thickBot="1">
      <c r="B1969" s="2872"/>
      <c r="C1969" s="3018"/>
      <c r="D1969" s="3018"/>
      <c r="E1969" s="2873" t="s">
        <v>1130</v>
      </c>
      <c r="F1969" s="1106"/>
      <c r="G1969" s="441" t="s">
        <v>93</v>
      </c>
      <c r="H1969" s="441" t="s">
        <v>1103</v>
      </c>
      <c r="I1969" s="441" t="s">
        <v>1131</v>
      </c>
      <c r="J1969" s="441" t="s">
        <v>112</v>
      </c>
      <c r="K1969" s="1111" t="s">
        <v>1136</v>
      </c>
      <c r="L1969" s="441" t="s">
        <v>1120</v>
      </c>
      <c r="M1969" s="441" t="str">
        <f t="shared" si="118"/>
        <v>Forbes 66 kV</v>
      </c>
      <c r="N1969" s="1111" t="s">
        <v>1106</v>
      </c>
      <c r="O1969" s="1111" t="s">
        <v>842</v>
      </c>
      <c r="P1969" s="1111"/>
      <c r="Q1969" s="2874"/>
      <c r="R1969" s="2875"/>
      <c r="S1969" s="2876"/>
      <c r="T1969" s="2876"/>
      <c r="U1969" s="2876"/>
      <c r="V1969" s="2876"/>
      <c r="W1969" s="2877"/>
      <c r="X1969" s="2877"/>
      <c r="Y1969" s="2877"/>
      <c r="Z1969" s="2877"/>
      <c r="AA1969" s="2878"/>
      <c r="AC1969" s="124"/>
      <c r="AD1969" s="124"/>
      <c r="AE1969" s="124"/>
      <c r="AF1969" s="124"/>
      <c r="AG1969" s="124"/>
      <c r="AH1969" s="124"/>
      <c r="AI1969" s="124"/>
      <c r="AJ1969" s="124"/>
      <c r="AK1969" s="124"/>
      <c r="AL1969" s="124"/>
      <c r="AM1969" s="124"/>
      <c r="AN1969" s="124"/>
      <c r="AO1969" s="124"/>
      <c r="AP1969" s="124"/>
      <c r="AQ1969" s="124"/>
      <c r="AR1969" s="124"/>
      <c r="AS1969" s="124"/>
      <c r="AT1969" s="124"/>
      <c r="AU1969" s="124"/>
      <c r="AV1969" s="124"/>
      <c r="AW1969" s="124"/>
      <c r="AX1969" s="124"/>
      <c r="AY1969" s="124"/>
      <c r="AZ1969" s="124"/>
      <c r="BA1969" s="124"/>
      <c r="BB1969" s="124"/>
    </row>
    <row r="1970" spans="2:54" ht="15" customHeight="1">
      <c r="B1970" s="1145" t="s">
        <v>1639</v>
      </c>
      <c r="C1970" s="3019" t="s">
        <v>1126</v>
      </c>
      <c r="D1970" s="3019" t="s">
        <v>842</v>
      </c>
      <c r="E1970" s="1146" t="s">
        <v>1127</v>
      </c>
      <c r="F1970" s="1106"/>
      <c r="G1970" s="441" t="s">
        <v>93</v>
      </c>
      <c r="H1970" s="441" t="s">
        <v>1103</v>
      </c>
      <c r="I1970" s="441" t="s">
        <v>1128</v>
      </c>
      <c r="J1970" s="441" t="s">
        <v>112</v>
      </c>
      <c r="K1970" s="441" t="s">
        <v>1126</v>
      </c>
      <c r="L1970" s="441" t="s">
        <v>1120</v>
      </c>
      <c r="M1970" s="441" t="str">
        <f t="shared" ref="M1970" si="120">B1970</f>
        <v>Parkes 132 kV</v>
      </c>
      <c r="N1970" s="441" t="s">
        <v>1129</v>
      </c>
      <c r="O1970" s="441" t="s">
        <v>842</v>
      </c>
      <c r="P1970" s="1111"/>
      <c r="Q1970" s="2521"/>
      <c r="R1970" s="2522"/>
      <c r="S1970" s="2523"/>
      <c r="T1970" s="2523"/>
      <c r="U1970" s="2523"/>
      <c r="V1970" s="2523"/>
      <c r="W1970" s="2524"/>
      <c r="X1970" s="2524"/>
      <c r="Y1970" s="2524"/>
      <c r="Z1970" s="2524"/>
      <c r="AA1970" s="2525"/>
      <c r="AB1970" s="1125"/>
      <c r="AC1970" s="1151"/>
      <c r="AD1970" s="1152"/>
      <c r="AE1970" s="1153"/>
      <c r="AF1970" s="1153"/>
      <c r="AG1970" s="1153"/>
      <c r="AH1970" s="124"/>
      <c r="AI1970" s="124"/>
      <c r="AJ1970" s="124"/>
      <c r="AK1970" s="124"/>
      <c r="AL1970" s="124"/>
      <c r="AM1970" s="124"/>
      <c r="AN1970" s="124"/>
      <c r="AO1970" s="124"/>
      <c r="AP1970" s="124"/>
      <c r="AQ1970" s="1153"/>
      <c r="AR1970" s="1154"/>
      <c r="AS1970" s="1154"/>
      <c r="AT1970" s="1154"/>
      <c r="AU1970" s="1154"/>
      <c r="AV1970" s="1154"/>
      <c r="AW1970" s="1154"/>
      <c r="AX1970" s="1154"/>
      <c r="AY1970" s="1154"/>
      <c r="AZ1970" s="1154"/>
      <c r="BA1970" s="1154"/>
      <c r="BB1970" s="1154"/>
    </row>
    <row r="1971" spans="2:54" ht="15" customHeight="1">
      <c r="B1971" s="1155"/>
      <c r="C1971" s="3017"/>
      <c r="D1971" s="3017"/>
      <c r="E1971" s="1146" t="s">
        <v>1130</v>
      </c>
      <c r="F1971" s="1106"/>
      <c r="G1971" s="441" t="s">
        <v>93</v>
      </c>
      <c r="H1971" s="441" t="s">
        <v>1103</v>
      </c>
      <c r="I1971" s="441" t="s">
        <v>1131</v>
      </c>
      <c r="J1971" s="441" t="s">
        <v>112</v>
      </c>
      <c r="K1971" s="441" t="s">
        <v>1126</v>
      </c>
      <c r="L1971" s="441" t="s">
        <v>1120</v>
      </c>
      <c r="M1971" s="441" t="str">
        <f t="shared" si="118"/>
        <v>Parkes 132 kV</v>
      </c>
      <c r="N1971" s="441" t="s">
        <v>1129</v>
      </c>
      <c r="O1971" s="441" t="s">
        <v>842</v>
      </c>
      <c r="P1971" s="1111"/>
      <c r="Q1971" s="2526"/>
      <c r="R1971" s="2527"/>
      <c r="S1971" s="2524"/>
      <c r="T1971" s="2524"/>
      <c r="U1971" s="2524"/>
      <c r="V1971" s="2524"/>
      <c r="W1971" s="2524"/>
      <c r="X1971" s="2524"/>
      <c r="Y1971" s="2524"/>
      <c r="Z1971" s="2524"/>
      <c r="AA1971" s="2525"/>
      <c r="AB1971" s="1125"/>
      <c r="AC1971" s="1151"/>
      <c r="AD1971" s="1152"/>
      <c r="AE1971" s="1153"/>
      <c r="AF1971" s="1153"/>
      <c r="AG1971" s="1153"/>
      <c r="AH1971" s="124"/>
      <c r="AI1971" s="124"/>
      <c r="AJ1971" s="124"/>
      <c r="AK1971" s="124"/>
      <c r="AL1971" s="124"/>
      <c r="AM1971" s="124"/>
      <c r="AN1971" s="124"/>
      <c r="AO1971" s="124"/>
      <c r="AP1971" s="124"/>
      <c r="AQ1971" s="1153"/>
      <c r="AR1971" s="1154"/>
      <c r="AS1971" s="1154"/>
      <c r="AT1971" s="1154"/>
      <c r="AU1971" s="1154"/>
      <c r="AV1971" s="1154"/>
      <c r="AW1971" s="1154"/>
      <c r="AX1971" s="1154"/>
      <c r="AY1971" s="1154"/>
      <c r="AZ1971" s="1154"/>
      <c r="BA1971" s="1154"/>
      <c r="BB1971" s="1154"/>
    </row>
    <row r="1972" spans="2:54" ht="15" customHeight="1">
      <c r="B1972" s="1155"/>
      <c r="C1972" s="3016" t="s">
        <v>1132</v>
      </c>
      <c r="D1972" s="3016" t="s">
        <v>833</v>
      </c>
      <c r="E1972" s="1146" t="s">
        <v>1127</v>
      </c>
      <c r="F1972" s="1106"/>
      <c r="G1972" s="441" t="s">
        <v>93</v>
      </c>
      <c r="H1972" s="441" t="s">
        <v>1103</v>
      </c>
      <c r="I1972" s="441" t="s">
        <v>1128</v>
      </c>
      <c r="J1972" s="441" t="s">
        <v>112</v>
      </c>
      <c r="K1972" s="1111" t="s">
        <v>1132</v>
      </c>
      <c r="L1972" s="441" t="s">
        <v>1120</v>
      </c>
      <c r="M1972" s="441" t="str">
        <f t="shared" si="118"/>
        <v>Parkes 132 kV</v>
      </c>
      <c r="N1972" s="1111" t="s">
        <v>1106</v>
      </c>
      <c r="O1972" s="1111" t="s">
        <v>833</v>
      </c>
      <c r="P1972" s="1111"/>
      <c r="Q1972" s="2850"/>
      <c r="R1972" s="2850"/>
      <c r="S1972" s="2850"/>
      <c r="T1972" s="2850"/>
      <c r="U1972" s="2850"/>
      <c r="V1972" s="2851"/>
      <c r="W1972" s="2852"/>
      <c r="X1972" s="2852"/>
      <c r="Y1972" s="2852"/>
      <c r="Z1972" s="2852"/>
      <c r="AA1972" s="2853"/>
      <c r="AB1972" s="1125"/>
      <c r="AC1972" s="1151"/>
      <c r="AD1972" s="1152"/>
      <c r="AE1972" s="1153"/>
      <c r="AF1972" s="1153"/>
      <c r="AG1972" s="1153"/>
      <c r="AH1972" s="124"/>
      <c r="AI1972" s="124"/>
      <c r="AJ1972" s="124"/>
      <c r="AK1972" s="124"/>
      <c r="AL1972" s="1153"/>
      <c r="AM1972" s="124"/>
      <c r="AN1972" s="124"/>
      <c r="AO1972" s="1153"/>
      <c r="AP1972" s="1153"/>
      <c r="AQ1972" s="1153"/>
      <c r="AR1972" s="1154"/>
      <c r="AS1972" s="1154"/>
      <c r="AT1972" s="1154"/>
      <c r="AU1972" s="1160"/>
      <c r="AV1972" s="1154"/>
      <c r="AW1972" s="1154"/>
      <c r="AX1972" s="1154"/>
      <c r="AY1972" s="1154"/>
      <c r="AZ1972" s="1154"/>
      <c r="BA1972" s="1154"/>
      <c r="BB1972" s="1154"/>
    </row>
    <row r="1973" spans="2:54" ht="15" customHeight="1">
      <c r="B1973" s="1155"/>
      <c r="C1973" s="3017"/>
      <c r="D1973" s="3017"/>
      <c r="E1973" s="1146" t="s">
        <v>1130</v>
      </c>
      <c r="F1973" s="1106"/>
      <c r="G1973" s="441" t="s">
        <v>93</v>
      </c>
      <c r="H1973" s="441" t="s">
        <v>1103</v>
      </c>
      <c r="I1973" s="441" t="s">
        <v>1131</v>
      </c>
      <c r="J1973" s="441" t="s">
        <v>112</v>
      </c>
      <c r="K1973" s="1111" t="s">
        <v>1132</v>
      </c>
      <c r="L1973" s="441" t="s">
        <v>1120</v>
      </c>
      <c r="M1973" s="441" t="str">
        <f t="shared" si="118"/>
        <v>Parkes 132 kV</v>
      </c>
      <c r="N1973" s="1111" t="s">
        <v>1106</v>
      </c>
      <c r="O1973" s="1111" t="s">
        <v>833</v>
      </c>
      <c r="P1973" s="1111"/>
      <c r="Q1973" s="2850"/>
      <c r="R1973" s="2850"/>
      <c r="S1973" s="2850"/>
      <c r="T1973" s="2850"/>
      <c r="U1973" s="2850"/>
      <c r="V1973" s="2851"/>
      <c r="W1973" s="2852"/>
      <c r="X1973" s="2852"/>
      <c r="Y1973" s="2852"/>
      <c r="Z1973" s="2852"/>
      <c r="AA1973" s="2853"/>
      <c r="AB1973" s="1125"/>
      <c r="AC1973" s="1151"/>
      <c r="AD1973" s="1152"/>
      <c r="AE1973" s="1153"/>
      <c r="AF1973" s="1153"/>
      <c r="AG1973" s="1153"/>
      <c r="AH1973" s="124"/>
      <c r="AI1973" s="124"/>
      <c r="AJ1973" s="124"/>
      <c r="AK1973" s="124"/>
      <c r="AL1973" s="1153"/>
      <c r="AM1973" s="124"/>
      <c r="AN1973" s="124"/>
      <c r="AO1973" s="1153"/>
      <c r="AP1973" s="1153"/>
      <c r="AQ1973" s="1153"/>
      <c r="AR1973" s="1154"/>
      <c r="AS1973" s="1154"/>
      <c r="AT1973" s="1154"/>
      <c r="AU1973" s="1160"/>
      <c r="AV1973" s="1154"/>
      <c r="AW1973" s="1154"/>
      <c r="AX1973" s="1154"/>
      <c r="AY1973" s="1154"/>
      <c r="AZ1973" s="1154"/>
      <c r="BA1973" s="1154"/>
      <c r="BB1973" s="1154"/>
    </row>
    <row r="1974" spans="2:54" ht="15" customHeight="1">
      <c r="B1974" s="1155"/>
      <c r="C1974" s="3016" t="s">
        <v>1132</v>
      </c>
      <c r="D1974" s="3016" t="s">
        <v>842</v>
      </c>
      <c r="E1974" s="1146" t="s">
        <v>1127</v>
      </c>
      <c r="F1974" s="1106"/>
      <c r="G1974" s="441" t="s">
        <v>93</v>
      </c>
      <c r="H1974" s="441" t="s">
        <v>1103</v>
      </c>
      <c r="I1974" s="441" t="s">
        <v>1128</v>
      </c>
      <c r="J1974" s="441" t="s">
        <v>112</v>
      </c>
      <c r="K1974" s="1111" t="s">
        <v>1132</v>
      </c>
      <c r="L1974" s="441" t="s">
        <v>1120</v>
      </c>
      <c r="M1974" s="441" t="str">
        <f t="shared" si="118"/>
        <v>Parkes 132 kV</v>
      </c>
      <c r="N1974" s="1111" t="s">
        <v>1106</v>
      </c>
      <c r="O1974" s="1112" t="s">
        <v>842</v>
      </c>
      <c r="P1974" s="1111"/>
      <c r="Q1974" s="2854"/>
      <c r="R1974" s="2854"/>
      <c r="S1974" s="2854"/>
      <c r="T1974" s="2854"/>
      <c r="U1974" s="2854"/>
      <c r="V1974" s="2855"/>
      <c r="W1974" s="2852"/>
      <c r="X1974" s="2852"/>
      <c r="Y1974" s="2852"/>
      <c r="Z1974" s="2852"/>
      <c r="AA1974" s="2853"/>
      <c r="AB1974" s="1125"/>
      <c r="AC1974" s="1151"/>
      <c r="AD1974" s="1152"/>
      <c r="AE1974" s="1153"/>
      <c r="AF1974" s="1153"/>
      <c r="AG1974" s="1153"/>
      <c r="AH1974" s="124"/>
      <c r="AI1974" s="124"/>
      <c r="AJ1974" s="124"/>
      <c r="AK1974" s="124"/>
      <c r="AL1974" s="1153"/>
      <c r="AM1974" s="124"/>
      <c r="AN1974" s="124"/>
      <c r="AO1974" s="1153"/>
      <c r="AP1974" s="1161"/>
      <c r="AQ1974" s="1153"/>
      <c r="AR1974" s="1154"/>
      <c r="AS1974" s="1154"/>
      <c r="AT1974" s="1154"/>
      <c r="AU1974" s="1160"/>
      <c r="AV1974" s="1154"/>
      <c r="AW1974" s="1154"/>
      <c r="AX1974" s="1154"/>
      <c r="AY1974" s="1154"/>
      <c r="AZ1974" s="1154"/>
      <c r="BA1974" s="1154"/>
      <c r="BB1974" s="1154"/>
    </row>
    <row r="1975" spans="2:54" ht="15" customHeight="1">
      <c r="B1975" s="1155"/>
      <c r="C1975" s="3017"/>
      <c r="D1975" s="3017"/>
      <c r="E1975" s="1146" t="s">
        <v>1130</v>
      </c>
      <c r="F1975" s="1106"/>
      <c r="G1975" s="441" t="s">
        <v>93</v>
      </c>
      <c r="H1975" s="441" t="s">
        <v>1103</v>
      </c>
      <c r="I1975" s="441" t="s">
        <v>1131</v>
      </c>
      <c r="J1975" s="441" t="s">
        <v>112</v>
      </c>
      <c r="K1975" s="1111" t="s">
        <v>1132</v>
      </c>
      <c r="L1975" s="441" t="s">
        <v>1120</v>
      </c>
      <c r="M1975" s="441" t="str">
        <f t="shared" si="118"/>
        <v>Parkes 132 kV</v>
      </c>
      <c r="N1975" s="1111" t="s">
        <v>1106</v>
      </c>
      <c r="O1975" s="1112" t="s">
        <v>842</v>
      </c>
      <c r="P1975" s="1111"/>
      <c r="Q1975" s="2854"/>
      <c r="R1975" s="2854"/>
      <c r="S1975" s="2854"/>
      <c r="T1975" s="2854"/>
      <c r="U1975" s="2854"/>
      <c r="V1975" s="2855"/>
      <c r="W1975" s="2852"/>
      <c r="X1975" s="2852"/>
      <c r="Y1975" s="2852"/>
      <c r="Z1975" s="2852"/>
      <c r="AA1975" s="2853"/>
      <c r="AB1975" s="1125"/>
      <c r="AC1975" s="1151"/>
      <c r="AD1975" s="1152"/>
      <c r="AE1975" s="1153"/>
      <c r="AF1975" s="1153"/>
      <c r="AG1975" s="1153"/>
      <c r="AH1975" s="124"/>
      <c r="AI1975" s="124"/>
      <c r="AJ1975" s="124"/>
      <c r="AK1975" s="124"/>
      <c r="AL1975" s="1153"/>
      <c r="AM1975" s="124"/>
      <c r="AN1975" s="124"/>
      <c r="AO1975" s="1153"/>
      <c r="AP1975" s="1161"/>
      <c r="AQ1975" s="1153"/>
      <c r="AR1975" s="1154"/>
      <c r="AS1975" s="1154"/>
      <c r="AT1975" s="1154"/>
      <c r="AU1975" s="1160"/>
      <c r="AV1975" s="1154"/>
      <c r="AW1975" s="1154"/>
      <c r="AX1975" s="1154"/>
      <c r="AY1975" s="1154"/>
      <c r="AZ1975" s="1154"/>
      <c r="BA1975" s="1154"/>
      <c r="BB1975" s="1154"/>
    </row>
    <row r="1976" spans="2:54" ht="15" customHeight="1">
      <c r="B1976" s="1155"/>
      <c r="C1976" s="3016" t="s">
        <v>1133</v>
      </c>
      <c r="D1976" s="3016"/>
      <c r="E1976" s="1146" t="s">
        <v>1127</v>
      </c>
      <c r="F1976" s="1106"/>
      <c r="G1976" s="441" t="s">
        <v>93</v>
      </c>
      <c r="H1976" s="441" t="s">
        <v>1103</v>
      </c>
      <c r="I1976" s="441" t="s">
        <v>1128</v>
      </c>
      <c r="J1976" s="441" t="s">
        <v>112</v>
      </c>
      <c r="K1976" s="1111" t="s">
        <v>1133</v>
      </c>
      <c r="L1976" s="441" t="s">
        <v>1120</v>
      </c>
      <c r="M1976" s="441" t="str">
        <f t="shared" si="118"/>
        <v>Parkes 132 kV</v>
      </c>
      <c r="N1976" s="1111" t="s">
        <v>1108</v>
      </c>
      <c r="O1976" s="1111" t="s">
        <v>1109</v>
      </c>
      <c r="P1976" s="1111"/>
      <c r="Q1976" s="2856"/>
      <c r="R1976" s="2856"/>
      <c r="S1976" s="2856"/>
      <c r="T1976" s="2856"/>
      <c r="U1976" s="2856"/>
      <c r="V1976" s="2858"/>
      <c r="W1976" s="2859"/>
      <c r="X1976" s="2859"/>
      <c r="Y1976" s="2859"/>
      <c r="Z1976" s="2859"/>
      <c r="AA1976" s="2860"/>
      <c r="AB1976" s="1125"/>
      <c r="AC1976" s="1151"/>
      <c r="AD1976" s="1152"/>
      <c r="AE1976" s="1153"/>
      <c r="AF1976" s="1153"/>
      <c r="AG1976" s="1153"/>
      <c r="AH1976" s="124"/>
      <c r="AI1976" s="124"/>
      <c r="AJ1976" s="124"/>
      <c r="AK1976" s="124"/>
      <c r="AL1976" s="1153"/>
      <c r="AM1976" s="124"/>
      <c r="AN1976" s="124"/>
      <c r="AO1976" s="1153"/>
      <c r="AP1976" s="1153"/>
      <c r="AQ1976" s="1153"/>
      <c r="AR1976" s="1154"/>
      <c r="AS1976" s="1154"/>
      <c r="AT1976" s="1154"/>
      <c r="AU1976" s="1154"/>
      <c r="AV1976" s="1154"/>
      <c r="AW1976" s="1154"/>
      <c r="AX1976" s="1154"/>
      <c r="AY1976" s="1154"/>
      <c r="AZ1976" s="1154"/>
      <c r="BA1976" s="1154"/>
      <c r="BB1976" s="1154"/>
    </row>
    <row r="1977" spans="2:54" ht="15" customHeight="1">
      <c r="B1977" s="1155"/>
      <c r="C1977" s="3017"/>
      <c r="D1977" s="3017"/>
      <c r="E1977" s="1146" t="s">
        <v>1130</v>
      </c>
      <c r="F1977" s="1106"/>
      <c r="G1977" s="441" t="s">
        <v>93</v>
      </c>
      <c r="H1977" s="441" t="s">
        <v>1103</v>
      </c>
      <c r="I1977" s="441" t="s">
        <v>1131</v>
      </c>
      <c r="J1977" s="441" t="s">
        <v>112</v>
      </c>
      <c r="K1977" s="1111" t="s">
        <v>1133</v>
      </c>
      <c r="L1977" s="441" t="s">
        <v>1120</v>
      </c>
      <c r="M1977" s="441" t="str">
        <f t="shared" si="118"/>
        <v>Parkes 132 kV</v>
      </c>
      <c r="N1977" s="1111" t="s">
        <v>1108</v>
      </c>
      <c r="O1977" s="1111" t="s">
        <v>1109</v>
      </c>
      <c r="P1977" s="1111"/>
      <c r="Q1977" s="2856"/>
      <c r="R1977" s="2856"/>
      <c r="S1977" s="2856"/>
      <c r="T1977" s="2856"/>
      <c r="U1977" s="2856"/>
      <c r="V1977" s="2858"/>
      <c r="W1977" s="2859"/>
      <c r="X1977" s="2859"/>
      <c r="Y1977" s="2859"/>
      <c r="Z1977" s="2859"/>
      <c r="AA1977" s="2860"/>
      <c r="AB1977" s="1125"/>
      <c r="AC1977" s="1151"/>
      <c r="AD1977" s="1152"/>
      <c r="AE1977" s="1153"/>
      <c r="AF1977" s="1153"/>
      <c r="AG1977" s="1153"/>
      <c r="AH1977" s="124"/>
      <c r="AI1977" s="124"/>
      <c r="AJ1977" s="124"/>
      <c r="AK1977" s="124"/>
      <c r="AL1977" s="1153"/>
      <c r="AM1977" s="124"/>
      <c r="AN1977" s="124"/>
      <c r="AO1977" s="1153"/>
      <c r="AP1977" s="1153"/>
      <c r="AQ1977" s="1153"/>
      <c r="AR1977" s="1154"/>
      <c r="AS1977" s="1154"/>
      <c r="AT1977" s="1154"/>
      <c r="AU1977" s="1154"/>
      <c r="AV1977" s="1154"/>
      <c r="AW1977" s="1154"/>
      <c r="AX1977" s="1154"/>
      <c r="AY1977" s="1154"/>
      <c r="AZ1977" s="1154"/>
      <c r="BA1977" s="1154"/>
      <c r="BB1977" s="1154"/>
    </row>
    <row r="1978" spans="2:54" ht="15" customHeight="1">
      <c r="B1978" s="1155"/>
      <c r="C1978" s="3016" t="s">
        <v>1110</v>
      </c>
      <c r="D1978" s="3016"/>
      <c r="E1978" s="1146" t="s">
        <v>1127</v>
      </c>
      <c r="F1978" s="1106"/>
      <c r="G1978" s="441" t="s">
        <v>93</v>
      </c>
      <c r="H1978" s="441" t="s">
        <v>1103</v>
      </c>
      <c r="I1978" s="441" t="s">
        <v>1128</v>
      </c>
      <c r="J1978" s="441" t="s">
        <v>112</v>
      </c>
      <c r="K1978" s="1111" t="s">
        <v>1110</v>
      </c>
      <c r="L1978" s="441" t="s">
        <v>1120</v>
      </c>
      <c r="M1978" s="441" t="str">
        <f t="shared" si="118"/>
        <v>Parkes 132 kV</v>
      </c>
      <c r="N1978" s="1111" t="s">
        <v>1111</v>
      </c>
      <c r="O1978" s="1112">
        <v>0</v>
      </c>
      <c r="P1978" s="1111"/>
      <c r="Q1978" s="2861"/>
      <c r="R1978" s="2861"/>
      <c r="S1978" s="2861"/>
      <c r="T1978" s="2861"/>
      <c r="U1978" s="2861"/>
      <c r="V1978" s="2862"/>
      <c r="W1978" s="2863"/>
      <c r="X1978" s="2863"/>
      <c r="Y1978" s="2863"/>
      <c r="Z1978" s="2863"/>
      <c r="AA1978" s="2864"/>
      <c r="AB1978" s="1125"/>
      <c r="AC1978" s="1151"/>
      <c r="AD1978" s="1152"/>
      <c r="AE1978" s="1153"/>
      <c r="AF1978" s="1153"/>
      <c r="AG1978" s="1153"/>
      <c r="AH1978" s="124"/>
      <c r="AI1978" s="124"/>
      <c r="AJ1978" s="124"/>
      <c r="AK1978" s="124"/>
      <c r="AL1978" s="1153"/>
      <c r="AM1978" s="124"/>
      <c r="AN1978" s="124"/>
      <c r="AO1978" s="1153"/>
      <c r="AP1978" s="1161"/>
      <c r="AQ1978" s="1153"/>
      <c r="AR1978" s="1154"/>
      <c r="AS1978" s="1154"/>
      <c r="AT1978" s="1154"/>
      <c r="AU1978" s="1154"/>
      <c r="AV1978" s="1154"/>
      <c r="AW1978" s="1154"/>
      <c r="AX1978" s="1154"/>
      <c r="AY1978" s="1154"/>
      <c r="AZ1978" s="1154"/>
      <c r="BA1978" s="1154"/>
      <c r="BB1978" s="1154"/>
    </row>
    <row r="1979" spans="2:54" ht="15" customHeight="1">
      <c r="B1979" s="1155"/>
      <c r="C1979" s="3017"/>
      <c r="D1979" s="3017"/>
      <c r="E1979" s="1146" t="s">
        <v>1130</v>
      </c>
      <c r="F1979" s="1106"/>
      <c r="G1979" s="441" t="s">
        <v>93</v>
      </c>
      <c r="H1979" s="441" t="s">
        <v>1103</v>
      </c>
      <c r="I1979" s="441" t="s">
        <v>1131</v>
      </c>
      <c r="J1979" s="441" t="s">
        <v>112</v>
      </c>
      <c r="K1979" s="1111" t="s">
        <v>1110</v>
      </c>
      <c r="L1979" s="441" t="s">
        <v>1120</v>
      </c>
      <c r="M1979" s="441" t="str">
        <f t="shared" si="118"/>
        <v>Parkes 132 kV</v>
      </c>
      <c r="N1979" s="1111" t="s">
        <v>1111</v>
      </c>
      <c r="O1979" s="1112">
        <v>0</v>
      </c>
      <c r="P1979" s="1111"/>
      <c r="Q1979" s="2861"/>
      <c r="R1979" s="2861"/>
      <c r="S1979" s="2861"/>
      <c r="T1979" s="2861"/>
      <c r="U1979" s="2861"/>
      <c r="V1979" s="2862"/>
      <c r="W1979" s="2863"/>
      <c r="X1979" s="2863"/>
      <c r="Y1979" s="2863"/>
      <c r="Z1979" s="2863"/>
      <c r="AA1979" s="2864"/>
      <c r="AB1979" s="1125"/>
      <c r="AC1979" s="1151"/>
      <c r="AD1979" s="1152"/>
      <c r="AE1979" s="1153"/>
      <c r="AF1979" s="1153"/>
      <c r="AG1979" s="1153"/>
      <c r="AH1979" s="124"/>
      <c r="AI1979" s="124"/>
      <c r="AJ1979" s="124"/>
      <c r="AK1979" s="124"/>
      <c r="AL1979" s="1153"/>
      <c r="AM1979" s="124"/>
      <c r="AN1979" s="124"/>
      <c r="AO1979" s="1153"/>
      <c r="AP1979" s="1161"/>
      <c r="AQ1979" s="1153"/>
      <c r="AR1979" s="1154"/>
      <c r="AS1979" s="1154"/>
      <c r="AT1979" s="1154"/>
      <c r="AU1979" s="1154"/>
      <c r="AV1979" s="1154"/>
      <c r="AW1979" s="1154"/>
      <c r="AX1979" s="1154"/>
      <c r="AY1979" s="1154"/>
      <c r="AZ1979" s="1154"/>
      <c r="BA1979" s="1154"/>
      <c r="BB1979" s="1154"/>
    </row>
    <row r="1980" spans="2:54" ht="15" customHeight="1">
      <c r="B1980" s="1155"/>
      <c r="C1980" s="3016" t="s">
        <v>1112</v>
      </c>
      <c r="D1980" s="3016"/>
      <c r="E1980" s="1146" t="s">
        <v>1127</v>
      </c>
      <c r="F1980" s="1106"/>
      <c r="G1980" s="441" t="s">
        <v>93</v>
      </c>
      <c r="H1980" s="441" t="s">
        <v>1103</v>
      </c>
      <c r="I1980" s="441" t="s">
        <v>1128</v>
      </c>
      <c r="J1980" s="441" t="s">
        <v>112</v>
      </c>
      <c r="K1980" s="1111" t="s">
        <v>1112</v>
      </c>
      <c r="L1980" s="441" t="s">
        <v>1120</v>
      </c>
      <c r="M1980" s="441" t="str">
        <f t="shared" si="118"/>
        <v>Parkes 132 kV</v>
      </c>
      <c r="N1980" s="1111" t="s">
        <v>1113</v>
      </c>
      <c r="O1980" s="1111" t="s">
        <v>1113</v>
      </c>
      <c r="P1980" s="1111"/>
      <c r="Q1980" s="2850"/>
      <c r="R1980" s="2850"/>
      <c r="S1980" s="2850"/>
      <c r="T1980" s="2850"/>
      <c r="U1980" s="2850"/>
      <c r="V1980" s="2851"/>
      <c r="W1980" s="2866"/>
      <c r="X1980" s="2866"/>
      <c r="Y1980" s="2866"/>
      <c r="Z1980" s="2866"/>
      <c r="AA1980" s="2099"/>
      <c r="AB1980" s="1125"/>
      <c r="AC1980" s="1151"/>
      <c r="AD1980" s="1152"/>
      <c r="AE1980" s="1153"/>
      <c r="AF1980" s="1153"/>
      <c r="AG1980" s="1153"/>
      <c r="AH1980" s="124"/>
      <c r="AI1980" s="124"/>
      <c r="AJ1980" s="124"/>
      <c r="AK1980" s="124"/>
      <c r="AL1980" s="1153"/>
      <c r="AM1980" s="124"/>
      <c r="AN1980" s="124"/>
      <c r="AO1980" s="1153"/>
      <c r="AP1980" s="1153"/>
      <c r="AQ1980" s="1153"/>
      <c r="AR1980" s="1154"/>
      <c r="AS1980" s="1154"/>
      <c r="AT1980" s="1154"/>
      <c r="AU1980" s="1154"/>
      <c r="AV1980" s="1154"/>
      <c r="AW1980" s="1154"/>
      <c r="AX1980" s="1154"/>
      <c r="AY1980" s="1154"/>
      <c r="AZ1980" s="1154"/>
      <c r="BA1980" s="1154"/>
      <c r="BB1980" s="1154"/>
    </row>
    <row r="1981" spans="2:54" ht="15" customHeight="1">
      <c r="B1981" s="1155"/>
      <c r="C1981" s="3017"/>
      <c r="D1981" s="3017"/>
      <c r="E1981" s="1146" t="s">
        <v>1130</v>
      </c>
      <c r="F1981" s="1106"/>
      <c r="G1981" s="441" t="s">
        <v>93</v>
      </c>
      <c r="H1981" s="441" t="s">
        <v>1103</v>
      </c>
      <c r="I1981" s="441" t="s">
        <v>1131</v>
      </c>
      <c r="J1981" s="441" t="s">
        <v>112</v>
      </c>
      <c r="K1981" s="1111" t="s">
        <v>1112</v>
      </c>
      <c r="L1981" s="441" t="s">
        <v>1120</v>
      </c>
      <c r="M1981" s="441" t="str">
        <f t="shared" si="118"/>
        <v>Parkes 132 kV</v>
      </c>
      <c r="N1981" s="1111" t="s">
        <v>1113</v>
      </c>
      <c r="O1981" s="1111" t="s">
        <v>1113</v>
      </c>
      <c r="P1981" s="1111"/>
      <c r="Q1981" s="2850"/>
      <c r="R1981" s="2850"/>
      <c r="S1981" s="2850"/>
      <c r="T1981" s="2850"/>
      <c r="U1981" s="2850"/>
      <c r="V1981" s="2851"/>
      <c r="W1981" s="2866"/>
      <c r="X1981" s="2866"/>
      <c r="Y1981" s="2866"/>
      <c r="Z1981" s="2866"/>
      <c r="AA1981" s="2099"/>
      <c r="AB1981" s="1125"/>
      <c r="AC1981" s="1151"/>
      <c r="AD1981" s="1152"/>
      <c r="AE1981" s="1153"/>
      <c r="AF1981" s="1153"/>
      <c r="AG1981" s="1153"/>
      <c r="AH1981" s="124"/>
      <c r="AI1981" s="124"/>
      <c r="AJ1981" s="124"/>
      <c r="AK1981" s="124"/>
      <c r="AL1981" s="1153"/>
      <c r="AM1981" s="124"/>
      <c r="AN1981" s="124"/>
      <c r="AO1981" s="1153"/>
      <c r="AP1981" s="1153"/>
      <c r="AQ1981" s="1153"/>
      <c r="AR1981" s="1154"/>
      <c r="AS1981" s="1154"/>
      <c r="AT1981" s="1154"/>
      <c r="AU1981" s="1154"/>
      <c r="AV1981" s="1154"/>
      <c r="AW1981" s="1154"/>
      <c r="AX1981" s="1154"/>
      <c r="AY1981" s="1154"/>
      <c r="AZ1981" s="1154"/>
      <c r="BA1981" s="1154"/>
      <c r="BB1981" s="1154"/>
    </row>
    <row r="1982" spans="2:54" ht="15" customHeight="1">
      <c r="B1982" s="1155"/>
      <c r="C1982" s="3016" t="s">
        <v>1134</v>
      </c>
      <c r="D1982" s="3016" t="s">
        <v>833</v>
      </c>
      <c r="E1982" s="1146" t="s">
        <v>1127</v>
      </c>
      <c r="F1982" s="1106"/>
      <c r="G1982" s="441" t="s">
        <v>93</v>
      </c>
      <c r="H1982" s="441" t="s">
        <v>1103</v>
      </c>
      <c r="I1982" s="441" t="s">
        <v>1128</v>
      </c>
      <c r="J1982" s="441" t="s">
        <v>112</v>
      </c>
      <c r="K1982" s="1111" t="s">
        <v>1134</v>
      </c>
      <c r="L1982" s="441" t="s">
        <v>1120</v>
      </c>
      <c r="M1982" s="441" t="str">
        <f t="shared" si="118"/>
        <v>Parkes 132 kV</v>
      </c>
      <c r="N1982" s="1111" t="s">
        <v>1115</v>
      </c>
      <c r="O1982" s="1111" t="s">
        <v>833</v>
      </c>
      <c r="P1982" s="1111"/>
      <c r="Q1982" s="2867"/>
      <c r="R1982" s="2868"/>
      <c r="S1982" s="2869"/>
      <c r="T1982" s="2869"/>
      <c r="U1982" s="2869"/>
      <c r="V1982" s="2869"/>
      <c r="W1982" s="2869"/>
      <c r="X1982" s="2869"/>
      <c r="Y1982" s="2869"/>
      <c r="Z1982" s="2869"/>
      <c r="AA1982" s="2879"/>
      <c r="AB1982" s="1125"/>
      <c r="AC1982" s="1151"/>
      <c r="AD1982" s="1152"/>
      <c r="AE1982" s="1153"/>
      <c r="AF1982" s="1153"/>
      <c r="AG1982" s="1153"/>
      <c r="AH1982" s="124"/>
      <c r="AI1982" s="124"/>
      <c r="AJ1982" s="124"/>
      <c r="AK1982" s="124"/>
      <c r="AL1982" s="1153"/>
      <c r="AM1982" s="124"/>
      <c r="AN1982" s="124"/>
      <c r="AO1982" s="1153"/>
      <c r="AP1982" s="1153"/>
      <c r="AQ1982" s="1153"/>
      <c r="AR1982" s="1154"/>
      <c r="AS1982" s="1154"/>
      <c r="AT1982" s="1154"/>
      <c r="AU1982" s="1154"/>
      <c r="AV1982" s="1154"/>
      <c r="AW1982" s="1154"/>
      <c r="AX1982" s="1154"/>
      <c r="AY1982" s="1154"/>
      <c r="AZ1982" s="1154"/>
      <c r="BA1982" s="1154"/>
      <c r="BB1982" s="1154"/>
    </row>
    <row r="1983" spans="2:54" ht="15" customHeight="1">
      <c r="B1983" s="1155"/>
      <c r="C1983" s="3017"/>
      <c r="D1983" s="3017"/>
      <c r="E1983" s="1146" t="s">
        <v>1130</v>
      </c>
      <c r="F1983" s="1106"/>
      <c r="G1983" s="441" t="s">
        <v>93</v>
      </c>
      <c r="H1983" s="441" t="s">
        <v>1103</v>
      </c>
      <c r="I1983" s="441" t="s">
        <v>1131</v>
      </c>
      <c r="J1983" s="441" t="s">
        <v>112</v>
      </c>
      <c r="K1983" s="1111" t="s">
        <v>1134</v>
      </c>
      <c r="L1983" s="441" t="s">
        <v>1120</v>
      </c>
      <c r="M1983" s="441" t="str">
        <f t="shared" si="118"/>
        <v>Parkes 132 kV</v>
      </c>
      <c r="N1983" s="1111" t="s">
        <v>1115</v>
      </c>
      <c r="O1983" s="1111" t="s">
        <v>833</v>
      </c>
      <c r="P1983" s="1111"/>
      <c r="Q1983" s="2867"/>
      <c r="R1983" s="2868"/>
      <c r="S1983" s="2869"/>
      <c r="T1983" s="2869"/>
      <c r="U1983" s="2869"/>
      <c r="V1983" s="2869"/>
      <c r="W1983" s="2869"/>
      <c r="X1983" s="2869"/>
      <c r="Y1983" s="2869"/>
      <c r="Z1983" s="2869"/>
      <c r="AA1983" s="2879"/>
      <c r="AB1983" s="1125"/>
      <c r="AC1983" s="1151"/>
      <c r="AD1983" s="1152"/>
      <c r="AE1983" s="1153"/>
      <c r="AF1983" s="1153"/>
      <c r="AG1983" s="1153"/>
      <c r="AH1983" s="124"/>
      <c r="AI1983" s="124"/>
      <c r="AJ1983" s="124"/>
      <c r="AK1983" s="124"/>
      <c r="AL1983" s="1153"/>
      <c r="AM1983" s="124"/>
      <c r="AN1983" s="124"/>
      <c r="AO1983" s="1153"/>
      <c r="AP1983" s="1153"/>
      <c r="AQ1983" s="1153"/>
      <c r="AR1983" s="1154"/>
      <c r="AS1983" s="1154"/>
      <c r="AT1983" s="1154"/>
      <c r="AU1983" s="1154"/>
      <c r="AV1983" s="1154"/>
      <c r="AW1983" s="1154"/>
      <c r="AX1983" s="1154"/>
      <c r="AY1983" s="1154"/>
      <c r="AZ1983" s="1154"/>
      <c r="BA1983" s="1154"/>
      <c r="BB1983" s="1154"/>
    </row>
    <row r="1984" spans="2:54" ht="15" customHeight="1">
      <c r="B1984" s="1155"/>
      <c r="C1984" s="3016" t="s">
        <v>1135</v>
      </c>
      <c r="D1984" s="3016" t="s">
        <v>833</v>
      </c>
      <c r="E1984" s="1146" t="s">
        <v>1127</v>
      </c>
      <c r="F1984" s="1106"/>
      <c r="G1984" s="441" t="s">
        <v>93</v>
      </c>
      <c r="H1984" s="441" t="s">
        <v>1103</v>
      </c>
      <c r="I1984" s="441" t="s">
        <v>1128</v>
      </c>
      <c r="J1984" s="441" t="s">
        <v>112</v>
      </c>
      <c r="K1984" s="1111" t="s">
        <v>1135</v>
      </c>
      <c r="L1984" s="441" t="s">
        <v>1120</v>
      </c>
      <c r="M1984" s="441" t="str">
        <f t="shared" si="118"/>
        <v>Parkes 132 kV</v>
      </c>
      <c r="N1984" s="1111" t="s">
        <v>1106</v>
      </c>
      <c r="O1984" s="1111" t="s">
        <v>833</v>
      </c>
      <c r="P1984" s="1111"/>
      <c r="Q1984" s="2867"/>
      <c r="R1984" s="2868"/>
      <c r="S1984" s="2869"/>
      <c r="T1984" s="2869"/>
      <c r="U1984" s="2869"/>
      <c r="V1984" s="2869"/>
      <c r="W1984" s="2869"/>
      <c r="X1984" s="2869"/>
      <c r="Y1984" s="2869"/>
      <c r="Z1984" s="2869"/>
      <c r="AA1984" s="2879"/>
      <c r="AB1984" s="1125"/>
      <c r="AC1984" s="1151"/>
      <c r="AD1984" s="1152"/>
      <c r="AE1984" s="1153"/>
      <c r="AF1984" s="1153"/>
      <c r="AG1984" s="1153"/>
      <c r="AH1984" s="124"/>
      <c r="AI1984" s="124"/>
      <c r="AJ1984" s="124"/>
      <c r="AK1984" s="124"/>
      <c r="AL1984" s="1153"/>
      <c r="AM1984" s="124"/>
      <c r="AN1984" s="124"/>
      <c r="AO1984" s="1153"/>
      <c r="AP1984" s="1153"/>
      <c r="AQ1984" s="1153"/>
      <c r="AR1984" s="1154"/>
      <c r="AS1984" s="1154"/>
      <c r="AT1984" s="1154"/>
      <c r="AU1984" s="1154"/>
      <c r="AV1984" s="1154"/>
      <c r="AW1984" s="1154"/>
      <c r="AX1984" s="1154"/>
      <c r="AY1984" s="1154"/>
      <c r="AZ1984" s="1154"/>
      <c r="BA1984" s="1154"/>
      <c r="BB1984" s="1154"/>
    </row>
    <row r="1985" spans="2:54" ht="15" customHeight="1">
      <c r="B1985" s="1155"/>
      <c r="C1985" s="3017"/>
      <c r="D1985" s="3017"/>
      <c r="E1985" s="1146" t="s">
        <v>1130</v>
      </c>
      <c r="F1985" s="1106"/>
      <c r="G1985" s="441" t="s">
        <v>93</v>
      </c>
      <c r="H1985" s="441" t="s">
        <v>1103</v>
      </c>
      <c r="I1985" s="441" t="s">
        <v>1131</v>
      </c>
      <c r="J1985" s="441" t="s">
        <v>112</v>
      </c>
      <c r="K1985" s="1111" t="s">
        <v>1135</v>
      </c>
      <c r="L1985" s="441" t="s">
        <v>1120</v>
      </c>
      <c r="M1985" s="441" t="str">
        <f t="shared" si="118"/>
        <v>Parkes 132 kV</v>
      </c>
      <c r="N1985" s="1111" t="s">
        <v>1106</v>
      </c>
      <c r="O1985" s="1111" t="s">
        <v>833</v>
      </c>
      <c r="P1985" s="1111"/>
      <c r="Q1985" s="2867"/>
      <c r="R1985" s="2868"/>
      <c r="S1985" s="2869"/>
      <c r="T1985" s="2869"/>
      <c r="U1985" s="2869"/>
      <c r="V1985" s="2869"/>
      <c r="W1985" s="2869"/>
      <c r="X1985" s="2869"/>
      <c r="Y1985" s="2869"/>
      <c r="Z1985" s="2869"/>
      <c r="AA1985" s="2879"/>
      <c r="AB1985" s="1125"/>
      <c r="AC1985" s="1151"/>
      <c r="AD1985" s="1152"/>
      <c r="AE1985" s="1153"/>
      <c r="AF1985" s="1153"/>
      <c r="AG1985" s="1153"/>
      <c r="AH1985" s="124"/>
      <c r="AI1985" s="124"/>
      <c r="AJ1985" s="124"/>
      <c r="AK1985" s="124"/>
      <c r="AL1985" s="1153"/>
      <c r="AM1985" s="124"/>
      <c r="AN1985" s="124"/>
      <c r="AO1985" s="1153"/>
      <c r="AP1985" s="1153"/>
      <c r="AQ1985" s="1153"/>
      <c r="AR1985" s="1154"/>
      <c r="AS1985" s="1154"/>
      <c r="AT1985" s="1154"/>
      <c r="AU1985" s="1154"/>
      <c r="AV1985" s="1154"/>
      <c r="AW1985" s="1154"/>
      <c r="AX1985" s="1154"/>
      <c r="AY1985" s="1154"/>
      <c r="AZ1985" s="1154"/>
      <c r="BA1985" s="1154"/>
      <c r="BB1985" s="1154"/>
    </row>
    <row r="1986" spans="2:54" ht="15" customHeight="1">
      <c r="B1986" s="1155"/>
      <c r="C1986" s="3016" t="s">
        <v>1135</v>
      </c>
      <c r="D1986" s="3016" t="s">
        <v>842</v>
      </c>
      <c r="E1986" s="1146" t="s">
        <v>1127</v>
      </c>
      <c r="F1986" s="1106"/>
      <c r="G1986" s="441" t="s">
        <v>93</v>
      </c>
      <c r="H1986" s="441" t="s">
        <v>1103</v>
      </c>
      <c r="I1986" s="441" t="s">
        <v>1128</v>
      </c>
      <c r="J1986" s="441" t="s">
        <v>112</v>
      </c>
      <c r="K1986" s="1111" t="s">
        <v>1135</v>
      </c>
      <c r="L1986" s="441" t="s">
        <v>1120</v>
      </c>
      <c r="M1986" s="441" t="str">
        <f t="shared" si="118"/>
        <v>Parkes 132 kV</v>
      </c>
      <c r="N1986" s="1111" t="s">
        <v>1106</v>
      </c>
      <c r="O1986" s="1111" t="s">
        <v>842</v>
      </c>
      <c r="P1986" s="1111"/>
      <c r="Q1986" s="2867"/>
      <c r="R1986" s="2868"/>
      <c r="S1986" s="2869"/>
      <c r="T1986" s="2869"/>
      <c r="U1986" s="2869"/>
      <c r="V1986" s="2869"/>
      <c r="W1986" s="2869"/>
      <c r="X1986" s="2869"/>
      <c r="Y1986" s="2869"/>
      <c r="Z1986" s="2869"/>
      <c r="AA1986" s="2879"/>
      <c r="AB1986" s="1125"/>
      <c r="AC1986" s="1151"/>
      <c r="AD1986" s="1152"/>
      <c r="AE1986" s="1153"/>
      <c r="AF1986" s="1153"/>
      <c r="AG1986" s="1153"/>
      <c r="AH1986" s="124"/>
      <c r="AI1986" s="124"/>
      <c r="AJ1986" s="124"/>
      <c r="AK1986" s="124"/>
      <c r="AL1986" s="1153"/>
      <c r="AM1986" s="124"/>
      <c r="AN1986" s="124"/>
      <c r="AO1986" s="1153"/>
      <c r="AP1986" s="1153"/>
      <c r="AQ1986" s="1153"/>
      <c r="AR1986" s="1154"/>
      <c r="AS1986" s="1154"/>
      <c r="AT1986" s="1154"/>
      <c r="AU1986" s="1154"/>
      <c r="AV1986" s="1154"/>
      <c r="AW1986" s="1154"/>
      <c r="AX1986" s="1154"/>
      <c r="AY1986" s="1154"/>
      <c r="AZ1986" s="1154"/>
      <c r="BA1986" s="1154"/>
      <c r="BB1986" s="1154"/>
    </row>
    <row r="1987" spans="2:54" ht="15" customHeight="1">
      <c r="B1987" s="1155"/>
      <c r="C1987" s="3017"/>
      <c r="D1987" s="3017"/>
      <c r="E1987" s="1146" t="s">
        <v>1130</v>
      </c>
      <c r="F1987" s="1106"/>
      <c r="G1987" s="441" t="s">
        <v>93</v>
      </c>
      <c r="H1987" s="441" t="s">
        <v>1103</v>
      </c>
      <c r="I1987" s="441" t="s">
        <v>1131</v>
      </c>
      <c r="J1987" s="441" t="s">
        <v>112</v>
      </c>
      <c r="K1987" s="1111" t="s">
        <v>1135</v>
      </c>
      <c r="L1987" s="441" t="s">
        <v>1120</v>
      </c>
      <c r="M1987" s="441" t="str">
        <f t="shared" si="118"/>
        <v>Parkes 132 kV</v>
      </c>
      <c r="N1987" s="1111" t="s">
        <v>1106</v>
      </c>
      <c r="O1987" s="1111" t="s">
        <v>842</v>
      </c>
      <c r="P1987" s="1111"/>
      <c r="Q1987" s="2867"/>
      <c r="R1987" s="2868"/>
      <c r="S1987" s="2869"/>
      <c r="T1987" s="2869"/>
      <c r="U1987" s="2869"/>
      <c r="V1987" s="2869"/>
      <c r="W1987" s="2869"/>
      <c r="X1987" s="2869"/>
      <c r="Y1987" s="2869"/>
      <c r="Z1987" s="2869"/>
      <c r="AA1987" s="2879"/>
      <c r="AB1987" s="1125"/>
      <c r="AC1987" s="1151"/>
      <c r="AD1987" s="1152"/>
      <c r="AE1987" s="1153"/>
      <c r="AF1987" s="1153"/>
      <c r="AG1987" s="1153"/>
      <c r="AH1987" s="124"/>
      <c r="AI1987" s="124"/>
      <c r="AJ1987" s="124"/>
      <c r="AK1987" s="124"/>
      <c r="AL1987" s="1153"/>
      <c r="AM1987" s="124"/>
      <c r="AN1987" s="124"/>
      <c r="AO1987" s="1153"/>
      <c r="AP1987" s="1153"/>
      <c r="AQ1987" s="1153"/>
      <c r="AR1987" s="1154"/>
      <c r="AS1987" s="1154"/>
      <c r="AT1987" s="1154"/>
      <c r="AU1987" s="1154"/>
      <c r="AV1987" s="1154"/>
      <c r="AW1987" s="1154"/>
      <c r="AX1987" s="1154"/>
      <c r="AY1987" s="1154"/>
      <c r="AZ1987" s="1154"/>
      <c r="BA1987" s="1154"/>
      <c r="BB1987" s="1154"/>
    </row>
    <row r="1988" spans="2:54" ht="15" customHeight="1">
      <c r="B1988" s="1155"/>
      <c r="C1988" s="3016" t="s">
        <v>1136</v>
      </c>
      <c r="D1988" s="3016" t="s">
        <v>833</v>
      </c>
      <c r="E1988" s="1146" t="s">
        <v>1127</v>
      </c>
      <c r="F1988" s="1106"/>
      <c r="G1988" s="441" t="s">
        <v>93</v>
      </c>
      <c r="H1988" s="441" t="s">
        <v>1103</v>
      </c>
      <c r="I1988" s="441" t="s">
        <v>1128</v>
      </c>
      <c r="J1988" s="441" t="s">
        <v>112</v>
      </c>
      <c r="K1988" s="1111" t="s">
        <v>1136</v>
      </c>
      <c r="L1988" s="441" t="s">
        <v>1120</v>
      </c>
      <c r="M1988" s="441" t="str">
        <f t="shared" si="118"/>
        <v>Parkes 132 kV</v>
      </c>
      <c r="N1988" s="1111" t="s">
        <v>1106</v>
      </c>
      <c r="O1988" s="1111" t="s">
        <v>833</v>
      </c>
      <c r="P1988" s="1111"/>
      <c r="Q1988" s="2867"/>
      <c r="R1988" s="2868"/>
      <c r="S1988" s="2869"/>
      <c r="T1988" s="2869"/>
      <c r="U1988" s="2869"/>
      <c r="V1988" s="2869"/>
      <c r="W1988" s="2870">
        <v>35.104999999999997</v>
      </c>
      <c r="X1988" s="2870">
        <v>35.210314999999994</v>
      </c>
      <c r="Y1988" s="2870">
        <v>35.315945944999996</v>
      </c>
      <c r="Z1988" s="2870">
        <v>35.421893782834992</v>
      </c>
      <c r="AA1988" s="2870">
        <v>35.528159464183496</v>
      </c>
      <c r="AB1988" s="1125"/>
      <c r="AC1988" s="1151"/>
      <c r="AD1988" s="1152"/>
      <c r="AE1988" s="1153"/>
      <c r="AF1988" s="1153"/>
      <c r="AG1988" s="1153"/>
      <c r="AH1988" s="124"/>
      <c r="AI1988" s="124"/>
      <c r="AJ1988" s="124"/>
      <c r="AK1988" s="124"/>
      <c r="AL1988" s="1153"/>
      <c r="AM1988" s="124"/>
      <c r="AN1988" s="124"/>
      <c r="AO1988" s="1153"/>
      <c r="AP1988" s="1153"/>
      <c r="AQ1988" s="1153"/>
      <c r="AR1988" s="1154"/>
      <c r="AS1988" s="1154"/>
      <c r="AT1988" s="1154"/>
      <c r="AU1988" s="1154"/>
      <c r="AV1988" s="1154"/>
      <c r="AW1988" s="1154"/>
      <c r="AX1988" s="1154"/>
      <c r="AY1988" s="1154"/>
      <c r="AZ1988" s="1154"/>
      <c r="BA1988" s="1154"/>
      <c r="BB1988" s="1154"/>
    </row>
    <row r="1989" spans="2:54" ht="15" customHeight="1">
      <c r="B1989" s="1155"/>
      <c r="C1989" s="3017"/>
      <c r="D1989" s="3017"/>
      <c r="E1989" s="1146" t="s">
        <v>1130</v>
      </c>
      <c r="F1989" s="1106"/>
      <c r="G1989" s="441" t="s">
        <v>93</v>
      </c>
      <c r="H1989" s="441" t="s">
        <v>1103</v>
      </c>
      <c r="I1989" s="441" t="s">
        <v>1131</v>
      </c>
      <c r="J1989" s="441" t="s">
        <v>112</v>
      </c>
      <c r="K1989" s="1111" t="s">
        <v>1136</v>
      </c>
      <c r="L1989" s="441" t="s">
        <v>1120</v>
      </c>
      <c r="M1989" s="441" t="str">
        <f t="shared" si="118"/>
        <v>Parkes 132 kV</v>
      </c>
      <c r="N1989" s="1111" t="s">
        <v>1106</v>
      </c>
      <c r="O1989" s="1111" t="s">
        <v>833</v>
      </c>
      <c r="P1989" s="1111"/>
      <c r="Q1989" s="2528"/>
      <c r="R1989" s="2529"/>
      <c r="S1989" s="2530"/>
      <c r="T1989" s="2530"/>
      <c r="U1989" s="2530"/>
      <c r="V1989" s="2530"/>
      <c r="W1989" s="2102"/>
      <c r="X1989" s="2102"/>
      <c r="Y1989" s="2102"/>
      <c r="Z1989" s="2102"/>
      <c r="AA1989" s="2103"/>
      <c r="AB1989" s="1125"/>
      <c r="AC1989" s="1151"/>
      <c r="AD1989" s="1152"/>
      <c r="AE1989" s="1153"/>
      <c r="AF1989" s="1153"/>
      <c r="AG1989" s="1153"/>
      <c r="AH1989" s="124"/>
      <c r="AI1989" s="124"/>
      <c r="AJ1989" s="124"/>
      <c r="AK1989" s="124"/>
      <c r="AL1989" s="1153"/>
      <c r="AM1989" s="124"/>
      <c r="AN1989" s="124"/>
      <c r="AO1989" s="1153"/>
      <c r="AP1989" s="1153"/>
      <c r="AQ1989" s="1153"/>
      <c r="AR1989" s="1154"/>
      <c r="AS1989" s="1154"/>
      <c r="AT1989" s="1154"/>
      <c r="AU1989" s="1154"/>
      <c r="AV1989" s="1154"/>
      <c r="AW1989" s="1154"/>
      <c r="AX1989" s="1154"/>
      <c r="AY1989" s="1154"/>
      <c r="AZ1989" s="1154"/>
      <c r="BA1989" s="1154"/>
      <c r="BB1989" s="1154"/>
    </row>
    <row r="1990" spans="2:54" ht="15" customHeight="1">
      <c r="B1990" s="1155"/>
      <c r="C1990" s="3016" t="s">
        <v>1136</v>
      </c>
      <c r="D1990" s="3016" t="s">
        <v>842</v>
      </c>
      <c r="E1990" s="1146" t="s">
        <v>1127</v>
      </c>
      <c r="F1990" s="1106"/>
      <c r="G1990" s="441" t="s">
        <v>93</v>
      </c>
      <c r="H1990" s="441" t="s">
        <v>1103</v>
      </c>
      <c r="I1990" s="441" t="s">
        <v>1128</v>
      </c>
      <c r="J1990" s="441" t="s">
        <v>112</v>
      </c>
      <c r="K1990" s="1111" t="s">
        <v>1136</v>
      </c>
      <c r="L1990" s="441" t="s">
        <v>1120</v>
      </c>
      <c r="M1990" s="441" t="str">
        <f t="shared" si="118"/>
        <v>Parkes 132 kV</v>
      </c>
      <c r="N1990" s="1111" t="s">
        <v>1106</v>
      </c>
      <c r="O1990" s="1111" t="s">
        <v>842</v>
      </c>
      <c r="P1990" s="1111"/>
      <c r="Q1990" s="2528"/>
      <c r="R1990" s="2529"/>
      <c r="S1990" s="2530"/>
      <c r="T1990" s="2530"/>
      <c r="U1990" s="2530"/>
      <c r="V1990" s="2530"/>
      <c r="W1990" s="2102">
        <v>38.157608695652172</v>
      </c>
      <c r="X1990" s="2102">
        <v>38.272081521739125</v>
      </c>
      <c r="Y1990" s="2102">
        <v>38.386897766304344</v>
      </c>
      <c r="Z1990" s="2102">
        <v>38.502058459603248</v>
      </c>
      <c r="AA1990" s="2102">
        <v>38.61756463498206</v>
      </c>
      <c r="AB1990" s="1125"/>
      <c r="AC1990" s="1151"/>
      <c r="AD1990" s="1152"/>
      <c r="AE1990" s="1153"/>
      <c r="AF1990" s="1153"/>
      <c r="AG1990" s="1153"/>
      <c r="AH1990" s="124"/>
      <c r="AI1990" s="124"/>
      <c r="AJ1990" s="124"/>
      <c r="AK1990" s="124"/>
      <c r="AL1990" s="1153"/>
      <c r="AM1990" s="124"/>
      <c r="AN1990" s="124"/>
      <c r="AO1990" s="1153"/>
      <c r="AP1990" s="1153"/>
      <c r="AQ1990" s="1153"/>
      <c r="AR1990" s="1154"/>
      <c r="AS1990" s="1154"/>
      <c r="AT1990" s="1154"/>
      <c r="AU1990" s="1154"/>
      <c r="AV1990" s="1154"/>
      <c r="AW1990" s="1154"/>
      <c r="AX1990" s="1154"/>
      <c r="AY1990" s="1154"/>
      <c r="AZ1990" s="1154"/>
      <c r="BA1990" s="1154"/>
      <c r="BB1990" s="1154"/>
    </row>
    <row r="1991" spans="2:54" ht="15" customHeight="1" thickBot="1">
      <c r="B1991" s="2872"/>
      <c r="C1991" s="3018"/>
      <c r="D1991" s="3018"/>
      <c r="E1991" s="2873" t="s">
        <v>1130</v>
      </c>
      <c r="F1991" s="1106"/>
      <c r="G1991" s="441" t="s">
        <v>93</v>
      </c>
      <c r="H1991" s="441" t="s">
        <v>1103</v>
      </c>
      <c r="I1991" s="441" t="s">
        <v>1131</v>
      </c>
      <c r="J1991" s="441" t="s">
        <v>112</v>
      </c>
      <c r="K1991" s="1111" t="s">
        <v>1136</v>
      </c>
      <c r="L1991" s="441" t="s">
        <v>1120</v>
      </c>
      <c r="M1991" s="441" t="str">
        <f t="shared" si="118"/>
        <v>Parkes 132 kV</v>
      </c>
      <c r="N1991" s="1111" t="s">
        <v>1106</v>
      </c>
      <c r="O1991" s="1111" t="s">
        <v>842</v>
      </c>
      <c r="P1991" s="1111"/>
      <c r="Q1991" s="2874"/>
      <c r="R1991" s="2875"/>
      <c r="S1991" s="2876"/>
      <c r="T1991" s="2876"/>
      <c r="U1991" s="2876"/>
      <c r="V1991" s="2876"/>
      <c r="W1991" s="2877"/>
      <c r="X1991" s="2877"/>
      <c r="Y1991" s="2877"/>
      <c r="Z1991" s="2877"/>
      <c r="AA1991" s="2878"/>
      <c r="AB1991" s="1162"/>
      <c r="AC1991" s="1151"/>
      <c r="AD1991" s="1152"/>
      <c r="AE1991" s="1153"/>
      <c r="AF1991" s="1153"/>
      <c r="AG1991" s="1153"/>
      <c r="AH1991" s="124"/>
      <c r="AI1991" s="124"/>
      <c r="AJ1991" s="124"/>
      <c r="AK1991" s="124"/>
      <c r="AL1991" s="1153"/>
      <c r="AM1991" s="124"/>
      <c r="AN1991" s="124"/>
      <c r="AO1991" s="1153"/>
      <c r="AP1991" s="1153"/>
      <c r="AQ1991" s="1153"/>
      <c r="AR1991" s="1154"/>
      <c r="AS1991" s="1154"/>
      <c r="AT1991" s="1154"/>
      <c r="AU1991" s="1154"/>
      <c r="AV1991" s="1154"/>
      <c r="AW1991" s="1154"/>
      <c r="AX1991" s="1154"/>
      <c r="AY1991" s="1154"/>
      <c r="AZ1991" s="1154"/>
      <c r="BA1991" s="1154"/>
      <c r="BB1991" s="1154"/>
    </row>
    <row r="1992" spans="2:54" ht="15" customHeight="1">
      <c r="B1992" s="1145" t="s">
        <v>1638</v>
      </c>
      <c r="C1992" s="3019" t="s">
        <v>1126</v>
      </c>
      <c r="D1992" s="3019" t="s">
        <v>842</v>
      </c>
      <c r="E1992" s="1146" t="s">
        <v>1127</v>
      </c>
      <c r="F1992" s="1106"/>
      <c r="G1992" s="441" t="s">
        <v>93</v>
      </c>
      <c r="H1992" s="441" t="s">
        <v>1103</v>
      </c>
      <c r="I1992" s="441" t="s">
        <v>1128</v>
      </c>
      <c r="J1992" s="441" t="s">
        <v>112</v>
      </c>
      <c r="K1992" s="441" t="s">
        <v>1126</v>
      </c>
      <c r="L1992" s="441" t="s">
        <v>1120</v>
      </c>
      <c r="M1992" s="441" t="str">
        <f t="shared" ref="M1992" si="121">B1992</f>
        <v>Parkes 66 kV</v>
      </c>
      <c r="N1992" s="441" t="s">
        <v>1129</v>
      </c>
      <c r="O1992" s="441" t="s">
        <v>842</v>
      </c>
      <c r="P1992" s="1111"/>
      <c r="Q1992" s="2521"/>
      <c r="R1992" s="2522"/>
      <c r="S1992" s="2523"/>
      <c r="T1992" s="2523"/>
      <c r="U1992" s="2523"/>
      <c r="V1992" s="2523"/>
      <c r="W1992" s="2524"/>
      <c r="X1992" s="2524"/>
      <c r="Y1992" s="2524"/>
      <c r="Z1992" s="2524"/>
      <c r="AA1992" s="2525"/>
      <c r="AB1992" s="1125"/>
      <c r="AC1992" s="1151"/>
      <c r="AD1992" s="1152"/>
      <c r="AE1992" s="1153"/>
      <c r="AF1992" s="1153"/>
      <c r="AG1992" s="1153"/>
      <c r="AH1992" s="124"/>
      <c r="AI1992" s="124"/>
      <c r="AJ1992" s="124"/>
      <c r="AK1992" s="124"/>
      <c r="AL1992" s="124"/>
      <c r="AM1992" s="124"/>
      <c r="AN1992" s="124"/>
      <c r="AO1992" s="124"/>
      <c r="AP1992" s="124"/>
      <c r="AQ1992" s="1153"/>
      <c r="AR1992" s="1154"/>
      <c r="AS1992" s="1154"/>
      <c r="AT1992" s="1154"/>
      <c r="AU1992" s="1154"/>
      <c r="AV1992" s="1154"/>
      <c r="AW1992" s="1154"/>
      <c r="AX1992" s="1154"/>
      <c r="AY1992" s="1154"/>
      <c r="AZ1992" s="1154"/>
      <c r="BA1992" s="1154"/>
      <c r="BB1992" s="1154"/>
    </row>
    <row r="1993" spans="2:54" ht="15" customHeight="1">
      <c r="B1993" s="1155"/>
      <c r="C1993" s="3017"/>
      <c r="D1993" s="3017"/>
      <c r="E1993" s="1146" t="s">
        <v>1130</v>
      </c>
      <c r="F1993" s="1106"/>
      <c r="G1993" s="441" t="s">
        <v>93</v>
      </c>
      <c r="H1993" s="441" t="s">
        <v>1103</v>
      </c>
      <c r="I1993" s="441" t="s">
        <v>1131</v>
      </c>
      <c r="J1993" s="441" t="s">
        <v>112</v>
      </c>
      <c r="K1993" s="441" t="s">
        <v>1126</v>
      </c>
      <c r="L1993" s="441" t="s">
        <v>1120</v>
      </c>
      <c r="M1993" s="441" t="str">
        <f t="shared" si="118"/>
        <v>Parkes 66 kV</v>
      </c>
      <c r="N1993" s="441" t="s">
        <v>1129</v>
      </c>
      <c r="O1993" s="441" t="s">
        <v>842</v>
      </c>
      <c r="P1993" s="1111"/>
      <c r="Q1993" s="2526"/>
      <c r="R1993" s="2527"/>
      <c r="S1993" s="2524"/>
      <c r="T1993" s="2524"/>
      <c r="U1993" s="2524"/>
      <c r="V1993" s="2524"/>
      <c r="W1993" s="2524"/>
      <c r="X1993" s="2524"/>
      <c r="Y1993" s="2524"/>
      <c r="Z1993" s="2524"/>
      <c r="AA1993" s="2525"/>
      <c r="AB1993" s="1125"/>
      <c r="AC1993" s="1151"/>
      <c r="AD1993" s="1152"/>
      <c r="AE1993" s="1153"/>
      <c r="AF1993" s="1153"/>
      <c r="AG1993" s="1153"/>
      <c r="AH1993" s="124"/>
      <c r="AI1993" s="124"/>
      <c r="AJ1993" s="124"/>
      <c r="AK1993" s="124"/>
      <c r="AL1993" s="124"/>
      <c r="AM1993" s="124"/>
      <c r="AN1993" s="124"/>
      <c r="AO1993" s="124"/>
      <c r="AP1993" s="124"/>
      <c r="AQ1993" s="1153"/>
      <c r="AR1993" s="1154"/>
      <c r="AS1993" s="1154"/>
      <c r="AT1993" s="1154"/>
      <c r="AU1993" s="1154"/>
      <c r="AV1993" s="1154"/>
      <c r="AW1993" s="1154"/>
      <c r="AX1993" s="1154"/>
      <c r="AY1993" s="1154"/>
      <c r="AZ1993" s="1154"/>
      <c r="BA1993" s="1154"/>
      <c r="BB1993" s="1154"/>
    </row>
    <row r="1994" spans="2:54" ht="15" customHeight="1">
      <c r="B1994" s="1155"/>
      <c r="C1994" s="3016" t="s">
        <v>1132</v>
      </c>
      <c r="D1994" s="3016" t="s">
        <v>833</v>
      </c>
      <c r="E1994" s="1146" t="s">
        <v>1127</v>
      </c>
      <c r="F1994" s="1106"/>
      <c r="G1994" s="441" t="s">
        <v>93</v>
      </c>
      <c r="H1994" s="441" t="s">
        <v>1103</v>
      </c>
      <c r="I1994" s="441" t="s">
        <v>1128</v>
      </c>
      <c r="J1994" s="441" t="s">
        <v>112</v>
      </c>
      <c r="K1994" s="1111" t="s">
        <v>1132</v>
      </c>
      <c r="L1994" s="441" t="s">
        <v>1120</v>
      </c>
      <c r="M1994" s="441" t="str">
        <f t="shared" si="118"/>
        <v>Parkes 66 kV</v>
      </c>
      <c r="N1994" s="1111" t="s">
        <v>1106</v>
      </c>
      <c r="O1994" s="1111" t="s">
        <v>833</v>
      </c>
      <c r="P1994" s="1111"/>
      <c r="Q1994" s="2850"/>
      <c r="R1994" s="2850"/>
      <c r="S1994" s="2850"/>
      <c r="T1994" s="2850"/>
      <c r="U1994" s="2850"/>
      <c r="V1994" s="2851"/>
      <c r="W1994" s="2852"/>
      <c r="X1994" s="2852"/>
      <c r="Y1994" s="2852"/>
      <c r="Z1994" s="2852"/>
      <c r="AA1994" s="2853"/>
      <c r="AB1994" s="1125"/>
      <c r="AC1994" s="1151"/>
      <c r="AD1994" s="1152"/>
      <c r="AE1994" s="1153"/>
      <c r="AF1994" s="1153"/>
      <c r="AG1994" s="1153"/>
      <c r="AH1994" s="124"/>
      <c r="AI1994" s="124"/>
      <c r="AJ1994" s="124"/>
      <c r="AK1994" s="124"/>
      <c r="AL1994" s="1153"/>
      <c r="AM1994" s="124"/>
      <c r="AN1994" s="124"/>
      <c r="AO1994" s="1153"/>
      <c r="AP1994" s="1153"/>
      <c r="AQ1994" s="1153"/>
      <c r="AR1994" s="1154"/>
      <c r="AS1994" s="1154"/>
      <c r="AT1994" s="1154"/>
      <c r="AU1994" s="1160"/>
      <c r="AV1994" s="1154"/>
      <c r="AW1994" s="1154"/>
      <c r="AX1994" s="1154"/>
      <c r="AY1994" s="1154"/>
      <c r="AZ1994" s="1154"/>
      <c r="BA1994" s="1154"/>
      <c r="BB1994" s="1154"/>
    </row>
    <row r="1995" spans="2:54" ht="15" customHeight="1">
      <c r="B1995" s="1155"/>
      <c r="C1995" s="3017"/>
      <c r="D1995" s="3017"/>
      <c r="E1995" s="1146" t="s">
        <v>1130</v>
      </c>
      <c r="F1995" s="1106"/>
      <c r="G1995" s="441" t="s">
        <v>93</v>
      </c>
      <c r="H1995" s="441" t="s">
        <v>1103</v>
      </c>
      <c r="I1995" s="441" t="s">
        <v>1131</v>
      </c>
      <c r="J1995" s="441" t="s">
        <v>112</v>
      </c>
      <c r="K1995" s="1111" t="s">
        <v>1132</v>
      </c>
      <c r="L1995" s="441" t="s">
        <v>1120</v>
      </c>
      <c r="M1995" s="441" t="str">
        <f t="shared" si="118"/>
        <v>Parkes 66 kV</v>
      </c>
      <c r="N1995" s="1111" t="s">
        <v>1106</v>
      </c>
      <c r="O1995" s="1111" t="s">
        <v>833</v>
      </c>
      <c r="P1995" s="1111"/>
      <c r="Q1995" s="2850"/>
      <c r="R1995" s="2850"/>
      <c r="S1995" s="2850"/>
      <c r="T1995" s="2850"/>
      <c r="U1995" s="2850"/>
      <c r="V1995" s="2851"/>
      <c r="W1995" s="2852"/>
      <c r="X1995" s="2852"/>
      <c r="Y1995" s="2852"/>
      <c r="Z1995" s="2852"/>
      <c r="AA1995" s="2853"/>
      <c r="AB1995" s="1125"/>
      <c r="AC1995" s="1151"/>
      <c r="AD1995" s="1152"/>
      <c r="AE1995" s="1153"/>
      <c r="AF1995" s="1153"/>
      <c r="AG1995" s="1153"/>
      <c r="AH1995" s="124"/>
      <c r="AI1995" s="124"/>
      <c r="AJ1995" s="124"/>
      <c r="AK1995" s="124"/>
      <c r="AL1995" s="1153"/>
      <c r="AM1995" s="124"/>
      <c r="AN1995" s="124"/>
      <c r="AO1995" s="1153"/>
      <c r="AP1995" s="1153"/>
      <c r="AQ1995" s="1153"/>
      <c r="AR1995" s="1154"/>
      <c r="AS1995" s="1154"/>
      <c r="AT1995" s="1154"/>
      <c r="AU1995" s="1160"/>
      <c r="AV1995" s="1154"/>
      <c r="AW1995" s="1154"/>
      <c r="AX1995" s="1154"/>
      <c r="AY1995" s="1154"/>
      <c r="AZ1995" s="1154"/>
      <c r="BA1995" s="1154"/>
      <c r="BB1995" s="1154"/>
    </row>
    <row r="1996" spans="2:54" ht="15" customHeight="1">
      <c r="B1996" s="1155"/>
      <c r="C1996" s="3016" t="s">
        <v>1132</v>
      </c>
      <c r="D1996" s="3016" t="s">
        <v>842</v>
      </c>
      <c r="E1996" s="1146" t="s">
        <v>1127</v>
      </c>
      <c r="F1996" s="1106"/>
      <c r="G1996" s="441" t="s">
        <v>93</v>
      </c>
      <c r="H1996" s="441" t="s">
        <v>1103</v>
      </c>
      <c r="I1996" s="441" t="s">
        <v>1128</v>
      </c>
      <c r="J1996" s="441" t="s">
        <v>112</v>
      </c>
      <c r="K1996" s="1111" t="s">
        <v>1132</v>
      </c>
      <c r="L1996" s="441" t="s">
        <v>1120</v>
      </c>
      <c r="M1996" s="441" t="str">
        <f t="shared" si="118"/>
        <v>Parkes 66 kV</v>
      </c>
      <c r="N1996" s="1111" t="s">
        <v>1106</v>
      </c>
      <c r="O1996" s="1112" t="s">
        <v>842</v>
      </c>
      <c r="P1996" s="1111"/>
      <c r="Q1996" s="2880">
        <v>26.122105263157895</v>
      </c>
      <c r="R1996" s="2854"/>
      <c r="S1996" s="2854"/>
      <c r="T1996" s="2854"/>
      <c r="U1996" s="2854"/>
      <c r="V1996" s="2855"/>
      <c r="W1996" s="2852"/>
      <c r="X1996" s="2852"/>
      <c r="Y1996" s="2852"/>
      <c r="Z1996" s="2852"/>
      <c r="AA1996" s="2853"/>
      <c r="AB1996" s="1125"/>
      <c r="AC1996" s="1151"/>
      <c r="AD1996" s="1152"/>
      <c r="AE1996" s="1153"/>
      <c r="AF1996" s="1153"/>
      <c r="AG1996" s="1153"/>
      <c r="AH1996" s="124"/>
      <c r="AI1996" s="124"/>
      <c r="AJ1996" s="124"/>
      <c r="AK1996" s="124"/>
      <c r="AL1996" s="1153"/>
      <c r="AM1996" s="124"/>
      <c r="AN1996" s="124"/>
      <c r="AO1996" s="1153"/>
      <c r="AP1996" s="1161"/>
      <c r="AQ1996" s="1153"/>
      <c r="AR1996" s="1154"/>
      <c r="AS1996" s="1154"/>
      <c r="AT1996" s="1154"/>
      <c r="AU1996" s="1160"/>
      <c r="AV1996" s="1154"/>
      <c r="AW1996" s="1154"/>
      <c r="AX1996" s="1154"/>
      <c r="AY1996" s="1154"/>
      <c r="AZ1996" s="1154"/>
      <c r="BA1996" s="1154"/>
      <c r="BB1996" s="1154"/>
    </row>
    <row r="1997" spans="2:54" ht="15" customHeight="1">
      <c r="B1997" s="1155"/>
      <c r="C1997" s="3017"/>
      <c r="D1997" s="3017"/>
      <c r="E1997" s="1146" t="s">
        <v>1130</v>
      </c>
      <c r="F1997" s="1106"/>
      <c r="G1997" s="441" t="s">
        <v>93</v>
      </c>
      <c r="H1997" s="441" t="s">
        <v>1103</v>
      </c>
      <c r="I1997" s="441" t="s">
        <v>1131</v>
      </c>
      <c r="J1997" s="441" t="s">
        <v>112</v>
      </c>
      <c r="K1997" s="1111" t="s">
        <v>1132</v>
      </c>
      <c r="L1997" s="441" t="s">
        <v>1120</v>
      </c>
      <c r="M1997" s="441" t="str">
        <f t="shared" ref="M1997:M2060" si="122">M1996</f>
        <v>Parkes 66 kV</v>
      </c>
      <c r="N1997" s="1111" t="s">
        <v>1106</v>
      </c>
      <c r="O1997" s="1112" t="s">
        <v>842</v>
      </c>
      <c r="P1997" s="1111"/>
      <c r="Q1997" s="2880">
        <v>24.101052631578948</v>
      </c>
      <c r="R1997" s="2854"/>
      <c r="S1997" s="2854"/>
      <c r="T1997" s="2854"/>
      <c r="U1997" s="2854"/>
      <c r="V1997" s="2855"/>
      <c r="W1997" s="2852"/>
      <c r="X1997" s="2852"/>
      <c r="Y1997" s="2852"/>
      <c r="Z1997" s="2852"/>
      <c r="AA1997" s="2853"/>
      <c r="AB1997" s="1125"/>
      <c r="AC1997" s="1151"/>
      <c r="AD1997" s="1152"/>
      <c r="AE1997" s="1153"/>
      <c r="AF1997" s="1153"/>
      <c r="AG1997" s="1153"/>
      <c r="AH1997" s="124"/>
      <c r="AI1997" s="124"/>
      <c r="AJ1997" s="124"/>
      <c r="AK1997" s="124"/>
      <c r="AL1997" s="1153"/>
      <c r="AM1997" s="124"/>
      <c r="AN1997" s="124"/>
      <c r="AO1997" s="1153"/>
      <c r="AP1997" s="1161"/>
      <c r="AQ1997" s="1153"/>
      <c r="AR1997" s="1154"/>
      <c r="AS1997" s="1154"/>
      <c r="AT1997" s="1154"/>
      <c r="AU1997" s="1160"/>
      <c r="AV1997" s="1154"/>
      <c r="AW1997" s="1154"/>
      <c r="AX1997" s="1154"/>
      <c r="AY1997" s="1154"/>
      <c r="AZ1997" s="1154"/>
      <c r="BA1997" s="1154"/>
      <c r="BB1997" s="1154"/>
    </row>
    <row r="1998" spans="2:54" ht="15" customHeight="1">
      <c r="B1998" s="1155"/>
      <c r="C1998" s="3016" t="s">
        <v>1133</v>
      </c>
      <c r="D1998" s="3016"/>
      <c r="E1998" s="1146" t="s">
        <v>1127</v>
      </c>
      <c r="F1998" s="1106"/>
      <c r="G1998" s="441" t="s">
        <v>93</v>
      </c>
      <c r="H1998" s="441" t="s">
        <v>1103</v>
      </c>
      <c r="I1998" s="441" t="s">
        <v>1128</v>
      </c>
      <c r="J1998" s="441" t="s">
        <v>112</v>
      </c>
      <c r="K1998" s="1111" t="s">
        <v>1133</v>
      </c>
      <c r="L1998" s="441" t="s">
        <v>1120</v>
      </c>
      <c r="M1998" s="441" t="str">
        <f t="shared" si="122"/>
        <v>Parkes 66 kV</v>
      </c>
      <c r="N1998" s="1111" t="s">
        <v>1108</v>
      </c>
      <c r="O1998" s="1111" t="s">
        <v>1109</v>
      </c>
      <c r="P1998" s="1111"/>
      <c r="Q1998" s="2856"/>
      <c r="R1998" s="2856"/>
      <c r="S1998" s="2856"/>
      <c r="T1998" s="2856"/>
      <c r="U1998" s="2856"/>
      <c r="V1998" s="2858"/>
      <c r="W1998" s="2859"/>
      <c r="X1998" s="2859"/>
      <c r="Y1998" s="2859"/>
      <c r="Z1998" s="2859"/>
      <c r="AA1998" s="2860"/>
      <c r="AB1998" s="1125"/>
      <c r="AC1998" s="1151"/>
      <c r="AD1998" s="1152"/>
      <c r="AE1998" s="1153"/>
      <c r="AF1998" s="1153"/>
      <c r="AG1998" s="1153"/>
      <c r="AH1998" s="124"/>
      <c r="AI1998" s="124"/>
      <c r="AJ1998" s="124"/>
      <c r="AK1998" s="124"/>
      <c r="AL1998" s="1153"/>
      <c r="AM1998" s="124"/>
      <c r="AN1998" s="124"/>
      <c r="AO1998" s="1153"/>
      <c r="AP1998" s="1153"/>
      <c r="AQ1998" s="1153"/>
      <c r="AR1998" s="1154"/>
      <c r="AS1998" s="1154"/>
      <c r="AT1998" s="1154"/>
      <c r="AU1998" s="1154"/>
      <c r="AV1998" s="1154"/>
      <c r="AW1998" s="1154"/>
      <c r="AX1998" s="1154"/>
      <c r="AY1998" s="1154"/>
      <c r="AZ1998" s="1154"/>
      <c r="BA1998" s="1154"/>
      <c r="BB1998" s="1154"/>
    </row>
    <row r="1999" spans="2:54" ht="15" customHeight="1">
      <c r="B1999" s="1155"/>
      <c r="C1999" s="3017"/>
      <c r="D1999" s="3017"/>
      <c r="E1999" s="1146" t="s">
        <v>1130</v>
      </c>
      <c r="F1999" s="1106"/>
      <c r="G1999" s="441" t="s">
        <v>93</v>
      </c>
      <c r="H1999" s="441" t="s">
        <v>1103</v>
      </c>
      <c r="I1999" s="441" t="s">
        <v>1131</v>
      </c>
      <c r="J1999" s="441" t="s">
        <v>112</v>
      </c>
      <c r="K1999" s="1111" t="s">
        <v>1133</v>
      </c>
      <c r="L1999" s="441" t="s">
        <v>1120</v>
      </c>
      <c r="M1999" s="441" t="str">
        <f t="shared" si="122"/>
        <v>Parkes 66 kV</v>
      </c>
      <c r="N1999" s="1111" t="s">
        <v>1108</v>
      </c>
      <c r="O1999" s="1111" t="s">
        <v>1109</v>
      </c>
      <c r="P1999" s="1111"/>
      <c r="Q1999" s="2856"/>
      <c r="R1999" s="2856"/>
      <c r="S1999" s="2856"/>
      <c r="T1999" s="2856"/>
      <c r="U1999" s="2856"/>
      <c r="V1999" s="2858"/>
      <c r="W1999" s="2859"/>
      <c r="X1999" s="2859"/>
      <c r="Y1999" s="2859"/>
      <c r="Z1999" s="2859"/>
      <c r="AA1999" s="2860"/>
      <c r="AB1999" s="1125"/>
      <c r="AC1999" s="1151"/>
      <c r="AD1999" s="1152"/>
      <c r="AE1999" s="1153"/>
      <c r="AF1999" s="1153"/>
      <c r="AG1999" s="1153"/>
      <c r="AH1999" s="124"/>
      <c r="AI1999" s="124"/>
      <c r="AJ1999" s="124"/>
      <c r="AK1999" s="124"/>
      <c r="AL1999" s="1153"/>
      <c r="AM1999" s="124"/>
      <c r="AN1999" s="124"/>
      <c r="AO1999" s="1153"/>
      <c r="AP1999" s="1153"/>
      <c r="AQ1999" s="1153"/>
      <c r="AR1999" s="1154"/>
      <c r="AS1999" s="1154"/>
      <c r="AT1999" s="1154"/>
      <c r="AU1999" s="1154"/>
      <c r="AV1999" s="1154"/>
      <c r="AW1999" s="1154"/>
      <c r="AX1999" s="1154"/>
      <c r="AY1999" s="1154"/>
      <c r="AZ1999" s="1154"/>
      <c r="BA1999" s="1154"/>
      <c r="BB1999" s="1154"/>
    </row>
    <row r="2000" spans="2:54" ht="15" customHeight="1">
      <c r="B2000" s="1155"/>
      <c r="C2000" s="3016" t="s">
        <v>1110</v>
      </c>
      <c r="D2000" s="3016"/>
      <c r="E2000" s="1146" t="s">
        <v>1127</v>
      </c>
      <c r="F2000" s="1106"/>
      <c r="G2000" s="441" t="s">
        <v>93</v>
      </c>
      <c r="H2000" s="441" t="s">
        <v>1103</v>
      </c>
      <c r="I2000" s="441" t="s">
        <v>1128</v>
      </c>
      <c r="J2000" s="441" t="s">
        <v>112</v>
      </c>
      <c r="K2000" s="1111" t="s">
        <v>1110</v>
      </c>
      <c r="L2000" s="441" t="s">
        <v>1120</v>
      </c>
      <c r="M2000" s="441" t="str">
        <f t="shared" si="122"/>
        <v>Parkes 66 kV</v>
      </c>
      <c r="N2000" s="1111" t="s">
        <v>1111</v>
      </c>
      <c r="O2000" s="1112">
        <v>0</v>
      </c>
      <c r="P2000" s="1111"/>
      <c r="Q2000" s="2861"/>
      <c r="R2000" s="2861"/>
      <c r="S2000" s="2861"/>
      <c r="T2000" s="2861"/>
      <c r="U2000" s="2861"/>
      <c r="V2000" s="2862"/>
      <c r="W2000" s="2863"/>
      <c r="X2000" s="2863"/>
      <c r="Y2000" s="2863"/>
      <c r="Z2000" s="2863"/>
      <c r="AA2000" s="2864"/>
      <c r="AB2000" s="1125"/>
      <c r="AC2000" s="1151"/>
      <c r="AD2000" s="1152"/>
      <c r="AE2000" s="1153"/>
      <c r="AF2000" s="1153"/>
      <c r="AG2000" s="1153"/>
      <c r="AH2000" s="124"/>
      <c r="AI2000" s="124"/>
      <c r="AJ2000" s="124"/>
      <c r="AK2000" s="124"/>
      <c r="AL2000" s="1153"/>
      <c r="AM2000" s="124"/>
      <c r="AN2000" s="124"/>
      <c r="AO2000" s="1153"/>
      <c r="AP2000" s="1161"/>
      <c r="AQ2000" s="1153"/>
      <c r="AR2000" s="1154"/>
      <c r="AS2000" s="1154"/>
      <c r="AT2000" s="1154"/>
      <c r="AU2000" s="1154"/>
      <c r="AV2000" s="1154"/>
      <c r="AW2000" s="1154"/>
      <c r="AX2000" s="1154"/>
      <c r="AY2000" s="1154"/>
      <c r="AZ2000" s="1154"/>
      <c r="BA2000" s="1154"/>
      <c r="BB2000" s="1154"/>
    </row>
    <row r="2001" spans="2:54" ht="15" customHeight="1">
      <c r="B2001" s="1155"/>
      <c r="C2001" s="3017"/>
      <c r="D2001" s="3017"/>
      <c r="E2001" s="1146" t="s">
        <v>1130</v>
      </c>
      <c r="F2001" s="1106"/>
      <c r="G2001" s="441" t="s">
        <v>93</v>
      </c>
      <c r="H2001" s="441" t="s">
        <v>1103</v>
      </c>
      <c r="I2001" s="441" t="s">
        <v>1131</v>
      </c>
      <c r="J2001" s="441" t="s">
        <v>112</v>
      </c>
      <c r="K2001" s="1111" t="s">
        <v>1110</v>
      </c>
      <c r="L2001" s="441" t="s">
        <v>1120</v>
      </c>
      <c r="M2001" s="441" t="str">
        <f t="shared" si="122"/>
        <v>Parkes 66 kV</v>
      </c>
      <c r="N2001" s="1111" t="s">
        <v>1111</v>
      </c>
      <c r="O2001" s="1112">
        <v>0</v>
      </c>
      <c r="P2001" s="1111"/>
      <c r="Q2001" s="2861"/>
      <c r="R2001" s="2861"/>
      <c r="S2001" s="2861"/>
      <c r="T2001" s="2861"/>
      <c r="U2001" s="2861"/>
      <c r="V2001" s="2862"/>
      <c r="W2001" s="2863"/>
      <c r="X2001" s="2863"/>
      <c r="Y2001" s="2863"/>
      <c r="Z2001" s="2863"/>
      <c r="AA2001" s="2864"/>
      <c r="AB2001" s="1125"/>
      <c r="AC2001" s="1151"/>
      <c r="AD2001" s="1152"/>
      <c r="AE2001" s="1153"/>
      <c r="AF2001" s="1153"/>
      <c r="AG2001" s="1153"/>
      <c r="AH2001" s="124"/>
      <c r="AI2001" s="124"/>
      <c r="AJ2001" s="124"/>
      <c r="AK2001" s="124"/>
      <c r="AL2001" s="1153"/>
      <c r="AM2001" s="124"/>
      <c r="AN2001" s="124"/>
      <c r="AO2001" s="1153"/>
      <c r="AP2001" s="1161"/>
      <c r="AQ2001" s="1153"/>
      <c r="AR2001" s="1154"/>
      <c r="AS2001" s="1154"/>
      <c r="AT2001" s="1154"/>
      <c r="AU2001" s="1154"/>
      <c r="AV2001" s="1154"/>
      <c r="AW2001" s="1154"/>
      <c r="AX2001" s="1154"/>
      <c r="AY2001" s="1154"/>
      <c r="AZ2001" s="1154"/>
      <c r="BA2001" s="1154"/>
      <c r="BB2001" s="1154"/>
    </row>
    <row r="2002" spans="2:54" ht="15" customHeight="1">
      <c r="B2002" s="1155"/>
      <c r="C2002" s="3016" t="s">
        <v>1112</v>
      </c>
      <c r="D2002" s="3016"/>
      <c r="E2002" s="1146" t="s">
        <v>1127</v>
      </c>
      <c r="F2002" s="1106"/>
      <c r="G2002" s="441" t="s">
        <v>93</v>
      </c>
      <c r="H2002" s="441" t="s">
        <v>1103</v>
      </c>
      <c r="I2002" s="441" t="s">
        <v>1128</v>
      </c>
      <c r="J2002" s="441" t="s">
        <v>112</v>
      </c>
      <c r="K2002" s="1111" t="s">
        <v>1112</v>
      </c>
      <c r="L2002" s="441" t="s">
        <v>1120</v>
      </c>
      <c r="M2002" s="441" t="str">
        <f t="shared" si="122"/>
        <v>Parkes 66 kV</v>
      </c>
      <c r="N2002" s="1111" t="s">
        <v>1113</v>
      </c>
      <c r="O2002" s="1111" t="s">
        <v>1113</v>
      </c>
      <c r="P2002" s="1111"/>
      <c r="Q2002" s="2850"/>
      <c r="R2002" s="2850"/>
      <c r="S2002" s="2850"/>
      <c r="T2002" s="2850"/>
      <c r="U2002" s="2850"/>
      <c r="V2002" s="2851"/>
      <c r="W2002" s="2866"/>
      <c r="X2002" s="2866"/>
      <c r="Y2002" s="2866"/>
      <c r="Z2002" s="2866"/>
      <c r="AA2002" s="2099"/>
      <c r="AB2002" s="1125"/>
      <c r="AC2002" s="1151"/>
      <c r="AD2002" s="1152"/>
      <c r="AE2002" s="1153"/>
      <c r="AF2002" s="1153"/>
      <c r="AG2002" s="1153"/>
      <c r="AH2002" s="124"/>
      <c r="AI2002" s="124"/>
      <c r="AJ2002" s="124"/>
      <c r="AK2002" s="124"/>
      <c r="AL2002" s="1153"/>
      <c r="AM2002" s="124"/>
      <c r="AN2002" s="124"/>
      <c r="AO2002" s="1153"/>
      <c r="AP2002" s="1153"/>
      <c r="AQ2002" s="1153"/>
      <c r="AR2002" s="1154"/>
      <c r="AS2002" s="1154"/>
      <c r="AT2002" s="1154"/>
      <c r="AU2002" s="1154"/>
      <c r="AV2002" s="1154"/>
      <c r="AW2002" s="1154"/>
      <c r="AX2002" s="1154"/>
      <c r="AY2002" s="1154"/>
      <c r="AZ2002" s="1154"/>
      <c r="BA2002" s="1154"/>
      <c r="BB2002" s="1154"/>
    </row>
    <row r="2003" spans="2:54" ht="15" customHeight="1">
      <c r="B2003" s="1155"/>
      <c r="C2003" s="3017"/>
      <c r="D2003" s="3017"/>
      <c r="E2003" s="1146" t="s">
        <v>1130</v>
      </c>
      <c r="F2003" s="1106"/>
      <c r="G2003" s="441" t="s">
        <v>93</v>
      </c>
      <c r="H2003" s="441" t="s">
        <v>1103</v>
      </c>
      <c r="I2003" s="441" t="s">
        <v>1131</v>
      </c>
      <c r="J2003" s="441" t="s">
        <v>112</v>
      </c>
      <c r="K2003" s="1111" t="s">
        <v>1112</v>
      </c>
      <c r="L2003" s="441" t="s">
        <v>1120</v>
      </c>
      <c r="M2003" s="441" t="str">
        <f t="shared" si="122"/>
        <v>Parkes 66 kV</v>
      </c>
      <c r="N2003" s="1111" t="s">
        <v>1113</v>
      </c>
      <c r="O2003" s="1111" t="s">
        <v>1113</v>
      </c>
      <c r="P2003" s="1111"/>
      <c r="Q2003" s="2850"/>
      <c r="R2003" s="2850"/>
      <c r="S2003" s="2850"/>
      <c r="T2003" s="2850"/>
      <c r="U2003" s="2850"/>
      <c r="V2003" s="2851"/>
      <c r="W2003" s="2866"/>
      <c r="X2003" s="2866"/>
      <c r="Y2003" s="2866"/>
      <c r="Z2003" s="2866"/>
      <c r="AA2003" s="2099"/>
      <c r="AB2003" s="1125"/>
      <c r="AC2003" s="1151"/>
      <c r="AD2003" s="1152"/>
      <c r="AE2003" s="1153"/>
      <c r="AF2003" s="1153"/>
      <c r="AG2003" s="1153"/>
      <c r="AH2003" s="124"/>
      <c r="AI2003" s="124"/>
      <c r="AJ2003" s="124"/>
      <c r="AK2003" s="124"/>
      <c r="AL2003" s="1153"/>
      <c r="AM2003" s="124"/>
      <c r="AN2003" s="124"/>
      <c r="AO2003" s="1153"/>
      <c r="AP2003" s="1153"/>
      <c r="AQ2003" s="1153"/>
      <c r="AR2003" s="1154"/>
      <c r="AS2003" s="1154"/>
      <c r="AT2003" s="1154"/>
      <c r="AU2003" s="1154"/>
      <c r="AV2003" s="1154"/>
      <c r="AW2003" s="1154"/>
      <c r="AX2003" s="1154"/>
      <c r="AY2003" s="1154"/>
      <c r="AZ2003" s="1154"/>
      <c r="BA2003" s="1154"/>
      <c r="BB2003" s="1154"/>
    </row>
    <row r="2004" spans="2:54" ht="15" customHeight="1">
      <c r="B2004" s="1155"/>
      <c r="C2004" s="3016" t="s">
        <v>1134</v>
      </c>
      <c r="D2004" s="3016" t="s">
        <v>833</v>
      </c>
      <c r="E2004" s="1146" t="s">
        <v>1127</v>
      </c>
      <c r="F2004" s="1106"/>
      <c r="G2004" s="441" t="s">
        <v>93</v>
      </c>
      <c r="H2004" s="441" t="s">
        <v>1103</v>
      </c>
      <c r="I2004" s="441" t="s">
        <v>1128</v>
      </c>
      <c r="J2004" s="441" t="s">
        <v>112</v>
      </c>
      <c r="K2004" s="1111" t="s">
        <v>1134</v>
      </c>
      <c r="L2004" s="441" t="s">
        <v>1120</v>
      </c>
      <c r="M2004" s="441" t="str">
        <f t="shared" si="122"/>
        <v>Parkes 66 kV</v>
      </c>
      <c r="N2004" s="1111" t="s">
        <v>1115</v>
      </c>
      <c r="O2004" s="1111" t="s">
        <v>833</v>
      </c>
      <c r="P2004" s="1111"/>
      <c r="Q2004" s="2867"/>
      <c r="R2004" s="2868"/>
      <c r="S2004" s="2869"/>
      <c r="T2004" s="2869"/>
      <c r="U2004" s="2869"/>
      <c r="V2004" s="2869"/>
      <c r="W2004" s="2869"/>
      <c r="X2004" s="2869"/>
      <c r="Y2004" s="2869"/>
      <c r="Z2004" s="2869"/>
      <c r="AA2004" s="2879"/>
      <c r="AB2004" s="1125"/>
      <c r="AC2004" s="1151"/>
      <c r="AD2004" s="1152"/>
      <c r="AE2004" s="1153"/>
      <c r="AF2004" s="1153"/>
      <c r="AG2004" s="1153"/>
      <c r="AH2004" s="124"/>
      <c r="AI2004" s="124"/>
      <c r="AJ2004" s="124"/>
      <c r="AK2004" s="124"/>
      <c r="AL2004" s="1153"/>
      <c r="AM2004" s="124"/>
      <c r="AN2004" s="124"/>
      <c r="AO2004" s="1153"/>
      <c r="AP2004" s="1153"/>
      <c r="AQ2004" s="1153"/>
      <c r="AR2004" s="1154"/>
      <c r="AS2004" s="1154"/>
      <c r="AT2004" s="1154"/>
      <c r="AU2004" s="1154"/>
      <c r="AV2004" s="1154"/>
      <c r="AW2004" s="1154"/>
      <c r="AX2004" s="1154"/>
      <c r="AY2004" s="1154"/>
      <c r="AZ2004" s="1154"/>
      <c r="BA2004" s="1154"/>
      <c r="BB2004" s="1154"/>
    </row>
    <row r="2005" spans="2:54" ht="15" customHeight="1">
      <c r="B2005" s="1155"/>
      <c r="C2005" s="3017"/>
      <c r="D2005" s="3017"/>
      <c r="E2005" s="1146" t="s">
        <v>1130</v>
      </c>
      <c r="F2005" s="1106"/>
      <c r="G2005" s="441" t="s">
        <v>93</v>
      </c>
      <c r="H2005" s="441" t="s">
        <v>1103</v>
      </c>
      <c r="I2005" s="441" t="s">
        <v>1131</v>
      </c>
      <c r="J2005" s="441" t="s">
        <v>112</v>
      </c>
      <c r="K2005" s="1111" t="s">
        <v>1134</v>
      </c>
      <c r="L2005" s="441" t="s">
        <v>1120</v>
      </c>
      <c r="M2005" s="441" t="str">
        <f t="shared" si="122"/>
        <v>Parkes 66 kV</v>
      </c>
      <c r="N2005" s="1111" t="s">
        <v>1115</v>
      </c>
      <c r="O2005" s="1111" t="s">
        <v>833</v>
      </c>
      <c r="P2005" s="1111"/>
      <c r="Q2005" s="2867"/>
      <c r="R2005" s="2868"/>
      <c r="S2005" s="2869"/>
      <c r="T2005" s="2869"/>
      <c r="U2005" s="2869"/>
      <c r="V2005" s="2869"/>
      <c r="W2005" s="2869"/>
      <c r="X2005" s="2869"/>
      <c r="Y2005" s="2869"/>
      <c r="Z2005" s="2869"/>
      <c r="AA2005" s="2879"/>
      <c r="AB2005" s="1125"/>
      <c r="AC2005" s="1151"/>
      <c r="AD2005" s="1152"/>
      <c r="AE2005" s="1153"/>
      <c r="AF2005" s="1153"/>
      <c r="AG2005" s="1153"/>
      <c r="AH2005" s="124"/>
      <c r="AI2005" s="124"/>
      <c r="AJ2005" s="124"/>
      <c r="AK2005" s="124"/>
      <c r="AL2005" s="1153"/>
      <c r="AM2005" s="124"/>
      <c r="AN2005" s="124"/>
      <c r="AO2005" s="1153"/>
      <c r="AP2005" s="1153"/>
      <c r="AQ2005" s="1153"/>
      <c r="AR2005" s="1154"/>
      <c r="AS2005" s="1154"/>
      <c r="AT2005" s="1154"/>
      <c r="AU2005" s="1154"/>
      <c r="AV2005" s="1154"/>
      <c r="AW2005" s="1154"/>
      <c r="AX2005" s="1154"/>
      <c r="AY2005" s="1154"/>
      <c r="AZ2005" s="1154"/>
      <c r="BA2005" s="1154"/>
      <c r="BB2005" s="1154"/>
    </row>
    <row r="2006" spans="2:54" ht="15" customHeight="1">
      <c r="B2006" s="1155"/>
      <c r="C2006" s="3016" t="s">
        <v>1135</v>
      </c>
      <c r="D2006" s="3016" t="s">
        <v>833</v>
      </c>
      <c r="E2006" s="1146" t="s">
        <v>1127</v>
      </c>
      <c r="F2006" s="1106"/>
      <c r="G2006" s="441" t="s">
        <v>93</v>
      </c>
      <c r="H2006" s="441" t="s">
        <v>1103</v>
      </c>
      <c r="I2006" s="441" t="s">
        <v>1128</v>
      </c>
      <c r="J2006" s="441" t="s">
        <v>112</v>
      </c>
      <c r="K2006" s="1111" t="s">
        <v>1135</v>
      </c>
      <c r="L2006" s="441" t="s">
        <v>1120</v>
      </c>
      <c r="M2006" s="441" t="str">
        <f t="shared" si="122"/>
        <v>Parkes 66 kV</v>
      </c>
      <c r="N2006" s="1111" t="s">
        <v>1106</v>
      </c>
      <c r="O2006" s="1111" t="s">
        <v>833</v>
      </c>
      <c r="P2006" s="1111"/>
      <c r="Q2006" s="2867"/>
      <c r="R2006" s="2868"/>
      <c r="S2006" s="2869"/>
      <c r="T2006" s="2869"/>
      <c r="U2006" s="2869"/>
      <c r="V2006" s="2869"/>
      <c r="W2006" s="2869"/>
      <c r="X2006" s="2869"/>
      <c r="Y2006" s="2869"/>
      <c r="Z2006" s="2869"/>
      <c r="AA2006" s="2879"/>
      <c r="AB2006" s="1125"/>
      <c r="AC2006" s="1151"/>
      <c r="AD2006" s="1152"/>
      <c r="AE2006" s="1153"/>
      <c r="AF2006" s="1153"/>
      <c r="AG2006" s="1153"/>
      <c r="AH2006" s="124"/>
      <c r="AI2006" s="124"/>
      <c r="AJ2006" s="124"/>
      <c r="AK2006" s="124"/>
      <c r="AL2006" s="1153"/>
      <c r="AM2006" s="124"/>
      <c r="AN2006" s="124"/>
      <c r="AO2006" s="1153"/>
      <c r="AP2006" s="1153"/>
      <c r="AQ2006" s="1153"/>
      <c r="AR2006" s="1154"/>
      <c r="AS2006" s="1154"/>
      <c r="AT2006" s="1154"/>
      <c r="AU2006" s="1154"/>
      <c r="AV2006" s="1154"/>
      <c r="AW2006" s="1154"/>
      <c r="AX2006" s="1154"/>
      <c r="AY2006" s="1154"/>
      <c r="AZ2006" s="1154"/>
      <c r="BA2006" s="1154"/>
      <c r="BB2006" s="1154"/>
    </row>
    <row r="2007" spans="2:54" ht="15" customHeight="1">
      <c r="B2007" s="1155"/>
      <c r="C2007" s="3017"/>
      <c r="D2007" s="3017"/>
      <c r="E2007" s="1146" t="s">
        <v>1130</v>
      </c>
      <c r="F2007" s="1106"/>
      <c r="G2007" s="441" t="s">
        <v>93</v>
      </c>
      <c r="H2007" s="441" t="s">
        <v>1103</v>
      </c>
      <c r="I2007" s="441" t="s">
        <v>1131</v>
      </c>
      <c r="J2007" s="441" t="s">
        <v>112</v>
      </c>
      <c r="K2007" s="1111" t="s">
        <v>1135</v>
      </c>
      <c r="L2007" s="441" t="s">
        <v>1120</v>
      </c>
      <c r="M2007" s="441" t="str">
        <f t="shared" si="122"/>
        <v>Parkes 66 kV</v>
      </c>
      <c r="N2007" s="1111" t="s">
        <v>1106</v>
      </c>
      <c r="O2007" s="1111" t="s">
        <v>833</v>
      </c>
      <c r="P2007" s="1111"/>
      <c r="Q2007" s="2867"/>
      <c r="R2007" s="2868"/>
      <c r="S2007" s="2869"/>
      <c r="T2007" s="2869"/>
      <c r="U2007" s="2869"/>
      <c r="V2007" s="2869"/>
      <c r="W2007" s="2869"/>
      <c r="X2007" s="2869"/>
      <c r="Y2007" s="2869"/>
      <c r="Z2007" s="2869"/>
      <c r="AA2007" s="2879"/>
      <c r="AB2007" s="1125"/>
      <c r="AC2007" s="1151"/>
      <c r="AD2007" s="1152"/>
      <c r="AE2007" s="1153"/>
      <c r="AF2007" s="1153"/>
      <c r="AG2007" s="1153"/>
      <c r="AH2007" s="124"/>
      <c r="AI2007" s="124"/>
      <c r="AJ2007" s="124"/>
      <c r="AK2007" s="124"/>
      <c r="AL2007" s="1153"/>
      <c r="AM2007" s="124"/>
      <c r="AN2007" s="124"/>
      <c r="AO2007" s="1153"/>
      <c r="AP2007" s="1153"/>
      <c r="AQ2007" s="1153"/>
      <c r="AR2007" s="1154"/>
      <c r="AS2007" s="1154"/>
      <c r="AT2007" s="1154"/>
      <c r="AU2007" s="1154"/>
      <c r="AV2007" s="1154"/>
      <c r="AW2007" s="1154"/>
      <c r="AX2007" s="1154"/>
      <c r="AY2007" s="1154"/>
      <c r="AZ2007" s="1154"/>
      <c r="BA2007" s="1154"/>
      <c r="BB2007" s="1154"/>
    </row>
    <row r="2008" spans="2:54" ht="15" customHeight="1">
      <c r="B2008" s="1155"/>
      <c r="C2008" s="3016" t="s">
        <v>1135</v>
      </c>
      <c r="D2008" s="3016" t="s">
        <v>842</v>
      </c>
      <c r="E2008" s="1146" t="s">
        <v>1127</v>
      </c>
      <c r="F2008" s="1106"/>
      <c r="G2008" s="441" t="s">
        <v>93</v>
      </c>
      <c r="H2008" s="441" t="s">
        <v>1103</v>
      </c>
      <c r="I2008" s="441" t="s">
        <v>1128</v>
      </c>
      <c r="J2008" s="441" t="s">
        <v>112</v>
      </c>
      <c r="K2008" s="1111" t="s">
        <v>1135</v>
      </c>
      <c r="L2008" s="441" t="s">
        <v>1120</v>
      </c>
      <c r="M2008" s="441" t="str">
        <f t="shared" si="122"/>
        <v>Parkes 66 kV</v>
      </c>
      <c r="N2008" s="1111" t="s">
        <v>1106</v>
      </c>
      <c r="O2008" s="1111" t="s">
        <v>842</v>
      </c>
      <c r="P2008" s="1111"/>
      <c r="Q2008" s="2867"/>
      <c r="R2008" s="2868"/>
      <c r="S2008" s="2869"/>
      <c r="T2008" s="2869"/>
      <c r="U2008" s="2869"/>
      <c r="V2008" s="2869"/>
      <c r="W2008" s="2869"/>
      <c r="X2008" s="2869"/>
      <c r="Y2008" s="2869"/>
      <c r="Z2008" s="2869"/>
      <c r="AA2008" s="2879"/>
      <c r="AB2008" s="1125"/>
      <c r="AC2008" s="1151"/>
      <c r="AD2008" s="1152"/>
      <c r="AE2008" s="1153"/>
      <c r="AF2008" s="1153"/>
      <c r="AG2008" s="1153"/>
      <c r="AH2008" s="124"/>
      <c r="AI2008" s="124"/>
      <c r="AJ2008" s="124"/>
      <c r="AK2008" s="124"/>
      <c r="AL2008" s="1153"/>
      <c r="AM2008" s="124"/>
      <c r="AN2008" s="124"/>
      <c r="AO2008" s="1153"/>
      <c r="AP2008" s="1153"/>
      <c r="AQ2008" s="1153"/>
      <c r="AR2008" s="1154"/>
      <c r="AS2008" s="1154"/>
      <c r="AT2008" s="1154"/>
      <c r="AU2008" s="1154"/>
      <c r="AV2008" s="1154"/>
      <c r="AW2008" s="1154"/>
      <c r="AX2008" s="1154"/>
      <c r="AY2008" s="1154"/>
      <c r="AZ2008" s="1154"/>
      <c r="BA2008" s="1154"/>
      <c r="BB2008" s="1154"/>
    </row>
    <row r="2009" spans="2:54" ht="15" customHeight="1">
      <c r="B2009" s="1155"/>
      <c r="C2009" s="3017"/>
      <c r="D2009" s="3017"/>
      <c r="E2009" s="1146" t="s">
        <v>1130</v>
      </c>
      <c r="F2009" s="1106"/>
      <c r="G2009" s="441" t="s">
        <v>93</v>
      </c>
      <c r="H2009" s="441" t="s">
        <v>1103</v>
      </c>
      <c r="I2009" s="441" t="s">
        <v>1131</v>
      </c>
      <c r="J2009" s="441" t="s">
        <v>112</v>
      </c>
      <c r="K2009" s="1111" t="s">
        <v>1135</v>
      </c>
      <c r="L2009" s="441" t="s">
        <v>1120</v>
      </c>
      <c r="M2009" s="441" t="str">
        <f t="shared" si="122"/>
        <v>Parkes 66 kV</v>
      </c>
      <c r="N2009" s="1111" t="s">
        <v>1106</v>
      </c>
      <c r="O2009" s="1111" t="s">
        <v>842</v>
      </c>
      <c r="P2009" s="1111"/>
      <c r="Q2009" s="2867"/>
      <c r="R2009" s="2868"/>
      <c r="S2009" s="2869"/>
      <c r="T2009" s="2869"/>
      <c r="U2009" s="2869"/>
      <c r="V2009" s="2869"/>
      <c r="W2009" s="2869"/>
      <c r="X2009" s="2869"/>
      <c r="Y2009" s="2869"/>
      <c r="Z2009" s="2869"/>
      <c r="AA2009" s="2879"/>
      <c r="AB2009" s="1125"/>
      <c r="AC2009" s="1151"/>
      <c r="AD2009" s="1152"/>
      <c r="AE2009" s="1153"/>
      <c r="AF2009" s="1153"/>
      <c r="AG2009" s="1153"/>
      <c r="AH2009" s="124"/>
      <c r="AI2009" s="124"/>
      <c r="AJ2009" s="124"/>
      <c r="AK2009" s="124"/>
      <c r="AL2009" s="1153"/>
      <c r="AM2009" s="124"/>
      <c r="AN2009" s="124"/>
      <c r="AO2009" s="1153"/>
      <c r="AP2009" s="1153"/>
      <c r="AQ2009" s="1153"/>
      <c r="AR2009" s="1154"/>
      <c r="AS2009" s="1154"/>
      <c r="AT2009" s="1154"/>
      <c r="AU2009" s="1154"/>
      <c r="AV2009" s="1154"/>
      <c r="AW2009" s="1154"/>
      <c r="AX2009" s="1154"/>
      <c r="AY2009" s="1154"/>
      <c r="AZ2009" s="1154"/>
      <c r="BA2009" s="1154"/>
      <c r="BB2009" s="1154"/>
    </row>
    <row r="2010" spans="2:54" ht="15" customHeight="1">
      <c r="B2010" s="1155"/>
      <c r="C2010" s="3016" t="s">
        <v>1136</v>
      </c>
      <c r="D2010" s="3016" t="s">
        <v>833</v>
      </c>
      <c r="E2010" s="1146" t="s">
        <v>1127</v>
      </c>
      <c r="F2010" s="1106"/>
      <c r="G2010" s="441" t="s">
        <v>93</v>
      </c>
      <c r="H2010" s="441" t="s">
        <v>1103</v>
      </c>
      <c r="I2010" s="441" t="s">
        <v>1128</v>
      </c>
      <c r="J2010" s="441" t="s">
        <v>112</v>
      </c>
      <c r="K2010" s="1111" t="s">
        <v>1136</v>
      </c>
      <c r="L2010" s="441" t="s">
        <v>1120</v>
      </c>
      <c r="M2010" s="441" t="str">
        <f t="shared" si="122"/>
        <v>Parkes 66 kV</v>
      </c>
      <c r="N2010" s="1111" t="s">
        <v>1106</v>
      </c>
      <c r="O2010" s="1111" t="s">
        <v>833</v>
      </c>
      <c r="P2010" s="1111"/>
      <c r="Q2010" s="2867"/>
      <c r="R2010" s="2868"/>
      <c r="S2010" s="2869"/>
      <c r="T2010" s="2869"/>
      <c r="U2010" s="2869"/>
      <c r="V2010" s="2869"/>
      <c r="W2010" s="2870">
        <v>27.790692607999997</v>
      </c>
      <c r="X2010" s="2870">
        <v>28.090832088166398</v>
      </c>
      <c r="Y2010" s="2870">
        <v>28.394213074718596</v>
      </c>
      <c r="Z2010" s="2870">
        <v>28.700870575925556</v>
      </c>
      <c r="AA2010" s="2870">
        <v>29.010839978145551</v>
      </c>
      <c r="AB2010" s="1125"/>
      <c r="AC2010" s="1151"/>
      <c r="AD2010" s="1152"/>
      <c r="AE2010" s="1153"/>
      <c r="AF2010" s="1153"/>
      <c r="AG2010" s="1153"/>
      <c r="AH2010" s="124"/>
      <c r="AI2010" s="124"/>
      <c r="AJ2010" s="124"/>
      <c r="AK2010" s="124"/>
      <c r="AL2010" s="1153"/>
      <c r="AM2010" s="124"/>
      <c r="AN2010" s="124"/>
      <c r="AO2010" s="1153"/>
      <c r="AP2010" s="1153"/>
      <c r="AQ2010" s="1153"/>
      <c r="AR2010" s="1154"/>
      <c r="AS2010" s="1154"/>
      <c r="AT2010" s="1154"/>
      <c r="AU2010" s="1154"/>
      <c r="AV2010" s="1154"/>
      <c r="AW2010" s="1154"/>
      <c r="AX2010" s="1154"/>
      <c r="AY2010" s="1154"/>
      <c r="AZ2010" s="1154"/>
      <c r="BA2010" s="1154"/>
      <c r="BB2010" s="1154"/>
    </row>
    <row r="2011" spans="2:54" ht="15" customHeight="1">
      <c r="B2011" s="1155"/>
      <c r="C2011" s="3017"/>
      <c r="D2011" s="3017"/>
      <c r="E2011" s="1146" t="s">
        <v>1130</v>
      </c>
      <c r="F2011" s="1106"/>
      <c r="G2011" s="441" t="s">
        <v>93</v>
      </c>
      <c r="H2011" s="441" t="s">
        <v>1103</v>
      </c>
      <c r="I2011" s="441" t="s">
        <v>1131</v>
      </c>
      <c r="J2011" s="441" t="s">
        <v>112</v>
      </c>
      <c r="K2011" s="1111" t="s">
        <v>1136</v>
      </c>
      <c r="L2011" s="441" t="s">
        <v>1120</v>
      </c>
      <c r="M2011" s="441" t="str">
        <f t="shared" si="122"/>
        <v>Parkes 66 kV</v>
      </c>
      <c r="N2011" s="1111" t="s">
        <v>1106</v>
      </c>
      <c r="O2011" s="1111" t="s">
        <v>833</v>
      </c>
      <c r="P2011" s="1111"/>
      <c r="Q2011" s="2528"/>
      <c r="R2011" s="2529"/>
      <c r="S2011" s="2530"/>
      <c r="T2011" s="2530"/>
      <c r="U2011" s="2530"/>
      <c r="V2011" s="2530"/>
      <c r="W2011" s="2102"/>
      <c r="X2011" s="2102"/>
      <c r="Y2011" s="2102"/>
      <c r="Z2011" s="2102"/>
      <c r="AA2011" s="2103"/>
      <c r="AB2011" s="1125"/>
      <c r="AC2011" s="1151"/>
      <c r="AD2011" s="1152"/>
      <c r="AE2011" s="1153"/>
      <c r="AF2011" s="1153"/>
      <c r="AG2011" s="1153"/>
      <c r="AH2011" s="124"/>
      <c r="AI2011" s="124"/>
      <c r="AJ2011" s="124"/>
      <c r="AK2011" s="124"/>
      <c r="AL2011" s="1153"/>
      <c r="AM2011" s="124"/>
      <c r="AN2011" s="124"/>
      <c r="AO2011" s="1153"/>
      <c r="AP2011" s="1153"/>
      <c r="AQ2011" s="1153"/>
      <c r="AR2011" s="1154"/>
      <c r="AS2011" s="1154"/>
      <c r="AT2011" s="1154"/>
      <c r="AU2011" s="1154"/>
      <c r="AV2011" s="1154"/>
      <c r="AW2011" s="1154"/>
      <c r="AX2011" s="1154"/>
      <c r="AY2011" s="1154"/>
      <c r="AZ2011" s="1154"/>
      <c r="BA2011" s="1154"/>
      <c r="BB2011" s="1154"/>
    </row>
    <row r="2012" spans="2:54" ht="15" customHeight="1">
      <c r="B2012" s="1155"/>
      <c r="C2012" s="3016" t="s">
        <v>1136</v>
      </c>
      <c r="D2012" s="3016" t="s">
        <v>842</v>
      </c>
      <c r="E2012" s="1146" t="s">
        <v>1127</v>
      </c>
      <c r="F2012" s="1106"/>
      <c r="G2012" s="441" t="s">
        <v>93</v>
      </c>
      <c r="H2012" s="441" t="s">
        <v>1103</v>
      </c>
      <c r="I2012" s="441" t="s">
        <v>1128</v>
      </c>
      <c r="J2012" s="441" t="s">
        <v>112</v>
      </c>
      <c r="K2012" s="1111" t="s">
        <v>1136</v>
      </c>
      <c r="L2012" s="441" t="s">
        <v>1120</v>
      </c>
      <c r="M2012" s="441" t="str">
        <f t="shared" si="122"/>
        <v>Parkes 66 kV</v>
      </c>
      <c r="N2012" s="1111" t="s">
        <v>1106</v>
      </c>
      <c r="O2012" s="1111" t="s">
        <v>842</v>
      </c>
      <c r="P2012" s="1111"/>
      <c r="Q2012" s="2528"/>
      <c r="R2012" s="2529"/>
      <c r="S2012" s="2530"/>
      <c r="T2012" s="2530"/>
      <c r="U2012" s="2530"/>
      <c r="V2012" s="2530"/>
      <c r="W2012" s="2102">
        <v>29.535107848666232</v>
      </c>
      <c r="X2012" s="2102">
        <v>29.817693529271491</v>
      </c>
      <c r="Y2012" s="2102">
        <v>30.10367645541854</v>
      </c>
      <c r="Z2012" s="2102">
        <v>30.393090856575107</v>
      </c>
      <c r="AA2012" s="2102">
        <v>30.685971326284722</v>
      </c>
      <c r="AB2012" s="1125"/>
      <c r="AC2012" s="1151"/>
      <c r="AD2012" s="1152"/>
      <c r="AE2012" s="1153"/>
      <c r="AF2012" s="1153"/>
      <c r="AG2012" s="1153"/>
      <c r="AH2012" s="124"/>
      <c r="AI2012" s="124"/>
      <c r="AJ2012" s="124"/>
      <c r="AK2012" s="124"/>
      <c r="AL2012" s="1153"/>
      <c r="AM2012" s="124"/>
      <c r="AN2012" s="124"/>
      <c r="AO2012" s="1153"/>
      <c r="AP2012" s="1153"/>
      <c r="AQ2012" s="1153"/>
      <c r="AR2012" s="1154"/>
      <c r="AS2012" s="1154"/>
      <c r="AT2012" s="1154"/>
      <c r="AU2012" s="1154"/>
      <c r="AV2012" s="1154"/>
      <c r="AW2012" s="1154"/>
      <c r="AX2012" s="1154"/>
      <c r="AY2012" s="1154"/>
      <c r="AZ2012" s="1154"/>
      <c r="BA2012" s="1154"/>
      <c r="BB2012" s="1154"/>
    </row>
    <row r="2013" spans="2:54" ht="15" customHeight="1" thickBot="1">
      <c r="B2013" s="2872"/>
      <c r="C2013" s="3018"/>
      <c r="D2013" s="3018"/>
      <c r="E2013" s="2873" t="s">
        <v>1130</v>
      </c>
      <c r="F2013" s="1106"/>
      <c r="G2013" s="441" t="s">
        <v>93</v>
      </c>
      <c r="H2013" s="441" t="s">
        <v>1103</v>
      </c>
      <c r="I2013" s="441" t="s">
        <v>1131</v>
      </c>
      <c r="J2013" s="441" t="s">
        <v>112</v>
      </c>
      <c r="K2013" s="1111" t="s">
        <v>1136</v>
      </c>
      <c r="L2013" s="441" t="s">
        <v>1120</v>
      </c>
      <c r="M2013" s="441" t="str">
        <f t="shared" si="122"/>
        <v>Parkes 66 kV</v>
      </c>
      <c r="N2013" s="1111" t="s">
        <v>1106</v>
      </c>
      <c r="O2013" s="1111" t="s">
        <v>842</v>
      </c>
      <c r="P2013" s="1111"/>
      <c r="Q2013" s="2874"/>
      <c r="R2013" s="2875"/>
      <c r="S2013" s="2876"/>
      <c r="T2013" s="2876"/>
      <c r="U2013" s="2876"/>
      <c r="V2013" s="2876"/>
      <c r="W2013" s="2877"/>
      <c r="X2013" s="2877"/>
      <c r="Y2013" s="2877"/>
      <c r="Z2013" s="2877"/>
      <c r="AA2013" s="2878"/>
      <c r="AB2013" s="1162"/>
      <c r="AC2013" s="1151"/>
      <c r="AD2013" s="1152"/>
      <c r="AE2013" s="1153"/>
      <c r="AF2013" s="1153"/>
      <c r="AG2013" s="1153"/>
      <c r="AH2013" s="124"/>
      <c r="AI2013" s="124"/>
      <c r="AJ2013" s="124"/>
      <c r="AK2013" s="124"/>
      <c r="AL2013" s="1153"/>
      <c r="AM2013" s="124"/>
      <c r="AN2013" s="124"/>
      <c r="AO2013" s="1153"/>
      <c r="AP2013" s="1153"/>
      <c r="AQ2013" s="1153"/>
      <c r="AR2013" s="1154"/>
      <c r="AS2013" s="1154"/>
      <c r="AT2013" s="1154"/>
      <c r="AU2013" s="1154"/>
      <c r="AV2013" s="1154"/>
      <c r="AW2013" s="1154"/>
      <c r="AX2013" s="1154"/>
      <c r="AY2013" s="1154"/>
      <c r="AZ2013" s="1154"/>
      <c r="BA2013" s="1154"/>
      <c r="BB2013" s="1154"/>
    </row>
    <row r="2014" spans="2:54" ht="15" customHeight="1">
      <c r="B2014" s="1145" t="s">
        <v>1637</v>
      </c>
      <c r="C2014" s="3019" t="s">
        <v>1126</v>
      </c>
      <c r="D2014" s="3019" t="s">
        <v>842</v>
      </c>
      <c r="E2014" s="1146" t="s">
        <v>1127</v>
      </c>
      <c r="F2014" s="1106"/>
      <c r="G2014" s="441" t="s">
        <v>93</v>
      </c>
      <c r="H2014" s="441" t="s">
        <v>1103</v>
      </c>
      <c r="I2014" s="441" t="s">
        <v>1128</v>
      </c>
      <c r="J2014" s="441" t="s">
        <v>112</v>
      </c>
      <c r="K2014" s="441" t="s">
        <v>1126</v>
      </c>
      <c r="L2014" s="441" t="s">
        <v>1120</v>
      </c>
      <c r="M2014" s="441" t="str">
        <f t="shared" ref="M2014" si="123">B2014</f>
        <v>Beryl 66 kV</v>
      </c>
      <c r="N2014" s="441" t="s">
        <v>1129</v>
      </c>
      <c r="O2014" s="441" t="s">
        <v>842</v>
      </c>
      <c r="P2014" s="1111"/>
      <c r="Q2014" s="2521"/>
      <c r="R2014" s="2522"/>
      <c r="S2014" s="2523"/>
      <c r="T2014" s="2523"/>
      <c r="U2014" s="2523"/>
      <c r="V2014" s="2523"/>
      <c r="W2014" s="2524"/>
      <c r="X2014" s="2524"/>
      <c r="Y2014" s="2524"/>
      <c r="Z2014" s="2524"/>
      <c r="AA2014" s="2525"/>
      <c r="AB2014" s="1125"/>
      <c r="AC2014" s="1151"/>
      <c r="AD2014" s="1152"/>
      <c r="AE2014" s="1153"/>
      <c r="AF2014" s="1153"/>
      <c r="AG2014" s="1153"/>
      <c r="AH2014" s="124"/>
      <c r="AI2014" s="124"/>
      <c r="AJ2014" s="124"/>
      <c r="AK2014" s="124"/>
      <c r="AL2014" s="124"/>
      <c r="AM2014" s="124"/>
      <c r="AN2014" s="124"/>
      <c r="AO2014" s="124"/>
      <c r="AP2014" s="124"/>
      <c r="AQ2014" s="1153"/>
      <c r="AR2014" s="1154"/>
      <c r="AS2014" s="1154"/>
      <c r="AT2014" s="1154"/>
      <c r="AU2014" s="1154"/>
      <c r="AV2014" s="1154"/>
      <c r="AW2014" s="1154"/>
      <c r="AX2014" s="1154"/>
      <c r="AY2014" s="1154"/>
      <c r="AZ2014" s="1154"/>
      <c r="BA2014" s="1154"/>
      <c r="BB2014" s="1154"/>
    </row>
    <row r="2015" spans="2:54" ht="15" customHeight="1">
      <c r="B2015" s="1155"/>
      <c r="C2015" s="3017"/>
      <c r="D2015" s="3017"/>
      <c r="E2015" s="1146" t="s">
        <v>1130</v>
      </c>
      <c r="F2015" s="1106"/>
      <c r="G2015" s="441" t="s">
        <v>93</v>
      </c>
      <c r="H2015" s="441" t="s">
        <v>1103</v>
      </c>
      <c r="I2015" s="441" t="s">
        <v>1131</v>
      </c>
      <c r="J2015" s="441" t="s">
        <v>112</v>
      </c>
      <c r="K2015" s="441" t="s">
        <v>1126</v>
      </c>
      <c r="L2015" s="441" t="s">
        <v>1120</v>
      </c>
      <c r="M2015" s="441" t="str">
        <f t="shared" si="122"/>
        <v>Beryl 66 kV</v>
      </c>
      <c r="N2015" s="441" t="s">
        <v>1129</v>
      </c>
      <c r="O2015" s="441" t="s">
        <v>842</v>
      </c>
      <c r="P2015" s="1111"/>
      <c r="Q2015" s="2526"/>
      <c r="R2015" s="2527"/>
      <c r="S2015" s="2524"/>
      <c r="T2015" s="2524"/>
      <c r="U2015" s="2524"/>
      <c r="V2015" s="2524"/>
      <c r="W2015" s="2524"/>
      <c r="X2015" s="2524"/>
      <c r="Y2015" s="2524"/>
      <c r="Z2015" s="2524"/>
      <c r="AA2015" s="2525"/>
      <c r="AB2015" s="1125"/>
      <c r="AC2015" s="1151"/>
      <c r="AD2015" s="1152"/>
      <c r="AE2015" s="1153"/>
      <c r="AF2015" s="1153"/>
      <c r="AG2015" s="1153"/>
      <c r="AH2015" s="124"/>
      <c r="AI2015" s="124"/>
      <c r="AJ2015" s="124"/>
      <c r="AK2015" s="124"/>
      <c r="AL2015" s="124"/>
      <c r="AM2015" s="124"/>
      <c r="AN2015" s="124"/>
      <c r="AO2015" s="124"/>
      <c r="AP2015" s="124"/>
      <c r="AQ2015" s="1153"/>
      <c r="AR2015" s="1154"/>
      <c r="AS2015" s="1154"/>
      <c r="AT2015" s="1154"/>
      <c r="AU2015" s="1154"/>
      <c r="AV2015" s="1154"/>
      <c r="AW2015" s="1154"/>
      <c r="AX2015" s="1154"/>
      <c r="AY2015" s="1154"/>
      <c r="AZ2015" s="1154"/>
      <c r="BA2015" s="1154"/>
      <c r="BB2015" s="1154"/>
    </row>
    <row r="2016" spans="2:54" ht="15" customHeight="1">
      <c r="B2016" s="1155"/>
      <c r="C2016" s="3016" t="s">
        <v>1132</v>
      </c>
      <c r="D2016" s="3016" t="s">
        <v>833</v>
      </c>
      <c r="E2016" s="1146" t="s">
        <v>1127</v>
      </c>
      <c r="F2016" s="1106"/>
      <c r="G2016" s="441" t="s">
        <v>93</v>
      </c>
      <c r="H2016" s="441" t="s">
        <v>1103</v>
      </c>
      <c r="I2016" s="441" t="s">
        <v>1128</v>
      </c>
      <c r="J2016" s="441" t="s">
        <v>112</v>
      </c>
      <c r="K2016" s="1111" t="s">
        <v>1132</v>
      </c>
      <c r="L2016" s="441" t="s">
        <v>1120</v>
      </c>
      <c r="M2016" s="441" t="str">
        <f t="shared" si="122"/>
        <v>Beryl 66 kV</v>
      </c>
      <c r="N2016" s="1111" t="s">
        <v>1106</v>
      </c>
      <c r="O2016" s="1111" t="s">
        <v>833</v>
      </c>
      <c r="P2016" s="1111"/>
      <c r="Q2016" s="2850"/>
      <c r="R2016" s="2850"/>
      <c r="S2016" s="2850"/>
      <c r="T2016" s="2850"/>
      <c r="U2016" s="2850"/>
      <c r="V2016" s="2888"/>
      <c r="W2016" s="2852"/>
      <c r="X2016" s="2852"/>
      <c r="Y2016" s="2852"/>
      <c r="Z2016" s="2852"/>
      <c r="AA2016" s="2853"/>
      <c r="AB2016" s="1125"/>
      <c r="AC2016" s="1151"/>
      <c r="AD2016" s="1152"/>
      <c r="AE2016" s="1153"/>
      <c r="AF2016" s="1153"/>
      <c r="AG2016" s="1153"/>
      <c r="AH2016" s="124"/>
      <c r="AI2016" s="124"/>
      <c r="AJ2016" s="124"/>
      <c r="AK2016" s="124"/>
      <c r="AL2016" s="1153"/>
      <c r="AM2016" s="124"/>
      <c r="AN2016" s="124"/>
      <c r="AO2016" s="1153"/>
      <c r="AP2016" s="1153"/>
      <c r="AQ2016" s="1153"/>
      <c r="AR2016" s="1154"/>
      <c r="AS2016" s="1154"/>
      <c r="AT2016" s="1154"/>
      <c r="AU2016" s="1160"/>
      <c r="AV2016" s="1154"/>
      <c r="AW2016" s="1154"/>
      <c r="AX2016" s="1154"/>
      <c r="AY2016" s="1154"/>
      <c r="AZ2016" s="1154"/>
      <c r="BA2016" s="1154"/>
      <c r="BB2016" s="1154"/>
    </row>
    <row r="2017" spans="2:54" ht="15" customHeight="1">
      <c r="B2017" s="1155"/>
      <c r="C2017" s="3017"/>
      <c r="D2017" s="3017"/>
      <c r="E2017" s="1146" t="s">
        <v>1130</v>
      </c>
      <c r="F2017" s="1106"/>
      <c r="G2017" s="441" t="s">
        <v>93</v>
      </c>
      <c r="H2017" s="441" t="s">
        <v>1103</v>
      </c>
      <c r="I2017" s="441" t="s">
        <v>1131</v>
      </c>
      <c r="J2017" s="441" t="s">
        <v>112</v>
      </c>
      <c r="K2017" s="1111" t="s">
        <v>1132</v>
      </c>
      <c r="L2017" s="441" t="s">
        <v>1120</v>
      </c>
      <c r="M2017" s="441" t="str">
        <f t="shared" si="122"/>
        <v>Beryl 66 kV</v>
      </c>
      <c r="N2017" s="1111" t="s">
        <v>1106</v>
      </c>
      <c r="O2017" s="1111" t="s">
        <v>833</v>
      </c>
      <c r="P2017" s="1111"/>
      <c r="Q2017" s="2850"/>
      <c r="R2017" s="2850"/>
      <c r="S2017" s="2850"/>
      <c r="T2017" s="2850"/>
      <c r="U2017" s="2850"/>
      <c r="V2017" s="2851"/>
      <c r="W2017" s="2852"/>
      <c r="X2017" s="2852"/>
      <c r="Y2017" s="2852"/>
      <c r="Z2017" s="2852"/>
      <c r="AA2017" s="2853"/>
      <c r="AB2017" s="1125"/>
      <c r="AC2017" s="1151"/>
      <c r="AD2017" s="1152"/>
      <c r="AE2017" s="1153"/>
      <c r="AF2017" s="1153"/>
      <c r="AG2017" s="1153"/>
      <c r="AH2017" s="124"/>
      <c r="AI2017" s="124"/>
      <c r="AJ2017" s="124"/>
      <c r="AK2017" s="124"/>
      <c r="AL2017" s="1153"/>
      <c r="AM2017" s="124"/>
      <c r="AN2017" s="124"/>
      <c r="AO2017" s="1153"/>
      <c r="AP2017" s="1153"/>
      <c r="AQ2017" s="1153"/>
      <c r="AR2017" s="1154"/>
      <c r="AS2017" s="1154"/>
      <c r="AT2017" s="1154"/>
      <c r="AU2017" s="1160"/>
      <c r="AV2017" s="1154"/>
      <c r="AW2017" s="1154"/>
      <c r="AX2017" s="1154"/>
      <c r="AY2017" s="1154"/>
      <c r="AZ2017" s="1154"/>
      <c r="BA2017" s="1154"/>
      <c r="BB2017" s="1154"/>
    </row>
    <row r="2018" spans="2:54" ht="15" customHeight="1">
      <c r="B2018" s="1155"/>
      <c r="C2018" s="3016" t="s">
        <v>1132</v>
      </c>
      <c r="D2018" s="3016" t="s">
        <v>842</v>
      </c>
      <c r="E2018" s="1146" t="s">
        <v>1127</v>
      </c>
      <c r="F2018" s="1106"/>
      <c r="G2018" s="441" t="s">
        <v>93</v>
      </c>
      <c r="H2018" s="441" t="s">
        <v>1103</v>
      </c>
      <c r="I2018" s="441" t="s">
        <v>1128</v>
      </c>
      <c r="J2018" s="441" t="s">
        <v>112</v>
      </c>
      <c r="K2018" s="1111" t="s">
        <v>1132</v>
      </c>
      <c r="L2018" s="441" t="s">
        <v>1120</v>
      </c>
      <c r="M2018" s="441" t="str">
        <f t="shared" si="122"/>
        <v>Beryl 66 kV</v>
      </c>
      <c r="N2018" s="1111" t="s">
        <v>1106</v>
      </c>
      <c r="O2018" s="1112" t="s">
        <v>842</v>
      </c>
      <c r="P2018" s="1111"/>
      <c r="Q2018" s="2881">
        <v>46</v>
      </c>
      <c r="R2018" s="2881">
        <v>50</v>
      </c>
      <c r="S2018" s="2881">
        <v>56</v>
      </c>
      <c r="T2018" s="2881">
        <v>51</v>
      </c>
      <c r="U2018" s="2881">
        <v>63</v>
      </c>
      <c r="V2018" s="2881">
        <v>72</v>
      </c>
      <c r="W2018" s="2852"/>
      <c r="X2018" s="2852"/>
      <c r="Y2018" s="2852"/>
      <c r="Z2018" s="2852"/>
      <c r="AA2018" s="2853"/>
      <c r="AB2018" s="1125"/>
      <c r="AC2018" s="1151"/>
      <c r="AD2018" s="1152"/>
      <c r="AE2018" s="1153"/>
      <c r="AF2018" s="1153"/>
      <c r="AG2018" s="1153"/>
      <c r="AH2018" s="124"/>
      <c r="AI2018" s="124"/>
      <c r="AJ2018" s="124"/>
      <c r="AK2018" s="124"/>
      <c r="AL2018" s="1153"/>
      <c r="AM2018" s="124"/>
      <c r="AN2018" s="124"/>
      <c r="AO2018" s="1153"/>
      <c r="AP2018" s="1161"/>
      <c r="AQ2018" s="1153"/>
      <c r="AR2018" s="1154"/>
      <c r="AS2018" s="1154"/>
      <c r="AT2018" s="1154"/>
      <c r="AU2018" s="1160"/>
      <c r="AV2018" s="1154"/>
      <c r="AW2018" s="1154"/>
      <c r="AX2018" s="1154"/>
      <c r="AY2018" s="1154"/>
      <c r="AZ2018" s="1154"/>
      <c r="BA2018" s="1154"/>
      <c r="BB2018" s="1154"/>
    </row>
    <row r="2019" spans="2:54" ht="15" customHeight="1">
      <c r="B2019" s="1155"/>
      <c r="C2019" s="3017"/>
      <c r="D2019" s="3017"/>
      <c r="E2019" s="1146" t="s">
        <v>1130</v>
      </c>
      <c r="F2019" s="1106"/>
      <c r="G2019" s="441" t="s">
        <v>93</v>
      </c>
      <c r="H2019" s="441" t="s">
        <v>1103</v>
      </c>
      <c r="I2019" s="441" t="s">
        <v>1131</v>
      </c>
      <c r="J2019" s="441" t="s">
        <v>112</v>
      </c>
      <c r="K2019" s="1111" t="s">
        <v>1132</v>
      </c>
      <c r="L2019" s="441" t="s">
        <v>1120</v>
      </c>
      <c r="M2019" s="441" t="str">
        <f t="shared" si="122"/>
        <v>Beryl 66 kV</v>
      </c>
      <c r="N2019" s="1111" t="s">
        <v>1106</v>
      </c>
      <c r="O2019" s="1112" t="s">
        <v>842</v>
      </c>
      <c r="P2019" s="1111"/>
      <c r="Q2019" s="2881">
        <v>34</v>
      </c>
      <c r="R2019" s="2881">
        <v>32</v>
      </c>
      <c r="S2019" s="2881">
        <v>31</v>
      </c>
      <c r="T2019" s="2881">
        <v>42</v>
      </c>
      <c r="U2019" s="2881">
        <v>42</v>
      </c>
      <c r="V2019" s="2881">
        <v>46</v>
      </c>
      <c r="W2019" s="2852"/>
      <c r="X2019" s="2852"/>
      <c r="Y2019" s="2852"/>
      <c r="Z2019" s="2852"/>
      <c r="AA2019" s="2853"/>
      <c r="AB2019" s="1125"/>
      <c r="AC2019" s="1151"/>
      <c r="AD2019" s="1152"/>
      <c r="AE2019" s="1153"/>
      <c r="AF2019" s="1153"/>
      <c r="AG2019" s="1153"/>
      <c r="AH2019" s="124"/>
      <c r="AI2019" s="124"/>
      <c r="AJ2019" s="124"/>
      <c r="AK2019" s="124"/>
      <c r="AL2019" s="1153"/>
      <c r="AM2019" s="124"/>
      <c r="AN2019" s="124"/>
      <c r="AO2019" s="1153"/>
      <c r="AP2019" s="1161"/>
      <c r="AQ2019" s="1153"/>
      <c r="AR2019" s="1154"/>
      <c r="AS2019" s="1154"/>
      <c r="AT2019" s="1154"/>
      <c r="AU2019" s="1160"/>
      <c r="AV2019" s="1154"/>
      <c r="AW2019" s="1154"/>
      <c r="AX2019" s="1154"/>
      <c r="AY2019" s="1154"/>
      <c r="AZ2019" s="1154"/>
      <c r="BA2019" s="1154"/>
      <c r="BB2019" s="1154"/>
    </row>
    <row r="2020" spans="2:54" ht="15" customHeight="1">
      <c r="B2020" s="1155"/>
      <c r="C2020" s="3016" t="s">
        <v>1133</v>
      </c>
      <c r="D2020" s="3016"/>
      <c r="E2020" s="1146" t="s">
        <v>1127</v>
      </c>
      <c r="F2020" s="1106"/>
      <c r="G2020" s="441" t="s">
        <v>93</v>
      </c>
      <c r="H2020" s="441" t="s">
        <v>1103</v>
      </c>
      <c r="I2020" s="441" t="s">
        <v>1128</v>
      </c>
      <c r="J2020" s="441" t="s">
        <v>112</v>
      </c>
      <c r="K2020" s="1111" t="s">
        <v>1133</v>
      </c>
      <c r="L2020" s="441" t="s">
        <v>1120</v>
      </c>
      <c r="M2020" s="441" t="str">
        <f t="shared" si="122"/>
        <v>Beryl 66 kV</v>
      </c>
      <c r="N2020" s="1111" t="s">
        <v>1108</v>
      </c>
      <c r="O2020" s="1111" t="s">
        <v>1109</v>
      </c>
      <c r="P2020" s="1111"/>
      <c r="Q2020" s="2856"/>
      <c r="R2020" s="2856"/>
      <c r="S2020" s="2856"/>
      <c r="T2020" s="2856"/>
      <c r="U2020" s="2856"/>
      <c r="V2020" s="2858"/>
      <c r="W2020" s="2859"/>
      <c r="X2020" s="2859"/>
      <c r="Y2020" s="2859"/>
      <c r="Z2020" s="2859"/>
      <c r="AA2020" s="2860"/>
      <c r="AB2020" s="1125"/>
      <c r="AC2020" s="1151"/>
      <c r="AD2020" s="1152"/>
      <c r="AE2020" s="1153"/>
      <c r="AF2020" s="1153"/>
      <c r="AG2020" s="1153"/>
      <c r="AH2020" s="124"/>
      <c r="AI2020" s="124"/>
      <c r="AJ2020" s="124"/>
      <c r="AK2020" s="124"/>
      <c r="AL2020" s="1153"/>
      <c r="AM2020" s="124"/>
      <c r="AN2020" s="124"/>
      <c r="AO2020" s="1153"/>
      <c r="AP2020" s="1153"/>
      <c r="AQ2020" s="1153"/>
      <c r="AR2020" s="1154"/>
      <c r="AS2020" s="1154"/>
      <c r="AT2020" s="1154"/>
      <c r="AU2020" s="1154"/>
      <c r="AV2020" s="1154"/>
      <c r="AW2020" s="1154"/>
      <c r="AX2020" s="1154"/>
      <c r="AY2020" s="1154"/>
      <c r="AZ2020" s="1154"/>
      <c r="BA2020" s="1154"/>
      <c r="BB2020" s="1154"/>
    </row>
    <row r="2021" spans="2:54" ht="15" customHeight="1">
      <c r="B2021" s="1155"/>
      <c r="C2021" s="3017"/>
      <c r="D2021" s="3017"/>
      <c r="E2021" s="1146" t="s">
        <v>1130</v>
      </c>
      <c r="F2021" s="1106"/>
      <c r="G2021" s="441" t="s">
        <v>93</v>
      </c>
      <c r="H2021" s="441" t="s">
        <v>1103</v>
      </c>
      <c r="I2021" s="441" t="s">
        <v>1131</v>
      </c>
      <c r="J2021" s="441" t="s">
        <v>112</v>
      </c>
      <c r="K2021" s="1111" t="s">
        <v>1133</v>
      </c>
      <c r="L2021" s="441" t="s">
        <v>1120</v>
      </c>
      <c r="M2021" s="441" t="str">
        <f t="shared" si="122"/>
        <v>Beryl 66 kV</v>
      </c>
      <c r="N2021" s="1111" t="s">
        <v>1108</v>
      </c>
      <c r="O2021" s="1111" t="s">
        <v>1109</v>
      </c>
      <c r="P2021" s="1111"/>
      <c r="Q2021" s="2856"/>
      <c r="R2021" s="2856"/>
      <c r="S2021" s="2856"/>
      <c r="T2021" s="2856"/>
      <c r="U2021" s="2856"/>
      <c r="V2021" s="2858"/>
      <c r="W2021" s="2859"/>
      <c r="X2021" s="2859"/>
      <c r="Y2021" s="2859"/>
      <c r="Z2021" s="2859"/>
      <c r="AA2021" s="2860"/>
      <c r="AB2021" s="1125"/>
      <c r="AC2021" s="1151"/>
      <c r="AD2021" s="1152"/>
      <c r="AE2021" s="1153"/>
      <c r="AF2021" s="1153"/>
      <c r="AG2021" s="1153"/>
      <c r="AH2021" s="124"/>
      <c r="AI2021" s="124"/>
      <c r="AJ2021" s="124"/>
      <c r="AK2021" s="124"/>
      <c r="AL2021" s="1153"/>
      <c r="AM2021" s="124"/>
      <c r="AN2021" s="124"/>
      <c r="AO2021" s="1153"/>
      <c r="AP2021" s="1153"/>
      <c r="AQ2021" s="1153"/>
      <c r="AR2021" s="1154"/>
      <c r="AS2021" s="1154"/>
      <c r="AT2021" s="1154"/>
      <c r="AU2021" s="1154"/>
      <c r="AV2021" s="1154"/>
      <c r="AW2021" s="1154"/>
      <c r="AX2021" s="1154"/>
      <c r="AY2021" s="1154"/>
      <c r="AZ2021" s="1154"/>
      <c r="BA2021" s="1154"/>
      <c r="BB2021" s="1154"/>
    </row>
    <row r="2022" spans="2:54" ht="15" customHeight="1">
      <c r="B2022" s="1155"/>
      <c r="C2022" s="3016" t="s">
        <v>1110</v>
      </c>
      <c r="D2022" s="3016"/>
      <c r="E2022" s="1146" t="s">
        <v>1127</v>
      </c>
      <c r="F2022" s="1106"/>
      <c r="G2022" s="441" t="s">
        <v>93</v>
      </c>
      <c r="H2022" s="441" t="s">
        <v>1103</v>
      </c>
      <c r="I2022" s="441" t="s">
        <v>1128</v>
      </c>
      <c r="J2022" s="441" t="s">
        <v>112</v>
      </c>
      <c r="K2022" s="1111" t="s">
        <v>1110</v>
      </c>
      <c r="L2022" s="441" t="s">
        <v>1120</v>
      </c>
      <c r="M2022" s="441" t="str">
        <f t="shared" si="122"/>
        <v>Beryl 66 kV</v>
      </c>
      <c r="N2022" s="1111" t="s">
        <v>1111</v>
      </c>
      <c r="O2022" s="1112">
        <v>0</v>
      </c>
      <c r="P2022" s="1111"/>
      <c r="Q2022" s="2861"/>
      <c r="R2022" s="2861"/>
      <c r="S2022" s="2861"/>
      <c r="T2022" s="2861"/>
      <c r="U2022" s="2861"/>
      <c r="V2022" s="2862"/>
      <c r="W2022" s="2863"/>
      <c r="X2022" s="2863"/>
      <c r="Y2022" s="2863"/>
      <c r="Z2022" s="2863"/>
      <c r="AA2022" s="2864"/>
      <c r="AB2022" s="1125"/>
      <c r="AC2022" s="1151"/>
      <c r="AD2022" s="1152"/>
      <c r="AE2022" s="1153"/>
      <c r="AF2022" s="1153"/>
      <c r="AG2022" s="1153"/>
      <c r="AH2022" s="124"/>
      <c r="AI2022" s="124"/>
      <c r="AJ2022" s="124"/>
      <c r="AK2022" s="124"/>
      <c r="AL2022" s="1153"/>
      <c r="AM2022" s="124"/>
      <c r="AN2022" s="124"/>
      <c r="AO2022" s="1153"/>
      <c r="AP2022" s="1161"/>
      <c r="AQ2022" s="1153"/>
      <c r="AR2022" s="1154"/>
      <c r="AS2022" s="1154"/>
      <c r="AT2022" s="1154"/>
      <c r="AU2022" s="1154"/>
      <c r="AV2022" s="1154"/>
      <c r="AW2022" s="1154"/>
      <c r="AX2022" s="1154"/>
      <c r="AY2022" s="1154"/>
      <c r="AZ2022" s="1154"/>
      <c r="BA2022" s="1154"/>
      <c r="BB2022" s="1154"/>
    </row>
    <row r="2023" spans="2:54" ht="15" customHeight="1">
      <c r="B2023" s="1155"/>
      <c r="C2023" s="3017"/>
      <c r="D2023" s="3017"/>
      <c r="E2023" s="1146" t="s">
        <v>1130</v>
      </c>
      <c r="F2023" s="1106"/>
      <c r="G2023" s="441" t="s">
        <v>93</v>
      </c>
      <c r="H2023" s="441" t="s">
        <v>1103</v>
      </c>
      <c r="I2023" s="441" t="s">
        <v>1131</v>
      </c>
      <c r="J2023" s="441" t="s">
        <v>112</v>
      </c>
      <c r="K2023" s="1111" t="s">
        <v>1110</v>
      </c>
      <c r="L2023" s="441" t="s">
        <v>1120</v>
      </c>
      <c r="M2023" s="441" t="str">
        <f t="shared" si="122"/>
        <v>Beryl 66 kV</v>
      </c>
      <c r="N2023" s="1111" t="s">
        <v>1111</v>
      </c>
      <c r="O2023" s="1112">
        <v>0</v>
      </c>
      <c r="P2023" s="1111"/>
      <c r="Q2023" s="2861"/>
      <c r="R2023" s="2861"/>
      <c r="S2023" s="2861"/>
      <c r="T2023" s="2861"/>
      <c r="U2023" s="2861"/>
      <c r="V2023" s="2862"/>
      <c r="W2023" s="2863"/>
      <c r="X2023" s="2863"/>
      <c r="Y2023" s="2863"/>
      <c r="Z2023" s="2863"/>
      <c r="AA2023" s="2864"/>
      <c r="AB2023" s="1125"/>
      <c r="AC2023" s="1151"/>
      <c r="AD2023" s="1152"/>
      <c r="AE2023" s="1153"/>
      <c r="AF2023" s="1153"/>
      <c r="AG2023" s="1153"/>
      <c r="AH2023" s="124"/>
      <c r="AI2023" s="124"/>
      <c r="AJ2023" s="124"/>
      <c r="AK2023" s="124"/>
      <c r="AL2023" s="1153"/>
      <c r="AM2023" s="124"/>
      <c r="AN2023" s="124"/>
      <c r="AO2023" s="1153"/>
      <c r="AP2023" s="1161"/>
      <c r="AQ2023" s="1153"/>
      <c r="AR2023" s="1154"/>
      <c r="AS2023" s="1154"/>
      <c r="AT2023" s="1154"/>
      <c r="AU2023" s="1154"/>
      <c r="AV2023" s="1154"/>
      <c r="AW2023" s="1154"/>
      <c r="AX2023" s="1154"/>
      <c r="AY2023" s="1154"/>
      <c r="AZ2023" s="1154"/>
      <c r="BA2023" s="1154"/>
      <c r="BB2023" s="1154"/>
    </row>
    <row r="2024" spans="2:54" ht="15" customHeight="1">
      <c r="B2024" s="1155"/>
      <c r="C2024" s="3016" t="s">
        <v>1112</v>
      </c>
      <c r="D2024" s="3016"/>
      <c r="E2024" s="1146" t="s">
        <v>1127</v>
      </c>
      <c r="F2024" s="1106"/>
      <c r="G2024" s="441" t="s">
        <v>93</v>
      </c>
      <c r="H2024" s="441" t="s">
        <v>1103</v>
      </c>
      <c r="I2024" s="441" t="s">
        <v>1128</v>
      </c>
      <c r="J2024" s="441" t="s">
        <v>112</v>
      </c>
      <c r="K2024" s="1111" t="s">
        <v>1112</v>
      </c>
      <c r="L2024" s="441" t="s">
        <v>1120</v>
      </c>
      <c r="M2024" s="441" t="str">
        <f t="shared" si="122"/>
        <v>Beryl 66 kV</v>
      </c>
      <c r="N2024" s="1111" t="s">
        <v>1113</v>
      </c>
      <c r="O2024" s="1111" t="s">
        <v>1113</v>
      </c>
      <c r="P2024" s="1111"/>
      <c r="Q2024" s="2850"/>
      <c r="R2024" s="2850"/>
      <c r="S2024" s="2850"/>
      <c r="T2024" s="2850"/>
      <c r="U2024" s="2850"/>
      <c r="V2024" s="2851"/>
      <c r="W2024" s="2866"/>
      <c r="X2024" s="2866"/>
      <c r="Y2024" s="2866"/>
      <c r="Z2024" s="2866"/>
      <c r="AA2024" s="2099"/>
      <c r="AB2024" s="1125"/>
      <c r="AC2024" s="1151"/>
      <c r="AD2024" s="1152"/>
      <c r="AE2024" s="1153"/>
      <c r="AF2024" s="1153"/>
      <c r="AG2024" s="1153"/>
      <c r="AH2024" s="124"/>
      <c r="AI2024" s="124"/>
      <c r="AJ2024" s="124"/>
      <c r="AK2024" s="124"/>
      <c r="AL2024" s="1153"/>
      <c r="AM2024" s="124"/>
      <c r="AN2024" s="124"/>
      <c r="AO2024" s="1153"/>
      <c r="AP2024" s="1153"/>
      <c r="AQ2024" s="1153"/>
      <c r="AR2024" s="1154"/>
      <c r="AS2024" s="1154"/>
      <c r="AT2024" s="1154"/>
      <c r="AU2024" s="1154"/>
      <c r="AV2024" s="1154"/>
      <c r="AW2024" s="1154"/>
      <c r="AX2024" s="1154"/>
      <c r="AY2024" s="1154"/>
      <c r="AZ2024" s="1154"/>
      <c r="BA2024" s="1154"/>
      <c r="BB2024" s="1154"/>
    </row>
    <row r="2025" spans="2:54" ht="15" customHeight="1">
      <c r="B2025" s="1155"/>
      <c r="C2025" s="3017"/>
      <c r="D2025" s="3017"/>
      <c r="E2025" s="1146" t="s">
        <v>1130</v>
      </c>
      <c r="F2025" s="1106"/>
      <c r="G2025" s="441" t="s">
        <v>93</v>
      </c>
      <c r="H2025" s="441" t="s">
        <v>1103</v>
      </c>
      <c r="I2025" s="441" t="s">
        <v>1131</v>
      </c>
      <c r="J2025" s="441" t="s">
        <v>112</v>
      </c>
      <c r="K2025" s="1111" t="s">
        <v>1112</v>
      </c>
      <c r="L2025" s="441" t="s">
        <v>1120</v>
      </c>
      <c r="M2025" s="441" t="str">
        <f t="shared" si="122"/>
        <v>Beryl 66 kV</v>
      </c>
      <c r="N2025" s="1111" t="s">
        <v>1113</v>
      </c>
      <c r="O2025" s="1111" t="s">
        <v>1113</v>
      </c>
      <c r="P2025" s="1111"/>
      <c r="Q2025" s="2850"/>
      <c r="R2025" s="2850"/>
      <c r="S2025" s="2850"/>
      <c r="T2025" s="2850"/>
      <c r="U2025" s="2850"/>
      <c r="V2025" s="2851"/>
      <c r="W2025" s="2866"/>
      <c r="X2025" s="2866"/>
      <c r="Y2025" s="2866"/>
      <c r="Z2025" s="2866"/>
      <c r="AA2025" s="2099"/>
      <c r="AB2025" s="1125"/>
      <c r="AC2025" s="1151"/>
      <c r="AD2025" s="1152"/>
      <c r="AE2025" s="1153"/>
      <c r="AF2025" s="1153"/>
      <c r="AG2025" s="1153"/>
      <c r="AH2025" s="124"/>
      <c r="AI2025" s="124"/>
      <c r="AJ2025" s="124"/>
      <c r="AK2025" s="124"/>
      <c r="AL2025" s="1153"/>
      <c r="AM2025" s="124"/>
      <c r="AN2025" s="124"/>
      <c r="AO2025" s="1153"/>
      <c r="AP2025" s="1153"/>
      <c r="AQ2025" s="1153"/>
      <c r="AR2025" s="1154"/>
      <c r="AS2025" s="1154"/>
      <c r="AT2025" s="1154"/>
      <c r="AU2025" s="1154"/>
      <c r="AV2025" s="1154"/>
      <c r="AW2025" s="1154"/>
      <c r="AX2025" s="1154"/>
      <c r="AY2025" s="1154"/>
      <c r="AZ2025" s="1154"/>
      <c r="BA2025" s="1154"/>
      <c r="BB2025" s="1154"/>
    </row>
    <row r="2026" spans="2:54" ht="15" customHeight="1">
      <c r="B2026" s="1155"/>
      <c r="C2026" s="3016" t="s">
        <v>1134</v>
      </c>
      <c r="D2026" s="3016" t="s">
        <v>833</v>
      </c>
      <c r="E2026" s="1146" t="s">
        <v>1127</v>
      </c>
      <c r="F2026" s="1106"/>
      <c r="G2026" s="441" t="s">
        <v>93</v>
      </c>
      <c r="H2026" s="441" t="s">
        <v>1103</v>
      </c>
      <c r="I2026" s="441" t="s">
        <v>1128</v>
      </c>
      <c r="J2026" s="441" t="s">
        <v>112</v>
      </c>
      <c r="K2026" s="1111" t="s">
        <v>1134</v>
      </c>
      <c r="L2026" s="441" t="s">
        <v>1120</v>
      </c>
      <c r="M2026" s="441" t="str">
        <f t="shared" si="122"/>
        <v>Beryl 66 kV</v>
      </c>
      <c r="N2026" s="1111" t="s">
        <v>1115</v>
      </c>
      <c r="O2026" s="1111" t="s">
        <v>833</v>
      </c>
      <c r="P2026" s="1111"/>
      <c r="Q2026" s="2867"/>
      <c r="R2026" s="2868"/>
      <c r="S2026" s="2869"/>
      <c r="T2026" s="2869"/>
      <c r="U2026" s="2869"/>
      <c r="V2026" s="2869"/>
      <c r="W2026" s="2869"/>
      <c r="X2026" s="2869"/>
      <c r="Y2026" s="2869"/>
      <c r="Z2026" s="2869"/>
      <c r="AA2026" s="2879"/>
      <c r="AB2026" s="1125"/>
      <c r="AC2026" s="1151"/>
      <c r="AD2026" s="1152"/>
      <c r="AE2026" s="1153"/>
      <c r="AF2026" s="1153"/>
      <c r="AG2026" s="1153"/>
      <c r="AH2026" s="124"/>
      <c r="AI2026" s="124"/>
      <c r="AJ2026" s="124"/>
      <c r="AK2026" s="124"/>
      <c r="AL2026" s="1153"/>
      <c r="AM2026" s="124"/>
      <c r="AN2026" s="124"/>
      <c r="AO2026" s="1153"/>
      <c r="AP2026" s="1153"/>
      <c r="AQ2026" s="1153"/>
      <c r="AR2026" s="1154"/>
      <c r="AS2026" s="1154"/>
      <c r="AT2026" s="1154"/>
      <c r="AU2026" s="1154"/>
      <c r="AV2026" s="1154"/>
      <c r="AW2026" s="1154"/>
      <c r="AX2026" s="1154"/>
      <c r="AY2026" s="1154"/>
      <c r="AZ2026" s="1154"/>
      <c r="BA2026" s="1154"/>
      <c r="BB2026" s="1154"/>
    </row>
    <row r="2027" spans="2:54" ht="15" customHeight="1">
      <c r="B2027" s="1155"/>
      <c r="C2027" s="3017"/>
      <c r="D2027" s="3017"/>
      <c r="E2027" s="1146" t="s">
        <v>1130</v>
      </c>
      <c r="F2027" s="1106"/>
      <c r="G2027" s="441" t="s">
        <v>93</v>
      </c>
      <c r="H2027" s="441" t="s">
        <v>1103</v>
      </c>
      <c r="I2027" s="441" t="s">
        <v>1131</v>
      </c>
      <c r="J2027" s="441" t="s">
        <v>112</v>
      </c>
      <c r="K2027" s="1111" t="s">
        <v>1134</v>
      </c>
      <c r="L2027" s="441" t="s">
        <v>1120</v>
      </c>
      <c r="M2027" s="441" t="str">
        <f t="shared" si="122"/>
        <v>Beryl 66 kV</v>
      </c>
      <c r="N2027" s="1111" t="s">
        <v>1115</v>
      </c>
      <c r="O2027" s="1111" t="s">
        <v>833</v>
      </c>
      <c r="P2027" s="1111"/>
      <c r="Q2027" s="2867"/>
      <c r="R2027" s="2868"/>
      <c r="S2027" s="2869"/>
      <c r="T2027" s="2869"/>
      <c r="U2027" s="2869"/>
      <c r="V2027" s="2869"/>
      <c r="W2027" s="2869"/>
      <c r="X2027" s="2869"/>
      <c r="Y2027" s="2869"/>
      <c r="Z2027" s="2869"/>
      <c r="AA2027" s="2879"/>
      <c r="AB2027" s="1125"/>
      <c r="AC2027" s="1151"/>
      <c r="AD2027" s="1152"/>
      <c r="AE2027" s="1153"/>
      <c r="AF2027" s="1153"/>
      <c r="AG2027" s="1153"/>
      <c r="AH2027" s="124"/>
      <c r="AI2027" s="124"/>
      <c r="AJ2027" s="124"/>
      <c r="AK2027" s="124"/>
      <c r="AL2027" s="1153"/>
      <c r="AM2027" s="124"/>
      <c r="AN2027" s="124"/>
      <c r="AO2027" s="1153"/>
      <c r="AP2027" s="1153"/>
      <c r="AQ2027" s="1153"/>
      <c r="AR2027" s="1154"/>
      <c r="AS2027" s="1154"/>
      <c r="AT2027" s="1154"/>
      <c r="AU2027" s="1154"/>
      <c r="AV2027" s="1154"/>
      <c r="AW2027" s="1154"/>
      <c r="AX2027" s="1154"/>
      <c r="AY2027" s="1154"/>
      <c r="AZ2027" s="1154"/>
      <c r="BA2027" s="1154"/>
      <c r="BB2027" s="1154"/>
    </row>
    <row r="2028" spans="2:54" ht="15" customHeight="1">
      <c r="B2028" s="1155"/>
      <c r="C2028" s="3016" t="s">
        <v>1135</v>
      </c>
      <c r="D2028" s="3016" t="s">
        <v>833</v>
      </c>
      <c r="E2028" s="1146" t="s">
        <v>1127</v>
      </c>
      <c r="F2028" s="1106"/>
      <c r="G2028" s="441" t="s">
        <v>93</v>
      </c>
      <c r="H2028" s="441" t="s">
        <v>1103</v>
      </c>
      <c r="I2028" s="441" t="s">
        <v>1128</v>
      </c>
      <c r="J2028" s="441" t="s">
        <v>112</v>
      </c>
      <c r="K2028" s="1111" t="s">
        <v>1135</v>
      </c>
      <c r="L2028" s="441" t="s">
        <v>1120</v>
      </c>
      <c r="M2028" s="441" t="str">
        <f t="shared" si="122"/>
        <v>Beryl 66 kV</v>
      </c>
      <c r="N2028" s="1111" t="s">
        <v>1106</v>
      </c>
      <c r="O2028" s="1111" t="s">
        <v>833</v>
      </c>
      <c r="P2028" s="1111"/>
      <c r="Q2028" s="2867"/>
      <c r="R2028" s="2868"/>
      <c r="S2028" s="2869"/>
      <c r="T2028" s="2869"/>
      <c r="U2028" s="2869"/>
      <c r="V2028" s="2869"/>
      <c r="W2028" s="2869"/>
      <c r="X2028" s="2869"/>
      <c r="Y2028" s="2869"/>
      <c r="Z2028" s="2869"/>
      <c r="AA2028" s="2879"/>
      <c r="AB2028" s="1125"/>
      <c r="AC2028" s="1151"/>
      <c r="AD2028" s="1152"/>
      <c r="AE2028" s="1153"/>
      <c r="AF2028" s="1153"/>
      <c r="AG2028" s="1153"/>
      <c r="AH2028" s="124"/>
      <c r="AI2028" s="124"/>
      <c r="AJ2028" s="124"/>
      <c r="AK2028" s="124"/>
      <c r="AL2028" s="1153"/>
      <c r="AM2028" s="124"/>
      <c r="AN2028" s="124"/>
      <c r="AO2028" s="1153"/>
      <c r="AP2028" s="1153"/>
      <c r="AQ2028" s="1153"/>
      <c r="AR2028" s="1154"/>
      <c r="AS2028" s="1154"/>
      <c r="AT2028" s="1154"/>
      <c r="AU2028" s="1154"/>
      <c r="AV2028" s="1154"/>
      <c r="AW2028" s="1154"/>
      <c r="AX2028" s="1154"/>
      <c r="AY2028" s="1154"/>
      <c r="AZ2028" s="1154"/>
      <c r="BA2028" s="1154"/>
      <c r="BB2028" s="1154"/>
    </row>
    <row r="2029" spans="2:54" ht="15" customHeight="1">
      <c r="B2029" s="1155"/>
      <c r="C2029" s="3017"/>
      <c r="D2029" s="3017"/>
      <c r="E2029" s="1146" t="s">
        <v>1130</v>
      </c>
      <c r="F2029" s="1106"/>
      <c r="G2029" s="441" t="s">
        <v>93</v>
      </c>
      <c r="H2029" s="441" t="s">
        <v>1103</v>
      </c>
      <c r="I2029" s="441" t="s">
        <v>1131</v>
      </c>
      <c r="J2029" s="441" t="s">
        <v>112</v>
      </c>
      <c r="K2029" s="1111" t="s">
        <v>1135</v>
      </c>
      <c r="L2029" s="441" t="s">
        <v>1120</v>
      </c>
      <c r="M2029" s="441" t="str">
        <f t="shared" si="122"/>
        <v>Beryl 66 kV</v>
      </c>
      <c r="N2029" s="1111" t="s">
        <v>1106</v>
      </c>
      <c r="O2029" s="1111" t="s">
        <v>833</v>
      </c>
      <c r="P2029" s="1111"/>
      <c r="Q2029" s="2867"/>
      <c r="R2029" s="2868"/>
      <c r="S2029" s="2869"/>
      <c r="T2029" s="2869"/>
      <c r="U2029" s="2869"/>
      <c r="V2029" s="2869"/>
      <c r="W2029" s="2869"/>
      <c r="X2029" s="2869"/>
      <c r="Y2029" s="2869"/>
      <c r="Z2029" s="2869"/>
      <c r="AA2029" s="2879"/>
      <c r="AB2029" s="1125"/>
      <c r="AC2029" s="1151"/>
      <c r="AD2029" s="1152"/>
      <c r="AE2029" s="1153"/>
      <c r="AF2029" s="1153"/>
      <c r="AG2029" s="1153"/>
      <c r="AH2029" s="124"/>
      <c r="AI2029" s="124"/>
      <c r="AJ2029" s="124"/>
      <c r="AK2029" s="124"/>
      <c r="AL2029" s="1153"/>
      <c r="AM2029" s="124"/>
      <c r="AN2029" s="124"/>
      <c r="AO2029" s="1153"/>
      <c r="AP2029" s="1153"/>
      <c r="AQ2029" s="1153"/>
      <c r="AR2029" s="1154"/>
      <c r="AS2029" s="1154"/>
      <c r="AT2029" s="1154"/>
      <c r="AU2029" s="1154"/>
      <c r="AV2029" s="1154"/>
      <c r="AW2029" s="1154"/>
      <c r="AX2029" s="1154"/>
      <c r="AY2029" s="1154"/>
      <c r="AZ2029" s="1154"/>
      <c r="BA2029" s="1154"/>
      <c r="BB2029" s="1154"/>
    </row>
    <row r="2030" spans="2:54" ht="15" customHeight="1">
      <c r="B2030" s="1155"/>
      <c r="C2030" s="3016" t="s">
        <v>1135</v>
      </c>
      <c r="D2030" s="3016" t="s">
        <v>842</v>
      </c>
      <c r="E2030" s="1146" t="s">
        <v>1127</v>
      </c>
      <c r="F2030" s="1106"/>
      <c r="G2030" s="441" t="s">
        <v>93</v>
      </c>
      <c r="H2030" s="441" t="s">
        <v>1103</v>
      </c>
      <c r="I2030" s="441" t="s">
        <v>1128</v>
      </c>
      <c r="J2030" s="441" t="s">
        <v>112</v>
      </c>
      <c r="K2030" s="1111" t="s">
        <v>1135</v>
      </c>
      <c r="L2030" s="441" t="s">
        <v>1120</v>
      </c>
      <c r="M2030" s="441" t="str">
        <f t="shared" si="122"/>
        <v>Beryl 66 kV</v>
      </c>
      <c r="N2030" s="1111" t="s">
        <v>1106</v>
      </c>
      <c r="O2030" s="1111" t="s">
        <v>842</v>
      </c>
      <c r="P2030" s="1111"/>
      <c r="Q2030" s="2867"/>
      <c r="R2030" s="2868"/>
      <c r="S2030" s="2869"/>
      <c r="T2030" s="2869"/>
      <c r="U2030" s="2869"/>
      <c r="V2030" s="2869"/>
      <c r="W2030" s="2869"/>
      <c r="X2030" s="2869"/>
      <c r="Y2030" s="2869"/>
      <c r="Z2030" s="2869"/>
      <c r="AA2030" s="2879"/>
      <c r="AB2030" s="1125"/>
      <c r="AC2030" s="1151"/>
      <c r="AD2030" s="1152"/>
      <c r="AE2030" s="1153"/>
      <c r="AF2030" s="1153"/>
      <c r="AG2030" s="1153"/>
      <c r="AH2030" s="124"/>
      <c r="AI2030" s="124"/>
      <c r="AJ2030" s="124"/>
      <c r="AK2030" s="124"/>
      <c r="AL2030" s="1153"/>
      <c r="AM2030" s="124"/>
      <c r="AN2030" s="124"/>
      <c r="AO2030" s="1153"/>
      <c r="AP2030" s="1153"/>
      <c r="AQ2030" s="1153"/>
      <c r="AR2030" s="1154"/>
      <c r="AS2030" s="1154"/>
      <c r="AT2030" s="1154"/>
      <c r="AU2030" s="1154"/>
      <c r="AV2030" s="1154"/>
      <c r="AW2030" s="1154"/>
      <c r="AX2030" s="1154"/>
      <c r="AY2030" s="1154"/>
      <c r="AZ2030" s="1154"/>
      <c r="BA2030" s="1154"/>
      <c r="BB2030" s="1154"/>
    </row>
    <row r="2031" spans="2:54" ht="15" customHeight="1">
      <c r="B2031" s="1155"/>
      <c r="C2031" s="3017"/>
      <c r="D2031" s="3017"/>
      <c r="E2031" s="1146" t="s">
        <v>1130</v>
      </c>
      <c r="F2031" s="1106"/>
      <c r="G2031" s="441" t="s">
        <v>93</v>
      </c>
      <c r="H2031" s="441" t="s">
        <v>1103</v>
      </c>
      <c r="I2031" s="441" t="s">
        <v>1131</v>
      </c>
      <c r="J2031" s="441" t="s">
        <v>112</v>
      </c>
      <c r="K2031" s="1111" t="s">
        <v>1135</v>
      </c>
      <c r="L2031" s="441" t="s">
        <v>1120</v>
      </c>
      <c r="M2031" s="441" t="str">
        <f t="shared" si="122"/>
        <v>Beryl 66 kV</v>
      </c>
      <c r="N2031" s="1111" t="s">
        <v>1106</v>
      </c>
      <c r="O2031" s="1111" t="s">
        <v>842</v>
      </c>
      <c r="P2031" s="1111"/>
      <c r="Q2031" s="2867"/>
      <c r="R2031" s="2868"/>
      <c r="S2031" s="2869"/>
      <c r="T2031" s="2869"/>
      <c r="U2031" s="2869"/>
      <c r="V2031" s="2869"/>
      <c r="W2031" s="2869"/>
      <c r="X2031" s="2869"/>
      <c r="Y2031" s="2869"/>
      <c r="Z2031" s="2869"/>
      <c r="AA2031" s="2879"/>
      <c r="AB2031" s="1125"/>
      <c r="AC2031" s="1151"/>
      <c r="AD2031" s="1152"/>
      <c r="AE2031" s="1153"/>
      <c r="AF2031" s="1153"/>
      <c r="AG2031" s="1153"/>
      <c r="AH2031" s="124"/>
      <c r="AI2031" s="124"/>
      <c r="AJ2031" s="124"/>
      <c r="AK2031" s="124"/>
      <c r="AL2031" s="1153"/>
      <c r="AM2031" s="124"/>
      <c r="AN2031" s="124"/>
      <c r="AO2031" s="1153"/>
      <c r="AP2031" s="1153"/>
      <c r="AQ2031" s="1153"/>
      <c r="AR2031" s="1154"/>
      <c r="AS2031" s="1154"/>
      <c r="AT2031" s="1154"/>
      <c r="AU2031" s="1154"/>
      <c r="AV2031" s="1154"/>
      <c r="AW2031" s="1154"/>
      <c r="AX2031" s="1154"/>
      <c r="AY2031" s="1154"/>
      <c r="AZ2031" s="1154"/>
      <c r="BA2031" s="1154"/>
      <c r="BB2031" s="1154"/>
    </row>
    <row r="2032" spans="2:54" ht="15" customHeight="1">
      <c r="B2032" s="1155"/>
      <c r="C2032" s="3016" t="s">
        <v>1136</v>
      </c>
      <c r="D2032" s="3016" t="s">
        <v>833</v>
      </c>
      <c r="E2032" s="1146" t="s">
        <v>1127</v>
      </c>
      <c r="F2032" s="1106"/>
      <c r="G2032" s="441" t="s">
        <v>93</v>
      </c>
      <c r="H2032" s="441" t="s">
        <v>1103</v>
      </c>
      <c r="I2032" s="441" t="s">
        <v>1128</v>
      </c>
      <c r="J2032" s="441" t="s">
        <v>112</v>
      </c>
      <c r="K2032" s="1111" t="s">
        <v>1136</v>
      </c>
      <c r="L2032" s="441" t="s">
        <v>1120</v>
      </c>
      <c r="M2032" s="441" t="str">
        <f t="shared" si="122"/>
        <v>Beryl 66 kV</v>
      </c>
      <c r="N2032" s="1111" t="s">
        <v>1106</v>
      </c>
      <c r="O2032" s="1111" t="s">
        <v>833</v>
      </c>
      <c r="P2032" s="1111"/>
      <c r="Q2032" s="2867"/>
      <c r="R2032" s="2868"/>
      <c r="S2032" s="2869"/>
      <c r="T2032" s="2869"/>
      <c r="U2032" s="2869"/>
      <c r="V2032" s="2869"/>
      <c r="W2032" s="2870">
        <v>77.3</v>
      </c>
      <c r="X2032" s="2870">
        <v>78.072999999999993</v>
      </c>
      <c r="Y2032" s="2870">
        <v>78.853729999999999</v>
      </c>
      <c r="Z2032" s="2870">
        <v>79.6422673</v>
      </c>
      <c r="AA2032" s="2870">
        <v>80.438689972999995</v>
      </c>
      <c r="AB2032" s="1125"/>
      <c r="AC2032" s="1151"/>
      <c r="AD2032" s="1152"/>
      <c r="AE2032" s="1153"/>
      <c r="AF2032" s="1153"/>
      <c r="AG2032" s="1153"/>
      <c r="AH2032" s="124"/>
      <c r="AI2032" s="124"/>
      <c r="AJ2032" s="124"/>
      <c r="AK2032" s="124"/>
      <c r="AL2032" s="1153"/>
      <c r="AM2032" s="124"/>
      <c r="AN2032" s="124"/>
      <c r="AO2032" s="1153"/>
      <c r="AP2032" s="1153"/>
      <c r="AQ2032" s="1153"/>
      <c r="AR2032" s="1154"/>
      <c r="AS2032" s="1154"/>
      <c r="AT2032" s="1154"/>
      <c r="AU2032" s="1154"/>
      <c r="AV2032" s="1154"/>
      <c r="AW2032" s="1154"/>
      <c r="AX2032" s="1154"/>
      <c r="AY2032" s="1154"/>
      <c r="AZ2032" s="1154"/>
      <c r="BA2032" s="1154"/>
      <c r="BB2032" s="1154"/>
    </row>
    <row r="2033" spans="2:54" ht="15" customHeight="1">
      <c r="B2033" s="1155"/>
      <c r="C2033" s="3017"/>
      <c r="D2033" s="3017"/>
      <c r="E2033" s="1146" t="s">
        <v>1130</v>
      </c>
      <c r="F2033" s="1106"/>
      <c r="G2033" s="441" t="s">
        <v>93</v>
      </c>
      <c r="H2033" s="441" t="s">
        <v>1103</v>
      </c>
      <c r="I2033" s="441" t="s">
        <v>1131</v>
      </c>
      <c r="J2033" s="441" t="s">
        <v>112</v>
      </c>
      <c r="K2033" s="1111" t="s">
        <v>1136</v>
      </c>
      <c r="L2033" s="441" t="s">
        <v>1120</v>
      </c>
      <c r="M2033" s="441" t="str">
        <f t="shared" si="122"/>
        <v>Beryl 66 kV</v>
      </c>
      <c r="N2033" s="1111" t="s">
        <v>1106</v>
      </c>
      <c r="O2033" s="1111" t="s">
        <v>833</v>
      </c>
      <c r="P2033" s="1111"/>
      <c r="Q2033" s="2528"/>
      <c r="R2033" s="2529"/>
      <c r="S2033" s="2530"/>
      <c r="T2033" s="2530"/>
      <c r="U2033" s="2530"/>
      <c r="V2033" s="2530"/>
      <c r="W2033" s="2102"/>
      <c r="X2033" s="2102"/>
      <c r="Y2033" s="2102"/>
      <c r="Z2033" s="2102"/>
      <c r="AA2033" s="2103"/>
      <c r="AB2033" s="1125"/>
      <c r="AC2033" s="1151"/>
      <c r="AD2033" s="1152"/>
      <c r="AE2033" s="1153"/>
      <c r="AF2033" s="1153"/>
      <c r="AG2033" s="1153"/>
      <c r="AH2033" s="124"/>
      <c r="AI2033" s="124"/>
      <c r="AJ2033" s="124"/>
      <c r="AK2033" s="124"/>
      <c r="AL2033" s="1153"/>
      <c r="AM2033" s="124"/>
      <c r="AN2033" s="124"/>
      <c r="AO2033" s="1153"/>
      <c r="AP2033" s="1153"/>
      <c r="AQ2033" s="1153"/>
      <c r="AR2033" s="1154"/>
      <c r="AS2033" s="1154"/>
      <c r="AT2033" s="1154"/>
      <c r="AU2033" s="1154"/>
      <c r="AV2033" s="1154"/>
      <c r="AW2033" s="1154"/>
      <c r="AX2033" s="1154"/>
      <c r="AY2033" s="1154"/>
      <c r="AZ2033" s="1154"/>
      <c r="BA2033" s="1154"/>
      <c r="BB2033" s="1154"/>
    </row>
    <row r="2034" spans="2:54" ht="15" customHeight="1">
      <c r="B2034" s="1155"/>
      <c r="C2034" s="3016" t="s">
        <v>1136</v>
      </c>
      <c r="D2034" s="3016" t="s">
        <v>842</v>
      </c>
      <c r="E2034" s="1146" t="s">
        <v>1127</v>
      </c>
      <c r="F2034" s="1106"/>
      <c r="G2034" s="441" t="s">
        <v>93</v>
      </c>
      <c r="H2034" s="441" t="s">
        <v>1103</v>
      </c>
      <c r="I2034" s="441" t="s">
        <v>1128</v>
      </c>
      <c r="J2034" s="441" t="s">
        <v>112</v>
      </c>
      <c r="K2034" s="1111" t="s">
        <v>1136</v>
      </c>
      <c r="L2034" s="441" t="s">
        <v>1120</v>
      </c>
      <c r="M2034" s="441" t="str">
        <f t="shared" si="122"/>
        <v>Beryl 66 kV</v>
      </c>
      <c r="N2034" s="1111" t="s">
        <v>1106</v>
      </c>
      <c r="O2034" s="1111" t="s">
        <v>842</v>
      </c>
      <c r="P2034" s="1111"/>
      <c r="Q2034" s="2528"/>
      <c r="R2034" s="2529"/>
      <c r="S2034" s="2530"/>
      <c r="T2034" s="2530"/>
      <c r="U2034" s="2530"/>
      <c r="V2034" s="2530"/>
      <c r="W2034" s="2102">
        <v>79.445015416238434</v>
      </c>
      <c r="X2034" s="2102">
        <v>80.239465570400824</v>
      </c>
      <c r="Y2034" s="2102">
        <v>81.041860226104831</v>
      </c>
      <c r="Z2034" s="2102">
        <v>81.852278828365883</v>
      </c>
      <c r="AA2034" s="2102">
        <v>82.670801616649541</v>
      </c>
      <c r="AB2034" s="1125"/>
      <c r="AC2034" s="1151"/>
      <c r="AD2034" s="1152"/>
      <c r="AE2034" s="1153"/>
      <c r="AF2034" s="1153"/>
      <c r="AG2034" s="1153"/>
      <c r="AH2034" s="124"/>
      <c r="AI2034" s="124"/>
      <c r="AJ2034" s="124"/>
      <c r="AK2034" s="124"/>
      <c r="AL2034" s="1153"/>
      <c r="AM2034" s="124"/>
      <c r="AN2034" s="124"/>
      <c r="AO2034" s="1153"/>
      <c r="AP2034" s="1153"/>
      <c r="AQ2034" s="1153"/>
      <c r="AR2034" s="1154"/>
      <c r="AS2034" s="1154"/>
      <c r="AT2034" s="1154"/>
      <c r="AU2034" s="1154"/>
      <c r="AV2034" s="1154"/>
      <c r="AW2034" s="1154"/>
      <c r="AX2034" s="1154"/>
      <c r="AY2034" s="1154"/>
      <c r="AZ2034" s="1154"/>
      <c r="BA2034" s="1154"/>
      <c r="BB2034" s="1154"/>
    </row>
    <row r="2035" spans="2:54" ht="15" customHeight="1" thickBot="1">
      <c r="B2035" s="2872"/>
      <c r="C2035" s="3018"/>
      <c r="D2035" s="3018"/>
      <c r="E2035" s="2873" t="s">
        <v>1130</v>
      </c>
      <c r="F2035" s="1106"/>
      <c r="G2035" s="441" t="s">
        <v>93</v>
      </c>
      <c r="H2035" s="441" t="s">
        <v>1103</v>
      </c>
      <c r="I2035" s="441" t="s">
        <v>1131</v>
      </c>
      <c r="J2035" s="441" t="s">
        <v>112</v>
      </c>
      <c r="K2035" s="1111" t="s">
        <v>1136</v>
      </c>
      <c r="L2035" s="441" t="s">
        <v>1120</v>
      </c>
      <c r="M2035" s="441" t="str">
        <f t="shared" si="122"/>
        <v>Beryl 66 kV</v>
      </c>
      <c r="N2035" s="1111" t="s">
        <v>1106</v>
      </c>
      <c r="O2035" s="1111" t="s">
        <v>842</v>
      </c>
      <c r="P2035" s="1111"/>
      <c r="Q2035" s="2874"/>
      <c r="R2035" s="2875"/>
      <c r="S2035" s="2876"/>
      <c r="T2035" s="2876"/>
      <c r="U2035" s="2876"/>
      <c r="V2035" s="2876"/>
      <c r="W2035" s="2877"/>
      <c r="X2035" s="2877"/>
      <c r="Y2035" s="2877"/>
      <c r="Z2035" s="2877"/>
      <c r="AA2035" s="2878"/>
      <c r="AB2035" s="1162"/>
      <c r="AC2035" s="1151"/>
      <c r="AD2035" s="1152"/>
      <c r="AE2035" s="1153"/>
      <c r="AF2035" s="1153"/>
      <c r="AG2035" s="1153"/>
      <c r="AH2035" s="124"/>
      <c r="AI2035" s="124"/>
      <c r="AJ2035" s="124"/>
      <c r="AK2035" s="124"/>
      <c r="AL2035" s="1153"/>
      <c r="AM2035" s="124"/>
      <c r="AN2035" s="124"/>
      <c r="AO2035" s="1153"/>
      <c r="AP2035" s="1153"/>
      <c r="AQ2035" s="1153"/>
      <c r="AR2035" s="1154"/>
      <c r="AS2035" s="1154"/>
      <c r="AT2035" s="1154"/>
      <c r="AU2035" s="1154"/>
      <c r="AV2035" s="1154"/>
      <c r="AW2035" s="1154"/>
      <c r="AX2035" s="1154"/>
      <c r="AY2035" s="1154"/>
      <c r="AZ2035" s="1154"/>
      <c r="BA2035" s="1154"/>
      <c r="BB2035" s="1154"/>
    </row>
    <row r="2036" spans="2:54" ht="15" customHeight="1">
      <c r="B2036" s="1145" t="s">
        <v>1636</v>
      </c>
      <c r="C2036" s="3019" t="s">
        <v>1126</v>
      </c>
      <c r="D2036" s="3019" t="s">
        <v>842</v>
      </c>
      <c r="E2036" s="1146" t="s">
        <v>1127</v>
      </c>
      <c r="F2036" s="1106"/>
      <c r="G2036" s="441" t="s">
        <v>93</v>
      </c>
      <c r="H2036" s="441" t="s">
        <v>1103</v>
      </c>
      <c r="I2036" s="441" t="s">
        <v>1128</v>
      </c>
      <c r="J2036" s="441" t="s">
        <v>112</v>
      </c>
      <c r="K2036" s="441" t="s">
        <v>1126</v>
      </c>
      <c r="L2036" s="441" t="s">
        <v>1120</v>
      </c>
      <c r="M2036" s="441" t="str">
        <f t="shared" ref="M2036" si="124">B2036</f>
        <v>Mudgee 132 kV</v>
      </c>
      <c r="N2036" s="441" t="s">
        <v>1129</v>
      </c>
      <c r="O2036" s="441" t="s">
        <v>842</v>
      </c>
      <c r="P2036" s="1111"/>
      <c r="Q2036" s="2521"/>
      <c r="R2036" s="2522"/>
      <c r="S2036" s="2523"/>
      <c r="T2036" s="2523"/>
      <c r="U2036" s="2523"/>
      <c r="V2036" s="2523"/>
      <c r="W2036" s="2524"/>
      <c r="X2036" s="2524"/>
      <c r="Y2036" s="2524"/>
      <c r="Z2036" s="2524"/>
      <c r="AA2036" s="2525"/>
      <c r="AC2036" s="124"/>
      <c r="AD2036" s="124"/>
      <c r="AE2036" s="124"/>
      <c r="AF2036" s="124"/>
      <c r="AG2036" s="124"/>
      <c r="AH2036" s="124"/>
      <c r="AI2036" s="124"/>
      <c r="AJ2036" s="124"/>
      <c r="AK2036" s="124"/>
      <c r="AL2036" s="124"/>
      <c r="AM2036" s="124"/>
      <c r="AN2036" s="124"/>
      <c r="AO2036" s="124"/>
      <c r="AP2036" s="124"/>
      <c r="AQ2036" s="124"/>
      <c r="AR2036" s="124"/>
      <c r="AS2036" s="124"/>
      <c r="AT2036" s="124"/>
      <c r="AU2036" s="124"/>
      <c r="AV2036" s="124"/>
      <c r="AW2036" s="124"/>
      <c r="AX2036" s="124"/>
      <c r="AY2036" s="124"/>
      <c r="AZ2036" s="124"/>
      <c r="BA2036" s="124"/>
      <c r="BB2036" s="124"/>
    </row>
    <row r="2037" spans="2:54" ht="15" customHeight="1">
      <c r="B2037" s="1155"/>
      <c r="C2037" s="3017"/>
      <c r="D2037" s="3017"/>
      <c r="E2037" s="1146" t="s">
        <v>1130</v>
      </c>
      <c r="F2037" s="1106"/>
      <c r="G2037" s="441" t="s">
        <v>93</v>
      </c>
      <c r="H2037" s="441" t="s">
        <v>1103</v>
      </c>
      <c r="I2037" s="441" t="s">
        <v>1131</v>
      </c>
      <c r="J2037" s="441" t="s">
        <v>112</v>
      </c>
      <c r="K2037" s="441" t="s">
        <v>1126</v>
      </c>
      <c r="L2037" s="441" t="s">
        <v>1120</v>
      </c>
      <c r="M2037" s="441" t="str">
        <f t="shared" si="122"/>
        <v>Mudgee 132 kV</v>
      </c>
      <c r="N2037" s="441" t="s">
        <v>1129</v>
      </c>
      <c r="O2037" s="441" t="s">
        <v>842</v>
      </c>
      <c r="P2037" s="1111"/>
      <c r="Q2037" s="2526"/>
      <c r="R2037" s="2527"/>
      <c r="S2037" s="2524"/>
      <c r="T2037" s="2524"/>
      <c r="U2037" s="2524"/>
      <c r="V2037" s="2524"/>
      <c r="W2037" s="2524"/>
      <c r="X2037" s="2524"/>
      <c r="Y2037" s="2524"/>
      <c r="Z2037" s="2524"/>
      <c r="AA2037" s="2525"/>
      <c r="AC2037" s="124"/>
      <c r="AD2037" s="124"/>
      <c r="AE2037" s="124"/>
      <c r="AF2037" s="124"/>
      <c r="AG2037" s="124"/>
      <c r="AH2037" s="124"/>
      <c r="AI2037" s="124"/>
      <c r="AJ2037" s="124"/>
      <c r="AK2037" s="124"/>
      <c r="AL2037" s="124"/>
      <c r="AM2037" s="124"/>
      <c r="AN2037" s="124"/>
      <c r="AO2037" s="124"/>
      <c r="AP2037" s="124"/>
      <c r="AQ2037" s="124"/>
      <c r="AR2037" s="124"/>
      <c r="AS2037" s="124"/>
      <c r="AT2037" s="124"/>
      <c r="AU2037" s="124"/>
      <c r="AV2037" s="124"/>
      <c r="AW2037" s="124"/>
      <c r="AX2037" s="124"/>
      <c r="AY2037" s="124"/>
      <c r="AZ2037" s="124"/>
      <c r="BA2037" s="124"/>
      <c r="BB2037" s="124"/>
    </row>
    <row r="2038" spans="2:54" ht="15" customHeight="1">
      <c r="B2038" s="1155"/>
      <c r="C2038" s="3016" t="s">
        <v>1132</v>
      </c>
      <c r="D2038" s="3016" t="s">
        <v>833</v>
      </c>
      <c r="E2038" s="1146" t="s">
        <v>1127</v>
      </c>
      <c r="F2038" s="1106"/>
      <c r="G2038" s="441" t="s">
        <v>93</v>
      </c>
      <c r="H2038" s="441" t="s">
        <v>1103</v>
      </c>
      <c r="I2038" s="441" t="s">
        <v>1128</v>
      </c>
      <c r="J2038" s="441" t="s">
        <v>112</v>
      </c>
      <c r="K2038" s="1111" t="s">
        <v>1132</v>
      </c>
      <c r="L2038" s="441" t="s">
        <v>1120</v>
      </c>
      <c r="M2038" s="441" t="str">
        <f t="shared" si="122"/>
        <v>Mudgee 132 kV</v>
      </c>
      <c r="N2038" s="1111" t="s">
        <v>1106</v>
      </c>
      <c r="O2038" s="1111" t="s">
        <v>833</v>
      </c>
      <c r="P2038" s="1111"/>
      <c r="Q2038" s="2850"/>
      <c r="R2038" s="2850"/>
      <c r="S2038" s="2850"/>
      <c r="T2038" s="2850"/>
      <c r="U2038" s="2850"/>
      <c r="V2038" s="2851"/>
      <c r="W2038" s="2852"/>
      <c r="X2038" s="2852"/>
      <c r="Y2038" s="2852"/>
      <c r="Z2038" s="2852"/>
      <c r="AA2038" s="2853"/>
      <c r="AC2038" s="124"/>
      <c r="AD2038" s="124"/>
      <c r="AE2038" s="124"/>
      <c r="AF2038" s="124"/>
      <c r="AG2038" s="124"/>
      <c r="AH2038" s="124"/>
      <c r="AI2038" s="124"/>
      <c r="AJ2038" s="124"/>
      <c r="AK2038" s="124"/>
      <c r="AL2038" s="124"/>
      <c r="AM2038" s="124"/>
      <c r="AN2038" s="124"/>
      <c r="AO2038" s="124"/>
      <c r="AP2038" s="124"/>
      <c r="AQ2038" s="124"/>
      <c r="AR2038" s="124"/>
      <c r="AS2038" s="124"/>
      <c r="AT2038" s="124"/>
      <c r="AU2038" s="124"/>
      <c r="AV2038" s="124"/>
      <c r="AW2038" s="124"/>
      <c r="AX2038" s="124"/>
      <c r="AY2038" s="124"/>
      <c r="AZ2038" s="124"/>
      <c r="BA2038" s="124"/>
      <c r="BB2038" s="124"/>
    </row>
    <row r="2039" spans="2:54" ht="15" customHeight="1">
      <c r="B2039" s="1155"/>
      <c r="C2039" s="3017"/>
      <c r="D2039" s="3017"/>
      <c r="E2039" s="1146" t="s">
        <v>1130</v>
      </c>
      <c r="F2039" s="1106"/>
      <c r="G2039" s="441" t="s">
        <v>93</v>
      </c>
      <c r="H2039" s="441" t="s">
        <v>1103</v>
      </c>
      <c r="I2039" s="441" t="s">
        <v>1131</v>
      </c>
      <c r="J2039" s="441" t="s">
        <v>112</v>
      </c>
      <c r="K2039" s="1111" t="s">
        <v>1132</v>
      </c>
      <c r="L2039" s="441" t="s">
        <v>1120</v>
      </c>
      <c r="M2039" s="441" t="str">
        <f t="shared" si="122"/>
        <v>Mudgee 132 kV</v>
      </c>
      <c r="N2039" s="1111" t="s">
        <v>1106</v>
      </c>
      <c r="O2039" s="1111" t="s">
        <v>833</v>
      </c>
      <c r="P2039" s="1111"/>
      <c r="Q2039" s="2850"/>
      <c r="R2039" s="2850"/>
      <c r="S2039" s="2850"/>
      <c r="T2039" s="2850"/>
      <c r="U2039" s="2850"/>
      <c r="V2039" s="2851"/>
      <c r="W2039" s="2852"/>
      <c r="X2039" s="2852"/>
      <c r="Y2039" s="2852"/>
      <c r="Z2039" s="2852"/>
      <c r="AA2039" s="2853"/>
      <c r="AC2039" s="124"/>
      <c r="AD2039" s="124"/>
      <c r="AE2039" s="124"/>
      <c r="AF2039" s="124"/>
      <c r="AG2039" s="124"/>
      <c r="AH2039" s="124"/>
      <c r="AI2039" s="124"/>
      <c r="AJ2039" s="124"/>
      <c r="AK2039" s="124"/>
      <c r="AL2039" s="124"/>
      <c r="AM2039" s="124"/>
      <c r="AN2039" s="124"/>
      <c r="AO2039" s="124"/>
      <c r="AP2039" s="124"/>
      <c r="AQ2039" s="124"/>
      <c r="AR2039" s="124"/>
      <c r="AS2039" s="124"/>
      <c r="AT2039" s="124"/>
      <c r="AU2039" s="124"/>
      <c r="AV2039" s="124"/>
      <c r="AW2039" s="124"/>
      <c r="AX2039" s="124"/>
      <c r="AY2039" s="124"/>
      <c r="AZ2039" s="124"/>
      <c r="BA2039" s="124"/>
      <c r="BB2039" s="124"/>
    </row>
    <row r="2040" spans="2:54" ht="15" customHeight="1">
      <c r="B2040" s="1155"/>
      <c r="C2040" s="3016" t="s">
        <v>1132</v>
      </c>
      <c r="D2040" s="3016" t="s">
        <v>842</v>
      </c>
      <c r="E2040" s="1146" t="s">
        <v>1127</v>
      </c>
      <c r="F2040" s="1106"/>
      <c r="G2040" s="441" t="s">
        <v>93</v>
      </c>
      <c r="H2040" s="441" t="s">
        <v>1103</v>
      </c>
      <c r="I2040" s="441" t="s">
        <v>1128</v>
      </c>
      <c r="J2040" s="441" t="s">
        <v>112</v>
      </c>
      <c r="K2040" s="1111" t="s">
        <v>1132</v>
      </c>
      <c r="L2040" s="441" t="s">
        <v>1120</v>
      </c>
      <c r="M2040" s="441" t="str">
        <f t="shared" si="122"/>
        <v>Mudgee 132 kV</v>
      </c>
      <c r="N2040" s="1111" t="s">
        <v>1106</v>
      </c>
      <c r="O2040" s="1112" t="s">
        <v>842</v>
      </c>
      <c r="P2040" s="1111"/>
      <c r="Q2040" s="2881">
        <v>25</v>
      </c>
      <c r="R2040" s="2881">
        <v>24</v>
      </c>
      <c r="S2040" s="2881">
        <v>23</v>
      </c>
      <c r="T2040" s="2881">
        <v>22</v>
      </c>
      <c r="U2040" s="2881">
        <v>23</v>
      </c>
      <c r="V2040" s="2881">
        <v>23</v>
      </c>
      <c r="W2040" s="2852"/>
      <c r="X2040" s="2852"/>
      <c r="Y2040" s="2852"/>
      <c r="Z2040" s="2852"/>
      <c r="AA2040" s="2853"/>
      <c r="AC2040" s="124"/>
      <c r="AD2040" s="124"/>
      <c r="AE2040" s="124"/>
      <c r="AF2040" s="124"/>
      <c r="AG2040" s="124"/>
      <c r="AH2040" s="124"/>
      <c r="AI2040" s="124"/>
      <c r="AJ2040" s="124"/>
      <c r="AK2040" s="124"/>
      <c r="AL2040" s="124"/>
      <c r="AM2040" s="124"/>
      <c r="AN2040" s="124"/>
      <c r="AO2040" s="124"/>
      <c r="AP2040" s="124"/>
      <c r="AQ2040" s="124"/>
      <c r="AR2040" s="124"/>
      <c r="AS2040" s="124"/>
      <c r="AT2040" s="124"/>
      <c r="AU2040" s="124"/>
      <c r="AV2040" s="124"/>
      <c r="AW2040" s="124"/>
      <c r="AX2040" s="124"/>
      <c r="AY2040" s="124"/>
      <c r="AZ2040" s="124"/>
      <c r="BA2040" s="124"/>
      <c r="BB2040" s="124"/>
    </row>
    <row r="2041" spans="2:54" ht="15" customHeight="1">
      <c r="B2041" s="1155"/>
      <c r="C2041" s="3017"/>
      <c r="D2041" s="3017"/>
      <c r="E2041" s="1146" t="s">
        <v>1130</v>
      </c>
      <c r="F2041" s="1106"/>
      <c r="G2041" s="441" t="s">
        <v>93</v>
      </c>
      <c r="H2041" s="441" t="s">
        <v>1103</v>
      </c>
      <c r="I2041" s="441" t="s">
        <v>1131</v>
      </c>
      <c r="J2041" s="441" t="s">
        <v>112</v>
      </c>
      <c r="K2041" s="1111" t="s">
        <v>1132</v>
      </c>
      <c r="L2041" s="441" t="s">
        <v>1120</v>
      </c>
      <c r="M2041" s="441" t="str">
        <f t="shared" si="122"/>
        <v>Mudgee 132 kV</v>
      </c>
      <c r="N2041" s="1111" t="s">
        <v>1106</v>
      </c>
      <c r="O2041" s="1112" t="s">
        <v>842</v>
      </c>
      <c r="P2041" s="1111"/>
      <c r="Q2041" s="2881">
        <v>22</v>
      </c>
      <c r="R2041" s="2881">
        <v>22</v>
      </c>
      <c r="S2041" s="2881">
        <v>21</v>
      </c>
      <c r="T2041" s="2881">
        <v>18</v>
      </c>
      <c r="U2041" s="2881">
        <v>23</v>
      </c>
      <c r="V2041" s="2881">
        <v>19</v>
      </c>
      <c r="W2041" s="2852"/>
      <c r="X2041" s="2852"/>
      <c r="Y2041" s="2852"/>
      <c r="Z2041" s="2852"/>
      <c r="AA2041" s="2853"/>
      <c r="AC2041" s="124"/>
      <c r="AD2041" s="124"/>
      <c r="AE2041" s="124"/>
      <c r="AF2041" s="124"/>
      <c r="AG2041" s="124"/>
      <c r="AH2041" s="124"/>
      <c r="AI2041" s="124"/>
      <c r="AJ2041" s="124"/>
      <c r="AK2041" s="124"/>
      <c r="AL2041" s="124"/>
      <c r="AM2041" s="124"/>
      <c r="AN2041" s="124"/>
      <c r="AO2041" s="124"/>
      <c r="AP2041" s="124"/>
      <c r="AQ2041" s="124"/>
      <c r="AR2041" s="124"/>
      <c r="AS2041" s="124"/>
      <c r="AT2041" s="124"/>
      <c r="AU2041" s="124"/>
      <c r="AV2041" s="124"/>
      <c r="AW2041" s="124"/>
      <c r="AX2041" s="124"/>
      <c r="AY2041" s="124"/>
      <c r="AZ2041" s="124"/>
      <c r="BA2041" s="124"/>
      <c r="BB2041" s="124"/>
    </row>
    <row r="2042" spans="2:54" ht="15" customHeight="1">
      <c r="B2042" s="1155"/>
      <c r="C2042" s="3016" t="s">
        <v>1133</v>
      </c>
      <c r="D2042" s="3016"/>
      <c r="E2042" s="1146" t="s">
        <v>1127</v>
      </c>
      <c r="F2042" s="1106"/>
      <c r="G2042" s="441" t="s">
        <v>93</v>
      </c>
      <c r="H2042" s="441" t="s">
        <v>1103</v>
      </c>
      <c r="I2042" s="441" t="s">
        <v>1128</v>
      </c>
      <c r="J2042" s="441" t="s">
        <v>112</v>
      </c>
      <c r="K2042" s="1111" t="s">
        <v>1133</v>
      </c>
      <c r="L2042" s="441" t="s">
        <v>1120</v>
      </c>
      <c r="M2042" s="441" t="str">
        <f t="shared" si="122"/>
        <v>Mudgee 132 kV</v>
      </c>
      <c r="N2042" s="1111" t="s">
        <v>1108</v>
      </c>
      <c r="O2042" s="1111" t="s">
        <v>1109</v>
      </c>
      <c r="P2042" s="1111"/>
      <c r="Q2042" s="2856"/>
      <c r="R2042" s="2856"/>
      <c r="S2042" s="2856"/>
      <c r="T2042" s="2856"/>
      <c r="U2042" s="2856"/>
      <c r="V2042" s="2858"/>
      <c r="W2042" s="2859"/>
      <c r="X2042" s="2859"/>
      <c r="Y2042" s="2859"/>
      <c r="Z2042" s="2859"/>
      <c r="AA2042" s="2860"/>
      <c r="AC2042" s="124"/>
      <c r="AD2042" s="124"/>
      <c r="AE2042" s="124"/>
      <c r="AF2042" s="124"/>
      <c r="AG2042" s="124"/>
      <c r="AH2042" s="124"/>
      <c r="AI2042" s="124"/>
      <c r="AJ2042" s="124"/>
      <c r="AK2042" s="124"/>
      <c r="AL2042" s="124"/>
      <c r="AM2042" s="124"/>
      <c r="AN2042" s="124"/>
      <c r="AO2042" s="124"/>
      <c r="AP2042" s="124"/>
      <c r="AQ2042" s="124"/>
      <c r="AR2042" s="124"/>
      <c r="AS2042" s="124"/>
      <c r="AT2042" s="124"/>
      <c r="AU2042" s="124"/>
      <c r="AV2042" s="124"/>
      <c r="AW2042" s="124"/>
      <c r="AX2042" s="124"/>
      <c r="AY2042" s="124"/>
      <c r="AZ2042" s="124"/>
      <c r="BA2042" s="124"/>
      <c r="BB2042" s="124"/>
    </row>
    <row r="2043" spans="2:54" ht="15" customHeight="1">
      <c r="B2043" s="1155"/>
      <c r="C2043" s="3017"/>
      <c r="D2043" s="3017"/>
      <c r="E2043" s="1146" t="s">
        <v>1130</v>
      </c>
      <c r="F2043" s="1106"/>
      <c r="G2043" s="441" t="s">
        <v>93</v>
      </c>
      <c r="H2043" s="441" t="s">
        <v>1103</v>
      </c>
      <c r="I2043" s="441" t="s">
        <v>1131</v>
      </c>
      <c r="J2043" s="441" t="s">
        <v>112</v>
      </c>
      <c r="K2043" s="1111" t="s">
        <v>1133</v>
      </c>
      <c r="L2043" s="441" t="s">
        <v>1120</v>
      </c>
      <c r="M2043" s="441" t="str">
        <f t="shared" si="122"/>
        <v>Mudgee 132 kV</v>
      </c>
      <c r="N2043" s="1111" t="s">
        <v>1108</v>
      </c>
      <c r="O2043" s="1111" t="s">
        <v>1109</v>
      </c>
      <c r="P2043" s="1111"/>
      <c r="Q2043" s="2856"/>
      <c r="R2043" s="2856"/>
      <c r="S2043" s="2856"/>
      <c r="T2043" s="2856"/>
      <c r="U2043" s="2856"/>
      <c r="V2043" s="2858"/>
      <c r="W2043" s="2859"/>
      <c r="X2043" s="2859"/>
      <c r="Y2043" s="2859"/>
      <c r="Z2043" s="2859"/>
      <c r="AA2043" s="2860"/>
      <c r="AC2043" s="124"/>
      <c r="AD2043" s="124"/>
      <c r="AE2043" s="124"/>
      <c r="AF2043" s="124"/>
      <c r="AG2043" s="124"/>
      <c r="AH2043" s="124"/>
      <c r="AI2043" s="124"/>
      <c r="AJ2043" s="124"/>
      <c r="AK2043" s="124"/>
      <c r="AL2043" s="124"/>
      <c r="AM2043" s="124"/>
      <c r="AN2043" s="124"/>
      <c r="AO2043" s="124"/>
      <c r="AP2043" s="124"/>
      <c r="AQ2043" s="124"/>
      <c r="AR2043" s="124"/>
      <c r="AS2043" s="124"/>
      <c r="AT2043" s="124"/>
      <c r="AU2043" s="124"/>
      <c r="AV2043" s="124"/>
      <c r="AW2043" s="124"/>
      <c r="AX2043" s="124"/>
      <c r="AY2043" s="124"/>
      <c r="AZ2043" s="124"/>
      <c r="BA2043" s="124"/>
      <c r="BB2043" s="124"/>
    </row>
    <row r="2044" spans="2:54" ht="15" customHeight="1">
      <c r="B2044" s="1155"/>
      <c r="C2044" s="3016" t="s">
        <v>1110</v>
      </c>
      <c r="D2044" s="3016"/>
      <c r="E2044" s="1146" t="s">
        <v>1127</v>
      </c>
      <c r="F2044" s="1106"/>
      <c r="G2044" s="441" t="s">
        <v>93</v>
      </c>
      <c r="H2044" s="441" t="s">
        <v>1103</v>
      </c>
      <c r="I2044" s="441" t="s">
        <v>1128</v>
      </c>
      <c r="J2044" s="441" t="s">
        <v>112</v>
      </c>
      <c r="K2044" s="1111" t="s">
        <v>1110</v>
      </c>
      <c r="L2044" s="441" t="s">
        <v>1120</v>
      </c>
      <c r="M2044" s="441" t="str">
        <f t="shared" si="122"/>
        <v>Mudgee 132 kV</v>
      </c>
      <c r="N2044" s="1111" t="s">
        <v>1111</v>
      </c>
      <c r="O2044" s="1112">
        <v>0</v>
      </c>
      <c r="P2044" s="1111"/>
      <c r="Q2044" s="2861"/>
      <c r="R2044" s="2861"/>
      <c r="S2044" s="2861"/>
      <c r="T2044" s="2861"/>
      <c r="U2044" s="2861"/>
      <c r="V2044" s="2862"/>
      <c r="W2044" s="2863"/>
      <c r="X2044" s="2863"/>
      <c r="Y2044" s="2863"/>
      <c r="Z2044" s="2863"/>
      <c r="AA2044" s="2864"/>
      <c r="AC2044" s="124"/>
      <c r="AD2044" s="124"/>
      <c r="AE2044" s="124"/>
      <c r="AF2044" s="124"/>
      <c r="AG2044" s="124"/>
      <c r="AH2044" s="124"/>
      <c r="AI2044" s="124"/>
      <c r="AJ2044" s="124"/>
      <c r="AK2044" s="124"/>
      <c r="AL2044" s="124"/>
      <c r="AM2044" s="124"/>
      <c r="AN2044" s="124"/>
      <c r="AO2044" s="124"/>
      <c r="AP2044" s="124"/>
      <c r="AQ2044" s="124"/>
      <c r="AR2044" s="124"/>
      <c r="AS2044" s="124"/>
      <c r="AT2044" s="124"/>
      <c r="AU2044" s="124"/>
      <c r="AV2044" s="124"/>
      <c r="AW2044" s="124"/>
      <c r="AX2044" s="124"/>
      <c r="AY2044" s="124"/>
      <c r="AZ2044" s="124"/>
      <c r="BA2044" s="124"/>
      <c r="BB2044" s="124"/>
    </row>
    <row r="2045" spans="2:54" ht="15" customHeight="1">
      <c r="B2045" s="1155"/>
      <c r="C2045" s="3017"/>
      <c r="D2045" s="3017"/>
      <c r="E2045" s="1146" t="s">
        <v>1130</v>
      </c>
      <c r="F2045" s="1106"/>
      <c r="G2045" s="441" t="s">
        <v>93</v>
      </c>
      <c r="H2045" s="441" t="s">
        <v>1103</v>
      </c>
      <c r="I2045" s="441" t="s">
        <v>1131</v>
      </c>
      <c r="J2045" s="441" t="s">
        <v>112</v>
      </c>
      <c r="K2045" s="1111" t="s">
        <v>1110</v>
      </c>
      <c r="L2045" s="441" t="s">
        <v>1120</v>
      </c>
      <c r="M2045" s="441" t="str">
        <f t="shared" si="122"/>
        <v>Mudgee 132 kV</v>
      </c>
      <c r="N2045" s="1111" t="s">
        <v>1111</v>
      </c>
      <c r="O2045" s="1112">
        <v>0</v>
      </c>
      <c r="P2045" s="1111"/>
      <c r="Q2045" s="2861"/>
      <c r="R2045" s="2861"/>
      <c r="S2045" s="2861"/>
      <c r="T2045" s="2861"/>
      <c r="U2045" s="2861"/>
      <c r="V2045" s="2862"/>
      <c r="W2045" s="2863"/>
      <c r="X2045" s="2863"/>
      <c r="Y2045" s="2863"/>
      <c r="Z2045" s="2863"/>
      <c r="AA2045" s="2864"/>
      <c r="AC2045" s="124"/>
      <c r="AD2045" s="124"/>
      <c r="AE2045" s="124"/>
      <c r="AF2045" s="124"/>
      <c r="AG2045" s="124"/>
      <c r="AH2045" s="124"/>
      <c r="AI2045" s="124"/>
      <c r="AJ2045" s="124"/>
      <c r="AK2045" s="124"/>
      <c r="AL2045" s="124"/>
      <c r="AM2045" s="124"/>
      <c r="AN2045" s="124"/>
      <c r="AO2045" s="124"/>
      <c r="AP2045" s="124"/>
      <c r="AQ2045" s="124"/>
      <c r="AR2045" s="124"/>
      <c r="AS2045" s="124"/>
      <c r="AT2045" s="124"/>
      <c r="AU2045" s="124"/>
      <c r="AV2045" s="124"/>
      <c r="AW2045" s="124"/>
      <c r="AX2045" s="124"/>
      <c r="AY2045" s="124"/>
      <c r="AZ2045" s="124"/>
      <c r="BA2045" s="124"/>
      <c r="BB2045" s="124"/>
    </row>
    <row r="2046" spans="2:54" ht="15" customHeight="1">
      <c r="B2046" s="1155"/>
      <c r="C2046" s="3016" t="s">
        <v>1112</v>
      </c>
      <c r="D2046" s="3016"/>
      <c r="E2046" s="1146" t="s">
        <v>1127</v>
      </c>
      <c r="F2046" s="1106"/>
      <c r="G2046" s="441" t="s">
        <v>93</v>
      </c>
      <c r="H2046" s="441" t="s">
        <v>1103</v>
      </c>
      <c r="I2046" s="441" t="s">
        <v>1128</v>
      </c>
      <c r="J2046" s="441" t="s">
        <v>112</v>
      </c>
      <c r="K2046" s="1111" t="s">
        <v>1112</v>
      </c>
      <c r="L2046" s="441" t="s">
        <v>1120</v>
      </c>
      <c r="M2046" s="441" t="str">
        <f t="shared" si="122"/>
        <v>Mudgee 132 kV</v>
      </c>
      <c r="N2046" s="1111" t="s">
        <v>1113</v>
      </c>
      <c r="O2046" s="1111" t="s">
        <v>1113</v>
      </c>
      <c r="P2046" s="1111"/>
      <c r="Q2046" s="2850"/>
      <c r="R2046" s="2850"/>
      <c r="S2046" s="2850"/>
      <c r="T2046" s="2850"/>
      <c r="U2046" s="2850"/>
      <c r="V2046" s="2851"/>
      <c r="W2046" s="2866"/>
      <c r="X2046" s="2866"/>
      <c r="Y2046" s="2866"/>
      <c r="Z2046" s="2866"/>
      <c r="AA2046" s="2099"/>
      <c r="AC2046" s="124"/>
      <c r="AD2046" s="124"/>
      <c r="AE2046" s="124"/>
      <c r="AF2046" s="124"/>
      <c r="AG2046" s="124"/>
      <c r="AH2046" s="124"/>
      <c r="AI2046" s="124"/>
      <c r="AJ2046" s="124"/>
      <c r="AK2046" s="124"/>
      <c r="AL2046" s="124"/>
      <c r="AM2046" s="124"/>
      <c r="AN2046" s="124"/>
      <c r="AO2046" s="124"/>
      <c r="AP2046" s="124"/>
      <c r="AQ2046" s="124"/>
      <c r="AR2046" s="124"/>
      <c r="AS2046" s="124"/>
      <c r="AT2046" s="124"/>
      <c r="AU2046" s="124"/>
      <c r="AV2046" s="124"/>
      <c r="AW2046" s="124"/>
      <c r="AX2046" s="124"/>
      <c r="AY2046" s="124"/>
      <c r="AZ2046" s="124"/>
      <c r="BA2046" s="124"/>
      <c r="BB2046" s="124"/>
    </row>
    <row r="2047" spans="2:54" ht="15" customHeight="1">
      <c r="B2047" s="1155"/>
      <c r="C2047" s="3017"/>
      <c r="D2047" s="3017"/>
      <c r="E2047" s="1146" t="s">
        <v>1130</v>
      </c>
      <c r="F2047" s="1106"/>
      <c r="G2047" s="441" t="s">
        <v>93</v>
      </c>
      <c r="H2047" s="441" t="s">
        <v>1103</v>
      </c>
      <c r="I2047" s="441" t="s">
        <v>1131</v>
      </c>
      <c r="J2047" s="441" t="s">
        <v>112</v>
      </c>
      <c r="K2047" s="1111" t="s">
        <v>1112</v>
      </c>
      <c r="L2047" s="441" t="s">
        <v>1120</v>
      </c>
      <c r="M2047" s="441" t="str">
        <f t="shared" si="122"/>
        <v>Mudgee 132 kV</v>
      </c>
      <c r="N2047" s="1111" t="s">
        <v>1113</v>
      </c>
      <c r="O2047" s="1111" t="s">
        <v>1113</v>
      </c>
      <c r="P2047" s="1111"/>
      <c r="Q2047" s="2850"/>
      <c r="R2047" s="2850"/>
      <c r="S2047" s="2850"/>
      <c r="T2047" s="2850"/>
      <c r="U2047" s="2850"/>
      <c r="V2047" s="2851"/>
      <c r="W2047" s="2866"/>
      <c r="X2047" s="2866"/>
      <c r="Y2047" s="2866"/>
      <c r="Z2047" s="2866"/>
      <c r="AA2047" s="2099"/>
      <c r="AC2047" s="124"/>
      <c r="AD2047" s="124"/>
      <c r="AE2047" s="124"/>
      <c r="AF2047" s="124"/>
      <c r="AG2047" s="124"/>
      <c r="AH2047" s="124"/>
      <c r="AI2047" s="124"/>
      <c r="AJ2047" s="124"/>
      <c r="AK2047" s="124"/>
      <c r="AL2047" s="124"/>
      <c r="AM2047" s="124"/>
      <c r="AN2047" s="124"/>
      <c r="AO2047" s="124"/>
      <c r="AP2047" s="124"/>
      <c r="AQ2047" s="124"/>
      <c r="AR2047" s="124"/>
      <c r="AS2047" s="124"/>
      <c r="AT2047" s="124"/>
      <c r="AU2047" s="124"/>
      <c r="AV2047" s="124"/>
      <c r="AW2047" s="124"/>
      <c r="AX2047" s="124"/>
      <c r="AY2047" s="124"/>
      <c r="AZ2047" s="124"/>
      <c r="BA2047" s="124"/>
      <c r="BB2047" s="124"/>
    </row>
    <row r="2048" spans="2:54" ht="15" customHeight="1">
      <c r="B2048" s="1155"/>
      <c r="C2048" s="3016" t="s">
        <v>1134</v>
      </c>
      <c r="D2048" s="3016" t="s">
        <v>833</v>
      </c>
      <c r="E2048" s="1146" t="s">
        <v>1127</v>
      </c>
      <c r="F2048" s="1106"/>
      <c r="G2048" s="441" t="s">
        <v>93</v>
      </c>
      <c r="H2048" s="441" t="s">
        <v>1103</v>
      </c>
      <c r="I2048" s="441" t="s">
        <v>1128</v>
      </c>
      <c r="J2048" s="441" t="s">
        <v>112</v>
      </c>
      <c r="K2048" s="1111" t="s">
        <v>1134</v>
      </c>
      <c r="L2048" s="441" t="s">
        <v>1120</v>
      </c>
      <c r="M2048" s="441" t="str">
        <f t="shared" si="122"/>
        <v>Mudgee 132 kV</v>
      </c>
      <c r="N2048" s="1111" t="s">
        <v>1115</v>
      </c>
      <c r="O2048" s="1111" t="s">
        <v>833</v>
      </c>
      <c r="P2048" s="1111"/>
      <c r="Q2048" s="2867"/>
      <c r="R2048" s="2868"/>
      <c r="S2048" s="2869"/>
      <c r="T2048" s="2869"/>
      <c r="U2048" s="2869"/>
      <c r="V2048" s="2869"/>
      <c r="W2048" s="2869"/>
      <c r="X2048" s="2869"/>
      <c r="Y2048" s="2869"/>
      <c r="Z2048" s="2869"/>
      <c r="AA2048" s="2879"/>
      <c r="AC2048" s="124"/>
      <c r="AD2048" s="124"/>
      <c r="AE2048" s="124"/>
      <c r="AF2048" s="124"/>
      <c r="AG2048" s="124"/>
      <c r="AH2048" s="124"/>
      <c r="AI2048" s="124"/>
      <c r="AJ2048" s="124"/>
      <c r="AK2048" s="124"/>
      <c r="AL2048" s="124"/>
      <c r="AM2048" s="124"/>
      <c r="AN2048" s="124"/>
      <c r="AO2048" s="124"/>
      <c r="AP2048" s="124"/>
      <c r="AQ2048" s="124"/>
      <c r="AR2048" s="124"/>
      <c r="AS2048" s="124"/>
      <c r="AT2048" s="124"/>
      <c r="AU2048" s="124"/>
      <c r="AV2048" s="124"/>
      <c r="AW2048" s="124"/>
      <c r="AX2048" s="124"/>
      <c r="AY2048" s="124"/>
      <c r="AZ2048" s="124"/>
      <c r="BA2048" s="124"/>
      <c r="BB2048" s="124"/>
    </row>
    <row r="2049" spans="2:54" ht="15" customHeight="1">
      <c r="B2049" s="1155"/>
      <c r="C2049" s="3017"/>
      <c r="D2049" s="3017"/>
      <c r="E2049" s="1146" t="s">
        <v>1130</v>
      </c>
      <c r="F2049" s="1106"/>
      <c r="G2049" s="441" t="s">
        <v>93</v>
      </c>
      <c r="H2049" s="441" t="s">
        <v>1103</v>
      </c>
      <c r="I2049" s="441" t="s">
        <v>1131</v>
      </c>
      <c r="J2049" s="441" t="s">
        <v>112</v>
      </c>
      <c r="K2049" s="1111" t="s">
        <v>1134</v>
      </c>
      <c r="L2049" s="441" t="s">
        <v>1120</v>
      </c>
      <c r="M2049" s="441" t="str">
        <f t="shared" si="122"/>
        <v>Mudgee 132 kV</v>
      </c>
      <c r="N2049" s="1111" t="s">
        <v>1115</v>
      </c>
      <c r="O2049" s="1111" t="s">
        <v>833</v>
      </c>
      <c r="P2049" s="1111"/>
      <c r="Q2049" s="2867"/>
      <c r="R2049" s="2868"/>
      <c r="S2049" s="2869"/>
      <c r="T2049" s="2869"/>
      <c r="U2049" s="2869"/>
      <c r="V2049" s="2869"/>
      <c r="W2049" s="2869"/>
      <c r="X2049" s="2869"/>
      <c r="Y2049" s="2869"/>
      <c r="Z2049" s="2869"/>
      <c r="AA2049" s="2879"/>
      <c r="AC2049" s="124"/>
      <c r="AD2049" s="124"/>
      <c r="AE2049" s="124"/>
      <c r="AF2049" s="124"/>
      <c r="AG2049" s="124"/>
      <c r="AH2049" s="124"/>
      <c r="AI2049" s="124"/>
      <c r="AJ2049" s="124"/>
      <c r="AK2049" s="124"/>
      <c r="AL2049" s="124"/>
      <c r="AM2049" s="124"/>
      <c r="AN2049" s="124"/>
      <c r="AO2049" s="124"/>
      <c r="AP2049" s="124"/>
      <c r="AQ2049" s="124"/>
      <c r="AR2049" s="124"/>
      <c r="AS2049" s="124"/>
      <c r="AT2049" s="124"/>
      <c r="AU2049" s="124"/>
      <c r="AV2049" s="124"/>
      <c r="AW2049" s="124"/>
      <c r="AX2049" s="124"/>
      <c r="AY2049" s="124"/>
      <c r="AZ2049" s="124"/>
      <c r="BA2049" s="124"/>
      <c r="BB2049" s="124"/>
    </row>
    <row r="2050" spans="2:54" ht="15" customHeight="1">
      <c r="B2050" s="1155"/>
      <c r="C2050" s="3016" t="s">
        <v>1135</v>
      </c>
      <c r="D2050" s="3016" t="s">
        <v>833</v>
      </c>
      <c r="E2050" s="1146" t="s">
        <v>1127</v>
      </c>
      <c r="F2050" s="1106"/>
      <c r="G2050" s="441" t="s">
        <v>93</v>
      </c>
      <c r="H2050" s="441" t="s">
        <v>1103</v>
      </c>
      <c r="I2050" s="441" t="s">
        <v>1128</v>
      </c>
      <c r="J2050" s="441" t="s">
        <v>112</v>
      </c>
      <c r="K2050" s="1111" t="s">
        <v>1135</v>
      </c>
      <c r="L2050" s="441" t="s">
        <v>1120</v>
      </c>
      <c r="M2050" s="441" t="str">
        <f t="shared" si="122"/>
        <v>Mudgee 132 kV</v>
      </c>
      <c r="N2050" s="1111" t="s">
        <v>1106</v>
      </c>
      <c r="O2050" s="1111" t="s">
        <v>833</v>
      </c>
      <c r="P2050" s="1111"/>
      <c r="Q2050" s="2867"/>
      <c r="R2050" s="2868"/>
      <c r="S2050" s="2869"/>
      <c r="T2050" s="2869"/>
      <c r="U2050" s="2869"/>
      <c r="V2050" s="2869"/>
      <c r="W2050" s="2869"/>
      <c r="X2050" s="2869"/>
      <c r="Y2050" s="2869"/>
      <c r="Z2050" s="2869"/>
      <c r="AA2050" s="2879"/>
      <c r="AC2050" s="124"/>
      <c r="AD2050" s="124"/>
      <c r="AE2050" s="124"/>
      <c r="AF2050" s="124"/>
      <c r="AG2050" s="124"/>
      <c r="AH2050" s="124"/>
      <c r="AI2050" s="124"/>
      <c r="AJ2050" s="124"/>
      <c r="AK2050" s="124"/>
      <c r="AL2050" s="124"/>
      <c r="AM2050" s="124"/>
      <c r="AN2050" s="124"/>
      <c r="AO2050" s="124"/>
      <c r="AP2050" s="124"/>
      <c r="AQ2050" s="124"/>
      <c r="AR2050" s="124"/>
      <c r="AS2050" s="124"/>
      <c r="AT2050" s="124"/>
      <c r="AU2050" s="124"/>
      <c r="AV2050" s="124"/>
      <c r="AW2050" s="124"/>
      <c r="AX2050" s="124"/>
      <c r="AY2050" s="124"/>
      <c r="AZ2050" s="124"/>
      <c r="BA2050" s="124"/>
      <c r="BB2050" s="124"/>
    </row>
    <row r="2051" spans="2:54" ht="15" customHeight="1">
      <c r="B2051" s="1155"/>
      <c r="C2051" s="3017"/>
      <c r="D2051" s="3017"/>
      <c r="E2051" s="1146" t="s">
        <v>1130</v>
      </c>
      <c r="F2051" s="1106"/>
      <c r="G2051" s="441" t="s">
        <v>93</v>
      </c>
      <c r="H2051" s="441" t="s">
        <v>1103</v>
      </c>
      <c r="I2051" s="441" t="s">
        <v>1131</v>
      </c>
      <c r="J2051" s="441" t="s">
        <v>112</v>
      </c>
      <c r="K2051" s="1111" t="s">
        <v>1135</v>
      </c>
      <c r="L2051" s="441" t="s">
        <v>1120</v>
      </c>
      <c r="M2051" s="441" t="str">
        <f t="shared" si="122"/>
        <v>Mudgee 132 kV</v>
      </c>
      <c r="N2051" s="1111" t="s">
        <v>1106</v>
      </c>
      <c r="O2051" s="1111" t="s">
        <v>833</v>
      </c>
      <c r="P2051" s="1111"/>
      <c r="Q2051" s="2867"/>
      <c r="R2051" s="2868"/>
      <c r="S2051" s="2869"/>
      <c r="T2051" s="2869"/>
      <c r="U2051" s="2869"/>
      <c r="V2051" s="2869"/>
      <c r="W2051" s="2869"/>
      <c r="X2051" s="2869"/>
      <c r="Y2051" s="2869"/>
      <c r="Z2051" s="2869"/>
      <c r="AA2051" s="2879"/>
      <c r="AC2051" s="124"/>
      <c r="AD2051" s="124"/>
      <c r="AE2051" s="124"/>
      <c r="AF2051" s="124"/>
      <c r="AG2051" s="124"/>
      <c r="AH2051" s="124"/>
      <c r="AI2051" s="124"/>
      <c r="AJ2051" s="124"/>
      <c r="AK2051" s="124"/>
      <c r="AL2051" s="124"/>
      <c r="AM2051" s="124"/>
      <c r="AN2051" s="124"/>
      <c r="AO2051" s="124"/>
      <c r="AP2051" s="124"/>
      <c r="AQ2051" s="124"/>
      <c r="AR2051" s="124"/>
      <c r="AS2051" s="124"/>
      <c r="AT2051" s="124"/>
      <c r="AU2051" s="124"/>
      <c r="AV2051" s="124"/>
      <c r="AW2051" s="124"/>
      <c r="AX2051" s="124"/>
      <c r="AY2051" s="124"/>
      <c r="AZ2051" s="124"/>
      <c r="BA2051" s="124"/>
      <c r="BB2051" s="124"/>
    </row>
    <row r="2052" spans="2:54" ht="15" customHeight="1">
      <c r="B2052" s="1155"/>
      <c r="C2052" s="3016" t="s">
        <v>1135</v>
      </c>
      <c r="D2052" s="3016" t="s">
        <v>842</v>
      </c>
      <c r="E2052" s="1146" t="s">
        <v>1127</v>
      </c>
      <c r="F2052" s="1106"/>
      <c r="G2052" s="441" t="s">
        <v>93</v>
      </c>
      <c r="H2052" s="441" t="s">
        <v>1103</v>
      </c>
      <c r="I2052" s="441" t="s">
        <v>1128</v>
      </c>
      <c r="J2052" s="441" t="s">
        <v>112</v>
      </c>
      <c r="K2052" s="1111" t="s">
        <v>1135</v>
      </c>
      <c r="L2052" s="441" t="s">
        <v>1120</v>
      </c>
      <c r="M2052" s="441" t="str">
        <f t="shared" si="122"/>
        <v>Mudgee 132 kV</v>
      </c>
      <c r="N2052" s="1111" t="s">
        <v>1106</v>
      </c>
      <c r="O2052" s="1111" t="s">
        <v>842</v>
      </c>
      <c r="P2052" s="1111"/>
      <c r="Q2052" s="2867"/>
      <c r="R2052" s="2868"/>
      <c r="S2052" s="2869"/>
      <c r="T2052" s="2869"/>
      <c r="U2052" s="2869"/>
      <c r="V2052" s="2869"/>
      <c r="W2052" s="2869"/>
      <c r="X2052" s="2869"/>
      <c r="Y2052" s="2869"/>
      <c r="Z2052" s="2869"/>
      <c r="AA2052" s="2879"/>
      <c r="AC2052" s="124"/>
      <c r="AD2052" s="124"/>
      <c r="AE2052" s="124"/>
      <c r="AF2052" s="124"/>
      <c r="AG2052" s="124"/>
      <c r="AH2052" s="124"/>
      <c r="AI2052" s="124"/>
      <c r="AJ2052" s="124"/>
      <c r="AK2052" s="124"/>
      <c r="AL2052" s="124"/>
      <c r="AM2052" s="124"/>
      <c r="AN2052" s="124"/>
      <c r="AO2052" s="124"/>
      <c r="AP2052" s="124"/>
      <c r="AQ2052" s="124"/>
      <c r="AR2052" s="124"/>
      <c r="AS2052" s="124"/>
      <c r="AT2052" s="124"/>
      <c r="AU2052" s="124"/>
      <c r="AV2052" s="124"/>
      <c r="AW2052" s="124"/>
      <c r="AX2052" s="124"/>
      <c r="AY2052" s="124"/>
      <c r="AZ2052" s="124"/>
      <c r="BA2052" s="124"/>
      <c r="BB2052" s="124"/>
    </row>
    <row r="2053" spans="2:54" ht="15" customHeight="1">
      <c r="B2053" s="1155"/>
      <c r="C2053" s="3017"/>
      <c r="D2053" s="3017"/>
      <c r="E2053" s="1146" t="s">
        <v>1130</v>
      </c>
      <c r="F2053" s="1106"/>
      <c r="G2053" s="441" t="s">
        <v>93</v>
      </c>
      <c r="H2053" s="441" t="s">
        <v>1103</v>
      </c>
      <c r="I2053" s="441" t="s">
        <v>1131</v>
      </c>
      <c r="J2053" s="441" t="s">
        <v>112</v>
      </c>
      <c r="K2053" s="1111" t="s">
        <v>1135</v>
      </c>
      <c r="L2053" s="441" t="s">
        <v>1120</v>
      </c>
      <c r="M2053" s="441" t="str">
        <f t="shared" si="122"/>
        <v>Mudgee 132 kV</v>
      </c>
      <c r="N2053" s="1111" t="s">
        <v>1106</v>
      </c>
      <c r="O2053" s="1111" t="s">
        <v>842</v>
      </c>
      <c r="P2053" s="1111"/>
      <c r="Q2053" s="2867"/>
      <c r="R2053" s="2868"/>
      <c r="S2053" s="2869"/>
      <c r="T2053" s="2869"/>
      <c r="U2053" s="2869"/>
      <c r="V2053" s="2869"/>
      <c r="W2053" s="2869"/>
      <c r="X2053" s="2869"/>
      <c r="Y2053" s="2869"/>
      <c r="Z2053" s="2869"/>
      <c r="AA2053" s="2879"/>
      <c r="AC2053" s="124"/>
      <c r="AD2053" s="124"/>
      <c r="AE2053" s="124"/>
      <c r="AF2053" s="124"/>
      <c r="AG2053" s="124"/>
      <c r="AH2053" s="124"/>
      <c r="AI2053" s="124"/>
      <c r="AJ2053" s="124"/>
      <c r="AK2053" s="124"/>
      <c r="AL2053" s="124"/>
      <c r="AM2053" s="124"/>
      <c r="AN2053" s="124"/>
      <c r="AO2053" s="124"/>
      <c r="AP2053" s="124"/>
      <c r="AQ2053" s="124"/>
      <c r="AR2053" s="124"/>
      <c r="AS2053" s="124"/>
      <c r="AT2053" s="124"/>
      <c r="AU2053" s="124"/>
      <c r="AV2053" s="124"/>
      <c r="AW2053" s="124"/>
      <c r="AX2053" s="124"/>
      <c r="AY2053" s="124"/>
      <c r="AZ2053" s="124"/>
      <c r="BA2053" s="124"/>
      <c r="BB2053" s="124"/>
    </row>
    <row r="2054" spans="2:54" ht="15" customHeight="1">
      <c r="B2054" s="1155"/>
      <c r="C2054" s="3016" t="s">
        <v>1136</v>
      </c>
      <c r="D2054" s="3016" t="s">
        <v>833</v>
      </c>
      <c r="E2054" s="1146" t="s">
        <v>1127</v>
      </c>
      <c r="F2054" s="1106"/>
      <c r="G2054" s="441" t="s">
        <v>93</v>
      </c>
      <c r="H2054" s="441" t="s">
        <v>1103</v>
      </c>
      <c r="I2054" s="441" t="s">
        <v>1128</v>
      </c>
      <c r="J2054" s="441" t="s">
        <v>112</v>
      </c>
      <c r="K2054" s="1111" t="s">
        <v>1136</v>
      </c>
      <c r="L2054" s="441" t="s">
        <v>1120</v>
      </c>
      <c r="M2054" s="441" t="str">
        <f t="shared" si="122"/>
        <v>Mudgee 132 kV</v>
      </c>
      <c r="N2054" s="1111" t="s">
        <v>1106</v>
      </c>
      <c r="O2054" s="1111" t="s">
        <v>833</v>
      </c>
      <c r="P2054" s="1111"/>
      <c r="Q2054" s="2867"/>
      <c r="R2054" s="2868"/>
      <c r="S2054" s="2869"/>
      <c r="T2054" s="2869"/>
      <c r="U2054" s="2869"/>
      <c r="V2054" s="2869"/>
      <c r="W2054" s="2870">
        <v>21.830395299999999</v>
      </c>
      <c r="X2054" s="2870">
        <v>21.8958864859</v>
      </c>
      <c r="Y2054" s="2870">
        <v>21.961574145357702</v>
      </c>
      <c r="Z2054" s="2870">
        <v>22.027458867793776</v>
      </c>
      <c r="AA2054" s="2870">
        <v>22.093541244397159</v>
      </c>
      <c r="AC2054" s="124"/>
      <c r="AD2054" s="124"/>
      <c r="AE2054" s="124"/>
      <c r="AF2054" s="124"/>
      <c r="AG2054" s="124"/>
      <c r="AH2054" s="124"/>
      <c r="AI2054" s="124"/>
      <c r="AJ2054" s="124"/>
      <c r="AK2054" s="124"/>
      <c r="AL2054" s="124"/>
      <c r="AM2054" s="124"/>
      <c r="AN2054" s="124"/>
      <c r="AO2054" s="124"/>
      <c r="AP2054" s="124"/>
      <c r="AQ2054" s="124"/>
      <c r="AR2054" s="124"/>
      <c r="AS2054" s="124"/>
      <c r="AT2054" s="124"/>
      <c r="AU2054" s="124"/>
      <c r="AV2054" s="124"/>
      <c r="AW2054" s="124"/>
      <c r="AX2054" s="124"/>
      <c r="AY2054" s="124"/>
      <c r="AZ2054" s="124"/>
      <c r="BA2054" s="124"/>
      <c r="BB2054" s="124"/>
    </row>
    <row r="2055" spans="2:54" ht="15" customHeight="1">
      <c r="B2055" s="1155"/>
      <c r="C2055" s="3017"/>
      <c r="D2055" s="3017"/>
      <c r="E2055" s="1146" t="s">
        <v>1130</v>
      </c>
      <c r="F2055" s="1106"/>
      <c r="G2055" s="441" t="s">
        <v>93</v>
      </c>
      <c r="H2055" s="441" t="s">
        <v>1103</v>
      </c>
      <c r="I2055" s="441" t="s">
        <v>1131</v>
      </c>
      <c r="J2055" s="441" t="s">
        <v>112</v>
      </c>
      <c r="K2055" s="1111" t="s">
        <v>1136</v>
      </c>
      <c r="L2055" s="441" t="s">
        <v>1120</v>
      </c>
      <c r="M2055" s="441" t="str">
        <f t="shared" si="122"/>
        <v>Mudgee 132 kV</v>
      </c>
      <c r="N2055" s="1111" t="s">
        <v>1106</v>
      </c>
      <c r="O2055" s="1111" t="s">
        <v>833</v>
      </c>
      <c r="P2055" s="1111"/>
      <c r="Q2055" s="2528"/>
      <c r="R2055" s="2529"/>
      <c r="S2055" s="2530"/>
      <c r="T2055" s="2530"/>
      <c r="U2055" s="2530"/>
      <c r="V2055" s="2530"/>
      <c r="W2055" s="2102"/>
      <c r="X2055" s="2102"/>
      <c r="Y2055" s="2102"/>
      <c r="Z2055" s="2102"/>
      <c r="AA2055" s="2103"/>
      <c r="AC2055" s="124"/>
      <c r="AD2055" s="124"/>
      <c r="AE2055" s="124"/>
      <c r="AF2055" s="124"/>
      <c r="AG2055" s="124"/>
      <c r="AH2055" s="124"/>
      <c r="AI2055" s="124"/>
      <c r="AJ2055" s="124"/>
      <c r="AK2055" s="124"/>
      <c r="AL2055" s="124"/>
      <c r="AM2055" s="124"/>
      <c r="AN2055" s="124"/>
      <c r="AO2055" s="124"/>
      <c r="AP2055" s="124"/>
      <c r="AQ2055" s="124"/>
      <c r="AR2055" s="124"/>
      <c r="AS2055" s="124"/>
      <c r="AT2055" s="124"/>
      <c r="AU2055" s="124"/>
      <c r="AV2055" s="124"/>
      <c r="AW2055" s="124"/>
      <c r="AX2055" s="124"/>
      <c r="AY2055" s="124"/>
      <c r="AZ2055" s="124"/>
      <c r="BA2055" s="124"/>
      <c r="BB2055" s="124"/>
    </row>
    <row r="2056" spans="2:54" ht="15" customHeight="1">
      <c r="B2056" s="1155"/>
      <c r="C2056" s="3016" t="s">
        <v>1136</v>
      </c>
      <c r="D2056" s="3016" t="s">
        <v>842</v>
      </c>
      <c r="E2056" s="1146" t="s">
        <v>1127</v>
      </c>
      <c r="F2056" s="1106"/>
      <c r="G2056" s="441" t="s">
        <v>93</v>
      </c>
      <c r="H2056" s="441" t="s">
        <v>1103</v>
      </c>
      <c r="I2056" s="441" t="s">
        <v>1128</v>
      </c>
      <c r="J2056" s="441" t="s">
        <v>112</v>
      </c>
      <c r="K2056" s="1111" t="s">
        <v>1136</v>
      </c>
      <c r="L2056" s="441" t="s">
        <v>1120</v>
      </c>
      <c r="M2056" s="441" t="str">
        <f t="shared" si="122"/>
        <v>Mudgee 132 kV</v>
      </c>
      <c r="N2056" s="1111" t="s">
        <v>1106</v>
      </c>
      <c r="O2056" s="1111" t="s">
        <v>842</v>
      </c>
      <c r="P2056" s="1111"/>
      <c r="Q2056" s="2528"/>
      <c r="R2056" s="2529"/>
      <c r="S2056" s="2530"/>
      <c r="T2056" s="2530"/>
      <c r="U2056" s="2530"/>
      <c r="V2056" s="2530"/>
      <c r="W2056" s="2102">
        <v>21.999793711579159</v>
      </c>
      <c r="X2056" s="2102">
        <v>22.065793092713896</v>
      </c>
      <c r="Y2056" s="2102">
        <v>22.13199047199204</v>
      </c>
      <c r="Z2056" s="2102">
        <v>22.198386443408019</v>
      </c>
      <c r="AA2056" s="2102">
        <v>22.264981602738246</v>
      </c>
      <c r="AC2056" s="124"/>
      <c r="AD2056" s="124"/>
      <c r="AE2056" s="124"/>
      <c r="AF2056" s="124"/>
      <c r="AG2056" s="124"/>
      <c r="AH2056" s="124"/>
      <c r="AI2056" s="124"/>
      <c r="AJ2056" s="124"/>
      <c r="AK2056" s="124"/>
      <c r="AL2056" s="124"/>
      <c r="AM2056" s="124"/>
      <c r="AN2056" s="124"/>
      <c r="AO2056" s="124"/>
      <c r="AP2056" s="124"/>
      <c r="AQ2056" s="124"/>
      <c r="AR2056" s="124"/>
      <c r="AS2056" s="124"/>
      <c r="AT2056" s="124"/>
      <c r="AU2056" s="124"/>
      <c r="AV2056" s="124"/>
      <c r="AW2056" s="124"/>
      <c r="AX2056" s="124"/>
      <c r="AY2056" s="124"/>
      <c r="AZ2056" s="124"/>
      <c r="BA2056" s="124"/>
      <c r="BB2056" s="124"/>
    </row>
    <row r="2057" spans="2:54" ht="15" customHeight="1" thickBot="1">
      <c r="B2057" s="2872"/>
      <c r="C2057" s="3018"/>
      <c r="D2057" s="3018"/>
      <c r="E2057" s="2873" t="s">
        <v>1130</v>
      </c>
      <c r="F2057" s="1106"/>
      <c r="G2057" s="441" t="s">
        <v>93</v>
      </c>
      <c r="H2057" s="441" t="s">
        <v>1103</v>
      </c>
      <c r="I2057" s="441" t="s">
        <v>1131</v>
      </c>
      <c r="J2057" s="441" t="s">
        <v>112</v>
      </c>
      <c r="K2057" s="1111" t="s">
        <v>1136</v>
      </c>
      <c r="L2057" s="441" t="s">
        <v>1120</v>
      </c>
      <c r="M2057" s="441" t="str">
        <f t="shared" si="122"/>
        <v>Mudgee 132 kV</v>
      </c>
      <c r="N2057" s="1111" t="s">
        <v>1106</v>
      </c>
      <c r="O2057" s="1111" t="s">
        <v>842</v>
      </c>
      <c r="P2057" s="1111"/>
      <c r="Q2057" s="2874"/>
      <c r="R2057" s="2875"/>
      <c r="S2057" s="2876"/>
      <c r="T2057" s="2876"/>
      <c r="U2057" s="2876"/>
      <c r="V2057" s="2876"/>
      <c r="W2057" s="2877"/>
      <c r="X2057" s="2877"/>
      <c r="Y2057" s="2877"/>
      <c r="Z2057" s="2877"/>
      <c r="AA2057" s="2878"/>
      <c r="AC2057" s="124"/>
      <c r="AD2057" s="124"/>
      <c r="AE2057" s="124"/>
      <c r="AF2057" s="124"/>
      <c r="AG2057" s="124"/>
      <c r="AH2057" s="124"/>
      <c r="AI2057" s="124"/>
      <c r="AJ2057" s="124"/>
      <c r="AK2057" s="124"/>
      <c r="AL2057" s="124"/>
      <c r="AM2057" s="124"/>
      <c r="AN2057" s="124"/>
      <c r="AO2057" s="124"/>
      <c r="AP2057" s="124"/>
      <c r="AQ2057" s="124"/>
      <c r="AR2057" s="124"/>
      <c r="AS2057" s="124"/>
      <c r="AT2057" s="124"/>
      <c r="AU2057" s="124"/>
      <c r="AV2057" s="124"/>
      <c r="AW2057" s="124"/>
      <c r="AX2057" s="124"/>
      <c r="AY2057" s="124"/>
      <c r="AZ2057" s="124"/>
      <c r="BA2057" s="124"/>
      <c r="BB2057" s="124"/>
    </row>
    <row r="2058" spans="2:54" ht="15" customHeight="1">
      <c r="B2058" s="1145" t="s">
        <v>1635</v>
      </c>
      <c r="C2058" s="3019" t="s">
        <v>1126</v>
      </c>
      <c r="D2058" s="3019" t="s">
        <v>842</v>
      </c>
      <c r="E2058" s="1146" t="s">
        <v>1127</v>
      </c>
      <c r="F2058" s="1106"/>
      <c r="G2058" s="441" t="s">
        <v>93</v>
      </c>
      <c r="H2058" s="441" t="s">
        <v>1103</v>
      </c>
      <c r="I2058" s="441" t="s">
        <v>1128</v>
      </c>
      <c r="J2058" s="441" t="s">
        <v>112</v>
      </c>
      <c r="K2058" s="441" t="s">
        <v>1126</v>
      </c>
      <c r="L2058" s="441" t="s">
        <v>1120</v>
      </c>
      <c r="M2058" s="441" t="str">
        <f t="shared" ref="M2058" si="125">B2058</f>
        <v>Wellington 132 kV</v>
      </c>
      <c r="N2058" s="441" t="s">
        <v>1129</v>
      </c>
      <c r="O2058" s="441" t="s">
        <v>842</v>
      </c>
      <c r="P2058" s="1111"/>
      <c r="Q2058" s="2521"/>
      <c r="R2058" s="2522"/>
      <c r="S2058" s="2523"/>
      <c r="T2058" s="2523"/>
      <c r="U2058" s="2523"/>
      <c r="V2058" s="2523"/>
      <c r="W2058" s="2524"/>
      <c r="X2058" s="2524"/>
      <c r="Y2058" s="2524"/>
      <c r="Z2058" s="2524"/>
      <c r="AA2058" s="2525"/>
      <c r="AC2058" s="124"/>
      <c r="AD2058" s="124"/>
      <c r="AE2058" s="124"/>
      <c r="AF2058" s="124"/>
      <c r="AG2058" s="124"/>
      <c r="AH2058" s="124"/>
      <c r="AI2058" s="124"/>
      <c r="AJ2058" s="124"/>
      <c r="AK2058" s="124"/>
      <c r="AL2058" s="124"/>
      <c r="AM2058" s="124"/>
      <c r="AN2058" s="124"/>
      <c r="AO2058" s="124"/>
      <c r="AP2058" s="124"/>
      <c r="AQ2058" s="124"/>
      <c r="AR2058" s="124"/>
      <c r="AS2058" s="124"/>
      <c r="AT2058" s="124"/>
      <c r="AU2058" s="124"/>
      <c r="AV2058" s="124"/>
      <c r="AW2058" s="124"/>
      <c r="AX2058" s="124"/>
      <c r="AY2058" s="124"/>
      <c r="AZ2058" s="124"/>
      <c r="BA2058" s="124"/>
      <c r="BB2058" s="124"/>
    </row>
    <row r="2059" spans="2:54" ht="15" customHeight="1">
      <c r="B2059" s="1155"/>
      <c r="C2059" s="3017"/>
      <c r="D2059" s="3017"/>
      <c r="E2059" s="1146" t="s">
        <v>1130</v>
      </c>
      <c r="F2059" s="1106"/>
      <c r="G2059" s="441" t="s">
        <v>93</v>
      </c>
      <c r="H2059" s="441" t="s">
        <v>1103</v>
      </c>
      <c r="I2059" s="441" t="s">
        <v>1131</v>
      </c>
      <c r="J2059" s="441" t="s">
        <v>112</v>
      </c>
      <c r="K2059" s="441" t="s">
        <v>1126</v>
      </c>
      <c r="L2059" s="441" t="s">
        <v>1120</v>
      </c>
      <c r="M2059" s="441" t="str">
        <f t="shared" si="122"/>
        <v>Wellington 132 kV</v>
      </c>
      <c r="N2059" s="441" t="s">
        <v>1129</v>
      </c>
      <c r="O2059" s="441" t="s">
        <v>842</v>
      </c>
      <c r="P2059" s="1111"/>
      <c r="Q2059" s="2526"/>
      <c r="R2059" s="2527"/>
      <c r="S2059" s="2524"/>
      <c r="T2059" s="2524"/>
      <c r="U2059" s="2524"/>
      <c r="V2059" s="2524"/>
      <c r="W2059" s="2524"/>
      <c r="X2059" s="2524"/>
      <c r="Y2059" s="2524"/>
      <c r="Z2059" s="2524"/>
      <c r="AA2059" s="2525"/>
      <c r="AC2059" s="124"/>
      <c r="AD2059" s="124"/>
      <c r="AE2059" s="124"/>
      <c r="AF2059" s="124"/>
      <c r="AG2059" s="124"/>
      <c r="AH2059" s="124"/>
      <c r="AI2059" s="124"/>
      <c r="AJ2059" s="124"/>
      <c r="AK2059" s="124"/>
      <c r="AL2059" s="124"/>
      <c r="AM2059" s="124"/>
      <c r="AN2059" s="124"/>
      <c r="AO2059" s="124"/>
      <c r="AP2059" s="124"/>
      <c r="AQ2059" s="124"/>
      <c r="AR2059" s="124"/>
      <c r="AS2059" s="124"/>
      <c r="AT2059" s="124"/>
      <c r="AU2059" s="124"/>
      <c r="AV2059" s="124"/>
      <c r="AW2059" s="124"/>
      <c r="AX2059" s="124"/>
      <c r="AY2059" s="124"/>
      <c r="AZ2059" s="124"/>
      <c r="BA2059" s="124"/>
      <c r="BB2059" s="124"/>
    </row>
    <row r="2060" spans="2:54" ht="15" customHeight="1">
      <c r="B2060" s="1155"/>
      <c r="C2060" s="3016" t="s">
        <v>1132</v>
      </c>
      <c r="D2060" s="3016" t="s">
        <v>833</v>
      </c>
      <c r="E2060" s="1146" t="s">
        <v>1127</v>
      </c>
      <c r="F2060" s="1106"/>
      <c r="G2060" s="441" t="s">
        <v>93</v>
      </c>
      <c r="H2060" s="441" t="s">
        <v>1103</v>
      </c>
      <c r="I2060" s="441" t="s">
        <v>1128</v>
      </c>
      <c r="J2060" s="441" t="s">
        <v>112</v>
      </c>
      <c r="K2060" s="1111" t="s">
        <v>1132</v>
      </c>
      <c r="L2060" s="441" t="s">
        <v>1120</v>
      </c>
      <c r="M2060" s="441" t="str">
        <f t="shared" si="122"/>
        <v>Wellington 132 kV</v>
      </c>
      <c r="N2060" s="1111" t="s">
        <v>1106</v>
      </c>
      <c r="O2060" s="1111" t="s">
        <v>833</v>
      </c>
      <c r="P2060" s="1111"/>
      <c r="Q2060" s="2850"/>
      <c r="R2060" s="2850"/>
      <c r="S2060" s="2850"/>
      <c r="T2060" s="2850"/>
      <c r="U2060" s="2850"/>
      <c r="V2060" s="2851"/>
      <c r="W2060" s="2852"/>
      <c r="X2060" s="2852"/>
      <c r="Y2060" s="2852"/>
      <c r="Z2060" s="2852"/>
      <c r="AA2060" s="2853"/>
      <c r="AC2060" s="124"/>
      <c r="AD2060" s="124"/>
      <c r="AE2060" s="124"/>
      <c r="AF2060" s="124"/>
      <c r="AG2060" s="124"/>
      <c r="AH2060" s="124"/>
      <c r="AI2060" s="124"/>
      <c r="AJ2060" s="124"/>
      <c r="AK2060" s="124"/>
      <c r="AL2060" s="124"/>
      <c r="AM2060" s="124"/>
      <c r="AN2060" s="124"/>
      <c r="AO2060" s="124"/>
      <c r="AP2060" s="124"/>
      <c r="AQ2060" s="124"/>
      <c r="AR2060" s="124"/>
      <c r="AS2060" s="124"/>
      <c r="AT2060" s="124"/>
      <c r="AU2060" s="124"/>
      <c r="AV2060" s="124"/>
      <c r="AW2060" s="124"/>
      <c r="AX2060" s="124"/>
      <c r="AY2060" s="124"/>
      <c r="AZ2060" s="124"/>
      <c r="BA2060" s="124"/>
      <c r="BB2060" s="124"/>
    </row>
    <row r="2061" spans="2:54" ht="15" customHeight="1">
      <c r="B2061" s="1155"/>
      <c r="C2061" s="3017"/>
      <c r="D2061" s="3017"/>
      <c r="E2061" s="1146" t="s">
        <v>1130</v>
      </c>
      <c r="F2061" s="1106"/>
      <c r="G2061" s="441" t="s">
        <v>93</v>
      </c>
      <c r="H2061" s="441" t="s">
        <v>1103</v>
      </c>
      <c r="I2061" s="441" t="s">
        <v>1131</v>
      </c>
      <c r="J2061" s="441" t="s">
        <v>112</v>
      </c>
      <c r="K2061" s="1111" t="s">
        <v>1132</v>
      </c>
      <c r="L2061" s="441" t="s">
        <v>1120</v>
      </c>
      <c r="M2061" s="441" t="str">
        <f t="shared" ref="M2061:M2123" si="126">M2060</f>
        <v>Wellington 132 kV</v>
      </c>
      <c r="N2061" s="1111" t="s">
        <v>1106</v>
      </c>
      <c r="O2061" s="1111" t="s">
        <v>833</v>
      </c>
      <c r="P2061" s="1111"/>
      <c r="Q2061" s="2850"/>
      <c r="R2061" s="2850"/>
      <c r="S2061" s="2850"/>
      <c r="T2061" s="2850"/>
      <c r="U2061" s="2850"/>
      <c r="V2061" s="2851"/>
      <c r="W2061" s="2852"/>
      <c r="X2061" s="2852"/>
      <c r="Y2061" s="2852"/>
      <c r="Z2061" s="2852"/>
      <c r="AA2061" s="2853"/>
      <c r="AC2061" s="124"/>
      <c r="AD2061" s="124"/>
      <c r="AE2061" s="124"/>
      <c r="AF2061" s="124"/>
      <c r="AG2061" s="124"/>
      <c r="AH2061" s="124"/>
      <c r="AI2061" s="124"/>
      <c r="AJ2061" s="124"/>
      <c r="AK2061" s="124"/>
      <c r="AL2061" s="124"/>
      <c r="AM2061" s="124"/>
      <c r="AN2061" s="124"/>
      <c r="AO2061" s="124"/>
      <c r="AP2061" s="124"/>
      <c r="AQ2061" s="124"/>
      <c r="AR2061" s="124"/>
      <c r="AS2061" s="124"/>
      <c r="AT2061" s="124"/>
      <c r="AU2061" s="124"/>
      <c r="AV2061" s="124"/>
      <c r="AW2061" s="124"/>
      <c r="AX2061" s="124"/>
      <c r="AY2061" s="124"/>
      <c r="AZ2061" s="124"/>
      <c r="BA2061" s="124"/>
      <c r="BB2061" s="124"/>
    </row>
    <row r="2062" spans="2:54" ht="15" customHeight="1">
      <c r="B2062" s="1155"/>
      <c r="C2062" s="3016" t="s">
        <v>1132</v>
      </c>
      <c r="D2062" s="3016" t="s">
        <v>842</v>
      </c>
      <c r="E2062" s="1146" t="s">
        <v>1127</v>
      </c>
      <c r="F2062" s="1106"/>
      <c r="G2062" s="441" t="s">
        <v>93</v>
      </c>
      <c r="H2062" s="441" t="s">
        <v>1103</v>
      </c>
      <c r="I2062" s="441" t="s">
        <v>1128</v>
      </c>
      <c r="J2062" s="441" t="s">
        <v>112</v>
      </c>
      <c r="K2062" s="1111" t="s">
        <v>1132</v>
      </c>
      <c r="L2062" s="441" t="s">
        <v>1120</v>
      </c>
      <c r="M2062" s="441" t="str">
        <f t="shared" si="126"/>
        <v>Wellington 132 kV</v>
      </c>
      <c r="N2062" s="1111" t="s">
        <v>1106</v>
      </c>
      <c r="O2062" s="1112" t="s">
        <v>842</v>
      </c>
      <c r="P2062" s="1111"/>
      <c r="Q2062" s="2881">
        <v>164</v>
      </c>
      <c r="R2062" s="2881">
        <v>169</v>
      </c>
      <c r="S2062" s="2881">
        <v>185</v>
      </c>
      <c r="T2062" s="2881">
        <v>160</v>
      </c>
      <c r="U2062" s="2881">
        <v>179</v>
      </c>
      <c r="V2062" s="2881">
        <v>175</v>
      </c>
      <c r="W2062" s="2852"/>
      <c r="X2062" s="2852"/>
      <c r="Y2062" s="2852"/>
      <c r="Z2062" s="2852"/>
      <c r="AA2062" s="2853"/>
      <c r="AC2062" s="124"/>
      <c r="AD2062" s="124"/>
      <c r="AE2062" s="124"/>
      <c r="AF2062" s="124"/>
      <c r="AG2062" s="124"/>
      <c r="AH2062" s="124"/>
      <c r="AI2062" s="124"/>
      <c r="AJ2062" s="124"/>
      <c r="AK2062" s="124"/>
      <c r="AL2062" s="124"/>
      <c r="AM2062" s="124"/>
      <c r="AN2062" s="124"/>
      <c r="AO2062" s="124"/>
      <c r="AP2062" s="124"/>
      <c r="AQ2062" s="124"/>
      <c r="AR2062" s="124"/>
      <c r="AS2062" s="124"/>
      <c r="AT2062" s="124"/>
      <c r="AU2062" s="124"/>
      <c r="AV2062" s="124"/>
      <c r="AW2062" s="124"/>
      <c r="AX2062" s="124"/>
      <c r="AY2062" s="124"/>
      <c r="AZ2062" s="124"/>
      <c r="BA2062" s="124"/>
      <c r="BB2062" s="124"/>
    </row>
    <row r="2063" spans="2:54" ht="15" customHeight="1">
      <c r="B2063" s="1155"/>
      <c r="C2063" s="3017"/>
      <c r="D2063" s="3017"/>
      <c r="E2063" s="1146" t="s">
        <v>1130</v>
      </c>
      <c r="F2063" s="1106"/>
      <c r="G2063" s="441" t="s">
        <v>93</v>
      </c>
      <c r="H2063" s="441" t="s">
        <v>1103</v>
      </c>
      <c r="I2063" s="441" t="s">
        <v>1131</v>
      </c>
      <c r="J2063" s="441" t="s">
        <v>112</v>
      </c>
      <c r="K2063" s="1111" t="s">
        <v>1132</v>
      </c>
      <c r="L2063" s="441" t="s">
        <v>1120</v>
      </c>
      <c r="M2063" s="441" t="str">
        <f t="shared" si="126"/>
        <v>Wellington 132 kV</v>
      </c>
      <c r="N2063" s="1111" t="s">
        <v>1106</v>
      </c>
      <c r="O2063" s="1112" t="s">
        <v>842</v>
      </c>
      <c r="P2063" s="1111"/>
      <c r="Q2063" s="2881">
        <v>161</v>
      </c>
      <c r="R2063" s="2881">
        <v>165</v>
      </c>
      <c r="S2063" s="2881">
        <v>164</v>
      </c>
      <c r="T2063" s="2881">
        <v>141</v>
      </c>
      <c r="U2063" s="2881">
        <v>179</v>
      </c>
      <c r="V2063" s="2881">
        <v>134</v>
      </c>
      <c r="W2063" s="2852"/>
      <c r="X2063" s="2852"/>
      <c r="Y2063" s="2852"/>
      <c r="Z2063" s="2852"/>
      <c r="AA2063" s="2853"/>
      <c r="AC2063" s="124"/>
      <c r="AD2063" s="124"/>
      <c r="AE2063" s="124"/>
      <c r="AF2063" s="124"/>
      <c r="AG2063" s="124"/>
      <c r="AH2063" s="124"/>
      <c r="AI2063" s="124"/>
      <c r="AJ2063" s="124"/>
      <c r="AK2063" s="124"/>
      <c r="AL2063" s="124"/>
      <c r="AM2063" s="124"/>
      <c r="AN2063" s="124"/>
      <c r="AO2063" s="124"/>
      <c r="AP2063" s="124"/>
      <c r="AQ2063" s="124"/>
      <c r="AR2063" s="124"/>
      <c r="AS2063" s="124"/>
      <c r="AT2063" s="124"/>
      <c r="AU2063" s="124"/>
      <c r="AV2063" s="124"/>
      <c r="AW2063" s="124"/>
      <c r="AX2063" s="124"/>
      <c r="AY2063" s="124"/>
      <c r="AZ2063" s="124"/>
      <c r="BA2063" s="124"/>
      <c r="BB2063" s="124"/>
    </row>
    <row r="2064" spans="2:54" ht="15" customHeight="1">
      <c r="B2064" s="1155"/>
      <c r="C2064" s="3016" t="s">
        <v>1133</v>
      </c>
      <c r="D2064" s="3016"/>
      <c r="E2064" s="1146" t="s">
        <v>1127</v>
      </c>
      <c r="F2064" s="1106"/>
      <c r="G2064" s="441" t="s">
        <v>93</v>
      </c>
      <c r="H2064" s="441" t="s">
        <v>1103</v>
      </c>
      <c r="I2064" s="441" t="s">
        <v>1128</v>
      </c>
      <c r="J2064" s="441" t="s">
        <v>112</v>
      </c>
      <c r="K2064" s="1111" t="s">
        <v>1133</v>
      </c>
      <c r="L2064" s="441" t="s">
        <v>1120</v>
      </c>
      <c r="M2064" s="441" t="str">
        <f t="shared" si="126"/>
        <v>Wellington 132 kV</v>
      </c>
      <c r="N2064" s="1111" t="s">
        <v>1108</v>
      </c>
      <c r="O2064" s="1111" t="s">
        <v>1109</v>
      </c>
      <c r="P2064" s="1111"/>
      <c r="Q2064" s="2856"/>
      <c r="R2064" s="2856"/>
      <c r="S2064" s="2856"/>
      <c r="T2064" s="2856"/>
      <c r="U2064" s="2856"/>
      <c r="V2064" s="2858"/>
      <c r="W2064" s="2859"/>
      <c r="X2064" s="2859"/>
      <c r="Y2064" s="2859"/>
      <c r="Z2064" s="2859"/>
      <c r="AA2064" s="2860"/>
      <c r="AC2064" s="124"/>
      <c r="AD2064" s="124"/>
      <c r="AE2064" s="124"/>
      <c r="AF2064" s="124"/>
      <c r="AG2064" s="124"/>
      <c r="AH2064" s="124"/>
      <c r="AI2064" s="124"/>
      <c r="AJ2064" s="124"/>
      <c r="AK2064" s="124"/>
      <c r="AL2064" s="124"/>
      <c r="AM2064" s="124"/>
      <c r="AN2064" s="124"/>
      <c r="AO2064" s="124"/>
      <c r="AP2064" s="124"/>
      <c r="AQ2064" s="124"/>
      <c r="AR2064" s="124"/>
      <c r="AS2064" s="124"/>
      <c r="AT2064" s="124"/>
      <c r="AU2064" s="124"/>
      <c r="AV2064" s="124"/>
      <c r="AW2064" s="124"/>
      <c r="AX2064" s="124"/>
      <c r="AY2064" s="124"/>
      <c r="AZ2064" s="124"/>
      <c r="BA2064" s="124"/>
      <c r="BB2064" s="124"/>
    </row>
    <row r="2065" spans="2:54" ht="15" customHeight="1">
      <c r="B2065" s="1155"/>
      <c r="C2065" s="3017"/>
      <c r="D2065" s="3017"/>
      <c r="E2065" s="1146" t="s">
        <v>1130</v>
      </c>
      <c r="F2065" s="1106"/>
      <c r="G2065" s="441" t="s">
        <v>93</v>
      </c>
      <c r="H2065" s="441" t="s">
        <v>1103</v>
      </c>
      <c r="I2065" s="441" t="s">
        <v>1131</v>
      </c>
      <c r="J2065" s="441" t="s">
        <v>112</v>
      </c>
      <c r="K2065" s="1111" t="s">
        <v>1133</v>
      </c>
      <c r="L2065" s="441" t="s">
        <v>1120</v>
      </c>
      <c r="M2065" s="441" t="str">
        <f t="shared" si="126"/>
        <v>Wellington 132 kV</v>
      </c>
      <c r="N2065" s="1111" t="s">
        <v>1108</v>
      </c>
      <c r="O2065" s="1111" t="s">
        <v>1109</v>
      </c>
      <c r="P2065" s="1111"/>
      <c r="Q2065" s="2856"/>
      <c r="R2065" s="2856"/>
      <c r="S2065" s="2856"/>
      <c r="T2065" s="2856"/>
      <c r="U2065" s="2856"/>
      <c r="V2065" s="2858"/>
      <c r="W2065" s="2859"/>
      <c r="X2065" s="2859"/>
      <c r="Y2065" s="2859"/>
      <c r="Z2065" s="2859"/>
      <c r="AA2065" s="2860"/>
      <c r="AC2065" s="124"/>
      <c r="AD2065" s="124"/>
      <c r="AE2065" s="124"/>
      <c r="AF2065" s="124"/>
      <c r="AG2065" s="124"/>
      <c r="AH2065" s="124"/>
      <c r="AI2065" s="124"/>
      <c r="AJ2065" s="124"/>
      <c r="AK2065" s="124"/>
      <c r="AL2065" s="124"/>
      <c r="AM2065" s="124"/>
      <c r="AN2065" s="124"/>
      <c r="AO2065" s="124"/>
      <c r="AP2065" s="124"/>
      <c r="AQ2065" s="124"/>
      <c r="AR2065" s="124"/>
      <c r="AS2065" s="124"/>
      <c r="AT2065" s="124"/>
      <c r="AU2065" s="124"/>
      <c r="AV2065" s="124"/>
      <c r="AW2065" s="124"/>
      <c r="AX2065" s="124"/>
      <c r="AY2065" s="124"/>
      <c r="AZ2065" s="124"/>
      <c r="BA2065" s="124"/>
      <c r="BB2065" s="124"/>
    </row>
    <row r="2066" spans="2:54" ht="15" customHeight="1">
      <c r="B2066" s="1155"/>
      <c r="C2066" s="3016" t="s">
        <v>1110</v>
      </c>
      <c r="D2066" s="3016"/>
      <c r="E2066" s="1146" t="s">
        <v>1127</v>
      </c>
      <c r="F2066" s="1106"/>
      <c r="G2066" s="441" t="s">
        <v>93</v>
      </c>
      <c r="H2066" s="441" t="s">
        <v>1103</v>
      </c>
      <c r="I2066" s="441" t="s">
        <v>1128</v>
      </c>
      <c r="J2066" s="441" t="s">
        <v>112</v>
      </c>
      <c r="K2066" s="1111" t="s">
        <v>1110</v>
      </c>
      <c r="L2066" s="441" t="s">
        <v>1120</v>
      </c>
      <c r="M2066" s="441" t="str">
        <f t="shared" si="126"/>
        <v>Wellington 132 kV</v>
      </c>
      <c r="N2066" s="1111" t="s">
        <v>1111</v>
      </c>
      <c r="O2066" s="1112">
        <v>0</v>
      </c>
      <c r="P2066" s="1111"/>
      <c r="Q2066" s="2861"/>
      <c r="R2066" s="2861"/>
      <c r="S2066" s="2861"/>
      <c r="T2066" s="2861"/>
      <c r="U2066" s="2861"/>
      <c r="V2066" s="2862"/>
      <c r="W2066" s="2863"/>
      <c r="X2066" s="2863"/>
      <c r="Y2066" s="2863"/>
      <c r="Z2066" s="2863"/>
      <c r="AA2066" s="2864"/>
      <c r="AC2066" s="124"/>
      <c r="AD2066" s="124"/>
      <c r="AE2066" s="124"/>
      <c r="AF2066" s="124"/>
      <c r="AG2066" s="124"/>
      <c r="AH2066" s="124"/>
      <c r="AI2066" s="124"/>
      <c r="AJ2066" s="124"/>
      <c r="AK2066" s="124"/>
      <c r="AL2066" s="124"/>
      <c r="AM2066" s="124"/>
      <c r="AN2066" s="124"/>
      <c r="AO2066" s="124"/>
      <c r="AP2066" s="124"/>
      <c r="AQ2066" s="124"/>
      <c r="AR2066" s="124"/>
      <c r="AS2066" s="124"/>
      <c r="AT2066" s="124"/>
      <c r="AU2066" s="124"/>
      <c r="AV2066" s="124"/>
      <c r="AW2066" s="124"/>
      <c r="AX2066" s="124"/>
      <c r="AY2066" s="124"/>
      <c r="AZ2066" s="124"/>
      <c r="BA2066" s="124"/>
      <c r="BB2066" s="124"/>
    </row>
    <row r="2067" spans="2:54" ht="15" customHeight="1">
      <c r="B2067" s="1155"/>
      <c r="C2067" s="3017"/>
      <c r="D2067" s="3017"/>
      <c r="E2067" s="1146" t="s">
        <v>1130</v>
      </c>
      <c r="F2067" s="1106"/>
      <c r="G2067" s="441" t="s">
        <v>93</v>
      </c>
      <c r="H2067" s="441" t="s">
        <v>1103</v>
      </c>
      <c r="I2067" s="441" t="s">
        <v>1131</v>
      </c>
      <c r="J2067" s="441" t="s">
        <v>112</v>
      </c>
      <c r="K2067" s="1111" t="s">
        <v>1110</v>
      </c>
      <c r="L2067" s="441" t="s">
        <v>1120</v>
      </c>
      <c r="M2067" s="441" t="str">
        <f t="shared" si="126"/>
        <v>Wellington 132 kV</v>
      </c>
      <c r="N2067" s="1111" t="s">
        <v>1111</v>
      </c>
      <c r="O2067" s="1112">
        <v>0</v>
      </c>
      <c r="P2067" s="1111"/>
      <c r="Q2067" s="2861"/>
      <c r="R2067" s="2861"/>
      <c r="S2067" s="2861"/>
      <c r="T2067" s="2861"/>
      <c r="U2067" s="2861"/>
      <c r="V2067" s="2862"/>
      <c r="W2067" s="2863"/>
      <c r="X2067" s="2863"/>
      <c r="Y2067" s="2863"/>
      <c r="Z2067" s="2863"/>
      <c r="AA2067" s="2864"/>
      <c r="AC2067" s="124"/>
      <c r="AD2067" s="124"/>
      <c r="AE2067" s="124"/>
      <c r="AF2067" s="124"/>
      <c r="AG2067" s="124"/>
      <c r="AH2067" s="124"/>
      <c r="AI2067" s="124"/>
      <c r="AJ2067" s="124"/>
      <c r="AK2067" s="124"/>
      <c r="AL2067" s="124"/>
      <c r="AM2067" s="124"/>
      <c r="AN2067" s="124"/>
      <c r="AO2067" s="124"/>
      <c r="AP2067" s="124"/>
      <c r="AQ2067" s="124"/>
      <c r="AR2067" s="124"/>
      <c r="AS2067" s="124"/>
      <c r="AT2067" s="124"/>
      <c r="AU2067" s="124"/>
      <c r="AV2067" s="124"/>
      <c r="AW2067" s="124"/>
      <c r="AX2067" s="124"/>
      <c r="AY2067" s="124"/>
      <c r="AZ2067" s="124"/>
      <c r="BA2067" s="124"/>
      <c r="BB2067" s="124"/>
    </row>
    <row r="2068" spans="2:54" ht="15" customHeight="1">
      <c r="B2068" s="1155"/>
      <c r="C2068" s="3016" t="s">
        <v>1112</v>
      </c>
      <c r="D2068" s="3016"/>
      <c r="E2068" s="1146" t="s">
        <v>1127</v>
      </c>
      <c r="F2068" s="1106"/>
      <c r="G2068" s="441" t="s">
        <v>93</v>
      </c>
      <c r="H2068" s="441" t="s">
        <v>1103</v>
      </c>
      <c r="I2068" s="441" t="s">
        <v>1128</v>
      </c>
      <c r="J2068" s="441" t="s">
        <v>112</v>
      </c>
      <c r="K2068" s="1111" t="s">
        <v>1112</v>
      </c>
      <c r="L2068" s="441" t="s">
        <v>1120</v>
      </c>
      <c r="M2068" s="441" t="str">
        <f t="shared" si="126"/>
        <v>Wellington 132 kV</v>
      </c>
      <c r="N2068" s="1111" t="s">
        <v>1113</v>
      </c>
      <c r="O2068" s="1111" t="s">
        <v>1113</v>
      </c>
      <c r="P2068" s="1111"/>
      <c r="Q2068" s="2850"/>
      <c r="R2068" s="2850"/>
      <c r="S2068" s="2850"/>
      <c r="T2068" s="2850"/>
      <c r="U2068" s="2850"/>
      <c r="V2068" s="2851"/>
      <c r="W2068" s="2866"/>
      <c r="X2068" s="2866"/>
      <c r="Y2068" s="2866"/>
      <c r="Z2068" s="2866"/>
      <c r="AA2068" s="2099"/>
      <c r="AC2068" s="124"/>
      <c r="AD2068" s="124"/>
      <c r="AE2068" s="124"/>
      <c r="AF2068" s="124"/>
      <c r="AG2068" s="124"/>
      <c r="AH2068" s="124"/>
      <c r="AI2068" s="124"/>
      <c r="AJ2068" s="124"/>
      <c r="AK2068" s="124"/>
      <c r="AL2068" s="124"/>
      <c r="AM2068" s="124"/>
      <c r="AN2068" s="124"/>
      <c r="AO2068" s="124"/>
      <c r="AP2068" s="124"/>
      <c r="AQ2068" s="124"/>
      <c r="AR2068" s="124"/>
      <c r="AS2068" s="124"/>
      <c r="AT2068" s="124"/>
      <c r="AU2068" s="124"/>
      <c r="AV2068" s="124"/>
      <c r="AW2068" s="124"/>
      <c r="AX2068" s="124"/>
      <c r="AY2068" s="124"/>
      <c r="AZ2068" s="124"/>
      <c r="BA2068" s="124"/>
      <c r="BB2068" s="124"/>
    </row>
    <row r="2069" spans="2:54" ht="15" customHeight="1">
      <c r="B2069" s="1155"/>
      <c r="C2069" s="3017"/>
      <c r="D2069" s="3017"/>
      <c r="E2069" s="1146" t="s">
        <v>1130</v>
      </c>
      <c r="F2069" s="1106"/>
      <c r="G2069" s="441" t="s">
        <v>93</v>
      </c>
      <c r="H2069" s="441" t="s">
        <v>1103</v>
      </c>
      <c r="I2069" s="441" t="s">
        <v>1131</v>
      </c>
      <c r="J2069" s="441" t="s">
        <v>112</v>
      </c>
      <c r="K2069" s="1111" t="s">
        <v>1112</v>
      </c>
      <c r="L2069" s="441" t="s">
        <v>1120</v>
      </c>
      <c r="M2069" s="441" t="str">
        <f t="shared" si="126"/>
        <v>Wellington 132 kV</v>
      </c>
      <c r="N2069" s="1111" t="s">
        <v>1113</v>
      </c>
      <c r="O2069" s="1111" t="s">
        <v>1113</v>
      </c>
      <c r="P2069" s="1111"/>
      <c r="Q2069" s="2850"/>
      <c r="R2069" s="2850"/>
      <c r="S2069" s="2850"/>
      <c r="T2069" s="2850"/>
      <c r="U2069" s="2850"/>
      <c r="V2069" s="2851"/>
      <c r="W2069" s="2866"/>
      <c r="X2069" s="2866"/>
      <c r="Y2069" s="2866"/>
      <c r="Z2069" s="2866"/>
      <c r="AA2069" s="2099"/>
      <c r="AC2069" s="124"/>
      <c r="AD2069" s="124"/>
      <c r="AE2069" s="124"/>
      <c r="AF2069" s="124"/>
      <c r="AG2069" s="124"/>
      <c r="AH2069" s="124"/>
      <c r="AI2069" s="124"/>
      <c r="AJ2069" s="124"/>
      <c r="AK2069" s="124"/>
      <c r="AL2069" s="124"/>
      <c r="AM2069" s="124"/>
      <c r="AN2069" s="124"/>
      <c r="AO2069" s="124"/>
      <c r="AP2069" s="124"/>
      <c r="AQ2069" s="124"/>
      <c r="AR2069" s="124"/>
      <c r="AS2069" s="124"/>
      <c r="AT2069" s="124"/>
      <c r="AU2069" s="124"/>
      <c r="AV2069" s="124"/>
      <c r="AW2069" s="124"/>
      <c r="AX2069" s="124"/>
      <c r="AY2069" s="124"/>
      <c r="AZ2069" s="124"/>
      <c r="BA2069" s="124"/>
      <c r="BB2069" s="124"/>
    </row>
    <row r="2070" spans="2:54" ht="15" customHeight="1">
      <c r="B2070" s="1155"/>
      <c r="C2070" s="3016" t="s">
        <v>1134</v>
      </c>
      <c r="D2070" s="3016" t="s">
        <v>833</v>
      </c>
      <c r="E2070" s="1146" t="s">
        <v>1127</v>
      </c>
      <c r="F2070" s="1106"/>
      <c r="G2070" s="441" t="s">
        <v>93</v>
      </c>
      <c r="H2070" s="441" t="s">
        <v>1103</v>
      </c>
      <c r="I2070" s="441" t="s">
        <v>1128</v>
      </c>
      <c r="J2070" s="441" t="s">
        <v>112</v>
      </c>
      <c r="K2070" s="1111" t="s">
        <v>1134</v>
      </c>
      <c r="L2070" s="441" t="s">
        <v>1120</v>
      </c>
      <c r="M2070" s="441" t="str">
        <f t="shared" si="126"/>
        <v>Wellington 132 kV</v>
      </c>
      <c r="N2070" s="1111" t="s">
        <v>1115</v>
      </c>
      <c r="O2070" s="1111" t="s">
        <v>833</v>
      </c>
      <c r="P2070" s="1111"/>
      <c r="Q2070" s="2867"/>
      <c r="R2070" s="2868"/>
      <c r="S2070" s="2869"/>
      <c r="T2070" s="2869"/>
      <c r="U2070" s="2869"/>
      <c r="V2070" s="2869"/>
      <c r="W2070" s="2869"/>
      <c r="X2070" s="2869"/>
      <c r="Y2070" s="2869"/>
      <c r="Z2070" s="2869"/>
      <c r="AA2070" s="2879"/>
      <c r="AC2070" s="124"/>
      <c r="AD2070" s="124"/>
      <c r="AE2070" s="124"/>
      <c r="AF2070" s="124"/>
      <c r="AG2070" s="124"/>
      <c r="AH2070" s="124"/>
      <c r="AI2070" s="124"/>
      <c r="AJ2070" s="124"/>
      <c r="AK2070" s="124"/>
      <c r="AL2070" s="124"/>
      <c r="AM2070" s="124"/>
      <c r="AN2070" s="124"/>
      <c r="AO2070" s="124"/>
      <c r="AP2070" s="124"/>
      <c r="AQ2070" s="124"/>
      <c r="AR2070" s="124"/>
      <c r="AS2070" s="124"/>
      <c r="AT2070" s="124"/>
      <c r="AU2070" s="124"/>
      <c r="AV2070" s="124"/>
      <c r="AW2070" s="124"/>
      <c r="AX2070" s="124"/>
      <c r="AY2070" s="124"/>
      <c r="AZ2070" s="124"/>
      <c r="BA2070" s="124"/>
      <c r="BB2070" s="124"/>
    </row>
    <row r="2071" spans="2:54" ht="15" customHeight="1">
      <c r="B2071" s="1155"/>
      <c r="C2071" s="3017"/>
      <c r="D2071" s="3017"/>
      <c r="E2071" s="1146" t="s">
        <v>1130</v>
      </c>
      <c r="F2071" s="1106"/>
      <c r="G2071" s="441" t="s">
        <v>93</v>
      </c>
      <c r="H2071" s="441" t="s">
        <v>1103</v>
      </c>
      <c r="I2071" s="441" t="s">
        <v>1131</v>
      </c>
      <c r="J2071" s="441" t="s">
        <v>112</v>
      </c>
      <c r="K2071" s="1111" t="s">
        <v>1134</v>
      </c>
      <c r="L2071" s="441" t="s">
        <v>1120</v>
      </c>
      <c r="M2071" s="441" t="str">
        <f t="shared" si="126"/>
        <v>Wellington 132 kV</v>
      </c>
      <c r="N2071" s="1111" t="s">
        <v>1115</v>
      </c>
      <c r="O2071" s="1111" t="s">
        <v>833</v>
      </c>
      <c r="P2071" s="1111"/>
      <c r="Q2071" s="2867"/>
      <c r="R2071" s="2868"/>
      <c r="S2071" s="2869"/>
      <c r="T2071" s="2869"/>
      <c r="U2071" s="2869"/>
      <c r="V2071" s="2869"/>
      <c r="W2071" s="2869"/>
      <c r="X2071" s="2869"/>
      <c r="Y2071" s="2869"/>
      <c r="Z2071" s="2869"/>
      <c r="AA2071" s="2879"/>
      <c r="AC2071" s="124"/>
      <c r="AD2071" s="124"/>
      <c r="AE2071" s="124"/>
      <c r="AF2071" s="124"/>
      <c r="AG2071" s="124"/>
      <c r="AH2071" s="124"/>
      <c r="AI2071" s="124"/>
      <c r="AJ2071" s="124"/>
      <c r="AK2071" s="124"/>
      <c r="AL2071" s="124"/>
      <c r="AM2071" s="124"/>
      <c r="AN2071" s="124"/>
      <c r="AO2071" s="124"/>
      <c r="AP2071" s="124"/>
      <c r="AQ2071" s="124"/>
      <c r="AR2071" s="124"/>
      <c r="AS2071" s="124"/>
      <c r="AT2071" s="124"/>
      <c r="AU2071" s="124"/>
      <c r="AV2071" s="124"/>
      <c r="AW2071" s="124"/>
      <c r="AX2071" s="124"/>
      <c r="AY2071" s="124"/>
      <c r="AZ2071" s="124"/>
      <c r="BA2071" s="124"/>
      <c r="BB2071" s="124"/>
    </row>
    <row r="2072" spans="2:54" ht="15" customHeight="1">
      <c r="B2072" s="1155"/>
      <c r="C2072" s="3016" t="s">
        <v>1135</v>
      </c>
      <c r="D2072" s="3016" t="s">
        <v>833</v>
      </c>
      <c r="E2072" s="1146" t="s">
        <v>1127</v>
      </c>
      <c r="F2072" s="1106"/>
      <c r="G2072" s="441" t="s">
        <v>93</v>
      </c>
      <c r="H2072" s="441" t="s">
        <v>1103</v>
      </c>
      <c r="I2072" s="441" t="s">
        <v>1128</v>
      </c>
      <c r="J2072" s="441" t="s">
        <v>112</v>
      </c>
      <c r="K2072" s="1111" t="s">
        <v>1135</v>
      </c>
      <c r="L2072" s="441" t="s">
        <v>1120</v>
      </c>
      <c r="M2072" s="441" t="str">
        <f t="shared" si="126"/>
        <v>Wellington 132 kV</v>
      </c>
      <c r="N2072" s="1111" t="s">
        <v>1106</v>
      </c>
      <c r="O2072" s="1111" t="s">
        <v>833</v>
      </c>
      <c r="P2072" s="1111"/>
      <c r="Q2072" s="2867"/>
      <c r="R2072" s="2868"/>
      <c r="S2072" s="2869"/>
      <c r="T2072" s="2869"/>
      <c r="U2072" s="2869"/>
      <c r="V2072" s="2869"/>
      <c r="W2072" s="2869"/>
      <c r="X2072" s="2869"/>
      <c r="Y2072" s="2869"/>
      <c r="Z2072" s="2869"/>
      <c r="AA2072" s="2879"/>
      <c r="AC2072" s="124"/>
      <c r="AD2072" s="124"/>
      <c r="AE2072" s="124"/>
      <c r="AF2072" s="124"/>
      <c r="AG2072" s="124"/>
      <c r="AH2072" s="124"/>
      <c r="AI2072" s="124"/>
      <c r="AJ2072" s="124"/>
      <c r="AK2072" s="124"/>
      <c r="AL2072" s="124"/>
      <c r="AM2072" s="124"/>
      <c r="AN2072" s="124"/>
      <c r="AO2072" s="124"/>
      <c r="AP2072" s="124"/>
      <c r="AQ2072" s="124"/>
      <c r="AR2072" s="124"/>
      <c r="AS2072" s="124"/>
      <c r="AT2072" s="124"/>
      <c r="AU2072" s="124"/>
      <c r="AV2072" s="124"/>
      <c r="AW2072" s="124"/>
      <c r="AX2072" s="124"/>
      <c r="AY2072" s="124"/>
      <c r="AZ2072" s="124"/>
      <c r="BA2072" s="124"/>
      <c r="BB2072" s="124"/>
    </row>
    <row r="2073" spans="2:54" ht="15" customHeight="1">
      <c r="B2073" s="1155"/>
      <c r="C2073" s="3017"/>
      <c r="D2073" s="3017"/>
      <c r="E2073" s="1146" t="s">
        <v>1130</v>
      </c>
      <c r="F2073" s="1106"/>
      <c r="G2073" s="441" t="s">
        <v>93</v>
      </c>
      <c r="H2073" s="441" t="s">
        <v>1103</v>
      </c>
      <c r="I2073" s="441" t="s">
        <v>1131</v>
      </c>
      <c r="J2073" s="441" t="s">
        <v>112</v>
      </c>
      <c r="K2073" s="1111" t="s">
        <v>1135</v>
      </c>
      <c r="L2073" s="441" t="s">
        <v>1120</v>
      </c>
      <c r="M2073" s="441" t="str">
        <f t="shared" si="126"/>
        <v>Wellington 132 kV</v>
      </c>
      <c r="N2073" s="1111" t="s">
        <v>1106</v>
      </c>
      <c r="O2073" s="1111" t="s">
        <v>833</v>
      </c>
      <c r="P2073" s="1111"/>
      <c r="Q2073" s="2867"/>
      <c r="R2073" s="2868"/>
      <c r="S2073" s="2869"/>
      <c r="T2073" s="2869"/>
      <c r="U2073" s="2869"/>
      <c r="V2073" s="2869"/>
      <c r="W2073" s="2869"/>
      <c r="X2073" s="2869"/>
      <c r="Y2073" s="2869"/>
      <c r="Z2073" s="2869"/>
      <c r="AA2073" s="2879"/>
      <c r="AC2073" s="124"/>
      <c r="AD2073" s="124"/>
      <c r="AE2073" s="124"/>
      <c r="AF2073" s="124"/>
      <c r="AG2073" s="124"/>
      <c r="AH2073" s="124"/>
      <c r="AI2073" s="124"/>
      <c r="AJ2073" s="124"/>
      <c r="AK2073" s="124"/>
      <c r="AL2073" s="124"/>
      <c r="AM2073" s="124"/>
      <c r="AN2073" s="124"/>
      <c r="AO2073" s="124"/>
      <c r="AP2073" s="124"/>
      <c r="AQ2073" s="124"/>
      <c r="AR2073" s="124"/>
      <c r="AS2073" s="124"/>
      <c r="AT2073" s="124"/>
      <c r="AU2073" s="124"/>
      <c r="AV2073" s="124"/>
      <c r="AW2073" s="124"/>
      <c r="AX2073" s="124"/>
      <c r="AY2073" s="124"/>
      <c r="AZ2073" s="124"/>
      <c r="BA2073" s="124"/>
      <c r="BB2073" s="124"/>
    </row>
    <row r="2074" spans="2:54" ht="15" customHeight="1">
      <c r="B2074" s="1155"/>
      <c r="C2074" s="3016" t="s">
        <v>1135</v>
      </c>
      <c r="D2074" s="3016" t="s">
        <v>842</v>
      </c>
      <c r="E2074" s="1146" t="s">
        <v>1127</v>
      </c>
      <c r="F2074" s="1106"/>
      <c r="G2074" s="441" t="s">
        <v>93</v>
      </c>
      <c r="H2074" s="441" t="s">
        <v>1103</v>
      </c>
      <c r="I2074" s="441" t="s">
        <v>1128</v>
      </c>
      <c r="J2074" s="441" t="s">
        <v>112</v>
      </c>
      <c r="K2074" s="1111" t="s">
        <v>1135</v>
      </c>
      <c r="L2074" s="441" t="s">
        <v>1120</v>
      </c>
      <c r="M2074" s="441" t="str">
        <f t="shared" si="126"/>
        <v>Wellington 132 kV</v>
      </c>
      <c r="N2074" s="1111" t="s">
        <v>1106</v>
      </c>
      <c r="O2074" s="1111" t="s">
        <v>842</v>
      </c>
      <c r="P2074" s="1111"/>
      <c r="Q2074" s="2867"/>
      <c r="R2074" s="2868"/>
      <c r="S2074" s="2869"/>
      <c r="T2074" s="2869"/>
      <c r="U2074" s="2869"/>
      <c r="V2074" s="2869"/>
      <c r="W2074" s="2869"/>
      <c r="X2074" s="2869"/>
      <c r="Y2074" s="2869"/>
      <c r="Z2074" s="2869"/>
      <c r="AA2074" s="2879"/>
      <c r="AC2074" s="124"/>
      <c r="AD2074" s="124"/>
      <c r="AE2074" s="124"/>
      <c r="AF2074" s="124"/>
      <c r="AG2074" s="124"/>
      <c r="AH2074" s="124"/>
      <c r="AI2074" s="124"/>
      <c r="AJ2074" s="124"/>
      <c r="AK2074" s="124"/>
      <c r="AL2074" s="124"/>
      <c r="AM2074" s="124"/>
      <c r="AN2074" s="124"/>
      <c r="AO2074" s="124"/>
      <c r="AP2074" s="124"/>
      <c r="AQ2074" s="124"/>
      <c r="AR2074" s="124"/>
      <c r="AS2074" s="124"/>
      <c r="AT2074" s="124"/>
      <c r="AU2074" s="124"/>
      <c r="AV2074" s="124"/>
      <c r="AW2074" s="124"/>
      <c r="AX2074" s="124"/>
      <c r="AY2074" s="124"/>
      <c r="AZ2074" s="124"/>
      <c r="BA2074" s="124"/>
      <c r="BB2074" s="124"/>
    </row>
    <row r="2075" spans="2:54" ht="15" customHeight="1">
      <c r="B2075" s="1155"/>
      <c r="C2075" s="3017"/>
      <c r="D2075" s="3017"/>
      <c r="E2075" s="1146" t="s">
        <v>1130</v>
      </c>
      <c r="F2075" s="1106"/>
      <c r="G2075" s="441" t="s">
        <v>93</v>
      </c>
      <c r="H2075" s="441" t="s">
        <v>1103</v>
      </c>
      <c r="I2075" s="441" t="s">
        <v>1131</v>
      </c>
      <c r="J2075" s="441" t="s">
        <v>112</v>
      </c>
      <c r="K2075" s="1111" t="s">
        <v>1135</v>
      </c>
      <c r="L2075" s="441" t="s">
        <v>1120</v>
      </c>
      <c r="M2075" s="441" t="str">
        <f t="shared" si="126"/>
        <v>Wellington 132 kV</v>
      </c>
      <c r="N2075" s="1111" t="s">
        <v>1106</v>
      </c>
      <c r="O2075" s="1111" t="s">
        <v>842</v>
      </c>
      <c r="P2075" s="1111"/>
      <c r="Q2075" s="2867"/>
      <c r="R2075" s="2868"/>
      <c r="S2075" s="2869"/>
      <c r="T2075" s="2869"/>
      <c r="U2075" s="2869"/>
      <c r="V2075" s="2869"/>
      <c r="W2075" s="2869"/>
      <c r="X2075" s="2869"/>
      <c r="Y2075" s="2869"/>
      <c r="Z2075" s="2869"/>
      <c r="AA2075" s="2879"/>
      <c r="AC2075" s="124"/>
      <c r="AD2075" s="124"/>
      <c r="AE2075" s="124"/>
      <c r="AF2075" s="124"/>
      <c r="AG2075" s="124"/>
      <c r="AH2075" s="124"/>
      <c r="AI2075" s="124"/>
      <c r="AJ2075" s="124"/>
      <c r="AK2075" s="124"/>
      <c r="AL2075" s="124"/>
      <c r="AM2075" s="124"/>
      <c r="AN2075" s="124"/>
      <c r="AO2075" s="124"/>
      <c r="AP2075" s="124"/>
      <c r="AQ2075" s="124"/>
      <c r="AR2075" s="124"/>
      <c r="AS2075" s="124"/>
      <c r="AT2075" s="124"/>
      <c r="AU2075" s="124"/>
      <c r="AV2075" s="124"/>
      <c r="AW2075" s="124"/>
      <c r="AX2075" s="124"/>
      <c r="AY2075" s="124"/>
      <c r="AZ2075" s="124"/>
      <c r="BA2075" s="124"/>
      <c r="BB2075" s="124"/>
    </row>
    <row r="2076" spans="2:54" ht="15" customHeight="1">
      <c r="B2076" s="1155"/>
      <c r="C2076" s="3016" t="s">
        <v>1136</v>
      </c>
      <c r="D2076" s="3016" t="s">
        <v>833</v>
      </c>
      <c r="E2076" s="1146" t="s">
        <v>1127</v>
      </c>
      <c r="F2076" s="1106"/>
      <c r="G2076" s="441" t="s">
        <v>93</v>
      </c>
      <c r="H2076" s="441" t="s">
        <v>1103</v>
      </c>
      <c r="I2076" s="441" t="s">
        <v>1128</v>
      </c>
      <c r="J2076" s="441" t="s">
        <v>112</v>
      </c>
      <c r="K2076" s="1111" t="s">
        <v>1136</v>
      </c>
      <c r="L2076" s="441" t="s">
        <v>1120</v>
      </c>
      <c r="M2076" s="441" t="str">
        <f t="shared" si="126"/>
        <v>Wellington 132 kV</v>
      </c>
      <c r="N2076" s="1111" t="s">
        <v>1106</v>
      </c>
      <c r="O2076" s="1111" t="s">
        <v>833</v>
      </c>
      <c r="P2076" s="1111"/>
      <c r="Q2076" s="2867"/>
      <c r="R2076" s="2868"/>
      <c r="S2076" s="2869"/>
      <c r="T2076" s="2869"/>
      <c r="U2076" s="2869"/>
      <c r="V2076" s="2869"/>
      <c r="W2076" s="2870">
        <v>171.95118520000003</v>
      </c>
      <c r="X2076" s="2870">
        <v>174.22094084464004</v>
      </c>
      <c r="Y2076" s="2870">
        <v>176.5206572637893</v>
      </c>
      <c r="Z2076" s="2870">
        <v>178.85072993967131</v>
      </c>
      <c r="AA2076" s="2870">
        <v>181.21155957487497</v>
      </c>
      <c r="AC2076" s="124"/>
      <c r="AD2076" s="124"/>
      <c r="AE2076" s="124"/>
      <c r="AF2076" s="124"/>
      <c r="AG2076" s="124"/>
      <c r="AH2076" s="124"/>
      <c r="AI2076" s="124"/>
      <c r="AJ2076" s="124"/>
      <c r="AK2076" s="124"/>
      <c r="AL2076" s="124"/>
      <c r="AM2076" s="124"/>
      <c r="AN2076" s="124"/>
      <c r="AO2076" s="124"/>
      <c r="AP2076" s="124"/>
      <c r="AQ2076" s="124"/>
      <c r="AR2076" s="124"/>
      <c r="AS2076" s="124"/>
      <c r="AT2076" s="124"/>
      <c r="AU2076" s="124"/>
      <c r="AV2076" s="124"/>
      <c r="AW2076" s="124"/>
      <c r="AX2076" s="124"/>
      <c r="AY2076" s="124"/>
      <c r="AZ2076" s="124"/>
      <c r="BA2076" s="124"/>
      <c r="BB2076" s="124"/>
    </row>
    <row r="2077" spans="2:54" ht="15" customHeight="1">
      <c r="B2077" s="1155"/>
      <c r="C2077" s="3017"/>
      <c r="D2077" s="3017"/>
      <c r="E2077" s="1146" t="s">
        <v>1130</v>
      </c>
      <c r="F2077" s="1106"/>
      <c r="G2077" s="441" t="s">
        <v>93</v>
      </c>
      <c r="H2077" s="441" t="s">
        <v>1103</v>
      </c>
      <c r="I2077" s="441" t="s">
        <v>1131</v>
      </c>
      <c r="J2077" s="441" t="s">
        <v>112</v>
      </c>
      <c r="K2077" s="1111" t="s">
        <v>1136</v>
      </c>
      <c r="L2077" s="441" t="s">
        <v>1120</v>
      </c>
      <c r="M2077" s="441" t="str">
        <f t="shared" si="126"/>
        <v>Wellington 132 kV</v>
      </c>
      <c r="N2077" s="1111" t="s">
        <v>1106</v>
      </c>
      <c r="O2077" s="1111" t="s">
        <v>833</v>
      </c>
      <c r="P2077" s="1111"/>
      <c r="Q2077" s="2528"/>
      <c r="R2077" s="2529"/>
      <c r="S2077" s="2530"/>
      <c r="T2077" s="2530"/>
      <c r="U2077" s="2530"/>
      <c r="V2077" s="2530"/>
      <c r="W2077" s="2102"/>
      <c r="X2077" s="2102"/>
      <c r="Y2077" s="2102"/>
      <c r="Z2077" s="2102"/>
      <c r="AA2077" s="2103"/>
      <c r="AC2077" s="124"/>
      <c r="AD2077" s="124"/>
      <c r="AE2077" s="124"/>
      <c r="AF2077" s="124"/>
      <c r="AG2077" s="124"/>
      <c r="AH2077" s="124"/>
      <c r="AI2077" s="124"/>
      <c r="AJ2077" s="124"/>
      <c r="AK2077" s="124"/>
      <c r="AL2077" s="124"/>
      <c r="AM2077" s="124"/>
      <c r="AN2077" s="124"/>
      <c r="AO2077" s="124"/>
      <c r="AP2077" s="124"/>
      <c r="AQ2077" s="124"/>
      <c r="AR2077" s="124"/>
      <c r="AS2077" s="124"/>
      <c r="AT2077" s="124"/>
      <c r="AU2077" s="124"/>
      <c r="AV2077" s="124"/>
      <c r="AW2077" s="124"/>
      <c r="AX2077" s="124"/>
      <c r="AY2077" s="124"/>
      <c r="AZ2077" s="124"/>
      <c r="BA2077" s="124"/>
      <c r="BB2077" s="124"/>
    </row>
    <row r="2078" spans="2:54" ht="15" customHeight="1">
      <c r="B2078" s="1155"/>
      <c r="C2078" s="3016" t="s">
        <v>1136</v>
      </c>
      <c r="D2078" s="3016" t="s">
        <v>842</v>
      </c>
      <c r="E2078" s="1146" t="s">
        <v>1127</v>
      </c>
      <c r="F2078" s="1106"/>
      <c r="G2078" s="441" t="s">
        <v>93</v>
      </c>
      <c r="H2078" s="441" t="s">
        <v>1103</v>
      </c>
      <c r="I2078" s="441" t="s">
        <v>1128</v>
      </c>
      <c r="J2078" s="441" t="s">
        <v>112</v>
      </c>
      <c r="K2078" s="1111" t="s">
        <v>1136</v>
      </c>
      <c r="L2078" s="441" t="s">
        <v>1120</v>
      </c>
      <c r="M2078" s="441" t="str">
        <f t="shared" si="126"/>
        <v>Wellington 132 kV</v>
      </c>
      <c r="N2078" s="1111" t="s">
        <v>1106</v>
      </c>
      <c r="O2078" s="1111" t="s">
        <v>842</v>
      </c>
      <c r="P2078" s="1111"/>
      <c r="Q2078" s="2528"/>
      <c r="R2078" s="2529"/>
      <c r="S2078" s="2530"/>
      <c r="T2078" s="2530"/>
      <c r="U2078" s="2530"/>
      <c r="V2078" s="2530"/>
      <c r="W2078" s="2102">
        <v>173.86368574317495</v>
      </c>
      <c r="X2078" s="2102">
        <v>176.15868639498487</v>
      </c>
      <c r="Y2078" s="2102">
        <v>178.48398105539869</v>
      </c>
      <c r="Z2078" s="2102">
        <v>180.83996960532994</v>
      </c>
      <c r="AA2078" s="2102">
        <v>183.22705720412029</v>
      </c>
      <c r="AC2078" s="124"/>
      <c r="AD2078" s="124"/>
      <c r="AE2078" s="124"/>
      <c r="AF2078" s="124"/>
      <c r="AG2078" s="124"/>
      <c r="AH2078" s="124"/>
      <c r="AI2078" s="124"/>
      <c r="AJ2078" s="124"/>
      <c r="AK2078" s="124"/>
      <c r="AL2078" s="124"/>
      <c r="AM2078" s="124"/>
      <c r="AN2078" s="124"/>
      <c r="AO2078" s="124"/>
      <c r="AP2078" s="124"/>
      <c r="AQ2078" s="124"/>
      <c r="AR2078" s="124"/>
      <c r="AS2078" s="124"/>
      <c r="AT2078" s="124"/>
      <c r="AU2078" s="124"/>
      <c r="AV2078" s="124"/>
      <c r="AW2078" s="124"/>
      <c r="AX2078" s="124"/>
      <c r="AY2078" s="124"/>
      <c r="AZ2078" s="124"/>
      <c r="BA2078" s="124"/>
      <c r="BB2078" s="124"/>
    </row>
    <row r="2079" spans="2:54" ht="15" customHeight="1" thickBot="1">
      <c r="B2079" s="2872"/>
      <c r="C2079" s="3018"/>
      <c r="D2079" s="3018"/>
      <c r="E2079" s="2873" t="s">
        <v>1130</v>
      </c>
      <c r="F2079" s="1106"/>
      <c r="G2079" s="441" t="s">
        <v>93</v>
      </c>
      <c r="H2079" s="441" t="s">
        <v>1103</v>
      </c>
      <c r="I2079" s="441" t="s">
        <v>1131</v>
      </c>
      <c r="J2079" s="441" t="s">
        <v>112</v>
      </c>
      <c r="K2079" s="1111" t="s">
        <v>1136</v>
      </c>
      <c r="L2079" s="441" t="s">
        <v>1120</v>
      </c>
      <c r="M2079" s="441" t="str">
        <f t="shared" si="126"/>
        <v>Wellington 132 kV</v>
      </c>
      <c r="N2079" s="1111" t="s">
        <v>1106</v>
      </c>
      <c r="O2079" s="1111" t="s">
        <v>842</v>
      </c>
      <c r="P2079" s="1111"/>
      <c r="Q2079" s="2874"/>
      <c r="R2079" s="2875"/>
      <c r="S2079" s="2876"/>
      <c r="T2079" s="2876"/>
      <c r="U2079" s="2876"/>
      <c r="V2079" s="2876"/>
      <c r="W2079" s="2877"/>
      <c r="X2079" s="2877"/>
      <c r="Y2079" s="2877"/>
      <c r="Z2079" s="2877"/>
      <c r="AA2079" s="2878"/>
      <c r="AC2079" s="124"/>
      <c r="AD2079" s="124"/>
      <c r="AE2079" s="124"/>
      <c r="AF2079" s="124"/>
      <c r="AG2079" s="124"/>
      <c r="AH2079" s="124"/>
      <c r="AI2079" s="124"/>
      <c r="AJ2079" s="124"/>
      <c r="AK2079" s="124"/>
      <c r="AL2079" s="124"/>
      <c r="AM2079" s="124"/>
      <c r="AN2079" s="124"/>
      <c r="AO2079" s="124"/>
      <c r="AP2079" s="124"/>
      <c r="AQ2079" s="124"/>
      <c r="AR2079" s="124"/>
      <c r="AS2079" s="124"/>
      <c r="AT2079" s="124"/>
      <c r="AU2079" s="124"/>
      <c r="AV2079" s="124"/>
      <c r="AW2079" s="124"/>
      <c r="AX2079" s="124"/>
      <c r="AY2079" s="124"/>
      <c r="AZ2079" s="124"/>
      <c r="BA2079" s="124"/>
      <c r="BB2079" s="124"/>
    </row>
    <row r="2080" spans="2:54" ht="15" customHeight="1">
      <c r="B2080" s="1145" t="s">
        <v>1634</v>
      </c>
      <c r="C2080" s="3019" t="s">
        <v>1126</v>
      </c>
      <c r="D2080" s="3019" t="s">
        <v>842</v>
      </c>
      <c r="E2080" s="1146" t="s">
        <v>1127</v>
      </c>
      <c r="F2080" s="1106"/>
      <c r="G2080" s="441" t="s">
        <v>93</v>
      </c>
      <c r="H2080" s="441" t="s">
        <v>1103</v>
      </c>
      <c r="I2080" s="441" t="s">
        <v>1128</v>
      </c>
      <c r="J2080" s="441" t="s">
        <v>112</v>
      </c>
      <c r="K2080" s="441" t="s">
        <v>1126</v>
      </c>
      <c r="L2080" s="441" t="s">
        <v>1120</v>
      </c>
      <c r="M2080" s="441" t="str">
        <f t="shared" ref="M2080" si="127">B2080</f>
        <v>Wellington Town</v>
      </c>
      <c r="N2080" s="441" t="s">
        <v>1129</v>
      </c>
      <c r="O2080" s="441" t="s">
        <v>842</v>
      </c>
      <c r="P2080" s="1111"/>
      <c r="Q2080" s="2521"/>
      <c r="R2080" s="2522"/>
      <c r="S2080" s="2523"/>
      <c r="T2080" s="2523"/>
      <c r="U2080" s="2523"/>
      <c r="V2080" s="2523"/>
      <c r="W2080" s="2524"/>
      <c r="X2080" s="2524"/>
      <c r="Y2080" s="2524"/>
      <c r="Z2080" s="2524"/>
      <c r="AA2080" s="2525"/>
      <c r="AB2080" s="1125"/>
      <c r="AC2080" s="1151"/>
      <c r="AD2080" s="1152"/>
      <c r="AE2080" s="1153"/>
      <c r="AF2080" s="1153"/>
      <c r="AG2080" s="1153"/>
      <c r="AH2080" s="124"/>
      <c r="AI2080" s="124"/>
      <c r="AJ2080" s="124"/>
      <c r="AK2080" s="124"/>
      <c r="AL2080" s="124"/>
      <c r="AM2080" s="124"/>
      <c r="AN2080" s="124"/>
      <c r="AO2080" s="124"/>
      <c r="AP2080" s="124"/>
      <c r="AQ2080" s="1153"/>
      <c r="AR2080" s="1154"/>
      <c r="AS2080" s="1154"/>
      <c r="AT2080" s="1154"/>
      <c r="AU2080" s="1154"/>
      <c r="AV2080" s="1154"/>
      <c r="AW2080" s="1154"/>
      <c r="AX2080" s="1154"/>
      <c r="AY2080" s="1154"/>
      <c r="AZ2080" s="1154"/>
      <c r="BA2080" s="1154"/>
      <c r="BB2080" s="1154"/>
    </row>
    <row r="2081" spans="2:54" ht="15" customHeight="1">
      <c r="B2081" s="1155"/>
      <c r="C2081" s="3017"/>
      <c r="D2081" s="3017"/>
      <c r="E2081" s="1146" t="s">
        <v>1130</v>
      </c>
      <c r="F2081" s="1106"/>
      <c r="G2081" s="441" t="s">
        <v>93</v>
      </c>
      <c r="H2081" s="441" t="s">
        <v>1103</v>
      </c>
      <c r="I2081" s="441" t="s">
        <v>1131</v>
      </c>
      <c r="J2081" s="441" t="s">
        <v>112</v>
      </c>
      <c r="K2081" s="441" t="s">
        <v>1126</v>
      </c>
      <c r="L2081" s="441" t="s">
        <v>1120</v>
      </c>
      <c r="M2081" s="441" t="str">
        <f t="shared" si="126"/>
        <v>Wellington Town</v>
      </c>
      <c r="N2081" s="441" t="s">
        <v>1129</v>
      </c>
      <c r="O2081" s="441" t="s">
        <v>842</v>
      </c>
      <c r="P2081" s="1111"/>
      <c r="Q2081" s="2526"/>
      <c r="R2081" s="2527"/>
      <c r="S2081" s="2524"/>
      <c r="T2081" s="2524"/>
      <c r="U2081" s="2524"/>
      <c r="V2081" s="2524"/>
      <c r="W2081" s="2524"/>
      <c r="X2081" s="2524"/>
      <c r="Y2081" s="2524"/>
      <c r="Z2081" s="2524"/>
      <c r="AA2081" s="2525"/>
      <c r="AB2081" s="1125"/>
      <c r="AC2081" s="1151"/>
      <c r="AD2081" s="1152"/>
      <c r="AE2081" s="1153"/>
      <c r="AF2081" s="1153"/>
      <c r="AG2081" s="1153"/>
      <c r="AH2081" s="124"/>
      <c r="AI2081" s="124"/>
      <c r="AJ2081" s="124"/>
      <c r="AK2081" s="124"/>
      <c r="AL2081" s="124"/>
      <c r="AM2081" s="124"/>
      <c r="AN2081" s="124"/>
      <c r="AO2081" s="124"/>
      <c r="AP2081" s="124"/>
      <c r="AQ2081" s="1153"/>
      <c r="AR2081" s="1154"/>
      <c r="AS2081" s="1154"/>
      <c r="AT2081" s="1154"/>
      <c r="AU2081" s="1154"/>
      <c r="AV2081" s="1154"/>
      <c r="AW2081" s="1154"/>
      <c r="AX2081" s="1154"/>
      <c r="AY2081" s="1154"/>
      <c r="AZ2081" s="1154"/>
      <c r="BA2081" s="1154"/>
      <c r="BB2081" s="1154"/>
    </row>
    <row r="2082" spans="2:54" ht="15" customHeight="1">
      <c r="B2082" s="1155"/>
      <c r="C2082" s="3016" t="s">
        <v>1132</v>
      </c>
      <c r="D2082" s="3016" t="s">
        <v>833</v>
      </c>
      <c r="E2082" s="1146" t="s">
        <v>1127</v>
      </c>
      <c r="F2082" s="1106"/>
      <c r="G2082" s="441" t="s">
        <v>93</v>
      </c>
      <c r="H2082" s="441" t="s">
        <v>1103</v>
      </c>
      <c r="I2082" s="441" t="s">
        <v>1128</v>
      </c>
      <c r="J2082" s="441" t="s">
        <v>112</v>
      </c>
      <c r="K2082" s="1111" t="s">
        <v>1132</v>
      </c>
      <c r="L2082" s="441" t="s">
        <v>1120</v>
      </c>
      <c r="M2082" s="441" t="str">
        <f t="shared" si="126"/>
        <v>Wellington Town</v>
      </c>
      <c r="N2082" s="1111" t="s">
        <v>1106</v>
      </c>
      <c r="O2082" s="1111" t="s">
        <v>833</v>
      </c>
      <c r="P2082" s="1111"/>
      <c r="Q2082" s="2850"/>
      <c r="R2082" s="2850"/>
      <c r="S2082" s="2850"/>
      <c r="T2082" s="2850"/>
      <c r="U2082" s="2850"/>
      <c r="V2082" s="2851"/>
      <c r="W2082" s="2852"/>
      <c r="X2082" s="2852"/>
      <c r="Y2082" s="2852"/>
      <c r="Z2082" s="2852"/>
      <c r="AA2082" s="2853"/>
      <c r="AB2082" s="1125"/>
      <c r="AC2082" s="1151"/>
      <c r="AD2082" s="1152"/>
      <c r="AE2082" s="1153"/>
      <c r="AF2082" s="1153"/>
      <c r="AG2082" s="1153"/>
      <c r="AH2082" s="124"/>
      <c r="AI2082" s="124"/>
      <c r="AJ2082" s="124"/>
      <c r="AK2082" s="124"/>
      <c r="AL2082" s="1153"/>
      <c r="AM2082" s="124"/>
      <c r="AN2082" s="124"/>
      <c r="AO2082" s="1153"/>
      <c r="AP2082" s="1153"/>
      <c r="AQ2082" s="1153"/>
      <c r="AR2082" s="1154"/>
      <c r="AS2082" s="1154"/>
      <c r="AT2082" s="1154"/>
      <c r="AU2082" s="1160"/>
      <c r="AV2082" s="1154"/>
      <c r="AW2082" s="1154"/>
      <c r="AX2082" s="1154"/>
      <c r="AY2082" s="1154"/>
      <c r="AZ2082" s="1154"/>
      <c r="BA2082" s="1154"/>
      <c r="BB2082" s="1154"/>
    </row>
    <row r="2083" spans="2:54" ht="15" customHeight="1">
      <c r="B2083" s="1155"/>
      <c r="C2083" s="3017"/>
      <c r="D2083" s="3017"/>
      <c r="E2083" s="1146" t="s">
        <v>1130</v>
      </c>
      <c r="F2083" s="1106"/>
      <c r="G2083" s="441" t="s">
        <v>93</v>
      </c>
      <c r="H2083" s="441" t="s">
        <v>1103</v>
      </c>
      <c r="I2083" s="441" t="s">
        <v>1131</v>
      </c>
      <c r="J2083" s="441" t="s">
        <v>112</v>
      </c>
      <c r="K2083" s="1111" t="s">
        <v>1132</v>
      </c>
      <c r="L2083" s="441" t="s">
        <v>1120</v>
      </c>
      <c r="M2083" s="441" t="str">
        <f t="shared" si="126"/>
        <v>Wellington Town</v>
      </c>
      <c r="N2083" s="1111" t="s">
        <v>1106</v>
      </c>
      <c r="O2083" s="1111" t="s">
        <v>833</v>
      </c>
      <c r="P2083" s="1111"/>
      <c r="Q2083" s="2850"/>
      <c r="R2083" s="2850"/>
      <c r="S2083" s="2850"/>
      <c r="T2083" s="2850"/>
      <c r="U2083" s="2850"/>
      <c r="V2083" s="2851"/>
      <c r="W2083" s="2852"/>
      <c r="X2083" s="2852"/>
      <c r="Y2083" s="2852"/>
      <c r="Z2083" s="2852"/>
      <c r="AA2083" s="2853"/>
      <c r="AB2083" s="1125"/>
      <c r="AC2083" s="1151"/>
      <c r="AD2083" s="1152"/>
      <c r="AE2083" s="1153"/>
      <c r="AF2083" s="1153"/>
      <c r="AG2083" s="1153"/>
      <c r="AH2083" s="124"/>
      <c r="AI2083" s="124"/>
      <c r="AJ2083" s="124"/>
      <c r="AK2083" s="124"/>
      <c r="AL2083" s="1153"/>
      <c r="AM2083" s="124"/>
      <c r="AN2083" s="124"/>
      <c r="AO2083" s="1153"/>
      <c r="AP2083" s="1153"/>
      <c r="AQ2083" s="1153"/>
      <c r="AR2083" s="1154"/>
      <c r="AS2083" s="1154"/>
      <c r="AT2083" s="1154"/>
      <c r="AU2083" s="1160"/>
      <c r="AV2083" s="1154"/>
      <c r="AW2083" s="1154"/>
      <c r="AX2083" s="1154"/>
      <c r="AY2083" s="1154"/>
      <c r="AZ2083" s="1154"/>
      <c r="BA2083" s="1154"/>
      <c r="BB2083" s="1154"/>
    </row>
    <row r="2084" spans="2:54" ht="15" customHeight="1">
      <c r="B2084" s="1155"/>
      <c r="C2084" s="3016" t="s">
        <v>1132</v>
      </c>
      <c r="D2084" s="3016" t="s">
        <v>842</v>
      </c>
      <c r="E2084" s="1146" t="s">
        <v>1127</v>
      </c>
      <c r="F2084" s="1106"/>
      <c r="G2084" s="441" t="s">
        <v>93</v>
      </c>
      <c r="H2084" s="441" t="s">
        <v>1103</v>
      </c>
      <c r="I2084" s="441" t="s">
        <v>1128</v>
      </c>
      <c r="J2084" s="441" t="s">
        <v>112</v>
      </c>
      <c r="K2084" s="1111" t="s">
        <v>1132</v>
      </c>
      <c r="L2084" s="441" t="s">
        <v>1120</v>
      </c>
      <c r="M2084" s="441" t="str">
        <f t="shared" si="126"/>
        <v>Wellington Town</v>
      </c>
      <c r="N2084" s="1111" t="s">
        <v>1106</v>
      </c>
      <c r="O2084" s="1112" t="s">
        <v>842</v>
      </c>
      <c r="P2084" s="1111"/>
      <c r="Q2084" s="2881">
        <v>12</v>
      </c>
      <c r="R2084" s="2881">
        <v>12</v>
      </c>
      <c r="S2084" s="2881">
        <v>14</v>
      </c>
      <c r="T2084" s="2881">
        <v>9</v>
      </c>
      <c r="U2084" s="2881">
        <v>11</v>
      </c>
      <c r="V2084" s="2881">
        <v>11</v>
      </c>
      <c r="W2084" s="2852"/>
      <c r="X2084" s="2852"/>
      <c r="Y2084" s="2852"/>
      <c r="Z2084" s="2852"/>
      <c r="AA2084" s="2853"/>
      <c r="AB2084" s="1125"/>
      <c r="AC2084" s="1151"/>
      <c r="AD2084" s="1152"/>
      <c r="AE2084" s="1153"/>
      <c r="AF2084" s="1153"/>
      <c r="AG2084" s="1153"/>
      <c r="AH2084" s="124"/>
      <c r="AI2084" s="124"/>
      <c r="AJ2084" s="124"/>
      <c r="AK2084" s="124"/>
      <c r="AL2084" s="1153"/>
      <c r="AM2084" s="124"/>
      <c r="AN2084" s="124"/>
      <c r="AO2084" s="1153"/>
      <c r="AP2084" s="1161"/>
      <c r="AQ2084" s="1153"/>
      <c r="AR2084" s="1154"/>
      <c r="AS2084" s="1154"/>
      <c r="AT2084" s="1154"/>
      <c r="AU2084" s="1160"/>
      <c r="AV2084" s="1154"/>
      <c r="AW2084" s="1154"/>
      <c r="AX2084" s="1154"/>
      <c r="AY2084" s="1154"/>
      <c r="AZ2084" s="1154"/>
      <c r="BA2084" s="1154"/>
      <c r="BB2084" s="1154"/>
    </row>
    <row r="2085" spans="2:54" ht="15" customHeight="1">
      <c r="B2085" s="1155"/>
      <c r="C2085" s="3017"/>
      <c r="D2085" s="3017"/>
      <c r="E2085" s="1146" t="s">
        <v>1130</v>
      </c>
      <c r="F2085" s="1106"/>
      <c r="G2085" s="441" t="s">
        <v>93</v>
      </c>
      <c r="H2085" s="441" t="s">
        <v>1103</v>
      </c>
      <c r="I2085" s="441" t="s">
        <v>1131</v>
      </c>
      <c r="J2085" s="441" t="s">
        <v>112</v>
      </c>
      <c r="K2085" s="1111" t="s">
        <v>1132</v>
      </c>
      <c r="L2085" s="441" t="s">
        <v>1120</v>
      </c>
      <c r="M2085" s="441" t="str">
        <f t="shared" si="126"/>
        <v>Wellington Town</v>
      </c>
      <c r="N2085" s="1111" t="s">
        <v>1106</v>
      </c>
      <c r="O2085" s="1112" t="s">
        <v>842</v>
      </c>
      <c r="P2085" s="1111"/>
      <c r="Q2085" s="2881">
        <v>11</v>
      </c>
      <c r="R2085" s="2881">
        <v>11</v>
      </c>
      <c r="S2085" s="2881">
        <v>0</v>
      </c>
      <c r="T2085" s="2881">
        <v>0</v>
      </c>
      <c r="U2085" s="2881">
        <v>11</v>
      </c>
      <c r="V2085" s="2881">
        <v>8</v>
      </c>
      <c r="W2085" s="2852"/>
      <c r="X2085" s="2852"/>
      <c r="Y2085" s="2852"/>
      <c r="Z2085" s="2852"/>
      <c r="AA2085" s="2853"/>
      <c r="AB2085" s="1125"/>
      <c r="AC2085" s="1151"/>
      <c r="AD2085" s="1152"/>
      <c r="AE2085" s="1153"/>
      <c r="AF2085" s="1153"/>
      <c r="AG2085" s="1153"/>
      <c r="AH2085" s="124"/>
      <c r="AI2085" s="124"/>
      <c r="AJ2085" s="124"/>
      <c r="AK2085" s="124"/>
      <c r="AL2085" s="1153"/>
      <c r="AM2085" s="124"/>
      <c r="AN2085" s="124"/>
      <c r="AO2085" s="1153"/>
      <c r="AP2085" s="1161"/>
      <c r="AQ2085" s="1153"/>
      <c r="AR2085" s="1154"/>
      <c r="AS2085" s="1154"/>
      <c r="AT2085" s="1154"/>
      <c r="AU2085" s="1160"/>
      <c r="AV2085" s="1154"/>
      <c r="AW2085" s="1154"/>
      <c r="AX2085" s="1154"/>
      <c r="AY2085" s="1154"/>
      <c r="AZ2085" s="1154"/>
      <c r="BA2085" s="1154"/>
      <c r="BB2085" s="1154"/>
    </row>
    <row r="2086" spans="2:54" ht="15" customHeight="1">
      <c r="B2086" s="1155"/>
      <c r="C2086" s="3016" t="s">
        <v>1133</v>
      </c>
      <c r="D2086" s="3016"/>
      <c r="E2086" s="1146" t="s">
        <v>1127</v>
      </c>
      <c r="F2086" s="1106"/>
      <c r="G2086" s="441" t="s">
        <v>93</v>
      </c>
      <c r="H2086" s="441" t="s">
        <v>1103</v>
      </c>
      <c r="I2086" s="441" t="s">
        <v>1128</v>
      </c>
      <c r="J2086" s="441" t="s">
        <v>112</v>
      </c>
      <c r="K2086" s="1111" t="s">
        <v>1133</v>
      </c>
      <c r="L2086" s="441" t="s">
        <v>1120</v>
      </c>
      <c r="M2086" s="441" t="str">
        <f t="shared" si="126"/>
        <v>Wellington Town</v>
      </c>
      <c r="N2086" s="1111" t="s">
        <v>1108</v>
      </c>
      <c r="O2086" s="1111" t="s">
        <v>1109</v>
      </c>
      <c r="P2086" s="1111"/>
      <c r="Q2086" s="2856"/>
      <c r="R2086" s="2856"/>
      <c r="S2086" s="2856"/>
      <c r="T2086" s="2856"/>
      <c r="U2086" s="2856"/>
      <c r="V2086" s="2858"/>
      <c r="W2086" s="2859"/>
      <c r="X2086" s="2859"/>
      <c r="Y2086" s="2859"/>
      <c r="Z2086" s="2859"/>
      <c r="AA2086" s="2860"/>
      <c r="AB2086" s="1125"/>
      <c r="AC2086" s="1151"/>
      <c r="AD2086" s="1152"/>
      <c r="AE2086" s="1153"/>
      <c r="AF2086" s="1153"/>
      <c r="AG2086" s="1153"/>
      <c r="AH2086" s="124"/>
      <c r="AI2086" s="124"/>
      <c r="AJ2086" s="124"/>
      <c r="AK2086" s="124"/>
      <c r="AL2086" s="1153"/>
      <c r="AM2086" s="124"/>
      <c r="AN2086" s="124"/>
      <c r="AO2086" s="1153"/>
      <c r="AP2086" s="1153"/>
      <c r="AQ2086" s="1153"/>
      <c r="AR2086" s="1154"/>
      <c r="AS2086" s="1154"/>
      <c r="AT2086" s="1154"/>
      <c r="AU2086" s="1154"/>
      <c r="AV2086" s="1154"/>
      <c r="AW2086" s="1154"/>
      <c r="AX2086" s="1154"/>
      <c r="AY2086" s="1154"/>
      <c r="AZ2086" s="1154"/>
      <c r="BA2086" s="1154"/>
      <c r="BB2086" s="1154"/>
    </row>
    <row r="2087" spans="2:54" ht="15" customHeight="1">
      <c r="B2087" s="1155"/>
      <c r="C2087" s="3017"/>
      <c r="D2087" s="3017"/>
      <c r="E2087" s="1146" t="s">
        <v>1130</v>
      </c>
      <c r="F2087" s="1106"/>
      <c r="G2087" s="441" t="s">
        <v>93</v>
      </c>
      <c r="H2087" s="441" t="s">
        <v>1103</v>
      </c>
      <c r="I2087" s="441" t="s">
        <v>1131</v>
      </c>
      <c r="J2087" s="441" t="s">
        <v>112</v>
      </c>
      <c r="K2087" s="1111" t="s">
        <v>1133</v>
      </c>
      <c r="L2087" s="441" t="s">
        <v>1120</v>
      </c>
      <c r="M2087" s="441" t="str">
        <f t="shared" si="126"/>
        <v>Wellington Town</v>
      </c>
      <c r="N2087" s="1111" t="s">
        <v>1108</v>
      </c>
      <c r="O2087" s="1111" t="s">
        <v>1109</v>
      </c>
      <c r="P2087" s="1111"/>
      <c r="Q2087" s="2856"/>
      <c r="R2087" s="2856"/>
      <c r="S2087" s="2856"/>
      <c r="T2087" s="2856"/>
      <c r="U2087" s="2856"/>
      <c r="V2087" s="2858"/>
      <c r="W2087" s="2859"/>
      <c r="X2087" s="2859"/>
      <c r="Y2087" s="2859"/>
      <c r="Z2087" s="2859"/>
      <c r="AA2087" s="2860"/>
      <c r="AB2087" s="1125"/>
      <c r="AC2087" s="1151"/>
      <c r="AD2087" s="1152"/>
      <c r="AE2087" s="1153"/>
      <c r="AF2087" s="1153"/>
      <c r="AG2087" s="1153"/>
      <c r="AH2087" s="124"/>
      <c r="AI2087" s="124"/>
      <c r="AJ2087" s="124"/>
      <c r="AK2087" s="124"/>
      <c r="AL2087" s="1153"/>
      <c r="AM2087" s="124"/>
      <c r="AN2087" s="124"/>
      <c r="AO2087" s="1153"/>
      <c r="AP2087" s="1153"/>
      <c r="AQ2087" s="1153"/>
      <c r="AR2087" s="1154"/>
      <c r="AS2087" s="1154"/>
      <c r="AT2087" s="1154"/>
      <c r="AU2087" s="1154"/>
      <c r="AV2087" s="1154"/>
      <c r="AW2087" s="1154"/>
      <c r="AX2087" s="1154"/>
      <c r="AY2087" s="1154"/>
      <c r="AZ2087" s="1154"/>
      <c r="BA2087" s="1154"/>
      <c r="BB2087" s="1154"/>
    </row>
    <row r="2088" spans="2:54" ht="15" customHeight="1">
      <c r="B2088" s="1155"/>
      <c r="C2088" s="3016" t="s">
        <v>1110</v>
      </c>
      <c r="D2088" s="3016"/>
      <c r="E2088" s="1146" t="s">
        <v>1127</v>
      </c>
      <c r="F2088" s="1106"/>
      <c r="G2088" s="441" t="s">
        <v>93</v>
      </c>
      <c r="H2088" s="441" t="s">
        <v>1103</v>
      </c>
      <c r="I2088" s="441" t="s">
        <v>1128</v>
      </c>
      <c r="J2088" s="441" t="s">
        <v>112</v>
      </c>
      <c r="K2088" s="1111" t="s">
        <v>1110</v>
      </c>
      <c r="L2088" s="441" t="s">
        <v>1120</v>
      </c>
      <c r="M2088" s="441" t="str">
        <f t="shared" si="126"/>
        <v>Wellington Town</v>
      </c>
      <c r="N2088" s="1111" t="s">
        <v>1111</v>
      </c>
      <c r="O2088" s="1112">
        <v>0</v>
      </c>
      <c r="P2088" s="1111"/>
      <c r="Q2088" s="2861"/>
      <c r="R2088" s="2861"/>
      <c r="S2088" s="2861"/>
      <c r="T2088" s="2861"/>
      <c r="U2088" s="2861"/>
      <c r="V2088" s="2862"/>
      <c r="W2088" s="2863"/>
      <c r="X2088" s="2863"/>
      <c r="Y2088" s="2863"/>
      <c r="Z2088" s="2863"/>
      <c r="AA2088" s="2864"/>
      <c r="AB2088" s="1125"/>
      <c r="AC2088" s="1151"/>
      <c r="AD2088" s="1152"/>
      <c r="AE2088" s="1153"/>
      <c r="AF2088" s="1153"/>
      <c r="AG2088" s="1153"/>
      <c r="AH2088" s="124"/>
      <c r="AI2088" s="124"/>
      <c r="AJ2088" s="124"/>
      <c r="AK2088" s="124"/>
      <c r="AL2088" s="1153"/>
      <c r="AM2088" s="124"/>
      <c r="AN2088" s="124"/>
      <c r="AO2088" s="1153"/>
      <c r="AP2088" s="1161"/>
      <c r="AQ2088" s="1153"/>
      <c r="AR2088" s="1154"/>
      <c r="AS2088" s="1154"/>
      <c r="AT2088" s="1154"/>
      <c r="AU2088" s="1154"/>
      <c r="AV2088" s="1154"/>
      <c r="AW2088" s="1154"/>
      <c r="AX2088" s="1154"/>
      <c r="AY2088" s="1154"/>
      <c r="AZ2088" s="1154"/>
      <c r="BA2088" s="1154"/>
      <c r="BB2088" s="1154"/>
    </row>
    <row r="2089" spans="2:54" ht="15" customHeight="1">
      <c r="B2089" s="1155"/>
      <c r="C2089" s="3017"/>
      <c r="D2089" s="3017"/>
      <c r="E2089" s="1146" t="s">
        <v>1130</v>
      </c>
      <c r="F2089" s="1106"/>
      <c r="G2089" s="441" t="s">
        <v>93</v>
      </c>
      <c r="H2089" s="441" t="s">
        <v>1103</v>
      </c>
      <c r="I2089" s="441" t="s">
        <v>1131</v>
      </c>
      <c r="J2089" s="441" t="s">
        <v>112</v>
      </c>
      <c r="K2089" s="1111" t="s">
        <v>1110</v>
      </c>
      <c r="L2089" s="441" t="s">
        <v>1120</v>
      </c>
      <c r="M2089" s="441" t="str">
        <f t="shared" si="126"/>
        <v>Wellington Town</v>
      </c>
      <c r="N2089" s="1111" t="s">
        <v>1111</v>
      </c>
      <c r="O2089" s="1112">
        <v>0</v>
      </c>
      <c r="P2089" s="1111"/>
      <c r="Q2089" s="2861"/>
      <c r="R2089" s="2861"/>
      <c r="S2089" s="2861"/>
      <c r="T2089" s="2861"/>
      <c r="U2089" s="2861"/>
      <c r="V2089" s="2862"/>
      <c r="W2089" s="2863"/>
      <c r="X2089" s="2863"/>
      <c r="Y2089" s="2863"/>
      <c r="Z2089" s="2863"/>
      <c r="AA2089" s="2864"/>
      <c r="AB2089" s="1125"/>
      <c r="AC2089" s="1151"/>
      <c r="AD2089" s="1152"/>
      <c r="AE2089" s="1153"/>
      <c r="AF2089" s="1153"/>
      <c r="AG2089" s="1153"/>
      <c r="AH2089" s="124"/>
      <c r="AI2089" s="124"/>
      <c r="AJ2089" s="124"/>
      <c r="AK2089" s="124"/>
      <c r="AL2089" s="1153"/>
      <c r="AM2089" s="124"/>
      <c r="AN2089" s="124"/>
      <c r="AO2089" s="1153"/>
      <c r="AP2089" s="1161"/>
      <c r="AQ2089" s="1153"/>
      <c r="AR2089" s="1154"/>
      <c r="AS2089" s="1154"/>
      <c r="AT2089" s="1154"/>
      <c r="AU2089" s="1154"/>
      <c r="AV2089" s="1154"/>
      <c r="AW2089" s="1154"/>
      <c r="AX2089" s="1154"/>
      <c r="AY2089" s="1154"/>
      <c r="AZ2089" s="1154"/>
      <c r="BA2089" s="1154"/>
      <c r="BB2089" s="1154"/>
    </row>
    <row r="2090" spans="2:54" ht="15" customHeight="1">
      <c r="B2090" s="1155"/>
      <c r="C2090" s="3016" t="s">
        <v>1112</v>
      </c>
      <c r="D2090" s="3016"/>
      <c r="E2090" s="1146" t="s">
        <v>1127</v>
      </c>
      <c r="F2090" s="1106"/>
      <c r="G2090" s="441" t="s">
        <v>93</v>
      </c>
      <c r="H2090" s="441" t="s">
        <v>1103</v>
      </c>
      <c r="I2090" s="441" t="s">
        <v>1128</v>
      </c>
      <c r="J2090" s="441" t="s">
        <v>112</v>
      </c>
      <c r="K2090" s="1111" t="s">
        <v>1112</v>
      </c>
      <c r="L2090" s="441" t="s">
        <v>1120</v>
      </c>
      <c r="M2090" s="441" t="str">
        <f t="shared" si="126"/>
        <v>Wellington Town</v>
      </c>
      <c r="N2090" s="1111" t="s">
        <v>1113</v>
      </c>
      <c r="O2090" s="1111" t="s">
        <v>1113</v>
      </c>
      <c r="P2090" s="1111"/>
      <c r="Q2090" s="2850"/>
      <c r="R2090" s="2850"/>
      <c r="S2090" s="2850"/>
      <c r="T2090" s="2850"/>
      <c r="U2090" s="2850"/>
      <c r="V2090" s="2851"/>
      <c r="W2090" s="2866"/>
      <c r="X2090" s="2866"/>
      <c r="Y2090" s="2866"/>
      <c r="Z2090" s="2866"/>
      <c r="AA2090" s="2099"/>
      <c r="AB2090" s="1125"/>
      <c r="AC2090" s="1151"/>
      <c r="AD2090" s="1152"/>
      <c r="AE2090" s="1153"/>
      <c r="AF2090" s="1153"/>
      <c r="AG2090" s="1153"/>
      <c r="AH2090" s="124"/>
      <c r="AI2090" s="124"/>
      <c r="AJ2090" s="124"/>
      <c r="AK2090" s="124"/>
      <c r="AL2090" s="1153"/>
      <c r="AM2090" s="124"/>
      <c r="AN2090" s="124"/>
      <c r="AO2090" s="1153"/>
      <c r="AP2090" s="1153"/>
      <c r="AQ2090" s="1153"/>
      <c r="AR2090" s="1154"/>
      <c r="AS2090" s="1154"/>
      <c r="AT2090" s="1154"/>
      <c r="AU2090" s="1154"/>
      <c r="AV2090" s="1154"/>
      <c r="AW2090" s="1154"/>
      <c r="AX2090" s="1154"/>
      <c r="AY2090" s="1154"/>
      <c r="AZ2090" s="1154"/>
      <c r="BA2090" s="1154"/>
      <c r="BB2090" s="1154"/>
    </row>
    <row r="2091" spans="2:54" ht="15" customHeight="1">
      <c r="B2091" s="1155"/>
      <c r="C2091" s="3017"/>
      <c r="D2091" s="3017"/>
      <c r="E2091" s="1146" t="s">
        <v>1130</v>
      </c>
      <c r="F2091" s="1106"/>
      <c r="G2091" s="441" t="s">
        <v>93</v>
      </c>
      <c r="H2091" s="441" t="s">
        <v>1103</v>
      </c>
      <c r="I2091" s="441" t="s">
        <v>1131</v>
      </c>
      <c r="J2091" s="441" t="s">
        <v>112</v>
      </c>
      <c r="K2091" s="1111" t="s">
        <v>1112</v>
      </c>
      <c r="L2091" s="441" t="s">
        <v>1120</v>
      </c>
      <c r="M2091" s="441" t="str">
        <f t="shared" si="126"/>
        <v>Wellington Town</v>
      </c>
      <c r="N2091" s="1111" t="s">
        <v>1113</v>
      </c>
      <c r="O2091" s="1111" t="s">
        <v>1113</v>
      </c>
      <c r="P2091" s="1111"/>
      <c r="Q2091" s="2850"/>
      <c r="R2091" s="2850"/>
      <c r="S2091" s="2850"/>
      <c r="T2091" s="2850"/>
      <c r="U2091" s="2850"/>
      <c r="V2091" s="2851"/>
      <c r="W2091" s="2866"/>
      <c r="X2091" s="2866"/>
      <c r="Y2091" s="2866"/>
      <c r="Z2091" s="2866"/>
      <c r="AA2091" s="2099"/>
      <c r="AB2091" s="1125"/>
      <c r="AC2091" s="1151"/>
      <c r="AD2091" s="1152"/>
      <c r="AE2091" s="1153"/>
      <c r="AF2091" s="1153"/>
      <c r="AG2091" s="1153"/>
      <c r="AH2091" s="124"/>
      <c r="AI2091" s="124"/>
      <c r="AJ2091" s="124"/>
      <c r="AK2091" s="124"/>
      <c r="AL2091" s="1153"/>
      <c r="AM2091" s="124"/>
      <c r="AN2091" s="124"/>
      <c r="AO2091" s="1153"/>
      <c r="AP2091" s="1153"/>
      <c r="AQ2091" s="1153"/>
      <c r="AR2091" s="1154"/>
      <c r="AS2091" s="1154"/>
      <c r="AT2091" s="1154"/>
      <c r="AU2091" s="1154"/>
      <c r="AV2091" s="1154"/>
      <c r="AW2091" s="1154"/>
      <c r="AX2091" s="1154"/>
      <c r="AY2091" s="1154"/>
      <c r="AZ2091" s="1154"/>
      <c r="BA2091" s="1154"/>
      <c r="BB2091" s="1154"/>
    </row>
    <row r="2092" spans="2:54" ht="15" customHeight="1">
      <c r="B2092" s="1155"/>
      <c r="C2092" s="3016" t="s">
        <v>1134</v>
      </c>
      <c r="D2092" s="3016" t="s">
        <v>833</v>
      </c>
      <c r="E2092" s="1146" t="s">
        <v>1127</v>
      </c>
      <c r="F2092" s="1106"/>
      <c r="G2092" s="441" t="s">
        <v>93</v>
      </c>
      <c r="H2092" s="441" t="s">
        <v>1103</v>
      </c>
      <c r="I2092" s="441" t="s">
        <v>1128</v>
      </c>
      <c r="J2092" s="441" t="s">
        <v>112</v>
      </c>
      <c r="K2092" s="1111" t="s">
        <v>1134</v>
      </c>
      <c r="L2092" s="441" t="s">
        <v>1120</v>
      </c>
      <c r="M2092" s="441" t="str">
        <f t="shared" si="126"/>
        <v>Wellington Town</v>
      </c>
      <c r="N2092" s="1111" t="s">
        <v>1115</v>
      </c>
      <c r="O2092" s="1111" t="s">
        <v>833</v>
      </c>
      <c r="P2092" s="1111"/>
      <c r="Q2092" s="2867"/>
      <c r="R2092" s="2868"/>
      <c r="S2092" s="2869"/>
      <c r="T2092" s="2869"/>
      <c r="U2092" s="2869"/>
      <c r="V2092" s="2869"/>
      <c r="W2092" s="2869"/>
      <c r="X2092" s="2869"/>
      <c r="Y2092" s="2869"/>
      <c r="Z2092" s="2869"/>
      <c r="AA2092" s="2879"/>
      <c r="AB2092" s="1125"/>
      <c r="AC2092" s="1151"/>
      <c r="AD2092" s="1152"/>
      <c r="AE2092" s="1153"/>
      <c r="AF2092" s="1153"/>
      <c r="AG2092" s="1153"/>
      <c r="AH2092" s="124"/>
      <c r="AI2092" s="124"/>
      <c r="AJ2092" s="124"/>
      <c r="AK2092" s="124"/>
      <c r="AL2092" s="1153"/>
      <c r="AM2092" s="124"/>
      <c r="AN2092" s="124"/>
      <c r="AO2092" s="1153"/>
      <c r="AP2092" s="1153"/>
      <c r="AQ2092" s="1153"/>
      <c r="AR2092" s="1154"/>
      <c r="AS2092" s="1154"/>
      <c r="AT2092" s="1154"/>
      <c r="AU2092" s="1154"/>
      <c r="AV2092" s="1154"/>
      <c r="AW2092" s="1154"/>
      <c r="AX2092" s="1154"/>
      <c r="AY2092" s="1154"/>
      <c r="AZ2092" s="1154"/>
      <c r="BA2092" s="1154"/>
      <c r="BB2092" s="1154"/>
    </row>
    <row r="2093" spans="2:54" ht="15" customHeight="1">
      <c r="B2093" s="1155"/>
      <c r="C2093" s="3017"/>
      <c r="D2093" s="3017"/>
      <c r="E2093" s="1146" t="s">
        <v>1130</v>
      </c>
      <c r="F2093" s="1106"/>
      <c r="G2093" s="441" t="s">
        <v>93</v>
      </c>
      <c r="H2093" s="441" t="s">
        <v>1103</v>
      </c>
      <c r="I2093" s="441" t="s">
        <v>1131</v>
      </c>
      <c r="J2093" s="441" t="s">
        <v>112</v>
      </c>
      <c r="K2093" s="1111" t="s">
        <v>1134</v>
      </c>
      <c r="L2093" s="441" t="s">
        <v>1120</v>
      </c>
      <c r="M2093" s="441" t="str">
        <f t="shared" si="126"/>
        <v>Wellington Town</v>
      </c>
      <c r="N2093" s="1111" t="s">
        <v>1115</v>
      </c>
      <c r="O2093" s="1111" t="s">
        <v>833</v>
      </c>
      <c r="P2093" s="1111"/>
      <c r="Q2093" s="2867"/>
      <c r="R2093" s="2868"/>
      <c r="S2093" s="2869"/>
      <c r="T2093" s="2869"/>
      <c r="U2093" s="2869"/>
      <c r="V2093" s="2869"/>
      <c r="W2093" s="2869"/>
      <c r="X2093" s="2869"/>
      <c r="Y2093" s="2869"/>
      <c r="Z2093" s="2869"/>
      <c r="AA2093" s="2879"/>
      <c r="AB2093" s="1125"/>
      <c r="AC2093" s="1151"/>
      <c r="AD2093" s="1152"/>
      <c r="AE2093" s="1153"/>
      <c r="AF2093" s="1153"/>
      <c r="AG2093" s="1153"/>
      <c r="AH2093" s="124"/>
      <c r="AI2093" s="124"/>
      <c r="AJ2093" s="124"/>
      <c r="AK2093" s="124"/>
      <c r="AL2093" s="1153"/>
      <c r="AM2093" s="124"/>
      <c r="AN2093" s="124"/>
      <c r="AO2093" s="1153"/>
      <c r="AP2093" s="1153"/>
      <c r="AQ2093" s="1153"/>
      <c r="AR2093" s="1154"/>
      <c r="AS2093" s="1154"/>
      <c r="AT2093" s="1154"/>
      <c r="AU2093" s="1154"/>
      <c r="AV2093" s="1154"/>
      <c r="AW2093" s="1154"/>
      <c r="AX2093" s="1154"/>
      <c r="AY2093" s="1154"/>
      <c r="AZ2093" s="1154"/>
      <c r="BA2093" s="1154"/>
      <c r="BB2093" s="1154"/>
    </row>
    <row r="2094" spans="2:54" ht="15" customHeight="1">
      <c r="B2094" s="1155"/>
      <c r="C2094" s="3016" t="s">
        <v>1135</v>
      </c>
      <c r="D2094" s="3016" t="s">
        <v>833</v>
      </c>
      <c r="E2094" s="1146" t="s">
        <v>1127</v>
      </c>
      <c r="F2094" s="1106"/>
      <c r="G2094" s="441" t="s">
        <v>93</v>
      </c>
      <c r="H2094" s="441" t="s">
        <v>1103</v>
      </c>
      <c r="I2094" s="441" t="s">
        <v>1128</v>
      </c>
      <c r="J2094" s="441" t="s">
        <v>112</v>
      </c>
      <c r="K2094" s="1111" t="s">
        <v>1135</v>
      </c>
      <c r="L2094" s="441" t="s">
        <v>1120</v>
      </c>
      <c r="M2094" s="441" t="str">
        <f t="shared" si="126"/>
        <v>Wellington Town</v>
      </c>
      <c r="N2094" s="1111" t="s">
        <v>1106</v>
      </c>
      <c r="O2094" s="1111" t="s">
        <v>833</v>
      </c>
      <c r="P2094" s="1111"/>
      <c r="Q2094" s="2867"/>
      <c r="R2094" s="2868"/>
      <c r="S2094" s="2869"/>
      <c r="T2094" s="2869"/>
      <c r="U2094" s="2869"/>
      <c r="V2094" s="2869"/>
      <c r="W2094" s="2869"/>
      <c r="X2094" s="2869"/>
      <c r="Y2094" s="2869"/>
      <c r="Z2094" s="2869"/>
      <c r="AA2094" s="2879"/>
      <c r="AB2094" s="1125"/>
      <c r="AC2094" s="1151"/>
      <c r="AD2094" s="1152"/>
      <c r="AE2094" s="1153"/>
      <c r="AF2094" s="1153"/>
      <c r="AG2094" s="1153"/>
      <c r="AH2094" s="124"/>
      <c r="AI2094" s="124"/>
      <c r="AJ2094" s="124"/>
      <c r="AK2094" s="124"/>
      <c r="AL2094" s="1153"/>
      <c r="AM2094" s="124"/>
      <c r="AN2094" s="124"/>
      <c r="AO2094" s="1153"/>
      <c r="AP2094" s="1153"/>
      <c r="AQ2094" s="1153"/>
      <c r="AR2094" s="1154"/>
      <c r="AS2094" s="1154"/>
      <c r="AT2094" s="1154"/>
      <c r="AU2094" s="1154"/>
      <c r="AV2094" s="1154"/>
      <c r="AW2094" s="1154"/>
      <c r="AX2094" s="1154"/>
      <c r="AY2094" s="1154"/>
      <c r="AZ2094" s="1154"/>
      <c r="BA2094" s="1154"/>
      <c r="BB2094" s="1154"/>
    </row>
    <row r="2095" spans="2:54" ht="15" customHeight="1">
      <c r="B2095" s="1155"/>
      <c r="C2095" s="3017"/>
      <c r="D2095" s="3017"/>
      <c r="E2095" s="1146" t="s">
        <v>1130</v>
      </c>
      <c r="F2095" s="1106"/>
      <c r="G2095" s="441" t="s">
        <v>93</v>
      </c>
      <c r="H2095" s="441" t="s">
        <v>1103</v>
      </c>
      <c r="I2095" s="441" t="s">
        <v>1131</v>
      </c>
      <c r="J2095" s="441" t="s">
        <v>112</v>
      </c>
      <c r="K2095" s="1111" t="s">
        <v>1135</v>
      </c>
      <c r="L2095" s="441" t="s">
        <v>1120</v>
      </c>
      <c r="M2095" s="441" t="str">
        <f t="shared" si="126"/>
        <v>Wellington Town</v>
      </c>
      <c r="N2095" s="1111" t="s">
        <v>1106</v>
      </c>
      <c r="O2095" s="1111" t="s">
        <v>833</v>
      </c>
      <c r="P2095" s="1111"/>
      <c r="Q2095" s="2867"/>
      <c r="R2095" s="2868"/>
      <c r="S2095" s="2869"/>
      <c r="T2095" s="2869"/>
      <c r="U2095" s="2869"/>
      <c r="V2095" s="2869"/>
      <c r="W2095" s="2869"/>
      <c r="X2095" s="2869"/>
      <c r="Y2095" s="2869"/>
      <c r="Z2095" s="2869"/>
      <c r="AA2095" s="2879"/>
      <c r="AB2095" s="1125"/>
      <c r="AC2095" s="1151"/>
      <c r="AD2095" s="1152"/>
      <c r="AE2095" s="1153"/>
      <c r="AF2095" s="1153"/>
      <c r="AG2095" s="1153"/>
      <c r="AH2095" s="124"/>
      <c r="AI2095" s="124"/>
      <c r="AJ2095" s="124"/>
      <c r="AK2095" s="124"/>
      <c r="AL2095" s="1153"/>
      <c r="AM2095" s="124"/>
      <c r="AN2095" s="124"/>
      <c r="AO2095" s="1153"/>
      <c r="AP2095" s="1153"/>
      <c r="AQ2095" s="1153"/>
      <c r="AR2095" s="1154"/>
      <c r="AS2095" s="1154"/>
      <c r="AT2095" s="1154"/>
      <c r="AU2095" s="1154"/>
      <c r="AV2095" s="1154"/>
      <c r="AW2095" s="1154"/>
      <c r="AX2095" s="1154"/>
      <c r="AY2095" s="1154"/>
      <c r="AZ2095" s="1154"/>
      <c r="BA2095" s="1154"/>
      <c r="BB2095" s="1154"/>
    </row>
    <row r="2096" spans="2:54" ht="15" customHeight="1">
      <c r="B2096" s="1155"/>
      <c r="C2096" s="3016" t="s">
        <v>1135</v>
      </c>
      <c r="D2096" s="3016" t="s">
        <v>842</v>
      </c>
      <c r="E2096" s="1146" t="s">
        <v>1127</v>
      </c>
      <c r="F2096" s="1106"/>
      <c r="G2096" s="441" t="s">
        <v>93</v>
      </c>
      <c r="H2096" s="441" t="s">
        <v>1103</v>
      </c>
      <c r="I2096" s="441" t="s">
        <v>1128</v>
      </c>
      <c r="J2096" s="441" t="s">
        <v>112</v>
      </c>
      <c r="K2096" s="1111" t="s">
        <v>1135</v>
      </c>
      <c r="L2096" s="441" t="s">
        <v>1120</v>
      </c>
      <c r="M2096" s="441" t="str">
        <f t="shared" si="126"/>
        <v>Wellington Town</v>
      </c>
      <c r="N2096" s="1111" t="s">
        <v>1106</v>
      </c>
      <c r="O2096" s="1111" t="s">
        <v>842</v>
      </c>
      <c r="P2096" s="1111"/>
      <c r="Q2096" s="2867"/>
      <c r="R2096" s="2868"/>
      <c r="S2096" s="2869"/>
      <c r="T2096" s="2869"/>
      <c r="U2096" s="2869"/>
      <c r="V2096" s="2869"/>
      <c r="W2096" s="2869"/>
      <c r="X2096" s="2869"/>
      <c r="Y2096" s="2869"/>
      <c r="Z2096" s="2869"/>
      <c r="AA2096" s="2879"/>
      <c r="AB2096" s="1125"/>
      <c r="AC2096" s="1151"/>
      <c r="AD2096" s="1152"/>
      <c r="AE2096" s="1153"/>
      <c r="AF2096" s="1153"/>
      <c r="AG2096" s="1153"/>
      <c r="AH2096" s="124"/>
      <c r="AI2096" s="124"/>
      <c r="AJ2096" s="124"/>
      <c r="AK2096" s="124"/>
      <c r="AL2096" s="1153"/>
      <c r="AM2096" s="124"/>
      <c r="AN2096" s="124"/>
      <c r="AO2096" s="1153"/>
      <c r="AP2096" s="1153"/>
      <c r="AQ2096" s="1153"/>
      <c r="AR2096" s="1154"/>
      <c r="AS2096" s="1154"/>
      <c r="AT2096" s="1154"/>
      <c r="AU2096" s="1154"/>
      <c r="AV2096" s="1154"/>
      <c r="AW2096" s="1154"/>
      <c r="AX2096" s="1154"/>
      <c r="AY2096" s="1154"/>
      <c r="AZ2096" s="1154"/>
      <c r="BA2096" s="1154"/>
      <c r="BB2096" s="1154"/>
    </row>
    <row r="2097" spans="2:54" ht="15" customHeight="1">
      <c r="B2097" s="1155"/>
      <c r="C2097" s="3017"/>
      <c r="D2097" s="3017"/>
      <c r="E2097" s="1146" t="s">
        <v>1130</v>
      </c>
      <c r="F2097" s="1106"/>
      <c r="G2097" s="441" t="s">
        <v>93</v>
      </c>
      <c r="H2097" s="441" t="s">
        <v>1103</v>
      </c>
      <c r="I2097" s="441" t="s">
        <v>1131</v>
      </c>
      <c r="J2097" s="441" t="s">
        <v>112</v>
      </c>
      <c r="K2097" s="1111" t="s">
        <v>1135</v>
      </c>
      <c r="L2097" s="441" t="s">
        <v>1120</v>
      </c>
      <c r="M2097" s="441" t="str">
        <f t="shared" si="126"/>
        <v>Wellington Town</v>
      </c>
      <c r="N2097" s="1111" t="s">
        <v>1106</v>
      </c>
      <c r="O2097" s="1111" t="s">
        <v>842</v>
      </c>
      <c r="P2097" s="1111"/>
      <c r="Q2097" s="2867"/>
      <c r="R2097" s="2868"/>
      <c r="S2097" s="2869"/>
      <c r="T2097" s="2869"/>
      <c r="U2097" s="2869"/>
      <c r="V2097" s="2869"/>
      <c r="W2097" s="2869"/>
      <c r="X2097" s="2869"/>
      <c r="Y2097" s="2869"/>
      <c r="Z2097" s="2869"/>
      <c r="AA2097" s="2879"/>
      <c r="AB2097" s="1125"/>
      <c r="AC2097" s="1151"/>
      <c r="AD2097" s="1152"/>
      <c r="AE2097" s="1153"/>
      <c r="AF2097" s="1153"/>
      <c r="AG2097" s="1153"/>
      <c r="AH2097" s="124"/>
      <c r="AI2097" s="124"/>
      <c r="AJ2097" s="124"/>
      <c r="AK2097" s="124"/>
      <c r="AL2097" s="1153"/>
      <c r="AM2097" s="124"/>
      <c r="AN2097" s="124"/>
      <c r="AO2097" s="1153"/>
      <c r="AP2097" s="1153"/>
      <c r="AQ2097" s="1153"/>
      <c r="AR2097" s="1154"/>
      <c r="AS2097" s="1154"/>
      <c r="AT2097" s="1154"/>
      <c r="AU2097" s="1154"/>
      <c r="AV2097" s="1154"/>
      <c r="AW2097" s="1154"/>
      <c r="AX2097" s="1154"/>
      <c r="AY2097" s="1154"/>
      <c r="AZ2097" s="1154"/>
      <c r="BA2097" s="1154"/>
      <c r="BB2097" s="1154"/>
    </row>
    <row r="2098" spans="2:54" ht="15" customHeight="1">
      <c r="B2098" s="1155"/>
      <c r="C2098" s="3016" t="s">
        <v>1136</v>
      </c>
      <c r="D2098" s="3016" t="s">
        <v>833</v>
      </c>
      <c r="E2098" s="1146" t="s">
        <v>1127</v>
      </c>
      <c r="F2098" s="1106"/>
      <c r="G2098" s="441" t="s">
        <v>93</v>
      </c>
      <c r="H2098" s="441" t="s">
        <v>1103</v>
      </c>
      <c r="I2098" s="441" t="s">
        <v>1128</v>
      </c>
      <c r="J2098" s="441" t="s">
        <v>112</v>
      </c>
      <c r="K2098" s="1111" t="s">
        <v>1136</v>
      </c>
      <c r="L2098" s="441" t="s">
        <v>1120</v>
      </c>
      <c r="M2098" s="441" t="str">
        <f t="shared" si="126"/>
        <v>Wellington Town</v>
      </c>
      <c r="N2098" s="1111" t="s">
        <v>1106</v>
      </c>
      <c r="O2098" s="1111" t="s">
        <v>833</v>
      </c>
      <c r="P2098" s="1111"/>
      <c r="Q2098" s="2867"/>
      <c r="R2098" s="2868"/>
      <c r="S2098" s="2869"/>
      <c r="T2098" s="2869"/>
      <c r="U2098" s="2869"/>
      <c r="V2098" s="2869"/>
      <c r="W2098" s="2870">
        <v>10.936694699999999</v>
      </c>
      <c r="X2098" s="2870">
        <v>11.056998341699998</v>
      </c>
      <c r="Y2098" s="2870">
        <v>11.178625323458698</v>
      </c>
      <c r="Z2098" s="2870">
        <v>11.301590202016744</v>
      </c>
      <c r="AA2098" s="2870">
        <v>11.425907694238928</v>
      </c>
      <c r="AB2098" s="1125"/>
      <c r="AC2098" s="1151"/>
      <c r="AD2098" s="1152"/>
      <c r="AE2098" s="1153"/>
      <c r="AF2098" s="1153"/>
      <c r="AG2098" s="1153"/>
      <c r="AH2098" s="124"/>
      <c r="AI2098" s="124"/>
      <c r="AJ2098" s="124"/>
      <c r="AK2098" s="124"/>
      <c r="AL2098" s="1153"/>
      <c r="AM2098" s="124"/>
      <c r="AN2098" s="124"/>
      <c r="AO2098" s="1153"/>
      <c r="AP2098" s="1153"/>
      <c r="AQ2098" s="1153"/>
      <c r="AR2098" s="1154"/>
      <c r="AS2098" s="1154"/>
      <c r="AT2098" s="1154"/>
      <c r="AU2098" s="1154"/>
      <c r="AV2098" s="1154"/>
      <c r="AW2098" s="1154"/>
      <c r="AX2098" s="1154"/>
      <c r="AY2098" s="1154"/>
      <c r="AZ2098" s="1154"/>
      <c r="BA2098" s="1154"/>
      <c r="BB2098" s="1154"/>
    </row>
    <row r="2099" spans="2:54" ht="15" customHeight="1">
      <c r="B2099" s="1155"/>
      <c r="C2099" s="3017"/>
      <c r="D2099" s="3017"/>
      <c r="E2099" s="1146" t="s">
        <v>1130</v>
      </c>
      <c r="F2099" s="1106"/>
      <c r="G2099" s="441" t="s">
        <v>93</v>
      </c>
      <c r="H2099" s="441" t="s">
        <v>1103</v>
      </c>
      <c r="I2099" s="441" t="s">
        <v>1131</v>
      </c>
      <c r="J2099" s="441" t="s">
        <v>112</v>
      </c>
      <c r="K2099" s="1111" t="s">
        <v>1136</v>
      </c>
      <c r="L2099" s="441" t="s">
        <v>1120</v>
      </c>
      <c r="M2099" s="441" t="str">
        <f t="shared" si="126"/>
        <v>Wellington Town</v>
      </c>
      <c r="N2099" s="1111" t="s">
        <v>1106</v>
      </c>
      <c r="O2099" s="1111" t="s">
        <v>833</v>
      </c>
      <c r="P2099" s="1111"/>
      <c r="Q2099" s="2528"/>
      <c r="R2099" s="2529"/>
      <c r="S2099" s="2530"/>
      <c r="T2099" s="2530"/>
      <c r="U2099" s="2530"/>
      <c r="V2099" s="2530"/>
      <c r="W2099" s="2102"/>
      <c r="X2099" s="2102"/>
      <c r="Y2099" s="2102"/>
      <c r="Z2099" s="2102"/>
      <c r="AA2099" s="2103"/>
      <c r="AB2099" s="1125"/>
      <c r="AC2099" s="1151"/>
      <c r="AD2099" s="1152"/>
      <c r="AE2099" s="1153"/>
      <c r="AF2099" s="1153"/>
      <c r="AG2099" s="1153"/>
      <c r="AH2099" s="124"/>
      <c r="AI2099" s="124"/>
      <c r="AJ2099" s="124"/>
      <c r="AK2099" s="124"/>
      <c r="AL2099" s="1153"/>
      <c r="AM2099" s="124"/>
      <c r="AN2099" s="124"/>
      <c r="AO2099" s="1153"/>
      <c r="AP2099" s="1153"/>
      <c r="AQ2099" s="1153"/>
      <c r="AR2099" s="1154"/>
      <c r="AS2099" s="1154"/>
      <c r="AT2099" s="1154"/>
      <c r="AU2099" s="1154"/>
      <c r="AV2099" s="1154"/>
      <c r="AW2099" s="1154"/>
      <c r="AX2099" s="1154"/>
      <c r="AY2099" s="1154"/>
      <c r="AZ2099" s="1154"/>
      <c r="BA2099" s="1154"/>
      <c r="BB2099" s="1154"/>
    </row>
    <row r="2100" spans="2:54" ht="15" customHeight="1">
      <c r="B2100" s="1155"/>
      <c r="C2100" s="3016" t="s">
        <v>1136</v>
      </c>
      <c r="D2100" s="3016" t="s">
        <v>842</v>
      </c>
      <c r="E2100" s="1146" t="s">
        <v>1127</v>
      </c>
      <c r="F2100" s="1106"/>
      <c r="G2100" s="441" t="s">
        <v>93</v>
      </c>
      <c r="H2100" s="441" t="s">
        <v>1103</v>
      </c>
      <c r="I2100" s="441" t="s">
        <v>1128</v>
      </c>
      <c r="J2100" s="441" t="s">
        <v>112</v>
      </c>
      <c r="K2100" s="1111" t="s">
        <v>1136</v>
      </c>
      <c r="L2100" s="441" t="s">
        <v>1120</v>
      </c>
      <c r="M2100" s="441" t="str">
        <f t="shared" si="126"/>
        <v>Wellington Town</v>
      </c>
      <c r="N2100" s="1111" t="s">
        <v>1106</v>
      </c>
      <c r="O2100" s="1111" t="s">
        <v>842</v>
      </c>
      <c r="P2100" s="1111"/>
      <c r="Q2100" s="2528"/>
      <c r="R2100" s="2529"/>
      <c r="S2100" s="2530"/>
      <c r="T2100" s="2530"/>
      <c r="U2100" s="2530"/>
      <c r="V2100" s="2530"/>
      <c r="W2100" s="2102">
        <v>11.638945622842105</v>
      </c>
      <c r="X2100" s="2102">
        <v>11.766974024693367</v>
      </c>
      <c r="Y2100" s="2102">
        <v>11.896410738964994</v>
      </c>
      <c r="Z2100" s="2102">
        <v>12.027271257093609</v>
      </c>
      <c r="AA2100" s="2102">
        <v>12.159571240921638</v>
      </c>
      <c r="AB2100" s="1125"/>
      <c r="AC2100" s="1151"/>
      <c r="AD2100" s="1152"/>
      <c r="AE2100" s="1153"/>
      <c r="AF2100" s="1153"/>
      <c r="AG2100" s="1153"/>
      <c r="AH2100" s="124"/>
      <c r="AI2100" s="124"/>
      <c r="AJ2100" s="124"/>
      <c r="AK2100" s="124"/>
      <c r="AL2100" s="1153"/>
      <c r="AM2100" s="124"/>
      <c r="AN2100" s="124"/>
      <c r="AO2100" s="1153"/>
      <c r="AP2100" s="1153"/>
      <c r="AQ2100" s="1153"/>
      <c r="AR2100" s="1154"/>
      <c r="AS2100" s="1154"/>
      <c r="AT2100" s="1154"/>
      <c r="AU2100" s="1154"/>
      <c r="AV2100" s="1154"/>
      <c r="AW2100" s="1154"/>
      <c r="AX2100" s="1154"/>
      <c r="AY2100" s="1154"/>
      <c r="AZ2100" s="1154"/>
      <c r="BA2100" s="1154"/>
      <c r="BB2100" s="1154"/>
    </row>
    <row r="2101" spans="2:54" ht="15" customHeight="1" thickBot="1">
      <c r="B2101" s="2872"/>
      <c r="C2101" s="3018"/>
      <c r="D2101" s="3018"/>
      <c r="E2101" s="2873" t="s">
        <v>1130</v>
      </c>
      <c r="F2101" s="1106"/>
      <c r="G2101" s="441" t="s">
        <v>93</v>
      </c>
      <c r="H2101" s="441" t="s">
        <v>1103</v>
      </c>
      <c r="I2101" s="441" t="s">
        <v>1131</v>
      </c>
      <c r="J2101" s="441" t="s">
        <v>112</v>
      </c>
      <c r="K2101" s="1111" t="s">
        <v>1136</v>
      </c>
      <c r="L2101" s="441" t="s">
        <v>1120</v>
      </c>
      <c r="M2101" s="441" t="str">
        <f t="shared" si="126"/>
        <v>Wellington Town</v>
      </c>
      <c r="N2101" s="1111" t="s">
        <v>1106</v>
      </c>
      <c r="O2101" s="1111" t="s">
        <v>842</v>
      </c>
      <c r="P2101" s="1111"/>
      <c r="Q2101" s="2874"/>
      <c r="R2101" s="2875"/>
      <c r="S2101" s="2876"/>
      <c r="T2101" s="2876"/>
      <c r="U2101" s="2876"/>
      <c r="V2101" s="2876"/>
      <c r="W2101" s="2877"/>
      <c r="X2101" s="2877"/>
      <c r="Y2101" s="2877"/>
      <c r="Z2101" s="2877"/>
      <c r="AA2101" s="2878"/>
      <c r="AB2101" s="1162"/>
      <c r="AC2101" s="1151"/>
      <c r="AD2101" s="1152"/>
      <c r="AE2101" s="1153"/>
      <c r="AF2101" s="1153"/>
      <c r="AG2101" s="1153"/>
      <c r="AH2101" s="124"/>
      <c r="AI2101" s="124"/>
      <c r="AJ2101" s="124"/>
      <c r="AK2101" s="124"/>
      <c r="AL2101" s="1153"/>
      <c r="AM2101" s="124"/>
      <c r="AN2101" s="124"/>
      <c r="AO2101" s="1153"/>
      <c r="AP2101" s="1153"/>
      <c r="AQ2101" s="1153"/>
      <c r="AR2101" s="1154"/>
      <c r="AS2101" s="1154"/>
      <c r="AT2101" s="1154"/>
      <c r="AU2101" s="1154"/>
      <c r="AV2101" s="1154"/>
      <c r="AW2101" s="1154"/>
      <c r="AX2101" s="1154"/>
      <c r="AY2101" s="1154"/>
      <c r="AZ2101" s="1154"/>
      <c r="BA2101" s="1154"/>
      <c r="BB2101" s="1154"/>
    </row>
    <row r="2102" spans="2:54" ht="15" customHeight="1">
      <c r="B2102" s="1145" t="s">
        <v>1633</v>
      </c>
      <c r="C2102" s="3019" t="s">
        <v>1126</v>
      </c>
      <c r="D2102" s="3019" t="s">
        <v>842</v>
      </c>
      <c r="E2102" s="1146" t="s">
        <v>1127</v>
      </c>
      <c r="F2102" s="1106"/>
      <c r="G2102" s="441" t="s">
        <v>93</v>
      </c>
      <c r="H2102" s="441" t="s">
        <v>1103</v>
      </c>
      <c r="I2102" s="441" t="s">
        <v>1128</v>
      </c>
      <c r="J2102" s="441" t="s">
        <v>112</v>
      </c>
      <c r="K2102" s="441" t="s">
        <v>1126</v>
      </c>
      <c r="L2102" s="441" t="s">
        <v>1120</v>
      </c>
      <c r="M2102" s="441" t="str">
        <f t="shared" ref="M2102" si="128">B2102</f>
        <v>Ilford 132 kV</v>
      </c>
      <c r="N2102" s="441" t="s">
        <v>1129</v>
      </c>
      <c r="O2102" s="441" t="s">
        <v>842</v>
      </c>
      <c r="P2102" s="1111"/>
      <c r="Q2102" s="2521"/>
      <c r="R2102" s="2522"/>
      <c r="S2102" s="2523"/>
      <c r="T2102" s="2523"/>
      <c r="U2102" s="2523"/>
      <c r="V2102" s="2523"/>
      <c r="W2102" s="2524"/>
      <c r="X2102" s="2524"/>
      <c r="Y2102" s="2524"/>
      <c r="Z2102" s="2524"/>
      <c r="AA2102" s="2525"/>
      <c r="AB2102" s="1125"/>
      <c r="AC2102" s="1151"/>
      <c r="AD2102" s="1152"/>
      <c r="AE2102" s="1153"/>
      <c r="AF2102" s="1153"/>
      <c r="AG2102" s="1153"/>
      <c r="AH2102" s="124"/>
      <c r="AI2102" s="124"/>
      <c r="AJ2102" s="124"/>
      <c r="AK2102" s="124"/>
      <c r="AL2102" s="124"/>
      <c r="AM2102" s="124"/>
      <c r="AN2102" s="124"/>
      <c r="AO2102" s="124"/>
      <c r="AP2102" s="124"/>
      <c r="AQ2102" s="1153"/>
      <c r="AR2102" s="1154"/>
      <c r="AS2102" s="1154"/>
      <c r="AT2102" s="1154"/>
      <c r="AU2102" s="1154"/>
      <c r="AV2102" s="1154"/>
      <c r="AW2102" s="1154"/>
      <c r="AX2102" s="1154"/>
      <c r="AY2102" s="1154"/>
      <c r="AZ2102" s="1154"/>
      <c r="BA2102" s="1154"/>
      <c r="BB2102" s="1154"/>
    </row>
    <row r="2103" spans="2:54" ht="15" customHeight="1">
      <c r="B2103" s="1155"/>
      <c r="C2103" s="3017"/>
      <c r="D2103" s="3017"/>
      <c r="E2103" s="1146" t="s">
        <v>1130</v>
      </c>
      <c r="F2103" s="1106"/>
      <c r="G2103" s="441" t="s">
        <v>93</v>
      </c>
      <c r="H2103" s="441" t="s">
        <v>1103</v>
      </c>
      <c r="I2103" s="441" t="s">
        <v>1131</v>
      </c>
      <c r="J2103" s="441" t="s">
        <v>112</v>
      </c>
      <c r="K2103" s="441" t="s">
        <v>1126</v>
      </c>
      <c r="L2103" s="441" t="s">
        <v>1120</v>
      </c>
      <c r="M2103" s="441" t="str">
        <f t="shared" si="126"/>
        <v>Ilford 132 kV</v>
      </c>
      <c r="N2103" s="441" t="s">
        <v>1129</v>
      </c>
      <c r="O2103" s="441" t="s">
        <v>842</v>
      </c>
      <c r="P2103" s="1111"/>
      <c r="Q2103" s="2526"/>
      <c r="R2103" s="2527"/>
      <c r="S2103" s="2524"/>
      <c r="T2103" s="2524"/>
      <c r="U2103" s="2524"/>
      <c r="V2103" s="2524"/>
      <c r="W2103" s="2524"/>
      <c r="X2103" s="2524"/>
      <c r="Y2103" s="2524"/>
      <c r="Z2103" s="2524"/>
      <c r="AA2103" s="2525"/>
      <c r="AB2103" s="1125"/>
      <c r="AC2103" s="1151"/>
      <c r="AD2103" s="1152"/>
      <c r="AE2103" s="1153"/>
      <c r="AF2103" s="1153"/>
      <c r="AG2103" s="1153"/>
      <c r="AH2103" s="124"/>
      <c r="AI2103" s="124"/>
      <c r="AJ2103" s="124"/>
      <c r="AK2103" s="124"/>
      <c r="AL2103" s="124"/>
      <c r="AM2103" s="124"/>
      <c r="AN2103" s="124"/>
      <c r="AO2103" s="124"/>
      <c r="AP2103" s="124"/>
      <c r="AQ2103" s="1153"/>
      <c r="AR2103" s="1154"/>
      <c r="AS2103" s="1154"/>
      <c r="AT2103" s="1154"/>
      <c r="AU2103" s="1154"/>
      <c r="AV2103" s="1154"/>
      <c r="AW2103" s="1154"/>
      <c r="AX2103" s="1154"/>
      <c r="AY2103" s="1154"/>
      <c r="AZ2103" s="1154"/>
      <c r="BA2103" s="1154"/>
      <c r="BB2103" s="1154"/>
    </row>
    <row r="2104" spans="2:54" ht="15" customHeight="1">
      <c r="B2104" s="1155"/>
      <c r="C2104" s="3016" t="s">
        <v>1132</v>
      </c>
      <c r="D2104" s="3016" t="s">
        <v>833</v>
      </c>
      <c r="E2104" s="1146" t="s">
        <v>1127</v>
      </c>
      <c r="F2104" s="1106"/>
      <c r="G2104" s="441" t="s">
        <v>93</v>
      </c>
      <c r="H2104" s="441" t="s">
        <v>1103</v>
      </c>
      <c r="I2104" s="441" t="s">
        <v>1128</v>
      </c>
      <c r="J2104" s="441" t="s">
        <v>112</v>
      </c>
      <c r="K2104" s="1111" t="s">
        <v>1132</v>
      </c>
      <c r="L2104" s="441" t="s">
        <v>1120</v>
      </c>
      <c r="M2104" s="441" t="str">
        <f t="shared" si="126"/>
        <v>Ilford 132 kV</v>
      </c>
      <c r="N2104" s="1111" t="s">
        <v>1106</v>
      </c>
      <c r="O2104" s="1111" t="s">
        <v>833</v>
      </c>
      <c r="P2104" s="1111"/>
      <c r="Q2104" s="2850"/>
      <c r="R2104" s="2850"/>
      <c r="S2104" s="2850"/>
      <c r="T2104" s="2850"/>
      <c r="U2104" s="2850"/>
      <c r="V2104" s="2851"/>
      <c r="W2104" s="2852"/>
      <c r="X2104" s="2852"/>
      <c r="Y2104" s="2852"/>
      <c r="Z2104" s="2852"/>
      <c r="AA2104" s="2853"/>
      <c r="AB2104" s="1125"/>
      <c r="AC2104" s="1151"/>
      <c r="AD2104" s="1152"/>
      <c r="AE2104" s="1153"/>
      <c r="AF2104" s="1153"/>
      <c r="AG2104" s="1153"/>
      <c r="AH2104" s="124"/>
      <c r="AI2104" s="124"/>
      <c r="AJ2104" s="124"/>
      <c r="AK2104" s="124"/>
      <c r="AL2104" s="1153"/>
      <c r="AM2104" s="124"/>
      <c r="AN2104" s="124"/>
      <c r="AO2104" s="1153"/>
      <c r="AP2104" s="1153"/>
      <c r="AQ2104" s="1153"/>
      <c r="AR2104" s="1154"/>
      <c r="AS2104" s="1154"/>
      <c r="AT2104" s="1154"/>
      <c r="AU2104" s="1160"/>
      <c r="AV2104" s="1154"/>
      <c r="AW2104" s="1154"/>
      <c r="AX2104" s="1154"/>
      <c r="AY2104" s="1154"/>
      <c r="AZ2104" s="1154"/>
      <c r="BA2104" s="1154"/>
      <c r="BB2104" s="1154"/>
    </row>
    <row r="2105" spans="2:54" ht="15" customHeight="1">
      <c r="B2105" s="1155"/>
      <c r="C2105" s="3017"/>
      <c r="D2105" s="3017"/>
      <c r="E2105" s="1146" t="s">
        <v>1130</v>
      </c>
      <c r="F2105" s="1106"/>
      <c r="G2105" s="441" t="s">
        <v>93</v>
      </c>
      <c r="H2105" s="441" t="s">
        <v>1103</v>
      </c>
      <c r="I2105" s="441" t="s">
        <v>1131</v>
      </c>
      <c r="J2105" s="441" t="s">
        <v>112</v>
      </c>
      <c r="K2105" s="1111" t="s">
        <v>1132</v>
      </c>
      <c r="L2105" s="441" t="s">
        <v>1120</v>
      </c>
      <c r="M2105" s="441" t="str">
        <f t="shared" si="126"/>
        <v>Ilford 132 kV</v>
      </c>
      <c r="N2105" s="1111" t="s">
        <v>1106</v>
      </c>
      <c r="O2105" s="1111" t="s">
        <v>833</v>
      </c>
      <c r="P2105" s="1111"/>
      <c r="Q2105" s="2850"/>
      <c r="R2105" s="2850"/>
      <c r="S2105" s="2850"/>
      <c r="T2105" s="2850"/>
      <c r="U2105" s="2850"/>
      <c r="V2105" s="2851"/>
      <c r="W2105" s="2852"/>
      <c r="X2105" s="2852"/>
      <c r="Y2105" s="2852"/>
      <c r="Z2105" s="2852"/>
      <c r="AA2105" s="2853"/>
      <c r="AB2105" s="1125"/>
      <c r="AC2105" s="1151"/>
      <c r="AD2105" s="1152"/>
      <c r="AE2105" s="1153"/>
      <c r="AF2105" s="1153"/>
      <c r="AG2105" s="1153"/>
      <c r="AH2105" s="124"/>
      <c r="AI2105" s="124"/>
      <c r="AJ2105" s="124"/>
      <c r="AK2105" s="124"/>
      <c r="AL2105" s="1153"/>
      <c r="AM2105" s="124"/>
      <c r="AN2105" s="124"/>
      <c r="AO2105" s="1153"/>
      <c r="AP2105" s="1153"/>
      <c r="AQ2105" s="1153"/>
      <c r="AR2105" s="1154"/>
      <c r="AS2105" s="1154"/>
      <c r="AT2105" s="1154"/>
      <c r="AU2105" s="1160"/>
      <c r="AV2105" s="1154"/>
      <c r="AW2105" s="1154"/>
      <c r="AX2105" s="1154"/>
      <c r="AY2105" s="1154"/>
      <c r="AZ2105" s="1154"/>
      <c r="BA2105" s="1154"/>
      <c r="BB2105" s="1154"/>
    </row>
    <row r="2106" spans="2:54" ht="15" customHeight="1">
      <c r="B2106" s="1155"/>
      <c r="C2106" s="3016" t="s">
        <v>1132</v>
      </c>
      <c r="D2106" s="3016" t="s">
        <v>842</v>
      </c>
      <c r="E2106" s="1146" t="s">
        <v>1127</v>
      </c>
      <c r="F2106" s="1106"/>
      <c r="G2106" s="441" t="s">
        <v>93</v>
      </c>
      <c r="H2106" s="441" t="s">
        <v>1103</v>
      </c>
      <c r="I2106" s="441" t="s">
        <v>1128</v>
      </c>
      <c r="J2106" s="441" t="s">
        <v>112</v>
      </c>
      <c r="K2106" s="1111" t="s">
        <v>1132</v>
      </c>
      <c r="L2106" s="441" t="s">
        <v>1120</v>
      </c>
      <c r="M2106" s="441" t="str">
        <f t="shared" si="126"/>
        <v>Ilford 132 kV</v>
      </c>
      <c r="N2106" s="1111" t="s">
        <v>1106</v>
      </c>
      <c r="O2106" s="1112" t="s">
        <v>842</v>
      </c>
      <c r="P2106" s="1111"/>
      <c r="Q2106" s="2881">
        <v>17</v>
      </c>
      <c r="R2106" s="2881">
        <v>15</v>
      </c>
      <c r="S2106" s="2881">
        <v>16</v>
      </c>
      <c r="T2106" s="2881">
        <v>15</v>
      </c>
      <c r="U2106" s="2881">
        <v>7</v>
      </c>
      <c r="V2106" s="2881">
        <v>8</v>
      </c>
      <c r="W2106" s="2852"/>
      <c r="X2106" s="2852"/>
      <c r="Y2106" s="2852"/>
      <c r="Z2106" s="2852"/>
      <c r="AA2106" s="2853"/>
      <c r="AB2106" s="1125"/>
      <c r="AC2106" s="1151"/>
      <c r="AD2106" s="1152"/>
      <c r="AE2106" s="1153"/>
      <c r="AF2106" s="1153"/>
      <c r="AG2106" s="1153"/>
      <c r="AH2106" s="124"/>
      <c r="AI2106" s="124"/>
      <c r="AJ2106" s="124"/>
      <c r="AK2106" s="124"/>
      <c r="AL2106" s="1153"/>
      <c r="AM2106" s="124"/>
      <c r="AN2106" s="124"/>
      <c r="AO2106" s="1153"/>
      <c r="AP2106" s="1161"/>
      <c r="AQ2106" s="1153"/>
      <c r="AR2106" s="1154"/>
      <c r="AS2106" s="1154"/>
      <c r="AT2106" s="1154"/>
      <c r="AU2106" s="1160"/>
      <c r="AV2106" s="1154"/>
      <c r="AW2106" s="1154"/>
      <c r="AX2106" s="1154"/>
      <c r="AY2106" s="1154"/>
      <c r="AZ2106" s="1154"/>
      <c r="BA2106" s="1154"/>
      <c r="BB2106" s="1154"/>
    </row>
    <row r="2107" spans="2:54" ht="15" customHeight="1">
      <c r="B2107" s="1155"/>
      <c r="C2107" s="3017"/>
      <c r="D2107" s="3017"/>
      <c r="E2107" s="1146" t="s">
        <v>1130</v>
      </c>
      <c r="F2107" s="1106"/>
      <c r="G2107" s="441" t="s">
        <v>93</v>
      </c>
      <c r="H2107" s="441" t="s">
        <v>1103</v>
      </c>
      <c r="I2107" s="441" t="s">
        <v>1131</v>
      </c>
      <c r="J2107" s="441" t="s">
        <v>112</v>
      </c>
      <c r="K2107" s="1111" t="s">
        <v>1132</v>
      </c>
      <c r="L2107" s="441" t="s">
        <v>1120</v>
      </c>
      <c r="M2107" s="441" t="str">
        <f t="shared" si="126"/>
        <v>Ilford 132 kV</v>
      </c>
      <c r="N2107" s="1111" t="s">
        <v>1106</v>
      </c>
      <c r="O2107" s="1112" t="s">
        <v>842</v>
      </c>
      <c r="P2107" s="1111"/>
      <c r="Q2107" s="2881">
        <v>9</v>
      </c>
      <c r="R2107" s="2881">
        <v>14</v>
      </c>
      <c r="S2107" s="2881">
        <v>7</v>
      </c>
      <c r="T2107" s="2881">
        <v>7</v>
      </c>
      <c r="U2107" s="2881">
        <v>5</v>
      </c>
      <c r="V2107" s="2881">
        <v>8</v>
      </c>
      <c r="W2107" s="2852"/>
      <c r="X2107" s="2852"/>
      <c r="Y2107" s="2852"/>
      <c r="Z2107" s="2852"/>
      <c r="AA2107" s="2853"/>
      <c r="AB2107" s="1125"/>
      <c r="AC2107" s="1151"/>
      <c r="AD2107" s="1152"/>
      <c r="AE2107" s="1153"/>
      <c r="AF2107" s="1153"/>
      <c r="AG2107" s="1153"/>
      <c r="AH2107" s="124"/>
      <c r="AI2107" s="124"/>
      <c r="AJ2107" s="124"/>
      <c r="AK2107" s="124"/>
      <c r="AL2107" s="1153"/>
      <c r="AM2107" s="124"/>
      <c r="AN2107" s="124"/>
      <c r="AO2107" s="1153"/>
      <c r="AP2107" s="1161"/>
      <c r="AQ2107" s="1153"/>
      <c r="AR2107" s="1154"/>
      <c r="AS2107" s="1154"/>
      <c r="AT2107" s="1154"/>
      <c r="AU2107" s="1160"/>
      <c r="AV2107" s="1154"/>
      <c r="AW2107" s="1154"/>
      <c r="AX2107" s="1154"/>
      <c r="AY2107" s="1154"/>
      <c r="AZ2107" s="1154"/>
      <c r="BA2107" s="1154"/>
      <c r="BB2107" s="1154"/>
    </row>
    <row r="2108" spans="2:54" ht="15" customHeight="1">
      <c r="B2108" s="1155"/>
      <c r="C2108" s="3016" t="s">
        <v>1133</v>
      </c>
      <c r="D2108" s="3016"/>
      <c r="E2108" s="1146" t="s">
        <v>1127</v>
      </c>
      <c r="F2108" s="1106"/>
      <c r="G2108" s="441" t="s">
        <v>93</v>
      </c>
      <c r="H2108" s="441" t="s">
        <v>1103</v>
      </c>
      <c r="I2108" s="441" t="s">
        <v>1128</v>
      </c>
      <c r="J2108" s="441" t="s">
        <v>112</v>
      </c>
      <c r="K2108" s="1111" t="s">
        <v>1133</v>
      </c>
      <c r="L2108" s="441" t="s">
        <v>1120</v>
      </c>
      <c r="M2108" s="441" t="str">
        <f t="shared" si="126"/>
        <v>Ilford 132 kV</v>
      </c>
      <c r="N2108" s="1111" t="s">
        <v>1108</v>
      </c>
      <c r="O2108" s="1111" t="s">
        <v>1109</v>
      </c>
      <c r="P2108" s="1111"/>
      <c r="Q2108" s="2856"/>
      <c r="R2108" s="2856"/>
      <c r="S2108" s="2856"/>
      <c r="T2108" s="2856"/>
      <c r="U2108" s="2856"/>
      <c r="V2108" s="2858"/>
      <c r="W2108" s="2859"/>
      <c r="X2108" s="2859"/>
      <c r="Y2108" s="2859"/>
      <c r="Z2108" s="2859"/>
      <c r="AA2108" s="2860"/>
      <c r="AB2108" s="1125"/>
      <c r="AC2108" s="1151"/>
      <c r="AD2108" s="1152"/>
      <c r="AE2108" s="1153"/>
      <c r="AF2108" s="1153"/>
      <c r="AG2108" s="1153"/>
      <c r="AH2108" s="124"/>
      <c r="AI2108" s="124"/>
      <c r="AJ2108" s="124"/>
      <c r="AK2108" s="124"/>
      <c r="AL2108" s="1153"/>
      <c r="AM2108" s="124"/>
      <c r="AN2108" s="124"/>
      <c r="AO2108" s="1153"/>
      <c r="AP2108" s="1153"/>
      <c r="AQ2108" s="1153"/>
      <c r="AR2108" s="1154"/>
      <c r="AS2108" s="1154"/>
      <c r="AT2108" s="1154"/>
      <c r="AU2108" s="1154"/>
      <c r="AV2108" s="1154"/>
      <c r="AW2108" s="1154"/>
      <c r="AX2108" s="1154"/>
      <c r="AY2108" s="1154"/>
      <c r="AZ2108" s="1154"/>
      <c r="BA2108" s="1154"/>
      <c r="BB2108" s="1154"/>
    </row>
    <row r="2109" spans="2:54" ht="15" customHeight="1">
      <c r="B2109" s="1155"/>
      <c r="C2109" s="3017"/>
      <c r="D2109" s="3017"/>
      <c r="E2109" s="1146" t="s">
        <v>1130</v>
      </c>
      <c r="F2109" s="1106"/>
      <c r="G2109" s="441" t="s">
        <v>93</v>
      </c>
      <c r="H2109" s="441" t="s">
        <v>1103</v>
      </c>
      <c r="I2109" s="441" t="s">
        <v>1131</v>
      </c>
      <c r="J2109" s="441" t="s">
        <v>112</v>
      </c>
      <c r="K2109" s="1111" t="s">
        <v>1133</v>
      </c>
      <c r="L2109" s="441" t="s">
        <v>1120</v>
      </c>
      <c r="M2109" s="441" t="str">
        <f t="shared" si="126"/>
        <v>Ilford 132 kV</v>
      </c>
      <c r="N2109" s="1111" t="s">
        <v>1108</v>
      </c>
      <c r="O2109" s="1111" t="s">
        <v>1109</v>
      </c>
      <c r="P2109" s="1111"/>
      <c r="Q2109" s="2856"/>
      <c r="R2109" s="2856"/>
      <c r="S2109" s="2856"/>
      <c r="T2109" s="2856"/>
      <c r="U2109" s="2856"/>
      <c r="V2109" s="2858"/>
      <c r="W2109" s="2859"/>
      <c r="X2109" s="2859"/>
      <c r="Y2109" s="2859"/>
      <c r="Z2109" s="2859"/>
      <c r="AA2109" s="2860"/>
      <c r="AB2109" s="1125"/>
      <c r="AC2109" s="1151"/>
      <c r="AD2109" s="1152"/>
      <c r="AE2109" s="1153"/>
      <c r="AF2109" s="1153"/>
      <c r="AG2109" s="1153"/>
      <c r="AH2109" s="124"/>
      <c r="AI2109" s="124"/>
      <c r="AJ2109" s="124"/>
      <c r="AK2109" s="124"/>
      <c r="AL2109" s="1153"/>
      <c r="AM2109" s="124"/>
      <c r="AN2109" s="124"/>
      <c r="AO2109" s="1153"/>
      <c r="AP2109" s="1153"/>
      <c r="AQ2109" s="1153"/>
      <c r="AR2109" s="1154"/>
      <c r="AS2109" s="1154"/>
      <c r="AT2109" s="1154"/>
      <c r="AU2109" s="1154"/>
      <c r="AV2109" s="1154"/>
      <c r="AW2109" s="1154"/>
      <c r="AX2109" s="1154"/>
      <c r="AY2109" s="1154"/>
      <c r="AZ2109" s="1154"/>
      <c r="BA2109" s="1154"/>
      <c r="BB2109" s="1154"/>
    </row>
    <row r="2110" spans="2:54" ht="15" customHeight="1">
      <c r="B2110" s="1155"/>
      <c r="C2110" s="3016" t="s">
        <v>1110</v>
      </c>
      <c r="D2110" s="3016"/>
      <c r="E2110" s="1146" t="s">
        <v>1127</v>
      </c>
      <c r="F2110" s="1106"/>
      <c r="G2110" s="441" t="s">
        <v>93</v>
      </c>
      <c r="H2110" s="441" t="s">
        <v>1103</v>
      </c>
      <c r="I2110" s="441" t="s">
        <v>1128</v>
      </c>
      <c r="J2110" s="441" t="s">
        <v>112</v>
      </c>
      <c r="K2110" s="1111" t="s">
        <v>1110</v>
      </c>
      <c r="L2110" s="441" t="s">
        <v>1120</v>
      </c>
      <c r="M2110" s="441" t="str">
        <f t="shared" si="126"/>
        <v>Ilford 132 kV</v>
      </c>
      <c r="N2110" s="1111" t="s">
        <v>1111</v>
      </c>
      <c r="O2110" s="1112">
        <v>0</v>
      </c>
      <c r="P2110" s="1111"/>
      <c r="Q2110" s="2861"/>
      <c r="R2110" s="2861"/>
      <c r="S2110" s="2861"/>
      <c r="T2110" s="2861"/>
      <c r="U2110" s="2861"/>
      <c r="V2110" s="2862"/>
      <c r="W2110" s="2863"/>
      <c r="X2110" s="2863"/>
      <c r="Y2110" s="2863"/>
      <c r="Z2110" s="2863"/>
      <c r="AA2110" s="2864"/>
      <c r="AB2110" s="1125"/>
      <c r="AC2110" s="1151"/>
      <c r="AD2110" s="1152"/>
      <c r="AE2110" s="1153"/>
      <c r="AF2110" s="1153"/>
      <c r="AG2110" s="1153"/>
      <c r="AH2110" s="124"/>
      <c r="AI2110" s="124"/>
      <c r="AJ2110" s="124"/>
      <c r="AK2110" s="124"/>
      <c r="AL2110" s="1153"/>
      <c r="AM2110" s="124"/>
      <c r="AN2110" s="124"/>
      <c r="AO2110" s="1153"/>
      <c r="AP2110" s="1161"/>
      <c r="AQ2110" s="1153"/>
      <c r="AR2110" s="1154"/>
      <c r="AS2110" s="1154"/>
      <c r="AT2110" s="1154"/>
      <c r="AU2110" s="1154"/>
      <c r="AV2110" s="1154"/>
      <c r="AW2110" s="1154"/>
      <c r="AX2110" s="1154"/>
      <c r="AY2110" s="1154"/>
      <c r="AZ2110" s="1154"/>
      <c r="BA2110" s="1154"/>
      <c r="BB2110" s="1154"/>
    </row>
    <row r="2111" spans="2:54" ht="15" customHeight="1">
      <c r="B2111" s="1155"/>
      <c r="C2111" s="3017"/>
      <c r="D2111" s="3017"/>
      <c r="E2111" s="1146" t="s">
        <v>1130</v>
      </c>
      <c r="F2111" s="1106"/>
      <c r="G2111" s="441" t="s">
        <v>93</v>
      </c>
      <c r="H2111" s="441" t="s">
        <v>1103</v>
      </c>
      <c r="I2111" s="441" t="s">
        <v>1131</v>
      </c>
      <c r="J2111" s="441" t="s">
        <v>112</v>
      </c>
      <c r="K2111" s="1111" t="s">
        <v>1110</v>
      </c>
      <c r="L2111" s="441" t="s">
        <v>1120</v>
      </c>
      <c r="M2111" s="441" t="str">
        <f t="shared" si="126"/>
        <v>Ilford 132 kV</v>
      </c>
      <c r="N2111" s="1111" t="s">
        <v>1111</v>
      </c>
      <c r="O2111" s="1112">
        <v>0</v>
      </c>
      <c r="P2111" s="1111"/>
      <c r="Q2111" s="2861"/>
      <c r="R2111" s="2861"/>
      <c r="S2111" s="2861"/>
      <c r="T2111" s="2861"/>
      <c r="U2111" s="2861"/>
      <c r="V2111" s="2862"/>
      <c r="W2111" s="2863"/>
      <c r="X2111" s="2863"/>
      <c r="Y2111" s="2863"/>
      <c r="Z2111" s="2863"/>
      <c r="AA2111" s="2864"/>
      <c r="AB2111" s="1125"/>
      <c r="AC2111" s="1151"/>
      <c r="AD2111" s="1152"/>
      <c r="AE2111" s="1153"/>
      <c r="AF2111" s="1153"/>
      <c r="AG2111" s="1153"/>
      <c r="AH2111" s="124"/>
      <c r="AI2111" s="124"/>
      <c r="AJ2111" s="124"/>
      <c r="AK2111" s="124"/>
      <c r="AL2111" s="1153"/>
      <c r="AM2111" s="124"/>
      <c r="AN2111" s="124"/>
      <c r="AO2111" s="1153"/>
      <c r="AP2111" s="1161"/>
      <c r="AQ2111" s="1153"/>
      <c r="AR2111" s="1154"/>
      <c r="AS2111" s="1154"/>
      <c r="AT2111" s="1154"/>
      <c r="AU2111" s="1154"/>
      <c r="AV2111" s="1154"/>
      <c r="AW2111" s="1154"/>
      <c r="AX2111" s="1154"/>
      <c r="AY2111" s="1154"/>
      <c r="AZ2111" s="1154"/>
      <c r="BA2111" s="1154"/>
      <c r="BB2111" s="1154"/>
    </row>
    <row r="2112" spans="2:54" ht="15" customHeight="1">
      <c r="B2112" s="1155"/>
      <c r="C2112" s="3016" t="s">
        <v>1112</v>
      </c>
      <c r="D2112" s="3016"/>
      <c r="E2112" s="1146" t="s">
        <v>1127</v>
      </c>
      <c r="F2112" s="1106"/>
      <c r="G2112" s="441" t="s">
        <v>93</v>
      </c>
      <c r="H2112" s="441" t="s">
        <v>1103</v>
      </c>
      <c r="I2112" s="441" t="s">
        <v>1128</v>
      </c>
      <c r="J2112" s="441" t="s">
        <v>112</v>
      </c>
      <c r="K2112" s="1111" t="s">
        <v>1112</v>
      </c>
      <c r="L2112" s="441" t="s">
        <v>1120</v>
      </c>
      <c r="M2112" s="441" t="str">
        <f t="shared" si="126"/>
        <v>Ilford 132 kV</v>
      </c>
      <c r="N2112" s="1111" t="s">
        <v>1113</v>
      </c>
      <c r="O2112" s="1111" t="s">
        <v>1113</v>
      </c>
      <c r="P2112" s="1111"/>
      <c r="Q2112" s="2850"/>
      <c r="R2112" s="2850"/>
      <c r="S2112" s="2850"/>
      <c r="T2112" s="2850"/>
      <c r="U2112" s="2850"/>
      <c r="V2112" s="2851"/>
      <c r="W2112" s="2866"/>
      <c r="X2112" s="2866"/>
      <c r="Y2112" s="2866"/>
      <c r="Z2112" s="2866"/>
      <c r="AA2112" s="2099"/>
      <c r="AB2112" s="1125"/>
      <c r="AC2112" s="1151"/>
      <c r="AD2112" s="1152"/>
      <c r="AE2112" s="1153"/>
      <c r="AF2112" s="1153"/>
      <c r="AG2112" s="1153"/>
      <c r="AH2112" s="124"/>
      <c r="AI2112" s="124"/>
      <c r="AJ2112" s="124"/>
      <c r="AK2112" s="124"/>
      <c r="AL2112" s="1153"/>
      <c r="AM2112" s="124"/>
      <c r="AN2112" s="124"/>
      <c r="AO2112" s="1153"/>
      <c r="AP2112" s="1153"/>
      <c r="AQ2112" s="1153"/>
      <c r="AR2112" s="1154"/>
      <c r="AS2112" s="1154"/>
      <c r="AT2112" s="1154"/>
      <c r="AU2112" s="1154"/>
      <c r="AV2112" s="1154"/>
      <c r="AW2112" s="1154"/>
      <c r="AX2112" s="1154"/>
      <c r="AY2112" s="1154"/>
      <c r="AZ2112" s="1154"/>
      <c r="BA2112" s="1154"/>
      <c r="BB2112" s="1154"/>
    </row>
    <row r="2113" spans="2:54" ht="15" customHeight="1">
      <c r="B2113" s="1155"/>
      <c r="C2113" s="3017"/>
      <c r="D2113" s="3017"/>
      <c r="E2113" s="1146" t="s">
        <v>1130</v>
      </c>
      <c r="F2113" s="1106"/>
      <c r="G2113" s="441" t="s">
        <v>93</v>
      </c>
      <c r="H2113" s="441" t="s">
        <v>1103</v>
      </c>
      <c r="I2113" s="441" t="s">
        <v>1131</v>
      </c>
      <c r="J2113" s="441" t="s">
        <v>112</v>
      </c>
      <c r="K2113" s="1111" t="s">
        <v>1112</v>
      </c>
      <c r="L2113" s="441" t="s">
        <v>1120</v>
      </c>
      <c r="M2113" s="441" t="str">
        <f t="shared" si="126"/>
        <v>Ilford 132 kV</v>
      </c>
      <c r="N2113" s="1111" t="s">
        <v>1113</v>
      </c>
      <c r="O2113" s="1111" t="s">
        <v>1113</v>
      </c>
      <c r="P2113" s="1111"/>
      <c r="Q2113" s="2850"/>
      <c r="R2113" s="2850"/>
      <c r="S2113" s="2850"/>
      <c r="T2113" s="2850"/>
      <c r="U2113" s="2850"/>
      <c r="V2113" s="2851"/>
      <c r="W2113" s="2866"/>
      <c r="X2113" s="2866"/>
      <c r="Y2113" s="2866"/>
      <c r="Z2113" s="2866"/>
      <c r="AA2113" s="2099"/>
      <c r="AB2113" s="1125"/>
      <c r="AC2113" s="1151"/>
      <c r="AD2113" s="1152"/>
      <c r="AE2113" s="1153"/>
      <c r="AF2113" s="1153"/>
      <c r="AG2113" s="1153"/>
      <c r="AH2113" s="124"/>
      <c r="AI2113" s="124"/>
      <c r="AJ2113" s="124"/>
      <c r="AK2113" s="124"/>
      <c r="AL2113" s="1153"/>
      <c r="AM2113" s="124"/>
      <c r="AN2113" s="124"/>
      <c r="AO2113" s="1153"/>
      <c r="AP2113" s="1153"/>
      <c r="AQ2113" s="1153"/>
      <c r="AR2113" s="1154"/>
      <c r="AS2113" s="1154"/>
      <c r="AT2113" s="1154"/>
      <c r="AU2113" s="1154"/>
      <c r="AV2113" s="1154"/>
      <c r="AW2113" s="1154"/>
      <c r="AX2113" s="1154"/>
      <c r="AY2113" s="1154"/>
      <c r="AZ2113" s="1154"/>
      <c r="BA2113" s="1154"/>
      <c r="BB2113" s="1154"/>
    </row>
    <row r="2114" spans="2:54" ht="15" customHeight="1">
      <c r="B2114" s="1155"/>
      <c r="C2114" s="3016" t="s">
        <v>1134</v>
      </c>
      <c r="D2114" s="3016" t="s">
        <v>833</v>
      </c>
      <c r="E2114" s="1146" t="s">
        <v>1127</v>
      </c>
      <c r="F2114" s="1106"/>
      <c r="G2114" s="441" t="s">
        <v>93</v>
      </c>
      <c r="H2114" s="441" t="s">
        <v>1103</v>
      </c>
      <c r="I2114" s="441" t="s">
        <v>1128</v>
      </c>
      <c r="J2114" s="441" t="s">
        <v>112</v>
      </c>
      <c r="K2114" s="1111" t="s">
        <v>1134</v>
      </c>
      <c r="L2114" s="441" t="s">
        <v>1120</v>
      </c>
      <c r="M2114" s="441" t="str">
        <f t="shared" si="126"/>
        <v>Ilford 132 kV</v>
      </c>
      <c r="N2114" s="1111" t="s">
        <v>1115</v>
      </c>
      <c r="O2114" s="1111" t="s">
        <v>833</v>
      </c>
      <c r="P2114" s="1111"/>
      <c r="Q2114" s="2867"/>
      <c r="R2114" s="2868"/>
      <c r="S2114" s="2869"/>
      <c r="T2114" s="2869"/>
      <c r="U2114" s="2869"/>
      <c r="V2114" s="2869"/>
      <c r="W2114" s="2869"/>
      <c r="X2114" s="2869"/>
      <c r="Y2114" s="2869"/>
      <c r="Z2114" s="2869"/>
      <c r="AA2114" s="2879"/>
      <c r="AB2114" s="1125"/>
      <c r="AC2114" s="1151"/>
      <c r="AD2114" s="1152"/>
      <c r="AE2114" s="1153"/>
      <c r="AF2114" s="1153"/>
      <c r="AG2114" s="1153"/>
      <c r="AH2114" s="124"/>
      <c r="AI2114" s="124"/>
      <c r="AJ2114" s="124"/>
      <c r="AK2114" s="124"/>
      <c r="AL2114" s="1153"/>
      <c r="AM2114" s="124"/>
      <c r="AN2114" s="124"/>
      <c r="AO2114" s="1153"/>
      <c r="AP2114" s="1153"/>
      <c r="AQ2114" s="1153"/>
      <c r="AR2114" s="1154"/>
      <c r="AS2114" s="1154"/>
      <c r="AT2114" s="1154"/>
      <c r="AU2114" s="1154"/>
      <c r="AV2114" s="1154"/>
      <c r="AW2114" s="1154"/>
      <c r="AX2114" s="1154"/>
      <c r="AY2114" s="1154"/>
      <c r="AZ2114" s="1154"/>
      <c r="BA2114" s="1154"/>
      <c r="BB2114" s="1154"/>
    </row>
    <row r="2115" spans="2:54" ht="15" customHeight="1">
      <c r="B2115" s="1155"/>
      <c r="C2115" s="3017"/>
      <c r="D2115" s="3017"/>
      <c r="E2115" s="1146" t="s">
        <v>1130</v>
      </c>
      <c r="F2115" s="1106"/>
      <c r="G2115" s="441" t="s">
        <v>93</v>
      </c>
      <c r="H2115" s="441" t="s">
        <v>1103</v>
      </c>
      <c r="I2115" s="441" t="s">
        <v>1131</v>
      </c>
      <c r="J2115" s="441" t="s">
        <v>112</v>
      </c>
      <c r="K2115" s="1111" t="s">
        <v>1134</v>
      </c>
      <c r="L2115" s="441" t="s">
        <v>1120</v>
      </c>
      <c r="M2115" s="441" t="str">
        <f t="shared" si="126"/>
        <v>Ilford 132 kV</v>
      </c>
      <c r="N2115" s="1111" t="s">
        <v>1115</v>
      </c>
      <c r="O2115" s="1111" t="s">
        <v>833</v>
      </c>
      <c r="P2115" s="1111"/>
      <c r="Q2115" s="2867"/>
      <c r="R2115" s="2868"/>
      <c r="S2115" s="2869"/>
      <c r="T2115" s="2869"/>
      <c r="U2115" s="2869"/>
      <c r="V2115" s="2869"/>
      <c r="W2115" s="2869"/>
      <c r="X2115" s="2869"/>
      <c r="Y2115" s="2869"/>
      <c r="Z2115" s="2869"/>
      <c r="AA2115" s="2879"/>
      <c r="AB2115" s="1125"/>
      <c r="AC2115" s="1151"/>
      <c r="AD2115" s="1152"/>
      <c r="AE2115" s="1153"/>
      <c r="AF2115" s="1153"/>
      <c r="AG2115" s="1153"/>
      <c r="AH2115" s="124"/>
      <c r="AI2115" s="124"/>
      <c r="AJ2115" s="124"/>
      <c r="AK2115" s="124"/>
      <c r="AL2115" s="1153"/>
      <c r="AM2115" s="124"/>
      <c r="AN2115" s="124"/>
      <c r="AO2115" s="1153"/>
      <c r="AP2115" s="1153"/>
      <c r="AQ2115" s="1153"/>
      <c r="AR2115" s="1154"/>
      <c r="AS2115" s="1154"/>
      <c r="AT2115" s="1154"/>
      <c r="AU2115" s="1154"/>
      <c r="AV2115" s="1154"/>
      <c r="AW2115" s="1154"/>
      <c r="AX2115" s="1154"/>
      <c r="AY2115" s="1154"/>
      <c r="AZ2115" s="1154"/>
      <c r="BA2115" s="1154"/>
      <c r="BB2115" s="1154"/>
    </row>
    <row r="2116" spans="2:54" ht="15" customHeight="1">
      <c r="B2116" s="1155"/>
      <c r="C2116" s="3016" t="s">
        <v>1135</v>
      </c>
      <c r="D2116" s="3016" t="s">
        <v>833</v>
      </c>
      <c r="E2116" s="1146" t="s">
        <v>1127</v>
      </c>
      <c r="F2116" s="1106"/>
      <c r="G2116" s="441" t="s">
        <v>93</v>
      </c>
      <c r="H2116" s="441" t="s">
        <v>1103</v>
      </c>
      <c r="I2116" s="441" t="s">
        <v>1128</v>
      </c>
      <c r="J2116" s="441" t="s">
        <v>112</v>
      </c>
      <c r="K2116" s="1111" t="s">
        <v>1135</v>
      </c>
      <c r="L2116" s="441" t="s">
        <v>1120</v>
      </c>
      <c r="M2116" s="441" t="str">
        <f t="shared" si="126"/>
        <v>Ilford 132 kV</v>
      </c>
      <c r="N2116" s="1111" t="s">
        <v>1106</v>
      </c>
      <c r="O2116" s="1111" t="s">
        <v>833</v>
      </c>
      <c r="P2116" s="1111"/>
      <c r="Q2116" s="2867"/>
      <c r="R2116" s="2868"/>
      <c r="S2116" s="2869"/>
      <c r="T2116" s="2869"/>
      <c r="U2116" s="2869"/>
      <c r="V2116" s="2869"/>
      <c r="W2116" s="2869"/>
      <c r="X2116" s="2869"/>
      <c r="Y2116" s="2869"/>
      <c r="Z2116" s="2869"/>
      <c r="AA2116" s="2879"/>
      <c r="AB2116" s="1125"/>
      <c r="AC2116" s="1151"/>
      <c r="AD2116" s="1152"/>
      <c r="AE2116" s="1153"/>
      <c r="AF2116" s="1153"/>
      <c r="AG2116" s="1153"/>
      <c r="AH2116" s="124"/>
      <c r="AI2116" s="124"/>
      <c r="AJ2116" s="124"/>
      <c r="AK2116" s="124"/>
      <c r="AL2116" s="1153"/>
      <c r="AM2116" s="124"/>
      <c r="AN2116" s="124"/>
      <c r="AO2116" s="1153"/>
      <c r="AP2116" s="1153"/>
      <c r="AQ2116" s="1153"/>
      <c r="AR2116" s="1154"/>
      <c r="AS2116" s="1154"/>
      <c r="AT2116" s="1154"/>
      <c r="AU2116" s="1154"/>
      <c r="AV2116" s="1154"/>
      <c r="AW2116" s="1154"/>
      <c r="AX2116" s="1154"/>
      <c r="AY2116" s="1154"/>
      <c r="AZ2116" s="1154"/>
      <c r="BA2116" s="1154"/>
      <c r="BB2116" s="1154"/>
    </row>
    <row r="2117" spans="2:54" ht="15" customHeight="1">
      <c r="B2117" s="1155"/>
      <c r="C2117" s="3017"/>
      <c r="D2117" s="3017"/>
      <c r="E2117" s="1146" t="s">
        <v>1130</v>
      </c>
      <c r="F2117" s="1106"/>
      <c r="G2117" s="441" t="s">
        <v>93</v>
      </c>
      <c r="H2117" s="441" t="s">
        <v>1103</v>
      </c>
      <c r="I2117" s="441" t="s">
        <v>1131</v>
      </c>
      <c r="J2117" s="441" t="s">
        <v>112</v>
      </c>
      <c r="K2117" s="1111" t="s">
        <v>1135</v>
      </c>
      <c r="L2117" s="441" t="s">
        <v>1120</v>
      </c>
      <c r="M2117" s="441" t="str">
        <f t="shared" si="126"/>
        <v>Ilford 132 kV</v>
      </c>
      <c r="N2117" s="1111" t="s">
        <v>1106</v>
      </c>
      <c r="O2117" s="1111" t="s">
        <v>833</v>
      </c>
      <c r="P2117" s="1111"/>
      <c r="Q2117" s="2867"/>
      <c r="R2117" s="2868"/>
      <c r="S2117" s="2869"/>
      <c r="T2117" s="2869"/>
      <c r="U2117" s="2869"/>
      <c r="V2117" s="2869"/>
      <c r="W2117" s="2869"/>
      <c r="X2117" s="2869"/>
      <c r="Y2117" s="2869"/>
      <c r="Z2117" s="2869"/>
      <c r="AA2117" s="2879"/>
      <c r="AB2117" s="1125"/>
      <c r="AC2117" s="1151"/>
      <c r="AD2117" s="1152"/>
      <c r="AE2117" s="1153"/>
      <c r="AF2117" s="1153"/>
      <c r="AG2117" s="1153"/>
      <c r="AH2117" s="124"/>
      <c r="AI2117" s="124"/>
      <c r="AJ2117" s="124"/>
      <c r="AK2117" s="124"/>
      <c r="AL2117" s="1153"/>
      <c r="AM2117" s="124"/>
      <c r="AN2117" s="124"/>
      <c r="AO2117" s="1153"/>
      <c r="AP2117" s="1153"/>
      <c r="AQ2117" s="1153"/>
      <c r="AR2117" s="1154"/>
      <c r="AS2117" s="1154"/>
      <c r="AT2117" s="1154"/>
      <c r="AU2117" s="1154"/>
      <c r="AV2117" s="1154"/>
      <c r="AW2117" s="1154"/>
      <c r="AX2117" s="1154"/>
      <c r="AY2117" s="1154"/>
      <c r="AZ2117" s="1154"/>
      <c r="BA2117" s="1154"/>
      <c r="BB2117" s="1154"/>
    </row>
    <row r="2118" spans="2:54" ht="15" customHeight="1">
      <c r="B2118" s="1155"/>
      <c r="C2118" s="3016" t="s">
        <v>1135</v>
      </c>
      <c r="D2118" s="3016" t="s">
        <v>842</v>
      </c>
      <c r="E2118" s="1146" t="s">
        <v>1127</v>
      </c>
      <c r="F2118" s="1106"/>
      <c r="G2118" s="441" t="s">
        <v>93</v>
      </c>
      <c r="H2118" s="441" t="s">
        <v>1103</v>
      </c>
      <c r="I2118" s="441" t="s">
        <v>1128</v>
      </c>
      <c r="J2118" s="441" t="s">
        <v>112</v>
      </c>
      <c r="K2118" s="1111" t="s">
        <v>1135</v>
      </c>
      <c r="L2118" s="441" t="s">
        <v>1120</v>
      </c>
      <c r="M2118" s="441" t="str">
        <f t="shared" si="126"/>
        <v>Ilford 132 kV</v>
      </c>
      <c r="N2118" s="1111" t="s">
        <v>1106</v>
      </c>
      <c r="O2118" s="1111" t="s">
        <v>842</v>
      </c>
      <c r="P2118" s="1111"/>
      <c r="Q2118" s="2867"/>
      <c r="R2118" s="2868"/>
      <c r="S2118" s="2869"/>
      <c r="T2118" s="2869"/>
      <c r="U2118" s="2869"/>
      <c r="V2118" s="2869"/>
      <c r="W2118" s="2869"/>
      <c r="X2118" s="2869"/>
      <c r="Y2118" s="2869"/>
      <c r="Z2118" s="2869"/>
      <c r="AA2118" s="2879"/>
      <c r="AB2118" s="1125"/>
      <c r="AC2118" s="1151"/>
      <c r="AD2118" s="1152"/>
      <c r="AE2118" s="1153"/>
      <c r="AF2118" s="1153"/>
      <c r="AG2118" s="1153"/>
      <c r="AH2118" s="124"/>
      <c r="AI2118" s="124"/>
      <c r="AJ2118" s="124"/>
      <c r="AK2118" s="124"/>
      <c r="AL2118" s="1153"/>
      <c r="AM2118" s="124"/>
      <c r="AN2118" s="124"/>
      <c r="AO2118" s="1153"/>
      <c r="AP2118" s="1153"/>
      <c r="AQ2118" s="1153"/>
      <c r="AR2118" s="1154"/>
      <c r="AS2118" s="1154"/>
      <c r="AT2118" s="1154"/>
      <c r="AU2118" s="1154"/>
      <c r="AV2118" s="1154"/>
      <c r="AW2118" s="1154"/>
      <c r="AX2118" s="1154"/>
      <c r="AY2118" s="1154"/>
      <c r="AZ2118" s="1154"/>
      <c r="BA2118" s="1154"/>
      <c r="BB2118" s="1154"/>
    </row>
    <row r="2119" spans="2:54" ht="15" customHeight="1">
      <c r="B2119" s="1155"/>
      <c r="C2119" s="3017"/>
      <c r="D2119" s="3017"/>
      <c r="E2119" s="1146" t="s">
        <v>1130</v>
      </c>
      <c r="F2119" s="1106"/>
      <c r="G2119" s="441" t="s">
        <v>93</v>
      </c>
      <c r="H2119" s="441" t="s">
        <v>1103</v>
      </c>
      <c r="I2119" s="441" t="s">
        <v>1131</v>
      </c>
      <c r="J2119" s="441" t="s">
        <v>112</v>
      </c>
      <c r="K2119" s="1111" t="s">
        <v>1135</v>
      </c>
      <c r="L2119" s="441" t="s">
        <v>1120</v>
      </c>
      <c r="M2119" s="441" t="str">
        <f t="shared" si="126"/>
        <v>Ilford 132 kV</v>
      </c>
      <c r="N2119" s="1111" t="s">
        <v>1106</v>
      </c>
      <c r="O2119" s="1111" t="s">
        <v>842</v>
      </c>
      <c r="P2119" s="1111"/>
      <c r="Q2119" s="2867"/>
      <c r="R2119" s="2868"/>
      <c r="S2119" s="2869"/>
      <c r="T2119" s="2869"/>
      <c r="U2119" s="2869"/>
      <c r="V2119" s="2869"/>
      <c r="W2119" s="2869"/>
      <c r="X2119" s="2869"/>
      <c r="Y2119" s="2869"/>
      <c r="Z2119" s="2869"/>
      <c r="AA2119" s="2879"/>
      <c r="AB2119" s="1125"/>
      <c r="AC2119" s="1151"/>
      <c r="AD2119" s="1152"/>
      <c r="AE2119" s="1153"/>
      <c r="AF2119" s="1153"/>
      <c r="AG2119" s="1153"/>
      <c r="AH2119" s="124"/>
      <c r="AI2119" s="124"/>
      <c r="AJ2119" s="124"/>
      <c r="AK2119" s="124"/>
      <c r="AL2119" s="1153"/>
      <c r="AM2119" s="124"/>
      <c r="AN2119" s="124"/>
      <c r="AO2119" s="1153"/>
      <c r="AP2119" s="1153"/>
      <c r="AQ2119" s="1153"/>
      <c r="AR2119" s="1154"/>
      <c r="AS2119" s="1154"/>
      <c r="AT2119" s="1154"/>
      <c r="AU2119" s="1154"/>
      <c r="AV2119" s="1154"/>
      <c r="AW2119" s="1154"/>
      <c r="AX2119" s="1154"/>
      <c r="AY2119" s="1154"/>
      <c r="AZ2119" s="1154"/>
      <c r="BA2119" s="1154"/>
      <c r="BB2119" s="1154"/>
    </row>
    <row r="2120" spans="2:54" ht="15" customHeight="1">
      <c r="B2120" s="1155"/>
      <c r="C2120" s="3016" t="s">
        <v>1136</v>
      </c>
      <c r="D2120" s="3016" t="s">
        <v>833</v>
      </c>
      <c r="E2120" s="1146" t="s">
        <v>1127</v>
      </c>
      <c r="F2120" s="1106"/>
      <c r="G2120" s="441" t="s">
        <v>93</v>
      </c>
      <c r="H2120" s="441" t="s">
        <v>1103</v>
      </c>
      <c r="I2120" s="441" t="s">
        <v>1128</v>
      </c>
      <c r="J2120" s="441" t="s">
        <v>112</v>
      </c>
      <c r="K2120" s="1111" t="s">
        <v>1136</v>
      </c>
      <c r="L2120" s="441" t="s">
        <v>1120</v>
      </c>
      <c r="M2120" s="441" t="str">
        <f t="shared" si="126"/>
        <v>Ilford 132 kV</v>
      </c>
      <c r="N2120" s="1111" t="s">
        <v>1106</v>
      </c>
      <c r="O2120" s="1111" t="s">
        <v>833</v>
      </c>
      <c r="P2120" s="1111"/>
      <c r="Q2120" s="2867"/>
      <c r="R2120" s="2868"/>
      <c r="S2120" s="2869"/>
      <c r="T2120" s="2869"/>
      <c r="U2120" s="2869"/>
      <c r="V2120" s="2869"/>
      <c r="W2120" s="2870">
        <v>5</v>
      </c>
      <c r="X2120" s="2870">
        <v>5</v>
      </c>
      <c r="Y2120" s="2870">
        <v>14</v>
      </c>
      <c r="Z2120" s="2870">
        <v>18</v>
      </c>
      <c r="AA2120" s="2871">
        <v>18</v>
      </c>
      <c r="AB2120" s="1125"/>
      <c r="AC2120" s="1151"/>
      <c r="AD2120" s="1152"/>
      <c r="AE2120" s="1153"/>
      <c r="AF2120" s="1153"/>
      <c r="AG2120" s="1153"/>
      <c r="AH2120" s="124"/>
      <c r="AI2120" s="124"/>
      <c r="AJ2120" s="124"/>
      <c r="AK2120" s="124"/>
      <c r="AL2120" s="1153"/>
      <c r="AM2120" s="124"/>
      <c r="AN2120" s="124"/>
      <c r="AO2120" s="1153"/>
      <c r="AP2120" s="1153"/>
      <c r="AQ2120" s="1153"/>
      <c r="AR2120" s="1154"/>
      <c r="AS2120" s="1154"/>
      <c r="AT2120" s="1154"/>
      <c r="AU2120" s="1154"/>
      <c r="AV2120" s="1154"/>
      <c r="AW2120" s="1154"/>
      <c r="AX2120" s="1154"/>
      <c r="AY2120" s="1154"/>
      <c r="AZ2120" s="1154"/>
      <c r="BA2120" s="1154"/>
      <c r="BB2120" s="1154"/>
    </row>
    <row r="2121" spans="2:54" ht="15" customHeight="1">
      <c r="B2121" s="1155"/>
      <c r="C2121" s="3017"/>
      <c r="D2121" s="3017"/>
      <c r="E2121" s="1146" t="s">
        <v>1130</v>
      </c>
      <c r="F2121" s="1106"/>
      <c r="G2121" s="441" t="s">
        <v>93</v>
      </c>
      <c r="H2121" s="441" t="s">
        <v>1103</v>
      </c>
      <c r="I2121" s="441" t="s">
        <v>1131</v>
      </c>
      <c r="J2121" s="441" t="s">
        <v>112</v>
      </c>
      <c r="K2121" s="1111" t="s">
        <v>1136</v>
      </c>
      <c r="L2121" s="441" t="s">
        <v>1120</v>
      </c>
      <c r="M2121" s="441" t="str">
        <f t="shared" si="126"/>
        <v>Ilford 132 kV</v>
      </c>
      <c r="N2121" s="1111" t="s">
        <v>1106</v>
      </c>
      <c r="O2121" s="1111" t="s">
        <v>833</v>
      </c>
      <c r="P2121" s="1111"/>
      <c r="Q2121" s="2528"/>
      <c r="R2121" s="2529"/>
      <c r="S2121" s="2530"/>
      <c r="T2121" s="2530"/>
      <c r="U2121" s="2530"/>
      <c r="V2121" s="2530"/>
      <c r="W2121" s="2102"/>
      <c r="X2121" s="2102"/>
      <c r="Y2121" s="2102"/>
      <c r="Z2121" s="2102"/>
      <c r="AA2121" s="2103"/>
      <c r="AB2121" s="1125"/>
      <c r="AC2121" s="1151"/>
      <c r="AD2121" s="1152"/>
      <c r="AE2121" s="1153"/>
      <c r="AF2121" s="1153"/>
      <c r="AG2121" s="1153"/>
      <c r="AH2121" s="124"/>
      <c r="AI2121" s="124"/>
      <c r="AJ2121" s="124"/>
      <c r="AK2121" s="124"/>
      <c r="AL2121" s="1153"/>
      <c r="AM2121" s="124"/>
      <c r="AN2121" s="124"/>
      <c r="AO2121" s="1153"/>
      <c r="AP2121" s="1153"/>
      <c r="AQ2121" s="1153"/>
      <c r="AR2121" s="1154"/>
      <c r="AS2121" s="1154"/>
      <c r="AT2121" s="1154"/>
      <c r="AU2121" s="1154"/>
      <c r="AV2121" s="1154"/>
      <c r="AW2121" s="1154"/>
      <c r="AX2121" s="1154"/>
      <c r="AY2121" s="1154"/>
      <c r="AZ2121" s="1154"/>
      <c r="BA2121" s="1154"/>
      <c r="BB2121" s="1154"/>
    </row>
    <row r="2122" spans="2:54" ht="15" customHeight="1">
      <c r="B2122" s="1155"/>
      <c r="C2122" s="3016" t="s">
        <v>1136</v>
      </c>
      <c r="D2122" s="3016" t="s">
        <v>842</v>
      </c>
      <c r="E2122" s="1146" t="s">
        <v>1127</v>
      </c>
      <c r="F2122" s="1106"/>
      <c r="G2122" s="441" t="s">
        <v>93</v>
      </c>
      <c r="H2122" s="441" t="s">
        <v>1103</v>
      </c>
      <c r="I2122" s="441" t="s">
        <v>1128</v>
      </c>
      <c r="J2122" s="441" t="s">
        <v>112</v>
      </c>
      <c r="K2122" s="1111" t="s">
        <v>1136</v>
      </c>
      <c r="L2122" s="441" t="s">
        <v>1120</v>
      </c>
      <c r="M2122" s="441" t="str">
        <f t="shared" si="126"/>
        <v>Ilford 132 kV</v>
      </c>
      <c r="N2122" s="1111" t="s">
        <v>1106</v>
      </c>
      <c r="O2122" s="1111" t="s">
        <v>842</v>
      </c>
      <c r="P2122" s="1111"/>
      <c r="Q2122" s="2528"/>
      <c r="R2122" s="2529"/>
      <c r="S2122" s="2530"/>
      <c r="T2122" s="2530"/>
      <c r="U2122" s="2530"/>
      <c r="V2122" s="2530"/>
      <c r="W2122" s="2102">
        <v>5</v>
      </c>
      <c r="X2122" s="2102">
        <v>5</v>
      </c>
      <c r="Y2122" s="2102">
        <v>14</v>
      </c>
      <c r="Z2122" s="2102">
        <v>18</v>
      </c>
      <c r="AA2122" s="2103">
        <v>18</v>
      </c>
      <c r="AB2122" s="1125"/>
      <c r="AC2122" s="1151"/>
      <c r="AD2122" s="1152"/>
      <c r="AE2122" s="1153"/>
      <c r="AF2122" s="1153"/>
      <c r="AG2122" s="1153"/>
      <c r="AH2122" s="124"/>
      <c r="AI2122" s="124"/>
      <c r="AJ2122" s="124"/>
      <c r="AK2122" s="124"/>
      <c r="AL2122" s="1153"/>
      <c r="AM2122" s="124"/>
      <c r="AN2122" s="124"/>
      <c r="AO2122" s="1153"/>
      <c r="AP2122" s="1153"/>
      <c r="AQ2122" s="1153"/>
      <c r="AR2122" s="1154"/>
      <c r="AS2122" s="1154"/>
      <c r="AT2122" s="1154"/>
      <c r="AU2122" s="1154"/>
      <c r="AV2122" s="1154"/>
      <c r="AW2122" s="1154"/>
      <c r="AX2122" s="1154"/>
      <c r="AY2122" s="1154"/>
      <c r="AZ2122" s="1154"/>
      <c r="BA2122" s="1154"/>
      <c r="BB2122" s="1154"/>
    </row>
    <row r="2123" spans="2:54" ht="15" customHeight="1" thickBot="1">
      <c r="B2123" s="2872"/>
      <c r="C2123" s="3018"/>
      <c r="D2123" s="3018"/>
      <c r="E2123" s="2873" t="s">
        <v>1130</v>
      </c>
      <c r="F2123" s="1106"/>
      <c r="G2123" s="441" t="s">
        <v>93</v>
      </c>
      <c r="H2123" s="441" t="s">
        <v>1103</v>
      </c>
      <c r="I2123" s="441" t="s">
        <v>1131</v>
      </c>
      <c r="J2123" s="441" t="s">
        <v>112</v>
      </c>
      <c r="K2123" s="1111" t="s">
        <v>1136</v>
      </c>
      <c r="L2123" s="441" t="s">
        <v>1120</v>
      </c>
      <c r="M2123" s="441" t="str">
        <f t="shared" si="126"/>
        <v>Ilford 132 kV</v>
      </c>
      <c r="N2123" s="1111" t="s">
        <v>1106</v>
      </c>
      <c r="O2123" s="1111" t="s">
        <v>842</v>
      </c>
      <c r="P2123" s="1111"/>
      <c r="Q2123" s="2874"/>
      <c r="R2123" s="2875"/>
      <c r="S2123" s="2876"/>
      <c r="T2123" s="2876"/>
      <c r="U2123" s="2876"/>
      <c r="V2123" s="2876"/>
      <c r="W2123" s="2877"/>
      <c r="X2123" s="2877"/>
      <c r="Y2123" s="2877"/>
      <c r="Z2123" s="2877"/>
      <c r="AA2123" s="2878"/>
      <c r="AB2123" s="1162"/>
      <c r="AC2123" s="1151"/>
      <c r="AD2123" s="1152"/>
      <c r="AE2123" s="1153"/>
      <c r="AF2123" s="1153"/>
      <c r="AG2123" s="1153"/>
      <c r="AH2123" s="124"/>
      <c r="AI2123" s="124"/>
      <c r="AJ2123" s="124"/>
      <c r="AK2123" s="124"/>
      <c r="AL2123" s="1153"/>
      <c r="AM2123" s="124"/>
      <c r="AN2123" s="124"/>
      <c r="AO2123" s="1153"/>
      <c r="AP2123" s="1153"/>
      <c r="AQ2123" s="1153"/>
      <c r="AR2123" s="1154"/>
      <c r="AS2123" s="1154"/>
      <c r="AT2123" s="1154"/>
      <c r="AU2123" s="1154"/>
      <c r="AV2123" s="1154"/>
      <c r="AW2123" s="1154"/>
      <c r="AX2123" s="1154"/>
      <c r="AY2123" s="1154"/>
      <c r="AZ2123" s="1154"/>
      <c r="BA2123" s="1154"/>
      <c r="BB2123" s="1154"/>
    </row>
    <row r="2124" spans="2:54" ht="15" customHeight="1">
      <c r="B2124" s="1145" t="s">
        <v>1632</v>
      </c>
      <c r="C2124" s="3019" t="s">
        <v>1126</v>
      </c>
      <c r="D2124" s="3019" t="s">
        <v>842</v>
      </c>
      <c r="E2124" s="1146" t="s">
        <v>1127</v>
      </c>
      <c r="F2124" s="1106"/>
      <c r="G2124" s="441" t="s">
        <v>93</v>
      </c>
      <c r="H2124" s="441" t="s">
        <v>1103</v>
      </c>
      <c r="I2124" s="441" t="s">
        <v>1128</v>
      </c>
      <c r="J2124" s="441" t="s">
        <v>112</v>
      </c>
      <c r="K2124" s="441" t="s">
        <v>1126</v>
      </c>
      <c r="L2124" s="441" t="s">
        <v>1120</v>
      </c>
      <c r="M2124" s="441" t="str">
        <f t="shared" ref="M2124" si="129">B2124</f>
        <v>Mount Piper 66 kV</v>
      </c>
      <c r="N2124" s="441" t="s">
        <v>1129</v>
      </c>
      <c r="O2124" s="441" t="s">
        <v>842</v>
      </c>
      <c r="P2124" s="1111"/>
      <c r="Q2124" s="2521"/>
      <c r="R2124" s="2522"/>
      <c r="S2124" s="2523"/>
      <c r="T2124" s="2523"/>
      <c r="U2124" s="2523"/>
      <c r="V2124" s="2523"/>
      <c r="W2124" s="2524"/>
      <c r="X2124" s="2524"/>
      <c r="Y2124" s="2524"/>
      <c r="Z2124" s="2524"/>
      <c r="AA2124" s="2525"/>
      <c r="AB2124" s="1125"/>
      <c r="AC2124" s="1151"/>
      <c r="AD2124" s="1152"/>
      <c r="AE2124" s="1153"/>
      <c r="AF2124" s="1153"/>
      <c r="AG2124" s="1153"/>
      <c r="AH2124" s="124"/>
      <c r="AI2124" s="124"/>
      <c r="AJ2124" s="124"/>
      <c r="AK2124" s="124"/>
      <c r="AL2124" s="124"/>
      <c r="AM2124" s="124"/>
      <c r="AN2124" s="124"/>
      <c r="AO2124" s="124"/>
      <c r="AP2124" s="124"/>
      <c r="AQ2124" s="1153"/>
      <c r="AR2124" s="1154"/>
      <c r="AS2124" s="1154"/>
      <c r="AT2124" s="1154"/>
      <c r="AU2124" s="1154"/>
      <c r="AV2124" s="1154"/>
      <c r="AW2124" s="1154"/>
      <c r="AX2124" s="1154"/>
      <c r="AY2124" s="1154"/>
      <c r="AZ2124" s="1154"/>
      <c r="BA2124" s="1154"/>
      <c r="BB2124" s="1154"/>
    </row>
    <row r="2125" spans="2:54" ht="15" customHeight="1">
      <c r="B2125" s="1155"/>
      <c r="C2125" s="3017"/>
      <c r="D2125" s="3017"/>
      <c r="E2125" s="1146" t="s">
        <v>1130</v>
      </c>
      <c r="F2125" s="1106"/>
      <c r="G2125" s="441" t="s">
        <v>93</v>
      </c>
      <c r="H2125" s="441" t="s">
        <v>1103</v>
      </c>
      <c r="I2125" s="441" t="s">
        <v>1131</v>
      </c>
      <c r="J2125" s="441" t="s">
        <v>112</v>
      </c>
      <c r="K2125" s="441" t="s">
        <v>1126</v>
      </c>
      <c r="L2125" s="441" t="s">
        <v>1120</v>
      </c>
      <c r="M2125" s="441" t="str">
        <f t="shared" ref="M2125:M2188" si="130">M2124</f>
        <v>Mount Piper 66 kV</v>
      </c>
      <c r="N2125" s="441" t="s">
        <v>1129</v>
      </c>
      <c r="O2125" s="441" t="s">
        <v>842</v>
      </c>
      <c r="P2125" s="1111"/>
      <c r="Q2125" s="2526"/>
      <c r="R2125" s="2527"/>
      <c r="S2125" s="2524"/>
      <c r="T2125" s="2524"/>
      <c r="U2125" s="2524"/>
      <c r="V2125" s="2524"/>
      <c r="W2125" s="2524"/>
      <c r="X2125" s="2524"/>
      <c r="Y2125" s="2524"/>
      <c r="Z2125" s="2524"/>
      <c r="AA2125" s="2525"/>
      <c r="AB2125" s="1125"/>
      <c r="AC2125" s="1151"/>
      <c r="AD2125" s="1152"/>
      <c r="AE2125" s="1153"/>
      <c r="AF2125" s="1153"/>
      <c r="AG2125" s="1153"/>
      <c r="AH2125" s="124"/>
      <c r="AI2125" s="124"/>
      <c r="AJ2125" s="124"/>
      <c r="AK2125" s="124"/>
      <c r="AL2125" s="124"/>
      <c r="AM2125" s="124"/>
      <c r="AN2125" s="124"/>
      <c r="AO2125" s="124"/>
      <c r="AP2125" s="124"/>
      <c r="AQ2125" s="1153"/>
      <c r="AR2125" s="1154"/>
      <c r="AS2125" s="1154"/>
      <c r="AT2125" s="1154"/>
      <c r="AU2125" s="1154"/>
      <c r="AV2125" s="1154"/>
      <c r="AW2125" s="1154"/>
      <c r="AX2125" s="1154"/>
      <c r="AY2125" s="1154"/>
      <c r="AZ2125" s="1154"/>
      <c r="BA2125" s="1154"/>
      <c r="BB2125" s="1154"/>
    </row>
    <row r="2126" spans="2:54" ht="15" customHeight="1">
      <c r="B2126" s="1155"/>
      <c r="C2126" s="3016" t="s">
        <v>1132</v>
      </c>
      <c r="D2126" s="3016" t="s">
        <v>833</v>
      </c>
      <c r="E2126" s="1146" t="s">
        <v>1127</v>
      </c>
      <c r="F2126" s="1106"/>
      <c r="G2126" s="441" t="s">
        <v>93</v>
      </c>
      <c r="H2126" s="441" t="s">
        <v>1103</v>
      </c>
      <c r="I2126" s="441" t="s">
        <v>1128</v>
      </c>
      <c r="J2126" s="441" t="s">
        <v>112</v>
      </c>
      <c r="K2126" s="1111" t="s">
        <v>1132</v>
      </c>
      <c r="L2126" s="441" t="s">
        <v>1120</v>
      </c>
      <c r="M2126" s="441" t="str">
        <f t="shared" si="130"/>
        <v>Mount Piper 66 kV</v>
      </c>
      <c r="N2126" s="1111" t="s">
        <v>1106</v>
      </c>
      <c r="O2126" s="1111" t="s">
        <v>833</v>
      </c>
      <c r="P2126" s="1111"/>
      <c r="Q2126" s="2850"/>
      <c r="R2126" s="2850"/>
      <c r="S2126" s="2850"/>
      <c r="T2126" s="2850"/>
      <c r="U2126" s="2850"/>
      <c r="V2126" s="2851"/>
      <c r="W2126" s="2852"/>
      <c r="X2126" s="2852"/>
      <c r="Y2126" s="2852"/>
      <c r="Z2126" s="2852"/>
      <c r="AA2126" s="2853"/>
      <c r="AB2126" s="1125"/>
      <c r="AC2126" s="1151"/>
      <c r="AD2126" s="1152"/>
      <c r="AE2126" s="1153"/>
      <c r="AF2126" s="1153"/>
      <c r="AG2126" s="1153"/>
      <c r="AH2126" s="124"/>
      <c r="AI2126" s="124"/>
      <c r="AJ2126" s="124"/>
      <c r="AK2126" s="124"/>
      <c r="AL2126" s="1153"/>
      <c r="AM2126" s="124"/>
      <c r="AN2126" s="124"/>
      <c r="AO2126" s="1153"/>
      <c r="AP2126" s="1153"/>
      <c r="AQ2126" s="1153"/>
      <c r="AR2126" s="1154"/>
      <c r="AS2126" s="1154"/>
      <c r="AT2126" s="1154"/>
      <c r="AU2126" s="1160"/>
      <c r="AV2126" s="1154"/>
      <c r="AW2126" s="1154"/>
      <c r="AX2126" s="1154"/>
      <c r="AY2126" s="1154"/>
      <c r="AZ2126" s="1154"/>
      <c r="BA2126" s="1154"/>
      <c r="BB2126" s="1154"/>
    </row>
    <row r="2127" spans="2:54" ht="15" customHeight="1">
      <c r="B2127" s="1155"/>
      <c r="C2127" s="3017"/>
      <c r="D2127" s="3017"/>
      <c r="E2127" s="1146" t="s">
        <v>1130</v>
      </c>
      <c r="F2127" s="1106"/>
      <c r="G2127" s="441" t="s">
        <v>93</v>
      </c>
      <c r="H2127" s="441" t="s">
        <v>1103</v>
      </c>
      <c r="I2127" s="441" t="s">
        <v>1131</v>
      </c>
      <c r="J2127" s="441" t="s">
        <v>112</v>
      </c>
      <c r="K2127" s="1111" t="s">
        <v>1132</v>
      </c>
      <c r="L2127" s="441" t="s">
        <v>1120</v>
      </c>
      <c r="M2127" s="441" t="str">
        <f t="shared" si="130"/>
        <v>Mount Piper 66 kV</v>
      </c>
      <c r="N2127" s="1111" t="s">
        <v>1106</v>
      </c>
      <c r="O2127" s="1111" t="s">
        <v>833</v>
      </c>
      <c r="P2127" s="1111"/>
      <c r="Q2127" s="2850"/>
      <c r="R2127" s="2850"/>
      <c r="S2127" s="2850"/>
      <c r="T2127" s="2850"/>
      <c r="U2127" s="2850"/>
      <c r="V2127" s="2851"/>
      <c r="W2127" s="2852"/>
      <c r="X2127" s="2852"/>
      <c r="Y2127" s="2852"/>
      <c r="Z2127" s="2852"/>
      <c r="AA2127" s="2853"/>
      <c r="AB2127" s="1125"/>
      <c r="AC2127" s="1151"/>
      <c r="AD2127" s="1152"/>
      <c r="AE2127" s="1153"/>
      <c r="AF2127" s="1153"/>
      <c r="AG2127" s="1153"/>
      <c r="AH2127" s="124"/>
      <c r="AI2127" s="124"/>
      <c r="AJ2127" s="124"/>
      <c r="AK2127" s="124"/>
      <c r="AL2127" s="1153"/>
      <c r="AM2127" s="124"/>
      <c r="AN2127" s="124"/>
      <c r="AO2127" s="1153"/>
      <c r="AP2127" s="1153"/>
      <c r="AQ2127" s="1153"/>
      <c r="AR2127" s="1154"/>
      <c r="AS2127" s="1154"/>
      <c r="AT2127" s="1154"/>
      <c r="AU2127" s="1160"/>
      <c r="AV2127" s="1154"/>
      <c r="AW2127" s="1154"/>
      <c r="AX2127" s="1154"/>
      <c r="AY2127" s="1154"/>
      <c r="AZ2127" s="1154"/>
      <c r="BA2127" s="1154"/>
      <c r="BB2127" s="1154"/>
    </row>
    <row r="2128" spans="2:54" ht="15" customHeight="1">
      <c r="B2128" s="1155"/>
      <c r="C2128" s="3016" t="s">
        <v>1132</v>
      </c>
      <c r="D2128" s="3016" t="s">
        <v>842</v>
      </c>
      <c r="E2128" s="1146" t="s">
        <v>1127</v>
      </c>
      <c r="F2128" s="1106"/>
      <c r="G2128" s="441" t="s">
        <v>93</v>
      </c>
      <c r="H2128" s="441" t="s">
        <v>1103</v>
      </c>
      <c r="I2128" s="441" t="s">
        <v>1128</v>
      </c>
      <c r="J2128" s="441" t="s">
        <v>112</v>
      </c>
      <c r="K2128" s="1111" t="s">
        <v>1132</v>
      </c>
      <c r="L2128" s="441" t="s">
        <v>1120</v>
      </c>
      <c r="M2128" s="441" t="str">
        <f t="shared" si="130"/>
        <v>Mount Piper 66 kV</v>
      </c>
      <c r="N2128" s="1111" t="s">
        <v>1106</v>
      </c>
      <c r="O2128" s="1112" t="s">
        <v>842</v>
      </c>
      <c r="P2128" s="1111"/>
      <c r="Q2128" s="2880">
        <v>42.351413953488382</v>
      </c>
      <c r="R2128" s="2854"/>
      <c r="S2128" s="2854"/>
      <c r="T2128" s="2854"/>
      <c r="U2128" s="2854"/>
      <c r="V2128" s="2855"/>
      <c r="W2128" s="2852"/>
      <c r="X2128" s="2852"/>
      <c r="Y2128" s="2852"/>
      <c r="Z2128" s="2852"/>
      <c r="AA2128" s="2853"/>
      <c r="AB2128" s="1125"/>
      <c r="AC2128" s="1151"/>
      <c r="AD2128" s="1152"/>
      <c r="AE2128" s="1153"/>
      <c r="AF2128" s="1153"/>
      <c r="AG2128" s="1153"/>
      <c r="AH2128" s="124"/>
      <c r="AI2128" s="124"/>
      <c r="AJ2128" s="124"/>
      <c r="AK2128" s="124"/>
      <c r="AL2128" s="1153"/>
      <c r="AM2128" s="124"/>
      <c r="AN2128" s="124"/>
      <c r="AO2128" s="1153"/>
      <c r="AP2128" s="1161"/>
      <c r="AQ2128" s="1153"/>
      <c r="AR2128" s="1154"/>
      <c r="AS2128" s="1154"/>
      <c r="AT2128" s="1154"/>
      <c r="AU2128" s="1160"/>
      <c r="AV2128" s="1154"/>
      <c r="AW2128" s="1154"/>
      <c r="AX2128" s="1154"/>
      <c r="AY2128" s="1154"/>
      <c r="AZ2128" s="1154"/>
      <c r="BA2128" s="1154"/>
      <c r="BB2128" s="1154"/>
    </row>
    <row r="2129" spans="2:54" ht="15" customHeight="1">
      <c r="B2129" s="1155"/>
      <c r="C2129" s="3017"/>
      <c r="D2129" s="3017"/>
      <c r="E2129" s="1146" t="s">
        <v>1130</v>
      </c>
      <c r="F2129" s="1106"/>
      <c r="G2129" s="441" t="s">
        <v>93</v>
      </c>
      <c r="H2129" s="441" t="s">
        <v>1103</v>
      </c>
      <c r="I2129" s="441" t="s">
        <v>1131</v>
      </c>
      <c r="J2129" s="441" t="s">
        <v>112</v>
      </c>
      <c r="K2129" s="1111" t="s">
        <v>1132</v>
      </c>
      <c r="L2129" s="441" t="s">
        <v>1120</v>
      </c>
      <c r="M2129" s="441" t="str">
        <f t="shared" si="130"/>
        <v>Mount Piper 66 kV</v>
      </c>
      <c r="N2129" s="1111" t="s">
        <v>1106</v>
      </c>
      <c r="O2129" s="1112" t="s">
        <v>842</v>
      </c>
      <c r="P2129" s="1111"/>
      <c r="Q2129" s="2880">
        <v>25.340211627906978</v>
      </c>
      <c r="R2129" s="2854"/>
      <c r="S2129" s="2854"/>
      <c r="T2129" s="2854"/>
      <c r="U2129" s="2854"/>
      <c r="V2129" s="2855"/>
      <c r="W2129" s="2852"/>
      <c r="X2129" s="2852"/>
      <c r="Y2129" s="2852"/>
      <c r="Z2129" s="2852"/>
      <c r="AA2129" s="2853"/>
      <c r="AB2129" s="1125"/>
      <c r="AC2129" s="1151"/>
      <c r="AD2129" s="1152"/>
      <c r="AE2129" s="1153"/>
      <c r="AF2129" s="1153"/>
      <c r="AG2129" s="1153"/>
      <c r="AH2129" s="124"/>
      <c r="AI2129" s="124"/>
      <c r="AJ2129" s="124"/>
      <c r="AK2129" s="124"/>
      <c r="AL2129" s="1153"/>
      <c r="AM2129" s="124"/>
      <c r="AN2129" s="124"/>
      <c r="AO2129" s="1153"/>
      <c r="AP2129" s="1161"/>
      <c r="AQ2129" s="1153"/>
      <c r="AR2129" s="1154"/>
      <c r="AS2129" s="1154"/>
      <c r="AT2129" s="1154"/>
      <c r="AU2129" s="1160"/>
      <c r="AV2129" s="1154"/>
      <c r="AW2129" s="1154"/>
      <c r="AX2129" s="1154"/>
      <c r="AY2129" s="1154"/>
      <c r="AZ2129" s="1154"/>
      <c r="BA2129" s="1154"/>
      <c r="BB2129" s="1154"/>
    </row>
    <row r="2130" spans="2:54" ht="15" customHeight="1">
      <c r="B2130" s="1155"/>
      <c r="C2130" s="3016" t="s">
        <v>1133</v>
      </c>
      <c r="D2130" s="3016"/>
      <c r="E2130" s="1146" t="s">
        <v>1127</v>
      </c>
      <c r="F2130" s="1106"/>
      <c r="G2130" s="441" t="s">
        <v>93</v>
      </c>
      <c r="H2130" s="441" t="s">
        <v>1103</v>
      </c>
      <c r="I2130" s="441" t="s">
        <v>1128</v>
      </c>
      <c r="J2130" s="441" t="s">
        <v>112</v>
      </c>
      <c r="K2130" s="1111" t="s">
        <v>1133</v>
      </c>
      <c r="L2130" s="441" t="s">
        <v>1120</v>
      </c>
      <c r="M2130" s="441" t="str">
        <f t="shared" si="130"/>
        <v>Mount Piper 66 kV</v>
      </c>
      <c r="N2130" s="1111" t="s">
        <v>1108</v>
      </c>
      <c r="O2130" s="1111" t="s">
        <v>1109</v>
      </c>
      <c r="P2130" s="1111"/>
      <c r="Q2130" s="2856"/>
      <c r="R2130" s="2856"/>
      <c r="S2130" s="2856"/>
      <c r="T2130" s="2856"/>
      <c r="U2130" s="2856"/>
      <c r="V2130" s="2858"/>
      <c r="W2130" s="2859"/>
      <c r="X2130" s="2859"/>
      <c r="Y2130" s="2859"/>
      <c r="Z2130" s="2859"/>
      <c r="AA2130" s="2860"/>
      <c r="AB2130" s="1125"/>
      <c r="AC2130" s="1151"/>
      <c r="AD2130" s="1152"/>
      <c r="AE2130" s="1153"/>
      <c r="AF2130" s="1153"/>
      <c r="AG2130" s="1153"/>
      <c r="AH2130" s="124"/>
      <c r="AI2130" s="124"/>
      <c r="AJ2130" s="124"/>
      <c r="AK2130" s="124"/>
      <c r="AL2130" s="1153"/>
      <c r="AM2130" s="124"/>
      <c r="AN2130" s="124"/>
      <c r="AO2130" s="1153"/>
      <c r="AP2130" s="1153"/>
      <c r="AQ2130" s="1153"/>
      <c r="AR2130" s="1154"/>
      <c r="AS2130" s="1154"/>
      <c r="AT2130" s="1154"/>
      <c r="AU2130" s="1154"/>
      <c r="AV2130" s="1154"/>
      <c r="AW2130" s="1154"/>
      <c r="AX2130" s="1154"/>
      <c r="AY2130" s="1154"/>
      <c r="AZ2130" s="1154"/>
      <c r="BA2130" s="1154"/>
      <c r="BB2130" s="1154"/>
    </row>
    <row r="2131" spans="2:54" ht="15" customHeight="1">
      <c r="B2131" s="1155"/>
      <c r="C2131" s="3017"/>
      <c r="D2131" s="3017"/>
      <c r="E2131" s="1146" t="s">
        <v>1130</v>
      </c>
      <c r="F2131" s="1106"/>
      <c r="G2131" s="441" t="s">
        <v>93</v>
      </c>
      <c r="H2131" s="441" t="s">
        <v>1103</v>
      </c>
      <c r="I2131" s="441" t="s">
        <v>1131</v>
      </c>
      <c r="J2131" s="441" t="s">
        <v>112</v>
      </c>
      <c r="K2131" s="1111" t="s">
        <v>1133</v>
      </c>
      <c r="L2131" s="441" t="s">
        <v>1120</v>
      </c>
      <c r="M2131" s="441" t="str">
        <f t="shared" si="130"/>
        <v>Mount Piper 66 kV</v>
      </c>
      <c r="N2131" s="1111" t="s">
        <v>1108</v>
      </c>
      <c r="O2131" s="1111" t="s">
        <v>1109</v>
      </c>
      <c r="P2131" s="1111"/>
      <c r="Q2131" s="2856"/>
      <c r="R2131" s="2856"/>
      <c r="S2131" s="2856"/>
      <c r="T2131" s="2856"/>
      <c r="U2131" s="2856"/>
      <c r="V2131" s="2858"/>
      <c r="W2131" s="2859"/>
      <c r="X2131" s="2859"/>
      <c r="Y2131" s="2859"/>
      <c r="Z2131" s="2859"/>
      <c r="AA2131" s="2860"/>
      <c r="AB2131" s="1125"/>
      <c r="AC2131" s="1151"/>
      <c r="AD2131" s="1152"/>
      <c r="AE2131" s="1153"/>
      <c r="AF2131" s="1153"/>
      <c r="AG2131" s="1153"/>
      <c r="AH2131" s="124"/>
      <c r="AI2131" s="124"/>
      <c r="AJ2131" s="124"/>
      <c r="AK2131" s="124"/>
      <c r="AL2131" s="1153"/>
      <c r="AM2131" s="124"/>
      <c r="AN2131" s="124"/>
      <c r="AO2131" s="1153"/>
      <c r="AP2131" s="1153"/>
      <c r="AQ2131" s="1153"/>
      <c r="AR2131" s="1154"/>
      <c r="AS2131" s="1154"/>
      <c r="AT2131" s="1154"/>
      <c r="AU2131" s="1154"/>
      <c r="AV2131" s="1154"/>
      <c r="AW2131" s="1154"/>
      <c r="AX2131" s="1154"/>
      <c r="AY2131" s="1154"/>
      <c r="AZ2131" s="1154"/>
      <c r="BA2131" s="1154"/>
      <c r="BB2131" s="1154"/>
    </row>
    <row r="2132" spans="2:54" ht="15" customHeight="1">
      <c r="B2132" s="1155"/>
      <c r="C2132" s="3016" t="s">
        <v>1110</v>
      </c>
      <c r="D2132" s="3016"/>
      <c r="E2132" s="1146" t="s">
        <v>1127</v>
      </c>
      <c r="F2132" s="1106"/>
      <c r="G2132" s="441" t="s">
        <v>93</v>
      </c>
      <c r="H2132" s="441" t="s">
        <v>1103</v>
      </c>
      <c r="I2132" s="441" t="s">
        <v>1128</v>
      </c>
      <c r="J2132" s="441" t="s">
        <v>112</v>
      </c>
      <c r="K2132" s="1111" t="s">
        <v>1110</v>
      </c>
      <c r="L2132" s="441" t="s">
        <v>1120</v>
      </c>
      <c r="M2132" s="441" t="str">
        <f t="shared" si="130"/>
        <v>Mount Piper 66 kV</v>
      </c>
      <c r="N2132" s="1111" t="s">
        <v>1111</v>
      </c>
      <c r="O2132" s="1112">
        <v>0</v>
      </c>
      <c r="P2132" s="1111"/>
      <c r="Q2132" s="2861"/>
      <c r="R2132" s="2861"/>
      <c r="S2132" s="2861"/>
      <c r="T2132" s="2861"/>
      <c r="U2132" s="2861"/>
      <c r="V2132" s="2862"/>
      <c r="W2132" s="2863"/>
      <c r="X2132" s="2863"/>
      <c r="Y2132" s="2863"/>
      <c r="Z2132" s="2863"/>
      <c r="AA2132" s="2864"/>
      <c r="AB2132" s="1125"/>
      <c r="AC2132" s="1151"/>
      <c r="AD2132" s="1152"/>
      <c r="AE2132" s="1153"/>
      <c r="AF2132" s="1153"/>
      <c r="AG2132" s="1153"/>
      <c r="AH2132" s="124"/>
      <c r="AI2132" s="124"/>
      <c r="AJ2132" s="124"/>
      <c r="AK2132" s="124"/>
      <c r="AL2132" s="1153"/>
      <c r="AM2132" s="124"/>
      <c r="AN2132" s="124"/>
      <c r="AO2132" s="1153"/>
      <c r="AP2132" s="1161"/>
      <c r="AQ2132" s="1153"/>
      <c r="AR2132" s="1154"/>
      <c r="AS2132" s="1154"/>
      <c r="AT2132" s="1154"/>
      <c r="AU2132" s="1154"/>
      <c r="AV2132" s="1154"/>
      <c r="AW2132" s="1154"/>
      <c r="AX2132" s="1154"/>
      <c r="AY2132" s="1154"/>
      <c r="AZ2132" s="1154"/>
      <c r="BA2132" s="1154"/>
      <c r="BB2132" s="1154"/>
    </row>
    <row r="2133" spans="2:54" ht="15" customHeight="1">
      <c r="B2133" s="1155"/>
      <c r="C2133" s="3017"/>
      <c r="D2133" s="3017"/>
      <c r="E2133" s="1146" t="s">
        <v>1130</v>
      </c>
      <c r="F2133" s="1106"/>
      <c r="G2133" s="441" t="s">
        <v>93</v>
      </c>
      <c r="H2133" s="441" t="s">
        <v>1103</v>
      </c>
      <c r="I2133" s="441" t="s">
        <v>1131</v>
      </c>
      <c r="J2133" s="441" t="s">
        <v>112</v>
      </c>
      <c r="K2133" s="1111" t="s">
        <v>1110</v>
      </c>
      <c r="L2133" s="441" t="s">
        <v>1120</v>
      </c>
      <c r="M2133" s="441" t="str">
        <f t="shared" si="130"/>
        <v>Mount Piper 66 kV</v>
      </c>
      <c r="N2133" s="1111" t="s">
        <v>1111</v>
      </c>
      <c r="O2133" s="1112">
        <v>0</v>
      </c>
      <c r="P2133" s="1111"/>
      <c r="Q2133" s="2861"/>
      <c r="R2133" s="2861"/>
      <c r="S2133" s="2861"/>
      <c r="T2133" s="2861"/>
      <c r="U2133" s="2861"/>
      <c r="V2133" s="2862"/>
      <c r="W2133" s="2863"/>
      <c r="X2133" s="2863"/>
      <c r="Y2133" s="2863"/>
      <c r="Z2133" s="2863"/>
      <c r="AA2133" s="2864"/>
      <c r="AB2133" s="1125"/>
      <c r="AC2133" s="1151"/>
      <c r="AD2133" s="1152"/>
      <c r="AE2133" s="1153"/>
      <c r="AF2133" s="1153"/>
      <c r="AG2133" s="1153"/>
      <c r="AH2133" s="124"/>
      <c r="AI2133" s="124"/>
      <c r="AJ2133" s="124"/>
      <c r="AK2133" s="124"/>
      <c r="AL2133" s="1153"/>
      <c r="AM2133" s="124"/>
      <c r="AN2133" s="124"/>
      <c r="AO2133" s="1153"/>
      <c r="AP2133" s="1161"/>
      <c r="AQ2133" s="1153"/>
      <c r="AR2133" s="1154"/>
      <c r="AS2133" s="1154"/>
      <c r="AT2133" s="1154"/>
      <c r="AU2133" s="1154"/>
      <c r="AV2133" s="1154"/>
      <c r="AW2133" s="1154"/>
      <c r="AX2133" s="1154"/>
      <c r="AY2133" s="1154"/>
      <c r="AZ2133" s="1154"/>
      <c r="BA2133" s="1154"/>
      <c r="BB2133" s="1154"/>
    </row>
    <row r="2134" spans="2:54" ht="15" customHeight="1">
      <c r="B2134" s="1155"/>
      <c r="C2134" s="3016" t="s">
        <v>1112</v>
      </c>
      <c r="D2134" s="3016"/>
      <c r="E2134" s="1146" t="s">
        <v>1127</v>
      </c>
      <c r="F2134" s="1106"/>
      <c r="G2134" s="441" t="s">
        <v>93</v>
      </c>
      <c r="H2134" s="441" t="s">
        <v>1103</v>
      </c>
      <c r="I2134" s="441" t="s">
        <v>1128</v>
      </c>
      <c r="J2134" s="441" t="s">
        <v>112</v>
      </c>
      <c r="K2134" s="1111" t="s">
        <v>1112</v>
      </c>
      <c r="L2134" s="441" t="s">
        <v>1120</v>
      </c>
      <c r="M2134" s="441" t="str">
        <f t="shared" si="130"/>
        <v>Mount Piper 66 kV</v>
      </c>
      <c r="N2134" s="1111" t="s">
        <v>1113</v>
      </c>
      <c r="O2134" s="1111" t="s">
        <v>1113</v>
      </c>
      <c r="P2134" s="1111"/>
      <c r="Q2134" s="2850"/>
      <c r="R2134" s="2850"/>
      <c r="S2134" s="2850"/>
      <c r="T2134" s="2850"/>
      <c r="U2134" s="2850"/>
      <c r="V2134" s="2851"/>
      <c r="W2134" s="2866"/>
      <c r="X2134" s="2866"/>
      <c r="Y2134" s="2866"/>
      <c r="Z2134" s="2866"/>
      <c r="AA2134" s="2099"/>
      <c r="AB2134" s="1125"/>
      <c r="AC2134" s="1151"/>
      <c r="AD2134" s="1152"/>
      <c r="AE2134" s="1153"/>
      <c r="AF2134" s="1153"/>
      <c r="AG2134" s="1153"/>
      <c r="AH2134" s="124"/>
      <c r="AI2134" s="124"/>
      <c r="AJ2134" s="124"/>
      <c r="AK2134" s="124"/>
      <c r="AL2134" s="1153"/>
      <c r="AM2134" s="124"/>
      <c r="AN2134" s="124"/>
      <c r="AO2134" s="1153"/>
      <c r="AP2134" s="1153"/>
      <c r="AQ2134" s="1153"/>
      <c r="AR2134" s="1154"/>
      <c r="AS2134" s="1154"/>
      <c r="AT2134" s="1154"/>
      <c r="AU2134" s="1154"/>
      <c r="AV2134" s="1154"/>
      <c r="AW2134" s="1154"/>
      <c r="AX2134" s="1154"/>
      <c r="AY2134" s="1154"/>
      <c r="AZ2134" s="1154"/>
      <c r="BA2134" s="1154"/>
      <c r="BB2134" s="1154"/>
    </row>
    <row r="2135" spans="2:54" ht="15" customHeight="1">
      <c r="B2135" s="1155"/>
      <c r="C2135" s="3017"/>
      <c r="D2135" s="3017"/>
      <c r="E2135" s="1146" t="s">
        <v>1130</v>
      </c>
      <c r="F2135" s="1106"/>
      <c r="G2135" s="441" t="s">
        <v>93</v>
      </c>
      <c r="H2135" s="441" t="s">
        <v>1103</v>
      </c>
      <c r="I2135" s="441" t="s">
        <v>1131</v>
      </c>
      <c r="J2135" s="441" t="s">
        <v>112</v>
      </c>
      <c r="K2135" s="1111" t="s">
        <v>1112</v>
      </c>
      <c r="L2135" s="441" t="s">
        <v>1120</v>
      </c>
      <c r="M2135" s="441" t="str">
        <f t="shared" si="130"/>
        <v>Mount Piper 66 kV</v>
      </c>
      <c r="N2135" s="1111" t="s">
        <v>1113</v>
      </c>
      <c r="O2135" s="1111" t="s">
        <v>1113</v>
      </c>
      <c r="P2135" s="1111"/>
      <c r="Q2135" s="2850"/>
      <c r="R2135" s="2850"/>
      <c r="S2135" s="2850"/>
      <c r="T2135" s="2850"/>
      <c r="U2135" s="2850"/>
      <c r="V2135" s="2851"/>
      <c r="W2135" s="2866"/>
      <c r="X2135" s="2866"/>
      <c r="Y2135" s="2866"/>
      <c r="Z2135" s="2866"/>
      <c r="AA2135" s="2099"/>
      <c r="AB2135" s="1125"/>
      <c r="AC2135" s="1151"/>
      <c r="AD2135" s="1152"/>
      <c r="AE2135" s="1153"/>
      <c r="AF2135" s="1153"/>
      <c r="AG2135" s="1153"/>
      <c r="AH2135" s="124"/>
      <c r="AI2135" s="124"/>
      <c r="AJ2135" s="124"/>
      <c r="AK2135" s="124"/>
      <c r="AL2135" s="1153"/>
      <c r="AM2135" s="124"/>
      <c r="AN2135" s="124"/>
      <c r="AO2135" s="1153"/>
      <c r="AP2135" s="1153"/>
      <c r="AQ2135" s="1153"/>
      <c r="AR2135" s="1154"/>
      <c r="AS2135" s="1154"/>
      <c r="AT2135" s="1154"/>
      <c r="AU2135" s="1154"/>
      <c r="AV2135" s="1154"/>
      <c r="AW2135" s="1154"/>
      <c r="AX2135" s="1154"/>
      <c r="AY2135" s="1154"/>
      <c r="AZ2135" s="1154"/>
      <c r="BA2135" s="1154"/>
      <c r="BB2135" s="1154"/>
    </row>
    <row r="2136" spans="2:54" ht="15" customHeight="1">
      <c r="B2136" s="1155"/>
      <c r="C2136" s="3016" t="s">
        <v>1134</v>
      </c>
      <c r="D2136" s="3016" t="s">
        <v>833</v>
      </c>
      <c r="E2136" s="1146" t="s">
        <v>1127</v>
      </c>
      <c r="F2136" s="1106"/>
      <c r="G2136" s="441" t="s">
        <v>93</v>
      </c>
      <c r="H2136" s="441" t="s">
        <v>1103</v>
      </c>
      <c r="I2136" s="441" t="s">
        <v>1128</v>
      </c>
      <c r="J2136" s="441" t="s">
        <v>112</v>
      </c>
      <c r="K2136" s="1111" t="s">
        <v>1134</v>
      </c>
      <c r="L2136" s="441" t="s">
        <v>1120</v>
      </c>
      <c r="M2136" s="441" t="str">
        <f t="shared" si="130"/>
        <v>Mount Piper 66 kV</v>
      </c>
      <c r="N2136" s="1111" t="s">
        <v>1115</v>
      </c>
      <c r="O2136" s="1111" t="s">
        <v>833</v>
      </c>
      <c r="P2136" s="1111"/>
      <c r="Q2136" s="2867"/>
      <c r="R2136" s="2868"/>
      <c r="S2136" s="2869"/>
      <c r="T2136" s="2869"/>
      <c r="U2136" s="2869"/>
      <c r="V2136" s="2869"/>
      <c r="W2136" s="2869"/>
      <c r="X2136" s="2869"/>
      <c r="Y2136" s="2869"/>
      <c r="Z2136" s="2869"/>
      <c r="AA2136" s="2879"/>
      <c r="AB2136" s="1125"/>
      <c r="AC2136" s="1151"/>
      <c r="AD2136" s="1152"/>
      <c r="AE2136" s="1153"/>
      <c r="AF2136" s="1153"/>
      <c r="AG2136" s="1153"/>
      <c r="AH2136" s="124"/>
      <c r="AI2136" s="124"/>
      <c r="AJ2136" s="124"/>
      <c r="AK2136" s="124"/>
      <c r="AL2136" s="1153"/>
      <c r="AM2136" s="124"/>
      <c r="AN2136" s="124"/>
      <c r="AO2136" s="1153"/>
      <c r="AP2136" s="1153"/>
      <c r="AQ2136" s="1153"/>
      <c r="AR2136" s="1154"/>
      <c r="AS2136" s="1154"/>
      <c r="AT2136" s="1154"/>
      <c r="AU2136" s="1154"/>
      <c r="AV2136" s="1154"/>
      <c r="AW2136" s="1154"/>
      <c r="AX2136" s="1154"/>
      <c r="AY2136" s="1154"/>
      <c r="AZ2136" s="1154"/>
      <c r="BA2136" s="1154"/>
      <c r="BB2136" s="1154"/>
    </row>
    <row r="2137" spans="2:54" ht="15" customHeight="1">
      <c r="B2137" s="1155"/>
      <c r="C2137" s="3017"/>
      <c r="D2137" s="3017"/>
      <c r="E2137" s="1146" t="s">
        <v>1130</v>
      </c>
      <c r="F2137" s="1106"/>
      <c r="G2137" s="441" t="s">
        <v>93</v>
      </c>
      <c r="H2137" s="441" t="s">
        <v>1103</v>
      </c>
      <c r="I2137" s="441" t="s">
        <v>1131</v>
      </c>
      <c r="J2137" s="441" t="s">
        <v>112</v>
      </c>
      <c r="K2137" s="1111" t="s">
        <v>1134</v>
      </c>
      <c r="L2137" s="441" t="s">
        <v>1120</v>
      </c>
      <c r="M2137" s="441" t="str">
        <f t="shared" si="130"/>
        <v>Mount Piper 66 kV</v>
      </c>
      <c r="N2137" s="1111" t="s">
        <v>1115</v>
      </c>
      <c r="O2137" s="1111" t="s">
        <v>833</v>
      </c>
      <c r="P2137" s="1111"/>
      <c r="Q2137" s="2867"/>
      <c r="R2137" s="2868"/>
      <c r="S2137" s="2869"/>
      <c r="T2137" s="2869"/>
      <c r="U2137" s="2869"/>
      <c r="V2137" s="2869"/>
      <c r="W2137" s="2869"/>
      <c r="X2137" s="2869"/>
      <c r="Y2137" s="2869"/>
      <c r="Z2137" s="2869"/>
      <c r="AA2137" s="2879"/>
      <c r="AB2137" s="1125"/>
      <c r="AC2137" s="1151"/>
      <c r="AD2137" s="1152"/>
      <c r="AE2137" s="1153"/>
      <c r="AF2137" s="1153"/>
      <c r="AG2137" s="1153"/>
      <c r="AH2137" s="124"/>
      <c r="AI2137" s="124"/>
      <c r="AJ2137" s="124"/>
      <c r="AK2137" s="124"/>
      <c r="AL2137" s="1153"/>
      <c r="AM2137" s="124"/>
      <c r="AN2137" s="124"/>
      <c r="AO2137" s="1153"/>
      <c r="AP2137" s="1153"/>
      <c r="AQ2137" s="1153"/>
      <c r="AR2137" s="1154"/>
      <c r="AS2137" s="1154"/>
      <c r="AT2137" s="1154"/>
      <c r="AU2137" s="1154"/>
      <c r="AV2137" s="1154"/>
      <c r="AW2137" s="1154"/>
      <c r="AX2137" s="1154"/>
      <c r="AY2137" s="1154"/>
      <c r="AZ2137" s="1154"/>
      <c r="BA2137" s="1154"/>
      <c r="BB2137" s="1154"/>
    </row>
    <row r="2138" spans="2:54" ht="15" customHeight="1">
      <c r="B2138" s="1155"/>
      <c r="C2138" s="3016" t="s">
        <v>1135</v>
      </c>
      <c r="D2138" s="3016" t="s">
        <v>833</v>
      </c>
      <c r="E2138" s="1146" t="s">
        <v>1127</v>
      </c>
      <c r="F2138" s="1106"/>
      <c r="G2138" s="441" t="s">
        <v>93</v>
      </c>
      <c r="H2138" s="441" t="s">
        <v>1103</v>
      </c>
      <c r="I2138" s="441" t="s">
        <v>1128</v>
      </c>
      <c r="J2138" s="441" t="s">
        <v>112</v>
      </c>
      <c r="K2138" s="1111" t="s">
        <v>1135</v>
      </c>
      <c r="L2138" s="441" t="s">
        <v>1120</v>
      </c>
      <c r="M2138" s="441" t="str">
        <f t="shared" si="130"/>
        <v>Mount Piper 66 kV</v>
      </c>
      <c r="N2138" s="1111" t="s">
        <v>1106</v>
      </c>
      <c r="O2138" s="1111" t="s">
        <v>833</v>
      </c>
      <c r="P2138" s="1111"/>
      <c r="Q2138" s="2867"/>
      <c r="R2138" s="2868"/>
      <c r="S2138" s="2869"/>
      <c r="T2138" s="2869"/>
      <c r="U2138" s="2869"/>
      <c r="V2138" s="2869"/>
      <c r="W2138" s="2869"/>
      <c r="X2138" s="2869"/>
      <c r="Y2138" s="2869"/>
      <c r="Z2138" s="2869"/>
      <c r="AA2138" s="2879"/>
      <c r="AB2138" s="1125"/>
      <c r="AC2138" s="1151"/>
      <c r="AD2138" s="1152"/>
      <c r="AE2138" s="1153"/>
      <c r="AF2138" s="1153"/>
      <c r="AG2138" s="1153"/>
      <c r="AH2138" s="124"/>
      <c r="AI2138" s="124"/>
      <c r="AJ2138" s="124"/>
      <c r="AK2138" s="124"/>
      <c r="AL2138" s="1153"/>
      <c r="AM2138" s="124"/>
      <c r="AN2138" s="124"/>
      <c r="AO2138" s="1153"/>
      <c r="AP2138" s="1153"/>
      <c r="AQ2138" s="1153"/>
      <c r="AR2138" s="1154"/>
      <c r="AS2138" s="1154"/>
      <c r="AT2138" s="1154"/>
      <c r="AU2138" s="1154"/>
      <c r="AV2138" s="1154"/>
      <c r="AW2138" s="1154"/>
      <c r="AX2138" s="1154"/>
      <c r="AY2138" s="1154"/>
      <c r="AZ2138" s="1154"/>
      <c r="BA2138" s="1154"/>
      <c r="BB2138" s="1154"/>
    </row>
    <row r="2139" spans="2:54" ht="15" customHeight="1">
      <c r="B2139" s="1155"/>
      <c r="C2139" s="3017"/>
      <c r="D2139" s="3017"/>
      <c r="E2139" s="1146" t="s">
        <v>1130</v>
      </c>
      <c r="F2139" s="1106"/>
      <c r="G2139" s="441" t="s">
        <v>93</v>
      </c>
      <c r="H2139" s="441" t="s">
        <v>1103</v>
      </c>
      <c r="I2139" s="441" t="s">
        <v>1131</v>
      </c>
      <c r="J2139" s="441" t="s">
        <v>112</v>
      </c>
      <c r="K2139" s="1111" t="s">
        <v>1135</v>
      </c>
      <c r="L2139" s="441" t="s">
        <v>1120</v>
      </c>
      <c r="M2139" s="441" t="str">
        <f t="shared" si="130"/>
        <v>Mount Piper 66 kV</v>
      </c>
      <c r="N2139" s="1111" t="s">
        <v>1106</v>
      </c>
      <c r="O2139" s="1111" t="s">
        <v>833</v>
      </c>
      <c r="P2139" s="1111"/>
      <c r="Q2139" s="2867"/>
      <c r="R2139" s="2868"/>
      <c r="S2139" s="2869"/>
      <c r="T2139" s="2869"/>
      <c r="U2139" s="2869"/>
      <c r="V2139" s="2869"/>
      <c r="W2139" s="2869"/>
      <c r="X2139" s="2869"/>
      <c r="Y2139" s="2869"/>
      <c r="Z2139" s="2869"/>
      <c r="AA2139" s="2879"/>
      <c r="AB2139" s="1125"/>
      <c r="AC2139" s="1151"/>
      <c r="AD2139" s="1152"/>
      <c r="AE2139" s="1153"/>
      <c r="AF2139" s="1153"/>
      <c r="AG2139" s="1153"/>
      <c r="AH2139" s="124"/>
      <c r="AI2139" s="124"/>
      <c r="AJ2139" s="124"/>
      <c r="AK2139" s="124"/>
      <c r="AL2139" s="1153"/>
      <c r="AM2139" s="124"/>
      <c r="AN2139" s="124"/>
      <c r="AO2139" s="1153"/>
      <c r="AP2139" s="1153"/>
      <c r="AQ2139" s="1153"/>
      <c r="AR2139" s="1154"/>
      <c r="AS2139" s="1154"/>
      <c r="AT2139" s="1154"/>
      <c r="AU2139" s="1154"/>
      <c r="AV2139" s="1154"/>
      <c r="AW2139" s="1154"/>
      <c r="AX2139" s="1154"/>
      <c r="AY2139" s="1154"/>
      <c r="AZ2139" s="1154"/>
      <c r="BA2139" s="1154"/>
      <c r="BB2139" s="1154"/>
    </row>
    <row r="2140" spans="2:54" ht="15" customHeight="1">
      <c r="B2140" s="1155"/>
      <c r="C2140" s="3016" t="s">
        <v>1135</v>
      </c>
      <c r="D2140" s="3016" t="s">
        <v>842</v>
      </c>
      <c r="E2140" s="1146" t="s">
        <v>1127</v>
      </c>
      <c r="F2140" s="1106"/>
      <c r="G2140" s="441" t="s">
        <v>93</v>
      </c>
      <c r="H2140" s="441" t="s">
        <v>1103</v>
      </c>
      <c r="I2140" s="441" t="s">
        <v>1128</v>
      </c>
      <c r="J2140" s="441" t="s">
        <v>112</v>
      </c>
      <c r="K2140" s="1111" t="s">
        <v>1135</v>
      </c>
      <c r="L2140" s="441" t="s">
        <v>1120</v>
      </c>
      <c r="M2140" s="441" t="str">
        <f t="shared" si="130"/>
        <v>Mount Piper 66 kV</v>
      </c>
      <c r="N2140" s="1111" t="s">
        <v>1106</v>
      </c>
      <c r="O2140" s="1111" t="s">
        <v>842</v>
      </c>
      <c r="P2140" s="1111"/>
      <c r="Q2140" s="2867"/>
      <c r="R2140" s="2868"/>
      <c r="S2140" s="2869"/>
      <c r="T2140" s="2869"/>
      <c r="U2140" s="2869"/>
      <c r="V2140" s="2869"/>
      <c r="W2140" s="2869"/>
      <c r="X2140" s="2869"/>
      <c r="Y2140" s="2869"/>
      <c r="Z2140" s="2869"/>
      <c r="AA2140" s="2879"/>
      <c r="AB2140" s="1125"/>
      <c r="AC2140" s="1151"/>
      <c r="AD2140" s="1152"/>
      <c r="AE2140" s="1153"/>
      <c r="AF2140" s="1153"/>
      <c r="AG2140" s="1153"/>
      <c r="AH2140" s="124"/>
      <c r="AI2140" s="124"/>
      <c r="AJ2140" s="124"/>
      <c r="AK2140" s="124"/>
      <c r="AL2140" s="1153"/>
      <c r="AM2140" s="124"/>
      <c r="AN2140" s="124"/>
      <c r="AO2140" s="1153"/>
      <c r="AP2140" s="1153"/>
      <c r="AQ2140" s="1153"/>
      <c r="AR2140" s="1154"/>
      <c r="AS2140" s="1154"/>
      <c r="AT2140" s="1154"/>
      <c r="AU2140" s="1154"/>
      <c r="AV2140" s="1154"/>
      <c r="AW2140" s="1154"/>
      <c r="AX2140" s="1154"/>
      <c r="AY2140" s="1154"/>
      <c r="AZ2140" s="1154"/>
      <c r="BA2140" s="1154"/>
      <c r="BB2140" s="1154"/>
    </row>
    <row r="2141" spans="2:54" ht="15" customHeight="1">
      <c r="B2141" s="1155"/>
      <c r="C2141" s="3017"/>
      <c r="D2141" s="3017"/>
      <c r="E2141" s="1146" t="s">
        <v>1130</v>
      </c>
      <c r="F2141" s="1106"/>
      <c r="G2141" s="441" t="s">
        <v>93</v>
      </c>
      <c r="H2141" s="441" t="s">
        <v>1103</v>
      </c>
      <c r="I2141" s="441" t="s">
        <v>1131</v>
      </c>
      <c r="J2141" s="441" t="s">
        <v>112</v>
      </c>
      <c r="K2141" s="1111" t="s">
        <v>1135</v>
      </c>
      <c r="L2141" s="441" t="s">
        <v>1120</v>
      </c>
      <c r="M2141" s="441" t="str">
        <f t="shared" si="130"/>
        <v>Mount Piper 66 kV</v>
      </c>
      <c r="N2141" s="1111" t="s">
        <v>1106</v>
      </c>
      <c r="O2141" s="1111" t="s">
        <v>842</v>
      </c>
      <c r="P2141" s="1111"/>
      <c r="Q2141" s="2867"/>
      <c r="R2141" s="2868"/>
      <c r="S2141" s="2869"/>
      <c r="T2141" s="2869"/>
      <c r="U2141" s="2869"/>
      <c r="V2141" s="2869"/>
      <c r="W2141" s="2869"/>
      <c r="X2141" s="2869"/>
      <c r="Y2141" s="2869"/>
      <c r="Z2141" s="2869"/>
      <c r="AA2141" s="2879"/>
      <c r="AB2141" s="1125"/>
      <c r="AC2141" s="1151"/>
      <c r="AD2141" s="1152"/>
      <c r="AE2141" s="1153"/>
      <c r="AF2141" s="1153"/>
      <c r="AG2141" s="1153"/>
      <c r="AH2141" s="124"/>
      <c r="AI2141" s="124"/>
      <c r="AJ2141" s="124"/>
      <c r="AK2141" s="124"/>
      <c r="AL2141" s="1153"/>
      <c r="AM2141" s="124"/>
      <c r="AN2141" s="124"/>
      <c r="AO2141" s="1153"/>
      <c r="AP2141" s="1153"/>
      <c r="AQ2141" s="1153"/>
      <c r="AR2141" s="1154"/>
      <c r="AS2141" s="1154"/>
      <c r="AT2141" s="1154"/>
      <c r="AU2141" s="1154"/>
      <c r="AV2141" s="1154"/>
      <c r="AW2141" s="1154"/>
      <c r="AX2141" s="1154"/>
      <c r="AY2141" s="1154"/>
      <c r="AZ2141" s="1154"/>
      <c r="BA2141" s="1154"/>
      <c r="BB2141" s="1154"/>
    </row>
    <row r="2142" spans="2:54" ht="15" customHeight="1">
      <c r="B2142" s="1155"/>
      <c r="C2142" s="3016" t="s">
        <v>1136</v>
      </c>
      <c r="D2142" s="3016" t="s">
        <v>833</v>
      </c>
      <c r="E2142" s="1146" t="s">
        <v>1127</v>
      </c>
      <c r="F2142" s="1106"/>
      <c r="G2142" s="441" t="s">
        <v>93</v>
      </c>
      <c r="H2142" s="441" t="s">
        <v>1103</v>
      </c>
      <c r="I2142" s="441" t="s">
        <v>1128</v>
      </c>
      <c r="J2142" s="441" t="s">
        <v>112</v>
      </c>
      <c r="K2142" s="1111" t="s">
        <v>1136</v>
      </c>
      <c r="L2142" s="441" t="s">
        <v>1120</v>
      </c>
      <c r="M2142" s="441" t="str">
        <f t="shared" si="130"/>
        <v>Mount Piper 66 kV</v>
      </c>
      <c r="N2142" s="1111" t="s">
        <v>1106</v>
      </c>
      <c r="O2142" s="1111" t="s">
        <v>833</v>
      </c>
      <c r="P2142" s="1111"/>
      <c r="Q2142" s="2867"/>
      <c r="R2142" s="2868"/>
      <c r="S2142" s="2869"/>
      <c r="T2142" s="2869"/>
      <c r="U2142" s="2869"/>
      <c r="V2142" s="2869"/>
      <c r="W2142" s="2870">
        <v>44.672914214616753</v>
      </c>
      <c r="X2142" s="2870">
        <v>44.676832704486785</v>
      </c>
      <c r="Y2142" s="2870">
        <v>73.519056444564569</v>
      </c>
      <c r="Z2142" s="2870">
        <v>69.519056444564569</v>
      </c>
      <c r="AA2142" s="2870">
        <v>69.519056444564569</v>
      </c>
      <c r="AB2142" s="1125"/>
      <c r="AC2142" s="1151"/>
      <c r="AD2142" s="1152"/>
      <c r="AE2142" s="1153"/>
      <c r="AF2142" s="1153"/>
      <c r="AG2142" s="1153"/>
      <c r="AH2142" s="124"/>
      <c r="AI2142" s="124"/>
      <c r="AJ2142" s="124"/>
      <c r="AK2142" s="124"/>
      <c r="AL2142" s="1153"/>
      <c r="AM2142" s="124"/>
      <c r="AN2142" s="124"/>
      <c r="AO2142" s="1153"/>
      <c r="AP2142" s="1153"/>
      <c r="AQ2142" s="1153"/>
      <c r="AR2142" s="1154"/>
      <c r="AS2142" s="1154"/>
      <c r="AT2142" s="1154"/>
      <c r="AU2142" s="1154"/>
      <c r="AV2142" s="1154"/>
      <c r="AW2142" s="1154"/>
      <c r="AX2142" s="1154"/>
      <c r="AY2142" s="1154"/>
      <c r="AZ2142" s="1154"/>
      <c r="BA2142" s="1154"/>
      <c r="BB2142" s="1154"/>
    </row>
    <row r="2143" spans="2:54" ht="15" customHeight="1">
      <c r="B2143" s="1155"/>
      <c r="C2143" s="3017"/>
      <c r="D2143" s="3017"/>
      <c r="E2143" s="1146" t="s">
        <v>1130</v>
      </c>
      <c r="F2143" s="1106"/>
      <c r="G2143" s="441" t="s">
        <v>93</v>
      </c>
      <c r="H2143" s="441" t="s">
        <v>1103</v>
      </c>
      <c r="I2143" s="441" t="s">
        <v>1131</v>
      </c>
      <c r="J2143" s="441" t="s">
        <v>112</v>
      </c>
      <c r="K2143" s="1111" t="s">
        <v>1136</v>
      </c>
      <c r="L2143" s="441" t="s">
        <v>1120</v>
      </c>
      <c r="M2143" s="441" t="str">
        <f t="shared" si="130"/>
        <v>Mount Piper 66 kV</v>
      </c>
      <c r="N2143" s="1111" t="s">
        <v>1106</v>
      </c>
      <c r="O2143" s="1111" t="s">
        <v>833</v>
      </c>
      <c r="P2143" s="1111"/>
      <c r="Q2143" s="2528"/>
      <c r="R2143" s="2529"/>
      <c r="S2143" s="2530"/>
      <c r="T2143" s="2530"/>
      <c r="U2143" s="2530"/>
      <c r="V2143" s="2530"/>
      <c r="W2143" s="2102"/>
      <c r="X2143" s="2102"/>
      <c r="Y2143" s="2102"/>
      <c r="Z2143" s="2102"/>
      <c r="AA2143" s="2103"/>
      <c r="AB2143" s="1125"/>
      <c r="AC2143" s="1151"/>
      <c r="AD2143" s="1152"/>
      <c r="AE2143" s="1153"/>
      <c r="AF2143" s="1153"/>
      <c r="AG2143" s="1153"/>
      <c r="AH2143" s="124"/>
      <c r="AI2143" s="124"/>
      <c r="AJ2143" s="124"/>
      <c r="AK2143" s="124"/>
      <c r="AL2143" s="1153"/>
      <c r="AM2143" s="124"/>
      <c r="AN2143" s="124"/>
      <c r="AO2143" s="1153"/>
      <c r="AP2143" s="1153"/>
      <c r="AQ2143" s="1153"/>
      <c r="AR2143" s="1154"/>
      <c r="AS2143" s="1154"/>
      <c r="AT2143" s="1154"/>
      <c r="AU2143" s="1154"/>
      <c r="AV2143" s="1154"/>
      <c r="AW2143" s="1154"/>
      <c r="AX2143" s="1154"/>
      <c r="AY2143" s="1154"/>
      <c r="AZ2143" s="1154"/>
      <c r="BA2143" s="1154"/>
      <c r="BB2143" s="1154"/>
    </row>
    <row r="2144" spans="2:54" ht="15" customHeight="1">
      <c r="B2144" s="1155"/>
      <c r="C2144" s="3016" t="s">
        <v>1136</v>
      </c>
      <c r="D2144" s="3016" t="s">
        <v>842</v>
      </c>
      <c r="E2144" s="1146" t="s">
        <v>1127</v>
      </c>
      <c r="F2144" s="1106"/>
      <c r="G2144" s="441" t="s">
        <v>93</v>
      </c>
      <c r="H2144" s="441" t="s">
        <v>1103</v>
      </c>
      <c r="I2144" s="441" t="s">
        <v>1128</v>
      </c>
      <c r="J2144" s="441" t="s">
        <v>112</v>
      </c>
      <c r="K2144" s="1111" t="s">
        <v>1136</v>
      </c>
      <c r="L2144" s="441" t="s">
        <v>1120</v>
      </c>
      <c r="M2144" s="441" t="str">
        <f t="shared" si="130"/>
        <v>Mount Piper 66 kV</v>
      </c>
      <c r="N2144" s="1111" t="s">
        <v>1106</v>
      </c>
      <c r="O2144" s="1111" t="s">
        <v>842</v>
      </c>
      <c r="P2144" s="1111"/>
      <c r="Q2144" s="2528"/>
      <c r="R2144" s="2529"/>
      <c r="S2144" s="2530"/>
      <c r="T2144" s="2530"/>
      <c r="U2144" s="2530"/>
      <c r="V2144" s="2530"/>
      <c r="W2144" s="2102">
        <v>49.245236829920422</v>
      </c>
      <c r="X2144" s="2102">
        <v>49.249516011328971</v>
      </c>
      <c r="Y2144" s="2102">
        <v>81.575063775291468</v>
      </c>
      <c r="Z2144" s="2102">
        <v>77.575063775291468</v>
      </c>
      <c r="AA2144" s="2102">
        <v>77.575063775291468</v>
      </c>
      <c r="AB2144" s="1125"/>
      <c r="AC2144" s="1151"/>
      <c r="AD2144" s="1152"/>
      <c r="AE2144" s="1153"/>
      <c r="AF2144" s="1153"/>
      <c r="AG2144" s="1153"/>
      <c r="AH2144" s="124"/>
      <c r="AI2144" s="124"/>
      <c r="AJ2144" s="124"/>
      <c r="AK2144" s="124"/>
      <c r="AL2144" s="1153"/>
      <c r="AM2144" s="124"/>
      <c r="AN2144" s="124"/>
      <c r="AO2144" s="1153"/>
      <c r="AP2144" s="1153"/>
      <c r="AQ2144" s="1153"/>
      <c r="AR2144" s="1154"/>
      <c r="AS2144" s="1154"/>
      <c r="AT2144" s="1154"/>
      <c r="AU2144" s="1154"/>
      <c r="AV2144" s="1154"/>
      <c r="AW2144" s="1154"/>
      <c r="AX2144" s="1154"/>
      <c r="AY2144" s="1154"/>
      <c r="AZ2144" s="1154"/>
      <c r="BA2144" s="1154"/>
      <c r="BB2144" s="1154"/>
    </row>
    <row r="2145" spans="2:54" ht="15" customHeight="1" thickBot="1">
      <c r="B2145" s="2872"/>
      <c r="C2145" s="3018"/>
      <c r="D2145" s="3018"/>
      <c r="E2145" s="2873" t="s">
        <v>1130</v>
      </c>
      <c r="F2145" s="1106"/>
      <c r="G2145" s="441" t="s">
        <v>93</v>
      </c>
      <c r="H2145" s="441" t="s">
        <v>1103</v>
      </c>
      <c r="I2145" s="441" t="s">
        <v>1131</v>
      </c>
      <c r="J2145" s="441" t="s">
        <v>112</v>
      </c>
      <c r="K2145" s="1111" t="s">
        <v>1136</v>
      </c>
      <c r="L2145" s="441" t="s">
        <v>1120</v>
      </c>
      <c r="M2145" s="441" t="str">
        <f t="shared" si="130"/>
        <v>Mount Piper 66 kV</v>
      </c>
      <c r="N2145" s="1111" t="s">
        <v>1106</v>
      </c>
      <c r="O2145" s="1111" t="s">
        <v>842</v>
      </c>
      <c r="P2145" s="1111"/>
      <c r="Q2145" s="2874"/>
      <c r="R2145" s="2875"/>
      <c r="S2145" s="2876"/>
      <c r="T2145" s="2876"/>
      <c r="U2145" s="2876"/>
      <c r="V2145" s="2876"/>
      <c r="W2145" s="2877"/>
      <c r="X2145" s="2877"/>
      <c r="Y2145" s="2877"/>
      <c r="Z2145" s="2877"/>
      <c r="AA2145" s="2878"/>
      <c r="AB2145" s="1162"/>
      <c r="AC2145" s="1151"/>
      <c r="AD2145" s="1152"/>
      <c r="AE2145" s="1153"/>
      <c r="AF2145" s="1153"/>
      <c r="AG2145" s="1153"/>
      <c r="AH2145" s="124"/>
      <c r="AI2145" s="124"/>
      <c r="AJ2145" s="124"/>
      <c r="AK2145" s="124"/>
      <c r="AL2145" s="1153"/>
      <c r="AM2145" s="124"/>
      <c r="AN2145" s="124"/>
      <c r="AO2145" s="1153"/>
      <c r="AP2145" s="1153"/>
      <c r="AQ2145" s="1153"/>
      <c r="AR2145" s="1154"/>
      <c r="AS2145" s="1154"/>
      <c r="AT2145" s="1154"/>
      <c r="AU2145" s="1154"/>
      <c r="AV2145" s="1154"/>
      <c r="AW2145" s="1154"/>
      <c r="AX2145" s="1154"/>
      <c r="AY2145" s="1154"/>
      <c r="AZ2145" s="1154"/>
      <c r="BA2145" s="1154"/>
      <c r="BB2145" s="1154"/>
    </row>
    <row r="2146" spans="2:54" ht="15" customHeight="1">
      <c r="B2146" s="1145" t="s">
        <v>1631</v>
      </c>
      <c r="C2146" s="3019" t="s">
        <v>1126</v>
      </c>
      <c r="D2146" s="3019" t="s">
        <v>842</v>
      </c>
      <c r="E2146" s="1146" t="s">
        <v>1127</v>
      </c>
      <c r="F2146" s="1106"/>
      <c r="G2146" s="441" t="s">
        <v>93</v>
      </c>
      <c r="H2146" s="441" t="s">
        <v>1103</v>
      </c>
      <c r="I2146" s="441" t="s">
        <v>1128</v>
      </c>
      <c r="J2146" s="441" t="s">
        <v>112</v>
      </c>
      <c r="K2146" s="441" t="s">
        <v>1126</v>
      </c>
      <c r="L2146" s="441" t="s">
        <v>1120</v>
      </c>
      <c r="M2146" s="441" t="str">
        <f t="shared" ref="M2146" si="131">B2146</f>
        <v>Wallerawang 66 kV</v>
      </c>
      <c r="N2146" s="441" t="s">
        <v>1129</v>
      </c>
      <c r="O2146" s="441" t="s">
        <v>842</v>
      </c>
      <c r="P2146" s="1111"/>
      <c r="Q2146" s="2521"/>
      <c r="R2146" s="2522"/>
      <c r="S2146" s="2523"/>
      <c r="T2146" s="2523"/>
      <c r="U2146" s="2523"/>
      <c r="V2146" s="2523"/>
      <c r="W2146" s="2524"/>
      <c r="X2146" s="2524"/>
      <c r="Y2146" s="2524"/>
      <c r="Z2146" s="2524"/>
      <c r="AA2146" s="2525"/>
      <c r="AC2146" s="124"/>
      <c r="AD2146" s="124"/>
      <c r="AE2146" s="124"/>
      <c r="AF2146" s="124"/>
      <c r="AG2146" s="124"/>
      <c r="AH2146" s="124"/>
      <c r="AI2146" s="124"/>
      <c r="AJ2146" s="124"/>
      <c r="AK2146" s="124"/>
      <c r="AL2146" s="124"/>
      <c r="AM2146" s="124"/>
      <c r="AN2146" s="124"/>
      <c r="AO2146" s="124"/>
      <c r="AP2146" s="124"/>
      <c r="AQ2146" s="124"/>
      <c r="AR2146" s="124"/>
      <c r="AS2146" s="124"/>
      <c r="AT2146" s="124"/>
      <c r="AU2146" s="124"/>
      <c r="AV2146" s="124"/>
      <c r="AW2146" s="124"/>
      <c r="AX2146" s="124"/>
      <c r="AY2146" s="124"/>
      <c r="AZ2146" s="124"/>
      <c r="BA2146" s="124"/>
      <c r="BB2146" s="124"/>
    </row>
    <row r="2147" spans="2:54" ht="15" customHeight="1">
      <c r="B2147" s="1155"/>
      <c r="C2147" s="3017"/>
      <c r="D2147" s="3017"/>
      <c r="E2147" s="1146" t="s">
        <v>1130</v>
      </c>
      <c r="F2147" s="1106"/>
      <c r="G2147" s="441" t="s">
        <v>93</v>
      </c>
      <c r="H2147" s="441" t="s">
        <v>1103</v>
      </c>
      <c r="I2147" s="441" t="s">
        <v>1131</v>
      </c>
      <c r="J2147" s="441" t="s">
        <v>112</v>
      </c>
      <c r="K2147" s="441" t="s">
        <v>1126</v>
      </c>
      <c r="L2147" s="441" t="s">
        <v>1120</v>
      </c>
      <c r="M2147" s="441" t="str">
        <f t="shared" si="130"/>
        <v>Wallerawang 66 kV</v>
      </c>
      <c r="N2147" s="441" t="s">
        <v>1129</v>
      </c>
      <c r="O2147" s="441" t="s">
        <v>842</v>
      </c>
      <c r="P2147" s="1111"/>
      <c r="Q2147" s="2526"/>
      <c r="R2147" s="2527"/>
      <c r="S2147" s="2524"/>
      <c r="T2147" s="2524"/>
      <c r="U2147" s="2524"/>
      <c r="V2147" s="2524"/>
      <c r="W2147" s="2524"/>
      <c r="X2147" s="2524"/>
      <c r="Y2147" s="2524"/>
      <c r="Z2147" s="2524"/>
      <c r="AA2147" s="2525"/>
      <c r="AC2147" s="124"/>
      <c r="AD2147" s="124"/>
      <c r="AE2147" s="124"/>
      <c r="AF2147" s="124"/>
      <c r="AG2147" s="124"/>
      <c r="AH2147" s="124"/>
      <c r="AI2147" s="124"/>
      <c r="AJ2147" s="124"/>
      <c r="AK2147" s="124"/>
      <c r="AL2147" s="124"/>
      <c r="AM2147" s="124"/>
      <c r="AN2147" s="124"/>
      <c r="AO2147" s="124"/>
      <c r="AP2147" s="124"/>
      <c r="AQ2147" s="124"/>
      <c r="AR2147" s="124"/>
      <c r="AS2147" s="124"/>
      <c r="AT2147" s="124"/>
      <c r="AU2147" s="124"/>
      <c r="AV2147" s="124"/>
      <c r="AW2147" s="124"/>
      <c r="AX2147" s="124"/>
      <c r="AY2147" s="124"/>
      <c r="AZ2147" s="124"/>
      <c r="BA2147" s="124"/>
      <c r="BB2147" s="124"/>
    </row>
    <row r="2148" spans="2:54" ht="15" customHeight="1">
      <c r="B2148" s="1155"/>
      <c r="C2148" s="3016" t="s">
        <v>1132</v>
      </c>
      <c r="D2148" s="3016" t="s">
        <v>833</v>
      </c>
      <c r="E2148" s="1146" t="s">
        <v>1127</v>
      </c>
      <c r="F2148" s="1106"/>
      <c r="G2148" s="441" t="s">
        <v>93</v>
      </c>
      <c r="H2148" s="441" t="s">
        <v>1103</v>
      </c>
      <c r="I2148" s="441" t="s">
        <v>1128</v>
      </c>
      <c r="J2148" s="441" t="s">
        <v>112</v>
      </c>
      <c r="K2148" s="1111" t="s">
        <v>1132</v>
      </c>
      <c r="L2148" s="441" t="s">
        <v>1120</v>
      </c>
      <c r="M2148" s="441" t="str">
        <f t="shared" si="130"/>
        <v>Wallerawang 66 kV</v>
      </c>
      <c r="N2148" s="1111" t="s">
        <v>1106</v>
      </c>
      <c r="O2148" s="1111" t="s">
        <v>833</v>
      </c>
      <c r="P2148" s="1111"/>
      <c r="Q2148" s="2850"/>
      <c r="R2148" s="2850"/>
      <c r="S2148" s="2850"/>
      <c r="T2148" s="2850"/>
      <c r="U2148" s="2850"/>
      <c r="V2148" s="2851"/>
      <c r="W2148" s="2852"/>
      <c r="X2148" s="2852"/>
      <c r="Y2148" s="2852"/>
      <c r="Z2148" s="2852"/>
      <c r="AA2148" s="2853"/>
      <c r="AC2148" s="124"/>
      <c r="AD2148" s="124"/>
      <c r="AE2148" s="124"/>
      <c r="AF2148" s="124"/>
      <c r="AG2148" s="124"/>
      <c r="AH2148" s="124"/>
      <c r="AI2148" s="124"/>
      <c r="AJ2148" s="124"/>
      <c r="AK2148" s="124"/>
      <c r="AL2148" s="124"/>
      <c r="AM2148" s="124"/>
      <c r="AN2148" s="124"/>
      <c r="AO2148" s="124"/>
      <c r="AP2148" s="124"/>
      <c r="AQ2148" s="124"/>
      <c r="AR2148" s="124"/>
      <c r="AS2148" s="124"/>
      <c r="AT2148" s="124"/>
      <c r="AU2148" s="124"/>
      <c r="AV2148" s="124"/>
      <c r="AW2148" s="124"/>
      <c r="AX2148" s="124"/>
      <c r="AY2148" s="124"/>
      <c r="AZ2148" s="124"/>
      <c r="BA2148" s="124"/>
      <c r="BB2148" s="124"/>
    </row>
    <row r="2149" spans="2:54" ht="15" customHeight="1">
      <c r="B2149" s="1155"/>
      <c r="C2149" s="3017"/>
      <c r="D2149" s="3017"/>
      <c r="E2149" s="1146" t="s">
        <v>1130</v>
      </c>
      <c r="F2149" s="1106"/>
      <c r="G2149" s="441" t="s">
        <v>93</v>
      </c>
      <c r="H2149" s="441" t="s">
        <v>1103</v>
      </c>
      <c r="I2149" s="441" t="s">
        <v>1131</v>
      </c>
      <c r="J2149" s="441" t="s">
        <v>112</v>
      </c>
      <c r="K2149" s="1111" t="s">
        <v>1132</v>
      </c>
      <c r="L2149" s="441" t="s">
        <v>1120</v>
      </c>
      <c r="M2149" s="441" t="str">
        <f t="shared" si="130"/>
        <v>Wallerawang 66 kV</v>
      </c>
      <c r="N2149" s="1111" t="s">
        <v>1106</v>
      </c>
      <c r="O2149" s="1111" t="s">
        <v>833</v>
      </c>
      <c r="P2149" s="1111"/>
      <c r="Q2149" s="2850"/>
      <c r="R2149" s="2850"/>
      <c r="S2149" s="2850"/>
      <c r="T2149" s="2850"/>
      <c r="U2149" s="2850"/>
      <c r="V2149" s="2851"/>
      <c r="W2149" s="2852"/>
      <c r="X2149" s="2852"/>
      <c r="Y2149" s="2852"/>
      <c r="Z2149" s="2852"/>
      <c r="AA2149" s="2853"/>
      <c r="AC2149" s="124"/>
      <c r="AD2149" s="124"/>
      <c r="AE2149" s="124"/>
      <c r="AF2149" s="124"/>
      <c r="AG2149" s="124"/>
      <c r="AH2149" s="124"/>
      <c r="AI2149" s="124"/>
      <c r="AJ2149" s="124"/>
      <c r="AK2149" s="124"/>
      <c r="AL2149" s="124"/>
      <c r="AM2149" s="124"/>
      <c r="AN2149" s="124"/>
      <c r="AO2149" s="124"/>
      <c r="AP2149" s="124"/>
      <c r="AQ2149" s="124"/>
      <c r="AR2149" s="124"/>
      <c r="AS2149" s="124"/>
      <c r="AT2149" s="124"/>
      <c r="AU2149" s="124"/>
      <c r="AV2149" s="124"/>
      <c r="AW2149" s="124"/>
      <c r="AX2149" s="124"/>
      <c r="AY2149" s="124"/>
      <c r="AZ2149" s="124"/>
      <c r="BA2149" s="124"/>
      <c r="BB2149" s="124"/>
    </row>
    <row r="2150" spans="2:54" ht="15" customHeight="1">
      <c r="B2150" s="1155"/>
      <c r="C2150" s="3016" t="s">
        <v>1132</v>
      </c>
      <c r="D2150" s="3016" t="s">
        <v>842</v>
      </c>
      <c r="E2150" s="1146" t="s">
        <v>1127</v>
      </c>
      <c r="F2150" s="1106"/>
      <c r="G2150" s="441" t="s">
        <v>93</v>
      </c>
      <c r="H2150" s="441" t="s">
        <v>1103</v>
      </c>
      <c r="I2150" s="441" t="s">
        <v>1128</v>
      </c>
      <c r="J2150" s="441" t="s">
        <v>112</v>
      </c>
      <c r="K2150" s="1111" t="s">
        <v>1132</v>
      </c>
      <c r="L2150" s="441" t="s">
        <v>1120</v>
      </c>
      <c r="M2150" s="441" t="str">
        <f t="shared" si="130"/>
        <v>Wallerawang 66 kV</v>
      </c>
      <c r="N2150" s="1111" t="s">
        <v>1106</v>
      </c>
      <c r="O2150" s="1112" t="s">
        <v>842</v>
      </c>
      <c r="P2150" s="1111"/>
      <c r="Q2150" s="2881">
        <v>37</v>
      </c>
      <c r="R2150" s="2881">
        <v>31</v>
      </c>
      <c r="S2150" s="2881">
        <v>34</v>
      </c>
      <c r="T2150" s="2881">
        <v>38</v>
      </c>
      <c r="U2150" s="2881">
        <v>37</v>
      </c>
      <c r="V2150" s="2881">
        <v>39</v>
      </c>
      <c r="W2150" s="2852"/>
      <c r="X2150" s="2852"/>
      <c r="Y2150" s="2852"/>
      <c r="Z2150" s="2852"/>
      <c r="AA2150" s="2853"/>
      <c r="AC2150" s="124"/>
      <c r="AD2150" s="124"/>
      <c r="AE2150" s="124"/>
      <c r="AF2150" s="124"/>
      <c r="AG2150" s="124"/>
      <c r="AH2150" s="124"/>
      <c r="AI2150" s="124"/>
      <c r="AJ2150" s="124"/>
      <c r="AK2150" s="124"/>
      <c r="AL2150" s="124"/>
      <c r="AM2150" s="124"/>
      <c r="AN2150" s="124"/>
      <c r="AO2150" s="124"/>
      <c r="AP2150" s="124"/>
      <c r="AQ2150" s="124"/>
      <c r="AR2150" s="124"/>
      <c r="AS2150" s="124"/>
      <c r="AT2150" s="124"/>
      <c r="AU2150" s="124"/>
      <c r="AV2150" s="124"/>
      <c r="AW2150" s="124"/>
      <c r="AX2150" s="124"/>
      <c r="AY2150" s="124"/>
      <c r="AZ2150" s="124"/>
      <c r="BA2150" s="124"/>
      <c r="BB2150" s="124"/>
    </row>
    <row r="2151" spans="2:54" ht="15" customHeight="1">
      <c r="B2151" s="1155"/>
      <c r="C2151" s="3017"/>
      <c r="D2151" s="3017"/>
      <c r="E2151" s="1146" t="s">
        <v>1130</v>
      </c>
      <c r="F2151" s="1106"/>
      <c r="G2151" s="441" t="s">
        <v>93</v>
      </c>
      <c r="H2151" s="441" t="s">
        <v>1103</v>
      </c>
      <c r="I2151" s="441" t="s">
        <v>1131</v>
      </c>
      <c r="J2151" s="441" t="s">
        <v>112</v>
      </c>
      <c r="K2151" s="1111" t="s">
        <v>1132</v>
      </c>
      <c r="L2151" s="441" t="s">
        <v>1120</v>
      </c>
      <c r="M2151" s="441" t="str">
        <f t="shared" si="130"/>
        <v>Wallerawang 66 kV</v>
      </c>
      <c r="N2151" s="1111" t="s">
        <v>1106</v>
      </c>
      <c r="O2151" s="1112" t="s">
        <v>842</v>
      </c>
      <c r="P2151" s="1111"/>
      <c r="Q2151" s="2881">
        <v>22</v>
      </c>
      <c r="R2151" s="2881">
        <v>20</v>
      </c>
      <c r="S2151" s="2881">
        <v>22</v>
      </c>
      <c r="T2151" s="2881">
        <v>29</v>
      </c>
      <c r="U2151" s="2881">
        <v>20</v>
      </c>
      <c r="V2151" s="2881">
        <v>29</v>
      </c>
      <c r="W2151" s="2852"/>
      <c r="X2151" s="2852"/>
      <c r="Y2151" s="2852"/>
      <c r="Z2151" s="2852"/>
      <c r="AA2151" s="2853"/>
      <c r="AC2151" s="124"/>
      <c r="AD2151" s="124"/>
      <c r="AE2151" s="124"/>
      <c r="AF2151" s="124"/>
      <c r="AG2151" s="124"/>
      <c r="AH2151" s="124"/>
      <c r="AI2151" s="124"/>
      <c r="AJ2151" s="124"/>
      <c r="AK2151" s="124"/>
      <c r="AL2151" s="124"/>
      <c r="AM2151" s="124"/>
      <c r="AN2151" s="124"/>
      <c r="AO2151" s="124"/>
      <c r="AP2151" s="124"/>
      <c r="AQ2151" s="124"/>
      <c r="AR2151" s="124"/>
      <c r="AS2151" s="124"/>
      <c r="AT2151" s="124"/>
      <c r="AU2151" s="124"/>
      <c r="AV2151" s="124"/>
      <c r="AW2151" s="124"/>
      <c r="AX2151" s="124"/>
      <c r="AY2151" s="124"/>
      <c r="AZ2151" s="124"/>
      <c r="BA2151" s="124"/>
      <c r="BB2151" s="124"/>
    </row>
    <row r="2152" spans="2:54" ht="15" customHeight="1">
      <c r="B2152" s="1155"/>
      <c r="C2152" s="3016" t="s">
        <v>1133</v>
      </c>
      <c r="D2152" s="3016"/>
      <c r="E2152" s="1146" t="s">
        <v>1127</v>
      </c>
      <c r="F2152" s="1106"/>
      <c r="G2152" s="441" t="s">
        <v>93</v>
      </c>
      <c r="H2152" s="441" t="s">
        <v>1103</v>
      </c>
      <c r="I2152" s="441" t="s">
        <v>1128</v>
      </c>
      <c r="J2152" s="441" t="s">
        <v>112</v>
      </c>
      <c r="K2152" s="1111" t="s">
        <v>1133</v>
      </c>
      <c r="L2152" s="441" t="s">
        <v>1120</v>
      </c>
      <c r="M2152" s="441" t="str">
        <f t="shared" si="130"/>
        <v>Wallerawang 66 kV</v>
      </c>
      <c r="N2152" s="1111" t="s">
        <v>1108</v>
      </c>
      <c r="O2152" s="1111" t="s">
        <v>1109</v>
      </c>
      <c r="P2152" s="1111"/>
      <c r="Q2152" s="2856"/>
      <c r="R2152" s="2856"/>
      <c r="S2152" s="2856"/>
      <c r="T2152" s="2856"/>
      <c r="U2152" s="2856"/>
      <c r="V2152" s="2858"/>
      <c r="W2152" s="2859"/>
      <c r="X2152" s="2859"/>
      <c r="Y2152" s="2859"/>
      <c r="Z2152" s="2859"/>
      <c r="AA2152" s="2860"/>
      <c r="AC2152" s="124"/>
      <c r="AD2152" s="124"/>
      <c r="AE2152" s="124"/>
      <c r="AF2152" s="124"/>
      <c r="AG2152" s="124"/>
      <c r="AH2152" s="124"/>
      <c r="AI2152" s="124"/>
      <c r="AJ2152" s="124"/>
      <c r="AK2152" s="124"/>
      <c r="AL2152" s="124"/>
      <c r="AM2152" s="124"/>
      <c r="AN2152" s="124"/>
      <c r="AO2152" s="124"/>
      <c r="AP2152" s="124"/>
      <c r="AQ2152" s="124"/>
      <c r="AR2152" s="124"/>
      <c r="AS2152" s="124"/>
      <c r="AT2152" s="124"/>
      <c r="AU2152" s="124"/>
      <c r="AV2152" s="124"/>
      <c r="AW2152" s="124"/>
      <c r="AX2152" s="124"/>
      <c r="AY2152" s="124"/>
      <c r="AZ2152" s="124"/>
      <c r="BA2152" s="124"/>
      <c r="BB2152" s="124"/>
    </row>
    <row r="2153" spans="2:54" ht="15" customHeight="1">
      <c r="B2153" s="1155"/>
      <c r="C2153" s="3017"/>
      <c r="D2153" s="3017"/>
      <c r="E2153" s="1146" t="s">
        <v>1130</v>
      </c>
      <c r="F2153" s="1106"/>
      <c r="G2153" s="441" t="s">
        <v>93</v>
      </c>
      <c r="H2153" s="441" t="s">
        <v>1103</v>
      </c>
      <c r="I2153" s="441" t="s">
        <v>1131</v>
      </c>
      <c r="J2153" s="441" t="s">
        <v>112</v>
      </c>
      <c r="K2153" s="1111" t="s">
        <v>1133</v>
      </c>
      <c r="L2153" s="441" t="s">
        <v>1120</v>
      </c>
      <c r="M2153" s="441" t="str">
        <f t="shared" si="130"/>
        <v>Wallerawang 66 kV</v>
      </c>
      <c r="N2153" s="1111" t="s">
        <v>1108</v>
      </c>
      <c r="O2153" s="1111" t="s">
        <v>1109</v>
      </c>
      <c r="P2153" s="1111"/>
      <c r="Q2153" s="2856"/>
      <c r="R2153" s="2856"/>
      <c r="S2153" s="2856"/>
      <c r="T2153" s="2856"/>
      <c r="U2153" s="2856"/>
      <c r="V2153" s="2858"/>
      <c r="W2153" s="2859"/>
      <c r="X2153" s="2859"/>
      <c r="Y2153" s="2859"/>
      <c r="Z2153" s="2859"/>
      <c r="AA2153" s="2860"/>
      <c r="AC2153" s="124"/>
      <c r="AD2153" s="124"/>
      <c r="AE2153" s="124"/>
      <c r="AF2153" s="124"/>
      <c r="AG2153" s="124"/>
      <c r="AH2153" s="124"/>
      <c r="AI2153" s="124"/>
      <c r="AJ2153" s="124"/>
      <c r="AK2153" s="124"/>
      <c r="AL2153" s="124"/>
      <c r="AM2153" s="124"/>
      <c r="AN2153" s="124"/>
      <c r="AO2153" s="124"/>
      <c r="AP2153" s="124"/>
      <c r="AQ2153" s="124"/>
      <c r="AR2153" s="124"/>
      <c r="AS2153" s="124"/>
      <c r="AT2153" s="124"/>
      <c r="AU2153" s="124"/>
      <c r="AV2153" s="124"/>
      <c r="AW2153" s="124"/>
      <c r="AX2153" s="124"/>
      <c r="AY2153" s="124"/>
      <c r="AZ2153" s="124"/>
      <c r="BA2153" s="124"/>
      <c r="BB2153" s="124"/>
    </row>
    <row r="2154" spans="2:54" ht="15" customHeight="1">
      <c r="B2154" s="1155"/>
      <c r="C2154" s="3016" t="s">
        <v>1110</v>
      </c>
      <c r="D2154" s="3016"/>
      <c r="E2154" s="1146" t="s">
        <v>1127</v>
      </c>
      <c r="F2154" s="1106"/>
      <c r="G2154" s="441" t="s">
        <v>93</v>
      </c>
      <c r="H2154" s="441" t="s">
        <v>1103</v>
      </c>
      <c r="I2154" s="441" t="s">
        <v>1128</v>
      </c>
      <c r="J2154" s="441" t="s">
        <v>112</v>
      </c>
      <c r="K2154" s="1111" t="s">
        <v>1110</v>
      </c>
      <c r="L2154" s="441" t="s">
        <v>1120</v>
      </c>
      <c r="M2154" s="441" t="str">
        <f t="shared" si="130"/>
        <v>Wallerawang 66 kV</v>
      </c>
      <c r="N2154" s="1111" t="s">
        <v>1111</v>
      </c>
      <c r="O2154" s="1112">
        <v>0</v>
      </c>
      <c r="P2154" s="1111"/>
      <c r="Q2154" s="2861"/>
      <c r="R2154" s="2861"/>
      <c r="S2154" s="2861"/>
      <c r="T2154" s="2861"/>
      <c r="U2154" s="2861"/>
      <c r="V2154" s="2862"/>
      <c r="W2154" s="2863"/>
      <c r="X2154" s="2863"/>
      <c r="Y2154" s="2863"/>
      <c r="Z2154" s="2863"/>
      <c r="AA2154" s="2864"/>
      <c r="AC2154" s="124"/>
      <c r="AD2154" s="124"/>
      <c r="AE2154" s="124"/>
      <c r="AF2154" s="124"/>
      <c r="AG2154" s="124"/>
      <c r="AH2154" s="124"/>
      <c r="AI2154" s="124"/>
      <c r="AJ2154" s="124"/>
      <c r="AK2154" s="124"/>
      <c r="AL2154" s="124"/>
      <c r="AM2154" s="124"/>
      <c r="AN2154" s="124"/>
      <c r="AO2154" s="124"/>
      <c r="AP2154" s="124"/>
      <c r="AQ2154" s="124"/>
      <c r="AR2154" s="124"/>
      <c r="AS2154" s="124"/>
      <c r="AT2154" s="124"/>
      <c r="AU2154" s="124"/>
      <c r="AV2154" s="124"/>
      <c r="AW2154" s="124"/>
      <c r="AX2154" s="124"/>
      <c r="AY2154" s="124"/>
      <c r="AZ2154" s="124"/>
      <c r="BA2154" s="124"/>
      <c r="BB2154" s="124"/>
    </row>
    <row r="2155" spans="2:54" ht="15" customHeight="1">
      <c r="B2155" s="1155"/>
      <c r="C2155" s="3017"/>
      <c r="D2155" s="3017"/>
      <c r="E2155" s="1146" t="s">
        <v>1130</v>
      </c>
      <c r="F2155" s="1106"/>
      <c r="G2155" s="441" t="s">
        <v>93</v>
      </c>
      <c r="H2155" s="441" t="s">
        <v>1103</v>
      </c>
      <c r="I2155" s="441" t="s">
        <v>1131</v>
      </c>
      <c r="J2155" s="441" t="s">
        <v>112</v>
      </c>
      <c r="K2155" s="1111" t="s">
        <v>1110</v>
      </c>
      <c r="L2155" s="441" t="s">
        <v>1120</v>
      </c>
      <c r="M2155" s="441" t="str">
        <f t="shared" si="130"/>
        <v>Wallerawang 66 kV</v>
      </c>
      <c r="N2155" s="1111" t="s">
        <v>1111</v>
      </c>
      <c r="O2155" s="1112">
        <v>0</v>
      </c>
      <c r="P2155" s="1111"/>
      <c r="Q2155" s="2861"/>
      <c r="R2155" s="2861"/>
      <c r="S2155" s="2861"/>
      <c r="T2155" s="2861"/>
      <c r="U2155" s="2861"/>
      <c r="V2155" s="2862"/>
      <c r="W2155" s="2863"/>
      <c r="X2155" s="2863"/>
      <c r="Y2155" s="2863"/>
      <c r="Z2155" s="2863"/>
      <c r="AA2155" s="2864"/>
      <c r="AC2155" s="124"/>
      <c r="AD2155" s="124"/>
      <c r="AE2155" s="124"/>
      <c r="AF2155" s="124"/>
      <c r="AG2155" s="124"/>
      <c r="AH2155" s="124"/>
      <c r="AI2155" s="124"/>
      <c r="AJ2155" s="124"/>
      <c r="AK2155" s="124"/>
      <c r="AL2155" s="124"/>
      <c r="AM2155" s="124"/>
      <c r="AN2155" s="124"/>
      <c r="AO2155" s="124"/>
      <c r="AP2155" s="124"/>
      <c r="AQ2155" s="124"/>
      <c r="AR2155" s="124"/>
      <c r="AS2155" s="124"/>
      <c r="AT2155" s="124"/>
      <c r="AU2155" s="124"/>
      <c r="AV2155" s="124"/>
      <c r="AW2155" s="124"/>
      <c r="AX2155" s="124"/>
      <c r="AY2155" s="124"/>
      <c r="AZ2155" s="124"/>
      <c r="BA2155" s="124"/>
      <c r="BB2155" s="124"/>
    </row>
    <row r="2156" spans="2:54" ht="15" customHeight="1">
      <c r="B2156" s="1155"/>
      <c r="C2156" s="3016" t="s">
        <v>1112</v>
      </c>
      <c r="D2156" s="3016"/>
      <c r="E2156" s="1146" t="s">
        <v>1127</v>
      </c>
      <c r="F2156" s="1106"/>
      <c r="G2156" s="441" t="s">
        <v>93</v>
      </c>
      <c r="H2156" s="441" t="s">
        <v>1103</v>
      </c>
      <c r="I2156" s="441" t="s">
        <v>1128</v>
      </c>
      <c r="J2156" s="441" t="s">
        <v>112</v>
      </c>
      <c r="K2156" s="1111" t="s">
        <v>1112</v>
      </c>
      <c r="L2156" s="441" t="s">
        <v>1120</v>
      </c>
      <c r="M2156" s="441" t="str">
        <f t="shared" si="130"/>
        <v>Wallerawang 66 kV</v>
      </c>
      <c r="N2156" s="1111" t="s">
        <v>1113</v>
      </c>
      <c r="O2156" s="1111" t="s">
        <v>1113</v>
      </c>
      <c r="P2156" s="1111"/>
      <c r="Q2156" s="2850"/>
      <c r="R2156" s="2850"/>
      <c r="S2156" s="2850"/>
      <c r="T2156" s="2850"/>
      <c r="U2156" s="2850"/>
      <c r="V2156" s="2851"/>
      <c r="W2156" s="2866"/>
      <c r="X2156" s="2866"/>
      <c r="Y2156" s="2866"/>
      <c r="Z2156" s="2866"/>
      <c r="AA2156" s="2099"/>
      <c r="AC2156" s="124"/>
      <c r="AD2156" s="124"/>
      <c r="AE2156" s="124"/>
      <c r="AF2156" s="124"/>
      <c r="AG2156" s="124"/>
      <c r="AH2156" s="124"/>
      <c r="AI2156" s="124"/>
      <c r="AJ2156" s="124"/>
      <c r="AK2156" s="124"/>
      <c r="AL2156" s="124"/>
      <c r="AM2156" s="124"/>
      <c r="AN2156" s="124"/>
      <c r="AO2156" s="124"/>
      <c r="AP2156" s="124"/>
      <c r="AQ2156" s="124"/>
      <c r="AR2156" s="124"/>
      <c r="AS2156" s="124"/>
      <c r="AT2156" s="124"/>
      <c r="AU2156" s="124"/>
      <c r="AV2156" s="124"/>
      <c r="AW2156" s="124"/>
      <c r="AX2156" s="124"/>
      <c r="AY2156" s="124"/>
      <c r="AZ2156" s="124"/>
      <c r="BA2156" s="124"/>
      <c r="BB2156" s="124"/>
    </row>
    <row r="2157" spans="2:54" ht="15" customHeight="1">
      <c r="B2157" s="1155"/>
      <c r="C2157" s="3017"/>
      <c r="D2157" s="3017"/>
      <c r="E2157" s="1146" t="s">
        <v>1130</v>
      </c>
      <c r="F2157" s="1106"/>
      <c r="G2157" s="441" t="s">
        <v>93</v>
      </c>
      <c r="H2157" s="441" t="s">
        <v>1103</v>
      </c>
      <c r="I2157" s="441" t="s">
        <v>1131</v>
      </c>
      <c r="J2157" s="441" t="s">
        <v>112</v>
      </c>
      <c r="K2157" s="1111" t="s">
        <v>1112</v>
      </c>
      <c r="L2157" s="441" t="s">
        <v>1120</v>
      </c>
      <c r="M2157" s="441" t="str">
        <f t="shared" si="130"/>
        <v>Wallerawang 66 kV</v>
      </c>
      <c r="N2157" s="1111" t="s">
        <v>1113</v>
      </c>
      <c r="O2157" s="1111" t="s">
        <v>1113</v>
      </c>
      <c r="P2157" s="1111"/>
      <c r="Q2157" s="2850"/>
      <c r="R2157" s="2850"/>
      <c r="S2157" s="2850"/>
      <c r="T2157" s="2850"/>
      <c r="U2157" s="2850"/>
      <c r="V2157" s="2851"/>
      <c r="W2157" s="2866"/>
      <c r="X2157" s="2866"/>
      <c r="Y2157" s="2866"/>
      <c r="Z2157" s="2866"/>
      <c r="AA2157" s="2099"/>
      <c r="AC2157" s="124"/>
      <c r="AD2157" s="124"/>
      <c r="AE2157" s="124"/>
      <c r="AF2157" s="124"/>
      <c r="AG2157" s="124"/>
      <c r="AH2157" s="124"/>
      <c r="AI2157" s="124"/>
      <c r="AJ2157" s="124"/>
      <c r="AK2157" s="124"/>
      <c r="AL2157" s="124"/>
      <c r="AM2157" s="124"/>
      <c r="AN2157" s="124"/>
      <c r="AO2157" s="124"/>
      <c r="AP2157" s="124"/>
      <c r="AQ2157" s="124"/>
      <c r="AR2157" s="124"/>
      <c r="AS2157" s="124"/>
      <c r="AT2157" s="124"/>
      <c r="AU2157" s="124"/>
      <c r="AV2157" s="124"/>
      <c r="AW2157" s="124"/>
      <c r="AX2157" s="124"/>
      <c r="AY2157" s="124"/>
      <c r="AZ2157" s="124"/>
      <c r="BA2157" s="124"/>
      <c r="BB2157" s="124"/>
    </row>
    <row r="2158" spans="2:54" ht="15" customHeight="1">
      <c r="B2158" s="1155"/>
      <c r="C2158" s="3016" t="s">
        <v>1134</v>
      </c>
      <c r="D2158" s="3016" t="s">
        <v>833</v>
      </c>
      <c r="E2158" s="1146" t="s">
        <v>1127</v>
      </c>
      <c r="F2158" s="1106"/>
      <c r="G2158" s="441" t="s">
        <v>93</v>
      </c>
      <c r="H2158" s="441" t="s">
        <v>1103</v>
      </c>
      <c r="I2158" s="441" t="s">
        <v>1128</v>
      </c>
      <c r="J2158" s="441" t="s">
        <v>112</v>
      </c>
      <c r="K2158" s="1111" t="s">
        <v>1134</v>
      </c>
      <c r="L2158" s="441" t="s">
        <v>1120</v>
      </c>
      <c r="M2158" s="441" t="str">
        <f t="shared" si="130"/>
        <v>Wallerawang 66 kV</v>
      </c>
      <c r="N2158" s="1111" t="s">
        <v>1115</v>
      </c>
      <c r="O2158" s="1111" t="s">
        <v>833</v>
      </c>
      <c r="P2158" s="1111"/>
      <c r="Q2158" s="2867"/>
      <c r="R2158" s="2868"/>
      <c r="S2158" s="2869"/>
      <c r="T2158" s="2869"/>
      <c r="U2158" s="2869"/>
      <c r="V2158" s="2869"/>
      <c r="W2158" s="2869"/>
      <c r="X2158" s="2869"/>
      <c r="Y2158" s="2869"/>
      <c r="Z2158" s="2869"/>
      <c r="AA2158" s="2879"/>
      <c r="AC2158" s="124"/>
      <c r="AD2158" s="124"/>
      <c r="AE2158" s="124"/>
      <c r="AF2158" s="124"/>
      <c r="AG2158" s="124"/>
      <c r="AH2158" s="124"/>
      <c r="AI2158" s="124"/>
      <c r="AJ2158" s="124"/>
      <c r="AK2158" s="124"/>
      <c r="AL2158" s="124"/>
      <c r="AM2158" s="124"/>
      <c r="AN2158" s="124"/>
      <c r="AO2158" s="124"/>
      <c r="AP2158" s="124"/>
      <c r="AQ2158" s="124"/>
      <c r="AR2158" s="124"/>
      <c r="AS2158" s="124"/>
      <c r="AT2158" s="124"/>
      <c r="AU2158" s="124"/>
      <c r="AV2158" s="124"/>
      <c r="AW2158" s="124"/>
      <c r="AX2158" s="124"/>
      <c r="AY2158" s="124"/>
      <c r="AZ2158" s="124"/>
      <c r="BA2158" s="124"/>
      <c r="BB2158" s="124"/>
    </row>
    <row r="2159" spans="2:54" ht="15" customHeight="1">
      <c r="B2159" s="1155"/>
      <c r="C2159" s="3017"/>
      <c r="D2159" s="3017"/>
      <c r="E2159" s="1146" t="s">
        <v>1130</v>
      </c>
      <c r="F2159" s="1106"/>
      <c r="G2159" s="441" t="s">
        <v>93</v>
      </c>
      <c r="H2159" s="441" t="s">
        <v>1103</v>
      </c>
      <c r="I2159" s="441" t="s">
        <v>1131</v>
      </c>
      <c r="J2159" s="441" t="s">
        <v>112</v>
      </c>
      <c r="K2159" s="1111" t="s">
        <v>1134</v>
      </c>
      <c r="L2159" s="441" t="s">
        <v>1120</v>
      </c>
      <c r="M2159" s="441" t="str">
        <f t="shared" si="130"/>
        <v>Wallerawang 66 kV</v>
      </c>
      <c r="N2159" s="1111" t="s">
        <v>1115</v>
      </c>
      <c r="O2159" s="1111" t="s">
        <v>833</v>
      </c>
      <c r="P2159" s="1111"/>
      <c r="Q2159" s="2867"/>
      <c r="R2159" s="2868"/>
      <c r="S2159" s="2869"/>
      <c r="T2159" s="2869"/>
      <c r="U2159" s="2869"/>
      <c r="V2159" s="2869"/>
      <c r="W2159" s="2869"/>
      <c r="X2159" s="2869"/>
      <c r="Y2159" s="2869"/>
      <c r="Z2159" s="2869"/>
      <c r="AA2159" s="2879"/>
      <c r="AC2159" s="124"/>
      <c r="AD2159" s="124"/>
      <c r="AE2159" s="124"/>
      <c r="AF2159" s="124"/>
      <c r="AG2159" s="124"/>
      <c r="AH2159" s="124"/>
      <c r="AI2159" s="124"/>
      <c r="AJ2159" s="124"/>
      <c r="AK2159" s="124"/>
      <c r="AL2159" s="124"/>
      <c r="AM2159" s="124"/>
      <c r="AN2159" s="124"/>
      <c r="AO2159" s="124"/>
      <c r="AP2159" s="124"/>
      <c r="AQ2159" s="124"/>
      <c r="AR2159" s="124"/>
      <c r="AS2159" s="124"/>
      <c r="AT2159" s="124"/>
      <c r="AU2159" s="124"/>
      <c r="AV2159" s="124"/>
      <c r="AW2159" s="124"/>
      <c r="AX2159" s="124"/>
      <c r="AY2159" s="124"/>
      <c r="AZ2159" s="124"/>
      <c r="BA2159" s="124"/>
      <c r="BB2159" s="124"/>
    </row>
    <row r="2160" spans="2:54" ht="15" customHeight="1">
      <c r="B2160" s="1155"/>
      <c r="C2160" s="3016" t="s">
        <v>1135</v>
      </c>
      <c r="D2160" s="3016" t="s">
        <v>833</v>
      </c>
      <c r="E2160" s="1146" t="s">
        <v>1127</v>
      </c>
      <c r="F2160" s="1106"/>
      <c r="G2160" s="441" t="s">
        <v>93</v>
      </c>
      <c r="H2160" s="441" t="s">
        <v>1103</v>
      </c>
      <c r="I2160" s="441" t="s">
        <v>1128</v>
      </c>
      <c r="J2160" s="441" t="s">
        <v>112</v>
      </c>
      <c r="K2160" s="1111" t="s">
        <v>1135</v>
      </c>
      <c r="L2160" s="441" t="s">
        <v>1120</v>
      </c>
      <c r="M2160" s="441" t="str">
        <f t="shared" si="130"/>
        <v>Wallerawang 66 kV</v>
      </c>
      <c r="N2160" s="1111" t="s">
        <v>1106</v>
      </c>
      <c r="O2160" s="1111" t="s">
        <v>833</v>
      </c>
      <c r="P2160" s="1111"/>
      <c r="Q2160" s="2867"/>
      <c r="R2160" s="2868"/>
      <c r="S2160" s="2869"/>
      <c r="T2160" s="2869"/>
      <c r="U2160" s="2869"/>
      <c r="V2160" s="2869"/>
      <c r="W2160" s="2869"/>
      <c r="X2160" s="2869"/>
      <c r="Y2160" s="2869"/>
      <c r="Z2160" s="2869"/>
      <c r="AA2160" s="2879"/>
      <c r="AC2160" s="124"/>
      <c r="AD2160" s="124"/>
      <c r="AE2160" s="124"/>
      <c r="AF2160" s="124"/>
      <c r="AG2160" s="124"/>
      <c r="AH2160" s="124"/>
      <c r="AI2160" s="124"/>
      <c r="AJ2160" s="124"/>
      <c r="AK2160" s="124"/>
      <c r="AL2160" s="124"/>
      <c r="AM2160" s="124"/>
      <c r="AN2160" s="124"/>
      <c r="AO2160" s="124"/>
      <c r="AP2160" s="124"/>
      <c r="AQ2160" s="124"/>
      <c r="AR2160" s="124"/>
      <c r="AS2160" s="124"/>
      <c r="AT2160" s="124"/>
      <c r="AU2160" s="124"/>
      <c r="AV2160" s="124"/>
      <c r="AW2160" s="124"/>
      <c r="AX2160" s="124"/>
      <c r="AY2160" s="124"/>
      <c r="AZ2160" s="124"/>
      <c r="BA2160" s="124"/>
      <c r="BB2160" s="124"/>
    </row>
    <row r="2161" spans="2:54" ht="15" customHeight="1">
      <c r="B2161" s="1155"/>
      <c r="C2161" s="3017"/>
      <c r="D2161" s="3017"/>
      <c r="E2161" s="1146" t="s">
        <v>1130</v>
      </c>
      <c r="F2161" s="1106"/>
      <c r="G2161" s="441" t="s">
        <v>93</v>
      </c>
      <c r="H2161" s="441" t="s">
        <v>1103</v>
      </c>
      <c r="I2161" s="441" t="s">
        <v>1131</v>
      </c>
      <c r="J2161" s="441" t="s">
        <v>112</v>
      </c>
      <c r="K2161" s="1111" t="s">
        <v>1135</v>
      </c>
      <c r="L2161" s="441" t="s">
        <v>1120</v>
      </c>
      <c r="M2161" s="441" t="str">
        <f t="shared" si="130"/>
        <v>Wallerawang 66 kV</v>
      </c>
      <c r="N2161" s="1111" t="s">
        <v>1106</v>
      </c>
      <c r="O2161" s="1111" t="s">
        <v>833</v>
      </c>
      <c r="P2161" s="1111"/>
      <c r="Q2161" s="2867"/>
      <c r="R2161" s="2868"/>
      <c r="S2161" s="2869"/>
      <c r="T2161" s="2869"/>
      <c r="U2161" s="2869"/>
      <c r="V2161" s="2869"/>
      <c r="W2161" s="2869"/>
      <c r="X2161" s="2869"/>
      <c r="Y2161" s="2869"/>
      <c r="Z2161" s="2869"/>
      <c r="AA2161" s="2879"/>
      <c r="AC2161" s="124"/>
      <c r="AD2161" s="124"/>
      <c r="AE2161" s="124"/>
      <c r="AF2161" s="124"/>
      <c r="AG2161" s="124"/>
      <c r="AH2161" s="124"/>
      <c r="AI2161" s="124"/>
      <c r="AJ2161" s="124"/>
      <c r="AK2161" s="124"/>
      <c r="AL2161" s="124"/>
      <c r="AM2161" s="124"/>
      <c r="AN2161" s="124"/>
      <c r="AO2161" s="124"/>
      <c r="AP2161" s="124"/>
      <c r="AQ2161" s="124"/>
      <c r="AR2161" s="124"/>
      <c r="AS2161" s="124"/>
      <c r="AT2161" s="124"/>
      <c r="AU2161" s="124"/>
      <c r="AV2161" s="124"/>
      <c r="AW2161" s="124"/>
      <c r="AX2161" s="124"/>
      <c r="AY2161" s="124"/>
      <c r="AZ2161" s="124"/>
      <c r="BA2161" s="124"/>
      <c r="BB2161" s="124"/>
    </row>
    <row r="2162" spans="2:54" ht="15" customHeight="1">
      <c r="B2162" s="1155"/>
      <c r="C2162" s="3016" t="s">
        <v>1135</v>
      </c>
      <c r="D2162" s="3016" t="s">
        <v>842</v>
      </c>
      <c r="E2162" s="1146" t="s">
        <v>1127</v>
      </c>
      <c r="F2162" s="1106"/>
      <c r="G2162" s="441" t="s">
        <v>93</v>
      </c>
      <c r="H2162" s="441" t="s">
        <v>1103</v>
      </c>
      <c r="I2162" s="441" t="s">
        <v>1128</v>
      </c>
      <c r="J2162" s="441" t="s">
        <v>112</v>
      </c>
      <c r="K2162" s="1111" t="s">
        <v>1135</v>
      </c>
      <c r="L2162" s="441" t="s">
        <v>1120</v>
      </c>
      <c r="M2162" s="441" t="str">
        <f t="shared" si="130"/>
        <v>Wallerawang 66 kV</v>
      </c>
      <c r="N2162" s="1111" t="s">
        <v>1106</v>
      </c>
      <c r="O2162" s="1111" t="s">
        <v>842</v>
      </c>
      <c r="P2162" s="1111"/>
      <c r="Q2162" s="2867"/>
      <c r="R2162" s="2868"/>
      <c r="S2162" s="2869"/>
      <c r="T2162" s="2869"/>
      <c r="U2162" s="2869"/>
      <c r="V2162" s="2869"/>
      <c r="W2162" s="2869"/>
      <c r="X2162" s="2869"/>
      <c r="Y2162" s="2869"/>
      <c r="Z2162" s="2869"/>
      <c r="AA2162" s="2879"/>
      <c r="AC2162" s="124"/>
      <c r="AD2162" s="124"/>
      <c r="AE2162" s="124"/>
      <c r="AF2162" s="124"/>
      <c r="AG2162" s="124"/>
      <c r="AH2162" s="124"/>
      <c r="AI2162" s="124"/>
      <c r="AJ2162" s="124"/>
      <c r="AK2162" s="124"/>
      <c r="AL2162" s="124"/>
      <c r="AM2162" s="124"/>
      <c r="AN2162" s="124"/>
      <c r="AO2162" s="124"/>
      <c r="AP2162" s="124"/>
      <c r="AQ2162" s="124"/>
      <c r="AR2162" s="124"/>
      <c r="AS2162" s="124"/>
      <c r="AT2162" s="124"/>
      <c r="AU2162" s="124"/>
      <c r="AV2162" s="124"/>
      <c r="AW2162" s="124"/>
      <c r="AX2162" s="124"/>
      <c r="AY2162" s="124"/>
      <c r="AZ2162" s="124"/>
      <c r="BA2162" s="124"/>
      <c r="BB2162" s="124"/>
    </row>
    <row r="2163" spans="2:54" ht="15" customHeight="1">
      <c r="B2163" s="1155"/>
      <c r="C2163" s="3017"/>
      <c r="D2163" s="3017"/>
      <c r="E2163" s="1146" t="s">
        <v>1130</v>
      </c>
      <c r="F2163" s="1106"/>
      <c r="G2163" s="441" t="s">
        <v>93</v>
      </c>
      <c r="H2163" s="441" t="s">
        <v>1103</v>
      </c>
      <c r="I2163" s="441" t="s">
        <v>1131</v>
      </c>
      <c r="J2163" s="441" t="s">
        <v>112</v>
      </c>
      <c r="K2163" s="1111" t="s">
        <v>1135</v>
      </c>
      <c r="L2163" s="441" t="s">
        <v>1120</v>
      </c>
      <c r="M2163" s="441" t="str">
        <f t="shared" si="130"/>
        <v>Wallerawang 66 kV</v>
      </c>
      <c r="N2163" s="1111" t="s">
        <v>1106</v>
      </c>
      <c r="O2163" s="1111" t="s">
        <v>842</v>
      </c>
      <c r="P2163" s="1111"/>
      <c r="Q2163" s="2867"/>
      <c r="R2163" s="2868"/>
      <c r="S2163" s="2869"/>
      <c r="T2163" s="2869"/>
      <c r="U2163" s="2869"/>
      <c r="V2163" s="2869"/>
      <c r="W2163" s="2869"/>
      <c r="X2163" s="2869"/>
      <c r="Y2163" s="2869"/>
      <c r="Z2163" s="2869"/>
      <c r="AA2163" s="2879"/>
      <c r="AC2163" s="124"/>
      <c r="AD2163" s="124"/>
      <c r="AE2163" s="124"/>
      <c r="AF2163" s="124"/>
      <c r="AG2163" s="124"/>
      <c r="AH2163" s="124"/>
      <c r="AI2163" s="124"/>
      <c r="AJ2163" s="124"/>
      <c r="AK2163" s="124"/>
      <c r="AL2163" s="124"/>
      <c r="AM2163" s="124"/>
      <c r="AN2163" s="124"/>
      <c r="AO2163" s="124"/>
      <c r="AP2163" s="124"/>
      <c r="AQ2163" s="124"/>
      <c r="AR2163" s="124"/>
      <c r="AS2163" s="124"/>
      <c r="AT2163" s="124"/>
      <c r="AU2163" s="124"/>
      <c r="AV2163" s="124"/>
      <c r="AW2163" s="124"/>
      <c r="AX2163" s="124"/>
      <c r="AY2163" s="124"/>
      <c r="AZ2163" s="124"/>
      <c r="BA2163" s="124"/>
      <c r="BB2163" s="124"/>
    </row>
    <row r="2164" spans="2:54" ht="15" customHeight="1">
      <c r="B2164" s="1155"/>
      <c r="C2164" s="3016" t="s">
        <v>1136</v>
      </c>
      <c r="D2164" s="3016" t="s">
        <v>833</v>
      </c>
      <c r="E2164" s="1146" t="s">
        <v>1127</v>
      </c>
      <c r="F2164" s="1106"/>
      <c r="G2164" s="441" t="s">
        <v>93</v>
      </c>
      <c r="H2164" s="441" t="s">
        <v>1103</v>
      </c>
      <c r="I2164" s="441" t="s">
        <v>1128</v>
      </c>
      <c r="J2164" s="441" t="s">
        <v>112</v>
      </c>
      <c r="K2164" s="1111" t="s">
        <v>1136</v>
      </c>
      <c r="L2164" s="441" t="s">
        <v>1120</v>
      </c>
      <c r="M2164" s="441" t="str">
        <f t="shared" si="130"/>
        <v>Wallerawang 66 kV</v>
      </c>
      <c r="N2164" s="1111" t="s">
        <v>1106</v>
      </c>
      <c r="O2164" s="1111" t="s">
        <v>833</v>
      </c>
      <c r="P2164" s="1111"/>
      <c r="Q2164" s="2867"/>
      <c r="R2164" s="2868"/>
      <c r="S2164" s="2869"/>
      <c r="T2164" s="2869"/>
      <c r="U2164" s="2869"/>
      <c r="V2164" s="2869"/>
      <c r="W2164" s="2870">
        <v>32.061855670103093</v>
      </c>
      <c r="X2164" s="2870">
        <v>33.195876288659797</v>
      </c>
      <c r="Y2164" s="2870">
        <v>33.298969072164944</v>
      </c>
      <c r="Z2164" s="2870">
        <v>33.402061855670105</v>
      </c>
      <c r="AA2164" s="2870">
        <v>33.402061855670105</v>
      </c>
      <c r="AC2164" s="124"/>
      <c r="AD2164" s="124"/>
      <c r="AE2164" s="124"/>
      <c r="AF2164" s="124"/>
      <c r="AG2164" s="124"/>
      <c r="AH2164" s="124"/>
      <c r="AI2164" s="124"/>
      <c r="AJ2164" s="124"/>
      <c r="AK2164" s="124"/>
      <c r="AL2164" s="124"/>
      <c r="AM2164" s="124"/>
      <c r="AN2164" s="124"/>
      <c r="AO2164" s="124"/>
      <c r="AP2164" s="124"/>
      <c r="AQ2164" s="124"/>
      <c r="AR2164" s="124"/>
      <c r="AS2164" s="124"/>
      <c r="AT2164" s="124"/>
      <c r="AU2164" s="124"/>
      <c r="AV2164" s="124"/>
      <c r="AW2164" s="124"/>
      <c r="AX2164" s="124"/>
      <c r="AY2164" s="124"/>
      <c r="AZ2164" s="124"/>
      <c r="BA2164" s="124"/>
      <c r="BB2164" s="124"/>
    </row>
    <row r="2165" spans="2:54" ht="15" customHeight="1">
      <c r="B2165" s="1155"/>
      <c r="C2165" s="3017"/>
      <c r="D2165" s="3017"/>
      <c r="E2165" s="1146" t="s">
        <v>1130</v>
      </c>
      <c r="F2165" s="1106"/>
      <c r="G2165" s="441" t="s">
        <v>93</v>
      </c>
      <c r="H2165" s="441" t="s">
        <v>1103</v>
      </c>
      <c r="I2165" s="441" t="s">
        <v>1131</v>
      </c>
      <c r="J2165" s="441" t="s">
        <v>112</v>
      </c>
      <c r="K2165" s="1111" t="s">
        <v>1136</v>
      </c>
      <c r="L2165" s="441" t="s">
        <v>1120</v>
      </c>
      <c r="M2165" s="441" t="str">
        <f t="shared" si="130"/>
        <v>Wallerawang 66 kV</v>
      </c>
      <c r="N2165" s="1111" t="s">
        <v>1106</v>
      </c>
      <c r="O2165" s="1111" t="s">
        <v>833</v>
      </c>
      <c r="P2165" s="1111"/>
      <c r="Q2165" s="2528"/>
      <c r="R2165" s="2529"/>
      <c r="S2165" s="2530"/>
      <c r="T2165" s="2530"/>
      <c r="U2165" s="2530"/>
      <c r="V2165" s="2530"/>
      <c r="W2165" s="2870"/>
      <c r="X2165" s="2870"/>
      <c r="Y2165" s="2870"/>
      <c r="Z2165" s="2870"/>
      <c r="AA2165" s="2870"/>
      <c r="AC2165" s="124"/>
      <c r="AD2165" s="124"/>
      <c r="AE2165" s="124"/>
      <c r="AF2165" s="124"/>
      <c r="AG2165" s="124"/>
      <c r="AH2165" s="124"/>
      <c r="AI2165" s="124"/>
      <c r="AJ2165" s="124"/>
      <c r="AK2165" s="124"/>
      <c r="AL2165" s="124"/>
      <c r="AM2165" s="124"/>
      <c r="AN2165" s="124"/>
      <c r="AO2165" s="124"/>
      <c r="AP2165" s="124"/>
      <c r="AQ2165" s="124"/>
      <c r="AR2165" s="124"/>
      <c r="AS2165" s="124"/>
      <c r="AT2165" s="124"/>
      <c r="AU2165" s="124"/>
      <c r="AV2165" s="124"/>
      <c r="AW2165" s="124"/>
      <c r="AX2165" s="124"/>
      <c r="AY2165" s="124"/>
      <c r="AZ2165" s="124"/>
      <c r="BA2165" s="124"/>
      <c r="BB2165" s="124"/>
    </row>
    <row r="2166" spans="2:54" ht="15" customHeight="1">
      <c r="B2166" s="1155"/>
      <c r="C2166" s="3016" t="s">
        <v>1136</v>
      </c>
      <c r="D2166" s="3016" t="s">
        <v>842</v>
      </c>
      <c r="E2166" s="1146" t="s">
        <v>1127</v>
      </c>
      <c r="F2166" s="1106"/>
      <c r="G2166" s="441" t="s">
        <v>93</v>
      </c>
      <c r="H2166" s="441" t="s">
        <v>1103</v>
      </c>
      <c r="I2166" s="441" t="s">
        <v>1128</v>
      </c>
      <c r="J2166" s="441" t="s">
        <v>112</v>
      </c>
      <c r="K2166" s="1111" t="s">
        <v>1136</v>
      </c>
      <c r="L2166" s="441" t="s">
        <v>1120</v>
      </c>
      <c r="M2166" s="441" t="str">
        <f t="shared" si="130"/>
        <v>Wallerawang 66 kV</v>
      </c>
      <c r="N2166" s="1111" t="s">
        <v>1106</v>
      </c>
      <c r="O2166" s="1111" t="s">
        <v>842</v>
      </c>
      <c r="P2166" s="1111"/>
      <c r="Q2166" s="2528"/>
      <c r="R2166" s="2529"/>
      <c r="S2166" s="2530"/>
      <c r="T2166" s="2530"/>
      <c r="U2166" s="2530"/>
      <c r="V2166" s="2530"/>
      <c r="W2166" s="2889">
        <v>34.183614533923851</v>
      </c>
      <c r="X2166" s="2889">
        <v>35.249441359621201</v>
      </c>
      <c r="Y2166" s="2889">
        <v>35.381257058601939</v>
      </c>
      <c r="Z2166" s="2889">
        <v>35.478299649051444</v>
      </c>
      <c r="AA2166" s="2889">
        <v>35.478299649051444</v>
      </c>
      <c r="AC2166" s="124"/>
      <c r="AD2166" s="124"/>
      <c r="AE2166" s="124"/>
      <c r="AF2166" s="124"/>
      <c r="AG2166" s="124"/>
      <c r="AH2166" s="124"/>
      <c r="AI2166" s="124"/>
      <c r="AJ2166" s="124"/>
      <c r="AK2166" s="124"/>
      <c r="AL2166" s="124"/>
      <c r="AM2166" s="124"/>
      <c r="AN2166" s="124"/>
      <c r="AO2166" s="124"/>
      <c r="AP2166" s="124"/>
      <c r="AQ2166" s="124"/>
      <c r="AR2166" s="124"/>
      <c r="AS2166" s="124"/>
      <c r="AT2166" s="124"/>
      <c r="AU2166" s="124"/>
      <c r="AV2166" s="124"/>
      <c r="AW2166" s="124"/>
      <c r="AX2166" s="124"/>
      <c r="AY2166" s="124"/>
      <c r="AZ2166" s="124"/>
      <c r="BA2166" s="124"/>
      <c r="BB2166" s="124"/>
    </row>
    <row r="2167" spans="2:54" ht="15" customHeight="1" thickBot="1">
      <c r="B2167" s="2872"/>
      <c r="C2167" s="3018"/>
      <c r="D2167" s="3018"/>
      <c r="E2167" s="2873" t="s">
        <v>1130</v>
      </c>
      <c r="F2167" s="1106"/>
      <c r="G2167" s="441" t="s">
        <v>93</v>
      </c>
      <c r="H2167" s="441" t="s">
        <v>1103</v>
      </c>
      <c r="I2167" s="441" t="s">
        <v>1131</v>
      </c>
      <c r="J2167" s="441" t="s">
        <v>112</v>
      </c>
      <c r="K2167" s="1111" t="s">
        <v>1136</v>
      </c>
      <c r="L2167" s="441" t="s">
        <v>1120</v>
      </c>
      <c r="M2167" s="441" t="str">
        <f t="shared" si="130"/>
        <v>Wallerawang 66 kV</v>
      </c>
      <c r="N2167" s="1111" t="s">
        <v>1106</v>
      </c>
      <c r="O2167" s="1111" t="s">
        <v>842</v>
      </c>
      <c r="P2167" s="1111"/>
      <c r="Q2167" s="2874"/>
      <c r="R2167" s="2875"/>
      <c r="S2167" s="2876"/>
      <c r="T2167" s="2876"/>
      <c r="U2167" s="2876"/>
      <c r="V2167" s="2876"/>
      <c r="W2167" s="2870"/>
      <c r="X2167" s="2870"/>
      <c r="Y2167" s="2870"/>
      <c r="Z2167" s="2870"/>
      <c r="AA2167" s="2870"/>
      <c r="AC2167" s="124"/>
      <c r="AD2167" s="124"/>
      <c r="AE2167" s="124"/>
      <c r="AF2167" s="124"/>
      <c r="AG2167" s="124"/>
      <c r="AH2167" s="124"/>
      <c r="AI2167" s="124"/>
      <c r="AJ2167" s="124"/>
      <c r="AK2167" s="124"/>
      <c r="AL2167" s="124"/>
      <c r="AM2167" s="124"/>
      <c r="AN2167" s="124"/>
      <c r="AO2167" s="124"/>
      <c r="AP2167" s="124"/>
      <c r="AQ2167" s="124"/>
      <c r="AR2167" s="124"/>
      <c r="AS2167" s="124"/>
      <c r="AT2167" s="124"/>
      <c r="AU2167" s="124"/>
      <c r="AV2167" s="124"/>
      <c r="AW2167" s="124"/>
      <c r="AX2167" s="124"/>
      <c r="AY2167" s="124"/>
      <c r="AZ2167" s="124"/>
      <c r="BA2167" s="124"/>
      <c r="BB2167" s="124"/>
    </row>
    <row r="2168" spans="2:54" ht="15" customHeight="1">
      <c r="B2168" s="1145" t="s">
        <v>1630</v>
      </c>
      <c r="C2168" s="3019" t="s">
        <v>1126</v>
      </c>
      <c r="D2168" s="3019" t="s">
        <v>842</v>
      </c>
      <c r="E2168" s="1146" t="s">
        <v>1127</v>
      </c>
      <c r="F2168" s="1106"/>
      <c r="G2168" s="441" t="s">
        <v>93</v>
      </c>
      <c r="H2168" s="441" t="s">
        <v>1103</v>
      </c>
      <c r="I2168" s="441" t="s">
        <v>1128</v>
      </c>
      <c r="J2168" s="441" t="s">
        <v>112</v>
      </c>
      <c r="K2168" s="441" t="s">
        <v>1126</v>
      </c>
      <c r="L2168" s="441" t="s">
        <v>1120</v>
      </c>
      <c r="M2168" s="441" t="str">
        <f t="shared" ref="M2168" si="132">B2168</f>
        <v>Wallerawang 132 kV</v>
      </c>
      <c r="N2168" s="441" t="s">
        <v>1129</v>
      </c>
      <c r="O2168" s="441" t="s">
        <v>842</v>
      </c>
      <c r="P2168" s="1111"/>
      <c r="Q2168" s="2521"/>
      <c r="R2168" s="2522"/>
      <c r="S2168" s="2523"/>
      <c r="T2168" s="2523"/>
      <c r="U2168" s="2523"/>
      <c r="V2168" s="2523"/>
      <c r="W2168" s="2524"/>
      <c r="X2168" s="2524"/>
      <c r="Y2168" s="2524"/>
      <c r="Z2168" s="2524"/>
      <c r="AA2168" s="2525"/>
      <c r="AC2168" s="124"/>
      <c r="AD2168" s="124"/>
      <c r="AE2168" s="124"/>
      <c r="AF2168" s="124"/>
      <c r="AG2168" s="124"/>
      <c r="AH2168" s="124"/>
      <c r="AI2168" s="124"/>
      <c r="AJ2168" s="124"/>
      <c r="AK2168" s="124"/>
      <c r="AL2168" s="124"/>
      <c r="AM2168" s="124"/>
      <c r="AN2168" s="124"/>
      <c r="AO2168" s="124"/>
      <c r="AP2168" s="124"/>
      <c r="AQ2168" s="124"/>
      <c r="AR2168" s="124"/>
      <c r="AS2168" s="124"/>
      <c r="AT2168" s="124"/>
      <c r="AU2168" s="124"/>
      <c r="AV2168" s="124"/>
      <c r="AW2168" s="124"/>
      <c r="AX2168" s="124"/>
      <c r="AY2168" s="124"/>
      <c r="AZ2168" s="124"/>
      <c r="BA2168" s="124"/>
      <c r="BB2168" s="124"/>
    </row>
    <row r="2169" spans="2:54" ht="15" customHeight="1">
      <c r="B2169" s="1155"/>
      <c r="C2169" s="3017"/>
      <c r="D2169" s="3017"/>
      <c r="E2169" s="1146" t="s">
        <v>1130</v>
      </c>
      <c r="F2169" s="1106"/>
      <c r="G2169" s="441" t="s">
        <v>93</v>
      </c>
      <c r="H2169" s="441" t="s">
        <v>1103</v>
      </c>
      <c r="I2169" s="441" t="s">
        <v>1131</v>
      </c>
      <c r="J2169" s="441" t="s">
        <v>112</v>
      </c>
      <c r="K2169" s="441" t="s">
        <v>1126</v>
      </c>
      <c r="L2169" s="441" t="s">
        <v>1120</v>
      </c>
      <c r="M2169" s="441" t="str">
        <f t="shared" si="130"/>
        <v>Wallerawang 132 kV</v>
      </c>
      <c r="N2169" s="441" t="s">
        <v>1129</v>
      </c>
      <c r="O2169" s="441" t="s">
        <v>842</v>
      </c>
      <c r="P2169" s="1111"/>
      <c r="Q2169" s="2526"/>
      <c r="R2169" s="2527"/>
      <c r="S2169" s="2524"/>
      <c r="T2169" s="2524"/>
      <c r="U2169" s="2524"/>
      <c r="V2169" s="2524"/>
      <c r="W2169" s="2524"/>
      <c r="X2169" s="2524"/>
      <c r="Y2169" s="2524"/>
      <c r="Z2169" s="2524"/>
      <c r="AA2169" s="2525"/>
      <c r="AC2169" s="124"/>
      <c r="AD2169" s="124"/>
      <c r="AE2169" s="124"/>
      <c r="AF2169" s="124"/>
      <c r="AG2169" s="124"/>
      <c r="AH2169" s="124"/>
      <c r="AI2169" s="124"/>
      <c r="AJ2169" s="124"/>
      <c r="AK2169" s="124"/>
      <c r="AL2169" s="124"/>
      <c r="AM2169" s="124"/>
      <c r="AN2169" s="124"/>
      <c r="AO2169" s="124"/>
      <c r="AP2169" s="124"/>
      <c r="AQ2169" s="124"/>
      <c r="AR2169" s="124"/>
      <c r="AS2169" s="124"/>
      <c r="AT2169" s="124"/>
      <c r="AU2169" s="124"/>
      <c r="AV2169" s="124"/>
      <c r="AW2169" s="124"/>
      <c r="AX2169" s="124"/>
      <c r="AY2169" s="124"/>
      <c r="AZ2169" s="124"/>
      <c r="BA2169" s="124"/>
      <c r="BB2169" s="124"/>
    </row>
    <row r="2170" spans="2:54" ht="15" customHeight="1">
      <c r="B2170" s="1155"/>
      <c r="C2170" s="3016" t="s">
        <v>1132</v>
      </c>
      <c r="D2170" s="3016" t="s">
        <v>833</v>
      </c>
      <c r="E2170" s="1146" t="s">
        <v>1127</v>
      </c>
      <c r="F2170" s="1106"/>
      <c r="G2170" s="441" t="s">
        <v>93</v>
      </c>
      <c r="H2170" s="441" t="s">
        <v>1103</v>
      </c>
      <c r="I2170" s="441" t="s">
        <v>1128</v>
      </c>
      <c r="J2170" s="441" t="s">
        <v>112</v>
      </c>
      <c r="K2170" s="1111" t="s">
        <v>1132</v>
      </c>
      <c r="L2170" s="441" t="s">
        <v>1120</v>
      </c>
      <c r="M2170" s="441" t="str">
        <f t="shared" si="130"/>
        <v>Wallerawang 132 kV</v>
      </c>
      <c r="N2170" s="1111" t="s">
        <v>1106</v>
      </c>
      <c r="O2170" s="1111" t="s">
        <v>833</v>
      </c>
      <c r="P2170" s="1111"/>
      <c r="Q2170" s="2850"/>
      <c r="R2170" s="2850"/>
      <c r="S2170" s="2850"/>
      <c r="T2170" s="2850"/>
      <c r="U2170" s="2850"/>
      <c r="V2170" s="2851"/>
      <c r="W2170" s="2852"/>
      <c r="X2170" s="2852"/>
      <c r="Y2170" s="2852"/>
      <c r="Z2170" s="2852"/>
      <c r="AA2170" s="2853"/>
      <c r="AC2170" s="124"/>
      <c r="AD2170" s="124"/>
      <c r="AE2170" s="124"/>
      <c r="AF2170" s="124"/>
      <c r="AG2170" s="124"/>
      <c r="AH2170" s="124"/>
      <c r="AI2170" s="124"/>
      <c r="AJ2170" s="124"/>
      <c r="AK2170" s="124"/>
      <c r="AL2170" s="124"/>
      <c r="AM2170" s="124"/>
      <c r="AN2170" s="124"/>
      <c r="AO2170" s="124"/>
      <c r="AP2170" s="124"/>
      <c r="AQ2170" s="124"/>
      <c r="AR2170" s="124"/>
      <c r="AS2170" s="124"/>
      <c r="AT2170" s="124"/>
      <c r="AU2170" s="124"/>
      <c r="AV2170" s="124"/>
      <c r="AW2170" s="124"/>
      <c r="AX2170" s="124"/>
      <c r="AY2170" s="124"/>
      <c r="AZ2170" s="124"/>
      <c r="BA2170" s="124"/>
      <c r="BB2170" s="124"/>
    </row>
    <row r="2171" spans="2:54" ht="15" customHeight="1">
      <c r="B2171" s="1155"/>
      <c r="C2171" s="3017"/>
      <c r="D2171" s="3017"/>
      <c r="E2171" s="1146" t="s">
        <v>1130</v>
      </c>
      <c r="F2171" s="1106"/>
      <c r="G2171" s="441" t="s">
        <v>93</v>
      </c>
      <c r="H2171" s="441" t="s">
        <v>1103</v>
      </c>
      <c r="I2171" s="441" t="s">
        <v>1131</v>
      </c>
      <c r="J2171" s="441" t="s">
        <v>112</v>
      </c>
      <c r="K2171" s="1111" t="s">
        <v>1132</v>
      </c>
      <c r="L2171" s="441" t="s">
        <v>1120</v>
      </c>
      <c r="M2171" s="441" t="str">
        <f t="shared" si="130"/>
        <v>Wallerawang 132 kV</v>
      </c>
      <c r="N2171" s="1111" t="s">
        <v>1106</v>
      </c>
      <c r="O2171" s="1111" t="s">
        <v>833</v>
      </c>
      <c r="P2171" s="1111"/>
      <c r="Q2171" s="2850"/>
      <c r="R2171" s="2850"/>
      <c r="S2171" s="2850"/>
      <c r="T2171" s="2850"/>
      <c r="U2171" s="2850"/>
      <c r="V2171" s="2851"/>
      <c r="W2171" s="2852"/>
      <c r="X2171" s="2852"/>
      <c r="Y2171" s="2852"/>
      <c r="Z2171" s="2852"/>
      <c r="AA2171" s="2853"/>
      <c r="AC2171" s="124"/>
      <c r="AD2171" s="124"/>
      <c r="AE2171" s="124"/>
      <c r="AF2171" s="124"/>
      <c r="AG2171" s="124"/>
      <c r="AH2171" s="124"/>
      <c r="AI2171" s="124"/>
      <c r="AJ2171" s="124"/>
      <c r="AK2171" s="124"/>
      <c r="AL2171" s="124"/>
      <c r="AM2171" s="124"/>
      <c r="AN2171" s="124"/>
      <c r="AO2171" s="124"/>
      <c r="AP2171" s="124"/>
      <c r="AQ2171" s="124"/>
      <c r="AR2171" s="124"/>
      <c r="AS2171" s="124"/>
      <c r="AT2171" s="124"/>
      <c r="AU2171" s="124"/>
      <c r="AV2171" s="124"/>
      <c r="AW2171" s="124"/>
      <c r="AX2171" s="124"/>
      <c r="AY2171" s="124"/>
      <c r="AZ2171" s="124"/>
      <c r="BA2171" s="124"/>
      <c r="BB2171" s="124"/>
    </row>
    <row r="2172" spans="2:54" ht="15" customHeight="1">
      <c r="B2172" s="1155"/>
      <c r="C2172" s="3016" t="s">
        <v>1132</v>
      </c>
      <c r="D2172" s="3016" t="s">
        <v>842</v>
      </c>
      <c r="E2172" s="1146" t="s">
        <v>1127</v>
      </c>
      <c r="F2172" s="1106"/>
      <c r="G2172" s="441" t="s">
        <v>93</v>
      </c>
      <c r="H2172" s="441" t="s">
        <v>1103</v>
      </c>
      <c r="I2172" s="441" t="s">
        <v>1128</v>
      </c>
      <c r="J2172" s="441" t="s">
        <v>112</v>
      </c>
      <c r="K2172" s="1111" t="s">
        <v>1132</v>
      </c>
      <c r="L2172" s="441" t="s">
        <v>1120</v>
      </c>
      <c r="M2172" s="441" t="str">
        <f t="shared" si="130"/>
        <v>Wallerawang 132 kV</v>
      </c>
      <c r="N2172" s="1111" t="s">
        <v>1106</v>
      </c>
      <c r="O2172" s="1112" t="s">
        <v>842</v>
      </c>
      <c r="P2172" s="1111"/>
      <c r="Q2172" s="2881">
        <v>100</v>
      </c>
      <c r="R2172" s="2881">
        <v>114</v>
      </c>
      <c r="S2172" s="2881">
        <v>112</v>
      </c>
      <c r="T2172" s="2881">
        <v>71</v>
      </c>
      <c r="U2172" s="2881">
        <v>96</v>
      </c>
      <c r="V2172" s="2881">
        <v>80</v>
      </c>
      <c r="W2172" s="2852"/>
      <c r="X2172" s="2852"/>
      <c r="Y2172" s="2852"/>
      <c r="Z2172" s="2852"/>
      <c r="AA2172" s="2853"/>
      <c r="AC2172" s="124"/>
      <c r="AD2172" s="124"/>
      <c r="AE2172" s="124"/>
      <c r="AF2172" s="124"/>
      <c r="AG2172" s="124"/>
      <c r="AH2172" s="124"/>
      <c r="AI2172" s="124"/>
      <c r="AJ2172" s="124"/>
      <c r="AK2172" s="124"/>
      <c r="AL2172" s="124"/>
      <c r="AM2172" s="124"/>
      <c r="AN2172" s="124"/>
      <c r="AO2172" s="124"/>
      <c r="AP2172" s="124"/>
      <c r="AQ2172" s="124"/>
      <c r="AR2172" s="124"/>
      <c r="AS2172" s="124"/>
      <c r="AT2172" s="124"/>
      <c r="AU2172" s="124"/>
      <c r="AV2172" s="124"/>
      <c r="AW2172" s="124"/>
      <c r="AX2172" s="124"/>
      <c r="AY2172" s="124"/>
      <c r="AZ2172" s="124"/>
      <c r="BA2172" s="124"/>
      <c r="BB2172" s="124"/>
    </row>
    <row r="2173" spans="2:54" ht="15" customHeight="1">
      <c r="B2173" s="1155"/>
      <c r="C2173" s="3017"/>
      <c r="D2173" s="3017"/>
      <c r="E2173" s="1146" t="s">
        <v>1130</v>
      </c>
      <c r="F2173" s="1106"/>
      <c r="G2173" s="441" t="s">
        <v>93</v>
      </c>
      <c r="H2173" s="441" t="s">
        <v>1103</v>
      </c>
      <c r="I2173" s="441" t="s">
        <v>1131</v>
      </c>
      <c r="J2173" s="441" t="s">
        <v>112</v>
      </c>
      <c r="K2173" s="1111" t="s">
        <v>1132</v>
      </c>
      <c r="L2173" s="441" t="s">
        <v>1120</v>
      </c>
      <c r="M2173" s="441" t="str">
        <f t="shared" si="130"/>
        <v>Wallerawang 132 kV</v>
      </c>
      <c r="N2173" s="1111" t="s">
        <v>1106</v>
      </c>
      <c r="O2173" s="1112" t="s">
        <v>842</v>
      </c>
      <c r="P2173" s="1111"/>
      <c r="Q2173" s="2881">
        <v>34</v>
      </c>
      <c r="R2173" s="2881">
        <v>89</v>
      </c>
      <c r="S2173" s="2881">
        <v>97</v>
      </c>
      <c r="T2173" s="2881">
        <v>54</v>
      </c>
      <c r="U2173" s="2881">
        <v>87</v>
      </c>
      <c r="V2173" s="2881">
        <v>30</v>
      </c>
      <c r="W2173" s="2852"/>
      <c r="X2173" s="2852"/>
      <c r="Y2173" s="2852"/>
      <c r="Z2173" s="2852"/>
      <c r="AA2173" s="2853"/>
      <c r="AC2173" s="124"/>
      <c r="AD2173" s="124"/>
      <c r="AE2173" s="124"/>
      <c r="AF2173" s="124"/>
      <c r="AG2173" s="124"/>
      <c r="AH2173" s="124"/>
      <c r="AI2173" s="124"/>
      <c r="AJ2173" s="124"/>
      <c r="AK2173" s="124"/>
      <c r="AL2173" s="124"/>
      <c r="AM2173" s="124"/>
      <c r="AN2173" s="124"/>
      <c r="AO2173" s="124"/>
      <c r="AP2173" s="124"/>
      <c r="AQ2173" s="124"/>
      <c r="AR2173" s="124"/>
      <c r="AS2173" s="124"/>
      <c r="AT2173" s="124"/>
      <c r="AU2173" s="124"/>
      <c r="AV2173" s="124"/>
      <c r="AW2173" s="124"/>
      <c r="AX2173" s="124"/>
      <c r="AY2173" s="124"/>
      <c r="AZ2173" s="124"/>
      <c r="BA2173" s="124"/>
      <c r="BB2173" s="124"/>
    </row>
    <row r="2174" spans="2:54" ht="15" customHeight="1">
      <c r="B2174" s="1155"/>
      <c r="C2174" s="3016" t="s">
        <v>1133</v>
      </c>
      <c r="D2174" s="3016"/>
      <c r="E2174" s="1146" t="s">
        <v>1127</v>
      </c>
      <c r="F2174" s="1106"/>
      <c r="G2174" s="441" t="s">
        <v>93</v>
      </c>
      <c r="H2174" s="441" t="s">
        <v>1103</v>
      </c>
      <c r="I2174" s="441" t="s">
        <v>1128</v>
      </c>
      <c r="J2174" s="441" t="s">
        <v>112</v>
      </c>
      <c r="K2174" s="1111" t="s">
        <v>1133</v>
      </c>
      <c r="L2174" s="441" t="s">
        <v>1120</v>
      </c>
      <c r="M2174" s="441" t="str">
        <f t="shared" si="130"/>
        <v>Wallerawang 132 kV</v>
      </c>
      <c r="N2174" s="1111" t="s">
        <v>1108</v>
      </c>
      <c r="O2174" s="1111" t="s">
        <v>1109</v>
      </c>
      <c r="P2174" s="1111"/>
      <c r="Q2174" s="2856"/>
      <c r="R2174" s="2856"/>
      <c r="S2174" s="2856"/>
      <c r="T2174" s="2856"/>
      <c r="U2174" s="2856"/>
      <c r="V2174" s="2858"/>
      <c r="W2174" s="2859"/>
      <c r="X2174" s="2859"/>
      <c r="Y2174" s="2859"/>
      <c r="Z2174" s="2859"/>
      <c r="AA2174" s="2860"/>
      <c r="AC2174" s="124"/>
      <c r="AD2174" s="124"/>
      <c r="AE2174" s="124"/>
      <c r="AF2174" s="124"/>
      <c r="AG2174" s="124"/>
      <c r="AH2174" s="124"/>
      <c r="AI2174" s="124"/>
      <c r="AJ2174" s="124"/>
      <c r="AK2174" s="124"/>
      <c r="AL2174" s="124"/>
      <c r="AM2174" s="124"/>
      <c r="AN2174" s="124"/>
      <c r="AO2174" s="124"/>
      <c r="AP2174" s="124"/>
      <c r="AQ2174" s="124"/>
      <c r="AR2174" s="124"/>
      <c r="AS2174" s="124"/>
      <c r="AT2174" s="124"/>
      <c r="AU2174" s="124"/>
      <c r="AV2174" s="124"/>
      <c r="AW2174" s="124"/>
      <c r="AX2174" s="124"/>
      <c r="AY2174" s="124"/>
      <c r="AZ2174" s="124"/>
      <c r="BA2174" s="124"/>
      <c r="BB2174" s="124"/>
    </row>
    <row r="2175" spans="2:54" ht="15" customHeight="1">
      <c r="B2175" s="1155"/>
      <c r="C2175" s="3017"/>
      <c r="D2175" s="3017"/>
      <c r="E2175" s="1146" t="s">
        <v>1130</v>
      </c>
      <c r="F2175" s="1106"/>
      <c r="G2175" s="441" t="s">
        <v>93</v>
      </c>
      <c r="H2175" s="441" t="s">
        <v>1103</v>
      </c>
      <c r="I2175" s="441" t="s">
        <v>1131</v>
      </c>
      <c r="J2175" s="441" t="s">
        <v>112</v>
      </c>
      <c r="K2175" s="1111" t="s">
        <v>1133</v>
      </c>
      <c r="L2175" s="441" t="s">
        <v>1120</v>
      </c>
      <c r="M2175" s="441" t="str">
        <f t="shared" si="130"/>
        <v>Wallerawang 132 kV</v>
      </c>
      <c r="N2175" s="1111" t="s">
        <v>1108</v>
      </c>
      <c r="O2175" s="1111" t="s">
        <v>1109</v>
      </c>
      <c r="P2175" s="1111"/>
      <c r="Q2175" s="2856"/>
      <c r="R2175" s="2856"/>
      <c r="S2175" s="2856"/>
      <c r="T2175" s="2856"/>
      <c r="U2175" s="2856"/>
      <c r="V2175" s="2858"/>
      <c r="W2175" s="2859"/>
      <c r="X2175" s="2859"/>
      <c r="Y2175" s="2859"/>
      <c r="Z2175" s="2859"/>
      <c r="AA2175" s="2860"/>
      <c r="AC2175" s="124"/>
      <c r="AD2175" s="124"/>
      <c r="AE2175" s="124"/>
      <c r="AF2175" s="124"/>
      <c r="AG2175" s="124"/>
      <c r="AH2175" s="124"/>
      <c r="AI2175" s="124"/>
      <c r="AJ2175" s="124"/>
      <c r="AK2175" s="124"/>
      <c r="AL2175" s="124"/>
      <c r="AM2175" s="124"/>
      <c r="AN2175" s="124"/>
      <c r="AO2175" s="124"/>
      <c r="AP2175" s="124"/>
      <c r="AQ2175" s="124"/>
      <c r="AR2175" s="124"/>
      <c r="AS2175" s="124"/>
      <c r="AT2175" s="124"/>
      <c r="AU2175" s="124"/>
      <c r="AV2175" s="124"/>
      <c r="AW2175" s="124"/>
      <c r="AX2175" s="124"/>
      <c r="AY2175" s="124"/>
      <c r="AZ2175" s="124"/>
      <c r="BA2175" s="124"/>
      <c r="BB2175" s="124"/>
    </row>
    <row r="2176" spans="2:54" ht="15" customHeight="1">
      <c r="B2176" s="1155"/>
      <c r="C2176" s="3016" t="s">
        <v>1110</v>
      </c>
      <c r="D2176" s="3016"/>
      <c r="E2176" s="1146" t="s">
        <v>1127</v>
      </c>
      <c r="F2176" s="1106"/>
      <c r="G2176" s="441" t="s">
        <v>93</v>
      </c>
      <c r="H2176" s="441" t="s">
        <v>1103</v>
      </c>
      <c r="I2176" s="441" t="s">
        <v>1128</v>
      </c>
      <c r="J2176" s="441" t="s">
        <v>112</v>
      </c>
      <c r="K2176" s="1111" t="s">
        <v>1110</v>
      </c>
      <c r="L2176" s="441" t="s">
        <v>1120</v>
      </c>
      <c r="M2176" s="441" t="str">
        <f t="shared" si="130"/>
        <v>Wallerawang 132 kV</v>
      </c>
      <c r="N2176" s="1111" t="s">
        <v>1111</v>
      </c>
      <c r="O2176" s="1112">
        <v>0</v>
      </c>
      <c r="P2176" s="1111"/>
      <c r="Q2176" s="2861"/>
      <c r="R2176" s="2861"/>
      <c r="S2176" s="2861"/>
      <c r="T2176" s="2861"/>
      <c r="U2176" s="2861"/>
      <c r="V2176" s="2862"/>
      <c r="W2176" s="2863"/>
      <c r="X2176" s="2863"/>
      <c r="Y2176" s="2863"/>
      <c r="Z2176" s="2863"/>
      <c r="AA2176" s="2864"/>
      <c r="AC2176" s="124"/>
      <c r="AD2176" s="124"/>
      <c r="AE2176" s="124"/>
      <c r="AF2176" s="124"/>
      <c r="AG2176" s="124"/>
      <c r="AH2176" s="124"/>
      <c r="AI2176" s="124"/>
      <c r="AJ2176" s="124"/>
      <c r="AK2176" s="124"/>
      <c r="AL2176" s="124"/>
      <c r="AM2176" s="124"/>
      <c r="AN2176" s="124"/>
      <c r="AO2176" s="124"/>
      <c r="AP2176" s="124"/>
      <c r="AQ2176" s="124"/>
      <c r="AR2176" s="124"/>
      <c r="AS2176" s="124"/>
      <c r="AT2176" s="124"/>
      <c r="AU2176" s="124"/>
      <c r="AV2176" s="124"/>
      <c r="AW2176" s="124"/>
      <c r="AX2176" s="124"/>
      <c r="AY2176" s="124"/>
      <c r="AZ2176" s="124"/>
      <c r="BA2176" s="124"/>
      <c r="BB2176" s="124"/>
    </row>
    <row r="2177" spans="2:54" ht="15" customHeight="1">
      <c r="B2177" s="1155"/>
      <c r="C2177" s="3017"/>
      <c r="D2177" s="3017"/>
      <c r="E2177" s="1146" t="s">
        <v>1130</v>
      </c>
      <c r="F2177" s="1106"/>
      <c r="G2177" s="441" t="s">
        <v>93</v>
      </c>
      <c r="H2177" s="441" t="s">
        <v>1103</v>
      </c>
      <c r="I2177" s="441" t="s">
        <v>1131</v>
      </c>
      <c r="J2177" s="441" t="s">
        <v>112</v>
      </c>
      <c r="K2177" s="1111" t="s">
        <v>1110</v>
      </c>
      <c r="L2177" s="441" t="s">
        <v>1120</v>
      </c>
      <c r="M2177" s="441" t="str">
        <f t="shared" si="130"/>
        <v>Wallerawang 132 kV</v>
      </c>
      <c r="N2177" s="1111" t="s">
        <v>1111</v>
      </c>
      <c r="O2177" s="1112">
        <v>0</v>
      </c>
      <c r="P2177" s="1111"/>
      <c r="Q2177" s="2861"/>
      <c r="R2177" s="2861"/>
      <c r="S2177" s="2861"/>
      <c r="T2177" s="2861"/>
      <c r="U2177" s="2861"/>
      <c r="V2177" s="2862"/>
      <c r="W2177" s="2863"/>
      <c r="X2177" s="2863"/>
      <c r="Y2177" s="2863"/>
      <c r="Z2177" s="2863"/>
      <c r="AA2177" s="2864"/>
      <c r="AC2177" s="124"/>
      <c r="AD2177" s="124"/>
      <c r="AE2177" s="124"/>
      <c r="AF2177" s="124"/>
      <c r="AG2177" s="124"/>
      <c r="AH2177" s="124"/>
      <c r="AI2177" s="124"/>
      <c r="AJ2177" s="124"/>
      <c r="AK2177" s="124"/>
      <c r="AL2177" s="124"/>
      <c r="AM2177" s="124"/>
      <c r="AN2177" s="124"/>
      <c r="AO2177" s="124"/>
      <c r="AP2177" s="124"/>
      <c r="AQ2177" s="124"/>
      <c r="AR2177" s="124"/>
      <c r="AS2177" s="124"/>
      <c r="AT2177" s="124"/>
      <c r="AU2177" s="124"/>
      <c r="AV2177" s="124"/>
      <c r="AW2177" s="124"/>
      <c r="AX2177" s="124"/>
      <c r="AY2177" s="124"/>
      <c r="AZ2177" s="124"/>
      <c r="BA2177" s="124"/>
      <c r="BB2177" s="124"/>
    </row>
    <row r="2178" spans="2:54" ht="15" customHeight="1">
      <c r="B2178" s="1155"/>
      <c r="C2178" s="3016" t="s">
        <v>1112</v>
      </c>
      <c r="D2178" s="3016"/>
      <c r="E2178" s="1146" t="s">
        <v>1127</v>
      </c>
      <c r="F2178" s="1106"/>
      <c r="G2178" s="441" t="s">
        <v>93</v>
      </c>
      <c r="H2178" s="441" t="s">
        <v>1103</v>
      </c>
      <c r="I2178" s="441" t="s">
        <v>1128</v>
      </c>
      <c r="J2178" s="441" t="s">
        <v>112</v>
      </c>
      <c r="K2178" s="1111" t="s">
        <v>1112</v>
      </c>
      <c r="L2178" s="441" t="s">
        <v>1120</v>
      </c>
      <c r="M2178" s="441" t="str">
        <f t="shared" si="130"/>
        <v>Wallerawang 132 kV</v>
      </c>
      <c r="N2178" s="1111" t="s">
        <v>1113</v>
      </c>
      <c r="O2178" s="1111" t="s">
        <v>1113</v>
      </c>
      <c r="P2178" s="1111"/>
      <c r="Q2178" s="2850"/>
      <c r="R2178" s="2850"/>
      <c r="S2178" s="2850"/>
      <c r="T2178" s="2850"/>
      <c r="U2178" s="2850"/>
      <c r="V2178" s="2851"/>
      <c r="W2178" s="2866"/>
      <c r="X2178" s="2866"/>
      <c r="Y2178" s="2866"/>
      <c r="Z2178" s="2866"/>
      <c r="AA2178" s="2099"/>
      <c r="AC2178" s="124"/>
      <c r="AD2178" s="124"/>
      <c r="AE2178" s="124"/>
      <c r="AF2178" s="124"/>
      <c r="AG2178" s="124"/>
      <c r="AH2178" s="124"/>
      <c r="AI2178" s="124"/>
      <c r="AJ2178" s="124"/>
      <c r="AK2178" s="124"/>
      <c r="AL2178" s="124"/>
      <c r="AM2178" s="124"/>
      <c r="AN2178" s="124"/>
      <c r="AO2178" s="124"/>
      <c r="AP2178" s="124"/>
      <c r="AQ2178" s="124"/>
      <c r="AR2178" s="124"/>
      <c r="AS2178" s="124"/>
      <c r="AT2178" s="124"/>
      <c r="AU2178" s="124"/>
      <c r="AV2178" s="124"/>
      <c r="AW2178" s="124"/>
      <c r="AX2178" s="124"/>
      <c r="AY2178" s="124"/>
      <c r="AZ2178" s="124"/>
      <c r="BA2178" s="124"/>
      <c r="BB2178" s="124"/>
    </row>
    <row r="2179" spans="2:54" ht="15" customHeight="1">
      <c r="B2179" s="1155"/>
      <c r="C2179" s="3017"/>
      <c r="D2179" s="3017"/>
      <c r="E2179" s="1146" t="s">
        <v>1130</v>
      </c>
      <c r="F2179" s="1106"/>
      <c r="G2179" s="441" t="s">
        <v>93</v>
      </c>
      <c r="H2179" s="441" t="s">
        <v>1103</v>
      </c>
      <c r="I2179" s="441" t="s">
        <v>1131</v>
      </c>
      <c r="J2179" s="441" t="s">
        <v>112</v>
      </c>
      <c r="K2179" s="1111" t="s">
        <v>1112</v>
      </c>
      <c r="L2179" s="441" t="s">
        <v>1120</v>
      </c>
      <c r="M2179" s="441" t="str">
        <f t="shared" si="130"/>
        <v>Wallerawang 132 kV</v>
      </c>
      <c r="N2179" s="1111" t="s">
        <v>1113</v>
      </c>
      <c r="O2179" s="1111" t="s">
        <v>1113</v>
      </c>
      <c r="P2179" s="1111"/>
      <c r="Q2179" s="2850"/>
      <c r="R2179" s="2850"/>
      <c r="S2179" s="2850"/>
      <c r="T2179" s="2850"/>
      <c r="U2179" s="2850"/>
      <c r="V2179" s="2851"/>
      <c r="W2179" s="2866"/>
      <c r="X2179" s="2866"/>
      <c r="Y2179" s="2866"/>
      <c r="Z2179" s="2866"/>
      <c r="AA2179" s="2099"/>
      <c r="AC2179" s="124"/>
      <c r="AD2179" s="124"/>
      <c r="AE2179" s="124"/>
      <c r="AF2179" s="124"/>
      <c r="AG2179" s="124"/>
      <c r="AH2179" s="124"/>
      <c r="AI2179" s="124"/>
      <c r="AJ2179" s="124"/>
      <c r="AK2179" s="124"/>
      <c r="AL2179" s="124"/>
      <c r="AM2179" s="124"/>
      <c r="AN2179" s="124"/>
      <c r="AO2179" s="124"/>
      <c r="AP2179" s="124"/>
      <c r="AQ2179" s="124"/>
      <c r="AR2179" s="124"/>
      <c r="AS2179" s="124"/>
      <c r="AT2179" s="124"/>
      <c r="AU2179" s="124"/>
      <c r="AV2179" s="124"/>
      <c r="AW2179" s="124"/>
      <c r="AX2179" s="124"/>
      <c r="AY2179" s="124"/>
      <c r="AZ2179" s="124"/>
      <c r="BA2179" s="124"/>
      <c r="BB2179" s="124"/>
    </row>
    <row r="2180" spans="2:54" ht="15" customHeight="1">
      <c r="B2180" s="1155"/>
      <c r="C2180" s="3016" t="s">
        <v>1134</v>
      </c>
      <c r="D2180" s="3016" t="s">
        <v>833</v>
      </c>
      <c r="E2180" s="1146" t="s">
        <v>1127</v>
      </c>
      <c r="F2180" s="1106"/>
      <c r="G2180" s="441" t="s">
        <v>93</v>
      </c>
      <c r="H2180" s="441" t="s">
        <v>1103</v>
      </c>
      <c r="I2180" s="441" t="s">
        <v>1128</v>
      </c>
      <c r="J2180" s="441" t="s">
        <v>112</v>
      </c>
      <c r="K2180" s="1111" t="s">
        <v>1134</v>
      </c>
      <c r="L2180" s="441" t="s">
        <v>1120</v>
      </c>
      <c r="M2180" s="441" t="str">
        <f t="shared" si="130"/>
        <v>Wallerawang 132 kV</v>
      </c>
      <c r="N2180" s="1111" t="s">
        <v>1115</v>
      </c>
      <c r="O2180" s="1111" t="s">
        <v>833</v>
      </c>
      <c r="P2180" s="1111"/>
      <c r="Q2180" s="2867"/>
      <c r="R2180" s="2868"/>
      <c r="S2180" s="2869"/>
      <c r="T2180" s="2869"/>
      <c r="U2180" s="2869"/>
      <c r="V2180" s="2869"/>
      <c r="W2180" s="2869"/>
      <c r="X2180" s="2869"/>
      <c r="Y2180" s="2869"/>
      <c r="Z2180" s="2869"/>
      <c r="AA2180" s="2879"/>
      <c r="AC2180" s="124"/>
      <c r="AD2180" s="124"/>
      <c r="AE2180" s="124"/>
      <c r="AF2180" s="124"/>
      <c r="AG2180" s="124"/>
      <c r="AH2180" s="124"/>
      <c r="AI2180" s="124"/>
      <c r="AJ2180" s="124"/>
      <c r="AK2180" s="124"/>
      <c r="AL2180" s="124"/>
      <c r="AM2180" s="124"/>
      <c r="AN2180" s="124"/>
      <c r="AO2180" s="124"/>
      <c r="AP2180" s="124"/>
      <c r="AQ2180" s="124"/>
      <c r="AR2180" s="124"/>
      <c r="AS2180" s="124"/>
      <c r="AT2180" s="124"/>
      <c r="AU2180" s="124"/>
      <c r="AV2180" s="124"/>
      <c r="AW2180" s="124"/>
      <c r="AX2180" s="124"/>
      <c r="AY2180" s="124"/>
      <c r="AZ2180" s="124"/>
      <c r="BA2180" s="124"/>
      <c r="BB2180" s="124"/>
    </row>
    <row r="2181" spans="2:54" ht="15" customHeight="1">
      <c r="B2181" s="1155"/>
      <c r="C2181" s="3017"/>
      <c r="D2181" s="3017"/>
      <c r="E2181" s="1146" t="s">
        <v>1130</v>
      </c>
      <c r="F2181" s="1106"/>
      <c r="G2181" s="441" t="s">
        <v>93</v>
      </c>
      <c r="H2181" s="441" t="s">
        <v>1103</v>
      </c>
      <c r="I2181" s="441" t="s">
        <v>1131</v>
      </c>
      <c r="J2181" s="441" t="s">
        <v>112</v>
      </c>
      <c r="K2181" s="1111" t="s">
        <v>1134</v>
      </c>
      <c r="L2181" s="441" t="s">
        <v>1120</v>
      </c>
      <c r="M2181" s="441" t="str">
        <f t="shared" si="130"/>
        <v>Wallerawang 132 kV</v>
      </c>
      <c r="N2181" s="1111" t="s">
        <v>1115</v>
      </c>
      <c r="O2181" s="1111" t="s">
        <v>833</v>
      </c>
      <c r="P2181" s="1111"/>
      <c r="Q2181" s="2867"/>
      <c r="R2181" s="2868"/>
      <c r="S2181" s="2869"/>
      <c r="T2181" s="2869"/>
      <c r="U2181" s="2869"/>
      <c r="V2181" s="2869"/>
      <c r="W2181" s="2869"/>
      <c r="X2181" s="2869"/>
      <c r="Y2181" s="2869"/>
      <c r="Z2181" s="2869"/>
      <c r="AA2181" s="2879"/>
      <c r="AC2181" s="124"/>
      <c r="AD2181" s="124"/>
      <c r="AE2181" s="124"/>
      <c r="AF2181" s="124"/>
      <c r="AG2181" s="124"/>
      <c r="AH2181" s="124"/>
      <c r="AI2181" s="124"/>
      <c r="AJ2181" s="124"/>
      <c r="AK2181" s="124"/>
      <c r="AL2181" s="124"/>
      <c r="AM2181" s="124"/>
      <c r="AN2181" s="124"/>
      <c r="AO2181" s="124"/>
      <c r="AP2181" s="124"/>
      <c r="AQ2181" s="124"/>
      <c r="AR2181" s="124"/>
      <c r="AS2181" s="124"/>
      <c r="AT2181" s="124"/>
      <c r="AU2181" s="124"/>
      <c r="AV2181" s="124"/>
      <c r="AW2181" s="124"/>
      <c r="AX2181" s="124"/>
      <c r="AY2181" s="124"/>
      <c r="AZ2181" s="124"/>
      <c r="BA2181" s="124"/>
      <c r="BB2181" s="124"/>
    </row>
    <row r="2182" spans="2:54" ht="15" customHeight="1">
      <c r="B2182" s="1155"/>
      <c r="C2182" s="3016" t="s">
        <v>1135</v>
      </c>
      <c r="D2182" s="3016" t="s">
        <v>833</v>
      </c>
      <c r="E2182" s="1146" t="s">
        <v>1127</v>
      </c>
      <c r="F2182" s="1106"/>
      <c r="G2182" s="441" t="s">
        <v>93</v>
      </c>
      <c r="H2182" s="441" t="s">
        <v>1103</v>
      </c>
      <c r="I2182" s="441" t="s">
        <v>1128</v>
      </c>
      <c r="J2182" s="441" t="s">
        <v>112</v>
      </c>
      <c r="K2182" s="1111" t="s">
        <v>1135</v>
      </c>
      <c r="L2182" s="441" t="s">
        <v>1120</v>
      </c>
      <c r="M2182" s="441" t="str">
        <f t="shared" si="130"/>
        <v>Wallerawang 132 kV</v>
      </c>
      <c r="N2182" s="1111" t="s">
        <v>1106</v>
      </c>
      <c r="O2182" s="1111" t="s">
        <v>833</v>
      </c>
      <c r="P2182" s="1111"/>
      <c r="Q2182" s="2867"/>
      <c r="R2182" s="2868"/>
      <c r="S2182" s="2869"/>
      <c r="T2182" s="2869"/>
      <c r="U2182" s="2869"/>
      <c r="V2182" s="2869"/>
      <c r="W2182" s="2869"/>
      <c r="X2182" s="2869"/>
      <c r="Y2182" s="2869"/>
      <c r="Z2182" s="2869"/>
      <c r="AA2182" s="2879"/>
      <c r="AC2182" s="124"/>
      <c r="AD2182" s="124"/>
      <c r="AE2182" s="124"/>
      <c r="AF2182" s="124"/>
      <c r="AG2182" s="124"/>
      <c r="AH2182" s="124"/>
      <c r="AI2182" s="124"/>
      <c r="AJ2182" s="124"/>
      <c r="AK2182" s="124"/>
      <c r="AL2182" s="124"/>
      <c r="AM2182" s="124"/>
      <c r="AN2182" s="124"/>
      <c r="AO2182" s="124"/>
      <c r="AP2182" s="124"/>
      <c r="AQ2182" s="124"/>
      <c r="AR2182" s="124"/>
      <c r="AS2182" s="124"/>
      <c r="AT2182" s="124"/>
      <c r="AU2182" s="124"/>
      <c r="AV2182" s="124"/>
      <c r="AW2182" s="124"/>
      <c r="AX2182" s="124"/>
      <c r="AY2182" s="124"/>
      <c r="AZ2182" s="124"/>
      <c r="BA2182" s="124"/>
      <c r="BB2182" s="124"/>
    </row>
    <row r="2183" spans="2:54" ht="15" customHeight="1">
      <c r="B2183" s="1155"/>
      <c r="C2183" s="3017"/>
      <c r="D2183" s="3017"/>
      <c r="E2183" s="1146" t="s">
        <v>1130</v>
      </c>
      <c r="F2183" s="1106"/>
      <c r="G2183" s="441" t="s">
        <v>93</v>
      </c>
      <c r="H2183" s="441" t="s">
        <v>1103</v>
      </c>
      <c r="I2183" s="441" t="s">
        <v>1131</v>
      </c>
      <c r="J2183" s="441" t="s">
        <v>112</v>
      </c>
      <c r="K2183" s="1111" t="s">
        <v>1135</v>
      </c>
      <c r="L2183" s="441" t="s">
        <v>1120</v>
      </c>
      <c r="M2183" s="441" t="str">
        <f t="shared" si="130"/>
        <v>Wallerawang 132 kV</v>
      </c>
      <c r="N2183" s="1111" t="s">
        <v>1106</v>
      </c>
      <c r="O2183" s="1111" t="s">
        <v>833</v>
      </c>
      <c r="P2183" s="1111"/>
      <c r="Q2183" s="2867"/>
      <c r="R2183" s="2868"/>
      <c r="S2183" s="2869"/>
      <c r="T2183" s="2869"/>
      <c r="U2183" s="2869"/>
      <c r="V2183" s="2869"/>
      <c r="W2183" s="2869"/>
      <c r="X2183" s="2869"/>
      <c r="Y2183" s="2869"/>
      <c r="Z2183" s="2869"/>
      <c r="AA2183" s="2879"/>
      <c r="AC2183" s="124"/>
      <c r="AD2183" s="124"/>
      <c r="AE2183" s="124"/>
      <c r="AF2183" s="124"/>
      <c r="AG2183" s="124"/>
      <c r="AH2183" s="124"/>
      <c r="AI2183" s="124"/>
      <c r="AJ2183" s="124"/>
      <c r="AK2183" s="124"/>
      <c r="AL2183" s="124"/>
      <c r="AM2183" s="124"/>
      <c r="AN2183" s="124"/>
      <c r="AO2183" s="124"/>
      <c r="AP2183" s="124"/>
      <c r="AQ2183" s="124"/>
      <c r="AR2183" s="124"/>
      <c r="AS2183" s="124"/>
      <c r="AT2183" s="124"/>
      <c r="AU2183" s="124"/>
      <c r="AV2183" s="124"/>
      <c r="AW2183" s="124"/>
      <c r="AX2183" s="124"/>
      <c r="AY2183" s="124"/>
      <c r="AZ2183" s="124"/>
      <c r="BA2183" s="124"/>
      <c r="BB2183" s="124"/>
    </row>
    <row r="2184" spans="2:54" ht="15" customHeight="1">
      <c r="B2184" s="1155"/>
      <c r="C2184" s="3016" t="s">
        <v>1135</v>
      </c>
      <c r="D2184" s="3016" t="s">
        <v>842</v>
      </c>
      <c r="E2184" s="1146" t="s">
        <v>1127</v>
      </c>
      <c r="F2184" s="1106"/>
      <c r="G2184" s="441" t="s">
        <v>93</v>
      </c>
      <c r="H2184" s="441" t="s">
        <v>1103</v>
      </c>
      <c r="I2184" s="441" t="s">
        <v>1128</v>
      </c>
      <c r="J2184" s="441" t="s">
        <v>112</v>
      </c>
      <c r="K2184" s="1111" t="s">
        <v>1135</v>
      </c>
      <c r="L2184" s="441" t="s">
        <v>1120</v>
      </c>
      <c r="M2184" s="441" t="str">
        <f t="shared" si="130"/>
        <v>Wallerawang 132 kV</v>
      </c>
      <c r="N2184" s="1111" t="s">
        <v>1106</v>
      </c>
      <c r="O2184" s="1111" t="s">
        <v>842</v>
      </c>
      <c r="P2184" s="1111"/>
      <c r="Q2184" s="2867"/>
      <c r="R2184" s="2868"/>
      <c r="S2184" s="2869"/>
      <c r="T2184" s="2869"/>
      <c r="U2184" s="2869"/>
      <c r="V2184" s="2869"/>
      <c r="W2184" s="2869"/>
      <c r="X2184" s="2869"/>
      <c r="Y2184" s="2869"/>
      <c r="Z2184" s="2869"/>
      <c r="AA2184" s="2879"/>
      <c r="AC2184" s="124"/>
      <c r="AD2184" s="124"/>
      <c r="AE2184" s="124"/>
      <c r="AF2184" s="124"/>
      <c r="AG2184" s="124"/>
      <c r="AH2184" s="124"/>
      <c r="AI2184" s="124"/>
      <c r="AJ2184" s="124"/>
      <c r="AK2184" s="124"/>
      <c r="AL2184" s="124"/>
      <c r="AM2184" s="124"/>
      <c r="AN2184" s="124"/>
      <c r="AO2184" s="124"/>
      <c r="AP2184" s="124"/>
      <c r="AQ2184" s="124"/>
      <c r="AR2184" s="124"/>
      <c r="AS2184" s="124"/>
      <c r="AT2184" s="124"/>
      <c r="AU2184" s="124"/>
      <c r="AV2184" s="124"/>
      <c r="AW2184" s="124"/>
      <c r="AX2184" s="124"/>
      <c r="AY2184" s="124"/>
      <c r="AZ2184" s="124"/>
      <c r="BA2184" s="124"/>
      <c r="BB2184" s="124"/>
    </row>
    <row r="2185" spans="2:54" ht="15" customHeight="1">
      <c r="B2185" s="1155"/>
      <c r="C2185" s="3017"/>
      <c r="D2185" s="3017"/>
      <c r="E2185" s="1146" t="s">
        <v>1130</v>
      </c>
      <c r="F2185" s="1106"/>
      <c r="G2185" s="441" t="s">
        <v>93</v>
      </c>
      <c r="H2185" s="441" t="s">
        <v>1103</v>
      </c>
      <c r="I2185" s="441" t="s">
        <v>1131</v>
      </c>
      <c r="J2185" s="441" t="s">
        <v>112</v>
      </c>
      <c r="K2185" s="1111" t="s">
        <v>1135</v>
      </c>
      <c r="L2185" s="441" t="s">
        <v>1120</v>
      </c>
      <c r="M2185" s="441" t="str">
        <f t="shared" si="130"/>
        <v>Wallerawang 132 kV</v>
      </c>
      <c r="N2185" s="1111" t="s">
        <v>1106</v>
      </c>
      <c r="O2185" s="1111" t="s">
        <v>842</v>
      </c>
      <c r="P2185" s="1111"/>
      <c r="Q2185" s="2867"/>
      <c r="R2185" s="2868"/>
      <c r="S2185" s="2869"/>
      <c r="T2185" s="2869"/>
      <c r="U2185" s="2869"/>
      <c r="V2185" s="2869"/>
      <c r="W2185" s="2869"/>
      <c r="X2185" s="2869"/>
      <c r="Y2185" s="2869"/>
      <c r="Z2185" s="2869"/>
      <c r="AA2185" s="2879"/>
      <c r="AC2185" s="124"/>
      <c r="AD2185" s="124"/>
      <c r="AE2185" s="124"/>
      <c r="AF2185" s="124"/>
      <c r="AG2185" s="124"/>
      <c r="AH2185" s="124"/>
      <c r="AI2185" s="124"/>
      <c r="AJ2185" s="124"/>
      <c r="AK2185" s="124"/>
      <c r="AL2185" s="124"/>
      <c r="AM2185" s="124"/>
      <c r="AN2185" s="124"/>
      <c r="AO2185" s="124"/>
      <c r="AP2185" s="124"/>
      <c r="AQ2185" s="124"/>
      <c r="AR2185" s="124"/>
      <c r="AS2185" s="124"/>
      <c r="AT2185" s="124"/>
      <c r="AU2185" s="124"/>
      <c r="AV2185" s="124"/>
      <c r="AW2185" s="124"/>
      <c r="AX2185" s="124"/>
      <c r="AY2185" s="124"/>
      <c r="AZ2185" s="124"/>
      <c r="BA2185" s="124"/>
      <c r="BB2185" s="124"/>
    </row>
    <row r="2186" spans="2:54" ht="15" customHeight="1">
      <c r="B2186" s="1155"/>
      <c r="C2186" s="3016" t="s">
        <v>1136</v>
      </c>
      <c r="D2186" s="3016" t="s">
        <v>833</v>
      </c>
      <c r="E2186" s="1146" t="s">
        <v>1127</v>
      </c>
      <c r="F2186" s="1106"/>
      <c r="G2186" s="441" t="s">
        <v>93</v>
      </c>
      <c r="H2186" s="441" t="s">
        <v>1103</v>
      </c>
      <c r="I2186" s="441" t="s">
        <v>1128</v>
      </c>
      <c r="J2186" s="441" t="s">
        <v>112</v>
      </c>
      <c r="K2186" s="1111" t="s">
        <v>1136</v>
      </c>
      <c r="L2186" s="441" t="s">
        <v>1120</v>
      </c>
      <c r="M2186" s="441" t="str">
        <f t="shared" si="130"/>
        <v>Wallerawang 132 kV</v>
      </c>
      <c r="N2186" s="1111" t="s">
        <v>1106</v>
      </c>
      <c r="O2186" s="1111" t="s">
        <v>833</v>
      </c>
      <c r="P2186" s="1111"/>
      <c r="Q2186" s="2867"/>
      <c r="R2186" s="2868"/>
      <c r="S2186" s="2869"/>
      <c r="T2186" s="2869"/>
      <c r="U2186" s="2869"/>
      <c r="V2186" s="2869"/>
      <c r="W2186" s="2870">
        <v>76</v>
      </c>
      <c r="X2186" s="2870">
        <v>76</v>
      </c>
      <c r="Y2186" s="2870">
        <v>76</v>
      </c>
      <c r="Z2186" s="2870">
        <v>76</v>
      </c>
      <c r="AA2186" s="2871">
        <v>76</v>
      </c>
      <c r="AC2186" s="124"/>
      <c r="AD2186" s="124"/>
      <c r="AE2186" s="124"/>
      <c r="AF2186" s="124"/>
      <c r="AG2186" s="124"/>
      <c r="AH2186" s="124"/>
      <c r="AI2186" s="124"/>
      <c r="AJ2186" s="124"/>
      <c r="AK2186" s="124"/>
      <c r="AL2186" s="124"/>
      <c r="AM2186" s="124"/>
      <c r="AN2186" s="124"/>
      <c r="AO2186" s="124"/>
      <c r="AP2186" s="124"/>
      <c r="AQ2186" s="124"/>
      <c r="AR2186" s="124"/>
      <c r="AS2186" s="124"/>
      <c r="AT2186" s="124"/>
      <c r="AU2186" s="124"/>
      <c r="AV2186" s="124"/>
      <c r="AW2186" s="124"/>
      <c r="AX2186" s="124"/>
      <c r="AY2186" s="124"/>
      <c r="AZ2186" s="124"/>
      <c r="BA2186" s="124"/>
      <c r="BB2186" s="124"/>
    </row>
    <row r="2187" spans="2:54" ht="15" customHeight="1">
      <c r="B2187" s="1155"/>
      <c r="C2187" s="3017"/>
      <c r="D2187" s="3017"/>
      <c r="E2187" s="1146" t="s">
        <v>1130</v>
      </c>
      <c r="F2187" s="1106"/>
      <c r="G2187" s="441" t="s">
        <v>93</v>
      </c>
      <c r="H2187" s="441" t="s">
        <v>1103</v>
      </c>
      <c r="I2187" s="441" t="s">
        <v>1131</v>
      </c>
      <c r="J2187" s="441" t="s">
        <v>112</v>
      </c>
      <c r="K2187" s="1111" t="s">
        <v>1136</v>
      </c>
      <c r="L2187" s="441" t="s">
        <v>1120</v>
      </c>
      <c r="M2187" s="441" t="str">
        <f t="shared" si="130"/>
        <v>Wallerawang 132 kV</v>
      </c>
      <c r="N2187" s="1111" t="s">
        <v>1106</v>
      </c>
      <c r="O2187" s="1111" t="s">
        <v>833</v>
      </c>
      <c r="P2187" s="1111"/>
      <c r="Q2187" s="2528"/>
      <c r="R2187" s="2529"/>
      <c r="S2187" s="2530"/>
      <c r="T2187" s="2530"/>
      <c r="U2187" s="2530"/>
      <c r="V2187" s="2530"/>
      <c r="W2187" s="2102"/>
      <c r="X2187" s="2102"/>
      <c r="Y2187" s="2102"/>
      <c r="Z2187" s="2102"/>
      <c r="AA2187" s="2103"/>
      <c r="AC2187" s="124"/>
      <c r="AD2187" s="124"/>
      <c r="AE2187" s="124"/>
      <c r="AF2187" s="124"/>
      <c r="AG2187" s="124"/>
      <c r="AH2187" s="124"/>
      <c r="AI2187" s="124"/>
      <c r="AJ2187" s="124"/>
      <c r="AK2187" s="124"/>
      <c r="AL2187" s="124"/>
      <c r="AM2187" s="124"/>
      <c r="AN2187" s="124"/>
      <c r="AO2187" s="124"/>
      <c r="AP2187" s="124"/>
      <c r="AQ2187" s="124"/>
      <c r="AR2187" s="124"/>
      <c r="AS2187" s="124"/>
      <c r="AT2187" s="124"/>
      <c r="AU2187" s="124"/>
      <c r="AV2187" s="124"/>
      <c r="AW2187" s="124"/>
      <c r="AX2187" s="124"/>
      <c r="AY2187" s="124"/>
      <c r="AZ2187" s="124"/>
      <c r="BA2187" s="124"/>
      <c r="BB2187" s="124"/>
    </row>
    <row r="2188" spans="2:54" ht="15" customHeight="1">
      <c r="B2188" s="1155"/>
      <c r="C2188" s="3016" t="s">
        <v>1136</v>
      </c>
      <c r="D2188" s="3016" t="s">
        <v>842</v>
      </c>
      <c r="E2188" s="1146" t="s">
        <v>1127</v>
      </c>
      <c r="F2188" s="1106"/>
      <c r="G2188" s="441" t="s">
        <v>93</v>
      </c>
      <c r="H2188" s="441" t="s">
        <v>1103</v>
      </c>
      <c r="I2188" s="441" t="s">
        <v>1128</v>
      </c>
      <c r="J2188" s="441" t="s">
        <v>112</v>
      </c>
      <c r="K2188" s="1111" t="s">
        <v>1136</v>
      </c>
      <c r="L2188" s="441" t="s">
        <v>1120</v>
      </c>
      <c r="M2188" s="441" t="str">
        <f t="shared" si="130"/>
        <v>Wallerawang 132 kV</v>
      </c>
      <c r="N2188" s="1111" t="s">
        <v>1106</v>
      </c>
      <c r="O2188" s="1111" t="s">
        <v>842</v>
      </c>
      <c r="P2188" s="1111"/>
      <c r="Q2188" s="2528"/>
      <c r="R2188" s="2529"/>
      <c r="S2188" s="2530"/>
      <c r="T2188" s="2530"/>
      <c r="U2188" s="2530"/>
      <c r="V2188" s="2530"/>
      <c r="W2188" s="2870">
        <v>82</v>
      </c>
      <c r="X2188" s="2870">
        <v>82</v>
      </c>
      <c r="Y2188" s="2870">
        <v>82</v>
      </c>
      <c r="Z2188" s="2870">
        <v>82</v>
      </c>
      <c r="AA2188" s="2871">
        <v>82</v>
      </c>
      <c r="AC2188" s="124"/>
      <c r="AD2188" s="124"/>
      <c r="AE2188" s="124"/>
      <c r="AF2188" s="124"/>
      <c r="AG2188" s="124"/>
      <c r="AH2188" s="124"/>
      <c r="AI2188" s="124"/>
      <c r="AJ2188" s="124"/>
      <c r="AK2188" s="124"/>
      <c r="AL2188" s="124"/>
      <c r="AM2188" s="124"/>
      <c r="AN2188" s="124"/>
      <c r="AO2188" s="124"/>
      <c r="AP2188" s="124"/>
      <c r="AQ2188" s="124"/>
      <c r="AR2188" s="124"/>
      <c r="AS2188" s="124"/>
      <c r="AT2188" s="124"/>
      <c r="AU2188" s="124"/>
      <c r="AV2188" s="124"/>
      <c r="AW2188" s="124"/>
      <c r="AX2188" s="124"/>
      <c r="AY2188" s="124"/>
      <c r="AZ2188" s="124"/>
      <c r="BA2188" s="124"/>
      <c r="BB2188" s="124"/>
    </row>
    <row r="2189" spans="2:54" ht="15" customHeight="1" thickBot="1">
      <c r="B2189" s="2872"/>
      <c r="C2189" s="3018"/>
      <c r="D2189" s="3018"/>
      <c r="E2189" s="2873" t="s">
        <v>1130</v>
      </c>
      <c r="F2189" s="1106"/>
      <c r="G2189" s="441" t="s">
        <v>93</v>
      </c>
      <c r="H2189" s="441" t="s">
        <v>1103</v>
      </c>
      <c r="I2189" s="441" t="s">
        <v>1131</v>
      </c>
      <c r="J2189" s="441" t="s">
        <v>112</v>
      </c>
      <c r="K2189" s="1111" t="s">
        <v>1136</v>
      </c>
      <c r="L2189" s="441" t="s">
        <v>1120</v>
      </c>
      <c r="M2189" s="441" t="str">
        <f t="shared" ref="M2189:M2252" si="133">M2188</f>
        <v>Wallerawang 132 kV</v>
      </c>
      <c r="N2189" s="1111" t="s">
        <v>1106</v>
      </c>
      <c r="O2189" s="1111" t="s">
        <v>842</v>
      </c>
      <c r="P2189" s="1111"/>
      <c r="Q2189" s="2874"/>
      <c r="R2189" s="2875"/>
      <c r="S2189" s="2876"/>
      <c r="T2189" s="2876"/>
      <c r="U2189" s="2876"/>
      <c r="V2189" s="2876"/>
      <c r="W2189" s="2877"/>
      <c r="X2189" s="2877"/>
      <c r="Y2189" s="2877"/>
      <c r="Z2189" s="2877"/>
      <c r="AA2189" s="2878"/>
      <c r="AC2189" s="124"/>
      <c r="AD2189" s="124"/>
      <c r="AE2189" s="124"/>
      <c r="AF2189" s="124"/>
      <c r="AG2189" s="124"/>
      <c r="AH2189" s="124"/>
      <c r="AI2189" s="124"/>
      <c r="AJ2189" s="124"/>
      <c r="AK2189" s="124"/>
      <c r="AL2189" s="124"/>
      <c r="AM2189" s="124"/>
      <c r="AN2189" s="124"/>
      <c r="AO2189" s="124"/>
      <c r="AP2189" s="124"/>
      <c r="AQ2189" s="124"/>
      <c r="AR2189" s="124"/>
      <c r="AS2189" s="124"/>
      <c r="AT2189" s="124"/>
      <c r="AU2189" s="124"/>
      <c r="AV2189" s="124"/>
      <c r="AW2189" s="124"/>
      <c r="AX2189" s="124"/>
      <c r="AY2189" s="124"/>
      <c r="AZ2189" s="124"/>
      <c r="BA2189" s="124"/>
      <c r="BB2189" s="124"/>
    </row>
    <row r="2190" spans="2:54" ht="15" customHeight="1">
      <c r="B2190" s="1145" t="s">
        <v>1629</v>
      </c>
      <c r="C2190" s="3019" t="s">
        <v>1126</v>
      </c>
      <c r="D2190" s="3019" t="s">
        <v>842</v>
      </c>
      <c r="E2190" s="1146" t="s">
        <v>1127</v>
      </c>
      <c r="F2190" s="1106"/>
      <c r="G2190" s="441" t="s">
        <v>93</v>
      </c>
      <c r="H2190" s="441" t="s">
        <v>1103</v>
      </c>
      <c r="I2190" s="441" t="s">
        <v>1128</v>
      </c>
      <c r="J2190" s="441" t="s">
        <v>112</v>
      </c>
      <c r="K2190" s="441" t="s">
        <v>1126</v>
      </c>
      <c r="L2190" s="441" t="s">
        <v>1120</v>
      </c>
      <c r="M2190" s="441" t="str">
        <f t="shared" ref="M2190" si="134">B2190</f>
        <v>QNI Exports</v>
      </c>
      <c r="N2190" s="441" t="s">
        <v>1129</v>
      </c>
      <c r="O2190" s="441" t="s">
        <v>842</v>
      </c>
      <c r="P2190" s="1111"/>
      <c r="Q2190" s="2521"/>
      <c r="R2190" s="2522"/>
      <c r="S2190" s="2523"/>
      <c r="T2190" s="2523"/>
      <c r="U2190" s="2523"/>
      <c r="V2190" s="2523"/>
      <c r="W2190" s="2524"/>
      <c r="X2190" s="2524"/>
      <c r="Y2190" s="2524"/>
      <c r="Z2190" s="2524"/>
      <c r="AA2190" s="2525"/>
      <c r="AB2190" s="1125"/>
      <c r="AC2190" s="1151"/>
      <c r="AD2190" s="1152"/>
      <c r="AE2190" s="1153"/>
      <c r="AF2190" s="1153"/>
      <c r="AG2190" s="1153"/>
      <c r="AH2190" s="124"/>
      <c r="AI2190" s="124"/>
      <c r="AJ2190" s="124"/>
      <c r="AK2190" s="124"/>
      <c r="AL2190" s="124"/>
      <c r="AM2190" s="124"/>
      <c r="AN2190" s="124"/>
      <c r="AO2190" s="124"/>
      <c r="AP2190" s="124"/>
      <c r="AQ2190" s="1153"/>
      <c r="AR2190" s="1154"/>
      <c r="AS2190" s="1154"/>
      <c r="AT2190" s="1154"/>
      <c r="AU2190" s="1154"/>
      <c r="AV2190" s="1154"/>
      <c r="AW2190" s="1154"/>
      <c r="AX2190" s="1154"/>
      <c r="AY2190" s="1154"/>
      <c r="AZ2190" s="1154"/>
      <c r="BA2190" s="1154"/>
      <c r="BB2190" s="1154"/>
    </row>
    <row r="2191" spans="2:54" ht="15" customHeight="1">
      <c r="B2191" s="1155"/>
      <c r="C2191" s="3017"/>
      <c r="D2191" s="3017"/>
      <c r="E2191" s="1146" t="s">
        <v>1130</v>
      </c>
      <c r="F2191" s="1106"/>
      <c r="G2191" s="441" t="s">
        <v>93</v>
      </c>
      <c r="H2191" s="441" t="s">
        <v>1103</v>
      </c>
      <c r="I2191" s="441" t="s">
        <v>1131</v>
      </c>
      <c r="J2191" s="441" t="s">
        <v>112</v>
      </c>
      <c r="K2191" s="441" t="s">
        <v>1126</v>
      </c>
      <c r="L2191" s="441" t="s">
        <v>1120</v>
      </c>
      <c r="M2191" s="441" t="str">
        <f t="shared" si="133"/>
        <v>QNI Exports</v>
      </c>
      <c r="N2191" s="441" t="s">
        <v>1129</v>
      </c>
      <c r="O2191" s="441" t="s">
        <v>842</v>
      </c>
      <c r="P2191" s="1111"/>
      <c r="Q2191" s="2526"/>
      <c r="R2191" s="2527"/>
      <c r="S2191" s="2524"/>
      <c r="T2191" s="2524"/>
      <c r="U2191" s="2524"/>
      <c r="V2191" s="2524"/>
      <c r="W2191" s="2524"/>
      <c r="X2191" s="2524"/>
      <c r="Y2191" s="2524"/>
      <c r="Z2191" s="2524"/>
      <c r="AA2191" s="2525"/>
      <c r="AB2191" s="1125"/>
      <c r="AC2191" s="1151"/>
      <c r="AD2191" s="1152"/>
      <c r="AE2191" s="1153"/>
      <c r="AF2191" s="1153"/>
      <c r="AG2191" s="1153"/>
      <c r="AH2191" s="124"/>
      <c r="AI2191" s="124"/>
      <c r="AJ2191" s="124"/>
      <c r="AK2191" s="124"/>
      <c r="AL2191" s="124"/>
      <c r="AM2191" s="124"/>
      <c r="AN2191" s="124"/>
      <c r="AO2191" s="124"/>
      <c r="AP2191" s="124"/>
      <c r="AQ2191" s="1153"/>
      <c r="AR2191" s="1154"/>
      <c r="AS2191" s="1154"/>
      <c r="AT2191" s="1154"/>
      <c r="AU2191" s="1154"/>
      <c r="AV2191" s="1154"/>
      <c r="AW2191" s="1154"/>
      <c r="AX2191" s="1154"/>
      <c r="AY2191" s="1154"/>
      <c r="AZ2191" s="1154"/>
      <c r="BA2191" s="1154"/>
      <c r="BB2191" s="1154"/>
    </row>
    <row r="2192" spans="2:54" ht="15" customHeight="1">
      <c r="B2192" s="1155"/>
      <c r="C2192" s="3016" t="s">
        <v>1132</v>
      </c>
      <c r="D2192" s="3016" t="s">
        <v>833</v>
      </c>
      <c r="E2192" s="1146" t="s">
        <v>1127</v>
      </c>
      <c r="F2192" s="1106"/>
      <c r="G2192" s="441" t="s">
        <v>93</v>
      </c>
      <c r="H2192" s="441" t="s">
        <v>1103</v>
      </c>
      <c r="I2192" s="441" t="s">
        <v>1128</v>
      </c>
      <c r="J2192" s="441" t="s">
        <v>112</v>
      </c>
      <c r="K2192" s="1111" t="s">
        <v>1132</v>
      </c>
      <c r="L2192" s="441" t="s">
        <v>1120</v>
      </c>
      <c r="M2192" s="441" t="str">
        <f t="shared" si="133"/>
        <v>QNI Exports</v>
      </c>
      <c r="N2192" s="1111" t="s">
        <v>1106</v>
      </c>
      <c r="O2192" s="1111" t="s">
        <v>833</v>
      </c>
      <c r="P2192" s="1111"/>
      <c r="Q2192" s="2850"/>
      <c r="R2192" s="2850"/>
      <c r="S2192" s="2850"/>
      <c r="T2192" s="2850"/>
      <c r="U2192" s="2850"/>
      <c r="V2192" s="2850"/>
      <c r="W2192" s="2852"/>
      <c r="X2192" s="2852"/>
      <c r="Y2192" s="2852"/>
      <c r="Z2192" s="2852"/>
      <c r="AA2192" s="2853"/>
      <c r="AB2192" s="1125"/>
      <c r="AC2192" s="1151"/>
      <c r="AD2192" s="1152"/>
      <c r="AE2192" s="1153"/>
      <c r="AF2192" s="1153"/>
      <c r="AG2192" s="1153"/>
      <c r="AH2192" s="124"/>
      <c r="AI2192" s="124"/>
      <c r="AJ2192" s="124"/>
      <c r="AK2192" s="124"/>
      <c r="AL2192" s="1153"/>
      <c r="AM2192" s="124"/>
      <c r="AN2192" s="124"/>
      <c r="AO2192" s="1153"/>
      <c r="AP2192" s="1153"/>
      <c r="AQ2192" s="1153"/>
      <c r="AR2192" s="1154"/>
      <c r="AS2192" s="1154"/>
      <c r="AT2192" s="1154"/>
      <c r="AU2192" s="1160"/>
      <c r="AV2192" s="1154"/>
      <c r="AW2192" s="1154"/>
      <c r="AX2192" s="1154"/>
      <c r="AY2192" s="1154"/>
      <c r="AZ2192" s="1154"/>
      <c r="BA2192" s="1154"/>
      <c r="BB2192" s="1154"/>
    </row>
    <row r="2193" spans="2:54" ht="15" customHeight="1">
      <c r="B2193" s="1155"/>
      <c r="C2193" s="3017"/>
      <c r="D2193" s="3017"/>
      <c r="E2193" s="1146" t="s">
        <v>1130</v>
      </c>
      <c r="F2193" s="1106"/>
      <c r="G2193" s="441" t="s">
        <v>93</v>
      </c>
      <c r="H2193" s="441" t="s">
        <v>1103</v>
      </c>
      <c r="I2193" s="441" t="s">
        <v>1131</v>
      </c>
      <c r="J2193" s="441" t="s">
        <v>112</v>
      </c>
      <c r="K2193" s="1111" t="s">
        <v>1132</v>
      </c>
      <c r="L2193" s="441" t="s">
        <v>1120</v>
      </c>
      <c r="M2193" s="441" t="str">
        <f t="shared" si="133"/>
        <v>QNI Exports</v>
      </c>
      <c r="N2193" s="1111" t="s">
        <v>1106</v>
      </c>
      <c r="O2193" s="1111" t="s">
        <v>833</v>
      </c>
      <c r="P2193" s="1111"/>
      <c r="Q2193" s="2850"/>
      <c r="R2193" s="2850"/>
      <c r="S2193" s="2850"/>
      <c r="T2193" s="2850"/>
      <c r="U2193" s="2850"/>
      <c r="V2193" s="2850"/>
      <c r="W2193" s="2852"/>
      <c r="X2193" s="2852"/>
      <c r="Y2193" s="2852"/>
      <c r="Z2193" s="2852"/>
      <c r="AA2193" s="2853"/>
      <c r="AB2193" s="1125"/>
      <c r="AC2193" s="1151"/>
      <c r="AD2193" s="1152"/>
      <c r="AE2193" s="1153"/>
      <c r="AF2193" s="1153"/>
      <c r="AG2193" s="1153"/>
      <c r="AH2193" s="124"/>
      <c r="AI2193" s="124"/>
      <c r="AJ2193" s="124"/>
      <c r="AK2193" s="124"/>
      <c r="AL2193" s="1153"/>
      <c r="AM2193" s="124"/>
      <c r="AN2193" s="124"/>
      <c r="AO2193" s="1153"/>
      <c r="AP2193" s="1153"/>
      <c r="AQ2193" s="1153"/>
      <c r="AR2193" s="1154"/>
      <c r="AS2193" s="1154"/>
      <c r="AT2193" s="1154"/>
      <c r="AU2193" s="1160"/>
      <c r="AV2193" s="1154"/>
      <c r="AW2193" s="1154"/>
      <c r="AX2193" s="1154"/>
      <c r="AY2193" s="1154"/>
      <c r="AZ2193" s="1154"/>
      <c r="BA2193" s="1154"/>
      <c r="BB2193" s="1154"/>
    </row>
    <row r="2194" spans="2:54" ht="15" customHeight="1">
      <c r="B2194" s="1155"/>
      <c r="C2194" s="3016" t="s">
        <v>1132</v>
      </c>
      <c r="D2194" s="3016" t="s">
        <v>842</v>
      </c>
      <c r="E2194" s="1146" t="s">
        <v>1127</v>
      </c>
      <c r="F2194" s="1106"/>
      <c r="G2194" s="441" t="s">
        <v>93</v>
      </c>
      <c r="H2194" s="441" t="s">
        <v>1103</v>
      </c>
      <c r="I2194" s="441" t="s">
        <v>1128</v>
      </c>
      <c r="J2194" s="441" t="s">
        <v>112</v>
      </c>
      <c r="K2194" s="1111" t="s">
        <v>1132</v>
      </c>
      <c r="L2194" s="441" t="s">
        <v>1120</v>
      </c>
      <c r="M2194" s="441" t="str">
        <f t="shared" si="133"/>
        <v>QNI Exports</v>
      </c>
      <c r="N2194" s="1111" t="s">
        <v>1106</v>
      </c>
      <c r="O2194" s="1112" t="s">
        <v>842</v>
      </c>
      <c r="P2194" s="1111"/>
      <c r="Q2194" s="2881">
        <v>555</v>
      </c>
      <c r="R2194" s="2881">
        <v>505</v>
      </c>
      <c r="S2194" s="2881">
        <v>432</v>
      </c>
      <c r="T2194" s="2881">
        <v>501</v>
      </c>
      <c r="U2194" s="2881">
        <v>491</v>
      </c>
      <c r="V2194" s="2881">
        <v>660</v>
      </c>
      <c r="W2194" s="2852"/>
      <c r="X2194" s="2852"/>
      <c r="Y2194" s="2852"/>
      <c r="Z2194" s="2852"/>
      <c r="AA2194" s="2853"/>
      <c r="AB2194" s="1125"/>
      <c r="AC2194" s="1151"/>
      <c r="AD2194" s="1152"/>
      <c r="AE2194" s="1153"/>
      <c r="AF2194" s="1153"/>
      <c r="AG2194" s="1153"/>
      <c r="AH2194" s="124"/>
      <c r="AI2194" s="124"/>
      <c r="AJ2194" s="124"/>
      <c r="AK2194" s="124"/>
      <c r="AL2194" s="1153"/>
      <c r="AM2194" s="124"/>
      <c r="AN2194" s="124"/>
      <c r="AO2194" s="1153"/>
      <c r="AP2194" s="1161"/>
      <c r="AQ2194" s="1153"/>
      <c r="AR2194" s="1154"/>
      <c r="AS2194" s="1154"/>
      <c r="AT2194" s="1154"/>
      <c r="AU2194" s="1160"/>
      <c r="AV2194" s="1154"/>
      <c r="AW2194" s="1154"/>
      <c r="AX2194" s="1154"/>
      <c r="AY2194" s="1154"/>
      <c r="AZ2194" s="1154"/>
      <c r="BA2194" s="1154"/>
      <c r="BB2194" s="1154"/>
    </row>
    <row r="2195" spans="2:54" ht="15" customHeight="1">
      <c r="B2195" s="1155"/>
      <c r="C2195" s="3017"/>
      <c r="D2195" s="3017"/>
      <c r="E2195" s="1146" t="s">
        <v>1130</v>
      </c>
      <c r="F2195" s="1106"/>
      <c r="G2195" s="441" t="s">
        <v>93</v>
      </c>
      <c r="H2195" s="441" t="s">
        <v>1103</v>
      </c>
      <c r="I2195" s="441" t="s">
        <v>1131</v>
      </c>
      <c r="J2195" s="441" t="s">
        <v>112</v>
      </c>
      <c r="K2195" s="1111" t="s">
        <v>1132</v>
      </c>
      <c r="L2195" s="441" t="s">
        <v>1120</v>
      </c>
      <c r="M2195" s="441" t="str">
        <f t="shared" si="133"/>
        <v>QNI Exports</v>
      </c>
      <c r="N2195" s="1111" t="s">
        <v>1106</v>
      </c>
      <c r="O2195" s="1112" t="s">
        <v>842</v>
      </c>
      <c r="P2195" s="1111"/>
      <c r="Q2195" s="2881">
        <v>0</v>
      </c>
      <c r="R2195" s="2881">
        <v>0</v>
      </c>
      <c r="S2195" s="2881">
        <v>0</v>
      </c>
      <c r="T2195" s="2881">
        <v>0</v>
      </c>
      <c r="U2195" s="2881">
        <v>110</v>
      </c>
      <c r="V2195" s="2881">
        <v>0</v>
      </c>
      <c r="W2195" s="2852"/>
      <c r="X2195" s="2852"/>
      <c r="Y2195" s="2852"/>
      <c r="Z2195" s="2852"/>
      <c r="AA2195" s="2853"/>
      <c r="AB2195" s="1125"/>
      <c r="AC2195" s="1151"/>
      <c r="AD2195" s="1152"/>
      <c r="AE2195" s="1153"/>
      <c r="AF2195" s="1153"/>
      <c r="AG2195" s="1153"/>
      <c r="AH2195" s="124"/>
      <c r="AI2195" s="124"/>
      <c r="AJ2195" s="124"/>
      <c r="AK2195" s="124"/>
      <c r="AL2195" s="1153"/>
      <c r="AM2195" s="124"/>
      <c r="AN2195" s="124"/>
      <c r="AO2195" s="1153"/>
      <c r="AP2195" s="1161"/>
      <c r="AQ2195" s="1153"/>
      <c r="AR2195" s="1154"/>
      <c r="AS2195" s="1154"/>
      <c r="AT2195" s="1154"/>
      <c r="AU2195" s="1160"/>
      <c r="AV2195" s="1154"/>
      <c r="AW2195" s="1154"/>
      <c r="AX2195" s="1154"/>
      <c r="AY2195" s="1154"/>
      <c r="AZ2195" s="1154"/>
      <c r="BA2195" s="1154"/>
      <c r="BB2195" s="1154"/>
    </row>
    <row r="2196" spans="2:54" ht="15" customHeight="1">
      <c r="B2196" s="1155"/>
      <c r="C2196" s="3016" t="s">
        <v>1133</v>
      </c>
      <c r="D2196" s="3016"/>
      <c r="E2196" s="1146" t="s">
        <v>1127</v>
      </c>
      <c r="F2196" s="1106"/>
      <c r="G2196" s="441" t="s">
        <v>93</v>
      </c>
      <c r="H2196" s="441" t="s">
        <v>1103</v>
      </c>
      <c r="I2196" s="441" t="s">
        <v>1128</v>
      </c>
      <c r="J2196" s="441" t="s">
        <v>112</v>
      </c>
      <c r="K2196" s="1111" t="s">
        <v>1133</v>
      </c>
      <c r="L2196" s="441" t="s">
        <v>1120</v>
      </c>
      <c r="M2196" s="441" t="str">
        <f t="shared" si="133"/>
        <v>QNI Exports</v>
      </c>
      <c r="N2196" s="1111" t="s">
        <v>1108</v>
      </c>
      <c r="O2196" s="1111" t="s">
        <v>1109</v>
      </c>
      <c r="P2196" s="1111"/>
      <c r="Q2196" s="2856"/>
      <c r="R2196" s="2856"/>
      <c r="S2196" s="2856"/>
      <c r="T2196" s="2856"/>
      <c r="U2196" s="2856"/>
      <c r="V2196" s="2856"/>
      <c r="W2196" s="2859"/>
      <c r="X2196" s="2859"/>
      <c r="Y2196" s="2859"/>
      <c r="Z2196" s="2859"/>
      <c r="AA2196" s="2860"/>
      <c r="AB2196" s="1125"/>
      <c r="AC2196" s="1151"/>
      <c r="AD2196" s="1152"/>
      <c r="AE2196" s="1153"/>
      <c r="AF2196" s="1153"/>
      <c r="AG2196" s="1153"/>
      <c r="AH2196" s="124"/>
      <c r="AI2196" s="124"/>
      <c r="AJ2196" s="124"/>
      <c r="AK2196" s="124"/>
      <c r="AL2196" s="1153"/>
      <c r="AM2196" s="124"/>
      <c r="AN2196" s="124"/>
      <c r="AO2196" s="1153"/>
      <c r="AP2196" s="1153"/>
      <c r="AQ2196" s="1153"/>
      <c r="AR2196" s="1154"/>
      <c r="AS2196" s="1154"/>
      <c r="AT2196" s="1154"/>
      <c r="AU2196" s="1154"/>
      <c r="AV2196" s="1154"/>
      <c r="AW2196" s="1154"/>
      <c r="AX2196" s="1154"/>
      <c r="AY2196" s="1154"/>
      <c r="AZ2196" s="1154"/>
      <c r="BA2196" s="1154"/>
      <c r="BB2196" s="1154"/>
    </row>
    <row r="2197" spans="2:54" ht="15" customHeight="1">
      <c r="B2197" s="1155"/>
      <c r="C2197" s="3017"/>
      <c r="D2197" s="3017"/>
      <c r="E2197" s="1146" t="s">
        <v>1130</v>
      </c>
      <c r="F2197" s="1106"/>
      <c r="G2197" s="441" t="s">
        <v>93</v>
      </c>
      <c r="H2197" s="441" t="s">
        <v>1103</v>
      </c>
      <c r="I2197" s="441" t="s">
        <v>1131</v>
      </c>
      <c r="J2197" s="441" t="s">
        <v>112</v>
      </c>
      <c r="K2197" s="1111" t="s">
        <v>1133</v>
      </c>
      <c r="L2197" s="441" t="s">
        <v>1120</v>
      </c>
      <c r="M2197" s="441" t="str">
        <f t="shared" si="133"/>
        <v>QNI Exports</v>
      </c>
      <c r="N2197" s="1111" t="s">
        <v>1108</v>
      </c>
      <c r="O2197" s="1111" t="s">
        <v>1109</v>
      </c>
      <c r="P2197" s="1111"/>
      <c r="Q2197" s="2856"/>
      <c r="R2197" s="2856"/>
      <c r="S2197" s="2856"/>
      <c r="T2197" s="2856"/>
      <c r="U2197" s="2856"/>
      <c r="V2197" s="2856"/>
      <c r="W2197" s="2859"/>
      <c r="X2197" s="2859"/>
      <c r="Y2197" s="2859"/>
      <c r="Z2197" s="2859"/>
      <c r="AA2197" s="2860"/>
      <c r="AB2197" s="1125"/>
      <c r="AC2197" s="1151"/>
      <c r="AD2197" s="1152"/>
      <c r="AE2197" s="1153"/>
      <c r="AF2197" s="1153"/>
      <c r="AG2197" s="1153"/>
      <c r="AH2197" s="124"/>
      <c r="AI2197" s="124"/>
      <c r="AJ2197" s="124"/>
      <c r="AK2197" s="124"/>
      <c r="AL2197" s="1153"/>
      <c r="AM2197" s="124"/>
      <c r="AN2197" s="124"/>
      <c r="AO2197" s="1153"/>
      <c r="AP2197" s="1153"/>
      <c r="AQ2197" s="1153"/>
      <c r="AR2197" s="1154"/>
      <c r="AS2197" s="1154"/>
      <c r="AT2197" s="1154"/>
      <c r="AU2197" s="1154"/>
      <c r="AV2197" s="1154"/>
      <c r="AW2197" s="1154"/>
      <c r="AX2197" s="1154"/>
      <c r="AY2197" s="1154"/>
      <c r="AZ2197" s="1154"/>
      <c r="BA2197" s="1154"/>
      <c r="BB2197" s="1154"/>
    </row>
    <row r="2198" spans="2:54" ht="15" customHeight="1">
      <c r="B2198" s="1155"/>
      <c r="C2198" s="3016" t="s">
        <v>1110</v>
      </c>
      <c r="D2198" s="3016"/>
      <c r="E2198" s="1146" t="s">
        <v>1127</v>
      </c>
      <c r="F2198" s="1106"/>
      <c r="G2198" s="441" t="s">
        <v>93</v>
      </c>
      <c r="H2198" s="441" t="s">
        <v>1103</v>
      </c>
      <c r="I2198" s="441" t="s">
        <v>1128</v>
      </c>
      <c r="J2198" s="441" t="s">
        <v>112</v>
      </c>
      <c r="K2198" s="1111" t="s">
        <v>1110</v>
      </c>
      <c r="L2198" s="441" t="s">
        <v>1120</v>
      </c>
      <c r="M2198" s="441" t="str">
        <f t="shared" si="133"/>
        <v>QNI Exports</v>
      </c>
      <c r="N2198" s="1111" t="s">
        <v>1111</v>
      </c>
      <c r="O2198" s="1112">
        <v>0</v>
      </c>
      <c r="P2198" s="1111"/>
      <c r="Q2198" s="2861"/>
      <c r="R2198" s="2861"/>
      <c r="S2198" s="2861"/>
      <c r="T2198" s="2861"/>
      <c r="U2198" s="2861"/>
      <c r="V2198" s="2861"/>
      <c r="W2198" s="2863"/>
      <c r="X2198" s="2863"/>
      <c r="Y2198" s="2863"/>
      <c r="Z2198" s="2863"/>
      <c r="AA2198" s="2864"/>
      <c r="AB2198" s="1125"/>
      <c r="AC2198" s="1151"/>
      <c r="AD2198" s="1152"/>
      <c r="AE2198" s="1153"/>
      <c r="AF2198" s="1153"/>
      <c r="AG2198" s="1153"/>
      <c r="AH2198" s="124"/>
      <c r="AI2198" s="124"/>
      <c r="AJ2198" s="124"/>
      <c r="AK2198" s="124"/>
      <c r="AL2198" s="1153"/>
      <c r="AM2198" s="124"/>
      <c r="AN2198" s="124"/>
      <c r="AO2198" s="1153"/>
      <c r="AP2198" s="1161"/>
      <c r="AQ2198" s="1153"/>
      <c r="AR2198" s="1154"/>
      <c r="AS2198" s="1154"/>
      <c r="AT2198" s="1154"/>
      <c r="AU2198" s="1154"/>
      <c r="AV2198" s="1154"/>
      <c r="AW2198" s="1154"/>
      <c r="AX2198" s="1154"/>
      <c r="AY2198" s="1154"/>
      <c r="AZ2198" s="1154"/>
      <c r="BA2198" s="1154"/>
      <c r="BB2198" s="1154"/>
    </row>
    <row r="2199" spans="2:54" ht="15" customHeight="1">
      <c r="B2199" s="1155"/>
      <c r="C2199" s="3017"/>
      <c r="D2199" s="3017"/>
      <c r="E2199" s="1146" t="s">
        <v>1130</v>
      </c>
      <c r="F2199" s="1106"/>
      <c r="G2199" s="441" t="s">
        <v>93</v>
      </c>
      <c r="H2199" s="441" t="s">
        <v>1103</v>
      </c>
      <c r="I2199" s="441" t="s">
        <v>1131</v>
      </c>
      <c r="J2199" s="441" t="s">
        <v>112</v>
      </c>
      <c r="K2199" s="1111" t="s">
        <v>1110</v>
      </c>
      <c r="L2199" s="441" t="s">
        <v>1120</v>
      </c>
      <c r="M2199" s="441" t="str">
        <f t="shared" si="133"/>
        <v>QNI Exports</v>
      </c>
      <c r="N2199" s="1111" t="s">
        <v>1111</v>
      </c>
      <c r="O2199" s="1112">
        <v>0</v>
      </c>
      <c r="P2199" s="1111"/>
      <c r="Q2199" s="2861"/>
      <c r="R2199" s="2861"/>
      <c r="S2199" s="2861"/>
      <c r="T2199" s="2861"/>
      <c r="U2199" s="2861"/>
      <c r="V2199" s="2861"/>
      <c r="W2199" s="2863"/>
      <c r="X2199" s="2863"/>
      <c r="Y2199" s="2863"/>
      <c r="Z2199" s="2863"/>
      <c r="AA2199" s="2864"/>
      <c r="AB2199" s="1125"/>
      <c r="AC2199" s="1151"/>
      <c r="AD2199" s="1152"/>
      <c r="AE2199" s="1153"/>
      <c r="AF2199" s="1153"/>
      <c r="AG2199" s="1153"/>
      <c r="AH2199" s="124"/>
      <c r="AI2199" s="124"/>
      <c r="AJ2199" s="124"/>
      <c r="AK2199" s="124"/>
      <c r="AL2199" s="1153"/>
      <c r="AM2199" s="124"/>
      <c r="AN2199" s="124"/>
      <c r="AO2199" s="1153"/>
      <c r="AP2199" s="1161"/>
      <c r="AQ2199" s="1153"/>
      <c r="AR2199" s="1154"/>
      <c r="AS2199" s="1154"/>
      <c r="AT2199" s="1154"/>
      <c r="AU2199" s="1154"/>
      <c r="AV2199" s="1154"/>
      <c r="AW2199" s="1154"/>
      <c r="AX2199" s="1154"/>
      <c r="AY2199" s="1154"/>
      <c r="AZ2199" s="1154"/>
      <c r="BA2199" s="1154"/>
      <c r="BB2199" s="1154"/>
    </row>
    <row r="2200" spans="2:54" ht="15" customHeight="1">
      <c r="B2200" s="1155"/>
      <c r="C2200" s="3016" t="s">
        <v>1112</v>
      </c>
      <c r="D2200" s="3016"/>
      <c r="E2200" s="1146" t="s">
        <v>1127</v>
      </c>
      <c r="F2200" s="1106"/>
      <c r="G2200" s="441" t="s">
        <v>93</v>
      </c>
      <c r="H2200" s="441" t="s">
        <v>1103</v>
      </c>
      <c r="I2200" s="441" t="s">
        <v>1128</v>
      </c>
      <c r="J2200" s="441" t="s">
        <v>112</v>
      </c>
      <c r="K2200" s="1111" t="s">
        <v>1112</v>
      </c>
      <c r="L2200" s="441" t="s">
        <v>1120</v>
      </c>
      <c r="M2200" s="441" t="str">
        <f t="shared" si="133"/>
        <v>QNI Exports</v>
      </c>
      <c r="N2200" s="1111" t="s">
        <v>1113</v>
      </c>
      <c r="O2200" s="1111" t="s">
        <v>1113</v>
      </c>
      <c r="P2200" s="1111"/>
      <c r="Q2200" s="2850"/>
      <c r="R2200" s="2850"/>
      <c r="S2200" s="2850"/>
      <c r="T2200" s="2850"/>
      <c r="U2200" s="2850"/>
      <c r="V2200" s="2850"/>
      <c r="W2200" s="2866"/>
      <c r="X2200" s="2866"/>
      <c r="Y2200" s="2866"/>
      <c r="Z2200" s="2866"/>
      <c r="AA2200" s="2099"/>
      <c r="AB2200" s="1125"/>
      <c r="AC2200" s="1151"/>
      <c r="AD2200" s="1152"/>
      <c r="AE2200" s="1153"/>
      <c r="AF2200" s="1153"/>
      <c r="AG2200" s="1153"/>
      <c r="AH2200" s="124"/>
      <c r="AI2200" s="124"/>
      <c r="AJ2200" s="124"/>
      <c r="AK2200" s="124"/>
      <c r="AL2200" s="1153"/>
      <c r="AM2200" s="124"/>
      <c r="AN2200" s="124"/>
      <c r="AO2200" s="1153"/>
      <c r="AP2200" s="1153"/>
      <c r="AQ2200" s="1153"/>
      <c r="AR2200" s="1154"/>
      <c r="AS2200" s="1154"/>
      <c r="AT2200" s="1154"/>
      <c r="AU2200" s="1154"/>
      <c r="AV2200" s="1154"/>
      <c r="AW2200" s="1154"/>
      <c r="AX2200" s="1154"/>
      <c r="AY2200" s="1154"/>
      <c r="AZ2200" s="1154"/>
      <c r="BA2200" s="1154"/>
      <c r="BB2200" s="1154"/>
    </row>
    <row r="2201" spans="2:54" ht="15" customHeight="1">
      <c r="B2201" s="1155"/>
      <c r="C2201" s="3017"/>
      <c r="D2201" s="3017"/>
      <c r="E2201" s="1146" t="s">
        <v>1130</v>
      </c>
      <c r="F2201" s="1106"/>
      <c r="G2201" s="441" t="s">
        <v>93</v>
      </c>
      <c r="H2201" s="441" t="s">
        <v>1103</v>
      </c>
      <c r="I2201" s="441" t="s">
        <v>1131</v>
      </c>
      <c r="J2201" s="441" t="s">
        <v>112</v>
      </c>
      <c r="K2201" s="1111" t="s">
        <v>1112</v>
      </c>
      <c r="L2201" s="441" t="s">
        <v>1120</v>
      </c>
      <c r="M2201" s="441" t="str">
        <f t="shared" si="133"/>
        <v>QNI Exports</v>
      </c>
      <c r="N2201" s="1111" t="s">
        <v>1113</v>
      </c>
      <c r="O2201" s="1111" t="s">
        <v>1113</v>
      </c>
      <c r="P2201" s="1111"/>
      <c r="Q2201" s="2850"/>
      <c r="R2201" s="2850"/>
      <c r="S2201" s="2850"/>
      <c r="T2201" s="2850"/>
      <c r="U2201" s="2850"/>
      <c r="V2201" s="2850"/>
      <c r="W2201" s="2866"/>
      <c r="X2201" s="2866"/>
      <c r="Y2201" s="2866"/>
      <c r="Z2201" s="2866"/>
      <c r="AA2201" s="2099"/>
      <c r="AB2201" s="1125"/>
      <c r="AC2201" s="1151"/>
      <c r="AD2201" s="1152"/>
      <c r="AE2201" s="1153"/>
      <c r="AF2201" s="1153"/>
      <c r="AG2201" s="1153"/>
      <c r="AH2201" s="124"/>
      <c r="AI2201" s="124"/>
      <c r="AJ2201" s="124"/>
      <c r="AK2201" s="124"/>
      <c r="AL2201" s="1153"/>
      <c r="AM2201" s="124"/>
      <c r="AN2201" s="124"/>
      <c r="AO2201" s="1153"/>
      <c r="AP2201" s="1153"/>
      <c r="AQ2201" s="1153"/>
      <c r="AR2201" s="1154"/>
      <c r="AS2201" s="1154"/>
      <c r="AT2201" s="1154"/>
      <c r="AU2201" s="1154"/>
      <c r="AV2201" s="1154"/>
      <c r="AW2201" s="1154"/>
      <c r="AX2201" s="1154"/>
      <c r="AY2201" s="1154"/>
      <c r="AZ2201" s="1154"/>
      <c r="BA2201" s="1154"/>
      <c r="BB2201" s="1154"/>
    </row>
    <row r="2202" spans="2:54" ht="15" customHeight="1">
      <c r="B2202" s="1155"/>
      <c r="C2202" s="3016" t="s">
        <v>1134</v>
      </c>
      <c r="D2202" s="3016" t="s">
        <v>833</v>
      </c>
      <c r="E2202" s="1146" t="s">
        <v>1127</v>
      </c>
      <c r="F2202" s="1106"/>
      <c r="G2202" s="441" t="s">
        <v>93</v>
      </c>
      <c r="H2202" s="441" t="s">
        <v>1103</v>
      </c>
      <c r="I2202" s="441" t="s">
        <v>1128</v>
      </c>
      <c r="J2202" s="441" t="s">
        <v>112</v>
      </c>
      <c r="K2202" s="1111" t="s">
        <v>1134</v>
      </c>
      <c r="L2202" s="441" t="s">
        <v>1120</v>
      </c>
      <c r="M2202" s="441" t="str">
        <f t="shared" si="133"/>
        <v>QNI Exports</v>
      </c>
      <c r="N2202" s="1111" t="s">
        <v>1115</v>
      </c>
      <c r="O2202" s="1111" t="s">
        <v>833</v>
      </c>
      <c r="P2202" s="1111"/>
      <c r="Q2202" s="2867"/>
      <c r="R2202" s="2868"/>
      <c r="S2202" s="2869"/>
      <c r="T2202" s="2869"/>
      <c r="U2202" s="2869"/>
      <c r="V2202" s="2869"/>
      <c r="W2202" s="2869"/>
      <c r="X2202" s="2869"/>
      <c r="Y2202" s="2869"/>
      <c r="Z2202" s="2869"/>
      <c r="AA2202" s="2879"/>
      <c r="AB2202" s="1125"/>
      <c r="AC2202" s="1151"/>
      <c r="AD2202" s="1152"/>
      <c r="AE2202" s="1153"/>
      <c r="AF2202" s="1153"/>
      <c r="AG2202" s="1153"/>
      <c r="AH2202" s="124"/>
      <c r="AI2202" s="124"/>
      <c r="AJ2202" s="124"/>
      <c r="AK2202" s="124"/>
      <c r="AL2202" s="1153"/>
      <c r="AM2202" s="124"/>
      <c r="AN2202" s="124"/>
      <c r="AO2202" s="1153"/>
      <c r="AP2202" s="1153"/>
      <c r="AQ2202" s="1153"/>
      <c r="AR2202" s="1154"/>
      <c r="AS2202" s="1154"/>
      <c r="AT2202" s="1154"/>
      <c r="AU2202" s="1154"/>
      <c r="AV2202" s="1154"/>
      <c r="AW2202" s="1154"/>
      <c r="AX2202" s="1154"/>
      <c r="AY2202" s="1154"/>
      <c r="AZ2202" s="1154"/>
      <c r="BA2202" s="1154"/>
      <c r="BB2202" s="1154"/>
    </row>
    <row r="2203" spans="2:54" ht="15" customHeight="1">
      <c r="B2203" s="1155"/>
      <c r="C2203" s="3017"/>
      <c r="D2203" s="3017"/>
      <c r="E2203" s="1146" t="s">
        <v>1130</v>
      </c>
      <c r="F2203" s="1106"/>
      <c r="G2203" s="441" t="s">
        <v>93</v>
      </c>
      <c r="H2203" s="441" t="s">
        <v>1103</v>
      </c>
      <c r="I2203" s="441" t="s">
        <v>1131</v>
      </c>
      <c r="J2203" s="441" t="s">
        <v>112</v>
      </c>
      <c r="K2203" s="1111" t="s">
        <v>1134</v>
      </c>
      <c r="L2203" s="441" t="s">
        <v>1120</v>
      </c>
      <c r="M2203" s="441" t="str">
        <f t="shared" si="133"/>
        <v>QNI Exports</v>
      </c>
      <c r="N2203" s="1111" t="s">
        <v>1115</v>
      </c>
      <c r="O2203" s="1111" t="s">
        <v>833</v>
      </c>
      <c r="P2203" s="1111"/>
      <c r="Q2203" s="2867"/>
      <c r="R2203" s="2868"/>
      <c r="S2203" s="2869"/>
      <c r="T2203" s="2869"/>
      <c r="U2203" s="2869"/>
      <c r="V2203" s="2869"/>
      <c r="W2203" s="2869"/>
      <c r="X2203" s="2869"/>
      <c r="Y2203" s="2869"/>
      <c r="Z2203" s="2869"/>
      <c r="AA2203" s="2879"/>
      <c r="AB2203" s="1125"/>
      <c r="AC2203" s="1151"/>
      <c r="AD2203" s="1152"/>
      <c r="AE2203" s="1153"/>
      <c r="AF2203" s="1153"/>
      <c r="AG2203" s="1153"/>
      <c r="AH2203" s="124"/>
      <c r="AI2203" s="124"/>
      <c r="AJ2203" s="124"/>
      <c r="AK2203" s="124"/>
      <c r="AL2203" s="1153"/>
      <c r="AM2203" s="124"/>
      <c r="AN2203" s="124"/>
      <c r="AO2203" s="1153"/>
      <c r="AP2203" s="1153"/>
      <c r="AQ2203" s="1153"/>
      <c r="AR2203" s="1154"/>
      <c r="AS2203" s="1154"/>
      <c r="AT2203" s="1154"/>
      <c r="AU2203" s="1154"/>
      <c r="AV2203" s="1154"/>
      <c r="AW2203" s="1154"/>
      <c r="AX2203" s="1154"/>
      <c r="AY2203" s="1154"/>
      <c r="AZ2203" s="1154"/>
      <c r="BA2203" s="1154"/>
      <c r="BB2203" s="1154"/>
    </row>
    <row r="2204" spans="2:54" ht="15" customHeight="1">
      <c r="B2204" s="1155"/>
      <c r="C2204" s="3016" t="s">
        <v>1135</v>
      </c>
      <c r="D2204" s="3016" t="s">
        <v>833</v>
      </c>
      <c r="E2204" s="1146" t="s">
        <v>1127</v>
      </c>
      <c r="F2204" s="1106"/>
      <c r="G2204" s="441" t="s">
        <v>93</v>
      </c>
      <c r="H2204" s="441" t="s">
        <v>1103</v>
      </c>
      <c r="I2204" s="441" t="s">
        <v>1128</v>
      </c>
      <c r="J2204" s="441" t="s">
        <v>112</v>
      </c>
      <c r="K2204" s="1111" t="s">
        <v>1135</v>
      </c>
      <c r="L2204" s="441" t="s">
        <v>1120</v>
      </c>
      <c r="M2204" s="441" t="str">
        <f t="shared" si="133"/>
        <v>QNI Exports</v>
      </c>
      <c r="N2204" s="1111" t="s">
        <v>1106</v>
      </c>
      <c r="O2204" s="1111" t="s">
        <v>833</v>
      </c>
      <c r="P2204" s="1111"/>
      <c r="Q2204" s="2867"/>
      <c r="R2204" s="2868"/>
      <c r="S2204" s="2869"/>
      <c r="T2204" s="2869"/>
      <c r="U2204" s="2869"/>
      <c r="V2204" s="2869"/>
      <c r="W2204" s="2869"/>
      <c r="X2204" s="2869"/>
      <c r="Y2204" s="2869"/>
      <c r="Z2204" s="2869"/>
      <c r="AA2204" s="2879"/>
      <c r="AB2204" s="1125"/>
      <c r="AC2204" s="1151"/>
      <c r="AD2204" s="1152"/>
      <c r="AE2204" s="1153"/>
      <c r="AF2204" s="1153"/>
      <c r="AG2204" s="1153"/>
      <c r="AH2204" s="124"/>
      <c r="AI2204" s="124"/>
      <c r="AJ2204" s="124"/>
      <c r="AK2204" s="124"/>
      <c r="AL2204" s="1153"/>
      <c r="AM2204" s="124"/>
      <c r="AN2204" s="124"/>
      <c r="AO2204" s="1153"/>
      <c r="AP2204" s="1153"/>
      <c r="AQ2204" s="1153"/>
      <c r="AR2204" s="1154"/>
      <c r="AS2204" s="1154"/>
      <c r="AT2204" s="1154"/>
      <c r="AU2204" s="1154"/>
      <c r="AV2204" s="1154"/>
      <c r="AW2204" s="1154"/>
      <c r="AX2204" s="1154"/>
      <c r="AY2204" s="1154"/>
      <c r="AZ2204" s="1154"/>
      <c r="BA2204" s="1154"/>
      <c r="BB2204" s="1154"/>
    </row>
    <row r="2205" spans="2:54" ht="15" customHeight="1">
      <c r="B2205" s="1155"/>
      <c r="C2205" s="3017"/>
      <c r="D2205" s="3017"/>
      <c r="E2205" s="1146" t="s">
        <v>1130</v>
      </c>
      <c r="F2205" s="1106"/>
      <c r="G2205" s="441" t="s">
        <v>93</v>
      </c>
      <c r="H2205" s="441" t="s">
        <v>1103</v>
      </c>
      <c r="I2205" s="441" t="s">
        <v>1131</v>
      </c>
      <c r="J2205" s="441" t="s">
        <v>112</v>
      </c>
      <c r="K2205" s="1111" t="s">
        <v>1135</v>
      </c>
      <c r="L2205" s="441" t="s">
        <v>1120</v>
      </c>
      <c r="M2205" s="441" t="str">
        <f t="shared" si="133"/>
        <v>QNI Exports</v>
      </c>
      <c r="N2205" s="1111" t="s">
        <v>1106</v>
      </c>
      <c r="O2205" s="1111" t="s">
        <v>833</v>
      </c>
      <c r="P2205" s="1111"/>
      <c r="Q2205" s="2867"/>
      <c r="R2205" s="2868"/>
      <c r="S2205" s="2869"/>
      <c r="T2205" s="2869"/>
      <c r="U2205" s="2869"/>
      <c r="V2205" s="2869"/>
      <c r="W2205" s="2869"/>
      <c r="X2205" s="2869"/>
      <c r="Y2205" s="2869"/>
      <c r="Z2205" s="2869"/>
      <c r="AA2205" s="2879"/>
      <c r="AB2205" s="1125"/>
      <c r="AC2205" s="1151"/>
      <c r="AD2205" s="1152"/>
      <c r="AE2205" s="1153"/>
      <c r="AF2205" s="1153"/>
      <c r="AG2205" s="1153"/>
      <c r="AH2205" s="124"/>
      <c r="AI2205" s="124"/>
      <c r="AJ2205" s="124"/>
      <c r="AK2205" s="124"/>
      <c r="AL2205" s="1153"/>
      <c r="AM2205" s="124"/>
      <c r="AN2205" s="124"/>
      <c r="AO2205" s="1153"/>
      <c r="AP2205" s="1153"/>
      <c r="AQ2205" s="1153"/>
      <c r="AR2205" s="1154"/>
      <c r="AS2205" s="1154"/>
      <c r="AT2205" s="1154"/>
      <c r="AU2205" s="1154"/>
      <c r="AV2205" s="1154"/>
      <c r="AW2205" s="1154"/>
      <c r="AX2205" s="1154"/>
      <c r="AY2205" s="1154"/>
      <c r="AZ2205" s="1154"/>
      <c r="BA2205" s="1154"/>
      <c r="BB2205" s="1154"/>
    </row>
    <row r="2206" spans="2:54" ht="15" customHeight="1">
      <c r="B2206" s="1155"/>
      <c r="C2206" s="3016" t="s">
        <v>1135</v>
      </c>
      <c r="D2206" s="3016" t="s">
        <v>842</v>
      </c>
      <c r="E2206" s="1146" t="s">
        <v>1127</v>
      </c>
      <c r="F2206" s="1106"/>
      <c r="G2206" s="441" t="s">
        <v>93</v>
      </c>
      <c r="H2206" s="441" t="s">
        <v>1103</v>
      </c>
      <c r="I2206" s="441" t="s">
        <v>1128</v>
      </c>
      <c r="J2206" s="441" t="s">
        <v>112</v>
      </c>
      <c r="K2206" s="1111" t="s">
        <v>1135</v>
      </c>
      <c r="L2206" s="441" t="s">
        <v>1120</v>
      </c>
      <c r="M2206" s="441" t="str">
        <f t="shared" si="133"/>
        <v>QNI Exports</v>
      </c>
      <c r="N2206" s="1111" t="s">
        <v>1106</v>
      </c>
      <c r="O2206" s="1111" t="s">
        <v>842</v>
      </c>
      <c r="P2206" s="1111"/>
      <c r="Q2206" s="2867"/>
      <c r="R2206" s="2868"/>
      <c r="S2206" s="2869"/>
      <c r="T2206" s="2869"/>
      <c r="U2206" s="2869"/>
      <c r="V2206" s="2869"/>
      <c r="W2206" s="2869"/>
      <c r="X2206" s="2869"/>
      <c r="Y2206" s="2869"/>
      <c r="Z2206" s="2869"/>
      <c r="AA2206" s="2879"/>
      <c r="AB2206" s="1125"/>
      <c r="AC2206" s="1151"/>
      <c r="AD2206" s="1152"/>
      <c r="AE2206" s="1153"/>
      <c r="AF2206" s="1153"/>
      <c r="AG2206" s="1153"/>
      <c r="AH2206" s="124"/>
      <c r="AI2206" s="124"/>
      <c r="AJ2206" s="124"/>
      <c r="AK2206" s="124"/>
      <c r="AL2206" s="1153"/>
      <c r="AM2206" s="124"/>
      <c r="AN2206" s="124"/>
      <c r="AO2206" s="1153"/>
      <c r="AP2206" s="1153"/>
      <c r="AQ2206" s="1153"/>
      <c r="AR2206" s="1154"/>
      <c r="AS2206" s="1154"/>
      <c r="AT2206" s="1154"/>
      <c r="AU2206" s="1154"/>
      <c r="AV2206" s="1154"/>
      <c r="AW2206" s="1154"/>
      <c r="AX2206" s="1154"/>
      <c r="AY2206" s="1154"/>
      <c r="AZ2206" s="1154"/>
      <c r="BA2206" s="1154"/>
      <c r="BB2206" s="1154"/>
    </row>
    <row r="2207" spans="2:54" ht="15" customHeight="1">
      <c r="B2207" s="1155"/>
      <c r="C2207" s="3017"/>
      <c r="D2207" s="3017"/>
      <c r="E2207" s="1146" t="s">
        <v>1130</v>
      </c>
      <c r="F2207" s="1106"/>
      <c r="G2207" s="441" t="s">
        <v>93</v>
      </c>
      <c r="H2207" s="441" t="s">
        <v>1103</v>
      </c>
      <c r="I2207" s="441" t="s">
        <v>1131</v>
      </c>
      <c r="J2207" s="441" t="s">
        <v>112</v>
      </c>
      <c r="K2207" s="1111" t="s">
        <v>1135</v>
      </c>
      <c r="L2207" s="441" t="s">
        <v>1120</v>
      </c>
      <c r="M2207" s="441" t="str">
        <f t="shared" si="133"/>
        <v>QNI Exports</v>
      </c>
      <c r="N2207" s="1111" t="s">
        <v>1106</v>
      </c>
      <c r="O2207" s="1111" t="s">
        <v>842</v>
      </c>
      <c r="P2207" s="1111"/>
      <c r="Q2207" s="2867"/>
      <c r="R2207" s="2868"/>
      <c r="S2207" s="2869"/>
      <c r="T2207" s="2869"/>
      <c r="U2207" s="2869"/>
      <c r="V2207" s="2869"/>
      <c r="W2207" s="2869"/>
      <c r="X2207" s="2869"/>
      <c r="Y2207" s="2869"/>
      <c r="Z2207" s="2869"/>
      <c r="AA2207" s="2879"/>
      <c r="AB2207" s="1125"/>
      <c r="AC2207" s="1151"/>
      <c r="AD2207" s="1152"/>
      <c r="AE2207" s="1153"/>
      <c r="AF2207" s="1153"/>
      <c r="AG2207" s="1153"/>
      <c r="AH2207" s="124"/>
      <c r="AI2207" s="124"/>
      <c r="AJ2207" s="124"/>
      <c r="AK2207" s="124"/>
      <c r="AL2207" s="1153"/>
      <c r="AM2207" s="124"/>
      <c r="AN2207" s="124"/>
      <c r="AO2207" s="1153"/>
      <c r="AP2207" s="1153"/>
      <c r="AQ2207" s="1153"/>
      <c r="AR2207" s="1154"/>
      <c r="AS2207" s="1154"/>
      <c r="AT2207" s="1154"/>
      <c r="AU2207" s="1154"/>
      <c r="AV2207" s="1154"/>
      <c r="AW2207" s="1154"/>
      <c r="AX2207" s="1154"/>
      <c r="AY2207" s="1154"/>
      <c r="AZ2207" s="1154"/>
      <c r="BA2207" s="1154"/>
      <c r="BB2207" s="1154"/>
    </row>
    <row r="2208" spans="2:54" ht="15" customHeight="1">
      <c r="B2208" s="1155"/>
      <c r="C2208" s="3016" t="s">
        <v>1136</v>
      </c>
      <c r="D2208" s="3016" t="s">
        <v>833</v>
      </c>
      <c r="E2208" s="1146" t="s">
        <v>1127</v>
      </c>
      <c r="F2208" s="1106"/>
      <c r="G2208" s="441" t="s">
        <v>93</v>
      </c>
      <c r="H2208" s="441" t="s">
        <v>1103</v>
      </c>
      <c r="I2208" s="441" t="s">
        <v>1128</v>
      </c>
      <c r="J2208" s="441" t="s">
        <v>112</v>
      </c>
      <c r="K2208" s="1111" t="s">
        <v>1136</v>
      </c>
      <c r="L2208" s="441" t="s">
        <v>1120</v>
      </c>
      <c r="M2208" s="441" t="str">
        <f t="shared" si="133"/>
        <v>QNI Exports</v>
      </c>
      <c r="N2208" s="1111" t="s">
        <v>1106</v>
      </c>
      <c r="O2208" s="1111" t="s">
        <v>833</v>
      </c>
      <c r="P2208" s="1111"/>
      <c r="Q2208" s="2867"/>
      <c r="R2208" s="2868"/>
      <c r="S2208" s="2869"/>
      <c r="T2208" s="2869"/>
      <c r="U2208" s="2869"/>
      <c r="V2208" s="2869"/>
      <c r="W2208" s="2869"/>
      <c r="X2208" s="2869"/>
      <c r="Y2208" s="2869"/>
      <c r="Z2208" s="2869"/>
      <c r="AA2208" s="2879"/>
      <c r="AB2208" s="1125"/>
      <c r="AC2208" s="1151"/>
      <c r="AD2208" s="1152"/>
      <c r="AE2208" s="1153"/>
      <c r="AF2208" s="1153"/>
      <c r="AG2208" s="1153"/>
      <c r="AH2208" s="124"/>
      <c r="AI2208" s="124"/>
      <c r="AJ2208" s="124"/>
      <c r="AK2208" s="124"/>
      <c r="AL2208" s="1153"/>
      <c r="AM2208" s="124"/>
      <c r="AN2208" s="124"/>
      <c r="AO2208" s="1153"/>
      <c r="AP2208" s="1153"/>
      <c r="AQ2208" s="1153"/>
      <c r="AR2208" s="1154"/>
      <c r="AS2208" s="1154"/>
      <c r="AT2208" s="1154"/>
      <c r="AU2208" s="1154"/>
      <c r="AV2208" s="1154"/>
      <c r="AW2208" s="1154"/>
      <c r="AX2208" s="1154"/>
      <c r="AY2208" s="1154"/>
      <c r="AZ2208" s="1154"/>
      <c r="BA2208" s="1154"/>
      <c r="BB2208" s="1154"/>
    </row>
    <row r="2209" spans="2:54" ht="15" customHeight="1">
      <c r="B2209" s="1155"/>
      <c r="C2209" s="3017"/>
      <c r="D2209" s="3017"/>
      <c r="E2209" s="1146" t="s">
        <v>1130</v>
      </c>
      <c r="F2209" s="1106"/>
      <c r="G2209" s="441" t="s">
        <v>93</v>
      </c>
      <c r="H2209" s="441" t="s">
        <v>1103</v>
      </c>
      <c r="I2209" s="441" t="s">
        <v>1131</v>
      </c>
      <c r="J2209" s="441" t="s">
        <v>112</v>
      </c>
      <c r="K2209" s="1111" t="s">
        <v>1136</v>
      </c>
      <c r="L2209" s="441" t="s">
        <v>1120</v>
      </c>
      <c r="M2209" s="441" t="str">
        <f t="shared" si="133"/>
        <v>QNI Exports</v>
      </c>
      <c r="N2209" s="1111" t="s">
        <v>1106</v>
      </c>
      <c r="O2209" s="1111" t="s">
        <v>833</v>
      </c>
      <c r="P2209" s="1111"/>
      <c r="Q2209" s="2528"/>
      <c r="R2209" s="2529"/>
      <c r="S2209" s="2530"/>
      <c r="T2209" s="2530"/>
      <c r="U2209" s="2530"/>
      <c r="V2209" s="2530"/>
      <c r="W2209" s="2530"/>
      <c r="X2209" s="2530"/>
      <c r="Y2209" s="2530"/>
      <c r="Z2209" s="2530"/>
      <c r="AA2209" s="2531"/>
      <c r="AB2209" s="1125"/>
      <c r="AC2209" s="1151"/>
      <c r="AD2209" s="1152"/>
      <c r="AE2209" s="1153"/>
      <c r="AF2209" s="1153"/>
      <c r="AG2209" s="1153"/>
      <c r="AH2209" s="124"/>
      <c r="AI2209" s="124"/>
      <c r="AJ2209" s="124"/>
      <c r="AK2209" s="124"/>
      <c r="AL2209" s="1153"/>
      <c r="AM2209" s="124"/>
      <c r="AN2209" s="124"/>
      <c r="AO2209" s="1153"/>
      <c r="AP2209" s="1153"/>
      <c r="AQ2209" s="1153"/>
      <c r="AR2209" s="1154"/>
      <c r="AS2209" s="1154"/>
      <c r="AT2209" s="1154"/>
      <c r="AU2209" s="1154"/>
      <c r="AV2209" s="1154"/>
      <c r="AW2209" s="1154"/>
      <c r="AX2209" s="1154"/>
      <c r="AY2209" s="1154"/>
      <c r="AZ2209" s="1154"/>
      <c r="BA2209" s="1154"/>
      <c r="BB2209" s="1154"/>
    </row>
    <row r="2210" spans="2:54" ht="15" customHeight="1">
      <c r="B2210" s="1155"/>
      <c r="C2210" s="3016" t="s">
        <v>1136</v>
      </c>
      <c r="D2210" s="3016" t="s">
        <v>842</v>
      </c>
      <c r="E2210" s="1146" t="s">
        <v>1127</v>
      </c>
      <c r="F2210" s="1106"/>
      <c r="G2210" s="441" t="s">
        <v>93</v>
      </c>
      <c r="H2210" s="441" t="s">
        <v>1103</v>
      </c>
      <c r="I2210" s="441" t="s">
        <v>1128</v>
      </c>
      <c r="J2210" s="441" t="s">
        <v>112</v>
      </c>
      <c r="K2210" s="1111" t="s">
        <v>1136</v>
      </c>
      <c r="L2210" s="441" t="s">
        <v>1120</v>
      </c>
      <c r="M2210" s="441" t="str">
        <f t="shared" si="133"/>
        <v>QNI Exports</v>
      </c>
      <c r="N2210" s="1111" t="s">
        <v>1106</v>
      </c>
      <c r="O2210" s="1111" t="s">
        <v>842</v>
      </c>
      <c r="P2210" s="1111"/>
      <c r="Q2210" s="2528"/>
      <c r="R2210" s="2529"/>
      <c r="S2210" s="2530"/>
      <c r="T2210" s="2530"/>
      <c r="U2210" s="2530"/>
      <c r="V2210" s="2530"/>
      <c r="W2210" s="2869"/>
      <c r="X2210" s="2869"/>
      <c r="Y2210" s="2869"/>
      <c r="Z2210" s="2869"/>
      <c r="AA2210" s="2879"/>
      <c r="AB2210" s="1125"/>
      <c r="AC2210" s="1151"/>
      <c r="AD2210" s="1152"/>
      <c r="AE2210" s="1153"/>
      <c r="AF2210" s="1153"/>
      <c r="AG2210" s="1153"/>
      <c r="AH2210" s="124"/>
      <c r="AI2210" s="124"/>
      <c r="AJ2210" s="124"/>
      <c r="AK2210" s="124"/>
      <c r="AL2210" s="1153"/>
      <c r="AM2210" s="124"/>
      <c r="AN2210" s="124"/>
      <c r="AO2210" s="1153"/>
      <c r="AP2210" s="1153"/>
      <c r="AQ2210" s="1153"/>
      <c r="AR2210" s="1154"/>
      <c r="AS2210" s="1154"/>
      <c r="AT2210" s="1154"/>
      <c r="AU2210" s="1154"/>
      <c r="AV2210" s="1154"/>
      <c r="AW2210" s="1154"/>
      <c r="AX2210" s="1154"/>
      <c r="AY2210" s="1154"/>
      <c r="AZ2210" s="1154"/>
      <c r="BA2210" s="1154"/>
      <c r="BB2210" s="1154"/>
    </row>
    <row r="2211" spans="2:54" ht="15" customHeight="1" thickBot="1">
      <c r="B2211" s="2872"/>
      <c r="C2211" s="3018"/>
      <c r="D2211" s="3018"/>
      <c r="E2211" s="2873" t="s">
        <v>1130</v>
      </c>
      <c r="F2211" s="1106"/>
      <c r="G2211" s="441" t="s">
        <v>93</v>
      </c>
      <c r="H2211" s="441" t="s">
        <v>1103</v>
      </c>
      <c r="I2211" s="441" t="s">
        <v>1131</v>
      </c>
      <c r="J2211" s="441" t="s">
        <v>112</v>
      </c>
      <c r="K2211" s="1111" t="s">
        <v>1136</v>
      </c>
      <c r="L2211" s="441" t="s">
        <v>1120</v>
      </c>
      <c r="M2211" s="441" t="str">
        <f t="shared" si="133"/>
        <v>QNI Exports</v>
      </c>
      <c r="N2211" s="1111" t="s">
        <v>1106</v>
      </c>
      <c r="O2211" s="1111" t="s">
        <v>842</v>
      </c>
      <c r="P2211" s="1111"/>
      <c r="Q2211" s="2874"/>
      <c r="R2211" s="2875"/>
      <c r="S2211" s="2876"/>
      <c r="T2211" s="2876"/>
      <c r="U2211" s="2876"/>
      <c r="V2211" s="2876"/>
      <c r="W2211" s="2876"/>
      <c r="X2211" s="2876"/>
      <c r="Y2211" s="2876"/>
      <c r="Z2211" s="2876"/>
      <c r="AA2211" s="2882"/>
      <c r="AB2211" s="1162"/>
      <c r="AC2211" s="1151"/>
      <c r="AD2211" s="1152"/>
      <c r="AE2211" s="1153"/>
      <c r="AF2211" s="1153"/>
      <c r="AG2211" s="1153"/>
      <c r="AH2211" s="124"/>
      <c r="AI2211" s="124"/>
      <c r="AJ2211" s="124"/>
      <c r="AK2211" s="124"/>
      <c r="AL2211" s="1153"/>
      <c r="AM2211" s="124"/>
      <c r="AN2211" s="124"/>
      <c r="AO2211" s="1153"/>
      <c r="AP2211" s="1153"/>
      <c r="AQ2211" s="1153"/>
      <c r="AR2211" s="1154"/>
      <c r="AS2211" s="1154"/>
      <c r="AT2211" s="1154"/>
      <c r="AU2211" s="1154"/>
      <c r="AV2211" s="1154"/>
      <c r="AW2211" s="1154"/>
      <c r="AX2211" s="1154"/>
      <c r="AY2211" s="1154"/>
      <c r="AZ2211" s="1154"/>
      <c r="BA2211" s="1154"/>
      <c r="BB2211" s="1154"/>
    </row>
    <row r="2212" spans="2:54">
      <c r="B2212" s="1145" t="s">
        <v>1628</v>
      </c>
      <c r="C2212" s="3019" t="s">
        <v>1126</v>
      </c>
      <c r="D2212" s="3019" t="s">
        <v>842</v>
      </c>
      <c r="E2212" s="1146" t="s">
        <v>1127</v>
      </c>
      <c r="F2212" s="1106"/>
      <c r="G2212" s="441" t="s">
        <v>93</v>
      </c>
      <c r="H2212" s="441" t="s">
        <v>1103</v>
      </c>
      <c r="I2212" s="441" t="s">
        <v>1128</v>
      </c>
      <c r="J2212" s="441" t="s">
        <v>112</v>
      </c>
      <c r="K2212" s="441" t="s">
        <v>1126</v>
      </c>
      <c r="L2212" s="441" t="s">
        <v>1120</v>
      </c>
      <c r="M2212" s="441" t="str">
        <f t="shared" ref="M2212" si="135">B2212</f>
        <v>Murray-Dederang Exports</v>
      </c>
      <c r="N2212" s="441" t="s">
        <v>1129</v>
      </c>
      <c r="O2212" s="441" t="s">
        <v>842</v>
      </c>
      <c r="P2212" s="1111"/>
      <c r="Q2212" s="2521"/>
      <c r="R2212" s="2522"/>
      <c r="S2212" s="2523"/>
      <c r="T2212" s="2523"/>
      <c r="U2212" s="2523"/>
      <c r="V2212" s="2523"/>
      <c r="W2212" s="2524"/>
      <c r="X2212" s="2524"/>
      <c r="Y2212" s="2524"/>
      <c r="Z2212" s="2524"/>
      <c r="AA2212" s="2525"/>
    </row>
    <row r="2213" spans="2:54">
      <c r="B2213" s="1155"/>
      <c r="C2213" s="3017"/>
      <c r="D2213" s="3017"/>
      <c r="E2213" s="1146" t="s">
        <v>1130</v>
      </c>
      <c r="F2213" s="1106"/>
      <c r="G2213" s="441" t="s">
        <v>93</v>
      </c>
      <c r="H2213" s="441" t="s">
        <v>1103</v>
      </c>
      <c r="I2213" s="441" t="s">
        <v>1131</v>
      </c>
      <c r="J2213" s="441" t="s">
        <v>112</v>
      </c>
      <c r="K2213" s="441" t="s">
        <v>1126</v>
      </c>
      <c r="L2213" s="441" t="s">
        <v>1120</v>
      </c>
      <c r="M2213" s="441" t="str">
        <f t="shared" si="133"/>
        <v>Murray-Dederang Exports</v>
      </c>
      <c r="N2213" s="441" t="s">
        <v>1129</v>
      </c>
      <c r="O2213" s="441" t="s">
        <v>842</v>
      </c>
      <c r="P2213" s="1111"/>
      <c r="Q2213" s="2526"/>
      <c r="R2213" s="2527"/>
      <c r="S2213" s="2524"/>
      <c r="T2213" s="2524"/>
      <c r="U2213" s="2524"/>
      <c r="V2213" s="2524"/>
      <c r="W2213" s="2524"/>
      <c r="X2213" s="2524"/>
      <c r="Y2213" s="2524"/>
      <c r="Z2213" s="2524"/>
      <c r="AA2213" s="2525"/>
    </row>
    <row r="2214" spans="2:54">
      <c r="B2214" s="1155"/>
      <c r="C2214" s="3016" t="s">
        <v>1132</v>
      </c>
      <c r="D2214" s="3016" t="s">
        <v>833</v>
      </c>
      <c r="E2214" s="1146" t="s">
        <v>1127</v>
      </c>
      <c r="F2214" s="1106"/>
      <c r="G2214" s="441" t="s">
        <v>93</v>
      </c>
      <c r="H2214" s="441" t="s">
        <v>1103</v>
      </c>
      <c r="I2214" s="441" t="s">
        <v>1128</v>
      </c>
      <c r="J2214" s="441" t="s">
        <v>112</v>
      </c>
      <c r="K2214" s="1111" t="s">
        <v>1132</v>
      </c>
      <c r="L2214" s="441" t="s">
        <v>1120</v>
      </c>
      <c r="M2214" s="441" t="str">
        <f t="shared" si="133"/>
        <v>Murray-Dederang Exports</v>
      </c>
      <c r="N2214" s="1111" t="s">
        <v>1106</v>
      </c>
      <c r="O2214" s="1111" t="s">
        <v>833</v>
      </c>
      <c r="P2214" s="1111"/>
      <c r="Q2214" s="2850"/>
      <c r="R2214" s="2850"/>
      <c r="S2214" s="2850"/>
      <c r="T2214" s="2850"/>
      <c r="U2214" s="2850"/>
      <c r="V2214" s="2850"/>
      <c r="W2214" s="2852"/>
      <c r="X2214" s="2852"/>
      <c r="Y2214" s="2852"/>
      <c r="Z2214" s="2852"/>
      <c r="AA2214" s="2853"/>
    </row>
    <row r="2215" spans="2:54">
      <c r="B2215" s="1155"/>
      <c r="C2215" s="3017"/>
      <c r="D2215" s="3017"/>
      <c r="E2215" s="1146" t="s">
        <v>1130</v>
      </c>
      <c r="F2215" s="1106"/>
      <c r="G2215" s="441" t="s">
        <v>93</v>
      </c>
      <c r="H2215" s="441" t="s">
        <v>1103</v>
      </c>
      <c r="I2215" s="441" t="s">
        <v>1131</v>
      </c>
      <c r="J2215" s="441" t="s">
        <v>112</v>
      </c>
      <c r="K2215" s="1111" t="s">
        <v>1132</v>
      </c>
      <c r="L2215" s="441" t="s">
        <v>1120</v>
      </c>
      <c r="M2215" s="441" t="str">
        <f t="shared" si="133"/>
        <v>Murray-Dederang Exports</v>
      </c>
      <c r="N2215" s="1111" t="s">
        <v>1106</v>
      </c>
      <c r="O2215" s="1111" t="s">
        <v>833</v>
      </c>
      <c r="P2215" s="1111"/>
      <c r="Q2215" s="2850"/>
      <c r="R2215" s="2850"/>
      <c r="S2215" s="2850"/>
      <c r="T2215" s="2850"/>
      <c r="U2215" s="2850"/>
      <c r="V2215" s="2850"/>
      <c r="W2215" s="2852"/>
      <c r="X2215" s="2852"/>
      <c r="Y2215" s="2852"/>
      <c r="Z2215" s="2852"/>
      <c r="AA2215" s="2853"/>
    </row>
    <row r="2216" spans="2:54">
      <c r="B2216" s="1155"/>
      <c r="C2216" s="3016" t="s">
        <v>1132</v>
      </c>
      <c r="D2216" s="3016" t="s">
        <v>842</v>
      </c>
      <c r="E2216" s="1146" t="s">
        <v>1127</v>
      </c>
      <c r="F2216" s="1106"/>
      <c r="G2216" s="441" t="s">
        <v>93</v>
      </c>
      <c r="H2216" s="441" t="s">
        <v>1103</v>
      </c>
      <c r="I2216" s="441" t="s">
        <v>1128</v>
      </c>
      <c r="J2216" s="441" t="s">
        <v>112</v>
      </c>
      <c r="K2216" s="1111" t="s">
        <v>1132</v>
      </c>
      <c r="L2216" s="441" t="s">
        <v>1120</v>
      </c>
      <c r="M2216" s="441" t="str">
        <f t="shared" si="133"/>
        <v>Murray-Dederang Exports</v>
      </c>
      <c r="N2216" s="1111" t="s">
        <v>1106</v>
      </c>
      <c r="O2216" s="1112" t="s">
        <v>842</v>
      </c>
      <c r="P2216" s="1111"/>
      <c r="Q2216" s="2881">
        <v>1791</v>
      </c>
      <c r="R2216" s="2881">
        <v>1610</v>
      </c>
      <c r="S2216" s="2881">
        <v>1519</v>
      </c>
      <c r="T2216" s="2881">
        <v>1424</v>
      </c>
      <c r="U2216" s="2881">
        <v>1586</v>
      </c>
      <c r="V2216" s="2881">
        <v>1433</v>
      </c>
      <c r="W2216" s="2852"/>
      <c r="X2216" s="2852"/>
      <c r="Y2216" s="2852"/>
      <c r="Z2216" s="2852"/>
      <c r="AA2216" s="2853"/>
    </row>
    <row r="2217" spans="2:54">
      <c r="B2217" s="1155"/>
      <c r="C2217" s="3017"/>
      <c r="D2217" s="3017"/>
      <c r="E2217" s="1146" t="s">
        <v>1130</v>
      </c>
      <c r="F2217" s="1106"/>
      <c r="G2217" s="441" t="s">
        <v>93</v>
      </c>
      <c r="H2217" s="441" t="s">
        <v>1103</v>
      </c>
      <c r="I2217" s="441" t="s">
        <v>1131</v>
      </c>
      <c r="J2217" s="441" t="s">
        <v>112</v>
      </c>
      <c r="K2217" s="1111" t="s">
        <v>1132</v>
      </c>
      <c r="L2217" s="441" t="s">
        <v>1120</v>
      </c>
      <c r="M2217" s="441" t="str">
        <f t="shared" si="133"/>
        <v>Murray-Dederang Exports</v>
      </c>
      <c r="N2217" s="1111" t="s">
        <v>1106</v>
      </c>
      <c r="O2217" s="1112" t="s">
        <v>842</v>
      </c>
      <c r="P2217" s="1111"/>
      <c r="Q2217" s="2881">
        <v>1724</v>
      </c>
      <c r="R2217" s="2881">
        <v>885</v>
      </c>
      <c r="S2217" s="2881">
        <v>1245</v>
      </c>
      <c r="T2217" s="2881">
        <v>632</v>
      </c>
      <c r="U2217" s="2881">
        <v>0</v>
      </c>
      <c r="V2217" s="2881">
        <v>1099</v>
      </c>
      <c r="W2217" s="2852"/>
      <c r="X2217" s="2852"/>
      <c r="Y2217" s="2852"/>
      <c r="Z2217" s="2852"/>
      <c r="AA2217" s="2853"/>
    </row>
    <row r="2218" spans="2:54">
      <c r="B2218" s="1155"/>
      <c r="C2218" s="3016" t="s">
        <v>1133</v>
      </c>
      <c r="D2218" s="3016"/>
      <c r="E2218" s="1146" t="s">
        <v>1127</v>
      </c>
      <c r="F2218" s="1106"/>
      <c r="G2218" s="441" t="s">
        <v>93</v>
      </c>
      <c r="H2218" s="441" t="s">
        <v>1103</v>
      </c>
      <c r="I2218" s="441" t="s">
        <v>1128</v>
      </c>
      <c r="J2218" s="441" t="s">
        <v>112</v>
      </c>
      <c r="K2218" s="1111" t="s">
        <v>1133</v>
      </c>
      <c r="L2218" s="441" t="s">
        <v>1120</v>
      </c>
      <c r="M2218" s="441" t="str">
        <f t="shared" si="133"/>
        <v>Murray-Dederang Exports</v>
      </c>
      <c r="N2218" s="1111" t="s">
        <v>1108</v>
      </c>
      <c r="O2218" s="1111" t="s">
        <v>1109</v>
      </c>
      <c r="P2218" s="1111"/>
      <c r="Q2218" s="2856"/>
      <c r="R2218" s="2856"/>
      <c r="S2218" s="2856"/>
      <c r="T2218" s="2856"/>
      <c r="U2218" s="2856"/>
      <c r="V2218" s="2856"/>
      <c r="W2218" s="2859"/>
      <c r="X2218" s="2859"/>
      <c r="Y2218" s="2859"/>
      <c r="Z2218" s="2859"/>
      <c r="AA2218" s="2860"/>
    </row>
    <row r="2219" spans="2:54">
      <c r="B2219" s="1155"/>
      <c r="C2219" s="3017"/>
      <c r="D2219" s="3017"/>
      <c r="E2219" s="1146" t="s">
        <v>1130</v>
      </c>
      <c r="F2219" s="1106"/>
      <c r="G2219" s="441" t="s">
        <v>93</v>
      </c>
      <c r="H2219" s="441" t="s">
        <v>1103</v>
      </c>
      <c r="I2219" s="441" t="s">
        <v>1131</v>
      </c>
      <c r="J2219" s="441" t="s">
        <v>112</v>
      </c>
      <c r="K2219" s="1111" t="s">
        <v>1133</v>
      </c>
      <c r="L2219" s="441" t="s">
        <v>1120</v>
      </c>
      <c r="M2219" s="441" t="str">
        <f t="shared" si="133"/>
        <v>Murray-Dederang Exports</v>
      </c>
      <c r="N2219" s="1111" t="s">
        <v>1108</v>
      </c>
      <c r="O2219" s="1111" t="s">
        <v>1109</v>
      </c>
      <c r="P2219" s="1111"/>
      <c r="Q2219" s="2856"/>
      <c r="R2219" s="2856"/>
      <c r="S2219" s="2856"/>
      <c r="T2219" s="2856"/>
      <c r="U2219" s="2856"/>
      <c r="V2219" s="2856"/>
      <c r="W2219" s="2859"/>
      <c r="X2219" s="2859"/>
      <c r="Y2219" s="2859"/>
      <c r="Z2219" s="2859"/>
      <c r="AA2219" s="2860"/>
    </row>
    <row r="2220" spans="2:54">
      <c r="B2220" s="1155"/>
      <c r="C2220" s="3016" t="s">
        <v>1110</v>
      </c>
      <c r="D2220" s="3016"/>
      <c r="E2220" s="1146" t="s">
        <v>1127</v>
      </c>
      <c r="F2220" s="1106"/>
      <c r="G2220" s="441" t="s">
        <v>93</v>
      </c>
      <c r="H2220" s="441" t="s">
        <v>1103</v>
      </c>
      <c r="I2220" s="441" t="s">
        <v>1128</v>
      </c>
      <c r="J2220" s="441" t="s">
        <v>112</v>
      </c>
      <c r="K2220" s="1111" t="s">
        <v>1110</v>
      </c>
      <c r="L2220" s="441" t="s">
        <v>1120</v>
      </c>
      <c r="M2220" s="441" t="str">
        <f t="shared" si="133"/>
        <v>Murray-Dederang Exports</v>
      </c>
      <c r="N2220" s="1111" t="s">
        <v>1111</v>
      </c>
      <c r="O2220" s="1112">
        <v>0</v>
      </c>
      <c r="P2220" s="1111"/>
      <c r="Q2220" s="2861"/>
      <c r="R2220" s="2861"/>
      <c r="S2220" s="2861"/>
      <c r="T2220" s="2861"/>
      <c r="U2220" s="2861"/>
      <c r="V2220" s="2861"/>
      <c r="W2220" s="2863"/>
      <c r="X2220" s="2863"/>
      <c r="Y2220" s="2863"/>
      <c r="Z2220" s="2863"/>
      <c r="AA2220" s="2864"/>
    </row>
    <row r="2221" spans="2:54">
      <c r="B2221" s="1155"/>
      <c r="C2221" s="3017"/>
      <c r="D2221" s="3017"/>
      <c r="E2221" s="1146" t="s">
        <v>1130</v>
      </c>
      <c r="F2221" s="1106"/>
      <c r="G2221" s="441" t="s">
        <v>93</v>
      </c>
      <c r="H2221" s="441" t="s">
        <v>1103</v>
      </c>
      <c r="I2221" s="441" t="s">
        <v>1131</v>
      </c>
      <c r="J2221" s="441" t="s">
        <v>112</v>
      </c>
      <c r="K2221" s="1111" t="s">
        <v>1110</v>
      </c>
      <c r="L2221" s="441" t="s">
        <v>1120</v>
      </c>
      <c r="M2221" s="441" t="str">
        <f t="shared" si="133"/>
        <v>Murray-Dederang Exports</v>
      </c>
      <c r="N2221" s="1111" t="s">
        <v>1111</v>
      </c>
      <c r="O2221" s="1112">
        <v>0</v>
      </c>
      <c r="P2221" s="1111"/>
      <c r="Q2221" s="2861"/>
      <c r="R2221" s="2861"/>
      <c r="S2221" s="2861"/>
      <c r="T2221" s="2861"/>
      <c r="U2221" s="2861"/>
      <c r="V2221" s="2861"/>
      <c r="W2221" s="2863"/>
      <c r="X2221" s="2863"/>
      <c r="Y2221" s="2863"/>
      <c r="Z2221" s="2863"/>
      <c r="AA2221" s="2864"/>
    </row>
    <row r="2222" spans="2:54">
      <c r="B2222" s="1155"/>
      <c r="C2222" s="3016" t="s">
        <v>1112</v>
      </c>
      <c r="D2222" s="3016"/>
      <c r="E2222" s="1146" t="s">
        <v>1127</v>
      </c>
      <c r="F2222" s="1106"/>
      <c r="G2222" s="441" t="s">
        <v>93</v>
      </c>
      <c r="H2222" s="441" t="s">
        <v>1103</v>
      </c>
      <c r="I2222" s="441" t="s">
        <v>1128</v>
      </c>
      <c r="J2222" s="441" t="s">
        <v>112</v>
      </c>
      <c r="K2222" s="1111" t="s">
        <v>1112</v>
      </c>
      <c r="L2222" s="441" t="s">
        <v>1120</v>
      </c>
      <c r="M2222" s="441" t="str">
        <f t="shared" si="133"/>
        <v>Murray-Dederang Exports</v>
      </c>
      <c r="N2222" s="1111" t="s">
        <v>1113</v>
      </c>
      <c r="O2222" s="1111" t="s">
        <v>1113</v>
      </c>
      <c r="P2222" s="1111"/>
      <c r="Q2222" s="2850"/>
      <c r="R2222" s="2850"/>
      <c r="S2222" s="2850"/>
      <c r="T2222" s="2850"/>
      <c r="U2222" s="2850"/>
      <c r="V2222" s="2850"/>
      <c r="W2222" s="2866"/>
      <c r="X2222" s="2866"/>
      <c r="Y2222" s="2866"/>
      <c r="Z2222" s="2866"/>
      <c r="AA2222" s="2099"/>
    </row>
    <row r="2223" spans="2:54">
      <c r="B2223" s="1155"/>
      <c r="C2223" s="3017"/>
      <c r="D2223" s="3017"/>
      <c r="E2223" s="1146" t="s">
        <v>1130</v>
      </c>
      <c r="F2223" s="1106"/>
      <c r="G2223" s="441" t="s">
        <v>93</v>
      </c>
      <c r="H2223" s="441" t="s">
        <v>1103</v>
      </c>
      <c r="I2223" s="441" t="s">
        <v>1131</v>
      </c>
      <c r="J2223" s="441" t="s">
        <v>112</v>
      </c>
      <c r="K2223" s="1111" t="s">
        <v>1112</v>
      </c>
      <c r="L2223" s="441" t="s">
        <v>1120</v>
      </c>
      <c r="M2223" s="441" t="str">
        <f t="shared" si="133"/>
        <v>Murray-Dederang Exports</v>
      </c>
      <c r="N2223" s="1111" t="s">
        <v>1113</v>
      </c>
      <c r="O2223" s="1111" t="s">
        <v>1113</v>
      </c>
      <c r="P2223" s="1111"/>
      <c r="Q2223" s="2850"/>
      <c r="R2223" s="2850"/>
      <c r="S2223" s="2850"/>
      <c r="T2223" s="2850"/>
      <c r="U2223" s="2850"/>
      <c r="V2223" s="2850"/>
      <c r="W2223" s="2866"/>
      <c r="X2223" s="2866"/>
      <c r="Y2223" s="2866"/>
      <c r="Z2223" s="2866"/>
      <c r="AA2223" s="2099"/>
    </row>
    <row r="2224" spans="2:54">
      <c r="B2224" s="1155"/>
      <c r="C2224" s="3016" t="s">
        <v>1134</v>
      </c>
      <c r="D2224" s="3016" t="s">
        <v>833</v>
      </c>
      <c r="E2224" s="1146" t="s">
        <v>1127</v>
      </c>
      <c r="F2224" s="1106"/>
      <c r="G2224" s="441" t="s">
        <v>93</v>
      </c>
      <c r="H2224" s="441" t="s">
        <v>1103</v>
      </c>
      <c r="I2224" s="441" t="s">
        <v>1128</v>
      </c>
      <c r="J2224" s="441" t="s">
        <v>112</v>
      </c>
      <c r="K2224" s="1111" t="s">
        <v>1134</v>
      </c>
      <c r="L2224" s="441" t="s">
        <v>1120</v>
      </c>
      <c r="M2224" s="441" t="str">
        <f t="shared" si="133"/>
        <v>Murray-Dederang Exports</v>
      </c>
      <c r="N2224" s="1111" t="s">
        <v>1115</v>
      </c>
      <c r="O2224" s="1111" t="s">
        <v>833</v>
      </c>
      <c r="P2224" s="1111"/>
      <c r="Q2224" s="2867"/>
      <c r="R2224" s="2868"/>
      <c r="S2224" s="2869"/>
      <c r="T2224" s="2869"/>
      <c r="U2224" s="2869"/>
      <c r="V2224" s="2869"/>
      <c r="W2224" s="2869"/>
      <c r="X2224" s="2869"/>
      <c r="Y2224" s="2869"/>
      <c r="Z2224" s="2869"/>
      <c r="AA2224" s="2879"/>
    </row>
    <row r="2225" spans="2:54">
      <c r="B2225" s="1155"/>
      <c r="C2225" s="3017"/>
      <c r="D2225" s="3017"/>
      <c r="E2225" s="1146" t="s">
        <v>1130</v>
      </c>
      <c r="F2225" s="1106"/>
      <c r="G2225" s="441" t="s">
        <v>93</v>
      </c>
      <c r="H2225" s="441" t="s">
        <v>1103</v>
      </c>
      <c r="I2225" s="441" t="s">
        <v>1131</v>
      </c>
      <c r="J2225" s="441" t="s">
        <v>112</v>
      </c>
      <c r="K2225" s="1111" t="s">
        <v>1134</v>
      </c>
      <c r="L2225" s="441" t="s">
        <v>1120</v>
      </c>
      <c r="M2225" s="441" t="str">
        <f t="shared" si="133"/>
        <v>Murray-Dederang Exports</v>
      </c>
      <c r="N2225" s="1111" t="s">
        <v>1115</v>
      </c>
      <c r="O2225" s="1111" t="s">
        <v>833</v>
      </c>
      <c r="P2225" s="1111"/>
      <c r="Q2225" s="2867"/>
      <c r="R2225" s="2868"/>
      <c r="S2225" s="2869"/>
      <c r="T2225" s="2869"/>
      <c r="U2225" s="2869"/>
      <c r="V2225" s="2869"/>
      <c r="W2225" s="2869"/>
      <c r="X2225" s="2869"/>
      <c r="Y2225" s="2869"/>
      <c r="Z2225" s="2869"/>
      <c r="AA2225" s="2879"/>
    </row>
    <row r="2226" spans="2:54">
      <c r="B2226" s="1155"/>
      <c r="C2226" s="3016" t="s">
        <v>1135</v>
      </c>
      <c r="D2226" s="3016" t="s">
        <v>833</v>
      </c>
      <c r="E2226" s="1146" t="s">
        <v>1127</v>
      </c>
      <c r="F2226" s="1106"/>
      <c r="G2226" s="441" t="s">
        <v>93</v>
      </c>
      <c r="H2226" s="441" t="s">
        <v>1103</v>
      </c>
      <c r="I2226" s="441" t="s">
        <v>1128</v>
      </c>
      <c r="J2226" s="441" t="s">
        <v>112</v>
      </c>
      <c r="K2226" s="1111" t="s">
        <v>1135</v>
      </c>
      <c r="L2226" s="441" t="s">
        <v>1120</v>
      </c>
      <c r="M2226" s="441" t="str">
        <f t="shared" si="133"/>
        <v>Murray-Dederang Exports</v>
      </c>
      <c r="N2226" s="1111" t="s">
        <v>1106</v>
      </c>
      <c r="O2226" s="1111" t="s">
        <v>833</v>
      </c>
      <c r="P2226" s="1111"/>
      <c r="Q2226" s="2867"/>
      <c r="R2226" s="2868"/>
      <c r="S2226" s="2869"/>
      <c r="T2226" s="2869"/>
      <c r="U2226" s="2869"/>
      <c r="V2226" s="2869"/>
      <c r="W2226" s="2869"/>
      <c r="X2226" s="2869"/>
      <c r="Y2226" s="2869"/>
      <c r="Z2226" s="2869"/>
      <c r="AA2226" s="2879"/>
    </row>
    <row r="2227" spans="2:54">
      <c r="B2227" s="1155"/>
      <c r="C2227" s="3017"/>
      <c r="D2227" s="3017"/>
      <c r="E2227" s="1146" t="s">
        <v>1130</v>
      </c>
      <c r="F2227" s="1106"/>
      <c r="G2227" s="441" t="s">
        <v>93</v>
      </c>
      <c r="H2227" s="441" t="s">
        <v>1103</v>
      </c>
      <c r="I2227" s="441" t="s">
        <v>1131</v>
      </c>
      <c r="J2227" s="441" t="s">
        <v>112</v>
      </c>
      <c r="K2227" s="1111" t="s">
        <v>1135</v>
      </c>
      <c r="L2227" s="441" t="s">
        <v>1120</v>
      </c>
      <c r="M2227" s="441" t="str">
        <f t="shared" si="133"/>
        <v>Murray-Dederang Exports</v>
      </c>
      <c r="N2227" s="1111" t="s">
        <v>1106</v>
      </c>
      <c r="O2227" s="1111" t="s">
        <v>833</v>
      </c>
      <c r="P2227" s="1111"/>
      <c r="Q2227" s="2867"/>
      <c r="R2227" s="2868"/>
      <c r="S2227" s="2869"/>
      <c r="T2227" s="2869"/>
      <c r="U2227" s="2869"/>
      <c r="V2227" s="2869"/>
      <c r="W2227" s="2869"/>
      <c r="X2227" s="2869"/>
      <c r="Y2227" s="2869"/>
      <c r="Z2227" s="2869"/>
      <c r="AA2227" s="2879"/>
    </row>
    <row r="2228" spans="2:54">
      <c r="B2228" s="1155"/>
      <c r="C2228" s="3016" t="s">
        <v>1135</v>
      </c>
      <c r="D2228" s="3016" t="s">
        <v>842</v>
      </c>
      <c r="E2228" s="1146" t="s">
        <v>1127</v>
      </c>
      <c r="F2228" s="1106"/>
      <c r="G2228" s="441" t="s">
        <v>93</v>
      </c>
      <c r="H2228" s="441" t="s">
        <v>1103</v>
      </c>
      <c r="I2228" s="441" t="s">
        <v>1128</v>
      </c>
      <c r="J2228" s="441" t="s">
        <v>112</v>
      </c>
      <c r="K2228" s="1111" t="s">
        <v>1135</v>
      </c>
      <c r="L2228" s="441" t="s">
        <v>1120</v>
      </c>
      <c r="M2228" s="441" t="str">
        <f t="shared" si="133"/>
        <v>Murray-Dederang Exports</v>
      </c>
      <c r="N2228" s="1111" t="s">
        <v>1106</v>
      </c>
      <c r="O2228" s="1111" t="s">
        <v>842</v>
      </c>
      <c r="P2228" s="1111"/>
      <c r="Q2228" s="2867"/>
      <c r="R2228" s="2868"/>
      <c r="S2228" s="2869"/>
      <c r="T2228" s="2869"/>
      <c r="U2228" s="2869"/>
      <c r="V2228" s="2869"/>
      <c r="W2228" s="2869"/>
      <c r="X2228" s="2869"/>
      <c r="Y2228" s="2869"/>
      <c r="Z2228" s="2869"/>
      <c r="AA2228" s="2879"/>
    </row>
    <row r="2229" spans="2:54">
      <c r="B2229" s="1155"/>
      <c r="C2229" s="3017"/>
      <c r="D2229" s="3017"/>
      <c r="E2229" s="1146" t="s">
        <v>1130</v>
      </c>
      <c r="F2229" s="1106"/>
      <c r="G2229" s="441" t="s">
        <v>93</v>
      </c>
      <c r="H2229" s="441" t="s">
        <v>1103</v>
      </c>
      <c r="I2229" s="441" t="s">
        <v>1131</v>
      </c>
      <c r="J2229" s="441" t="s">
        <v>112</v>
      </c>
      <c r="K2229" s="1111" t="s">
        <v>1135</v>
      </c>
      <c r="L2229" s="441" t="s">
        <v>1120</v>
      </c>
      <c r="M2229" s="441" t="str">
        <f t="shared" si="133"/>
        <v>Murray-Dederang Exports</v>
      </c>
      <c r="N2229" s="1111" t="s">
        <v>1106</v>
      </c>
      <c r="O2229" s="1111" t="s">
        <v>842</v>
      </c>
      <c r="P2229" s="1111"/>
      <c r="Q2229" s="2867"/>
      <c r="R2229" s="2868"/>
      <c r="S2229" s="2869"/>
      <c r="T2229" s="2869"/>
      <c r="U2229" s="2869"/>
      <c r="V2229" s="2869"/>
      <c r="W2229" s="2869"/>
      <c r="X2229" s="2869"/>
      <c r="Y2229" s="2869"/>
      <c r="Z2229" s="2869"/>
      <c r="AA2229" s="2879"/>
    </row>
    <row r="2230" spans="2:54">
      <c r="B2230" s="1155"/>
      <c r="C2230" s="3016" t="s">
        <v>1136</v>
      </c>
      <c r="D2230" s="3016" t="s">
        <v>833</v>
      </c>
      <c r="E2230" s="1146" t="s">
        <v>1127</v>
      </c>
      <c r="F2230" s="1106"/>
      <c r="G2230" s="441" t="s">
        <v>93</v>
      </c>
      <c r="H2230" s="441" t="s">
        <v>1103</v>
      </c>
      <c r="I2230" s="441" t="s">
        <v>1128</v>
      </c>
      <c r="J2230" s="441" t="s">
        <v>112</v>
      </c>
      <c r="K2230" s="1111" t="s">
        <v>1136</v>
      </c>
      <c r="L2230" s="441" t="s">
        <v>1120</v>
      </c>
      <c r="M2230" s="441" t="str">
        <f t="shared" si="133"/>
        <v>Murray-Dederang Exports</v>
      </c>
      <c r="N2230" s="1111" t="s">
        <v>1106</v>
      </c>
      <c r="O2230" s="1111" t="s">
        <v>833</v>
      </c>
      <c r="P2230" s="1111"/>
      <c r="Q2230" s="2867"/>
      <c r="R2230" s="2868"/>
      <c r="S2230" s="2869"/>
      <c r="T2230" s="2869"/>
      <c r="U2230" s="2869"/>
      <c r="V2230" s="2869"/>
      <c r="W2230" s="2869"/>
      <c r="X2230" s="2869"/>
      <c r="Y2230" s="2869"/>
      <c r="Z2230" s="2869"/>
      <c r="AA2230" s="2879"/>
    </row>
    <row r="2231" spans="2:54">
      <c r="B2231" s="1155"/>
      <c r="C2231" s="3017"/>
      <c r="D2231" s="3017"/>
      <c r="E2231" s="1146" t="s">
        <v>1130</v>
      </c>
      <c r="F2231" s="1106"/>
      <c r="G2231" s="441" t="s">
        <v>93</v>
      </c>
      <c r="H2231" s="441" t="s">
        <v>1103</v>
      </c>
      <c r="I2231" s="441" t="s">
        <v>1131</v>
      </c>
      <c r="J2231" s="441" t="s">
        <v>112</v>
      </c>
      <c r="K2231" s="1111" t="s">
        <v>1136</v>
      </c>
      <c r="L2231" s="441" t="s">
        <v>1120</v>
      </c>
      <c r="M2231" s="441" t="str">
        <f t="shared" si="133"/>
        <v>Murray-Dederang Exports</v>
      </c>
      <c r="N2231" s="1111" t="s">
        <v>1106</v>
      </c>
      <c r="O2231" s="1111" t="s">
        <v>833</v>
      </c>
      <c r="P2231" s="1111"/>
      <c r="Q2231" s="2528"/>
      <c r="R2231" s="2529"/>
      <c r="S2231" s="2530"/>
      <c r="T2231" s="2530"/>
      <c r="U2231" s="2530"/>
      <c r="V2231" s="2530"/>
      <c r="W2231" s="2530"/>
      <c r="X2231" s="2530"/>
      <c r="Y2231" s="2530"/>
      <c r="Z2231" s="2530"/>
      <c r="AA2231" s="2531"/>
    </row>
    <row r="2232" spans="2:54">
      <c r="B2232" s="1155"/>
      <c r="C2232" s="3016" t="s">
        <v>1136</v>
      </c>
      <c r="D2232" s="3016" t="s">
        <v>842</v>
      </c>
      <c r="E2232" s="1146" t="s">
        <v>1127</v>
      </c>
      <c r="F2232" s="1106"/>
      <c r="G2232" s="441" t="s">
        <v>93</v>
      </c>
      <c r="H2232" s="441" t="s">
        <v>1103</v>
      </c>
      <c r="I2232" s="441" t="s">
        <v>1128</v>
      </c>
      <c r="J2232" s="441" t="s">
        <v>112</v>
      </c>
      <c r="K2232" s="1111" t="s">
        <v>1136</v>
      </c>
      <c r="L2232" s="441" t="s">
        <v>1120</v>
      </c>
      <c r="M2232" s="441" t="str">
        <f t="shared" si="133"/>
        <v>Murray-Dederang Exports</v>
      </c>
      <c r="N2232" s="1111" t="s">
        <v>1106</v>
      </c>
      <c r="O2232" s="1111" t="s">
        <v>842</v>
      </c>
      <c r="P2232" s="1111"/>
      <c r="Q2232" s="2528"/>
      <c r="R2232" s="2529"/>
      <c r="S2232" s="2530"/>
      <c r="T2232" s="2530"/>
      <c r="U2232" s="2530"/>
      <c r="V2232" s="2530"/>
      <c r="W2232" s="2869"/>
      <c r="X2232" s="2869"/>
      <c r="Y2232" s="2869"/>
      <c r="Z2232" s="2869"/>
      <c r="AA2232" s="2879"/>
    </row>
    <row r="2233" spans="2:54" ht="15.75" thickBot="1">
      <c r="B2233" s="2872"/>
      <c r="C2233" s="3018"/>
      <c r="D2233" s="3018"/>
      <c r="E2233" s="2873" t="s">
        <v>1130</v>
      </c>
      <c r="F2233" s="1106"/>
      <c r="G2233" s="441" t="s">
        <v>93</v>
      </c>
      <c r="H2233" s="441" t="s">
        <v>1103</v>
      </c>
      <c r="I2233" s="441" t="s">
        <v>1131</v>
      </c>
      <c r="J2233" s="441" t="s">
        <v>112</v>
      </c>
      <c r="K2233" s="1111" t="s">
        <v>1136</v>
      </c>
      <c r="L2233" s="441" t="s">
        <v>1120</v>
      </c>
      <c r="M2233" s="441" t="str">
        <f t="shared" si="133"/>
        <v>Murray-Dederang Exports</v>
      </c>
      <c r="N2233" s="1111" t="s">
        <v>1106</v>
      </c>
      <c r="O2233" s="1111" t="s">
        <v>842</v>
      </c>
      <c r="P2233" s="1111"/>
      <c r="Q2233" s="2874"/>
      <c r="R2233" s="2875"/>
      <c r="S2233" s="2876"/>
      <c r="T2233" s="2876"/>
      <c r="U2233" s="2876"/>
      <c r="V2233" s="2876"/>
      <c r="W2233" s="2876"/>
      <c r="X2233" s="2876"/>
      <c r="Y2233" s="2876"/>
      <c r="Z2233" s="2876"/>
      <c r="AA2233" s="2882"/>
    </row>
    <row r="2234" spans="2:54" ht="15" customHeight="1">
      <c r="B2234" s="1145" t="s">
        <v>1627</v>
      </c>
      <c r="C2234" s="3019" t="s">
        <v>1126</v>
      </c>
      <c r="D2234" s="3019" t="s">
        <v>842</v>
      </c>
      <c r="E2234" s="1146" t="s">
        <v>1127</v>
      </c>
      <c r="F2234" s="1106"/>
      <c r="G2234" s="441" t="s">
        <v>93</v>
      </c>
      <c r="H2234" s="441" t="s">
        <v>1103</v>
      </c>
      <c r="I2234" s="441" t="s">
        <v>1128</v>
      </c>
      <c r="J2234" s="441" t="s">
        <v>112</v>
      </c>
      <c r="K2234" s="441" t="s">
        <v>1126</v>
      </c>
      <c r="L2234" s="441" t="s">
        <v>1120</v>
      </c>
      <c r="M2234" s="441" t="str">
        <f t="shared" ref="M2234" si="136">B2234</f>
        <v>Jindera-Wondonga Exports</v>
      </c>
      <c r="N2234" s="441" t="s">
        <v>1129</v>
      </c>
      <c r="O2234" s="441" t="s">
        <v>842</v>
      </c>
      <c r="P2234" s="1111"/>
      <c r="Q2234" s="2521"/>
      <c r="R2234" s="2522"/>
      <c r="S2234" s="2523"/>
      <c r="T2234" s="2523"/>
      <c r="U2234" s="2523"/>
      <c r="V2234" s="2523"/>
      <c r="W2234" s="2524"/>
      <c r="X2234" s="2524"/>
      <c r="Y2234" s="2524"/>
      <c r="Z2234" s="2524"/>
      <c r="AA2234" s="2525"/>
      <c r="AB2234" s="1125"/>
      <c r="AC2234" s="1151"/>
      <c r="AD2234" s="1152"/>
      <c r="AE2234" s="1153"/>
      <c r="AF2234" s="1153"/>
      <c r="AG2234" s="1153"/>
      <c r="AH2234" s="124"/>
      <c r="AI2234" s="124"/>
      <c r="AJ2234" s="124"/>
      <c r="AK2234" s="124"/>
      <c r="AL2234" s="124"/>
      <c r="AM2234" s="124"/>
      <c r="AN2234" s="124"/>
      <c r="AO2234" s="124"/>
      <c r="AP2234" s="124"/>
      <c r="AQ2234" s="1153"/>
      <c r="AR2234" s="1154"/>
      <c r="AS2234" s="1154"/>
      <c r="AT2234" s="1154"/>
      <c r="AU2234" s="1154"/>
      <c r="AV2234" s="1154"/>
      <c r="AW2234" s="1154"/>
      <c r="AX2234" s="1154"/>
      <c r="AY2234" s="1154"/>
      <c r="AZ2234" s="1154"/>
      <c r="BA2234" s="1154"/>
      <c r="BB2234" s="1154"/>
    </row>
    <row r="2235" spans="2:54" ht="15" customHeight="1">
      <c r="B2235" s="1155"/>
      <c r="C2235" s="3017"/>
      <c r="D2235" s="3017"/>
      <c r="E2235" s="1146" t="s">
        <v>1130</v>
      </c>
      <c r="F2235" s="1106"/>
      <c r="G2235" s="441" t="s">
        <v>93</v>
      </c>
      <c r="H2235" s="441" t="s">
        <v>1103</v>
      </c>
      <c r="I2235" s="441" t="s">
        <v>1131</v>
      </c>
      <c r="J2235" s="441" t="s">
        <v>112</v>
      </c>
      <c r="K2235" s="441" t="s">
        <v>1126</v>
      </c>
      <c r="L2235" s="441" t="s">
        <v>1120</v>
      </c>
      <c r="M2235" s="441" t="str">
        <f t="shared" si="133"/>
        <v>Jindera-Wondonga Exports</v>
      </c>
      <c r="N2235" s="441" t="s">
        <v>1129</v>
      </c>
      <c r="O2235" s="441" t="s">
        <v>842</v>
      </c>
      <c r="P2235" s="1111"/>
      <c r="Q2235" s="2526"/>
      <c r="R2235" s="2527"/>
      <c r="S2235" s="2524"/>
      <c r="T2235" s="2524"/>
      <c r="U2235" s="2524"/>
      <c r="V2235" s="2524"/>
      <c r="W2235" s="2524"/>
      <c r="X2235" s="2524"/>
      <c r="Y2235" s="2524"/>
      <c r="Z2235" s="2524"/>
      <c r="AA2235" s="2525"/>
      <c r="AB2235" s="1125"/>
      <c r="AC2235" s="1151"/>
      <c r="AD2235" s="1152"/>
      <c r="AE2235" s="1153"/>
      <c r="AF2235" s="1153"/>
      <c r="AG2235" s="1153"/>
      <c r="AH2235" s="124"/>
      <c r="AI2235" s="124"/>
      <c r="AJ2235" s="124"/>
      <c r="AK2235" s="124"/>
      <c r="AL2235" s="124"/>
      <c r="AM2235" s="124"/>
      <c r="AN2235" s="124"/>
      <c r="AO2235" s="124"/>
      <c r="AP2235" s="124"/>
      <c r="AQ2235" s="1153"/>
      <c r="AR2235" s="1154"/>
      <c r="AS2235" s="1154"/>
      <c r="AT2235" s="1154"/>
      <c r="AU2235" s="1154"/>
      <c r="AV2235" s="1154"/>
      <c r="AW2235" s="1154"/>
      <c r="AX2235" s="1154"/>
      <c r="AY2235" s="1154"/>
      <c r="AZ2235" s="1154"/>
      <c r="BA2235" s="1154"/>
      <c r="BB2235" s="1154"/>
    </row>
    <row r="2236" spans="2:54" ht="15" customHeight="1">
      <c r="B2236" s="1155"/>
      <c r="C2236" s="3016" t="s">
        <v>1132</v>
      </c>
      <c r="D2236" s="3016" t="s">
        <v>833</v>
      </c>
      <c r="E2236" s="1146" t="s">
        <v>1127</v>
      </c>
      <c r="F2236" s="1106"/>
      <c r="G2236" s="441" t="s">
        <v>93</v>
      </c>
      <c r="H2236" s="441" t="s">
        <v>1103</v>
      </c>
      <c r="I2236" s="441" t="s">
        <v>1128</v>
      </c>
      <c r="J2236" s="441" t="s">
        <v>112</v>
      </c>
      <c r="K2236" s="1111" t="s">
        <v>1132</v>
      </c>
      <c r="L2236" s="441" t="s">
        <v>1120</v>
      </c>
      <c r="M2236" s="441" t="str">
        <f t="shared" si="133"/>
        <v>Jindera-Wondonga Exports</v>
      </c>
      <c r="N2236" s="1111" t="s">
        <v>1106</v>
      </c>
      <c r="O2236" s="1111" t="s">
        <v>833</v>
      </c>
      <c r="P2236" s="1111"/>
      <c r="Q2236" s="2850"/>
      <c r="R2236" s="2850"/>
      <c r="S2236" s="2850"/>
      <c r="T2236" s="2850"/>
      <c r="U2236" s="2850"/>
      <c r="V2236" s="2850"/>
      <c r="W2236" s="2852"/>
      <c r="X2236" s="2852"/>
      <c r="Y2236" s="2852"/>
      <c r="Z2236" s="2852"/>
      <c r="AA2236" s="2853"/>
      <c r="AB2236" s="1125"/>
      <c r="AC2236" s="1151"/>
      <c r="AD2236" s="1152"/>
      <c r="AE2236" s="1153"/>
      <c r="AF2236" s="1153"/>
      <c r="AG2236" s="1153"/>
      <c r="AH2236" s="124"/>
      <c r="AI2236" s="124"/>
      <c r="AJ2236" s="124"/>
      <c r="AK2236" s="124"/>
      <c r="AL2236" s="1153"/>
      <c r="AM2236" s="124"/>
      <c r="AN2236" s="124"/>
      <c r="AO2236" s="1153"/>
      <c r="AP2236" s="1153"/>
      <c r="AQ2236" s="1153"/>
      <c r="AR2236" s="1154"/>
      <c r="AS2236" s="1154"/>
      <c r="AT2236" s="1154"/>
      <c r="AU2236" s="1160"/>
      <c r="AV2236" s="1154"/>
      <c r="AW2236" s="1154"/>
      <c r="AX2236" s="1154"/>
      <c r="AY2236" s="1154"/>
      <c r="AZ2236" s="1154"/>
      <c r="BA2236" s="1154"/>
      <c r="BB2236" s="1154"/>
    </row>
    <row r="2237" spans="2:54" ht="15" customHeight="1">
      <c r="B2237" s="1155"/>
      <c r="C2237" s="3017"/>
      <c r="D2237" s="3017"/>
      <c r="E2237" s="1146" t="s">
        <v>1130</v>
      </c>
      <c r="F2237" s="1106"/>
      <c r="G2237" s="441" t="s">
        <v>93</v>
      </c>
      <c r="H2237" s="441" t="s">
        <v>1103</v>
      </c>
      <c r="I2237" s="441" t="s">
        <v>1131</v>
      </c>
      <c r="J2237" s="441" t="s">
        <v>112</v>
      </c>
      <c r="K2237" s="1111" t="s">
        <v>1132</v>
      </c>
      <c r="L2237" s="441" t="s">
        <v>1120</v>
      </c>
      <c r="M2237" s="441" t="str">
        <f t="shared" si="133"/>
        <v>Jindera-Wondonga Exports</v>
      </c>
      <c r="N2237" s="1111" t="s">
        <v>1106</v>
      </c>
      <c r="O2237" s="1111" t="s">
        <v>833</v>
      </c>
      <c r="P2237" s="1111"/>
      <c r="Q2237" s="2850"/>
      <c r="R2237" s="2850"/>
      <c r="S2237" s="2850"/>
      <c r="T2237" s="2850"/>
      <c r="U2237" s="2850"/>
      <c r="V2237" s="2850"/>
      <c r="W2237" s="2852"/>
      <c r="X2237" s="2852"/>
      <c r="Y2237" s="2852"/>
      <c r="Z2237" s="2852"/>
      <c r="AA2237" s="2853"/>
      <c r="AB2237" s="1125"/>
      <c r="AC2237" s="1151"/>
      <c r="AD2237" s="1152"/>
      <c r="AE2237" s="1153"/>
      <c r="AF2237" s="1153"/>
      <c r="AG2237" s="1153"/>
      <c r="AH2237" s="124"/>
      <c r="AI2237" s="124"/>
      <c r="AJ2237" s="124"/>
      <c r="AK2237" s="124"/>
      <c r="AL2237" s="1153"/>
      <c r="AM2237" s="124"/>
      <c r="AN2237" s="124"/>
      <c r="AO2237" s="1153"/>
      <c r="AP2237" s="1153"/>
      <c r="AQ2237" s="1153"/>
      <c r="AR2237" s="1154"/>
      <c r="AS2237" s="1154"/>
      <c r="AT2237" s="1154"/>
      <c r="AU2237" s="1160"/>
      <c r="AV2237" s="1154"/>
      <c r="AW2237" s="1154"/>
      <c r="AX2237" s="1154"/>
      <c r="AY2237" s="1154"/>
      <c r="AZ2237" s="1154"/>
      <c r="BA2237" s="1154"/>
      <c r="BB2237" s="1154"/>
    </row>
    <row r="2238" spans="2:54" ht="15" customHeight="1">
      <c r="B2238" s="1155"/>
      <c r="C2238" s="3016" t="s">
        <v>1132</v>
      </c>
      <c r="D2238" s="3016" t="s">
        <v>842</v>
      </c>
      <c r="E2238" s="1146" t="s">
        <v>1127</v>
      </c>
      <c r="F2238" s="1106"/>
      <c r="G2238" s="441" t="s">
        <v>93</v>
      </c>
      <c r="H2238" s="441" t="s">
        <v>1103</v>
      </c>
      <c r="I2238" s="441" t="s">
        <v>1128</v>
      </c>
      <c r="J2238" s="441" t="s">
        <v>112</v>
      </c>
      <c r="K2238" s="1111" t="s">
        <v>1132</v>
      </c>
      <c r="L2238" s="441" t="s">
        <v>1120</v>
      </c>
      <c r="M2238" s="441" t="str">
        <f t="shared" si="133"/>
        <v>Jindera-Wondonga Exports</v>
      </c>
      <c r="N2238" s="1111" t="s">
        <v>1106</v>
      </c>
      <c r="O2238" s="1112" t="s">
        <v>842</v>
      </c>
      <c r="P2238" s="1111"/>
      <c r="Q2238" s="2881">
        <v>196</v>
      </c>
      <c r="R2238" s="2881">
        <v>374</v>
      </c>
      <c r="S2238" s="2881">
        <v>285</v>
      </c>
      <c r="T2238" s="2881">
        <v>276</v>
      </c>
      <c r="U2238" s="2881">
        <v>299</v>
      </c>
      <c r="V2238" s="2881">
        <v>274</v>
      </c>
      <c r="W2238" s="2852"/>
      <c r="X2238" s="2852"/>
      <c r="Y2238" s="2852"/>
      <c r="Z2238" s="2852"/>
      <c r="AA2238" s="2853"/>
      <c r="AB2238" s="1125"/>
      <c r="AC2238" s="1151"/>
      <c r="AD2238" s="1152"/>
      <c r="AE2238" s="1153"/>
      <c r="AF2238" s="1153"/>
      <c r="AG2238" s="1153"/>
      <c r="AH2238" s="124"/>
      <c r="AI2238" s="124"/>
      <c r="AJ2238" s="124"/>
      <c r="AK2238" s="124"/>
      <c r="AL2238" s="1153"/>
      <c r="AM2238" s="124"/>
      <c r="AN2238" s="124"/>
      <c r="AO2238" s="1153"/>
      <c r="AP2238" s="1161"/>
      <c r="AQ2238" s="1153"/>
      <c r="AR2238" s="1154"/>
      <c r="AS2238" s="1154"/>
      <c r="AT2238" s="1154"/>
      <c r="AU2238" s="1160"/>
      <c r="AV2238" s="1154"/>
      <c r="AW2238" s="1154"/>
      <c r="AX2238" s="1154"/>
      <c r="AY2238" s="1154"/>
      <c r="AZ2238" s="1154"/>
      <c r="BA2238" s="1154"/>
      <c r="BB2238" s="1154"/>
    </row>
    <row r="2239" spans="2:54" ht="15" customHeight="1">
      <c r="B2239" s="1155"/>
      <c r="C2239" s="3017"/>
      <c r="D2239" s="3017"/>
      <c r="E2239" s="1146" t="s">
        <v>1130</v>
      </c>
      <c r="F2239" s="1106"/>
      <c r="G2239" s="441" t="s">
        <v>93</v>
      </c>
      <c r="H2239" s="441" t="s">
        <v>1103</v>
      </c>
      <c r="I2239" s="441" t="s">
        <v>1131</v>
      </c>
      <c r="J2239" s="441" t="s">
        <v>112</v>
      </c>
      <c r="K2239" s="1111" t="s">
        <v>1132</v>
      </c>
      <c r="L2239" s="441" t="s">
        <v>1120</v>
      </c>
      <c r="M2239" s="441" t="str">
        <f t="shared" si="133"/>
        <v>Jindera-Wondonga Exports</v>
      </c>
      <c r="N2239" s="1111" t="s">
        <v>1106</v>
      </c>
      <c r="O2239" s="1112" t="s">
        <v>842</v>
      </c>
      <c r="P2239" s="1111"/>
      <c r="Q2239" s="2881">
        <v>169</v>
      </c>
      <c r="R2239" s="2881">
        <v>83</v>
      </c>
      <c r="S2239" s="2881">
        <v>87</v>
      </c>
      <c r="T2239" s="2881">
        <v>177</v>
      </c>
      <c r="U2239" s="2881">
        <v>0</v>
      </c>
      <c r="V2239" s="2881">
        <v>89</v>
      </c>
      <c r="W2239" s="2852"/>
      <c r="X2239" s="2852"/>
      <c r="Y2239" s="2852"/>
      <c r="Z2239" s="2852"/>
      <c r="AA2239" s="2853"/>
      <c r="AB2239" s="1125"/>
      <c r="AC2239" s="1151"/>
      <c r="AD2239" s="1152"/>
      <c r="AE2239" s="1153"/>
      <c r="AF2239" s="1153"/>
      <c r="AG2239" s="1153"/>
      <c r="AH2239" s="124"/>
      <c r="AI2239" s="124"/>
      <c r="AJ2239" s="124"/>
      <c r="AK2239" s="124"/>
      <c r="AL2239" s="1153"/>
      <c r="AM2239" s="124"/>
      <c r="AN2239" s="124"/>
      <c r="AO2239" s="1153"/>
      <c r="AP2239" s="1161"/>
      <c r="AQ2239" s="1153"/>
      <c r="AR2239" s="1154"/>
      <c r="AS2239" s="1154"/>
      <c r="AT2239" s="1154"/>
      <c r="AU2239" s="1160"/>
      <c r="AV2239" s="1154"/>
      <c r="AW2239" s="1154"/>
      <c r="AX2239" s="1154"/>
      <c r="AY2239" s="1154"/>
      <c r="AZ2239" s="1154"/>
      <c r="BA2239" s="1154"/>
      <c r="BB2239" s="1154"/>
    </row>
    <row r="2240" spans="2:54" ht="15" customHeight="1">
      <c r="B2240" s="1155"/>
      <c r="C2240" s="3016" t="s">
        <v>1133</v>
      </c>
      <c r="D2240" s="3016"/>
      <c r="E2240" s="1146" t="s">
        <v>1127</v>
      </c>
      <c r="F2240" s="1106"/>
      <c r="G2240" s="441" t="s">
        <v>93</v>
      </c>
      <c r="H2240" s="441" t="s">
        <v>1103</v>
      </c>
      <c r="I2240" s="441" t="s">
        <v>1128</v>
      </c>
      <c r="J2240" s="441" t="s">
        <v>112</v>
      </c>
      <c r="K2240" s="1111" t="s">
        <v>1133</v>
      </c>
      <c r="L2240" s="441" t="s">
        <v>1120</v>
      </c>
      <c r="M2240" s="441" t="str">
        <f t="shared" si="133"/>
        <v>Jindera-Wondonga Exports</v>
      </c>
      <c r="N2240" s="1111" t="s">
        <v>1108</v>
      </c>
      <c r="O2240" s="1111" t="s">
        <v>1109</v>
      </c>
      <c r="P2240" s="1111"/>
      <c r="Q2240" s="2856"/>
      <c r="R2240" s="2856"/>
      <c r="S2240" s="2856"/>
      <c r="T2240" s="2856"/>
      <c r="U2240" s="2856"/>
      <c r="V2240" s="2856"/>
      <c r="W2240" s="2859"/>
      <c r="X2240" s="2859"/>
      <c r="Y2240" s="2859"/>
      <c r="Z2240" s="2859"/>
      <c r="AA2240" s="2860"/>
      <c r="AB2240" s="1125"/>
      <c r="AC2240" s="1151"/>
      <c r="AD2240" s="1152"/>
      <c r="AE2240" s="1153"/>
      <c r="AF2240" s="1153"/>
      <c r="AG2240" s="1153"/>
      <c r="AH2240" s="124"/>
      <c r="AI2240" s="124"/>
      <c r="AJ2240" s="124"/>
      <c r="AK2240" s="124"/>
      <c r="AL2240" s="1153"/>
      <c r="AM2240" s="124"/>
      <c r="AN2240" s="124"/>
      <c r="AO2240" s="1153"/>
      <c r="AP2240" s="1153"/>
      <c r="AQ2240" s="1153"/>
      <c r="AR2240" s="1154"/>
      <c r="AS2240" s="1154"/>
      <c r="AT2240" s="1154"/>
      <c r="AU2240" s="1154"/>
      <c r="AV2240" s="1154"/>
      <c r="AW2240" s="1154"/>
      <c r="AX2240" s="1154"/>
      <c r="AY2240" s="1154"/>
      <c r="AZ2240" s="1154"/>
      <c r="BA2240" s="1154"/>
      <c r="BB2240" s="1154"/>
    </row>
    <row r="2241" spans="2:54" ht="15" customHeight="1">
      <c r="B2241" s="1155"/>
      <c r="C2241" s="3017"/>
      <c r="D2241" s="3017"/>
      <c r="E2241" s="1146" t="s">
        <v>1130</v>
      </c>
      <c r="F2241" s="1106"/>
      <c r="G2241" s="441" t="s">
        <v>93</v>
      </c>
      <c r="H2241" s="441" t="s">
        <v>1103</v>
      </c>
      <c r="I2241" s="441" t="s">
        <v>1131</v>
      </c>
      <c r="J2241" s="441" t="s">
        <v>112</v>
      </c>
      <c r="K2241" s="1111" t="s">
        <v>1133</v>
      </c>
      <c r="L2241" s="441" t="s">
        <v>1120</v>
      </c>
      <c r="M2241" s="441" t="str">
        <f t="shared" si="133"/>
        <v>Jindera-Wondonga Exports</v>
      </c>
      <c r="N2241" s="1111" t="s">
        <v>1108</v>
      </c>
      <c r="O2241" s="1111" t="s">
        <v>1109</v>
      </c>
      <c r="P2241" s="1111"/>
      <c r="Q2241" s="2856"/>
      <c r="R2241" s="2856"/>
      <c r="S2241" s="2856"/>
      <c r="T2241" s="2856"/>
      <c r="U2241" s="2856"/>
      <c r="V2241" s="2856"/>
      <c r="W2241" s="2859"/>
      <c r="X2241" s="2859"/>
      <c r="Y2241" s="2859"/>
      <c r="Z2241" s="2859"/>
      <c r="AA2241" s="2860"/>
      <c r="AB2241" s="1125"/>
      <c r="AC2241" s="1151"/>
      <c r="AD2241" s="1152"/>
      <c r="AE2241" s="1153"/>
      <c r="AF2241" s="1153"/>
      <c r="AG2241" s="1153"/>
      <c r="AH2241" s="124"/>
      <c r="AI2241" s="124"/>
      <c r="AJ2241" s="124"/>
      <c r="AK2241" s="124"/>
      <c r="AL2241" s="1153"/>
      <c r="AM2241" s="124"/>
      <c r="AN2241" s="124"/>
      <c r="AO2241" s="1153"/>
      <c r="AP2241" s="1153"/>
      <c r="AQ2241" s="1153"/>
      <c r="AR2241" s="1154"/>
      <c r="AS2241" s="1154"/>
      <c r="AT2241" s="1154"/>
      <c r="AU2241" s="1154"/>
      <c r="AV2241" s="1154"/>
      <c r="AW2241" s="1154"/>
      <c r="AX2241" s="1154"/>
      <c r="AY2241" s="1154"/>
      <c r="AZ2241" s="1154"/>
      <c r="BA2241" s="1154"/>
      <c r="BB2241" s="1154"/>
    </row>
    <row r="2242" spans="2:54" ht="15" customHeight="1">
      <c r="B2242" s="1155"/>
      <c r="C2242" s="3016" t="s">
        <v>1110</v>
      </c>
      <c r="D2242" s="3016"/>
      <c r="E2242" s="1146" t="s">
        <v>1127</v>
      </c>
      <c r="F2242" s="1106"/>
      <c r="G2242" s="441" t="s">
        <v>93</v>
      </c>
      <c r="H2242" s="441" t="s">
        <v>1103</v>
      </c>
      <c r="I2242" s="441" t="s">
        <v>1128</v>
      </c>
      <c r="J2242" s="441" t="s">
        <v>112</v>
      </c>
      <c r="K2242" s="1111" t="s">
        <v>1110</v>
      </c>
      <c r="L2242" s="441" t="s">
        <v>1120</v>
      </c>
      <c r="M2242" s="441" t="str">
        <f t="shared" si="133"/>
        <v>Jindera-Wondonga Exports</v>
      </c>
      <c r="N2242" s="1111" t="s">
        <v>1111</v>
      </c>
      <c r="O2242" s="1112">
        <v>0</v>
      </c>
      <c r="P2242" s="1111"/>
      <c r="Q2242" s="2861"/>
      <c r="R2242" s="2861"/>
      <c r="S2242" s="2861"/>
      <c r="T2242" s="2861"/>
      <c r="U2242" s="2861"/>
      <c r="V2242" s="2861"/>
      <c r="W2242" s="2863"/>
      <c r="X2242" s="2863"/>
      <c r="Y2242" s="2863"/>
      <c r="Z2242" s="2863"/>
      <c r="AA2242" s="2864"/>
      <c r="AB2242" s="1125"/>
      <c r="AC2242" s="1151"/>
      <c r="AD2242" s="1152"/>
      <c r="AE2242" s="1153"/>
      <c r="AF2242" s="1153"/>
      <c r="AG2242" s="1153"/>
      <c r="AH2242" s="124"/>
      <c r="AI2242" s="124"/>
      <c r="AJ2242" s="124"/>
      <c r="AK2242" s="124"/>
      <c r="AL2242" s="1153"/>
      <c r="AM2242" s="124"/>
      <c r="AN2242" s="124"/>
      <c r="AO2242" s="1153"/>
      <c r="AP2242" s="1161"/>
      <c r="AQ2242" s="1153"/>
      <c r="AR2242" s="1154"/>
      <c r="AS2242" s="1154"/>
      <c r="AT2242" s="1154"/>
      <c r="AU2242" s="1154"/>
      <c r="AV2242" s="1154"/>
      <c r="AW2242" s="1154"/>
      <c r="AX2242" s="1154"/>
      <c r="AY2242" s="1154"/>
      <c r="AZ2242" s="1154"/>
      <c r="BA2242" s="1154"/>
      <c r="BB2242" s="1154"/>
    </row>
    <row r="2243" spans="2:54" ht="15" customHeight="1">
      <c r="B2243" s="1155"/>
      <c r="C2243" s="3017"/>
      <c r="D2243" s="3017"/>
      <c r="E2243" s="1146" t="s">
        <v>1130</v>
      </c>
      <c r="F2243" s="1106"/>
      <c r="G2243" s="441" t="s">
        <v>93</v>
      </c>
      <c r="H2243" s="441" t="s">
        <v>1103</v>
      </c>
      <c r="I2243" s="441" t="s">
        <v>1131</v>
      </c>
      <c r="J2243" s="441" t="s">
        <v>112</v>
      </c>
      <c r="K2243" s="1111" t="s">
        <v>1110</v>
      </c>
      <c r="L2243" s="441" t="s">
        <v>1120</v>
      </c>
      <c r="M2243" s="441" t="str">
        <f t="shared" si="133"/>
        <v>Jindera-Wondonga Exports</v>
      </c>
      <c r="N2243" s="1111" t="s">
        <v>1111</v>
      </c>
      <c r="O2243" s="1112">
        <v>0</v>
      </c>
      <c r="P2243" s="1111"/>
      <c r="Q2243" s="2861"/>
      <c r="R2243" s="2861"/>
      <c r="S2243" s="2861"/>
      <c r="T2243" s="2861"/>
      <c r="U2243" s="2861"/>
      <c r="V2243" s="2861"/>
      <c r="W2243" s="2863"/>
      <c r="X2243" s="2863"/>
      <c r="Y2243" s="2863"/>
      <c r="Z2243" s="2863"/>
      <c r="AA2243" s="2864"/>
      <c r="AB2243" s="1125"/>
      <c r="AC2243" s="1151"/>
      <c r="AD2243" s="1152"/>
      <c r="AE2243" s="1153"/>
      <c r="AF2243" s="1153"/>
      <c r="AG2243" s="1153"/>
      <c r="AH2243" s="124"/>
      <c r="AI2243" s="124"/>
      <c r="AJ2243" s="124"/>
      <c r="AK2243" s="124"/>
      <c r="AL2243" s="1153"/>
      <c r="AM2243" s="124"/>
      <c r="AN2243" s="124"/>
      <c r="AO2243" s="1153"/>
      <c r="AP2243" s="1161"/>
      <c r="AQ2243" s="1153"/>
      <c r="AR2243" s="1154"/>
      <c r="AS2243" s="1154"/>
      <c r="AT2243" s="1154"/>
      <c r="AU2243" s="1154"/>
      <c r="AV2243" s="1154"/>
      <c r="AW2243" s="1154"/>
      <c r="AX2243" s="1154"/>
      <c r="AY2243" s="1154"/>
      <c r="AZ2243" s="1154"/>
      <c r="BA2243" s="1154"/>
      <c r="BB2243" s="1154"/>
    </row>
    <row r="2244" spans="2:54" ht="15" customHeight="1">
      <c r="B2244" s="1155"/>
      <c r="C2244" s="3016" t="s">
        <v>1112</v>
      </c>
      <c r="D2244" s="3016"/>
      <c r="E2244" s="1146" t="s">
        <v>1127</v>
      </c>
      <c r="F2244" s="1106"/>
      <c r="G2244" s="441" t="s">
        <v>93</v>
      </c>
      <c r="H2244" s="441" t="s">
        <v>1103</v>
      </c>
      <c r="I2244" s="441" t="s">
        <v>1128</v>
      </c>
      <c r="J2244" s="441" t="s">
        <v>112</v>
      </c>
      <c r="K2244" s="1111" t="s">
        <v>1112</v>
      </c>
      <c r="L2244" s="441" t="s">
        <v>1120</v>
      </c>
      <c r="M2244" s="441" t="str">
        <f t="shared" si="133"/>
        <v>Jindera-Wondonga Exports</v>
      </c>
      <c r="N2244" s="1111" t="s">
        <v>1113</v>
      </c>
      <c r="O2244" s="1111" t="s">
        <v>1113</v>
      </c>
      <c r="P2244" s="1111"/>
      <c r="Q2244" s="2850"/>
      <c r="R2244" s="2850"/>
      <c r="S2244" s="2850"/>
      <c r="T2244" s="2850"/>
      <c r="U2244" s="2850"/>
      <c r="V2244" s="2850"/>
      <c r="W2244" s="2866"/>
      <c r="X2244" s="2866"/>
      <c r="Y2244" s="2866"/>
      <c r="Z2244" s="2866"/>
      <c r="AA2244" s="2099"/>
      <c r="AB2244" s="1125"/>
      <c r="AC2244" s="1151"/>
      <c r="AD2244" s="1152"/>
      <c r="AE2244" s="1153"/>
      <c r="AF2244" s="1153"/>
      <c r="AG2244" s="1153"/>
      <c r="AH2244" s="124"/>
      <c r="AI2244" s="124"/>
      <c r="AJ2244" s="124"/>
      <c r="AK2244" s="124"/>
      <c r="AL2244" s="1153"/>
      <c r="AM2244" s="124"/>
      <c r="AN2244" s="124"/>
      <c r="AO2244" s="1153"/>
      <c r="AP2244" s="1153"/>
      <c r="AQ2244" s="1153"/>
      <c r="AR2244" s="1154"/>
      <c r="AS2244" s="1154"/>
      <c r="AT2244" s="1154"/>
      <c r="AU2244" s="1154"/>
      <c r="AV2244" s="1154"/>
      <c r="AW2244" s="1154"/>
      <c r="AX2244" s="1154"/>
      <c r="AY2244" s="1154"/>
      <c r="AZ2244" s="1154"/>
      <c r="BA2244" s="1154"/>
      <c r="BB2244" s="1154"/>
    </row>
    <row r="2245" spans="2:54" ht="15" customHeight="1">
      <c r="B2245" s="1155"/>
      <c r="C2245" s="3017"/>
      <c r="D2245" s="3017"/>
      <c r="E2245" s="1146" t="s">
        <v>1130</v>
      </c>
      <c r="F2245" s="1106"/>
      <c r="G2245" s="441" t="s">
        <v>93</v>
      </c>
      <c r="H2245" s="441" t="s">
        <v>1103</v>
      </c>
      <c r="I2245" s="441" t="s">
        <v>1131</v>
      </c>
      <c r="J2245" s="441" t="s">
        <v>112</v>
      </c>
      <c r="K2245" s="1111" t="s">
        <v>1112</v>
      </c>
      <c r="L2245" s="441" t="s">
        <v>1120</v>
      </c>
      <c r="M2245" s="441" t="str">
        <f t="shared" si="133"/>
        <v>Jindera-Wondonga Exports</v>
      </c>
      <c r="N2245" s="1111" t="s">
        <v>1113</v>
      </c>
      <c r="O2245" s="1111" t="s">
        <v>1113</v>
      </c>
      <c r="P2245" s="1111"/>
      <c r="Q2245" s="2850"/>
      <c r="R2245" s="2850"/>
      <c r="S2245" s="2850"/>
      <c r="T2245" s="2850"/>
      <c r="U2245" s="2850"/>
      <c r="V2245" s="2850"/>
      <c r="W2245" s="2866"/>
      <c r="X2245" s="2866"/>
      <c r="Y2245" s="2866"/>
      <c r="Z2245" s="2866"/>
      <c r="AA2245" s="2099"/>
      <c r="AB2245" s="1125"/>
      <c r="AC2245" s="1151"/>
      <c r="AD2245" s="1152"/>
      <c r="AE2245" s="1153"/>
      <c r="AF2245" s="1153"/>
      <c r="AG2245" s="1153"/>
      <c r="AH2245" s="124"/>
      <c r="AI2245" s="124"/>
      <c r="AJ2245" s="124"/>
      <c r="AK2245" s="124"/>
      <c r="AL2245" s="1153"/>
      <c r="AM2245" s="124"/>
      <c r="AN2245" s="124"/>
      <c r="AO2245" s="1153"/>
      <c r="AP2245" s="1153"/>
      <c r="AQ2245" s="1153"/>
      <c r="AR2245" s="1154"/>
      <c r="AS2245" s="1154"/>
      <c r="AT2245" s="1154"/>
      <c r="AU2245" s="1154"/>
      <c r="AV2245" s="1154"/>
      <c r="AW2245" s="1154"/>
      <c r="AX2245" s="1154"/>
      <c r="AY2245" s="1154"/>
      <c r="AZ2245" s="1154"/>
      <c r="BA2245" s="1154"/>
      <c r="BB2245" s="1154"/>
    </row>
    <row r="2246" spans="2:54" ht="15" customHeight="1">
      <c r="B2246" s="1155"/>
      <c r="C2246" s="3016" t="s">
        <v>1134</v>
      </c>
      <c r="D2246" s="3016" t="s">
        <v>833</v>
      </c>
      <c r="E2246" s="1146" t="s">
        <v>1127</v>
      </c>
      <c r="F2246" s="1106"/>
      <c r="G2246" s="441" t="s">
        <v>93</v>
      </c>
      <c r="H2246" s="441" t="s">
        <v>1103</v>
      </c>
      <c r="I2246" s="441" t="s">
        <v>1128</v>
      </c>
      <c r="J2246" s="441" t="s">
        <v>112</v>
      </c>
      <c r="K2246" s="1111" t="s">
        <v>1134</v>
      </c>
      <c r="L2246" s="441" t="s">
        <v>1120</v>
      </c>
      <c r="M2246" s="441" t="str">
        <f t="shared" si="133"/>
        <v>Jindera-Wondonga Exports</v>
      </c>
      <c r="N2246" s="1111" t="s">
        <v>1115</v>
      </c>
      <c r="O2246" s="1111" t="s">
        <v>833</v>
      </c>
      <c r="P2246" s="1111"/>
      <c r="Q2246" s="2867"/>
      <c r="R2246" s="2868"/>
      <c r="S2246" s="2869"/>
      <c r="T2246" s="2869"/>
      <c r="U2246" s="2869"/>
      <c r="V2246" s="2869"/>
      <c r="W2246" s="2869"/>
      <c r="X2246" s="2869"/>
      <c r="Y2246" s="2869"/>
      <c r="Z2246" s="2869"/>
      <c r="AA2246" s="2879"/>
      <c r="AB2246" s="1125"/>
      <c r="AC2246" s="1151"/>
      <c r="AD2246" s="1152"/>
      <c r="AE2246" s="1153"/>
      <c r="AF2246" s="1153"/>
      <c r="AG2246" s="1153"/>
      <c r="AH2246" s="124"/>
      <c r="AI2246" s="124"/>
      <c r="AJ2246" s="124"/>
      <c r="AK2246" s="124"/>
      <c r="AL2246" s="1153"/>
      <c r="AM2246" s="124"/>
      <c r="AN2246" s="124"/>
      <c r="AO2246" s="1153"/>
      <c r="AP2246" s="1153"/>
      <c r="AQ2246" s="1153"/>
      <c r="AR2246" s="1154"/>
      <c r="AS2246" s="1154"/>
      <c r="AT2246" s="1154"/>
      <c r="AU2246" s="1154"/>
      <c r="AV2246" s="1154"/>
      <c r="AW2246" s="1154"/>
      <c r="AX2246" s="1154"/>
      <c r="AY2246" s="1154"/>
      <c r="AZ2246" s="1154"/>
      <c r="BA2246" s="1154"/>
      <c r="BB2246" s="1154"/>
    </row>
    <row r="2247" spans="2:54" ht="15" customHeight="1">
      <c r="B2247" s="1155"/>
      <c r="C2247" s="3017"/>
      <c r="D2247" s="3017"/>
      <c r="E2247" s="1146" t="s">
        <v>1130</v>
      </c>
      <c r="F2247" s="1106"/>
      <c r="G2247" s="441" t="s">
        <v>93</v>
      </c>
      <c r="H2247" s="441" t="s">
        <v>1103</v>
      </c>
      <c r="I2247" s="441" t="s">
        <v>1131</v>
      </c>
      <c r="J2247" s="441" t="s">
        <v>112</v>
      </c>
      <c r="K2247" s="1111" t="s">
        <v>1134</v>
      </c>
      <c r="L2247" s="441" t="s">
        <v>1120</v>
      </c>
      <c r="M2247" s="441" t="str">
        <f t="shared" si="133"/>
        <v>Jindera-Wondonga Exports</v>
      </c>
      <c r="N2247" s="1111" t="s">
        <v>1115</v>
      </c>
      <c r="O2247" s="1111" t="s">
        <v>833</v>
      </c>
      <c r="P2247" s="1111"/>
      <c r="Q2247" s="2867"/>
      <c r="R2247" s="2868"/>
      <c r="S2247" s="2869"/>
      <c r="T2247" s="2869"/>
      <c r="U2247" s="2869"/>
      <c r="V2247" s="2869"/>
      <c r="W2247" s="2869"/>
      <c r="X2247" s="2869"/>
      <c r="Y2247" s="2869"/>
      <c r="Z2247" s="2869"/>
      <c r="AA2247" s="2879"/>
      <c r="AB2247" s="1125"/>
      <c r="AC2247" s="1151"/>
      <c r="AD2247" s="1152"/>
      <c r="AE2247" s="1153"/>
      <c r="AF2247" s="1153"/>
      <c r="AG2247" s="1153"/>
      <c r="AH2247" s="124"/>
      <c r="AI2247" s="124"/>
      <c r="AJ2247" s="124"/>
      <c r="AK2247" s="124"/>
      <c r="AL2247" s="1153"/>
      <c r="AM2247" s="124"/>
      <c r="AN2247" s="124"/>
      <c r="AO2247" s="1153"/>
      <c r="AP2247" s="1153"/>
      <c r="AQ2247" s="1153"/>
      <c r="AR2247" s="1154"/>
      <c r="AS2247" s="1154"/>
      <c r="AT2247" s="1154"/>
      <c r="AU2247" s="1154"/>
      <c r="AV2247" s="1154"/>
      <c r="AW2247" s="1154"/>
      <c r="AX2247" s="1154"/>
      <c r="AY2247" s="1154"/>
      <c r="AZ2247" s="1154"/>
      <c r="BA2247" s="1154"/>
      <c r="BB2247" s="1154"/>
    </row>
    <row r="2248" spans="2:54" ht="15" customHeight="1">
      <c r="B2248" s="1155"/>
      <c r="C2248" s="3016" t="s">
        <v>1135</v>
      </c>
      <c r="D2248" s="3016" t="s">
        <v>833</v>
      </c>
      <c r="E2248" s="1146" t="s">
        <v>1127</v>
      </c>
      <c r="F2248" s="1106"/>
      <c r="G2248" s="441" t="s">
        <v>93</v>
      </c>
      <c r="H2248" s="441" t="s">
        <v>1103</v>
      </c>
      <c r="I2248" s="441" t="s">
        <v>1128</v>
      </c>
      <c r="J2248" s="441" t="s">
        <v>112</v>
      </c>
      <c r="K2248" s="1111" t="s">
        <v>1135</v>
      </c>
      <c r="L2248" s="441" t="s">
        <v>1120</v>
      </c>
      <c r="M2248" s="441" t="str">
        <f t="shared" si="133"/>
        <v>Jindera-Wondonga Exports</v>
      </c>
      <c r="N2248" s="1111" t="s">
        <v>1106</v>
      </c>
      <c r="O2248" s="1111" t="s">
        <v>833</v>
      </c>
      <c r="P2248" s="1111"/>
      <c r="Q2248" s="2867"/>
      <c r="R2248" s="2868"/>
      <c r="S2248" s="2869"/>
      <c r="T2248" s="2869"/>
      <c r="U2248" s="2869"/>
      <c r="V2248" s="2869"/>
      <c r="W2248" s="2869"/>
      <c r="X2248" s="2869"/>
      <c r="Y2248" s="2869"/>
      <c r="Z2248" s="2869"/>
      <c r="AA2248" s="2879"/>
      <c r="AB2248" s="1125"/>
      <c r="AC2248" s="1151"/>
      <c r="AD2248" s="1152"/>
      <c r="AE2248" s="1153"/>
      <c r="AF2248" s="1153"/>
      <c r="AG2248" s="1153"/>
      <c r="AH2248" s="124"/>
      <c r="AI2248" s="124"/>
      <c r="AJ2248" s="124"/>
      <c r="AK2248" s="124"/>
      <c r="AL2248" s="1153"/>
      <c r="AM2248" s="124"/>
      <c r="AN2248" s="124"/>
      <c r="AO2248" s="1153"/>
      <c r="AP2248" s="1153"/>
      <c r="AQ2248" s="1153"/>
      <c r="AR2248" s="1154"/>
      <c r="AS2248" s="1154"/>
      <c r="AT2248" s="1154"/>
      <c r="AU2248" s="1154"/>
      <c r="AV2248" s="1154"/>
      <c r="AW2248" s="1154"/>
      <c r="AX2248" s="1154"/>
      <c r="AY2248" s="1154"/>
      <c r="AZ2248" s="1154"/>
      <c r="BA2248" s="1154"/>
      <c r="BB2248" s="1154"/>
    </row>
    <row r="2249" spans="2:54" ht="15" customHeight="1">
      <c r="B2249" s="1155"/>
      <c r="C2249" s="3017"/>
      <c r="D2249" s="3017"/>
      <c r="E2249" s="1146" t="s">
        <v>1130</v>
      </c>
      <c r="F2249" s="1106"/>
      <c r="G2249" s="441" t="s">
        <v>93</v>
      </c>
      <c r="H2249" s="441" t="s">
        <v>1103</v>
      </c>
      <c r="I2249" s="441" t="s">
        <v>1131</v>
      </c>
      <c r="J2249" s="441" t="s">
        <v>112</v>
      </c>
      <c r="K2249" s="1111" t="s">
        <v>1135</v>
      </c>
      <c r="L2249" s="441" t="s">
        <v>1120</v>
      </c>
      <c r="M2249" s="441" t="str">
        <f t="shared" si="133"/>
        <v>Jindera-Wondonga Exports</v>
      </c>
      <c r="N2249" s="1111" t="s">
        <v>1106</v>
      </c>
      <c r="O2249" s="1111" t="s">
        <v>833</v>
      </c>
      <c r="P2249" s="1111"/>
      <c r="Q2249" s="2867"/>
      <c r="R2249" s="2868"/>
      <c r="S2249" s="2869"/>
      <c r="T2249" s="2869"/>
      <c r="U2249" s="2869"/>
      <c r="V2249" s="2869"/>
      <c r="W2249" s="2869"/>
      <c r="X2249" s="2869"/>
      <c r="Y2249" s="2869"/>
      <c r="Z2249" s="2869"/>
      <c r="AA2249" s="2879"/>
      <c r="AB2249" s="1125"/>
      <c r="AC2249" s="1151"/>
      <c r="AD2249" s="1152"/>
      <c r="AE2249" s="1153"/>
      <c r="AF2249" s="1153"/>
      <c r="AG2249" s="1153"/>
      <c r="AH2249" s="124"/>
      <c r="AI2249" s="124"/>
      <c r="AJ2249" s="124"/>
      <c r="AK2249" s="124"/>
      <c r="AL2249" s="1153"/>
      <c r="AM2249" s="124"/>
      <c r="AN2249" s="124"/>
      <c r="AO2249" s="1153"/>
      <c r="AP2249" s="1153"/>
      <c r="AQ2249" s="1153"/>
      <c r="AR2249" s="1154"/>
      <c r="AS2249" s="1154"/>
      <c r="AT2249" s="1154"/>
      <c r="AU2249" s="1154"/>
      <c r="AV2249" s="1154"/>
      <c r="AW2249" s="1154"/>
      <c r="AX2249" s="1154"/>
      <c r="AY2249" s="1154"/>
      <c r="AZ2249" s="1154"/>
      <c r="BA2249" s="1154"/>
      <c r="BB2249" s="1154"/>
    </row>
    <row r="2250" spans="2:54" ht="15" customHeight="1">
      <c r="B2250" s="1155"/>
      <c r="C2250" s="3016" t="s">
        <v>1135</v>
      </c>
      <c r="D2250" s="3016" t="s">
        <v>842</v>
      </c>
      <c r="E2250" s="1146" t="s">
        <v>1127</v>
      </c>
      <c r="F2250" s="1106"/>
      <c r="G2250" s="441" t="s">
        <v>93</v>
      </c>
      <c r="H2250" s="441" t="s">
        <v>1103</v>
      </c>
      <c r="I2250" s="441" t="s">
        <v>1128</v>
      </c>
      <c r="J2250" s="441" t="s">
        <v>112</v>
      </c>
      <c r="K2250" s="1111" t="s">
        <v>1135</v>
      </c>
      <c r="L2250" s="441" t="s">
        <v>1120</v>
      </c>
      <c r="M2250" s="441" t="str">
        <f t="shared" si="133"/>
        <v>Jindera-Wondonga Exports</v>
      </c>
      <c r="N2250" s="1111" t="s">
        <v>1106</v>
      </c>
      <c r="O2250" s="1111" t="s">
        <v>842</v>
      </c>
      <c r="P2250" s="1111"/>
      <c r="Q2250" s="2867"/>
      <c r="R2250" s="2868"/>
      <c r="S2250" s="2869"/>
      <c r="T2250" s="2869"/>
      <c r="U2250" s="2869"/>
      <c r="V2250" s="2869"/>
      <c r="W2250" s="2869"/>
      <c r="X2250" s="2869"/>
      <c r="Y2250" s="2869"/>
      <c r="Z2250" s="2869"/>
      <c r="AA2250" s="2879"/>
      <c r="AB2250" s="1125"/>
      <c r="AC2250" s="1151"/>
      <c r="AD2250" s="1152"/>
      <c r="AE2250" s="1153"/>
      <c r="AF2250" s="1153"/>
      <c r="AG2250" s="1153"/>
      <c r="AH2250" s="124"/>
      <c r="AI2250" s="124"/>
      <c r="AJ2250" s="124"/>
      <c r="AK2250" s="124"/>
      <c r="AL2250" s="1153"/>
      <c r="AM2250" s="124"/>
      <c r="AN2250" s="124"/>
      <c r="AO2250" s="1153"/>
      <c r="AP2250" s="1153"/>
      <c r="AQ2250" s="1153"/>
      <c r="AR2250" s="1154"/>
      <c r="AS2250" s="1154"/>
      <c r="AT2250" s="1154"/>
      <c r="AU2250" s="1154"/>
      <c r="AV2250" s="1154"/>
      <c r="AW2250" s="1154"/>
      <c r="AX2250" s="1154"/>
      <c r="AY2250" s="1154"/>
      <c r="AZ2250" s="1154"/>
      <c r="BA2250" s="1154"/>
      <c r="BB2250" s="1154"/>
    </row>
    <row r="2251" spans="2:54" ht="15" customHeight="1">
      <c r="B2251" s="1155"/>
      <c r="C2251" s="3017"/>
      <c r="D2251" s="3017"/>
      <c r="E2251" s="1146" t="s">
        <v>1130</v>
      </c>
      <c r="F2251" s="1106"/>
      <c r="G2251" s="441" t="s">
        <v>93</v>
      </c>
      <c r="H2251" s="441" t="s">
        <v>1103</v>
      </c>
      <c r="I2251" s="441" t="s">
        <v>1131</v>
      </c>
      <c r="J2251" s="441" t="s">
        <v>112</v>
      </c>
      <c r="K2251" s="1111" t="s">
        <v>1135</v>
      </c>
      <c r="L2251" s="441" t="s">
        <v>1120</v>
      </c>
      <c r="M2251" s="441" t="str">
        <f t="shared" si="133"/>
        <v>Jindera-Wondonga Exports</v>
      </c>
      <c r="N2251" s="1111" t="s">
        <v>1106</v>
      </c>
      <c r="O2251" s="1111" t="s">
        <v>842</v>
      </c>
      <c r="P2251" s="1111"/>
      <c r="Q2251" s="2867"/>
      <c r="R2251" s="2868"/>
      <c r="S2251" s="2869"/>
      <c r="T2251" s="2869"/>
      <c r="U2251" s="2869"/>
      <c r="V2251" s="2869"/>
      <c r="W2251" s="2869"/>
      <c r="X2251" s="2869"/>
      <c r="Y2251" s="2869"/>
      <c r="Z2251" s="2869"/>
      <c r="AA2251" s="2879"/>
      <c r="AB2251" s="1125"/>
      <c r="AC2251" s="1151"/>
      <c r="AD2251" s="1152"/>
      <c r="AE2251" s="1153"/>
      <c r="AF2251" s="1153"/>
      <c r="AG2251" s="1153"/>
      <c r="AH2251" s="124"/>
      <c r="AI2251" s="124"/>
      <c r="AJ2251" s="124"/>
      <c r="AK2251" s="124"/>
      <c r="AL2251" s="1153"/>
      <c r="AM2251" s="124"/>
      <c r="AN2251" s="124"/>
      <c r="AO2251" s="1153"/>
      <c r="AP2251" s="1153"/>
      <c r="AQ2251" s="1153"/>
      <c r="AR2251" s="1154"/>
      <c r="AS2251" s="1154"/>
      <c r="AT2251" s="1154"/>
      <c r="AU2251" s="1154"/>
      <c r="AV2251" s="1154"/>
      <c r="AW2251" s="1154"/>
      <c r="AX2251" s="1154"/>
      <c r="AY2251" s="1154"/>
      <c r="AZ2251" s="1154"/>
      <c r="BA2251" s="1154"/>
      <c r="BB2251" s="1154"/>
    </row>
    <row r="2252" spans="2:54" ht="15" customHeight="1">
      <c r="B2252" s="1155"/>
      <c r="C2252" s="3016" t="s">
        <v>1136</v>
      </c>
      <c r="D2252" s="3016" t="s">
        <v>833</v>
      </c>
      <c r="E2252" s="1146" t="s">
        <v>1127</v>
      </c>
      <c r="F2252" s="1106"/>
      <c r="G2252" s="441" t="s">
        <v>93</v>
      </c>
      <c r="H2252" s="441" t="s">
        <v>1103</v>
      </c>
      <c r="I2252" s="441" t="s">
        <v>1128</v>
      </c>
      <c r="J2252" s="441" t="s">
        <v>112</v>
      </c>
      <c r="K2252" s="1111" t="s">
        <v>1136</v>
      </c>
      <c r="L2252" s="441" t="s">
        <v>1120</v>
      </c>
      <c r="M2252" s="441" t="str">
        <f t="shared" si="133"/>
        <v>Jindera-Wondonga Exports</v>
      </c>
      <c r="N2252" s="1111" t="s">
        <v>1106</v>
      </c>
      <c r="O2252" s="1111" t="s">
        <v>833</v>
      </c>
      <c r="P2252" s="1111"/>
      <c r="Q2252" s="2867"/>
      <c r="R2252" s="2868"/>
      <c r="S2252" s="2869"/>
      <c r="T2252" s="2869"/>
      <c r="U2252" s="2869"/>
      <c r="V2252" s="2869"/>
      <c r="W2252" s="2869"/>
      <c r="X2252" s="2869"/>
      <c r="Y2252" s="2869"/>
      <c r="Z2252" s="2869"/>
      <c r="AA2252" s="2879"/>
      <c r="AB2252" s="1125"/>
      <c r="AC2252" s="1151"/>
      <c r="AD2252" s="1152"/>
      <c r="AE2252" s="1153"/>
      <c r="AF2252" s="1153"/>
      <c r="AG2252" s="1153"/>
      <c r="AH2252" s="124"/>
      <c r="AI2252" s="124"/>
      <c r="AJ2252" s="124"/>
      <c r="AK2252" s="124"/>
      <c r="AL2252" s="1153"/>
      <c r="AM2252" s="124"/>
      <c r="AN2252" s="124"/>
      <c r="AO2252" s="1153"/>
      <c r="AP2252" s="1153"/>
      <c r="AQ2252" s="1153"/>
      <c r="AR2252" s="1154"/>
      <c r="AS2252" s="1154"/>
      <c r="AT2252" s="1154"/>
      <c r="AU2252" s="1154"/>
      <c r="AV2252" s="1154"/>
      <c r="AW2252" s="1154"/>
      <c r="AX2252" s="1154"/>
      <c r="AY2252" s="1154"/>
      <c r="AZ2252" s="1154"/>
      <c r="BA2252" s="1154"/>
      <c r="BB2252" s="1154"/>
    </row>
    <row r="2253" spans="2:54" ht="15" customHeight="1">
      <c r="B2253" s="1155"/>
      <c r="C2253" s="3017"/>
      <c r="D2253" s="3017"/>
      <c r="E2253" s="1146" t="s">
        <v>1130</v>
      </c>
      <c r="F2253" s="1106"/>
      <c r="G2253" s="441" t="s">
        <v>93</v>
      </c>
      <c r="H2253" s="441" t="s">
        <v>1103</v>
      </c>
      <c r="I2253" s="441" t="s">
        <v>1131</v>
      </c>
      <c r="J2253" s="441" t="s">
        <v>112</v>
      </c>
      <c r="K2253" s="1111" t="s">
        <v>1136</v>
      </c>
      <c r="L2253" s="441" t="s">
        <v>1120</v>
      </c>
      <c r="M2253" s="441" t="str">
        <f t="shared" ref="M2253:M2316" si="137">M2252</f>
        <v>Jindera-Wondonga Exports</v>
      </c>
      <c r="N2253" s="1111" t="s">
        <v>1106</v>
      </c>
      <c r="O2253" s="1111" t="s">
        <v>833</v>
      </c>
      <c r="P2253" s="1111"/>
      <c r="Q2253" s="2528"/>
      <c r="R2253" s="2529"/>
      <c r="S2253" s="2530"/>
      <c r="T2253" s="2530"/>
      <c r="U2253" s="2530"/>
      <c r="V2253" s="2530"/>
      <c r="W2253" s="2530"/>
      <c r="X2253" s="2530"/>
      <c r="Y2253" s="2530"/>
      <c r="Z2253" s="2530"/>
      <c r="AA2253" s="2531"/>
      <c r="AB2253" s="1125"/>
      <c r="AC2253" s="1151"/>
      <c r="AD2253" s="1152"/>
      <c r="AE2253" s="1153"/>
      <c r="AF2253" s="1153"/>
      <c r="AG2253" s="1153"/>
      <c r="AH2253" s="124"/>
      <c r="AI2253" s="124"/>
      <c r="AJ2253" s="124"/>
      <c r="AK2253" s="124"/>
      <c r="AL2253" s="1153"/>
      <c r="AM2253" s="124"/>
      <c r="AN2253" s="124"/>
      <c r="AO2253" s="1153"/>
      <c r="AP2253" s="1153"/>
      <c r="AQ2253" s="1153"/>
      <c r="AR2253" s="1154"/>
      <c r="AS2253" s="1154"/>
      <c r="AT2253" s="1154"/>
      <c r="AU2253" s="1154"/>
      <c r="AV2253" s="1154"/>
      <c r="AW2253" s="1154"/>
      <c r="AX2253" s="1154"/>
      <c r="AY2253" s="1154"/>
      <c r="AZ2253" s="1154"/>
      <c r="BA2253" s="1154"/>
      <c r="BB2253" s="1154"/>
    </row>
    <row r="2254" spans="2:54" ht="15" customHeight="1">
      <c r="B2254" s="1155"/>
      <c r="C2254" s="3016" t="s">
        <v>1136</v>
      </c>
      <c r="D2254" s="3016" t="s">
        <v>842</v>
      </c>
      <c r="E2254" s="1146" t="s">
        <v>1127</v>
      </c>
      <c r="F2254" s="1106"/>
      <c r="G2254" s="441" t="s">
        <v>93</v>
      </c>
      <c r="H2254" s="441" t="s">
        <v>1103</v>
      </c>
      <c r="I2254" s="441" t="s">
        <v>1128</v>
      </c>
      <c r="J2254" s="441" t="s">
        <v>112</v>
      </c>
      <c r="K2254" s="1111" t="s">
        <v>1136</v>
      </c>
      <c r="L2254" s="441" t="s">
        <v>1120</v>
      </c>
      <c r="M2254" s="441" t="str">
        <f t="shared" si="137"/>
        <v>Jindera-Wondonga Exports</v>
      </c>
      <c r="N2254" s="1111" t="s">
        <v>1106</v>
      </c>
      <c r="O2254" s="1111" t="s">
        <v>842</v>
      </c>
      <c r="P2254" s="1111"/>
      <c r="Q2254" s="2528"/>
      <c r="R2254" s="2529"/>
      <c r="S2254" s="2530"/>
      <c r="T2254" s="2530"/>
      <c r="U2254" s="2530"/>
      <c r="V2254" s="2530"/>
      <c r="W2254" s="2869"/>
      <c r="X2254" s="2869"/>
      <c r="Y2254" s="2869"/>
      <c r="Z2254" s="2869"/>
      <c r="AA2254" s="2879"/>
      <c r="AB2254" s="1125"/>
      <c r="AC2254" s="1151"/>
      <c r="AD2254" s="1152"/>
      <c r="AE2254" s="1153"/>
      <c r="AF2254" s="1153"/>
      <c r="AG2254" s="1153"/>
      <c r="AH2254" s="124"/>
      <c r="AI2254" s="124"/>
      <c r="AJ2254" s="124"/>
      <c r="AK2254" s="124"/>
      <c r="AL2254" s="1153"/>
      <c r="AM2254" s="124"/>
      <c r="AN2254" s="124"/>
      <c r="AO2254" s="1153"/>
      <c r="AP2254" s="1153"/>
      <c r="AQ2254" s="1153"/>
      <c r="AR2254" s="1154"/>
      <c r="AS2254" s="1154"/>
      <c r="AT2254" s="1154"/>
      <c r="AU2254" s="1154"/>
      <c r="AV2254" s="1154"/>
      <c r="AW2254" s="1154"/>
      <c r="AX2254" s="1154"/>
      <c r="AY2254" s="1154"/>
      <c r="AZ2254" s="1154"/>
      <c r="BA2254" s="1154"/>
      <c r="BB2254" s="1154"/>
    </row>
    <row r="2255" spans="2:54" ht="15" customHeight="1" thickBot="1">
      <c r="B2255" s="2872"/>
      <c r="C2255" s="3018"/>
      <c r="D2255" s="3018"/>
      <c r="E2255" s="2873" t="s">
        <v>1130</v>
      </c>
      <c r="F2255" s="1106"/>
      <c r="G2255" s="441" t="s">
        <v>93</v>
      </c>
      <c r="H2255" s="441" t="s">
        <v>1103</v>
      </c>
      <c r="I2255" s="441" t="s">
        <v>1131</v>
      </c>
      <c r="J2255" s="441" t="s">
        <v>112</v>
      </c>
      <c r="K2255" s="1111" t="s">
        <v>1136</v>
      </c>
      <c r="L2255" s="441" t="s">
        <v>1120</v>
      </c>
      <c r="M2255" s="441" t="str">
        <f t="shared" si="137"/>
        <v>Jindera-Wondonga Exports</v>
      </c>
      <c r="N2255" s="1111" t="s">
        <v>1106</v>
      </c>
      <c r="O2255" s="1111" t="s">
        <v>842</v>
      </c>
      <c r="P2255" s="1111"/>
      <c r="Q2255" s="2874"/>
      <c r="R2255" s="2875"/>
      <c r="S2255" s="2876"/>
      <c r="T2255" s="2876"/>
      <c r="U2255" s="2876"/>
      <c r="V2255" s="2876"/>
      <c r="W2255" s="2876"/>
      <c r="X2255" s="2876"/>
      <c r="Y2255" s="2876"/>
      <c r="Z2255" s="2876"/>
      <c r="AA2255" s="2882"/>
      <c r="AB2255" s="1162"/>
      <c r="AC2255" s="1151"/>
      <c r="AD2255" s="1152"/>
      <c r="AE2255" s="1153"/>
      <c r="AF2255" s="1153"/>
      <c r="AG2255" s="1153"/>
      <c r="AH2255" s="124"/>
      <c r="AI2255" s="124"/>
      <c r="AJ2255" s="124"/>
      <c r="AK2255" s="124"/>
      <c r="AL2255" s="1153"/>
      <c r="AM2255" s="124"/>
      <c r="AN2255" s="124"/>
      <c r="AO2255" s="1153"/>
      <c r="AP2255" s="1153"/>
      <c r="AQ2255" s="1153"/>
      <c r="AR2255" s="1154"/>
      <c r="AS2255" s="1154"/>
      <c r="AT2255" s="1154"/>
      <c r="AU2255" s="1154"/>
      <c r="AV2255" s="1154"/>
      <c r="AW2255" s="1154"/>
      <c r="AX2255" s="1154"/>
      <c r="AY2255" s="1154"/>
      <c r="AZ2255" s="1154"/>
      <c r="BA2255" s="1154"/>
      <c r="BB2255" s="1154"/>
    </row>
    <row r="2256" spans="2:54" ht="15" customHeight="1">
      <c r="B2256" s="1145" t="s">
        <v>1626</v>
      </c>
      <c r="C2256" s="3019" t="s">
        <v>1126</v>
      </c>
      <c r="D2256" s="3019" t="s">
        <v>842</v>
      </c>
      <c r="E2256" s="1146" t="s">
        <v>1127</v>
      </c>
      <c r="F2256" s="1106"/>
      <c r="G2256" s="441" t="s">
        <v>93</v>
      </c>
      <c r="H2256" s="441" t="s">
        <v>1103</v>
      </c>
      <c r="I2256" s="441" t="s">
        <v>1128</v>
      </c>
      <c r="J2256" s="441" t="s">
        <v>112</v>
      </c>
      <c r="K2256" s="441" t="s">
        <v>1126</v>
      </c>
      <c r="L2256" s="441" t="s">
        <v>1120</v>
      </c>
      <c r="M2256" s="441" t="str">
        <f t="shared" ref="M2256" si="138">B2256</f>
        <v>Buronga-Red Cliffs Exports</v>
      </c>
      <c r="N2256" s="441" t="s">
        <v>1129</v>
      </c>
      <c r="O2256" s="441" t="s">
        <v>842</v>
      </c>
      <c r="P2256" s="1111"/>
      <c r="Q2256" s="2521"/>
      <c r="R2256" s="2522"/>
      <c r="S2256" s="2523"/>
      <c r="T2256" s="2523"/>
      <c r="U2256" s="2523"/>
      <c r="V2256" s="2523"/>
      <c r="W2256" s="2524"/>
      <c r="X2256" s="2524"/>
      <c r="Y2256" s="2524"/>
      <c r="Z2256" s="2524"/>
      <c r="AA2256" s="2525"/>
      <c r="AC2256" s="124"/>
      <c r="AD2256" s="124"/>
      <c r="AE2256" s="124"/>
      <c r="AF2256" s="124"/>
      <c r="AG2256" s="124"/>
      <c r="AH2256" s="124"/>
      <c r="AI2256" s="124"/>
      <c r="AJ2256" s="124"/>
      <c r="AK2256" s="124"/>
      <c r="AL2256" s="124"/>
      <c r="AM2256" s="124"/>
      <c r="AN2256" s="124"/>
      <c r="AO2256" s="124"/>
      <c r="AP2256" s="124"/>
      <c r="AQ2256" s="124"/>
      <c r="AR2256" s="124"/>
      <c r="AS2256" s="124"/>
      <c r="AT2256" s="124"/>
      <c r="AU2256" s="124"/>
      <c r="AV2256" s="124"/>
      <c r="AW2256" s="124"/>
      <c r="AX2256" s="124"/>
      <c r="AY2256" s="124"/>
      <c r="AZ2256" s="124"/>
      <c r="BA2256" s="124"/>
      <c r="BB2256" s="124"/>
    </row>
    <row r="2257" spans="2:54" ht="15" customHeight="1">
      <c r="B2257" s="1155"/>
      <c r="C2257" s="3017"/>
      <c r="D2257" s="3017"/>
      <c r="E2257" s="1146" t="s">
        <v>1130</v>
      </c>
      <c r="F2257" s="1106"/>
      <c r="G2257" s="441" t="s">
        <v>93</v>
      </c>
      <c r="H2257" s="441" t="s">
        <v>1103</v>
      </c>
      <c r="I2257" s="441" t="s">
        <v>1131</v>
      </c>
      <c r="J2257" s="441" t="s">
        <v>112</v>
      </c>
      <c r="K2257" s="441" t="s">
        <v>1126</v>
      </c>
      <c r="L2257" s="441" t="s">
        <v>1120</v>
      </c>
      <c r="M2257" s="441" t="str">
        <f t="shared" si="137"/>
        <v>Buronga-Red Cliffs Exports</v>
      </c>
      <c r="N2257" s="441" t="s">
        <v>1129</v>
      </c>
      <c r="O2257" s="441" t="s">
        <v>842</v>
      </c>
      <c r="P2257" s="1111"/>
      <c r="Q2257" s="2526"/>
      <c r="R2257" s="2527"/>
      <c r="S2257" s="2524"/>
      <c r="T2257" s="2524"/>
      <c r="U2257" s="2524"/>
      <c r="V2257" s="2524"/>
      <c r="W2257" s="2524"/>
      <c r="X2257" s="2524"/>
      <c r="Y2257" s="2524"/>
      <c r="Z2257" s="2524"/>
      <c r="AA2257" s="2525"/>
      <c r="AC2257" s="124"/>
      <c r="AD2257" s="124"/>
      <c r="AE2257" s="124"/>
      <c r="AF2257" s="124"/>
      <c r="AG2257" s="124"/>
      <c r="AH2257" s="124"/>
      <c r="AI2257" s="124"/>
      <c r="AJ2257" s="124"/>
      <c r="AK2257" s="124"/>
      <c r="AL2257" s="124"/>
      <c r="AM2257" s="124"/>
      <c r="AN2257" s="124"/>
      <c r="AO2257" s="124"/>
      <c r="AP2257" s="124"/>
      <c r="AQ2257" s="124"/>
      <c r="AR2257" s="124"/>
      <c r="AS2257" s="124"/>
      <c r="AT2257" s="124"/>
      <c r="AU2257" s="124"/>
      <c r="AV2257" s="124"/>
      <c r="AW2257" s="124"/>
      <c r="AX2257" s="124"/>
      <c r="AY2257" s="124"/>
      <c r="AZ2257" s="124"/>
      <c r="BA2257" s="124"/>
      <c r="BB2257" s="124"/>
    </row>
    <row r="2258" spans="2:54" ht="15" customHeight="1">
      <c r="B2258" s="1155"/>
      <c r="C2258" s="3016" t="s">
        <v>1132</v>
      </c>
      <c r="D2258" s="3016" t="s">
        <v>833</v>
      </c>
      <c r="E2258" s="1146" t="s">
        <v>1127</v>
      </c>
      <c r="F2258" s="1106"/>
      <c r="G2258" s="441" t="s">
        <v>93</v>
      </c>
      <c r="H2258" s="441" t="s">
        <v>1103</v>
      </c>
      <c r="I2258" s="441" t="s">
        <v>1128</v>
      </c>
      <c r="J2258" s="441" t="s">
        <v>112</v>
      </c>
      <c r="K2258" s="1111" t="s">
        <v>1132</v>
      </c>
      <c r="L2258" s="441" t="s">
        <v>1120</v>
      </c>
      <c r="M2258" s="441" t="str">
        <f t="shared" si="137"/>
        <v>Buronga-Red Cliffs Exports</v>
      </c>
      <c r="N2258" s="1111" t="s">
        <v>1106</v>
      </c>
      <c r="O2258" s="1111" t="s">
        <v>833</v>
      </c>
      <c r="P2258" s="1111"/>
      <c r="Q2258" s="2850"/>
      <c r="R2258" s="2850"/>
      <c r="S2258" s="2850"/>
      <c r="T2258" s="2850"/>
      <c r="U2258" s="2850"/>
      <c r="V2258" s="2850"/>
      <c r="W2258" s="2852"/>
      <c r="X2258" s="2852"/>
      <c r="Y2258" s="2852"/>
      <c r="Z2258" s="2852"/>
      <c r="AA2258" s="2853"/>
      <c r="AC2258" s="124"/>
      <c r="AD2258" s="124"/>
      <c r="AE2258" s="124"/>
      <c r="AF2258" s="124"/>
      <c r="AG2258" s="124"/>
      <c r="AH2258" s="124"/>
      <c r="AI2258" s="124"/>
      <c r="AJ2258" s="124"/>
      <c r="AK2258" s="124"/>
      <c r="AL2258" s="124"/>
      <c r="AM2258" s="124"/>
      <c r="AN2258" s="124"/>
      <c r="AO2258" s="124"/>
      <c r="AP2258" s="124"/>
      <c r="AQ2258" s="124"/>
      <c r="AR2258" s="124"/>
      <c r="AS2258" s="124"/>
      <c r="AT2258" s="124"/>
      <c r="AU2258" s="124"/>
      <c r="AV2258" s="124"/>
      <c r="AW2258" s="124"/>
      <c r="AX2258" s="124"/>
      <c r="AY2258" s="124"/>
      <c r="AZ2258" s="124"/>
      <c r="BA2258" s="124"/>
      <c r="BB2258" s="124"/>
    </row>
    <row r="2259" spans="2:54" ht="15" customHeight="1">
      <c r="B2259" s="1155"/>
      <c r="C2259" s="3017"/>
      <c r="D2259" s="3017"/>
      <c r="E2259" s="1146" t="s">
        <v>1130</v>
      </c>
      <c r="F2259" s="1106"/>
      <c r="G2259" s="441" t="s">
        <v>93</v>
      </c>
      <c r="H2259" s="441" t="s">
        <v>1103</v>
      </c>
      <c r="I2259" s="441" t="s">
        <v>1131</v>
      </c>
      <c r="J2259" s="441" t="s">
        <v>112</v>
      </c>
      <c r="K2259" s="1111" t="s">
        <v>1132</v>
      </c>
      <c r="L2259" s="441" t="s">
        <v>1120</v>
      </c>
      <c r="M2259" s="441" t="str">
        <f t="shared" si="137"/>
        <v>Buronga-Red Cliffs Exports</v>
      </c>
      <c r="N2259" s="1111" t="s">
        <v>1106</v>
      </c>
      <c r="O2259" s="1111" t="s">
        <v>833</v>
      </c>
      <c r="P2259" s="1111"/>
      <c r="Q2259" s="2850"/>
      <c r="R2259" s="2850"/>
      <c r="S2259" s="2850"/>
      <c r="T2259" s="2850"/>
      <c r="U2259" s="2850"/>
      <c r="V2259" s="2850"/>
      <c r="W2259" s="2852"/>
      <c r="X2259" s="2852"/>
      <c r="Y2259" s="2852"/>
      <c r="Z2259" s="2852"/>
      <c r="AA2259" s="2853"/>
      <c r="AC2259" s="124"/>
      <c r="AD2259" s="124"/>
      <c r="AE2259" s="124"/>
      <c r="AF2259" s="124"/>
      <c r="AG2259" s="124"/>
      <c r="AH2259" s="124"/>
      <c r="AI2259" s="124"/>
      <c r="AJ2259" s="124"/>
      <c r="AK2259" s="124"/>
      <c r="AL2259" s="124"/>
      <c r="AM2259" s="124"/>
      <c r="AN2259" s="124"/>
      <c r="AO2259" s="124"/>
      <c r="AP2259" s="124"/>
      <c r="AQ2259" s="124"/>
      <c r="AR2259" s="124"/>
      <c r="AS2259" s="124"/>
      <c r="AT2259" s="124"/>
      <c r="AU2259" s="124"/>
      <c r="AV2259" s="124"/>
      <c r="AW2259" s="124"/>
      <c r="AX2259" s="124"/>
      <c r="AY2259" s="124"/>
      <c r="AZ2259" s="124"/>
      <c r="BA2259" s="124"/>
      <c r="BB2259" s="124"/>
    </row>
    <row r="2260" spans="2:54" ht="15" customHeight="1">
      <c r="B2260" s="1155"/>
      <c r="C2260" s="3016" t="s">
        <v>1132</v>
      </c>
      <c r="D2260" s="3016" t="s">
        <v>842</v>
      </c>
      <c r="E2260" s="1146" t="s">
        <v>1127</v>
      </c>
      <c r="F2260" s="1106"/>
      <c r="G2260" s="441" t="s">
        <v>93</v>
      </c>
      <c r="H2260" s="441" t="s">
        <v>1103</v>
      </c>
      <c r="I2260" s="441" t="s">
        <v>1128</v>
      </c>
      <c r="J2260" s="441" t="s">
        <v>112</v>
      </c>
      <c r="K2260" s="1111" t="s">
        <v>1132</v>
      </c>
      <c r="L2260" s="441" t="s">
        <v>1120</v>
      </c>
      <c r="M2260" s="441" t="str">
        <f t="shared" si="137"/>
        <v>Buronga-Red Cliffs Exports</v>
      </c>
      <c r="N2260" s="1111" t="s">
        <v>1106</v>
      </c>
      <c r="O2260" s="1112" t="s">
        <v>842</v>
      </c>
      <c r="P2260" s="1111"/>
      <c r="Q2260" s="2881">
        <v>154</v>
      </c>
      <c r="R2260" s="2881">
        <v>270</v>
      </c>
      <c r="S2260" s="2881">
        <v>179</v>
      </c>
      <c r="T2260" s="2881">
        <v>132</v>
      </c>
      <c r="U2260" s="2881">
        <v>144</v>
      </c>
      <c r="V2260" s="2881">
        <v>139</v>
      </c>
      <c r="W2260" s="2852"/>
      <c r="X2260" s="2852"/>
      <c r="Y2260" s="2852"/>
      <c r="Z2260" s="2852"/>
      <c r="AA2260" s="2853"/>
      <c r="AC2260" s="124"/>
      <c r="AD2260" s="124"/>
      <c r="AE2260" s="124"/>
      <c r="AF2260" s="124"/>
      <c r="AG2260" s="124"/>
      <c r="AH2260" s="124"/>
      <c r="AI2260" s="124"/>
      <c r="AJ2260" s="124"/>
      <c r="AK2260" s="124"/>
      <c r="AL2260" s="124"/>
      <c r="AM2260" s="124"/>
      <c r="AN2260" s="124"/>
      <c r="AO2260" s="124"/>
      <c r="AP2260" s="124"/>
      <c r="AQ2260" s="124"/>
      <c r="AR2260" s="124"/>
      <c r="AS2260" s="124"/>
      <c r="AT2260" s="124"/>
      <c r="AU2260" s="124"/>
      <c r="AV2260" s="124"/>
      <c r="AW2260" s="124"/>
      <c r="AX2260" s="124"/>
      <c r="AY2260" s="124"/>
      <c r="AZ2260" s="124"/>
      <c r="BA2260" s="124"/>
      <c r="BB2260" s="124"/>
    </row>
    <row r="2261" spans="2:54" ht="15" customHeight="1">
      <c r="B2261" s="1155"/>
      <c r="C2261" s="3017"/>
      <c r="D2261" s="3017"/>
      <c r="E2261" s="1146" t="s">
        <v>1130</v>
      </c>
      <c r="F2261" s="1106"/>
      <c r="G2261" s="441" t="s">
        <v>93</v>
      </c>
      <c r="H2261" s="441" t="s">
        <v>1103</v>
      </c>
      <c r="I2261" s="441" t="s">
        <v>1131</v>
      </c>
      <c r="J2261" s="441" t="s">
        <v>112</v>
      </c>
      <c r="K2261" s="1111" t="s">
        <v>1132</v>
      </c>
      <c r="L2261" s="441" t="s">
        <v>1120</v>
      </c>
      <c r="M2261" s="441" t="str">
        <f t="shared" si="137"/>
        <v>Buronga-Red Cliffs Exports</v>
      </c>
      <c r="N2261" s="1111" t="s">
        <v>1106</v>
      </c>
      <c r="O2261" s="1112" t="s">
        <v>842</v>
      </c>
      <c r="P2261" s="1111"/>
      <c r="Q2261" s="2881">
        <v>130</v>
      </c>
      <c r="R2261" s="2881">
        <v>96</v>
      </c>
      <c r="S2261" s="2881">
        <v>176</v>
      </c>
      <c r="T2261" s="2881">
        <v>72</v>
      </c>
      <c r="U2261" s="2881">
        <v>0</v>
      </c>
      <c r="V2261" s="2881">
        <v>101</v>
      </c>
      <c r="W2261" s="2852"/>
      <c r="X2261" s="2852"/>
      <c r="Y2261" s="2852"/>
      <c r="Z2261" s="2852"/>
      <c r="AA2261" s="2853"/>
      <c r="AC2261" s="124"/>
      <c r="AD2261" s="124"/>
      <c r="AE2261" s="124"/>
      <c r="AF2261" s="124"/>
      <c r="AG2261" s="124"/>
      <c r="AH2261" s="124"/>
      <c r="AI2261" s="124"/>
      <c r="AJ2261" s="124"/>
      <c r="AK2261" s="124"/>
      <c r="AL2261" s="124"/>
      <c r="AM2261" s="124"/>
      <c r="AN2261" s="124"/>
      <c r="AO2261" s="124"/>
      <c r="AP2261" s="124"/>
      <c r="AQ2261" s="124"/>
      <c r="AR2261" s="124"/>
      <c r="AS2261" s="124"/>
      <c r="AT2261" s="124"/>
      <c r="AU2261" s="124"/>
      <c r="AV2261" s="124"/>
      <c r="AW2261" s="124"/>
      <c r="AX2261" s="124"/>
      <c r="AY2261" s="124"/>
      <c r="AZ2261" s="124"/>
      <c r="BA2261" s="124"/>
      <c r="BB2261" s="124"/>
    </row>
    <row r="2262" spans="2:54" ht="15" customHeight="1">
      <c r="B2262" s="1155"/>
      <c r="C2262" s="3016" t="s">
        <v>1133</v>
      </c>
      <c r="D2262" s="3016"/>
      <c r="E2262" s="1146" t="s">
        <v>1127</v>
      </c>
      <c r="F2262" s="1106"/>
      <c r="G2262" s="441" t="s">
        <v>93</v>
      </c>
      <c r="H2262" s="441" t="s">
        <v>1103</v>
      </c>
      <c r="I2262" s="441" t="s">
        <v>1128</v>
      </c>
      <c r="J2262" s="441" t="s">
        <v>112</v>
      </c>
      <c r="K2262" s="1111" t="s">
        <v>1133</v>
      </c>
      <c r="L2262" s="441" t="s">
        <v>1120</v>
      </c>
      <c r="M2262" s="441" t="str">
        <f t="shared" si="137"/>
        <v>Buronga-Red Cliffs Exports</v>
      </c>
      <c r="N2262" s="1111" t="s">
        <v>1108</v>
      </c>
      <c r="O2262" s="1111" t="s">
        <v>1109</v>
      </c>
      <c r="P2262" s="1111"/>
      <c r="Q2262" s="2856"/>
      <c r="R2262" s="2856"/>
      <c r="S2262" s="2856"/>
      <c r="T2262" s="2856"/>
      <c r="U2262" s="2856"/>
      <c r="V2262" s="2856"/>
      <c r="W2262" s="2859"/>
      <c r="X2262" s="2859"/>
      <c r="Y2262" s="2859"/>
      <c r="Z2262" s="2859"/>
      <c r="AA2262" s="2860"/>
      <c r="AC2262" s="124"/>
      <c r="AD2262" s="124"/>
      <c r="AE2262" s="124"/>
      <c r="AF2262" s="124"/>
      <c r="AG2262" s="124"/>
      <c r="AH2262" s="124"/>
      <c r="AI2262" s="124"/>
      <c r="AJ2262" s="124"/>
      <c r="AK2262" s="124"/>
      <c r="AL2262" s="124"/>
      <c r="AM2262" s="124"/>
      <c r="AN2262" s="124"/>
      <c r="AO2262" s="124"/>
      <c r="AP2262" s="124"/>
      <c r="AQ2262" s="124"/>
      <c r="AR2262" s="124"/>
      <c r="AS2262" s="124"/>
      <c r="AT2262" s="124"/>
      <c r="AU2262" s="124"/>
      <c r="AV2262" s="124"/>
      <c r="AW2262" s="124"/>
      <c r="AX2262" s="124"/>
      <c r="AY2262" s="124"/>
      <c r="AZ2262" s="124"/>
      <c r="BA2262" s="124"/>
      <c r="BB2262" s="124"/>
    </row>
    <row r="2263" spans="2:54" ht="15" customHeight="1">
      <c r="B2263" s="1155"/>
      <c r="C2263" s="3017"/>
      <c r="D2263" s="3017"/>
      <c r="E2263" s="1146" t="s">
        <v>1130</v>
      </c>
      <c r="F2263" s="1106"/>
      <c r="G2263" s="441" t="s">
        <v>93</v>
      </c>
      <c r="H2263" s="441" t="s">
        <v>1103</v>
      </c>
      <c r="I2263" s="441" t="s">
        <v>1131</v>
      </c>
      <c r="J2263" s="441" t="s">
        <v>112</v>
      </c>
      <c r="K2263" s="1111" t="s">
        <v>1133</v>
      </c>
      <c r="L2263" s="441" t="s">
        <v>1120</v>
      </c>
      <c r="M2263" s="441" t="str">
        <f t="shared" si="137"/>
        <v>Buronga-Red Cliffs Exports</v>
      </c>
      <c r="N2263" s="1111" t="s">
        <v>1108</v>
      </c>
      <c r="O2263" s="1111" t="s">
        <v>1109</v>
      </c>
      <c r="P2263" s="1111"/>
      <c r="Q2263" s="2856"/>
      <c r="R2263" s="2856"/>
      <c r="S2263" s="2856"/>
      <c r="T2263" s="2856"/>
      <c r="U2263" s="2856"/>
      <c r="V2263" s="2856"/>
      <c r="W2263" s="2859"/>
      <c r="X2263" s="2859"/>
      <c r="Y2263" s="2859"/>
      <c r="Z2263" s="2859"/>
      <c r="AA2263" s="2860"/>
      <c r="AC2263" s="124"/>
      <c r="AD2263" s="124"/>
      <c r="AE2263" s="124"/>
      <c r="AF2263" s="124"/>
      <c r="AG2263" s="124"/>
      <c r="AH2263" s="124"/>
      <c r="AI2263" s="124"/>
      <c r="AJ2263" s="124"/>
      <c r="AK2263" s="124"/>
      <c r="AL2263" s="124"/>
      <c r="AM2263" s="124"/>
      <c r="AN2263" s="124"/>
      <c r="AO2263" s="124"/>
      <c r="AP2263" s="124"/>
      <c r="AQ2263" s="124"/>
      <c r="AR2263" s="124"/>
      <c r="AS2263" s="124"/>
      <c r="AT2263" s="124"/>
      <c r="AU2263" s="124"/>
      <c r="AV2263" s="124"/>
      <c r="AW2263" s="124"/>
      <c r="AX2263" s="124"/>
      <c r="AY2263" s="124"/>
      <c r="AZ2263" s="124"/>
      <c r="BA2263" s="124"/>
      <c r="BB2263" s="124"/>
    </row>
    <row r="2264" spans="2:54" ht="15" customHeight="1">
      <c r="B2264" s="1155"/>
      <c r="C2264" s="3016" t="s">
        <v>1110</v>
      </c>
      <c r="D2264" s="3016"/>
      <c r="E2264" s="1146" t="s">
        <v>1127</v>
      </c>
      <c r="F2264" s="1106"/>
      <c r="G2264" s="441" t="s">
        <v>93</v>
      </c>
      <c r="H2264" s="441" t="s">
        <v>1103</v>
      </c>
      <c r="I2264" s="441" t="s">
        <v>1128</v>
      </c>
      <c r="J2264" s="441" t="s">
        <v>112</v>
      </c>
      <c r="K2264" s="1111" t="s">
        <v>1110</v>
      </c>
      <c r="L2264" s="441" t="s">
        <v>1120</v>
      </c>
      <c r="M2264" s="441" t="str">
        <f t="shared" si="137"/>
        <v>Buronga-Red Cliffs Exports</v>
      </c>
      <c r="N2264" s="1111" t="s">
        <v>1111</v>
      </c>
      <c r="O2264" s="1112">
        <v>0</v>
      </c>
      <c r="P2264" s="1111"/>
      <c r="Q2264" s="2861"/>
      <c r="R2264" s="2861"/>
      <c r="S2264" s="2861"/>
      <c r="T2264" s="2861"/>
      <c r="U2264" s="2861"/>
      <c r="V2264" s="2861"/>
      <c r="W2264" s="2863"/>
      <c r="X2264" s="2863"/>
      <c r="Y2264" s="2863"/>
      <c r="Z2264" s="2863"/>
      <c r="AA2264" s="2864"/>
      <c r="AC2264" s="124"/>
      <c r="AD2264" s="124"/>
      <c r="AE2264" s="124"/>
      <c r="AF2264" s="124"/>
      <c r="AG2264" s="124"/>
      <c r="AH2264" s="124"/>
      <c r="AI2264" s="124"/>
      <c r="AJ2264" s="124"/>
      <c r="AK2264" s="124"/>
      <c r="AL2264" s="124"/>
      <c r="AM2264" s="124"/>
      <c r="AN2264" s="124"/>
      <c r="AO2264" s="124"/>
      <c r="AP2264" s="124"/>
      <c r="AQ2264" s="124"/>
      <c r="AR2264" s="124"/>
      <c r="AS2264" s="124"/>
      <c r="AT2264" s="124"/>
      <c r="AU2264" s="124"/>
      <c r="AV2264" s="124"/>
      <c r="AW2264" s="124"/>
      <c r="AX2264" s="124"/>
      <c r="AY2264" s="124"/>
      <c r="AZ2264" s="124"/>
      <c r="BA2264" s="124"/>
      <c r="BB2264" s="124"/>
    </row>
    <row r="2265" spans="2:54" ht="15" customHeight="1">
      <c r="B2265" s="1155"/>
      <c r="C2265" s="3017"/>
      <c r="D2265" s="3017"/>
      <c r="E2265" s="1146" t="s">
        <v>1130</v>
      </c>
      <c r="F2265" s="1106"/>
      <c r="G2265" s="441" t="s">
        <v>93</v>
      </c>
      <c r="H2265" s="441" t="s">
        <v>1103</v>
      </c>
      <c r="I2265" s="441" t="s">
        <v>1131</v>
      </c>
      <c r="J2265" s="441" t="s">
        <v>112</v>
      </c>
      <c r="K2265" s="1111" t="s">
        <v>1110</v>
      </c>
      <c r="L2265" s="441" t="s">
        <v>1120</v>
      </c>
      <c r="M2265" s="441" t="str">
        <f t="shared" si="137"/>
        <v>Buronga-Red Cliffs Exports</v>
      </c>
      <c r="N2265" s="1111" t="s">
        <v>1111</v>
      </c>
      <c r="O2265" s="1112">
        <v>0</v>
      </c>
      <c r="P2265" s="1111"/>
      <c r="Q2265" s="2861"/>
      <c r="R2265" s="2861"/>
      <c r="S2265" s="2861"/>
      <c r="T2265" s="2861"/>
      <c r="U2265" s="2861"/>
      <c r="V2265" s="2861"/>
      <c r="W2265" s="2863"/>
      <c r="X2265" s="2863"/>
      <c r="Y2265" s="2863"/>
      <c r="Z2265" s="2863"/>
      <c r="AA2265" s="2864"/>
      <c r="AC2265" s="124"/>
      <c r="AD2265" s="124"/>
      <c r="AE2265" s="124"/>
      <c r="AF2265" s="124"/>
      <c r="AG2265" s="124"/>
      <c r="AH2265" s="124"/>
      <c r="AI2265" s="124"/>
      <c r="AJ2265" s="124"/>
      <c r="AK2265" s="124"/>
      <c r="AL2265" s="124"/>
      <c r="AM2265" s="124"/>
      <c r="AN2265" s="124"/>
      <c r="AO2265" s="124"/>
      <c r="AP2265" s="124"/>
      <c r="AQ2265" s="124"/>
      <c r="AR2265" s="124"/>
      <c r="AS2265" s="124"/>
      <c r="AT2265" s="124"/>
      <c r="AU2265" s="124"/>
      <c r="AV2265" s="124"/>
      <c r="AW2265" s="124"/>
      <c r="AX2265" s="124"/>
      <c r="AY2265" s="124"/>
      <c r="AZ2265" s="124"/>
      <c r="BA2265" s="124"/>
      <c r="BB2265" s="124"/>
    </row>
    <row r="2266" spans="2:54" ht="15" customHeight="1">
      <c r="B2266" s="1155"/>
      <c r="C2266" s="3016" t="s">
        <v>1112</v>
      </c>
      <c r="D2266" s="3016"/>
      <c r="E2266" s="1146" t="s">
        <v>1127</v>
      </c>
      <c r="F2266" s="1106"/>
      <c r="G2266" s="441" t="s">
        <v>93</v>
      </c>
      <c r="H2266" s="441" t="s">
        <v>1103</v>
      </c>
      <c r="I2266" s="441" t="s">
        <v>1128</v>
      </c>
      <c r="J2266" s="441" t="s">
        <v>112</v>
      </c>
      <c r="K2266" s="1111" t="s">
        <v>1112</v>
      </c>
      <c r="L2266" s="441" t="s">
        <v>1120</v>
      </c>
      <c r="M2266" s="441" t="str">
        <f t="shared" si="137"/>
        <v>Buronga-Red Cliffs Exports</v>
      </c>
      <c r="N2266" s="1111" t="s">
        <v>1113</v>
      </c>
      <c r="O2266" s="1111" t="s">
        <v>1113</v>
      </c>
      <c r="P2266" s="1111"/>
      <c r="Q2266" s="2850"/>
      <c r="R2266" s="2850"/>
      <c r="S2266" s="2850"/>
      <c r="T2266" s="2850"/>
      <c r="U2266" s="2850"/>
      <c r="V2266" s="2850"/>
      <c r="W2266" s="2866"/>
      <c r="X2266" s="2866"/>
      <c r="Y2266" s="2866"/>
      <c r="Z2266" s="2866"/>
      <c r="AA2266" s="2099"/>
      <c r="AC2266" s="124"/>
      <c r="AD2266" s="124"/>
      <c r="AE2266" s="124"/>
      <c r="AF2266" s="124"/>
      <c r="AG2266" s="124"/>
      <c r="AH2266" s="124"/>
      <c r="AI2266" s="124"/>
      <c r="AJ2266" s="124"/>
      <c r="AK2266" s="124"/>
      <c r="AL2266" s="124"/>
      <c r="AM2266" s="124"/>
      <c r="AN2266" s="124"/>
      <c r="AO2266" s="124"/>
      <c r="AP2266" s="124"/>
      <c r="AQ2266" s="124"/>
      <c r="AR2266" s="124"/>
      <c r="AS2266" s="124"/>
      <c r="AT2266" s="124"/>
      <c r="AU2266" s="124"/>
      <c r="AV2266" s="124"/>
      <c r="AW2266" s="124"/>
      <c r="AX2266" s="124"/>
      <c r="AY2266" s="124"/>
      <c r="AZ2266" s="124"/>
      <c r="BA2266" s="124"/>
      <c r="BB2266" s="124"/>
    </row>
    <row r="2267" spans="2:54" ht="15" customHeight="1">
      <c r="B2267" s="1155"/>
      <c r="C2267" s="3017"/>
      <c r="D2267" s="3017"/>
      <c r="E2267" s="1146" t="s">
        <v>1130</v>
      </c>
      <c r="F2267" s="1106"/>
      <c r="G2267" s="441" t="s">
        <v>93</v>
      </c>
      <c r="H2267" s="441" t="s">
        <v>1103</v>
      </c>
      <c r="I2267" s="441" t="s">
        <v>1131</v>
      </c>
      <c r="J2267" s="441" t="s">
        <v>112</v>
      </c>
      <c r="K2267" s="1111" t="s">
        <v>1112</v>
      </c>
      <c r="L2267" s="441" t="s">
        <v>1120</v>
      </c>
      <c r="M2267" s="441" t="str">
        <f t="shared" si="137"/>
        <v>Buronga-Red Cliffs Exports</v>
      </c>
      <c r="N2267" s="1111" t="s">
        <v>1113</v>
      </c>
      <c r="O2267" s="1111" t="s">
        <v>1113</v>
      </c>
      <c r="P2267" s="1111"/>
      <c r="Q2267" s="2850"/>
      <c r="R2267" s="2850"/>
      <c r="S2267" s="2850"/>
      <c r="T2267" s="2850"/>
      <c r="U2267" s="2850"/>
      <c r="V2267" s="2850"/>
      <c r="W2267" s="2866"/>
      <c r="X2267" s="2866"/>
      <c r="Y2267" s="2866"/>
      <c r="Z2267" s="2866"/>
      <c r="AA2267" s="2099"/>
      <c r="AC2267" s="124"/>
      <c r="AD2267" s="124"/>
      <c r="AE2267" s="124"/>
      <c r="AF2267" s="124"/>
      <c r="AG2267" s="124"/>
      <c r="AH2267" s="124"/>
      <c r="AI2267" s="124"/>
      <c r="AJ2267" s="124"/>
      <c r="AK2267" s="124"/>
      <c r="AL2267" s="124"/>
      <c r="AM2267" s="124"/>
      <c r="AN2267" s="124"/>
      <c r="AO2267" s="124"/>
      <c r="AP2267" s="124"/>
      <c r="AQ2267" s="124"/>
      <c r="AR2267" s="124"/>
      <c r="AS2267" s="124"/>
      <c r="AT2267" s="124"/>
      <c r="AU2267" s="124"/>
      <c r="AV2267" s="124"/>
      <c r="AW2267" s="124"/>
      <c r="AX2267" s="124"/>
      <c r="AY2267" s="124"/>
      <c r="AZ2267" s="124"/>
      <c r="BA2267" s="124"/>
      <c r="BB2267" s="124"/>
    </row>
    <row r="2268" spans="2:54" ht="15" customHeight="1">
      <c r="B2268" s="1155"/>
      <c r="C2268" s="3016" t="s">
        <v>1134</v>
      </c>
      <c r="D2268" s="3016" t="s">
        <v>833</v>
      </c>
      <c r="E2268" s="1146" t="s">
        <v>1127</v>
      </c>
      <c r="F2268" s="1106"/>
      <c r="G2268" s="441" t="s">
        <v>93</v>
      </c>
      <c r="H2268" s="441" t="s">
        <v>1103</v>
      </c>
      <c r="I2268" s="441" t="s">
        <v>1128</v>
      </c>
      <c r="J2268" s="441" t="s">
        <v>112</v>
      </c>
      <c r="K2268" s="1111" t="s">
        <v>1134</v>
      </c>
      <c r="L2268" s="441" t="s">
        <v>1120</v>
      </c>
      <c r="M2268" s="441" t="str">
        <f t="shared" si="137"/>
        <v>Buronga-Red Cliffs Exports</v>
      </c>
      <c r="N2268" s="1111" t="s">
        <v>1115</v>
      </c>
      <c r="O2268" s="1111" t="s">
        <v>833</v>
      </c>
      <c r="P2268" s="1111"/>
      <c r="Q2268" s="2867"/>
      <c r="R2268" s="2868"/>
      <c r="S2268" s="2869"/>
      <c r="T2268" s="2869"/>
      <c r="U2268" s="2869"/>
      <c r="V2268" s="2869"/>
      <c r="W2268" s="2869"/>
      <c r="X2268" s="2869"/>
      <c r="Y2268" s="2869"/>
      <c r="Z2268" s="2869"/>
      <c r="AA2268" s="2879"/>
      <c r="AC2268" s="124"/>
      <c r="AD2268" s="124"/>
      <c r="AE2268" s="124"/>
      <c r="AF2268" s="124"/>
      <c r="AG2268" s="124"/>
      <c r="AH2268" s="124"/>
      <c r="AI2268" s="124"/>
      <c r="AJ2268" s="124"/>
      <c r="AK2268" s="124"/>
      <c r="AL2268" s="124"/>
      <c r="AM2268" s="124"/>
      <c r="AN2268" s="124"/>
      <c r="AO2268" s="124"/>
      <c r="AP2268" s="124"/>
      <c r="AQ2268" s="124"/>
      <c r="AR2268" s="124"/>
      <c r="AS2268" s="124"/>
      <c r="AT2268" s="124"/>
      <c r="AU2268" s="124"/>
      <c r="AV2268" s="124"/>
      <c r="AW2268" s="124"/>
      <c r="AX2268" s="124"/>
      <c r="AY2268" s="124"/>
      <c r="AZ2268" s="124"/>
      <c r="BA2268" s="124"/>
      <c r="BB2268" s="124"/>
    </row>
    <row r="2269" spans="2:54" ht="15" customHeight="1">
      <c r="B2269" s="1155"/>
      <c r="C2269" s="3017"/>
      <c r="D2269" s="3017"/>
      <c r="E2269" s="1146" t="s">
        <v>1130</v>
      </c>
      <c r="F2269" s="1106"/>
      <c r="G2269" s="441" t="s">
        <v>93</v>
      </c>
      <c r="H2269" s="441" t="s">
        <v>1103</v>
      </c>
      <c r="I2269" s="441" t="s">
        <v>1131</v>
      </c>
      <c r="J2269" s="441" t="s">
        <v>112</v>
      </c>
      <c r="K2269" s="1111" t="s">
        <v>1134</v>
      </c>
      <c r="L2269" s="441" t="s">
        <v>1120</v>
      </c>
      <c r="M2269" s="441" t="str">
        <f t="shared" si="137"/>
        <v>Buronga-Red Cliffs Exports</v>
      </c>
      <c r="N2269" s="1111" t="s">
        <v>1115</v>
      </c>
      <c r="O2269" s="1111" t="s">
        <v>833</v>
      </c>
      <c r="P2269" s="1111"/>
      <c r="Q2269" s="2867"/>
      <c r="R2269" s="2868"/>
      <c r="S2269" s="2869"/>
      <c r="T2269" s="2869"/>
      <c r="U2269" s="2869"/>
      <c r="V2269" s="2869"/>
      <c r="W2269" s="2869"/>
      <c r="X2269" s="2869"/>
      <c r="Y2269" s="2869"/>
      <c r="Z2269" s="2869"/>
      <c r="AA2269" s="2879"/>
      <c r="AC2269" s="124"/>
      <c r="AD2269" s="124"/>
      <c r="AE2269" s="124"/>
      <c r="AF2269" s="124"/>
      <c r="AG2269" s="124"/>
      <c r="AH2269" s="124"/>
      <c r="AI2269" s="124"/>
      <c r="AJ2269" s="124"/>
      <c r="AK2269" s="124"/>
      <c r="AL2269" s="124"/>
      <c r="AM2269" s="124"/>
      <c r="AN2269" s="124"/>
      <c r="AO2269" s="124"/>
      <c r="AP2269" s="124"/>
      <c r="AQ2269" s="124"/>
      <c r="AR2269" s="124"/>
      <c r="AS2269" s="124"/>
      <c r="AT2269" s="124"/>
      <c r="AU2269" s="124"/>
      <c r="AV2269" s="124"/>
      <c r="AW2269" s="124"/>
      <c r="AX2269" s="124"/>
      <c r="AY2269" s="124"/>
      <c r="AZ2269" s="124"/>
      <c r="BA2269" s="124"/>
      <c r="BB2269" s="124"/>
    </row>
    <row r="2270" spans="2:54" ht="15" customHeight="1">
      <c r="B2270" s="1155"/>
      <c r="C2270" s="3016" t="s">
        <v>1135</v>
      </c>
      <c r="D2270" s="3016" t="s">
        <v>833</v>
      </c>
      <c r="E2270" s="1146" t="s">
        <v>1127</v>
      </c>
      <c r="F2270" s="1106"/>
      <c r="G2270" s="441" t="s">
        <v>93</v>
      </c>
      <c r="H2270" s="441" t="s">
        <v>1103</v>
      </c>
      <c r="I2270" s="441" t="s">
        <v>1128</v>
      </c>
      <c r="J2270" s="441" t="s">
        <v>112</v>
      </c>
      <c r="K2270" s="1111" t="s">
        <v>1135</v>
      </c>
      <c r="L2270" s="441" t="s">
        <v>1120</v>
      </c>
      <c r="M2270" s="441" t="str">
        <f t="shared" si="137"/>
        <v>Buronga-Red Cliffs Exports</v>
      </c>
      <c r="N2270" s="1111" t="s">
        <v>1106</v>
      </c>
      <c r="O2270" s="1111" t="s">
        <v>833</v>
      </c>
      <c r="P2270" s="1111"/>
      <c r="Q2270" s="2867"/>
      <c r="R2270" s="2868"/>
      <c r="S2270" s="2869"/>
      <c r="T2270" s="2869"/>
      <c r="U2270" s="2869"/>
      <c r="V2270" s="2869"/>
      <c r="W2270" s="2869"/>
      <c r="X2270" s="2869"/>
      <c r="Y2270" s="2869"/>
      <c r="Z2270" s="2869"/>
      <c r="AA2270" s="2879"/>
      <c r="AC2270" s="124"/>
      <c r="AD2270" s="124"/>
      <c r="AE2270" s="124"/>
      <c r="AF2270" s="124"/>
      <c r="AG2270" s="124"/>
      <c r="AH2270" s="124"/>
      <c r="AI2270" s="124"/>
      <c r="AJ2270" s="124"/>
      <c r="AK2270" s="124"/>
      <c r="AL2270" s="124"/>
      <c r="AM2270" s="124"/>
      <c r="AN2270" s="124"/>
      <c r="AO2270" s="124"/>
      <c r="AP2270" s="124"/>
      <c r="AQ2270" s="124"/>
      <c r="AR2270" s="124"/>
      <c r="AS2270" s="124"/>
      <c r="AT2270" s="124"/>
      <c r="AU2270" s="124"/>
      <c r="AV2270" s="124"/>
      <c r="AW2270" s="124"/>
      <c r="AX2270" s="124"/>
      <c r="AY2270" s="124"/>
      <c r="AZ2270" s="124"/>
      <c r="BA2270" s="124"/>
      <c r="BB2270" s="124"/>
    </row>
    <row r="2271" spans="2:54" ht="15" customHeight="1">
      <c r="B2271" s="1155"/>
      <c r="C2271" s="3017"/>
      <c r="D2271" s="3017"/>
      <c r="E2271" s="1146" t="s">
        <v>1130</v>
      </c>
      <c r="F2271" s="1106"/>
      <c r="G2271" s="441" t="s">
        <v>93</v>
      </c>
      <c r="H2271" s="441" t="s">
        <v>1103</v>
      </c>
      <c r="I2271" s="441" t="s">
        <v>1131</v>
      </c>
      <c r="J2271" s="441" t="s">
        <v>112</v>
      </c>
      <c r="K2271" s="1111" t="s">
        <v>1135</v>
      </c>
      <c r="L2271" s="441" t="s">
        <v>1120</v>
      </c>
      <c r="M2271" s="441" t="str">
        <f t="shared" si="137"/>
        <v>Buronga-Red Cliffs Exports</v>
      </c>
      <c r="N2271" s="1111" t="s">
        <v>1106</v>
      </c>
      <c r="O2271" s="1111" t="s">
        <v>833</v>
      </c>
      <c r="P2271" s="1111"/>
      <c r="Q2271" s="2867"/>
      <c r="R2271" s="2868"/>
      <c r="S2271" s="2869"/>
      <c r="T2271" s="2869"/>
      <c r="U2271" s="2869"/>
      <c r="V2271" s="2869"/>
      <c r="W2271" s="2869"/>
      <c r="X2271" s="2869"/>
      <c r="Y2271" s="2869"/>
      <c r="Z2271" s="2869"/>
      <c r="AA2271" s="2879"/>
      <c r="AC2271" s="124"/>
      <c r="AD2271" s="124"/>
      <c r="AE2271" s="124"/>
      <c r="AF2271" s="124"/>
      <c r="AG2271" s="124"/>
      <c r="AH2271" s="124"/>
      <c r="AI2271" s="124"/>
      <c r="AJ2271" s="124"/>
      <c r="AK2271" s="124"/>
      <c r="AL2271" s="124"/>
      <c r="AM2271" s="124"/>
      <c r="AN2271" s="124"/>
      <c r="AO2271" s="124"/>
      <c r="AP2271" s="124"/>
      <c r="AQ2271" s="124"/>
      <c r="AR2271" s="124"/>
      <c r="AS2271" s="124"/>
      <c r="AT2271" s="124"/>
      <c r="AU2271" s="124"/>
      <c r="AV2271" s="124"/>
      <c r="AW2271" s="124"/>
      <c r="AX2271" s="124"/>
      <c r="AY2271" s="124"/>
      <c r="AZ2271" s="124"/>
      <c r="BA2271" s="124"/>
      <c r="BB2271" s="124"/>
    </row>
    <row r="2272" spans="2:54" ht="15" customHeight="1">
      <c r="B2272" s="1155"/>
      <c r="C2272" s="3016" t="s">
        <v>1135</v>
      </c>
      <c r="D2272" s="3016" t="s">
        <v>842</v>
      </c>
      <c r="E2272" s="1146" t="s">
        <v>1127</v>
      </c>
      <c r="F2272" s="1106"/>
      <c r="G2272" s="441" t="s">
        <v>93</v>
      </c>
      <c r="H2272" s="441" t="s">
        <v>1103</v>
      </c>
      <c r="I2272" s="441" t="s">
        <v>1128</v>
      </c>
      <c r="J2272" s="441" t="s">
        <v>112</v>
      </c>
      <c r="K2272" s="1111" t="s">
        <v>1135</v>
      </c>
      <c r="L2272" s="441" t="s">
        <v>1120</v>
      </c>
      <c r="M2272" s="441" t="str">
        <f t="shared" si="137"/>
        <v>Buronga-Red Cliffs Exports</v>
      </c>
      <c r="N2272" s="1111" t="s">
        <v>1106</v>
      </c>
      <c r="O2272" s="1111" t="s">
        <v>842</v>
      </c>
      <c r="P2272" s="1111"/>
      <c r="Q2272" s="2867"/>
      <c r="R2272" s="2868"/>
      <c r="S2272" s="2869"/>
      <c r="T2272" s="2869"/>
      <c r="U2272" s="2869"/>
      <c r="V2272" s="2869"/>
      <c r="W2272" s="2869"/>
      <c r="X2272" s="2869"/>
      <c r="Y2272" s="2869"/>
      <c r="Z2272" s="2869"/>
      <c r="AA2272" s="2879"/>
      <c r="AC2272" s="124"/>
      <c r="AD2272" s="124"/>
      <c r="AE2272" s="124"/>
      <c r="AF2272" s="124"/>
      <c r="AG2272" s="124"/>
      <c r="AH2272" s="124"/>
      <c r="AI2272" s="124"/>
      <c r="AJ2272" s="124"/>
      <c r="AK2272" s="124"/>
      <c r="AL2272" s="124"/>
      <c r="AM2272" s="124"/>
      <c r="AN2272" s="124"/>
      <c r="AO2272" s="124"/>
      <c r="AP2272" s="124"/>
      <c r="AQ2272" s="124"/>
      <c r="AR2272" s="124"/>
      <c r="AS2272" s="124"/>
      <c r="AT2272" s="124"/>
      <c r="AU2272" s="124"/>
      <c r="AV2272" s="124"/>
      <c r="AW2272" s="124"/>
      <c r="AX2272" s="124"/>
      <c r="AY2272" s="124"/>
      <c r="AZ2272" s="124"/>
      <c r="BA2272" s="124"/>
      <c r="BB2272" s="124"/>
    </row>
    <row r="2273" spans="2:54" ht="15" customHeight="1">
      <c r="B2273" s="1155"/>
      <c r="C2273" s="3017"/>
      <c r="D2273" s="3017"/>
      <c r="E2273" s="1146" t="s">
        <v>1130</v>
      </c>
      <c r="F2273" s="1106"/>
      <c r="G2273" s="441" t="s">
        <v>93</v>
      </c>
      <c r="H2273" s="441" t="s">
        <v>1103</v>
      </c>
      <c r="I2273" s="441" t="s">
        <v>1131</v>
      </c>
      <c r="J2273" s="441" t="s">
        <v>112</v>
      </c>
      <c r="K2273" s="1111" t="s">
        <v>1135</v>
      </c>
      <c r="L2273" s="441" t="s">
        <v>1120</v>
      </c>
      <c r="M2273" s="441" t="str">
        <f t="shared" si="137"/>
        <v>Buronga-Red Cliffs Exports</v>
      </c>
      <c r="N2273" s="1111" t="s">
        <v>1106</v>
      </c>
      <c r="O2273" s="1111" t="s">
        <v>842</v>
      </c>
      <c r="P2273" s="1111"/>
      <c r="Q2273" s="2867"/>
      <c r="R2273" s="2868"/>
      <c r="S2273" s="2869"/>
      <c r="T2273" s="2869"/>
      <c r="U2273" s="2869"/>
      <c r="V2273" s="2869"/>
      <c r="W2273" s="2869"/>
      <c r="X2273" s="2869"/>
      <c r="Y2273" s="2869"/>
      <c r="Z2273" s="2869"/>
      <c r="AA2273" s="2879"/>
      <c r="AC2273" s="124"/>
      <c r="AD2273" s="124"/>
      <c r="AE2273" s="124"/>
      <c r="AF2273" s="124"/>
      <c r="AG2273" s="124"/>
      <c r="AH2273" s="124"/>
      <c r="AI2273" s="124"/>
      <c r="AJ2273" s="124"/>
      <c r="AK2273" s="124"/>
      <c r="AL2273" s="124"/>
      <c r="AM2273" s="124"/>
      <c r="AN2273" s="124"/>
      <c r="AO2273" s="124"/>
      <c r="AP2273" s="124"/>
      <c r="AQ2273" s="124"/>
      <c r="AR2273" s="124"/>
      <c r="AS2273" s="124"/>
      <c r="AT2273" s="124"/>
      <c r="AU2273" s="124"/>
      <c r="AV2273" s="124"/>
      <c r="AW2273" s="124"/>
      <c r="AX2273" s="124"/>
      <c r="AY2273" s="124"/>
      <c r="AZ2273" s="124"/>
      <c r="BA2273" s="124"/>
      <c r="BB2273" s="124"/>
    </row>
    <row r="2274" spans="2:54" ht="15" customHeight="1">
      <c r="B2274" s="1155"/>
      <c r="C2274" s="3016" t="s">
        <v>1136</v>
      </c>
      <c r="D2274" s="3016" t="s">
        <v>833</v>
      </c>
      <c r="E2274" s="1146" t="s">
        <v>1127</v>
      </c>
      <c r="F2274" s="1106"/>
      <c r="G2274" s="441" t="s">
        <v>93</v>
      </c>
      <c r="H2274" s="441" t="s">
        <v>1103</v>
      </c>
      <c r="I2274" s="441" t="s">
        <v>1128</v>
      </c>
      <c r="J2274" s="441" t="s">
        <v>112</v>
      </c>
      <c r="K2274" s="1111" t="s">
        <v>1136</v>
      </c>
      <c r="L2274" s="441" t="s">
        <v>1120</v>
      </c>
      <c r="M2274" s="441" t="str">
        <f t="shared" si="137"/>
        <v>Buronga-Red Cliffs Exports</v>
      </c>
      <c r="N2274" s="1111" t="s">
        <v>1106</v>
      </c>
      <c r="O2274" s="1111" t="s">
        <v>833</v>
      </c>
      <c r="P2274" s="1111"/>
      <c r="Q2274" s="2867"/>
      <c r="R2274" s="2868"/>
      <c r="S2274" s="2869"/>
      <c r="T2274" s="2869"/>
      <c r="U2274" s="2869"/>
      <c r="V2274" s="2869"/>
      <c r="W2274" s="2869"/>
      <c r="X2274" s="2869"/>
      <c r="Y2274" s="2869"/>
      <c r="Z2274" s="2869"/>
      <c r="AA2274" s="2879"/>
      <c r="AC2274" s="124"/>
      <c r="AD2274" s="124"/>
      <c r="AE2274" s="124"/>
      <c r="AF2274" s="124"/>
      <c r="AG2274" s="124"/>
      <c r="AH2274" s="124"/>
      <c r="AI2274" s="124"/>
      <c r="AJ2274" s="124"/>
      <c r="AK2274" s="124"/>
      <c r="AL2274" s="124"/>
      <c r="AM2274" s="124"/>
      <c r="AN2274" s="124"/>
      <c r="AO2274" s="124"/>
      <c r="AP2274" s="124"/>
      <c r="AQ2274" s="124"/>
      <c r="AR2274" s="124"/>
      <c r="AS2274" s="124"/>
      <c r="AT2274" s="124"/>
      <c r="AU2274" s="124"/>
      <c r="AV2274" s="124"/>
      <c r="AW2274" s="124"/>
      <c r="AX2274" s="124"/>
      <c r="AY2274" s="124"/>
      <c r="AZ2274" s="124"/>
      <c r="BA2274" s="124"/>
      <c r="BB2274" s="124"/>
    </row>
    <row r="2275" spans="2:54" ht="15" customHeight="1">
      <c r="B2275" s="1155"/>
      <c r="C2275" s="3017"/>
      <c r="D2275" s="3017"/>
      <c r="E2275" s="1146" t="s">
        <v>1130</v>
      </c>
      <c r="F2275" s="1106"/>
      <c r="G2275" s="441" t="s">
        <v>93</v>
      </c>
      <c r="H2275" s="441" t="s">
        <v>1103</v>
      </c>
      <c r="I2275" s="441" t="s">
        <v>1131</v>
      </c>
      <c r="J2275" s="441" t="s">
        <v>112</v>
      </c>
      <c r="K2275" s="1111" t="s">
        <v>1136</v>
      </c>
      <c r="L2275" s="441" t="s">
        <v>1120</v>
      </c>
      <c r="M2275" s="441" t="str">
        <f t="shared" si="137"/>
        <v>Buronga-Red Cliffs Exports</v>
      </c>
      <c r="N2275" s="1111" t="s">
        <v>1106</v>
      </c>
      <c r="O2275" s="1111" t="s">
        <v>833</v>
      </c>
      <c r="P2275" s="1111"/>
      <c r="Q2275" s="2528"/>
      <c r="R2275" s="2529"/>
      <c r="S2275" s="2530"/>
      <c r="T2275" s="2530"/>
      <c r="U2275" s="2530"/>
      <c r="V2275" s="2530"/>
      <c r="W2275" s="2530"/>
      <c r="X2275" s="2530"/>
      <c r="Y2275" s="2530"/>
      <c r="Z2275" s="2530"/>
      <c r="AA2275" s="2531"/>
      <c r="AC2275" s="124"/>
      <c r="AD2275" s="124"/>
      <c r="AE2275" s="124"/>
      <c r="AF2275" s="124"/>
      <c r="AG2275" s="124"/>
      <c r="AH2275" s="124"/>
      <c r="AI2275" s="124"/>
      <c r="AJ2275" s="124"/>
      <c r="AK2275" s="124"/>
      <c r="AL2275" s="124"/>
      <c r="AM2275" s="124"/>
      <c r="AN2275" s="124"/>
      <c r="AO2275" s="124"/>
      <c r="AP2275" s="124"/>
      <c r="AQ2275" s="124"/>
      <c r="AR2275" s="124"/>
      <c r="AS2275" s="124"/>
      <c r="AT2275" s="124"/>
      <c r="AU2275" s="124"/>
      <c r="AV2275" s="124"/>
      <c r="AW2275" s="124"/>
      <c r="AX2275" s="124"/>
      <c r="AY2275" s="124"/>
      <c r="AZ2275" s="124"/>
      <c r="BA2275" s="124"/>
      <c r="BB2275" s="124"/>
    </row>
    <row r="2276" spans="2:54" ht="15" customHeight="1">
      <c r="B2276" s="1155"/>
      <c r="C2276" s="3016" t="s">
        <v>1136</v>
      </c>
      <c r="D2276" s="3016" t="s">
        <v>842</v>
      </c>
      <c r="E2276" s="1146" t="s">
        <v>1127</v>
      </c>
      <c r="F2276" s="1106"/>
      <c r="G2276" s="441" t="s">
        <v>93</v>
      </c>
      <c r="H2276" s="441" t="s">
        <v>1103</v>
      </c>
      <c r="I2276" s="441" t="s">
        <v>1128</v>
      </c>
      <c r="J2276" s="441" t="s">
        <v>112</v>
      </c>
      <c r="K2276" s="1111" t="s">
        <v>1136</v>
      </c>
      <c r="L2276" s="441" t="s">
        <v>1120</v>
      </c>
      <c r="M2276" s="441" t="str">
        <f t="shared" si="137"/>
        <v>Buronga-Red Cliffs Exports</v>
      </c>
      <c r="N2276" s="1111" t="s">
        <v>1106</v>
      </c>
      <c r="O2276" s="1111" t="s">
        <v>842</v>
      </c>
      <c r="P2276" s="1111"/>
      <c r="Q2276" s="2528"/>
      <c r="R2276" s="2529"/>
      <c r="S2276" s="2530"/>
      <c r="T2276" s="2530"/>
      <c r="U2276" s="2530"/>
      <c r="V2276" s="2530"/>
      <c r="W2276" s="2869"/>
      <c r="X2276" s="2869"/>
      <c r="Y2276" s="2869"/>
      <c r="Z2276" s="2869"/>
      <c r="AA2276" s="2879"/>
      <c r="AC2276" s="124"/>
      <c r="AD2276" s="124"/>
      <c r="AE2276" s="124"/>
      <c r="AF2276" s="124"/>
      <c r="AG2276" s="124"/>
      <c r="AH2276" s="124"/>
      <c r="AI2276" s="124"/>
      <c r="AJ2276" s="124"/>
      <c r="AK2276" s="124"/>
      <c r="AL2276" s="124"/>
      <c r="AM2276" s="124"/>
      <c r="AN2276" s="124"/>
      <c r="AO2276" s="124"/>
      <c r="AP2276" s="124"/>
      <c r="AQ2276" s="124"/>
      <c r="AR2276" s="124"/>
      <c r="AS2276" s="124"/>
      <c r="AT2276" s="124"/>
      <c r="AU2276" s="124"/>
      <c r="AV2276" s="124"/>
      <c r="AW2276" s="124"/>
      <c r="AX2276" s="124"/>
      <c r="AY2276" s="124"/>
      <c r="AZ2276" s="124"/>
      <c r="BA2276" s="124"/>
      <c r="BB2276" s="124"/>
    </row>
    <row r="2277" spans="2:54" ht="15" customHeight="1" thickBot="1">
      <c r="B2277" s="2872"/>
      <c r="C2277" s="3018"/>
      <c r="D2277" s="3018"/>
      <c r="E2277" s="2873" t="s">
        <v>1130</v>
      </c>
      <c r="F2277" s="1106"/>
      <c r="G2277" s="441" t="s">
        <v>93</v>
      </c>
      <c r="H2277" s="441" t="s">
        <v>1103</v>
      </c>
      <c r="I2277" s="441" t="s">
        <v>1131</v>
      </c>
      <c r="J2277" s="441" t="s">
        <v>112</v>
      </c>
      <c r="K2277" s="1111" t="s">
        <v>1136</v>
      </c>
      <c r="L2277" s="441" t="s">
        <v>1120</v>
      </c>
      <c r="M2277" s="441" t="str">
        <f t="shared" si="137"/>
        <v>Buronga-Red Cliffs Exports</v>
      </c>
      <c r="N2277" s="1111" t="s">
        <v>1106</v>
      </c>
      <c r="O2277" s="1111" t="s">
        <v>842</v>
      </c>
      <c r="P2277" s="1111"/>
      <c r="Q2277" s="2874"/>
      <c r="R2277" s="2875"/>
      <c r="S2277" s="2876"/>
      <c r="T2277" s="2876"/>
      <c r="U2277" s="2876"/>
      <c r="V2277" s="2876"/>
      <c r="W2277" s="2876"/>
      <c r="X2277" s="2876"/>
      <c r="Y2277" s="2876"/>
      <c r="Z2277" s="2876"/>
      <c r="AA2277" s="2882"/>
      <c r="AC2277" s="124"/>
      <c r="AD2277" s="124"/>
      <c r="AE2277" s="124"/>
      <c r="AF2277" s="124"/>
      <c r="AG2277" s="124"/>
      <c r="AH2277" s="124"/>
      <c r="AI2277" s="124"/>
      <c r="AJ2277" s="124"/>
      <c r="AK2277" s="124"/>
      <c r="AL2277" s="124"/>
      <c r="AM2277" s="124"/>
      <c r="AN2277" s="124"/>
      <c r="AO2277" s="124"/>
      <c r="AP2277" s="124"/>
      <c r="AQ2277" s="124"/>
      <c r="AR2277" s="124"/>
      <c r="AS2277" s="124"/>
      <c r="AT2277" s="124"/>
      <c r="AU2277" s="124"/>
      <c r="AV2277" s="124"/>
      <c r="AW2277" s="124"/>
      <c r="AX2277" s="124"/>
      <c r="AY2277" s="124"/>
      <c r="AZ2277" s="124"/>
      <c r="BA2277" s="124"/>
      <c r="BB2277" s="124"/>
    </row>
    <row r="2278" spans="2:54" ht="15" customHeight="1">
      <c r="B2278" s="2520" t="s">
        <v>1623</v>
      </c>
      <c r="C2278" s="3019" t="s">
        <v>1126</v>
      </c>
      <c r="D2278" s="3019" t="s">
        <v>842</v>
      </c>
      <c r="E2278" s="1146" t="s">
        <v>1127</v>
      </c>
      <c r="F2278" s="1106"/>
      <c r="G2278" s="441" t="s">
        <v>93</v>
      </c>
      <c r="H2278" s="441" t="s">
        <v>1103</v>
      </c>
      <c r="I2278" s="441" t="s">
        <v>1128</v>
      </c>
      <c r="J2278" s="441" t="s">
        <v>112</v>
      </c>
      <c r="K2278" s="441" t="s">
        <v>1126</v>
      </c>
      <c r="L2278" s="441" t="s">
        <v>1120</v>
      </c>
      <c r="M2278" s="441" t="str">
        <f t="shared" ref="M2278" si="139">B2278</f>
        <v>END</v>
      </c>
      <c r="N2278" s="441" t="s">
        <v>1129</v>
      </c>
      <c r="O2278" s="441" t="s">
        <v>842</v>
      </c>
      <c r="P2278" s="1111"/>
      <c r="Q2278" s="1147"/>
      <c r="R2278" s="1148"/>
      <c r="S2278" s="1149"/>
      <c r="T2278" s="1149"/>
      <c r="U2278" s="1149"/>
      <c r="V2278" s="1149"/>
      <c r="W2278" s="1149"/>
      <c r="X2278" s="1149"/>
      <c r="Y2278" s="1149"/>
      <c r="Z2278" s="1149"/>
      <c r="AA2278" s="1150"/>
      <c r="AC2278" s="124"/>
      <c r="AD2278" s="124"/>
      <c r="AE2278" s="124"/>
      <c r="AF2278" s="124"/>
      <c r="AG2278" s="124"/>
      <c r="AH2278" s="124"/>
      <c r="AI2278" s="124"/>
      <c r="AJ2278" s="124"/>
      <c r="AK2278" s="124"/>
      <c r="AL2278" s="124"/>
      <c r="AM2278" s="124"/>
      <c r="AN2278" s="124"/>
      <c r="AO2278" s="124"/>
      <c r="AP2278" s="124"/>
      <c r="AQ2278" s="124"/>
      <c r="AR2278" s="124"/>
      <c r="AS2278" s="124"/>
      <c r="AT2278" s="124"/>
      <c r="AU2278" s="124"/>
      <c r="AV2278" s="124"/>
      <c r="AW2278" s="124"/>
      <c r="AX2278" s="124"/>
      <c r="AY2278" s="124"/>
      <c r="AZ2278" s="124"/>
      <c r="BA2278" s="124"/>
      <c r="BB2278" s="124"/>
    </row>
    <row r="2279" spans="2:54" ht="15" customHeight="1">
      <c r="B2279" s="1155"/>
      <c r="C2279" s="3017"/>
      <c r="D2279" s="3017"/>
      <c r="E2279" s="1146" t="s">
        <v>1130</v>
      </c>
      <c r="F2279" s="1106"/>
      <c r="G2279" s="441" t="s">
        <v>93</v>
      </c>
      <c r="H2279" s="441" t="s">
        <v>1103</v>
      </c>
      <c r="I2279" s="441" t="s">
        <v>1131</v>
      </c>
      <c r="J2279" s="441" t="s">
        <v>112</v>
      </c>
      <c r="K2279" s="441" t="s">
        <v>1126</v>
      </c>
      <c r="L2279" s="441" t="s">
        <v>1120</v>
      </c>
      <c r="M2279" s="441" t="str">
        <f t="shared" si="137"/>
        <v>END</v>
      </c>
      <c r="N2279" s="441" t="s">
        <v>1129</v>
      </c>
      <c r="O2279" s="441" t="s">
        <v>842</v>
      </c>
      <c r="P2279" s="1111"/>
      <c r="Q2279" s="1156"/>
      <c r="R2279" s="1157"/>
      <c r="S2279" s="1158"/>
      <c r="T2279" s="1158"/>
      <c r="U2279" s="1158"/>
      <c r="V2279" s="1158"/>
      <c r="W2279" s="1158"/>
      <c r="X2279" s="1158"/>
      <c r="Y2279" s="1158"/>
      <c r="Z2279" s="1158"/>
      <c r="AA2279" s="1159"/>
      <c r="AC2279" s="124"/>
      <c r="AD2279" s="124"/>
      <c r="AE2279" s="124"/>
      <c r="AF2279" s="124"/>
      <c r="AG2279" s="124"/>
      <c r="AH2279" s="124"/>
      <c r="AI2279" s="124"/>
      <c r="AJ2279" s="124"/>
      <c r="AK2279" s="124"/>
      <c r="AL2279" s="124"/>
      <c r="AM2279" s="124"/>
      <c r="AN2279" s="124"/>
      <c r="AO2279" s="124"/>
      <c r="AP2279" s="124"/>
      <c r="AQ2279" s="124"/>
      <c r="AR2279" s="124"/>
      <c r="AS2279" s="124"/>
      <c r="AT2279" s="124"/>
      <c r="AU2279" s="124"/>
      <c r="AV2279" s="124"/>
      <c r="AW2279" s="124"/>
      <c r="AX2279" s="124"/>
      <c r="AY2279" s="124"/>
      <c r="AZ2279" s="124"/>
      <c r="BA2279" s="124"/>
      <c r="BB2279" s="124"/>
    </row>
    <row r="2280" spans="2:54" ht="15" customHeight="1">
      <c r="B2280" s="1155"/>
      <c r="C2280" s="3016" t="s">
        <v>1132</v>
      </c>
      <c r="D2280" s="3016" t="s">
        <v>833</v>
      </c>
      <c r="E2280" s="1146" t="s">
        <v>1127</v>
      </c>
      <c r="F2280" s="1106"/>
      <c r="G2280" s="441" t="s">
        <v>93</v>
      </c>
      <c r="H2280" s="441" t="s">
        <v>1103</v>
      </c>
      <c r="I2280" s="441" t="s">
        <v>1128</v>
      </c>
      <c r="J2280" s="441" t="s">
        <v>112</v>
      </c>
      <c r="K2280" s="1111" t="s">
        <v>1132</v>
      </c>
      <c r="L2280" s="441" t="s">
        <v>1120</v>
      </c>
      <c r="M2280" s="441" t="str">
        <f t="shared" si="137"/>
        <v>END</v>
      </c>
      <c r="N2280" s="1111" t="s">
        <v>1106</v>
      </c>
      <c r="O2280" s="1111" t="s">
        <v>833</v>
      </c>
      <c r="P2280" s="1111"/>
      <c r="Q2280" s="2850"/>
      <c r="R2280" s="2097"/>
      <c r="S2280" s="2851"/>
      <c r="T2280" s="2851"/>
      <c r="U2280" s="2851"/>
      <c r="V2280" s="2851"/>
      <c r="W2280" s="2852"/>
      <c r="X2280" s="2852"/>
      <c r="Y2280" s="2852"/>
      <c r="Z2280" s="2852"/>
      <c r="AA2280" s="2853"/>
      <c r="AC2280" s="124"/>
      <c r="AD2280" s="124"/>
      <c r="AE2280" s="124"/>
      <c r="AF2280" s="124"/>
      <c r="AG2280" s="124"/>
      <c r="AH2280" s="124"/>
      <c r="AI2280" s="124"/>
      <c r="AJ2280" s="124"/>
      <c r="AK2280" s="124"/>
      <c r="AL2280" s="124"/>
      <c r="AM2280" s="124"/>
      <c r="AN2280" s="124"/>
      <c r="AO2280" s="124"/>
      <c r="AP2280" s="124"/>
      <c r="AQ2280" s="124"/>
      <c r="AR2280" s="124"/>
      <c r="AS2280" s="124"/>
      <c r="AT2280" s="124"/>
      <c r="AU2280" s="124"/>
      <c r="AV2280" s="124"/>
      <c r="AW2280" s="124"/>
      <c r="AX2280" s="124"/>
      <c r="AY2280" s="124"/>
      <c r="AZ2280" s="124"/>
      <c r="BA2280" s="124"/>
      <c r="BB2280" s="124"/>
    </row>
    <row r="2281" spans="2:54" ht="15" customHeight="1">
      <c r="B2281" s="1155"/>
      <c r="C2281" s="3017"/>
      <c r="D2281" s="3017"/>
      <c r="E2281" s="1146" t="s">
        <v>1130</v>
      </c>
      <c r="F2281" s="1106"/>
      <c r="G2281" s="441" t="s">
        <v>93</v>
      </c>
      <c r="H2281" s="441" t="s">
        <v>1103</v>
      </c>
      <c r="I2281" s="441" t="s">
        <v>1131</v>
      </c>
      <c r="J2281" s="441" t="s">
        <v>112</v>
      </c>
      <c r="K2281" s="1111" t="s">
        <v>1132</v>
      </c>
      <c r="L2281" s="441" t="s">
        <v>1120</v>
      </c>
      <c r="M2281" s="441" t="str">
        <f t="shared" si="137"/>
        <v>END</v>
      </c>
      <c r="N2281" s="1111" t="s">
        <v>1106</v>
      </c>
      <c r="O2281" s="1111" t="s">
        <v>833</v>
      </c>
      <c r="P2281" s="1111"/>
      <c r="Q2281" s="2850"/>
      <c r="R2281" s="2097"/>
      <c r="S2281" s="2851"/>
      <c r="T2281" s="2851"/>
      <c r="U2281" s="2851"/>
      <c r="V2281" s="2851"/>
      <c r="W2281" s="2852"/>
      <c r="X2281" s="2852"/>
      <c r="Y2281" s="2852"/>
      <c r="Z2281" s="2852"/>
      <c r="AA2281" s="2853"/>
      <c r="AC2281" s="124"/>
      <c r="AD2281" s="124"/>
      <c r="AE2281" s="124"/>
      <c r="AF2281" s="124"/>
      <c r="AG2281" s="124"/>
      <c r="AH2281" s="124"/>
      <c r="AI2281" s="124"/>
      <c r="AJ2281" s="124"/>
      <c r="AK2281" s="124"/>
      <c r="AL2281" s="124"/>
      <c r="AM2281" s="124"/>
      <c r="AN2281" s="124"/>
      <c r="AO2281" s="124"/>
      <c r="AP2281" s="124"/>
      <c r="AQ2281" s="124"/>
      <c r="AR2281" s="124"/>
      <c r="AS2281" s="124"/>
      <c r="AT2281" s="124"/>
      <c r="AU2281" s="124"/>
      <c r="AV2281" s="124"/>
      <c r="AW2281" s="124"/>
      <c r="AX2281" s="124"/>
      <c r="AY2281" s="124"/>
      <c r="AZ2281" s="124"/>
      <c r="BA2281" s="124"/>
      <c r="BB2281" s="124"/>
    </row>
    <row r="2282" spans="2:54" ht="15" customHeight="1">
      <c r="B2282" s="1155"/>
      <c r="C2282" s="3016" t="s">
        <v>1132</v>
      </c>
      <c r="D2282" s="3016" t="s">
        <v>842</v>
      </c>
      <c r="E2282" s="1146" t="s">
        <v>1127</v>
      </c>
      <c r="F2282" s="1106"/>
      <c r="G2282" s="441" t="s">
        <v>93</v>
      </c>
      <c r="H2282" s="441" t="s">
        <v>1103</v>
      </c>
      <c r="I2282" s="441" t="s">
        <v>1128</v>
      </c>
      <c r="J2282" s="441" t="s">
        <v>112</v>
      </c>
      <c r="K2282" s="1111" t="s">
        <v>1132</v>
      </c>
      <c r="L2282" s="441" t="s">
        <v>1120</v>
      </c>
      <c r="M2282" s="441" t="str">
        <f t="shared" si="137"/>
        <v>END</v>
      </c>
      <c r="N2282" s="1111" t="s">
        <v>1106</v>
      </c>
      <c r="O2282" s="1112" t="s">
        <v>842</v>
      </c>
      <c r="P2282" s="1111"/>
      <c r="Q2282" s="2850"/>
      <c r="R2282" s="2097"/>
      <c r="S2282" s="2851"/>
      <c r="T2282" s="2851"/>
      <c r="U2282" s="2851"/>
      <c r="V2282" s="2851"/>
      <c r="W2282" s="2852"/>
      <c r="X2282" s="2852"/>
      <c r="Y2282" s="2852"/>
      <c r="Z2282" s="2852"/>
      <c r="AA2282" s="2853"/>
      <c r="AC2282" s="124"/>
      <c r="AD2282" s="124"/>
      <c r="AE2282" s="124"/>
      <c r="AF2282" s="124"/>
      <c r="AG2282" s="124"/>
      <c r="AH2282" s="124"/>
      <c r="AI2282" s="124"/>
      <c r="AJ2282" s="124"/>
      <c r="AK2282" s="124"/>
      <c r="AL2282" s="124"/>
      <c r="AM2282" s="124"/>
      <c r="AN2282" s="124"/>
      <c r="AO2282" s="124"/>
      <c r="AP2282" s="124"/>
      <c r="AQ2282" s="124"/>
      <c r="AR2282" s="124"/>
      <c r="AS2282" s="124"/>
      <c r="AT2282" s="124"/>
      <c r="AU2282" s="124"/>
      <c r="AV2282" s="124"/>
      <c r="AW2282" s="124"/>
      <c r="AX2282" s="124"/>
      <c r="AY2282" s="124"/>
      <c r="AZ2282" s="124"/>
      <c r="BA2282" s="124"/>
      <c r="BB2282" s="124"/>
    </row>
    <row r="2283" spans="2:54" ht="15" customHeight="1">
      <c r="B2283" s="1155"/>
      <c r="C2283" s="3017"/>
      <c r="D2283" s="3017"/>
      <c r="E2283" s="1146" t="s">
        <v>1130</v>
      </c>
      <c r="F2283" s="1106"/>
      <c r="G2283" s="441" t="s">
        <v>93</v>
      </c>
      <c r="H2283" s="441" t="s">
        <v>1103</v>
      </c>
      <c r="I2283" s="441" t="s">
        <v>1131</v>
      </c>
      <c r="J2283" s="441" t="s">
        <v>112</v>
      </c>
      <c r="K2283" s="1111" t="s">
        <v>1132</v>
      </c>
      <c r="L2283" s="441" t="s">
        <v>1120</v>
      </c>
      <c r="M2283" s="441" t="str">
        <f t="shared" si="137"/>
        <v>END</v>
      </c>
      <c r="N2283" s="1111" t="s">
        <v>1106</v>
      </c>
      <c r="O2283" s="1112" t="s">
        <v>842</v>
      </c>
      <c r="P2283" s="1111"/>
      <c r="Q2283" s="2850"/>
      <c r="R2283" s="2097"/>
      <c r="S2283" s="2851"/>
      <c r="T2283" s="2851"/>
      <c r="U2283" s="2851"/>
      <c r="V2283" s="2851"/>
      <c r="W2283" s="2852"/>
      <c r="X2283" s="2852"/>
      <c r="Y2283" s="2852"/>
      <c r="Z2283" s="2852"/>
      <c r="AA2283" s="2853"/>
      <c r="AC2283" s="124"/>
      <c r="AD2283" s="124"/>
      <c r="AE2283" s="124"/>
      <c r="AF2283" s="124"/>
      <c r="AG2283" s="124"/>
      <c r="AH2283" s="124"/>
      <c r="AI2283" s="124"/>
      <c r="AJ2283" s="124"/>
      <c r="AK2283" s="124"/>
      <c r="AL2283" s="124"/>
      <c r="AM2283" s="124"/>
      <c r="AN2283" s="124"/>
      <c r="AO2283" s="124"/>
      <c r="AP2283" s="124"/>
      <c r="AQ2283" s="124"/>
      <c r="AR2283" s="124"/>
      <c r="AS2283" s="124"/>
      <c r="AT2283" s="124"/>
      <c r="AU2283" s="124"/>
      <c r="AV2283" s="124"/>
      <c r="AW2283" s="124"/>
      <c r="AX2283" s="124"/>
      <c r="AY2283" s="124"/>
      <c r="AZ2283" s="124"/>
      <c r="BA2283" s="124"/>
      <c r="BB2283" s="124"/>
    </row>
    <row r="2284" spans="2:54" ht="15" customHeight="1">
      <c r="B2284" s="1155"/>
      <c r="C2284" s="3016" t="s">
        <v>1133</v>
      </c>
      <c r="D2284" s="3016"/>
      <c r="E2284" s="1146" t="s">
        <v>1127</v>
      </c>
      <c r="F2284" s="1106"/>
      <c r="G2284" s="441" t="s">
        <v>93</v>
      </c>
      <c r="H2284" s="441" t="s">
        <v>1103</v>
      </c>
      <c r="I2284" s="441" t="s">
        <v>1128</v>
      </c>
      <c r="J2284" s="441" t="s">
        <v>112</v>
      </c>
      <c r="K2284" s="1111" t="s">
        <v>1133</v>
      </c>
      <c r="L2284" s="441" t="s">
        <v>1120</v>
      </c>
      <c r="M2284" s="441" t="str">
        <f t="shared" si="137"/>
        <v>END</v>
      </c>
      <c r="N2284" s="1111" t="s">
        <v>1108</v>
      </c>
      <c r="O2284" s="1111" t="s">
        <v>1109</v>
      </c>
      <c r="P2284" s="1111"/>
      <c r="Q2284" s="2856"/>
      <c r="R2284" s="2098"/>
      <c r="S2284" s="2858"/>
      <c r="T2284" s="2858"/>
      <c r="U2284" s="2858"/>
      <c r="V2284" s="2858"/>
      <c r="W2284" s="2859"/>
      <c r="X2284" s="2859"/>
      <c r="Y2284" s="2859"/>
      <c r="Z2284" s="2859"/>
      <c r="AA2284" s="2860"/>
      <c r="AC2284" s="124"/>
      <c r="AD2284" s="124"/>
      <c r="AE2284" s="124"/>
      <c r="AF2284" s="124"/>
      <c r="AG2284" s="124"/>
      <c r="AH2284" s="124"/>
      <c r="AI2284" s="124"/>
      <c r="AJ2284" s="124"/>
      <c r="AK2284" s="124"/>
      <c r="AL2284" s="124"/>
      <c r="AM2284" s="124"/>
      <c r="AN2284" s="124"/>
      <c r="AO2284" s="124"/>
      <c r="AP2284" s="124"/>
      <c r="AQ2284" s="124"/>
      <c r="AR2284" s="124"/>
      <c r="AS2284" s="124"/>
      <c r="AT2284" s="124"/>
      <c r="AU2284" s="124"/>
      <c r="AV2284" s="124"/>
      <c r="AW2284" s="124"/>
      <c r="AX2284" s="124"/>
      <c r="AY2284" s="124"/>
      <c r="AZ2284" s="124"/>
      <c r="BA2284" s="124"/>
      <c r="BB2284" s="124"/>
    </row>
    <row r="2285" spans="2:54" ht="15" customHeight="1">
      <c r="B2285" s="1155"/>
      <c r="C2285" s="3017"/>
      <c r="D2285" s="3017"/>
      <c r="E2285" s="1146" t="s">
        <v>1130</v>
      </c>
      <c r="F2285" s="1106"/>
      <c r="G2285" s="441" t="s">
        <v>93</v>
      </c>
      <c r="H2285" s="441" t="s">
        <v>1103</v>
      </c>
      <c r="I2285" s="441" t="s">
        <v>1131</v>
      </c>
      <c r="J2285" s="441" t="s">
        <v>112</v>
      </c>
      <c r="K2285" s="1111" t="s">
        <v>1133</v>
      </c>
      <c r="L2285" s="441" t="s">
        <v>1120</v>
      </c>
      <c r="M2285" s="441" t="str">
        <f t="shared" si="137"/>
        <v>END</v>
      </c>
      <c r="N2285" s="1111" t="s">
        <v>1108</v>
      </c>
      <c r="O2285" s="1111" t="s">
        <v>1109</v>
      </c>
      <c r="P2285" s="1111"/>
      <c r="Q2285" s="2856"/>
      <c r="R2285" s="2098"/>
      <c r="S2285" s="2858"/>
      <c r="T2285" s="2858"/>
      <c r="U2285" s="2858"/>
      <c r="V2285" s="2858"/>
      <c r="W2285" s="2859"/>
      <c r="X2285" s="2859"/>
      <c r="Y2285" s="2859"/>
      <c r="Z2285" s="2859"/>
      <c r="AA2285" s="2860"/>
      <c r="AC2285" s="124"/>
      <c r="AD2285" s="124"/>
      <c r="AE2285" s="124"/>
      <c r="AF2285" s="124"/>
      <c r="AG2285" s="124"/>
      <c r="AH2285" s="124"/>
      <c r="AI2285" s="124"/>
      <c r="AJ2285" s="124"/>
      <c r="AK2285" s="124"/>
      <c r="AL2285" s="124"/>
      <c r="AM2285" s="124"/>
      <c r="AN2285" s="124"/>
      <c r="AO2285" s="124"/>
      <c r="AP2285" s="124"/>
      <c r="AQ2285" s="124"/>
      <c r="AR2285" s="124"/>
      <c r="AS2285" s="124"/>
      <c r="AT2285" s="124"/>
      <c r="AU2285" s="124"/>
      <c r="AV2285" s="124"/>
      <c r="AW2285" s="124"/>
      <c r="AX2285" s="124"/>
      <c r="AY2285" s="124"/>
      <c r="AZ2285" s="124"/>
      <c r="BA2285" s="124"/>
      <c r="BB2285" s="124"/>
    </row>
    <row r="2286" spans="2:54" ht="15" customHeight="1">
      <c r="B2286" s="1155"/>
      <c r="C2286" s="3016" t="s">
        <v>1110</v>
      </c>
      <c r="D2286" s="3016"/>
      <c r="E2286" s="1146" t="s">
        <v>1127</v>
      </c>
      <c r="F2286" s="1106"/>
      <c r="G2286" s="441" t="s">
        <v>93</v>
      </c>
      <c r="H2286" s="441" t="s">
        <v>1103</v>
      </c>
      <c r="I2286" s="441" t="s">
        <v>1128</v>
      </c>
      <c r="J2286" s="441" t="s">
        <v>112</v>
      </c>
      <c r="K2286" s="1111" t="s">
        <v>1110</v>
      </c>
      <c r="L2286" s="441" t="s">
        <v>1120</v>
      </c>
      <c r="M2286" s="441" t="str">
        <f t="shared" si="137"/>
        <v>END</v>
      </c>
      <c r="N2286" s="1111" t="s">
        <v>1111</v>
      </c>
      <c r="O2286" s="1112">
        <v>0</v>
      </c>
      <c r="P2286" s="1111"/>
      <c r="Q2286" s="2890"/>
      <c r="R2286" s="2093"/>
      <c r="S2286" s="2883"/>
      <c r="T2286" s="2883"/>
      <c r="U2286" s="2883"/>
      <c r="V2286" s="2883"/>
      <c r="W2286" s="2863"/>
      <c r="X2286" s="2863"/>
      <c r="Y2286" s="2863"/>
      <c r="Z2286" s="2863"/>
      <c r="AA2286" s="2864"/>
      <c r="AC2286" s="124"/>
      <c r="AD2286" s="124"/>
      <c r="AE2286" s="124"/>
      <c r="AF2286" s="124"/>
      <c r="AG2286" s="124"/>
      <c r="AH2286" s="124"/>
      <c r="AI2286" s="124"/>
      <c r="AJ2286" s="124"/>
      <c r="AK2286" s="124"/>
      <c r="AL2286" s="124"/>
      <c r="AM2286" s="124"/>
      <c r="AN2286" s="124"/>
      <c r="AO2286" s="124"/>
      <c r="AP2286" s="124"/>
      <c r="AQ2286" s="124"/>
      <c r="AR2286" s="124"/>
      <c r="AS2286" s="124"/>
      <c r="AT2286" s="124"/>
      <c r="AU2286" s="124"/>
      <c r="AV2286" s="124"/>
      <c r="AW2286" s="124"/>
      <c r="AX2286" s="124"/>
      <c r="AY2286" s="124"/>
      <c r="AZ2286" s="124"/>
      <c r="BA2286" s="124"/>
      <c r="BB2286" s="124"/>
    </row>
    <row r="2287" spans="2:54" ht="15" customHeight="1">
      <c r="B2287" s="1155"/>
      <c r="C2287" s="3017"/>
      <c r="D2287" s="3017"/>
      <c r="E2287" s="1146" t="s">
        <v>1130</v>
      </c>
      <c r="F2287" s="1106"/>
      <c r="G2287" s="441" t="s">
        <v>93</v>
      </c>
      <c r="H2287" s="441" t="s">
        <v>1103</v>
      </c>
      <c r="I2287" s="441" t="s">
        <v>1131</v>
      </c>
      <c r="J2287" s="441" t="s">
        <v>112</v>
      </c>
      <c r="K2287" s="1111" t="s">
        <v>1110</v>
      </c>
      <c r="L2287" s="441" t="s">
        <v>1120</v>
      </c>
      <c r="M2287" s="441" t="str">
        <f t="shared" si="137"/>
        <v>END</v>
      </c>
      <c r="N2287" s="1111" t="s">
        <v>1111</v>
      </c>
      <c r="O2287" s="1112">
        <v>0</v>
      </c>
      <c r="P2287" s="1111"/>
      <c r="Q2287" s="2890"/>
      <c r="R2287" s="2093"/>
      <c r="S2287" s="2883"/>
      <c r="T2287" s="2883"/>
      <c r="U2287" s="2883"/>
      <c r="V2287" s="2883"/>
      <c r="W2287" s="2863"/>
      <c r="X2287" s="2863"/>
      <c r="Y2287" s="2863"/>
      <c r="Z2287" s="2863"/>
      <c r="AA2287" s="2864"/>
      <c r="AC2287" s="124"/>
      <c r="AD2287" s="124"/>
      <c r="AE2287" s="124"/>
      <c r="AF2287" s="124"/>
      <c r="AG2287" s="124"/>
      <c r="AH2287" s="124"/>
      <c r="AI2287" s="124"/>
      <c r="AJ2287" s="124"/>
      <c r="AK2287" s="124"/>
      <c r="AL2287" s="124"/>
      <c r="AM2287" s="124"/>
      <c r="AN2287" s="124"/>
      <c r="AO2287" s="124"/>
      <c r="AP2287" s="124"/>
      <c r="AQ2287" s="124"/>
      <c r="AR2287" s="124"/>
      <c r="AS2287" s="124"/>
      <c r="AT2287" s="124"/>
      <c r="AU2287" s="124"/>
      <c r="AV2287" s="124"/>
      <c r="AW2287" s="124"/>
      <c r="AX2287" s="124"/>
      <c r="AY2287" s="124"/>
      <c r="AZ2287" s="124"/>
      <c r="BA2287" s="124"/>
      <c r="BB2287" s="124"/>
    </row>
    <row r="2288" spans="2:54" ht="15" customHeight="1">
      <c r="B2288" s="1155"/>
      <c r="C2288" s="3016" t="s">
        <v>1112</v>
      </c>
      <c r="D2288" s="3016"/>
      <c r="E2288" s="1146" t="s">
        <v>1127</v>
      </c>
      <c r="F2288" s="1106"/>
      <c r="G2288" s="441" t="s">
        <v>93</v>
      </c>
      <c r="H2288" s="441" t="s">
        <v>1103</v>
      </c>
      <c r="I2288" s="441" t="s">
        <v>1128</v>
      </c>
      <c r="J2288" s="441" t="s">
        <v>112</v>
      </c>
      <c r="K2288" s="1111" t="s">
        <v>1112</v>
      </c>
      <c r="L2288" s="441" t="s">
        <v>1120</v>
      </c>
      <c r="M2288" s="441" t="str">
        <f t="shared" si="137"/>
        <v>END</v>
      </c>
      <c r="N2288" s="1111" t="s">
        <v>1113</v>
      </c>
      <c r="O2288" s="1111" t="s">
        <v>1113</v>
      </c>
      <c r="P2288" s="1111"/>
      <c r="Q2288" s="2891"/>
      <c r="R2288" s="2866"/>
      <c r="S2288" s="2866"/>
      <c r="T2288" s="2866"/>
      <c r="U2288" s="2866"/>
      <c r="V2288" s="2866"/>
      <c r="W2288" s="2866"/>
      <c r="X2288" s="2866"/>
      <c r="Y2288" s="2866"/>
      <c r="Z2288" s="2866"/>
      <c r="AA2288" s="2099"/>
      <c r="AC2288" s="124"/>
      <c r="AD2288" s="124"/>
      <c r="AE2288" s="124"/>
      <c r="AF2288" s="124"/>
      <c r="AG2288" s="124"/>
      <c r="AH2288" s="124"/>
      <c r="AI2288" s="124"/>
      <c r="AJ2288" s="124"/>
      <c r="AK2288" s="124"/>
      <c r="AL2288" s="124"/>
      <c r="AM2288" s="124"/>
      <c r="AN2288" s="124"/>
      <c r="AO2288" s="124"/>
      <c r="AP2288" s="124"/>
      <c r="AQ2288" s="124"/>
      <c r="AR2288" s="124"/>
      <c r="AS2288" s="124"/>
      <c r="AT2288" s="124"/>
      <c r="AU2288" s="124"/>
      <c r="AV2288" s="124"/>
      <c r="AW2288" s="124"/>
      <c r="AX2288" s="124"/>
      <c r="AY2288" s="124"/>
      <c r="AZ2288" s="124"/>
      <c r="BA2288" s="124"/>
      <c r="BB2288" s="124"/>
    </row>
    <row r="2289" spans="2:54" ht="15" customHeight="1">
      <c r="B2289" s="1155"/>
      <c r="C2289" s="3017"/>
      <c r="D2289" s="3017"/>
      <c r="E2289" s="1146" t="s">
        <v>1130</v>
      </c>
      <c r="F2289" s="1106"/>
      <c r="G2289" s="441" t="s">
        <v>93</v>
      </c>
      <c r="H2289" s="441" t="s">
        <v>1103</v>
      </c>
      <c r="I2289" s="441" t="s">
        <v>1131</v>
      </c>
      <c r="J2289" s="441" t="s">
        <v>112</v>
      </c>
      <c r="K2289" s="1111" t="s">
        <v>1112</v>
      </c>
      <c r="L2289" s="441" t="s">
        <v>1120</v>
      </c>
      <c r="M2289" s="441" t="str">
        <f t="shared" si="137"/>
        <v>END</v>
      </c>
      <c r="N2289" s="1111" t="s">
        <v>1113</v>
      </c>
      <c r="O2289" s="1111" t="s">
        <v>1113</v>
      </c>
      <c r="P2289" s="1111"/>
      <c r="Q2289" s="2891"/>
      <c r="R2289" s="2866"/>
      <c r="S2289" s="2866"/>
      <c r="T2289" s="2866"/>
      <c r="U2289" s="2866"/>
      <c r="V2289" s="2866"/>
      <c r="W2289" s="2866"/>
      <c r="X2289" s="2866"/>
      <c r="Y2289" s="2866"/>
      <c r="Z2289" s="2866"/>
      <c r="AA2289" s="2099"/>
      <c r="AC2289" s="124"/>
      <c r="AD2289" s="124"/>
      <c r="AE2289" s="124"/>
      <c r="AF2289" s="124"/>
      <c r="AG2289" s="124"/>
      <c r="AH2289" s="124"/>
      <c r="AI2289" s="124"/>
      <c r="AJ2289" s="124"/>
      <c r="AK2289" s="124"/>
      <c r="AL2289" s="124"/>
      <c r="AM2289" s="124"/>
      <c r="AN2289" s="124"/>
      <c r="AO2289" s="124"/>
      <c r="AP2289" s="124"/>
      <c r="AQ2289" s="124"/>
      <c r="AR2289" s="124"/>
      <c r="AS2289" s="124"/>
      <c r="AT2289" s="124"/>
      <c r="AU2289" s="124"/>
      <c r="AV2289" s="124"/>
      <c r="AW2289" s="124"/>
      <c r="AX2289" s="124"/>
      <c r="AY2289" s="124"/>
      <c r="AZ2289" s="124"/>
      <c r="BA2289" s="124"/>
      <c r="BB2289" s="124"/>
    </row>
    <row r="2290" spans="2:54" ht="15" customHeight="1">
      <c r="B2290" s="1155"/>
      <c r="C2290" s="3016" t="s">
        <v>1134</v>
      </c>
      <c r="D2290" s="3016" t="s">
        <v>833</v>
      </c>
      <c r="E2290" s="1146" t="s">
        <v>1127</v>
      </c>
      <c r="F2290" s="1106"/>
      <c r="G2290" s="441" t="s">
        <v>93</v>
      </c>
      <c r="H2290" s="441" t="s">
        <v>1103</v>
      </c>
      <c r="I2290" s="441" t="s">
        <v>1128</v>
      </c>
      <c r="J2290" s="441" t="s">
        <v>112</v>
      </c>
      <c r="K2290" s="1111" t="s">
        <v>1134</v>
      </c>
      <c r="L2290" s="441" t="s">
        <v>1120</v>
      </c>
      <c r="M2290" s="441" t="str">
        <f t="shared" si="137"/>
        <v>END</v>
      </c>
      <c r="N2290" s="1111" t="s">
        <v>1115</v>
      </c>
      <c r="O2290" s="1111" t="s">
        <v>833</v>
      </c>
      <c r="P2290" s="1111"/>
      <c r="Q2290" s="2892"/>
      <c r="R2290" s="2096"/>
      <c r="S2290" s="2870"/>
      <c r="T2290" s="2870"/>
      <c r="U2290" s="2870"/>
      <c r="V2290" s="2870"/>
      <c r="W2290" s="2870"/>
      <c r="X2290" s="2870"/>
      <c r="Y2290" s="2870"/>
      <c r="Z2290" s="2870"/>
      <c r="AA2290" s="2871"/>
      <c r="AC2290" s="124"/>
      <c r="AD2290" s="124"/>
      <c r="AE2290" s="124"/>
      <c r="AF2290" s="124"/>
      <c r="AG2290" s="124"/>
      <c r="AH2290" s="124"/>
      <c r="AI2290" s="124"/>
      <c r="AJ2290" s="124"/>
      <c r="AK2290" s="124"/>
      <c r="AL2290" s="124"/>
      <c r="AM2290" s="124"/>
      <c r="AN2290" s="124"/>
      <c r="AO2290" s="124"/>
      <c r="AP2290" s="124"/>
      <c r="AQ2290" s="124"/>
      <c r="AR2290" s="124"/>
      <c r="AS2290" s="124"/>
      <c r="AT2290" s="124"/>
      <c r="AU2290" s="124"/>
      <c r="AV2290" s="124"/>
      <c r="AW2290" s="124"/>
      <c r="AX2290" s="124"/>
      <c r="AY2290" s="124"/>
      <c r="AZ2290" s="124"/>
      <c r="BA2290" s="124"/>
      <c r="BB2290" s="124"/>
    </row>
    <row r="2291" spans="2:54" ht="15" customHeight="1">
      <c r="B2291" s="1155"/>
      <c r="C2291" s="3017"/>
      <c r="D2291" s="3017"/>
      <c r="E2291" s="1146" t="s">
        <v>1130</v>
      </c>
      <c r="F2291" s="1106"/>
      <c r="G2291" s="441" t="s">
        <v>93</v>
      </c>
      <c r="H2291" s="441" t="s">
        <v>1103</v>
      </c>
      <c r="I2291" s="441" t="s">
        <v>1131</v>
      </c>
      <c r="J2291" s="441" t="s">
        <v>112</v>
      </c>
      <c r="K2291" s="1111" t="s">
        <v>1134</v>
      </c>
      <c r="L2291" s="441" t="s">
        <v>1120</v>
      </c>
      <c r="M2291" s="441" t="str">
        <f t="shared" si="137"/>
        <v>END</v>
      </c>
      <c r="N2291" s="1111" t="s">
        <v>1115</v>
      </c>
      <c r="O2291" s="1111" t="s">
        <v>833</v>
      </c>
      <c r="P2291" s="1111"/>
      <c r="Q2291" s="2892"/>
      <c r="R2291" s="2096"/>
      <c r="S2291" s="2870"/>
      <c r="T2291" s="2870"/>
      <c r="U2291" s="2870"/>
      <c r="V2291" s="2870"/>
      <c r="W2291" s="2870"/>
      <c r="X2291" s="2870"/>
      <c r="Y2291" s="2870"/>
      <c r="Z2291" s="2870"/>
      <c r="AA2291" s="2871"/>
      <c r="AC2291" s="124"/>
      <c r="AD2291" s="124"/>
      <c r="AE2291" s="124"/>
      <c r="AF2291" s="124"/>
      <c r="AG2291" s="124"/>
      <c r="AH2291" s="124"/>
      <c r="AI2291" s="124"/>
      <c r="AJ2291" s="124"/>
      <c r="AK2291" s="124"/>
      <c r="AL2291" s="124"/>
      <c r="AM2291" s="124"/>
      <c r="AN2291" s="124"/>
      <c r="AO2291" s="124"/>
      <c r="AP2291" s="124"/>
      <c r="AQ2291" s="124"/>
      <c r="AR2291" s="124"/>
      <c r="AS2291" s="124"/>
      <c r="AT2291" s="124"/>
      <c r="AU2291" s="124"/>
      <c r="AV2291" s="124"/>
      <c r="AW2291" s="124"/>
      <c r="AX2291" s="124"/>
      <c r="AY2291" s="124"/>
      <c r="AZ2291" s="124"/>
      <c r="BA2291" s="124"/>
      <c r="BB2291" s="124"/>
    </row>
    <row r="2292" spans="2:54" ht="15" customHeight="1">
      <c r="B2292" s="1155"/>
      <c r="C2292" s="3016" t="s">
        <v>1135</v>
      </c>
      <c r="D2292" s="3016" t="s">
        <v>833</v>
      </c>
      <c r="E2292" s="1146" t="s">
        <v>1127</v>
      </c>
      <c r="F2292" s="1106"/>
      <c r="G2292" s="441" t="s">
        <v>93</v>
      </c>
      <c r="H2292" s="441" t="s">
        <v>1103</v>
      </c>
      <c r="I2292" s="441" t="s">
        <v>1128</v>
      </c>
      <c r="J2292" s="441" t="s">
        <v>112</v>
      </c>
      <c r="K2292" s="1111" t="s">
        <v>1135</v>
      </c>
      <c r="L2292" s="441" t="s">
        <v>1120</v>
      </c>
      <c r="M2292" s="441" t="str">
        <f t="shared" si="137"/>
        <v>END</v>
      </c>
      <c r="N2292" s="1111" t="s">
        <v>1106</v>
      </c>
      <c r="O2292" s="1111" t="s">
        <v>833</v>
      </c>
      <c r="P2292" s="1111"/>
      <c r="Q2292" s="2892"/>
      <c r="R2292" s="2096"/>
      <c r="S2292" s="2870"/>
      <c r="T2292" s="2870"/>
      <c r="U2292" s="2870"/>
      <c r="V2292" s="2870"/>
      <c r="W2292" s="2870"/>
      <c r="X2292" s="2870"/>
      <c r="Y2292" s="2870"/>
      <c r="Z2292" s="2870"/>
      <c r="AA2292" s="2871"/>
      <c r="AC2292" s="124"/>
      <c r="AD2292" s="124"/>
      <c r="AE2292" s="124"/>
      <c r="AF2292" s="124"/>
      <c r="AG2292" s="124"/>
      <c r="AH2292" s="124"/>
      <c r="AI2292" s="124"/>
      <c r="AJ2292" s="124"/>
      <c r="AK2292" s="124"/>
      <c r="AL2292" s="124"/>
      <c r="AM2292" s="124"/>
      <c r="AN2292" s="124"/>
      <c r="AO2292" s="124"/>
      <c r="AP2292" s="124"/>
      <c r="AQ2292" s="124"/>
      <c r="AR2292" s="124"/>
      <c r="AS2292" s="124"/>
      <c r="AT2292" s="124"/>
      <c r="AU2292" s="124"/>
      <c r="AV2292" s="124"/>
      <c r="AW2292" s="124"/>
      <c r="AX2292" s="124"/>
      <c r="AY2292" s="124"/>
      <c r="AZ2292" s="124"/>
      <c r="BA2292" s="124"/>
      <c r="BB2292" s="124"/>
    </row>
    <row r="2293" spans="2:54" ht="15" customHeight="1">
      <c r="B2293" s="1155"/>
      <c r="C2293" s="3017"/>
      <c r="D2293" s="3017"/>
      <c r="E2293" s="1146" t="s">
        <v>1130</v>
      </c>
      <c r="F2293" s="1106"/>
      <c r="G2293" s="441" t="s">
        <v>93</v>
      </c>
      <c r="H2293" s="441" t="s">
        <v>1103</v>
      </c>
      <c r="I2293" s="441" t="s">
        <v>1131</v>
      </c>
      <c r="J2293" s="441" t="s">
        <v>112</v>
      </c>
      <c r="K2293" s="1111" t="s">
        <v>1135</v>
      </c>
      <c r="L2293" s="441" t="s">
        <v>1120</v>
      </c>
      <c r="M2293" s="441" t="str">
        <f t="shared" si="137"/>
        <v>END</v>
      </c>
      <c r="N2293" s="1111" t="s">
        <v>1106</v>
      </c>
      <c r="O2293" s="1111" t="s">
        <v>833</v>
      </c>
      <c r="P2293" s="1111"/>
      <c r="Q2293" s="2892"/>
      <c r="R2293" s="2096"/>
      <c r="S2293" s="2870"/>
      <c r="T2293" s="2870"/>
      <c r="U2293" s="2870"/>
      <c r="V2293" s="2870"/>
      <c r="W2293" s="2870"/>
      <c r="X2293" s="2870"/>
      <c r="Y2293" s="2870"/>
      <c r="Z2293" s="2870"/>
      <c r="AA2293" s="2871"/>
      <c r="AC2293" s="124"/>
      <c r="AD2293" s="124"/>
      <c r="AE2293" s="124"/>
      <c r="AF2293" s="124"/>
      <c r="AG2293" s="124"/>
      <c r="AH2293" s="124"/>
      <c r="AI2293" s="124"/>
      <c r="AJ2293" s="124"/>
      <c r="AK2293" s="124"/>
      <c r="AL2293" s="124"/>
      <c r="AM2293" s="124"/>
      <c r="AN2293" s="124"/>
      <c r="AO2293" s="124"/>
      <c r="AP2293" s="124"/>
      <c r="AQ2293" s="124"/>
      <c r="AR2293" s="124"/>
      <c r="AS2293" s="124"/>
      <c r="AT2293" s="124"/>
      <c r="AU2293" s="124"/>
      <c r="AV2293" s="124"/>
      <c r="AW2293" s="124"/>
      <c r="AX2293" s="124"/>
      <c r="AY2293" s="124"/>
      <c r="AZ2293" s="124"/>
      <c r="BA2293" s="124"/>
      <c r="BB2293" s="124"/>
    </row>
    <row r="2294" spans="2:54" ht="15" customHeight="1">
      <c r="B2294" s="1155"/>
      <c r="C2294" s="3016" t="s">
        <v>1135</v>
      </c>
      <c r="D2294" s="3016" t="s">
        <v>842</v>
      </c>
      <c r="E2294" s="1146" t="s">
        <v>1127</v>
      </c>
      <c r="F2294" s="1106"/>
      <c r="G2294" s="441" t="s">
        <v>93</v>
      </c>
      <c r="H2294" s="441" t="s">
        <v>1103</v>
      </c>
      <c r="I2294" s="441" t="s">
        <v>1128</v>
      </c>
      <c r="J2294" s="441" t="s">
        <v>112</v>
      </c>
      <c r="K2294" s="1111" t="s">
        <v>1135</v>
      </c>
      <c r="L2294" s="441" t="s">
        <v>1120</v>
      </c>
      <c r="M2294" s="441" t="str">
        <f t="shared" si="137"/>
        <v>END</v>
      </c>
      <c r="N2294" s="1111" t="s">
        <v>1106</v>
      </c>
      <c r="O2294" s="1111" t="s">
        <v>842</v>
      </c>
      <c r="P2294" s="1111"/>
      <c r="Q2294" s="2892"/>
      <c r="R2294" s="2096"/>
      <c r="S2294" s="2870"/>
      <c r="T2294" s="2870"/>
      <c r="U2294" s="2870"/>
      <c r="V2294" s="2870"/>
      <c r="W2294" s="2870"/>
      <c r="X2294" s="2870"/>
      <c r="Y2294" s="2870"/>
      <c r="Z2294" s="2870"/>
      <c r="AA2294" s="2871"/>
      <c r="AC2294" s="124"/>
      <c r="AD2294" s="124"/>
      <c r="AE2294" s="124"/>
      <c r="AF2294" s="124"/>
      <c r="AG2294" s="124"/>
      <c r="AH2294" s="124"/>
      <c r="AI2294" s="124"/>
      <c r="AJ2294" s="124"/>
      <c r="AK2294" s="124"/>
      <c r="AL2294" s="124"/>
      <c r="AM2294" s="124"/>
      <c r="AN2294" s="124"/>
      <c r="AO2294" s="124"/>
      <c r="AP2294" s="124"/>
      <c r="AQ2294" s="124"/>
      <c r="AR2294" s="124"/>
      <c r="AS2294" s="124"/>
      <c r="AT2294" s="124"/>
      <c r="AU2294" s="124"/>
      <c r="AV2294" s="124"/>
      <c r="AW2294" s="124"/>
      <c r="AX2294" s="124"/>
      <c r="AY2294" s="124"/>
      <c r="AZ2294" s="124"/>
      <c r="BA2294" s="124"/>
      <c r="BB2294" s="124"/>
    </row>
    <row r="2295" spans="2:54" ht="15" customHeight="1">
      <c r="B2295" s="1155"/>
      <c r="C2295" s="3017"/>
      <c r="D2295" s="3017"/>
      <c r="E2295" s="1146" t="s">
        <v>1130</v>
      </c>
      <c r="F2295" s="1106"/>
      <c r="G2295" s="441" t="s">
        <v>93</v>
      </c>
      <c r="H2295" s="441" t="s">
        <v>1103</v>
      </c>
      <c r="I2295" s="441" t="s">
        <v>1131</v>
      </c>
      <c r="J2295" s="441" t="s">
        <v>112</v>
      </c>
      <c r="K2295" s="1111" t="s">
        <v>1135</v>
      </c>
      <c r="L2295" s="441" t="s">
        <v>1120</v>
      </c>
      <c r="M2295" s="441" t="str">
        <f t="shared" si="137"/>
        <v>END</v>
      </c>
      <c r="N2295" s="1111" t="s">
        <v>1106</v>
      </c>
      <c r="O2295" s="1111" t="s">
        <v>842</v>
      </c>
      <c r="P2295" s="1111"/>
      <c r="Q2295" s="2892"/>
      <c r="R2295" s="2096"/>
      <c r="S2295" s="2870"/>
      <c r="T2295" s="2870"/>
      <c r="U2295" s="2870"/>
      <c r="V2295" s="2870"/>
      <c r="W2295" s="2870"/>
      <c r="X2295" s="2870"/>
      <c r="Y2295" s="2870"/>
      <c r="Z2295" s="2870"/>
      <c r="AA2295" s="2871"/>
      <c r="AC2295" s="124"/>
      <c r="AD2295" s="124"/>
      <c r="AE2295" s="124"/>
      <c r="AF2295" s="124"/>
      <c r="AG2295" s="124"/>
      <c r="AH2295" s="124"/>
      <c r="AI2295" s="124"/>
      <c r="AJ2295" s="124"/>
      <c r="AK2295" s="124"/>
      <c r="AL2295" s="124"/>
      <c r="AM2295" s="124"/>
      <c r="AN2295" s="124"/>
      <c r="AO2295" s="124"/>
      <c r="AP2295" s="124"/>
      <c r="AQ2295" s="124"/>
      <c r="AR2295" s="124"/>
      <c r="AS2295" s="124"/>
      <c r="AT2295" s="124"/>
      <c r="AU2295" s="124"/>
      <c r="AV2295" s="124"/>
      <c r="AW2295" s="124"/>
      <c r="AX2295" s="124"/>
      <c r="AY2295" s="124"/>
      <c r="AZ2295" s="124"/>
      <c r="BA2295" s="124"/>
      <c r="BB2295" s="124"/>
    </row>
    <row r="2296" spans="2:54" ht="15" customHeight="1">
      <c r="B2296" s="1155"/>
      <c r="C2296" s="3016" t="s">
        <v>1136</v>
      </c>
      <c r="D2296" s="3016" t="s">
        <v>833</v>
      </c>
      <c r="E2296" s="1146" t="s">
        <v>1127</v>
      </c>
      <c r="F2296" s="1106"/>
      <c r="G2296" s="441" t="s">
        <v>93</v>
      </c>
      <c r="H2296" s="441" t="s">
        <v>1103</v>
      </c>
      <c r="I2296" s="441" t="s">
        <v>1128</v>
      </c>
      <c r="J2296" s="441" t="s">
        <v>112</v>
      </c>
      <c r="K2296" s="1111" t="s">
        <v>1136</v>
      </c>
      <c r="L2296" s="441" t="s">
        <v>1120</v>
      </c>
      <c r="M2296" s="441" t="str">
        <f t="shared" si="137"/>
        <v>END</v>
      </c>
      <c r="N2296" s="1111" t="s">
        <v>1106</v>
      </c>
      <c r="O2296" s="1111" t="s">
        <v>833</v>
      </c>
      <c r="P2296" s="1111"/>
      <c r="Q2296" s="2892"/>
      <c r="R2296" s="2096"/>
      <c r="S2296" s="2870"/>
      <c r="T2296" s="2870"/>
      <c r="U2296" s="2870"/>
      <c r="V2296" s="2870"/>
      <c r="W2296" s="2870"/>
      <c r="X2296" s="2870"/>
      <c r="Y2296" s="2870"/>
      <c r="Z2296" s="2870"/>
      <c r="AA2296" s="2871"/>
      <c r="AC2296" s="124"/>
      <c r="AD2296" s="124"/>
      <c r="AE2296" s="124"/>
      <c r="AF2296" s="124"/>
      <c r="AG2296" s="124"/>
      <c r="AH2296" s="124"/>
      <c r="AI2296" s="124"/>
      <c r="AJ2296" s="124"/>
      <c r="AK2296" s="124"/>
      <c r="AL2296" s="124"/>
      <c r="AM2296" s="124"/>
      <c r="AN2296" s="124"/>
      <c r="AO2296" s="124"/>
      <c r="AP2296" s="124"/>
      <c r="AQ2296" s="124"/>
      <c r="AR2296" s="124"/>
      <c r="AS2296" s="124"/>
      <c r="AT2296" s="124"/>
      <c r="AU2296" s="124"/>
      <c r="AV2296" s="124"/>
      <c r="AW2296" s="124"/>
      <c r="AX2296" s="124"/>
      <c r="AY2296" s="124"/>
      <c r="AZ2296" s="124"/>
      <c r="BA2296" s="124"/>
      <c r="BB2296" s="124"/>
    </row>
    <row r="2297" spans="2:54" ht="15" customHeight="1">
      <c r="B2297" s="1155"/>
      <c r="C2297" s="3017"/>
      <c r="D2297" s="3017"/>
      <c r="E2297" s="1146" t="s">
        <v>1130</v>
      </c>
      <c r="F2297" s="1106"/>
      <c r="G2297" s="441" t="s">
        <v>93</v>
      </c>
      <c r="H2297" s="441" t="s">
        <v>1103</v>
      </c>
      <c r="I2297" s="441" t="s">
        <v>1131</v>
      </c>
      <c r="J2297" s="441" t="s">
        <v>112</v>
      </c>
      <c r="K2297" s="1111" t="s">
        <v>1136</v>
      </c>
      <c r="L2297" s="441" t="s">
        <v>1120</v>
      </c>
      <c r="M2297" s="441" t="str">
        <f t="shared" si="137"/>
        <v>END</v>
      </c>
      <c r="N2297" s="1111" t="s">
        <v>1106</v>
      </c>
      <c r="O2297" s="1111" t="s">
        <v>833</v>
      </c>
      <c r="P2297" s="1111"/>
      <c r="Q2297" s="2100"/>
      <c r="R2297" s="2101"/>
      <c r="S2297" s="2102"/>
      <c r="T2297" s="2102"/>
      <c r="U2297" s="2102"/>
      <c r="V2297" s="2102"/>
      <c r="W2297" s="2102"/>
      <c r="X2297" s="2102"/>
      <c r="Y2297" s="2102"/>
      <c r="Z2297" s="2102"/>
      <c r="AA2297" s="2103"/>
      <c r="AC2297" s="124"/>
      <c r="AD2297" s="124"/>
      <c r="AE2297" s="124"/>
      <c r="AF2297" s="124"/>
      <c r="AG2297" s="124"/>
      <c r="AH2297" s="124"/>
      <c r="AI2297" s="124"/>
      <c r="AJ2297" s="124"/>
      <c r="AK2297" s="124"/>
      <c r="AL2297" s="124"/>
      <c r="AM2297" s="124"/>
      <c r="AN2297" s="124"/>
      <c r="AO2297" s="124"/>
      <c r="AP2297" s="124"/>
      <c r="AQ2297" s="124"/>
      <c r="AR2297" s="124"/>
      <c r="AS2297" s="124"/>
      <c r="AT2297" s="124"/>
      <c r="AU2297" s="124"/>
      <c r="AV2297" s="124"/>
      <c r="AW2297" s="124"/>
      <c r="AX2297" s="124"/>
      <c r="AY2297" s="124"/>
      <c r="AZ2297" s="124"/>
      <c r="BA2297" s="124"/>
      <c r="BB2297" s="124"/>
    </row>
    <row r="2298" spans="2:54" ht="15" customHeight="1">
      <c r="B2298" s="1155"/>
      <c r="C2298" s="3016" t="s">
        <v>1136</v>
      </c>
      <c r="D2298" s="3016" t="s">
        <v>842</v>
      </c>
      <c r="E2298" s="1146" t="s">
        <v>1127</v>
      </c>
      <c r="F2298" s="1106"/>
      <c r="G2298" s="441" t="s">
        <v>93</v>
      </c>
      <c r="H2298" s="441" t="s">
        <v>1103</v>
      </c>
      <c r="I2298" s="441" t="s">
        <v>1128</v>
      </c>
      <c r="J2298" s="441" t="s">
        <v>112</v>
      </c>
      <c r="K2298" s="1111" t="s">
        <v>1136</v>
      </c>
      <c r="L2298" s="441" t="s">
        <v>1120</v>
      </c>
      <c r="M2298" s="441" t="str">
        <f t="shared" si="137"/>
        <v>END</v>
      </c>
      <c r="N2298" s="1111" t="s">
        <v>1106</v>
      </c>
      <c r="O2298" s="1111" t="s">
        <v>842</v>
      </c>
      <c r="P2298" s="1111"/>
      <c r="Q2298" s="2100"/>
      <c r="R2298" s="2101"/>
      <c r="S2298" s="2102"/>
      <c r="T2298" s="2102"/>
      <c r="U2298" s="2102"/>
      <c r="V2298" s="2102"/>
      <c r="W2298" s="2102"/>
      <c r="X2298" s="2102"/>
      <c r="Y2298" s="2102"/>
      <c r="Z2298" s="2102"/>
      <c r="AA2298" s="2103"/>
      <c r="AC2298" s="124"/>
      <c r="AD2298" s="124"/>
      <c r="AE2298" s="124"/>
      <c r="AF2298" s="124"/>
      <c r="AG2298" s="124"/>
      <c r="AH2298" s="124"/>
      <c r="AI2298" s="124"/>
      <c r="AJ2298" s="124"/>
      <c r="AK2298" s="124"/>
      <c r="AL2298" s="124"/>
      <c r="AM2298" s="124"/>
      <c r="AN2298" s="124"/>
      <c r="AO2298" s="124"/>
      <c r="AP2298" s="124"/>
      <c r="AQ2298" s="124"/>
      <c r="AR2298" s="124"/>
      <c r="AS2298" s="124"/>
      <c r="AT2298" s="124"/>
      <c r="AU2298" s="124"/>
      <c r="AV2298" s="124"/>
      <c r="AW2298" s="124"/>
      <c r="AX2298" s="124"/>
      <c r="AY2298" s="124"/>
      <c r="AZ2298" s="124"/>
      <c r="BA2298" s="124"/>
      <c r="BB2298" s="124"/>
    </row>
    <row r="2299" spans="2:54" ht="15" customHeight="1" thickBot="1">
      <c r="B2299" s="2872"/>
      <c r="C2299" s="3018"/>
      <c r="D2299" s="3018"/>
      <c r="E2299" s="2873" t="s">
        <v>1130</v>
      </c>
      <c r="F2299" s="1106"/>
      <c r="G2299" s="441" t="s">
        <v>93</v>
      </c>
      <c r="H2299" s="441" t="s">
        <v>1103</v>
      </c>
      <c r="I2299" s="441" t="s">
        <v>1131</v>
      </c>
      <c r="J2299" s="441" t="s">
        <v>112</v>
      </c>
      <c r="K2299" s="1111" t="s">
        <v>1136</v>
      </c>
      <c r="L2299" s="441" t="s">
        <v>1120</v>
      </c>
      <c r="M2299" s="441" t="str">
        <f t="shared" si="137"/>
        <v>END</v>
      </c>
      <c r="N2299" s="1111" t="s">
        <v>1106</v>
      </c>
      <c r="O2299" s="1111" t="s">
        <v>842</v>
      </c>
      <c r="P2299" s="1111"/>
      <c r="Q2299" s="2893"/>
      <c r="R2299" s="2894"/>
      <c r="S2299" s="2877"/>
      <c r="T2299" s="2877"/>
      <c r="U2299" s="2877"/>
      <c r="V2299" s="2877"/>
      <c r="W2299" s="2877"/>
      <c r="X2299" s="2877"/>
      <c r="Y2299" s="2877"/>
      <c r="Z2299" s="2877"/>
      <c r="AA2299" s="2878"/>
      <c r="AC2299" s="124"/>
      <c r="AD2299" s="124"/>
      <c r="AE2299" s="124"/>
      <c r="AF2299" s="124"/>
      <c r="AG2299" s="124"/>
      <c r="AH2299" s="124"/>
      <c r="AI2299" s="124"/>
      <c r="AJ2299" s="124"/>
      <c r="AK2299" s="124"/>
      <c r="AL2299" s="124"/>
      <c r="AM2299" s="124"/>
      <c r="AN2299" s="124"/>
      <c r="AO2299" s="124"/>
      <c r="AP2299" s="124"/>
      <c r="AQ2299" s="124"/>
      <c r="AR2299" s="124"/>
      <c r="AS2299" s="124"/>
      <c r="AT2299" s="124"/>
      <c r="AU2299" s="124"/>
      <c r="AV2299" s="124"/>
      <c r="AW2299" s="124"/>
      <c r="AX2299" s="124"/>
      <c r="AY2299" s="124"/>
      <c r="AZ2299" s="124"/>
      <c r="BA2299" s="124"/>
      <c r="BB2299" s="124"/>
    </row>
    <row r="2300" spans="2:54" ht="15" customHeight="1">
      <c r="B2300" s="1145" t="s">
        <v>1125</v>
      </c>
      <c r="C2300" s="3019" t="s">
        <v>1126</v>
      </c>
      <c r="D2300" s="3019" t="s">
        <v>842</v>
      </c>
      <c r="E2300" s="1146" t="s">
        <v>1127</v>
      </c>
      <c r="F2300" s="1106"/>
      <c r="G2300" s="441" t="s">
        <v>93</v>
      </c>
      <c r="H2300" s="441" t="s">
        <v>1103</v>
      </c>
      <c r="I2300" s="441" t="s">
        <v>1128</v>
      </c>
      <c r="J2300" s="441" t="s">
        <v>112</v>
      </c>
      <c r="K2300" s="441" t="s">
        <v>1126</v>
      </c>
      <c r="L2300" s="441" t="s">
        <v>1120</v>
      </c>
      <c r="M2300" s="441" t="str">
        <f t="shared" ref="M2300" si="140">B2300</f>
        <v>&lt;INSERT CONNECTION POINT NAME&gt;</v>
      </c>
      <c r="N2300" s="441" t="s">
        <v>1129</v>
      </c>
      <c r="O2300" s="441" t="s">
        <v>842</v>
      </c>
      <c r="P2300" s="1111"/>
      <c r="Q2300" s="1147"/>
      <c r="R2300" s="1148"/>
      <c r="S2300" s="1149"/>
      <c r="T2300" s="1149"/>
      <c r="U2300" s="1149"/>
      <c r="V2300" s="1149"/>
      <c r="W2300" s="1149"/>
      <c r="X2300" s="1149"/>
      <c r="Y2300" s="1149"/>
      <c r="Z2300" s="1149"/>
      <c r="AA2300" s="1150"/>
      <c r="AB2300" s="1125"/>
      <c r="AC2300" s="1151"/>
      <c r="AD2300" s="1152"/>
      <c r="AE2300" s="1153"/>
      <c r="AF2300" s="1153"/>
      <c r="AG2300" s="1153"/>
      <c r="AH2300" s="124"/>
      <c r="AI2300" s="124"/>
      <c r="AJ2300" s="124"/>
      <c r="AK2300" s="124"/>
      <c r="AL2300" s="124"/>
      <c r="AM2300" s="124"/>
      <c r="AN2300" s="124"/>
      <c r="AO2300" s="124"/>
      <c r="AP2300" s="124"/>
      <c r="AQ2300" s="1153"/>
      <c r="AR2300" s="1154"/>
      <c r="AS2300" s="1154"/>
      <c r="AT2300" s="1154"/>
      <c r="AU2300" s="1154"/>
      <c r="AV2300" s="1154"/>
      <c r="AW2300" s="1154"/>
      <c r="AX2300" s="1154"/>
      <c r="AY2300" s="1154"/>
      <c r="AZ2300" s="1154"/>
      <c r="BA2300" s="1154"/>
      <c r="BB2300" s="1154"/>
    </row>
    <row r="2301" spans="2:54" ht="15" customHeight="1">
      <c r="B2301" s="1155"/>
      <c r="C2301" s="3017"/>
      <c r="D2301" s="3017"/>
      <c r="E2301" s="1146" t="s">
        <v>1130</v>
      </c>
      <c r="F2301" s="1106"/>
      <c r="G2301" s="441" t="s">
        <v>93</v>
      </c>
      <c r="H2301" s="441" t="s">
        <v>1103</v>
      </c>
      <c r="I2301" s="441" t="s">
        <v>1131</v>
      </c>
      <c r="J2301" s="441" t="s">
        <v>112</v>
      </c>
      <c r="K2301" s="441" t="s">
        <v>1126</v>
      </c>
      <c r="L2301" s="441" t="s">
        <v>1120</v>
      </c>
      <c r="M2301" s="441" t="str">
        <f t="shared" si="137"/>
        <v>&lt;INSERT CONNECTION POINT NAME&gt;</v>
      </c>
      <c r="N2301" s="441" t="s">
        <v>1129</v>
      </c>
      <c r="O2301" s="441" t="s">
        <v>842</v>
      </c>
      <c r="P2301" s="1111"/>
      <c r="Q2301" s="1156"/>
      <c r="R2301" s="1157"/>
      <c r="S2301" s="1158"/>
      <c r="T2301" s="1158"/>
      <c r="U2301" s="1158"/>
      <c r="V2301" s="1158"/>
      <c r="W2301" s="1158"/>
      <c r="X2301" s="1158"/>
      <c r="Y2301" s="1158"/>
      <c r="Z2301" s="1158"/>
      <c r="AA2301" s="1159"/>
      <c r="AB2301" s="1125"/>
      <c r="AC2301" s="1151"/>
      <c r="AD2301" s="1152"/>
      <c r="AE2301" s="1153"/>
      <c r="AF2301" s="1153"/>
      <c r="AG2301" s="1153"/>
      <c r="AH2301" s="124"/>
      <c r="AI2301" s="124"/>
      <c r="AJ2301" s="124"/>
      <c r="AK2301" s="124"/>
      <c r="AL2301" s="124"/>
      <c r="AM2301" s="124"/>
      <c r="AN2301" s="124"/>
      <c r="AO2301" s="124"/>
      <c r="AP2301" s="124"/>
      <c r="AQ2301" s="1153"/>
      <c r="AR2301" s="1154"/>
      <c r="AS2301" s="1154"/>
      <c r="AT2301" s="1154"/>
      <c r="AU2301" s="1154"/>
      <c r="AV2301" s="1154"/>
      <c r="AW2301" s="1154"/>
      <c r="AX2301" s="1154"/>
      <c r="AY2301" s="1154"/>
      <c r="AZ2301" s="1154"/>
      <c r="BA2301" s="1154"/>
      <c r="BB2301" s="1154"/>
    </row>
    <row r="2302" spans="2:54" ht="15" customHeight="1">
      <c r="B2302" s="1155"/>
      <c r="C2302" s="3016" t="s">
        <v>1132</v>
      </c>
      <c r="D2302" s="3016" t="s">
        <v>833</v>
      </c>
      <c r="E2302" s="1146" t="s">
        <v>1127</v>
      </c>
      <c r="F2302" s="1106"/>
      <c r="G2302" s="441" t="s">
        <v>93</v>
      </c>
      <c r="H2302" s="441" t="s">
        <v>1103</v>
      </c>
      <c r="I2302" s="441" t="s">
        <v>1128</v>
      </c>
      <c r="J2302" s="441" t="s">
        <v>112</v>
      </c>
      <c r="K2302" s="1111" t="s">
        <v>1132</v>
      </c>
      <c r="L2302" s="441" t="s">
        <v>1120</v>
      </c>
      <c r="M2302" s="441" t="str">
        <f t="shared" si="137"/>
        <v>&lt;INSERT CONNECTION POINT NAME&gt;</v>
      </c>
      <c r="N2302" s="1111" t="s">
        <v>1106</v>
      </c>
      <c r="O2302" s="1111" t="s">
        <v>833</v>
      </c>
      <c r="P2302" s="1111"/>
      <c r="Q2302" s="2850"/>
      <c r="R2302" s="2097"/>
      <c r="S2302" s="2851"/>
      <c r="T2302" s="2851"/>
      <c r="U2302" s="2851"/>
      <c r="V2302" s="2851"/>
      <c r="W2302" s="2852"/>
      <c r="X2302" s="2852"/>
      <c r="Y2302" s="2852"/>
      <c r="Z2302" s="2852"/>
      <c r="AA2302" s="2853"/>
      <c r="AB2302" s="1125"/>
      <c r="AC2302" s="1151"/>
      <c r="AD2302" s="1152"/>
      <c r="AE2302" s="1153"/>
      <c r="AF2302" s="1153"/>
      <c r="AG2302" s="1153"/>
      <c r="AH2302" s="124"/>
      <c r="AI2302" s="124"/>
      <c r="AJ2302" s="124"/>
      <c r="AK2302" s="124"/>
      <c r="AL2302" s="1153"/>
      <c r="AM2302" s="124"/>
      <c r="AN2302" s="124"/>
      <c r="AO2302" s="1153"/>
      <c r="AP2302" s="1153"/>
      <c r="AQ2302" s="1153"/>
      <c r="AR2302" s="1154"/>
      <c r="AS2302" s="1154"/>
      <c r="AT2302" s="1154"/>
      <c r="AU2302" s="1160"/>
      <c r="AV2302" s="1154"/>
      <c r="AW2302" s="1154"/>
      <c r="AX2302" s="1154"/>
      <c r="AY2302" s="1154"/>
      <c r="AZ2302" s="1154"/>
      <c r="BA2302" s="1154"/>
      <c r="BB2302" s="1154"/>
    </row>
    <row r="2303" spans="2:54" ht="15" customHeight="1">
      <c r="B2303" s="1155"/>
      <c r="C2303" s="3017"/>
      <c r="D2303" s="3017"/>
      <c r="E2303" s="1146" t="s">
        <v>1130</v>
      </c>
      <c r="F2303" s="1106"/>
      <c r="G2303" s="441" t="s">
        <v>93</v>
      </c>
      <c r="H2303" s="441" t="s">
        <v>1103</v>
      </c>
      <c r="I2303" s="441" t="s">
        <v>1131</v>
      </c>
      <c r="J2303" s="441" t="s">
        <v>112</v>
      </c>
      <c r="K2303" s="1111" t="s">
        <v>1132</v>
      </c>
      <c r="L2303" s="441" t="s">
        <v>1120</v>
      </c>
      <c r="M2303" s="441" t="str">
        <f t="shared" si="137"/>
        <v>&lt;INSERT CONNECTION POINT NAME&gt;</v>
      </c>
      <c r="N2303" s="1111" t="s">
        <v>1106</v>
      </c>
      <c r="O2303" s="1111" t="s">
        <v>833</v>
      </c>
      <c r="P2303" s="1111"/>
      <c r="Q2303" s="2850"/>
      <c r="R2303" s="2097"/>
      <c r="S2303" s="2851"/>
      <c r="T2303" s="2851"/>
      <c r="U2303" s="2851"/>
      <c r="V2303" s="2851"/>
      <c r="W2303" s="2852"/>
      <c r="X2303" s="2852"/>
      <c r="Y2303" s="2852"/>
      <c r="Z2303" s="2852"/>
      <c r="AA2303" s="2853"/>
      <c r="AB2303" s="1125"/>
      <c r="AC2303" s="1151"/>
      <c r="AD2303" s="1152"/>
      <c r="AE2303" s="1153"/>
      <c r="AF2303" s="1153"/>
      <c r="AG2303" s="1153"/>
      <c r="AH2303" s="124"/>
      <c r="AI2303" s="124"/>
      <c r="AJ2303" s="124"/>
      <c r="AK2303" s="124"/>
      <c r="AL2303" s="1153"/>
      <c r="AM2303" s="124"/>
      <c r="AN2303" s="124"/>
      <c r="AO2303" s="1153"/>
      <c r="AP2303" s="1153"/>
      <c r="AQ2303" s="1153"/>
      <c r="AR2303" s="1154"/>
      <c r="AS2303" s="1154"/>
      <c r="AT2303" s="1154"/>
      <c r="AU2303" s="1160"/>
      <c r="AV2303" s="1154"/>
      <c r="AW2303" s="1154"/>
      <c r="AX2303" s="1154"/>
      <c r="AY2303" s="1154"/>
      <c r="AZ2303" s="1154"/>
      <c r="BA2303" s="1154"/>
      <c r="BB2303" s="1154"/>
    </row>
    <row r="2304" spans="2:54" ht="15" customHeight="1">
      <c r="B2304" s="1155"/>
      <c r="C2304" s="3016" t="s">
        <v>1132</v>
      </c>
      <c r="D2304" s="3016" t="s">
        <v>842</v>
      </c>
      <c r="E2304" s="1146" t="s">
        <v>1127</v>
      </c>
      <c r="F2304" s="1106"/>
      <c r="G2304" s="441" t="s">
        <v>93</v>
      </c>
      <c r="H2304" s="441" t="s">
        <v>1103</v>
      </c>
      <c r="I2304" s="441" t="s">
        <v>1128</v>
      </c>
      <c r="J2304" s="441" t="s">
        <v>112</v>
      </c>
      <c r="K2304" s="1111" t="s">
        <v>1132</v>
      </c>
      <c r="L2304" s="441" t="s">
        <v>1120</v>
      </c>
      <c r="M2304" s="441" t="str">
        <f t="shared" si="137"/>
        <v>&lt;INSERT CONNECTION POINT NAME&gt;</v>
      </c>
      <c r="N2304" s="1111" t="s">
        <v>1106</v>
      </c>
      <c r="O2304" s="1112" t="s">
        <v>842</v>
      </c>
      <c r="P2304" s="1111"/>
      <c r="Q2304" s="2850"/>
      <c r="R2304" s="2097"/>
      <c r="S2304" s="2851"/>
      <c r="T2304" s="2851"/>
      <c r="U2304" s="2851"/>
      <c r="V2304" s="2851"/>
      <c r="W2304" s="2852"/>
      <c r="X2304" s="2852"/>
      <c r="Y2304" s="2852"/>
      <c r="Z2304" s="2852"/>
      <c r="AA2304" s="2853"/>
      <c r="AB2304" s="1125"/>
      <c r="AC2304" s="1151"/>
      <c r="AD2304" s="1152"/>
      <c r="AE2304" s="1153"/>
      <c r="AF2304" s="1153"/>
      <c r="AG2304" s="1153"/>
      <c r="AH2304" s="124"/>
      <c r="AI2304" s="124"/>
      <c r="AJ2304" s="124"/>
      <c r="AK2304" s="124"/>
      <c r="AL2304" s="1153"/>
      <c r="AM2304" s="124"/>
      <c r="AN2304" s="124"/>
      <c r="AO2304" s="1153"/>
      <c r="AP2304" s="1161"/>
      <c r="AQ2304" s="1153"/>
      <c r="AR2304" s="1154"/>
      <c r="AS2304" s="1154"/>
      <c r="AT2304" s="1154"/>
      <c r="AU2304" s="1160"/>
      <c r="AV2304" s="1154"/>
      <c r="AW2304" s="1154"/>
      <c r="AX2304" s="1154"/>
      <c r="AY2304" s="1154"/>
      <c r="AZ2304" s="1154"/>
      <c r="BA2304" s="1154"/>
      <c r="BB2304" s="1154"/>
    </row>
    <row r="2305" spans="2:54" ht="15" customHeight="1">
      <c r="B2305" s="1155"/>
      <c r="C2305" s="3017"/>
      <c r="D2305" s="3017"/>
      <c r="E2305" s="1146" t="s">
        <v>1130</v>
      </c>
      <c r="F2305" s="1106"/>
      <c r="G2305" s="441" t="s">
        <v>93</v>
      </c>
      <c r="H2305" s="441" t="s">
        <v>1103</v>
      </c>
      <c r="I2305" s="441" t="s">
        <v>1131</v>
      </c>
      <c r="J2305" s="441" t="s">
        <v>112</v>
      </c>
      <c r="K2305" s="1111" t="s">
        <v>1132</v>
      </c>
      <c r="L2305" s="441" t="s">
        <v>1120</v>
      </c>
      <c r="M2305" s="441" t="str">
        <f t="shared" si="137"/>
        <v>&lt;INSERT CONNECTION POINT NAME&gt;</v>
      </c>
      <c r="N2305" s="1111" t="s">
        <v>1106</v>
      </c>
      <c r="O2305" s="1112" t="s">
        <v>842</v>
      </c>
      <c r="P2305" s="1111"/>
      <c r="Q2305" s="2850"/>
      <c r="R2305" s="2097"/>
      <c r="S2305" s="2851"/>
      <c r="T2305" s="2851"/>
      <c r="U2305" s="2851"/>
      <c r="V2305" s="2851"/>
      <c r="W2305" s="2852"/>
      <c r="X2305" s="2852"/>
      <c r="Y2305" s="2852"/>
      <c r="Z2305" s="2852"/>
      <c r="AA2305" s="2853"/>
      <c r="AB2305" s="1125"/>
      <c r="AC2305" s="1151"/>
      <c r="AD2305" s="1152"/>
      <c r="AE2305" s="1153"/>
      <c r="AF2305" s="1153"/>
      <c r="AG2305" s="1153"/>
      <c r="AH2305" s="124"/>
      <c r="AI2305" s="124"/>
      <c r="AJ2305" s="124"/>
      <c r="AK2305" s="124"/>
      <c r="AL2305" s="1153"/>
      <c r="AM2305" s="124"/>
      <c r="AN2305" s="124"/>
      <c r="AO2305" s="1153"/>
      <c r="AP2305" s="1161"/>
      <c r="AQ2305" s="1153"/>
      <c r="AR2305" s="1154"/>
      <c r="AS2305" s="1154"/>
      <c r="AT2305" s="1154"/>
      <c r="AU2305" s="1160"/>
      <c r="AV2305" s="1154"/>
      <c r="AW2305" s="1154"/>
      <c r="AX2305" s="1154"/>
      <c r="AY2305" s="1154"/>
      <c r="AZ2305" s="1154"/>
      <c r="BA2305" s="1154"/>
      <c r="BB2305" s="1154"/>
    </row>
    <row r="2306" spans="2:54" ht="15" customHeight="1">
      <c r="B2306" s="1155"/>
      <c r="C2306" s="3016" t="s">
        <v>1133</v>
      </c>
      <c r="D2306" s="3016"/>
      <c r="E2306" s="1146" t="s">
        <v>1127</v>
      </c>
      <c r="F2306" s="1106"/>
      <c r="G2306" s="441" t="s">
        <v>93</v>
      </c>
      <c r="H2306" s="441" t="s">
        <v>1103</v>
      </c>
      <c r="I2306" s="441" t="s">
        <v>1128</v>
      </c>
      <c r="J2306" s="441" t="s">
        <v>112</v>
      </c>
      <c r="K2306" s="1111" t="s">
        <v>1133</v>
      </c>
      <c r="L2306" s="441" t="s">
        <v>1120</v>
      </c>
      <c r="M2306" s="441" t="str">
        <f t="shared" si="137"/>
        <v>&lt;INSERT CONNECTION POINT NAME&gt;</v>
      </c>
      <c r="N2306" s="1111" t="s">
        <v>1108</v>
      </c>
      <c r="O2306" s="1111" t="s">
        <v>1109</v>
      </c>
      <c r="P2306" s="1111"/>
      <c r="Q2306" s="2856"/>
      <c r="R2306" s="2098"/>
      <c r="S2306" s="2858"/>
      <c r="T2306" s="2858"/>
      <c r="U2306" s="2858"/>
      <c r="V2306" s="2858"/>
      <c r="W2306" s="2859"/>
      <c r="X2306" s="2859"/>
      <c r="Y2306" s="2859"/>
      <c r="Z2306" s="2859"/>
      <c r="AA2306" s="2860"/>
      <c r="AB2306" s="1125"/>
      <c r="AC2306" s="1151"/>
      <c r="AD2306" s="1152"/>
      <c r="AE2306" s="1153"/>
      <c r="AF2306" s="1153"/>
      <c r="AG2306" s="1153"/>
      <c r="AH2306" s="124"/>
      <c r="AI2306" s="124"/>
      <c r="AJ2306" s="124"/>
      <c r="AK2306" s="124"/>
      <c r="AL2306" s="1153"/>
      <c r="AM2306" s="124"/>
      <c r="AN2306" s="124"/>
      <c r="AO2306" s="1153"/>
      <c r="AP2306" s="1153"/>
      <c r="AQ2306" s="1153"/>
      <c r="AR2306" s="1154"/>
      <c r="AS2306" s="1154"/>
      <c r="AT2306" s="1154"/>
      <c r="AU2306" s="1154"/>
      <c r="AV2306" s="1154"/>
      <c r="AW2306" s="1154"/>
      <c r="AX2306" s="1154"/>
      <c r="AY2306" s="1154"/>
      <c r="AZ2306" s="1154"/>
      <c r="BA2306" s="1154"/>
      <c r="BB2306" s="1154"/>
    </row>
    <row r="2307" spans="2:54" ht="15" customHeight="1">
      <c r="B2307" s="1155"/>
      <c r="C2307" s="3017"/>
      <c r="D2307" s="3017"/>
      <c r="E2307" s="1146" t="s">
        <v>1130</v>
      </c>
      <c r="F2307" s="1106"/>
      <c r="G2307" s="441" t="s">
        <v>93</v>
      </c>
      <c r="H2307" s="441" t="s">
        <v>1103</v>
      </c>
      <c r="I2307" s="441" t="s">
        <v>1131</v>
      </c>
      <c r="J2307" s="441" t="s">
        <v>112</v>
      </c>
      <c r="K2307" s="1111" t="s">
        <v>1133</v>
      </c>
      <c r="L2307" s="441" t="s">
        <v>1120</v>
      </c>
      <c r="M2307" s="441" t="str">
        <f t="shared" si="137"/>
        <v>&lt;INSERT CONNECTION POINT NAME&gt;</v>
      </c>
      <c r="N2307" s="1111" t="s">
        <v>1108</v>
      </c>
      <c r="O2307" s="1111" t="s">
        <v>1109</v>
      </c>
      <c r="P2307" s="1111"/>
      <c r="Q2307" s="2856"/>
      <c r="R2307" s="2098"/>
      <c r="S2307" s="2858"/>
      <c r="T2307" s="2858"/>
      <c r="U2307" s="2858"/>
      <c r="V2307" s="2858"/>
      <c r="W2307" s="2859"/>
      <c r="X2307" s="2859"/>
      <c r="Y2307" s="2859"/>
      <c r="Z2307" s="2859"/>
      <c r="AA2307" s="2860"/>
      <c r="AB2307" s="1125"/>
      <c r="AC2307" s="1151"/>
      <c r="AD2307" s="1152"/>
      <c r="AE2307" s="1153"/>
      <c r="AF2307" s="1153"/>
      <c r="AG2307" s="1153"/>
      <c r="AH2307" s="124"/>
      <c r="AI2307" s="124"/>
      <c r="AJ2307" s="124"/>
      <c r="AK2307" s="124"/>
      <c r="AL2307" s="1153"/>
      <c r="AM2307" s="124"/>
      <c r="AN2307" s="124"/>
      <c r="AO2307" s="1153"/>
      <c r="AP2307" s="1153"/>
      <c r="AQ2307" s="1153"/>
      <c r="AR2307" s="1154"/>
      <c r="AS2307" s="1154"/>
      <c r="AT2307" s="1154"/>
      <c r="AU2307" s="1154"/>
      <c r="AV2307" s="1154"/>
      <c r="AW2307" s="1154"/>
      <c r="AX2307" s="1154"/>
      <c r="AY2307" s="1154"/>
      <c r="AZ2307" s="1154"/>
      <c r="BA2307" s="1154"/>
      <c r="BB2307" s="1154"/>
    </row>
    <row r="2308" spans="2:54" ht="15" customHeight="1">
      <c r="B2308" s="1155"/>
      <c r="C2308" s="3016" t="s">
        <v>1110</v>
      </c>
      <c r="D2308" s="3016"/>
      <c r="E2308" s="1146" t="s">
        <v>1127</v>
      </c>
      <c r="F2308" s="1106"/>
      <c r="G2308" s="441" t="s">
        <v>93</v>
      </c>
      <c r="H2308" s="441" t="s">
        <v>1103</v>
      </c>
      <c r="I2308" s="441" t="s">
        <v>1128</v>
      </c>
      <c r="J2308" s="441" t="s">
        <v>112</v>
      </c>
      <c r="K2308" s="1111" t="s">
        <v>1110</v>
      </c>
      <c r="L2308" s="441" t="s">
        <v>1120</v>
      </c>
      <c r="M2308" s="441" t="str">
        <f t="shared" si="137"/>
        <v>&lt;INSERT CONNECTION POINT NAME&gt;</v>
      </c>
      <c r="N2308" s="1111" t="s">
        <v>1111</v>
      </c>
      <c r="O2308" s="1112">
        <v>0</v>
      </c>
      <c r="P2308" s="1111"/>
      <c r="Q2308" s="2890"/>
      <c r="R2308" s="2093"/>
      <c r="S2308" s="2883"/>
      <c r="T2308" s="2883"/>
      <c r="U2308" s="2883"/>
      <c r="V2308" s="2883"/>
      <c r="W2308" s="2863"/>
      <c r="X2308" s="2863"/>
      <c r="Y2308" s="2863"/>
      <c r="Z2308" s="2863"/>
      <c r="AA2308" s="2864"/>
      <c r="AB2308" s="1125"/>
      <c r="AC2308" s="1151"/>
      <c r="AD2308" s="1152"/>
      <c r="AE2308" s="1153"/>
      <c r="AF2308" s="1153"/>
      <c r="AG2308" s="1153"/>
      <c r="AH2308" s="124"/>
      <c r="AI2308" s="124"/>
      <c r="AJ2308" s="124"/>
      <c r="AK2308" s="124"/>
      <c r="AL2308" s="1153"/>
      <c r="AM2308" s="124"/>
      <c r="AN2308" s="124"/>
      <c r="AO2308" s="1153"/>
      <c r="AP2308" s="1161"/>
      <c r="AQ2308" s="1153"/>
      <c r="AR2308" s="1154"/>
      <c r="AS2308" s="1154"/>
      <c r="AT2308" s="1154"/>
      <c r="AU2308" s="1154"/>
      <c r="AV2308" s="1154"/>
      <c r="AW2308" s="1154"/>
      <c r="AX2308" s="1154"/>
      <c r="AY2308" s="1154"/>
      <c r="AZ2308" s="1154"/>
      <c r="BA2308" s="1154"/>
      <c r="BB2308" s="1154"/>
    </row>
    <row r="2309" spans="2:54" ht="15" customHeight="1">
      <c r="B2309" s="1155"/>
      <c r="C2309" s="3017"/>
      <c r="D2309" s="3017"/>
      <c r="E2309" s="1146" t="s">
        <v>1130</v>
      </c>
      <c r="F2309" s="1106"/>
      <c r="G2309" s="441" t="s">
        <v>93</v>
      </c>
      <c r="H2309" s="441" t="s">
        <v>1103</v>
      </c>
      <c r="I2309" s="441" t="s">
        <v>1131</v>
      </c>
      <c r="J2309" s="441" t="s">
        <v>112</v>
      </c>
      <c r="K2309" s="1111" t="s">
        <v>1110</v>
      </c>
      <c r="L2309" s="441" t="s">
        <v>1120</v>
      </c>
      <c r="M2309" s="441" t="str">
        <f t="shared" si="137"/>
        <v>&lt;INSERT CONNECTION POINT NAME&gt;</v>
      </c>
      <c r="N2309" s="1111" t="s">
        <v>1111</v>
      </c>
      <c r="O2309" s="1112">
        <v>0</v>
      </c>
      <c r="P2309" s="1111"/>
      <c r="Q2309" s="2890"/>
      <c r="R2309" s="2093"/>
      <c r="S2309" s="2883"/>
      <c r="T2309" s="2883"/>
      <c r="U2309" s="2883"/>
      <c r="V2309" s="2883"/>
      <c r="W2309" s="2863"/>
      <c r="X2309" s="2863"/>
      <c r="Y2309" s="2863"/>
      <c r="Z2309" s="2863"/>
      <c r="AA2309" s="2864"/>
      <c r="AB2309" s="1125"/>
      <c r="AC2309" s="1151"/>
      <c r="AD2309" s="1152"/>
      <c r="AE2309" s="1153"/>
      <c r="AF2309" s="1153"/>
      <c r="AG2309" s="1153"/>
      <c r="AH2309" s="124"/>
      <c r="AI2309" s="124"/>
      <c r="AJ2309" s="124"/>
      <c r="AK2309" s="124"/>
      <c r="AL2309" s="1153"/>
      <c r="AM2309" s="124"/>
      <c r="AN2309" s="124"/>
      <c r="AO2309" s="1153"/>
      <c r="AP2309" s="1161"/>
      <c r="AQ2309" s="1153"/>
      <c r="AR2309" s="1154"/>
      <c r="AS2309" s="1154"/>
      <c r="AT2309" s="1154"/>
      <c r="AU2309" s="1154"/>
      <c r="AV2309" s="1154"/>
      <c r="AW2309" s="1154"/>
      <c r="AX2309" s="1154"/>
      <c r="AY2309" s="1154"/>
      <c r="AZ2309" s="1154"/>
      <c r="BA2309" s="1154"/>
      <c r="BB2309" s="1154"/>
    </row>
    <row r="2310" spans="2:54" ht="15" customHeight="1">
      <c r="B2310" s="1155"/>
      <c r="C2310" s="3016" t="s">
        <v>1112</v>
      </c>
      <c r="D2310" s="3016"/>
      <c r="E2310" s="1146" t="s">
        <v>1127</v>
      </c>
      <c r="F2310" s="1106"/>
      <c r="G2310" s="441" t="s">
        <v>93</v>
      </c>
      <c r="H2310" s="441" t="s">
        <v>1103</v>
      </c>
      <c r="I2310" s="441" t="s">
        <v>1128</v>
      </c>
      <c r="J2310" s="441" t="s">
        <v>112</v>
      </c>
      <c r="K2310" s="1111" t="s">
        <v>1112</v>
      </c>
      <c r="L2310" s="441" t="s">
        <v>1120</v>
      </c>
      <c r="M2310" s="441" t="str">
        <f t="shared" si="137"/>
        <v>&lt;INSERT CONNECTION POINT NAME&gt;</v>
      </c>
      <c r="N2310" s="1111" t="s">
        <v>1113</v>
      </c>
      <c r="O2310" s="1111" t="s">
        <v>1113</v>
      </c>
      <c r="P2310" s="1111"/>
      <c r="Q2310" s="2891"/>
      <c r="R2310" s="2866"/>
      <c r="S2310" s="2866"/>
      <c r="T2310" s="2866"/>
      <c r="U2310" s="2866"/>
      <c r="V2310" s="2866"/>
      <c r="W2310" s="2866"/>
      <c r="X2310" s="2866"/>
      <c r="Y2310" s="2866"/>
      <c r="Z2310" s="2866"/>
      <c r="AA2310" s="2099"/>
      <c r="AB2310" s="1125"/>
      <c r="AC2310" s="1151"/>
      <c r="AD2310" s="1152"/>
      <c r="AE2310" s="1153"/>
      <c r="AF2310" s="1153"/>
      <c r="AG2310" s="1153"/>
      <c r="AH2310" s="124"/>
      <c r="AI2310" s="124"/>
      <c r="AJ2310" s="124"/>
      <c r="AK2310" s="124"/>
      <c r="AL2310" s="1153"/>
      <c r="AM2310" s="124"/>
      <c r="AN2310" s="124"/>
      <c r="AO2310" s="1153"/>
      <c r="AP2310" s="1153"/>
      <c r="AQ2310" s="1153"/>
      <c r="AR2310" s="1154"/>
      <c r="AS2310" s="1154"/>
      <c r="AT2310" s="1154"/>
      <c r="AU2310" s="1154"/>
      <c r="AV2310" s="1154"/>
      <c r="AW2310" s="1154"/>
      <c r="AX2310" s="1154"/>
      <c r="AY2310" s="1154"/>
      <c r="AZ2310" s="1154"/>
      <c r="BA2310" s="1154"/>
      <c r="BB2310" s="1154"/>
    </row>
    <row r="2311" spans="2:54" ht="15" customHeight="1">
      <c r="B2311" s="1155"/>
      <c r="C2311" s="3017"/>
      <c r="D2311" s="3017"/>
      <c r="E2311" s="1146" t="s">
        <v>1130</v>
      </c>
      <c r="F2311" s="1106"/>
      <c r="G2311" s="441" t="s">
        <v>93</v>
      </c>
      <c r="H2311" s="441" t="s">
        <v>1103</v>
      </c>
      <c r="I2311" s="441" t="s">
        <v>1131</v>
      </c>
      <c r="J2311" s="441" t="s">
        <v>112</v>
      </c>
      <c r="K2311" s="1111" t="s">
        <v>1112</v>
      </c>
      <c r="L2311" s="441" t="s">
        <v>1120</v>
      </c>
      <c r="M2311" s="441" t="str">
        <f t="shared" si="137"/>
        <v>&lt;INSERT CONNECTION POINT NAME&gt;</v>
      </c>
      <c r="N2311" s="1111" t="s">
        <v>1113</v>
      </c>
      <c r="O2311" s="1111" t="s">
        <v>1113</v>
      </c>
      <c r="P2311" s="1111"/>
      <c r="Q2311" s="2891"/>
      <c r="R2311" s="2866"/>
      <c r="S2311" s="2866"/>
      <c r="T2311" s="2866"/>
      <c r="U2311" s="2866"/>
      <c r="V2311" s="2866"/>
      <c r="W2311" s="2866"/>
      <c r="X2311" s="2866"/>
      <c r="Y2311" s="2866"/>
      <c r="Z2311" s="2866"/>
      <c r="AA2311" s="2099"/>
      <c r="AB2311" s="1125"/>
      <c r="AC2311" s="1151"/>
      <c r="AD2311" s="1152"/>
      <c r="AE2311" s="1153"/>
      <c r="AF2311" s="1153"/>
      <c r="AG2311" s="1153"/>
      <c r="AH2311" s="124"/>
      <c r="AI2311" s="124"/>
      <c r="AJ2311" s="124"/>
      <c r="AK2311" s="124"/>
      <c r="AL2311" s="1153"/>
      <c r="AM2311" s="124"/>
      <c r="AN2311" s="124"/>
      <c r="AO2311" s="1153"/>
      <c r="AP2311" s="1153"/>
      <c r="AQ2311" s="1153"/>
      <c r="AR2311" s="1154"/>
      <c r="AS2311" s="1154"/>
      <c r="AT2311" s="1154"/>
      <c r="AU2311" s="1154"/>
      <c r="AV2311" s="1154"/>
      <c r="AW2311" s="1154"/>
      <c r="AX2311" s="1154"/>
      <c r="AY2311" s="1154"/>
      <c r="AZ2311" s="1154"/>
      <c r="BA2311" s="1154"/>
      <c r="BB2311" s="1154"/>
    </row>
    <row r="2312" spans="2:54" ht="15" customHeight="1">
      <c r="B2312" s="1155"/>
      <c r="C2312" s="3016" t="s">
        <v>1134</v>
      </c>
      <c r="D2312" s="3016" t="s">
        <v>833</v>
      </c>
      <c r="E2312" s="1146" t="s">
        <v>1127</v>
      </c>
      <c r="F2312" s="1106"/>
      <c r="G2312" s="441" t="s">
        <v>93</v>
      </c>
      <c r="H2312" s="441" t="s">
        <v>1103</v>
      </c>
      <c r="I2312" s="441" t="s">
        <v>1128</v>
      </c>
      <c r="J2312" s="441" t="s">
        <v>112</v>
      </c>
      <c r="K2312" s="1111" t="s">
        <v>1134</v>
      </c>
      <c r="L2312" s="441" t="s">
        <v>1120</v>
      </c>
      <c r="M2312" s="441" t="str">
        <f t="shared" si="137"/>
        <v>&lt;INSERT CONNECTION POINT NAME&gt;</v>
      </c>
      <c r="N2312" s="1111" t="s">
        <v>1115</v>
      </c>
      <c r="O2312" s="1111" t="s">
        <v>833</v>
      </c>
      <c r="P2312" s="1111"/>
      <c r="Q2312" s="2892"/>
      <c r="R2312" s="2096"/>
      <c r="S2312" s="2870"/>
      <c r="T2312" s="2870"/>
      <c r="U2312" s="2870"/>
      <c r="V2312" s="2870"/>
      <c r="W2312" s="2870"/>
      <c r="X2312" s="2870"/>
      <c r="Y2312" s="2870"/>
      <c r="Z2312" s="2870"/>
      <c r="AA2312" s="2871"/>
      <c r="AB2312" s="1125"/>
      <c r="AC2312" s="1151"/>
      <c r="AD2312" s="1152"/>
      <c r="AE2312" s="1153"/>
      <c r="AF2312" s="1153"/>
      <c r="AG2312" s="1153"/>
      <c r="AH2312" s="124"/>
      <c r="AI2312" s="124"/>
      <c r="AJ2312" s="124"/>
      <c r="AK2312" s="124"/>
      <c r="AL2312" s="1153"/>
      <c r="AM2312" s="124"/>
      <c r="AN2312" s="124"/>
      <c r="AO2312" s="1153"/>
      <c r="AP2312" s="1153"/>
      <c r="AQ2312" s="1153"/>
      <c r="AR2312" s="1154"/>
      <c r="AS2312" s="1154"/>
      <c r="AT2312" s="1154"/>
      <c r="AU2312" s="1154"/>
      <c r="AV2312" s="1154"/>
      <c r="AW2312" s="1154"/>
      <c r="AX2312" s="1154"/>
      <c r="AY2312" s="1154"/>
      <c r="AZ2312" s="1154"/>
      <c r="BA2312" s="1154"/>
      <c r="BB2312" s="1154"/>
    </row>
    <row r="2313" spans="2:54" ht="15" customHeight="1">
      <c r="B2313" s="1155"/>
      <c r="C2313" s="3017"/>
      <c r="D2313" s="3017"/>
      <c r="E2313" s="1146" t="s">
        <v>1130</v>
      </c>
      <c r="F2313" s="1106"/>
      <c r="G2313" s="441" t="s">
        <v>93</v>
      </c>
      <c r="H2313" s="441" t="s">
        <v>1103</v>
      </c>
      <c r="I2313" s="441" t="s">
        <v>1131</v>
      </c>
      <c r="J2313" s="441" t="s">
        <v>112</v>
      </c>
      <c r="K2313" s="1111" t="s">
        <v>1134</v>
      </c>
      <c r="L2313" s="441" t="s">
        <v>1120</v>
      </c>
      <c r="M2313" s="441" t="str">
        <f t="shared" si="137"/>
        <v>&lt;INSERT CONNECTION POINT NAME&gt;</v>
      </c>
      <c r="N2313" s="1111" t="s">
        <v>1115</v>
      </c>
      <c r="O2313" s="1111" t="s">
        <v>833</v>
      </c>
      <c r="P2313" s="1111"/>
      <c r="Q2313" s="2892"/>
      <c r="R2313" s="2096"/>
      <c r="S2313" s="2870"/>
      <c r="T2313" s="2870"/>
      <c r="U2313" s="2870"/>
      <c r="V2313" s="2870"/>
      <c r="W2313" s="2870"/>
      <c r="X2313" s="2870"/>
      <c r="Y2313" s="2870"/>
      <c r="Z2313" s="2870"/>
      <c r="AA2313" s="2871"/>
      <c r="AB2313" s="1125"/>
      <c r="AC2313" s="1151"/>
      <c r="AD2313" s="1152"/>
      <c r="AE2313" s="1153"/>
      <c r="AF2313" s="1153"/>
      <c r="AG2313" s="1153"/>
      <c r="AH2313" s="124"/>
      <c r="AI2313" s="124"/>
      <c r="AJ2313" s="124"/>
      <c r="AK2313" s="124"/>
      <c r="AL2313" s="1153"/>
      <c r="AM2313" s="124"/>
      <c r="AN2313" s="124"/>
      <c r="AO2313" s="1153"/>
      <c r="AP2313" s="1153"/>
      <c r="AQ2313" s="1153"/>
      <c r="AR2313" s="1154"/>
      <c r="AS2313" s="1154"/>
      <c r="AT2313" s="1154"/>
      <c r="AU2313" s="1154"/>
      <c r="AV2313" s="1154"/>
      <c r="AW2313" s="1154"/>
      <c r="AX2313" s="1154"/>
      <c r="AY2313" s="1154"/>
      <c r="AZ2313" s="1154"/>
      <c r="BA2313" s="1154"/>
      <c r="BB2313" s="1154"/>
    </row>
    <row r="2314" spans="2:54" ht="15" customHeight="1">
      <c r="B2314" s="1155"/>
      <c r="C2314" s="3016" t="s">
        <v>1135</v>
      </c>
      <c r="D2314" s="3016" t="s">
        <v>833</v>
      </c>
      <c r="E2314" s="1146" t="s">
        <v>1127</v>
      </c>
      <c r="F2314" s="1106"/>
      <c r="G2314" s="441" t="s">
        <v>93</v>
      </c>
      <c r="H2314" s="441" t="s">
        <v>1103</v>
      </c>
      <c r="I2314" s="441" t="s">
        <v>1128</v>
      </c>
      <c r="J2314" s="441" t="s">
        <v>112</v>
      </c>
      <c r="K2314" s="1111" t="s">
        <v>1135</v>
      </c>
      <c r="L2314" s="441" t="s">
        <v>1120</v>
      </c>
      <c r="M2314" s="441" t="str">
        <f t="shared" si="137"/>
        <v>&lt;INSERT CONNECTION POINT NAME&gt;</v>
      </c>
      <c r="N2314" s="1111" t="s">
        <v>1106</v>
      </c>
      <c r="O2314" s="1111" t="s">
        <v>833</v>
      </c>
      <c r="P2314" s="1111"/>
      <c r="Q2314" s="2892"/>
      <c r="R2314" s="2096"/>
      <c r="S2314" s="2870"/>
      <c r="T2314" s="2870"/>
      <c r="U2314" s="2870"/>
      <c r="V2314" s="2870"/>
      <c r="W2314" s="2870"/>
      <c r="X2314" s="2870"/>
      <c r="Y2314" s="2870"/>
      <c r="Z2314" s="2870"/>
      <c r="AA2314" s="2871"/>
      <c r="AB2314" s="1125"/>
      <c r="AC2314" s="1151"/>
      <c r="AD2314" s="1152"/>
      <c r="AE2314" s="1153"/>
      <c r="AF2314" s="1153"/>
      <c r="AG2314" s="1153"/>
      <c r="AH2314" s="124"/>
      <c r="AI2314" s="124"/>
      <c r="AJ2314" s="124"/>
      <c r="AK2314" s="124"/>
      <c r="AL2314" s="1153"/>
      <c r="AM2314" s="124"/>
      <c r="AN2314" s="124"/>
      <c r="AO2314" s="1153"/>
      <c r="AP2314" s="1153"/>
      <c r="AQ2314" s="1153"/>
      <c r="AR2314" s="1154"/>
      <c r="AS2314" s="1154"/>
      <c r="AT2314" s="1154"/>
      <c r="AU2314" s="1154"/>
      <c r="AV2314" s="1154"/>
      <c r="AW2314" s="1154"/>
      <c r="AX2314" s="1154"/>
      <c r="AY2314" s="1154"/>
      <c r="AZ2314" s="1154"/>
      <c r="BA2314" s="1154"/>
      <c r="BB2314" s="1154"/>
    </row>
    <row r="2315" spans="2:54" ht="15" customHeight="1">
      <c r="B2315" s="1155"/>
      <c r="C2315" s="3017"/>
      <c r="D2315" s="3017"/>
      <c r="E2315" s="1146" t="s">
        <v>1130</v>
      </c>
      <c r="F2315" s="1106"/>
      <c r="G2315" s="441" t="s">
        <v>93</v>
      </c>
      <c r="H2315" s="441" t="s">
        <v>1103</v>
      </c>
      <c r="I2315" s="441" t="s">
        <v>1131</v>
      </c>
      <c r="J2315" s="441" t="s">
        <v>112</v>
      </c>
      <c r="K2315" s="1111" t="s">
        <v>1135</v>
      </c>
      <c r="L2315" s="441" t="s">
        <v>1120</v>
      </c>
      <c r="M2315" s="441" t="str">
        <f t="shared" si="137"/>
        <v>&lt;INSERT CONNECTION POINT NAME&gt;</v>
      </c>
      <c r="N2315" s="1111" t="s">
        <v>1106</v>
      </c>
      <c r="O2315" s="1111" t="s">
        <v>833</v>
      </c>
      <c r="P2315" s="1111"/>
      <c r="Q2315" s="2892"/>
      <c r="R2315" s="2096"/>
      <c r="S2315" s="2870"/>
      <c r="T2315" s="2870"/>
      <c r="U2315" s="2870"/>
      <c r="V2315" s="2870"/>
      <c r="W2315" s="2870"/>
      <c r="X2315" s="2870"/>
      <c r="Y2315" s="2870"/>
      <c r="Z2315" s="2870"/>
      <c r="AA2315" s="2871"/>
      <c r="AB2315" s="1125"/>
      <c r="AC2315" s="1151"/>
      <c r="AD2315" s="1152"/>
      <c r="AE2315" s="1153"/>
      <c r="AF2315" s="1153"/>
      <c r="AG2315" s="1153"/>
      <c r="AH2315" s="124"/>
      <c r="AI2315" s="124"/>
      <c r="AJ2315" s="124"/>
      <c r="AK2315" s="124"/>
      <c r="AL2315" s="1153"/>
      <c r="AM2315" s="124"/>
      <c r="AN2315" s="124"/>
      <c r="AO2315" s="1153"/>
      <c r="AP2315" s="1153"/>
      <c r="AQ2315" s="1153"/>
      <c r="AR2315" s="1154"/>
      <c r="AS2315" s="1154"/>
      <c r="AT2315" s="1154"/>
      <c r="AU2315" s="1154"/>
      <c r="AV2315" s="1154"/>
      <c r="AW2315" s="1154"/>
      <c r="AX2315" s="1154"/>
      <c r="AY2315" s="1154"/>
      <c r="AZ2315" s="1154"/>
      <c r="BA2315" s="1154"/>
      <c r="BB2315" s="1154"/>
    </row>
    <row r="2316" spans="2:54" ht="15" customHeight="1">
      <c r="B2316" s="1155"/>
      <c r="C2316" s="3016" t="s">
        <v>1135</v>
      </c>
      <c r="D2316" s="3016" t="s">
        <v>842</v>
      </c>
      <c r="E2316" s="1146" t="s">
        <v>1127</v>
      </c>
      <c r="F2316" s="1106"/>
      <c r="G2316" s="441" t="s">
        <v>93</v>
      </c>
      <c r="H2316" s="441" t="s">
        <v>1103</v>
      </c>
      <c r="I2316" s="441" t="s">
        <v>1128</v>
      </c>
      <c r="J2316" s="441" t="s">
        <v>112</v>
      </c>
      <c r="K2316" s="1111" t="s">
        <v>1135</v>
      </c>
      <c r="L2316" s="441" t="s">
        <v>1120</v>
      </c>
      <c r="M2316" s="441" t="str">
        <f t="shared" si="137"/>
        <v>&lt;INSERT CONNECTION POINT NAME&gt;</v>
      </c>
      <c r="N2316" s="1111" t="s">
        <v>1106</v>
      </c>
      <c r="O2316" s="1111" t="s">
        <v>842</v>
      </c>
      <c r="P2316" s="1111"/>
      <c r="Q2316" s="2892"/>
      <c r="R2316" s="2096"/>
      <c r="S2316" s="2870"/>
      <c r="T2316" s="2870"/>
      <c r="U2316" s="2870"/>
      <c r="V2316" s="2870"/>
      <c r="W2316" s="2870"/>
      <c r="X2316" s="2870"/>
      <c r="Y2316" s="2870"/>
      <c r="Z2316" s="2870"/>
      <c r="AA2316" s="2871"/>
      <c r="AB2316" s="1125"/>
      <c r="AC2316" s="1151"/>
      <c r="AD2316" s="1152"/>
      <c r="AE2316" s="1153"/>
      <c r="AF2316" s="1153"/>
      <c r="AG2316" s="1153"/>
      <c r="AH2316" s="124"/>
      <c r="AI2316" s="124"/>
      <c r="AJ2316" s="124"/>
      <c r="AK2316" s="124"/>
      <c r="AL2316" s="1153"/>
      <c r="AM2316" s="124"/>
      <c r="AN2316" s="124"/>
      <c r="AO2316" s="1153"/>
      <c r="AP2316" s="1153"/>
      <c r="AQ2316" s="1153"/>
      <c r="AR2316" s="1154"/>
      <c r="AS2316" s="1154"/>
      <c r="AT2316" s="1154"/>
      <c r="AU2316" s="1154"/>
      <c r="AV2316" s="1154"/>
      <c r="AW2316" s="1154"/>
      <c r="AX2316" s="1154"/>
      <c r="AY2316" s="1154"/>
      <c r="AZ2316" s="1154"/>
      <c r="BA2316" s="1154"/>
      <c r="BB2316" s="1154"/>
    </row>
    <row r="2317" spans="2:54" ht="15" customHeight="1">
      <c r="B2317" s="1155"/>
      <c r="C2317" s="3017"/>
      <c r="D2317" s="3017"/>
      <c r="E2317" s="1146" t="s">
        <v>1130</v>
      </c>
      <c r="F2317" s="1106"/>
      <c r="G2317" s="441" t="s">
        <v>93</v>
      </c>
      <c r="H2317" s="441" t="s">
        <v>1103</v>
      </c>
      <c r="I2317" s="441" t="s">
        <v>1131</v>
      </c>
      <c r="J2317" s="441" t="s">
        <v>112</v>
      </c>
      <c r="K2317" s="1111" t="s">
        <v>1135</v>
      </c>
      <c r="L2317" s="441" t="s">
        <v>1120</v>
      </c>
      <c r="M2317" s="441" t="str">
        <f t="shared" ref="M2317:M2380" si="141">M2316</f>
        <v>&lt;INSERT CONNECTION POINT NAME&gt;</v>
      </c>
      <c r="N2317" s="1111" t="s">
        <v>1106</v>
      </c>
      <c r="O2317" s="1111" t="s">
        <v>842</v>
      </c>
      <c r="P2317" s="1111"/>
      <c r="Q2317" s="2892"/>
      <c r="R2317" s="2096"/>
      <c r="S2317" s="2870"/>
      <c r="T2317" s="2870"/>
      <c r="U2317" s="2870"/>
      <c r="V2317" s="2870"/>
      <c r="W2317" s="2870"/>
      <c r="X2317" s="2870"/>
      <c r="Y2317" s="2870"/>
      <c r="Z2317" s="2870"/>
      <c r="AA2317" s="2871"/>
      <c r="AB2317" s="1125"/>
      <c r="AC2317" s="1151"/>
      <c r="AD2317" s="1152"/>
      <c r="AE2317" s="1153"/>
      <c r="AF2317" s="1153"/>
      <c r="AG2317" s="1153"/>
      <c r="AH2317" s="124"/>
      <c r="AI2317" s="124"/>
      <c r="AJ2317" s="124"/>
      <c r="AK2317" s="124"/>
      <c r="AL2317" s="1153"/>
      <c r="AM2317" s="124"/>
      <c r="AN2317" s="124"/>
      <c r="AO2317" s="1153"/>
      <c r="AP2317" s="1153"/>
      <c r="AQ2317" s="1153"/>
      <c r="AR2317" s="1154"/>
      <c r="AS2317" s="1154"/>
      <c r="AT2317" s="1154"/>
      <c r="AU2317" s="1154"/>
      <c r="AV2317" s="1154"/>
      <c r="AW2317" s="1154"/>
      <c r="AX2317" s="1154"/>
      <c r="AY2317" s="1154"/>
      <c r="AZ2317" s="1154"/>
      <c r="BA2317" s="1154"/>
      <c r="BB2317" s="1154"/>
    </row>
    <row r="2318" spans="2:54" ht="15" customHeight="1">
      <c r="B2318" s="1155"/>
      <c r="C2318" s="3016" t="s">
        <v>1136</v>
      </c>
      <c r="D2318" s="3016" t="s">
        <v>833</v>
      </c>
      <c r="E2318" s="1146" t="s">
        <v>1127</v>
      </c>
      <c r="F2318" s="1106"/>
      <c r="G2318" s="441" t="s">
        <v>93</v>
      </c>
      <c r="H2318" s="441" t="s">
        <v>1103</v>
      </c>
      <c r="I2318" s="441" t="s">
        <v>1128</v>
      </c>
      <c r="J2318" s="441" t="s">
        <v>112</v>
      </c>
      <c r="K2318" s="1111" t="s">
        <v>1136</v>
      </c>
      <c r="L2318" s="441" t="s">
        <v>1120</v>
      </c>
      <c r="M2318" s="441" t="str">
        <f t="shared" si="141"/>
        <v>&lt;INSERT CONNECTION POINT NAME&gt;</v>
      </c>
      <c r="N2318" s="1111" t="s">
        <v>1106</v>
      </c>
      <c r="O2318" s="1111" t="s">
        <v>833</v>
      </c>
      <c r="P2318" s="1111"/>
      <c r="Q2318" s="2892"/>
      <c r="R2318" s="2096"/>
      <c r="S2318" s="2870"/>
      <c r="T2318" s="2870"/>
      <c r="U2318" s="2870"/>
      <c r="V2318" s="2870"/>
      <c r="W2318" s="2870"/>
      <c r="X2318" s="2870"/>
      <c r="Y2318" s="2870"/>
      <c r="Z2318" s="2870"/>
      <c r="AA2318" s="2871"/>
      <c r="AB2318" s="1125"/>
      <c r="AC2318" s="1151"/>
      <c r="AD2318" s="1152"/>
      <c r="AE2318" s="1153"/>
      <c r="AF2318" s="1153"/>
      <c r="AG2318" s="1153"/>
      <c r="AH2318" s="124"/>
      <c r="AI2318" s="124"/>
      <c r="AJ2318" s="124"/>
      <c r="AK2318" s="124"/>
      <c r="AL2318" s="1153"/>
      <c r="AM2318" s="124"/>
      <c r="AN2318" s="124"/>
      <c r="AO2318" s="1153"/>
      <c r="AP2318" s="1153"/>
      <c r="AQ2318" s="1153"/>
      <c r="AR2318" s="1154"/>
      <c r="AS2318" s="1154"/>
      <c r="AT2318" s="1154"/>
      <c r="AU2318" s="1154"/>
      <c r="AV2318" s="1154"/>
      <c r="AW2318" s="1154"/>
      <c r="AX2318" s="1154"/>
      <c r="AY2318" s="1154"/>
      <c r="AZ2318" s="1154"/>
      <c r="BA2318" s="1154"/>
      <c r="BB2318" s="1154"/>
    </row>
    <row r="2319" spans="2:54" ht="15" customHeight="1">
      <c r="B2319" s="1155"/>
      <c r="C2319" s="3017"/>
      <c r="D2319" s="3017"/>
      <c r="E2319" s="1146" t="s">
        <v>1130</v>
      </c>
      <c r="F2319" s="1106"/>
      <c r="G2319" s="441" t="s">
        <v>93</v>
      </c>
      <c r="H2319" s="441" t="s">
        <v>1103</v>
      </c>
      <c r="I2319" s="441" t="s">
        <v>1131</v>
      </c>
      <c r="J2319" s="441" t="s">
        <v>112</v>
      </c>
      <c r="K2319" s="1111" t="s">
        <v>1136</v>
      </c>
      <c r="L2319" s="441" t="s">
        <v>1120</v>
      </c>
      <c r="M2319" s="441" t="str">
        <f t="shared" si="141"/>
        <v>&lt;INSERT CONNECTION POINT NAME&gt;</v>
      </c>
      <c r="N2319" s="1111" t="s">
        <v>1106</v>
      </c>
      <c r="O2319" s="1111" t="s">
        <v>833</v>
      </c>
      <c r="P2319" s="1111"/>
      <c r="Q2319" s="2100"/>
      <c r="R2319" s="2101"/>
      <c r="S2319" s="2102"/>
      <c r="T2319" s="2102"/>
      <c r="U2319" s="2102"/>
      <c r="V2319" s="2102"/>
      <c r="W2319" s="2102"/>
      <c r="X2319" s="2102"/>
      <c r="Y2319" s="2102"/>
      <c r="Z2319" s="2102"/>
      <c r="AA2319" s="2103"/>
      <c r="AB2319" s="1125"/>
      <c r="AC2319" s="1151"/>
      <c r="AD2319" s="1152"/>
      <c r="AE2319" s="1153"/>
      <c r="AF2319" s="1153"/>
      <c r="AG2319" s="1153"/>
      <c r="AH2319" s="124"/>
      <c r="AI2319" s="124"/>
      <c r="AJ2319" s="124"/>
      <c r="AK2319" s="124"/>
      <c r="AL2319" s="1153"/>
      <c r="AM2319" s="124"/>
      <c r="AN2319" s="124"/>
      <c r="AO2319" s="1153"/>
      <c r="AP2319" s="1153"/>
      <c r="AQ2319" s="1153"/>
      <c r="AR2319" s="1154"/>
      <c r="AS2319" s="1154"/>
      <c r="AT2319" s="1154"/>
      <c r="AU2319" s="1154"/>
      <c r="AV2319" s="1154"/>
      <c r="AW2319" s="1154"/>
      <c r="AX2319" s="1154"/>
      <c r="AY2319" s="1154"/>
      <c r="AZ2319" s="1154"/>
      <c r="BA2319" s="1154"/>
      <c r="BB2319" s="1154"/>
    </row>
    <row r="2320" spans="2:54" ht="15" customHeight="1">
      <c r="B2320" s="1155"/>
      <c r="C2320" s="3016" t="s">
        <v>1136</v>
      </c>
      <c r="D2320" s="3016" t="s">
        <v>842</v>
      </c>
      <c r="E2320" s="1146" t="s">
        <v>1127</v>
      </c>
      <c r="F2320" s="1106"/>
      <c r="G2320" s="441" t="s">
        <v>93</v>
      </c>
      <c r="H2320" s="441" t="s">
        <v>1103</v>
      </c>
      <c r="I2320" s="441" t="s">
        <v>1128</v>
      </c>
      <c r="J2320" s="441" t="s">
        <v>112</v>
      </c>
      <c r="K2320" s="1111" t="s">
        <v>1136</v>
      </c>
      <c r="L2320" s="441" t="s">
        <v>1120</v>
      </c>
      <c r="M2320" s="441" t="str">
        <f t="shared" si="141"/>
        <v>&lt;INSERT CONNECTION POINT NAME&gt;</v>
      </c>
      <c r="N2320" s="1111" t="s">
        <v>1106</v>
      </c>
      <c r="O2320" s="1111" t="s">
        <v>842</v>
      </c>
      <c r="P2320" s="1111"/>
      <c r="Q2320" s="2100"/>
      <c r="R2320" s="2101"/>
      <c r="S2320" s="2102"/>
      <c r="T2320" s="2102"/>
      <c r="U2320" s="2102"/>
      <c r="V2320" s="2102"/>
      <c r="W2320" s="2102"/>
      <c r="X2320" s="2102"/>
      <c r="Y2320" s="2102"/>
      <c r="Z2320" s="2102"/>
      <c r="AA2320" s="2103"/>
      <c r="AB2320" s="1125"/>
      <c r="AC2320" s="1151"/>
      <c r="AD2320" s="1152"/>
      <c r="AE2320" s="1153"/>
      <c r="AF2320" s="1153"/>
      <c r="AG2320" s="1153"/>
      <c r="AH2320" s="124"/>
      <c r="AI2320" s="124"/>
      <c r="AJ2320" s="124"/>
      <c r="AK2320" s="124"/>
      <c r="AL2320" s="1153"/>
      <c r="AM2320" s="124"/>
      <c r="AN2320" s="124"/>
      <c r="AO2320" s="1153"/>
      <c r="AP2320" s="1153"/>
      <c r="AQ2320" s="1153"/>
      <c r="AR2320" s="1154"/>
      <c r="AS2320" s="1154"/>
      <c r="AT2320" s="1154"/>
      <c r="AU2320" s="1154"/>
      <c r="AV2320" s="1154"/>
      <c r="AW2320" s="1154"/>
      <c r="AX2320" s="1154"/>
      <c r="AY2320" s="1154"/>
      <c r="AZ2320" s="1154"/>
      <c r="BA2320" s="1154"/>
      <c r="BB2320" s="1154"/>
    </row>
    <row r="2321" spans="2:54" ht="15" customHeight="1" thickBot="1">
      <c r="B2321" s="2872"/>
      <c r="C2321" s="3018"/>
      <c r="D2321" s="3018"/>
      <c r="E2321" s="2873" t="s">
        <v>1130</v>
      </c>
      <c r="F2321" s="1106"/>
      <c r="G2321" s="441" t="s">
        <v>93</v>
      </c>
      <c r="H2321" s="441" t="s">
        <v>1103</v>
      </c>
      <c r="I2321" s="441" t="s">
        <v>1131</v>
      </c>
      <c r="J2321" s="441" t="s">
        <v>112</v>
      </c>
      <c r="K2321" s="1111" t="s">
        <v>1136</v>
      </c>
      <c r="L2321" s="441" t="s">
        <v>1120</v>
      </c>
      <c r="M2321" s="441" t="str">
        <f t="shared" si="141"/>
        <v>&lt;INSERT CONNECTION POINT NAME&gt;</v>
      </c>
      <c r="N2321" s="1111" t="s">
        <v>1106</v>
      </c>
      <c r="O2321" s="1111" t="s">
        <v>842</v>
      </c>
      <c r="P2321" s="1111"/>
      <c r="Q2321" s="2893"/>
      <c r="R2321" s="2894"/>
      <c r="S2321" s="2877"/>
      <c r="T2321" s="2877"/>
      <c r="U2321" s="2877"/>
      <c r="V2321" s="2877"/>
      <c r="W2321" s="2877"/>
      <c r="X2321" s="2877"/>
      <c r="Y2321" s="2877"/>
      <c r="Z2321" s="2877"/>
      <c r="AA2321" s="2878"/>
      <c r="AB2321" s="1162"/>
      <c r="AC2321" s="1151"/>
      <c r="AD2321" s="1152"/>
      <c r="AE2321" s="1153"/>
      <c r="AF2321" s="1153"/>
      <c r="AG2321" s="1153"/>
      <c r="AH2321" s="124"/>
      <c r="AI2321" s="124"/>
      <c r="AJ2321" s="124"/>
      <c r="AK2321" s="124"/>
      <c r="AL2321" s="1153"/>
      <c r="AM2321" s="124"/>
      <c r="AN2321" s="124"/>
      <c r="AO2321" s="1153"/>
      <c r="AP2321" s="1153"/>
      <c r="AQ2321" s="1153"/>
      <c r="AR2321" s="1154"/>
      <c r="AS2321" s="1154"/>
      <c r="AT2321" s="1154"/>
      <c r="AU2321" s="1154"/>
      <c r="AV2321" s="1154"/>
      <c r="AW2321" s="1154"/>
      <c r="AX2321" s="1154"/>
      <c r="AY2321" s="1154"/>
      <c r="AZ2321" s="1154"/>
      <c r="BA2321" s="1154"/>
      <c r="BB2321" s="1154"/>
    </row>
    <row r="2322" spans="2:54" ht="15" customHeight="1">
      <c r="B2322" s="1145" t="s">
        <v>1125</v>
      </c>
      <c r="C2322" s="3019" t="s">
        <v>1126</v>
      </c>
      <c r="D2322" s="3019" t="s">
        <v>842</v>
      </c>
      <c r="E2322" s="1146" t="s">
        <v>1127</v>
      </c>
      <c r="F2322" s="1106"/>
      <c r="G2322" s="441" t="s">
        <v>93</v>
      </c>
      <c r="H2322" s="441" t="s">
        <v>1103</v>
      </c>
      <c r="I2322" s="441" t="s">
        <v>1128</v>
      </c>
      <c r="J2322" s="441" t="s">
        <v>112</v>
      </c>
      <c r="K2322" s="441" t="s">
        <v>1126</v>
      </c>
      <c r="L2322" s="441" t="s">
        <v>1120</v>
      </c>
      <c r="M2322" s="441" t="str">
        <f t="shared" ref="M2322" si="142">B2322</f>
        <v>&lt;INSERT CONNECTION POINT NAME&gt;</v>
      </c>
      <c r="N2322" s="441" t="s">
        <v>1129</v>
      </c>
      <c r="O2322" s="441" t="s">
        <v>842</v>
      </c>
      <c r="P2322" s="1111"/>
      <c r="Q2322" s="1147"/>
      <c r="R2322" s="1148"/>
      <c r="S2322" s="1149"/>
      <c r="T2322" s="1149"/>
      <c r="U2322" s="1149"/>
      <c r="V2322" s="1149"/>
      <c r="W2322" s="1149"/>
      <c r="X2322" s="1149"/>
      <c r="Y2322" s="1149"/>
      <c r="Z2322" s="1149"/>
      <c r="AA2322" s="1150"/>
      <c r="AB2322" s="1125"/>
      <c r="AC2322" s="1151"/>
      <c r="AD2322" s="1152"/>
      <c r="AE2322" s="1153"/>
      <c r="AF2322" s="1153"/>
      <c r="AG2322" s="1153"/>
      <c r="AH2322" s="124"/>
      <c r="AI2322" s="124"/>
      <c r="AJ2322" s="124"/>
      <c r="AK2322" s="124"/>
      <c r="AL2322" s="124"/>
      <c r="AM2322" s="124"/>
      <c r="AN2322" s="124"/>
      <c r="AO2322" s="124"/>
      <c r="AP2322" s="124"/>
      <c r="AQ2322" s="1153"/>
      <c r="AR2322" s="1154"/>
      <c r="AS2322" s="1154"/>
      <c r="AT2322" s="1154"/>
      <c r="AU2322" s="1154"/>
      <c r="AV2322" s="1154"/>
      <c r="AW2322" s="1154"/>
      <c r="AX2322" s="1154"/>
      <c r="AY2322" s="1154"/>
      <c r="AZ2322" s="1154"/>
      <c r="BA2322" s="1154"/>
      <c r="BB2322" s="1154"/>
    </row>
    <row r="2323" spans="2:54" ht="15" customHeight="1">
      <c r="B2323" s="1155"/>
      <c r="C2323" s="3017"/>
      <c r="D2323" s="3017"/>
      <c r="E2323" s="1146" t="s">
        <v>1130</v>
      </c>
      <c r="F2323" s="1106"/>
      <c r="G2323" s="441" t="s">
        <v>93</v>
      </c>
      <c r="H2323" s="441" t="s">
        <v>1103</v>
      </c>
      <c r="I2323" s="441" t="s">
        <v>1131</v>
      </c>
      <c r="J2323" s="441" t="s">
        <v>112</v>
      </c>
      <c r="K2323" s="441" t="s">
        <v>1126</v>
      </c>
      <c r="L2323" s="441" t="s">
        <v>1120</v>
      </c>
      <c r="M2323" s="441" t="str">
        <f t="shared" si="141"/>
        <v>&lt;INSERT CONNECTION POINT NAME&gt;</v>
      </c>
      <c r="N2323" s="441" t="s">
        <v>1129</v>
      </c>
      <c r="O2323" s="441" t="s">
        <v>842</v>
      </c>
      <c r="P2323" s="1111"/>
      <c r="Q2323" s="1156"/>
      <c r="R2323" s="1157"/>
      <c r="S2323" s="1158"/>
      <c r="T2323" s="1158"/>
      <c r="U2323" s="1158"/>
      <c r="V2323" s="1158"/>
      <c r="W2323" s="1158"/>
      <c r="X2323" s="1158"/>
      <c r="Y2323" s="1158"/>
      <c r="Z2323" s="1158"/>
      <c r="AA2323" s="1159"/>
      <c r="AB2323" s="1125"/>
      <c r="AC2323" s="1151"/>
      <c r="AD2323" s="1152"/>
      <c r="AE2323" s="1153"/>
      <c r="AF2323" s="1153"/>
      <c r="AG2323" s="1153"/>
      <c r="AH2323" s="124"/>
      <c r="AI2323" s="124"/>
      <c r="AJ2323" s="124"/>
      <c r="AK2323" s="124"/>
      <c r="AL2323" s="124"/>
      <c r="AM2323" s="124"/>
      <c r="AN2323" s="124"/>
      <c r="AO2323" s="124"/>
      <c r="AP2323" s="124"/>
      <c r="AQ2323" s="1153"/>
      <c r="AR2323" s="1154"/>
      <c r="AS2323" s="1154"/>
      <c r="AT2323" s="1154"/>
      <c r="AU2323" s="1154"/>
      <c r="AV2323" s="1154"/>
      <c r="AW2323" s="1154"/>
      <c r="AX2323" s="1154"/>
      <c r="AY2323" s="1154"/>
      <c r="AZ2323" s="1154"/>
      <c r="BA2323" s="1154"/>
      <c r="BB2323" s="1154"/>
    </row>
    <row r="2324" spans="2:54" ht="15" customHeight="1">
      <c r="B2324" s="1155"/>
      <c r="C2324" s="3016" t="s">
        <v>1132</v>
      </c>
      <c r="D2324" s="3016" t="s">
        <v>833</v>
      </c>
      <c r="E2324" s="1146" t="s">
        <v>1127</v>
      </c>
      <c r="F2324" s="1106"/>
      <c r="G2324" s="441" t="s">
        <v>93</v>
      </c>
      <c r="H2324" s="441" t="s">
        <v>1103</v>
      </c>
      <c r="I2324" s="441" t="s">
        <v>1128</v>
      </c>
      <c r="J2324" s="441" t="s">
        <v>112</v>
      </c>
      <c r="K2324" s="1111" t="s">
        <v>1132</v>
      </c>
      <c r="L2324" s="441" t="s">
        <v>1120</v>
      </c>
      <c r="M2324" s="441" t="str">
        <f t="shared" si="141"/>
        <v>&lt;INSERT CONNECTION POINT NAME&gt;</v>
      </c>
      <c r="N2324" s="1111" t="s">
        <v>1106</v>
      </c>
      <c r="O2324" s="1111" t="s">
        <v>833</v>
      </c>
      <c r="P2324" s="1111"/>
      <c r="Q2324" s="2850"/>
      <c r="R2324" s="2097"/>
      <c r="S2324" s="2851"/>
      <c r="T2324" s="2851"/>
      <c r="U2324" s="2851"/>
      <c r="V2324" s="2851"/>
      <c r="W2324" s="2852"/>
      <c r="X2324" s="2852"/>
      <c r="Y2324" s="2852"/>
      <c r="Z2324" s="2852"/>
      <c r="AA2324" s="2853"/>
      <c r="AB2324" s="1125"/>
      <c r="AC2324" s="1151"/>
      <c r="AD2324" s="1152"/>
      <c r="AE2324" s="1153"/>
      <c r="AF2324" s="1153"/>
      <c r="AG2324" s="1153"/>
      <c r="AH2324" s="124"/>
      <c r="AI2324" s="124"/>
      <c r="AJ2324" s="124"/>
      <c r="AK2324" s="124"/>
      <c r="AL2324" s="1153"/>
      <c r="AM2324" s="124"/>
      <c r="AN2324" s="124"/>
      <c r="AO2324" s="1153"/>
      <c r="AP2324" s="1153"/>
      <c r="AQ2324" s="1153"/>
      <c r="AR2324" s="1154"/>
      <c r="AS2324" s="1154"/>
      <c r="AT2324" s="1154"/>
      <c r="AU2324" s="1160"/>
      <c r="AV2324" s="1154"/>
      <c r="AW2324" s="1154"/>
      <c r="AX2324" s="1154"/>
      <c r="AY2324" s="1154"/>
      <c r="AZ2324" s="1154"/>
      <c r="BA2324" s="1154"/>
      <c r="BB2324" s="1154"/>
    </row>
    <row r="2325" spans="2:54" ht="15" customHeight="1">
      <c r="B2325" s="1155"/>
      <c r="C2325" s="3017"/>
      <c r="D2325" s="3017"/>
      <c r="E2325" s="1146" t="s">
        <v>1130</v>
      </c>
      <c r="F2325" s="1106"/>
      <c r="G2325" s="441" t="s">
        <v>93</v>
      </c>
      <c r="H2325" s="441" t="s">
        <v>1103</v>
      </c>
      <c r="I2325" s="441" t="s">
        <v>1131</v>
      </c>
      <c r="J2325" s="441" t="s">
        <v>112</v>
      </c>
      <c r="K2325" s="1111" t="s">
        <v>1132</v>
      </c>
      <c r="L2325" s="441" t="s">
        <v>1120</v>
      </c>
      <c r="M2325" s="441" t="str">
        <f t="shared" si="141"/>
        <v>&lt;INSERT CONNECTION POINT NAME&gt;</v>
      </c>
      <c r="N2325" s="1111" t="s">
        <v>1106</v>
      </c>
      <c r="O2325" s="1111" t="s">
        <v>833</v>
      </c>
      <c r="P2325" s="1111"/>
      <c r="Q2325" s="2850"/>
      <c r="R2325" s="2097"/>
      <c r="S2325" s="2851"/>
      <c r="T2325" s="2851"/>
      <c r="U2325" s="2851"/>
      <c r="V2325" s="2851"/>
      <c r="W2325" s="2852"/>
      <c r="X2325" s="2852"/>
      <c r="Y2325" s="2852"/>
      <c r="Z2325" s="2852"/>
      <c r="AA2325" s="2853"/>
      <c r="AB2325" s="1125"/>
      <c r="AC2325" s="1151"/>
      <c r="AD2325" s="1152"/>
      <c r="AE2325" s="1153"/>
      <c r="AF2325" s="1153"/>
      <c r="AG2325" s="1153"/>
      <c r="AH2325" s="124"/>
      <c r="AI2325" s="124"/>
      <c r="AJ2325" s="124"/>
      <c r="AK2325" s="124"/>
      <c r="AL2325" s="1153"/>
      <c r="AM2325" s="124"/>
      <c r="AN2325" s="124"/>
      <c r="AO2325" s="1153"/>
      <c r="AP2325" s="1153"/>
      <c r="AQ2325" s="1153"/>
      <c r="AR2325" s="1154"/>
      <c r="AS2325" s="1154"/>
      <c r="AT2325" s="1154"/>
      <c r="AU2325" s="1160"/>
      <c r="AV2325" s="1154"/>
      <c r="AW2325" s="1154"/>
      <c r="AX2325" s="1154"/>
      <c r="AY2325" s="1154"/>
      <c r="AZ2325" s="1154"/>
      <c r="BA2325" s="1154"/>
      <c r="BB2325" s="1154"/>
    </row>
    <row r="2326" spans="2:54" ht="15" customHeight="1">
      <c r="B2326" s="1155"/>
      <c r="C2326" s="3016" t="s">
        <v>1132</v>
      </c>
      <c r="D2326" s="3016" t="s">
        <v>842</v>
      </c>
      <c r="E2326" s="1146" t="s">
        <v>1127</v>
      </c>
      <c r="F2326" s="1106"/>
      <c r="G2326" s="441" t="s">
        <v>93</v>
      </c>
      <c r="H2326" s="441" t="s">
        <v>1103</v>
      </c>
      <c r="I2326" s="441" t="s">
        <v>1128</v>
      </c>
      <c r="J2326" s="441" t="s">
        <v>112</v>
      </c>
      <c r="K2326" s="1111" t="s">
        <v>1132</v>
      </c>
      <c r="L2326" s="441" t="s">
        <v>1120</v>
      </c>
      <c r="M2326" s="441" t="str">
        <f t="shared" si="141"/>
        <v>&lt;INSERT CONNECTION POINT NAME&gt;</v>
      </c>
      <c r="N2326" s="1111" t="s">
        <v>1106</v>
      </c>
      <c r="O2326" s="1112" t="s">
        <v>842</v>
      </c>
      <c r="P2326" s="1111"/>
      <c r="Q2326" s="2850"/>
      <c r="R2326" s="2097"/>
      <c r="S2326" s="2851"/>
      <c r="T2326" s="2851"/>
      <c r="U2326" s="2851"/>
      <c r="V2326" s="2851"/>
      <c r="W2326" s="2852"/>
      <c r="X2326" s="2852"/>
      <c r="Y2326" s="2852"/>
      <c r="Z2326" s="2852"/>
      <c r="AA2326" s="2853"/>
      <c r="AB2326" s="1125"/>
      <c r="AC2326" s="1151"/>
      <c r="AD2326" s="1152"/>
      <c r="AE2326" s="1153"/>
      <c r="AF2326" s="1153"/>
      <c r="AG2326" s="1153"/>
      <c r="AH2326" s="124"/>
      <c r="AI2326" s="124"/>
      <c r="AJ2326" s="124"/>
      <c r="AK2326" s="124"/>
      <c r="AL2326" s="1153"/>
      <c r="AM2326" s="124"/>
      <c r="AN2326" s="124"/>
      <c r="AO2326" s="1153"/>
      <c r="AP2326" s="1161"/>
      <c r="AQ2326" s="1153"/>
      <c r="AR2326" s="1154"/>
      <c r="AS2326" s="1154"/>
      <c r="AT2326" s="1154"/>
      <c r="AU2326" s="1160"/>
      <c r="AV2326" s="1154"/>
      <c r="AW2326" s="1154"/>
      <c r="AX2326" s="1154"/>
      <c r="AY2326" s="1154"/>
      <c r="AZ2326" s="1154"/>
      <c r="BA2326" s="1154"/>
      <c r="BB2326" s="1154"/>
    </row>
    <row r="2327" spans="2:54" ht="15" customHeight="1">
      <c r="B2327" s="1155"/>
      <c r="C2327" s="3017"/>
      <c r="D2327" s="3017"/>
      <c r="E2327" s="1146" t="s">
        <v>1130</v>
      </c>
      <c r="F2327" s="1106"/>
      <c r="G2327" s="441" t="s">
        <v>93</v>
      </c>
      <c r="H2327" s="441" t="s">
        <v>1103</v>
      </c>
      <c r="I2327" s="441" t="s">
        <v>1131</v>
      </c>
      <c r="J2327" s="441" t="s">
        <v>112</v>
      </c>
      <c r="K2327" s="1111" t="s">
        <v>1132</v>
      </c>
      <c r="L2327" s="441" t="s">
        <v>1120</v>
      </c>
      <c r="M2327" s="441" t="str">
        <f t="shared" si="141"/>
        <v>&lt;INSERT CONNECTION POINT NAME&gt;</v>
      </c>
      <c r="N2327" s="1111" t="s">
        <v>1106</v>
      </c>
      <c r="O2327" s="1112" t="s">
        <v>842</v>
      </c>
      <c r="P2327" s="1111"/>
      <c r="Q2327" s="2850"/>
      <c r="R2327" s="2097"/>
      <c r="S2327" s="2851"/>
      <c r="T2327" s="2851"/>
      <c r="U2327" s="2851"/>
      <c r="V2327" s="2851"/>
      <c r="W2327" s="2852"/>
      <c r="X2327" s="2852"/>
      <c r="Y2327" s="2852"/>
      <c r="Z2327" s="2852"/>
      <c r="AA2327" s="2853"/>
      <c r="AB2327" s="1125"/>
      <c r="AC2327" s="1151"/>
      <c r="AD2327" s="1152"/>
      <c r="AE2327" s="1153"/>
      <c r="AF2327" s="1153"/>
      <c r="AG2327" s="1153"/>
      <c r="AH2327" s="124"/>
      <c r="AI2327" s="124"/>
      <c r="AJ2327" s="124"/>
      <c r="AK2327" s="124"/>
      <c r="AL2327" s="1153"/>
      <c r="AM2327" s="124"/>
      <c r="AN2327" s="124"/>
      <c r="AO2327" s="1153"/>
      <c r="AP2327" s="1161"/>
      <c r="AQ2327" s="1153"/>
      <c r="AR2327" s="1154"/>
      <c r="AS2327" s="1154"/>
      <c r="AT2327" s="1154"/>
      <c r="AU2327" s="1160"/>
      <c r="AV2327" s="1154"/>
      <c r="AW2327" s="1154"/>
      <c r="AX2327" s="1154"/>
      <c r="AY2327" s="1154"/>
      <c r="AZ2327" s="1154"/>
      <c r="BA2327" s="1154"/>
      <c r="BB2327" s="1154"/>
    </row>
    <row r="2328" spans="2:54" ht="15" customHeight="1">
      <c r="B2328" s="1155"/>
      <c r="C2328" s="3016" t="s">
        <v>1133</v>
      </c>
      <c r="D2328" s="3016"/>
      <c r="E2328" s="1146" t="s">
        <v>1127</v>
      </c>
      <c r="F2328" s="1106"/>
      <c r="G2328" s="441" t="s">
        <v>93</v>
      </c>
      <c r="H2328" s="441" t="s">
        <v>1103</v>
      </c>
      <c r="I2328" s="441" t="s">
        <v>1128</v>
      </c>
      <c r="J2328" s="441" t="s">
        <v>112</v>
      </c>
      <c r="K2328" s="1111" t="s">
        <v>1133</v>
      </c>
      <c r="L2328" s="441" t="s">
        <v>1120</v>
      </c>
      <c r="M2328" s="441" t="str">
        <f t="shared" si="141"/>
        <v>&lt;INSERT CONNECTION POINT NAME&gt;</v>
      </c>
      <c r="N2328" s="1111" t="s">
        <v>1108</v>
      </c>
      <c r="O2328" s="1111" t="s">
        <v>1109</v>
      </c>
      <c r="P2328" s="1111"/>
      <c r="Q2328" s="2856"/>
      <c r="R2328" s="2098"/>
      <c r="S2328" s="2858"/>
      <c r="T2328" s="2858"/>
      <c r="U2328" s="2858"/>
      <c r="V2328" s="2858"/>
      <c r="W2328" s="2859"/>
      <c r="X2328" s="2859"/>
      <c r="Y2328" s="2859"/>
      <c r="Z2328" s="2859"/>
      <c r="AA2328" s="2860"/>
      <c r="AB2328" s="1125"/>
      <c r="AC2328" s="1151"/>
      <c r="AD2328" s="1152"/>
      <c r="AE2328" s="1153"/>
      <c r="AF2328" s="1153"/>
      <c r="AG2328" s="1153"/>
      <c r="AH2328" s="124"/>
      <c r="AI2328" s="124"/>
      <c r="AJ2328" s="124"/>
      <c r="AK2328" s="124"/>
      <c r="AL2328" s="1153"/>
      <c r="AM2328" s="124"/>
      <c r="AN2328" s="124"/>
      <c r="AO2328" s="1153"/>
      <c r="AP2328" s="1153"/>
      <c r="AQ2328" s="1153"/>
      <c r="AR2328" s="1154"/>
      <c r="AS2328" s="1154"/>
      <c r="AT2328" s="1154"/>
      <c r="AU2328" s="1154"/>
      <c r="AV2328" s="1154"/>
      <c r="AW2328" s="1154"/>
      <c r="AX2328" s="1154"/>
      <c r="AY2328" s="1154"/>
      <c r="AZ2328" s="1154"/>
      <c r="BA2328" s="1154"/>
      <c r="BB2328" s="1154"/>
    </row>
    <row r="2329" spans="2:54" ht="15" customHeight="1">
      <c r="B2329" s="1155"/>
      <c r="C2329" s="3017"/>
      <c r="D2329" s="3017"/>
      <c r="E2329" s="1146" t="s">
        <v>1130</v>
      </c>
      <c r="F2329" s="1106"/>
      <c r="G2329" s="441" t="s">
        <v>93</v>
      </c>
      <c r="H2329" s="441" t="s">
        <v>1103</v>
      </c>
      <c r="I2329" s="441" t="s">
        <v>1131</v>
      </c>
      <c r="J2329" s="441" t="s">
        <v>112</v>
      </c>
      <c r="K2329" s="1111" t="s">
        <v>1133</v>
      </c>
      <c r="L2329" s="441" t="s">
        <v>1120</v>
      </c>
      <c r="M2329" s="441" t="str">
        <f t="shared" si="141"/>
        <v>&lt;INSERT CONNECTION POINT NAME&gt;</v>
      </c>
      <c r="N2329" s="1111" t="s">
        <v>1108</v>
      </c>
      <c r="O2329" s="1111" t="s">
        <v>1109</v>
      </c>
      <c r="P2329" s="1111"/>
      <c r="Q2329" s="2856"/>
      <c r="R2329" s="2098"/>
      <c r="S2329" s="2858"/>
      <c r="T2329" s="2858"/>
      <c r="U2329" s="2858"/>
      <c r="V2329" s="2858"/>
      <c r="W2329" s="2859"/>
      <c r="X2329" s="2859"/>
      <c r="Y2329" s="2859"/>
      <c r="Z2329" s="2859"/>
      <c r="AA2329" s="2860"/>
      <c r="AB2329" s="1125"/>
      <c r="AC2329" s="1151"/>
      <c r="AD2329" s="1152"/>
      <c r="AE2329" s="1153"/>
      <c r="AF2329" s="1153"/>
      <c r="AG2329" s="1153"/>
      <c r="AH2329" s="124"/>
      <c r="AI2329" s="124"/>
      <c r="AJ2329" s="124"/>
      <c r="AK2329" s="124"/>
      <c r="AL2329" s="1153"/>
      <c r="AM2329" s="124"/>
      <c r="AN2329" s="124"/>
      <c r="AO2329" s="1153"/>
      <c r="AP2329" s="1153"/>
      <c r="AQ2329" s="1153"/>
      <c r="AR2329" s="1154"/>
      <c r="AS2329" s="1154"/>
      <c r="AT2329" s="1154"/>
      <c r="AU2329" s="1154"/>
      <c r="AV2329" s="1154"/>
      <c r="AW2329" s="1154"/>
      <c r="AX2329" s="1154"/>
      <c r="AY2329" s="1154"/>
      <c r="AZ2329" s="1154"/>
      <c r="BA2329" s="1154"/>
      <c r="BB2329" s="1154"/>
    </row>
    <row r="2330" spans="2:54" ht="15" customHeight="1">
      <c r="B2330" s="1155"/>
      <c r="C2330" s="3016" t="s">
        <v>1110</v>
      </c>
      <c r="D2330" s="3016"/>
      <c r="E2330" s="1146" t="s">
        <v>1127</v>
      </c>
      <c r="F2330" s="1106"/>
      <c r="G2330" s="441" t="s">
        <v>93</v>
      </c>
      <c r="H2330" s="441" t="s">
        <v>1103</v>
      </c>
      <c r="I2330" s="441" t="s">
        <v>1128</v>
      </c>
      <c r="J2330" s="441" t="s">
        <v>112</v>
      </c>
      <c r="K2330" s="1111" t="s">
        <v>1110</v>
      </c>
      <c r="L2330" s="441" t="s">
        <v>1120</v>
      </c>
      <c r="M2330" s="441" t="str">
        <f t="shared" si="141"/>
        <v>&lt;INSERT CONNECTION POINT NAME&gt;</v>
      </c>
      <c r="N2330" s="1111" t="s">
        <v>1111</v>
      </c>
      <c r="O2330" s="1112">
        <v>0</v>
      </c>
      <c r="P2330" s="1111"/>
      <c r="Q2330" s="2890"/>
      <c r="R2330" s="2093"/>
      <c r="S2330" s="2883"/>
      <c r="T2330" s="2883"/>
      <c r="U2330" s="2883"/>
      <c r="V2330" s="2883"/>
      <c r="W2330" s="2863"/>
      <c r="X2330" s="2863"/>
      <c r="Y2330" s="2863"/>
      <c r="Z2330" s="2863"/>
      <c r="AA2330" s="2864"/>
      <c r="AB2330" s="1125"/>
      <c r="AC2330" s="1151"/>
      <c r="AD2330" s="1152"/>
      <c r="AE2330" s="1153"/>
      <c r="AF2330" s="1153"/>
      <c r="AG2330" s="1153"/>
      <c r="AH2330" s="124"/>
      <c r="AI2330" s="124"/>
      <c r="AJ2330" s="124"/>
      <c r="AK2330" s="124"/>
      <c r="AL2330" s="1153"/>
      <c r="AM2330" s="124"/>
      <c r="AN2330" s="124"/>
      <c r="AO2330" s="1153"/>
      <c r="AP2330" s="1161"/>
      <c r="AQ2330" s="1153"/>
      <c r="AR2330" s="1154"/>
      <c r="AS2330" s="1154"/>
      <c r="AT2330" s="1154"/>
      <c r="AU2330" s="1154"/>
      <c r="AV2330" s="1154"/>
      <c r="AW2330" s="1154"/>
      <c r="AX2330" s="1154"/>
      <c r="AY2330" s="1154"/>
      <c r="AZ2330" s="1154"/>
      <c r="BA2330" s="1154"/>
      <c r="BB2330" s="1154"/>
    </row>
    <row r="2331" spans="2:54" ht="15" customHeight="1">
      <c r="B2331" s="1155"/>
      <c r="C2331" s="3017"/>
      <c r="D2331" s="3017"/>
      <c r="E2331" s="1146" t="s">
        <v>1130</v>
      </c>
      <c r="F2331" s="1106"/>
      <c r="G2331" s="441" t="s">
        <v>93</v>
      </c>
      <c r="H2331" s="441" t="s">
        <v>1103</v>
      </c>
      <c r="I2331" s="441" t="s">
        <v>1131</v>
      </c>
      <c r="J2331" s="441" t="s">
        <v>112</v>
      </c>
      <c r="K2331" s="1111" t="s">
        <v>1110</v>
      </c>
      <c r="L2331" s="441" t="s">
        <v>1120</v>
      </c>
      <c r="M2331" s="441" t="str">
        <f t="shared" si="141"/>
        <v>&lt;INSERT CONNECTION POINT NAME&gt;</v>
      </c>
      <c r="N2331" s="1111" t="s">
        <v>1111</v>
      </c>
      <c r="O2331" s="1112">
        <v>0</v>
      </c>
      <c r="P2331" s="1111"/>
      <c r="Q2331" s="2890"/>
      <c r="R2331" s="2093"/>
      <c r="S2331" s="2883"/>
      <c r="T2331" s="2883"/>
      <c r="U2331" s="2883"/>
      <c r="V2331" s="2883"/>
      <c r="W2331" s="2863"/>
      <c r="X2331" s="2863"/>
      <c r="Y2331" s="2863"/>
      <c r="Z2331" s="2863"/>
      <c r="AA2331" s="2864"/>
      <c r="AB2331" s="1125"/>
      <c r="AC2331" s="1151"/>
      <c r="AD2331" s="1152"/>
      <c r="AE2331" s="1153"/>
      <c r="AF2331" s="1153"/>
      <c r="AG2331" s="1153"/>
      <c r="AH2331" s="124"/>
      <c r="AI2331" s="124"/>
      <c r="AJ2331" s="124"/>
      <c r="AK2331" s="124"/>
      <c r="AL2331" s="1153"/>
      <c r="AM2331" s="124"/>
      <c r="AN2331" s="124"/>
      <c r="AO2331" s="1153"/>
      <c r="AP2331" s="1161"/>
      <c r="AQ2331" s="1153"/>
      <c r="AR2331" s="1154"/>
      <c r="AS2331" s="1154"/>
      <c r="AT2331" s="1154"/>
      <c r="AU2331" s="1154"/>
      <c r="AV2331" s="1154"/>
      <c r="AW2331" s="1154"/>
      <c r="AX2331" s="1154"/>
      <c r="AY2331" s="1154"/>
      <c r="AZ2331" s="1154"/>
      <c r="BA2331" s="1154"/>
      <c r="BB2331" s="1154"/>
    </row>
    <row r="2332" spans="2:54" ht="15" customHeight="1">
      <c r="B2332" s="1155"/>
      <c r="C2332" s="3016" t="s">
        <v>1112</v>
      </c>
      <c r="D2332" s="3016"/>
      <c r="E2332" s="1146" t="s">
        <v>1127</v>
      </c>
      <c r="F2332" s="1106"/>
      <c r="G2332" s="441" t="s">
        <v>93</v>
      </c>
      <c r="H2332" s="441" t="s">
        <v>1103</v>
      </c>
      <c r="I2332" s="441" t="s">
        <v>1128</v>
      </c>
      <c r="J2332" s="441" t="s">
        <v>112</v>
      </c>
      <c r="K2332" s="1111" t="s">
        <v>1112</v>
      </c>
      <c r="L2332" s="441" t="s">
        <v>1120</v>
      </c>
      <c r="M2332" s="441" t="str">
        <f t="shared" si="141"/>
        <v>&lt;INSERT CONNECTION POINT NAME&gt;</v>
      </c>
      <c r="N2332" s="1111" t="s">
        <v>1113</v>
      </c>
      <c r="O2332" s="1111" t="s">
        <v>1113</v>
      </c>
      <c r="P2332" s="1111"/>
      <c r="Q2332" s="2891"/>
      <c r="R2332" s="2866"/>
      <c r="S2332" s="2866"/>
      <c r="T2332" s="2866"/>
      <c r="U2332" s="2866"/>
      <c r="V2332" s="2866"/>
      <c r="W2332" s="2866"/>
      <c r="X2332" s="2866"/>
      <c r="Y2332" s="2866"/>
      <c r="Z2332" s="2866"/>
      <c r="AA2332" s="2099"/>
      <c r="AB2332" s="1125"/>
      <c r="AC2332" s="1151"/>
      <c r="AD2332" s="1152"/>
      <c r="AE2332" s="1153"/>
      <c r="AF2332" s="1153"/>
      <c r="AG2332" s="1153"/>
      <c r="AH2332" s="124"/>
      <c r="AI2332" s="124"/>
      <c r="AJ2332" s="124"/>
      <c r="AK2332" s="124"/>
      <c r="AL2332" s="1153"/>
      <c r="AM2332" s="124"/>
      <c r="AN2332" s="124"/>
      <c r="AO2332" s="1153"/>
      <c r="AP2332" s="1153"/>
      <c r="AQ2332" s="1153"/>
      <c r="AR2332" s="1154"/>
      <c r="AS2332" s="1154"/>
      <c r="AT2332" s="1154"/>
      <c r="AU2332" s="1154"/>
      <c r="AV2332" s="1154"/>
      <c r="AW2332" s="1154"/>
      <c r="AX2332" s="1154"/>
      <c r="AY2332" s="1154"/>
      <c r="AZ2332" s="1154"/>
      <c r="BA2332" s="1154"/>
      <c r="BB2332" s="1154"/>
    </row>
    <row r="2333" spans="2:54" ht="15" customHeight="1">
      <c r="B2333" s="1155"/>
      <c r="C2333" s="3017"/>
      <c r="D2333" s="3017"/>
      <c r="E2333" s="1146" t="s">
        <v>1130</v>
      </c>
      <c r="F2333" s="1106"/>
      <c r="G2333" s="441" t="s">
        <v>93</v>
      </c>
      <c r="H2333" s="441" t="s">
        <v>1103</v>
      </c>
      <c r="I2333" s="441" t="s">
        <v>1131</v>
      </c>
      <c r="J2333" s="441" t="s">
        <v>112</v>
      </c>
      <c r="K2333" s="1111" t="s">
        <v>1112</v>
      </c>
      <c r="L2333" s="441" t="s">
        <v>1120</v>
      </c>
      <c r="M2333" s="441" t="str">
        <f t="shared" si="141"/>
        <v>&lt;INSERT CONNECTION POINT NAME&gt;</v>
      </c>
      <c r="N2333" s="1111" t="s">
        <v>1113</v>
      </c>
      <c r="O2333" s="1111" t="s">
        <v>1113</v>
      </c>
      <c r="P2333" s="1111"/>
      <c r="Q2333" s="2891"/>
      <c r="R2333" s="2866"/>
      <c r="S2333" s="2866"/>
      <c r="T2333" s="2866"/>
      <c r="U2333" s="2866"/>
      <c r="V2333" s="2866"/>
      <c r="W2333" s="2866"/>
      <c r="X2333" s="2866"/>
      <c r="Y2333" s="2866"/>
      <c r="Z2333" s="2866"/>
      <c r="AA2333" s="2099"/>
      <c r="AB2333" s="1125"/>
      <c r="AC2333" s="1151"/>
      <c r="AD2333" s="1152"/>
      <c r="AE2333" s="1153"/>
      <c r="AF2333" s="1153"/>
      <c r="AG2333" s="1153"/>
      <c r="AH2333" s="124"/>
      <c r="AI2333" s="124"/>
      <c r="AJ2333" s="124"/>
      <c r="AK2333" s="124"/>
      <c r="AL2333" s="1153"/>
      <c r="AM2333" s="124"/>
      <c r="AN2333" s="124"/>
      <c r="AO2333" s="1153"/>
      <c r="AP2333" s="1153"/>
      <c r="AQ2333" s="1153"/>
      <c r="AR2333" s="1154"/>
      <c r="AS2333" s="1154"/>
      <c r="AT2333" s="1154"/>
      <c r="AU2333" s="1154"/>
      <c r="AV2333" s="1154"/>
      <c r="AW2333" s="1154"/>
      <c r="AX2333" s="1154"/>
      <c r="AY2333" s="1154"/>
      <c r="AZ2333" s="1154"/>
      <c r="BA2333" s="1154"/>
      <c r="BB2333" s="1154"/>
    </row>
    <row r="2334" spans="2:54" ht="15" customHeight="1">
      <c r="B2334" s="1155"/>
      <c r="C2334" s="3016" t="s">
        <v>1134</v>
      </c>
      <c r="D2334" s="3016" t="s">
        <v>833</v>
      </c>
      <c r="E2334" s="1146" t="s">
        <v>1127</v>
      </c>
      <c r="F2334" s="1106"/>
      <c r="G2334" s="441" t="s">
        <v>93</v>
      </c>
      <c r="H2334" s="441" t="s">
        <v>1103</v>
      </c>
      <c r="I2334" s="441" t="s">
        <v>1128</v>
      </c>
      <c r="J2334" s="441" t="s">
        <v>112</v>
      </c>
      <c r="K2334" s="1111" t="s">
        <v>1134</v>
      </c>
      <c r="L2334" s="441" t="s">
        <v>1120</v>
      </c>
      <c r="M2334" s="441" t="str">
        <f t="shared" si="141"/>
        <v>&lt;INSERT CONNECTION POINT NAME&gt;</v>
      </c>
      <c r="N2334" s="1111" t="s">
        <v>1115</v>
      </c>
      <c r="O2334" s="1111" t="s">
        <v>833</v>
      </c>
      <c r="P2334" s="1111"/>
      <c r="Q2334" s="2892"/>
      <c r="R2334" s="2096"/>
      <c r="S2334" s="2870"/>
      <c r="T2334" s="2870"/>
      <c r="U2334" s="2870"/>
      <c r="V2334" s="2870"/>
      <c r="W2334" s="2870"/>
      <c r="X2334" s="2870"/>
      <c r="Y2334" s="2870"/>
      <c r="Z2334" s="2870"/>
      <c r="AA2334" s="2871"/>
      <c r="AB2334" s="1125"/>
      <c r="AC2334" s="1151"/>
      <c r="AD2334" s="1152"/>
      <c r="AE2334" s="1153"/>
      <c r="AF2334" s="1153"/>
      <c r="AG2334" s="1153"/>
      <c r="AH2334" s="124"/>
      <c r="AI2334" s="124"/>
      <c r="AJ2334" s="124"/>
      <c r="AK2334" s="124"/>
      <c r="AL2334" s="1153"/>
      <c r="AM2334" s="124"/>
      <c r="AN2334" s="124"/>
      <c r="AO2334" s="1153"/>
      <c r="AP2334" s="1153"/>
      <c r="AQ2334" s="1153"/>
      <c r="AR2334" s="1154"/>
      <c r="AS2334" s="1154"/>
      <c r="AT2334" s="1154"/>
      <c r="AU2334" s="1154"/>
      <c r="AV2334" s="1154"/>
      <c r="AW2334" s="1154"/>
      <c r="AX2334" s="1154"/>
      <c r="AY2334" s="1154"/>
      <c r="AZ2334" s="1154"/>
      <c r="BA2334" s="1154"/>
      <c r="BB2334" s="1154"/>
    </row>
    <row r="2335" spans="2:54" ht="15" customHeight="1">
      <c r="B2335" s="1155"/>
      <c r="C2335" s="3017"/>
      <c r="D2335" s="3017"/>
      <c r="E2335" s="1146" t="s">
        <v>1130</v>
      </c>
      <c r="F2335" s="1106"/>
      <c r="G2335" s="441" t="s">
        <v>93</v>
      </c>
      <c r="H2335" s="441" t="s">
        <v>1103</v>
      </c>
      <c r="I2335" s="441" t="s">
        <v>1131</v>
      </c>
      <c r="J2335" s="441" t="s">
        <v>112</v>
      </c>
      <c r="K2335" s="1111" t="s">
        <v>1134</v>
      </c>
      <c r="L2335" s="441" t="s">
        <v>1120</v>
      </c>
      <c r="M2335" s="441" t="str">
        <f t="shared" si="141"/>
        <v>&lt;INSERT CONNECTION POINT NAME&gt;</v>
      </c>
      <c r="N2335" s="1111" t="s">
        <v>1115</v>
      </c>
      <c r="O2335" s="1111" t="s">
        <v>833</v>
      </c>
      <c r="P2335" s="1111"/>
      <c r="Q2335" s="2892"/>
      <c r="R2335" s="2096"/>
      <c r="S2335" s="2870"/>
      <c r="T2335" s="2870"/>
      <c r="U2335" s="2870"/>
      <c r="V2335" s="2870"/>
      <c r="W2335" s="2870"/>
      <c r="X2335" s="2870"/>
      <c r="Y2335" s="2870"/>
      <c r="Z2335" s="2870"/>
      <c r="AA2335" s="2871"/>
      <c r="AB2335" s="1125"/>
      <c r="AC2335" s="1151"/>
      <c r="AD2335" s="1152"/>
      <c r="AE2335" s="1153"/>
      <c r="AF2335" s="1153"/>
      <c r="AG2335" s="1153"/>
      <c r="AH2335" s="124"/>
      <c r="AI2335" s="124"/>
      <c r="AJ2335" s="124"/>
      <c r="AK2335" s="124"/>
      <c r="AL2335" s="1153"/>
      <c r="AM2335" s="124"/>
      <c r="AN2335" s="124"/>
      <c r="AO2335" s="1153"/>
      <c r="AP2335" s="1153"/>
      <c r="AQ2335" s="1153"/>
      <c r="AR2335" s="1154"/>
      <c r="AS2335" s="1154"/>
      <c r="AT2335" s="1154"/>
      <c r="AU2335" s="1154"/>
      <c r="AV2335" s="1154"/>
      <c r="AW2335" s="1154"/>
      <c r="AX2335" s="1154"/>
      <c r="AY2335" s="1154"/>
      <c r="AZ2335" s="1154"/>
      <c r="BA2335" s="1154"/>
      <c r="BB2335" s="1154"/>
    </row>
    <row r="2336" spans="2:54" ht="15" customHeight="1">
      <c r="B2336" s="1155"/>
      <c r="C2336" s="3016" t="s">
        <v>1135</v>
      </c>
      <c r="D2336" s="3016" t="s">
        <v>833</v>
      </c>
      <c r="E2336" s="1146" t="s">
        <v>1127</v>
      </c>
      <c r="F2336" s="1106"/>
      <c r="G2336" s="441" t="s">
        <v>93</v>
      </c>
      <c r="H2336" s="441" t="s">
        <v>1103</v>
      </c>
      <c r="I2336" s="441" t="s">
        <v>1128</v>
      </c>
      <c r="J2336" s="441" t="s">
        <v>112</v>
      </c>
      <c r="K2336" s="1111" t="s">
        <v>1135</v>
      </c>
      <c r="L2336" s="441" t="s">
        <v>1120</v>
      </c>
      <c r="M2336" s="441" t="str">
        <f t="shared" si="141"/>
        <v>&lt;INSERT CONNECTION POINT NAME&gt;</v>
      </c>
      <c r="N2336" s="1111" t="s">
        <v>1106</v>
      </c>
      <c r="O2336" s="1111" t="s">
        <v>833</v>
      </c>
      <c r="P2336" s="1111"/>
      <c r="Q2336" s="2892"/>
      <c r="R2336" s="2096"/>
      <c r="S2336" s="2870"/>
      <c r="T2336" s="2870"/>
      <c r="U2336" s="2870"/>
      <c r="V2336" s="2870"/>
      <c r="W2336" s="2870"/>
      <c r="X2336" s="2870"/>
      <c r="Y2336" s="2870"/>
      <c r="Z2336" s="2870"/>
      <c r="AA2336" s="2871"/>
      <c r="AB2336" s="1125"/>
      <c r="AC2336" s="1151"/>
      <c r="AD2336" s="1152"/>
      <c r="AE2336" s="1153"/>
      <c r="AF2336" s="1153"/>
      <c r="AG2336" s="1153"/>
      <c r="AH2336" s="124"/>
      <c r="AI2336" s="124"/>
      <c r="AJ2336" s="124"/>
      <c r="AK2336" s="124"/>
      <c r="AL2336" s="1153"/>
      <c r="AM2336" s="124"/>
      <c r="AN2336" s="124"/>
      <c r="AO2336" s="1153"/>
      <c r="AP2336" s="1153"/>
      <c r="AQ2336" s="1153"/>
      <c r="AR2336" s="1154"/>
      <c r="AS2336" s="1154"/>
      <c r="AT2336" s="1154"/>
      <c r="AU2336" s="1154"/>
      <c r="AV2336" s="1154"/>
      <c r="AW2336" s="1154"/>
      <c r="AX2336" s="1154"/>
      <c r="AY2336" s="1154"/>
      <c r="AZ2336" s="1154"/>
      <c r="BA2336" s="1154"/>
      <c r="BB2336" s="1154"/>
    </row>
    <row r="2337" spans="2:54" ht="15" customHeight="1">
      <c r="B2337" s="1155"/>
      <c r="C2337" s="3017"/>
      <c r="D2337" s="3017"/>
      <c r="E2337" s="1146" t="s">
        <v>1130</v>
      </c>
      <c r="F2337" s="1106"/>
      <c r="G2337" s="441" t="s">
        <v>93</v>
      </c>
      <c r="H2337" s="441" t="s">
        <v>1103</v>
      </c>
      <c r="I2337" s="441" t="s">
        <v>1131</v>
      </c>
      <c r="J2337" s="441" t="s">
        <v>112</v>
      </c>
      <c r="K2337" s="1111" t="s">
        <v>1135</v>
      </c>
      <c r="L2337" s="441" t="s">
        <v>1120</v>
      </c>
      <c r="M2337" s="441" t="str">
        <f t="shared" si="141"/>
        <v>&lt;INSERT CONNECTION POINT NAME&gt;</v>
      </c>
      <c r="N2337" s="1111" t="s">
        <v>1106</v>
      </c>
      <c r="O2337" s="1111" t="s">
        <v>833</v>
      </c>
      <c r="P2337" s="1111"/>
      <c r="Q2337" s="2892"/>
      <c r="R2337" s="2096"/>
      <c r="S2337" s="2870"/>
      <c r="T2337" s="2870"/>
      <c r="U2337" s="2870"/>
      <c r="V2337" s="2870"/>
      <c r="W2337" s="2870"/>
      <c r="X2337" s="2870"/>
      <c r="Y2337" s="2870"/>
      <c r="Z2337" s="2870"/>
      <c r="AA2337" s="2871"/>
      <c r="AB2337" s="1125"/>
      <c r="AC2337" s="1151"/>
      <c r="AD2337" s="1152"/>
      <c r="AE2337" s="1153"/>
      <c r="AF2337" s="1153"/>
      <c r="AG2337" s="1153"/>
      <c r="AH2337" s="124"/>
      <c r="AI2337" s="124"/>
      <c r="AJ2337" s="124"/>
      <c r="AK2337" s="124"/>
      <c r="AL2337" s="1153"/>
      <c r="AM2337" s="124"/>
      <c r="AN2337" s="124"/>
      <c r="AO2337" s="1153"/>
      <c r="AP2337" s="1153"/>
      <c r="AQ2337" s="1153"/>
      <c r="AR2337" s="1154"/>
      <c r="AS2337" s="1154"/>
      <c r="AT2337" s="1154"/>
      <c r="AU2337" s="1154"/>
      <c r="AV2337" s="1154"/>
      <c r="AW2337" s="1154"/>
      <c r="AX2337" s="1154"/>
      <c r="AY2337" s="1154"/>
      <c r="AZ2337" s="1154"/>
      <c r="BA2337" s="1154"/>
      <c r="BB2337" s="1154"/>
    </row>
    <row r="2338" spans="2:54" ht="15" customHeight="1">
      <c r="B2338" s="1155"/>
      <c r="C2338" s="3016" t="s">
        <v>1135</v>
      </c>
      <c r="D2338" s="3016" t="s">
        <v>842</v>
      </c>
      <c r="E2338" s="1146" t="s">
        <v>1127</v>
      </c>
      <c r="F2338" s="1106"/>
      <c r="G2338" s="441" t="s">
        <v>93</v>
      </c>
      <c r="H2338" s="441" t="s">
        <v>1103</v>
      </c>
      <c r="I2338" s="441" t="s">
        <v>1128</v>
      </c>
      <c r="J2338" s="441" t="s">
        <v>112</v>
      </c>
      <c r="K2338" s="1111" t="s">
        <v>1135</v>
      </c>
      <c r="L2338" s="441" t="s">
        <v>1120</v>
      </c>
      <c r="M2338" s="441" t="str">
        <f t="shared" si="141"/>
        <v>&lt;INSERT CONNECTION POINT NAME&gt;</v>
      </c>
      <c r="N2338" s="1111" t="s">
        <v>1106</v>
      </c>
      <c r="O2338" s="1111" t="s">
        <v>842</v>
      </c>
      <c r="P2338" s="1111"/>
      <c r="Q2338" s="2892"/>
      <c r="R2338" s="2096"/>
      <c r="S2338" s="2870"/>
      <c r="T2338" s="2870"/>
      <c r="U2338" s="2870"/>
      <c r="V2338" s="2870"/>
      <c r="W2338" s="2870"/>
      <c r="X2338" s="2870"/>
      <c r="Y2338" s="2870"/>
      <c r="Z2338" s="2870"/>
      <c r="AA2338" s="2871"/>
      <c r="AB2338" s="1125"/>
      <c r="AC2338" s="1151"/>
      <c r="AD2338" s="1152"/>
      <c r="AE2338" s="1153"/>
      <c r="AF2338" s="1153"/>
      <c r="AG2338" s="1153"/>
      <c r="AH2338" s="124"/>
      <c r="AI2338" s="124"/>
      <c r="AJ2338" s="124"/>
      <c r="AK2338" s="124"/>
      <c r="AL2338" s="1153"/>
      <c r="AM2338" s="124"/>
      <c r="AN2338" s="124"/>
      <c r="AO2338" s="1153"/>
      <c r="AP2338" s="1153"/>
      <c r="AQ2338" s="1153"/>
      <c r="AR2338" s="1154"/>
      <c r="AS2338" s="1154"/>
      <c r="AT2338" s="1154"/>
      <c r="AU2338" s="1154"/>
      <c r="AV2338" s="1154"/>
      <c r="AW2338" s="1154"/>
      <c r="AX2338" s="1154"/>
      <c r="AY2338" s="1154"/>
      <c r="AZ2338" s="1154"/>
      <c r="BA2338" s="1154"/>
      <c r="BB2338" s="1154"/>
    </row>
    <row r="2339" spans="2:54" ht="15" customHeight="1">
      <c r="B2339" s="1155"/>
      <c r="C2339" s="3017"/>
      <c r="D2339" s="3017"/>
      <c r="E2339" s="1146" t="s">
        <v>1130</v>
      </c>
      <c r="F2339" s="1106"/>
      <c r="G2339" s="441" t="s">
        <v>93</v>
      </c>
      <c r="H2339" s="441" t="s">
        <v>1103</v>
      </c>
      <c r="I2339" s="441" t="s">
        <v>1131</v>
      </c>
      <c r="J2339" s="441" t="s">
        <v>112</v>
      </c>
      <c r="K2339" s="1111" t="s">
        <v>1135</v>
      </c>
      <c r="L2339" s="441" t="s">
        <v>1120</v>
      </c>
      <c r="M2339" s="441" t="str">
        <f t="shared" si="141"/>
        <v>&lt;INSERT CONNECTION POINT NAME&gt;</v>
      </c>
      <c r="N2339" s="1111" t="s">
        <v>1106</v>
      </c>
      <c r="O2339" s="1111" t="s">
        <v>842</v>
      </c>
      <c r="P2339" s="1111"/>
      <c r="Q2339" s="2892"/>
      <c r="R2339" s="2096"/>
      <c r="S2339" s="2870"/>
      <c r="T2339" s="2870"/>
      <c r="U2339" s="2870"/>
      <c r="V2339" s="2870"/>
      <c r="W2339" s="2870"/>
      <c r="X2339" s="2870"/>
      <c r="Y2339" s="2870"/>
      <c r="Z2339" s="2870"/>
      <c r="AA2339" s="2871"/>
      <c r="AB2339" s="1125"/>
      <c r="AC2339" s="1151"/>
      <c r="AD2339" s="1152"/>
      <c r="AE2339" s="1153"/>
      <c r="AF2339" s="1153"/>
      <c r="AG2339" s="1153"/>
      <c r="AH2339" s="124"/>
      <c r="AI2339" s="124"/>
      <c r="AJ2339" s="124"/>
      <c r="AK2339" s="124"/>
      <c r="AL2339" s="1153"/>
      <c r="AM2339" s="124"/>
      <c r="AN2339" s="124"/>
      <c r="AO2339" s="1153"/>
      <c r="AP2339" s="1153"/>
      <c r="AQ2339" s="1153"/>
      <c r="AR2339" s="1154"/>
      <c r="AS2339" s="1154"/>
      <c r="AT2339" s="1154"/>
      <c r="AU2339" s="1154"/>
      <c r="AV2339" s="1154"/>
      <c r="AW2339" s="1154"/>
      <c r="AX2339" s="1154"/>
      <c r="AY2339" s="1154"/>
      <c r="AZ2339" s="1154"/>
      <c r="BA2339" s="1154"/>
      <c r="BB2339" s="1154"/>
    </row>
    <row r="2340" spans="2:54" ht="15" customHeight="1">
      <c r="B2340" s="1155"/>
      <c r="C2340" s="3016" t="s">
        <v>1136</v>
      </c>
      <c r="D2340" s="3016" t="s">
        <v>833</v>
      </c>
      <c r="E2340" s="1146" t="s">
        <v>1127</v>
      </c>
      <c r="F2340" s="1106"/>
      <c r="G2340" s="441" t="s">
        <v>93</v>
      </c>
      <c r="H2340" s="441" t="s">
        <v>1103</v>
      </c>
      <c r="I2340" s="441" t="s">
        <v>1128</v>
      </c>
      <c r="J2340" s="441" t="s">
        <v>112</v>
      </c>
      <c r="K2340" s="1111" t="s">
        <v>1136</v>
      </c>
      <c r="L2340" s="441" t="s">
        <v>1120</v>
      </c>
      <c r="M2340" s="441" t="str">
        <f t="shared" si="141"/>
        <v>&lt;INSERT CONNECTION POINT NAME&gt;</v>
      </c>
      <c r="N2340" s="1111" t="s">
        <v>1106</v>
      </c>
      <c r="O2340" s="1111" t="s">
        <v>833</v>
      </c>
      <c r="P2340" s="1111"/>
      <c r="Q2340" s="2892"/>
      <c r="R2340" s="2096"/>
      <c r="S2340" s="2870"/>
      <c r="T2340" s="2870"/>
      <c r="U2340" s="2870"/>
      <c r="V2340" s="2870"/>
      <c r="W2340" s="2870"/>
      <c r="X2340" s="2870"/>
      <c r="Y2340" s="2870"/>
      <c r="Z2340" s="2870"/>
      <c r="AA2340" s="2871"/>
      <c r="AB2340" s="1125"/>
      <c r="AC2340" s="1151"/>
      <c r="AD2340" s="1152"/>
      <c r="AE2340" s="1153"/>
      <c r="AF2340" s="1153"/>
      <c r="AG2340" s="1153"/>
      <c r="AH2340" s="124"/>
      <c r="AI2340" s="124"/>
      <c r="AJ2340" s="124"/>
      <c r="AK2340" s="124"/>
      <c r="AL2340" s="1153"/>
      <c r="AM2340" s="124"/>
      <c r="AN2340" s="124"/>
      <c r="AO2340" s="1153"/>
      <c r="AP2340" s="1153"/>
      <c r="AQ2340" s="1153"/>
      <c r="AR2340" s="1154"/>
      <c r="AS2340" s="1154"/>
      <c r="AT2340" s="1154"/>
      <c r="AU2340" s="1154"/>
      <c r="AV2340" s="1154"/>
      <c r="AW2340" s="1154"/>
      <c r="AX2340" s="1154"/>
      <c r="AY2340" s="1154"/>
      <c r="AZ2340" s="1154"/>
      <c r="BA2340" s="1154"/>
      <c r="BB2340" s="1154"/>
    </row>
    <row r="2341" spans="2:54" ht="15" customHeight="1">
      <c r="B2341" s="1155"/>
      <c r="C2341" s="3017"/>
      <c r="D2341" s="3017"/>
      <c r="E2341" s="1146" t="s">
        <v>1130</v>
      </c>
      <c r="F2341" s="1106"/>
      <c r="G2341" s="441" t="s">
        <v>93</v>
      </c>
      <c r="H2341" s="441" t="s">
        <v>1103</v>
      </c>
      <c r="I2341" s="441" t="s">
        <v>1131</v>
      </c>
      <c r="J2341" s="441" t="s">
        <v>112</v>
      </c>
      <c r="K2341" s="1111" t="s">
        <v>1136</v>
      </c>
      <c r="L2341" s="441" t="s">
        <v>1120</v>
      </c>
      <c r="M2341" s="441" t="str">
        <f t="shared" si="141"/>
        <v>&lt;INSERT CONNECTION POINT NAME&gt;</v>
      </c>
      <c r="N2341" s="1111" t="s">
        <v>1106</v>
      </c>
      <c r="O2341" s="1111" t="s">
        <v>833</v>
      </c>
      <c r="P2341" s="1111"/>
      <c r="Q2341" s="2100"/>
      <c r="R2341" s="2101"/>
      <c r="S2341" s="2102"/>
      <c r="T2341" s="2102"/>
      <c r="U2341" s="2102"/>
      <c r="V2341" s="2102"/>
      <c r="W2341" s="2102"/>
      <c r="X2341" s="2102"/>
      <c r="Y2341" s="2102"/>
      <c r="Z2341" s="2102"/>
      <c r="AA2341" s="2103"/>
      <c r="AB2341" s="1125"/>
      <c r="AC2341" s="1151"/>
      <c r="AD2341" s="1152"/>
      <c r="AE2341" s="1153"/>
      <c r="AF2341" s="1153"/>
      <c r="AG2341" s="1153"/>
      <c r="AH2341" s="124"/>
      <c r="AI2341" s="124"/>
      <c r="AJ2341" s="124"/>
      <c r="AK2341" s="124"/>
      <c r="AL2341" s="1153"/>
      <c r="AM2341" s="124"/>
      <c r="AN2341" s="124"/>
      <c r="AO2341" s="1153"/>
      <c r="AP2341" s="1153"/>
      <c r="AQ2341" s="1153"/>
      <c r="AR2341" s="1154"/>
      <c r="AS2341" s="1154"/>
      <c r="AT2341" s="1154"/>
      <c r="AU2341" s="1154"/>
      <c r="AV2341" s="1154"/>
      <c r="AW2341" s="1154"/>
      <c r="AX2341" s="1154"/>
      <c r="AY2341" s="1154"/>
      <c r="AZ2341" s="1154"/>
      <c r="BA2341" s="1154"/>
      <c r="BB2341" s="1154"/>
    </row>
    <row r="2342" spans="2:54" ht="15" customHeight="1">
      <c r="B2342" s="1155"/>
      <c r="C2342" s="3016" t="s">
        <v>1136</v>
      </c>
      <c r="D2342" s="3016" t="s">
        <v>842</v>
      </c>
      <c r="E2342" s="1146" t="s">
        <v>1127</v>
      </c>
      <c r="F2342" s="1106"/>
      <c r="G2342" s="441" t="s">
        <v>93</v>
      </c>
      <c r="H2342" s="441" t="s">
        <v>1103</v>
      </c>
      <c r="I2342" s="441" t="s">
        <v>1128</v>
      </c>
      <c r="J2342" s="441" t="s">
        <v>112</v>
      </c>
      <c r="K2342" s="1111" t="s">
        <v>1136</v>
      </c>
      <c r="L2342" s="441" t="s">
        <v>1120</v>
      </c>
      <c r="M2342" s="441" t="str">
        <f t="shared" si="141"/>
        <v>&lt;INSERT CONNECTION POINT NAME&gt;</v>
      </c>
      <c r="N2342" s="1111" t="s">
        <v>1106</v>
      </c>
      <c r="O2342" s="1111" t="s">
        <v>842</v>
      </c>
      <c r="P2342" s="1111"/>
      <c r="Q2342" s="2100"/>
      <c r="R2342" s="2101"/>
      <c r="S2342" s="2102"/>
      <c r="T2342" s="2102"/>
      <c r="U2342" s="2102"/>
      <c r="V2342" s="2102"/>
      <c r="W2342" s="2102"/>
      <c r="X2342" s="2102"/>
      <c r="Y2342" s="2102"/>
      <c r="Z2342" s="2102"/>
      <c r="AA2342" s="2103"/>
      <c r="AB2342" s="1125"/>
      <c r="AC2342" s="1151"/>
      <c r="AD2342" s="1152"/>
      <c r="AE2342" s="1153"/>
      <c r="AF2342" s="1153"/>
      <c r="AG2342" s="1153"/>
      <c r="AH2342" s="124"/>
      <c r="AI2342" s="124"/>
      <c r="AJ2342" s="124"/>
      <c r="AK2342" s="124"/>
      <c r="AL2342" s="1153"/>
      <c r="AM2342" s="124"/>
      <c r="AN2342" s="124"/>
      <c r="AO2342" s="1153"/>
      <c r="AP2342" s="1153"/>
      <c r="AQ2342" s="1153"/>
      <c r="AR2342" s="1154"/>
      <c r="AS2342" s="1154"/>
      <c r="AT2342" s="1154"/>
      <c r="AU2342" s="1154"/>
      <c r="AV2342" s="1154"/>
      <c r="AW2342" s="1154"/>
      <c r="AX2342" s="1154"/>
      <c r="AY2342" s="1154"/>
      <c r="AZ2342" s="1154"/>
      <c r="BA2342" s="1154"/>
      <c r="BB2342" s="1154"/>
    </row>
    <row r="2343" spans="2:54" ht="15" customHeight="1" thickBot="1">
      <c r="B2343" s="2872"/>
      <c r="C2343" s="3018"/>
      <c r="D2343" s="3018"/>
      <c r="E2343" s="2873" t="s">
        <v>1130</v>
      </c>
      <c r="F2343" s="1106"/>
      <c r="G2343" s="441" t="s">
        <v>93</v>
      </c>
      <c r="H2343" s="441" t="s">
        <v>1103</v>
      </c>
      <c r="I2343" s="441" t="s">
        <v>1131</v>
      </c>
      <c r="J2343" s="441" t="s">
        <v>112</v>
      </c>
      <c r="K2343" s="1111" t="s">
        <v>1136</v>
      </c>
      <c r="L2343" s="441" t="s">
        <v>1120</v>
      </c>
      <c r="M2343" s="441" t="str">
        <f t="shared" si="141"/>
        <v>&lt;INSERT CONNECTION POINT NAME&gt;</v>
      </c>
      <c r="N2343" s="1111" t="s">
        <v>1106</v>
      </c>
      <c r="O2343" s="1111" t="s">
        <v>842</v>
      </c>
      <c r="P2343" s="1111"/>
      <c r="Q2343" s="2893"/>
      <c r="R2343" s="2894"/>
      <c r="S2343" s="2877"/>
      <c r="T2343" s="2877"/>
      <c r="U2343" s="2877"/>
      <c r="V2343" s="2877"/>
      <c r="W2343" s="2877"/>
      <c r="X2343" s="2877"/>
      <c r="Y2343" s="2877"/>
      <c r="Z2343" s="2877"/>
      <c r="AA2343" s="2878"/>
      <c r="AB2343" s="1162"/>
      <c r="AC2343" s="1151"/>
      <c r="AD2343" s="1152"/>
      <c r="AE2343" s="1153"/>
      <c r="AF2343" s="1153"/>
      <c r="AG2343" s="1153"/>
      <c r="AH2343" s="124"/>
      <c r="AI2343" s="124"/>
      <c r="AJ2343" s="124"/>
      <c r="AK2343" s="124"/>
      <c r="AL2343" s="1153"/>
      <c r="AM2343" s="124"/>
      <c r="AN2343" s="124"/>
      <c r="AO2343" s="1153"/>
      <c r="AP2343" s="1153"/>
      <c r="AQ2343" s="1153"/>
      <c r="AR2343" s="1154"/>
      <c r="AS2343" s="1154"/>
      <c r="AT2343" s="1154"/>
      <c r="AU2343" s="1154"/>
      <c r="AV2343" s="1154"/>
      <c r="AW2343" s="1154"/>
      <c r="AX2343" s="1154"/>
      <c r="AY2343" s="1154"/>
      <c r="AZ2343" s="1154"/>
      <c r="BA2343" s="1154"/>
      <c r="BB2343" s="1154"/>
    </row>
    <row r="2344" spans="2:54" ht="15" customHeight="1">
      <c r="B2344" s="1145" t="s">
        <v>1125</v>
      </c>
      <c r="C2344" s="3019" t="s">
        <v>1126</v>
      </c>
      <c r="D2344" s="3019" t="s">
        <v>842</v>
      </c>
      <c r="E2344" s="1146" t="s">
        <v>1127</v>
      </c>
      <c r="F2344" s="1106"/>
      <c r="G2344" s="441" t="s">
        <v>93</v>
      </c>
      <c r="H2344" s="441" t="s">
        <v>1103</v>
      </c>
      <c r="I2344" s="441" t="s">
        <v>1128</v>
      </c>
      <c r="J2344" s="441" t="s">
        <v>112</v>
      </c>
      <c r="K2344" s="441" t="s">
        <v>1126</v>
      </c>
      <c r="L2344" s="441" t="s">
        <v>1120</v>
      </c>
      <c r="M2344" s="441" t="str">
        <f t="shared" ref="M2344" si="143">B2344</f>
        <v>&lt;INSERT CONNECTION POINT NAME&gt;</v>
      </c>
      <c r="N2344" s="441" t="s">
        <v>1129</v>
      </c>
      <c r="O2344" s="441" t="s">
        <v>842</v>
      </c>
      <c r="P2344" s="1111"/>
      <c r="Q2344" s="1147"/>
      <c r="R2344" s="1148"/>
      <c r="S2344" s="1149"/>
      <c r="T2344" s="1149"/>
      <c r="U2344" s="1149"/>
      <c r="V2344" s="1149"/>
      <c r="W2344" s="1149"/>
      <c r="X2344" s="1149"/>
      <c r="Y2344" s="1149"/>
      <c r="Z2344" s="1149"/>
      <c r="AA2344" s="1150"/>
      <c r="AB2344" s="1125"/>
      <c r="AC2344" s="1151"/>
      <c r="AD2344" s="1152"/>
      <c r="AE2344" s="1153"/>
      <c r="AF2344" s="1153"/>
      <c r="AG2344" s="1153"/>
      <c r="AH2344" s="124"/>
      <c r="AI2344" s="124"/>
      <c r="AJ2344" s="124"/>
      <c r="AK2344" s="124"/>
      <c r="AL2344" s="124"/>
      <c r="AM2344" s="124"/>
      <c r="AN2344" s="124"/>
      <c r="AO2344" s="124"/>
      <c r="AP2344" s="124"/>
      <c r="AQ2344" s="1153"/>
      <c r="AR2344" s="1154"/>
      <c r="AS2344" s="1154"/>
      <c r="AT2344" s="1154"/>
      <c r="AU2344" s="1154"/>
      <c r="AV2344" s="1154"/>
      <c r="AW2344" s="1154"/>
      <c r="AX2344" s="1154"/>
      <c r="AY2344" s="1154"/>
      <c r="AZ2344" s="1154"/>
      <c r="BA2344" s="1154"/>
      <c r="BB2344" s="1154"/>
    </row>
    <row r="2345" spans="2:54" ht="15" customHeight="1">
      <c r="B2345" s="1155"/>
      <c r="C2345" s="3017"/>
      <c r="D2345" s="3017"/>
      <c r="E2345" s="1146" t="s">
        <v>1130</v>
      </c>
      <c r="F2345" s="1106"/>
      <c r="G2345" s="441" t="s">
        <v>93</v>
      </c>
      <c r="H2345" s="441" t="s">
        <v>1103</v>
      </c>
      <c r="I2345" s="441" t="s">
        <v>1131</v>
      </c>
      <c r="J2345" s="441" t="s">
        <v>112</v>
      </c>
      <c r="K2345" s="441" t="s">
        <v>1126</v>
      </c>
      <c r="L2345" s="441" t="s">
        <v>1120</v>
      </c>
      <c r="M2345" s="441" t="str">
        <f t="shared" si="141"/>
        <v>&lt;INSERT CONNECTION POINT NAME&gt;</v>
      </c>
      <c r="N2345" s="441" t="s">
        <v>1129</v>
      </c>
      <c r="O2345" s="441" t="s">
        <v>842</v>
      </c>
      <c r="P2345" s="1111"/>
      <c r="Q2345" s="1156"/>
      <c r="R2345" s="1157"/>
      <c r="S2345" s="1158"/>
      <c r="T2345" s="1158"/>
      <c r="U2345" s="1158"/>
      <c r="V2345" s="1158"/>
      <c r="W2345" s="1158"/>
      <c r="X2345" s="1158"/>
      <c r="Y2345" s="1158"/>
      <c r="Z2345" s="1158"/>
      <c r="AA2345" s="1159"/>
      <c r="AB2345" s="1125"/>
      <c r="AC2345" s="1151"/>
      <c r="AD2345" s="1152"/>
      <c r="AE2345" s="1153"/>
      <c r="AF2345" s="1153"/>
      <c r="AG2345" s="1153"/>
      <c r="AH2345" s="124"/>
      <c r="AI2345" s="124"/>
      <c r="AJ2345" s="124"/>
      <c r="AK2345" s="124"/>
      <c r="AL2345" s="124"/>
      <c r="AM2345" s="124"/>
      <c r="AN2345" s="124"/>
      <c r="AO2345" s="124"/>
      <c r="AP2345" s="124"/>
      <c r="AQ2345" s="1153"/>
      <c r="AR2345" s="1154"/>
      <c r="AS2345" s="1154"/>
      <c r="AT2345" s="1154"/>
      <c r="AU2345" s="1154"/>
      <c r="AV2345" s="1154"/>
      <c r="AW2345" s="1154"/>
      <c r="AX2345" s="1154"/>
      <c r="AY2345" s="1154"/>
      <c r="AZ2345" s="1154"/>
      <c r="BA2345" s="1154"/>
      <c r="BB2345" s="1154"/>
    </row>
    <row r="2346" spans="2:54" ht="15" customHeight="1">
      <c r="B2346" s="1155"/>
      <c r="C2346" s="3016" t="s">
        <v>1132</v>
      </c>
      <c r="D2346" s="3016" t="s">
        <v>833</v>
      </c>
      <c r="E2346" s="1146" t="s">
        <v>1127</v>
      </c>
      <c r="F2346" s="1106"/>
      <c r="G2346" s="441" t="s">
        <v>93</v>
      </c>
      <c r="H2346" s="441" t="s">
        <v>1103</v>
      </c>
      <c r="I2346" s="441" t="s">
        <v>1128</v>
      </c>
      <c r="J2346" s="441" t="s">
        <v>112</v>
      </c>
      <c r="K2346" s="1111" t="s">
        <v>1132</v>
      </c>
      <c r="L2346" s="441" t="s">
        <v>1120</v>
      </c>
      <c r="M2346" s="441" t="str">
        <f t="shared" si="141"/>
        <v>&lt;INSERT CONNECTION POINT NAME&gt;</v>
      </c>
      <c r="N2346" s="1111" t="s">
        <v>1106</v>
      </c>
      <c r="O2346" s="1111" t="s">
        <v>833</v>
      </c>
      <c r="P2346" s="1111"/>
      <c r="Q2346" s="2850"/>
      <c r="R2346" s="2097"/>
      <c r="S2346" s="2851"/>
      <c r="T2346" s="2851"/>
      <c r="U2346" s="2851"/>
      <c r="V2346" s="2851"/>
      <c r="W2346" s="2852"/>
      <c r="X2346" s="2852"/>
      <c r="Y2346" s="2852"/>
      <c r="Z2346" s="2852"/>
      <c r="AA2346" s="2853"/>
      <c r="AB2346" s="1125"/>
      <c r="AC2346" s="1151"/>
      <c r="AD2346" s="1152"/>
      <c r="AE2346" s="1153"/>
      <c r="AF2346" s="1153"/>
      <c r="AG2346" s="1153"/>
      <c r="AH2346" s="124"/>
      <c r="AI2346" s="124"/>
      <c r="AJ2346" s="124"/>
      <c r="AK2346" s="124"/>
      <c r="AL2346" s="1153"/>
      <c r="AM2346" s="124"/>
      <c r="AN2346" s="124"/>
      <c r="AO2346" s="1153"/>
      <c r="AP2346" s="1153"/>
      <c r="AQ2346" s="1153"/>
      <c r="AR2346" s="1154"/>
      <c r="AS2346" s="1154"/>
      <c r="AT2346" s="1154"/>
      <c r="AU2346" s="1160"/>
      <c r="AV2346" s="1154"/>
      <c r="AW2346" s="1154"/>
      <c r="AX2346" s="1154"/>
      <c r="AY2346" s="1154"/>
      <c r="AZ2346" s="1154"/>
      <c r="BA2346" s="1154"/>
      <c r="BB2346" s="1154"/>
    </row>
    <row r="2347" spans="2:54" ht="15" customHeight="1">
      <c r="B2347" s="1155"/>
      <c r="C2347" s="3017"/>
      <c r="D2347" s="3017"/>
      <c r="E2347" s="1146" t="s">
        <v>1130</v>
      </c>
      <c r="F2347" s="1106"/>
      <c r="G2347" s="441" t="s">
        <v>93</v>
      </c>
      <c r="H2347" s="441" t="s">
        <v>1103</v>
      </c>
      <c r="I2347" s="441" t="s">
        <v>1131</v>
      </c>
      <c r="J2347" s="441" t="s">
        <v>112</v>
      </c>
      <c r="K2347" s="1111" t="s">
        <v>1132</v>
      </c>
      <c r="L2347" s="441" t="s">
        <v>1120</v>
      </c>
      <c r="M2347" s="441" t="str">
        <f t="shared" si="141"/>
        <v>&lt;INSERT CONNECTION POINT NAME&gt;</v>
      </c>
      <c r="N2347" s="1111" t="s">
        <v>1106</v>
      </c>
      <c r="O2347" s="1111" t="s">
        <v>833</v>
      </c>
      <c r="P2347" s="1111"/>
      <c r="Q2347" s="2850"/>
      <c r="R2347" s="2097"/>
      <c r="S2347" s="2851"/>
      <c r="T2347" s="2851"/>
      <c r="U2347" s="2851"/>
      <c r="V2347" s="2851"/>
      <c r="W2347" s="2852"/>
      <c r="X2347" s="2852"/>
      <c r="Y2347" s="2852"/>
      <c r="Z2347" s="2852"/>
      <c r="AA2347" s="2853"/>
      <c r="AB2347" s="1125"/>
      <c r="AC2347" s="1151"/>
      <c r="AD2347" s="1152"/>
      <c r="AE2347" s="1153"/>
      <c r="AF2347" s="1153"/>
      <c r="AG2347" s="1153"/>
      <c r="AH2347" s="124"/>
      <c r="AI2347" s="124"/>
      <c r="AJ2347" s="124"/>
      <c r="AK2347" s="124"/>
      <c r="AL2347" s="1153"/>
      <c r="AM2347" s="124"/>
      <c r="AN2347" s="124"/>
      <c r="AO2347" s="1153"/>
      <c r="AP2347" s="1153"/>
      <c r="AQ2347" s="1153"/>
      <c r="AR2347" s="1154"/>
      <c r="AS2347" s="1154"/>
      <c r="AT2347" s="1154"/>
      <c r="AU2347" s="1160"/>
      <c r="AV2347" s="1154"/>
      <c r="AW2347" s="1154"/>
      <c r="AX2347" s="1154"/>
      <c r="AY2347" s="1154"/>
      <c r="AZ2347" s="1154"/>
      <c r="BA2347" s="1154"/>
      <c r="BB2347" s="1154"/>
    </row>
    <row r="2348" spans="2:54" ht="15" customHeight="1">
      <c r="B2348" s="1155"/>
      <c r="C2348" s="3016" t="s">
        <v>1132</v>
      </c>
      <c r="D2348" s="3016" t="s">
        <v>842</v>
      </c>
      <c r="E2348" s="1146" t="s">
        <v>1127</v>
      </c>
      <c r="F2348" s="1106"/>
      <c r="G2348" s="441" t="s">
        <v>93</v>
      </c>
      <c r="H2348" s="441" t="s">
        <v>1103</v>
      </c>
      <c r="I2348" s="441" t="s">
        <v>1128</v>
      </c>
      <c r="J2348" s="441" t="s">
        <v>112</v>
      </c>
      <c r="K2348" s="1111" t="s">
        <v>1132</v>
      </c>
      <c r="L2348" s="441" t="s">
        <v>1120</v>
      </c>
      <c r="M2348" s="441" t="str">
        <f t="shared" si="141"/>
        <v>&lt;INSERT CONNECTION POINT NAME&gt;</v>
      </c>
      <c r="N2348" s="1111" t="s">
        <v>1106</v>
      </c>
      <c r="O2348" s="1112" t="s">
        <v>842</v>
      </c>
      <c r="P2348" s="1111"/>
      <c r="Q2348" s="2850"/>
      <c r="R2348" s="2097"/>
      <c r="S2348" s="2851"/>
      <c r="T2348" s="2851"/>
      <c r="U2348" s="2851"/>
      <c r="V2348" s="2851"/>
      <c r="W2348" s="2852"/>
      <c r="X2348" s="2852"/>
      <c r="Y2348" s="2852"/>
      <c r="Z2348" s="2852"/>
      <c r="AA2348" s="2853"/>
      <c r="AB2348" s="1125"/>
      <c r="AC2348" s="1151"/>
      <c r="AD2348" s="1152"/>
      <c r="AE2348" s="1153"/>
      <c r="AF2348" s="1153"/>
      <c r="AG2348" s="1153"/>
      <c r="AH2348" s="124"/>
      <c r="AI2348" s="124"/>
      <c r="AJ2348" s="124"/>
      <c r="AK2348" s="124"/>
      <c r="AL2348" s="1153"/>
      <c r="AM2348" s="124"/>
      <c r="AN2348" s="124"/>
      <c r="AO2348" s="1153"/>
      <c r="AP2348" s="1161"/>
      <c r="AQ2348" s="1153"/>
      <c r="AR2348" s="1154"/>
      <c r="AS2348" s="1154"/>
      <c r="AT2348" s="1154"/>
      <c r="AU2348" s="1160"/>
      <c r="AV2348" s="1154"/>
      <c r="AW2348" s="1154"/>
      <c r="AX2348" s="1154"/>
      <c r="AY2348" s="1154"/>
      <c r="AZ2348" s="1154"/>
      <c r="BA2348" s="1154"/>
      <c r="BB2348" s="1154"/>
    </row>
    <row r="2349" spans="2:54" ht="15" customHeight="1">
      <c r="B2349" s="1155"/>
      <c r="C2349" s="3017"/>
      <c r="D2349" s="3017"/>
      <c r="E2349" s="1146" t="s">
        <v>1130</v>
      </c>
      <c r="F2349" s="1106"/>
      <c r="G2349" s="441" t="s">
        <v>93</v>
      </c>
      <c r="H2349" s="441" t="s">
        <v>1103</v>
      </c>
      <c r="I2349" s="441" t="s">
        <v>1131</v>
      </c>
      <c r="J2349" s="441" t="s">
        <v>112</v>
      </c>
      <c r="K2349" s="1111" t="s">
        <v>1132</v>
      </c>
      <c r="L2349" s="441" t="s">
        <v>1120</v>
      </c>
      <c r="M2349" s="441" t="str">
        <f t="shared" si="141"/>
        <v>&lt;INSERT CONNECTION POINT NAME&gt;</v>
      </c>
      <c r="N2349" s="1111" t="s">
        <v>1106</v>
      </c>
      <c r="O2349" s="1112" t="s">
        <v>842</v>
      </c>
      <c r="P2349" s="1111"/>
      <c r="Q2349" s="2850"/>
      <c r="R2349" s="2097"/>
      <c r="S2349" s="2851"/>
      <c r="T2349" s="2851"/>
      <c r="U2349" s="2851"/>
      <c r="V2349" s="2851"/>
      <c r="W2349" s="2852"/>
      <c r="X2349" s="2852"/>
      <c r="Y2349" s="2852"/>
      <c r="Z2349" s="2852"/>
      <c r="AA2349" s="2853"/>
      <c r="AB2349" s="1125"/>
      <c r="AC2349" s="1151"/>
      <c r="AD2349" s="1152"/>
      <c r="AE2349" s="1153"/>
      <c r="AF2349" s="1153"/>
      <c r="AG2349" s="1153"/>
      <c r="AH2349" s="124"/>
      <c r="AI2349" s="124"/>
      <c r="AJ2349" s="124"/>
      <c r="AK2349" s="124"/>
      <c r="AL2349" s="1153"/>
      <c r="AM2349" s="124"/>
      <c r="AN2349" s="124"/>
      <c r="AO2349" s="1153"/>
      <c r="AP2349" s="1161"/>
      <c r="AQ2349" s="1153"/>
      <c r="AR2349" s="1154"/>
      <c r="AS2349" s="1154"/>
      <c r="AT2349" s="1154"/>
      <c r="AU2349" s="1160"/>
      <c r="AV2349" s="1154"/>
      <c r="AW2349" s="1154"/>
      <c r="AX2349" s="1154"/>
      <c r="AY2349" s="1154"/>
      <c r="AZ2349" s="1154"/>
      <c r="BA2349" s="1154"/>
      <c r="BB2349" s="1154"/>
    </row>
    <row r="2350" spans="2:54" ht="15" customHeight="1">
      <c r="B2350" s="1155"/>
      <c r="C2350" s="3016" t="s">
        <v>1133</v>
      </c>
      <c r="D2350" s="3016"/>
      <c r="E2350" s="1146" t="s">
        <v>1127</v>
      </c>
      <c r="F2350" s="1106"/>
      <c r="G2350" s="441" t="s">
        <v>93</v>
      </c>
      <c r="H2350" s="441" t="s">
        <v>1103</v>
      </c>
      <c r="I2350" s="441" t="s">
        <v>1128</v>
      </c>
      <c r="J2350" s="441" t="s">
        <v>112</v>
      </c>
      <c r="K2350" s="1111" t="s">
        <v>1133</v>
      </c>
      <c r="L2350" s="441" t="s">
        <v>1120</v>
      </c>
      <c r="M2350" s="441" t="str">
        <f t="shared" si="141"/>
        <v>&lt;INSERT CONNECTION POINT NAME&gt;</v>
      </c>
      <c r="N2350" s="1111" t="s">
        <v>1108</v>
      </c>
      <c r="O2350" s="1111" t="s">
        <v>1109</v>
      </c>
      <c r="P2350" s="1111"/>
      <c r="Q2350" s="2856"/>
      <c r="R2350" s="2098"/>
      <c r="S2350" s="2858"/>
      <c r="T2350" s="2858"/>
      <c r="U2350" s="2858"/>
      <c r="V2350" s="2858"/>
      <c r="W2350" s="2859"/>
      <c r="X2350" s="2859"/>
      <c r="Y2350" s="2859"/>
      <c r="Z2350" s="2859"/>
      <c r="AA2350" s="2860"/>
      <c r="AB2350" s="1125"/>
      <c r="AC2350" s="1151"/>
      <c r="AD2350" s="1152"/>
      <c r="AE2350" s="1153"/>
      <c r="AF2350" s="1153"/>
      <c r="AG2350" s="1153"/>
      <c r="AH2350" s="124"/>
      <c r="AI2350" s="124"/>
      <c r="AJ2350" s="124"/>
      <c r="AK2350" s="124"/>
      <c r="AL2350" s="1153"/>
      <c r="AM2350" s="124"/>
      <c r="AN2350" s="124"/>
      <c r="AO2350" s="1153"/>
      <c r="AP2350" s="1153"/>
      <c r="AQ2350" s="1153"/>
      <c r="AR2350" s="1154"/>
      <c r="AS2350" s="1154"/>
      <c r="AT2350" s="1154"/>
      <c r="AU2350" s="1154"/>
      <c r="AV2350" s="1154"/>
      <c r="AW2350" s="1154"/>
      <c r="AX2350" s="1154"/>
      <c r="AY2350" s="1154"/>
      <c r="AZ2350" s="1154"/>
      <c r="BA2350" s="1154"/>
      <c r="BB2350" s="1154"/>
    </row>
    <row r="2351" spans="2:54" ht="15" customHeight="1">
      <c r="B2351" s="1155"/>
      <c r="C2351" s="3017"/>
      <c r="D2351" s="3017"/>
      <c r="E2351" s="1146" t="s">
        <v>1130</v>
      </c>
      <c r="F2351" s="1106"/>
      <c r="G2351" s="441" t="s">
        <v>93</v>
      </c>
      <c r="H2351" s="441" t="s">
        <v>1103</v>
      </c>
      <c r="I2351" s="441" t="s">
        <v>1131</v>
      </c>
      <c r="J2351" s="441" t="s">
        <v>112</v>
      </c>
      <c r="K2351" s="1111" t="s">
        <v>1133</v>
      </c>
      <c r="L2351" s="441" t="s">
        <v>1120</v>
      </c>
      <c r="M2351" s="441" t="str">
        <f t="shared" si="141"/>
        <v>&lt;INSERT CONNECTION POINT NAME&gt;</v>
      </c>
      <c r="N2351" s="1111" t="s">
        <v>1108</v>
      </c>
      <c r="O2351" s="1111" t="s">
        <v>1109</v>
      </c>
      <c r="P2351" s="1111"/>
      <c r="Q2351" s="2856"/>
      <c r="R2351" s="2098"/>
      <c r="S2351" s="2858"/>
      <c r="T2351" s="2858"/>
      <c r="U2351" s="2858"/>
      <c r="V2351" s="2858"/>
      <c r="W2351" s="2859"/>
      <c r="X2351" s="2859"/>
      <c r="Y2351" s="2859"/>
      <c r="Z2351" s="2859"/>
      <c r="AA2351" s="2860"/>
      <c r="AB2351" s="1125"/>
      <c r="AC2351" s="1151"/>
      <c r="AD2351" s="1152"/>
      <c r="AE2351" s="1153"/>
      <c r="AF2351" s="1153"/>
      <c r="AG2351" s="1153"/>
      <c r="AH2351" s="124"/>
      <c r="AI2351" s="124"/>
      <c r="AJ2351" s="124"/>
      <c r="AK2351" s="124"/>
      <c r="AL2351" s="1153"/>
      <c r="AM2351" s="124"/>
      <c r="AN2351" s="124"/>
      <c r="AO2351" s="1153"/>
      <c r="AP2351" s="1153"/>
      <c r="AQ2351" s="1153"/>
      <c r="AR2351" s="1154"/>
      <c r="AS2351" s="1154"/>
      <c r="AT2351" s="1154"/>
      <c r="AU2351" s="1154"/>
      <c r="AV2351" s="1154"/>
      <c r="AW2351" s="1154"/>
      <c r="AX2351" s="1154"/>
      <c r="AY2351" s="1154"/>
      <c r="AZ2351" s="1154"/>
      <c r="BA2351" s="1154"/>
      <c r="BB2351" s="1154"/>
    </row>
    <row r="2352" spans="2:54" ht="15" customHeight="1">
      <c r="B2352" s="1155"/>
      <c r="C2352" s="3016" t="s">
        <v>1110</v>
      </c>
      <c r="D2352" s="3016"/>
      <c r="E2352" s="1146" t="s">
        <v>1127</v>
      </c>
      <c r="F2352" s="1106"/>
      <c r="G2352" s="441" t="s">
        <v>93</v>
      </c>
      <c r="H2352" s="441" t="s">
        <v>1103</v>
      </c>
      <c r="I2352" s="441" t="s">
        <v>1128</v>
      </c>
      <c r="J2352" s="441" t="s">
        <v>112</v>
      </c>
      <c r="K2352" s="1111" t="s">
        <v>1110</v>
      </c>
      <c r="L2352" s="441" t="s">
        <v>1120</v>
      </c>
      <c r="M2352" s="441" t="str">
        <f t="shared" si="141"/>
        <v>&lt;INSERT CONNECTION POINT NAME&gt;</v>
      </c>
      <c r="N2352" s="1111" t="s">
        <v>1111</v>
      </c>
      <c r="O2352" s="1112">
        <v>0</v>
      </c>
      <c r="P2352" s="1111"/>
      <c r="Q2352" s="2890"/>
      <c r="R2352" s="2093"/>
      <c r="S2352" s="2883"/>
      <c r="T2352" s="2883"/>
      <c r="U2352" s="2883"/>
      <c r="V2352" s="2883"/>
      <c r="W2352" s="2863"/>
      <c r="X2352" s="2863"/>
      <c r="Y2352" s="2863"/>
      <c r="Z2352" s="2863"/>
      <c r="AA2352" s="2864"/>
      <c r="AB2352" s="1125"/>
      <c r="AC2352" s="1151"/>
      <c r="AD2352" s="1152"/>
      <c r="AE2352" s="1153"/>
      <c r="AF2352" s="1153"/>
      <c r="AG2352" s="1153"/>
      <c r="AH2352" s="124"/>
      <c r="AI2352" s="124"/>
      <c r="AJ2352" s="124"/>
      <c r="AK2352" s="124"/>
      <c r="AL2352" s="1153"/>
      <c r="AM2352" s="124"/>
      <c r="AN2352" s="124"/>
      <c r="AO2352" s="1153"/>
      <c r="AP2352" s="1161"/>
      <c r="AQ2352" s="1153"/>
      <c r="AR2352" s="1154"/>
      <c r="AS2352" s="1154"/>
      <c r="AT2352" s="1154"/>
      <c r="AU2352" s="1154"/>
      <c r="AV2352" s="1154"/>
      <c r="AW2352" s="1154"/>
      <c r="AX2352" s="1154"/>
      <c r="AY2352" s="1154"/>
      <c r="AZ2352" s="1154"/>
      <c r="BA2352" s="1154"/>
      <c r="BB2352" s="1154"/>
    </row>
    <row r="2353" spans="2:54" ht="15" customHeight="1">
      <c r="B2353" s="1155"/>
      <c r="C2353" s="3017"/>
      <c r="D2353" s="3017"/>
      <c r="E2353" s="1146" t="s">
        <v>1130</v>
      </c>
      <c r="F2353" s="1106"/>
      <c r="G2353" s="441" t="s">
        <v>93</v>
      </c>
      <c r="H2353" s="441" t="s">
        <v>1103</v>
      </c>
      <c r="I2353" s="441" t="s">
        <v>1131</v>
      </c>
      <c r="J2353" s="441" t="s">
        <v>112</v>
      </c>
      <c r="K2353" s="1111" t="s">
        <v>1110</v>
      </c>
      <c r="L2353" s="441" t="s">
        <v>1120</v>
      </c>
      <c r="M2353" s="441" t="str">
        <f t="shared" si="141"/>
        <v>&lt;INSERT CONNECTION POINT NAME&gt;</v>
      </c>
      <c r="N2353" s="1111" t="s">
        <v>1111</v>
      </c>
      <c r="O2353" s="1112">
        <v>0</v>
      </c>
      <c r="P2353" s="1111"/>
      <c r="Q2353" s="2890"/>
      <c r="R2353" s="2093"/>
      <c r="S2353" s="2883"/>
      <c r="T2353" s="2883"/>
      <c r="U2353" s="2883"/>
      <c r="V2353" s="2883"/>
      <c r="W2353" s="2863"/>
      <c r="X2353" s="2863"/>
      <c r="Y2353" s="2863"/>
      <c r="Z2353" s="2863"/>
      <c r="AA2353" s="2864"/>
      <c r="AB2353" s="1125"/>
      <c r="AC2353" s="1151"/>
      <c r="AD2353" s="1152"/>
      <c r="AE2353" s="1153"/>
      <c r="AF2353" s="1153"/>
      <c r="AG2353" s="1153"/>
      <c r="AH2353" s="124"/>
      <c r="AI2353" s="124"/>
      <c r="AJ2353" s="124"/>
      <c r="AK2353" s="124"/>
      <c r="AL2353" s="1153"/>
      <c r="AM2353" s="124"/>
      <c r="AN2353" s="124"/>
      <c r="AO2353" s="1153"/>
      <c r="AP2353" s="1161"/>
      <c r="AQ2353" s="1153"/>
      <c r="AR2353" s="1154"/>
      <c r="AS2353" s="1154"/>
      <c r="AT2353" s="1154"/>
      <c r="AU2353" s="1154"/>
      <c r="AV2353" s="1154"/>
      <c r="AW2353" s="1154"/>
      <c r="AX2353" s="1154"/>
      <c r="AY2353" s="1154"/>
      <c r="AZ2353" s="1154"/>
      <c r="BA2353" s="1154"/>
      <c r="BB2353" s="1154"/>
    </row>
    <row r="2354" spans="2:54" ht="15" customHeight="1">
      <c r="B2354" s="1155"/>
      <c r="C2354" s="3016" t="s">
        <v>1112</v>
      </c>
      <c r="D2354" s="3016"/>
      <c r="E2354" s="1146" t="s">
        <v>1127</v>
      </c>
      <c r="F2354" s="1106"/>
      <c r="G2354" s="441" t="s">
        <v>93</v>
      </c>
      <c r="H2354" s="441" t="s">
        <v>1103</v>
      </c>
      <c r="I2354" s="441" t="s">
        <v>1128</v>
      </c>
      <c r="J2354" s="441" t="s">
        <v>112</v>
      </c>
      <c r="K2354" s="1111" t="s">
        <v>1112</v>
      </c>
      <c r="L2354" s="441" t="s">
        <v>1120</v>
      </c>
      <c r="M2354" s="441" t="str">
        <f t="shared" si="141"/>
        <v>&lt;INSERT CONNECTION POINT NAME&gt;</v>
      </c>
      <c r="N2354" s="1111" t="s">
        <v>1113</v>
      </c>
      <c r="O2354" s="1111" t="s">
        <v>1113</v>
      </c>
      <c r="P2354" s="1111"/>
      <c r="Q2354" s="2891"/>
      <c r="R2354" s="2866"/>
      <c r="S2354" s="2866"/>
      <c r="T2354" s="2866"/>
      <c r="U2354" s="2866"/>
      <c r="V2354" s="2866"/>
      <c r="W2354" s="2866"/>
      <c r="X2354" s="2866"/>
      <c r="Y2354" s="2866"/>
      <c r="Z2354" s="2866"/>
      <c r="AA2354" s="2099"/>
      <c r="AB2354" s="1125"/>
      <c r="AC2354" s="1151"/>
      <c r="AD2354" s="1152"/>
      <c r="AE2354" s="1153"/>
      <c r="AF2354" s="1153"/>
      <c r="AG2354" s="1153"/>
      <c r="AH2354" s="124"/>
      <c r="AI2354" s="124"/>
      <c r="AJ2354" s="124"/>
      <c r="AK2354" s="124"/>
      <c r="AL2354" s="1153"/>
      <c r="AM2354" s="124"/>
      <c r="AN2354" s="124"/>
      <c r="AO2354" s="1153"/>
      <c r="AP2354" s="1153"/>
      <c r="AQ2354" s="1153"/>
      <c r="AR2354" s="1154"/>
      <c r="AS2354" s="1154"/>
      <c r="AT2354" s="1154"/>
      <c r="AU2354" s="1154"/>
      <c r="AV2354" s="1154"/>
      <c r="AW2354" s="1154"/>
      <c r="AX2354" s="1154"/>
      <c r="AY2354" s="1154"/>
      <c r="AZ2354" s="1154"/>
      <c r="BA2354" s="1154"/>
      <c r="BB2354" s="1154"/>
    </row>
    <row r="2355" spans="2:54" ht="15" customHeight="1">
      <c r="B2355" s="1155"/>
      <c r="C2355" s="3017"/>
      <c r="D2355" s="3017"/>
      <c r="E2355" s="1146" t="s">
        <v>1130</v>
      </c>
      <c r="F2355" s="1106"/>
      <c r="G2355" s="441" t="s">
        <v>93</v>
      </c>
      <c r="H2355" s="441" t="s">
        <v>1103</v>
      </c>
      <c r="I2355" s="441" t="s">
        <v>1131</v>
      </c>
      <c r="J2355" s="441" t="s">
        <v>112</v>
      </c>
      <c r="K2355" s="1111" t="s">
        <v>1112</v>
      </c>
      <c r="L2355" s="441" t="s">
        <v>1120</v>
      </c>
      <c r="M2355" s="441" t="str">
        <f t="shared" si="141"/>
        <v>&lt;INSERT CONNECTION POINT NAME&gt;</v>
      </c>
      <c r="N2355" s="1111" t="s">
        <v>1113</v>
      </c>
      <c r="O2355" s="1111" t="s">
        <v>1113</v>
      </c>
      <c r="P2355" s="1111"/>
      <c r="Q2355" s="2891"/>
      <c r="R2355" s="2866"/>
      <c r="S2355" s="2866"/>
      <c r="T2355" s="2866"/>
      <c r="U2355" s="2866"/>
      <c r="V2355" s="2866"/>
      <c r="W2355" s="2866"/>
      <c r="X2355" s="2866"/>
      <c r="Y2355" s="2866"/>
      <c r="Z2355" s="2866"/>
      <c r="AA2355" s="2099"/>
      <c r="AB2355" s="1125"/>
      <c r="AC2355" s="1151"/>
      <c r="AD2355" s="1152"/>
      <c r="AE2355" s="1153"/>
      <c r="AF2355" s="1153"/>
      <c r="AG2355" s="1153"/>
      <c r="AH2355" s="124"/>
      <c r="AI2355" s="124"/>
      <c r="AJ2355" s="124"/>
      <c r="AK2355" s="124"/>
      <c r="AL2355" s="1153"/>
      <c r="AM2355" s="124"/>
      <c r="AN2355" s="124"/>
      <c r="AO2355" s="1153"/>
      <c r="AP2355" s="1153"/>
      <c r="AQ2355" s="1153"/>
      <c r="AR2355" s="1154"/>
      <c r="AS2355" s="1154"/>
      <c r="AT2355" s="1154"/>
      <c r="AU2355" s="1154"/>
      <c r="AV2355" s="1154"/>
      <c r="AW2355" s="1154"/>
      <c r="AX2355" s="1154"/>
      <c r="AY2355" s="1154"/>
      <c r="AZ2355" s="1154"/>
      <c r="BA2355" s="1154"/>
      <c r="BB2355" s="1154"/>
    </row>
    <row r="2356" spans="2:54" ht="15" customHeight="1">
      <c r="B2356" s="1155"/>
      <c r="C2356" s="3016" t="s">
        <v>1134</v>
      </c>
      <c r="D2356" s="3016" t="s">
        <v>833</v>
      </c>
      <c r="E2356" s="1146" t="s">
        <v>1127</v>
      </c>
      <c r="F2356" s="1106"/>
      <c r="G2356" s="441" t="s">
        <v>93</v>
      </c>
      <c r="H2356" s="441" t="s">
        <v>1103</v>
      </c>
      <c r="I2356" s="441" t="s">
        <v>1128</v>
      </c>
      <c r="J2356" s="441" t="s">
        <v>112</v>
      </c>
      <c r="K2356" s="1111" t="s">
        <v>1134</v>
      </c>
      <c r="L2356" s="441" t="s">
        <v>1120</v>
      </c>
      <c r="M2356" s="441" t="str">
        <f t="shared" si="141"/>
        <v>&lt;INSERT CONNECTION POINT NAME&gt;</v>
      </c>
      <c r="N2356" s="1111" t="s">
        <v>1115</v>
      </c>
      <c r="O2356" s="1111" t="s">
        <v>833</v>
      </c>
      <c r="P2356" s="1111"/>
      <c r="Q2356" s="2892"/>
      <c r="R2356" s="2096"/>
      <c r="S2356" s="2870"/>
      <c r="T2356" s="2870"/>
      <c r="U2356" s="2870"/>
      <c r="V2356" s="2870"/>
      <c r="W2356" s="2870"/>
      <c r="X2356" s="2870"/>
      <c r="Y2356" s="2870"/>
      <c r="Z2356" s="2870"/>
      <c r="AA2356" s="2871"/>
      <c r="AB2356" s="1125"/>
      <c r="AC2356" s="1151"/>
      <c r="AD2356" s="1152"/>
      <c r="AE2356" s="1153"/>
      <c r="AF2356" s="1153"/>
      <c r="AG2356" s="1153"/>
      <c r="AH2356" s="124"/>
      <c r="AI2356" s="124"/>
      <c r="AJ2356" s="124"/>
      <c r="AK2356" s="124"/>
      <c r="AL2356" s="1153"/>
      <c r="AM2356" s="124"/>
      <c r="AN2356" s="124"/>
      <c r="AO2356" s="1153"/>
      <c r="AP2356" s="1153"/>
      <c r="AQ2356" s="1153"/>
      <c r="AR2356" s="1154"/>
      <c r="AS2356" s="1154"/>
      <c r="AT2356" s="1154"/>
      <c r="AU2356" s="1154"/>
      <c r="AV2356" s="1154"/>
      <c r="AW2356" s="1154"/>
      <c r="AX2356" s="1154"/>
      <c r="AY2356" s="1154"/>
      <c r="AZ2356" s="1154"/>
      <c r="BA2356" s="1154"/>
      <c r="BB2356" s="1154"/>
    </row>
    <row r="2357" spans="2:54" ht="15" customHeight="1">
      <c r="B2357" s="1155"/>
      <c r="C2357" s="3017"/>
      <c r="D2357" s="3017"/>
      <c r="E2357" s="1146" t="s">
        <v>1130</v>
      </c>
      <c r="F2357" s="1106"/>
      <c r="G2357" s="441" t="s">
        <v>93</v>
      </c>
      <c r="H2357" s="441" t="s">
        <v>1103</v>
      </c>
      <c r="I2357" s="441" t="s">
        <v>1131</v>
      </c>
      <c r="J2357" s="441" t="s">
        <v>112</v>
      </c>
      <c r="K2357" s="1111" t="s">
        <v>1134</v>
      </c>
      <c r="L2357" s="441" t="s">
        <v>1120</v>
      </c>
      <c r="M2357" s="441" t="str">
        <f t="shared" si="141"/>
        <v>&lt;INSERT CONNECTION POINT NAME&gt;</v>
      </c>
      <c r="N2357" s="1111" t="s">
        <v>1115</v>
      </c>
      <c r="O2357" s="1111" t="s">
        <v>833</v>
      </c>
      <c r="P2357" s="1111"/>
      <c r="Q2357" s="2892"/>
      <c r="R2357" s="2096"/>
      <c r="S2357" s="2870"/>
      <c r="T2357" s="2870"/>
      <c r="U2357" s="2870"/>
      <c r="V2357" s="2870"/>
      <c r="W2357" s="2870"/>
      <c r="X2357" s="2870"/>
      <c r="Y2357" s="2870"/>
      <c r="Z2357" s="2870"/>
      <c r="AA2357" s="2871"/>
      <c r="AB2357" s="1125"/>
      <c r="AC2357" s="1151"/>
      <c r="AD2357" s="1152"/>
      <c r="AE2357" s="1153"/>
      <c r="AF2357" s="1153"/>
      <c r="AG2357" s="1153"/>
      <c r="AH2357" s="124"/>
      <c r="AI2357" s="124"/>
      <c r="AJ2357" s="124"/>
      <c r="AK2357" s="124"/>
      <c r="AL2357" s="1153"/>
      <c r="AM2357" s="124"/>
      <c r="AN2357" s="124"/>
      <c r="AO2357" s="1153"/>
      <c r="AP2357" s="1153"/>
      <c r="AQ2357" s="1153"/>
      <c r="AR2357" s="1154"/>
      <c r="AS2357" s="1154"/>
      <c r="AT2357" s="1154"/>
      <c r="AU2357" s="1154"/>
      <c r="AV2357" s="1154"/>
      <c r="AW2357" s="1154"/>
      <c r="AX2357" s="1154"/>
      <c r="AY2357" s="1154"/>
      <c r="AZ2357" s="1154"/>
      <c r="BA2357" s="1154"/>
      <c r="BB2357" s="1154"/>
    </row>
    <row r="2358" spans="2:54" ht="15" customHeight="1">
      <c r="B2358" s="1155"/>
      <c r="C2358" s="3016" t="s">
        <v>1135</v>
      </c>
      <c r="D2358" s="3016" t="s">
        <v>833</v>
      </c>
      <c r="E2358" s="1146" t="s">
        <v>1127</v>
      </c>
      <c r="F2358" s="1106"/>
      <c r="G2358" s="441" t="s">
        <v>93</v>
      </c>
      <c r="H2358" s="441" t="s">
        <v>1103</v>
      </c>
      <c r="I2358" s="441" t="s">
        <v>1128</v>
      </c>
      <c r="J2358" s="441" t="s">
        <v>112</v>
      </c>
      <c r="K2358" s="1111" t="s">
        <v>1135</v>
      </c>
      <c r="L2358" s="441" t="s">
        <v>1120</v>
      </c>
      <c r="M2358" s="441" t="str">
        <f t="shared" si="141"/>
        <v>&lt;INSERT CONNECTION POINT NAME&gt;</v>
      </c>
      <c r="N2358" s="1111" t="s">
        <v>1106</v>
      </c>
      <c r="O2358" s="1111" t="s">
        <v>833</v>
      </c>
      <c r="P2358" s="1111"/>
      <c r="Q2358" s="2892"/>
      <c r="R2358" s="2096"/>
      <c r="S2358" s="2870"/>
      <c r="T2358" s="2870"/>
      <c r="U2358" s="2870"/>
      <c r="V2358" s="2870"/>
      <c r="W2358" s="2870"/>
      <c r="X2358" s="2870"/>
      <c r="Y2358" s="2870"/>
      <c r="Z2358" s="2870"/>
      <c r="AA2358" s="2871"/>
      <c r="AB2358" s="1125"/>
      <c r="AC2358" s="1151"/>
      <c r="AD2358" s="1152"/>
      <c r="AE2358" s="1153"/>
      <c r="AF2358" s="1153"/>
      <c r="AG2358" s="1153"/>
      <c r="AH2358" s="124"/>
      <c r="AI2358" s="124"/>
      <c r="AJ2358" s="124"/>
      <c r="AK2358" s="124"/>
      <c r="AL2358" s="1153"/>
      <c r="AM2358" s="124"/>
      <c r="AN2358" s="124"/>
      <c r="AO2358" s="1153"/>
      <c r="AP2358" s="1153"/>
      <c r="AQ2358" s="1153"/>
      <c r="AR2358" s="1154"/>
      <c r="AS2358" s="1154"/>
      <c r="AT2358" s="1154"/>
      <c r="AU2358" s="1154"/>
      <c r="AV2358" s="1154"/>
      <c r="AW2358" s="1154"/>
      <c r="AX2358" s="1154"/>
      <c r="AY2358" s="1154"/>
      <c r="AZ2358" s="1154"/>
      <c r="BA2358" s="1154"/>
      <c r="BB2358" s="1154"/>
    </row>
    <row r="2359" spans="2:54" ht="15" customHeight="1">
      <c r="B2359" s="1155"/>
      <c r="C2359" s="3017"/>
      <c r="D2359" s="3017"/>
      <c r="E2359" s="1146" t="s">
        <v>1130</v>
      </c>
      <c r="F2359" s="1106"/>
      <c r="G2359" s="441" t="s">
        <v>93</v>
      </c>
      <c r="H2359" s="441" t="s">
        <v>1103</v>
      </c>
      <c r="I2359" s="441" t="s">
        <v>1131</v>
      </c>
      <c r="J2359" s="441" t="s">
        <v>112</v>
      </c>
      <c r="K2359" s="1111" t="s">
        <v>1135</v>
      </c>
      <c r="L2359" s="441" t="s">
        <v>1120</v>
      </c>
      <c r="M2359" s="441" t="str">
        <f t="shared" si="141"/>
        <v>&lt;INSERT CONNECTION POINT NAME&gt;</v>
      </c>
      <c r="N2359" s="1111" t="s">
        <v>1106</v>
      </c>
      <c r="O2359" s="1111" t="s">
        <v>833</v>
      </c>
      <c r="P2359" s="1111"/>
      <c r="Q2359" s="2892"/>
      <c r="R2359" s="2096"/>
      <c r="S2359" s="2870"/>
      <c r="T2359" s="2870"/>
      <c r="U2359" s="2870"/>
      <c r="V2359" s="2870"/>
      <c r="W2359" s="2870"/>
      <c r="X2359" s="2870"/>
      <c r="Y2359" s="2870"/>
      <c r="Z2359" s="2870"/>
      <c r="AA2359" s="2871"/>
      <c r="AB2359" s="1125"/>
      <c r="AC2359" s="1151"/>
      <c r="AD2359" s="1152"/>
      <c r="AE2359" s="1153"/>
      <c r="AF2359" s="1153"/>
      <c r="AG2359" s="1153"/>
      <c r="AH2359" s="124"/>
      <c r="AI2359" s="124"/>
      <c r="AJ2359" s="124"/>
      <c r="AK2359" s="124"/>
      <c r="AL2359" s="1153"/>
      <c r="AM2359" s="124"/>
      <c r="AN2359" s="124"/>
      <c r="AO2359" s="1153"/>
      <c r="AP2359" s="1153"/>
      <c r="AQ2359" s="1153"/>
      <c r="AR2359" s="1154"/>
      <c r="AS2359" s="1154"/>
      <c r="AT2359" s="1154"/>
      <c r="AU2359" s="1154"/>
      <c r="AV2359" s="1154"/>
      <c r="AW2359" s="1154"/>
      <c r="AX2359" s="1154"/>
      <c r="AY2359" s="1154"/>
      <c r="AZ2359" s="1154"/>
      <c r="BA2359" s="1154"/>
      <c r="BB2359" s="1154"/>
    </row>
    <row r="2360" spans="2:54" ht="15" customHeight="1">
      <c r="B2360" s="1155"/>
      <c r="C2360" s="3016" t="s">
        <v>1135</v>
      </c>
      <c r="D2360" s="3016" t="s">
        <v>842</v>
      </c>
      <c r="E2360" s="1146" t="s">
        <v>1127</v>
      </c>
      <c r="F2360" s="1106"/>
      <c r="G2360" s="441" t="s">
        <v>93</v>
      </c>
      <c r="H2360" s="441" t="s">
        <v>1103</v>
      </c>
      <c r="I2360" s="441" t="s">
        <v>1128</v>
      </c>
      <c r="J2360" s="441" t="s">
        <v>112</v>
      </c>
      <c r="K2360" s="1111" t="s">
        <v>1135</v>
      </c>
      <c r="L2360" s="441" t="s">
        <v>1120</v>
      </c>
      <c r="M2360" s="441" t="str">
        <f t="shared" si="141"/>
        <v>&lt;INSERT CONNECTION POINT NAME&gt;</v>
      </c>
      <c r="N2360" s="1111" t="s">
        <v>1106</v>
      </c>
      <c r="O2360" s="1111" t="s">
        <v>842</v>
      </c>
      <c r="P2360" s="1111"/>
      <c r="Q2360" s="2892"/>
      <c r="R2360" s="2096"/>
      <c r="S2360" s="2870"/>
      <c r="T2360" s="2870"/>
      <c r="U2360" s="2870"/>
      <c r="V2360" s="2870"/>
      <c r="W2360" s="2870"/>
      <c r="X2360" s="2870"/>
      <c r="Y2360" s="2870"/>
      <c r="Z2360" s="2870"/>
      <c r="AA2360" s="2871"/>
      <c r="AB2360" s="1125"/>
      <c r="AC2360" s="1151"/>
      <c r="AD2360" s="1152"/>
      <c r="AE2360" s="1153"/>
      <c r="AF2360" s="1153"/>
      <c r="AG2360" s="1153"/>
      <c r="AH2360" s="124"/>
      <c r="AI2360" s="124"/>
      <c r="AJ2360" s="124"/>
      <c r="AK2360" s="124"/>
      <c r="AL2360" s="1153"/>
      <c r="AM2360" s="124"/>
      <c r="AN2360" s="124"/>
      <c r="AO2360" s="1153"/>
      <c r="AP2360" s="1153"/>
      <c r="AQ2360" s="1153"/>
      <c r="AR2360" s="1154"/>
      <c r="AS2360" s="1154"/>
      <c r="AT2360" s="1154"/>
      <c r="AU2360" s="1154"/>
      <c r="AV2360" s="1154"/>
      <c r="AW2360" s="1154"/>
      <c r="AX2360" s="1154"/>
      <c r="AY2360" s="1154"/>
      <c r="AZ2360" s="1154"/>
      <c r="BA2360" s="1154"/>
      <c r="BB2360" s="1154"/>
    </row>
    <row r="2361" spans="2:54" ht="15" customHeight="1">
      <c r="B2361" s="1155"/>
      <c r="C2361" s="3017"/>
      <c r="D2361" s="3017"/>
      <c r="E2361" s="1146" t="s">
        <v>1130</v>
      </c>
      <c r="F2361" s="1106"/>
      <c r="G2361" s="441" t="s">
        <v>93</v>
      </c>
      <c r="H2361" s="441" t="s">
        <v>1103</v>
      </c>
      <c r="I2361" s="441" t="s">
        <v>1131</v>
      </c>
      <c r="J2361" s="441" t="s">
        <v>112</v>
      </c>
      <c r="K2361" s="1111" t="s">
        <v>1135</v>
      </c>
      <c r="L2361" s="441" t="s">
        <v>1120</v>
      </c>
      <c r="M2361" s="441" t="str">
        <f t="shared" si="141"/>
        <v>&lt;INSERT CONNECTION POINT NAME&gt;</v>
      </c>
      <c r="N2361" s="1111" t="s">
        <v>1106</v>
      </c>
      <c r="O2361" s="1111" t="s">
        <v>842</v>
      </c>
      <c r="P2361" s="1111"/>
      <c r="Q2361" s="2892"/>
      <c r="R2361" s="2096"/>
      <c r="S2361" s="2870"/>
      <c r="T2361" s="2870"/>
      <c r="U2361" s="2870"/>
      <c r="V2361" s="2870"/>
      <c r="W2361" s="2870"/>
      <c r="X2361" s="2870"/>
      <c r="Y2361" s="2870"/>
      <c r="Z2361" s="2870"/>
      <c r="AA2361" s="2871"/>
      <c r="AB2361" s="1125"/>
      <c r="AC2361" s="1151"/>
      <c r="AD2361" s="1152"/>
      <c r="AE2361" s="1153"/>
      <c r="AF2361" s="1153"/>
      <c r="AG2361" s="1153"/>
      <c r="AH2361" s="124"/>
      <c r="AI2361" s="124"/>
      <c r="AJ2361" s="124"/>
      <c r="AK2361" s="124"/>
      <c r="AL2361" s="1153"/>
      <c r="AM2361" s="124"/>
      <c r="AN2361" s="124"/>
      <c r="AO2361" s="1153"/>
      <c r="AP2361" s="1153"/>
      <c r="AQ2361" s="1153"/>
      <c r="AR2361" s="1154"/>
      <c r="AS2361" s="1154"/>
      <c r="AT2361" s="1154"/>
      <c r="AU2361" s="1154"/>
      <c r="AV2361" s="1154"/>
      <c r="AW2361" s="1154"/>
      <c r="AX2361" s="1154"/>
      <c r="AY2361" s="1154"/>
      <c r="AZ2361" s="1154"/>
      <c r="BA2361" s="1154"/>
      <c r="BB2361" s="1154"/>
    </row>
    <row r="2362" spans="2:54" ht="15" customHeight="1">
      <c r="B2362" s="1155"/>
      <c r="C2362" s="3016" t="s">
        <v>1136</v>
      </c>
      <c r="D2362" s="3016" t="s">
        <v>833</v>
      </c>
      <c r="E2362" s="1146" t="s">
        <v>1127</v>
      </c>
      <c r="F2362" s="1106"/>
      <c r="G2362" s="441" t="s">
        <v>93</v>
      </c>
      <c r="H2362" s="441" t="s">
        <v>1103</v>
      </c>
      <c r="I2362" s="441" t="s">
        <v>1128</v>
      </c>
      <c r="J2362" s="441" t="s">
        <v>112</v>
      </c>
      <c r="K2362" s="1111" t="s">
        <v>1136</v>
      </c>
      <c r="L2362" s="441" t="s">
        <v>1120</v>
      </c>
      <c r="M2362" s="441" t="str">
        <f t="shared" si="141"/>
        <v>&lt;INSERT CONNECTION POINT NAME&gt;</v>
      </c>
      <c r="N2362" s="1111" t="s">
        <v>1106</v>
      </c>
      <c r="O2362" s="1111" t="s">
        <v>833</v>
      </c>
      <c r="P2362" s="1111"/>
      <c r="Q2362" s="2892"/>
      <c r="R2362" s="2096"/>
      <c r="S2362" s="2870"/>
      <c r="T2362" s="2870"/>
      <c r="U2362" s="2870"/>
      <c r="V2362" s="2870"/>
      <c r="W2362" s="2870"/>
      <c r="X2362" s="2870"/>
      <c r="Y2362" s="2870"/>
      <c r="Z2362" s="2870"/>
      <c r="AA2362" s="2871"/>
      <c r="AB2362" s="1125"/>
      <c r="AC2362" s="1151"/>
      <c r="AD2362" s="1152"/>
      <c r="AE2362" s="1153"/>
      <c r="AF2362" s="1153"/>
      <c r="AG2362" s="1153"/>
      <c r="AH2362" s="124"/>
      <c r="AI2362" s="124"/>
      <c r="AJ2362" s="124"/>
      <c r="AK2362" s="124"/>
      <c r="AL2362" s="1153"/>
      <c r="AM2362" s="124"/>
      <c r="AN2362" s="124"/>
      <c r="AO2362" s="1153"/>
      <c r="AP2362" s="1153"/>
      <c r="AQ2362" s="1153"/>
      <c r="AR2362" s="1154"/>
      <c r="AS2362" s="1154"/>
      <c r="AT2362" s="1154"/>
      <c r="AU2362" s="1154"/>
      <c r="AV2362" s="1154"/>
      <c r="AW2362" s="1154"/>
      <c r="AX2362" s="1154"/>
      <c r="AY2362" s="1154"/>
      <c r="AZ2362" s="1154"/>
      <c r="BA2362" s="1154"/>
      <c r="BB2362" s="1154"/>
    </row>
    <row r="2363" spans="2:54" ht="15" customHeight="1">
      <c r="B2363" s="1155"/>
      <c r="C2363" s="3017"/>
      <c r="D2363" s="3017"/>
      <c r="E2363" s="1146" t="s">
        <v>1130</v>
      </c>
      <c r="F2363" s="1106"/>
      <c r="G2363" s="441" t="s">
        <v>93</v>
      </c>
      <c r="H2363" s="441" t="s">
        <v>1103</v>
      </c>
      <c r="I2363" s="441" t="s">
        <v>1131</v>
      </c>
      <c r="J2363" s="441" t="s">
        <v>112</v>
      </c>
      <c r="K2363" s="1111" t="s">
        <v>1136</v>
      </c>
      <c r="L2363" s="441" t="s">
        <v>1120</v>
      </c>
      <c r="M2363" s="441" t="str">
        <f t="shared" si="141"/>
        <v>&lt;INSERT CONNECTION POINT NAME&gt;</v>
      </c>
      <c r="N2363" s="1111" t="s">
        <v>1106</v>
      </c>
      <c r="O2363" s="1111" t="s">
        <v>833</v>
      </c>
      <c r="P2363" s="1111"/>
      <c r="Q2363" s="2100"/>
      <c r="R2363" s="2101"/>
      <c r="S2363" s="2102"/>
      <c r="T2363" s="2102"/>
      <c r="U2363" s="2102"/>
      <c r="V2363" s="2102"/>
      <c r="W2363" s="2102"/>
      <c r="X2363" s="2102"/>
      <c r="Y2363" s="2102"/>
      <c r="Z2363" s="2102"/>
      <c r="AA2363" s="2103"/>
      <c r="AB2363" s="1125"/>
      <c r="AC2363" s="1151"/>
      <c r="AD2363" s="1152"/>
      <c r="AE2363" s="1153"/>
      <c r="AF2363" s="1153"/>
      <c r="AG2363" s="1153"/>
      <c r="AH2363" s="124"/>
      <c r="AI2363" s="124"/>
      <c r="AJ2363" s="124"/>
      <c r="AK2363" s="124"/>
      <c r="AL2363" s="1153"/>
      <c r="AM2363" s="124"/>
      <c r="AN2363" s="124"/>
      <c r="AO2363" s="1153"/>
      <c r="AP2363" s="1153"/>
      <c r="AQ2363" s="1153"/>
      <c r="AR2363" s="1154"/>
      <c r="AS2363" s="1154"/>
      <c r="AT2363" s="1154"/>
      <c r="AU2363" s="1154"/>
      <c r="AV2363" s="1154"/>
      <c r="AW2363" s="1154"/>
      <c r="AX2363" s="1154"/>
      <c r="AY2363" s="1154"/>
      <c r="AZ2363" s="1154"/>
      <c r="BA2363" s="1154"/>
      <c r="BB2363" s="1154"/>
    </row>
    <row r="2364" spans="2:54" ht="15" customHeight="1">
      <c r="B2364" s="1155"/>
      <c r="C2364" s="3016" t="s">
        <v>1136</v>
      </c>
      <c r="D2364" s="3016" t="s">
        <v>842</v>
      </c>
      <c r="E2364" s="1146" t="s">
        <v>1127</v>
      </c>
      <c r="F2364" s="1106"/>
      <c r="G2364" s="441" t="s">
        <v>93</v>
      </c>
      <c r="H2364" s="441" t="s">
        <v>1103</v>
      </c>
      <c r="I2364" s="441" t="s">
        <v>1128</v>
      </c>
      <c r="J2364" s="441" t="s">
        <v>112</v>
      </c>
      <c r="K2364" s="1111" t="s">
        <v>1136</v>
      </c>
      <c r="L2364" s="441" t="s">
        <v>1120</v>
      </c>
      <c r="M2364" s="441" t="str">
        <f t="shared" si="141"/>
        <v>&lt;INSERT CONNECTION POINT NAME&gt;</v>
      </c>
      <c r="N2364" s="1111" t="s">
        <v>1106</v>
      </c>
      <c r="O2364" s="1111" t="s">
        <v>842</v>
      </c>
      <c r="P2364" s="1111"/>
      <c r="Q2364" s="2100"/>
      <c r="R2364" s="2101"/>
      <c r="S2364" s="2102"/>
      <c r="T2364" s="2102"/>
      <c r="U2364" s="2102"/>
      <c r="V2364" s="2102"/>
      <c r="W2364" s="2102"/>
      <c r="X2364" s="2102"/>
      <c r="Y2364" s="2102"/>
      <c r="Z2364" s="2102"/>
      <c r="AA2364" s="2103"/>
      <c r="AB2364" s="1125"/>
      <c r="AC2364" s="1151"/>
      <c r="AD2364" s="1152"/>
      <c r="AE2364" s="1153"/>
      <c r="AF2364" s="1153"/>
      <c r="AG2364" s="1153"/>
      <c r="AH2364" s="124"/>
      <c r="AI2364" s="124"/>
      <c r="AJ2364" s="124"/>
      <c r="AK2364" s="124"/>
      <c r="AL2364" s="1153"/>
      <c r="AM2364" s="124"/>
      <c r="AN2364" s="124"/>
      <c r="AO2364" s="1153"/>
      <c r="AP2364" s="1153"/>
      <c r="AQ2364" s="1153"/>
      <c r="AR2364" s="1154"/>
      <c r="AS2364" s="1154"/>
      <c r="AT2364" s="1154"/>
      <c r="AU2364" s="1154"/>
      <c r="AV2364" s="1154"/>
      <c r="AW2364" s="1154"/>
      <c r="AX2364" s="1154"/>
      <c r="AY2364" s="1154"/>
      <c r="AZ2364" s="1154"/>
      <c r="BA2364" s="1154"/>
      <c r="BB2364" s="1154"/>
    </row>
    <row r="2365" spans="2:54" ht="15" customHeight="1" thickBot="1">
      <c r="B2365" s="2872"/>
      <c r="C2365" s="3018"/>
      <c r="D2365" s="3018"/>
      <c r="E2365" s="2873" t="s">
        <v>1130</v>
      </c>
      <c r="F2365" s="1106"/>
      <c r="G2365" s="441" t="s">
        <v>93</v>
      </c>
      <c r="H2365" s="441" t="s">
        <v>1103</v>
      </c>
      <c r="I2365" s="441" t="s">
        <v>1131</v>
      </c>
      <c r="J2365" s="441" t="s">
        <v>112</v>
      </c>
      <c r="K2365" s="1111" t="s">
        <v>1136</v>
      </c>
      <c r="L2365" s="441" t="s">
        <v>1120</v>
      </c>
      <c r="M2365" s="441" t="str">
        <f t="shared" si="141"/>
        <v>&lt;INSERT CONNECTION POINT NAME&gt;</v>
      </c>
      <c r="N2365" s="1111" t="s">
        <v>1106</v>
      </c>
      <c r="O2365" s="1111" t="s">
        <v>842</v>
      </c>
      <c r="P2365" s="1111"/>
      <c r="Q2365" s="2893"/>
      <c r="R2365" s="2894"/>
      <c r="S2365" s="2877"/>
      <c r="T2365" s="2877"/>
      <c r="U2365" s="2877"/>
      <c r="V2365" s="2877"/>
      <c r="W2365" s="2877"/>
      <c r="X2365" s="2877"/>
      <c r="Y2365" s="2877"/>
      <c r="Z2365" s="2877"/>
      <c r="AA2365" s="2878"/>
      <c r="AB2365" s="1162"/>
      <c r="AC2365" s="1151"/>
      <c r="AD2365" s="1152"/>
      <c r="AE2365" s="1153"/>
      <c r="AF2365" s="1153"/>
      <c r="AG2365" s="1153"/>
      <c r="AH2365" s="124"/>
      <c r="AI2365" s="124"/>
      <c r="AJ2365" s="124"/>
      <c r="AK2365" s="124"/>
      <c r="AL2365" s="1153"/>
      <c r="AM2365" s="124"/>
      <c r="AN2365" s="124"/>
      <c r="AO2365" s="1153"/>
      <c r="AP2365" s="1153"/>
      <c r="AQ2365" s="1153"/>
      <c r="AR2365" s="1154"/>
      <c r="AS2365" s="1154"/>
      <c r="AT2365" s="1154"/>
      <c r="AU2365" s="1154"/>
      <c r="AV2365" s="1154"/>
      <c r="AW2365" s="1154"/>
      <c r="AX2365" s="1154"/>
      <c r="AY2365" s="1154"/>
      <c r="AZ2365" s="1154"/>
      <c r="BA2365" s="1154"/>
      <c r="BB2365" s="1154"/>
    </row>
    <row r="2366" spans="2:54" ht="15" customHeight="1">
      <c r="B2366" s="1145" t="s">
        <v>1125</v>
      </c>
      <c r="C2366" s="3019" t="s">
        <v>1126</v>
      </c>
      <c r="D2366" s="3019" t="s">
        <v>842</v>
      </c>
      <c r="E2366" s="1146" t="s">
        <v>1127</v>
      </c>
      <c r="F2366" s="1106"/>
      <c r="G2366" s="441" t="s">
        <v>93</v>
      </c>
      <c r="H2366" s="441" t="s">
        <v>1103</v>
      </c>
      <c r="I2366" s="441" t="s">
        <v>1128</v>
      </c>
      <c r="J2366" s="441" t="s">
        <v>112</v>
      </c>
      <c r="K2366" s="441" t="s">
        <v>1126</v>
      </c>
      <c r="L2366" s="441" t="s">
        <v>1120</v>
      </c>
      <c r="M2366" s="441" t="str">
        <f t="shared" ref="M2366" si="144">B2366</f>
        <v>&lt;INSERT CONNECTION POINT NAME&gt;</v>
      </c>
      <c r="N2366" s="441" t="s">
        <v>1129</v>
      </c>
      <c r="O2366" s="441" t="s">
        <v>842</v>
      </c>
      <c r="P2366" s="1111"/>
      <c r="Q2366" s="1147"/>
      <c r="R2366" s="1148"/>
      <c r="S2366" s="1149"/>
      <c r="T2366" s="1149"/>
      <c r="U2366" s="1149"/>
      <c r="V2366" s="1149"/>
      <c r="W2366" s="1149"/>
      <c r="X2366" s="1149"/>
      <c r="Y2366" s="1149"/>
      <c r="Z2366" s="1149"/>
      <c r="AA2366" s="1150"/>
      <c r="AC2366" s="124"/>
      <c r="AD2366" s="124"/>
      <c r="AE2366" s="124"/>
      <c r="AF2366" s="124"/>
      <c r="AG2366" s="124"/>
      <c r="AH2366" s="124"/>
      <c r="AI2366" s="124"/>
      <c r="AJ2366" s="124"/>
      <c r="AK2366" s="124"/>
      <c r="AL2366" s="124"/>
      <c r="AM2366" s="124"/>
      <c r="AN2366" s="124"/>
      <c r="AO2366" s="124"/>
      <c r="AP2366" s="124"/>
      <c r="AQ2366" s="124"/>
      <c r="AR2366" s="124"/>
      <c r="AS2366" s="124"/>
      <c r="AT2366" s="124"/>
      <c r="AU2366" s="124"/>
      <c r="AV2366" s="124"/>
      <c r="AW2366" s="124"/>
      <c r="AX2366" s="124"/>
      <c r="AY2366" s="124"/>
      <c r="AZ2366" s="124"/>
      <c r="BA2366" s="124"/>
      <c r="BB2366" s="124"/>
    </row>
    <row r="2367" spans="2:54" ht="15" customHeight="1">
      <c r="B2367" s="1155"/>
      <c r="C2367" s="3017"/>
      <c r="D2367" s="3017"/>
      <c r="E2367" s="1146" t="s">
        <v>1130</v>
      </c>
      <c r="F2367" s="1106"/>
      <c r="G2367" s="441" t="s">
        <v>93</v>
      </c>
      <c r="H2367" s="441" t="s">
        <v>1103</v>
      </c>
      <c r="I2367" s="441" t="s">
        <v>1131</v>
      </c>
      <c r="J2367" s="441" t="s">
        <v>112</v>
      </c>
      <c r="K2367" s="441" t="s">
        <v>1126</v>
      </c>
      <c r="L2367" s="441" t="s">
        <v>1120</v>
      </c>
      <c r="M2367" s="441" t="str">
        <f t="shared" si="141"/>
        <v>&lt;INSERT CONNECTION POINT NAME&gt;</v>
      </c>
      <c r="N2367" s="441" t="s">
        <v>1129</v>
      </c>
      <c r="O2367" s="441" t="s">
        <v>842</v>
      </c>
      <c r="P2367" s="1111"/>
      <c r="Q2367" s="1156"/>
      <c r="R2367" s="1157"/>
      <c r="S2367" s="1158"/>
      <c r="T2367" s="1158"/>
      <c r="U2367" s="1158"/>
      <c r="V2367" s="1158"/>
      <c r="W2367" s="1158"/>
      <c r="X2367" s="1158"/>
      <c r="Y2367" s="1158"/>
      <c r="Z2367" s="1158"/>
      <c r="AA2367" s="1159"/>
      <c r="AC2367" s="124"/>
      <c r="AD2367" s="124"/>
      <c r="AE2367" s="124"/>
      <c r="AF2367" s="124"/>
      <c r="AG2367" s="124"/>
      <c r="AH2367" s="124"/>
      <c r="AI2367" s="124"/>
      <c r="AJ2367" s="124"/>
      <c r="AK2367" s="124"/>
      <c r="AL2367" s="124"/>
      <c r="AM2367" s="124"/>
      <c r="AN2367" s="124"/>
      <c r="AO2367" s="124"/>
      <c r="AP2367" s="124"/>
      <c r="AQ2367" s="124"/>
      <c r="AR2367" s="124"/>
      <c r="AS2367" s="124"/>
      <c r="AT2367" s="124"/>
      <c r="AU2367" s="124"/>
      <c r="AV2367" s="124"/>
      <c r="AW2367" s="124"/>
      <c r="AX2367" s="124"/>
      <c r="AY2367" s="124"/>
      <c r="AZ2367" s="124"/>
      <c r="BA2367" s="124"/>
      <c r="BB2367" s="124"/>
    </row>
    <row r="2368" spans="2:54" ht="15" customHeight="1">
      <c r="B2368" s="1155"/>
      <c r="C2368" s="3016" t="s">
        <v>1132</v>
      </c>
      <c r="D2368" s="3016" t="s">
        <v>833</v>
      </c>
      <c r="E2368" s="1146" t="s">
        <v>1127</v>
      </c>
      <c r="F2368" s="1106"/>
      <c r="G2368" s="441" t="s">
        <v>93</v>
      </c>
      <c r="H2368" s="441" t="s">
        <v>1103</v>
      </c>
      <c r="I2368" s="441" t="s">
        <v>1128</v>
      </c>
      <c r="J2368" s="441" t="s">
        <v>112</v>
      </c>
      <c r="K2368" s="1111" t="s">
        <v>1132</v>
      </c>
      <c r="L2368" s="441" t="s">
        <v>1120</v>
      </c>
      <c r="M2368" s="441" t="str">
        <f t="shared" si="141"/>
        <v>&lt;INSERT CONNECTION POINT NAME&gt;</v>
      </c>
      <c r="N2368" s="1111" t="s">
        <v>1106</v>
      </c>
      <c r="O2368" s="1111" t="s">
        <v>833</v>
      </c>
      <c r="P2368" s="1111"/>
      <c r="Q2368" s="2850"/>
      <c r="R2368" s="2097"/>
      <c r="S2368" s="2851"/>
      <c r="T2368" s="2851"/>
      <c r="U2368" s="2851"/>
      <c r="V2368" s="2851"/>
      <c r="W2368" s="2852"/>
      <c r="X2368" s="2852"/>
      <c r="Y2368" s="2852"/>
      <c r="Z2368" s="2852"/>
      <c r="AA2368" s="2853"/>
      <c r="AC2368" s="124"/>
      <c r="AD2368" s="124"/>
      <c r="AE2368" s="124"/>
      <c r="AF2368" s="124"/>
      <c r="AG2368" s="124"/>
      <c r="AH2368" s="124"/>
      <c r="AI2368" s="124"/>
      <c r="AJ2368" s="124"/>
      <c r="AK2368" s="124"/>
      <c r="AL2368" s="124"/>
      <c r="AM2368" s="124"/>
      <c r="AN2368" s="124"/>
      <c r="AO2368" s="124"/>
      <c r="AP2368" s="124"/>
      <c r="AQ2368" s="124"/>
      <c r="AR2368" s="124"/>
      <c r="AS2368" s="124"/>
      <c r="AT2368" s="124"/>
      <c r="AU2368" s="124"/>
      <c r="AV2368" s="124"/>
      <c r="AW2368" s="124"/>
      <c r="AX2368" s="124"/>
      <c r="AY2368" s="124"/>
      <c r="AZ2368" s="124"/>
      <c r="BA2368" s="124"/>
      <c r="BB2368" s="124"/>
    </row>
    <row r="2369" spans="2:54" ht="15" customHeight="1">
      <c r="B2369" s="1155"/>
      <c r="C2369" s="3017"/>
      <c r="D2369" s="3017"/>
      <c r="E2369" s="1146" t="s">
        <v>1130</v>
      </c>
      <c r="F2369" s="1106"/>
      <c r="G2369" s="441" t="s">
        <v>93</v>
      </c>
      <c r="H2369" s="441" t="s">
        <v>1103</v>
      </c>
      <c r="I2369" s="441" t="s">
        <v>1131</v>
      </c>
      <c r="J2369" s="441" t="s">
        <v>112</v>
      </c>
      <c r="K2369" s="1111" t="s">
        <v>1132</v>
      </c>
      <c r="L2369" s="441" t="s">
        <v>1120</v>
      </c>
      <c r="M2369" s="441" t="str">
        <f t="shared" si="141"/>
        <v>&lt;INSERT CONNECTION POINT NAME&gt;</v>
      </c>
      <c r="N2369" s="1111" t="s">
        <v>1106</v>
      </c>
      <c r="O2369" s="1111" t="s">
        <v>833</v>
      </c>
      <c r="P2369" s="1111"/>
      <c r="Q2369" s="2850"/>
      <c r="R2369" s="2097"/>
      <c r="S2369" s="2851"/>
      <c r="T2369" s="2851"/>
      <c r="U2369" s="2851"/>
      <c r="V2369" s="2851"/>
      <c r="W2369" s="2852"/>
      <c r="X2369" s="2852"/>
      <c r="Y2369" s="2852"/>
      <c r="Z2369" s="2852"/>
      <c r="AA2369" s="2853"/>
      <c r="AC2369" s="124"/>
      <c r="AD2369" s="124"/>
      <c r="AE2369" s="124"/>
      <c r="AF2369" s="124"/>
      <c r="AG2369" s="124"/>
      <c r="AH2369" s="124"/>
      <c r="AI2369" s="124"/>
      <c r="AJ2369" s="124"/>
      <c r="AK2369" s="124"/>
      <c r="AL2369" s="124"/>
      <c r="AM2369" s="124"/>
      <c r="AN2369" s="124"/>
      <c r="AO2369" s="124"/>
      <c r="AP2369" s="124"/>
      <c r="AQ2369" s="124"/>
      <c r="AR2369" s="124"/>
      <c r="AS2369" s="124"/>
      <c r="AT2369" s="124"/>
      <c r="AU2369" s="124"/>
      <c r="AV2369" s="124"/>
      <c r="AW2369" s="124"/>
      <c r="AX2369" s="124"/>
      <c r="AY2369" s="124"/>
      <c r="AZ2369" s="124"/>
      <c r="BA2369" s="124"/>
      <c r="BB2369" s="124"/>
    </row>
    <row r="2370" spans="2:54" ht="15" customHeight="1">
      <c r="B2370" s="1155"/>
      <c r="C2370" s="3016" t="s">
        <v>1132</v>
      </c>
      <c r="D2370" s="3016" t="s">
        <v>842</v>
      </c>
      <c r="E2370" s="1146" t="s">
        <v>1127</v>
      </c>
      <c r="F2370" s="1106"/>
      <c r="G2370" s="441" t="s">
        <v>93</v>
      </c>
      <c r="H2370" s="441" t="s">
        <v>1103</v>
      </c>
      <c r="I2370" s="441" t="s">
        <v>1128</v>
      </c>
      <c r="J2370" s="441" t="s">
        <v>112</v>
      </c>
      <c r="K2370" s="1111" t="s">
        <v>1132</v>
      </c>
      <c r="L2370" s="441" t="s">
        <v>1120</v>
      </c>
      <c r="M2370" s="441" t="str">
        <f t="shared" si="141"/>
        <v>&lt;INSERT CONNECTION POINT NAME&gt;</v>
      </c>
      <c r="N2370" s="1111" t="s">
        <v>1106</v>
      </c>
      <c r="O2370" s="1112" t="s">
        <v>842</v>
      </c>
      <c r="P2370" s="1111"/>
      <c r="Q2370" s="2850"/>
      <c r="R2370" s="2097"/>
      <c r="S2370" s="2851"/>
      <c r="T2370" s="2851"/>
      <c r="U2370" s="2851"/>
      <c r="V2370" s="2851"/>
      <c r="W2370" s="2852"/>
      <c r="X2370" s="2852"/>
      <c r="Y2370" s="2852"/>
      <c r="Z2370" s="2852"/>
      <c r="AA2370" s="2853"/>
      <c r="AC2370" s="124"/>
      <c r="AD2370" s="124"/>
      <c r="AE2370" s="124"/>
      <c r="AF2370" s="124"/>
      <c r="AG2370" s="124"/>
      <c r="AH2370" s="124"/>
      <c r="AI2370" s="124"/>
      <c r="AJ2370" s="124"/>
      <c r="AK2370" s="124"/>
      <c r="AL2370" s="124"/>
      <c r="AM2370" s="124"/>
      <c r="AN2370" s="124"/>
      <c r="AO2370" s="124"/>
      <c r="AP2370" s="124"/>
      <c r="AQ2370" s="124"/>
      <c r="AR2370" s="124"/>
      <c r="AS2370" s="124"/>
      <c r="AT2370" s="124"/>
      <c r="AU2370" s="124"/>
      <c r="AV2370" s="124"/>
      <c r="AW2370" s="124"/>
      <c r="AX2370" s="124"/>
      <c r="AY2370" s="124"/>
      <c r="AZ2370" s="124"/>
      <c r="BA2370" s="124"/>
      <c r="BB2370" s="124"/>
    </row>
    <row r="2371" spans="2:54" ht="15" customHeight="1">
      <c r="B2371" s="1155"/>
      <c r="C2371" s="3017"/>
      <c r="D2371" s="3017"/>
      <c r="E2371" s="1146" t="s">
        <v>1130</v>
      </c>
      <c r="F2371" s="1106"/>
      <c r="G2371" s="441" t="s">
        <v>93</v>
      </c>
      <c r="H2371" s="441" t="s">
        <v>1103</v>
      </c>
      <c r="I2371" s="441" t="s">
        <v>1131</v>
      </c>
      <c r="J2371" s="441" t="s">
        <v>112</v>
      </c>
      <c r="K2371" s="1111" t="s">
        <v>1132</v>
      </c>
      <c r="L2371" s="441" t="s">
        <v>1120</v>
      </c>
      <c r="M2371" s="441" t="str">
        <f t="shared" si="141"/>
        <v>&lt;INSERT CONNECTION POINT NAME&gt;</v>
      </c>
      <c r="N2371" s="1111" t="s">
        <v>1106</v>
      </c>
      <c r="O2371" s="1112" t="s">
        <v>842</v>
      </c>
      <c r="P2371" s="1111"/>
      <c r="Q2371" s="2850"/>
      <c r="R2371" s="2097"/>
      <c r="S2371" s="2851"/>
      <c r="T2371" s="2851"/>
      <c r="U2371" s="2851"/>
      <c r="V2371" s="2851"/>
      <c r="W2371" s="2852"/>
      <c r="X2371" s="2852"/>
      <c r="Y2371" s="2852"/>
      <c r="Z2371" s="2852"/>
      <c r="AA2371" s="2853"/>
      <c r="AC2371" s="124"/>
      <c r="AD2371" s="124"/>
      <c r="AE2371" s="124"/>
      <c r="AF2371" s="124"/>
      <c r="AG2371" s="124"/>
      <c r="AH2371" s="124"/>
      <c r="AI2371" s="124"/>
      <c r="AJ2371" s="124"/>
      <c r="AK2371" s="124"/>
      <c r="AL2371" s="124"/>
      <c r="AM2371" s="124"/>
      <c r="AN2371" s="124"/>
      <c r="AO2371" s="124"/>
      <c r="AP2371" s="124"/>
      <c r="AQ2371" s="124"/>
      <c r="AR2371" s="124"/>
      <c r="AS2371" s="124"/>
      <c r="AT2371" s="124"/>
      <c r="AU2371" s="124"/>
      <c r="AV2371" s="124"/>
      <c r="AW2371" s="124"/>
      <c r="AX2371" s="124"/>
      <c r="AY2371" s="124"/>
      <c r="AZ2371" s="124"/>
      <c r="BA2371" s="124"/>
      <c r="BB2371" s="124"/>
    </row>
    <row r="2372" spans="2:54" ht="15" customHeight="1">
      <c r="B2372" s="1155"/>
      <c r="C2372" s="3016" t="s">
        <v>1133</v>
      </c>
      <c r="D2372" s="3016"/>
      <c r="E2372" s="1146" t="s">
        <v>1127</v>
      </c>
      <c r="F2372" s="1106"/>
      <c r="G2372" s="441" t="s">
        <v>93</v>
      </c>
      <c r="H2372" s="441" t="s">
        <v>1103</v>
      </c>
      <c r="I2372" s="441" t="s">
        <v>1128</v>
      </c>
      <c r="J2372" s="441" t="s">
        <v>112</v>
      </c>
      <c r="K2372" s="1111" t="s">
        <v>1133</v>
      </c>
      <c r="L2372" s="441" t="s">
        <v>1120</v>
      </c>
      <c r="M2372" s="441" t="str">
        <f t="shared" si="141"/>
        <v>&lt;INSERT CONNECTION POINT NAME&gt;</v>
      </c>
      <c r="N2372" s="1111" t="s">
        <v>1108</v>
      </c>
      <c r="O2372" s="1111" t="s">
        <v>1109</v>
      </c>
      <c r="P2372" s="1111"/>
      <c r="Q2372" s="2856"/>
      <c r="R2372" s="2098"/>
      <c r="S2372" s="2858"/>
      <c r="T2372" s="2858"/>
      <c r="U2372" s="2858"/>
      <c r="V2372" s="2858"/>
      <c r="W2372" s="2859"/>
      <c r="X2372" s="2859"/>
      <c r="Y2372" s="2859"/>
      <c r="Z2372" s="2859"/>
      <c r="AA2372" s="2860"/>
      <c r="AC2372" s="124"/>
      <c r="AD2372" s="124"/>
      <c r="AE2372" s="124"/>
      <c r="AF2372" s="124"/>
      <c r="AG2372" s="124"/>
      <c r="AH2372" s="124"/>
      <c r="AI2372" s="124"/>
      <c r="AJ2372" s="124"/>
      <c r="AK2372" s="124"/>
      <c r="AL2372" s="124"/>
      <c r="AM2372" s="124"/>
      <c r="AN2372" s="124"/>
      <c r="AO2372" s="124"/>
      <c r="AP2372" s="124"/>
      <c r="AQ2372" s="124"/>
      <c r="AR2372" s="124"/>
      <c r="AS2372" s="124"/>
      <c r="AT2372" s="124"/>
      <c r="AU2372" s="124"/>
      <c r="AV2372" s="124"/>
      <c r="AW2372" s="124"/>
      <c r="AX2372" s="124"/>
      <c r="AY2372" s="124"/>
      <c r="AZ2372" s="124"/>
      <c r="BA2372" s="124"/>
      <c r="BB2372" s="124"/>
    </row>
    <row r="2373" spans="2:54" ht="15" customHeight="1">
      <c r="B2373" s="1155"/>
      <c r="C2373" s="3017"/>
      <c r="D2373" s="3017"/>
      <c r="E2373" s="1146" t="s">
        <v>1130</v>
      </c>
      <c r="F2373" s="1106"/>
      <c r="G2373" s="441" t="s">
        <v>93</v>
      </c>
      <c r="H2373" s="441" t="s">
        <v>1103</v>
      </c>
      <c r="I2373" s="441" t="s">
        <v>1131</v>
      </c>
      <c r="J2373" s="441" t="s">
        <v>112</v>
      </c>
      <c r="K2373" s="1111" t="s">
        <v>1133</v>
      </c>
      <c r="L2373" s="441" t="s">
        <v>1120</v>
      </c>
      <c r="M2373" s="441" t="str">
        <f t="shared" si="141"/>
        <v>&lt;INSERT CONNECTION POINT NAME&gt;</v>
      </c>
      <c r="N2373" s="1111" t="s">
        <v>1108</v>
      </c>
      <c r="O2373" s="1111" t="s">
        <v>1109</v>
      </c>
      <c r="P2373" s="1111"/>
      <c r="Q2373" s="2856"/>
      <c r="R2373" s="2098"/>
      <c r="S2373" s="2858"/>
      <c r="T2373" s="2858"/>
      <c r="U2373" s="2858"/>
      <c r="V2373" s="2858"/>
      <c r="W2373" s="2859"/>
      <c r="X2373" s="2859"/>
      <c r="Y2373" s="2859"/>
      <c r="Z2373" s="2859"/>
      <c r="AA2373" s="2860"/>
      <c r="AC2373" s="124"/>
      <c r="AD2373" s="124"/>
      <c r="AE2373" s="124"/>
      <c r="AF2373" s="124"/>
      <c r="AG2373" s="124"/>
      <c r="AH2373" s="124"/>
      <c r="AI2373" s="124"/>
      <c r="AJ2373" s="124"/>
      <c r="AK2373" s="124"/>
      <c r="AL2373" s="124"/>
      <c r="AM2373" s="124"/>
      <c r="AN2373" s="124"/>
      <c r="AO2373" s="124"/>
      <c r="AP2373" s="124"/>
      <c r="AQ2373" s="124"/>
      <c r="AR2373" s="124"/>
      <c r="AS2373" s="124"/>
      <c r="AT2373" s="124"/>
      <c r="AU2373" s="124"/>
      <c r="AV2373" s="124"/>
      <c r="AW2373" s="124"/>
      <c r="AX2373" s="124"/>
      <c r="AY2373" s="124"/>
      <c r="AZ2373" s="124"/>
      <c r="BA2373" s="124"/>
      <c r="BB2373" s="124"/>
    </row>
    <row r="2374" spans="2:54" ht="15" customHeight="1">
      <c r="B2374" s="1155"/>
      <c r="C2374" s="3016" t="s">
        <v>1110</v>
      </c>
      <c r="D2374" s="3016"/>
      <c r="E2374" s="1146" t="s">
        <v>1127</v>
      </c>
      <c r="F2374" s="1106"/>
      <c r="G2374" s="441" t="s">
        <v>93</v>
      </c>
      <c r="H2374" s="441" t="s">
        <v>1103</v>
      </c>
      <c r="I2374" s="441" t="s">
        <v>1128</v>
      </c>
      <c r="J2374" s="441" t="s">
        <v>112</v>
      </c>
      <c r="K2374" s="1111" t="s">
        <v>1110</v>
      </c>
      <c r="L2374" s="441" t="s">
        <v>1120</v>
      </c>
      <c r="M2374" s="441" t="str">
        <f t="shared" si="141"/>
        <v>&lt;INSERT CONNECTION POINT NAME&gt;</v>
      </c>
      <c r="N2374" s="1111" t="s">
        <v>1111</v>
      </c>
      <c r="O2374" s="1112">
        <v>0</v>
      </c>
      <c r="P2374" s="1111"/>
      <c r="Q2374" s="2890"/>
      <c r="R2374" s="2093"/>
      <c r="S2374" s="2883"/>
      <c r="T2374" s="2883"/>
      <c r="U2374" s="2883"/>
      <c r="V2374" s="2883"/>
      <c r="W2374" s="2863"/>
      <c r="X2374" s="2863"/>
      <c r="Y2374" s="2863"/>
      <c r="Z2374" s="2863"/>
      <c r="AA2374" s="2864"/>
      <c r="AC2374" s="124"/>
      <c r="AD2374" s="124"/>
      <c r="AE2374" s="124"/>
      <c r="AF2374" s="124"/>
      <c r="AG2374" s="124"/>
      <c r="AH2374" s="124"/>
      <c r="AI2374" s="124"/>
      <c r="AJ2374" s="124"/>
      <c r="AK2374" s="124"/>
      <c r="AL2374" s="124"/>
      <c r="AM2374" s="124"/>
      <c r="AN2374" s="124"/>
      <c r="AO2374" s="124"/>
      <c r="AP2374" s="124"/>
      <c r="AQ2374" s="124"/>
      <c r="AR2374" s="124"/>
      <c r="AS2374" s="124"/>
      <c r="AT2374" s="124"/>
      <c r="AU2374" s="124"/>
      <c r="AV2374" s="124"/>
      <c r="AW2374" s="124"/>
      <c r="AX2374" s="124"/>
      <c r="AY2374" s="124"/>
      <c r="AZ2374" s="124"/>
      <c r="BA2374" s="124"/>
      <c r="BB2374" s="124"/>
    </row>
    <row r="2375" spans="2:54" ht="15" customHeight="1">
      <c r="B2375" s="1155"/>
      <c r="C2375" s="3017"/>
      <c r="D2375" s="3017"/>
      <c r="E2375" s="1146" t="s">
        <v>1130</v>
      </c>
      <c r="F2375" s="1106"/>
      <c r="G2375" s="441" t="s">
        <v>93</v>
      </c>
      <c r="H2375" s="441" t="s">
        <v>1103</v>
      </c>
      <c r="I2375" s="441" t="s">
        <v>1131</v>
      </c>
      <c r="J2375" s="441" t="s">
        <v>112</v>
      </c>
      <c r="K2375" s="1111" t="s">
        <v>1110</v>
      </c>
      <c r="L2375" s="441" t="s">
        <v>1120</v>
      </c>
      <c r="M2375" s="441" t="str">
        <f t="shared" si="141"/>
        <v>&lt;INSERT CONNECTION POINT NAME&gt;</v>
      </c>
      <c r="N2375" s="1111" t="s">
        <v>1111</v>
      </c>
      <c r="O2375" s="1112">
        <v>0</v>
      </c>
      <c r="P2375" s="1111"/>
      <c r="Q2375" s="2890"/>
      <c r="R2375" s="2093"/>
      <c r="S2375" s="2883"/>
      <c r="T2375" s="2883"/>
      <c r="U2375" s="2883"/>
      <c r="V2375" s="2883"/>
      <c r="W2375" s="2863"/>
      <c r="X2375" s="2863"/>
      <c r="Y2375" s="2863"/>
      <c r="Z2375" s="2863"/>
      <c r="AA2375" s="2864"/>
      <c r="AC2375" s="124"/>
      <c r="AD2375" s="124"/>
      <c r="AE2375" s="124"/>
      <c r="AF2375" s="124"/>
      <c r="AG2375" s="124"/>
      <c r="AH2375" s="124"/>
      <c r="AI2375" s="124"/>
      <c r="AJ2375" s="124"/>
      <c r="AK2375" s="124"/>
      <c r="AL2375" s="124"/>
      <c r="AM2375" s="124"/>
      <c r="AN2375" s="124"/>
      <c r="AO2375" s="124"/>
      <c r="AP2375" s="124"/>
      <c r="AQ2375" s="124"/>
      <c r="AR2375" s="124"/>
      <c r="AS2375" s="124"/>
      <c r="AT2375" s="124"/>
      <c r="AU2375" s="124"/>
      <c r="AV2375" s="124"/>
      <c r="AW2375" s="124"/>
      <c r="AX2375" s="124"/>
      <c r="AY2375" s="124"/>
      <c r="AZ2375" s="124"/>
      <c r="BA2375" s="124"/>
      <c r="BB2375" s="124"/>
    </row>
    <row r="2376" spans="2:54" ht="15" customHeight="1">
      <c r="B2376" s="1155"/>
      <c r="C2376" s="3016" t="s">
        <v>1112</v>
      </c>
      <c r="D2376" s="3016"/>
      <c r="E2376" s="1146" t="s">
        <v>1127</v>
      </c>
      <c r="F2376" s="1106"/>
      <c r="G2376" s="441" t="s">
        <v>93</v>
      </c>
      <c r="H2376" s="441" t="s">
        <v>1103</v>
      </c>
      <c r="I2376" s="441" t="s">
        <v>1128</v>
      </c>
      <c r="J2376" s="441" t="s">
        <v>112</v>
      </c>
      <c r="K2376" s="1111" t="s">
        <v>1112</v>
      </c>
      <c r="L2376" s="441" t="s">
        <v>1120</v>
      </c>
      <c r="M2376" s="441" t="str">
        <f t="shared" si="141"/>
        <v>&lt;INSERT CONNECTION POINT NAME&gt;</v>
      </c>
      <c r="N2376" s="1111" t="s">
        <v>1113</v>
      </c>
      <c r="O2376" s="1111" t="s">
        <v>1113</v>
      </c>
      <c r="P2376" s="1111"/>
      <c r="Q2376" s="2891"/>
      <c r="R2376" s="2866"/>
      <c r="S2376" s="2866"/>
      <c r="T2376" s="2866"/>
      <c r="U2376" s="2866"/>
      <c r="V2376" s="2866"/>
      <c r="W2376" s="2866"/>
      <c r="X2376" s="2866"/>
      <c r="Y2376" s="2866"/>
      <c r="Z2376" s="2866"/>
      <c r="AA2376" s="2099"/>
      <c r="AC2376" s="124"/>
      <c r="AD2376" s="124"/>
      <c r="AE2376" s="124"/>
      <c r="AF2376" s="124"/>
      <c r="AG2376" s="124"/>
      <c r="AH2376" s="124"/>
      <c r="AI2376" s="124"/>
      <c r="AJ2376" s="124"/>
      <c r="AK2376" s="124"/>
      <c r="AL2376" s="124"/>
      <c r="AM2376" s="124"/>
      <c r="AN2376" s="124"/>
      <c r="AO2376" s="124"/>
      <c r="AP2376" s="124"/>
      <c r="AQ2376" s="124"/>
      <c r="AR2376" s="124"/>
      <c r="AS2376" s="124"/>
      <c r="AT2376" s="124"/>
      <c r="AU2376" s="124"/>
      <c r="AV2376" s="124"/>
      <c r="AW2376" s="124"/>
      <c r="AX2376" s="124"/>
      <c r="AY2376" s="124"/>
      <c r="AZ2376" s="124"/>
      <c r="BA2376" s="124"/>
      <c r="BB2376" s="124"/>
    </row>
    <row r="2377" spans="2:54" ht="15" customHeight="1">
      <c r="B2377" s="1155"/>
      <c r="C2377" s="3017"/>
      <c r="D2377" s="3017"/>
      <c r="E2377" s="1146" t="s">
        <v>1130</v>
      </c>
      <c r="F2377" s="1106"/>
      <c r="G2377" s="441" t="s">
        <v>93</v>
      </c>
      <c r="H2377" s="441" t="s">
        <v>1103</v>
      </c>
      <c r="I2377" s="441" t="s">
        <v>1131</v>
      </c>
      <c r="J2377" s="441" t="s">
        <v>112</v>
      </c>
      <c r="K2377" s="1111" t="s">
        <v>1112</v>
      </c>
      <c r="L2377" s="441" t="s">
        <v>1120</v>
      </c>
      <c r="M2377" s="441" t="str">
        <f t="shared" si="141"/>
        <v>&lt;INSERT CONNECTION POINT NAME&gt;</v>
      </c>
      <c r="N2377" s="1111" t="s">
        <v>1113</v>
      </c>
      <c r="O2377" s="1111" t="s">
        <v>1113</v>
      </c>
      <c r="P2377" s="1111"/>
      <c r="Q2377" s="2891"/>
      <c r="R2377" s="2866"/>
      <c r="S2377" s="2866"/>
      <c r="T2377" s="2866"/>
      <c r="U2377" s="2866"/>
      <c r="V2377" s="2866"/>
      <c r="W2377" s="2866"/>
      <c r="X2377" s="2866"/>
      <c r="Y2377" s="2866"/>
      <c r="Z2377" s="2866"/>
      <c r="AA2377" s="2099"/>
      <c r="AC2377" s="124"/>
      <c r="AD2377" s="124"/>
      <c r="AE2377" s="124"/>
      <c r="AF2377" s="124"/>
      <c r="AG2377" s="124"/>
      <c r="AH2377" s="124"/>
      <c r="AI2377" s="124"/>
      <c r="AJ2377" s="124"/>
      <c r="AK2377" s="124"/>
      <c r="AL2377" s="124"/>
      <c r="AM2377" s="124"/>
      <c r="AN2377" s="124"/>
      <c r="AO2377" s="124"/>
      <c r="AP2377" s="124"/>
      <c r="AQ2377" s="124"/>
      <c r="AR2377" s="124"/>
      <c r="AS2377" s="124"/>
      <c r="AT2377" s="124"/>
      <c r="AU2377" s="124"/>
      <c r="AV2377" s="124"/>
      <c r="AW2377" s="124"/>
      <c r="AX2377" s="124"/>
      <c r="AY2377" s="124"/>
      <c r="AZ2377" s="124"/>
      <c r="BA2377" s="124"/>
      <c r="BB2377" s="124"/>
    </row>
    <row r="2378" spans="2:54" ht="15" customHeight="1">
      <c r="B2378" s="1155"/>
      <c r="C2378" s="3016" t="s">
        <v>1134</v>
      </c>
      <c r="D2378" s="3016" t="s">
        <v>833</v>
      </c>
      <c r="E2378" s="1146" t="s">
        <v>1127</v>
      </c>
      <c r="F2378" s="1106"/>
      <c r="G2378" s="441" t="s">
        <v>93</v>
      </c>
      <c r="H2378" s="441" t="s">
        <v>1103</v>
      </c>
      <c r="I2378" s="441" t="s">
        <v>1128</v>
      </c>
      <c r="J2378" s="441" t="s">
        <v>112</v>
      </c>
      <c r="K2378" s="1111" t="s">
        <v>1134</v>
      </c>
      <c r="L2378" s="441" t="s">
        <v>1120</v>
      </c>
      <c r="M2378" s="441" t="str">
        <f t="shared" si="141"/>
        <v>&lt;INSERT CONNECTION POINT NAME&gt;</v>
      </c>
      <c r="N2378" s="1111" t="s">
        <v>1115</v>
      </c>
      <c r="O2378" s="1111" t="s">
        <v>833</v>
      </c>
      <c r="P2378" s="1111"/>
      <c r="Q2378" s="2892"/>
      <c r="R2378" s="2096"/>
      <c r="S2378" s="2870"/>
      <c r="T2378" s="2870"/>
      <c r="U2378" s="2870"/>
      <c r="V2378" s="2870"/>
      <c r="W2378" s="2870"/>
      <c r="X2378" s="2870"/>
      <c r="Y2378" s="2870"/>
      <c r="Z2378" s="2870"/>
      <c r="AA2378" s="2871"/>
      <c r="AC2378" s="124"/>
      <c r="AD2378" s="124"/>
      <c r="AE2378" s="124"/>
      <c r="AF2378" s="124"/>
      <c r="AG2378" s="124"/>
      <c r="AH2378" s="124"/>
      <c r="AI2378" s="124"/>
      <c r="AJ2378" s="124"/>
      <c r="AK2378" s="124"/>
      <c r="AL2378" s="124"/>
      <c r="AM2378" s="124"/>
      <c r="AN2378" s="124"/>
      <c r="AO2378" s="124"/>
      <c r="AP2378" s="124"/>
      <c r="AQ2378" s="124"/>
      <c r="AR2378" s="124"/>
      <c r="AS2378" s="124"/>
      <c r="AT2378" s="124"/>
      <c r="AU2378" s="124"/>
      <c r="AV2378" s="124"/>
      <c r="AW2378" s="124"/>
      <c r="AX2378" s="124"/>
      <c r="AY2378" s="124"/>
      <c r="AZ2378" s="124"/>
      <c r="BA2378" s="124"/>
      <c r="BB2378" s="124"/>
    </row>
    <row r="2379" spans="2:54" ht="15" customHeight="1">
      <c r="B2379" s="1155"/>
      <c r="C2379" s="3017"/>
      <c r="D2379" s="3017"/>
      <c r="E2379" s="1146" t="s">
        <v>1130</v>
      </c>
      <c r="F2379" s="1106"/>
      <c r="G2379" s="441" t="s">
        <v>93</v>
      </c>
      <c r="H2379" s="441" t="s">
        <v>1103</v>
      </c>
      <c r="I2379" s="441" t="s">
        <v>1131</v>
      </c>
      <c r="J2379" s="441" t="s">
        <v>112</v>
      </c>
      <c r="K2379" s="1111" t="s">
        <v>1134</v>
      </c>
      <c r="L2379" s="441" t="s">
        <v>1120</v>
      </c>
      <c r="M2379" s="441" t="str">
        <f t="shared" si="141"/>
        <v>&lt;INSERT CONNECTION POINT NAME&gt;</v>
      </c>
      <c r="N2379" s="1111" t="s">
        <v>1115</v>
      </c>
      <c r="O2379" s="1111" t="s">
        <v>833</v>
      </c>
      <c r="P2379" s="1111"/>
      <c r="Q2379" s="2892"/>
      <c r="R2379" s="2096"/>
      <c r="S2379" s="2870"/>
      <c r="T2379" s="2870"/>
      <c r="U2379" s="2870"/>
      <c r="V2379" s="2870"/>
      <c r="W2379" s="2870"/>
      <c r="X2379" s="2870"/>
      <c r="Y2379" s="2870"/>
      <c r="Z2379" s="2870"/>
      <c r="AA2379" s="2871"/>
      <c r="AC2379" s="124"/>
      <c r="AD2379" s="124"/>
      <c r="AE2379" s="124"/>
      <c r="AF2379" s="124"/>
      <c r="AG2379" s="124"/>
      <c r="AH2379" s="124"/>
      <c r="AI2379" s="124"/>
      <c r="AJ2379" s="124"/>
      <c r="AK2379" s="124"/>
      <c r="AL2379" s="124"/>
      <c r="AM2379" s="124"/>
      <c r="AN2379" s="124"/>
      <c r="AO2379" s="124"/>
      <c r="AP2379" s="124"/>
      <c r="AQ2379" s="124"/>
      <c r="AR2379" s="124"/>
      <c r="AS2379" s="124"/>
      <c r="AT2379" s="124"/>
      <c r="AU2379" s="124"/>
      <c r="AV2379" s="124"/>
      <c r="AW2379" s="124"/>
      <c r="AX2379" s="124"/>
      <c r="AY2379" s="124"/>
      <c r="AZ2379" s="124"/>
      <c r="BA2379" s="124"/>
      <c r="BB2379" s="124"/>
    </row>
    <row r="2380" spans="2:54" ht="15" customHeight="1">
      <c r="B2380" s="1155"/>
      <c r="C2380" s="3016" t="s">
        <v>1135</v>
      </c>
      <c r="D2380" s="3016" t="s">
        <v>833</v>
      </c>
      <c r="E2380" s="1146" t="s">
        <v>1127</v>
      </c>
      <c r="F2380" s="1106"/>
      <c r="G2380" s="441" t="s">
        <v>93</v>
      </c>
      <c r="H2380" s="441" t="s">
        <v>1103</v>
      </c>
      <c r="I2380" s="441" t="s">
        <v>1128</v>
      </c>
      <c r="J2380" s="441" t="s">
        <v>112</v>
      </c>
      <c r="K2380" s="1111" t="s">
        <v>1135</v>
      </c>
      <c r="L2380" s="441" t="s">
        <v>1120</v>
      </c>
      <c r="M2380" s="441" t="str">
        <f t="shared" si="141"/>
        <v>&lt;INSERT CONNECTION POINT NAME&gt;</v>
      </c>
      <c r="N2380" s="1111" t="s">
        <v>1106</v>
      </c>
      <c r="O2380" s="1111" t="s">
        <v>833</v>
      </c>
      <c r="P2380" s="1111"/>
      <c r="Q2380" s="2892"/>
      <c r="R2380" s="2096"/>
      <c r="S2380" s="2870"/>
      <c r="T2380" s="2870"/>
      <c r="U2380" s="2870"/>
      <c r="V2380" s="2870"/>
      <c r="W2380" s="2870"/>
      <c r="X2380" s="2870"/>
      <c r="Y2380" s="2870"/>
      <c r="Z2380" s="2870"/>
      <c r="AA2380" s="2871"/>
      <c r="AC2380" s="124"/>
      <c r="AD2380" s="124"/>
      <c r="AE2380" s="124"/>
      <c r="AF2380" s="124"/>
      <c r="AG2380" s="124"/>
      <c r="AH2380" s="124"/>
      <c r="AI2380" s="124"/>
      <c r="AJ2380" s="124"/>
      <c r="AK2380" s="124"/>
      <c r="AL2380" s="124"/>
      <c r="AM2380" s="124"/>
      <c r="AN2380" s="124"/>
      <c r="AO2380" s="124"/>
      <c r="AP2380" s="124"/>
      <c r="AQ2380" s="124"/>
      <c r="AR2380" s="124"/>
      <c r="AS2380" s="124"/>
      <c r="AT2380" s="124"/>
      <c r="AU2380" s="124"/>
      <c r="AV2380" s="124"/>
      <c r="AW2380" s="124"/>
      <c r="AX2380" s="124"/>
      <c r="AY2380" s="124"/>
      <c r="AZ2380" s="124"/>
      <c r="BA2380" s="124"/>
      <c r="BB2380" s="124"/>
    </row>
    <row r="2381" spans="2:54" ht="15" customHeight="1">
      <c r="B2381" s="1155"/>
      <c r="C2381" s="3017"/>
      <c r="D2381" s="3017"/>
      <c r="E2381" s="1146" t="s">
        <v>1130</v>
      </c>
      <c r="F2381" s="1106"/>
      <c r="G2381" s="441" t="s">
        <v>93</v>
      </c>
      <c r="H2381" s="441" t="s">
        <v>1103</v>
      </c>
      <c r="I2381" s="441" t="s">
        <v>1131</v>
      </c>
      <c r="J2381" s="441" t="s">
        <v>112</v>
      </c>
      <c r="K2381" s="1111" t="s">
        <v>1135</v>
      </c>
      <c r="L2381" s="441" t="s">
        <v>1120</v>
      </c>
      <c r="M2381" s="441" t="str">
        <f t="shared" ref="M2381:M2444" si="145">M2380</f>
        <v>&lt;INSERT CONNECTION POINT NAME&gt;</v>
      </c>
      <c r="N2381" s="1111" t="s">
        <v>1106</v>
      </c>
      <c r="O2381" s="1111" t="s">
        <v>833</v>
      </c>
      <c r="P2381" s="1111"/>
      <c r="Q2381" s="2892"/>
      <c r="R2381" s="2096"/>
      <c r="S2381" s="2870"/>
      <c r="T2381" s="2870"/>
      <c r="U2381" s="2870"/>
      <c r="V2381" s="2870"/>
      <c r="W2381" s="2870"/>
      <c r="X2381" s="2870"/>
      <c r="Y2381" s="2870"/>
      <c r="Z2381" s="2870"/>
      <c r="AA2381" s="2871"/>
      <c r="AC2381" s="124"/>
      <c r="AD2381" s="124"/>
      <c r="AE2381" s="124"/>
      <c r="AF2381" s="124"/>
      <c r="AG2381" s="124"/>
      <c r="AH2381" s="124"/>
      <c r="AI2381" s="124"/>
      <c r="AJ2381" s="124"/>
      <c r="AK2381" s="124"/>
      <c r="AL2381" s="124"/>
      <c r="AM2381" s="124"/>
      <c r="AN2381" s="124"/>
      <c r="AO2381" s="124"/>
      <c r="AP2381" s="124"/>
      <c r="AQ2381" s="124"/>
      <c r="AR2381" s="124"/>
      <c r="AS2381" s="124"/>
      <c r="AT2381" s="124"/>
      <c r="AU2381" s="124"/>
      <c r="AV2381" s="124"/>
      <c r="AW2381" s="124"/>
      <c r="AX2381" s="124"/>
      <c r="AY2381" s="124"/>
      <c r="AZ2381" s="124"/>
      <c r="BA2381" s="124"/>
      <c r="BB2381" s="124"/>
    </row>
    <row r="2382" spans="2:54" ht="15" customHeight="1">
      <c r="B2382" s="1155"/>
      <c r="C2382" s="3016" t="s">
        <v>1135</v>
      </c>
      <c r="D2382" s="3016" t="s">
        <v>842</v>
      </c>
      <c r="E2382" s="1146" t="s">
        <v>1127</v>
      </c>
      <c r="F2382" s="1106"/>
      <c r="G2382" s="441" t="s">
        <v>93</v>
      </c>
      <c r="H2382" s="441" t="s">
        <v>1103</v>
      </c>
      <c r="I2382" s="441" t="s">
        <v>1128</v>
      </c>
      <c r="J2382" s="441" t="s">
        <v>112</v>
      </c>
      <c r="K2382" s="1111" t="s">
        <v>1135</v>
      </c>
      <c r="L2382" s="441" t="s">
        <v>1120</v>
      </c>
      <c r="M2382" s="441" t="str">
        <f t="shared" si="145"/>
        <v>&lt;INSERT CONNECTION POINT NAME&gt;</v>
      </c>
      <c r="N2382" s="1111" t="s">
        <v>1106</v>
      </c>
      <c r="O2382" s="1111" t="s">
        <v>842</v>
      </c>
      <c r="P2382" s="1111"/>
      <c r="Q2382" s="2892"/>
      <c r="R2382" s="2096"/>
      <c r="S2382" s="2870"/>
      <c r="T2382" s="2870"/>
      <c r="U2382" s="2870"/>
      <c r="V2382" s="2870"/>
      <c r="W2382" s="2870"/>
      <c r="X2382" s="2870"/>
      <c r="Y2382" s="2870"/>
      <c r="Z2382" s="2870"/>
      <c r="AA2382" s="2871"/>
      <c r="AC2382" s="124"/>
      <c r="AD2382" s="124"/>
      <c r="AE2382" s="124"/>
      <c r="AF2382" s="124"/>
      <c r="AG2382" s="124"/>
      <c r="AH2382" s="124"/>
      <c r="AI2382" s="124"/>
      <c r="AJ2382" s="124"/>
      <c r="AK2382" s="124"/>
      <c r="AL2382" s="124"/>
      <c r="AM2382" s="124"/>
      <c r="AN2382" s="124"/>
      <c r="AO2382" s="124"/>
      <c r="AP2382" s="124"/>
      <c r="AQ2382" s="124"/>
      <c r="AR2382" s="124"/>
      <c r="AS2382" s="124"/>
      <c r="AT2382" s="124"/>
      <c r="AU2382" s="124"/>
      <c r="AV2382" s="124"/>
      <c r="AW2382" s="124"/>
      <c r="AX2382" s="124"/>
      <c r="AY2382" s="124"/>
      <c r="AZ2382" s="124"/>
      <c r="BA2382" s="124"/>
      <c r="BB2382" s="124"/>
    </row>
    <row r="2383" spans="2:54" ht="15" customHeight="1">
      <c r="B2383" s="1155"/>
      <c r="C2383" s="3017"/>
      <c r="D2383" s="3017"/>
      <c r="E2383" s="1146" t="s">
        <v>1130</v>
      </c>
      <c r="F2383" s="1106"/>
      <c r="G2383" s="441" t="s">
        <v>93</v>
      </c>
      <c r="H2383" s="441" t="s">
        <v>1103</v>
      </c>
      <c r="I2383" s="441" t="s">
        <v>1131</v>
      </c>
      <c r="J2383" s="441" t="s">
        <v>112</v>
      </c>
      <c r="K2383" s="1111" t="s">
        <v>1135</v>
      </c>
      <c r="L2383" s="441" t="s">
        <v>1120</v>
      </c>
      <c r="M2383" s="441" t="str">
        <f t="shared" si="145"/>
        <v>&lt;INSERT CONNECTION POINT NAME&gt;</v>
      </c>
      <c r="N2383" s="1111" t="s">
        <v>1106</v>
      </c>
      <c r="O2383" s="1111" t="s">
        <v>842</v>
      </c>
      <c r="P2383" s="1111"/>
      <c r="Q2383" s="2892"/>
      <c r="R2383" s="2096"/>
      <c r="S2383" s="2870"/>
      <c r="T2383" s="2870"/>
      <c r="U2383" s="2870"/>
      <c r="V2383" s="2870"/>
      <c r="W2383" s="2870"/>
      <c r="X2383" s="2870"/>
      <c r="Y2383" s="2870"/>
      <c r="Z2383" s="2870"/>
      <c r="AA2383" s="2871"/>
      <c r="AC2383" s="124"/>
      <c r="AD2383" s="124"/>
      <c r="AE2383" s="124"/>
      <c r="AF2383" s="124"/>
      <c r="AG2383" s="124"/>
      <c r="AH2383" s="124"/>
      <c r="AI2383" s="124"/>
      <c r="AJ2383" s="124"/>
      <c r="AK2383" s="124"/>
      <c r="AL2383" s="124"/>
      <c r="AM2383" s="124"/>
      <c r="AN2383" s="124"/>
      <c r="AO2383" s="124"/>
      <c r="AP2383" s="124"/>
      <c r="AQ2383" s="124"/>
      <c r="AR2383" s="124"/>
      <c r="AS2383" s="124"/>
      <c r="AT2383" s="124"/>
      <c r="AU2383" s="124"/>
      <c r="AV2383" s="124"/>
      <c r="AW2383" s="124"/>
      <c r="AX2383" s="124"/>
      <c r="AY2383" s="124"/>
      <c r="AZ2383" s="124"/>
      <c r="BA2383" s="124"/>
      <c r="BB2383" s="124"/>
    </row>
    <row r="2384" spans="2:54" ht="15" customHeight="1">
      <c r="B2384" s="1155"/>
      <c r="C2384" s="3016" t="s">
        <v>1136</v>
      </c>
      <c r="D2384" s="3016" t="s">
        <v>833</v>
      </c>
      <c r="E2384" s="1146" t="s">
        <v>1127</v>
      </c>
      <c r="F2384" s="1106"/>
      <c r="G2384" s="441" t="s">
        <v>93</v>
      </c>
      <c r="H2384" s="441" t="s">
        <v>1103</v>
      </c>
      <c r="I2384" s="441" t="s">
        <v>1128</v>
      </c>
      <c r="J2384" s="441" t="s">
        <v>112</v>
      </c>
      <c r="K2384" s="1111" t="s">
        <v>1136</v>
      </c>
      <c r="L2384" s="441" t="s">
        <v>1120</v>
      </c>
      <c r="M2384" s="441" t="str">
        <f t="shared" si="145"/>
        <v>&lt;INSERT CONNECTION POINT NAME&gt;</v>
      </c>
      <c r="N2384" s="1111" t="s">
        <v>1106</v>
      </c>
      <c r="O2384" s="1111" t="s">
        <v>833</v>
      </c>
      <c r="P2384" s="1111"/>
      <c r="Q2384" s="2892"/>
      <c r="R2384" s="2096"/>
      <c r="S2384" s="2870"/>
      <c r="T2384" s="2870"/>
      <c r="U2384" s="2870"/>
      <c r="V2384" s="2870"/>
      <c r="W2384" s="2870"/>
      <c r="X2384" s="2870"/>
      <c r="Y2384" s="2870"/>
      <c r="Z2384" s="2870"/>
      <c r="AA2384" s="2871"/>
      <c r="AC2384" s="124"/>
      <c r="AD2384" s="124"/>
      <c r="AE2384" s="124"/>
      <c r="AF2384" s="124"/>
      <c r="AG2384" s="124"/>
      <c r="AH2384" s="124"/>
      <c r="AI2384" s="124"/>
      <c r="AJ2384" s="124"/>
      <c r="AK2384" s="124"/>
      <c r="AL2384" s="124"/>
      <c r="AM2384" s="124"/>
      <c r="AN2384" s="124"/>
      <c r="AO2384" s="124"/>
      <c r="AP2384" s="124"/>
      <c r="AQ2384" s="124"/>
      <c r="AR2384" s="124"/>
      <c r="AS2384" s="124"/>
      <c r="AT2384" s="124"/>
      <c r="AU2384" s="124"/>
      <c r="AV2384" s="124"/>
      <c r="AW2384" s="124"/>
      <c r="AX2384" s="124"/>
      <c r="AY2384" s="124"/>
      <c r="AZ2384" s="124"/>
      <c r="BA2384" s="124"/>
      <c r="BB2384" s="124"/>
    </row>
    <row r="2385" spans="2:54" ht="15" customHeight="1">
      <c r="B2385" s="1155"/>
      <c r="C2385" s="3017"/>
      <c r="D2385" s="3017"/>
      <c r="E2385" s="1146" t="s">
        <v>1130</v>
      </c>
      <c r="F2385" s="1106"/>
      <c r="G2385" s="441" t="s">
        <v>93</v>
      </c>
      <c r="H2385" s="441" t="s">
        <v>1103</v>
      </c>
      <c r="I2385" s="441" t="s">
        <v>1131</v>
      </c>
      <c r="J2385" s="441" t="s">
        <v>112</v>
      </c>
      <c r="K2385" s="1111" t="s">
        <v>1136</v>
      </c>
      <c r="L2385" s="441" t="s">
        <v>1120</v>
      </c>
      <c r="M2385" s="441" t="str">
        <f t="shared" si="145"/>
        <v>&lt;INSERT CONNECTION POINT NAME&gt;</v>
      </c>
      <c r="N2385" s="1111" t="s">
        <v>1106</v>
      </c>
      <c r="O2385" s="1111" t="s">
        <v>833</v>
      </c>
      <c r="P2385" s="1111"/>
      <c r="Q2385" s="2100"/>
      <c r="R2385" s="2101"/>
      <c r="S2385" s="2102"/>
      <c r="T2385" s="2102"/>
      <c r="U2385" s="2102"/>
      <c r="V2385" s="2102"/>
      <c r="W2385" s="2102"/>
      <c r="X2385" s="2102"/>
      <c r="Y2385" s="2102"/>
      <c r="Z2385" s="2102"/>
      <c r="AA2385" s="2103"/>
      <c r="AC2385" s="124"/>
      <c r="AD2385" s="124"/>
      <c r="AE2385" s="124"/>
      <c r="AF2385" s="124"/>
      <c r="AG2385" s="124"/>
      <c r="AH2385" s="124"/>
      <c r="AI2385" s="124"/>
      <c r="AJ2385" s="124"/>
      <c r="AK2385" s="124"/>
      <c r="AL2385" s="124"/>
      <c r="AM2385" s="124"/>
      <c r="AN2385" s="124"/>
      <c r="AO2385" s="124"/>
      <c r="AP2385" s="124"/>
      <c r="AQ2385" s="124"/>
      <c r="AR2385" s="124"/>
      <c r="AS2385" s="124"/>
      <c r="AT2385" s="124"/>
      <c r="AU2385" s="124"/>
      <c r="AV2385" s="124"/>
      <c r="AW2385" s="124"/>
      <c r="AX2385" s="124"/>
      <c r="AY2385" s="124"/>
      <c r="AZ2385" s="124"/>
      <c r="BA2385" s="124"/>
      <c r="BB2385" s="124"/>
    </row>
    <row r="2386" spans="2:54" ht="15" customHeight="1">
      <c r="B2386" s="1155"/>
      <c r="C2386" s="3016" t="s">
        <v>1136</v>
      </c>
      <c r="D2386" s="3016" t="s">
        <v>842</v>
      </c>
      <c r="E2386" s="1146" t="s">
        <v>1127</v>
      </c>
      <c r="F2386" s="1106"/>
      <c r="G2386" s="441" t="s">
        <v>93</v>
      </c>
      <c r="H2386" s="441" t="s">
        <v>1103</v>
      </c>
      <c r="I2386" s="441" t="s">
        <v>1128</v>
      </c>
      <c r="J2386" s="441" t="s">
        <v>112</v>
      </c>
      <c r="K2386" s="1111" t="s">
        <v>1136</v>
      </c>
      <c r="L2386" s="441" t="s">
        <v>1120</v>
      </c>
      <c r="M2386" s="441" t="str">
        <f t="shared" si="145"/>
        <v>&lt;INSERT CONNECTION POINT NAME&gt;</v>
      </c>
      <c r="N2386" s="1111" t="s">
        <v>1106</v>
      </c>
      <c r="O2386" s="1111" t="s">
        <v>842</v>
      </c>
      <c r="P2386" s="1111"/>
      <c r="Q2386" s="2100"/>
      <c r="R2386" s="2101"/>
      <c r="S2386" s="2102"/>
      <c r="T2386" s="2102"/>
      <c r="U2386" s="2102"/>
      <c r="V2386" s="2102"/>
      <c r="W2386" s="2102"/>
      <c r="X2386" s="2102"/>
      <c r="Y2386" s="2102"/>
      <c r="Z2386" s="2102"/>
      <c r="AA2386" s="2103"/>
      <c r="AC2386" s="124"/>
      <c r="AD2386" s="124"/>
      <c r="AE2386" s="124"/>
      <c r="AF2386" s="124"/>
      <c r="AG2386" s="124"/>
      <c r="AH2386" s="124"/>
      <c r="AI2386" s="124"/>
      <c r="AJ2386" s="124"/>
      <c r="AK2386" s="124"/>
      <c r="AL2386" s="124"/>
      <c r="AM2386" s="124"/>
      <c r="AN2386" s="124"/>
      <c r="AO2386" s="124"/>
      <c r="AP2386" s="124"/>
      <c r="AQ2386" s="124"/>
      <c r="AR2386" s="124"/>
      <c r="AS2386" s="124"/>
      <c r="AT2386" s="124"/>
      <c r="AU2386" s="124"/>
      <c r="AV2386" s="124"/>
      <c r="AW2386" s="124"/>
      <c r="AX2386" s="124"/>
      <c r="AY2386" s="124"/>
      <c r="AZ2386" s="124"/>
      <c r="BA2386" s="124"/>
      <c r="BB2386" s="124"/>
    </row>
    <row r="2387" spans="2:54" ht="15" customHeight="1" thickBot="1">
      <c r="B2387" s="2872"/>
      <c r="C2387" s="3018"/>
      <c r="D2387" s="3018"/>
      <c r="E2387" s="2873" t="s">
        <v>1130</v>
      </c>
      <c r="F2387" s="1106"/>
      <c r="G2387" s="441" t="s">
        <v>93</v>
      </c>
      <c r="H2387" s="441" t="s">
        <v>1103</v>
      </c>
      <c r="I2387" s="441" t="s">
        <v>1131</v>
      </c>
      <c r="J2387" s="441" t="s">
        <v>112</v>
      </c>
      <c r="K2387" s="1111" t="s">
        <v>1136</v>
      </c>
      <c r="L2387" s="441" t="s">
        <v>1120</v>
      </c>
      <c r="M2387" s="441" t="str">
        <f t="shared" si="145"/>
        <v>&lt;INSERT CONNECTION POINT NAME&gt;</v>
      </c>
      <c r="N2387" s="1111" t="s">
        <v>1106</v>
      </c>
      <c r="O2387" s="1111" t="s">
        <v>842</v>
      </c>
      <c r="P2387" s="1111"/>
      <c r="Q2387" s="2893"/>
      <c r="R2387" s="2894"/>
      <c r="S2387" s="2877"/>
      <c r="T2387" s="2877"/>
      <c r="U2387" s="2877"/>
      <c r="V2387" s="2877"/>
      <c r="W2387" s="2877"/>
      <c r="X2387" s="2877"/>
      <c r="Y2387" s="2877"/>
      <c r="Z2387" s="2877"/>
      <c r="AA2387" s="2878"/>
      <c r="AC2387" s="124"/>
      <c r="AD2387" s="124"/>
      <c r="AE2387" s="124"/>
      <c r="AF2387" s="124"/>
      <c r="AG2387" s="124"/>
      <c r="AH2387" s="124"/>
      <c r="AI2387" s="124"/>
      <c r="AJ2387" s="124"/>
      <c r="AK2387" s="124"/>
      <c r="AL2387" s="124"/>
      <c r="AM2387" s="124"/>
      <c r="AN2387" s="124"/>
      <c r="AO2387" s="124"/>
      <c r="AP2387" s="124"/>
      <c r="AQ2387" s="124"/>
      <c r="AR2387" s="124"/>
      <c r="AS2387" s="124"/>
      <c r="AT2387" s="124"/>
      <c r="AU2387" s="124"/>
      <c r="AV2387" s="124"/>
      <c r="AW2387" s="124"/>
      <c r="AX2387" s="124"/>
      <c r="AY2387" s="124"/>
      <c r="AZ2387" s="124"/>
      <c r="BA2387" s="124"/>
      <c r="BB2387" s="124"/>
    </row>
    <row r="2388" spans="2:54" ht="15" customHeight="1">
      <c r="B2388" s="1145" t="s">
        <v>1125</v>
      </c>
      <c r="C2388" s="3019" t="s">
        <v>1126</v>
      </c>
      <c r="D2388" s="3019" t="s">
        <v>842</v>
      </c>
      <c r="E2388" s="1146" t="s">
        <v>1127</v>
      </c>
      <c r="F2388" s="1106"/>
      <c r="G2388" s="441" t="s">
        <v>93</v>
      </c>
      <c r="H2388" s="441" t="s">
        <v>1103</v>
      </c>
      <c r="I2388" s="441" t="s">
        <v>1128</v>
      </c>
      <c r="J2388" s="441" t="s">
        <v>112</v>
      </c>
      <c r="K2388" s="441" t="s">
        <v>1126</v>
      </c>
      <c r="L2388" s="441" t="s">
        <v>1120</v>
      </c>
      <c r="M2388" s="441" t="str">
        <f t="shared" ref="M2388" si="146">B2388</f>
        <v>&lt;INSERT CONNECTION POINT NAME&gt;</v>
      </c>
      <c r="N2388" s="441" t="s">
        <v>1129</v>
      </c>
      <c r="O2388" s="441" t="s">
        <v>842</v>
      </c>
      <c r="P2388" s="1111"/>
      <c r="Q2388" s="1147"/>
      <c r="R2388" s="1148"/>
      <c r="S2388" s="1149"/>
      <c r="T2388" s="1149"/>
      <c r="U2388" s="1149"/>
      <c r="V2388" s="1149"/>
      <c r="W2388" s="1149"/>
      <c r="X2388" s="1149"/>
      <c r="Y2388" s="1149"/>
      <c r="Z2388" s="1149"/>
      <c r="AA2388" s="1150"/>
      <c r="AC2388" s="124"/>
      <c r="AD2388" s="124"/>
      <c r="AE2388" s="124"/>
      <c r="AF2388" s="124"/>
      <c r="AG2388" s="124"/>
      <c r="AH2388" s="124"/>
      <c r="AI2388" s="124"/>
      <c r="AJ2388" s="124"/>
      <c r="AK2388" s="124"/>
      <c r="AL2388" s="124"/>
      <c r="AM2388" s="124"/>
      <c r="AN2388" s="124"/>
      <c r="AO2388" s="124"/>
      <c r="AP2388" s="124"/>
      <c r="AQ2388" s="124"/>
      <c r="AR2388" s="124"/>
      <c r="AS2388" s="124"/>
      <c r="AT2388" s="124"/>
      <c r="AU2388" s="124"/>
      <c r="AV2388" s="124"/>
      <c r="AW2388" s="124"/>
      <c r="AX2388" s="124"/>
      <c r="AY2388" s="124"/>
      <c r="AZ2388" s="124"/>
      <c r="BA2388" s="124"/>
      <c r="BB2388" s="124"/>
    </row>
    <row r="2389" spans="2:54" ht="15" customHeight="1">
      <c r="B2389" s="1155"/>
      <c r="C2389" s="3017"/>
      <c r="D2389" s="3017"/>
      <c r="E2389" s="1146" t="s">
        <v>1130</v>
      </c>
      <c r="F2389" s="1106"/>
      <c r="G2389" s="441" t="s">
        <v>93</v>
      </c>
      <c r="H2389" s="441" t="s">
        <v>1103</v>
      </c>
      <c r="I2389" s="441" t="s">
        <v>1131</v>
      </c>
      <c r="J2389" s="441" t="s">
        <v>112</v>
      </c>
      <c r="K2389" s="441" t="s">
        <v>1126</v>
      </c>
      <c r="L2389" s="441" t="s">
        <v>1120</v>
      </c>
      <c r="M2389" s="441" t="str">
        <f t="shared" si="145"/>
        <v>&lt;INSERT CONNECTION POINT NAME&gt;</v>
      </c>
      <c r="N2389" s="441" t="s">
        <v>1129</v>
      </c>
      <c r="O2389" s="441" t="s">
        <v>842</v>
      </c>
      <c r="P2389" s="1111"/>
      <c r="Q2389" s="1156"/>
      <c r="R2389" s="1157"/>
      <c r="S2389" s="1158"/>
      <c r="T2389" s="1158"/>
      <c r="U2389" s="1158"/>
      <c r="V2389" s="1158"/>
      <c r="W2389" s="1158"/>
      <c r="X2389" s="1158"/>
      <c r="Y2389" s="1158"/>
      <c r="Z2389" s="1158"/>
      <c r="AA2389" s="1159"/>
      <c r="AC2389" s="124"/>
      <c r="AD2389" s="124"/>
      <c r="AE2389" s="124"/>
      <c r="AF2389" s="124"/>
      <c r="AG2389" s="124"/>
      <c r="AH2389" s="124"/>
      <c r="AI2389" s="124"/>
      <c r="AJ2389" s="124"/>
      <c r="AK2389" s="124"/>
      <c r="AL2389" s="124"/>
      <c r="AM2389" s="124"/>
      <c r="AN2389" s="124"/>
      <c r="AO2389" s="124"/>
      <c r="AP2389" s="124"/>
      <c r="AQ2389" s="124"/>
      <c r="AR2389" s="124"/>
      <c r="AS2389" s="124"/>
      <c r="AT2389" s="124"/>
      <c r="AU2389" s="124"/>
      <c r="AV2389" s="124"/>
      <c r="AW2389" s="124"/>
      <c r="AX2389" s="124"/>
      <c r="AY2389" s="124"/>
      <c r="AZ2389" s="124"/>
      <c r="BA2389" s="124"/>
      <c r="BB2389" s="124"/>
    </row>
    <row r="2390" spans="2:54" ht="15" customHeight="1">
      <c r="B2390" s="1155"/>
      <c r="C2390" s="3016" t="s">
        <v>1132</v>
      </c>
      <c r="D2390" s="3016" t="s">
        <v>833</v>
      </c>
      <c r="E2390" s="1146" t="s">
        <v>1127</v>
      </c>
      <c r="F2390" s="1106"/>
      <c r="G2390" s="441" t="s">
        <v>93</v>
      </c>
      <c r="H2390" s="441" t="s">
        <v>1103</v>
      </c>
      <c r="I2390" s="441" t="s">
        <v>1128</v>
      </c>
      <c r="J2390" s="441" t="s">
        <v>112</v>
      </c>
      <c r="K2390" s="1111" t="s">
        <v>1132</v>
      </c>
      <c r="L2390" s="441" t="s">
        <v>1120</v>
      </c>
      <c r="M2390" s="441" t="str">
        <f t="shared" si="145"/>
        <v>&lt;INSERT CONNECTION POINT NAME&gt;</v>
      </c>
      <c r="N2390" s="1111" t="s">
        <v>1106</v>
      </c>
      <c r="O2390" s="1111" t="s">
        <v>833</v>
      </c>
      <c r="P2390" s="1111"/>
      <c r="Q2390" s="2850"/>
      <c r="R2390" s="2097"/>
      <c r="S2390" s="2851"/>
      <c r="T2390" s="2851"/>
      <c r="U2390" s="2851"/>
      <c r="V2390" s="2851"/>
      <c r="W2390" s="2852"/>
      <c r="X2390" s="2852"/>
      <c r="Y2390" s="2852"/>
      <c r="Z2390" s="2852"/>
      <c r="AA2390" s="2853"/>
      <c r="AC2390" s="124"/>
      <c r="AD2390" s="124"/>
      <c r="AE2390" s="124"/>
      <c r="AF2390" s="124"/>
      <c r="AG2390" s="124"/>
      <c r="AH2390" s="124"/>
      <c r="AI2390" s="124"/>
      <c r="AJ2390" s="124"/>
      <c r="AK2390" s="124"/>
      <c r="AL2390" s="124"/>
      <c r="AM2390" s="124"/>
      <c r="AN2390" s="124"/>
      <c r="AO2390" s="124"/>
      <c r="AP2390" s="124"/>
      <c r="AQ2390" s="124"/>
      <c r="AR2390" s="124"/>
      <c r="AS2390" s="124"/>
      <c r="AT2390" s="124"/>
      <c r="AU2390" s="124"/>
      <c r="AV2390" s="124"/>
      <c r="AW2390" s="124"/>
      <c r="AX2390" s="124"/>
      <c r="AY2390" s="124"/>
      <c r="AZ2390" s="124"/>
      <c r="BA2390" s="124"/>
      <c r="BB2390" s="124"/>
    </row>
    <row r="2391" spans="2:54" ht="15" customHeight="1">
      <c r="B2391" s="1155"/>
      <c r="C2391" s="3017"/>
      <c r="D2391" s="3017"/>
      <c r="E2391" s="1146" t="s">
        <v>1130</v>
      </c>
      <c r="F2391" s="1106"/>
      <c r="G2391" s="441" t="s">
        <v>93</v>
      </c>
      <c r="H2391" s="441" t="s">
        <v>1103</v>
      </c>
      <c r="I2391" s="441" t="s">
        <v>1131</v>
      </c>
      <c r="J2391" s="441" t="s">
        <v>112</v>
      </c>
      <c r="K2391" s="1111" t="s">
        <v>1132</v>
      </c>
      <c r="L2391" s="441" t="s">
        <v>1120</v>
      </c>
      <c r="M2391" s="441" t="str">
        <f t="shared" si="145"/>
        <v>&lt;INSERT CONNECTION POINT NAME&gt;</v>
      </c>
      <c r="N2391" s="1111" t="s">
        <v>1106</v>
      </c>
      <c r="O2391" s="1111" t="s">
        <v>833</v>
      </c>
      <c r="P2391" s="1111"/>
      <c r="Q2391" s="2850"/>
      <c r="R2391" s="2097"/>
      <c r="S2391" s="2851"/>
      <c r="T2391" s="2851"/>
      <c r="U2391" s="2851"/>
      <c r="V2391" s="2851"/>
      <c r="W2391" s="2852"/>
      <c r="X2391" s="2852"/>
      <c r="Y2391" s="2852"/>
      <c r="Z2391" s="2852"/>
      <c r="AA2391" s="2853"/>
      <c r="AC2391" s="124"/>
      <c r="AD2391" s="124"/>
      <c r="AE2391" s="124"/>
      <c r="AF2391" s="124"/>
      <c r="AG2391" s="124"/>
      <c r="AH2391" s="124"/>
      <c r="AI2391" s="124"/>
      <c r="AJ2391" s="124"/>
      <c r="AK2391" s="124"/>
      <c r="AL2391" s="124"/>
      <c r="AM2391" s="124"/>
      <c r="AN2391" s="124"/>
      <c r="AO2391" s="124"/>
      <c r="AP2391" s="124"/>
      <c r="AQ2391" s="124"/>
      <c r="AR2391" s="124"/>
      <c r="AS2391" s="124"/>
      <c r="AT2391" s="124"/>
      <c r="AU2391" s="124"/>
      <c r="AV2391" s="124"/>
      <c r="AW2391" s="124"/>
      <c r="AX2391" s="124"/>
      <c r="AY2391" s="124"/>
      <c r="AZ2391" s="124"/>
      <c r="BA2391" s="124"/>
      <c r="BB2391" s="124"/>
    </row>
    <row r="2392" spans="2:54" ht="15" customHeight="1">
      <c r="B2392" s="1155"/>
      <c r="C2392" s="3016" t="s">
        <v>1132</v>
      </c>
      <c r="D2392" s="3016" t="s">
        <v>842</v>
      </c>
      <c r="E2392" s="1146" t="s">
        <v>1127</v>
      </c>
      <c r="F2392" s="1106"/>
      <c r="G2392" s="441" t="s">
        <v>93</v>
      </c>
      <c r="H2392" s="441" t="s">
        <v>1103</v>
      </c>
      <c r="I2392" s="441" t="s">
        <v>1128</v>
      </c>
      <c r="J2392" s="441" t="s">
        <v>112</v>
      </c>
      <c r="K2392" s="1111" t="s">
        <v>1132</v>
      </c>
      <c r="L2392" s="441" t="s">
        <v>1120</v>
      </c>
      <c r="M2392" s="441" t="str">
        <f t="shared" si="145"/>
        <v>&lt;INSERT CONNECTION POINT NAME&gt;</v>
      </c>
      <c r="N2392" s="1111" t="s">
        <v>1106</v>
      </c>
      <c r="O2392" s="1112" t="s">
        <v>842</v>
      </c>
      <c r="P2392" s="1111"/>
      <c r="Q2392" s="2850"/>
      <c r="R2392" s="2097"/>
      <c r="S2392" s="2851"/>
      <c r="T2392" s="2851"/>
      <c r="U2392" s="2851"/>
      <c r="V2392" s="2851"/>
      <c r="W2392" s="2852"/>
      <c r="X2392" s="2852"/>
      <c r="Y2392" s="2852"/>
      <c r="Z2392" s="2852"/>
      <c r="AA2392" s="2853"/>
      <c r="AC2392" s="124"/>
      <c r="AD2392" s="124"/>
      <c r="AE2392" s="124"/>
      <c r="AF2392" s="124"/>
      <c r="AG2392" s="124"/>
      <c r="AH2392" s="124"/>
      <c r="AI2392" s="124"/>
      <c r="AJ2392" s="124"/>
      <c r="AK2392" s="124"/>
      <c r="AL2392" s="124"/>
      <c r="AM2392" s="124"/>
      <c r="AN2392" s="124"/>
      <c r="AO2392" s="124"/>
      <c r="AP2392" s="124"/>
      <c r="AQ2392" s="124"/>
      <c r="AR2392" s="124"/>
      <c r="AS2392" s="124"/>
      <c r="AT2392" s="124"/>
      <c r="AU2392" s="124"/>
      <c r="AV2392" s="124"/>
      <c r="AW2392" s="124"/>
      <c r="AX2392" s="124"/>
      <c r="AY2392" s="124"/>
      <c r="AZ2392" s="124"/>
      <c r="BA2392" s="124"/>
      <c r="BB2392" s="124"/>
    </row>
    <row r="2393" spans="2:54" ht="15" customHeight="1">
      <c r="B2393" s="1155"/>
      <c r="C2393" s="3017"/>
      <c r="D2393" s="3017"/>
      <c r="E2393" s="1146" t="s">
        <v>1130</v>
      </c>
      <c r="F2393" s="1106"/>
      <c r="G2393" s="441" t="s">
        <v>93</v>
      </c>
      <c r="H2393" s="441" t="s">
        <v>1103</v>
      </c>
      <c r="I2393" s="441" t="s">
        <v>1131</v>
      </c>
      <c r="J2393" s="441" t="s">
        <v>112</v>
      </c>
      <c r="K2393" s="1111" t="s">
        <v>1132</v>
      </c>
      <c r="L2393" s="441" t="s">
        <v>1120</v>
      </c>
      <c r="M2393" s="441" t="str">
        <f t="shared" si="145"/>
        <v>&lt;INSERT CONNECTION POINT NAME&gt;</v>
      </c>
      <c r="N2393" s="1111" t="s">
        <v>1106</v>
      </c>
      <c r="O2393" s="1112" t="s">
        <v>842</v>
      </c>
      <c r="P2393" s="1111"/>
      <c r="Q2393" s="2850"/>
      <c r="R2393" s="2097"/>
      <c r="S2393" s="2851"/>
      <c r="T2393" s="2851"/>
      <c r="U2393" s="2851"/>
      <c r="V2393" s="2851"/>
      <c r="W2393" s="2852"/>
      <c r="X2393" s="2852"/>
      <c r="Y2393" s="2852"/>
      <c r="Z2393" s="2852"/>
      <c r="AA2393" s="2853"/>
      <c r="AC2393" s="124"/>
      <c r="AD2393" s="124"/>
      <c r="AE2393" s="124"/>
      <c r="AF2393" s="124"/>
      <c r="AG2393" s="124"/>
      <c r="AH2393" s="124"/>
      <c r="AI2393" s="124"/>
      <c r="AJ2393" s="124"/>
      <c r="AK2393" s="124"/>
      <c r="AL2393" s="124"/>
      <c r="AM2393" s="124"/>
      <c r="AN2393" s="124"/>
      <c r="AO2393" s="124"/>
      <c r="AP2393" s="124"/>
      <c r="AQ2393" s="124"/>
      <c r="AR2393" s="124"/>
      <c r="AS2393" s="124"/>
      <c r="AT2393" s="124"/>
      <c r="AU2393" s="124"/>
      <c r="AV2393" s="124"/>
      <c r="AW2393" s="124"/>
      <c r="AX2393" s="124"/>
      <c r="AY2393" s="124"/>
      <c r="AZ2393" s="124"/>
      <c r="BA2393" s="124"/>
      <c r="BB2393" s="124"/>
    </row>
    <row r="2394" spans="2:54" ht="15" customHeight="1">
      <c r="B2394" s="1155"/>
      <c r="C2394" s="3016" t="s">
        <v>1133</v>
      </c>
      <c r="D2394" s="3016"/>
      <c r="E2394" s="1146" t="s">
        <v>1127</v>
      </c>
      <c r="F2394" s="1106"/>
      <c r="G2394" s="441" t="s">
        <v>93</v>
      </c>
      <c r="H2394" s="441" t="s">
        <v>1103</v>
      </c>
      <c r="I2394" s="441" t="s">
        <v>1128</v>
      </c>
      <c r="J2394" s="441" t="s">
        <v>112</v>
      </c>
      <c r="K2394" s="1111" t="s">
        <v>1133</v>
      </c>
      <c r="L2394" s="441" t="s">
        <v>1120</v>
      </c>
      <c r="M2394" s="441" t="str">
        <f t="shared" si="145"/>
        <v>&lt;INSERT CONNECTION POINT NAME&gt;</v>
      </c>
      <c r="N2394" s="1111" t="s">
        <v>1108</v>
      </c>
      <c r="O2394" s="1111" t="s">
        <v>1109</v>
      </c>
      <c r="P2394" s="1111"/>
      <c r="Q2394" s="2856"/>
      <c r="R2394" s="2098"/>
      <c r="S2394" s="2858"/>
      <c r="T2394" s="2858"/>
      <c r="U2394" s="2858"/>
      <c r="V2394" s="2858"/>
      <c r="W2394" s="2859"/>
      <c r="X2394" s="2859"/>
      <c r="Y2394" s="2859"/>
      <c r="Z2394" s="2859"/>
      <c r="AA2394" s="2860"/>
      <c r="AC2394" s="124"/>
      <c r="AD2394" s="124"/>
      <c r="AE2394" s="124"/>
      <c r="AF2394" s="124"/>
      <c r="AG2394" s="124"/>
      <c r="AH2394" s="124"/>
      <c r="AI2394" s="124"/>
      <c r="AJ2394" s="124"/>
      <c r="AK2394" s="124"/>
      <c r="AL2394" s="124"/>
      <c r="AM2394" s="124"/>
      <c r="AN2394" s="124"/>
      <c r="AO2394" s="124"/>
      <c r="AP2394" s="124"/>
      <c r="AQ2394" s="124"/>
      <c r="AR2394" s="124"/>
      <c r="AS2394" s="124"/>
      <c r="AT2394" s="124"/>
      <c r="AU2394" s="124"/>
      <c r="AV2394" s="124"/>
      <c r="AW2394" s="124"/>
      <c r="AX2394" s="124"/>
      <c r="AY2394" s="124"/>
      <c r="AZ2394" s="124"/>
      <c r="BA2394" s="124"/>
      <c r="BB2394" s="124"/>
    </row>
    <row r="2395" spans="2:54" ht="15" customHeight="1">
      <c r="B2395" s="1155"/>
      <c r="C2395" s="3017"/>
      <c r="D2395" s="3017"/>
      <c r="E2395" s="1146" t="s">
        <v>1130</v>
      </c>
      <c r="F2395" s="1106"/>
      <c r="G2395" s="441" t="s">
        <v>93</v>
      </c>
      <c r="H2395" s="441" t="s">
        <v>1103</v>
      </c>
      <c r="I2395" s="441" t="s">
        <v>1131</v>
      </c>
      <c r="J2395" s="441" t="s">
        <v>112</v>
      </c>
      <c r="K2395" s="1111" t="s">
        <v>1133</v>
      </c>
      <c r="L2395" s="441" t="s">
        <v>1120</v>
      </c>
      <c r="M2395" s="441" t="str">
        <f t="shared" si="145"/>
        <v>&lt;INSERT CONNECTION POINT NAME&gt;</v>
      </c>
      <c r="N2395" s="1111" t="s">
        <v>1108</v>
      </c>
      <c r="O2395" s="1111" t="s">
        <v>1109</v>
      </c>
      <c r="P2395" s="1111"/>
      <c r="Q2395" s="2856"/>
      <c r="R2395" s="2098"/>
      <c r="S2395" s="2858"/>
      <c r="T2395" s="2858"/>
      <c r="U2395" s="2858"/>
      <c r="V2395" s="2858"/>
      <c r="W2395" s="2859"/>
      <c r="X2395" s="2859"/>
      <c r="Y2395" s="2859"/>
      <c r="Z2395" s="2859"/>
      <c r="AA2395" s="2860"/>
      <c r="AC2395" s="124"/>
      <c r="AD2395" s="124"/>
      <c r="AE2395" s="124"/>
      <c r="AF2395" s="124"/>
      <c r="AG2395" s="124"/>
      <c r="AH2395" s="124"/>
      <c r="AI2395" s="124"/>
      <c r="AJ2395" s="124"/>
      <c r="AK2395" s="124"/>
      <c r="AL2395" s="124"/>
      <c r="AM2395" s="124"/>
      <c r="AN2395" s="124"/>
      <c r="AO2395" s="124"/>
      <c r="AP2395" s="124"/>
      <c r="AQ2395" s="124"/>
      <c r="AR2395" s="124"/>
      <c r="AS2395" s="124"/>
      <c r="AT2395" s="124"/>
      <c r="AU2395" s="124"/>
      <c r="AV2395" s="124"/>
      <c r="AW2395" s="124"/>
      <c r="AX2395" s="124"/>
      <c r="AY2395" s="124"/>
      <c r="AZ2395" s="124"/>
      <c r="BA2395" s="124"/>
      <c r="BB2395" s="124"/>
    </row>
    <row r="2396" spans="2:54" ht="15" customHeight="1">
      <c r="B2396" s="1155"/>
      <c r="C2396" s="3016" t="s">
        <v>1110</v>
      </c>
      <c r="D2396" s="3016"/>
      <c r="E2396" s="1146" t="s">
        <v>1127</v>
      </c>
      <c r="F2396" s="1106"/>
      <c r="G2396" s="441" t="s">
        <v>93</v>
      </c>
      <c r="H2396" s="441" t="s">
        <v>1103</v>
      </c>
      <c r="I2396" s="441" t="s">
        <v>1128</v>
      </c>
      <c r="J2396" s="441" t="s">
        <v>112</v>
      </c>
      <c r="K2396" s="1111" t="s">
        <v>1110</v>
      </c>
      <c r="L2396" s="441" t="s">
        <v>1120</v>
      </c>
      <c r="M2396" s="441" t="str">
        <f t="shared" si="145"/>
        <v>&lt;INSERT CONNECTION POINT NAME&gt;</v>
      </c>
      <c r="N2396" s="1111" t="s">
        <v>1111</v>
      </c>
      <c r="O2396" s="1112">
        <v>0</v>
      </c>
      <c r="P2396" s="1111"/>
      <c r="Q2396" s="2890"/>
      <c r="R2396" s="2093"/>
      <c r="S2396" s="2883"/>
      <c r="T2396" s="2883"/>
      <c r="U2396" s="2883"/>
      <c r="V2396" s="2883"/>
      <c r="W2396" s="2863"/>
      <c r="X2396" s="2863"/>
      <c r="Y2396" s="2863"/>
      <c r="Z2396" s="2863"/>
      <c r="AA2396" s="2864"/>
      <c r="AC2396" s="124"/>
      <c r="AD2396" s="124"/>
      <c r="AE2396" s="124"/>
      <c r="AF2396" s="124"/>
      <c r="AG2396" s="124"/>
      <c r="AH2396" s="124"/>
      <c r="AI2396" s="124"/>
      <c r="AJ2396" s="124"/>
      <c r="AK2396" s="124"/>
      <c r="AL2396" s="124"/>
      <c r="AM2396" s="124"/>
      <c r="AN2396" s="124"/>
      <c r="AO2396" s="124"/>
      <c r="AP2396" s="124"/>
      <c r="AQ2396" s="124"/>
      <c r="AR2396" s="124"/>
      <c r="AS2396" s="124"/>
      <c r="AT2396" s="124"/>
      <c r="AU2396" s="124"/>
      <c r="AV2396" s="124"/>
      <c r="AW2396" s="124"/>
      <c r="AX2396" s="124"/>
      <c r="AY2396" s="124"/>
      <c r="AZ2396" s="124"/>
      <c r="BA2396" s="124"/>
      <c r="BB2396" s="124"/>
    </row>
    <row r="2397" spans="2:54" ht="15" customHeight="1">
      <c r="B2397" s="1155"/>
      <c r="C2397" s="3017"/>
      <c r="D2397" s="3017"/>
      <c r="E2397" s="1146" t="s">
        <v>1130</v>
      </c>
      <c r="F2397" s="1106"/>
      <c r="G2397" s="441" t="s">
        <v>93</v>
      </c>
      <c r="H2397" s="441" t="s">
        <v>1103</v>
      </c>
      <c r="I2397" s="441" t="s">
        <v>1131</v>
      </c>
      <c r="J2397" s="441" t="s">
        <v>112</v>
      </c>
      <c r="K2397" s="1111" t="s">
        <v>1110</v>
      </c>
      <c r="L2397" s="441" t="s">
        <v>1120</v>
      </c>
      <c r="M2397" s="441" t="str">
        <f t="shared" si="145"/>
        <v>&lt;INSERT CONNECTION POINT NAME&gt;</v>
      </c>
      <c r="N2397" s="1111" t="s">
        <v>1111</v>
      </c>
      <c r="O2397" s="1112">
        <v>0</v>
      </c>
      <c r="P2397" s="1111"/>
      <c r="Q2397" s="2890"/>
      <c r="R2397" s="2093"/>
      <c r="S2397" s="2883"/>
      <c r="T2397" s="2883"/>
      <c r="U2397" s="2883"/>
      <c r="V2397" s="2883"/>
      <c r="W2397" s="2863"/>
      <c r="X2397" s="2863"/>
      <c r="Y2397" s="2863"/>
      <c r="Z2397" s="2863"/>
      <c r="AA2397" s="2864"/>
      <c r="AC2397" s="124"/>
      <c r="AD2397" s="124"/>
      <c r="AE2397" s="124"/>
      <c r="AF2397" s="124"/>
      <c r="AG2397" s="124"/>
      <c r="AH2397" s="124"/>
      <c r="AI2397" s="124"/>
      <c r="AJ2397" s="124"/>
      <c r="AK2397" s="124"/>
      <c r="AL2397" s="124"/>
      <c r="AM2397" s="124"/>
      <c r="AN2397" s="124"/>
      <c r="AO2397" s="124"/>
      <c r="AP2397" s="124"/>
      <c r="AQ2397" s="124"/>
      <c r="AR2397" s="124"/>
      <c r="AS2397" s="124"/>
      <c r="AT2397" s="124"/>
      <c r="AU2397" s="124"/>
      <c r="AV2397" s="124"/>
      <c r="AW2397" s="124"/>
      <c r="AX2397" s="124"/>
      <c r="AY2397" s="124"/>
      <c r="AZ2397" s="124"/>
      <c r="BA2397" s="124"/>
      <c r="BB2397" s="124"/>
    </row>
    <row r="2398" spans="2:54" ht="15" customHeight="1">
      <c r="B2398" s="1155"/>
      <c r="C2398" s="3016" t="s">
        <v>1112</v>
      </c>
      <c r="D2398" s="3016"/>
      <c r="E2398" s="1146" t="s">
        <v>1127</v>
      </c>
      <c r="F2398" s="1106"/>
      <c r="G2398" s="441" t="s">
        <v>93</v>
      </c>
      <c r="H2398" s="441" t="s">
        <v>1103</v>
      </c>
      <c r="I2398" s="441" t="s">
        <v>1128</v>
      </c>
      <c r="J2398" s="441" t="s">
        <v>112</v>
      </c>
      <c r="K2398" s="1111" t="s">
        <v>1112</v>
      </c>
      <c r="L2398" s="441" t="s">
        <v>1120</v>
      </c>
      <c r="M2398" s="441" t="str">
        <f t="shared" si="145"/>
        <v>&lt;INSERT CONNECTION POINT NAME&gt;</v>
      </c>
      <c r="N2398" s="1111" t="s">
        <v>1113</v>
      </c>
      <c r="O2398" s="1111" t="s">
        <v>1113</v>
      </c>
      <c r="P2398" s="1111"/>
      <c r="Q2398" s="2891"/>
      <c r="R2398" s="2866"/>
      <c r="S2398" s="2866"/>
      <c r="T2398" s="2866"/>
      <c r="U2398" s="2866"/>
      <c r="V2398" s="2866"/>
      <c r="W2398" s="2866"/>
      <c r="X2398" s="2866"/>
      <c r="Y2398" s="2866"/>
      <c r="Z2398" s="2866"/>
      <c r="AA2398" s="2099"/>
      <c r="AC2398" s="124"/>
      <c r="AD2398" s="124"/>
      <c r="AE2398" s="124"/>
      <c r="AF2398" s="124"/>
      <c r="AG2398" s="124"/>
      <c r="AH2398" s="124"/>
      <c r="AI2398" s="124"/>
      <c r="AJ2398" s="124"/>
      <c r="AK2398" s="124"/>
      <c r="AL2398" s="124"/>
      <c r="AM2398" s="124"/>
      <c r="AN2398" s="124"/>
      <c r="AO2398" s="124"/>
      <c r="AP2398" s="124"/>
      <c r="AQ2398" s="124"/>
      <c r="AR2398" s="124"/>
      <c r="AS2398" s="124"/>
      <c r="AT2398" s="124"/>
      <c r="AU2398" s="124"/>
      <c r="AV2398" s="124"/>
      <c r="AW2398" s="124"/>
      <c r="AX2398" s="124"/>
      <c r="AY2398" s="124"/>
      <c r="AZ2398" s="124"/>
      <c r="BA2398" s="124"/>
      <c r="BB2398" s="124"/>
    </row>
    <row r="2399" spans="2:54" ht="15" customHeight="1">
      <c r="B2399" s="1155"/>
      <c r="C2399" s="3017"/>
      <c r="D2399" s="3017"/>
      <c r="E2399" s="1146" t="s">
        <v>1130</v>
      </c>
      <c r="F2399" s="1106"/>
      <c r="G2399" s="441" t="s">
        <v>93</v>
      </c>
      <c r="H2399" s="441" t="s">
        <v>1103</v>
      </c>
      <c r="I2399" s="441" t="s">
        <v>1131</v>
      </c>
      <c r="J2399" s="441" t="s">
        <v>112</v>
      </c>
      <c r="K2399" s="1111" t="s">
        <v>1112</v>
      </c>
      <c r="L2399" s="441" t="s">
        <v>1120</v>
      </c>
      <c r="M2399" s="441" t="str">
        <f t="shared" si="145"/>
        <v>&lt;INSERT CONNECTION POINT NAME&gt;</v>
      </c>
      <c r="N2399" s="1111" t="s">
        <v>1113</v>
      </c>
      <c r="O2399" s="1111" t="s">
        <v>1113</v>
      </c>
      <c r="P2399" s="1111"/>
      <c r="Q2399" s="2891"/>
      <c r="R2399" s="2866"/>
      <c r="S2399" s="2866"/>
      <c r="T2399" s="2866"/>
      <c r="U2399" s="2866"/>
      <c r="V2399" s="2866"/>
      <c r="W2399" s="2866"/>
      <c r="X2399" s="2866"/>
      <c r="Y2399" s="2866"/>
      <c r="Z2399" s="2866"/>
      <c r="AA2399" s="2099"/>
      <c r="AC2399" s="124"/>
      <c r="AD2399" s="124"/>
      <c r="AE2399" s="124"/>
      <c r="AF2399" s="124"/>
      <c r="AG2399" s="124"/>
      <c r="AH2399" s="124"/>
      <c r="AI2399" s="124"/>
      <c r="AJ2399" s="124"/>
      <c r="AK2399" s="124"/>
      <c r="AL2399" s="124"/>
      <c r="AM2399" s="124"/>
      <c r="AN2399" s="124"/>
      <c r="AO2399" s="124"/>
      <c r="AP2399" s="124"/>
      <c r="AQ2399" s="124"/>
      <c r="AR2399" s="124"/>
      <c r="AS2399" s="124"/>
      <c r="AT2399" s="124"/>
      <c r="AU2399" s="124"/>
      <c r="AV2399" s="124"/>
      <c r="AW2399" s="124"/>
      <c r="AX2399" s="124"/>
      <c r="AY2399" s="124"/>
      <c r="AZ2399" s="124"/>
      <c r="BA2399" s="124"/>
      <c r="BB2399" s="124"/>
    </row>
    <row r="2400" spans="2:54" ht="15" customHeight="1">
      <c r="B2400" s="1155"/>
      <c r="C2400" s="3016" t="s">
        <v>1134</v>
      </c>
      <c r="D2400" s="3016" t="s">
        <v>833</v>
      </c>
      <c r="E2400" s="1146" t="s">
        <v>1127</v>
      </c>
      <c r="F2400" s="1106"/>
      <c r="G2400" s="441" t="s">
        <v>93</v>
      </c>
      <c r="H2400" s="441" t="s">
        <v>1103</v>
      </c>
      <c r="I2400" s="441" t="s">
        <v>1128</v>
      </c>
      <c r="J2400" s="441" t="s">
        <v>112</v>
      </c>
      <c r="K2400" s="1111" t="s">
        <v>1134</v>
      </c>
      <c r="L2400" s="441" t="s">
        <v>1120</v>
      </c>
      <c r="M2400" s="441" t="str">
        <f t="shared" si="145"/>
        <v>&lt;INSERT CONNECTION POINT NAME&gt;</v>
      </c>
      <c r="N2400" s="1111" t="s">
        <v>1115</v>
      </c>
      <c r="O2400" s="1111" t="s">
        <v>833</v>
      </c>
      <c r="P2400" s="1111"/>
      <c r="Q2400" s="2892"/>
      <c r="R2400" s="2096"/>
      <c r="S2400" s="2870"/>
      <c r="T2400" s="2870"/>
      <c r="U2400" s="2870"/>
      <c r="V2400" s="2870"/>
      <c r="W2400" s="2870"/>
      <c r="X2400" s="2870"/>
      <c r="Y2400" s="2870"/>
      <c r="Z2400" s="2870"/>
      <c r="AA2400" s="2871"/>
      <c r="AC2400" s="124"/>
      <c r="AD2400" s="124"/>
      <c r="AE2400" s="124"/>
      <c r="AF2400" s="124"/>
      <c r="AG2400" s="124"/>
      <c r="AH2400" s="124"/>
      <c r="AI2400" s="124"/>
      <c r="AJ2400" s="124"/>
      <c r="AK2400" s="124"/>
      <c r="AL2400" s="124"/>
      <c r="AM2400" s="124"/>
      <c r="AN2400" s="124"/>
      <c r="AO2400" s="124"/>
      <c r="AP2400" s="124"/>
      <c r="AQ2400" s="124"/>
      <c r="AR2400" s="124"/>
      <c r="AS2400" s="124"/>
      <c r="AT2400" s="124"/>
      <c r="AU2400" s="124"/>
      <c r="AV2400" s="124"/>
      <c r="AW2400" s="124"/>
      <c r="AX2400" s="124"/>
      <c r="AY2400" s="124"/>
      <c r="AZ2400" s="124"/>
      <c r="BA2400" s="124"/>
      <c r="BB2400" s="124"/>
    </row>
    <row r="2401" spans="2:54" ht="15" customHeight="1">
      <c r="B2401" s="1155"/>
      <c r="C2401" s="3017"/>
      <c r="D2401" s="3017"/>
      <c r="E2401" s="1146" t="s">
        <v>1130</v>
      </c>
      <c r="F2401" s="1106"/>
      <c r="G2401" s="441" t="s">
        <v>93</v>
      </c>
      <c r="H2401" s="441" t="s">
        <v>1103</v>
      </c>
      <c r="I2401" s="441" t="s">
        <v>1131</v>
      </c>
      <c r="J2401" s="441" t="s">
        <v>112</v>
      </c>
      <c r="K2401" s="1111" t="s">
        <v>1134</v>
      </c>
      <c r="L2401" s="441" t="s">
        <v>1120</v>
      </c>
      <c r="M2401" s="441" t="str">
        <f t="shared" si="145"/>
        <v>&lt;INSERT CONNECTION POINT NAME&gt;</v>
      </c>
      <c r="N2401" s="1111" t="s">
        <v>1115</v>
      </c>
      <c r="O2401" s="1111" t="s">
        <v>833</v>
      </c>
      <c r="P2401" s="1111"/>
      <c r="Q2401" s="2892"/>
      <c r="R2401" s="2096"/>
      <c r="S2401" s="2870"/>
      <c r="T2401" s="2870"/>
      <c r="U2401" s="2870"/>
      <c r="V2401" s="2870"/>
      <c r="W2401" s="2870"/>
      <c r="X2401" s="2870"/>
      <c r="Y2401" s="2870"/>
      <c r="Z2401" s="2870"/>
      <c r="AA2401" s="2871"/>
      <c r="AC2401" s="124"/>
      <c r="AD2401" s="124"/>
      <c r="AE2401" s="124"/>
      <c r="AF2401" s="124"/>
      <c r="AG2401" s="124"/>
      <c r="AH2401" s="124"/>
      <c r="AI2401" s="124"/>
      <c r="AJ2401" s="124"/>
      <c r="AK2401" s="124"/>
      <c r="AL2401" s="124"/>
      <c r="AM2401" s="124"/>
      <c r="AN2401" s="124"/>
      <c r="AO2401" s="124"/>
      <c r="AP2401" s="124"/>
      <c r="AQ2401" s="124"/>
      <c r="AR2401" s="124"/>
      <c r="AS2401" s="124"/>
      <c r="AT2401" s="124"/>
      <c r="AU2401" s="124"/>
      <c r="AV2401" s="124"/>
      <c r="AW2401" s="124"/>
      <c r="AX2401" s="124"/>
      <c r="AY2401" s="124"/>
      <c r="AZ2401" s="124"/>
      <c r="BA2401" s="124"/>
      <c r="BB2401" s="124"/>
    </row>
    <row r="2402" spans="2:54" ht="15" customHeight="1">
      <c r="B2402" s="1155"/>
      <c r="C2402" s="3016" t="s">
        <v>1135</v>
      </c>
      <c r="D2402" s="3016" t="s">
        <v>833</v>
      </c>
      <c r="E2402" s="1146" t="s">
        <v>1127</v>
      </c>
      <c r="F2402" s="1106"/>
      <c r="G2402" s="441" t="s">
        <v>93</v>
      </c>
      <c r="H2402" s="441" t="s">
        <v>1103</v>
      </c>
      <c r="I2402" s="441" t="s">
        <v>1128</v>
      </c>
      <c r="J2402" s="441" t="s">
        <v>112</v>
      </c>
      <c r="K2402" s="1111" t="s">
        <v>1135</v>
      </c>
      <c r="L2402" s="441" t="s">
        <v>1120</v>
      </c>
      <c r="M2402" s="441" t="str">
        <f t="shared" si="145"/>
        <v>&lt;INSERT CONNECTION POINT NAME&gt;</v>
      </c>
      <c r="N2402" s="1111" t="s">
        <v>1106</v>
      </c>
      <c r="O2402" s="1111" t="s">
        <v>833</v>
      </c>
      <c r="P2402" s="1111"/>
      <c r="Q2402" s="2892"/>
      <c r="R2402" s="2096"/>
      <c r="S2402" s="2870"/>
      <c r="T2402" s="2870"/>
      <c r="U2402" s="2870"/>
      <c r="V2402" s="2870"/>
      <c r="W2402" s="2870"/>
      <c r="X2402" s="2870"/>
      <c r="Y2402" s="2870"/>
      <c r="Z2402" s="2870"/>
      <c r="AA2402" s="2871"/>
      <c r="AC2402" s="124"/>
      <c r="AD2402" s="124"/>
      <c r="AE2402" s="124"/>
      <c r="AF2402" s="124"/>
      <c r="AG2402" s="124"/>
      <c r="AH2402" s="124"/>
      <c r="AI2402" s="124"/>
      <c r="AJ2402" s="124"/>
      <c r="AK2402" s="124"/>
      <c r="AL2402" s="124"/>
      <c r="AM2402" s="124"/>
      <c r="AN2402" s="124"/>
      <c r="AO2402" s="124"/>
      <c r="AP2402" s="124"/>
      <c r="AQ2402" s="124"/>
      <c r="AR2402" s="124"/>
      <c r="AS2402" s="124"/>
      <c r="AT2402" s="124"/>
      <c r="AU2402" s="124"/>
      <c r="AV2402" s="124"/>
      <c r="AW2402" s="124"/>
      <c r="AX2402" s="124"/>
      <c r="AY2402" s="124"/>
      <c r="AZ2402" s="124"/>
      <c r="BA2402" s="124"/>
      <c r="BB2402" s="124"/>
    </row>
    <row r="2403" spans="2:54" ht="15" customHeight="1">
      <c r="B2403" s="1155"/>
      <c r="C2403" s="3017"/>
      <c r="D2403" s="3017"/>
      <c r="E2403" s="1146" t="s">
        <v>1130</v>
      </c>
      <c r="F2403" s="1106"/>
      <c r="G2403" s="441" t="s">
        <v>93</v>
      </c>
      <c r="H2403" s="441" t="s">
        <v>1103</v>
      </c>
      <c r="I2403" s="441" t="s">
        <v>1131</v>
      </c>
      <c r="J2403" s="441" t="s">
        <v>112</v>
      </c>
      <c r="K2403" s="1111" t="s">
        <v>1135</v>
      </c>
      <c r="L2403" s="441" t="s">
        <v>1120</v>
      </c>
      <c r="M2403" s="441" t="str">
        <f t="shared" si="145"/>
        <v>&lt;INSERT CONNECTION POINT NAME&gt;</v>
      </c>
      <c r="N2403" s="1111" t="s">
        <v>1106</v>
      </c>
      <c r="O2403" s="1111" t="s">
        <v>833</v>
      </c>
      <c r="P2403" s="1111"/>
      <c r="Q2403" s="2892"/>
      <c r="R2403" s="2096"/>
      <c r="S2403" s="2870"/>
      <c r="T2403" s="2870"/>
      <c r="U2403" s="2870"/>
      <c r="V2403" s="2870"/>
      <c r="W2403" s="2870"/>
      <c r="X2403" s="2870"/>
      <c r="Y2403" s="2870"/>
      <c r="Z2403" s="2870"/>
      <c r="AA2403" s="2871"/>
      <c r="AC2403" s="124"/>
      <c r="AD2403" s="124"/>
      <c r="AE2403" s="124"/>
      <c r="AF2403" s="124"/>
      <c r="AG2403" s="124"/>
      <c r="AH2403" s="124"/>
      <c r="AI2403" s="124"/>
      <c r="AJ2403" s="124"/>
      <c r="AK2403" s="124"/>
      <c r="AL2403" s="124"/>
      <c r="AM2403" s="124"/>
      <c r="AN2403" s="124"/>
      <c r="AO2403" s="124"/>
      <c r="AP2403" s="124"/>
      <c r="AQ2403" s="124"/>
      <c r="AR2403" s="124"/>
      <c r="AS2403" s="124"/>
      <c r="AT2403" s="124"/>
      <c r="AU2403" s="124"/>
      <c r="AV2403" s="124"/>
      <c r="AW2403" s="124"/>
      <c r="AX2403" s="124"/>
      <c r="AY2403" s="124"/>
      <c r="AZ2403" s="124"/>
      <c r="BA2403" s="124"/>
      <c r="BB2403" s="124"/>
    </row>
    <row r="2404" spans="2:54" ht="15" customHeight="1">
      <c r="B2404" s="1155"/>
      <c r="C2404" s="3016" t="s">
        <v>1135</v>
      </c>
      <c r="D2404" s="3016" t="s">
        <v>842</v>
      </c>
      <c r="E2404" s="1146" t="s">
        <v>1127</v>
      </c>
      <c r="F2404" s="1106"/>
      <c r="G2404" s="441" t="s">
        <v>93</v>
      </c>
      <c r="H2404" s="441" t="s">
        <v>1103</v>
      </c>
      <c r="I2404" s="441" t="s">
        <v>1128</v>
      </c>
      <c r="J2404" s="441" t="s">
        <v>112</v>
      </c>
      <c r="K2404" s="1111" t="s">
        <v>1135</v>
      </c>
      <c r="L2404" s="441" t="s">
        <v>1120</v>
      </c>
      <c r="M2404" s="441" t="str">
        <f t="shared" si="145"/>
        <v>&lt;INSERT CONNECTION POINT NAME&gt;</v>
      </c>
      <c r="N2404" s="1111" t="s">
        <v>1106</v>
      </c>
      <c r="O2404" s="1111" t="s">
        <v>842</v>
      </c>
      <c r="P2404" s="1111"/>
      <c r="Q2404" s="2892"/>
      <c r="R2404" s="2096"/>
      <c r="S2404" s="2870"/>
      <c r="T2404" s="2870"/>
      <c r="U2404" s="2870"/>
      <c r="V2404" s="2870"/>
      <c r="W2404" s="2870"/>
      <c r="X2404" s="2870"/>
      <c r="Y2404" s="2870"/>
      <c r="Z2404" s="2870"/>
      <c r="AA2404" s="2871"/>
      <c r="AC2404" s="124"/>
      <c r="AD2404" s="124"/>
      <c r="AE2404" s="124"/>
      <c r="AF2404" s="124"/>
      <c r="AG2404" s="124"/>
      <c r="AH2404" s="124"/>
      <c r="AI2404" s="124"/>
      <c r="AJ2404" s="124"/>
      <c r="AK2404" s="124"/>
      <c r="AL2404" s="124"/>
      <c r="AM2404" s="124"/>
      <c r="AN2404" s="124"/>
      <c r="AO2404" s="124"/>
      <c r="AP2404" s="124"/>
      <c r="AQ2404" s="124"/>
      <c r="AR2404" s="124"/>
      <c r="AS2404" s="124"/>
      <c r="AT2404" s="124"/>
      <c r="AU2404" s="124"/>
      <c r="AV2404" s="124"/>
      <c r="AW2404" s="124"/>
      <c r="AX2404" s="124"/>
      <c r="AY2404" s="124"/>
      <c r="AZ2404" s="124"/>
      <c r="BA2404" s="124"/>
      <c r="BB2404" s="124"/>
    </row>
    <row r="2405" spans="2:54" ht="15" customHeight="1">
      <c r="B2405" s="1155"/>
      <c r="C2405" s="3017"/>
      <c r="D2405" s="3017"/>
      <c r="E2405" s="1146" t="s">
        <v>1130</v>
      </c>
      <c r="F2405" s="1106"/>
      <c r="G2405" s="441" t="s">
        <v>93</v>
      </c>
      <c r="H2405" s="441" t="s">
        <v>1103</v>
      </c>
      <c r="I2405" s="441" t="s">
        <v>1131</v>
      </c>
      <c r="J2405" s="441" t="s">
        <v>112</v>
      </c>
      <c r="K2405" s="1111" t="s">
        <v>1135</v>
      </c>
      <c r="L2405" s="441" t="s">
        <v>1120</v>
      </c>
      <c r="M2405" s="441" t="str">
        <f t="shared" si="145"/>
        <v>&lt;INSERT CONNECTION POINT NAME&gt;</v>
      </c>
      <c r="N2405" s="1111" t="s">
        <v>1106</v>
      </c>
      <c r="O2405" s="1111" t="s">
        <v>842</v>
      </c>
      <c r="P2405" s="1111"/>
      <c r="Q2405" s="2892"/>
      <c r="R2405" s="2096"/>
      <c r="S2405" s="2870"/>
      <c r="T2405" s="2870"/>
      <c r="U2405" s="2870"/>
      <c r="V2405" s="2870"/>
      <c r="W2405" s="2870"/>
      <c r="X2405" s="2870"/>
      <c r="Y2405" s="2870"/>
      <c r="Z2405" s="2870"/>
      <c r="AA2405" s="2871"/>
      <c r="AC2405" s="124"/>
      <c r="AD2405" s="124"/>
      <c r="AE2405" s="124"/>
      <c r="AF2405" s="124"/>
      <c r="AG2405" s="124"/>
      <c r="AH2405" s="124"/>
      <c r="AI2405" s="124"/>
      <c r="AJ2405" s="124"/>
      <c r="AK2405" s="124"/>
      <c r="AL2405" s="124"/>
      <c r="AM2405" s="124"/>
      <c r="AN2405" s="124"/>
      <c r="AO2405" s="124"/>
      <c r="AP2405" s="124"/>
      <c r="AQ2405" s="124"/>
      <c r="AR2405" s="124"/>
      <c r="AS2405" s="124"/>
      <c r="AT2405" s="124"/>
      <c r="AU2405" s="124"/>
      <c r="AV2405" s="124"/>
      <c r="AW2405" s="124"/>
      <c r="AX2405" s="124"/>
      <c r="AY2405" s="124"/>
      <c r="AZ2405" s="124"/>
      <c r="BA2405" s="124"/>
      <c r="BB2405" s="124"/>
    </row>
    <row r="2406" spans="2:54" ht="15" customHeight="1">
      <c r="B2406" s="1155"/>
      <c r="C2406" s="3016" t="s">
        <v>1136</v>
      </c>
      <c r="D2406" s="3016" t="s">
        <v>833</v>
      </c>
      <c r="E2406" s="1146" t="s">
        <v>1127</v>
      </c>
      <c r="F2406" s="1106"/>
      <c r="G2406" s="441" t="s">
        <v>93</v>
      </c>
      <c r="H2406" s="441" t="s">
        <v>1103</v>
      </c>
      <c r="I2406" s="441" t="s">
        <v>1128</v>
      </c>
      <c r="J2406" s="441" t="s">
        <v>112</v>
      </c>
      <c r="K2406" s="1111" t="s">
        <v>1136</v>
      </c>
      <c r="L2406" s="441" t="s">
        <v>1120</v>
      </c>
      <c r="M2406" s="441" t="str">
        <f t="shared" si="145"/>
        <v>&lt;INSERT CONNECTION POINT NAME&gt;</v>
      </c>
      <c r="N2406" s="1111" t="s">
        <v>1106</v>
      </c>
      <c r="O2406" s="1111" t="s">
        <v>833</v>
      </c>
      <c r="P2406" s="1111"/>
      <c r="Q2406" s="2892"/>
      <c r="R2406" s="2096"/>
      <c r="S2406" s="2870"/>
      <c r="T2406" s="2870"/>
      <c r="U2406" s="2870"/>
      <c r="V2406" s="2870"/>
      <c r="W2406" s="2870"/>
      <c r="X2406" s="2870"/>
      <c r="Y2406" s="2870"/>
      <c r="Z2406" s="2870"/>
      <c r="AA2406" s="2871"/>
      <c r="AC2406" s="124"/>
      <c r="AD2406" s="124"/>
      <c r="AE2406" s="124"/>
      <c r="AF2406" s="124"/>
      <c r="AG2406" s="124"/>
      <c r="AH2406" s="124"/>
      <c r="AI2406" s="124"/>
      <c r="AJ2406" s="124"/>
      <c r="AK2406" s="124"/>
      <c r="AL2406" s="124"/>
      <c r="AM2406" s="124"/>
      <c r="AN2406" s="124"/>
      <c r="AO2406" s="124"/>
      <c r="AP2406" s="124"/>
      <c r="AQ2406" s="124"/>
      <c r="AR2406" s="124"/>
      <c r="AS2406" s="124"/>
      <c r="AT2406" s="124"/>
      <c r="AU2406" s="124"/>
      <c r="AV2406" s="124"/>
      <c r="AW2406" s="124"/>
      <c r="AX2406" s="124"/>
      <c r="AY2406" s="124"/>
      <c r="AZ2406" s="124"/>
      <c r="BA2406" s="124"/>
      <c r="BB2406" s="124"/>
    </row>
    <row r="2407" spans="2:54" ht="15" customHeight="1">
      <c r="B2407" s="1155"/>
      <c r="C2407" s="3017"/>
      <c r="D2407" s="3017"/>
      <c r="E2407" s="1146" t="s">
        <v>1130</v>
      </c>
      <c r="F2407" s="1106"/>
      <c r="G2407" s="441" t="s">
        <v>93</v>
      </c>
      <c r="H2407" s="441" t="s">
        <v>1103</v>
      </c>
      <c r="I2407" s="441" t="s">
        <v>1131</v>
      </c>
      <c r="J2407" s="441" t="s">
        <v>112</v>
      </c>
      <c r="K2407" s="1111" t="s">
        <v>1136</v>
      </c>
      <c r="L2407" s="441" t="s">
        <v>1120</v>
      </c>
      <c r="M2407" s="441" t="str">
        <f t="shared" si="145"/>
        <v>&lt;INSERT CONNECTION POINT NAME&gt;</v>
      </c>
      <c r="N2407" s="1111" t="s">
        <v>1106</v>
      </c>
      <c r="O2407" s="1111" t="s">
        <v>833</v>
      </c>
      <c r="P2407" s="1111"/>
      <c r="Q2407" s="2100"/>
      <c r="R2407" s="2101"/>
      <c r="S2407" s="2102"/>
      <c r="T2407" s="2102"/>
      <c r="U2407" s="2102"/>
      <c r="V2407" s="2102"/>
      <c r="W2407" s="2102"/>
      <c r="X2407" s="2102"/>
      <c r="Y2407" s="2102"/>
      <c r="Z2407" s="2102"/>
      <c r="AA2407" s="2103"/>
      <c r="AC2407" s="124"/>
      <c r="AD2407" s="124"/>
      <c r="AE2407" s="124"/>
      <c r="AF2407" s="124"/>
      <c r="AG2407" s="124"/>
      <c r="AH2407" s="124"/>
      <c r="AI2407" s="124"/>
      <c r="AJ2407" s="124"/>
      <c r="AK2407" s="124"/>
      <c r="AL2407" s="124"/>
      <c r="AM2407" s="124"/>
      <c r="AN2407" s="124"/>
      <c r="AO2407" s="124"/>
      <c r="AP2407" s="124"/>
      <c r="AQ2407" s="124"/>
      <c r="AR2407" s="124"/>
      <c r="AS2407" s="124"/>
      <c r="AT2407" s="124"/>
      <c r="AU2407" s="124"/>
      <c r="AV2407" s="124"/>
      <c r="AW2407" s="124"/>
      <c r="AX2407" s="124"/>
      <c r="AY2407" s="124"/>
      <c r="AZ2407" s="124"/>
      <c r="BA2407" s="124"/>
      <c r="BB2407" s="124"/>
    </row>
    <row r="2408" spans="2:54" ht="15" customHeight="1">
      <c r="B2408" s="1155"/>
      <c r="C2408" s="3016" t="s">
        <v>1136</v>
      </c>
      <c r="D2408" s="3016" t="s">
        <v>842</v>
      </c>
      <c r="E2408" s="1146" t="s">
        <v>1127</v>
      </c>
      <c r="F2408" s="1106"/>
      <c r="G2408" s="441" t="s">
        <v>93</v>
      </c>
      <c r="H2408" s="441" t="s">
        <v>1103</v>
      </c>
      <c r="I2408" s="441" t="s">
        <v>1128</v>
      </c>
      <c r="J2408" s="441" t="s">
        <v>112</v>
      </c>
      <c r="K2408" s="1111" t="s">
        <v>1136</v>
      </c>
      <c r="L2408" s="441" t="s">
        <v>1120</v>
      </c>
      <c r="M2408" s="441" t="str">
        <f t="shared" si="145"/>
        <v>&lt;INSERT CONNECTION POINT NAME&gt;</v>
      </c>
      <c r="N2408" s="1111" t="s">
        <v>1106</v>
      </c>
      <c r="O2408" s="1111" t="s">
        <v>842</v>
      </c>
      <c r="P2408" s="1111"/>
      <c r="Q2408" s="2100"/>
      <c r="R2408" s="2101"/>
      <c r="S2408" s="2102"/>
      <c r="T2408" s="2102"/>
      <c r="U2408" s="2102"/>
      <c r="V2408" s="2102"/>
      <c r="W2408" s="2102"/>
      <c r="X2408" s="2102"/>
      <c r="Y2408" s="2102"/>
      <c r="Z2408" s="2102"/>
      <c r="AA2408" s="2103"/>
      <c r="AC2408" s="124"/>
      <c r="AD2408" s="124"/>
      <c r="AE2408" s="124"/>
      <c r="AF2408" s="124"/>
      <c r="AG2408" s="124"/>
      <c r="AH2408" s="124"/>
      <c r="AI2408" s="124"/>
      <c r="AJ2408" s="124"/>
      <c r="AK2408" s="124"/>
      <c r="AL2408" s="124"/>
      <c r="AM2408" s="124"/>
      <c r="AN2408" s="124"/>
      <c r="AO2408" s="124"/>
      <c r="AP2408" s="124"/>
      <c r="AQ2408" s="124"/>
      <c r="AR2408" s="124"/>
      <c r="AS2408" s="124"/>
      <c r="AT2408" s="124"/>
      <c r="AU2408" s="124"/>
      <c r="AV2408" s="124"/>
      <c r="AW2408" s="124"/>
      <c r="AX2408" s="124"/>
      <c r="AY2408" s="124"/>
      <c r="AZ2408" s="124"/>
      <c r="BA2408" s="124"/>
      <c r="BB2408" s="124"/>
    </row>
    <row r="2409" spans="2:54" ht="15" customHeight="1" thickBot="1">
      <c r="B2409" s="2872"/>
      <c r="C2409" s="3018"/>
      <c r="D2409" s="3018"/>
      <c r="E2409" s="2873" t="s">
        <v>1130</v>
      </c>
      <c r="F2409" s="1106"/>
      <c r="G2409" s="441" t="s">
        <v>93</v>
      </c>
      <c r="H2409" s="441" t="s">
        <v>1103</v>
      </c>
      <c r="I2409" s="441" t="s">
        <v>1131</v>
      </c>
      <c r="J2409" s="441" t="s">
        <v>112</v>
      </c>
      <c r="K2409" s="1111" t="s">
        <v>1136</v>
      </c>
      <c r="L2409" s="441" t="s">
        <v>1120</v>
      </c>
      <c r="M2409" s="441" t="str">
        <f t="shared" si="145"/>
        <v>&lt;INSERT CONNECTION POINT NAME&gt;</v>
      </c>
      <c r="N2409" s="1111" t="s">
        <v>1106</v>
      </c>
      <c r="O2409" s="1111" t="s">
        <v>842</v>
      </c>
      <c r="P2409" s="1111"/>
      <c r="Q2409" s="2893"/>
      <c r="R2409" s="2894"/>
      <c r="S2409" s="2877"/>
      <c r="T2409" s="2877"/>
      <c r="U2409" s="2877"/>
      <c r="V2409" s="2877"/>
      <c r="W2409" s="2877"/>
      <c r="X2409" s="2877"/>
      <c r="Y2409" s="2877"/>
      <c r="Z2409" s="2877"/>
      <c r="AA2409" s="2878"/>
      <c r="AC2409" s="124"/>
      <c r="AD2409" s="124"/>
      <c r="AE2409" s="124"/>
      <c r="AF2409" s="124"/>
      <c r="AG2409" s="124"/>
      <c r="AH2409" s="124"/>
      <c r="AI2409" s="124"/>
      <c r="AJ2409" s="124"/>
      <c r="AK2409" s="124"/>
      <c r="AL2409" s="124"/>
      <c r="AM2409" s="124"/>
      <c r="AN2409" s="124"/>
      <c r="AO2409" s="124"/>
      <c r="AP2409" s="124"/>
      <c r="AQ2409" s="124"/>
      <c r="AR2409" s="124"/>
      <c r="AS2409" s="124"/>
      <c r="AT2409" s="124"/>
      <c r="AU2409" s="124"/>
      <c r="AV2409" s="124"/>
      <c r="AW2409" s="124"/>
      <c r="AX2409" s="124"/>
      <c r="AY2409" s="124"/>
      <c r="AZ2409" s="124"/>
      <c r="BA2409" s="124"/>
      <c r="BB2409" s="124"/>
    </row>
    <row r="2410" spans="2:54" ht="15" customHeight="1">
      <c r="B2410" s="1145" t="s">
        <v>1125</v>
      </c>
      <c r="C2410" s="3019" t="s">
        <v>1126</v>
      </c>
      <c r="D2410" s="3019" t="s">
        <v>842</v>
      </c>
      <c r="E2410" s="1146" t="s">
        <v>1127</v>
      </c>
      <c r="F2410" s="1106"/>
      <c r="G2410" s="441" t="s">
        <v>93</v>
      </c>
      <c r="H2410" s="441" t="s">
        <v>1103</v>
      </c>
      <c r="I2410" s="441" t="s">
        <v>1128</v>
      </c>
      <c r="J2410" s="441" t="s">
        <v>112</v>
      </c>
      <c r="K2410" s="441" t="s">
        <v>1126</v>
      </c>
      <c r="L2410" s="441" t="s">
        <v>1120</v>
      </c>
      <c r="M2410" s="441" t="str">
        <f t="shared" ref="M2410" si="147">B2410</f>
        <v>&lt;INSERT CONNECTION POINT NAME&gt;</v>
      </c>
      <c r="N2410" s="441" t="s">
        <v>1129</v>
      </c>
      <c r="O2410" s="441" t="s">
        <v>842</v>
      </c>
      <c r="P2410" s="1111"/>
      <c r="Q2410" s="1147"/>
      <c r="R2410" s="1148"/>
      <c r="S2410" s="1149"/>
      <c r="T2410" s="1149"/>
      <c r="U2410" s="1149"/>
      <c r="V2410" s="1149"/>
      <c r="W2410" s="1149"/>
      <c r="X2410" s="1149"/>
      <c r="Y2410" s="1149"/>
      <c r="Z2410" s="1149"/>
      <c r="AA2410" s="1150"/>
      <c r="AB2410" s="1125"/>
      <c r="AC2410" s="1151"/>
      <c r="AD2410" s="1152"/>
      <c r="AE2410" s="1153"/>
      <c r="AF2410" s="1153"/>
      <c r="AG2410" s="1153"/>
      <c r="AH2410" s="124"/>
      <c r="AI2410" s="124"/>
      <c r="AJ2410" s="124"/>
      <c r="AK2410" s="124"/>
      <c r="AL2410" s="124"/>
      <c r="AM2410" s="124"/>
      <c r="AN2410" s="124"/>
      <c r="AO2410" s="124"/>
      <c r="AP2410" s="124"/>
      <c r="AQ2410" s="1153"/>
      <c r="AR2410" s="1154"/>
      <c r="AS2410" s="1154"/>
      <c r="AT2410" s="1154"/>
      <c r="AU2410" s="1154"/>
      <c r="AV2410" s="1154"/>
      <c r="AW2410" s="1154"/>
      <c r="AX2410" s="1154"/>
      <c r="AY2410" s="1154"/>
      <c r="AZ2410" s="1154"/>
      <c r="BA2410" s="1154"/>
      <c r="BB2410" s="1154"/>
    </row>
    <row r="2411" spans="2:54" ht="15" customHeight="1">
      <c r="B2411" s="1155"/>
      <c r="C2411" s="3017"/>
      <c r="D2411" s="3017"/>
      <c r="E2411" s="1146" t="s">
        <v>1130</v>
      </c>
      <c r="F2411" s="1106"/>
      <c r="G2411" s="441" t="s">
        <v>93</v>
      </c>
      <c r="H2411" s="441" t="s">
        <v>1103</v>
      </c>
      <c r="I2411" s="441" t="s">
        <v>1131</v>
      </c>
      <c r="J2411" s="441" t="s">
        <v>112</v>
      </c>
      <c r="K2411" s="441" t="s">
        <v>1126</v>
      </c>
      <c r="L2411" s="441" t="s">
        <v>1120</v>
      </c>
      <c r="M2411" s="441" t="str">
        <f t="shared" si="145"/>
        <v>&lt;INSERT CONNECTION POINT NAME&gt;</v>
      </c>
      <c r="N2411" s="441" t="s">
        <v>1129</v>
      </c>
      <c r="O2411" s="441" t="s">
        <v>842</v>
      </c>
      <c r="P2411" s="1111"/>
      <c r="Q2411" s="1156"/>
      <c r="R2411" s="1157"/>
      <c r="S2411" s="1158"/>
      <c r="T2411" s="1158"/>
      <c r="U2411" s="1158"/>
      <c r="V2411" s="1158"/>
      <c r="W2411" s="1158"/>
      <c r="X2411" s="1158"/>
      <c r="Y2411" s="1158"/>
      <c r="Z2411" s="1158"/>
      <c r="AA2411" s="1159"/>
      <c r="AB2411" s="1125"/>
      <c r="AC2411" s="1151"/>
      <c r="AD2411" s="1152"/>
      <c r="AE2411" s="1153"/>
      <c r="AF2411" s="1153"/>
      <c r="AG2411" s="1153"/>
      <c r="AH2411" s="124"/>
      <c r="AI2411" s="124"/>
      <c r="AJ2411" s="124"/>
      <c r="AK2411" s="124"/>
      <c r="AL2411" s="124"/>
      <c r="AM2411" s="124"/>
      <c r="AN2411" s="124"/>
      <c r="AO2411" s="124"/>
      <c r="AP2411" s="124"/>
      <c r="AQ2411" s="1153"/>
      <c r="AR2411" s="1154"/>
      <c r="AS2411" s="1154"/>
      <c r="AT2411" s="1154"/>
      <c r="AU2411" s="1154"/>
      <c r="AV2411" s="1154"/>
      <c r="AW2411" s="1154"/>
      <c r="AX2411" s="1154"/>
      <c r="AY2411" s="1154"/>
      <c r="AZ2411" s="1154"/>
      <c r="BA2411" s="1154"/>
      <c r="BB2411" s="1154"/>
    </row>
    <row r="2412" spans="2:54" ht="15" customHeight="1">
      <c r="B2412" s="1155"/>
      <c r="C2412" s="3016" t="s">
        <v>1132</v>
      </c>
      <c r="D2412" s="3016" t="s">
        <v>833</v>
      </c>
      <c r="E2412" s="1146" t="s">
        <v>1127</v>
      </c>
      <c r="F2412" s="1106"/>
      <c r="G2412" s="441" t="s">
        <v>93</v>
      </c>
      <c r="H2412" s="441" t="s">
        <v>1103</v>
      </c>
      <c r="I2412" s="441" t="s">
        <v>1128</v>
      </c>
      <c r="J2412" s="441" t="s">
        <v>112</v>
      </c>
      <c r="K2412" s="1111" t="s">
        <v>1132</v>
      </c>
      <c r="L2412" s="441" t="s">
        <v>1120</v>
      </c>
      <c r="M2412" s="441" t="str">
        <f t="shared" si="145"/>
        <v>&lt;INSERT CONNECTION POINT NAME&gt;</v>
      </c>
      <c r="N2412" s="1111" t="s">
        <v>1106</v>
      </c>
      <c r="O2412" s="1111" t="s">
        <v>833</v>
      </c>
      <c r="P2412" s="1111"/>
      <c r="Q2412" s="2850"/>
      <c r="R2412" s="2097"/>
      <c r="S2412" s="2851"/>
      <c r="T2412" s="2851"/>
      <c r="U2412" s="2851"/>
      <c r="V2412" s="2851"/>
      <c r="W2412" s="2852"/>
      <c r="X2412" s="2852"/>
      <c r="Y2412" s="2852"/>
      <c r="Z2412" s="2852"/>
      <c r="AA2412" s="2853"/>
      <c r="AB2412" s="1125"/>
      <c r="AC2412" s="1151"/>
      <c r="AD2412" s="1152"/>
      <c r="AE2412" s="1153"/>
      <c r="AF2412" s="1153"/>
      <c r="AG2412" s="1153"/>
      <c r="AH2412" s="124"/>
      <c r="AI2412" s="124"/>
      <c r="AJ2412" s="124"/>
      <c r="AK2412" s="124"/>
      <c r="AL2412" s="1153"/>
      <c r="AM2412" s="124"/>
      <c r="AN2412" s="124"/>
      <c r="AO2412" s="1153"/>
      <c r="AP2412" s="1153"/>
      <c r="AQ2412" s="1153"/>
      <c r="AR2412" s="1154"/>
      <c r="AS2412" s="1154"/>
      <c r="AT2412" s="1154"/>
      <c r="AU2412" s="1160"/>
      <c r="AV2412" s="1154"/>
      <c r="AW2412" s="1154"/>
      <c r="AX2412" s="1154"/>
      <c r="AY2412" s="1154"/>
      <c r="AZ2412" s="1154"/>
      <c r="BA2412" s="1154"/>
      <c r="BB2412" s="1154"/>
    </row>
    <row r="2413" spans="2:54" ht="15" customHeight="1">
      <c r="B2413" s="1155"/>
      <c r="C2413" s="3017"/>
      <c r="D2413" s="3017"/>
      <c r="E2413" s="1146" t="s">
        <v>1130</v>
      </c>
      <c r="F2413" s="1106"/>
      <c r="G2413" s="441" t="s">
        <v>93</v>
      </c>
      <c r="H2413" s="441" t="s">
        <v>1103</v>
      </c>
      <c r="I2413" s="441" t="s">
        <v>1131</v>
      </c>
      <c r="J2413" s="441" t="s">
        <v>112</v>
      </c>
      <c r="K2413" s="1111" t="s">
        <v>1132</v>
      </c>
      <c r="L2413" s="441" t="s">
        <v>1120</v>
      </c>
      <c r="M2413" s="441" t="str">
        <f t="shared" si="145"/>
        <v>&lt;INSERT CONNECTION POINT NAME&gt;</v>
      </c>
      <c r="N2413" s="1111" t="s">
        <v>1106</v>
      </c>
      <c r="O2413" s="1111" t="s">
        <v>833</v>
      </c>
      <c r="P2413" s="1111"/>
      <c r="Q2413" s="2850"/>
      <c r="R2413" s="2097"/>
      <c r="S2413" s="2851"/>
      <c r="T2413" s="2851"/>
      <c r="U2413" s="2851"/>
      <c r="V2413" s="2851"/>
      <c r="W2413" s="2852"/>
      <c r="X2413" s="2852"/>
      <c r="Y2413" s="2852"/>
      <c r="Z2413" s="2852"/>
      <c r="AA2413" s="2853"/>
      <c r="AB2413" s="1125"/>
      <c r="AC2413" s="1151"/>
      <c r="AD2413" s="1152"/>
      <c r="AE2413" s="1153"/>
      <c r="AF2413" s="1153"/>
      <c r="AG2413" s="1153"/>
      <c r="AH2413" s="124"/>
      <c r="AI2413" s="124"/>
      <c r="AJ2413" s="124"/>
      <c r="AK2413" s="124"/>
      <c r="AL2413" s="1153"/>
      <c r="AM2413" s="124"/>
      <c r="AN2413" s="124"/>
      <c r="AO2413" s="1153"/>
      <c r="AP2413" s="1153"/>
      <c r="AQ2413" s="1153"/>
      <c r="AR2413" s="1154"/>
      <c r="AS2413" s="1154"/>
      <c r="AT2413" s="1154"/>
      <c r="AU2413" s="1160"/>
      <c r="AV2413" s="1154"/>
      <c r="AW2413" s="1154"/>
      <c r="AX2413" s="1154"/>
      <c r="AY2413" s="1154"/>
      <c r="AZ2413" s="1154"/>
      <c r="BA2413" s="1154"/>
      <c r="BB2413" s="1154"/>
    </row>
    <row r="2414" spans="2:54" ht="15" customHeight="1">
      <c r="B2414" s="1155"/>
      <c r="C2414" s="3016" t="s">
        <v>1132</v>
      </c>
      <c r="D2414" s="3016" t="s">
        <v>842</v>
      </c>
      <c r="E2414" s="1146" t="s">
        <v>1127</v>
      </c>
      <c r="F2414" s="1106"/>
      <c r="G2414" s="441" t="s">
        <v>93</v>
      </c>
      <c r="H2414" s="441" t="s">
        <v>1103</v>
      </c>
      <c r="I2414" s="441" t="s">
        <v>1128</v>
      </c>
      <c r="J2414" s="441" t="s">
        <v>112</v>
      </c>
      <c r="K2414" s="1111" t="s">
        <v>1132</v>
      </c>
      <c r="L2414" s="441" t="s">
        <v>1120</v>
      </c>
      <c r="M2414" s="441" t="str">
        <f t="shared" si="145"/>
        <v>&lt;INSERT CONNECTION POINT NAME&gt;</v>
      </c>
      <c r="N2414" s="1111" t="s">
        <v>1106</v>
      </c>
      <c r="O2414" s="1112" t="s">
        <v>842</v>
      </c>
      <c r="P2414" s="1111"/>
      <c r="Q2414" s="2850"/>
      <c r="R2414" s="2097"/>
      <c r="S2414" s="2851"/>
      <c r="T2414" s="2851"/>
      <c r="U2414" s="2851"/>
      <c r="V2414" s="2851"/>
      <c r="W2414" s="2852"/>
      <c r="X2414" s="2852"/>
      <c r="Y2414" s="2852"/>
      <c r="Z2414" s="2852"/>
      <c r="AA2414" s="2853"/>
      <c r="AB2414" s="1125"/>
      <c r="AC2414" s="1151"/>
      <c r="AD2414" s="1152"/>
      <c r="AE2414" s="1153"/>
      <c r="AF2414" s="1153"/>
      <c r="AG2414" s="1153"/>
      <c r="AH2414" s="124"/>
      <c r="AI2414" s="124"/>
      <c r="AJ2414" s="124"/>
      <c r="AK2414" s="124"/>
      <c r="AL2414" s="1153"/>
      <c r="AM2414" s="124"/>
      <c r="AN2414" s="124"/>
      <c r="AO2414" s="1153"/>
      <c r="AP2414" s="1161"/>
      <c r="AQ2414" s="1153"/>
      <c r="AR2414" s="1154"/>
      <c r="AS2414" s="1154"/>
      <c r="AT2414" s="1154"/>
      <c r="AU2414" s="1160"/>
      <c r="AV2414" s="1154"/>
      <c r="AW2414" s="1154"/>
      <c r="AX2414" s="1154"/>
      <c r="AY2414" s="1154"/>
      <c r="AZ2414" s="1154"/>
      <c r="BA2414" s="1154"/>
      <c r="BB2414" s="1154"/>
    </row>
    <row r="2415" spans="2:54" ht="15" customHeight="1">
      <c r="B2415" s="1155"/>
      <c r="C2415" s="3017"/>
      <c r="D2415" s="3017"/>
      <c r="E2415" s="1146" t="s">
        <v>1130</v>
      </c>
      <c r="F2415" s="1106"/>
      <c r="G2415" s="441" t="s">
        <v>93</v>
      </c>
      <c r="H2415" s="441" t="s">
        <v>1103</v>
      </c>
      <c r="I2415" s="441" t="s">
        <v>1131</v>
      </c>
      <c r="J2415" s="441" t="s">
        <v>112</v>
      </c>
      <c r="K2415" s="1111" t="s">
        <v>1132</v>
      </c>
      <c r="L2415" s="441" t="s">
        <v>1120</v>
      </c>
      <c r="M2415" s="441" t="str">
        <f t="shared" si="145"/>
        <v>&lt;INSERT CONNECTION POINT NAME&gt;</v>
      </c>
      <c r="N2415" s="1111" t="s">
        <v>1106</v>
      </c>
      <c r="O2415" s="1112" t="s">
        <v>842</v>
      </c>
      <c r="P2415" s="1111"/>
      <c r="Q2415" s="2850"/>
      <c r="R2415" s="2097"/>
      <c r="S2415" s="2851"/>
      <c r="T2415" s="2851"/>
      <c r="U2415" s="2851"/>
      <c r="V2415" s="2851"/>
      <c r="W2415" s="2852"/>
      <c r="X2415" s="2852"/>
      <c r="Y2415" s="2852"/>
      <c r="Z2415" s="2852"/>
      <c r="AA2415" s="2853"/>
      <c r="AB2415" s="1125"/>
      <c r="AC2415" s="1151"/>
      <c r="AD2415" s="1152"/>
      <c r="AE2415" s="1153"/>
      <c r="AF2415" s="1153"/>
      <c r="AG2415" s="1153"/>
      <c r="AH2415" s="124"/>
      <c r="AI2415" s="124"/>
      <c r="AJ2415" s="124"/>
      <c r="AK2415" s="124"/>
      <c r="AL2415" s="1153"/>
      <c r="AM2415" s="124"/>
      <c r="AN2415" s="124"/>
      <c r="AO2415" s="1153"/>
      <c r="AP2415" s="1161"/>
      <c r="AQ2415" s="1153"/>
      <c r="AR2415" s="1154"/>
      <c r="AS2415" s="1154"/>
      <c r="AT2415" s="1154"/>
      <c r="AU2415" s="1160"/>
      <c r="AV2415" s="1154"/>
      <c r="AW2415" s="1154"/>
      <c r="AX2415" s="1154"/>
      <c r="AY2415" s="1154"/>
      <c r="AZ2415" s="1154"/>
      <c r="BA2415" s="1154"/>
      <c r="BB2415" s="1154"/>
    </row>
    <row r="2416" spans="2:54" ht="15" customHeight="1">
      <c r="B2416" s="1155"/>
      <c r="C2416" s="3016" t="s">
        <v>1133</v>
      </c>
      <c r="D2416" s="3016"/>
      <c r="E2416" s="1146" t="s">
        <v>1127</v>
      </c>
      <c r="F2416" s="1106"/>
      <c r="G2416" s="441" t="s">
        <v>93</v>
      </c>
      <c r="H2416" s="441" t="s">
        <v>1103</v>
      </c>
      <c r="I2416" s="441" t="s">
        <v>1128</v>
      </c>
      <c r="J2416" s="441" t="s">
        <v>112</v>
      </c>
      <c r="K2416" s="1111" t="s">
        <v>1133</v>
      </c>
      <c r="L2416" s="441" t="s">
        <v>1120</v>
      </c>
      <c r="M2416" s="441" t="str">
        <f t="shared" si="145"/>
        <v>&lt;INSERT CONNECTION POINT NAME&gt;</v>
      </c>
      <c r="N2416" s="1111" t="s">
        <v>1108</v>
      </c>
      <c r="O2416" s="1111" t="s">
        <v>1109</v>
      </c>
      <c r="P2416" s="1111"/>
      <c r="Q2416" s="2856"/>
      <c r="R2416" s="2098"/>
      <c r="S2416" s="2858"/>
      <c r="T2416" s="2858"/>
      <c r="U2416" s="2858"/>
      <c r="V2416" s="2858"/>
      <c r="W2416" s="2859"/>
      <c r="X2416" s="2859"/>
      <c r="Y2416" s="2859"/>
      <c r="Z2416" s="2859"/>
      <c r="AA2416" s="2860"/>
      <c r="AB2416" s="1125"/>
      <c r="AC2416" s="1151"/>
      <c r="AD2416" s="1152"/>
      <c r="AE2416" s="1153"/>
      <c r="AF2416" s="1153"/>
      <c r="AG2416" s="1153"/>
      <c r="AH2416" s="124"/>
      <c r="AI2416" s="124"/>
      <c r="AJ2416" s="124"/>
      <c r="AK2416" s="124"/>
      <c r="AL2416" s="1153"/>
      <c r="AM2416" s="124"/>
      <c r="AN2416" s="124"/>
      <c r="AO2416" s="1153"/>
      <c r="AP2416" s="1153"/>
      <c r="AQ2416" s="1153"/>
      <c r="AR2416" s="1154"/>
      <c r="AS2416" s="1154"/>
      <c r="AT2416" s="1154"/>
      <c r="AU2416" s="1154"/>
      <c r="AV2416" s="1154"/>
      <c r="AW2416" s="1154"/>
      <c r="AX2416" s="1154"/>
      <c r="AY2416" s="1154"/>
      <c r="AZ2416" s="1154"/>
      <c r="BA2416" s="1154"/>
      <c r="BB2416" s="1154"/>
    </row>
    <row r="2417" spans="2:54" ht="15" customHeight="1">
      <c r="B2417" s="1155"/>
      <c r="C2417" s="3017"/>
      <c r="D2417" s="3017"/>
      <c r="E2417" s="1146" t="s">
        <v>1130</v>
      </c>
      <c r="F2417" s="1106"/>
      <c r="G2417" s="441" t="s">
        <v>93</v>
      </c>
      <c r="H2417" s="441" t="s">
        <v>1103</v>
      </c>
      <c r="I2417" s="441" t="s">
        <v>1131</v>
      </c>
      <c r="J2417" s="441" t="s">
        <v>112</v>
      </c>
      <c r="K2417" s="1111" t="s">
        <v>1133</v>
      </c>
      <c r="L2417" s="441" t="s">
        <v>1120</v>
      </c>
      <c r="M2417" s="441" t="str">
        <f t="shared" si="145"/>
        <v>&lt;INSERT CONNECTION POINT NAME&gt;</v>
      </c>
      <c r="N2417" s="1111" t="s">
        <v>1108</v>
      </c>
      <c r="O2417" s="1111" t="s">
        <v>1109</v>
      </c>
      <c r="P2417" s="1111"/>
      <c r="Q2417" s="2856"/>
      <c r="R2417" s="2098"/>
      <c r="S2417" s="2858"/>
      <c r="T2417" s="2858"/>
      <c r="U2417" s="2858"/>
      <c r="V2417" s="2858"/>
      <c r="W2417" s="2859"/>
      <c r="X2417" s="2859"/>
      <c r="Y2417" s="2859"/>
      <c r="Z2417" s="2859"/>
      <c r="AA2417" s="2860"/>
      <c r="AB2417" s="1125"/>
      <c r="AC2417" s="1151"/>
      <c r="AD2417" s="1152"/>
      <c r="AE2417" s="1153"/>
      <c r="AF2417" s="1153"/>
      <c r="AG2417" s="1153"/>
      <c r="AH2417" s="124"/>
      <c r="AI2417" s="124"/>
      <c r="AJ2417" s="124"/>
      <c r="AK2417" s="124"/>
      <c r="AL2417" s="1153"/>
      <c r="AM2417" s="124"/>
      <c r="AN2417" s="124"/>
      <c r="AO2417" s="1153"/>
      <c r="AP2417" s="1153"/>
      <c r="AQ2417" s="1153"/>
      <c r="AR2417" s="1154"/>
      <c r="AS2417" s="1154"/>
      <c r="AT2417" s="1154"/>
      <c r="AU2417" s="1154"/>
      <c r="AV2417" s="1154"/>
      <c r="AW2417" s="1154"/>
      <c r="AX2417" s="1154"/>
      <c r="AY2417" s="1154"/>
      <c r="AZ2417" s="1154"/>
      <c r="BA2417" s="1154"/>
      <c r="BB2417" s="1154"/>
    </row>
    <row r="2418" spans="2:54" ht="15" customHeight="1">
      <c r="B2418" s="1155"/>
      <c r="C2418" s="3016" t="s">
        <v>1110</v>
      </c>
      <c r="D2418" s="3016"/>
      <c r="E2418" s="1146" t="s">
        <v>1127</v>
      </c>
      <c r="F2418" s="1106"/>
      <c r="G2418" s="441" t="s">
        <v>93</v>
      </c>
      <c r="H2418" s="441" t="s">
        <v>1103</v>
      </c>
      <c r="I2418" s="441" t="s">
        <v>1128</v>
      </c>
      <c r="J2418" s="441" t="s">
        <v>112</v>
      </c>
      <c r="K2418" s="1111" t="s">
        <v>1110</v>
      </c>
      <c r="L2418" s="441" t="s">
        <v>1120</v>
      </c>
      <c r="M2418" s="441" t="str">
        <f t="shared" si="145"/>
        <v>&lt;INSERT CONNECTION POINT NAME&gt;</v>
      </c>
      <c r="N2418" s="1111" t="s">
        <v>1111</v>
      </c>
      <c r="O2418" s="1112">
        <v>0</v>
      </c>
      <c r="P2418" s="1111"/>
      <c r="Q2418" s="2890"/>
      <c r="R2418" s="2093"/>
      <c r="S2418" s="2883"/>
      <c r="T2418" s="2883"/>
      <c r="U2418" s="2883"/>
      <c r="V2418" s="2883"/>
      <c r="W2418" s="2863"/>
      <c r="X2418" s="2863"/>
      <c r="Y2418" s="2863"/>
      <c r="Z2418" s="2863"/>
      <c r="AA2418" s="2864"/>
      <c r="AB2418" s="1125"/>
      <c r="AC2418" s="1151"/>
      <c r="AD2418" s="1152"/>
      <c r="AE2418" s="1153"/>
      <c r="AF2418" s="1153"/>
      <c r="AG2418" s="1153"/>
      <c r="AH2418" s="124"/>
      <c r="AI2418" s="124"/>
      <c r="AJ2418" s="124"/>
      <c r="AK2418" s="124"/>
      <c r="AL2418" s="1153"/>
      <c r="AM2418" s="124"/>
      <c r="AN2418" s="124"/>
      <c r="AO2418" s="1153"/>
      <c r="AP2418" s="1161"/>
      <c r="AQ2418" s="1153"/>
      <c r="AR2418" s="1154"/>
      <c r="AS2418" s="1154"/>
      <c r="AT2418" s="1154"/>
      <c r="AU2418" s="1154"/>
      <c r="AV2418" s="1154"/>
      <c r="AW2418" s="1154"/>
      <c r="AX2418" s="1154"/>
      <c r="AY2418" s="1154"/>
      <c r="AZ2418" s="1154"/>
      <c r="BA2418" s="1154"/>
      <c r="BB2418" s="1154"/>
    </row>
    <row r="2419" spans="2:54" ht="15" customHeight="1">
      <c r="B2419" s="1155"/>
      <c r="C2419" s="3017"/>
      <c r="D2419" s="3017"/>
      <c r="E2419" s="1146" t="s">
        <v>1130</v>
      </c>
      <c r="F2419" s="1106"/>
      <c r="G2419" s="441" t="s">
        <v>93</v>
      </c>
      <c r="H2419" s="441" t="s">
        <v>1103</v>
      </c>
      <c r="I2419" s="441" t="s">
        <v>1131</v>
      </c>
      <c r="J2419" s="441" t="s">
        <v>112</v>
      </c>
      <c r="K2419" s="1111" t="s">
        <v>1110</v>
      </c>
      <c r="L2419" s="441" t="s">
        <v>1120</v>
      </c>
      <c r="M2419" s="441" t="str">
        <f t="shared" si="145"/>
        <v>&lt;INSERT CONNECTION POINT NAME&gt;</v>
      </c>
      <c r="N2419" s="1111" t="s">
        <v>1111</v>
      </c>
      <c r="O2419" s="1112">
        <v>0</v>
      </c>
      <c r="P2419" s="1111"/>
      <c r="Q2419" s="2890"/>
      <c r="R2419" s="2093"/>
      <c r="S2419" s="2883"/>
      <c r="T2419" s="2883"/>
      <c r="U2419" s="2883"/>
      <c r="V2419" s="2883"/>
      <c r="W2419" s="2863"/>
      <c r="X2419" s="2863"/>
      <c r="Y2419" s="2863"/>
      <c r="Z2419" s="2863"/>
      <c r="AA2419" s="2864"/>
      <c r="AB2419" s="1125"/>
      <c r="AC2419" s="1151"/>
      <c r="AD2419" s="1152"/>
      <c r="AE2419" s="1153"/>
      <c r="AF2419" s="1153"/>
      <c r="AG2419" s="1153"/>
      <c r="AH2419" s="124"/>
      <c r="AI2419" s="124"/>
      <c r="AJ2419" s="124"/>
      <c r="AK2419" s="124"/>
      <c r="AL2419" s="1153"/>
      <c r="AM2419" s="124"/>
      <c r="AN2419" s="124"/>
      <c r="AO2419" s="1153"/>
      <c r="AP2419" s="1161"/>
      <c r="AQ2419" s="1153"/>
      <c r="AR2419" s="1154"/>
      <c r="AS2419" s="1154"/>
      <c r="AT2419" s="1154"/>
      <c r="AU2419" s="1154"/>
      <c r="AV2419" s="1154"/>
      <c r="AW2419" s="1154"/>
      <c r="AX2419" s="1154"/>
      <c r="AY2419" s="1154"/>
      <c r="AZ2419" s="1154"/>
      <c r="BA2419" s="1154"/>
      <c r="BB2419" s="1154"/>
    </row>
    <row r="2420" spans="2:54" ht="15" customHeight="1">
      <c r="B2420" s="1155"/>
      <c r="C2420" s="3016" t="s">
        <v>1112</v>
      </c>
      <c r="D2420" s="3016"/>
      <c r="E2420" s="1146" t="s">
        <v>1127</v>
      </c>
      <c r="F2420" s="1106"/>
      <c r="G2420" s="441" t="s">
        <v>93</v>
      </c>
      <c r="H2420" s="441" t="s">
        <v>1103</v>
      </c>
      <c r="I2420" s="441" t="s">
        <v>1128</v>
      </c>
      <c r="J2420" s="441" t="s">
        <v>112</v>
      </c>
      <c r="K2420" s="1111" t="s">
        <v>1112</v>
      </c>
      <c r="L2420" s="441" t="s">
        <v>1120</v>
      </c>
      <c r="M2420" s="441" t="str">
        <f t="shared" si="145"/>
        <v>&lt;INSERT CONNECTION POINT NAME&gt;</v>
      </c>
      <c r="N2420" s="1111" t="s">
        <v>1113</v>
      </c>
      <c r="O2420" s="1111" t="s">
        <v>1113</v>
      </c>
      <c r="P2420" s="1111"/>
      <c r="Q2420" s="2891"/>
      <c r="R2420" s="2866"/>
      <c r="S2420" s="2866"/>
      <c r="T2420" s="2866"/>
      <c r="U2420" s="2866"/>
      <c r="V2420" s="2866"/>
      <c r="W2420" s="2866"/>
      <c r="X2420" s="2866"/>
      <c r="Y2420" s="2866"/>
      <c r="Z2420" s="2866"/>
      <c r="AA2420" s="2099"/>
      <c r="AB2420" s="1125"/>
      <c r="AC2420" s="1151"/>
      <c r="AD2420" s="1152"/>
      <c r="AE2420" s="1153"/>
      <c r="AF2420" s="1153"/>
      <c r="AG2420" s="1153"/>
      <c r="AH2420" s="124"/>
      <c r="AI2420" s="124"/>
      <c r="AJ2420" s="124"/>
      <c r="AK2420" s="124"/>
      <c r="AL2420" s="1153"/>
      <c r="AM2420" s="124"/>
      <c r="AN2420" s="124"/>
      <c r="AO2420" s="1153"/>
      <c r="AP2420" s="1153"/>
      <c r="AQ2420" s="1153"/>
      <c r="AR2420" s="1154"/>
      <c r="AS2420" s="1154"/>
      <c r="AT2420" s="1154"/>
      <c r="AU2420" s="1154"/>
      <c r="AV2420" s="1154"/>
      <c r="AW2420" s="1154"/>
      <c r="AX2420" s="1154"/>
      <c r="AY2420" s="1154"/>
      <c r="AZ2420" s="1154"/>
      <c r="BA2420" s="1154"/>
      <c r="BB2420" s="1154"/>
    </row>
    <row r="2421" spans="2:54" ht="15" customHeight="1">
      <c r="B2421" s="1155"/>
      <c r="C2421" s="3017"/>
      <c r="D2421" s="3017"/>
      <c r="E2421" s="1146" t="s">
        <v>1130</v>
      </c>
      <c r="F2421" s="1106"/>
      <c r="G2421" s="441" t="s">
        <v>93</v>
      </c>
      <c r="H2421" s="441" t="s">
        <v>1103</v>
      </c>
      <c r="I2421" s="441" t="s">
        <v>1131</v>
      </c>
      <c r="J2421" s="441" t="s">
        <v>112</v>
      </c>
      <c r="K2421" s="1111" t="s">
        <v>1112</v>
      </c>
      <c r="L2421" s="441" t="s">
        <v>1120</v>
      </c>
      <c r="M2421" s="441" t="str">
        <f t="shared" si="145"/>
        <v>&lt;INSERT CONNECTION POINT NAME&gt;</v>
      </c>
      <c r="N2421" s="1111" t="s">
        <v>1113</v>
      </c>
      <c r="O2421" s="1111" t="s">
        <v>1113</v>
      </c>
      <c r="P2421" s="1111"/>
      <c r="Q2421" s="2891"/>
      <c r="R2421" s="2866"/>
      <c r="S2421" s="2866"/>
      <c r="T2421" s="2866"/>
      <c r="U2421" s="2866"/>
      <c r="V2421" s="2866"/>
      <c r="W2421" s="2866"/>
      <c r="X2421" s="2866"/>
      <c r="Y2421" s="2866"/>
      <c r="Z2421" s="2866"/>
      <c r="AA2421" s="2099"/>
      <c r="AB2421" s="1125"/>
      <c r="AC2421" s="1151"/>
      <c r="AD2421" s="1152"/>
      <c r="AE2421" s="1153"/>
      <c r="AF2421" s="1153"/>
      <c r="AG2421" s="1153"/>
      <c r="AH2421" s="124"/>
      <c r="AI2421" s="124"/>
      <c r="AJ2421" s="124"/>
      <c r="AK2421" s="124"/>
      <c r="AL2421" s="1153"/>
      <c r="AM2421" s="124"/>
      <c r="AN2421" s="124"/>
      <c r="AO2421" s="1153"/>
      <c r="AP2421" s="1153"/>
      <c r="AQ2421" s="1153"/>
      <c r="AR2421" s="1154"/>
      <c r="AS2421" s="1154"/>
      <c r="AT2421" s="1154"/>
      <c r="AU2421" s="1154"/>
      <c r="AV2421" s="1154"/>
      <c r="AW2421" s="1154"/>
      <c r="AX2421" s="1154"/>
      <c r="AY2421" s="1154"/>
      <c r="AZ2421" s="1154"/>
      <c r="BA2421" s="1154"/>
      <c r="BB2421" s="1154"/>
    </row>
    <row r="2422" spans="2:54" ht="15" customHeight="1">
      <c r="B2422" s="1155"/>
      <c r="C2422" s="3016" t="s">
        <v>1134</v>
      </c>
      <c r="D2422" s="3016" t="s">
        <v>833</v>
      </c>
      <c r="E2422" s="1146" t="s">
        <v>1127</v>
      </c>
      <c r="F2422" s="1106"/>
      <c r="G2422" s="441" t="s">
        <v>93</v>
      </c>
      <c r="H2422" s="441" t="s">
        <v>1103</v>
      </c>
      <c r="I2422" s="441" t="s">
        <v>1128</v>
      </c>
      <c r="J2422" s="441" t="s">
        <v>112</v>
      </c>
      <c r="K2422" s="1111" t="s">
        <v>1134</v>
      </c>
      <c r="L2422" s="441" t="s">
        <v>1120</v>
      </c>
      <c r="M2422" s="441" t="str">
        <f t="shared" si="145"/>
        <v>&lt;INSERT CONNECTION POINT NAME&gt;</v>
      </c>
      <c r="N2422" s="1111" t="s">
        <v>1115</v>
      </c>
      <c r="O2422" s="1111" t="s">
        <v>833</v>
      </c>
      <c r="P2422" s="1111"/>
      <c r="Q2422" s="2892"/>
      <c r="R2422" s="2096"/>
      <c r="S2422" s="2870"/>
      <c r="T2422" s="2870"/>
      <c r="U2422" s="2870"/>
      <c r="V2422" s="2870"/>
      <c r="W2422" s="2870"/>
      <c r="X2422" s="2870"/>
      <c r="Y2422" s="2870"/>
      <c r="Z2422" s="2870"/>
      <c r="AA2422" s="2871"/>
      <c r="AB2422" s="1125"/>
      <c r="AC2422" s="1151"/>
      <c r="AD2422" s="1152"/>
      <c r="AE2422" s="1153"/>
      <c r="AF2422" s="1153"/>
      <c r="AG2422" s="1153"/>
      <c r="AH2422" s="124"/>
      <c r="AI2422" s="124"/>
      <c r="AJ2422" s="124"/>
      <c r="AK2422" s="124"/>
      <c r="AL2422" s="1153"/>
      <c r="AM2422" s="124"/>
      <c r="AN2422" s="124"/>
      <c r="AO2422" s="1153"/>
      <c r="AP2422" s="1153"/>
      <c r="AQ2422" s="1153"/>
      <c r="AR2422" s="1154"/>
      <c r="AS2422" s="1154"/>
      <c r="AT2422" s="1154"/>
      <c r="AU2422" s="1154"/>
      <c r="AV2422" s="1154"/>
      <c r="AW2422" s="1154"/>
      <c r="AX2422" s="1154"/>
      <c r="AY2422" s="1154"/>
      <c r="AZ2422" s="1154"/>
      <c r="BA2422" s="1154"/>
      <c r="BB2422" s="1154"/>
    </row>
    <row r="2423" spans="2:54" ht="15" customHeight="1">
      <c r="B2423" s="1155"/>
      <c r="C2423" s="3017"/>
      <c r="D2423" s="3017"/>
      <c r="E2423" s="1146" t="s">
        <v>1130</v>
      </c>
      <c r="F2423" s="1106"/>
      <c r="G2423" s="441" t="s">
        <v>93</v>
      </c>
      <c r="H2423" s="441" t="s">
        <v>1103</v>
      </c>
      <c r="I2423" s="441" t="s">
        <v>1131</v>
      </c>
      <c r="J2423" s="441" t="s">
        <v>112</v>
      </c>
      <c r="K2423" s="1111" t="s">
        <v>1134</v>
      </c>
      <c r="L2423" s="441" t="s">
        <v>1120</v>
      </c>
      <c r="M2423" s="441" t="str">
        <f t="shared" si="145"/>
        <v>&lt;INSERT CONNECTION POINT NAME&gt;</v>
      </c>
      <c r="N2423" s="1111" t="s">
        <v>1115</v>
      </c>
      <c r="O2423" s="1111" t="s">
        <v>833</v>
      </c>
      <c r="P2423" s="1111"/>
      <c r="Q2423" s="2892"/>
      <c r="R2423" s="2096"/>
      <c r="S2423" s="2870"/>
      <c r="T2423" s="2870"/>
      <c r="U2423" s="2870"/>
      <c r="V2423" s="2870"/>
      <c r="W2423" s="2870"/>
      <c r="X2423" s="2870"/>
      <c r="Y2423" s="2870"/>
      <c r="Z2423" s="2870"/>
      <c r="AA2423" s="2871"/>
      <c r="AB2423" s="1125"/>
      <c r="AC2423" s="1151"/>
      <c r="AD2423" s="1152"/>
      <c r="AE2423" s="1153"/>
      <c r="AF2423" s="1153"/>
      <c r="AG2423" s="1153"/>
      <c r="AH2423" s="124"/>
      <c r="AI2423" s="124"/>
      <c r="AJ2423" s="124"/>
      <c r="AK2423" s="124"/>
      <c r="AL2423" s="1153"/>
      <c r="AM2423" s="124"/>
      <c r="AN2423" s="124"/>
      <c r="AO2423" s="1153"/>
      <c r="AP2423" s="1153"/>
      <c r="AQ2423" s="1153"/>
      <c r="AR2423" s="1154"/>
      <c r="AS2423" s="1154"/>
      <c r="AT2423" s="1154"/>
      <c r="AU2423" s="1154"/>
      <c r="AV2423" s="1154"/>
      <c r="AW2423" s="1154"/>
      <c r="AX2423" s="1154"/>
      <c r="AY2423" s="1154"/>
      <c r="AZ2423" s="1154"/>
      <c r="BA2423" s="1154"/>
      <c r="BB2423" s="1154"/>
    </row>
    <row r="2424" spans="2:54" ht="15" customHeight="1">
      <c r="B2424" s="1155"/>
      <c r="C2424" s="3016" t="s">
        <v>1135</v>
      </c>
      <c r="D2424" s="3016" t="s">
        <v>833</v>
      </c>
      <c r="E2424" s="1146" t="s">
        <v>1127</v>
      </c>
      <c r="F2424" s="1106"/>
      <c r="G2424" s="441" t="s">
        <v>93</v>
      </c>
      <c r="H2424" s="441" t="s">
        <v>1103</v>
      </c>
      <c r="I2424" s="441" t="s">
        <v>1128</v>
      </c>
      <c r="J2424" s="441" t="s">
        <v>112</v>
      </c>
      <c r="K2424" s="1111" t="s">
        <v>1135</v>
      </c>
      <c r="L2424" s="441" t="s">
        <v>1120</v>
      </c>
      <c r="M2424" s="441" t="str">
        <f t="shared" si="145"/>
        <v>&lt;INSERT CONNECTION POINT NAME&gt;</v>
      </c>
      <c r="N2424" s="1111" t="s">
        <v>1106</v>
      </c>
      <c r="O2424" s="1111" t="s">
        <v>833</v>
      </c>
      <c r="P2424" s="1111"/>
      <c r="Q2424" s="2892"/>
      <c r="R2424" s="2096"/>
      <c r="S2424" s="2870"/>
      <c r="T2424" s="2870"/>
      <c r="U2424" s="2870"/>
      <c r="V2424" s="2870"/>
      <c r="W2424" s="2870"/>
      <c r="X2424" s="2870"/>
      <c r="Y2424" s="2870"/>
      <c r="Z2424" s="2870"/>
      <c r="AA2424" s="2871"/>
      <c r="AB2424" s="1125"/>
      <c r="AC2424" s="1151"/>
      <c r="AD2424" s="1152"/>
      <c r="AE2424" s="1153"/>
      <c r="AF2424" s="1153"/>
      <c r="AG2424" s="1153"/>
      <c r="AH2424" s="124"/>
      <c r="AI2424" s="124"/>
      <c r="AJ2424" s="124"/>
      <c r="AK2424" s="124"/>
      <c r="AL2424" s="1153"/>
      <c r="AM2424" s="124"/>
      <c r="AN2424" s="124"/>
      <c r="AO2424" s="1153"/>
      <c r="AP2424" s="1153"/>
      <c r="AQ2424" s="1153"/>
      <c r="AR2424" s="1154"/>
      <c r="AS2424" s="1154"/>
      <c r="AT2424" s="1154"/>
      <c r="AU2424" s="1154"/>
      <c r="AV2424" s="1154"/>
      <c r="AW2424" s="1154"/>
      <c r="AX2424" s="1154"/>
      <c r="AY2424" s="1154"/>
      <c r="AZ2424" s="1154"/>
      <c r="BA2424" s="1154"/>
      <c r="BB2424" s="1154"/>
    </row>
    <row r="2425" spans="2:54" ht="15" customHeight="1">
      <c r="B2425" s="1155"/>
      <c r="C2425" s="3017"/>
      <c r="D2425" s="3017"/>
      <c r="E2425" s="1146" t="s">
        <v>1130</v>
      </c>
      <c r="F2425" s="1106"/>
      <c r="G2425" s="441" t="s">
        <v>93</v>
      </c>
      <c r="H2425" s="441" t="s">
        <v>1103</v>
      </c>
      <c r="I2425" s="441" t="s">
        <v>1131</v>
      </c>
      <c r="J2425" s="441" t="s">
        <v>112</v>
      </c>
      <c r="K2425" s="1111" t="s">
        <v>1135</v>
      </c>
      <c r="L2425" s="441" t="s">
        <v>1120</v>
      </c>
      <c r="M2425" s="441" t="str">
        <f t="shared" si="145"/>
        <v>&lt;INSERT CONNECTION POINT NAME&gt;</v>
      </c>
      <c r="N2425" s="1111" t="s">
        <v>1106</v>
      </c>
      <c r="O2425" s="1111" t="s">
        <v>833</v>
      </c>
      <c r="P2425" s="1111"/>
      <c r="Q2425" s="2892"/>
      <c r="R2425" s="2096"/>
      <c r="S2425" s="2870"/>
      <c r="T2425" s="2870"/>
      <c r="U2425" s="2870"/>
      <c r="V2425" s="2870"/>
      <c r="W2425" s="2870"/>
      <c r="X2425" s="2870"/>
      <c r="Y2425" s="2870"/>
      <c r="Z2425" s="2870"/>
      <c r="AA2425" s="2871"/>
      <c r="AB2425" s="1125"/>
      <c r="AC2425" s="1151"/>
      <c r="AD2425" s="1152"/>
      <c r="AE2425" s="1153"/>
      <c r="AF2425" s="1153"/>
      <c r="AG2425" s="1153"/>
      <c r="AH2425" s="124"/>
      <c r="AI2425" s="124"/>
      <c r="AJ2425" s="124"/>
      <c r="AK2425" s="124"/>
      <c r="AL2425" s="1153"/>
      <c r="AM2425" s="124"/>
      <c r="AN2425" s="124"/>
      <c r="AO2425" s="1153"/>
      <c r="AP2425" s="1153"/>
      <c r="AQ2425" s="1153"/>
      <c r="AR2425" s="1154"/>
      <c r="AS2425" s="1154"/>
      <c r="AT2425" s="1154"/>
      <c r="AU2425" s="1154"/>
      <c r="AV2425" s="1154"/>
      <c r="AW2425" s="1154"/>
      <c r="AX2425" s="1154"/>
      <c r="AY2425" s="1154"/>
      <c r="AZ2425" s="1154"/>
      <c r="BA2425" s="1154"/>
      <c r="BB2425" s="1154"/>
    </row>
    <row r="2426" spans="2:54" ht="15" customHeight="1">
      <c r="B2426" s="1155"/>
      <c r="C2426" s="3016" t="s">
        <v>1135</v>
      </c>
      <c r="D2426" s="3016" t="s">
        <v>842</v>
      </c>
      <c r="E2426" s="1146" t="s">
        <v>1127</v>
      </c>
      <c r="F2426" s="1106"/>
      <c r="G2426" s="441" t="s">
        <v>93</v>
      </c>
      <c r="H2426" s="441" t="s">
        <v>1103</v>
      </c>
      <c r="I2426" s="441" t="s">
        <v>1128</v>
      </c>
      <c r="J2426" s="441" t="s">
        <v>112</v>
      </c>
      <c r="K2426" s="1111" t="s">
        <v>1135</v>
      </c>
      <c r="L2426" s="441" t="s">
        <v>1120</v>
      </c>
      <c r="M2426" s="441" t="str">
        <f t="shared" si="145"/>
        <v>&lt;INSERT CONNECTION POINT NAME&gt;</v>
      </c>
      <c r="N2426" s="1111" t="s">
        <v>1106</v>
      </c>
      <c r="O2426" s="1111" t="s">
        <v>842</v>
      </c>
      <c r="P2426" s="1111"/>
      <c r="Q2426" s="2892"/>
      <c r="R2426" s="2096"/>
      <c r="S2426" s="2870"/>
      <c r="T2426" s="2870"/>
      <c r="U2426" s="2870"/>
      <c r="V2426" s="2870"/>
      <c r="W2426" s="2870"/>
      <c r="X2426" s="2870"/>
      <c r="Y2426" s="2870"/>
      <c r="Z2426" s="2870"/>
      <c r="AA2426" s="2871"/>
      <c r="AB2426" s="1125"/>
      <c r="AC2426" s="1151"/>
      <c r="AD2426" s="1152"/>
      <c r="AE2426" s="1153"/>
      <c r="AF2426" s="1153"/>
      <c r="AG2426" s="1153"/>
      <c r="AH2426" s="124"/>
      <c r="AI2426" s="124"/>
      <c r="AJ2426" s="124"/>
      <c r="AK2426" s="124"/>
      <c r="AL2426" s="1153"/>
      <c r="AM2426" s="124"/>
      <c r="AN2426" s="124"/>
      <c r="AO2426" s="1153"/>
      <c r="AP2426" s="1153"/>
      <c r="AQ2426" s="1153"/>
      <c r="AR2426" s="1154"/>
      <c r="AS2426" s="1154"/>
      <c r="AT2426" s="1154"/>
      <c r="AU2426" s="1154"/>
      <c r="AV2426" s="1154"/>
      <c r="AW2426" s="1154"/>
      <c r="AX2426" s="1154"/>
      <c r="AY2426" s="1154"/>
      <c r="AZ2426" s="1154"/>
      <c r="BA2426" s="1154"/>
      <c r="BB2426" s="1154"/>
    </row>
    <row r="2427" spans="2:54" ht="15" customHeight="1">
      <c r="B2427" s="1155"/>
      <c r="C2427" s="3017"/>
      <c r="D2427" s="3017"/>
      <c r="E2427" s="1146" t="s">
        <v>1130</v>
      </c>
      <c r="F2427" s="1106"/>
      <c r="G2427" s="441" t="s">
        <v>93</v>
      </c>
      <c r="H2427" s="441" t="s">
        <v>1103</v>
      </c>
      <c r="I2427" s="441" t="s">
        <v>1131</v>
      </c>
      <c r="J2427" s="441" t="s">
        <v>112</v>
      </c>
      <c r="K2427" s="1111" t="s">
        <v>1135</v>
      </c>
      <c r="L2427" s="441" t="s">
        <v>1120</v>
      </c>
      <c r="M2427" s="441" t="str">
        <f t="shared" si="145"/>
        <v>&lt;INSERT CONNECTION POINT NAME&gt;</v>
      </c>
      <c r="N2427" s="1111" t="s">
        <v>1106</v>
      </c>
      <c r="O2427" s="1111" t="s">
        <v>842</v>
      </c>
      <c r="P2427" s="1111"/>
      <c r="Q2427" s="2892"/>
      <c r="R2427" s="2096"/>
      <c r="S2427" s="2870"/>
      <c r="T2427" s="2870"/>
      <c r="U2427" s="2870"/>
      <c r="V2427" s="2870"/>
      <c r="W2427" s="2870"/>
      <c r="X2427" s="2870"/>
      <c r="Y2427" s="2870"/>
      <c r="Z2427" s="2870"/>
      <c r="AA2427" s="2871"/>
      <c r="AB2427" s="1125"/>
      <c r="AC2427" s="1151"/>
      <c r="AD2427" s="1152"/>
      <c r="AE2427" s="1153"/>
      <c r="AF2427" s="1153"/>
      <c r="AG2427" s="1153"/>
      <c r="AH2427" s="124"/>
      <c r="AI2427" s="124"/>
      <c r="AJ2427" s="124"/>
      <c r="AK2427" s="124"/>
      <c r="AL2427" s="1153"/>
      <c r="AM2427" s="124"/>
      <c r="AN2427" s="124"/>
      <c r="AO2427" s="1153"/>
      <c r="AP2427" s="1153"/>
      <c r="AQ2427" s="1153"/>
      <c r="AR2427" s="1154"/>
      <c r="AS2427" s="1154"/>
      <c r="AT2427" s="1154"/>
      <c r="AU2427" s="1154"/>
      <c r="AV2427" s="1154"/>
      <c r="AW2427" s="1154"/>
      <c r="AX2427" s="1154"/>
      <c r="AY2427" s="1154"/>
      <c r="AZ2427" s="1154"/>
      <c r="BA2427" s="1154"/>
      <c r="BB2427" s="1154"/>
    </row>
    <row r="2428" spans="2:54" ht="15" customHeight="1">
      <c r="B2428" s="1155"/>
      <c r="C2428" s="3016" t="s">
        <v>1136</v>
      </c>
      <c r="D2428" s="3016" t="s">
        <v>833</v>
      </c>
      <c r="E2428" s="1146" t="s">
        <v>1127</v>
      </c>
      <c r="F2428" s="1106"/>
      <c r="G2428" s="441" t="s">
        <v>93</v>
      </c>
      <c r="H2428" s="441" t="s">
        <v>1103</v>
      </c>
      <c r="I2428" s="441" t="s">
        <v>1128</v>
      </c>
      <c r="J2428" s="441" t="s">
        <v>112</v>
      </c>
      <c r="K2428" s="1111" t="s">
        <v>1136</v>
      </c>
      <c r="L2428" s="441" t="s">
        <v>1120</v>
      </c>
      <c r="M2428" s="441" t="str">
        <f t="shared" si="145"/>
        <v>&lt;INSERT CONNECTION POINT NAME&gt;</v>
      </c>
      <c r="N2428" s="1111" t="s">
        <v>1106</v>
      </c>
      <c r="O2428" s="1111" t="s">
        <v>833</v>
      </c>
      <c r="P2428" s="1111"/>
      <c r="Q2428" s="2892"/>
      <c r="R2428" s="2096"/>
      <c r="S2428" s="2870"/>
      <c r="T2428" s="2870"/>
      <c r="U2428" s="2870"/>
      <c r="V2428" s="2870"/>
      <c r="W2428" s="2870"/>
      <c r="X2428" s="2870"/>
      <c r="Y2428" s="2870"/>
      <c r="Z2428" s="2870"/>
      <c r="AA2428" s="2871"/>
      <c r="AB2428" s="1125"/>
      <c r="AC2428" s="1151"/>
      <c r="AD2428" s="1152"/>
      <c r="AE2428" s="1153"/>
      <c r="AF2428" s="1153"/>
      <c r="AG2428" s="1153"/>
      <c r="AH2428" s="124"/>
      <c r="AI2428" s="124"/>
      <c r="AJ2428" s="124"/>
      <c r="AK2428" s="124"/>
      <c r="AL2428" s="1153"/>
      <c r="AM2428" s="124"/>
      <c r="AN2428" s="124"/>
      <c r="AO2428" s="1153"/>
      <c r="AP2428" s="1153"/>
      <c r="AQ2428" s="1153"/>
      <c r="AR2428" s="1154"/>
      <c r="AS2428" s="1154"/>
      <c r="AT2428" s="1154"/>
      <c r="AU2428" s="1154"/>
      <c r="AV2428" s="1154"/>
      <c r="AW2428" s="1154"/>
      <c r="AX2428" s="1154"/>
      <c r="AY2428" s="1154"/>
      <c r="AZ2428" s="1154"/>
      <c r="BA2428" s="1154"/>
      <c r="BB2428" s="1154"/>
    </row>
    <row r="2429" spans="2:54" ht="15" customHeight="1">
      <c r="B2429" s="1155"/>
      <c r="C2429" s="3017"/>
      <c r="D2429" s="3017"/>
      <c r="E2429" s="1146" t="s">
        <v>1130</v>
      </c>
      <c r="F2429" s="1106"/>
      <c r="G2429" s="441" t="s">
        <v>93</v>
      </c>
      <c r="H2429" s="441" t="s">
        <v>1103</v>
      </c>
      <c r="I2429" s="441" t="s">
        <v>1131</v>
      </c>
      <c r="J2429" s="441" t="s">
        <v>112</v>
      </c>
      <c r="K2429" s="1111" t="s">
        <v>1136</v>
      </c>
      <c r="L2429" s="441" t="s">
        <v>1120</v>
      </c>
      <c r="M2429" s="441" t="str">
        <f t="shared" si="145"/>
        <v>&lt;INSERT CONNECTION POINT NAME&gt;</v>
      </c>
      <c r="N2429" s="1111" t="s">
        <v>1106</v>
      </c>
      <c r="O2429" s="1111" t="s">
        <v>833</v>
      </c>
      <c r="P2429" s="1111"/>
      <c r="Q2429" s="2100"/>
      <c r="R2429" s="2101"/>
      <c r="S2429" s="2102"/>
      <c r="T2429" s="2102"/>
      <c r="U2429" s="2102"/>
      <c r="V2429" s="2102"/>
      <c r="W2429" s="2102"/>
      <c r="X2429" s="2102"/>
      <c r="Y2429" s="2102"/>
      <c r="Z2429" s="2102"/>
      <c r="AA2429" s="2103"/>
      <c r="AB2429" s="1125"/>
      <c r="AC2429" s="1151"/>
      <c r="AD2429" s="1152"/>
      <c r="AE2429" s="1153"/>
      <c r="AF2429" s="1153"/>
      <c r="AG2429" s="1153"/>
      <c r="AH2429" s="124"/>
      <c r="AI2429" s="124"/>
      <c r="AJ2429" s="124"/>
      <c r="AK2429" s="124"/>
      <c r="AL2429" s="1153"/>
      <c r="AM2429" s="124"/>
      <c r="AN2429" s="124"/>
      <c r="AO2429" s="1153"/>
      <c r="AP2429" s="1153"/>
      <c r="AQ2429" s="1153"/>
      <c r="AR2429" s="1154"/>
      <c r="AS2429" s="1154"/>
      <c r="AT2429" s="1154"/>
      <c r="AU2429" s="1154"/>
      <c r="AV2429" s="1154"/>
      <c r="AW2429" s="1154"/>
      <c r="AX2429" s="1154"/>
      <c r="AY2429" s="1154"/>
      <c r="AZ2429" s="1154"/>
      <c r="BA2429" s="1154"/>
      <c r="BB2429" s="1154"/>
    </row>
    <row r="2430" spans="2:54" ht="15" customHeight="1">
      <c r="B2430" s="1155"/>
      <c r="C2430" s="3016" t="s">
        <v>1136</v>
      </c>
      <c r="D2430" s="3016" t="s">
        <v>842</v>
      </c>
      <c r="E2430" s="1146" t="s">
        <v>1127</v>
      </c>
      <c r="F2430" s="1106"/>
      <c r="G2430" s="441" t="s">
        <v>93</v>
      </c>
      <c r="H2430" s="441" t="s">
        <v>1103</v>
      </c>
      <c r="I2430" s="441" t="s">
        <v>1128</v>
      </c>
      <c r="J2430" s="441" t="s">
        <v>112</v>
      </c>
      <c r="K2430" s="1111" t="s">
        <v>1136</v>
      </c>
      <c r="L2430" s="441" t="s">
        <v>1120</v>
      </c>
      <c r="M2430" s="441" t="str">
        <f t="shared" si="145"/>
        <v>&lt;INSERT CONNECTION POINT NAME&gt;</v>
      </c>
      <c r="N2430" s="1111" t="s">
        <v>1106</v>
      </c>
      <c r="O2430" s="1111" t="s">
        <v>842</v>
      </c>
      <c r="P2430" s="1111"/>
      <c r="Q2430" s="2100"/>
      <c r="R2430" s="2101"/>
      <c r="S2430" s="2102"/>
      <c r="T2430" s="2102"/>
      <c r="U2430" s="2102"/>
      <c r="V2430" s="2102"/>
      <c r="W2430" s="2102"/>
      <c r="X2430" s="2102"/>
      <c r="Y2430" s="2102"/>
      <c r="Z2430" s="2102"/>
      <c r="AA2430" s="2103"/>
      <c r="AB2430" s="1125"/>
      <c r="AC2430" s="1151"/>
      <c r="AD2430" s="1152"/>
      <c r="AE2430" s="1153"/>
      <c r="AF2430" s="1153"/>
      <c r="AG2430" s="1153"/>
      <c r="AH2430" s="124"/>
      <c r="AI2430" s="124"/>
      <c r="AJ2430" s="124"/>
      <c r="AK2430" s="124"/>
      <c r="AL2430" s="1153"/>
      <c r="AM2430" s="124"/>
      <c r="AN2430" s="124"/>
      <c r="AO2430" s="1153"/>
      <c r="AP2430" s="1153"/>
      <c r="AQ2430" s="1153"/>
      <c r="AR2430" s="1154"/>
      <c r="AS2430" s="1154"/>
      <c r="AT2430" s="1154"/>
      <c r="AU2430" s="1154"/>
      <c r="AV2430" s="1154"/>
      <c r="AW2430" s="1154"/>
      <c r="AX2430" s="1154"/>
      <c r="AY2430" s="1154"/>
      <c r="AZ2430" s="1154"/>
      <c r="BA2430" s="1154"/>
      <c r="BB2430" s="1154"/>
    </row>
    <row r="2431" spans="2:54" ht="15" customHeight="1" thickBot="1">
      <c r="B2431" s="2872"/>
      <c r="C2431" s="3018"/>
      <c r="D2431" s="3018"/>
      <c r="E2431" s="2873" t="s">
        <v>1130</v>
      </c>
      <c r="F2431" s="1106"/>
      <c r="G2431" s="441" t="s">
        <v>93</v>
      </c>
      <c r="H2431" s="441" t="s">
        <v>1103</v>
      </c>
      <c r="I2431" s="441" t="s">
        <v>1131</v>
      </c>
      <c r="J2431" s="441" t="s">
        <v>112</v>
      </c>
      <c r="K2431" s="1111" t="s">
        <v>1136</v>
      </c>
      <c r="L2431" s="441" t="s">
        <v>1120</v>
      </c>
      <c r="M2431" s="441" t="str">
        <f t="shared" si="145"/>
        <v>&lt;INSERT CONNECTION POINT NAME&gt;</v>
      </c>
      <c r="N2431" s="1111" t="s">
        <v>1106</v>
      </c>
      <c r="O2431" s="1111" t="s">
        <v>842</v>
      </c>
      <c r="P2431" s="1111"/>
      <c r="Q2431" s="2893"/>
      <c r="R2431" s="2894"/>
      <c r="S2431" s="2877"/>
      <c r="T2431" s="2877"/>
      <c r="U2431" s="2877"/>
      <c r="V2431" s="2877"/>
      <c r="W2431" s="2877"/>
      <c r="X2431" s="2877"/>
      <c r="Y2431" s="2877"/>
      <c r="Z2431" s="2877"/>
      <c r="AA2431" s="2878"/>
      <c r="AB2431" s="1162"/>
      <c r="AC2431" s="1151"/>
      <c r="AD2431" s="1152"/>
      <c r="AE2431" s="1153"/>
      <c r="AF2431" s="1153"/>
      <c r="AG2431" s="1153"/>
      <c r="AH2431" s="124"/>
      <c r="AI2431" s="124"/>
      <c r="AJ2431" s="124"/>
      <c r="AK2431" s="124"/>
      <c r="AL2431" s="1153"/>
      <c r="AM2431" s="124"/>
      <c r="AN2431" s="124"/>
      <c r="AO2431" s="1153"/>
      <c r="AP2431" s="1153"/>
      <c r="AQ2431" s="1153"/>
      <c r="AR2431" s="1154"/>
      <c r="AS2431" s="1154"/>
      <c r="AT2431" s="1154"/>
      <c r="AU2431" s="1154"/>
      <c r="AV2431" s="1154"/>
      <c r="AW2431" s="1154"/>
      <c r="AX2431" s="1154"/>
      <c r="AY2431" s="1154"/>
      <c r="AZ2431" s="1154"/>
      <c r="BA2431" s="1154"/>
      <c r="BB2431" s="1154"/>
    </row>
    <row r="2432" spans="2:54" ht="15" customHeight="1">
      <c r="B2432" s="1145" t="s">
        <v>1125</v>
      </c>
      <c r="C2432" s="3019" t="s">
        <v>1126</v>
      </c>
      <c r="D2432" s="3019" t="s">
        <v>842</v>
      </c>
      <c r="E2432" s="1146" t="s">
        <v>1127</v>
      </c>
      <c r="F2432" s="1106"/>
      <c r="G2432" s="441" t="s">
        <v>93</v>
      </c>
      <c r="H2432" s="441" t="s">
        <v>1103</v>
      </c>
      <c r="I2432" s="441" t="s">
        <v>1128</v>
      </c>
      <c r="J2432" s="441" t="s">
        <v>112</v>
      </c>
      <c r="K2432" s="441" t="s">
        <v>1126</v>
      </c>
      <c r="L2432" s="441" t="s">
        <v>1120</v>
      </c>
      <c r="M2432" s="441" t="str">
        <f t="shared" ref="M2432" si="148">B2432</f>
        <v>&lt;INSERT CONNECTION POINT NAME&gt;</v>
      </c>
      <c r="N2432" s="441" t="s">
        <v>1129</v>
      </c>
      <c r="O2432" s="441" t="s">
        <v>842</v>
      </c>
      <c r="P2432" s="1111"/>
      <c r="Q2432" s="1147"/>
      <c r="R2432" s="1148"/>
      <c r="S2432" s="1149"/>
      <c r="T2432" s="1149"/>
      <c r="U2432" s="1149"/>
      <c r="V2432" s="1149"/>
      <c r="W2432" s="1149"/>
      <c r="X2432" s="1149"/>
      <c r="Y2432" s="1149"/>
      <c r="Z2432" s="1149"/>
      <c r="AA2432" s="1150"/>
      <c r="AB2432" s="1125"/>
      <c r="AC2432" s="1151"/>
      <c r="AD2432" s="1152"/>
      <c r="AE2432" s="1153"/>
      <c r="AF2432" s="1153"/>
      <c r="AG2432" s="1153"/>
      <c r="AH2432" s="124"/>
      <c r="AI2432" s="124"/>
      <c r="AJ2432" s="124"/>
      <c r="AK2432" s="124"/>
      <c r="AL2432" s="124"/>
      <c r="AM2432" s="124"/>
      <c r="AN2432" s="124"/>
      <c r="AO2432" s="124"/>
      <c r="AP2432" s="124"/>
      <c r="AQ2432" s="1153"/>
      <c r="AR2432" s="1154"/>
      <c r="AS2432" s="1154"/>
      <c r="AT2432" s="1154"/>
      <c r="AU2432" s="1154"/>
      <c r="AV2432" s="1154"/>
      <c r="AW2432" s="1154"/>
      <c r="AX2432" s="1154"/>
      <c r="AY2432" s="1154"/>
      <c r="AZ2432" s="1154"/>
      <c r="BA2432" s="1154"/>
      <c r="BB2432" s="1154"/>
    </row>
    <row r="2433" spans="2:54" ht="15" customHeight="1">
      <c r="B2433" s="1155"/>
      <c r="C2433" s="3017"/>
      <c r="D2433" s="3017"/>
      <c r="E2433" s="1146" t="s">
        <v>1130</v>
      </c>
      <c r="F2433" s="1106"/>
      <c r="G2433" s="441" t="s">
        <v>93</v>
      </c>
      <c r="H2433" s="441" t="s">
        <v>1103</v>
      </c>
      <c r="I2433" s="441" t="s">
        <v>1131</v>
      </c>
      <c r="J2433" s="441" t="s">
        <v>112</v>
      </c>
      <c r="K2433" s="441" t="s">
        <v>1126</v>
      </c>
      <c r="L2433" s="441" t="s">
        <v>1120</v>
      </c>
      <c r="M2433" s="441" t="str">
        <f t="shared" si="145"/>
        <v>&lt;INSERT CONNECTION POINT NAME&gt;</v>
      </c>
      <c r="N2433" s="441" t="s">
        <v>1129</v>
      </c>
      <c r="O2433" s="441" t="s">
        <v>842</v>
      </c>
      <c r="P2433" s="1111"/>
      <c r="Q2433" s="1156"/>
      <c r="R2433" s="1157"/>
      <c r="S2433" s="1158"/>
      <c r="T2433" s="1158"/>
      <c r="U2433" s="1158"/>
      <c r="V2433" s="1158"/>
      <c r="W2433" s="1158"/>
      <c r="X2433" s="1158"/>
      <c r="Y2433" s="1158"/>
      <c r="Z2433" s="1158"/>
      <c r="AA2433" s="1159"/>
      <c r="AB2433" s="1125"/>
      <c r="AC2433" s="1151"/>
      <c r="AD2433" s="1152"/>
      <c r="AE2433" s="1153"/>
      <c r="AF2433" s="1153"/>
      <c r="AG2433" s="1153"/>
      <c r="AH2433" s="124"/>
      <c r="AI2433" s="124"/>
      <c r="AJ2433" s="124"/>
      <c r="AK2433" s="124"/>
      <c r="AL2433" s="124"/>
      <c r="AM2433" s="124"/>
      <c r="AN2433" s="124"/>
      <c r="AO2433" s="124"/>
      <c r="AP2433" s="124"/>
      <c r="AQ2433" s="1153"/>
      <c r="AR2433" s="1154"/>
      <c r="AS2433" s="1154"/>
      <c r="AT2433" s="1154"/>
      <c r="AU2433" s="1154"/>
      <c r="AV2433" s="1154"/>
      <c r="AW2433" s="1154"/>
      <c r="AX2433" s="1154"/>
      <c r="AY2433" s="1154"/>
      <c r="AZ2433" s="1154"/>
      <c r="BA2433" s="1154"/>
      <c r="BB2433" s="1154"/>
    </row>
    <row r="2434" spans="2:54" ht="15" customHeight="1">
      <c r="B2434" s="1155"/>
      <c r="C2434" s="3016" t="s">
        <v>1132</v>
      </c>
      <c r="D2434" s="3016" t="s">
        <v>833</v>
      </c>
      <c r="E2434" s="1146" t="s">
        <v>1127</v>
      </c>
      <c r="F2434" s="1106"/>
      <c r="G2434" s="441" t="s">
        <v>93</v>
      </c>
      <c r="H2434" s="441" t="s">
        <v>1103</v>
      </c>
      <c r="I2434" s="441" t="s">
        <v>1128</v>
      </c>
      <c r="J2434" s="441" t="s">
        <v>112</v>
      </c>
      <c r="K2434" s="1111" t="s">
        <v>1132</v>
      </c>
      <c r="L2434" s="441" t="s">
        <v>1120</v>
      </c>
      <c r="M2434" s="441" t="str">
        <f t="shared" si="145"/>
        <v>&lt;INSERT CONNECTION POINT NAME&gt;</v>
      </c>
      <c r="N2434" s="1111" t="s">
        <v>1106</v>
      </c>
      <c r="O2434" s="1111" t="s">
        <v>833</v>
      </c>
      <c r="P2434" s="1111"/>
      <c r="Q2434" s="2850"/>
      <c r="R2434" s="2097"/>
      <c r="S2434" s="2851"/>
      <c r="T2434" s="2851"/>
      <c r="U2434" s="2851"/>
      <c r="V2434" s="2851"/>
      <c r="W2434" s="2852"/>
      <c r="X2434" s="2852"/>
      <c r="Y2434" s="2852"/>
      <c r="Z2434" s="2852"/>
      <c r="AA2434" s="2853"/>
      <c r="AB2434" s="1125"/>
      <c r="AC2434" s="1151"/>
      <c r="AD2434" s="1152"/>
      <c r="AE2434" s="1153"/>
      <c r="AF2434" s="1153"/>
      <c r="AG2434" s="1153"/>
      <c r="AH2434" s="124"/>
      <c r="AI2434" s="124"/>
      <c r="AJ2434" s="124"/>
      <c r="AK2434" s="124"/>
      <c r="AL2434" s="1153"/>
      <c r="AM2434" s="124"/>
      <c r="AN2434" s="124"/>
      <c r="AO2434" s="1153"/>
      <c r="AP2434" s="1153"/>
      <c r="AQ2434" s="1153"/>
      <c r="AR2434" s="1154"/>
      <c r="AS2434" s="1154"/>
      <c r="AT2434" s="1154"/>
      <c r="AU2434" s="1160"/>
      <c r="AV2434" s="1154"/>
      <c r="AW2434" s="1154"/>
      <c r="AX2434" s="1154"/>
      <c r="AY2434" s="1154"/>
      <c r="AZ2434" s="1154"/>
      <c r="BA2434" s="1154"/>
      <c r="BB2434" s="1154"/>
    </row>
    <row r="2435" spans="2:54" ht="15" customHeight="1">
      <c r="B2435" s="1155"/>
      <c r="C2435" s="3017"/>
      <c r="D2435" s="3017"/>
      <c r="E2435" s="1146" t="s">
        <v>1130</v>
      </c>
      <c r="F2435" s="1106"/>
      <c r="G2435" s="441" t="s">
        <v>93</v>
      </c>
      <c r="H2435" s="441" t="s">
        <v>1103</v>
      </c>
      <c r="I2435" s="441" t="s">
        <v>1131</v>
      </c>
      <c r="J2435" s="441" t="s">
        <v>112</v>
      </c>
      <c r="K2435" s="1111" t="s">
        <v>1132</v>
      </c>
      <c r="L2435" s="441" t="s">
        <v>1120</v>
      </c>
      <c r="M2435" s="441" t="str">
        <f t="shared" si="145"/>
        <v>&lt;INSERT CONNECTION POINT NAME&gt;</v>
      </c>
      <c r="N2435" s="1111" t="s">
        <v>1106</v>
      </c>
      <c r="O2435" s="1111" t="s">
        <v>833</v>
      </c>
      <c r="P2435" s="1111"/>
      <c r="Q2435" s="2850"/>
      <c r="R2435" s="2097"/>
      <c r="S2435" s="2851"/>
      <c r="T2435" s="2851"/>
      <c r="U2435" s="2851"/>
      <c r="V2435" s="2851"/>
      <c r="W2435" s="2852"/>
      <c r="X2435" s="2852"/>
      <c r="Y2435" s="2852"/>
      <c r="Z2435" s="2852"/>
      <c r="AA2435" s="2853"/>
      <c r="AB2435" s="1125"/>
      <c r="AC2435" s="1151"/>
      <c r="AD2435" s="1152"/>
      <c r="AE2435" s="1153"/>
      <c r="AF2435" s="1153"/>
      <c r="AG2435" s="1153"/>
      <c r="AH2435" s="124"/>
      <c r="AI2435" s="124"/>
      <c r="AJ2435" s="124"/>
      <c r="AK2435" s="124"/>
      <c r="AL2435" s="1153"/>
      <c r="AM2435" s="124"/>
      <c r="AN2435" s="124"/>
      <c r="AO2435" s="1153"/>
      <c r="AP2435" s="1153"/>
      <c r="AQ2435" s="1153"/>
      <c r="AR2435" s="1154"/>
      <c r="AS2435" s="1154"/>
      <c r="AT2435" s="1154"/>
      <c r="AU2435" s="1160"/>
      <c r="AV2435" s="1154"/>
      <c r="AW2435" s="1154"/>
      <c r="AX2435" s="1154"/>
      <c r="AY2435" s="1154"/>
      <c r="AZ2435" s="1154"/>
      <c r="BA2435" s="1154"/>
      <c r="BB2435" s="1154"/>
    </row>
    <row r="2436" spans="2:54" ht="15" customHeight="1">
      <c r="B2436" s="1155"/>
      <c r="C2436" s="3016" t="s">
        <v>1132</v>
      </c>
      <c r="D2436" s="3016" t="s">
        <v>842</v>
      </c>
      <c r="E2436" s="1146" t="s">
        <v>1127</v>
      </c>
      <c r="F2436" s="1106"/>
      <c r="G2436" s="441" t="s">
        <v>93</v>
      </c>
      <c r="H2436" s="441" t="s">
        <v>1103</v>
      </c>
      <c r="I2436" s="441" t="s">
        <v>1128</v>
      </c>
      <c r="J2436" s="441" t="s">
        <v>112</v>
      </c>
      <c r="K2436" s="1111" t="s">
        <v>1132</v>
      </c>
      <c r="L2436" s="441" t="s">
        <v>1120</v>
      </c>
      <c r="M2436" s="441" t="str">
        <f t="shared" si="145"/>
        <v>&lt;INSERT CONNECTION POINT NAME&gt;</v>
      </c>
      <c r="N2436" s="1111" t="s">
        <v>1106</v>
      </c>
      <c r="O2436" s="1112" t="s">
        <v>842</v>
      </c>
      <c r="P2436" s="1111"/>
      <c r="Q2436" s="2850"/>
      <c r="R2436" s="2097"/>
      <c r="S2436" s="2851"/>
      <c r="T2436" s="2851"/>
      <c r="U2436" s="2851"/>
      <c r="V2436" s="2851"/>
      <c r="W2436" s="2852"/>
      <c r="X2436" s="2852"/>
      <c r="Y2436" s="2852"/>
      <c r="Z2436" s="2852"/>
      <c r="AA2436" s="2853"/>
      <c r="AB2436" s="1125"/>
      <c r="AC2436" s="1151"/>
      <c r="AD2436" s="1152"/>
      <c r="AE2436" s="1153"/>
      <c r="AF2436" s="1153"/>
      <c r="AG2436" s="1153"/>
      <c r="AH2436" s="124"/>
      <c r="AI2436" s="124"/>
      <c r="AJ2436" s="124"/>
      <c r="AK2436" s="124"/>
      <c r="AL2436" s="1153"/>
      <c r="AM2436" s="124"/>
      <c r="AN2436" s="124"/>
      <c r="AO2436" s="1153"/>
      <c r="AP2436" s="1161"/>
      <c r="AQ2436" s="1153"/>
      <c r="AR2436" s="1154"/>
      <c r="AS2436" s="1154"/>
      <c r="AT2436" s="1154"/>
      <c r="AU2436" s="1160"/>
      <c r="AV2436" s="1154"/>
      <c r="AW2436" s="1154"/>
      <c r="AX2436" s="1154"/>
      <c r="AY2436" s="1154"/>
      <c r="AZ2436" s="1154"/>
      <c r="BA2436" s="1154"/>
      <c r="BB2436" s="1154"/>
    </row>
    <row r="2437" spans="2:54" ht="15" customHeight="1">
      <c r="B2437" s="1155"/>
      <c r="C2437" s="3017"/>
      <c r="D2437" s="3017"/>
      <c r="E2437" s="1146" t="s">
        <v>1130</v>
      </c>
      <c r="F2437" s="1106"/>
      <c r="G2437" s="441" t="s">
        <v>93</v>
      </c>
      <c r="H2437" s="441" t="s">
        <v>1103</v>
      </c>
      <c r="I2437" s="441" t="s">
        <v>1131</v>
      </c>
      <c r="J2437" s="441" t="s">
        <v>112</v>
      </c>
      <c r="K2437" s="1111" t="s">
        <v>1132</v>
      </c>
      <c r="L2437" s="441" t="s">
        <v>1120</v>
      </c>
      <c r="M2437" s="441" t="str">
        <f t="shared" si="145"/>
        <v>&lt;INSERT CONNECTION POINT NAME&gt;</v>
      </c>
      <c r="N2437" s="1111" t="s">
        <v>1106</v>
      </c>
      <c r="O2437" s="1112" t="s">
        <v>842</v>
      </c>
      <c r="P2437" s="1111"/>
      <c r="Q2437" s="2850"/>
      <c r="R2437" s="2097"/>
      <c r="S2437" s="2851"/>
      <c r="T2437" s="2851"/>
      <c r="U2437" s="2851"/>
      <c r="V2437" s="2851"/>
      <c r="W2437" s="2852"/>
      <c r="X2437" s="2852"/>
      <c r="Y2437" s="2852"/>
      <c r="Z2437" s="2852"/>
      <c r="AA2437" s="2853"/>
      <c r="AB2437" s="1125"/>
      <c r="AC2437" s="1151"/>
      <c r="AD2437" s="1152"/>
      <c r="AE2437" s="1153"/>
      <c r="AF2437" s="1153"/>
      <c r="AG2437" s="1153"/>
      <c r="AH2437" s="124"/>
      <c r="AI2437" s="124"/>
      <c r="AJ2437" s="124"/>
      <c r="AK2437" s="124"/>
      <c r="AL2437" s="1153"/>
      <c r="AM2437" s="124"/>
      <c r="AN2437" s="124"/>
      <c r="AO2437" s="1153"/>
      <c r="AP2437" s="1161"/>
      <c r="AQ2437" s="1153"/>
      <c r="AR2437" s="1154"/>
      <c r="AS2437" s="1154"/>
      <c r="AT2437" s="1154"/>
      <c r="AU2437" s="1160"/>
      <c r="AV2437" s="1154"/>
      <c r="AW2437" s="1154"/>
      <c r="AX2437" s="1154"/>
      <c r="AY2437" s="1154"/>
      <c r="AZ2437" s="1154"/>
      <c r="BA2437" s="1154"/>
      <c r="BB2437" s="1154"/>
    </row>
    <row r="2438" spans="2:54" ht="15" customHeight="1">
      <c r="B2438" s="1155"/>
      <c r="C2438" s="3016" t="s">
        <v>1133</v>
      </c>
      <c r="D2438" s="3016"/>
      <c r="E2438" s="1146" t="s">
        <v>1127</v>
      </c>
      <c r="F2438" s="1106"/>
      <c r="G2438" s="441" t="s">
        <v>93</v>
      </c>
      <c r="H2438" s="441" t="s">
        <v>1103</v>
      </c>
      <c r="I2438" s="441" t="s">
        <v>1128</v>
      </c>
      <c r="J2438" s="441" t="s">
        <v>112</v>
      </c>
      <c r="K2438" s="1111" t="s">
        <v>1133</v>
      </c>
      <c r="L2438" s="441" t="s">
        <v>1120</v>
      </c>
      <c r="M2438" s="441" t="str">
        <f t="shared" si="145"/>
        <v>&lt;INSERT CONNECTION POINT NAME&gt;</v>
      </c>
      <c r="N2438" s="1111" t="s">
        <v>1108</v>
      </c>
      <c r="O2438" s="1111" t="s">
        <v>1109</v>
      </c>
      <c r="P2438" s="1111"/>
      <c r="Q2438" s="2856"/>
      <c r="R2438" s="2098"/>
      <c r="S2438" s="2858"/>
      <c r="T2438" s="2858"/>
      <c r="U2438" s="2858"/>
      <c r="V2438" s="2858"/>
      <c r="W2438" s="2859"/>
      <c r="X2438" s="2859"/>
      <c r="Y2438" s="2859"/>
      <c r="Z2438" s="2859"/>
      <c r="AA2438" s="2860"/>
      <c r="AB2438" s="1125"/>
      <c r="AC2438" s="1151"/>
      <c r="AD2438" s="1152"/>
      <c r="AE2438" s="1153"/>
      <c r="AF2438" s="1153"/>
      <c r="AG2438" s="1153"/>
      <c r="AH2438" s="124"/>
      <c r="AI2438" s="124"/>
      <c r="AJ2438" s="124"/>
      <c r="AK2438" s="124"/>
      <c r="AL2438" s="1153"/>
      <c r="AM2438" s="124"/>
      <c r="AN2438" s="124"/>
      <c r="AO2438" s="1153"/>
      <c r="AP2438" s="1153"/>
      <c r="AQ2438" s="1153"/>
      <c r="AR2438" s="1154"/>
      <c r="AS2438" s="1154"/>
      <c r="AT2438" s="1154"/>
      <c r="AU2438" s="1154"/>
      <c r="AV2438" s="1154"/>
      <c r="AW2438" s="1154"/>
      <c r="AX2438" s="1154"/>
      <c r="AY2438" s="1154"/>
      <c r="AZ2438" s="1154"/>
      <c r="BA2438" s="1154"/>
      <c r="BB2438" s="1154"/>
    </row>
    <row r="2439" spans="2:54" ht="15" customHeight="1">
      <c r="B2439" s="1155"/>
      <c r="C2439" s="3017"/>
      <c r="D2439" s="3017"/>
      <c r="E2439" s="1146" t="s">
        <v>1130</v>
      </c>
      <c r="F2439" s="1106"/>
      <c r="G2439" s="441" t="s">
        <v>93</v>
      </c>
      <c r="H2439" s="441" t="s">
        <v>1103</v>
      </c>
      <c r="I2439" s="441" t="s">
        <v>1131</v>
      </c>
      <c r="J2439" s="441" t="s">
        <v>112</v>
      </c>
      <c r="K2439" s="1111" t="s">
        <v>1133</v>
      </c>
      <c r="L2439" s="441" t="s">
        <v>1120</v>
      </c>
      <c r="M2439" s="441" t="str">
        <f t="shared" si="145"/>
        <v>&lt;INSERT CONNECTION POINT NAME&gt;</v>
      </c>
      <c r="N2439" s="1111" t="s">
        <v>1108</v>
      </c>
      <c r="O2439" s="1111" t="s">
        <v>1109</v>
      </c>
      <c r="P2439" s="1111"/>
      <c r="Q2439" s="2856"/>
      <c r="R2439" s="2098"/>
      <c r="S2439" s="2858"/>
      <c r="T2439" s="2858"/>
      <c r="U2439" s="2858"/>
      <c r="V2439" s="2858"/>
      <c r="W2439" s="2859"/>
      <c r="X2439" s="2859"/>
      <c r="Y2439" s="2859"/>
      <c r="Z2439" s="2859"/>
      <c r="AA2439" s="2860"/>
      <c r="AB2439" s="1125"/>
      <c r="AC2439" s="1151"/>
      <c r="AD2439" s="1152"/>
      <c r="AE2439" s="1153"/>
      <c r="AF2439" s="1153"/>
      <c r="AG2439" s="1153"/>
      <c r="AH2439" s="124"/>
      <c r="AI2439" s="124"/>
      <c r="AJ2439" s="124"/>
      <c r="AK2439" s="124"/>
      <c r="AL2439" s="1153"/>
      <c r="AM2439" s="124"/>
      <c r="AN2439" s="124"/>
      <c r="AO2439" s="1153"/>
      <c r="AP2439" s="1153"/>
      <c r="AQ2439" s="1153"/>
      <c r="AR2439" s="1154"/>
      <c r="AS2439" s="1154"/>
      <c r="AT2439" s="1154"/>
      <c r="AU2439" s="1154"/>
      <c r="AV2439" s="1154"/>
      <c r="AW2439" s="1154"/>
      <c r="AX2439" s="1154"/>
      <c r="AY2439" s="1154"/>
      <c r="AZ2439" s="1154"/>
      <c r="BA2439" s="1154"/>
      <c r="BB2439" s="1154"/>
    </row>
    <row r="2440" spans="2:54" ht="15" customHeight="1">
      <c r="B2440" s="1155"/>
      <c r="C2440" s="3016" t="s">
        <v>1110</v>
      </c>
      <c r="D2440" s="3016"/>
      <c r="E2440" s="1146" t="s">
        <v>1127</v>
      </c>
      <c r="F2440" s="1106"/>
      <c r="G2440" s="441" t="s">
        <v>93</v>
      </c>
      <c r="H2440" s="441" t="s">
        <v>1103</v>
      </c>
      <c r="I2440" s="441" t="s">
        <v>1128</v>
      </c>
      <c r="J2440" s="441" t="s">
        <v>112</v>
      </c>
      <c r="K2440" s="1111" t="s">
        <v>1110</v>
      </c>
      <c r="L2440" s="441" t="s">
        <v>1120</v>
      </c>
      <c r="M2440" s="441" t="str">
        <f t="shared" si="145"/>
        <v>&lt;INSERT CONNECTION POINT NAME&gt;</v>
      </c>
      <c r="N2440" s="1111" t="s">
        <v>1111</v>
      </c>
      <c r="O2440" s="1112">
        <v>0</v>
      </c>
      <c r="P2440" s="1111"/>
      <c r="Q2440" s="2890"/>
      <c r="R2440" s="2093"/>
      <c r="S2440" s="2883"/>
      <c r="T2440" s="2883"/>
      <c r="U2440" s="2883"/>
      <c r="V2440" s="2883"/>
      <c r="W2440" s="2863"/>
      <c r="X2440" s="2863"/>
      <c r="Y2440" s="2863"/>
      <c r="Z2440" s="2863"/>
      <c r="AA2440" s="2864"/>
      <c r="AB2440" s="1125"/>
      <c r="AC2440" s="1151"/>
      <c r="AD2440" s="1152"/>
      <c r="AE2440" s="1153"/>
      <c r="AF2440" s="1153"/>
      <c r="AG2440" s="1153"/>
      <c r="AH2440" s="124"/>
      <c r="AI2440" s="124"/>
      <c r="AJ2440" s="124"/>
      <c r="AK2440" s="124"/>
      <c r="AL2440" s="1153"/>
      <c r="AM2440" s="124"/>
      <c r="AN2440" s="124"/>
      <c r="AO2440" s="1153"/>
      <c r="AP2440" s="1161"/>
      <c r="AQ2440" s="1153"/>
      <c r="AR2440" s="1154"/>
      <c r="AS2440" s="1154"/>
      <c r="AT2440" s="1154"/>
      <c r="AU2440" s="1154"/>
      <c r="AV2440" s="1154"/>
      <c r="AW2440" s="1154"/>
      <c r="AX2440" s="1154"/>
      <c r="AY2440" s="1154"/>
      <c r="AZ2440" s="1154"/>
      <c r="BA2440" s="1154"/>
      <c r="BB2440" s="1154"/>
    </row>
    <row r="2441" spans="2:54" ht="15" customHeight="1">
      <c r="B2441" s="1155"/>
      <c r="C2441" s="3017"/>
      <c r="D2441" s="3017"/>
      <c r="E2441" s="1146" t="s">
        <v>1130</v>
      </c>
      <c r="F2441" s="1106"/>
      <c r="G2441" s="441" t="s">
        <v>93</v>
      </c>
      <c r="H2441" s="441" t="s">
        <v>1103</v>
      </c>
      <c r="I2441" s="441" t="s">
        <v>1131</v>
      </c>
      <c r="J2441" s="441" t="s">
        <v>112</v>
      </c>
      <c r="K2441" s="1111" t="s">
        <v>1110</v>
      </c>
      <c r="L2441" s="441" t="s">
        <v>1120</v>
      </c>
      <c r="M2441" s="441" t="str">
        <f t="shared" si="145"/>
        <v>&lt;INSERT CONNECTION POINT NAME&gt;</v>
      </c>
      <c r="N2441" s="1111" t="s">
        <v>1111</v>
      </c>
      <c r="O2441" s="1112">
        <v>0</v>
      </c>
      <c r="P2441" s="1111"/>
      <c r="Q2441" s="2890"/>
      <c r="R2441" s="2093"/>
      <c r="S2441" s="2883"/>
      <c r="T2441" s="2883"/>
      <c r="U2441" s="2883"/>
      <c r="V2441" s="2883"/>
      <c r="W2441" s="2863"/>
      <c r="X2441" s="2863"/>
      <c r="Y2441" s="2863"/>
      <c r="Z2441" s="2863"/>
      <c r="AA2441" s="2864"/>
      <c r="AB2441" s="1125"/>
      <c r="AC2441" s="1151"/>
      <c r="AD2441" s="1152"/>
      <c r="AE2441" s="1153"/>
      <c r="AF2441" s="1153"/>
      <c r="AG2441" s="1153"/>
      <c r="AH2441" s="124"/>
      <c r="AI2441" s="124"/>
      <c r="AJ2441" s="124"/>
      <c r="AK2441" s="124"/>
      <c r="AL2441" s="1153"/>
      <c r="AM2441" s="124"/>
      <c r="AN2441" s="124"/>
      <c r="AO2441" s="1153"/>
      <c r="AP2441" s="1161"/>
      <c r="AQ2441" s="1153"/>
      <c r="AR2441" s="1154"/>
      <c r="AS2441" s="1154"/>
      <c r="AT2441" s="1154"/>
      <c r="AU2441" s="1154"/>
      <c r="AV2441" s="1154"/>
      <c r="AW2441" s="1154"/>
      <c r="AX2441" s="1154"/>
      <c r="AY2441" s="1154"/>
      <c r="AZ2441" s="1154"/>
      <c r="BA2441" s="1154"/>
      <c r="BB2441" s="1154"/>
    </row>
    <row r="2442" spans="2:54" ht="15" customHeight="1">
      <c r="B2442" s="1155"/>
      <c r="C2442" s="3016" t="s">
        <v>1112</v>
      </c>
      <c r="D2442" s="3016"/>
      <c r="E2442" s="1146" t="s">
        <v>1127</v>
      </c>
      <c r="F2442" s="1106"/>
      <c r="G2442" s="441" t="s">
        <v>93</v>
      </c>
      <c r="H2442" s="441" t="s">
        <v>1103</v>
      </c>
      <c r="I2442" s="441" t="s">
        <v>1128</v>
      </c>
      <c r="J2442" s="441" t="s">
        <v>112</v>
      </c>
      <c r="K2442" s="1111" t="s">
        <v>1112</v>
      </c>
      <c r="L2442" s="441" t="s">
        <v>1120</v>
      </c>
      <c r="M2442" s="441" t="str">
        <f t="shared" si="145"/>
        <v>&lt;INSERT CONNECTION POINT NAME&gt;</v>
      </c>
      <c r="N2442" s="1111" t="s">
        <v>1113</v>
      </c>
      <c r="O2442" s="1111" t="s">
        <v>1113</v>
      </c>
      <c r="P2442" s="1111"/>
      <c r="Q2442" s="2891"/>
      <c r="R2442" s="2866"/>
      <c r="S2442" s="2866"/>
      <c r="T2442" s="2866"/>
      <c r="U2442" s="2866"/>
      <c r="V2442" s="2866"/>
      <c r="W2442" s="2866"/>
      <c r="X2442" s="2866"/>
      <c r="Y2442" s="2866"/>
      <c r="Z2442" s="2866"/>
      <c r="AA2442" s="2099"/>
      <c r="AB2442" s="1125"/>
      <c r="AC2442" s="1151"/>
      <c r="AD2442" s="1152"/>
      <c r="AE2442" s="1153"/>
      <c r="AF2442" s="1153"/>
      <c r="AG2442" s="1153"/>
      <c r="AH2442" s="124"/>
      <c r="AI2442" s="124"/>
      <c r="AJ2442" s="124"/>
      <c r="AK2442" s="124"/>
      <c r="AL2442" s="1153"/>
      <c r="AM2442" s="124"/>
      <c r="AN2442" s="124"/>
      <c r="AO2442" s="1153"/>
      <c r="AP2442" s="1153"/>
      <c r="AQ2442" s="1153"/>
      <c r="AR2442" s="1154"/>
      <c r="AS2442" s="1154"/>
      <c r="AT2442" s="1154"/>
      <c r="AU2442" s="1154"/>
      <c r="AV2442" s="1154"/>
      <c r="AW2442" s="1154"/>
      <c r="AX2442" s="1154"/>
      <c r="AY2442" s="1154"/>
      <c r="AZ2442" s="1154"/>
      <c r="BA2442" s="1154"/>
      <c r="BB2442" s="1154"/>
    </row>
    <row r="2443" spans="2:54" ht="15" customHeight="1">
      <c r="B2443" s="1155"/>
      <c r="C2443" s="3017"/>
      <c r="D2443" s="3017"/>
      <c r="E2443" s="1146" t="s">
        <v>1130</v>
      </c>
      <c r="F2443" s="1106"/>
      <c r="G2443" s="441" t="s">
        <v>93</v>
      </c>
      <c r="H2443" s="441" t="s">
        <v>1103</v>
      </c>
      <c r="I2443" s="441" t="s">
        <v>1131</v>
      </c>
      <c r="J2443" s="441" t="s">
        <v>112</v>
      </c>
      <c r="K2443" s="1111" t="s">
        <v>1112</v>
      </c>
      <c r="L2443" s="441" t="s">
        <v>1120</v>
      </c>
      <c r="M2443" s="441" t="str">
        <f t="shared" si="145"/>
        <v>&lt;INSERT CONNECTION POINT NAME&gt;</v>
      </c>
      <c r="N2443" s="1111" t="s">
        <v>1113</v>
      </c>
      <c r="O2443" s="1111" t="s">
        <v>1113</v>
      </c>
      <c r="P2443" s="1111"/>
      <c r="Q2443" s="2891"/>
      <c r="R2443" s="2866"/>
      <c r="S2443" s="2866"/>
      <c r="T2443" s="2866"/>
      <c r="U2443" s="2866"/>
      <c r="V2443" s="2866"/>
      <c r="W2443" s="2866"/>
      <c r="X2443" s="2866"/>
      <c r="Y2443" s="2866"/>
      <c r="Z2443" s="2866"/>
      <c r="AA2443" s="2099"/>
      <c r="AB2443" s="1125"/>
      <c r="AC2443" s="1151"/>
      <c r="AD2443" s="1152"/>
      <c r="AE2443" s="1153"/>
      <c r="AF2443" s="1153"/>
      <c r="AG2443" s="1153"/>
      <c r="AH2443" s="124"/>
      <c r="AI2443" s="124"/>
      <c r="AJ2443" s="124"/>
      <c r="AK2443" s="124"/>
      <c r="AL2443" s="1153"/>
      <c r="AM2443" s="124"/>
      <c r="AN2443" s="124"/>
      <c r="AO2443" s="1153"/>
      <c r="AP2443" s="1153"/>
      <c r="AQ2443" s="1153"/>
      <c r="AR2443" s="1154"/>
      <c r="AS2443" s="1154"/>
      <c r="AT2443" s="1154"/>
      <c r="AU2443" s="1154"/>
      <c r="AV2443" s="1154"/>
      <c r="AW2443" s="1154"/>
      <c r="AX2443" s="1154"/>
      <c r="AY2443" s="1154"/>
      <c r="AZ2443" s="1154"/>
      <c r="BA2443" s="1154"/>
      <c r="BB2443" s="1154"/>
    </row>
    <row r="2444" spans="2:54" ht="15" customHeight="1">
      <c r="B2444" s="1155"/>
      <c r="C2444" s="3016" t="s">
        <v>1134</v>
      </c>
      <c r="D2444" s="3016" t="s">
        <v>833</v>
      </c>
      <c r="E2444" s="1146" t="s">
        <v>1127</v>
      </c>
      <c r="F2444" s="1106"/>
      <c r="G2444" s="441" t="s">
        <v>93</v>
      </c>
      <c r="H2444" s="441" t="s">
        <v>1103</v>
      </c>
      <c r="I2444" s="441" t="s">
        <v>1128</v>
      </c>
      <c r="J2444" s="441" t="s">
        <v>112</v>
      </c>
      <c r="K2444" s="1111" t="s">
        <v>1134</v>
      </c>
      <c r="L2444" s="441" t="s">
        <v>1120</v>
      </c>
      <c r="M2444" s="441" t="str">
        <f t="shared" si="145"/>
        <v>&lt;INSERT CONNECTION POINT NAME&gt;</v>
      </c>
      <c r="N2444" s="1111" t="s">
        <v>1115</v>
      </c>
      <c r="O2444" s="1111" t="s">
        <v>833</v>
      </c>
      <c r="P2444" s="1111"/>
      <c r="Q2444" s="2892"/>
      <c r="R2444" s="2096"/>
      <c r="S2444" s="2870"/>
      <c r="T2444" s="2870"/>
      <c r="U2444" s="2870"/>
      <c r="V2444" s="2870"/>
      <c r="W2444" s="2870"/>
      <c r="X2444" s="2870"/>
      <c r="Y2444" s="2870"/>
      <c r="Z2444" s="2870"/>
      <c r="AA2444" s="2871"/>
      <c r="AB2444" s="1125"/>
      <c r="AC2444" s="1151"/>
      <c r="AD2444" s="1152"/>
      <c r="AE2444" s="1153"/>
      <c r="AF2444" s="1153"/>
      <c r="AG2444" s="1153"/>
      <c r="AH2444" s="124"/>
      <c r="AI2444" s="124"/>
      <c r="AJ2444" s="124"/>
      <c r="AK2444" s="124"/>
      <c r="AL2444" s="1153"/>
      <c r="AM2444" s="124"/>
      <c r="AN2444" s="124"/>
      <c r="AO2444" s="1153"/>
      <c r="AP2444" s="1153"/>
      <c r="AQ2444" s="1153"/>
      <c r="AR2444" s="1154"/>
      <c r="AS2444" s="1154"/>
      <c r="AT2444" s="1154"/>
      <c r="AU2444" s="1154"/>
      <c r="AV2444" s="1154"/>
      <c r="AW2444" s="1154"/>
      <c r="AX2444" s="1154"/>
      <c r="AY2444" s="1154"/>
      <c r="AZ2444" s="1154"/>
      <c r="BA2444" s="1154"/>
      <c r="BB2444" s="1154"/>
    </row>
    <row r="2445" spans="2:54" ht="15" customHeight="1">
      <c r="B2445" s="1155"/>
      <c r="C2445" s="3017"/>
      <c r="D2445" s="3017"/>
      <c r="E2445" s="1146" t="s">
        <v>1130</v>
      </c>
      <c r="F2445" s="1106"/>
      <c r="G2445" s="441" t="s">
        <v>93</v>
      </c>
      <c r="H2445" s="441" t="s">
        <v>1103</v>
      </c>
      <c r="I2445" s="441" t="s">
        <v>1131</v>
      </c>
      <c r="J2445" s="441" t="s">
        <v>112</v>
      </c>
      <c r="K2445" s="1111" t="s">
        <v>1134</v>
      </c>
      <c r="L2445" s="441" t="s">
        <v>1120</v>
      </c>
      <c r="M2445" s="441" t="str">
        <f t="shared" ref="M2445:M2508" si="149">M2444</f>
        <v>&lt;INSERT CONNECTION POINT NAME&gt;</v>
      </c>
      <c r="N2445" s="1111" t="s">
        <v>1115</v>
      </c>
      <c r="O2445" s="1111" t="s">
        <v>833</v>
      </c>
      <c r="P2445" s="1111"/>
      <c r="Q2445" s="2892"/>
      <c r="R2445" s="2096"/>
      <c r="S2445" s="2870"/>
      <c r="T2445" s="2870"/>
      <c r="U2445" s="2870"/>
      <c r="V2445" s="2870"/>
      <c r="W2445" s="2870"/>
      <c r="X2445" s="2870"/>
      <c r="Y2445" s="2870"/>
      <c r="Z2445" s="2870"/>
      <c r="AA2445" s="2871"/>
      <c r="AB2445" s="1125"/>
      <c r="AC2445" s="1151"/>
      <c r="AD2445" s="1152"/>
      <c r="AE2445" s="1153"/>
      <c r="AF2445" s="1153"/>
      <c r="AG2445" s="1153"/>
      <c r="AH2445" s="124"/>
      <c r="AI2445" s="124"/>
      <c r="AJ2445" s="124"/>
      <c r="AK2445" s="124"/>
      <c r="AL2445" s="1153"/>
      <c r="AM2445" s="124"/>
      <c r="AN2445" s="124"/>
      <c r="AO2445" s="1153"/>
      <c r="AP2445" s="1153"/>
      <c r="AQ2445" s="1153"/>
      <c r="AR2445" s="1154"/>
      <c r="AS2445" s="1154"/>
      <c r="AT2445" s="1154"/>
      <c r="AU2445" s="1154"/>
      <c r="AV2445" s="1154"/>
      <c r="AW2445" s="1154"/>
      <c r="AX2445" s="1154"/>
      <c r="AY2445" s="1154"/>
      <c r="AZ2445" s="1154"/>
      <c r="BA2445" s="1154"/>
      <c r="BB2445" s="1154"/>
    </row>
    <row r="2446" spans="2:54" ht="15" customHeight="1">
      <c r="B2446" s="1155"/>
      <c r="C2446" s="3016" t="s">
        <v>1135</v>
      </c>
      <c r="D2446" s="3016" t="s">
        <v>833</v>
      </c>
      <c r="E2446" s="1146" t="s">
        <v>1127</v>
      </c>
      <c r="F2446" s="1106"/>
      <c r="G2446" s="441" t="s">
        <v>93</v>
      </c>
      <c r="H2446" s="441" t="s">
        <v>1103</v>
      </c>
      <c r="I2446" s="441" t="s">
        <v>1128</v>
      </c>
      <c r="J2446" s="441" t="s">
        <v>112</v>
      </c>
      <c r="K2446" s="1111" t="s">
        <v>1135</v>
      </c>
      <c r="L2446" s="441" t="s">
        <v>1120</v>
      </c>
      <c r="M2446" s="441" t="str">
        <f t="shared" si="149"/>
        <v>&lt;INSERT CONNECTION POINT NAME&gt;</v>
      </c>
      <c r="N2446" s="1111" t="s">
        <v>1106</v>
      </c>
      <c r="O2446" s="1111" t="s">
        <v>833</v>
      </c>
      <c r="P2446" s="1111"/>
      <c r="Q2446" s="2892"/>
      <c r="R2446" s="2096"/>
      <c r="S2446" s="2870"/>
      <c r="T2446" s="2870"/>
      <c r="U2446" s="2870"/>
      <c r="V2446" s="2870"/>
      <c r="W2446" s="2870"/>
      <c r="X2446" s="2870"/>
      <c r="Y2446" s="2870"/>
      <c r="Z2446" s="2870"/>
      <c r="AA2446" s="2871"/>
      <c r="AB2446" s="1125"/>
      <c r="AC2446" s="1151"/>
      <c r="AD2446" s="1152"/>
      <c r="AE2446" s="1153"/>
      <c r="AF2446" s="1153"/>
      <c r="AG2446" s="1153"/>
      <c r="AH2446" s="124"/>
      <c r="AI2446" s="124"/>
      <c r="AJ2446" s="124"/>
      <c r="AK2446" s="124"/>
      <c r="AL2446" s="1153"/>
      <c r="AM2446" s="124"/>
      <c r="AN2446" s="124"/>
      <c r="AO2446" s="1153"/>
      <c r="AP2446" s="1153"/>
      <c r="AQ2446" s="1153"/>
      <c r="AR2446" s="1154"/>
      <c r="AS2446" s="1154"/>
      <c r="AT2446" s="1154"/>
      <c r="AU2446" s="1154"/>
      <c r="AV2446" s="1154"/>
      <c r="AW2446" s="1154"/>
      <c r="AX2446" s="1154"/>
      <c r="AY2446" s="1154"/>
      <c r="AZ2446" s="1154"/>
      <c r="BA2446" s="1154"/>
      <c r="BB2446" s="1154"/>
    </row>
    <row r="2447" spans="2:54" ht="15" customHeight="1">
      <c r="B2447" s="1155"/>
      <c r="C2447" s="3017"/>
      <c r="D2447" s="3017"/>
      <c r="E2447" s="1146" t="s">
        <v>1130</v>
      </c>
      <c r="F2447" s="1106"/>
      <c r="G2447" s="441" t="s">
        <v>93</v>
      </c>
      <c r="H2447" s="441" t="s">
        <v>1103</v>
      </c>
      <c r="I2447" s="441" t="s">
        <v>1131</v>
      </c>
      <c r="J2447" s="441" t="s">
        <v>112</v>
      </c>
      <c r="K2447" s="1111" t="s">
        <v>1135</v>
      </c>
      <c r="L2447" s="441" t="s">
        <v>1120</v>
      </c>
      <c r="M2447" s="441" t="str">
        <f t="shared" si="149"/>
        <v>&lt;INSERT CONNECTION POINT NAME&gt;</v>
      </c>
      <c r="N2447" s="1111" t="s">
        <v>1106</v>
      </c>
      <c r="O2447" s="1111" t="s">
        <v>833</v>
      </c>
      <c r="P2447" s="1111"/>
      <c r="Q2447" s="2892"/>
      <c r="R2447" s="2096"/>
      <c r="S2447" s="2870"/>
      <c r="T2447" s="2870"/>
      <c r="U2447" s="2870"/>
      <c r="V2447" s="2870"/>
      <c r="W2447" s="2870"/>
      <c r="X2447" s="2870"/>
      <c r="Y2447" s="2870"/>
      <c r="Z2447" s="2870"/>
      <c r="AA2447" s="2871"/>
      <c r="AB2447" s="1125"/>
      <c r="AC2447" s="1151"/>
      <c r="AD2447" s="1152"/>
      <c r="AE2447" s="1153"/>
      <c r="AF2447" s="1153"/>
      <c r="AG2447" s="1153"/>
      <c r="AH2447" s="124"/>
      <c r="AI2447" s="124"/>
      <c r="AJ2447" s="124"/>
      <c r="AK2447" s="124"/>
      <c r="AL2447" s="1153"/>
      <c r="AM2447" s="124"/>
      <c r="AN2447" s="124"/>
      <c r="AO2447" s="1153"/>
      <c r="AP2447" s="1153"/>
      <c r="AQ2447" s="1153"/>
      <c r="AR2447" s="1154"/>
      <c r="AS2447" s="1154"/>
      <c r="AT2447" s="1154"/>
      <c r="AU2447" s="1154"/>
      <c r="AV2447" s="1154"/>
      <c r="AW2447" s="1154"/>
      <c r="AX2447" s="1154"/>
      <c r="AY2447" s="1154"/>
      <c r="AZ2447" s="1154"/>
      <c r="BA2447" s="1154"/>
      <c r="BB2447" s="1154"/>
    </row>
    <row r="2448" spans="2:54" ht="15" customHeight="1">
      <c r="B2448" s="1155"/>
      <c r="C2448" s="3016" t="s">
        <v>1135</v>
      </c>
      <c r="D2448" s="3016" t="s">
        <v>842</v>
      </c>
      <c r="E2448" s="1146" t="s">
        <v>1127</v>
      </c>
      <c r="F2448" s="1106"/>
      <c r="G2448" s="441" t="s">
        <v>93</v>
      </c>
      <c r="H2448" s="441" t="s">
        <v>1103</v>
      </c>
      <c r="I2448" s="441" t="s">
        <v>1128</v>
      </c>
      <c r="J2448" s="441" t="s">
        <v>112</v>
      </c>
      <c r="K2448" s="1111" t="s">
        <v>1135</v>
      </c>
      <c r="L2448" s="441" t="s">
        <v>1120</v>
      </c>
      <c r="M2448" s="441" t="str">
        <f t="shared" si="149"/>
        <v>&lt;INSERT CONNECTION POINT NAME&gt;</v>
      </c>
      <c r="N2448" s="1111" t="s">
        <v>1106</v>
      </c>
      <c r="O2448" s="1111" t="s">
        <v>842</v>
      </c>
      <c r="P2448" s="1111"/>
      <c r="Q2448" s="2892"/>
      <c r="R2448" s="2096"/>
      <c r="S2448" s="2870"/>
      <c r="T2448" s="2870"/>
      <c r="U2448" s="2870"/>
      <c r="V2448" s="2870"/>
      <c r="W2448" s="2870"/>
      <c r="X2448" s="2870"/>
      <c r="Y2448" s="2870"/>
      <c r="Z2448" s="2870"/>
      <c r="AA2448" s="2871"/>
      <c r="AB2448" s="1125"/>
      <c r="AC2448" s="1151"/>
      <c r="AD2448" s="1152"/>
      <c r="AE2448" s="1153"/>
      <c r="AF2448" s="1153"/>
      <c r="AG2448" s="1153"/>
      <c r="AH2448" s="124"/>
      <c r="AI2448" s="124"/>
      <c r="AJ2448" s="124"/>
      <c r="AK2448" s="124"/>
      <c r="AL2448" s="1153"/>
      <c r="AM2448" s="124"/>
      <c r="AN2448" s="124"/>
      <c r="AO2448" s="1153"/>
      <c r="AP2448" s="1153"/>
      <c r="AQ2448" s="1153"/>
      <c r="AR2448" s="1154"/>
      <c r="AS2448" s="1154"/>
      <c r="AT2448" s="1154"/>
      <c r="AU2448" s="1154"/>
      <c r="AV2448" s="1154"/>
      <c r="AW2448" s="1154"/>
      <c r="AX2448" s="1154"/>
      <c r="AY2448" s="1154"/>
      <c r="AZ2448" s="1154"/>
      <c r="BA2448" s="1154"/>
      <c r="BB2448" s="1154"/>
    </row>
    <row r="2449" spans="2:54" ht="15" customHeight="1">
      <c r="B2449" s="1155"/>
      <c r="C2449" s="3017"/>
      <c r="D2449" s="3017"/>
      <c r="E2449" s="1146" t="s">
        <v>1130</v>
      </c>
      <c r="F2449" s="1106"/>
      <c r="G2449" s="441" t="s">
        <v>93</v>
      </c>
      <c r="H2449" s="441" t="s">
        <v>1103</v>
      </c>
      <c r="I2449" s="441" t="s">
        <v>1131</v>
      </c>
      <c r="J2449" s="441" t="s">
        <v>112</v>
      </c>
      <c r="K2449" s="1111" t="s">
        <v>1135</v>
      </c>
      <c r="L2449" s="441" t="s">
        <v>1120</v>
      </c>
      <c r="M2449" s="441" t="str">
        <f t="shared" si="149"/>
        <v>&lt;INSERT CONNECTION POINT NAME&gt;</v>
      </c>
      <c r="N2449" s="1111" t="s">
        <v>1106</v>
      </c>
      <c r="O2449" s="1111" t="s">
        <v>842</v>
      </c>
      <c r="P2449" s="1111"/>
      <c r="Q2449" s="2892"/>
      <c r="R2449" s="2096"/>
      <c r="S2449" s="2870"/>
      <c r="T2449" s="2870"/>
      <c r="U2449" s="2870"/>
      <c r="V2449" s="2870"/>
      <c r="W2449" s="2870"/>
      <c r="X2449" s="2870"/>
      <c r="Y2449" s="2870"/>
      <c r="Z2449" s="2870"/>
      <c r="AA2449" s="2871"/>
      <c r="AB2449" s="1125"/>
      <c r="AC2449" s="1151"/>
      <c r="AD2449" s="1152"/>
      <c r="AE2449" s="1153"/>
      <c r="AF2449" s="1153"/>
      <c r="AG2449" s="1153"/>
      <c r="AH2449" s="124"/>
      <c r="AI2449" s="124"/>
      <c r="AJ2449" s="124"/>
      <c r="AK2449" s="124"/>
      <c r="AL2449" s="1153"/>
      <c r="AM2449" s="124"/>
      <c r="AN2449" s="124"/>
      <c r="AO2449" s="1153"/>
      <c r="AP2449" s="1153"/>
      <c r="AQ2449" s="1153"/>
      <c r="AR2449" s="1154"/>
      <c r="AS2449" s="1154"/>
      <c r="AT2449" s="1154"/>
      <c r="AU2449" s="1154"/>
      <c r="AV2449" s="1154"/>
      <c r="AW2449" s="1154"/>
      <c r="AX2449" s="1154"/>
      <c r="AY2449" s="1154"/>
      <c r="AZ2449" s="1154"/>
      <c r="BA2449" s="1154"/>
      <c r="BB2449" s="1154"/>
    </row>
    <row r="2450" spans="2:54" ht="15" customHeight="1">
      <c r="B2450" s="1155"/>
      <c r="C2450" s="3016" t="s">
        <v>1136</v>
      </c>
      <c r="D2450" s="3016" t="s">
        <v>833</v>
      </c>
      <c r="E2450" s="1146" t="s">
        <v>1127</v>
      </c>
      <c r="F2450" s="1106"/>
      <c r="G2450" s="441" t="s">
        <v>93</v>
      </c>
      <c r="H2450" s="441" t="s">
        <v>1103</v>
      </c>
      <c r="I2450" s="441" t="s">
        <v>1128</v>
      </c>
      <c r="J2450" s="441" t="s">
        <v>112</v>
      </c>
      <c r="K2450" s="1111" t="s">
        <v>1136</v>
      </c>
      <c r="L2450" s="441" t="s">
        <v>1120</v>
      </c>
      <c r="M2450" s="441" t="str">
        <f t="shared" si="149"/>
        <v>&lt;INSERT CONNECTION POINT NAME&gt;</v>
      </c>
      <c r="N2450" s="1111" t="s">
        <v>1106</v>
      </c>
      <c r="O2450" s="1111" t="s">
        <v>833</v>
      </c>
      <c r="P2450" s="1111"/>
      <c r="Q2450" s="2892"/>
      <c r="R2450" s="2096"/>
      <c r="S2450" s="2870"/>
      <c r="T2450" s="2870"/>
      <c r="U2450" s="2870"/>
      <c r="V2450" s="2870"/>
      <c r="W2450" s="2870"/>
      <c r="X2450" s="2870"/>
      <c r="Y2450" s="2870"/>
      <c r="Z2450" s="2870"/>
      <c r="AA2450" s="2871"/>
      <c r="AB2450" s="1125"/>
      <c r="AC2450" s="1151"/>
      <c r="AD2450" s="1152"/>
      <c r="AE2450" s="1153"/>
      <c r="AF2450" s="1153"/>
      <c r="AG2450" s="1153"/>
      <c r="AH2450" s="124"/>
      <c r="AI2450" s="124"/>
      <c r="AJ2450" s="124"/>
      <c r="AK2450" s="124"/>
      <c r="AL2450" s="1153"/>
      <c r="AM2450" s="124"/>
      <c r="AN2450" s="124"/>
      <c r="AO2450" s="1153"/>
      <c r="AP2450" s="1153"/>
      <c r="AQ2450" s="1153"/>
      <c r="AR2450" s="1154"/>
      <c r="AS2450" s="1154"/>
      <c r="AT2450" s="1154"/>
      <c r="AU2450" s="1154"/>
      <c r="AV2450" s="1154"/>
      <c r="AW2450" s="1154"/>
      <c r="AX2450" s="1154"/>
      <c r="AY2450" s="1154"/>
      <c r="AZ2450" s="1154"/>
      <c r="BA2450" s="1154"/>
      <c r="BB2450" s="1154"/>
    </row>
    <row r="2451" spans="2:54" ht="15" customHeight="1">
      <c r="B2451" s="1155"/>
      <c r="C2451" s="3017"/>
      <c r="D2451" s="3017"/>
      <c r="E2451" s="1146" t="s">
        <v>1130</v>
      </c>
      <c r="F2451" s="1106"/>
      <c r="G2451" s="441" t="s">
        <v>93</v>
      </c>
      <c r="H2451" s="441" t="s">
        <v>1103</v>
      </c>
      <c r="I2451" s="441" t="s">
        <v>1131</v>
      </c>
      <c r="J2451" s="441" t="s">
        <v>112</v>
      </c>
      <c r="K2451" s="1111" t="s">
        <v>1136</v>
      </c>
      <c r="L2451" s="441" t="s">
        <v>1120</v>
      </c>
      <c r="M2451" s="441" t="str">
        <f t="shared" si="149"/>
        <v>&lt;INSERT CONNECTION POINT NAME&gt;</v>
      </c>
      <c r="N2451" s="1111" t="s">
        <v>1106</v>
      </c>
      <c r="O2451" s="1111" t="s">
        <v>833</v>
      </c>
      <c r="P2451" s="1111"/>
      <c r="Q2451" s="2100"/>
      <c r="R2451" s="2101"/>
      <c r="S2451" s="2102"/>
      <c r="T2451" s="2102"/>
      <c r="U2451" s="2102"/>
      <c r="V2451" s="2102"/>
      <c r="W2451" s="2102"/>
      <c r="X2451" s="2102"/>
      <c r="Y2451" s="2102"/>
      <c r="Z2451" s="2102"/>
      <c r="AA2451" s="2103"/>
      <c r="AB2451" s="1125"/>
      <c r="AC2451" s="1151"/>
      <c r="AD2451" s="1152"/>
      <c r="AE2451" s="1153"/>
      <c r="AF2451" s="1153"/>
      <c r="AG2451" s="1153"/>
      <c r="AH2451" s="124"/>
      <c r="AI2451" s="124"/>
      <c r="AJ2451" s="124"/>
      <c r="AK2451" s="124"/>
      <c r="AL2451" s="1153"/>
      <c r="AM2451" s="124"/>
      <c r="AN2451" s="124"/>
      <c r="AO2451" s="1153"/>
      <c r="AP2451" s="1153"/>
      <c r="AQ2451" s="1153"/>
      <c r="AR2451" s="1154"/>
      <c r="AS2451" s="1154"/>
      <c r="AT2451" s="1154"/>
      <c r="AU2451" s="1154"/>
      <c r="AV2451" s="1154"/>
      <c r="AW2451" s="1154"/>
      <c r="AX2451" s="1154"/>
      <c r="AY2451" s="1154"/>
      <c r="AZ2451" s="1154"/>
      <c r="BA2451" s="1154"/>
      <c r="BB2451" s="1154"/>
    </row>
    <row r="2452" spans="2:54" ht="15" customHeight="1">
      <c r="B2452" s="1155"/>
      <c r="C2452" s="3016" t="s">
        <v>1136</v>
      </c>
      <c r="D2452" s="3016" t="s">
        <v>842</v>
      </c>
      <c r="E2452" s="1146" t="s">
        <v>1127</v>
      </c>
      <c r="F2452" s="1106"/>
      <c r="G2452" s="441" t="s">
        <v>93</v>
      </c>
      <c r="H2452" s="441" t="s">
        <v>1103</v>
      </c>
      <c r="I2452" s="441" t="s">
        <v>1128</v>
      </c>
      <c r="J2452" s="441" t="s">
        <v>112</v>
      </c>
      <c r="K2452" s="1111" t="s">
        <v>1136</v>
      </c>
      <c r="L2452" s="441" t="s">
        <v>1120</v>
      </c>
      <c r="M2452" s="441" t="str">
        <f t="shared" si="149"/>
        <v>&lt;INSERT CONNECTION POINT NAME&gt;</v>
      </c>
      <c r="N2452" s="1111" t="s">
        <v>1106</v>
      </c>
      <c r="O2452" s="1111" t="s">
        <v>842</v>
      </c>
      <c r="P2452" s="1111"/>
      <c r="Q2452" s="2100"/>
      <c r="R2452" s="2101"/>
      <c r="S2452" s="2102"/>
      <c r="T2452" s="2102"/>
      <c r="U2452" s="2102"/>
      <c r="V2452" s="2102"/>
      <c r="W2452" s="2102"/>
      <c r="X2452" s="2102"/>
      <c r="Y2452" s="2102"/>
      <c r="Z2452" s="2102"/>
      <c r="AA2452" s="2103"/>
      <c r="AB2452" s="1125"/>
      <c r="AC2452" s="1151"/>
      <c r="AD2452" s="1152"/>
      <c r="AE2452" s="1153"/>
      <c r="AF2452" s="1153"/>
      <c r="AG2452" s="1153"/>
      <c r="AH2452" s="124"/>
      <c r="AI2452" s="124"/>
      <c r="AJ2452" s="124"/>
      <c r="AK2452" s="124"/>
      <c r="AL2452" s="1153"/>
      <c r="AM2452" s="124"/>
      <c r="AN2452" s="124"/>
      <c r="AO2452" s="1153"/>
      <c r="AP2452" s="1153"/>
      <c r="AQ2452" s="1153"/>
      <c r="AR2452" s="1154"/>
      <c r="AS2452" s="1154"/>
      <c r="AT2452" s="1154"/>
      <c r="AU2452" s="1154"/>
      <c r="AV2452" s="1154"/>
      <c r="AW2452" s="1154"/>
      <c r="AX2452" s="1154"/>
      <c r="AY2452" s="1154"/>
      <c r="AZ2452" s="1154"/>
      <c r="BA2452" s="1154"/>
      <c r="BB2452" s="1154"/>
    </row>
    <row r="2453" spans="2:54" ht="15" customHeight="1" thickBot="1">
      <c r="B2453" s="2872"/>
      <c r="C2453" s="3018"/>
      <c r="D2453" s="3018"/>
      <c r="E2453" s="2873" t="s">
        <v>1130</v>
      </c>
      <c r="F2453" s="1106"/>
      <c r="G2453" s="441" t="s">
        <v>93</v>
      </c>
      <c r="H2453" s="441" t="s">
        <v>1103</v>
      </c>
      <c r="I2453" s="441" t="s">
        <v>1131</v>
      </c>
      <c r="J2453" s="441" t="s">
        <v>112</v>
      </c>
      <c r="K2453" s="1111" t="s">
        <v>1136</v>
      </c>
      <c r="L2453" s="441" t="s">
        <v>1120</v>
      </c>
      <c r="M2453" s="441" t="str">
        <f t="shared" si="149"/>
        <v>&lt;INSERT CONNECTION POINT NAME&gt;</v>
      </c>
      <c r="N2453" s="1111" t="s">
        <v>1106</v>
      </c>
      <c r="O2453" s="1111" t="s">
        <v>842</v>
      </c>
      <c r="P2453" s="1111"/>
      <c r="Q2453" s="2893"/>
      <c r="R2453" s="2894"/>
      <c r="S2453" s="2877"/>
      <c r="T2453" s="2877"/>
      <c r="U2453" s="2877"/>
      <c r="V2453" s="2877"/>
      <c r="W2453" s="2877"/>
      <c r="X2453" s="2877"/>
      <c r="Y2453" s="2877"/>
      <c r="Z2453" s="2877"/>
      <c r="AA2453" s="2878"/>
      <c r="AB2453" s="1162"/>
      <c r="AC2453" s="1151"/>
      <c r="AD2453" s="1152"/>
      <c r="AE2453" s="1153"/>
      <c r="AF2453" s="1153"/>
      <c r="AG2453" s="1153"/>
      <c r="AH2453" s="124"/>
      <c r="AI2453" s="124"/>
      <c r="AJ2453" s="124"/>
      <c r="AK2453" s="124"/>
      <c r="AL2453" s="1153"/>
      <c r="AM2453" s="124"/>
      <c r="AN2453" s="124"/>
      <c r="AO2453" s="1153"/>
      <c r="AP2453" s="1153"/>
      <c r="AQ2453" s="1153"/>
      <c r="AR2453" s="1154"/>
      <c r="AS2453" s="1154"/>
      <c r="AT2453" s="1154"/>
      <c r="AU2453" s="1154"/>
      <c r="AV2453" s="1154"/>
      <c r="AW2453" s="1154"/>
      <c r="AX2453" s="1154"/>
      <c r="AY2453" s="1154"/>
      <c r="AZ2453" s="1154"/>
      <c r="BA2453" s="1154"/>
      <c r="BB2453" s="1154"/>
    </row>
    <row r="2454" spans="2:54" ht="15" customHeight="1">
      <c r="B2454" s="1145" t="s">
        <v>1125</v>
      </c>
      <c r="C2454" s="3019" t="s">
        <v>1126</v>
      </c>
      <c r="D2454" s="3019" t="s">
        <v>842</v>
      </c>
      <c r="E2454" s="1146" t="s">
        <v>1127</v>
      </c>
      <c r="F2454" s="1106"/>
      <c r="G2454" s="441" t="s">
        <v>93</v>
      </c>
      <c r="H2454" s="441" t="s">
        <v>1103</v>
      </c>
      <c r="I2454" s="441" t="s">
        <v>1128</v>
      </c>
      <c r="J2454" s="441" t="s">
        <v>112</v>
      </c>
      <c r="K2454" s="441" t="s">
        <v>1126</v>
      </c>
      <c r="L2454" s="441" t="s">
        <v>1120</v>
      </c>
      <c r="M2454" s="441" t="str">
        <f t="shared" ref="M2454" si="150">B2454</f>
        <v>&lt;INSERT CONNECTION POINT NAME&gt;</v>
      </c>
      <c r="N2454" s="441" t="s">
        <v>1129</v>
      </c>
      <c r="O2454" s="441" t="s">
        <v>842</v>
      </c>
      <c r="P2454" s="1111"/>
      <c r="Q2454" s="1147"/>
      <c r="R2454" s="1148"/>
      <c r="S2454" s="1149"/>
      <c r="T2454" s="1149"/>
      <c r="U2454" s="1149"/>
      <c r="V2454" s="1149"/>
      <c r="W2454" s="1149"/>
      <c r="X2454" s="1149"/>
      <c r="Y2454" s="1149"/>
      <c r="Z2454" s="1149"/>
      <c r="AA2454" s="1150"/>
      <c r="AB2454" s="1125"/>
      <c r="AC2454" s="1151"/>
      <c r="AD2454" s="1152"/>
      <c r="AE2454" s="1153"/>
      <c r="AF2454" s="1153"/>
      <c r="AG2454" s="1153"/>
      <c r="AH2454" s="124"/>
      <c r="AI2454" s="124"/>
      <c r="AJ2454" s="124"/>
      <c r="AK2454" s="124"/>
      <c r="AL2454" s="124"/>
      <c r="AM2454" s="124"/>
      <c r="AN2454" s="124"/>
      <c r="AO2454" s="124"/>
      <c r="AP2454" s="124"/>
      <c r="AQ2454" s="1153"/>
      <c r="AR2454" s="1154"/>
      <c r="AS2454" s="1154"/>
      <c r="AT2454" s="1154"/>
      <c r="AU2454" s="1154"/>
      <c r="AV2454" s="1154"/>
      <c r="AW2454" s="1154"/>
      <c r="AX2454" s="1154"/>
      <c r="AY2454" s="1154"/>
      <c r="AZ2454" s="1154"/>
      <c r="BA2454" s="1154"/>
      <c r="BB2454" s="1154"/>
    </row>
    <row r="2455" spans="2:54" ht="15" customHeight="1">
      <c r="B2455" s="1155"/>
      <c r="C2455" s="3017"/>
      <c r="D2455" s="3017"/>
      <c r="E2455" s="1146" t="s">
        <v>1130</v>
      </c>
      <c r="F2455" s="1106"/>
      <c r="G2455" s="441" t="s">
        <v>93</v>
      </c>
      <c r="H2455" s="441" t="s">
        <v>1103</v>
      </c>
      <c r="I2455" s="441" t="s">
        <v>1131</v>
      </c>
      <c r="J2455" s="441" t="s">
        <v>112</v>
      </c>
      <c r="K2455" s="441" t="s">
        <v>1126</v>
      </c>
      <c r="L2455" s="441" t="s">
        <v>1120</v>
      </c>
      <c r="M2455" s="441" t="str">
        <f t="shared" si="149"/>
        <v>&lt;INSERT CONNECTION POINT NAME&gt;</v>
      </c>
      <c r="N2455" s="441" t="s">
        <v>1129</v>
      </c>
      <c r="O2455" s="441" t="s">
        <v>842</v>
      </c>
      <c r="P2455" s="1111"/>
      <c r="Q2455" s="1156"/>
      <c r="R2455" s="1157"/>
      <c r="S2455" s="1158"/>
      <c r="T2455" s="1158"/>
      <c r="U2455" s="1158"/>
      <c r="V2455" s="1158"/>
      <c r="W2455" s="1158"/>
      <c r="X2455" s="1158"/>
      <c r="Y2455" s="1158"/>
      <c r="Z2455" s="1158"/>
      <c r="AA2455" s="1159"/>
      <c r="AB2455" s="1125"/>
      <c r="AC2455" s="1151"/>
      <c r="AD2455" s="1152"/>
      <c r="AE2455" s="1153"/>
      <c r="AF2455" s="1153"/>
      <c r="AG2455" s="1153"/>
      <c r="AH2455" s="124"/>
      <c r="AI2455" s="124"/>
      <c r="AJ2455" s="124"/>
      <c r="AK2455" s="124"/>
      <c r="AL2455" s="124"/>
      <c r="AM2455" s="124"/>
      <c r="AN2455" s="124"/>
      <c r="AO2455" s="124"/>
      <c r="AP2455" s="124"/>
      <c r="AQ2455" s="1153"/>
      <c r="AR2455" s="1154"/>
      <c r="AS2455" s="1154"/>
      <c r="AT2455" s="1154"/>
      <c r="AU2455" s="1154"/>
      <c r="AV2455" s="1154"/>
      <c r="AW2455" s="1154"/>
      <c r="AX2455" s="1154"/>
      <c r="AY2455" s="1154"/>
      <c r="AZ2455" s="1154"/>
      <c r="BA2455" s="1154"/>
      <c r="BB2455" s="1154"/>
    </row>
    <row r="2456" spans="2:54" ht="15" customHeight="1">
      <c r="B2456" s="1155"/>
      <c r="C2456" s="3016" t="s">
        <v>1132</v>
      </c>
      <c r="D2456" s="3016" t="s">
        <v>833</v>
      </c>
      <c r="E2456" s="1146" t="s">
        <v>1127</v>
      </c>
      <c r="F2456" s="1106"/>
      <c r="G2456" s="441" t="s">
        <v>93</v>
      </c>
      <c r="H2456" s="441" t="s">
        <v>1103</v>
      </c>
      <c r="I2456" s="441" t="s">
        <v>1128</v>
      </c>
      <c r="J2456" s="441" t="s">
        <v>112</v>
      </c>
      <c r="K2456" s="1111" t="s">
        <v>1132</v>
      </c>
      <c r="L2456" s="441" t="s">
        <v>1120</v>
      </c>
      <c r="M2456" s="441" t="str">
        <f t="shared" si="149"/>
        <v>&lt;INSERT CONNECTION POINT NAME&gt;</v>
      </c>
      <c r="N2456" s="1111" t="s">
        <v>1106</v>
      </c>
      <c r="O2456" s="1111" t="s">
        <v>833</v>
      </c>
      <c r="P2456" s="1111"/>
      <c r="Q2456" s="2850"/>
      <c r="R2456" s="2097"/>
      <c r="S2456" s="2851"/>
      <c r="T2456" s="2851"/>
      <c r="U2456" s="2851"/>
      <c r="V2456" s="2851"/>
      <c r="W2456" s="2852"/>
      <c r="X2456" s="2852"/>
      <c r="Y2456" s="2852"/>
      <c r="Z2456" s="2852"/>
      <c r="AA2456" s="2853"/>
      <c r="AB2456" s="1125"/>
      <c r="AC2456" s="1151"/>
      <c r="AD2456" s="1152"/>
      <c r="AE2456" s="1153"/>
      <c r="AF2456" s="1153"/>
      <c r="AG2456" s="1153"/>
      <c r="AH2456" s="124"/>
      <c r="AI2456" s="124"/>
      <c r="AJ2456" s="124"/>
      <c r="AK2456" s="124"/>
      <c r="AL2456" s="1153"/>
      <c r="AM2456" s="124"/>
      <c r="AN2456" s="124"/>
      <c r="AO2456" s="1153"/>
      <c r="AP2456" s="1153"/>
      <c r="AQ2456" s="1153"/>
      <c r="AR2456" s="1154"/>
      <c r="AS2456" s="1154"/>
      <c r="AT2456" s="1154"/>
      <c r="AU2456" s="1160"/>
      <c r="AV2456" s="1154"/>
      <c r="AW2456" s="1154"/>
      <c r="AX2456" s="1154"/>
      <c r="AY2456" s="1154"/>
      <c r="AZ2456" s="1154"/>
      <c r="BA2456" s="1154"/>
      <c r="BB2456" s="1154"/>
    </row>
    <row r="2457" spans="2:54" ht="15" customHeight="1">
      <c r="B2457" s="1155"/>
      <c r="C2457" s="3017"/>
      <c r="D2457" s="3017"/>
      <c r="E2457" s="1146" t="s">
        <v>1130</v>
      </c>
      <c r="F2457" s="1106"/>
      <c r="G2457" s="441" t="s">
        <v>93</v>
      </c>
      <c r="H2457" s="441" t="s">
        <v>1103</v>
      </c>
      <c r="I2457" s="441" t="s">
        <v>1131</v>
      </c>
      <c r="J2457" s="441" t="s">
        <v>112</v>
      </c>
      <c r="K2457" s="1111" t="s">
        <v>1132</v>
      </c>
      <c r="L2457" s="441" t="s">
        <v>1120</v>
      </c>
      <c r="M2457" s="441" t="str">
        <f t="shared" si="149"/>
        <v>&lt;INSERT CONNECTION POINT NAME&gt;</v>
      </c>
      <c r="N2457" s="1111" t="s">
        <v>1106</v>
      </c>
      <c r="O2457" s="1111" t="s">
        <v>833</v>
      </c>
      <c r="P2457" s="1111"/>
      <c r="Q2457" s="2850"/>
      <c r="R2457" s="2097"/>
      <c r="S2457" s="2851"/>
      <c r="T2457" s="2851"/>
      <c r="U2457" s="2851"/>
      <c r="V2457" s="2851"/>
      <c r="W2457" s="2852"/>
      <c r="X2457" s="2852"/>
      <c r="Y2457" s="2852"/>
      <c r="Z2457" s="2852"/>
      <c r="AA2457" s="2853"/>
      <c r="AB2457" s="1125"/>
      <c r="AC2457" s="1151"/>
      <c r="AD2457" s="1152"/>
      <c r="AE2457" s="1153"/>
      <c r="AF2457" s="1153"/>
      <c r="AG2457" s="1153"/>
      <c r="AH2457" s="124"/>
      <c r="AI2457" s="124"/>
      <c r="AJ2457" s="124"/>
      <c r="AK2457" s="124"/>
      <c r="AL2457" s="1153"/>
      <c r="AM2457" s="124"/>
      <c r="AN2457" s="124"/>
      <c r="AO2457" s="1153"/>
      <c r="AP2457" s="1153"/>
      <c r="AQ2457" s="1153"/>
      <c r="AR2457" s="1154"/>
      <c r="AS2457" s="1154"/>
      <c r="AT2457" s="1154"/>
      <c r="AU2457" s="1160"/>
      <c r="AV2457" s="1154"/>
      <c r="AW2457" s="1154"/>
      <c r="AX2457" s="1154"/>
      <c r="AY2457" s="1154"/>
      <c r="AZ2457" s="1154"/>
      <c r="BA2457" s="1154"/>
      <c r="BB2457" s="1154"/>
    </row>
    <row r="2458" spans="2:54" ht="15" customHeight="1">
      <c r="B2458" s="1155"/>
      <c r="C2458" s="3016" t="s">
        <v>1132</v>
      </c>
      <c r="D2458" s="3016" t="s">
        <v>842</v>
      </c>
      <c r="E2458" s="1146" t="s">
        <v>1127</v>
      </c>
      <c r="F2458" s="1106"/>
      <c r="G2458" s="441" t="s">
        <v>93</v>
      </c>
      <c r="H2458" s="441" t="s">
        <v>1103</v>
      </c>
      <c r="I2458" s="441" t="s">
        <v>1128</v>
      </c>
      <c r="J2458" s="441" t="s">
        <v>112</v>
      </c>
      <c r="K2458" s="1111" t="s">
        <v>1132</v>
      </c>
      <c r="L2458" s="441" t="s">
        <v>1120</v>
      </c>
      <c r="M2458" s="441" t="str">
        <f t="shared" si="149"/>
        <v>&lt;INSERT CONNECTION POINT NAME&gt;</v>
      </c>
      <c r="N2458" s="1111" t="s">
        <v>1106</v>
      </c>
      <c r="O2458" s="1112" t="s">
        <v>842</v>
      </c>
      <c r="P2458" s="1111"/>
      <c r="Q2458" s="2850"/>
      <c r="R2458" s="2097"/>
      <c r="S2458" s="2851"/>
      <c r="T2458" s="2851"/>
      <c r="U2458" s="2851"/>
      <c r="V2458" s="2851"/>
      <c r="W2458" s="2852"/>
      <c r="X2458" s="2852"/>
      <c r="Y2458" s="2852"/>
      <c r="Z2458" s="2852"/>
      <c r="AA2458" s="2853"/>
      <c r="AB2458" s="1125"/>
      <c r="AC2458" s="1151"/>
      <c r="AD2458" s="1152"/>
      <c r="AE2458" s="1153"/>
      <c r="AF2458" s="1153"/>
      <c r="AG2458" s="1153"/>
      <c r="AH2458" s="124"/>
      <c r="AI2458" s="124"/>
      <c r="AJ2458" s="124"/>
      <c r="AK2458" s="124"/>
      <c r="AL2458" s="1153"/>
      <c r="AM2458" s="124"/>
      <c r="AN2458" s="124"/>
      <c r="AO2458" s="1153"/>
      <c r="AP2458" s="1161"/>
      <c r="AQ2458" s="1153"/>
      <c r="AR2458" s="1154"/>
      <c r="AS2458" s="1154"/>
      <c r="AT2458" s="1154"/>
      <c r="AU2458" s="1160"/>
      <c r="AV2458" s="1154"/>
      <c r="AW2458" s="1154"/>
      <c r="AX2458" s="1154"/>
      <c r="AY2458" s="1154"/>
      <c r="AZ2458" s="1154"/>
      <c r="BA2458" s="1154"/>
      <c r="BB2458" s="1154"/>
    </row>
    <row r="2459" spans="2:54" ht="15" customHeight="1">
      <c r="B2459" s="1155"/>
      <c r="C2459" s="3017"/>
      <c r="D2459" s="3017"/>
      <c r="E2459" s="1146" t="s">
        <v>1130</v>
      </c>
      <c r="F2459" s="1106"/>
      <c r="G2459" s="441" t="s">
        <v>93</v>
      </c>
      <c r="H2459" s="441" t="s">
        <v>1103</v>
      </c>
      <c r="I2459" s="441" t="s">
        <v>1131</v>
      </c>
      <c r="J2459" s="441" t="s">
        <v>112</v>
      </c>
      <c r="K2459" s="1111" t="s">
        <v>1132</v>
      </c>
      <c r="L2459" s="441" t="s">
        <v>1120</v>
      </c>
      <c r="M2459" s="441" t="str">
        <f t="shared" si="149"/>
        <v>&lt;INSERT CONNECTION POINT NAME&gt;</v>
      </c>
      <c r="N2459" s="1111" t="s">
        <v>1106</v>
      </c>
      <c r="O2459" s="1112" t="s">
        <v>842</v>
      </c>
      <c r="P2459" s="1111"/>
      <c r="Q2459" s="2850"/>
      <c r="R2459" s="2097"/>
      <c r="S2459" s="2851"/>
      <c r="T2459" s="2851"/>
      <c r="U2459" s="2851"/>
      <c r="V2459" s="2851"/>
      <c r="W2459" s="2852"/>
      <c r="X2459" s="2852"/>
      <c r="Y2459" s="2852"/>
      <c r="Z2459" s="2852"/>
      <c r="AA2459" s="2853"/>
      <c r="AB2459" s="1125"/>
      <c r="AC2459" s="1151"/>
      <c r="AD2459" s="1152"/>
      <c r="AE2459" s="1153"/>
      <c r="AF2459" s="1153"/>
      <c r="AG2459" s="1153"/>
      <c r="AH2459" s="124"/>
      <c r="AI2459" s="124"/>
      <c r="AJ2459" s="124"/>
      <c r="AK2459" s="124"/>
      <c r="AL2459" s="1153"/>
      <c r="AM2459" s="124"/>
      <c r="AN2459" s="124"/>
      <c r="AO2459" s="1153"/>
      <c r="AP2459" s="1161"/>
      <c r="AQ2459" s="1153"/>
      <c r="AR2459" s="1154"/>
      <c r="AS2459" s="1154"/>
      <c r="AT2459" s="1154"/>
      <c r="AU2459" s="1160"/>
      <c r="AV2459" s="1154"/>
      <c r="AW2459" s="1154"/>
      <c r="AX2459" s="1154"/>
      <c r="AY2459" s="1154"/>
      <c r="AZ2459" s="1154"/>
      <c r="BA2459" s="1154"/>
      <c r="BB2459" s="1154"/>
    </row>
    <row r="2460" spans="2:54" ht="15" customHeight="1">
      <c r="B2460" s="1155"/>
      <c r="C2460" s="3016" t="s">
        <v>1133</v>
      </c>
      <c r="D2460" s="3016"/>
      <c r="E2460" s="1146" t="s">
        <v>1127</v>
      </c>
      <c r="F2460" s="1106"/>
      <c r="G2460" s="441" t="s">
        <v>93</v>
      </c>
      <c r="H2460" s="441" t="s">
        <v>1103</v>
      </c>
      <c r="I2460" s="441" t="s">
        <v>1128</v>
      </c>
      <c r="J2460" s="441" t="s">
        <v>112</v>
      </c>
      <c r="K2460" s="1111" t="s">
        <v>1133</v>
      </c>
      <c r="L2460" s="441" t="s">
        <v>1120</v>
      </c>
      <c r="M2460" s="441" t="str">
        <f t="shared" si="149"/>
        <v>&lt;INSERT CONNECTION POINT NAME&gt;</v>
      </c>
      <c r="N2460" s="1111" t="s">
        <v>1108</v>
      </c>
      <c r="O2460" s="1111" t="s">
        <v>1109</v>
      </c>
      <c r="P2460" s="1111"/>
      <c r="Q2460" s="2856"/>
      <c r="R2460" s="2098"/>
      <c r="S2460" s="2858"/>
      <c r="T2460" s="2858"/>
      <c r="U2460" s="2858"/>
      <c r="V2460" s="2858"/>
      <c r="W2460" s="2859"/>
      <c r="X2460" s="2859"/>
      <c r="Y2460" s="2859"/>
      <c r="Z2460" s="2859"/>
      <c r="AA2460" s="2860"/>
      <c r="AB2460" s="1125"/>
      <c r="AC2460" s="1151"/>
      <c r="AD2460" s="1152"/>
      <c r="AE2460" s="1153"/>
      <c r="AF2460" s="1153"/>
      <c r="AG2460" s="1153"/>
      <c r="AH2460" s="124"/>
      <c r="AI2460" s="124"/>
      <c r="AJ2460" s="124"/>
      <c r="AK2460" s="124"/>
      <c r="AL2460" s="1153"/>
      <c r="AM2460" s="124"/>
      <c r="AN2460" s="124"/>
      <c r="AO2460" s="1153"/>
      <c r="AP2460" s="1153"/>
      <c r="AQ2460" s="1153"/>
      <c r="AR2460" s="1154"/>
      <c r="AS2460" s="1154"/>
      <c r="AT2460" s="1154"/>
      <c r="AU2460" s="1154"/>
      <c r="AV2460" s="1154"/>
      <c r="AW2460" s="1154"/>
      <c r="AX2460" s="1154"/>
      <c r="AY2460" s="1154"/>
      <c r="AZ2460" s="1154"/>
      <c r="BA2460" s="1154"/>
      <c r="BB2460" s="1154"/>
    </row>
    <row r="2461" spans="2:54" ht="15" customHeight="1">
      <c r="B2461" s="1155"/>
      <c r="C2461" s="3017"/>
      <c r="D2461" s="3017"/>
      <c r="E2461" s="1146" t="s">
        <v>1130</v>
      </c>
      <c r="F2461" s="1106"/>
      <c r="G2461" s="441" t="s">
        <v>93</v>
      </c>
      <c r="H2461" s="441" t="s">
        <v>1103</v>
      </c>
      <c r="I2461" s="441" t="s">
        <v>1131</v>
      </c>
      <c r="J2461" s="441" t="s">
        <v>112</v>
      </c>
      <c r="K2461" s="1111" t="s">
        <v>1133</v>
      </c>
      <c r="L2461" s="441" t="s">
        <v>1120</v>
      </c>
      <c r="M2461" s="441" t="str">
        <f t="shared" si="149"/>
        <v>&lt;INSERT CONNECTION POINT NAME&gt;</v>
      </c>
      <c r="N2461" s="1111" t="s">
        <v>1108</v>
      </c>
      <c r="O2461" s="1111" t="s">
        <v>1109</v>
      </c>
      <c r="P2461" s="1111"/>
      <c r="Q2461" s="2856"/>
      <c r="R2461" s="2098"/>
      <c r="S2461" s="2858"/>
      <c r="T2461" s="2858"/>
      <c r="U2461" s="2858"/>
      <c r="V2461" s="2858"/>
      <c r="W2461" s="2859"/>
      <c r="X2461" s="2859"/>
      <c r="Y2461" s="2859"/>
      <c r="Z2461" s="2859"/>
      <c r="AA2461" s="2860"/>
      <c r="AB2461" s="1125"/>
      <c r="AC2461" s="1151"/>
      <c r="AD2461" s="1152"/>
      <c r="AE2461" s="1153"/>
      <c r="AF2461" s="1153"/>
      <c r="AG2461" s="1153"/>
      <c r="AH2461" s="124"/>
      <c r="AI2461" s="124"/>
      <c r="AJ2461" s="124"/>
      <c r="AK2461" s="124"/>
      <c r="AL2461" s="1153"/>
      <c r="AM2461" s="124"/>
      <c r="AN2461" s="124"/>
      <c r="AO2461" s="1153"/>
      <c r="AP2461" s="1153"/>
      <c r="AQ2461" s="1153"/>
      <c r="AR2461" s="1154"/>
      <c r="AS2461" s="1154"/>
      <c r="AT2461" s="1154"/>
      <c r="AU2461" s="1154"/>
      <c r="AV2461" s="1154"/>
      <c r="AW2461" s="1154"/>
      <c r="AX2461" s="1154"/>
      <c r="AY2461" s="1154"/>
      <c r="AZ2461" s="1154"/>
      <c r="BA2461" s="1154"/>
      <c r="BB2461" s="1154"/>
    </row>
    <row r="2462" spans="2:54" ht="15" customHeight="1">
      <c r="B2462" s="1155"/>
      <c r="C2462" s="3016" t="s">
        <v>1110</v>
      </c>
      <c r="D2462" s="3016"/>
      <c r="E2462" s="1146" t="s">
        <v>1127</v>
      </c>
      <c r="F2462" s="1106"/>
      <c r="G2462" s="441" t="s">
        <v>93</v>
      </c>
      <c r="H2462" s="441" t="s">
        <v>1103</v>
      </c>
      <c r="I2462" s="441" t="s">
        <v>1128</v>
      </c>
      <c r="J2462" s="441" t="s">
        <v>112</v>
      </c>
      <c r="K2462" s="1111" t="s">
        <v>1110</v>
      </c>
      <c r="L2462" s="441" t="s">
        <v>1120</v>
      </c>
      <c r="M2462" s="441" t="str">
        <f t="shared" si="149"/>
        <v>&lt;INSERT CONNECTION POINT NAME&gt;</v>
      </c>
      <c r="N2462" s="1111" t="s">
        <v>1111</v>
      </c>
      <c r="O2462" s="1112">
        <v>0</v>
      </c>
      <c r="P2462" s="1111"/>
      <c r="Q2462" s="2890"/>
      <c r="R2462" s="2093"/>
      <c r="S2462" s="2883"/>
      <c r="T2462" s="2883"/>
      <c r="U2462" s="2883"/>
      <c r="V2462" s="2883"/>
      <c r="W2462" s="2863"/>
      <c r="X2462" s="2863"/>
      <c r="Y2462" s="2863"/>
      <c r="Z2462" s="2863"/>
      <c r="AA2462" s="2864"/>
      <c r="AB2462" s="1125"/>
      <c r="AC2462" s="1151"/>
      <c r="AD2462" s="1152"/>
      <c r="AE2462" s="1153"/>
      <c r="AF2462" s="1153"/>
      <c r="AG2462" s="1153"/>
      <c r="AH2462" s="124"/>
      <c r="AI2462" s="124"/>
      <c r="AJ2462" s="124"/>
      <c r="AK2462" s="124"/>
      <c r="AL2462" s="1153"/>
      <c r="AM2462" s="124"/>
      <c r="AN2462" s="124"/>
      <c r="AO2462" s="1153"/>
      <c r="AP2462" s="1161"/>
      <c r="AQ2462" s="1153"/>
      <c r="AR2462" s="1154"/>
      <c r="AS2462" s="1154"/>
      <c r="AT2462" s="1154"/>
      <c r="AU2462" s="1154"/>
      <c r="AV2462" s="1154"/>
      <c r="AW2462" s="1154"/>
      <c r="AX2462" s="1154"/>
      <c r="AY2462" s="1154"/>
      <c r="AZ2462" s="1154"/>
      <c r="BA2462" s="1154"/>
      <c r="BB2462" s="1154"/>
    </row>
    <row r="2463" spans="2:54" ht="15" customHeight="1">
      <c r="B2463" s="1155"/>
      <c r="C2463" s="3017"/>
      <c r="D2463" s="3017"/>
      <c r="E2463" s="1146" t="s">
        <v>1130</v>
      </c>
      <c r="F2463" s="1106"/>
      <c r="G2463" s="441" t="s">
        <v>93</v>
      </c>
      <c r="H2463" s="441" t="s">
        <v>1103</v>
      </c>
      <c r="I2463" s="441" t="s">
        <v>1131</v>
      </c>
      <c r="J2463" s="441" t="s">
        <v>112</v>
      </c>
      <c r="K2463" s="1111" t="s">
        <v>1110</v>
      </c>
      <c r="L2463" s="441" t="s">
        <v>1120</v>
      </c>
      <c r="M2463" s="441" t="str">
        <f t="shared" si="149"/>
        <v>&lt;INSERT CONNECTION POINT NAME&gt;</v>
      </c>
      <c r="N2463" s="1111" t="s">
        <v>1111</v>
      </c>
      <c r="O2463" s="1112">
        <v>0</v>
      </c>
      <c r="P2463" s="1111"/>
      <c r="Q2463" s="2890"/>
      <c r="R2463" s="2093"/>
      <c r="S2463" s="2883"/>
      <c r="T2463" s="2883"/>
      <c r="U2463" s="2883"/>
      <c r="V2463" s="2883"/>
      <c r="W2463" s="2863"/>
      <c r="X2463" s="2863"/>
      <c r="Y2463" s="2863"/>
      <c r="Z2463" s="2863"/>
      <c r="AA2463" s="2864"/>
      <c r="AB2463" s="1125"/>
      <c r="AC2463" s="1151"/>
      <c r="AD2463" s="1152"/>
      <c r="AE2463" s="1153"/>
      <c r="AF2463" s="1153"/>
      <c r="AG2463" s="1153"/>
      <c r="AH2463" s="124"/>
      <c r="AI2463" s="124"/>
      <c r="AJ2463" s="124"/>
      <c r="AK2463" s="124"/>
      <c r="AL2463" s="1153"/>
      <c r="AM2463" s="124"/>
      <c r="AN2463" s="124"/>
      <c r="AO2463" s="1153"/>
      <c r="AP2463" s="1161"/>
      <c r="AQ2463" s="1153"/>
      <c r="AR2463" s="1154"/>
      <c r="AS2463" s="1154"/>
      <c r="AT2463" s="1154"/>
      <c r="AU2463" s="1154"/>
      <c r="AV2463" s="1154"/>
      <c r="AW2463" s="1154"/>
      <c r="AX2463" s="1154"/>
      <c r="AY2463" s="1154"/>
      <c r="AZ2463" s="1154"/>
      <c r="BA2463" s="1154"/>
      <c r="BB2463" s="1154"/>
    </row>
    <row r="2464" spans="2:54" ht="15" customHeight="1">
      <c r="B2464" s="1155"/>
      <c r="C2464" s="3016" t="s">
        <v>1112</v>
      </c>
      <c r="D2464" s="3016"/>
      <c r="E2464" s="1146" t="s">
        <v>1127</v>
      </c>
      <c r="F2464" s="1106"/>
      <c r="G2464" s="441" t="s">
        <v>93</v>
      </c>
      <c r="H2464" s="441" t="s">
        <v>1103</v>
      </c>
      <c r="I2464" s="441" t="s">
        <v>1128</v>
      </c>
      <c r="J2464" s="441" t="s">
        <v>112</v>
      </c>
      <c r="K2464" s="1111" t="s">
        <v>1112</v>
      </c>
      <c r="L2464" s="441" t="s">
        <v>1120</v>
      </c>
      <c r="M2464" s="441" t="str">
        <f t="shared" si="149"/>
        <v>&lt;INSERT CONNECTION POINT NAME&gt;</v>
      </c>
      <c r="N2464" s="1111" t="s">
        <v>1113</v>
      </c>
      <c r="O2464" s="1111" t="s">
        <v>1113</v>
      </c>
      <c r="P2464" s="1111"/>
      <c r="Q2464" s="2891"/>
      <c r="R2464" s="2866"/>
      <c r="S2464" s="2866"/>
      <c r="T2464" s="2866"/>
      <c r="U2464" s="2866"/>
      <c r="V2464" s="2866"/>
      <c r="W2464" s="2866"/>
      <c r="X2464" s="2866"/>
      <c r="Y2464" s="2866"/>
      <c r="Z2464" s="2866"/>
      <c r="AA2464" s="2099"/>
      <c r="AB2464" s="1125"/>
      <c r="AC2464" s="1151"/>
      <c r="AD2464" s="1152"/>
      <c r="AE2464" s="1153"/>
      <c r="AF2464" s="1153"/>
      <c r="AG2464" s="1153"/>
      <c r="AH2464" s="124"/>
      <c r="AI2464" s="124"/>
      <c r="AJ2464" s="124"/>
      <c r="AK2464" s="124"/>
      <c r="AL2464" s="1153"/>
      <c r="AM2464" s="124"/>
      <c r="AN2464" s="124"/>
      <c r="AO2464" s="1153"/>
      <c r="AP2464" s="1153"/>
      <c r="AQ2464" s="1153"/>
      <c r="AR2464" s="1154"/>
      <c r="AS2464" s="1154"/>
      <c r="AT2464" s="1154"/>
      <c r="AU2464" s="1154"/>
      <c r="AV2464" s="1154"/>
      <c r="AW2464" s="1154"/>
      <c r="AX2464" s="1154"/>
      <c r="AY2464" s="1154"/>
      <c r="AZ2464" s="1154"/>
      <c r="BA2464" s="1154"/>
      <c r="BB2464" s="1154"/>
    </row>
    <row r="2465" spans="2:54" ht="15" customHeight="1">
      <c r="B2465" s="1155"/>
      <c r="C2465" s="3017"/>
      <c r="D2465" s="3017"/>
      <c r="E2465" s="1146" t="s">
        <v>1130</v>
      </c>
      <c r="F2465" s="1106"/>
      <c r="G2465" s="441" t="s">
        <v>93</v>
      </c>
      <c r="H2465" s="441" t="s">
        <v>1103</v>
      </c>
      <c r="I2465" s="441" t="s">
        <v>1131</v>
      </c>
      <c r="J2465" s="441" t="s">
        <v>112</v>
      </c>
      <c r="K2465" s="1111" t="s">
        <v>1112</v>
      </c>
      <c r="L2465" s="441" t="s">
        <v>1120</v>
      </c>
      <c r="M2465" s="441" t="str">
        <f t="shared" si="149"/>
        <v>&lt;INSERT CONNECTION POINT NAME&gt;</v>
      </c>
      <c r="N2465" s="1111" t="s">
        <v>1113</v>
      </c>
      <c r="O2465" s="1111" t="s">
        <v>1113</v>
      </c>
      <c r="P2465" s="1111"/>
      <c r="Q2465" s="2891"/>
      <c r="R2465" s="2866"/>
      <c r="S2465" s="2866"/>
      <c r="T2465" s="2866"/>
      <c r="U2465" s="2866"/>
      <c r="V2465" s="2866"/>
      <c r="W2465" s="2866"/>
      <c r="X2465" s="2866"/>
      <c r="Y2465" s="2866"/>
      <c r="Z2465" s="2866"/>
      <c r="AA2465" s="2099"/>
      <c r="AB2465" s="1125"/>
      <c r="AC2465" s="1151"/>
      <c r="AD2465" s="1152"/>
      <c r="AE2465" s="1153"/>
      <c r="AF2465" s="1153"/>
      <c r="AG2465" s="1153"/>
      <c r="AH2465" s="124"/>
      <c r="AI2465" s="124"/>
      <c r="AJ2465" s="124"/>
      <c r="AK2465" s="124"/>
      <c r="AL2465" s="1153"/>
      <c r="AM2465" s="124"/>
      <c r="AN2465" s="124"/>
      <c r="AO2465" s="1153"/>
      <c r="AP2465" s="1153"/>
      <c r="AQ2465" s="1153"/>
      <c r="AR2465" s="1154"/>
      <c r="AS2465" s="1154"/>
      <c r="AT2465" s="1154"/>
      <c r="AU2465" s="1154"/>
      <c r="AV2465" s="1154"/>
      <c r="AW2465" s="1154"/>
      <c r="AX2465" s="1154"/>
      <c r="AY2465" s="1154"/>
      <c r="AZ2465" s="1154"/>
      <c r="BA2465" s="1154"/>
      <c r="BB2465" s="1154"/>
    </row>
    <row r="2466" spans="2:54" ht="15" customHeight="1">
      <c r="B2466" s="1155"/>
      <c r="C2466" s="3016" t="s">
        <v>1134</v>
      </c>
      <c r="D2466" s="3016" t="s">
        <v>833</v>
      </c>
      <c r="E2466" s="1146" t="s">
        <v>1127</v>
      </c>
      <c r="F2466" s="1106"/>
      <c r="G2466" s="441" t="s">
        <v>93</v>
      </c>
      <c r="H2466" s="441" t="s">
        <v>1103</v>
      </c>
      <c r="I2466" s="441" t="s">
        <v>1128</v>
      </c>
      <c r="J2466" s="441" t="s">
        <v>112</v>
      </c>
      <c r="K2466" s="1111" t="s">
        <v>1134</v>
      </c>
      <c r="L2466" s="441" t="s">
        <v>1120</v>
      </c>
      <c r="M2466" s="441" t="str">
        <f t="shared" si="149"/>
        <v>&lt;INSERT CONNECTION POINT NAME&gt;</v>
      </c>
      <c r="N2466" s="1111" t="s">
        <v>1115</v>
      </c>
      <c r="O2466" s="1111" t="s">
        <v>833</v>
      </c>
      <c r="P2466" s="1111"/>
      <c r="Q2466" s="2892"/>
      <c r="R2466" s="2096"/>
      <c r="S2466" s="2870"/>
      <c r="T2466" s="2870"/>
      <c r="U2466" s="2870"/>
      <c r="V2466" s="2870"/>
      <c r="W2466" s="2870"/>
      <c r="X2466" s="2870"/>
      <c r="Y2466" s="2870"/>
      <c r="Z2466" s="2870"/>
      <c r="AA2466" s="2871"/>
      <c r="AB2466" s="1125"/>
      <c r="AC2466" s="1151"/>
      <c r="AD2466" s="1152"/>
      <c r="AE2466" s="1153"/>
      <c r="AF2466" s="1153"/>
      <c r="AG2466" s="1153"/>
      <c r="AH2466" s="124"/>
      <c r="AI2466" s="124"/>
      <c r="AJ2466" s="124"/>
      <c r="AK2466" s="124"/>
      <c r="AL2466" s="1153"/>
      <c r="AM2466" s="124"/>
      <c r="AN2466" s="124"/>
      <c r="AO2466" s="1153"/>
      <c r="AP2466" s="1153"/>
      <c r="AQ2466" s="1153"/>
      <c r="AR2466" s="1154"/>
      <c r="AS2466" s="1154"/>
      <c r="AT2466" s="1154"/>
      <c r="AU2466" s="1154"/>
      <c r="AV2466" s="1154"/>
      <c r="AW2466" s="1154"/>
      <c r="AX2466" s="1154"/>
      <c r="AY2466" s="1154"/>
      <c r="AZ2466" s="1154"/>
      <c r="BA2466" s="1154"/>
      <c r="BB2466" s="1154"/>
    </row>
    <row r="2467" spans="2:54" ht="15" customHeight="1">
      <c r="B2467" s="1155"/>
      <c r="C2467" s="3017"/>
      <c r="D2467" s="3017"/>
      <c r="E2467" s="1146" t="s">
        <v>1130</v>
      </c>
      <c r="F2467" s="1106"/>
      <c r="G2467" s="441" t="s">
        <v>93</v>
      </c>
      <c r="H2467" s="441" t="s">
        <v>1103</v>
      </c>
      <c r="I2467" s="441" t="s">
        <v>1131</v>
      </c>
      <c r="J2467" s="441" t="s">
        <v>112</v>
      </c>
      <c r="K2467" s="1111" t="s">
        <v>1134</v>
      </c>
      <c r="L2467" s="441" t="s">
        <v>1120</v>
      </c>
      <c r="M2467" s="441" t="str">
        <f t="shared" si="149"/>
        <v>&lt;INSERT CONNECTION POINT NAME&gt;</v>
      </c>
      <c r="N2467" s="1111" t="s">
        <v>1115</v>
      </c>
      <c r="O2467" s="1111" t="s">
        <v>833</v>
      </c>
      <c r="P2467" s="1111"/>
      <c r="Q2467" s="2892"/>
      <c r="R2467" s="2096"/>
      <c r="S2467" s="2870"/>
      <c r="T2467" s="2870"/>
      <c r="U2467" s="2870"/>
      <c r="V2467" s="2870"/>
      <c r="W2467" s="2870"/>
      <c r="X2467" s="2870"/>
      <c r="Y2467" s="2870"/>
      <c r="Z2467" s="2870"/>
      <c r="AA2467" s="2871"/>
      <c r="AB2467" s="1125"/>
      <c r="AC2467" s="1151"/>
      <c r="AD2467" s="1152"/>
      <c r="AE2467" s="1153"/>
      <c r="AF2467" s="1153"/>
      <c r="AG2467" s="1153"/>
      <c r="AH2467" s="124"/>
      <c r="AI2467" s="124"/>
      <c r="AJ2467" s="124"/>
      <c r="AK2467" s="124"/>
      <c r="AL2467" s="1153"/>
      <c r="AM2467" s="124"/>
      <c r="AN2467" s="124"/>
      <c r="AO2467" s="1153"/>
      <c r="AP2467" s="1153"/>
      <c r="AQ2467" s="1153"/>
      <c r="AR2467" s="1154"/>
      <c r="AS2467" s="1154"/>
      <c r="AT2467" s="1154"/>
      <c r="AU2467" s="1154"/>
      <c r="AV2467" s="1154"/>
      <c r="AW2467" s="1154"/>
      <c r="AX2467" s="1154"/>
      <c r="AY2467" s="1154"/>
      <c r="AZ2467" s="1154"/>
      <c r="BA2467" s="1154"/>
      <c r="BB2467" s="1154"/>
    </row>
    <row r="2468" spans="2:54" ht="15" customHeight="1">
      <c r="B2468" s="1155"/>
      <c r="C2468" s="3016" t="s">
        <v>1135</v>
      </c>
      <c r="D2468" s="3016" t="s">
        <v>833</v>
      </c>
      <c r="E2468" s="1146" t="s">
        <v>1127</v>
      </c>
      <c r="F2468" s="1106"/>
      <c r="G2468" s="441" t="s">
        <v>93</v>
      </c>
      <c r="H2468" s="441" t="s">
        <v>1103</v>
      </c>
      <c r="I2468" s="441" t="s">
        <v>1128</v>
      </c>
      <c r="J2468" s="441" t="s">
        <v>112</v>
      </c>
      <c r="K2468" s="1111" t="s">
        <v>1135</v>
      </c>
      <c r="L2468" s="441" t="s">
        <v>1120</v>
      </c>
      <c r="M2468" s="441" t="str">
        <f t="shared" si="149"/>
        <v>&lt;INSERT CONNECTION POINT NAME&gt;</v>
      </c>
      <c r="N2468" s="1111" t="s">
        <v>1106</v>
      </c>
      <c r="O2468" s="1111" t="s">
        <v>833</v>
      </c>
      <c r="P2468" s="1111"/>
      <c r="Q2468" s="2892"/>
      <c r="R2468" s="2096"/>
      <c r="S2468" s="2870"/>
      <c r="T2468" s="2870"/>
      <c r="U2468" s="2870"/>
      <c r="V2468" s="2870"/>
      <c r="W2468" s="2870"/>
      <c r="X2468" s="2870"/>
      <c r="Y2468" s="2870"/>
      <c r="Z2468" s="2870"/>
      <c r="AA2468" s="2871"/>
      <c r="AB2468" s="1125"/>
      <c r="AC2468" s="1151"/>
      <c r="AD2468" s="1152"/>
      <c r="AE2468" s="1153"/>
      <c r="AF2468" s="1153"/>
      <c r="AG2468" s="1153"/>
      <c r="AH2468" s="124"/>
      <c r="AI2468" s="124"/>
      <c r="AJ2468" s="124"/>
      <c r="AK2468" s="124"/>
      <c r="AL2468" s="1153"/>
      <c r="AM2468" s="124"/>
      <c r="AN2468" s="124"/>
      <c r="AO2468" s="1153"/>
      <c r="AP2468" s="1153"/>
      <c r="AQ2468" s="1153"/>
      <c r="AR2468" s="1154"/>
      <c r="AS2468" s="1154"/>
      <c r="AT2468" s="1154"/>
      <c r="AU2468" s="1154"/>
      <c r="AV2468" s="1154"/>
      <c r="AW2468" s="1154"/>
      <c r="AX2468" s="1154"/>
      <c r="AY2468" s="1154"/>
      <c r="AZ2468" s="1154"/>
      <c r="BA2468" s="1154"/>
      <c r="BB2468" s="1154"/>
    </row>
    <row r="2469" spans="2:54" ht="15" customHeight="1">
      <c r="B2469" s="1155"/>
      <c r="C2469" s="3017"/>
      <c r="D2469" s="3017"/>
      <c r="E2469" s="1146" t="s">
        <v>1130</v>
      </c>
      <c r="F2469" s="1106"/>
      <c r="G2469" s="441" t="s">
        <v>93</v>
      </c>
      <c r="H2469" s="441" t="s">
        <v>1103</v>
      </c>
      <c r="I2469" s="441" t="s">
        <v>1131</v>
      </c>
      <c r="J2469" s="441" t="s">
        <v>112</v>
      </c>
      <c r="K2469" s="1111" t="s">
        <v>1135</v>
      </c>
      <c r="L2469" s="441" t="s">
        <v>1120</v>
      </c>
      <c r="M2469" s="441" t="str">
        <f t="shared" si="149"/>
        <v>&lt;INSERT CONNECTION POINT NAME&gt;</v>
      </c>
      <c r="N2469" s="1111" t="s">
        <v>1106</v>
      </c>
      <c r="O2469" s="1111" t="s">
        <v>833</v>
      </c>
      <c r="P2469" s="1111"/>
      <c r="Q2469" s="2892"/>
      <c r="R2469" s="2096"/>
      <c r="S2469" s="2870"/>
      <c r="T2469" s="2870"/>
      <c r="U2469" s="2870"/>
      <c r="V2469" s="2870"/>
      <c r="W2469" s="2870"/>
      <c r="X2469" s="2870"/>
      <c r="Y2469" s="2870"/>
      <c r="Z2469" s="2870"/>
      <c r="AA2469" s="2871"/>
      <c r="AB2469" s="1125"/>
      <c r="AC2469" s="1151"/>
      <c r="AD2469" s="1152"/>
      <c r="AE2469" s="1153"/>
      <c r="AF2469" s="1153"/>
      <c r="AG2469" s="1153"/>
      <c r="AH2469" s="124"/>
      <c r="AI2469" s="124"/>
      <c r="AJ2469" s="124"/>
      <c r="AK2469" s="124"/>
      <c r="AL2469" s="1153"/>
      <c r="AM2469" s="124"/>
      <c r="AN2469" s="124"/>
      <c r="AO2469" s="1153"/>
      <c r="AP2469" s="1153"/>
      <c r="AQ2469" s="1153"/>
      <c r="AR2469" s="1154"/>
      <c r="AS2469" s="1154"/>
      <c r="AT2469" s="1154"/>
      <c r="AU2469" s="1154"/>
      <c r="AV2469" s="1154"/>
      <c r="AW2469" s="1154"/>
      <c r="AX2469" s="1154"/>
      <c r="AY2469" s="1154"/>
      <c r="AZ2469" s="1154"/>
      <c r="BA2469" s="1154"/>
      <c r="BB2469" s="1154"/>
    </row>
    <row r="2470" spans="2:54" ht="15" customHeight="1">
      <c r="B2470" s="1155"/>
      <c r="C2470" s="3016" t="s">
        <v>1135</v>
      </c>
      <c r="D2470" s="3016" t="s">
        <v>842</v>
      </c>
      <c r="E2470" s="1146" t="s">
        <v>1127</v>
      </c>
      <c r="F2470" s="1106"/>
      <c r="G2470" s="441" t="s">
        <v>93</v>
      </c>
      <c r="H2470" s="441" t="s">
        <v>1103</v>
      </c>
      <c r="I2470" s="441" t="s">
        <v>1128</v>
      </c>
      <c r="J2470" s="441" t="s">
        <v>112</v>
      </c>
      <c r="K2470" s="1111" t="s">
        <v>1135</v>
      </c>
      <c r="L2470" s="441" t="s">
        <v>1120</v>
      </c>
      <c r="M2470" s="441" t="str">
        <f t="shared" si="149"/>
        <v>&lt;INSERT CONNECTION POINT NAME&gt;</v>
      </c>
      <c r="N2470" s="1111" t="s">
        <v>1106</v>
      </c>
      <c r="O2470" s="1111" t="s">
        <v>842</v>
      </c>
      <c r="P2470" s="1111"/>
      <c r="Q2470" s="2892"/>
      <c r="R2470" s="2096"/>
      <c r="S2470" s="2870"/>
      <c r="T2470" s="2870"/>
      <c r="U2470" s="2870"/>
      <c r="V2470" s="2870"/>
      <c r="W2470" s="2870"/>
      <c r="X2470" s="2870"/>
      <c r="Y2470" s="2870"/>
      <c r="Z2470" s="2870"/>
      <c r="AA2470" s="2871"/>
      <c r="AB2470" s="1125"/>
      <c r="AC2470" s="1151"/>
      <c r="AD2470" s="1152"/>
      <c r="AE2470" s="1153"/>
      <c r="AF2470" s="1153"/>
      <c r="AG2470" s="1153"/>
      <c r="AH2470" s="124"/>
      <c r="AI2470" s="124"/>
      <c r="AJ2470" s="124"/>
      <c r="AK2470" s="124"/>
      <c r="AL2470" s="1153"/>
      <c r="AM2470" s="124"/>
      <c r="AN2470" s="124"/>
      <c r="AO2470" s="1153"/>
      <c r="AP2470" s="1153"/>
      <c r="AQ2470" s="1153"/>
      <c r="AR2470" s="1154"/>
      <c r="AS2470" s="1154"/>
      <c r="AT2470" s="1154"/>
      <c r="AU2470" s="1154"/>
      <c r="AV2470" s="1154"/>
      <c r="AW2470" s="1154"/>
      <c r="AX2470" s="1154"/>
      <c r="AY2470" s="1154"/>
      <c r="AZ2470" s="1154"/>
      <c r="BA2470" s="1154"/>
      <c r="BB2470" s="1154"/>
    </row>
    <row r="2471" spans="2:54" ht="15" customHeight="1">
      <c r="B2471" s="1155"/>
      <c r="C2471" s="3017"/>
      <c r="D2471" s="3017"/>
      <c r="E2471" s="1146" t="s">
        <v>1130</v>
      </c>
      <c r="F2471" s="1106"/>
      <c r="G2471" s="441" t="s">
        <v>93</v>
      </c>
      <c r="H2471" s="441" t="s">
        <v>1103</v>
      </c>
      <c r="I2471" s="441" t="s">
        <v>1131</v>
      </c>
      <c r="J2471" s="441" t="s">
        <v>112</v>
      </c>
      <c r="K2471" s="1111" t="s">
        <v>1135</v>
      </c>
      <c r="L2471" s="441" t="s">
        <v>1120</v>
      </c>
      <c r="M2471" s="441" t="str">
        <f t="shared" si="149"/>
        <v>&lt;INSERT CONNECTION POINT NAME&gt;</v>
      </c>
      <c r="N2471" s="1111" t="s">
        <v>1106</v>
      </c>
      <c r="O2471" s="1111" t="s">
        <v>842</v>
      </c>
      <c r="P2471" s="1111"/>
      <c r="Q2471" s="2892"/>
      <c r="R2471" s="2096"/>
      <c r="S2471" s="2870"/>
      <c r="T2471" s="2870"/>
      <c r="U2471" s="2870"/>
      <c r="V2471" s="2870"/>
      <c r="W2471" s="2870"/>
      <c r="X2471" s="2870"/>
      <c r="Y2471" s="2870"/>
      <c r="Z2471" s="2870"/>
      <c r="AA2471" s="2871"/>
      <c r="AB2471" s="1125"/>
      <c r="AC2471" s="1151"/>
      <c r="AD2471" s="1152"/>
      <c r="AE2471" s="1153"/>
      <c r="AF2471" s="1153"/>
      <c r="AG2471" s="1153"/>
      <c r="AH2471" s="124"/>
      <c r="AI2471" s="124"/>
      <c r="AJ2471" s="124"/>
      <c r="AK2471" s="124"/>
      <c r="AL2471" s="1153"/>
      <c r="AM2471" s="124"/>
      <c r="AN2471" s="124"/>
      <c r="AO2471" s="1153"/>
      <c r="AP2471" s="1153"/>
      <c r="AQ2471" s="1153"/>
      <c r="AR2471" s="1154"/>
      <c r="AS2471" s="1154"/>
      <c r="AT2471" s="1154"/>
      <c r="AU2471" s="1154"/>
      <c r="AV2471" s="1154"/>
      <c r="AW2471" s="1154"/>
      <c r="AX2471" s="1154"/>
      <c r="AY2471" s="1154"/>
      <c r="AZ2471" s="1154"/>
      <c r="BA2471" s="1154"/>
      <c r="BB2471" s="1154"/>
    </row>
    <row r="2472" spans="2:54" ht="15" customHeight="1">
      <c r="B2472" s="1155"/>
      <c r="C2472" s="3016" t="s">
        <v>1136</v>
      </c>
      <c r="D2472" s="3016" t="s">
        <v>833</v>
      </c>
      <c r="E2472" s="1146" t="s">
        <v>1127</v>
      </c>
      <c r="F2472" s="1106"/>
      <c r="G2472" s="441" t="s">
        <v>93</v>
      </c>
      <c r="H2472" s="441" t="s">
        <v>1103</v>
      </c>
      <c r="I2472" s="441" t="s">
        <v>1128</v>
      </c>
      <c r="J2472" s="441" t="s">
        <v>112</v>
      </c>
      <c r="K2472" s="1111" t="s">
        <v>1136</v>
      </c>
      <c r="L2472" s="441" t="s">
        <v>1120</v>
      </c>
      <c r="M2472" s="441" t="str">
        <f t="shared" si="149"/>
        <v>&lt;INSERT CONNECTION POINT NAME&gt;</v>
      </c>
      <c r="N2472" s="1111" t="s">
        <v>1106</v>
      </c>
      <c r="O2472" s="1111" t="s">
        <v>833</v>
      </c>
      <c r="P2472" s="1111"/>
      <c r="Q2472" s="2892"/>
      <c r="R2472" s="2096"/>
      <c r="S2472" s="2870"/>
      <c r="T2472" s="2870"/>
      <c r="U2472" s="2870"/>
      <c r="V2472" s="2870"/>
      <c r="W2472" s="2870"/>
      <c r="X2472" s="2870"/>
      <c r="Y2472" s="2870"/>
      <c r="Z2472" s="2870"/>
      <c r="AA2472" s="2871"/>
      <c r="AB2472" s="1125"/>
      <c r="AC2472" s="1151"/>
      <c r="AD2472" s="1152"/>
      <c r="AE2472" s="1153"/>
      <c r="AF2472" s="1153"/>
      <c r="AG2472" s="1153"/>
      <c r="AH2472" s="124"/>
      <c r="AI2472" s="124"/>
      <c r="AJ2472" s="124"/>
      <c r="AK2472" s="124"/>
      <c r="AL2472" s="1153"/>
      <c r="AM2472" s="124"/>
      <c r="AN2472" s="124"/>
      <c r="AO2472" s="1153"/>
      <c r="AP2472" s="1153"/>
      <c r="AQ2472" s="1153"/>
      <c r="AR2472" s="1154"/>
      <c r="AS2472" s="1154"/>
      <c r="AT2472" s="1154"/>
      <c r="AU2472" s="1154"/>
      <c r="AV2472" s="1154"/>
      <c r="AW2472" s="1154"/>
      <c r="AX2472" s="1154"/>
      <c r="AY2472" s="1154"/>
      <c r="AZ2472" s="1154"/>
      <c r="BA2472" s="1154"/>
      <c r="BB2472" s="1154"/>
    </row>
    <row r="2473" spans="2:54" ht="15" customHeight="1">
      <c r="B2473" s="1155"/>
      <c r="C2473" s="3017"/>
      <c r="D2473" s="3017"/>
      <c r="E2473" s="1146" t="s">
        <v>1130</v>
      </c>
      <c r="F2473" s="1106"/>
      <c r="G2473" s="441" t="s">
        <v>93</v>
      </c>
      <c r="H2473" s="441" t="s">
        <v>1103</v>
      </c>
      <c r="I2473" s="441" t="s">
        <v>1131</v>
      </c>
      <c r="J2473" s="441" t="s">
        <v>112</v>
      </c>
      <c r="K2473" s="1111" t="s">
        <v>1136</v>
      </c>
      <c r="L2473" s="441" t="s">
        <v>1120</v>
      </c>
      <c r="M2473" s="441" t="str">
        <f t="shared" si="149"/>
        <v>&lt;INSERT CONNECTION POINT NAME&gt;</v>
      </c>
      <c r="N2473" s="1111" t="s">
        <v>1106</v>
      </c>
      <c r="O2473" s="1111" t="s">
        <v>833</v>
      </c>
      <c r="P2473" s="1111"/>
      <c r="Q2473" s="2100"/>
      <c r="R2473" s="2101"/>
      <c r="S2473" s="2102"/>
      <c r="T2473" s="2102"/>
      <c r="U2473" s="2102"/>
      <c r="V2473" s="2102"/>
      <c r="W2473" s="2102"/>
      <c r="X2473" s="2102"/>
      <c r="Y2473" s="2102"/>
      <c r="Z2473" s="2102"/>
      <c r="AA2473" s="2103"/>
      <c r="AB2473" s="1125"/>
      <c r="AC2473" s="1151"/>
      <c r="AD2473" s="1152"/>
      <c r="AE2473" s="1153"/>
      <c r="AF2473" s="1153"/>
      <c r="AG2473" s="1153"/>
      <c r="AH2473" s="124"/>
      <c r="AI2473" s="124"/>
      <c r="AJ2473" s="124"/>
      <c r="AK2473" s="124"/>
      <c r="AL2473" s="1153"/>
      <c r="AM2473" s="124"/>
      <c r="AN2473" s="124"/>
      <c r="AO2473" s="1153"/>
      <c r="AP2473" s="1153"/>
      <c r="AQ2473" s="1153"/>
      <c r="AR2473" s="1154"/>
      <c r="AS2473" s="1154"/>
      <c r="AT2473" s="1154"/>
      <c r="AU2473" s="1154"/>
      <c r="AV2473" s="1154"/>
      <c r="AW2473" s="1154"/>
      <c r="AX2473" s="1154"/>
      <c r="AY2473" s="1154"/>
      <c r="AZ2473" s="1154"/>
      <c r="BA2473" s="1154"/>
      <c r="BB2473" s="1154"/>
    </row>
    <row r="2474" spans="2:54" ht="15" customHeight="1">
      <c r="B2474" s="1155"/>
      <c r="C2474" s="3016" t="s">
        <v>1136</v>
      </c>
      <c r="D2474" s="3016" t="s">
        <v>842</v>
      </c>
      <c r="E2474" s="1146" t="s">
        <v>1127</v>
      </c>
      <c r="F2474" s="1106"/>
      <c r="G2474" s="441" t="s">
        <v>93</v>
      </c>
      <c r="H2474" s="441" t="s">
        <v>1103</v>
      </c>
      <c r="I2474" s="441" t="s">
        <v>1128</v>
      </c>
      <c r="J2474" s="441" t="s">
        <v>112</v>
      </c>
      <c r="K2474" s="1111" t="s">
        <v>1136</v>
      </c>
      <c r="L2474" s="441" t="s">
        <v>1120</v>
      </c>
      <c r="M2474" s="441" t="str">
        <f t="shared" si="149"/>
        <v>&lt;INSERT CONNECTION POINT NAME&gt;</v>
      </c>
      <c r="N2474" s="1111" t="s">
        <v>1106</v>
      </c>
      <c r="O2474" s="1111" t="s">
        <v>842</v>
      </c>
      <c r="P2474" s="1111"/>
      <c r="Q2474" s="2100"/>
      <c r="R2474" s="2101"/>
      <c r="S2474" s="2102"/>
      <c r="T2474" s="2102"/>
      <c r="U2474" s="2102"/>
      <c r="V2474" s="2102"/>
      <c r="W2474" s="2102"/>
      <c r="X2474" s="2102"/>
      <c r="Y2474" s="2102"/>
      <c r="Z2474" s="2102"/>
      <c r="AA2474" s="2103"/>
      <c r="AB2474" s="1125"/>
      <c r="AC2474" s="1151"/>
      <c r="AD2474" s="1152"/>
      <c r="AE2474" s="1153"/>
      <c r="AF2474" s="1153"/>
      <c r="AG2474" s="1153"/>
      <c r="AH2474" s="124"/>
      <c r="AI2474" s="124"/>
      <c r="AJ2474" s="124"/>
      <c r="AK2474" s="124"/>
      <c r="AL2474" s="1153"/>
      <c r="AM2474" s="124"/>
      <c r="AN2474" s="124"/>
      <c r="AO2474" s="1153"/>
      <c r="AP2474" s="1153"/>
      <c r="AQ2474" s="1153"/>
      <c r="AR2474" s="1154"/>
      <c r="AS2474" s="1154"/>
      <c r="AT2474" s="1154"/>
      <c r="AU2474" s="1154"/>
      <c r="AV2474" s="1154"/>
      <c r="AW2474" s="1154"/>
      <c r="AX2474" s="1154"/>
      <c r="AY2474" s="1154"/>
      <c r="AZ2474" s="1154"/>
      <c r="BA2474" s="1154"/>
      <c r="BB2474" s="1154"/>
    </row>
    <row r="2475" spans="2:54" ht="15" customHeight="1" thickBot="1">
      <c r="B2475" s="2872"/>
      <c r="C2475" s="3018"/>
      <c r="D2475" s="3018"/>
      <c r="E2475" s="2873" t="s">
        <v>1130</v>
      </c>
      <c r="F2475" s="1106"/>
      <c r="G2475" s="441" t="s">
        <v>93</v>
      </c>
      <c r="H2475" s="441" t="s">
        <v>1103</v>
      </c>
      <c r="I2475" s="441" t="s">
        <v>1131</v>
      </c>
      <c r="J2475" s="441" t="s">
        <v>112</v>
      </c>
      <c r="K2475" s="1111" t="s">
        <v>1136</v>
      </c>
      <c r="L2475" s="441" t="s">
        <v>1120</v>
      </c>
      <c r="M2475" s="441" t="str">
        <f t="shared" si="149"/>
        <v>&lt;INSERT CONNECTION POINT NAME&gt;</v>
      </c>
      <c r="N2475" s="1111" t="s">
        <v>1106</v>
      </c>
      <c r="O2475" s="1111" t="s">
        <v>842</v>
      </c>
      <c r="P2475" s="1111"/>
      <c r="Q2475" s="2893"/>
      <c r="R2475" s="2894"/>
      <c r="S2475" s="2877"/>
      <c r="T2475" s="2877"/>
      <c r="U2475" s="2877"/>
      <c r="V2475" s="2877"/>
      <c r="W2475" s="2877"/>
      <c r="X2475" s="2877"/>
      <c r="Y2475" s="2877"/>
      <c r="Z2475" s="2877"/>
      <c r="AA2475" s="2878"/>
      <c r="AB2475" s="1162"/>
      <c r="AC2475" s="1151"/>
      <c r="AD2475" s="1152"/>
      <c r="AE2475" s="1153"/>
      <c r="AF2475" s="1153"/>
      <c r="AG2475" s="1153"/>
      <c r="AH2475" s="124"/>
      <c r="AI2475" s="124"/>
      <c r="AJ2475" s="124"/>
      <c r="AK2475" s="124"/>
      <c r="AL2475" s="1153"/>
      <c r="AM2475" s="124"/>
      <c r="AN2475" s="124"/>
      <c r="AO2475" s="1153"/>
      <c r="AP2475" s="1153"/>
      <c r="AQ2475" s="1153"/>
      <c r="AR2475" s="1154"/>
      <c r="AS2475" s="1154"/>
      <c r="AT2475" s="1154"/>
      <c r="AU2475" s="1154"/>
      <c r="AV2475" s="1154"/>
      <c r="AW2475" s="1154"/>
      <c r="AX2475" s="1154"/>
      <c r="AY2475" s="1154"/>
      <c r="AZ2475" s="1154"/>
      <c r="BA2475" s="1154"/>
      <c r="BB2475" s="1154"/>
    </row>
    <row r="2476" spans="2:54" ht="15" customHeight="1">
      <c r="B2476" s="1145" t="s">
        <v>1125</v>
      </c>
      <c r="C2476" s="3019" t="s">
        <v>1126</v>
      </c>
      <c r="D2476" s="3019" t="s">
        <v>842</v>
      </c>
      <c r="E2476" s="1146" t="s">
        <v>1127</v>
      </c>
      <c r="F2476" s="1106"/>
      <c r="G2476" s="441" t="s">
        <v>93</v>
      </c>
      <c r="H2476" s="441" t="s">
        <v>1103</v>
      </c>
      <c r="I2476" s="441" t="s">
        <v>1128</v>
      </c>
      <c r="J2476" s="441" t="s">
        <v>112</v>
      </c>
      <c r="K2476" s="441" t="s">
        <v>1126</v>
      </c>
      <c r="L2476" s="441" t="s">
        <v>1120</v>
      </c>
      <c r="M2476" s="441" t="str">
        <f t="shared" ref="M2476" si="151">B2476</f>
        <v>&lt;INSERT CONNECTION POINT NAME&gt;</v>
      </c>
      <c r="N2476" s="441" t="s">
        <v>1129</v>
      </c>
      <c r="O2476" s="441" t="s">
        <v>842</v>
      </c>
      <c r="P2476" s="1111"/>
      <c r="Q2476" s="1147"/>
      <c r="R2476" s="1148"/>
      <c r="S2476" s="1149"/>
      <c r="T2476" s="1149"/>
      <c r="U2476" s="1149"/>
      <c r="V2476" s="1149"/>
      <c r="W2476" s="1149"/>
      <c r="X2476" s="1149"/>
      <c r="Y2476" s="1149"/>
      <c r="Z2476" s="1149"/>
      <c r="AA2476" s="1150"/>
      <c r="AC2476" s="124"/>
      <c r="AD2476" s="124"/>
      <c r="AE2476" s="124"/>
      <c r="AF2476" s="124"/>
      <c r="AG2476" s="124"/>
      <c r="AH2476" s="124"/>
      <c r="AI2476" s="124"/>
      <c r="AJ2476" s="124"/>
      <c r="AK2476" s="124"/>
      <c r="AL2476" s="124"/>
      <c r="AM2476" s="124"/>
      <c r="AN2476" s="124"/>
      <c r="AO2476" s="124"/>
      <c r="AP2476" s="124"/>
      <c r="AQ2476" s="124"/>
      <c r="AR2476" s="124"/>
      <c r="AS2476" s="124"/>
      <c r="AT2476" s="124"/>
      <c r="AU2476" s="124"/>
      <c r="AV2476" s="124"/>
      <c r="AW2476" s="124"/>
      <c r="AX2476" s="124"/>
      <c r="AY2476" s="124"/>
      <c r="AZ2476" s="124"/>
      <c r="BA2476" s="124"/>
      <c r="BB2476" s="124"/>
    </row>
    <row r="2477" spans="2:54" ht="15" customHeight="1">
      <c r="B2477" s="1155"/>
      <c r="C2477" s="3017"/>
      <c r="D2477" s="3017"/>
      <c r="E2477" s="1146" t="s">
        <v>1130</v>
      </c>
      <c r="F2477" s="1106"/>
      <c r="G2477" s="441" t="s">
        <v>93</v>
      </c>
      <c r="H2477" s="441" t="s">
        <v>1103</v>
      </c>
      <c r="I2477" s="441" t="s">
        <v>1131</v>
      </c>
      <c r="J2477" s="441" t="s">
        <v>112</v>
      </c>
      <c r="K2477" s="441" t="s">
        <v>1126</v>
      </c>
      <c r="L2477" s="441" t="s">
        <v>1120</v>
      </c>
      <c r="M2477" s="441" t="str">
        <f t="shared" si="149"/>
        <v>&lt;INSERT CONNECTION POINT NAME&gt;</v>
      </c>
      <c r="N2477" s="441" t="s">
        <v>1129</v>
      </c>
      <c r="O2477" s="441" t="s">
        <v>842</v>
      </c>
      <c r="P2477" s="1111"/>
      <c r="Q2477" s="1156"/>
      <c r="R2477" s="1157"/>
      <c r="S2477" s="1158"/>
      <c r="T2477" s="1158"/>
      <c r="U2477" s="1158"/>
      <c r="V2477" s="1158"/>
      <c r="W2477" s="1158"/>
      <c r="X2477" s="1158"/>
      <c r="Y2477" s="1158"/>
      <c r="Z2477" s="1158"/>
      <c r="AA2477" s="1159"/>
      <c r="AC2477" s="124"/>
      <c r="AD2477" s="124"/>
      <c r="AE2477" s="124"/>
      <c r="AF2477" s="124"/>
      <c r="AG2477" s="124"/>
      <c r="AH2477" s="124"/>
      <c r="AI2477" s="124"/>
      <c r="AJ2477" s="124"/>
      <c r="AK2477" s="124"/>
      <c r="AL2477" s="124"/>
      <c r="AM2477" s="124"/>
      <c r="AN2477" s="124"/>
      <c r="AO2477" s="124"/>
      <c r="AP2477" s="124"/>
      <c r="AQ2477" s="124"/>
      <c r="AR2477" s="124"/>
      <c r="AS2477" s="124"/>
      <c r="AT2477" s="124"/>
      <c r="AU2477" s="124"/>
      <c r="AV2477" s="124"/>
      <c r="AW2477" s="124"/>
      <c r="AX2477" s="124"/>
      <c r="AY2477" s="124"/>
      <c r="AZ2477" s="124"/>
      <c r="BA2477" s="124"/>
      <c r="BB2477" s="124"/>
    </row>
    <row r="2478" spans="2:54" ht="15" customHeight="1">
      <c r="B2478" s="1155"/>
      <c r="C2478" s="3016" t="s">
        <v>1132</v>
      </c>
      <c r="D2478" s="3016" t="s">
        <v>833</v>
      </c>
      <c r="E2478" s="1146" t="s">
        <v>1127</v>
      </c>
      <c r="F2478" s="1106"/>
      <c r="G2478" s="441" t="s">
        <v>93</v>
      </c>
      <c r="H2478" s="441" t="s">
        <v>1103</v>
      </c>
      <c r="I2478" s="441" t="s">
        <v>1128</v>
      </c>
      <c r="J2478" s="441" t="s">
        <v>112</v>
      </c>
      <c r="K2478" s="1111" t="s">
        <v>1132</v>
      </c>
      <c r="L2478" s="441" t="s">
        <v>1120</v>
      </c>
      <c r="M2478" s="441" t="str">
        <f t="shared" si="149"/>
        <v>&lt;INSERT CONNECTION POINT NAME&gt;</v>
      </c>
      <c r="N2478" s="1111" t="s">
        <v>1106</v>
      </c>
      <c r="O2478" s="1111" t="s">
        <v>833</v>
      </c>
      <c r="P2478" s="1111"/>
      <c r="Q2478" s="2850"/>
      <c r="R2478" s="2097"/>
      <c r="S2478" s="2851"/>
      <c r="T2478" s="2851"/>
      <c r="U2478" s="2851"/>
      <c r="V2478" s="2851"/>
      <c r="W2478" s="2852"/>
      <c r="X2478" s="2852"/>
      <c r="Y2478" s="2852"/>
      <c r="Z2478" s="2852"/>
      <c r="AA2478" s="2853"/>
      <c r="AC2478" s="124"/>
      <c r="AD2478" s="124"/>
      <c r="AE2478" s="124"/>
      <c r="AF2478" s="124"/>
      <c r="AG2478" s="124"/>
      <c r="AH2478" s="124"/>
      <c r="AI2478" s="124"/>
      <c r="AJ2478" s="124"/>
      <c r="AK2478" s="124"/>
      <c r="AL2478" s="124"/>
      <c r="AM2478" s="124"/>
      <c r="AN2478" s="124"/>
      <c r="AO2478" s="124"/>
      <c r="AP2478" s="124"/>
      <c r="AQ2478" s="124"/>
      <c r="AR2478" s="124"/>
      <c r="AS2478" s="124"/>
      <c r="AT2478" s="124"/>
      <c r="AU2478" s="124"/>
      <c r="AV2478" s="124"/>
      <c r="AW2478" s="124"/>
      <c r="AX2478" s="124"/>
      <c r="AY2478" s="124"/>
      <c r="AZ2478" s="124"/>
      <c r="BA2478" s="124"/>
      <c r="BB2478" s="124"/>
    </row>
    <row r="2479" spans="2:54" ht="15" customHeight="1">
      <c r="B2479" s="1155"/>
      <c r="C2479" s="3017"/>
      <c r="D2479" s="3017"/>
      <c r="E2479" s="1146" t="s">
        <v>1130</v>
      </c>
      <c r="F2479" s="1106"/>
      <c r="G2479" s="441" t="s">
        <v>93</v>
      </c>
      <c r="H2479" s="441" t="s">
        <v>1103</v>
      </c>
      <c r="I2479" s="441" t="s">
        <v>1131</v>
      </c>
      <c r="J2479" s="441" t="s">
        <v>112</v>
      </c>
      <c r="K2479" s="1111" t="s">
        <v>1132</v>
      </c>
      <c r="L2479" s="441" t="s">
        <v>1120</v>
      </c>
      <c r="M2479" s="441" t="str">
        <f t="shared" si="149"/>
        <v>&lt;INSERT CONNECTION POINT NAME&gt;</v>
      </c>
      <c r="N2479" s="1111" t="s">
        <v>1106</v>
      </c>
      <c r="O2479" s="1111" t="s">
        <v>833</v>
      </c>
      <c r="P2479" s="1111"/>
      <c r="Q2479" s="2850"/>
      <c r="R2479" s="2097"/>
      <c r="S2479" s="2851"/>
      <c r="T2479" s="2851"/>
      <c r="U2479" s="2851"/>
      <c r="V2479" s="2851"/>
      <c r="W2479" s="2852"/>
      <c r="X2479" s="2852"/>
      <c r="Y2479" s="2852"/>
      <c r="Z2479" s="2852"/>
      <c r="AA2479" s="2853"/>
      <c r="AC2479" s="124"/>
      <c r="AD2479" s="124"/>
      <c r="AE2479" s="124"/>
      <c r="AF2479" s="124"/>
      <c r="AG2479" s="124"/>
      <c r="AH2479" s="124"/>
      <c r="AI2479" s="124"/>
      <c r="AJ2479" s="124"/>
      <c r="AK2479" s="124"/>
      <c r="AL2479" s="124"/>
      <c r="AM2479" s="124"/>
      <c r="AN2479" s="124"/>
      <c r="AO2479" s="124"/>
      <c r="AP2479" s="124"/>
      <c r="AQ2479" s="124"/>
      <c r="AR2479" s="124"/>
      <c r="AS2479" s="124"/>
      <c r="AT2479" s="124"/>
      <c r="AU2479" s="124"/>
      <c r="AV2479" s="124"/>
      <c r="AW2479" s="124"/>
      <c r="AX2479" s="124"/>
      <c r="AY2479" s="124"/>
      <c r="AZ2479" s="124"/>
      <c r="BA2479" s="124"/>
      <c r="BB2479" s="124"/>
    </row>
    <row r="2480" spans="2:54" ht="15" customHeight="1">
      <c r="B2480" s="1155"/>
      <c r="C2480" s="3016" t="s">
        <v>1132</v>
      </c>
      <c r="D2480" s="3016" t="s">
        <v>842</v>
      </c>
      <c r="E2480" s="1146" t="s">
        <v>1127</v>
      </c>
      <c r="F2480" s="1106"/>
      <c r="G2480" s="441" t="s">
        <v>93</v>
      </c>
      <c r="H2480" s="441" t="s">
        <v>1103</v>
      </c>
      <c r="I2480" s="441" t="s">
        <v>1128</v>
      </c>
      <c r="J2480" s="441" t="s">
        <v>112</v>
      </c>
      <c r="K2480" s="1111" t="s">
        <v>1132</v>
      </c>
      <c r="L2480" s="441" t="s">
        <v>1120</v>
      </c>
      <c r="M2480" s="441" t="str">
        <f t="shared" si="149"/>
        <v>&lt;INSERT CONNECTION POINT NAME&gt;</v>
      </c>
      <c r="N2480" s="1111" t="s">
        <v>1106</v>
      </c>
      <c r="O2480" s="1112" t="s">
        <v>842</v>
      </c>
      <c r="P2480" s="1111"/>
      <c r="Q2480" s="2850"/>
      <c r="R2480" s="2097"/>
      <c r="S2480" s="2851"/>
      <c r="T2480" s="2851"/>
      <c r="U2480" s="2851"/>
      <c r="V2480" s="2851"/>
      <c r="W2480" s="2852"/>
      <c r="X2480" s="2852"/>
      <c r="Y2480" s="2852"/>
      <c r="Z2480" s="2852"/>
      <c r="AA2480" s="2853"/>
      <c r="AC2480" s="124"/>
      <c r="AD2480" s="124"/>
      <c r="AE2480" s="124"/>
      <c r="AF2480" s="124"/>
      <c r="AG2480" s="124"/>
      <c r="AH2480" s="124"/>
      <c r="AI2480" s="124"/>
      <c r="AJ2480" s="124"/>
      <c r="AK2480" s="124"/>
      <c r="AL2480" s="124"/>
      <c r="AM2480" s="124"/>
      <c r="AN2480" s="124"/>
      <c r="AO2480" s="124"/>
      <c r="AP2480" s="124"/>
      <c r="AQ2480" s="124"/>
      <c r="AR2480" s="124"/>
      <c r="AS2480" s="124"/>
      <c r="AT2480" s="124"/>
      <c r="AU2480" s="124"/>
      <c r="AV2480" s="124"/>
      <c r="AW2480" s="124"/>
      <c r="AX2480" s="124"/>
      <c r="AY2480" s="124"/>
      <c r="AZ2480" s="124"/>
      <c r="BA2480" s="124"/>
      <c r="BB2480" s="124"/>
    </row>
    <row r="2481" spans="2:54" ht="15" customHeight="1">
      <c r="B2481" s="1155"/>
      <c r="C2481" s="3017"/>
      <c r="D2481" s="3017"/>
      <c r="E2481" s="1146" t="s">
        <v>1130</v>
      </c>
      <c r="F2481" s="1106"/>
      <c r="G2481" s="441" t="s">
        <v>93</v>
      </c>
      <c r="H2481" s="441" t="s">
        <v>1103</v>
      </c>
      <c r="I2481" s="441" t="s">
        <v>1131</v>
      </c>
      <c r="J2481" s="441" t="s">
        <v>112</v>
      </c>
      <c r="K2481" s="1111" t="s">
        <v>1132</v>
      </c>
      <c r="L2481" s="441" t="s">
        <v>1120</v>
      </c>
      <c r="M2481" s="441" t="str">
        <f t="shared" si="149"/>
        <v>&lt;INSERT CONNECTION POINT NAME&gt;</v>
      </c>
      <c r="N2481" s="1111" t="s">
        <v>1106</v>
      </c>
      <c r="O2481" s="1112" t="s">
        <v>842</v>
      </c>
      <c r="P2481" s="1111"/>
      <c r="Q2481" s="2850"/>
      <c r="R2481" s="2097"/>
      <c r="S2481" s="2851"/>
      <c r="T2481" s="2851"/>
      <c r="U2481" s="2851"/>
      <c r="V2481" s="2851"/>
      <c r="W2481" s="2852"/>
      <c r="X2481" s="2852"/>
      <c r="Y2481" s="2852"/>
      <c r="Z2481" s="2852"/>
      <c r="AA2481" s="2853"/>
      <c r="AC2481" s="124"/>
      <c r="AD2481" s="124"/>
      <c r="AE2481" s="124"/>
      <c r="AF2481" s="124"/>
      <c r="AG2481" s="124"/>
      <c r="AH2481" s="124"/>
      <c r="AI2481" s="124"/>
      <c r="AJ2481" s="124"/>
      <c r="AK2481" s="124"/>
      <c r="AL2481" s="124"/>
      <c r="AM2481" s="124"/>
      <c r="AN2481" s="124"/>
      <c r="AO2481" s="124"/>
      <c r="AP2481" s="124"/>
      <c r="AQ2481" s="124"/>
      <c r="AR2481" s="124"/>
      <c r="AS2481" s="124"/>
      <c r="AT2481" s="124"/>
      <c r="AU2481" s="124"/>
      <c r="AV2481" s="124"/>
      <c r="AW2481" s="124"/>
      <c r="AX2481" s="124"/>
      <c r="AY2481" s="124"/>
      <c r="AZ2481" s="124"/>
      <c r="BA2481" s="124"/>
      <c r="BB2481" s="124"/>
    </row>
    <row r="2482" spans="2:54" ht="15" customHeight="1">
      <c r="B2482" s="1155"/>
      <c r="C2482" s="3016" t="s">
        <v>1133</v>
      </c>
      <c r="D2482" s="3016"/>
      <c r="E2482" s="1146" t="s">
        <v>1127</v>
      </c>
      <c r="F2482" s="1106"/>
      <c r="G2482" s="441" t="s">
        <v>93</v>
      </c>
      <c r="H2482" s="441" t="s">
        <v>1103</v>
      </c>
      <c r="I2482" s="441" t="s">
        <v>1128</v>
      </c>
      <c r="J2482" s="441" t="s">
        <v>112</v>
      </c>
      <c r="K2482" s="1111" t="s">
        <v>1133</v>
      </c>
      <c r="L2482" s="441" t="s">
        <v>1120</v>
      </c>
      <c r="M2482" s="441" t="str">
        <f t="shared" si="149"/>
        <v>&lt;INSERT CONNECTION POINT NAME&gt;</v>
      </c>
      <c r="N2482" s="1111" t="s">
        <v>1108</v>
      </c>
      <c r="O2482" s="1111" t="s">
        <v>1109</v>
      </c>
      <c r="P2482" s="1111"/>
      <c r="Q2482" s="2856"/>
      <c r="R2482" s="2098"/>
      <c r="S2482" s="2858"/>
      <c r="T2482" s="2858"/>
      <c r="U2482" s="2858"/>
      <c r="V2482" s="2858"/>
      <c r="W2482" s="2859"/>
      <c r="X2482" s="2859"/>
      <c r="Y2482" s="2859"/>
      <c r="Z2482" s="2859"/>
      <c r="AA2482" s="2860"/>
      <c r="AC2482" s="124"/>
      <c r="AD2482" s="124"/>
      <c r="AE2482" s="124"/>
      <c r="AF2482" s="124"/>
      <c r="AG2482" s="124"/>
      <c r="AH2482" s="124"/>
      <c r="AI2482" s="124"/>
      <c r="AJ2482" s="124"/>
      <c r="AK2482" s="124"/>
      <c r="AL2482" s="124"/>
      <c r="AM2482" s="124"/>
      <c r="AN2482" s="124"/>
      <c r="AO2482" s="124"/>
      <c r="AP2482" s="124"/>
      <c r="AQ2482" s="124"/>
      <c r="AR2482" s="124"/>
      <c r="AS2482" s="124"/>
      <c r="AT2482" s="124"/>
      <c r="AU2482" s="124"/>
      <c r="AV2482" s="124"/>
      <c r="AW2482" s="124"/>
      <c r="AX2482" s="124"/>
      <c r="AY2482" s="124"/>
      <c r="AZ2482" s="124"/>
      <c r="BA2482" s="124"/>
      <c r="BB2482" s="124"/>
    </row>
    <row r="2483" spans="2:54" ht="15" customHeight="1">
      <c r="B2483" s="1155"/>
      <c r="C2483" s="3017"/>
      <c r="D2483" s="3017"/>
      <c r="E2483" s="1146" t="s">
        <v>1130</v>
      </c>
      <c r="F2483" s="1106"/>
      <c r="G2483" s="441" t="s">
        <v>93</v>
      </c>
      <c r="H2483" s="441" t="s">
        <v>1103</v>
      </c>
      <c r="I2483" s="441" t="s">
        <v>1131</v>
      </c>
      <c r="J2483" s="441" t="s">
        <v>112</v>
      </c>
      <c r="K2483" s="1111" t="s">
        <v>1133</v>
      </c>
      <c r="L2483" s="441" t="s">
        <v>1120</v>
      </c>
      <c r="M2483" s="441" t="str">
        <f t="shared" si="149"/>
        <v>&lt;INSERT CONNECTION POINT NAME&gt;</v>
      </c>
      <c r="N2483" s="1111" t="s">
        <v>1108</v>
      </c>
      <c r="O2483" s="1111" t="s">
        <v>1109</v>
      </c>
      <c r="P2483" s="1111"/>
      <c r="Q2483" s="2856"/>
      <c r="R2483" s="2098"/>
      <c r="S2483" s="2858"/>
      <c r="T2483" s="2858"/>
      <c r="U2483" s="2858"/>
      <c r="V2483" s="2858"/>
      <c r="W2483" s="2859"/>
      <c r="X2483" s="2859"/>
      <c r="Y2483" s="2859"/>
      <c r="Z2483" s="2859"/>
      <c r="AA2483" s="2860"/>
      <c r="AC2483" s="124"/>
      <c r="AD2483" s="124"/>
      <c r="AE2483" s="124"/>
      <c r="AF2483" s="124"/>
      <c r="AG2483" s="124"/>
      <c r="AH2483" s="124"/>
      <c r="AI2483" s="124"/>
      <c r="AJ2483" s="124"/>
      <c r="AK2483" s="124"/>
      <c r="AL2483" s="124"/>
      <c r="AM2483" s="124"/>
      <c r="AN2483" s="124"/>
      <c r="AO2483" s="124"/>
      <c r="AP2483" s="124"/>
      <c r="AQ2483" s="124"/>
      <c r="AR2483" s="124"/>
      <c r="AS2483" s="124"/>
      <c r="AT2483" s="124"/>
      <c r="AU2483" s="124"/>
      <c r="AV2483" s="124"/>
      <c r="AW2483" s="124"/>
      <c r="AX2483" s="124"/>
      <c r="AY2483" s="124"/>
      <c r="AZ2483" s="124"/>
      <c r="BA2483" s="124"/>
      <c r="BB2483" s="124"/>
    </row>
    <row r="2484" spans="2:54" ht="15" customHeight="1">
      <c r="B2484" s="1155"/>
      <c r="C2484" s="3016" t="s">
        <v>1110</v>
      </c>
      <c r="D2484" s="3016"/>
      <c r="E2484" s="1146" t="s">
        <v>1127</v>
      </c>
      <c r="F2484" s="1106"/>
      <c r="G2484" s="441" t="s">
        <v>93</v>
      </c>
      <c r="H2484" s="441" t="s">
        <v>1103</v>
      </c>
      <c r="I2484" s="441" t="s">
        <v>1128</v>
      </c>
      <c r="J2484" s="441" t="s">
        <v>112</v>
      </c>
      <c r="K2484" s="1111" t="s">
        <v>1110</v>
      </c>
      <c r="L2484" s="441" t="s">
        <v>1120</v>
      </c>
      <c r="M2484" s="441" t="str">
        <f t="shared" si="149"/>
        <v>&lt;INSERT CONNECTION POINT NAME&gt;</v>
      </c>
      <c r="N2484" s="1111" t="s">
        <v>1111</v>
      </c>
      <c r="O2484" s="1112">
        <v>0</v>
      </c>
      <c r="P2484" s="1111"/>
      <c r="Q2484" s="2890"/>
      <c r="R2484" s="2093"/>
      <c r="S2484" s="2883"/>
      <c r="T2484" s="2883"/>
      <c r="U2484" s="2883"/>
      <c r="V2484" s="2883"/>
      <c r="W2484" s="2863"/>
      <c r="X2484" s="2863"/>
      <c r="Y2484" s="2863"/>
      <c r="Z2484" s="2863"/>
      <c r="AA2484" s="2864"/>
      <c r="AC2484" s="124"/>
      <c r="AD2484" s="124"/>
      <c r="AE2484" s="124"/>
      <c r="AF2484" s="124"/>
      <c r="AG2484" s="124"/>
      <c r="AH2484" s="124"/>
      <c r="AI2484" s="124"/>
      <c r="AJ2484" s="124"/>
      <c r="AK2484" s="124"/>
      <c r="AL2484" s="124"/>
      <c r="AM2484" s="124"/>
      <c r="AN2484" s="124"/>
      <c r="AO2484" s="124"/>
      <c r="AP2484" s="124"/>
      <c r="AQ2484" s="124"/>
      <c r="AR2484" s="124"/>
      <c r="AS2484" s="124"/>
      <c r="AT2484" s="124"/>
      <c r="AU2484" s="124"/>
      <c r="AV2484" s="124"/>
      <c r="AW2484" s="124"/>
      <c r="AX2484" s="124"/>
      <c r="AY2484" s="124"/>
      <c r="AZ2484" s="124"/>
      <c r="BA2484" s="124"/>
      <c r="BB2484" s="124"/>
    </row>
    <row r="2485" spans="2:54" ht="15" customHeight="1">
      <c r="B2485" s="1155"/>
      <c r="C2485" s="3017"/>
      <c r="D2485" s="3017"/>
      <c r="E2485" s="1146" t="s">
        <v>1130</v>
      </c>
      <c r="F2485" s="1106"/>
      <c r="G2485" s="441" t="s">
        <v>93</v>
      </c>
      <c r="H2485" s="441" t="s">
        <v>1103</v>
      </c>
      <c r="I2485" s="441" t="s">
        <v>1131</v>
      </c>
      <c r="J2485" s="441" t="s">
        <v>112</v>
      </c>
      <c r="K2485" s="1111" t="s">
        <v>1110</v>
      </c>
      <c r="L2485" s="441" t="s">
        <v>1120</v>
      </c>
      <c r="M2485" s="441" t="str">
        <f t="shared" si="149"/>
        <v>&lt;INSERT CONNECTION POINT NAME&gt;</v>
      </c>
      <c r="N2485" s="1111" t="s">
        <v>1111</v>
      </c>
      <c r="O2485" s="1112">
        <v>0</v>
      </c>
      <c r="P2485" s="1111"/>
      <c r="Q2485" s="2890"/>
      <c r="R2485" s="2093"/>
      <c r="S2485" s="2883"/>
      <c r="T2485" s="2883"/>
      <c r="U2485" s="2883"/>
      <c r="V2485" s="2883"/>
      <c r="W2485" s="2863"/>
      <c r="X2485" s="2863"/>
      <c r="Y2485" s="2863"/>
      <c r="Z2485" s="2863"/>
      <c r="AA2485" s="2864"/>
      <c r="AC2485" s="124"/>
      <c r="AD2485" s="124"/>
      <c r="AE2485" s="124"/>
      <c r="AF2485" s="124"/>
      <c r="AG2485" s="124"/>
      <c r="AH2485" s="124"/>
      <c r="AI2485" s="124"/>
      <c r="AJ2485" s="124"/>
      <c r="AK2485" s="124"/>
      <c r="AL2485" s="124"/>
      <c r="AM2485" s="124"/>
      <c r="AN2485" s="124"/>
      <c r="AO2485" s="124"/>
      <c r="AP2485" s="124"/>
      <c r="AQ2485" s="124"/>
      <c r="AR2485" s="124"/>
      <c r="AS2485" s="124"/>
      <c r="AT2485" s="124"/>
      <c r="AU2485" s="124"/>
      <c r="AV2485" s="124"/>
      <c r="AW2485" s="124"/>
      <c r="AX2485" s="124"/>
      <c r="AY2485" s="124"/>
      <c r="AZ2485" s="124"/>
      <c r="BA2485" s="124"/>
      <c r="BB2485" s="124"/>
    </row>
    <row r="2486" spans="2:54" ht="15" customHeight="1">
      <c r="B2486" s="1155"/>
      <c r="C2486" s="3016" t="s">
        <v>1112</v>
      </c>
      <c r="D2486" s="3016"/>
      <c r="E2486" s="1146" t="s">
        <v>1127</v>
      </c>
      <c r="F2486" s="1106"/>
      <c r="G2486" s="441" t="s">
        <v>93</v>
      </c>
      <c r="H2486" s="441" t="s">
        <v>1103</v>
      </c>
      <c r="I2486" s="441" t="s">
        <v>1128</v>
      </c>
      <c r="J2486" s="441" t="s">
        <v>112</v>
      </c>
      <c r="K2486" s="1111" t="s">
        <v>1112</v>
      </c>
      <c r="L2486" s="441" t="s">
        <v>1120</v>
      </c>
      <c r="M2486" s="441" t="str">
        <f t="shared" si="149"/>
        <v>&lt;INSERT CONNECTION POINT NAME&gt;</v>
      </c>
      <c r="N2486" s="1111" t="s">
        <v>1113</v>
      </c>
      <c r="O2486" s="1111" t="s">
        <v>1113</v>
      </c>
      <c r="P2486" s="1111"/>
      <c r="Q2486" s="2891"/>
      <c r="R2486" s="2866"/>
      <c r="S2486" s="2866"/>
      <c r="T2486" s="2866"/>
      <c r="U2486" s="2866"/>
      <c r="V2486" s="2866"/>
      <c r="W2486" s="2866"/>
      <c r="X2486" s="2866"/>
      <c r="Y2486" s="2866"/>
      <c r="Z2486" s="2866"/>
      <c r="AA2486" s="2099"/>
      <c r="AC2486" s="124"/>
      <c r="AD2486" s="124"/>
      <c r="AE2486" s="124"/>
      <c r="AF2486" s="124"/>
      <c r="AG2486" s="124"/>
      <c r="AH2486" s="124"/>
      <c r="AI2486" s="124"/>
      <c r="AJ2486" s="124"/>
      <c r="AK2486" s="124"/>
      <c r="AL2486" s="124"/>
      <c r="AM2486" s="124"/>
      <c r="AN2486" s="124"/>
      <c r="AO2486" s="124"/>
      <c r="AP2486" s="124"/>
      <c r="AQ2486" s="124"/>
      <c r="AR2486" s="124"/>
      <c r="AS2486" s="124"/>
      <c r="AT2486" s="124"/>
      <c r="AU2486" s="124"/>
      <c r="AV2486" s="124"/>
      <c r="AW2486" s="124"/>
      <c r="AX2486" s="124"/>
      <c r="AY2486" s="124"/>
      <c r="AZ2486" s="124"/>
      <c r="BA2486" s="124"/>
      <c r="BB2486" s="124"/>
    </row>
    <row r="2487" spans="2:54" ht="15" customHeight="1">
      <c r="B2487" s="1155"/>
      <c r="C2487" s="3017"/>
      <c r="D2487" s="3017"/>
      <c r="E2487" s="1146" t="s">
        <v>1130</v>
      </c>
      <c r="F2487" s="1106"/>
      <c r="G2487" s="441" t="s">
        <v>93</v>
      </c>
      <c r="H2487" s="441" t="s">
        <v>1103</v>
      </c>
      <c r="I2487" s="441" t="s">
        <v>1131</v>
      </c>
      <c r="J2487" s="441" t="s">
        <v>112</v>
      </c>
      <c r="K2487" s="1111" t="s">
        <v>1112</v>
      </c>
      <c r="L2487" s="441" t="s">
        <v>1120</v>
      </c>
      <c r="M2487" s="441" t="str">
        <f t="shared" si="149"/>
        <v>&lt;INSERT CONNECTION POINT NAME&gt;</v>
      </c>
      <c r="N2487" s="1111" t="s">
        <v>1113</v>
      </c>
      <c r="O2487" s="1111" t="s">
        <v>1113</v>
      </c>
      <c r="P2487" s="1111"/>
      <c r="Q2487" s="2891"/>
      <c r="R2487" s="2866"/>
      <c r="S2487" s="2866"/>
      <c r="T2487" s="2866"/>
      <c r="U2487" s="2866"/>
      <c r="V2487" s="2866"/>
      <c r="W2487" s="2866"/>
      <c r="X2487" s="2866"/>
      <c r="Y2487" s="2866"/>
      <c r="Z2487" s="2866"/>
      <c r="AA2487" s="2099"/>
      <c r="AC2487" s="124"/>
      <c r="AD2487" s="124"/>
      <c r="AE2487" s="124"/>
      <c r="AF2487" s="124"/>
      <c r="AG2487" s="124"/>
      <c r="AH2487" s="124"/>
      <c r="AI2487" s="124"/>
      <c r="AJ2487" s="124"/>
      <c r="AK2487" s="124"/>
      <c r="AL2487" s="124"/>
      <c r="AM2487" s="124"/>
      <c r="AN2487" s="124"/>
      <c r="AO2487" s="124"/>
      <c r="AP2487" s="124"/>
      <c r="AQ2487" s="124"/>
      <c r="AR2487" s="124"/>
      <c r="AS2487" s="124"/>
      <c r="AT2487" s="124"/>
      <c r="AU2487" s="124"/>
      <c r="AV2487" s="124"/>
      <c r="AW2487" s="124"/>
      <c r="AX2487" s="124"/>
      <c r="AY2487" s="124"/>
      <c r="AZ2487" s="124"/>
      <c r="BA2487" s="124"/>
      <c r="BB2487" s="124"/>
    </row>
    <row r="2488" spans="2:54" ht="15" customHeight="1">
      <c r="B2488" s="1155"/>
      <c r="C2488" s="3016" t="s">
        <v>1134</v>
      </c>
      <c r="D2488" s="3016" t="s">
        <v>833</v>
      </c>
      <c r="E2488" s="1146" t="s">
        <v>1127</v>
      </c>
      <c r="F2488" s="1106"/>
      <c r="G2488" s="441" t="s">
        <v>93</v>
      </c>
      <c r="H2488" s="441" t="s">
        <v>1103</v>
      </c>
      <c r="I2488" s="441" t="s">
        <v>1128</v>
      </c>
      <c r="J2488" s="441" t="s">
        <v>112</v>
      </c>
      <c r="K2488" s="1111" t="s">
        <v>1134</v>
      </c>
      <c r="L2488" s="441" t="s">
        <v>1120</v>
      </c>
      <c r="M2488" s="441" t="str">
        <f t="shared" si="149"/>
        <v>&lt;INSERT CONNECTION POINT NAME&gt;</v>
      </c>
      <c r="N2488" s="1111" t="s">
        <v>1115</v>
      </c>
      <c r="O2488" s="1111" t="s">
        <v>833</v>
      </c>
      <c r="P2488" s="1111"/>
      <c r="Q2488" s="2892"/>
      <c r="R2488" s="2096"/>
      <c r="S2488" s="2870"/>
      <c r="T2488" s="2870"/>
      <c r="U2488" s="2870"/>
      <c r="V2488" s="2870"/>
      <c r="W2488" s="2870"/>
      <c r="X2488" s="2870"/>
      <c r="Y2488" s="2870"/>
      <c r="Z2488" s="2870"/>
      <c r="AA2488" s="2871"/>
      <c r="AC2488" s="124"/>
      <c r="AD2488" s="124"/>
      <c r="AE2488" s="124"/>
      <c r="AF2488" s="124"/>
      <c r="AG2488" s="124"/>
      <c r="AH2488" s="124"/>
      <c r="AI2488" s="124"/>
      <c r="AJ2488" s="124"/>
      <c r="AK2488" s="124"/>
      <c r="AL2488" s="124"/>
      <c r="AM2488" s="124"/>
      <c r="AN2488" s="124"/>
      <c r="AO2488" s="124"/>
      <c r="AP2488" s="124"/>
      <c r="AQ2488" s="124"/>
      <c r="AR2488" s="124"/>
      <c r="AS2488" s="124"/>
      <c r="AT2488" s="124"/>
      <c r="AU2488" s="124"/>
      <c r="AV2488" s="124"/>
      <c r="AW2488" s="124"/>
      <c r="AX2488" s="124"/>
      <c r="AY2488" s="124"/>
      <c r="AZ2488" s="124"/>
      <c r="BA2488" s="124"/>
      <c r="BB2488" s="124"/>
    </row>
    <row r="2489" spans="2:54" ht="15" customHeight="1">
      <c r="B2489" s="1155"/>
      <c r="C2489" s="3017"/>
      <c r="D2489" s="3017"/>
      <c r="E2489" s="1146" t="s">
        <v>1130</v>
      </c>
      <c r="F2489" s="1106"/>
      <c r="G2489" s="441" t="s">
        <v>93</v>
      </c>
      <c r="H2489" s="441" t="s">
        <v>1103</v>
      </c>
      <c r="I2489" s="441" t="s">
        <v>1131</v>
      </c>
      <c r="J2489" s="441" t="s">
        <v>112</v>
      </c>
      <c r="K2489" s="1111" t="s">
        <v>1134</v>
      </c>
      <c r="L2489" s="441" t="s">
        <v>1120</v>
      </c>
      <c r="M2489" s="441" t="str">
        <f t="shared" si="149"/>
        <v>&lt;INSERT CONNECTION POINT NAME&gt;</v>
      </c>
      <c r="N2489" s="1111" t="s">
        <v>1115</v>
      </c>
      <c r="O2489" s="1111" t="s">
        <v>833</v>
      </c>
      <c r="P2489" s="1111"/>
      <c r="Q2489" s="2892"/>
      <c r="R2489" s="2096"/>
      <c r="S2489" s="2870"/>
      <c r="T2489" s="2870"/>
      <c r="U2489" s="2870"/>
      <c r="V2489" s="2870"/>
      <c r="W2489" s="2870"/>
      <c r="X2489" s="2870"/>
      <c r="Y2489" s="2870"/>
      <c r="Z2489" s="2870"/>
      <c r="AA2489" s="2871"/>
      <c r="AC2489" s="124"/>
      <c r="AD2489" s="124"/>
      <c r="AE2489" s="124"/>
      <c r="AF2489" s="124"/>
      <c r="AG2489" s="124"/>
      <c r="AH2489" s="124"/>
      <c r="AI2489" s="124"/>
      <c r="AJ2489" s="124"/>
      <c r="AK2489" s="124"/>
      <c r="AL2489" s="124"/>
      <c r="AM2489" s="124"/>
      <c r="AN2489" s="124"/>
      <c r="AO2489" s="124"/>
      <c r="AP2489" s="124"/>
      <c r="AQ2489" s="124"/>
      <c r="AR2489" s="124"/>
      <c r="AS2489" s="124"/>
      <c r="AT2489" s="124"/>
      <c r="AU2489" s="124"/>
      <c r="AV2489" s="124"/>
      <c r="AW2489" s="124"/>
      <c r="AX2489" s="124"/>
      <c r="AY2489" s="124"/>
      <c r="AZ2489" s="124"/>
      <c r="BA2489" s="124"/>
      <c r="BB2489" s="124"/>
    </row>
    <row r="2490" spans="2:54" ht="15" customHeight="1">
      <c r="B2490" s="1155"/>
      <c r="C2490" s="3016" t="s">
        <v>1135</v>
      </c>
      <c r="D2490" s="3016" t="s">
        <v>833</v>
      </c>
      <c r="E2490" s="1146" t="s">
        <v>1127</v>
      </c>
      <c r="F2490" s="1106"/>
      <c r="G2490" s="441" t="s">
        <v>93</v>
      </c>
      <c r="H2490" s="441" t="s">
        <v>1103</v>
      </c>
      <c r="I2490" s="441" t="s">
        <v>1128</v>
      </c>
      <c r="J2490" s="441" t="s">
        <v>112</v>
      </c>
      <c r="K2490" s="1111" t="s">
        <v>1135</v>
      </c>
      <c r="L2490" s="441" t="s">
        <v>1120</v>
      </c>
      <c r="M2490" s="441" t="str">
        <f t="shared" si="149"/>
        <v>&lt;INSERT CONNECTION POINT NAME&gt;</v>
      </c>
      <c r="N2490" s="1111" t="s">
        <v>1106</v>
      </c>
      <c r="O2490" s="1111" t="s">
        <v>833</v>
      </c>
      <c r="P2490" s="1111"/>
      <c r="Q2490" s="2892"/>
      <c r="R2490" s="2096"/>
      <c r="S2490" s="2870"/>
      <c r="T2490" s="2870"/>
      <c r="U2490" s="2870"/>
      <c r="V2490" s="2870"/>
      <c r="W2490" s="2870"/>
      <c r="X2490" s="2870"/>
      <c r="Y2490" s="2870"/>
      <c r="Z2490" s="2870"/>
      <c r="AA2490" s="2871"/>
      <c r="AC2490" s="124"/>
      <c r="AD2490" s="124"/>
      <c r="AE2490" s="124"/>
      <c r="AF2490" s="124"/>
      <c r="AG2490" s="124"/>
      <c r="AH2490" s="124"/>
      <c r="AI2490" s="124"/>
      <c r="AJ2490" s="124"/>
      <c r="AK2490" s="124"/>
      <c r="AL2490" s="124"/>
      <c r="AM2490" s="124"/>
      <c r="AN2490" s="124"/>
      <c r="AO2490" s="124"/>
      <c r="AP2490" s="124"/>
      <c r="AQ2490" s="124"/>
      <c r="AR2490" s="124"/>
      <c r="AS2490" s="124"/>
      <c r="AT2490" s="124"/>
      <c r="AU2490" s="124"/>
      <c r="AV2490" s="124"/>
      <c r="AW2490" s="124"/>
      <c r="AX2490" s="124"/>
      <c r="AY2490" s="124"/>
      <c r="AZ2490" s="124"/>
      <c r="BA2490" s="124"/>
      <c r="BB2490" s="124"/>
    </row>
    <row r="2491" spans="2:54" ht="15" customHeight="1">
      <c r="B2491" s="1155"/>
      <c r="C2491" s="3017"/>
      <c r="D2491" s="3017"/>
      <c r="E2491" s="1146" t="s">
        <v>1130</v>
      </c>
      <c r="F2491" s="1106"/>
      <c r="G2491" s="441" t="s">
        <v>93</v>
      </c>
      <c r="H2491" s="441" t="s">
        <v>1103</v>
      </c>
      <c r="I2491" s="441" t="s">
        <v>1131</v>
      </c>
      <c r="J2491" s="441" t="s">
        <v>112</v>
      </c>
      <c r="K2491" s="1111" t="s">
        <v>1135</v>
      </c>
      <c r="L2491" s="441" t="s">
        <v>1120</v>
      </c>
      <c r="M2491" s="441" t="str">
        <f t="shared" si="149"/>
        <v>&lt;INSERT CONNECTION POINT NAME&gt;</v>
      </c>
      <c r="N2491" s="1111" t="s">
        <v>1106</v>
      </c>
      <c r="O2491" s="1111" t="s">
        <v>833</v>
      </c>
      <c r="P2491" s="1111"/>
      <c r="Q2491" s="2892"/>
      <c r="R2491" s="2096"/>
      <c r="S2491" s="2870"/>
      <c r="T2491" s="2870"/>
      <c r="U2491" s="2870"/>
      <c r="V2491" s="2870"/>
      <c r="W2491" s="2870"/>
      <c r="X2491" s="2870"/>
      <c r="Y2491" s="2870"/>
      <c r="Z2491" s="2870"/>
      <c r="AA2491" s="2871"/>
      <c r="AC2491" s="124"/>
      <c r="AD2491" s="124"/>
      <c r="AE2491" s="124"/>
      <c r="AF2491" s="124"/>
      <c r="AG2491" s="124"/>
      <c r="AH2491" s="124"/>
      <c r="AI2491" s="124"/>
      <c r="AJ2491" s="124"/>
      <c r="AK2491" s="124"/>
      <c r="AL2491" s="124"/>
      <c r="AM2491" s="124"/>
      <c r="AN2491" s="124"/>
      <c r="AO2491" s="124"/>
      <c r="AP2491" s="124"/>
      <c r="AQ2491" s="124"/>
      <c r="AR2491" s="124"/>
      <c r="AS2491" s="124"/>
      <c r="AT2491" s="124"/>
      <c r="AU2491" s="124"/>
      <c r="AV2491" s="124"/>
      <c r="AW2491" s="124"/>
      <c r="AX2491" s="124"/>
      <c r="AY2491" s="124"/>
      <c r="AZ2491" s="124"/>
      <c r="BA2491" s="124"/>
      <c r="BB2491" s="124"/>
    </row>
    <row r="2492" spans="2:54" ht="15" customHeight="1">
      <c r="B2492" s="1155"/>
      <c r="C2492" s="3016" t="s">
        <v>1135</v>
      </c>
      <c r="D2492" s="3016" t="s">
        <v>842</v>
      </c>
      <c r="E2492" s="1146" t="s">
        <v>1127</v>
      </c>
      <c r="F2492" s="1106"/>
      <c r="G2492" s="441" t="s">
        <v>93</v>
      </c>
      <c r="H2492" s="441" t="s">
        <v>1103</v>
      </c>
      <c r="I2492" s="441" t="s">
        <v>1128</v>
      </c>
      <c r="J2492" s="441" t="s">
        <v>112</v>
      </c>
      <c r="K2492" s="1111" t="s">
        <v>1135</v>
      </c>
      <c r="L2492" s="441" t="s">
        <v>1120</v>
      </c>
      <c r="M2492" s="441" t="str">
        <f t="shared" si="149"/>
        <v>&lt;INSERT CONNECTION POINT NAME&gt;</v>
      </c>
      <c r="N2492" s="1111" t="s">
        <v>1106</v>
      </c>
      <c r="O2492" s="1111" t="s">
        <v>842</v>
      </c>
      <c r="P2492" s="1111"/>
      <c r="Q2492" s="2892"/>
      <c r="R2492" s="2096"/>
      <c r="S2492" s="2870"/>
      <c r="T2492" s="2870"/>
      <c r="U2492" s="2870"/>
      <c r="V2492" s="2870"/>
      <c r="W2492" s="2870"/>
      <c r="X2492" s="2870"/>
      <c r="Y2492" s="2870"/>
      <c r="Z2492" s="2870"/>
      <c r="AA2492" s="2871"/>
      <c r="AC2492" s="124"/>
      <c r="AD2492" s="124"/>
      <c r="AE2492" s="124"/>
      <c r="AF2492" s="124"/>
      <c r="AG2492" s="124"/>
      <c r="AH2492" s="124"/>
      <c r="AI2492" s="124"/>
      <c r="AJ2492" s="124"/>
      <c r="AK2492" s="124"/>
      <c r="AL2492" s="124"/>
      <c r="AM2492" s="124"/>
      <c r="AN2492" s="124"/>
      <c r="AO2492" s="124"/>
      <c r="AP2492" s="124"/>
      <c r="AQ2492" s="124"/>
      <c r="AR2492" s="124"/>
      <c r="AS2492" s="124"/>
      <c r="AT2492" s="124"/>
      <c r="AU2492" s="124"/>
      <c r="AV2492" s="124"/>
      <c r="AW2492" s="124"/>
      <c r="AX2492" s="124"/>
      <c r="AY2492" s="124"/>
      <c r="AZ2492" s="124"/>
      <c r="BA2492" s="124"/>
      <c r="BB2492" s="124"/>
    </row>
    <row r="2493" spans="2:54" ht="15" customHeight="1">
      <c r="B2493" s="1155"/>
      <c r="C2493" s="3017"/>
      <c r="D2493" s="3017"/>
      <c r="E2493" s="1146" t="s">
        <v>1130</v>
      </c>
      <c r="F2493" s="1106"/>
      <c r="G2493" s="441" t="s">
        <v>93</v>
      </c>
      <c r="H2493" s="441" t="s">
        <v>1103</v>
      </c>
      <c r="I2493" s="441" t="s">
        <v>1131</v>
      </c>
      <c r="J2493" s="441" t="s">
        <v>112</v>
      </c>
      <c r="K2493" s="1111" t="s">
        <v>1135</v>
      </c>
      <c r="L2493" s="441" t="s">
        <v>1120</v>
      </c>
      <c r="M2493" s="441" t="str">
        <f t="shared" si="149"/>
        <v>&lt;INSERT CONNECTION POINT NAME&gt;</v>
      </c>
      <c r="N2493" s="1111" t="s">
        <v>1106</v>
      </c>
      <c r="O2493" s="1111" t="s">
        <v>842</v>
      </c>
      <c r="P2493" s="1111"/>
      <c r="Q2493" s="2892"/>
      <c r="R2493" s="2096"/>
      <c r="S2493" s="2870"/>
      <c r="T2493" s="2870"/>
      <c r="U2493" s="2870"/>
      <c r="V2493" s="2870"/>
      <c r="W2493" s="2870"/>
      <c r="X2493" s="2870"/>
      <c r="Y2493" s="2870"/>
      <c r="Z2493" s="2870"/>
      <c r="AA2493" s="2871"/>
      <c r="AC2493" s="124"/>
      <c r="AD2493" s="124"/>
      <c r="AE2493" s="124"/>
      <c r="AF2493" s="124"/>
      <c r="AG2493" s="124"/>
      <c r="AH2493" s="124"/>
      <c r="AI2493" s="124"/>
      <c r="AJ2493" s="124"/>
      <c r="AK2493" s="124"/>
      <c r="AL2493" s="124"/>
      <c r="AM2493" s="124"/>
      <c r="AN2493" s="124"/>
      <c r="AO2493" s="124"/>
      <c r="AP2493" s="124"/>
      <c r="AQ2493" s="124"/>
      <c r="AR2493" s="124"/>
      <c r="AS2493" s="124"/>
      <c r="AT2493" s="124"/>
      <c r="AU2493" s="124"/>
      <c r="AV2493" s="124"/>
      <c r="AW2493" s="124"/>
      <c r="AX2493" s="124"/>
      <c r="AY2493" s="124"/>
      <c r="AZ2493" s="124"/>
      <c r="BA2493" s="124"/>
      <c r="BB2493" s="124"/>
    </row>
    <row r="2494" spans="2:54" ht="15" customHeight="1">
      <c r="B2494" s="1155"/>
      <c r="C2494" s="3016" t="s">
        <v>1136</v>
      </c>
      <c r="D2494" s="3016" t="s">
        <v>833</v>
      </c>
      <c r="E2494" s="1146" t="s">
        <v>1127</v>
      </c>
      <c r="F2494" s="1106"/>
      <c r="G2494" s="441" t="s">
        <v>93</v>
      </c>
      <c r="H2494" s="441" t="s">
        <v>1103</v>
      </c>
      <c r="I2494" s="441" t="s">
        <v>1128</v>
      </c>
      <c r="J2494" s="441" t="s">
        <v>112</v>
      </c>
      <c r="K2494" s="1111" t="s">
        <v>1136</v>
      </c>
      <c r="L2494" s="441" t="s">
        <v>1120</v>
      </c>
      <c r="M2494" s="441" t="str">
        <f t="shared" si="149"/>
        <v>&lt;INSERT CONNECTION POINT NAME&gt;</v>
      </c>
      <c r="N2494" s="1111" t="s">
        <v>1106</v>
      </c>
      <c r="O2494" s="1111" t="s">
        <v>833</v>
      </c>
      <c r="P2494" s="1111"/>
      <c r="Q2494" s="2892"/>
      <c r="R2494" s="2096"/>
      <c r="S2494" s="2870"/>
      <c r="T2494" s="2870"/>
      <c r="U2494" s="2870"/>
      <c r="V2494" s="2870"/>
      <c r="W2494" s="2870"/>
      <c r="X2494" s="2870"/>
      <c r="Y2494" s="2870"/>
      <c r="Z2494" s="2870"/>
      <c r="AA2494" s="2871"/>
      <c r="AC2494" s="124"/>
      <c r="AD2494" s="124"/>
      <c r="AE2494" s="124"/>
      <c r="AF2494" s="124"/>
      <c r="AG2494" s="124"/>
      <c r="AH2494" s="124"/>
      <c r="AI2494" s="124"/>
      <c r="AJ2494" s="124"/>
      <c r="AK2494" s="124"/>
      <c r="AL2494" s="124"/>
      <c r="AM2494" s="124"/>
      <c r="AN2494" s="124"/>
      <c r="AO2494" s="124"/>
      <c r="AP2494" s="124"/>
      <c r="AQ2494" s="124"/>
      <c r="AR2494" s="124"/>
      <c r="AS2494" s="124"/>
      <c r="AT2494" s="124"/>
      <c r="AU2494" s="124"/>
      <c r="AV2494" s="124"/>
      <c r="AW2494" s="124"/>
      <c r="AX2494" s="124"/>
      <c r="AY2494" s="124"/>
      <c r="AZ2494" s="124"/>
      <c r="BA2494" s="124"/>
      <c r="BB2494" s="124"/>
    </row>
    <row r="2495" spans="2:54" ht="15" customHeight="1">
      <c r="B2495" s="1155"/>
      <c r="C2495" s="3017"/>
      <c r="D2495" s="3017"/>
      <c r="E2495" s="1146" t="s">
        <v>1130</v>
      </c>
      <c r="F2495" s="1106"/>
      <c r="G2495" s="441" t="s">
        <v>93</v>
      </c>
      <c r="H2495" s="441" t="s">
        <v>1103</v>
      </c>
      <c r="I2495" s="441" t="s">
        <v>1131</v>
      </c>
      <c r="J2495" s="441" t="s">
        <v>112</v>
      </c>
      <c r="K2495" s="1111" t="s">
        <v>1136</v>
      </c>
      <c r="L2495" s="441" t="s">
        <v>1120</v>
      </c>
      <c r="M2495" s="441" t="str">
        <f t="shared" si="149"/>
        <v>&lt;INSERT CONNECTION POINT NAME&gt;</v>
      </c>
      <c r="N2495" s="1111" t="s">
        <v>1106</v>
      </c>
      <c r="O2495" s="1111" t="s">
        <v>833</v>
      </c>
      <c r="P2495" s="1111"/>
      <c r="Q2495" s="2100"/>
      <c r="R2495" s="2101"/>
      <c r="S2495" s="2102"/>
      <c r="T2495" s="2102"/>
      <c r="U2495" s="2102"/>
      <c r="V2495" s="2102"/>
      <c r="W2495" s="2102"/>
      <c r="X2495" s="2102"/>
      <c r="Y2495" s="2102"/>
      <c r="Z2495" s="2102"/>
      <c r="AA2495" s="2103"/>
      <c r="AC2495" s="124"/>
      <c r="AD2495" s="124"/>
      <c r="AE2495" s="124"/>
      <c r="AF2495" s="124"/>
      <c r="AG2495" s="124"/>
      <c r="AH2495" s="124"/>
      <c r="AI2495" s="124"/>
      <c r="AJ2495" s="124"/>
      <c r="AK2495" s="124"/>
      <c r="AL2495" s="124"/>
      <c r="AM2495" s="124"/>
      <c r="AN2495" s="124"/>
      <c r="AO2495" s="124"/>
      <c r="AP2495" s="124"/>
      <c r="AQ2495" s="124"/>
      <c r="AR2495" s="124"/>
      <c r="AS2495" s="124"/>
      <c r="AT2495" s="124"/>
      <c r="AU2495" s="124"/>
      <c r="AV2495" s="124"/>
      <c r="AW2495" s="124"/>
      <c r="AX2495" s="124"/>
      <c r="AY2495" s="124"/>
      <c r="AZ2495" s="124"/>
      <c r="BA2495" s="124"/>
      <c r="BB2495" s="124"/>
    </row>
    <row r="2496" spans="2:54" ht="15" customHeight="1">
      <c r="B2496" s="1155"/>
      <c r="C2496" s="3016" t="s">
        <v>1136</v>
      </c>
      <c r="D2496" s="3016" t="s">
        <v>842</v>
      </c>
      <c r="E2496" s="1146" t="s">
        <v>1127</v>
      </c>
      <c r="F2496" s="1106"/>
      <c r="G2496" s="441" t="s">
        <v>93</v>
      </c>
      <c r="H2496" s="441" t="s">
        <v>1103</v>
      </c>
      <c r="I2496" s="441" t="s">
        <v>1128</v>
      </c>
      <c r="J2496" s="441" t="s">
        <v>112</v>
      </c>
      <c r="K2496" s="1111" t="s">
        <v>1136</v>
      </c>
      <c r="L2496" s="441" t="s">
        <v>1120</v>
      </c>
      <c r="M2496" s="441" t="str">
        <f t="shared" si="149"/>
        <v>&lt;INSERT CONNECTION POINT NAME&gt;</v>
      </c>
      <c r="N2496" s="1111" t="s">
        <v>1106</v>
      </c>
      <c r="O2496" s="1111" t="s">
        <v>842</v>
      </c>
      <c r="P2496" s="1111"/>
      <c r="Q2496" s="2100"/>
      <c r="R2496" s="2101"/>
      <c r="S2496" s="2102"/>
      <c r="T2496" s="2102"/>
      <c r="U2496" s="2102"/>
      <c r="V2496" s="2102"/>
      <c r="W2496" s="2102"/>
      <c r="X2496" s="2102"/>
      <c r="Y2496" s="2102"/>
      <c r="Z2496" s="2102"/>
      <c r="AA2496" s="2103"/>
      <c r="AC2496" s="124"/>
      <c r="AD2496" s="124"/>
      <c r="AE2496" s="124"/>
      <c r="AF2496" s="124"/>
      <c r="AG2496" s="124"/>
      <c r="AH2496" s="124"/>
      <c r="AI2496" s="124"/>
      <c r="AJ2496" s="124"/>
      <c r="AK2496" s="124"/>
      <c r="AL2496" s="124"/>
      <c r="AM2496" s="124"/>
      <c r="AN2496" s="124"/>
      <c r="AO2496" s="124"/>
      <c r="AP2496" s="124"/>
      <c r="AQ2496" s="124"/>
      <c r="AR2496" s="124"/>
      <c r="AS2496" s="124"/>
      <c r="AT2496" s="124"/>
      <c r="AU2496" s="124"/>
      <c r="AV2496" s="124"/>
      <c r="AW2496" s="124"/>
      <c r="AX2496" s="124"/>
      <c r="AY2496" s="124"/>
      <c r="AZ2496" s="124"/>
      <c r="BA2496" s="124"/>
      <c r="BB2496" s="124"/>
    </row>
    <row r="2497" spans="2:54" ht="15" customHeight="1" thickBot="1">
      <c r="B2497" s="2872"/>
      <c r="C2497" s="3018"/>
      <c r="D2497" s="3018"/>
      <c r="E2497" s="2873" t="s">
        <v>1130</v>
      </c>
      <c r="F2497" s="1106"/>
      <c r="G2497" s="441" t="s">
        <v>93</v>
      </c>
      <c r="H2497" s="441" t="s">
        <v>1103</v>
      </c>
      <c r="I2497" s="441" t="s">
        <v>1131</v>
      </c>
      <c r="J2497" s="441" t="s">
        <v>112</v>
      </c>
      <c r="K2497" s="1111" t="s">
        <v>1136</v>
      </c>
      <c r="L2497" s="441" t="s">
        <v>1120</v>
      </c>
      <c r="M2497" s="441" t="str">
        <f t="shared" si="149"/>
        <v>&lt;INSERT CONNECTION POINT NAME&gt;</v>
      </c>
      <c r="N2497" s="1111" t="s">
        <v>1106</v>
      </c>
      <c r="O2497" s="1111" t="s">
        <v>842</v>
      </c>
      <c r="P2497" s="1111"/>
      <c r="Q2497" s="2893"/>
      <c r="R2497" s="2894"/>
      <c r="S2497" s="2877"/>
      <c r="T2497" s="2877"/>
      <c r="U2497" s="2877"/>
      <c r="V2497" s="2877"/>
      <c r="W2497" s="2877"/>
      <c r="X2497" s="2877"/>
      <c r="Y2497" s="2877"/>
      <c r="Z2497" s="2877"/>
      <c r="AA2497" s="2878"/>
      <c r="AC2497" s="124"/>
      <c r="AD2497" s="124"/>
      <c r="AE2497" s="124"/>
      <c r="AF2497" s="124"/>
      <c r="AG2497" s="124"/>
      <c r="AH2497" s="124"/>
      <c r="AI2497" s="124"/>
      <c r="AJ2497" s="124"/>
      <c r="AK2497" s="124"/>
      <c r="AL2497" s="124"/>
      <c r="AM2497" s="124"/>
      <c r="AN2497" s="124"/>
      <c r="AO2497" s="124"/>
      <c r="AP2497" s="124"/>
      <c r="AQ2497" s="124"/>
      <c r="AR2497" s="124"/>
      <c r="AS2497" s="124"/>
      <c r="AT2497" s="124"/>
      <c r="AU2497" s="124"/>
      <c r="AV2497" s="124"/>
      <c r="AW2497" s="124"/>
      <c r="AX2497" s="124"/>
      <c r="AY2497" s="124"/>
      <c r="AZ2497" s="124"/>
      <c r="BA2497" s="124"/>
      <c r="BB2497" s="124"/>
    </row>
    <row r="2498" spans="2:54" ht="15" customHeight="1">
      <c r="B2498" s="1145" t="s">
        <v>1125</v>
      </c>
      <c r="C2498" s="3019" t="s">
        <v>1126</v>
      </c>
      <c r="D2498" s="3019" t="s">
        <v>842</v>
      </c>
      <c r="E2498" s="1146" t="s">
        <v>1127</v>
      </c>
      <c r="F2498" s="1106"/>
      <c r="G2498" s="441" t="s">
        <v>93</v>
      </c>
      <c r="H2498" s="441" t="s">
        <v>1103</v>
      </c>
      <c r="I2498" s="441" t="s">
        <v>1128</v>
      </c>
      <c r="J2498" s="441" t="s">
        <v>112</v>
      </c>
      <c r="K2498" s="441" t="s">
        <v>1126</v>
      </c>
      <c r="L2498" s="441" t="s">
        <v>1120</v>
      </c>
      <c r="M2498" s="441" t="str">
        <f t="shared" ref="M2498" si="152">B2498</f>
        <v>&lt;INSERT CONNECTION POINT NAME&gt;</v>
      </c>
      <c r="N2498" s="441" t="s">
        <v>1129</v>
      </c>
      <c r="O2498" s="441" t="s">
        <v>842</v>
      </c>
      <c r="P2498" s="1111"/>
      <c r="Q2498" s="1147"/>
      <c r="R2498" s="1148"/>
      <c r="S2498" s="1149"/>
      <c r="T2498" s="1149"/>
      <c r="U2498" s="1149"/>
      <c r="V2498" s="1149"/>
      <c r="W2498" s="1149"/>
      <c r="X2498" s="1149"/>
      <c r="Y2498" s="1149"/>
      <c r="Z2498" s="1149"/>
      <c r="AA2498" s="1150"/>
      <c r="AC2498" s="124"/>
      <c r="AD2498" s="124"/>
      <c r="AE2498" s="124"/>
      <c r="AF2498" s="124"/>
      <c r="AG2498" s="124"/>
      <c r="AH2498" s="124"/>
      <c r="AI2498" s="124"/>
      <c r="AJ2498" s="124"/>
      <c r="AK2498" s="124"/>
      <c r="AL2498" s="124"/>
      <c r="AM2498" s="124"/>
      <c r="AN2498" s="124"/>
      <c r="AO2498" s="124"/>
      <c r="AP2498" s="124"/>
      <c r="AQ2498" s="124"/>
      <c r="AR2498" s="124"/>
      <c r="AS2498" s="124"/>
      <c r="AT2498" s="124"/>
      <c r="AU2498" s="124"/>
      <c r="AV2498" s="124"/>
      <c r="AW2498" s="124"/>
      <c r="AX2498" s="124"/>
      <c r="AY2498" s="124"/>
      <c r="AZ2498" s="124"/>
      <c r="BA2498" s="124"/>
      <c r="BB2498" s="124"/>
    </row>
    <row r="2499" spans="2:54" ht="15" customHeight="1">
      <c r="B2499" s="1155"/>
      <c r="C2499" s="3017"/>
      <c r="D2499" s="3017"/>
      <c r="E2499" s="1146" t="s">
        <v>1130</v>
      </c>
      <c r="F2499" s="1106"/>
      <c r="G2499" s="441" t="s">
        <v>93</v>
      </c>
      <c r="H2499" s="441" t="s">
        <v>1103</v>
      </c>
      <c r="I2499" s="441" t="s">
        <v>1131</v>
      </c>
      <c r="J2499" s="441" t="s">
        <v>112</v>
      </c>
      <c r="K2499" s="441" t="s">
        <v>1126</v>
      </c>
      <c r="L2499" s="441" t="s">
        <v>1120</v>
      </c>
      <c r="M2499" s="441" t="str">
        <f t="shared" si="149"/>
        <v>&lt;INSERT CONNECTION POINT NAME&gt;</v>
      </c>
      <c r="N2499" s="441" t="s">
        <v>1129</v>
      </c>
      <c r="O2499" s="441" t="s">
        <v>842</v>
      </c>
      <c r="P2499" s="1111"/>
      <c r="Q2499" s="1156"/>
      <c r="R2499" s="1157"/>
      <c r="S2499" s="1158"/>
      <c r="T2499" s="1158"/>
      <c r="U2499" s="1158"/>
      <c r="V2499" s="1158"/>
      <c r="W2499" s="1158"/>
      <c r="X2499" s="1158"/>
      <c r="Y2499" s="1158"/>
      <c r="Z2499" s="1158"/>
      <c r="AA2499" s="1159"/>
      <c r="AC2499" s="124"/>
      <c r="AD2499" s="124"/>
      <c r="AE2499" s="124"/>
      <c r="AF2499" s="124"/>
      <c r="AG2499" s="124"/>
      <c r="AH2499" s="124"/>
      <c r="AI2499" s="124"/>
      <c r="AJ2499" s="124"/>
      <c r="AK2499" s="124"/>
      <c r="AL2499" s="124"/>
      <c r="AM2499" s="124"/>
      <c r="AN2499" s="124"/>
      <c r="AO2499" s="124"/>
      <c r="AP2499" s="124"/>
      <c r="AQ2499" s="124"/>
      <c r="AR2499" s="124"/>
      <c r="AS2499" s="124"/>
      <c r="AT2499" s="124"/>
      <c r="AU2499" s="124"/>
      <c r="AV2499" s="124"/>
      <c r="AW2499" s="124"/>
      <c r="AX2499" s="124"/>
      <c r="AY2499" s="124"/>
      <c r="AZ2499" s="124"/>
      <c r="BA2499" s="124"/>
      <c r="BB2499" s="124"/>
    </row>
    <row r="2500" spans="2:54" ht="15" customHeight="1">
      <c r="B2500" s="1155"/>
      <c r="C2500" s="3016" t="s">
        <v>1132</v>
      </c>
      <c r="D2500" s="3016" t="s">
        <v>833</v>
      </c>
      <c r="E2500" s="1146" t="s">
        <v>1127</v>
      </c>
      <c r="F2500" s="1106"/>
      <c r="G2500" s="441" t="s">
        <v>93</v>
      </c>
      <c r="H2500" s="441" t="s">
        <v>1103</v>
      </c>
      <c r="I2500" s="441" t="s">
        <v>1128</v>
      </c>
      <c r="J2500" s="441" t="s">
        <v>112</v>
      </c>
      <c r="K2500" s="1111" t="s">
        <v>1132</v>
      </c>
      <c r="L2500" s="441" t="s">
        <v>1120</v>
      </c>
      <c r="M2500" s="441" t="str">
        <f t="shared" si="149"/>
        <v>&lt;INSERT CONNECTION POINT NAME&gt;</v>
      </c>
      <c r="N2500" s="1111" t="s">
        <v>1106</v>
      </c>
      <c r="O2500" s="1111" t="s">
        <v>833</v>
      </c>
      <c r="P2500" s="1111"/>
      <c r="Q2500" s="2850"/>
      <c r="R2500" s="2097"/>
      <c r="S2500" s="2851"/>
      <c r="T2500" s="2851"/>
      <c r="U2500" s="2851"/>
      <c r="V2500" s="2851"/>
      <c r="W2500" s="2852"/>
      <c r="X2500" s="2852"/>
      <c r="Y2500" s="2852"/>
      <c r="Z2500" s="2852"/>
      <c r="AA2500" s="2853"/>
      <c r="AC2500" s="124"/>
      <c r="AD2500" s="124"/>
      <c r="AE2500" s="124"/>
      <c r="AF2500" s="124"/>
      <c r="AG2500" s="124"/>
      <c r="AH2500" s="124"/>
      <c r="AI2500" s="124"/>
      <c r="AJ2500" s="124"/>
      <c r="AK2500" s="124"/>
      <c r="AL2500" s="124"/>
      <c r="AM2500" s="124"/>
      <c r="AN2500" s="124"/>
      <c r="AO2500" s="124"/>
      <c r="AP2500" s="124"/>
      <c r="AQ2500" s="124"/>
      <c r="AR2500" s="124"/>
      <c r="AS2500" s="124"/>
      <c r="AT2500" s="124"/>
      <c r="AU2500" s="124"/>
      <c r="AV2500" s="124"/>
      <c r="AW2500" s="124"/>
      <c r="AX2500" s="124"/>
      <c r="AY2500" s="124"/>
      <c r="AZ2500" s="124"/>
      <c r="BA2500" s="124"/>
      <c r="BB2500" s="124"/>
    </row>
    <row r="2501" spans="2:54" ht="15" customHeight="1">
      <c r="B2501" s="1155"/>
      <c r="C2501" s="3017"/>
      <c r="D2501" s="3017"/>
      <c r="E2501" s="1146" t="s">
        <v>1130</v>
      </c>
      <c r="F2501" s="1106"/>
      <c r="G2501" s="441" t="s">
        <v>93</v>
      </c>
      <c r="H2501" s="441" t="s">
        <v>1103</v>
      </c>
      <c r="I2501" s="441" t="s">
        <v>1131</v>
      </c>
      <c r="J2501" s="441" t="s">
        <v>112</v>
      </c>
      <c r="K2501" s="1111" t="s">
        <v>1132</v>
      </c>
      <c r="L2501" s="441" t="s">
        <v>1120</v>
      </c>
      <c r="M2501" s="441" t="str">
        <f t="shared" si="149"/>
        <v>&lt;INSERT CONNECTION POINT NAME&gt;</v>
      </c>
      <c r="N2501" s="1111" t="s">
        <v>1106</v>
      </c>
      <c r="O2501" s="1111" t="s">
        <v>833</v>
      </c>
      <c r="P2501" s="1111"/>
      <c r="Q2501" s="2850"/>
      <c r="R2501" s="2097"/>
      <c r="S2501" s="2851"/>
      <c r="T2501" s="2851"/>
      <c r="U2501" s="2851"/>
      <c r="V2501" s="2851"/>
      <c r="W2501" s="2852"/>
      <c r="X2501" s="2852"/>
      <c r="Y2501" s="2852"/>
      <c r="Z2501" s="2852"/>
      <c r="AA2501" s="2853"/>
      <c r="AC2501" s="124"/>
      <c r="AD2501" s="124"/>
      <c r="AE2501" s="124"/>
      <c r="AF2501" s="124"/>
      <c r="AG2501" s="124"/>
      <c r="AH2501" s="124"/>
      <c r="AI2501" s="124"/>
      <c r="AJ2501" s="124"/>
      <c r="AK2501" s="124"/>
      <c r="AL2501" s="124"/>
      <c r="AM2501" s="124"/>
      <c r="AN2501" s="124"/>
      <c r="AO2501" s="124"/>
      <c r="AP2501" s="124"/>
      <c r="AQ2501" s="124"/>
      <c r="AR2501" s="124"/>
      <c r="AS2501" s="124"/>
      <c r="AT2501" s="124"/>
      <c r="AU2501" s="124"/>
      <c r="AV2501" s="124"/>
      <c r="AW2501" s="124"/>
      <c r="AX2501" s="124"/>
      <c r="AY2501" s="124"/>
      <c r="AZ2501" s="124"/>
      <c r="BA2501" s="124"/>
      <c r="BB2501" s="124"/>
    </row>
    <row r="2502" spans="2:54" ht="15" customHeight="1">
      <c r="B2502" s="1155"/>
      <c r="C2502" s="3016" t="s">
        <v>1132</v>
      </c>
      <c r="D2502" s="3016" t="s">
        <v>842</v>
      </c>
      <c r="E2502" s="1146" t="s">
        <v>1127</v>
      </c>
      <c r="F2502" s="1106"/>
      <c r="G2502" s="441" t="s">
        <v>93</v>
      </c>
      <c r="H2502" s="441" t="s">
        <v>1103</v>
      </c>
      <c r="I2502" s="441" t="s">
        <v>1128</v>
      </c>
      <c r="J2502" s="441" t="s">
        <v>112</v>
      </c>
      <c r="K2502" s="1111" t="s">
        <v>1132</v>
      </c>
      <c r="L2502" s="441" t="s">
        <v>1120</v>
      </c>
      <c r="M2502" s="441" t="str">
        <f t="shared" si="149"/>
        <v>&lt;INSERT CONNECTION POINT NAME&gt;</v>
      </c>
      <c r="N2502" s="1111" t="s">
        <v>1106</v>
      </c>
      <c r="O2502" s="1112" t="s">
        <v>842</v>
      </c>
      <c r="P2502" s="1111"/>
      <c r="Q2502" s="2850"/>
      <c r="R2502" s="2097"/>
      <c r="S2502" s="2851"/>
      <c r="T2502" s="2851"/>
      <c r="U2502" s="2851"/>
      <c r="V2502" s="2851"/>
      <c r="W2502" s="2852"/>
      <c r="X2502" s="2852"/>
      <c r="Y2502" s="2852"/>
      <c r="Z2502" s="2852"/>
      <c r="AA2502" s="2853"/>
      <c r="AC2502" s="124"/>
      <c r="AD2502" s="124"/>
      <c r="AE2502" s="124"/>
      <c r="AF2502" s="124"/>
      <c r="AG2502" s="124"/>
      <c r="AH2502" s="124"/>
      <c r="AI2502" s="124"/>
      <c r="AJ2502" s="124"/>
      <c r="AK2502" s="124"/>
      <c r="AL2502" s="124"/>
      <c r="AM2502" s="124"/>
      <c r="AN2502" s="124"/>
      <c r="AO2502" s="124"/>
      <c r="AP2502" s="124"/>
      <c r="AQ2502" s="124"/>
      <c r="AR2502" s="124"/>
      <c r="AS2502" s="124"/>
      <c r="AT2502" s="124"/>
      <c r="AU2502" s="124"/>
      <c r="AV2502" s="124"/>
      <c r="AW2502" s="124"/>
      <c r="AX2502" s="124"/>
      <c r="AY2502" s="124"/>
      <c r="AZ2502" s="124"/>
      <c r="BA2502" s="124"/>
      <c r="BB2502" s="124"/>
    </row>
    <row r="2503" spans="2:54" ht="15" customHeight="1">
      <c r="B2503" s="1155"/>
      <c r="C2503" s="3017"/>
      <c r="D2503" s="3017"/>
      <c r="E2503" s="1146" t="s">
        <v>1130</v>
      </c>
      <c r="F2503" s="1106"/>
      <c r="G2503" s="441" t="s">
        <v>93</v>
      </c>
      <c r="H2503" s="441" t="s">
        <v>1103</v>
      </c>
      <c r="I2503" s="441" t="s">
        <v>1131</v>
      </c>
      <c r="J2503" s="441" t="s">
        <v>112</v>
      </c>
      <c r="K2503" s="1111" t="s">
        <v>1132</v>
      </c>
      <c r="L2503" s="441" t="s">
        <v>1120</v>
      </c>
      <c r="M2503" s="441" t="str">
        <f t="shared" si="149"/>
        <v>&lt;INSERT CONNECTION POINT NAME&gt;</v>
      </c>
      <c r="N2503" s="1111" t="s">
        <v>1106</v>
      </c>
      <c r="O2503" s="1112" t="s">
        <v>842</v>
      </c>
      <c r="P2503" s="1111"/>
      <c r="Q2503" s="2850"/>
      <c r="R2503" s="2097"/>
      <c r="S2503" s="2851"/>
      <c r="T2503" s="2851"/>
      <c r="U2503" s="2851"/>
      <c r="V2503" s="2851"/>
      <c r="W2503" s="2852"/>
      <c r="X2503" s="2852"/>
      <c r="Y2503" s="2852"/>
      <c r="Z2503" s="2852"/>
      <c r="AA2503" s="2853"/>
      <c r="AC2503" s="124"/>
      <c r="AD2503" s="124"/>
      <c r="AE2503" s="124"/>
      <c r="AF2503" s="124"/>
      <c r="AG2503" s="124"/>
      <c r="AH2503" s="124"/>
      <c r="AI2503" s="124"/>
      <c r="AJ2503" s="124"/>
      <c r="AK2503" s="124"/>
      <c r="AL2503" s="124"/>
      <c r="AM2503" s="124"/>
      <c r="AN2503" s="124"/>
      <c r="AO2503" s="124"/>
      <c r="AP2503" s="124"/>
      <c r="AQ2503" s="124"/>
      <c r="AR2503" s="124"/>
      <c r="AS2503" s="124"/>
      <c r="AT2503" s="124"/>
      <c r="AU2503" s="124"/>
      <c r="AV2503" s="124"/>
      <c r="AW2503" s="124"/>
      <c r="AX2503" s="124"/>
      <c r="AY2503" s="124"/>
      <c r="AZ2503" s="124"/>
      <c r="BA2503" s="124"/>
      <c r="BB2503" s="124"/>
    </row>
    <row r="2504" spans="2:54" ht="15" customHeight="1">
      <c r="B2504" s="1155"/>
      <c r="C2504" s="3016" t="s">
        <v>1133</v>
      </c>
      <c r="D2504" s="3016"/>
      <c r="E2504" s="1146" t="s">
        <v>1127</v>
      </c>
      <c r="F2504" s="1106"/>
      <c r="G2504" s="441" t="s">
        <v>93</v>
      </c>
      <c r="H2504" s="441" t="s">
        <v>1103</v>
      </c>
      <c r="I2504" s="441" t="s">
        <v>1128</v>
      </c>
      <c r="J2504" s="441" t="s">
        <v>112</v>
      </c>
      <c r="K2504" s="1111" t="s">
        <v>1133</v>
      </c>
      <c r="L2504" s="441" t="s">
        <v>1120</v>
      </c>
      <c r="M2504" s="441" t="str">
        <f t="shared" si="149"/>
        <v>&lt;INSERT CONNECTION POINT NAME&gt;</v>
      </c>
      <c r="N2504" s="1111" t="s">
        <v>1108</v>
      </c>
      <c r="O2504" s="1111" t="s">
        <v>1109</v>
      </c>
      <c r="P2504" s="1111"/>
      <c r="Q2504" s="2856"/>
      <c r="R2504" s="2098"/>
      <c r="S2504" s="2858"/>
      <c r="T2504" s="2858"/>
      <c r="U2504" s="2858"/>
      <c r="V2504" s="2858"/>
      <c r="W2504" s="2859"/>
      <c r="X2504" s="2859"/>
      <c r="Y2504" s="2859"/>
      <c r="Z2504" s="2859"/>
      <c r="AA2504" s="2860"/>
      <c r="AC2504" s="124"/>
      <c r="AD2504" s="124"/>
      <c r="AE2504" s="124"/>
      <c r="AF2504" s="124"/>
      <c r="AG2504" s="124"/>
      <c r="AH2504" s="124"/>
      <c r="AI2504" s="124"/>
      <c r="AJ2504" s="124"/>
      <c r="AK2504" s="124"/>
      <c r="AL2504" s="124"/>
      <c r="AM2504" s="124"/>
      <c r="AN2504" s="124"/>
      <c r="AO2504" s="124"/>
      <c r="AP2504" s="124"/>
      <c r="AQ2504" s="124"/>
      <c r="AR2504" s="124"/>
      <c r="AS2504" s="124"/>
      <c r="AT2504" s="124"/>
      <c r="AU2504" s="124"/>
      <c r="AV2504" s="124"/>
      <c r="AW2504" s="124"/>
      <c r="AX2504" s="124"/>
      <c r="AY2504" s="124"/>
      <c r="AZ2504" s="124"/>
      <c r="BA2504" s="124"/>
      <c r="BB2504" s="124"/>
    </row>
    <row r="2505" spans="2:54" ht="15" customHeight="1">
      <c r="B2505" s="1155"/>
      <c r="C2505" s="3017"/>
      <c r="D2505" s="3017"/>
      <c r="E2505" s="1146" t="s">
        <v>1130</v>
      </c>
      <c r="F2505" s="1106"/>
      <c r="G2505" s="441" t="s">
        <v>93</v>
      </c>
      <c r="H2505" s="441" t="s">
        <v>1103</v>
      </c>
      <c r="I2505" s="441" t="s">
        <v>1131</v>
      </c>
      <c r="J2505" s="441" t="s">
        <v>112</v>
      </c>
      <c r="K2505" s="1111" t="s">
        <v>1133</v>
      </c>
      <c r="L2505" s="441" t="s">
        <v>1120</v>
      </c>
      <c r="M2505" s="441" t="str">
        <f t="shared" si="149"/>
        <v>&lt;INSERT CONNECTION POINT NAME&gt;</v>
      </c>
      <c r="N2505" s="1111" t="s">
        <v>1108</v>
      </c>
      <c r="O2505" s="1111" t="s">
        <v>1109</v>
      </c>
      <c r="P2505" s="1111"/>
      <c r="Q2505" s="2856"/>
      <c r="R2505" s="2098"/>
      <c r="S2505" s="2858"/>
      <c r="T2505" s="2858"/>
      <c r="U2505" s="2858"/>
      <c r="V2505" s="2858"/>
      <c r="W2505" s="2859"/>
      <c r="X2505" s="2859"/>
      <c r="Y2505" s="2859"/>
      <c r="Z2505" s="2859"/>
      <c r="AA2505" s="2860"/>
      <c r="AC2505" s="124"/>
      <c r="AD2505" s="124"/>
      <c r="AE2505" s="124"/>
      <c r="AF2505" s="124"/>
      <c r="AG2505" s="124"/>
      <c r="AH2505" s="124"/>
      <c r="AI2505" s="124"/>
      <c r="AJ2505" s="124"/>
      <c r="AK2505" s="124"/>
      <c r="AL2505" s="124"/>
      <c r="AM2505" s="124"/>
      <c r="AN2505" s="124"/>
      <c r="AO2505" s="124"/>
      <c r="AP2505" s="124"/>
      <c r="AQ2505" s="124"/>
      <c r="AR2505" s="124"/>
      <c r="AS2505" s="124"/>
      <c r="AT2505" s="124"/>
      <c r="AU2505" s="124"/>
      <c r="AV2505" s="124"/>
      <c r="AW2505" s="124"/>
      <c r="AX2505" s="124"/>
      <c r="AY2505" s="124"/>
      <c r="AZ2505" s="124"/>
      <c r="BA2505" s="124"/>
      <c r="BB2505" s="124"/>
    </row>
    <row r="2506" spans="2:54" ht="15" customHeight="1">
      <c r="B2506" s="1155"/>
      <c r="C2506" s="3016" t="s">
        <v>1110</v>
      </c>
      <c r="D2506" s="3016"/>
      <c r="E2506" s="1146" t="s">
        <v>1127</v>
      </c>
      <c r="F2506" s="1106"/>
      <c r="G2506" s="441" t="s">
        <v>93</v>
      </c>
      <c r="H2506" s="441" t="s">
        <v>1103</v>
      </c>
      <c r="I2506" s="441" t="s">
        <v>1128</v>
      </c>
      <c r="J2506" s="441" t="s">
        <v>112</v>
      </c>
      <c r="K2506" s="1111" t="s">
        <v>1110</v>
      </c>
      <c r="L2506" s="441" t="s">
        <v>1120</v>
      </c>
      <c r="M2506" s="441" t="str">
        <f t="shared" si="149"/>
        <v>&lt;INSERT CONNECTION POINT NAME&gt;</v>
      </c>
      <c r="N2506" s="1111" t="s">
        <v>1111</v>
      </c>
      <c r="O2506" s="1112">
        <v>0</v>
      </c>
      <c r="P2506" s="1111"/>
      <c r="Q2506" s="2890"/>
      <c r="R2506" s="2093"/>
      <c r="S2506" s="2883"/>
      <c r="T2506" s="2883"/>
      <c r="U2506" s="2883"/>
      <c r="V2506" s="2883"/>
      <c r="W2506" s="2863"/>
      <c r="X2506" s="2863"/>
      <c r="Y2506" s="2863"/>
      <c r="Z2506" s="2863"/>
      <c r="AA2506" s="2864"/>
      <c r="AC2506" s="124"/>
      <c r="AD2506" s="124"/>
      <c r="AE2506" s="124"/>
      <c r="AF2506" s="124"/>
      <c r="AG2506" s="124"/>
      <c r="AH2506" s="124"/>
      <c r="AI2506" s="124"/>
      <c r="AJ2506" s="124"/>
      <c r="AK2506" s="124"/>
      <c r="AL2506" s="124"/>
      <c r="AM2506" s="124"/>
      <c r="AN2506" s="124"/>
      <c r="AO2506" s="124"/>
      <c r="AP2506" s="124"/>
      <c r="AQ2506" s="124"/>
      <c r="AR2506" s="124"/>
      <c r="AS2506" s="124"/>
      <c r="AT2506" s="124"/>
      <c r="AU2506" s="124"/>
      <c r="AV2506" s="124"/>
      <c r="AW2506" s="124"/>
      <c r="AX2506" s="124"/>
      <c r="AY2506" s="124"/>
      <c r="AZ2506" s="124"/>
      <c r="BA2506" s="124"/>
      <c r="BB2506" s="124"/>
    </row>
    <row r="2507" spans="2:54" ht="15" customHeight="1">
      <c r="B2507" s="1155"/>
      <c r="C2507" s="3017"/>
      <c r="D2507" s="3017"/>
      <c r="E2507" s="1146" t="s">
        <v>1130</v>
      </c>
      <c r="F2507" s="1106"/>
      <c r="G2507" s="441" t="s">
        <v>93</v>
      </c>
      <c r="H2507" s="441" t="s">
        <v>1103</v>
      </c>
      <c r="I2507" s="441" t="s">
        <v>1131</v>
      </c>
      <c r="J2507" s="441" t="s">
        <v>112</v>
      </c>
      <c r="K2507" s="1111" t="s">
        <v>1110</v>
      </c>
      <c r="L2507" s="441" t="s">
        <v>1120</v>
      </c>
      <c r="M2507" s="441" t="str">
        <f t="shared" si="149"/>
        <v>&lt;INSERT CONNECTION POINT NAME&gt;</v>
      </c>
      <c r="N2507" s="1111" t="s">
        <v>1111</v>
      </c>
      <c r="O2507" s="1112">
        <v>0</v>
      </c>
      <c r="P2507" s="1111"/>
      <c r="Q2507" s="2890"/>
      <c r="R2507" s="2093"/>
      <c r="S2507" s="2883"/>
      <c r="T2507" s="2883"/>
      <c r="U2507" s="2883"/>
      <c r="V2507" s="2883"/>
      <c r="W2507" s="2863"/>
      <c r="X2507" s="2863"/>
      <c r="Y2507" s="2863"/>
      <c r="Z2507" s="2863"/>
      <c r="AA2507" s="2864"/>
      <c r="AC2507" s="124"/>
      <c r="AD2507" s="124"/>
      <c r="AE2507" s="124"/>
      <c r="AF2507" s="124"/>
      <c r="AG2507" s="124"/>
      <c r="AH2507" s="124"/>
      <c r="AI2507" s="124"/>
      <c r="AJ2507" s="124"/>
      <c r="AK2507" s="124"/>
      <c r="AL2507" s="124"/>
      <c r="AM2507" s="124"/>
      <c r="AN2507" s="124"/>
      <c r="AO2507" s="124"/>
      <c r="AP2507" s="124"/>
      <c r="AQ2507" s="124"/>
      <c r="AR2507" s="124"/>
      <c r="AS2507" s="124"/>
      <c r="AT2507" s="124"/>
      <c r="AU2507" s="124"/>
      <c r="AV2507" s="124"/>
      <c r="AW2507" s="124"/>
      <c r="AX2507" s="124"/>
      <c r="AY2507" s="124"/>
      <c r="AZ2507" s="124"/>
      <c r="BA2507" s="124"/>
      <c r="BB2507" s="124"/>
    </row>
    <row r="2508" spans="2:54" ht="15" customHeight="1">
      <c r="B2508" s="1155"/>
      <c r="C2508" s="3016" t="s">
        <v>1112</v>
      </c>
      <c r="D2508" s="3016"/>
      <c r="E2508" s="1146" t="s">
        <v>1127</v>
      </c>
      <c r="F2508" s="1106"/>
      <c r="G2508" s="441" t="s">
        <v>93</v>
      </c>
      <c r="H2508" s="441" t="s">
        <v>1103</v>
      </c>
      <c r="I2508" s="441" t="s">
        <v>1128</v>
      </c>
      <c r="J2508" s="441" t="s">
        <v>112</v>
      </c>
      <c r="K2508" s="1111" t="s">
        <v>1112</v>
      </c>
      <c r="L2508" s="441" t="s">
        <v>1120</v>
      </c>
      <c r="M2508" s="441" t="str">
        <f t="shared" si="149"/>
        <v>&lt;INSERT CONNECTION POINT NAME&gt;</v>
      </c>
      <c r="N2508" s="1111" t="s">
        <v>1113</v>
      </c>
      <c r="O2508" s="1111" t="s">
        <v>1113</v>
      </c>
      <c r="P2508" s="1111"/>
      <c r="Q2508" s="2891"/>
      <c r="R2508" s="2866"/>
      <c r="S2508" s="2866"/>
      <c r="T2508" s="2866"/>
      <c r="U2508" s="2866"/>
      <c r="V2508" s="2866"/>
      <c r="W2508" s="2866"/>
      <c r="X2508" s="2866"/>
      <c r="Y2508" s="2866"/>
      <c r="Z2508" s="2866"/>
      <c r="AA2508" s="2099"/>
      <c r="AC2508" s="124"/>
      <c r="AD2508" s="124"/>
      <c r="AE2508" s="124"/>
      <c r="AF2508" s="124"/>
      <c r="AG2508" s="124"/>
      <c r="AH2508" s="124"/>
      <c r="AI2508" s="124"/>
      <c r="AJ2508" s="124"/>
      <c r="AK2508" s="124"/>
      <c r="AL2508" s="124"/>
      <c r="AM2508" s="124"/>
      <c r="AN2508" s="124"/>
      <c r="AO2508" s="124"/>
      <c r="AP2508" s="124"/>
      <c r="AQ2508" s="124"/>
      <c r="AR2508" s="124"/>
      <c r="AS2508" s="124"/>
      <c r="AT2508" s="124"/>
      <c r="AU2508" s="124"/>
      <c r="AV2508" s="124"/>
      <c r="AW2508" s="124"/>
      <c r="AX2508" s="124"/>
      <c r="AY2508" s="124"/>
      <c r="AZ2508" s="124"/>
      <c r="BA2508" s="124"/>
      <c r="BB2508" s="124"/>
    </row>
    <row r="2509" spans="2:54" ht="15" customHeight="1">
      <c r="B2509" s="1155"/>
      <c r="C2509" s="3017"/>
      <c r="D2509" s="3017"/>
      <c r="E2509" s="1146" t="s">
        <v>1130</v>
      </c>
      <c r="F2509" s="1106"/>
      <c r="G2509" s="441" t="s">
        <v>93</v>
      </c>
      <c r="H2509" s="441" t="s">
        <v>1103</v>
      </c>
      <c r="I2509" s="441" t="s">
        <v>1131</v>
      </c>
      <c r="J2509" s="441" t="s">
        <v>112</v>
      </c>
      <c r="K2509" s="1111" t="s">
        <v>1112</v>
      </c>
      <c r="L2509" s="441" t="s">
        <v>1120</v>
      </c>
      <c r="M2509" s="441" t="str">
        <f t="shared" ref="M2509:M2572" si="153">M2508</f>
        <v>&lt;INSERT CONNECTION POINT NAME&gt;</v>
      </c>
      <c r="N2509" s="1111" t="s">
        <v>1113</v>
      </c>
      <c r="O2509" s="1111" t="s">
        <v>1113</v>
      </c>
      <c r="P2509" s="1111"/>
      <c r="Q2509" s="2891"/>
      <c r="R2509" s="2866"/>
      <c r="S2509" s="2866"/>
      <c r="T2509" s="2866"/>
      <c r="U2509" s="2866"/>
      <c r="V2509" s="2866"/>
      <c r="W2509" s="2866"/>
      <c r="X2509" s="2866"/>
      <c r="Y2509" s="2866"/>
      <c r="Z2509" s="2866"/>
      <c r="AA2509" s="2099"/>
      <c r="AC2509" s="124"/>
      <c r="AD2509" s="124"/>
      <c r="AE2509" s="124"/>
      <c r="AF2509" s="124"/>
      <c r="AG2509" s="124"/>
      <c r="AH2509" s="124"/>
      <c r="AI2509" s="124"/>
      <c r="AJ2509" s="124"/>
      <c r="AK2509" s="124"/>
      <c r="AL2509" s="124"/>
      <c r="AM2509" s="124"/>
      <c r="AN2509" s="124"/>
      <c r="AO2509" s="124"/>
      <c r="AP2509" s="124"/>
      <c r="AQ2509" s="124"/>
      <c r="AR2509" s="124"/>
      <c r="AS2509" s="124"/>
      <c r="AT2509" s="124"/>
      <c r="AU2509" s="124"/>
      <c r="AV2509" s="124"/>
      <c r="AW2509" s="124"/>
      <c r="AX2509" s="124"/>
      <c r="AY2509" s="124"/>
      <c r="AZ2509" s="124"/>
      <c r="BA2509" s="124"/>
      <c r="BB2509" s="124"/>
    </row>
    <row r="2510" spans="2:54" ht="15" customHeight="1">
      <c r="B2510" s="1155"/>
      <c r="C2510" s="3016" t="s">
        <v>1134</v>
      </c>
      <c r="D2510" s="3016" t="s">
        <v>833</v>
      </c>
      <c r="E2510" s="1146" t="s">
        <v>1127</v>
      </c>
      <c r="F2510" s="1106"/>
      <c r="G2510" s="441" t="s">
        <v>93</v>
      </c>
      <c r="H2510" s="441" t="s">
        <v>1103</v>
      </c>
      <c r="I2510" s="441" t="s">
        <v>1128</v>
      </c>
      <c r="J2510" s="441" t="s">
        <v>112</v>
      </c>
      <c r="K2510" s="1111" t="s">
        <v>1134</v>
      </c>
      <c r="L2510" s="441" t="s">
        <v>1120</v>
      </c>
      <c r="M2510" s="441" t="str">
        <f t="shared" si="153"/>
        <v>&lt;INSERT CONNECTION POINT NAME&gt;</v>
      </c>
      <c r="N2510" s="1111" t="s">
        <v>1115</v>
      </c>
      <c r="O2510" s="1111" t="s">
        <v>833</v>
      </c>
      <c r="P2510" s="1111"/>
      <c r="Q2510" s="2892"/>
      <c r="R2510" s="2096"/>
      <c r="S2510" s="2870"/>
      <c r="T2510" s="2870"/>
      <c r="U2510" s="2870"/>
      <c r="V2510" s="2870"/>
      <c r="W2510" s="2870"/>
      <c r="X2510" s="2870"/>
      <c r="Y2510" s="2870"/>
      <c r="Z2510" s="2870"/>
      <c r="AA2510" s="2871"/>
      <c r="AC2510" s="124"/>
      <c r="AD2510" s="124"/>
      <c r="AE2510" s="124"/>
      <c r="AF2510" s="124"/>
      <c r="AG2510" s="124"/>
      <c r="AH2510" s="124"/>
      <c r="AI2510" s="124"/>
      <c r="AJ2510" s="124"/>
      <c r="AK2510" s="124"/>
      <c r="AL2510" s="124"/>
      <c r="AM2510" s="124"/>
      <c r="AN2510" s="124"/>
      <c r="AO2510" s="124"/>
      <c r="AP2510" s="124"/>
      <c r="AQ2510" s="124"/>
      <c r="AR2510" s="124"/>
      <c r="AS2510" s="124"/>
      <c r="AT2510" s="124"/>
      <c r="AU2510" s="124"/>
      <c r="AV2510" s="124"/>
      <c r="AW2510" s="124"/>
      <c r="AX2510" s="124"/>
      <c r="AY2510" s="124"/>
      <c r="AZ2510" s="124"/>
      <c r="BA2510" s="124"/>
      <c r="BB2510" s="124"/>
    </row>
    <row r="2511" spans="2:54" ht="15" customHeight="1">
      <c r="B2511" s="1155"/>
      <c r="C2511" s="3017"/>
      <c r="D2511" s="3017"/>
      <c r="E2511" s="1146" t="s">
        <v>1130</v>
      </c>
      <c r="F2511" s="1106"/>
      <c r="G2511" s="441" t="s">
        <v>93</v>
      </c>
      <c r="H2511" s="441" t="s">
        <v>1103</v>
      </c>
      <c r="I2511" s="441" t="s">
        <v>1131</v>
      </c>
      <c r="J2511" s="441" t="s">
        <v>112</v>
      </c>
      <c r="K2511" s="1111" t="s">
        <v>1134</v>
      </c>
      <c r="L2511" s="441" t="s">
        <v>1120</v>
      </c>
      <c r="M2511" s="441" t="str">
        <f t="shared" si="153"/>
        <v>&lt;INSERT CONNECTION POINT NAME&gt;</v>
      </c>
      <c r="N2511" s="1111" t="s">
        <v>1115</v>
      </c>
      <c r="O2511" s="1111" t="s">
        <v>833</v>
      </c>
      <c r="P2511" s="1111"/>
      <c r="Q2511" s="2892"/>
      <c r="R2511" s="2096"/>
      <c r="S2511" s="2870"/>
      <c r="T2511" s="2870"/>
      <c r="U2511" s="2870"/>
      <c r="V2511" s="2870"/>
      <c r="W2511" s="2870"/>
      <c r="X2511" s="2870"/>
      <c r="Y2511" s="2870"/>
      <c r="Z2511" s="2870"/>
      <c r="AA2511" s="2871"/>
      <c r="AC2511" s="124"/>
      <c r="AD2511" s="124"/>
      <c r="AE2511" s="124"/>
      <c r="AF2511" s="124"/>
      <c r="AG2511" s="124"/>
      <c r="AH2511" s="124"/>
      <c r="AI2511" s="124"/>
      <c r="AJ2511" s="124"/>
      <c r="AK2511" s="124"/>
      <c r="AL2511" s="124"/>
      <c r="AM2511" s="124"/>
      <c r="AN2511" s="124"/>
      <c r="AO2511" s="124"/>
      <c r="AP2511" s="124"/>
      <c r="AQ2511" s="124"/>
      <c r="AR2511" s="124"/>
      <c r="AS2511" s="124"/>
      <c r="AT2511" s="124"/>
      <c r="AU2511" s="124"/>
      <c r="AV2511" s="124"/>
      <c r="AW2511" s="124"/>
      <c r="AX2511" s="124"/>
      <c r="AY2511" s="124"/>
      <c r="AZ2511" s="124"/>
      <c r="BA2511" s="124"/>
      <c r="BB2511" s="124"/>
    </row>
    <row r="2512" spans="2:54" ht="15" customHeight="1">
      <c r="B2512" s="1155"/>
      <c r="C2512" s="3016" t="s">
        <v>1135</v>
      </c>
      <c r="D2512" s="3016" t="s">
        <v>833</v>
      </c>
      <c r="E2512" s="1146" t="s">
        <v>1127</v>
      </c>
      <c r="F2512" s="1106"/>
      <c r="G2512" s="441" t="s">
        <v>93</v>
      </c>
      <c r="H2512" s="441" t="s">
        <v>1103</v>
      </c>
      <c r="I2512" s="441" t="s">
        <v>1128</v>
      </c>
      <c r="J2512" s="441" t="s">
        <v>112</v>
      </c>
      <c r="K2512" s="1111" t="s">
        <v>1135</v>
      </c>
      <c r="L2512" s="441" t="s">
        <v>1120</v>
      </c>
      <c r="M2512" s="441" t="str">
        <f t="shared" si="153"/>
        <v>&lt;INSERT CONNECTION POINT NAME&gt;</v>
      </c>
      <c r="N2512" s="1111" t="s">
        <v>1106</v>
      </c>
      <c r="O2512" s="1111" t="s">
        <v>833</v>
      </c>
      <c r="P2512" s="1111"/>
      <c r="Q2512" s="2892"/>
      <c r="R2512" s="2096"/>
      <c r="S2512" s="2870"/>
      <c r="T2512" s="2870"/>
      <c r="U2512" s="2870"/>
      <c r="V2512" s="2870"/>
      <c r="W2512" s="2870"/>
      <c r="X2512" s="2870"/>
      <c r="Y2512" s="2870"/>
      <c r="Z2512" s="2870"/>
      <c r="AA2512" s="2871"/>
      <c r="AC2512" s="124"/>
      <c r="AD2512" s="124"/>
      <c r="AE2512" s="124"/>
      <c r="AF2512" s="124"/>
      <c r="AG2512" s="124"/>
      <c r="AH2512" s="124"/>
      <c r="AI2512" s="124"/>
      <c r="AJ2512" s="124"/>
      <c r="AK2512" s="124"/>
      <c r="AL2512" s="124"/>
      <c r="AM2512" s="124"/>
      <c r="AN2512" s="124"/>
      <c r="AO2512" s="124"/>
      <c r="AP2512" s="124"/>
      <c r="AQ2512" s="124"/>
      <c r="AR2512" s="124"/>
      <c r="AS2512" s="124"/>
      <c r="AT2512" s="124"/>
      <c r="AU2512" s="124"/>
      <c r="AV2512" s="124"/>
      <c r="AW2512" s="124"/>
      <c r="AX2512" s="124"/>
      <c r="AY2512" s="124"/>
      <c r="AZ2512" s="124"/>
      <c r="BA2512" s="124"/>
      <c r="BB2512" s="124"/>
    </row>
    <row r="2513" spans="2:54" ht="15" customHeight="1">
      <c r="B2513" s="1155"/>
      <c r="C2513" s="3017"/>
      <c r="D2513" s="3017"/>
      <c r="E2513" s="1146" t="s">
        <v>1130</v>
      </c>
      <c r="F2513" s="1106"/>
      <c r="G2513" s="441" t="s">
        <v>93</v>
      </c>
      <c r="H2513" s="441" t="s">
        <v>1103</v>
      </c>
      <c r="I2513" s="441" t="s">
        <v>1131</v>
      </c>
      <c r="J2513" s="441" t="s">
        <v>112</v>
      </c>
      <c r="K2513" s="1111" t="s">
        <v>1135</v>
      </c>
      <c r="L2513" s="441" t="s">
        <v>1120</v>
      </c>
      <c r="M2513" s="441" t="str">
        <f t="shared" si="153"/>
        <v>&lt;INSERT CONNECTION POINT NAME&gt;</v>
      </c>
      <c r="N2513" s="1111" t="s">
        <v>1106</v>
      </c>
      <c r="O2513" s="1111" t="s">
        <v>833</v>
      </c>
      <c r="P2513" s="1111"/>
      <c r="Q2513" s="2892"/>
      <c r="R2513" s="2096"/>
      <c r="S2513" s="2870"/>
      <c r="T2513" s="2870"/>
      <c r="U2513" s="2870"/>
      <c r="V2513" s="2870"/>
      <c r="W2513" s="2870"/>
      <c r="X2513" s="2870"/>
      <c r="Y2513" s="2870"/>
      <c r="Z2513" s="2870"/>
      <c r="AA2513" s="2871"/>
      <c r="AC2513" s="124"/>
      <c r="AD2513" s="124"/>
      <c r="AE2513" s="124"/>
      <c r="AF2513" s="124"/>
      <c r="AG2513" s="124"/>
      <c r="AH2513" s="124"/>
      <c r="AI2513" s="124"/>
      <c r="AJ2513" s="124"/>
      <c r="AK2513" s="124"/>
      <c r="AL2513" s="124"/>
      <c r="AM2513" s="124"/>
      <c r="AN2513" s="124"/>
      <c r="AO2513" s="124"/>
      <c r="AP2513" s="124"/>
      <c r="AQ2513" s="124"/>
      <c r="AR2513" s="124"/>
      <c r="AS2513" s="124"/>
      <c r="AT2513" s="124"/>
      <c r="AU2513" s="124"/>
      <c r="AV2513" s="124"/>
      <c r="AW2513" s="124"/>
      <c r="AX2513" s="124"/>
      <c r="AY2513" s="124"/>
      <c r="AZ2513" s="124"/>
      <c r="BA2513" s="124"/>
      <c r="BB2513" s="124"/>
    </row>
    <row r="2514" spans="2:54" ht="15" customHeight="1">
      <c r="B2514" s="1155"/>
      <c r="C2514" s="3016" t="s">
        <v>1135</v>
      </c>
      <c r="D2514" s="3016" t="s">
        <v>842</v>
      </c>
      <c r="E2514" s="1146" t="s">
        <v>1127</v>
      </c>
      <c r="F2514" s="1106"/>
      <c r="G2514" s="441" t="s">
        <v>93</v>
      </c>
      <c r="H2514" s="441" t="s">
        <v>1103</v>
      </c>
      <c r="I2514" s="441" t="s">
        <v>1128</v>
      </c>
      <c r="J2514" s="441" t="s">
        <v>112</v>
      </c>
      <c r="K2514" s="1111" t="s">
        <v>1135</v>
      </c>
      <c r="L2514" s="441" t="s">
        <v>1120</v>
      </c>
      <c r="M2514" s="441" t="str">
        <f t="shared" si="153"/>
        <v>&lt;INSERT CONNECTION POINT NAME&gt;</v>
      </c>
      <c r="N2514" s="1111" t="s">
        <v>1106</v>
      </c>
      <c r="O2514" s="1111" t="s">
        <v>842</v>
      </c>
      <c r="P2514" s="1111"/>
      <c r="Q2514" s="2892"/>
      <c r="R2514" s="2096"/>
      <c r="S2514" s="2870"/>
      <c r="T2514" s="2870"/>
      <c r="U2514" s="2870"/>
      <c r="V2514" s="2870"/>
      <c r="W2514" s="2870"/>
      <c r="X2514" s="2870"/>
      <c r="Y2514" s="2870"/>
      <c r="Z2514" s="2870"/>
      <c r="AA2514" s="2871"/>
      <c r="AC2514" s="124"/>
      <c r="AD2514" s="124"/>
      <c r="AE2514" s="124"/>
      <c r="AF2514" s="124"/>
      <c r="AG2514" s="124"/>
      <c r="AH2514" s="124"/>
      <c r="AI2514" s="124"/>
      <c r="AJ2514" s="124"/>
      <c r="AK2514" s="124"/>
      <c r="AL2514" s="124"/>
      <c r="AM2514" s="124"/>
      <c r="AN2514" s="124"/>
      <c r="AO2514" s="124"/>
      <c r="AP2514" s="124"/>
      <c r="AQ2514" s="124"/>
      <c r="AR2514" s="124"/>
      <c r="AS2514" s="124"/>
      <c r="AT2514" s="124"/>
      <c r="AU2514" s="124"/>
      <c r="AV2514" s="124"/>
      <c r="AW2514" s="124"/>
      <c r="AX2514" s="124"/>
      <c r="AY2514" s="124"/>
      <c r="AZ2514" s="124"/>
      <c r="BA2514" s="124"/>
      <c r="BB2514" s="124"/>
    </row>
    <row r="2515" spans="2:54" ht="15" customHeight="1">
      <c r="B2515" s="1155"/>
      <c r="C2515" s="3017"/>
      <c r="D2515" s="3017"/>
      <c r="E2515" s="1146" t="s">
        <v>1130</v>
      </c>
      <c r="F2515" s="1106"/>
      <c r="G2515" s="441" t="s">
        <v>93</v>
      </c>
      <c r="H2515" s="441" t="s">
        <v>1103</v>
      </c>
      <c r="I2515" s="441" t="s">
        <v>1131</v>
      </c>
      <c r="J2515" s="441" t="s">
        <v>112</v>
      </c>
      <c r="K2515" s="1111" t="s">
        <v>1135</v>
      </c>
      <c r="L2515" s="441" t="s">
        <v>1120</v>
      </c>
      <c r="M2515" s="441" t="str">
        <f t="shared" si="153"/>
        <v>&lt;INSERT CONNECTION POINT NAME&gt;</v>
      </c>
      <c r="N2515" s="1111" t="s">
        <v>1106</v>
      </c>
      <c r="O2515" s="1111" t="s">
        <v>842</v>
      </c>
      <c r="P2515" s="1111"/>
      <c r="Q2515" s="2892"/>
      <c r="R2515" s="2096"/>
      <c r="S2515" s="2870"/>
      <c r="T2515" s="2870"/>
      <c r="U2515" s="2870"/>
      <c r="V2515" s="2870"/>
      <c r="W2515" s="2870"/>
      <c r="X2515" s="2870"/>
      <c r="Y2515" s="2870"/>
      <c r="Z2515" s="2870"/>
      <c r="AA2515" s="2871"/>
      <c r="AC2515" s="124"/>
      <c r="AD2515" s="124"/>
      <c r="AE2515" s="124"/>
      <c r="AF2515" s="124"/>
      <c r="AG2515" s="124"/>
      <c r="AH2515" s="124"/>
      <c r="AI2515" s="124"/>
      <c r="AJ2515" s="124"/>
      <c r="AK2515" s="124"/>
      <c r="AL2515" s="124"/>
      <c r="AM2515" s="124"/>
      <c r="AN2515" s="124"/>
      <c r="AO2515" s="124"/>
      <c r="AP2515" s="124"/>
      <c r="AQ2515" s="124"/>
      <c r="AR2515" s="124"/>
      <c r="AS2515" s="124"/>
      <c r="AT2515" s="124"/>
      <c r="AU2515" s="124"/>
      <c r="AV2515" s="124"/>
      <c r="AW2515" s="124"/>
      <c r="AX2515" s="124"/>
      <c r="AY2515" s="124"/>
      <c r="AZ2515" s="124"/>
      <c r="BA2515" s="124"/>
      <c r="BB2515" s="124"/>
    </row>
    <row r="2516" spans="2:54" ht="15" customHeight="1">
      <c r="B2516" s="1155"/>
      <c r="C2516" s="3016" t="s">
        <v>1136</v>
      </c>
      <c r="D2516" s="3016" t="s">
        <v>833</v>
      </c>
      <c r="E2516" s="1146" t="s">
        <v>1127</v>
      </c>
      <c r="F2516" s="1106"/>
      <c r="G2516" s="441" t="s">
        <v>93</v>
      </c>
      <c r="H2516" s="441" t="s">
        <v>1103</v>
      </c>
      <c r="I2516" s="441" t="s">
        <v>1128</v>
      </c>
      <c r="J2516" s="441" t="s">
        <v>112</v>
      </c>
      <c r="K2516" s="1111" t="s">
        <v>1136</v>
      </c>
      <c r="L2516" s="441" t="s">
        <v>1120</v>
      </c>
      <c r="M2516" s="441" t="str">
        <f t="shared" si="153"/>
        <v>&lt;INSERT CONNECTION POINT NAME&gt;</v>
      </c>
      <c r="N2516" s="1111" t="s">
        <v>1106</v>
      </c>
      <c r="O2516" s="1111" t="s">
        <v>833</v>
      </c>
      <c r="P2516" s="1111"/>
      <c r="Q2516" s="2892"/>
      <c r="R2516" s="2096"/>
      <c r="S2516" s="2870"/>
      <c r="T2516" s="2870"/>
      <c r="U2516" s="2870"/>
      <c r="V2516" s="2870"/>
      <c r="W2516" s="2870"/>
      <c r="X2516" s="2870"/>
      <c r="Y2516" s="2870"/>
      <c r="Z2516" s="2870"/>
      <c r="AA2516" s="2871"/>
      <c r="AC2516" s="124"/>
      <c r="AD2516" s="124"/>
      <c r="AE2516" s="124"/>
      <c r="AF2516" s="124"/>
      <c r="AG2516" s="124"/>
      <c r="AH2516" s="124"/>
      <c r="AI2516" s="124"/>
      <c r="AJ2516" s="124"/>
      <c r="AK2516" s="124"/>
      <c r="AL2516" s="124"/>
      <c r="AM2516" s="124"/>
      <c r="AN2516" s="124"/>
      <c r="AO2516" s="124"/>
      <c r="AP2516" s="124"/>
      <c r="AQ2516" s="124"/>
      <c r="AR2516" s="124"/>
      <c r="AS2516" s="124"/>
      <c r="AT2516" s="124"/>
      <c r="AU2516" s="124"/>
      <c r="AV2516" s="124"/>
      <c r="AW2516" s="124"/>
      <c r="AX2516" s="124"/>
      <c r="AY2516" s="124"/>
      <c r="AZ2516" s="124"/>
      <c r="BA2516" s="124"/>
      <c r="BB2516" s="124"/>
    </row>
    <row r="2517" spans="2:54" ht="15" customHeight="1">
      <c r="B2517" s="1155"/>
      <c r="C2517" s="3017"/>
      <c r="D2517" s="3017"/>
      <c r="E2517" s="1146" t="s">
        <v>1130</v>
      </c>
      <c r="F2517" s="1106"/>
      <c r="G2517" s="441" t="s">
        <v>93</v>
      </c>
      <c r="H2517" s="441" t="s">
        <v>1103</v>
      </c>
      <c r="I2517" s="441" t="s">
        <v>1131</v>
      </c>
      <c r="J2517" s="441" t="s">
        <v>112</v>
      </c>
      <c r="K2517" s="1111" t="s">
        <v>1136</v>
      </c>
      <c r="L2517" s="441" t="s">
        <v>1120</v>
      </c>
      <c r="M2517" s="441" t="str">
        <f t="shared" si="153"/>
        <v>&lt;INSERT CONNECTION POINT NAME&gt;</v>
      </c>
      <c r="N2517" s="1111" t="s">
        <v>1106</v>
      </c>
      <c r="O2517" s="1111" t="s">
        <v>833</v>
      </c>
      <c r="P2517" s="1111"/>
      <c r="Q2517" s="2100"/>
      <c r="R2517" s="2101"/>
      <c r="S2517" s="2102"/>
      <c r="T2517" s="2102"/>
      <c r="U2517" s="2102"/>
      <c r="V2517" s="2102"/>
      <c r="W2517" s="2102"/>
      <c r="X2517" s="2102"/>
      <c r="Y2517" s="2102"/>
      <c r="Z2517" s="2102"/>
      <c r="AA2517" s="2103"/>
      <c r="AC2517" s="124"/>
      <c r="AD2517" s="124"/>
      <c r="AE2517" s="124"/>
      <c r="AF2517" s="124"/>
      <c r="AG2517" s="124"/>
      <c r="AH2517" s="124"/>
      <c r="AI2517" s="124"/>
      <c r="AJ2517" s="124"/>
      <c r="AK2517" s="124"/>
      <c r="AL2517" s="124"/>
      <c r="AM2517" s="124"/>
      <c r="AN2517" s="124"/>
      <c r="AO2517" s="124"/>
      <c r="AP2517" s="124"/>
      <c r="AQ2517" s="124"/>
      <c r="AR2517" s="124"/>
      <c r="AS2517" s="124"/>
      <c r="AT2517" s="124"/>
      <c r="AU2517" s="124"/>
      <c r="AV2517" s="124"/>
      <c r="AW2517" s="124"/>
      <c r="AX2517" s="124"/>
      <c r="AY2517" s="124"/>
      <c r="AZ2517" s="124"/>
      <c r="BA2517" s="124"/>
      <c r="BB2517" s="124"/>
    </row>
    <row r="2518" spans="2:54" ht="15" customHeight="1">
      <c r="B2518" s="1155"/>
      <c r="C2518" s="3016" t="s">
        <v>1136</v>
      </c>
      <c r="D2518" s="3016" t="s">
        <v>842</v>
      </c>
      <c r="E2518" s="1146" t="s">
        <v>1127</v>
      </c>
      <c r="F2518" s="1106"/>
      <c r="G2518" s="441" t="s">
        <v>93</v>
      </c>
      <c r="H2518" s="441" t="s">
        <v>1103</v>
      </c>
      <c r="I2518" s="441" t="s">
        <v>1128</v>
      </c>
      <c r="J2518" s="441" t="s">
        <v>112</v>
      </c>
      <c r="K2518" s="1111" t="s">
        <v>1136</v>
      </c>
      <c r="L2518" s="441" t="s">
        <v>1120</v>
      </c>
      <c r="M2518" s="441" t="str">
        <f t="shared" si="153"/>
        <v>&lt;INSERT CONNECTION POINT NAME&gt;</v>
      </c>
      <c r="N2518" s="1111" t="s">
        <v>1106</v>
      </c>
      <c r="O2518" s="1111" t="s">
        <v>842</v>
      </c>
      <c r="P2518" s="1111"/>
      <c r="Q2518" s="2100"/>
      <c r="R2518" s="2101"/>
      <c r="S2518" s="2102"/>
      <c r="T2518" s="2102"/>
      <c r="U2518" s="2102"/>
      <c r="V2518" s="2102"/>
      <c r="W2518" s="2102"/>
      <c r="X2518" s="2102"/>
      <c r="Y2518" s="2102"/>
      <c r="Z2518" s="2102"/>
      <c r="AA2518" s="2103"/>
      <c r="AC2518" s="124"/>
      <c r="AD2518" s="124"/>
      <c r="AE2518" s="124"/>
      <c r="AF2518" s="124"/>
      <c r="AG2518" s="124"/>
      <c r="AH2518" s="124"/>
      <c r="AI2518" s="124"/>
      <c r="AJ2518" s="124"/>
      <c r="AK2518" s="124"/>
      <c r="AL2518" s="124"/>
      <c r="AM2518" s="124"/>
      <c r="AN2518" s="124"/>
      <c r="AO2518" s="124"/>
      <c r="AP2518" s="124"/>
      <c r="AQ2518" s="124"/>
      <c r="AR2518" s="124"/>
      <c r="AS2518" s="124"/>
      <c r="AT2518" s="124"/>
      <c r="AU2518" s="124"/>
      <c r="AV2518" s="124"/>
      <c r="AW2518" s="124"/>
      <c r="AX2518" s="124"/>
      <c r="AY2518" s="124"/>
      <c r="AZ2518" s="124"/>
      <c r="BA2518" s="124"/>
      <c r="BB2518" s="124"/>
    </row>
    <row r="2519" spans="2:54" ht="15" customHeight="1" thickBot="1">
      <c r="B2519" s="2872"/>
      <c r="C2519" s="3018"/>
      <c r="D2519" s="3018"/>
      <c r="E2519" s="2873" t="s">
        <v>1130</v>
      </c>
      <c r="F2519" s="1106"/>
      <c r="G2519" s="441" t="s">
        <v>93</v>
      </c>
      <c r="H2519" s="441" t="s">
        <v>1103</v>
      </c>
      <c r="I2519" s="441" t="s">
        <v>1131</v>
      </c>
      <c r="J2519" s="441" t="s">
        <v>112</v>
      </c>
      <c r="K2519" s="1111" t="s">
        <v>1136</v>
      </c>
      <c r="L2519" s="441" t="s">
        <v>1120</v>
      </c>
      <c r="M2519" s="441" t="str">
        <f t="shared" si="153"/>
        <v>&lt;INSERT CONNECTION POINT NAME&gt;</v>
      </c>
      <c r="N2519" s="1111" t="s">
        <v>1106</v>
      </c>
      <c r="O2519" s="1111" t="s">
        <v>842</v>
      </c>
      <c r="P2519" s="1111"/>
      <c r="Q2519" s="2893"/>
      <c r="R2519" s="2894"/>
      <c r="S2519" s="2877"/>
      <c r="T2519" s="2877"/>
      <c r="U2519" s="2877"/>
      <c r="V2519" s="2877"/>
      <c r="W2519" s="2877"/>
      <c r="X2519" s="2877"/>
      <c r="Y2519" s="2877"/>
      <c r="Z2519" s="2877"/>
      <c r="AA2519" s="2878"/>
      <c r="AC2519" s="124"/>
      <c r="AD2519" s="124"/>
      <c r="AE2519" s="124"/>
      <c r="AF2519" s="124"/>
      <c r="AG2519" s="124"/>
      <c r="AH2519" s="124"/>
      <c r="AI2519" s="124"/>
      <c r="AJ2519" s="124"/>
      <c r="AK2519" s="124"/>
      <c r="AL2519" s="124"/>
      <c r="AM2519" s="124"/>
      <c r="AN2519" s="124"/>
      <c r="AO2519" s="124"/>
      <c r="AP2519" s="124"/>
      <c r="AQ2519" s="124"/>
      <c r="AR2519" s="124"/>
      <c r="AS2519" s="124"/>
      <c r="AT2519" s="124"/>
      <c r="AU2519" s="124"/>
      <c r="AV2519" s="124"/>
      <c r="AW2519" s="124"/>
      <c r="AX2519" s="124"/>
      <c r="AY2519" s="124"/>
      <c r="AZ2519" s="124"/>
      <c r="BA2519" s="124"/>
      <c r="BB2519" s="124"/>
    </row>
    <row r="2520" spans="2:54" ht="15" customHeight="1">
      <c r="B2520" s="1145" t="s">
        <v>1125</v>
      </c>
      <c r="C2520" s="3019" t="s">
        <v>1126</v>
      </c>
      <c r="D2520" s="3019" t="s">
        <v>842</v>
      </c>
      <c r="E2520" s="1146" t="s">
        <v>1127</v>
      </c>
      <c r="F2520" s="1106"/>
      <c r="G2520" s="441" t="s">
        <v>93</v>
      </c>
      <c r="H2520" s="441" t="s">
        <v>1103</v>
      </c>
      <c r="I2520" s="441" t="s">
        <v>1128</v>
      </c>
      <c r="J2520" s="441" t="s">
        <v>112</v>
      </c>
      <c r="K2520" s="441" t="s">
        <v>1126</v>
      </c>
      <c r="L2520" s="441" t="s">
        <v>1120</v>
      </c>
      <c r="M2520" s="441" t="str">
        <f t="shared" ref="M2520" si="154">B2520</f>
        <v>&lt;INSERT CONNECTION POINT NAME&gt;</v>
      </c>
      <c r="N2520" s="441" t="s">
        <v>1129</v>
      </c>
      <c r="O2520" s="441" t="s">
        <v>842</v>
      </c>
      <c r="P2520" s="1111"/>
      <c r="Q2520" s="1147"/>
      <c r="R2520" s="1148"/>
      <c r="S2520" s="1149"/>
      <c r="T2520" s="1149"/>
      <c r="U2520" s="1149"/>
      <c r="V2520" s="1149"/>
      <c r="W2520" s="1149"/>
      <c r="X2520" s="1149"/>
      <c r="Y2520" s="1149"/>
      <c r="Z2520" s="1149"/>
      <c r="AA2520" s="1150"/>
      <c r="AB2520" s="1125"/>
      <c r="AC2520" s="1151"/>
      <c r="AD2520" s="1152"/>
      <c r="AE2520" s="1153"/>
      <c r="AF2520" s="1153"/>
      <c r="AG2520" s="1153"/>
      <c r="AH2520" s="124"/>
      <c r="AI2520" s="124"/>
      <c r="AJ2520" s="124"/>
      <c r="AK2520" s="124"/>
      <c r="AL2520" s="124"/>
      <c r="AM2520" s="124"/>
      <c r="AN2520" s="124"/>
      <c r="AO2520" s="124"/>
      <c r="AP2520" s="124"/>
      <c r="AQ2520" s="1153"/>
      <c r="AR2520" s="1154"/>
      <c r="AS2520" s="1154"/>
      <c r="AT2520" s="1154"/>
      <c r="AU2520" s="1154"/>
      <c r="AV2520" s="1154"/>
      <c r="AW2520" s="1154"/>
      <c r="AX2520" s="1154"/>
      <c r="AY2520" s="1154"/>
      <c r="AZ2520" s="1154"/>
      <c r="BA2520" s="1154"/>
      <c r="BB2520" s="1154"/>
    </row>
    <row r="2521" spans="2:54" ht="15" customHeight="1">
      <c r="B2521" s="1155"/>
      <c r="C2521" s="3017"/>
      <c r="D2521" s="3017"/>
      <c r="E2521" s="1146" t="s">
        <v>1130</v>
      </c>
      <c r="F2521" s="1106"/>
      <c r="G2521" s="441" t="s">
        <v>93</v>
      </c>
      <c r="H2521" s="441" t="s">
        <v>1103</v>
      </c>
      <c r="I2521" s="441" t="s">
        <v>1131</v>
      </c>
      <c r="J2521" s="441" t="s">
        <v>112</v>
      </c>
      <c r="K2521" s="441" t="s">
        <v>1126</v>
      </c>
      <c r="L2521" s="441" t="s">
        <v>1120</v>
      </c>
      <c r="M2521" s="441" t="str">
        <f t="shared" si="153"/>
        <v>&lt;INSERT CONNECTION POINT NAME&gt;</v>
      </c>
      <c r="N2521" s="441" t="s">
        <v>1129</v>
      </c>
      <c r="O2521" s="441" t="s">
        <v>842</v>
      </c>
      <c r="P2521" s="1111"/>
      <c r="Q2521" s="1156"/>
      <c r="R2521" s="1157"/>
      <c r="S2521" s="1158"/>
      <c r="T2521" s="1158"/>
      <c r="U2521" s="1158"/>
      <c r="V2521" s="1158"/>
      <c r="W2521" s="1158"/>
      <c r="X2521" s="1158"/>
      <c r="Y2521" s="1158"/>
      <c r="Z2521" s="1158"/>
      <c r="AA2521" s="1159"/>
      <c r="AB2521" s="1125"/>
      <c r="AC2521" s="1151"/>
      <c r="AD2521" s="1152"/>
      <c r="AE2521" s="1153"/>
      <c r="AF2521" s="1153"/>
      <c r="AG2521" s="1153"/>
      <c r="AH2521" s="124"/>
      <c r="AI2521" s="124"/>
      <c r="AJ2521" s="124"/>
      <c r="AK2521" s="124"/>
      <c r="AL2521" s="124"/>
      <c r="AM2521" s="124"/>
      <c r="AN2521" s="124"/>
      <c r="AO2521" s="124"/>
      <c r="AP2521" s="124"/>
      <c r="AQ2521" s="1153"/>
      <c r="AR2521" s="1154"/>
      <c r="AS2521" s="1154"/>
      <c r="AT2521" s="1154"/>
      <c r="AU2521" s="1154"/>
      <c r="AV2521" s="1154"/>
      <c r="AW2521" s="1154"/>
      <c r="AX2521" s="1154"/>
      <c r="AY2521" s="1154"/>
      <c r="AZ2521" s="1154"/>
      <c r="BA2521" s="1154"/>
      <c r="BB2521" s="1154"/>
    </row>
    <row r="2522" spans="2:54" ht="15" customHeight="1">
      <c r="B2522" s="1155"/>
      <c r="C2522" s="3016" t="s">
        <v>1132</v>
      </c>
      <c r="D2522" s="3016" t="s">
        <v>833</v>
      </c>
      <c r="E2522" s="1146" t="s">
        <v>1127</v>
      </c>
      <c r="F2522" s="1106"/>
      <c r="G2522" s="441" t="s">
        <v>93</v>
      </c>
      <c r="H2522" s="441" t="s">
        <v>1103</v>
      </c>
      <c r="I2522" s="441" t="s">
        <v>1128</v>
      </c>
      <c r="J2522" s="441" t="s">
        <v>112</v>
      </c>
      <c r="K2522" s="1111" t="s">
        <v>1132</v>
      </c>
      <c r="L2522" s="441" t="s">
        <v>1120</v>
      </c>
      <c r="M2522" s="441" t="str">
        <f t="shared" si="153"/>
        <v>&lt;INSERT CONNECTION POINT NAME&gt;</v>
      </c>
      <c r="N2522" s="1111" t="s">
        <v>1106</v>
      </c>
      <c r="O2522" s="1111" t="s">
        <v>833</v>
      </c>
      <c r="P2522" s="1111"/>
      <c r="Q2522" s="2850"/>
      <c r="R2522" s="2097"/>
      <c r="S2522" s="2851"/>
      <c r="T2522" s="2851"/>
      <c r="U2522" s="2851"/>
      <c r="V2522" s="2851"/>
      <c r="W2522" s="2852"/>
      <c r="X2522" s="2852"/>
      <c r="Y2522" s="2852"/>
      <c r="Z2522" s="2852"/>
      <c r="AA2522" s="2853"/>
      <c r="AB2522" s="1125"/>
      <c r="AC2522" s="1151"/>
      <c r="AD2522" s="1152"/>
      <c r="AE2522" s="1153"/>
      <c r="AF2522" s="1153"/>
      <c r="AG2522" s="1153"/>
      <c r="AH2522" s="124"/>
      <c r="AI2522" s="124"/>
      <c r="AJ2522" s="124"/>
      <c r="AK2522" s="124"/>
      <c r="AL2522" s="1153"/>
      <c r="AM2522" s="124"/>
      <c r="AN2522" s="124"/>
      <c r="AO2522" s="1153"/>
      <c r="AP2522" s="1153"/>
      <c r="AQ2522" s="1153"/>
      <c r="AR2522" s="1154"/>
      <c r="AS2522" s="1154"/>
      <c r="AT2522" s="1154"/>
      <c r="AU2522" s="1160"/>
      <c r="AV2522" s="1154"/>
      <c r="AW2522" s="1154"/>
      <c r="AX2522" s="1154"/>
      <c r="AY2522" s="1154"/>
      <c r="AZ2522" s="1154"/>
      <c r="BA2522" s="1154"/>
      <c r="BB2522" s="1154"/>
    </row>
    <row r="2523" spans="2:54" ht="15" customHeight="1">
      <c r="B2523" s="1155"/>
      <c r="C2523" s="3017"/>
      <c r="D2523" s="3017"/>
      <c r="E2523" s="1146" t="s">
        <v>1130</v>
      </c>
      <c r="F2523" s="1106"/>
      <c r="G2523" s="441" t="s">
        <v>93</v>
      </c>
      <c r="H2523" s="441" t="s">
        <v>1103</v>
      </c>
      <c r="I2523" s="441" t="s">
        <v>1131</v>
      </c>
      <c r="J2523" s="441" t="s">
        <v>112</v>
      </c>
      <c r="K2523" s="1111" t="s">
        <v>1132</v>
      </c>
      <c r="L2523" s="441" t="s">
        <v>1120</v>
      </c>
      <c r="M2523" s="441" t="str">
        <f t="shared" si="153"/>
        <v>&lt;INSERT CONNECTION POINT NAME&gt;</v>
      </c>
      <c r="N2523" s="1111" t="s">
        <v>1106</v>
      </c>
      <c r="O2523" s="1111" t="s">
        <v>833</v>
      </c>
      <c r="P2523" s="1111"/>
      <c r="Q2523" s="2850"/>
      <c r="R2523" s="2097"/>
      <c r="S2523" s="2851"/>
      <c r="T2523" s="2851"/>
      <c r="U2523" s="2851"/>
      <c r="V2523" s="2851"/>
      <c r="W2523" s="2852"/>
      <c r="X2523" s="2852"/>
      <c r="Y2523" s="2852"/>
      <c r="Z2523" s="2852"/>
      <c r="AA2523" s="2853"/>
      <c r="AB2523" s="1125"/>
      <c r="AC2523" s="1151"/>
      <c r="AD2523" s="1152"/>
      <c r="AE2523" s="1153"/>
      <c r="AF2523" s="1153"/>
      <c r="AG2523" s="1153"/>
      <c r="AH2523" s="124"/>
      <c r="AI2523" s="124"/>
      <c r="AJ2523" s="124"/>
      <c r="AK2523" s="124"/>
      <c r="AL2523" s="1153"/>
      <c r="AM2523" s="124"/>
      <c r="AN2523" s="124"/>
      <c r="AO2523" s="1153"/>
      <c r="AP2523" s="1153"/>
      <c r="AQ2523" s="1153"/>
      <c r="AR2523" s="1154"/>
      <c r="AS2523" s="1154"/>
      <c r="AT2523" s="1154"/>
      <c r="AU2523" s="1160"/>
      <c r="AV2523" s="1154"/>
      <c r="AW2523" s="1154"/>
      <c r="AX2523" s="1154"/>
      <c r="AY2523" s="1154"/>
      <c r="AZ2523" s="1154"/>
      <c r="BA2523" s="1154"/>
      <c r="BB2523" s="1154"/>
    </row>
    <row r="2524" spans="2:54" ht="15" customHeight="1">
      <c r="B2524" s="1155"/>
      <c r="C2524" s="3016" t="s">
        <v>1132</v>
      </c>
      <c r="D2524" s="3016" t="s">
        <v>842</v>
      </c>
      <c r="E2524" s="1146" t="s">
        <v>1127</v>
      </c>
      <c r="F2524" s="1106"/>
      <c r="G2524" s="441" t="s">
        <v>93</v>
      </c>
      <c r="H2524" s="441" t="s">
        <v>1103</v>
      </c>
      <c r="I2524" s="441" t="s">
        <v>1128</v>
      </c>
      <c r="J2524" s="441" t="s">
        <v>112</v>
      </c>
      <c r="K2524" s="1111" t="s">
        <v>1132</v>
      </c>
      <c r="L2524" s="441" t="s">
        <v>1120</v>
      </c>
      <c r="M2524" s="441" t="str">
        <f t="shared" si="153"/>
        <v>&lt;INSERT CONNECTION POINT NAME&gt;</v>
      </c>
      <c r="N2524" s="1111" t="s">
        <v>1106</v>
      </c>
      <c r="O2524" s="1112" t="s">
        <v>842</v>
      </c>
      <c r="P2524" s="1111"/>
      <c r="Q2524" s="2850"/>
      <c r="R2524" s="2097"/>
      <c r="S2524" s="2851"/>
      <c r="T2524" s="2851"/>
      <c r="U2524" s="2851"/>
      <c r="V2524" s="2851"/>
      <c r="W2524" s="2852"/>
      <c r="X2524" s="2852"/>
      <c r="Y2524" s="2852"/>
      <c r="Z2524" s="2852"/>
      <c r="AA2524" s="2853"/>
      <c r="AB2524" s="1125"/>
      <c r="AC2524" s="1151"/>
      <c r="AD2524" s="1152"/>
      <c r="AE2524" s="1153"/>
      <c r="AF2524" s="1153"/>
      <c r="AG2524" s="1153"/>
      <c r="AH2524" s="124"/>
      <c r="AI2524" s="124"/>
      <c r="AJ2524" s="124"/>
      <c r="AK2524" s="124"/>
      <c r="AL2524" s="1153"/>
      <c r="AM2524" s="124"/>
      <c r="AN2524" s="124"/>
      <c r="AO2524" s="1153"/>
      <c r="AP2524" s="1161"/>
      <c r="AQ2524" s="1153"/>
      <c r="AR2524" s="1154"/>
      <c r="AS2524" s="1154"/>
      <c r="AT2524" s="1154"/>
      <c r="AU2524" s="1160"/>
      <c r="AV2524" s="1154"/>
      <c r="AW2524" s="1154"/>
      <c r="AX2524" s="1154"/>
      <c r="AY2524" s="1154"/>
      <c r="AZ2524" s="1154"/>
      <c r="BA2524" s="1154"/>
      <c r="BB2524" s="1154"/>
    </row>
    <row r="2525" spans="2:54" ht="15" customHeight="1">
      <c r="B2525" s="1155"/>
      <c r="C2525" s="3017"/>
      <c r="D2525" s="3017"/>
      <c r="E2525" s="1146" t="s">
        <v>1130</v>
      </c>
      <c r="F2525" s="1106"/>
      <c r="G2525" s="441" t="s">
        <v>93</v>
      </c>
      <c r="H2525" s="441" t="s">
        <v>1103</v>
      </c>
      <c r="I2525" s="441" t="s">
        <v>1131</v>
      </c>
      <c r="J2525" s="441" t="s">
        <v>112</v>
      </c>
      <c r="K2525" s="1111" t="s">
        <v>1132</v>
      </c>
      <c r="L2525" s="441" t="s">
        <v>1120</v>
      </c>
      <c r="M2525" s="441" t="str">
        <f t="shared" si="153"/>
        <v>&lt;INSERT CONNECTION POINT NAME&gt;</v>
      </c>
      <c r="N2525" s="1111" t="s">
        <v>1106</v>
      </c>
      <c r="O2525" s="1112" t="s">
        <v>842</v>
      </c>
      <c r="P2525" s="1111"/>
      <c r="Q2525" s="2850"/>
      <c r="R2525" s="2097"/>
      <c r="S2525" s="2851"/>
      <c r="T2525" s="2851"/>
      <c r="U2525" s="2851"/>
      <c r="V2525" s="2851"/>
      <c r="W2525" s="2852"/>
      <c r="X2525" s="2852"/>
      <c r="Y2525" s="2852"/>
      <c r="Z2525" s="2852"/>
      <c r="AA2525" s="2853"/>
      <c r="AB2525" s="1125"/>
      <c r="AC2525" s="1151"/>
      <c r="AD2525" s="1152"/>
      <c r="AE2525" s="1153"/>
      <c r="AF2525" s="1153"/>
      <c r="AG2525" s="1153"/>
      <c r="AH2525" s="124"/>
      <c r="AI2525" s="124"/>
      <c r="AJ2525" s="124"/>
      <c r="AK2525" s="124"/>
      <c r="AL2525" s="1153"/>
      <c r="AM2525" s="124"/>
      <c r="AN2525" s="124"/>
      <c r="AO2525" s="1153"/>
      <c r="AP2525" s="1161"/>
      <c r="AQ2525" s="1153"/>
      <c r="AR2525" s="1154"/>
      <c r="AS2525" s="1154"/>
      <c r="AT2525" s="1154"/>
      <c r="AU2525" s="1160"/>
      <c r="AV2525" s="1154"/>
      <c r="AW2525" s="1154"/>
      <c r="AX2525" s="1154"/>
      <c r="AY2525" s="1154"/>
      <c r="AZ2525" s="1154"/>
      <c r="BA2525" s="1154"/>
      <c r="BB2525" s="1154"/>
    </row>
    <row r="2526" spans="2:54" ht="15" customHeight="1">
      <c r="B2526" s="1155"/>
      <c r="C2526" s="3016" t="s">
        <v>1133</v>
      </c>
      <c r="D2526" s="3016"/>
      <c r="E2526" s="1146" t="s">
        <v>1127</v>
      </c>
      <c r="F2526" s="1106"/>
      <c r="G2526" s="441" t="s">
        <v>93</v>
      </c>
      <c r="H2526" s="441" t="s">
        <v>1103</v>
      </c>
      <c r="I2526" s="441" t="s">
        <v>1128</v>
      </c>
      <c r="J2526" s="441" t="s">
        <v>112</v>
      </c>
      <c r="K2526" s="1111" t="s">
        <v>1133</v>
      </c>
      <c r="L2526" s="441" t="s">
        <v>1120</v>
      </c>
      <c r="M2526" s="441" t="str">
        <f t="shared" si="153"/>
        <v>&lt;INSERT CONNECTION POINT NAME&gt;</v>
      </c>
      <c r="N2526" s="1111" t="s">
        <v>1108</v>
      </c>
      <c r="O2526" s="1111" t="s">
        <v>1109</v>
      </c>
      <c r="P2526" s="1111"/>
      <c r="Q2526" s="2856"/>
      <c r="R2526" s="2098"/>
      <c r="S2526" s="2858"/>
      <c r="T2526" s="2858"/>
      <c r="U2526" s="2858"/>
      <c r="V2526" s="2858"/>
      <c r="W2526" s="2859"/>
      <c r="X2526" s="2859"/>
      <c r="Y2526" s="2859"/>
      <c r="Z2526" s="2859"/>
      <c r="AA2526" s="2860"/>
      <c r="AB2526" s="1125"/>
      <c r="AC2526" s="1151"/>
      <c r="AD2526" s="1152"/>
      <c r="AE2526" s="1153"/>
      <c r="AF2526" s="1153"/>
      <c r="AG2526" s="1153"/>
      <c r="AH2526" s="124"/>
      <c r="AI2526" s="124"/>
      <c r="AJ2526" s="124"/>
      <c r="AK2526" s="124"/>
      <c r="AL2526" s="1153"/>
      <c r="AM2526" s="124"/>
      <c r="AN2526" s="124"/>
      <c r="AO2526" s="1153"/>
      <c r="AP2526" s="1153"/>
      <c r="AQ2526" s="1153"/>
      <c r="AR2526" s="1154"/>
      <c r="AS2526" s="1154"/>
      <c r="AT2526" s="1154"/>
      <c r="AU2526" s="1154"/>
      <c r="AV2526" s="1154"/>
      <c r="AW2526" s="1154"/>
      <c r="AX2526" s="1154"/>
      <c r="AY2526" s="1154"/>
      <c r="AZ2526" s="1154"/>
      <c r="BA2526" s="1154"/>
      <c r="BB2526" s="1154"/>
    </row>
    <row r="2527" spans="2:54" ht="15" customHeight="1">
      <c r="B2527" s="1155"/>
      <c r="C2527" s="3017"/>
      <c r="D2527" s="3017"/>
      <c r="E2527" s="1146" t="s">
        <v>1130</v>
      </c>
      <c r="F2527" s="1106"/>
      <c r="G2527" s="441" t="s">
        <v>93</v>
      </c>
      <c r="H2527" s="441" t="s">
        <v>1103</v>
      </c>
      <c r="I2527" s="441" t="s">
        <v>1131</v>
      </c>
      <c r="J2527" s="441" t="s">
        <v>112</v>
      </c>
      <c r="K2527" s="1111" t="s">
        <v>1133</v>
      </c>
      <c r="L2527" s="441" t="s">
        <v>1120</v>
      </c>
      <c r="M2527" s="441" t="str">
        <f t="shared" si="153"/>
        <v>&lt;INSERT CONNECTION POINT NAME&gt;</v>
      </c>
      <c r="N2527" s="1111" t="s">
        <v>1108</v>
      </c>
      <c r="O2527" s="1111" t="s">
        <v>1109</v>
      </c>
      <c r="P2527" s="1111"/>
      <c r="Q2527" s="2856"/>
      <c r="R2527" s="2098"/>
      <c r="S2527" s="2858"/>
      <c r="T2527" s="2858"/>
      <c r="U2527" s="2858"/>
      <c r="V2527" s="2858"/>
      <c r="W2527" s="2859"/>
      <c r="X2527" s="2859"/>
      <c r="Y2527" s="2859"/>
      <c r="Z2527" s="2859"/>
      <c r="AA2527" s="2860"/>
      <c r="AB2527" s="1125"/>
      <c r="AC2527" s="1151"/>
      <c r="AD2527" s="1152"/>
      <c r="AE2527" s="1153"/>
      <c r="AF2527" s="1153"/>
      <c r="AG2527" s="1153"/>
      <c r="AH2527" s="124"/>
      <c r="AI2527" s="124"/>
      <c r="AJ2527" s="124"/>
      <c r="AK2527" s="124"/>
      <c r="AL2527" s="1153"/>
      <c r="AM2527" s="124"/>
      <c r="AN2527" s="124"/>
      <c r="AO2527" s="1153"/>
      <c r="AP2527" s="1153"/>
      <c r="AQ2527" s="1153"/>
      <c r="AR2527" s="1154"/>
      <c r="AS2527" s="1154"/>
      <c r="AT2527" s="1154"/>
      <c r="AU2527" s="1154"/>
      <c r="AV2527" s="1154"/>
      <c r="AW2527" s="1154"/>
      <c r="AX2527" s="1154"/>
      <c r="AY2527" s="1154"/>
      <c r="AZ2527" s="1154"/>
      <c r="BA2527" s="1154"/>
      <c r="BB2527" s="1154"/>
    </row>
    <row r="2528" spans="2:54" ht="15" customHeight="1">
      <c r="B2528" s="1155"/>
      <c r="C2528" s="3016" t="s">
        <v>1110</v>
      </c>
      <c r="D2528" s="3016"/>
      <c r="E2528" s="1146" t="s">
        <v>1127</v>
      </c>
      <c r="F2528" s="1106"/>
      <c r="G2528" s="441" t="s">
        <v>93</v>
      </c>
      <c r="H2528" s="441" t="s">
        <v>1103</v>
      </c>
      <c r="I2528" s="441" t="s">
        <v>1128</v>
      </c>
      <c r="J2528" s="441" t="s">
        <v>112</v>
      </c>
      <c r="K2528" s="1111" t="s">
        <v>1110</v>
      </c>
      <c r="L2528" s="441" t="s">
        <v>1120</v>
      </c>
      <c r="M2528" s="441" t="str">
        <f t="shared" si="153"/>
        <v>&lt;INSERT CONNECTION POINT NAME&gt;</v>
      </c>
      <c r="N2528" s="1111" t="s">
        <v>1111</v>
      </c>
      <c r="O2528" s="1112">
        <v>0</v>
      </c>
      <c r="P2528" s="1111"/>
      <c r="Q2528" s="2890"/>
      <c r="R2528" s="2093"/>
      <c r="S2528" s="2883"/>
      <c r="T2528" s="2883"/>
      <c r="U2528" s="2883"/>
      <c r="V2528" s="2883"/>
      <c r="W2528" s="2863"/>
      <c r="X2528" s="2863"/>
      <c r="Y2528" s="2863"/>
      <c r="Z2528" s="2863"/>
      <c r="AA2528" s="2864"/>
      <c r="AB2528" s="1125"/>
      <c r="AC2528" s="1151"/>
      <c r="AD2528" s="1152"/>
      <c r="AE2528" s="1153"/>
      <c r="AF2528" s="1153"/>
      <c r="AG2528" s="1153"/>
      <c r="AH2528" s="124"/>
      <c r="AI2528" s="124"/>
      <c r="AJ2528" s="124"/>
      <c r="AK2528" s="124"/>
      <c r="AL2528" s="1153"/>
      <c r="AM2528" s="124"/>
      <c r="AN2528" s="124"/>
      <c r="AO2528" s="1153"/>
      <c r="AP2528" s="1161"/>
      <c r="AQ2528" s="1153"/>
      <c r="AR2528" s="1154"/>
      <c r="AS2528" s="1154"/>
      <c r="AT2528" s="1154"/>
      <c r="AU2528" s="1154"/>
      <c r="AV2528" s="1154"/>
      <c r="AW2528" s="1154"/>
      <c r="AX2528" s="1154"/>
      <c r="AY2528" s="1154"/>
      <c r="AZ2528" s="1154"/>
      <c r="BA2528" s="1154"/>
      <c r="BB2528" s="1154"/>
    </row>
    <row r="2529" spans="2:54" ht="15" customHeight="1">
      <c r="B2529" s="1155"/>
      <c r="C2529" s="3017"/>
      <c r="D2529" s="3017"/>
      <c r="E2529" s="1146" t="s">
        <v>1130</v>
      </c>
      <c r="F2529" s="1106"/>
      <c r="G2529" s="441" t="s">
        <v>93</v>
      </c>
      <c r="H2529" s="441" t="s">
        <v>1103</v>
      </c>
      <c r="I2529" s="441" t="s">
        <v>1131</v>
      </c>
      <c r="J2529" s="441" t="s">
        <v>112</v>
      </c>
      <c r="K2529" s="1111" t="s">
        <v>1110</v>
      </c>
      <c r="L2529" s="441" t="s">
        <v>1120</v>
      </c>
      <c r="M2529" s="441" t="str">
        <f t="shared" si="153"/>
        <v>&lt;INSERT CONNECTION POINT NAME&gt;</v>
      </c>
      <c r="N2529" s="1111" t="s">
        <v>1111</v>
      </c>
      <c r="O2529" s="1112">
        <v>0</v>
      </c>
      <c r="P2529" s="1111"/>
      <c r="Q2529" s="2890"/>
      <c r="R2529" s="2093"/>
      <c r="S2529" s="2883"/>
      <c r="T2529" s="2883"/>
      <c r="U2529" s="2883"/>
      <c r="V2529" s="2883"/>
      <c r="W2529" s="2863"/>
      <c r="X2529" s="2863"/>
      <c r="Y2529" s="2863"/>
      <c r="Z2529" s="2863"/>
      <c r="AA2529" s="2864"/>
      <c r="AB2529" s="1125"/>
      <c r="AC2529" s="1151"/>
      <c r="AD2529" s="1152"/>
      <c r="AE2529" s="1153"/>
      <c r="AF2529" s="1153"/>
      <c r="AG2529" s="1153"/>
      <c r="AH2529" s="124"/>
      <c r="AI2529" s="124"/>
      <c r="AJ2529" s="124"/>
      <c r="AK2529" s="124"/>
      <c r="AL2529" s="1153"/>
      <c r="AM2529" s="124"/>
      <c r="AN2529" s="124"/>
      <c r="AO2529" s="1153"/>
      <c r="AP2529" s="1161"/>
      <c r="AQ2529" s="1153"/>
      <c r="AR2529" s="1154"/>
      <c r="AS2529" s="1154"/>
      <c r="AT2529" s="1154"/>
      <c r="AU2529" s="1154"/>
      <c r="AV2529" s="1154"/>
      <c r="AW2529" s="1154"/>
      <c r="AX2529" s="1154"/>
      <c r="AY2529" s="1154"/>
      <c r="AZ2529" s="1154"/>
      <c r="BA2529" s="1154"/>
      <c r="BB2529" s="1154"/>
    </row>
    <row r="2530" spans="2:54" ht="15" customHeight="1">
      <c r="B2530" s="1155"/>
      <c r="C2530" s="3016" t="s">
        <v>1112</v>
      </c>
      <c r="D2530" s="3016"/>
      <c r="E2530" s="1146" t="s">
        <v>1127</v>
      </c>
      <c r="F2530" s="1106"/>
      <c r="G2530" s="441" t="s">
        <v>93</v>
      </c>
      <c r="H2530" s="441" t="s">
        <v>1103</v>
      </c>
      <c r="I2530" s="441" t="s">
        <v>1128</v>
      </c>
      <c r="J2530" s="441" t="s">
        <v>112</v>
      </c>
      <c r="K2530" s="1111" t="s">
        <v>1112</v>
      </c>
      <c r="L2530" s="441" t="s">
        <v>1120</v>
      </c>
      <c r="M2530" s="441" t="str">
        <f t="shared" si="153"/>
        <v>&lt;INSERT CONNECTION POINT NAME&gt;</v>
      </c>
      <c r="N2530" s="1111" t="s">
        <v>1113</v>
      </c>
      <c r="O2530" s="1111" t="s">
        <v>1113</v>
      </c>
      <c r="P2530" s="1111"/>
      <c r="Q2530" s="2891"/>
      <c r="R2530" s="2866"/>
      <c r="S2530" s="2866"/>
      <c r="T2530" s="2866"/>
      <c r="U2530" s="2866"/>
      <c r="V2530" s="2866"/>
      <c r="W2530" s="2866"/>
      <c r="X2530" s="2866"/>
      <c r="Y2530" s="2866"/>
      <c r="Z2530" s="2866"/>
      <c r="AA2530" s="2099"/>
      <c r="AB2530" s="1125"/>
      <c r="AC2530" s="1151"/>
      <c r="AD2530" s="1152"/>
      <c r="AE2530" s="1153"/>
      <c r="AF2530" s="1153"/>
      <c r="AG2530" s="1153"/>
      <c r="AH2530" s="124"/>
      <c r="AI2530" s="124"/>
      <c r="AJ2530" s="124"/>
      <c r="AK2530" s="124"/>
      <c r="AL2530" s="1153"/>
      <c r="AM2530" s="124"/>
      <c r="AN2530" s="124"/>
      <c r="AO2530" s="1153"/>
      <c r="AP2530" s="1153"/>
      <c r="AQ2530" s="1153"/>
      <c r="AR2530" s="1154"/>
      <c r="AS2530" s="1154"/>
      <c r="AT2530" s="1154"/>
      <c r="AU2530" s="1154"/>
      <c r="AV2530" s="1154"/>
      <c r="AW2530" s="1154"/>
      <c r="AX2530" s="1154"/>
      <c r="AY2530" s="1154"/>
      <c r="AZ2530" s="1154"/>
      <c r="BA2530" s="1154"/>
      <c r="BB2530" s="1154"/>
    </row>
    <row r="2531" spans="2:54" ht="15" customHeight="1">
      <c r="B2531" s="1155"/>
      <c r="C2531" s="3017"/>
      <c r="D2531" s="3017"/>
      <c r="E2531" s="1146" t="s">
        <v>1130</v>
      </c>
      <c r="F2531" s="1106"/>
      <c r="G2531" s="441" t="s">
        <v>93</v>
      </c>
      <c r="H2531" s="441" t="s">
        <v>1103</v>
      </c>
      <c r="I2531" s="441" t="s">
        <v>1131</v>
      </c>
      <c r="J2531" s="441" t="s">
        <v>112</v>
      </c>
      <c r="K2531" s="1111" t="s">
        <v>1112</v>
      </c>
      <c r="L2531" s="441" t="s">
        <v>1120</v>
      </c>
      <c r="M2531" s="441" t="str">
        <f t="shared" si="153"/>
        <v>&lt;INSERT CONNECTION POINT NAME&gt;</v>
      </c>
      <c r="N2531" s="1111" t="s">
        <v>1113</v>
      </c>
      <c r="O2531" s="1111" t="s">
        <v>1113</v>
      </c>
      <c r="P2531" s="1111"/>
      <c r="Q2531" s="2891"/>
      <c r="R2531" s="2866"/>
      <c r="S2531" s="2866"/>
      <c r="T2531" s="2866"/>
      <c r="U2531" s="2866"/>
      <c r="V2531" s="2866"/>
      <c r="W2531" s="2866"/>
      <c r="X2531" s="2866"/>
      <c r="Y2531" s="2866"/>
      <c r="Z2531" s="2866"/>
      <c r="AA2531" s="2099"/>
      <c r="AB2531" s="1125"/>
      <c r="AC2531" s="1151"/>
      <c r="AD2531" s="1152"/>
      <c r="AE2531" s="1153"/>
      <c r="AF2531" s="1153"/>
      <c r="AG2531" s="1153"/>
      <c r="AH2531" s="124"/>
      <c r="AI2531" s="124"/>
      <c r="AJ2531" s="124"/>
      <c r="AK2531" s="124"/>
      <c r="AL2531" s="1153"/>
      <c r="AM2531" s="124"/>
      <c r="AN2531" s="124"/>
      <c r="AO2531" s="1153"/>
      <c r="AP2531" s="1153"/>
      <c r="AQ2531" s="1153"/>
      <c r="AR2531" s="1154"/>
      <c r="AS2531" s="1154"/>
      <c r="AT2531" s="1154"/>
      <c r="AU2531" s="1154"/>
      <c r="AV2531" s="1154"/>
      <c r="AW2531" s="1154"/>
      <c r="AX2531" s="1154"/>
      <c r="AY2531" s="1154"/>
      <c r="AZ2531" s="1154"/>
      <c r="BA2531" s="1154"/>
      <c r="BB2531" s="1154"/>
    </row>
    <row r="2532" spans="2:54" ht="15" customHeight="1">
      <c r="B2532" s="1155"/>
      <c r="C2532" s="3016" t="s">
        <v>1134</v>
      </c>
      <c r="D2532" s="3016" t="s">
        <v>833</v>
      </c>
      <c r="E2532" s="1146" t="s">
        <v>1127</v>
      </c>
      <c r="F2532" s="1106"/>
      <c r="G2532" s="441" t="s">
        <v>93</v>
      </c>
      <c r="H2532" s="441" t="s">
        <v>1103</v>
      </c>
      <c r="I2532" s="441" t="s">
        <v>1128</v>
      </c>
      <c r="J2532" s="441" t="s">
        <v>112</v>
      </c>
      <c r="K2532" s="1111" t="s">
        <v>1134</v>
      </c>
      <c r="L2532" s="441" t="s">
        <v>1120</v>
      </c>
      <c r="M2532" s="441" t="str">
        <f t="shared" si="153"/>
        <v>&lt;INSERT CONNECTION POINT NAME&gt;</v>
      </c>
      <c r="N2532" s="1111" t="s">
        <v>1115</v>
      </c>
      <c r="O2532" s="1111" t="s">
        <v>833</v>
      </c>
      <c r="P2532" s="1111"/>
      <c r="Q2532" s="2892"/>
      <c r="R2532" s="2096"/>
      <c r="S2532" s="2870"/>
      <c r="T2532" s="2870"/>
      <c r="U2532" s="2870"/>
      <c r="V2532" s="2870"/>
      <c r="W2532" s="2870"/>
      <c r="X2532" s="2870"/>
      <c r="Y2532" s="2870"/>
      <c r="Z2532" s="2870"/>
      <c r="AA2532" s="2871"/>
      <c r="AB2532" s="1125"/>
      <c r="AC2532" s="1151"/>
      <c r="AD2532" s="1152"/>
      <c r="AE2532" s="1153"/>
      <c r="AF2532" s="1153"/>
      <c r="AG2532" s="1153"/>
      <c r="AH2532" s="124"/>
      <c r="AI2532" s="124"/>
      <c r="AJ2532" s="124"/>
      <c r="AK2532" s="124"/>
      <c r="AL2532" s="1153"/>
      <c r="AM2532" s="124"/>
      <c r="AN2532" s="124"/>
      <c r="AO2532" s="1153"/>
      <c r="AP2532" s="1153"/>
      <c r="AQ2532" s="1153"/>
      <c r="AR2532" s="1154"/>
      <c r="AS2532" s="1154"/>
      <c r="AT2532" s="1154"/>
      <c r="AU2532" s="1154"/>
      <c r="AV2532" s="1154"/>
      <c r="AW2532" s="1154"/>
      <c r="AX2532" s="1154"/>
      <c r="AY2532" s="1154"/>
      <c r="AZ2532" s="1154"/>
      <c r="BA2532" s="1154"/>
      <c r="BB2532" s="1154"/>
    </row>
    <row r="2533" spans="2:54" ht="15" customHeight="1">
      <c r="B2533" s="1155"/>
      <c r="C2533" s="3017"/>
      <c r="D2533" s="3017"/>
      <c r="E2533" s="1146" t="s">
        <v>1130</v>
      </c>
      <c r="F2533" s="1106"/>
      <c r="G2533" s="441" t="s">
        <v>93</v>
      </c>
      <c r="H2533" s="441" t="s">
        <v>1103</v>
      </c>
      <c r="I2533" s="441" t="s">
        <v>1131</v>
      </c>
      <c r="J2533" s="441" t="s">
        <v>112</v>
      </c>
      <c r="K2533" s="1111" t="s">
        <v>1134</v>
      </c>
      <c r="L2533" s="441" t="s">
        <v>1120</v>
      </c>
      <c r="M2533" s="441" t="str">
        <f t="shared" si="153"/>
        <v>&lt;INSERT CONNECTION POINT NAME&gt;</v>
      </c>
      <c r="N2533" s="1111" t="s">
        <v>1115</v>
      </c>
      <c r="O2533" s="1111" t="s">
        <v>833</v>
      </c>
      <c r="P2533" s="1111"/>
      <c r="Q2533" s="2892"/>
      <c r="R2533" s="2096"/>
      <c r="S2533" s="2870"/>
      <c r="T2533" s="2870"/>
      <c r="U2533" s="2870"/>
      <c r="V2533" s="2870"/>
      <c r="W2533" s="2870"/>
      <c r="X2533" s="2870"/>
      <c r="Y2533" s="2870"/>
      <c r="Z2533" s="2870"/>
      <c r="AA2533" s="2871"/>
      <c r="AB2533" s="1125"/>
      <c r="AC2533" s="1151"/>
      <c r="AD2533" s="1152"/>
      <c r="AE2533" s="1153"/>
      <c r="AF2533" s="1153"/>
      <c r="AG2533" s="1153"/>
      <c r="AH2533" s="124"/>
      <c r="AI2533" s="124"/>
      <c r="AJ2533" s="124"/>
      <c r="AK2533" s="124"/>
      <c r="AL2533" s="1153"/>
      <c r="AM2533" s="124"/>
      <c r="AN2533" s="124"/>
      <c r="AO2533" s="1153"/>
      <c r="AP2533" s="1153"/>
      <c r="AQ2533" s="1153"/>
      <c r="AR2533" s="1154"/>
      <c r="AS2533" s="1154"/>
      <c r="AT2533" s="1154"/>
      <c r="AU2533" s="1154"/>
      <c r="AV2533" s="1154"/>
      <c r="AW2533" s="1154"/>
      <c r="AX2533" s="1154"/>
      <c r="AY2533" s="1154"/>
      <c r="AZ2533" s="1154"/>
      <c r="BA2533" s="1154"/>
      <c r="BB2533" s="1154"/>
    </row>
    <row r="2534" spans="2:54" ht="15" customHeight="1">
      <c r="B2534" s="1155"/>
      <c r="C2534" s="3016" t="s">
        <v>1135</v>
      </c>
      <c r="D2534" s="3016" t="s">
        <v>833</v>
      </c>
      <c r="E2534" s="1146" t="s">
        <v>1127</v>
      </c>
      <c r="F2534" s="1106"/>
      <c r="G2534" s="441" t="s">
        <v>93</v>
      </c>
      <c r="H2534" s="441" t="s">
        <v>1103</v>
      </c>
      <c r="I2534" s="441" t="s">
        <v>1128</v>
      </c>
      <c r="J2534" s="441" t="s">
        <v>112</v>
      </c>
      <c r="K2534" s="1111" t="s">
        <v>1135</v>
      </c>
      <c r="L2534" s="441" t="s">
        <v>1120</v>
      </c>
      <c r="M2534" s="441" t="str">
        <f t="shared" si="153"/>
        <v>&lt;INSERT CONNECTION POINT NAME&gt;</v>
      </c>
      <c r="N2534" s="1111" t="s">
        <v>1106</v>
      </c>
      <c r="O2534" s="1111" t="s">
        <v>833</v>
      </c>
      <c r="P2534" s="1111"/>
      <c r="Q2534" s="2892"/>
      <c r="R2534" s="2096"/>
      <c r="S2534" s="2870"/>
      <c r="T2534" s="2870"/>
      <c r="U2534" s="2870"/>
      <c r="V2534" s="2870"/>
      <c r="W2534" s="2870"/>
      <c r="X2534" s="2870"/>
      <c r="Y2534" s="2870"/>
      <c r="Z2534" s="2870"/>
      <c r="AA2534" s="2871"/>
      <c r="AB2534" s="1125"/>
      <c r="AC2534" s="1151"/>
      <c r="AD2534" s="1152"/>
      <c r="AE2534" s="1153"/>
      <c r="AF2534" s="1153"/>
      <c r="AG2534" s="1153"/>
      <c r="AH2534" s="124"/>
      <c r="AI2534" s="124"/>
      <c r="AJ2534" s="124"/>
      <c r="AK2534" s="124"/>
      <c r="AL2534" s="1153"/>
      <c r="AM2534" s="124"/>
      <c r="AN2534" s="124"/>
      <c r="AO2534" s="1153"/>
      <c r="AP2534" s="1153"/>
      <c r="AQ2534" s="1153"/>
      <c r="AR2534" s="1154"/>
      <c r="AS2534" s="1154"/>
      <c r="AT2534" s="1154"/>
      <c r="AU2534" s="1154"/>
      <c r="AV2534" s="1154"/>
      <c r="AW2534" s="1154"/>
      <c r="AX2534" s="1154"/>
      <c r="AY2534" s="1154"/>
      <c r="AZ2534" s="1154"/>
      <c r="BA2534" s="1154"/>
      <c r="BB2534" s="1154"/>
    </row>
    <row r="2535" spans="2:54" ht="15" customHeight="1">
      <c r="B2535" s="1155"/>
      <c r="C2535" s="3017"/>
      <c r="D2535" s="3017"/>
      <c r="E2535" s="1146" t="s">
        <v>1130</v>
      </c>
      <c r="F2535" s="1106"/>
      <c r="G2535" s="441" t="s">
        <v>93</v>
      </c>
      <c r="H2535" s="441" t="s">
        <v>1103</v>
      </c>
      <c r="I2535" s="441" t="s">
        <v>1131</v>
      </c>
      <c r="J2535" s="441" t="s">
        <v>112</v>
      </c>
      <c r="K2535" s="1111" t="s">
        <v>1135</v>
      </c>
      <c r="L2535" s="441" t="s">
        <v>1120</v>
      </c>
      <c r="M2535" s="441" t="str">
        <f t="shared" si="153"/>
        <v>&lt;INSERT CONNECTION POINT NAME&gt;</v>
      </c>
      <c r="N2535" s="1111" t="s">
        <v>1106</v>
      </c>
      <c r="O2535" s="1111" t="s">
        <v>833</v>
      </c>
      <c r="P2535" s="1111"/>
      <c r="Q2535" s="2892"/>
      <c r="R2535" s="2096"/>
      <c r="S2535" s="2870"/>
      <c r="T2535" s="2870"/>
      <c r="U2535" s="2870"/>
      <c r="V2535" s="2870"/>
      <c r="W2535" s="2870"/>
      <c r="X2535" s="2870"/>
      <c r="Y2535" s="2870"/>
      <c r="Z2535" s="2870"/>
      <c r="AA2535" s="2871"/>
      <c r="AB2535" s="1125"/>
      <c r="AC2535" s="1151"/>
      <c r="AD2535" s="1152"/>
      <c r="AE2535" s="1153"/>
      <c r="AF2535" s="1153"/>
      <c r="AG2535" s="1153"/>
      <c r="AH2535" s="124"/>
      <c r="AI2535" s="124"/>
      <c r="AJ2535" s="124"/>
      <c r="AK2535" s="124"/>
      <c r="AL2535" s="1153"/>
      <c r="AM2535" s="124"/>
      <c r="AN2535" s="124"/>
      <c r="AO2535" s="1153"/>
      <c r="AP2535" s="1153"/>
      <c r="AQ2535" s="1153"/>
      <c r="AR2535" s="1154"/>
      <c r="AS2535" s="1154"/>
      <c r="AT2535" s="1154"/>
      <c r="AU2535" s="1154"/>
      <c r="AV2535" s="1154"/>
      <c r="AW2535" s="1154"/>
      <c r="AX2535" s="1154"/>
      <c r="AY2535" s="1154"/>
      <c r="AZ2535" s="1154"/>
      <c r="BA2535" s="1154"/>
      <c r="BB2535" s="1154"/>
    </row>
    <row r="2536" spans="2:54" ht="15" customHeight="1">
      <c r="B2536" s="1155"/>
      <c r="C2536" s="3016" t="s">
        <v>1135</v>
      </c>
      <c r="D2536" s="3016" t="s">
        <v>842</v>
      </c>
      <c r="E2536" s="1146" t="s">
        <v>1127</v>
      </c>
      <c r="F2536" s="1106"/>
      <c r="G2536" s="441" t="s">
        <v>93</v>
      </c>
      <c r="H2536" s="441" t="s">
        <v>1103</v>
      </c>
      <c r="I2536" s="441" t="s">
        <v>1128</v>
      </c>
      <c r="J2536" s="441" t="s">
        <v>112</v>
      </c>
      <c r="K2536" s="1111" t="s">
        <v>1135</v>
      </c>
      <c r="L2536" s="441" t="s">
        <v>1120</v>
      </c>
      <c r="M2536" s="441" t="str">
        <f t="shared" si="153"/>
        <v>&lt;INSERT CONNECTION POINT NAME&gt;</v>
      </c>
      <c r="N2536" s="1111" t="s">
        <v>1106</v>
      </c>
      <c r="O2536" s="1111" t="s">
        <v>842</v>
      </c>
      <c r="P2536" s="1111"/>
      <c r="Q2536" s="2892"/>
      <c r="R2536" s="2096"/>
      <c r="S2536" s="2870"/>
      <c r="T2536" s="2870"/>
      <c r="U2536" s="2870"/>
      <c r="V2536" s="2870"/>
      <c r="W2536" s="2870"/>
      <c r="X2536" s="2870"/>
      <c r="Y2536" s="2870"/>
      <c r="Z2536" s="2870"/>
      <c r="AA2536" s="2871"/>
      <c r="AB2536" s="1125"/>
      <c r="AC2536" s="1151"/>
      <c r="AD2536" s="1152"/>
      <c r="AE2536" s="1153"/>
      <c r="AF2536" s="1153"/>
      <c r="AG2536" s="1153"/>
      <c r="AH2536" s="124"/>
      <c r="AI2536" s="124"/>
      <c r="AJ2536" s="124"/>
      <c r="AK2536" s="124"/>
      <c r="AL2536" s="1153"/>
      <c r="AM2536" s="124"/>
      <c r="AN2536" s="124"/>
      <c r="AO2536" s="1153"/>
      <c r="AP2536" s="1153"/>
      <c r="AQ2536" s="1153"/>
      <c r="AR2536" s="1154"/>
      <c r="AS2536" s="1154"/>
      <c r="AT2536" s="1154"/>
      <c r="AU2536" s="1154"/>
      <c r="AV2536" s="1154"/>
      <c r="AW2536" s="1154"/>
      <c r="AX2536" s="1154"/>
      <c r="AY2536" s="1154"/>
      <c r="AZ2536" s="1154"/>
      <c r="BA2536" s="1154"/>
      <c r="BB2536" s="1154"/>
    </row>
    <row r="2537" spans="2:54" ht="15" customHeight="1">
      <c r="B2537" s="1155"/>
      <c r="C2537" s="3017"/>
      <c r="D2537" s="3017"/>
      <c r="E2537" s="1146" t="s">
        <v>1130</v>
      </c>
      <c r="F2537" s="1106"/>
      <c r="G2537" s="441" t="s">
        <v>93</v>
      </c>
      <c r="H2537" s="441" t="s">
        <v>1103</v>
      </c>
      <c r="I2537" s="441" t="s">
        <v>1131</v>
      </c>
      <c r="J2537" s="441" t="s">
        <v>112</v>
      </c>
      <c r="K2537" s="1111" t="s">
        <v>1135</v>
      </c>
      <c r="L2537" s="441" t="s">
        <v>1120</v>
      </c>
      <c r="M2537" s="441" t="str">
        <f t="shared" si="153"/>
        <v>&lt;INSERT CONNECTION POINT NAME&gt;</v>
      </c>
      <c r="N2537" s="1111" t="s">
        <v>1106</v>
      </c>
      <c r="O2537" s="1111" t="s">
        <v>842</v>
      </c>
      <c r="P2537" s="1111"/>
      <c r="Q2537" s="2892"/>
      <c r="R2537" s="2096"/>
      <c r="S2537" s="2870"/>
      <c r="T2537" s="2870"/>
      <c r="U2537" s="2870"/>
      <c r="V2537" s="2870"/>
      <c r="W2537" s="2870"/>
      <c r="X2537" s="2870"/>
      <c r="Y2537" s="2870"/>
      <c r="Z2537" s="2870"/>
      <c r="AA2537" s="2871"/>
      <c r="AB2537" s="1125"/>
      <c r="AC2537" s="1151"/>
      <c r="AD2537" s="1152"/>
      <c r="AE2537" s="1153"/>
      <c r="AF2537" s="1153"/>
      <c r="AG2537" s="1153"/>
      <c r="AH2537" s="124"/>
      <c r="AI2537" s="124"/>
      <c r="AJ2537" s="124"/>
      <c r="AK2537" s="124"/>
      <c r="AL2537" s="1153"/>
      <c r="AM2537" s="124"/>
      <c r="AN2537" s="124"/>
      <c r="AO2537" s="1153"/>
      <c r="AP2537" s="1153"/>
      <c r="AQ2537" s="1153"/>
      <c r="AR2537" s="1154"/>
      <c r="AS2537" s="1154"/>
      <c r="AT2537" s="1154"/>
      <c r="AU2537" s="1154"/>
      <c r="AV2537" s="1154"/>
      <c r="AW2537" s="1154"/>
      <c r="AX2537" s="1154"/>
      <c r="AY2537" s="1154"/>
      <c r="AZ2537" s="1154"/>
      <c r="BA2537" s="1154"/>
      <c r="BB2537" s="1154"/>
    </row>
    <row r="2538" spans="2:54" ht="15" customHeight="1">
      <c r="B2538" s="1155"/>
      <c r="C2538" s="3016" t="s">
        <v>1136</v>
      </c>
      <c r="D2538" s="3016" t="s">
        <v>833</v>
      </c>
      <c r="E2538" s="1146" t="s">
        <v>1127</v>
      </c>
      <c r="F2538" s="1106"/>
      <c r="G2538" s="441" t="s">
        <v>93</v>
      </c>
      <c r="H2538" s="441" t="s">
        <v>1103</v>
      </c>
      <c r="I2538" s="441" t="s">
        <v>1128</v>
      </c>
      <c r="J2538" s="441" t="s">
        <v>112</v>
      </c>
      <c r="K2538" s="1111" t="s">
        <v>1136</v>
      </c>
      <c r="L2538" s="441" t="s">
        <v>1120</v>
      </c>
      <c r="M2538" s="441" t="str">
        <f t="shared" si="153"/>
        <v>&lt;INSERT CONNECTION POINT NAME&gt;</v>
      </c>
      <c r="N2538" s="1111" t="s">
        <v>1106</v>
      </c>
      <c r="O2538" s="1111" t="s">
        <v>833</v>
      </c>
      <c r="P2538" s="1111"/>
      <c r="Q2538" s="2892"/>
      <c r="R2538" s="2096"/>
      <c r="S2538" s="2870"/>
      <c r="T2538" s="2870"/>
      <c r="U2538" s="2870"/>
      <c r="V2538" s="2870"/>
      <c r="W2538" s="2870"/>
      <c r="X2538" s="2870"/>
      <c r="Y2538" s="2870"/>
      <c r="Z2538" s="2870"/>
      <c r="AA2538" s="2871"/>
      <c r="AB2538" s="1125"/>
      <c r="AC2538" s="1151"/>
      <c r="AD2538" s="1152"/>
      <c r="AE2538" s="1153"/>
      <c r="AF2538" s="1153"/>
      <c r="AG2538" s="1153"/>
      <c r="AH2538" s="124"/>
      <c r="AI2538" s="124"/>
      <c r="AJ2538" s="124"/>
      <c r="AK2538" s="124"/>
      <c r="AL2538" s="1153"/>
      <c r="AM2538" s="124"/>
      <c r="AN2538" s="124"/>
      <c r="AO2538" s="1153"/>
      <c r="AP2538" s="1153"/>
      <c r="AQ2538" s="1153"/>
      <c r="AR2538" s="1154"/>
      <c r="AS2538" s="1154"/>
      <c r="AT2538" s="1154"/>
      <c r="AU2538" s="1154"/>
      <c r="AV2538" s="1154"/>
      <c r="AW2538" s="1154"/>
      <c r="AX2538" s="1154"/>
      <c r="AY2538" s="1154"/>
      <c r="AZ2538" s="1154"/>
      <c r="BA2538" s="1154"/>
      <c r="BB2538" s="1154"/>
    </row>
    <row r="2539" spans="2:54" ht="15" customHeight="1">
      <c r="B2539" s="1155"/>
      <c r="C2539" s="3017"/>
      <c r="D2539" s="3017"/>
      <c r="E2539" s="1146" t="s">
        <v>1130</v>
      </c>
      <c r="F2539" s="1106"/>
      <c r="G2539" s="441" t="s">
        <v>93</v>
      </c>
      <c r="H2539" s="441" t="s">
        <v>1103</v>
      </c>
      <c r="I2539" s="441" t="s">
        <v>1131</v>
      </c>
      <c r="J2539" s="441" t="s">
        <v>112</v>
      </c>
      <c r="K2539" s="1111" t="s">
        <v>1136</v>
      </c>
      <c r="L2539" s="441" t="s">
        <v>1120</v>
      </c>
      <c r="M2539" s="441" t="str">
        <f t="shared" si="153"/>
        <v>&lt;INSERT CONNECTION POINT NAME&gt;</v>
      </c>
      <c r="N2539" s="1111" t="s">
        <v>1106</v>
      </c>
      <c r="O2539" s="1111" t="s">
        <v>833</v>
      </c>
      <c r="P2539" s="1111"/>
      <c r="Q2539" s="2100"/>
      <c r="R2539" s="2101"/>
      <c r="S2539" s="2102"/>
      <c r="T2539" s="2102"/>
      <c r="U2539" s="2102"/>
      <c r="V2539" s="2102"/>
      <c r="W2539" s="2102"/>
      <c r="X2539" s="2102"/>
      <c r="Y2539" s="2102"/>
      <c r="Z2539" s="2102"/>
      <c r="AA2539" s="2103"/>
      <c r="AB2539" s="1125"/>
      <c r="AC2539" s="1151"/>
      <c r="AD2539" s="1152"/>
      <c r="AE2539" s="1153"/>
      <c r="AF2539" s="1153"/>
      <c r="AG2539" s="1153"/>
      <c r="AH2539" s="124"/>
      <c r="AI2539" s="124"/>
      <c r="AJ2539" s="124"/>
      <c r="AK2539" s="124"/>
      <c r="AL2539" s="1153"/>
      <c r="AM2539" s="124"/>
      <c r="AN2539" s="124"/>
      <c r="AO2539" s="1153"/>
      <c r="AP2539" s="1153"/>
      <c r="AQ2539" s="1153"/>
      <c r="AR2539" s="1154"/>
      <c r="AS2539" s="1154"/>
      <c r="AT2539" s="1154"/>
      <c r="AU2539" s="1154"/>
      <c r="AV2539" s="1154"/>
      <c r="AW2539" s="1154"/>
      <c r="AX2539" s="1154"/>
      <c r="AY2539" s="1154"/>
      <c r="AZ2539" s="1154"/>
      <c r="BA2539" s="1154"/>
      <c r="BB2539" s="1154"/>
    </row>
    <row r="2540" spans="2:54" ht="15" customHeight="1">
      <c r="B2540" s="1155"/>
      <c r="C2540" s="3016" t="s">
        <v>1136</v>
      </c>
      <c r="D2540" s="3016" t="s">
        <v>842</v>
      </c>
      <c r="E2540" s="1146" t="s">
        <v>1127</v>
      </c>
      <c r="F2540" s="1106"/>
      <c r="G2540" s="441" t="s">
        <v>93</v>
      </c>
      <c r="H2540" s="441" t="s">
        <v>1103</v>
      </c>
      <c r="I2540" s="441" t="s">
        <v>1128</v>
      </c>
      <c r="J2540" s="441" t="s">
        <v>112</v>
      </c>
      <c r="K2540" s="1111" t="s">
        <v>1136</v>
      </c>
      <c r="L2540" s="441" t="s">
        <v>1120</v>
      </c>
      <c r="M2540" s="441" t="str">
        <f t="shared" si="153"/>
        <v>&lt;INSERT CONNECTION POINT NAME&gt;</v>
      </c>
      <c r="N2540" s="1111" t="s">
        <v>1106</v>
      </c>
      <c r="O2540" s="1111" t="s">
        <v>842</v>
      </c>
      <c r="P2540" s="1111"/>
      <c r="Q2540" s="2100"/>
      <c r="R2540" s="2101"/>
      <c r="S2540" s="2102"/>
      <c r="T2540" s="2102"/>
      <c r="U2540" s="2102"/>
      <c r="V2540" s="2102"/>
      <c r="W2540" s="2102"/>
      <c r="X2540" s="2102"/>
      <c r="Y2540" s="2102"/>
      <c r="Z2540" s="2102"/>
      <c r="AA2540" s="2103"/>
      <c r="AB2540" s="1125"/>
      <c r="AC2540" s="1151"/>
      <c r="AD2540" s="1152"/>
      <c r="AE2540" s="1153"/>
      <c r="AF2540" s="1153"/>
      <c r="AG2540" s="1153"/>
      <c r="AH2540" s="124"/>
      <c r="AI2540" s="124"/>
      <c r="AJ2540" s="124"/>
      <c r="AK2540" s="124"/>
      <c r="AL2540" s="1153"/>
      <c r="AM2540" s="124"/>
      <c r="AN2540" s="124"/>
      <c r="AO2540" s="1153"/>
      <c r="AP2540" s="1153"/>
      <c r="AQ2540" s="1153"/>
      <c r="AR2540" s="1154"/>
      <c r="AS2540" s="1154"/>
      <c r="AT2540" s="1154"/>
      <c r="AU2540" s="1154"/>
      <c r="AV2540" s="1154"/>
      <c r="AW2540" s="1154"/>
      <c r="AX2540" s="1154"/>
      <c r="AY2540" s="1154"/>
      <c r="AZ2540" s="1154"/>
      <c r="BA2540" s="1154"/>
      <c r="BB2540" s="1154"/>
    </row>
    <row r="2541" spans="2:54" ht="15" customHeight="1" thickBot="1">
      <c r="B2541" s="2872"/>
      <c r="C2541" s="3018"/>
      <c r="D2541" s="3018"/>
      <c r="E2541" s="2873" t="s">
        <v>1130</v>
      </c>
      <c r="F2541" s="1106"/>
      <c r="G2541" s="441" t="s">
        <v>93</v>
      </c>
      <c r="H2541" s="441" t="s">
        <v>1103</v>
      </c>
      <c r="I2541" s="441" t="s">
        <v>1131</v>
      </c>
      <c r="J2541" s="441" t="s">
        <v>112</v>
      </c>
      <c r="K2541" s="1111" t="s">
        <v>1136</v>
      </c>
      <c r="L2541" s="441" t="s">
        <v>1120</v>
      </c>
      <c r="M2541" s="441" t="str">
        <f t="shared" si="153"/>
        <v>&lt;INSERT CONNECTION POINT NAME&gt;</v>
      </c>
      <c r="N2541" s="1111" t="s">
        <v>1106</v>
      </c>
      <c r="O2541" s="1111" t="s">
        <v>842</v>
      </c>
      <c r="P2541" s="1111"/>
      <c r="Q2541" s="2893"/>
      <c r="R2541" s="2894"/>
      <c r="S2541" s="2877"/>
      <c r="T2541" s="2877"/>
      <c r="U2541" s="2877"/>
      <c r="V2541" s="2877"/>
      <c r="W2541" s="2877"/>
      <c r="X2541" s="2877"/>
      <c r="Y2541" s="2877"/>
      <c r="Z2541" s="2877"/>
      <c r="AA2541" s="2878"/>
      <c r="AB2541" s="1162"/>
      <c r="AC2541" s="1151"/>
      <c r="AD2541" s="1152"/>
      <c r="AE2541" s="1153"/>
      <c r="AF2541" s="1153"/>
      <c r="AG2541" s="1153"/>
      <c r="AH2541" s="124"/>
      <c r="AI2541" s="124"/>
      <c r="AJ2541" s="124"/>
      <c r="AK2541" s="124"/>
      <c r="AL2541" s="1153"/>
      <c r="AM2541" s="124"/>
      <c r="AN2541" s="124"/>
      <c r="AO2541" s="1153"/>
      <c r="AP2541" s="1153"/>
      <c r="AQ2541" s="1153"/>
      <c r="AR2541" s="1154"/>
      <c r="AS2541" s="1154"/>
      <c r="AT2541" s="1154"/>
      <c r="AU2541" s="1154"/>
      <c r="AV2541" s="1154"/>
      <c r="AW2541" s="1154"/>
      <c r="AX2541" s="1154"/>
      <c r="AY2541" s="1154"/>
      <c r="AZ2541" s="1154"/>
      <c r="BA2541" s="1154"/>
      <c r="BB2541" s="1154"/>
    </row>
    <row r="2542" spans="2:54" ht="15" customHeight="1">
      <c r="B2542" s="1145" t="s">
        <v>1125</v>
      </c>
      <c r="C2542" s="3019" t="s">
        <v>1126</v>
      </c>
      <c r="D2542" s="3019" t="s">
        <v>842</v>
      </c>
      <c r="E2542" s="1146" t="s">
        <v>1127</v>
      </c>
      <c r="F2542" s="1106"/>
      <c r="G2542" s="441" t="s">
        <v>93</v>
      </c>
      <c r="H2542" s="441" t="s">
        <v>1103</v>
      </c>
      <c r="I2542" s="441" t="s">
        <v>1128</v>
      </c>
      <c r="J2542" s="441" t="s">
        <v>112</v>
      </c>
      <c r="K2542" s="441" t="s">
        <v>1126</v>
      </c>
      <c r="L2542" s="441" t="s">
        <v>1120</v>
      </c>
      <c r="M2542" s="441" t="str">
        <f t="shared" ref="M2542" si="155">B2542</f>
        <v>&lt;INSERT CONNECTION POINT NAME&gt;</v>
      </c>
      <c r="N2542" s="441" t="s">
        <v>1129</v>
      </c>
      <c r="O2542" s="441" t="s">
        <v>842</v>
      </c>
      <c r="P2542" s="1111"/>
      <c r="Q2542" s="1147"/>
      <c r="R2542" s="1148"/>
      <c r="S2542" s="1149"/>
      <c r="T2542" s="1149"/>
      <c r="U2542" s="1149"/>
      <c r="V2542" s="1149"/>
      <c r="W2542" s="1149"/>
      <c r="X2542" s="1149"/>
      <c r="Y2542" s="1149"/>
      <c r="Z2542" s="1149"/>
      <c r="AA2542" s="1150"/>
      <c r="AB2542" s="1125"/>
      <c r="AC2542" s="1151"/>
      <c r="AD2542" s="1152"/>
      <c r="AE2542" s="1153"/>
      <c r="AF2542" s="1153"/>
      <c r="AG2542" s="1153"/>
      <c r="AH2542" s="124"/>
      <c r="AI2542" s="124"/>
      <c r="AJ2542" s="124"/>
      <c r="AK2542" s="124"/>
      <c r="AL2542" s="124"/>
      <c r="AM2542" s="124"/>
      <c r="AN2542" s="124"/>
      <c r="AO2542" s="124"/>
      <c r="AP2542" s="124"/>
      <c r="AQ2542" s="1153"/>
      <c r="AR2542" s="1154"/>
      <c r="AS2542" s="1154"/>
      <c r="AT2542" s="1154"/>
      <c r="AU2542" s="1154"/>
      <c r="AV2542" s="1154"/>
      <c r="AW2542" s="1154"/>
      <c r="AX2542" s="1154"/>
      <c r="AY2542" s="1154"/>
      <c r="AZ2542" s="1154"/>
      <c r="BA2542" s="1154"/>
      <c r="BB2542" s="1154"/>
    </row>
    <row r="2543" spans="2:54" ht="15" customHeight="1">
      <c r="B2543" s="1155"/>
      <c r="C2543" s="3017"/>
      <c r="D2543" s="3017"/>
      <c r="E2543" s="1146" t="s">
        <v>1130</v>
      </c>
      <c r="F2543" s="1106"/>
      <c r="G2543" s="441" t="s">
        <v>93</v>
      </c>
      <c r="H2543" s="441" t="s">
        <v>1103</v>
      </c>
      <c r="I2543" s="441" t="s">
        <v>1131</v>
      </c>
      <c r="J2543" s="441" t="s">
        <v>112</v>
      </c>
      <c r="K2543" s="441" t="s">
        <v>1126</v>
      </c>
      <c r="L2543" s="441" t="s">
        <v>1120</v>
      </c>
      <c r="M2543" s="441" t="str">
        <f t="shared" si="153"/>
        <v>&lt;INSERT CONNECTION POINT NAME&gt;</v>
      </c>
      <c r="N2543" s="441" t="s">
        <v>1129</v>
      </c>
      <c r="O2543" s="441" t="s">
        <v>842</v>
      </c>
      <c r="P2543" s="1111"/>
      <c r="Q2543" s="1156"/>
      <c r="R2543" s="1157"/>
      <c r="S2543" s="1158"/>
      <c r="T2543" s="1158"/>
      <c r="U2543" s="1158"/>
      <c r="V2543" s="1158"/>
      <c r="W2543" s="1158"/>
      <c r="X2543" s="1158"/>
      <c r="Y2543" s="1158"/>
      <c r="Z2543" s="1158"/>
      <c r="AA2543" s="1159"/>
      <c r="AB2543" s="1125"/>
      <c r="AC2543" s="1151"/>
      <c r="AD2543" s="1152"/>
      <c r="AE2543" s="1153"/>
      <c r="AF2543" s="1153"/>
      <c r="AG2543" s="1153"/>
      <c r="AH2543" s="124"/>
      <c r="AI2543" s="124"/>
      <c r="AJ2543" s="124"/>
      <c r="AK2543" s="124"/>
      <c r="AL2543" s="124"/>
      <c r="AM2543" s="124"/>
      <c r="AN2543" s="124"/>
      <c r="AO2543" s="124"/>
      <c r="AP2543" s="124"/>
      <c r="AQ2543" s="1153"/>
      <c r="AR2543" s="1154"/>
      <c r="AS2543" s="1154"/>
      <c r="AT2543" s="1154"/>
      <c r="AU2543" s="1154"/>
      <c r="AV2543" s="1154"/>
      <c r="AW2543" s="1154"/>
      <c r="AX2543" s="1154"/>
      <c r="AY2543" s="1154"/>
      <c r="AZ2543" s="1154"/>
      <c r="BA2543" s="1154"/>
      <c r="BB2543" s="1154"/>
    </row>
    <row r="2544" spans="2:54" ht="15" customHeight="1">
      <c r="B2544" s="1155"/>
      <c r="C2544" s="3016" t="s">
        <v>1132</v>
      </c>
      <c r="D2544" s="3016" t="s">
        <v>833</v>
      </c>
      <c r="E2544" s="1146" t="s">
        <v>1127</v>
      </c>
      <c r="F2544" s="1106"/>
      <c r="G2544" s="441" t="s">
        <v>93</v>
      </c>
      <c r="H2544" s="441" t="s">
        <v>1103</v>
      </c>
      <c r="I2544" s="441" t="s">
        <v>1128</v>
      </c>
      <c r="J2544" s="441" t="s">
        <v>112</v>
      </c>
      <c r="K2544" s="1111" t="s">
        <v>1132</v>
      </c>
      <c r="L2544" s="441" t="s">
        <v>1120</v>
      </c>
      <c r="M2544" s="441" t="str">
        <f t="shared" si="153"/>
        <v>&lt;INSERT CONNECTION POINT NAME&gt;</v>
      </c>
      <c r="N2544" s="1111" t="s">
        <v>1106</v>
      </c>
      <c r="O2544" s="1111" t="s">
        <v>833</v>
      </c>
      <c r="P2544" s="1111"/>
      <c r="Q2544" s="2850"/>
      <c r="R2544" s="2097"/>
      <c r="S2544" s="2851"/>
      <c r="T2544" s="2851"/>
      <c r="U2544" s="2851"/>
      <c r="V2544" s="2851"/>
      <c r="W2544" s="2852"/>
      <c r="X2544" s="2852"/>
      <c r="Y2544" s="2852"/>
      <c r="Z2544" s="2852"/>
      <c r="AA2544" s="2853"/>
      <c r="AB2544" s="1125"/>
      <c r="AC2544" s="1151"/>
      <c r="AD2544" s="1152"/>
      <c r="AE2544" s="1153"/>
      <c r="AF2544" s="1153"/>
      <c r="AG2544" s="1153"/>
      <c r="AH2544" s="124"/>
      <c r="AI2544" s="124"/>
      <c r="AJ2544" s="124"/>
      <c r="AK2544" s="124"/>
      <c r="AL2544" s="1153"/>
      <c r="AM2544" s="124"/>
      <c r="AN2544" s="124"/>
      <c r="AO2544" s="1153"/>
      <c r="AP2544" s="1153"/>
      <c r="AQ2544" s="1153"/>
      <c r="AR2544" s="1154"/>
      <c r="AS2544" s="1154"/>
      <c r="AT2544" s="1154"/>
      <c r="AU2544" s="1160"/>
      <c r="AV2544" s="1154"/>
      <c r="AW2544" s="1154"/>
      <c r="AX2544" s="1154"/>
      <c r="AY2544" s="1154"/>
      <c r="AZ2544" s="1154"/>
      <c r="BA2544" s="1154"/>
      <c r="BB2544" s="1154"/>
    </row>
    <row r="2545" spans="2:54" ht="15" customHeight="1">
      <c r="B2545" s="1155"/>
      <c r="C2545" s="3017"/>
      <c r="D2545" s="3017"/>
      <c r="E2545" s="1146" t="s">
        <v>1130</v>
      </c>
      <c r="F2545" s="1106"/>
      <c r="G2545" s="441" t="s">
        <v>93</v>
      </c>
      <c r="H2545" s="441" t="s">
        <v>1103</v>
      </c>
      <c r="I2545" s="441" t="s">
        <v>1131</v>
      </c>
      <c r="J2545" s="441" t="s">
        <v>112</v>
      </c>
      <c r="K2545" s="1111" t="s">
        <v>1132</v>
      </c>
      <c r="L2545" s="441" t="s">
        <v>1120</v>
      </c>
      <c r="M2545" s="441" t="str">
        <f t="shared" si="153"/>
        <v>&lt;INSERT CONNECTION POINT NAME&gt;</v>
      </c>
      <c r="N2545" s="1111" t="s">
        <v>1106</v>
      </c>
      <c r="O2545" s="1111" t="s">
        <v>833</v>
      </c>
      <c r="P2545" s="1111"/>
      <c r="Q2545" s="2850"/>
      <c r="R2545" s="2097"/>
      <c r="S2545" s="2851"/>
      <c r="T2545" s="2851"/>
      <c r="U2545" s="2851"/>
      <c r="V2545" s="2851"/>
      <c r="W2545" s="2852"/>
      <c r="X2545" s="2852"/>
      <c r="Y2545" s="2852"/>
      <c r="Z2545" s="2852"/>
      <c r="AA2545" s="2853"/>
      <c r="AB2545" s="1125"/>
      <c r="AC2545" s="1151"/>
      <c r="AD2545" s="1152"/>
      <c r="AE2545" s="1153"/>
      <c r="AF2545" s="1153"/>
      <c r="AG2545" s="1153"/>
      <c r="AH2545" s="124"/>
      <c r="AI2545" s="124"/>
      <c r="AJ2545" s="124"/>
      <c r="AK2545" s="124"/>
      <c r="AL2545" s="1153"/>
      <c r="AM2545" s="124"/>
      <c r="AN2545" s="124"/>
      <c r="AO2545" s="1153"/>
      <c r="AP2545" s="1153"/>
      <c r="AQ2545" s="1153"/>
      <c r="AR2545" s="1154"/>
      <c r="AS2545" s="1154"/>
      <c r="AT2545" s="1154"/>
      <c r="AU2545" s="1160"/>
      <c r="AV2545" s="1154"/>
      <c r="AW2545" s="1154"/>
      <c r="AX2545" s="1154"/>
      <c r="AY2545" s="1154"/>
      <c r="AZ2545" s="1154"/>
      <c r="BA2545" s="1154"/>
      <c r="BB2545" s="1154"/>
    </row>
    <row r="2546" spans="2:54" ht="15" customHeight="1">
      <c r="B2546" s="1155"/>
      <c r="C2546" s="3016" t="s">
        <v>1132</v>
      </c>
      <c r="D2546" s="3016" t="s">
        <v>842</v>
      </c>
      <c r="E2546" s="1146" t="s">
        <v>1127</v>
      </c>
      <c r="F2546" s="1106"/>
      <c r="G2546" s="441" t="s">
        <v>93</v>
      </c>
      <c r="H2546" s="441" t="s">
        <v>1103</v>
      </c>
      <c r="I2546" s="441" t="s">
        <v>1128</v>
      </c>
      <c r="J2546" s="441" t="s">
        <v>112</v>
      </c>
      <c r="K2546" s="1111" t="s">
        <v>1132</v>
      </c>
      <c r="L2546" s="441" t="s">
        <v>1120</v>
      </c>
      <c r="M2546" s="441" t="str">
        <f t="shared" si="153"/>
        <v>&lt;INSERT CONNECTION POINT NAME&gt;</v>
      </c>
      <c r="N2546" s="1111" t="s">
        <v>1106</v>
      </c>
      <c r="O2546" s="1112" t="s">
        <v>842</v>
      </c>
      <c r="P2546" s="1111"/>
      <c r="Q2546" s="2850"/>
      <c r="R2546" s="2097"/>
      <c r="S2546" s="2851"/>
      <c r="T2546" s="2851"/>
      <c r="U2546" s="2851"/>
      <c r="V2546" s="2851"/>
      <c r="W2546" s="2852"/>
      <c r="X2546" s="2852"/>
      <c r="Y2546" s="2852"/>
      <c r="Z2546" s="2852"/>
      <c r="AA2546" s="2853"/>
      <c r="AB2546" s="1125"/>
      <c r="AC2546" s="1151"/>
      <c r="AD2546" s="1152"/>
      <c r="AE2546" s="1153"/>
      <c r="AF2546" s="1153"/>
      <c r="AG2546" s="1153"/>
      <c r="AH2546" s="124"/>
      <c r="AI2546" s="124"/>
      <c r="AJ2546" s="124"/>
      <c r="AK2546" s="124"/>
      <c r="AL2546" s="1153"/>
      <c r="AM2546" s="124"/>
      <c r="AN2546" s="124"/>
      <c r="AO2546" s="1153"/>
      <c r="AP2546" s="1161"/>
      <c r="AQ2546" s="1153"/>
      <c r="AR2546" s="1154"/>
      <c r="AS2546" s="1154"/>
      <c r="AT2546" s="1154"/>
      <c r="AU2546" s="1160"/>
      <c r="AV2546" s="1154"/>
      <c r="AW2546" s="1154"/>
      <c r="AX2546" s="1154"/>
      <c r="AY2546" s="1154"/>
      <c r="AZ2546" s="1154"/>
      <c r="BA2546" s="1154"/>
      <c r="BB2546" s="1154"/>
    </row>
    <row r="2547" spans="2:54" ht="15" customHeight="1">
      <c r="B2547" s="1155"/>
      <c r="C2547" s="3017"/>
      <c r="D2547" s="3017"/>
      <c r="E2547" s="1146" t="s">
        <v>1130</v>
      </c>
      <c r="F2547" s="1106"/>
      <c r="G2547" s="441" t="s">
        <v>93</v>
      </c>
      <c r="H2547" s="441" t="s">
        <v>1103</v>
      </c>
      <c r="I2547" s="441" t="s">
        <v>1131</v>
      </c>
      <c r="J2547" s="441" t="s">
        <v>112</v>
      </c>
      <c r="K2547" s="1111" t="s">
        <v>1132</v>
      </c>
      <c r="L2547" s="441" t="s">
        <v>1120</v>
      </c>
      <c r="M2547" s="441" t="str">
        <f t="shared" si="153"/>
        <v>&lt;INSERT CONNECTION POINT NAME&gt;</v>
      </c>
      <c r="N2547" s="1111" t="s">
        <v>1106</v>
      </c>
      <c r="O2547" s="1112" t="s">
        <v>842</v>
      </c>
      <c r="P2547" s="1111"/>
      <c r="Q2547" s="2850"/>
      <c r="R2547" s="2097"/>
      <c r="S2547" s="2851"/>
      <c r="T2547" s="2851"/>
      <c r="U2547" s="2851"/>
      <c r="V2547" s="2851"/>
      <c r="W2547" s="2852"/>
      <c r="X2547" s="2852"/>
      <c r="Y2547" s="2852"/>
      <c r="Z2547" s="2852"/>
      <c r="AA2547" s="2853"/>
      <c r="AB2547" s="1125"/>
      <c r="AC2547" s="1151"/>
      <c r="AD2547" s="1152"/>
      <c r="AE2547" s="1153"/>
      <c r="AF2547" s="1153"/>
      <c r="AG2547" s="1153"/>
      <c r="AH2547" s="124"/>
      <c r="AI2547" s="124"/>
      <c r="AJ2547" s="124"/>
      <c r="AK2547" s="124"/>
      <c r="AL2547" s="1153"/>
      <c r="AM2547" s="124"/>
      <c r="AN2547" s="124"/>
      <c r="AO2547" s="1153"/>
      <c r="AP2547" s="1161"/>
      <c r="AQ2547" s="1153"/>
      <c r="AR2547" s="1154"/>
      <c r="AS2547" s="1154"/>
      <c r="AT2547" s="1154"/>
      <c r="AU2547" s="1160"/>
      <c r="AV2547" s="1154"/>
      <c r="AW2547" s="1154"/>
      <c r="AX2547" s="1154"/>
      <c r="AY2547" s="1154"/>
      <c r="AZ2547" s="1154"/>
      <c r="BA2547" s="1154"/>
      <c r="BB2547" s="1154"/>
    </row>
    <row r="2548" spans="2:54" ht="15" customHeight="1">
      <c r="B2548" s="1155"/>
      <c r="C2548" s="3016" t="s">
        <v>1133</v>
      </c>
      <c r="D2548" s="3016"/>
      <c r="E2548" s="1146" t="s">
        <v>1127</v>
      </c>
      <c r="F2548" s="1106"/>
      <c r="G2548" s="441" t="s">
        <v>93</v>
      </c>
      <c r="H2548" s="441" t="s">
        <v>1103</v>
      </c>
      <c r="I2548" s="441" t="s">
        <v>1128</v>
      </c>
      <c r="J2548" s="441" t="s">
        <v>112</v>
      </c>
      <c r="K2548" s="1111" t="s">
        <v>1133</v>
      </c>
      <c r="L2548" s="441" t="s">
        <v>1120</v>
      </c>
      <c r="M2548" s="441" t="str">
        <f t="shared" si="153"/>
        <v>&lt;INSERT CONNECTION POINT NAME&gt;</v>
      </c>
      <c r="N2548" s="1111" t="s">
        <v>1108</v>
      </c>
      <c r="O2548" s="1111" t="s">
        <v>1109</v>
      </c>
      <c r="P2548" s="1111"/>
      <c r="Q2548" s="2856"/>
      <c r="R2548" s="2098"/>
      <c r="S2548" s="2858"/>
      <c r="T2548" s="2858"/>
      <c r="U2548" s="2858"/>
      <c r="V2548" s="2858"/>
      <c r="W2548" s="2859"/>
      <c r="X2548" s="2859"/>
      <c r="Y2548" s="2859"/>
      <c r="Z2548" s="2859"/>
      <c r="AA2548" s="2860"/>
      <c r="AB2548" s="1125"/>
      <c r="AC2548" s="1151"/>
      <c r="AD2548" s="1152"/>
      <c r="AE2548" s="1153"/>
      <c r="AF2548" s="1153"/>
      <c r="AG2548" s="1153"/>
      <c r="AH2548" s="124"/>
      <c r="AI2548" s="124"/>
      <c r="AJ2548" s="124"/>
      <c r="AK2548" s="124"/>
      <c r="AL2548" s="1153"/>
      <c r="AM2548" s="124"/>
      <c r="AN2548" s="124"/>
      <c r="AO2548" s="1153"/>
      <c r="AP2548" s="1153"/>
      <c r="AQ2548" s="1153"/>
      <c r="AR2548" s="1154"/>
      <c r="AS2548" s="1154"/>
      <c r="AT2548" s="1154"/>
      <c r="AU2548" s="1154"/>
      <c r="AV2548" s="1154"/>
      <c r="AW2548" s="1154"/>
      <c r="AX2548" s="1154"/>
      <c r="AY2548" s="1154"/>
      <c r="AZ2548" s="1154"/>
      <c r="BA2548" s="1154"/>
      <c r="BB2548" s="1154"/>
    </row>
    <row r="2549" spans="2:54" ht="15" customHeight="1">
      <c r="B2549" s="1155"/>
      <c r="C2549" s="3017"/>
      <c r="D2549" s="3017"/>
      <c r="E2549" s="1146" t="s">
        <v>1130</v>
      </c>
      <c r="F2549" s="1106"/>
      <c r="G2549" s="441" t="s">
        <v>93</v>
      </c>
      <c r="H2549" s="441" t="s">
        <v>1103</v>
      </c>
      <c r="I2549" s="441" t="s">
        <v>1131</v>
      </c>
      <c r="J2549" s="441" t="s">
        <v>112</v>
      </c>
      <c r="K2549" s="1111" t="s">
        <v>1133</v>
      </c>
      <c r="L2549" s="441" t="s">
        <v>1120</v>
      </c>
      <c r="M2549" s="441" t="str">
        <f t="shared" si="153"/>
        <v>&lt;INSERT CONNECTION POINT NAME&gt;</v>
      </c>
      <c r="N2549" s="1111" t="s">
        <v>1108</v>
      </c>
      <c r="O2549" s="1111" t="s">
        <v>1109</v>
      </c>
      <c r="P2549" s="1111"/>
      <c r="Q2549" s="2856"/>
      <c r="R2549" s="2098"/>
      <c r="S2549" s="2858"/>
      <c r="T2549" s="2858"/>
      <c r="U2549" s="2858"/>
      <c r="V2549" s="2858"/>
      <c r="W2549" s="2859"/>
      <c r="X2549" s="2859"/>
      <c r="Y2549" s="2859"/>
      <c r="Z2549" s="2859"/>
      <c r="AA2549" s="2860"/>
      <c r="AB2549" s="1125"/>
      <c r="AC2549" s="1151"/>
      <c r="AD2549" s="1152"/>
      <c r="AE2549" s="1153"/>
      <c r="AF2549" s="1153"/>
      <c r="AG2549" s="1153"/>
      <c r="AH2549" s="124"/>
      <c r="AI2549" s="124"/>
      <c r="AJ2549" s="124"/>
      <c r="AK2549" s="124"/>
      <c r="AL2549" s="1153"/>
      <c r="AM2549" s="124"/>
      <c r="AN2549" s="124"/>
      <c r="AO2549" s="1153"/>
      <c r="AP2549" s="1153"/>
      <c r="AQ2549" s="1153"/>
      <c r="AR2549" s="1154"/>
      <c r="AS2549" s="1154"/>
      <c r="AT2549" s="1154"/>
      <c r="AU2549" s="1154"/>
      <c r="AV2549" s="1154"/>
      <c r="AW2549" s="1154"/>
      <c r="AX2549" s="1154"/>
      <c r="AY2549" s="1154"/>
      <c r="AZ2549" s="1154"/>
      <c r="BA2549" s="1154"/>
      <c r="BB2549" s="1154"/>
    </row>
    <row r="2550" spans="2:54" ht="15" customHeight="1">
      <c r="B2550" s="1155"/>
      <c r="C2550" s="3016" t="s">
        <v>1110</v>
      </c>
      <c r="D2550" s="3016"/>
      <c r="E2550" s="1146" t="s">
        <v>1127</v>
      </c>
      <c r="F2550" s="1106"/>
      <c r="G2550" s="441" t="s">
        <v>93</v>
      </c>
      <c r="H2550" s="441" t="s">
        <v>1103</v>
      </c>
      <c r="I2550" s="441" t="s">
        <v>1128</v>
      </c>
      <c r="J2550" s="441" t="s">
        <v>112</v>
      </c>
      <c r="K2550" s="1111" t="s">
        <v>1110</v>
      </c>
      <c r="L2550" s="441" t="s">
        <v>1120</v>
      </c>
      <c r="M2550" s="441" t="str">
        <f t="shared" si="153"/>
        <v>&lt;INSERT CONNECTION POINT NAME&gt;</v>
      </c>
      <c r="N2550" s="1111" t="s">
        <v>1111</v>
      </c>
      <c r="O2550" s="1112">
        <v>0</v>
      </c>
      <c r="P2550" s="1111"/>
      <c r="Q2550" s="2890"/>
      <c r="R2550" s="2093"/>
      <c r="S2550" s="2883"/>
      <c r="T2550" s="2883"/>
      <c r="U2550" s="2883"/>
      <c r="V2550" s="2883"/>
      <c r="W2550" s="2863"/>
      <c r="X2550" s="2863"/>
      <c r="Y2550" s="2863"/>
      <c r="Z2550" s="2863"/>
      <c r="AA2550" s="2864"/>
      <c r="AB2550" s="1125"/>
      <c r="AC2550" s="1151"/>
      <c r="AD2550" s="1152"/>
      <c r="AE2550" s="1153"/>
      <c r="AF2550" s="1153"/>
      <c r="AG2550" s="1153"/>
      <c r="AH2550" s="124"/>
      <c r="AI2550" s="124"/>
      <c r="AJ2550" s="124"/>
      <c r="AK2550" s="124"/>
      <c r="AL2550" s="1153"/>
      <c r="AM2550" s="124"/>
      <c r="AN2550" s="124"/>
      <c r="AO2550" s="1153"/>
      <c r="AP2550" s="1161"/>
      <c r="AQ2550" s="1153"/>
      <c r="AR2550" s="1154"/>
      <c r="AS2550" s="1154"/>
      <c r="AT2550" s="1154"/>
      <c r="AU2550" s="1154"/>
      <c r="AV2550" s="1154"/>
      <c r="AW2550" s="1154"/>
      <c r="AX2550" s="1154"/>
      <c r="AY2550" s="1154"/>
      <c r="AZ2550" s="1154"/>
      <c r="BA2550" s="1154"/>
      <c r="BB2550" s="1154"/>
    </row>
    <row r="2551" spans="2:54" ht="15" customHeight="1">
      <c r="B2551" s="1155"/>
      <c r="C2551" s="3017"/>
      <c r="D2551" s="3017"/>
      <c r="E2551" s="1146" t="s">
        <v>1130</v>
      </c>
      <c r="F2551" s="1106"/>
      <c r="G2551" s="441" t="s">
        <v>93</v>
      </c>
      <c r="H2551" s="441" t="s">
        <v>1103</v>
      </c>
      <c r="I2551" s="441" t="s">
        <v>1131</v>
      </c>
      <c r="J2551" s="441" t="s">
        <v>112</v>
      </c>
      <c r="K2551" s="1111" t="s">
        <v>1110</v>
      </c>
      <c r="L2551" s="441" t="s">
        <v>1120</v>
      </c>
      <c r="M2551" s="441" t="str">
        <f t="shared" si="153"/>
        <v>&lt;INSERT CONNECTION POINT NAME&gt;</v>
      </c>
      <c r="N2551" s="1111" t="s">
        <v>1111</v>
      </c>
      <c r="O2551" s="1112">
        <v>0</v>
      </c>
      <c r="P2551" s="1111"/>
      <c r="Q2551" s="2890"/>
      <c r="R2551" s="2093"/>
      <c r="S2551" s="2883"/>
      <c r="T2551" s="2883"/>
      <c r="U2551" s="2883"/>
      <c r="V2551" s="2883"/>
      <c r="W2551" s="2863"/>
      <c r="X2551" s="2863"/>
      <c r="Y2551" s="2863"/>
      <c r="Z2551" s="2863"/>
      <c r="AA2551" s="2864"/>
      <c r="AB2551" s="1125"/>
      <c r="AC2551" s="1151"/>
      <c r="AD2551" s="1152"/>
      <c r="AE2551" s="1153"/>
      <c r="AF2551" s="1153"/>
      <c r="AG2551" s="1153"/>
      <c r="AH2551" s="124"/>
      <c r="AI2551" s="124"/>
      <c r="AJ2551" s="124"/>
      <c r="AK2551" s="124"/>
      <c r="AL2551" s="1153"/>
      <c r="AM2551" s="124"/>
      <c r="AN2551" s="124"/>
      <c r="AO2551" s="1153"/>
      <c r="AP2551" s="1161"/>
      <c r="AQ2551" s="1153"/>
      <c r="AR2551" s="1154"/>
      <c r="AS2551" s="1154"/>
      <c r="AT2551" s="1154"/>
      <c r="AU2551" s="1154"/>
      <c r="AV2551" s="1154"/>
      <c r="AW2551" s="1154"/>
      <c r="AX2551" s="1154"/>
      <c r="AY2551" s="1154"/>
      <c r="AZ2551" s="1154"/>
      <c r="BA2551" s="1154"/>
      <c r="BB2551" s="1154"/>
    </row>
    <row r="2552" spans="2:54" ht="15" customHeight="1">
      <c r="B2552" s="1155"/>
      <c r="C2552" s="3016" t="s">
        <v>1112</v>
      </c>
      <c r="D2552" s="3016"/>
      <c r="E2552" s="1146" t="s">
        <v>1127</v>
      </c>
      <c r="F2552" s="1106"/>
      <c r="G2552" s="441" t="s">
        <v>93</v>
      </c>
      <c r="H2552" s="441" t="s">
        <v>1103</v>
      </c>
      <c r="I2552" s="441" t="s">
        <v>1128</v>
      </c>
      <c r="J2552" s="441" t="s">
        <v>112</v>
      </c>
      <c r="K2552" s="1111" t="s">
        <v>1112</v>
      </c>
      <c r="L2552" s="441" t="s">
        <v>1120</v>
      </c>
      <c r="M2552" s="441" t="str">
        <f t="shared" si="153"/>
        <v>&lt;INSERT CONNECTION POINT NAME&gt;</v>
      </c>
      <c r="N2552" s="1111" t="s">
        <v>1113</v>
      </c>
      <c r="O2552" s="1111" t="s">
        <v>1113</v>
      </c>
      <c r="P2552" s="1111"/>
      <c r="Q2552" s="2891"/>
      <c r="R2552" s="2866"/>
      <c r="S2552" s="2866"/>
      <c r="T2552" s="2866"/>
      <c r="U2552" s="2866"/>
      <c r="V2552" s="2866"/>
      <c r="W2552" s="2866"/>
      <c r="X2552" s="2866"/>
      <c r="Y2552" s="2866"/>
      <c r="Z2552" s="2866"/>
      <c r="AA2552" s="2099"/>
      <c r="AB2552" s="1125"/>
      <c r="AC2552" s="1151"/>
      <c r="AD2552" s="1152"/>
      <c r="AE2552" s="1153"/>
      <c r="AF2552" s="1153"/>
      <c r="AG2552" s="1153"/>
      <c r="AH2552" s="124"/>
      <c r="AI2552" s="124"/>
      <c r="AJ2552" s="124"/>
      <c r="AK2552" s="124"/>
      <c r="AL2552" s="1153"/>
      <c r="AM2552" s="124"/>
      <c r="AN2552" s="124"/>
      <c r="AO2552" s="1153"/>
      <c r="AP2552" s="1153"/>
      <c r="AQ2552" s="1153"/>
      <c r="AR2552" s="1154"/>
      <c r="AS2552" s="1154"/>
      <c r="AT2552" s="1154"/>
      <c r="AU2552" s="1154"/>
      <c r="AV2552" s="1154"/>
      <c r="AW2552" s="1154"/>
      <c r="AX2552" s="1154"/>
      <c r="AY2552" s="1154"/>
      <c r="AZ2552" s="1154"/>
      <c r="BA2552" s="1154"/>
      <c r="BB2552" s="1154"/>
    </row>
    <row r="2553" spans="2:54" ht="15" customHeight="1">
      <c r="B2553" s="1155"/>
      <c r="C2553" s="3017"/>
      <c r="D2553" s="3017"/>
      <c r="E2553" s="1146" t="s">
        <v>1130</v>
      </c>
      <c r="F2553" s="1106"/>
      <c r="G2553" s="441" t="s">
        <v>93</v>
      </c>
      <c r="H2553" s="441" t="s">
        <v>1103</v>
      </c>
      <c r="I2553" s="441" t="s">
        <v>1131</v>
      </c>
      <c r="J2553" s="441" t="s">
        <v>112</v>
      </c>
      <c r="K2553" s="1111" t="s">
        <v>1112</v>
      </c>
      <c r="L2553" s="441" t="s">
        <v>1120</v>
      </c>
      <c r="M2553" s="441" t="str">
        <f t="shared" si="153"/>
        <v>&lt;INSERT CONNECTION POINT NAME&gt;</v>
      </c>
      <c r="N2553" s="1111" t="s">
        <v>1113</v>
      </c>
      <c r="O2553" s="1111" t="s">
        <v>1113</v>
      </c>
      <c r="P2553" s="1111"/>
      <c r="Q2553" s="2891"/>
      <c r="R2553" s="2866"/>
      <c r="S2553" s="2866"/>
      <c r="T2553" s="2866"/>
      <c r="U2553" s="2866"/>
      <c r="V2553" s="2866"/>
      <c r="W2553" s="2866"/>
      <c r="X2553" s="2866"/>
      <c r="Y2553" s="2866"/>
      <c r="Z2553" s="2866"/>
      <c r="AA2553" s="2099"/>
      <c r="AB2553" s="1125"/>
      <c r="AC2553" s="1151"/>
      <c r="AD2553" s="1152"/>
      <c r="AE2553" s="1153"/>
      <c r="AF2553" s="1153"/>
      <c r="AG2553" s="1153"/>
      <c r="AH2553" s="124"/>
      <c r="AI2553" s="124"/>
      <c r="AJ2553" s="124"/>
      <c r="AK2553" s="124"/>
      <c r="AL2553" s="1153"/>
      <c r="AM2553" s="124"/>
      <c r="AN2553" s="124"/>
      <c r="AO2553" s="1153"/>
      <c r="AP2553" s="1153"/>
      <c r="AQ2553" s="1153"/>
      <c r="AR2553" s="1154"/>
      <c r="AS2553" s="1154"/>
      <c r="AT2553" s="1154"/>
      <c r="AU2553" s="1154"/>
      <c r="AV2553" s="1154"/>
      <c r="AW2553" s="1154"/>
      <c r="AX2553" s="1154"/>
      <c r="AY2553" s="1154"/>
      <c r="AZ2553" s="1154"/>
      <c r="BA2553" s="1154"/>
      <c r="BB2553" s="1154"/>
    </row>
    <row r="2554" spans="2:54" ht="15" customHeight="1">
      <c r="B2554" s="1155"/>
      <c r="C2554" s="3016" t="s">
        <v>1134</v>
      </c>
      <c r="D2554" s="3016" t="s">
        <v>833</v>
      </c>
      <c r="E2554" s="1146" t="s">
        <v>1127</v>
      </c>
      <c r="F2554" s="1106"/>
      <c r="G2554" s="441" t="s">
        <v>93</v>
      </c>
      <c r="H2554" s="441" t="s">
        <v>1103</v>
      </c>
      <c r="I2554" s="441" t="s">
        <v>1128</v>
      </c>
      <c r="J2554" s="441" t="s">
        <v>112</v>
      </c>
      <c r="K2554" s="1111" t="s">
        <v>1134</v>
      </c>
      <c r="L2554" s="441" t="s">
        <v>1120</v>
      </c>
      <c r="M2554" s="441" t="str">
        <f t="shared" si="153"/>
        <v>&lt;INSERT CONNECTION POINT NAME&gt;</v>
      </c>
      <c r="N2554" s="1111" t="s">
        <v>1115</v>
      </c>
      <c r="O2554" s="1111" t="s">
        <v>833</v>
      </c>
      <c r="P2554" s="1111"/>
      <c r="Q2554" s="2892"/>
      <c r="R2554" s="2096"/>
      <c r="S2554" s="2870"/>
      <c r="T2554" s="2870"/>
      <c r="U2554" s="2870"/>
      <c r="V2554" s="2870"/>
      <c r="W2554" s="2870"/>
      <c r="X2554" s="2870"/>
      <c r="Y2554" s="2870"/>
      <c r="Z2554" s="2870"/>
      <c r="AA2554" s="2871"/>
      <c r="AB2554" s="1125"/>
      <c r="AC2554" s="1151"/>
      <c r="AD2554" s="1152"/>
      <c r="AE2554" s="1153"/>
      <c r="AF2554" s="1153"/>
      <c r="AG2554" s="1153"/>
      <c r="AH2554" s="124"/>
      <c r="AI2554" s="124"/>
      <c r="AJ2554" s="124"/>
      <c r="AK2554" s="124"/>
      <c r="AL2554" s="1153"/>
      <c r="AM2554" s="124"/>
      <c r="AN2554" s="124"/>
      <c r="AO2554" s="1153"/>
      <c r="AP2554" s="1153"/>
      <c r="AQ2554" s="1153"/>
      <c r="AR2554" s="1154"/>
      <c r="AS2554" s="1154"/>
      <c r="AT2554" s="1154"/>
      <c r="AU2554" s="1154"/>
      <c r="AV2554" s="1154"/>
      <c r="AW2554" s="1154"/>
      <c r="AX2554" s="1154"/>
      <c r="AY2554" s="1154"/>
      <c r="AZ2554" s="1154"/>
      <c r="BA2554" s="1154"/>
      <c r="BB2554" s="1154"/>
    </row>
    <row r="2555" spans="2:54" ht="15" customHeight="1">
      <c r="B2555" s="1155"/>
      <c r="C2555" s="3017"/>
      <c r="D2555" s="3017"/>
      <c r="E2555" s="1146" t="s">
        <v>1130</v>
      </c>
      <c r="F2555" s="1106"/>
      <c r="G2555" s="441" t="s">
        <v>93</v>
      </c>
      <c r="H2555" s="441" t="s">
        <v>1103</v>
      </c>
      <c r="I2555" s="441" t="s">
        <v>1131</v>
      </c>
      <c r="J2555" s="441" t="s">
        <v>112</v>
      </c>
      <c r="K2555" s="1111" t="s">
        <v>1134</v>
      </c>
      <c r="L2555" s="441" t="s">
        <v>1120</v>
      </c>
      <c r="M2555" s="441" t="str">
        <f t="shared" si="153"/>
        <v>&lt;INSERT CONNECTION POINT NAME&gt;</v>
      </c>
      <c r="N2555" s="1111" t="s">
        <v>1115</v>
      </c>
      <c r="O2555" s="1111" t="s">
        <v>833</v>
      </c>
      <c r="P2555" s="1111"/>
      <c r="Q2555" s="2892"/>
      <c r="R2555" s="2096"/>
      <c r="S2555" s="2870"/>
      <c r="T2555" s="2870"/>
      <c r="U2555" s="2870"/>
      <c r="V2555" s="2870"/>
      <c r="W2555" s="2870"/>
      <c r="X2555" s="2870"/>
      <c r="Y2555" s="2870"/>
      <c r="Z2555" s="2870"/>
      <c r="AA2555" s="2871"/>
      <c r="AB2555" s="1125"/>
      <c r="AC2555" s="1151"/>
      <c r="AD2555" s="1152"/>
      <c r="AE2555" s="1153"/>
      <c r="AF2555" s="1153"/>
      <c r="AG2555" s="1153"/>
      <c r="AH2555" s="124"/>
      <c r="AI2555" s="124"/>
      <c r="AJ2555" s="124"/>
      <c r="AK2555" s="124"/>
      <c r="AL2555" s="1153"/>
      <c r="AM2555" s="124"/>
      <c r="AN2555" s="124"/>
      <c r="AO2555" s="1153"/>
      <c r="AP2555" s="1153"/>
      <c r="AQ2555" s="1153"/>
      <c r="AR2555" s="1154"/>
      <c r="AS2555" s="1154"/>
      <c r="AT2555" s="1154"/>
      <c r="AU2555" s="1154"/>
      <c r="AV2555" s="1154"/>
      <c r="AW2555" s="1154"/>
      <c r="AX2555" s="1154"/>
      <c r="AY2555" s="1154"/>
      <c r="AZ2555" s="1154"/>
      <c r="BA2555" s="1154"/>
      <c r="BB2555" s="1154"/>
    </row>
    <row r="2556" spans="2:54" ht="15" customHeight="1">
      <c r="B2556" s="1155"/>
      <c r="C2556" s="3016" t="s">
        <v>1135</v>
      </c>
      <c r="D2556" s="3016" t="s">
        <v>833</v>
      </c>
      <c r="E2556" s="1146" t="s">
        <v>1127</v>
      </c>
      <c r="F2556" s="1106"/>
      <c r="G2556" s="441" t="s">
        <v>93</v>
      </c>
      <c r="H2556" s="441" t="s">
        <v>1103</v>
      </c>
      <c r="I2556" s="441" t="s">
        <v>1128</v>
      </c>
      <c r="J2556" s="441" t="s">
        <v>112</v>
      </c>
      <c r="K2556" s="1111" t="s">
        <v>1135</v>
      </c>
      <c r="L2556" s="441" t="s">
        <v>1120</v>
      </c>
      <c r="M2556" s="441" t="str">
        <f t="shared" si="153"/>
        <v>&lt;INSERT CONNECTION POINT NAME&gt;</v>
      </c>
      <c r="N2556" s="1111" t="s">
        <v>1106</v>
      </c>
      <c r="O2556" s="1111" t="s">
        <v>833</v>
      </c>
      <c r="P2556" s="1111"/>
      <c r="Q2556" s="2892"/>
      <c r="R2556" s="2096"/>
      <c r="S2556" s="2870"/>
      <c r="T2556" s="2870"/>
      <c r="U2556" s="2870"/>
      <c r="V2556" s="2870"/>
      <c r="W2556" s="2870"/>
      <c r="X2556" s="2870"/>
      <c r="Y2556" s="2870"/>
      <c r="Z2556" s="2870"/>
      <c r="AA2556" s="2871"/>
      <c r="AB2556" s="1125"/>
      <c r="AC2556" s="1151"/>
      <c r="AD2556" s="1152"/>
      <c r="AE2556" s="1153"/>
      <c r="AF2556" s="1153"/>
      <c r="AG2556" s="1153"/>
      <c r="AH2556" s="124"/>
      <c r="AI2556" s="124"/>
      <c r="AJ2556" s="124"/>
      <c r="AK2556" s="124"/>
      <c r="AL2556" s="1153"/>
      <c r="AM2556" s="124"/>
      <c r="AN2556" s="124"/>
      <c r="AO2556" s="1153"/>
      <c r="AP2556" s="1153"/>
      <c r="AQ2556" s="1153"/>
      <c r="AR2556" s="1154"/>
      <c r="AS2556" s="1154"/>
      <c r="AT2556" s="1154"/>
      <c r="AU2556" s="1154"/>
      <c r="AV2556" s="1154"/>
      <c r="AW2556" s="1154"/>
      <c r="AX2556" s="1154"/>
      <c r="AY2556" s="1154"/>
      <c r="AZ2556" s="1154"/>
      <c r="BA2556" s="1154"/>
      <c r="BB2556" s="1154"/>
    </row>
    <row r="2557" spans="2:54" ht="15" customHeight="1">
      <c r="B2557" s="1155"/>
      <c r="C2557" s="3017"/>
      <c r="D2557" s="3017"/>
      <c r="E2557" s="1146" t="s">
        <v>1130</v>
      </c>
      <c r="F2557" s="1106"/>
      <c r="G2557" s="441" t="s">
        <v>93</v>
      </c>
      <c r="H2557" s="441" t="s">
        <v>1103</v>
      </c>
      <c r="I2557" s="441" t="s">
        <v>1131</v>
      </c>
      <c r="J2557" s="441" t="s">
        <v>112</v>
      </c>
      <c r="K2557" s="1111" t="s">
        <v>1135</v>
      </c>
      <c r="L2557" s="441" t="s">
        <v>1120</v>
      </c>
      <c r="M2557" s="441" t="str">
        <f t="shared" si="153"/>
        <v>&lt;INSERT CONNECTION POINT NAME&gt;</v>
      </c>
      <c r="N2557" s="1111" t="s">
        <v>1106</v>
      </c>
      <c r="O2557" s="1111" t="s">
        <v>833</v>
      </c>
      <c r="P2557" s="1111"/>
      <c r="Q2557" s="2892"/>
      <c r="R2557" s="2096"/>
      <c r="S2557" s="2870"/>
      <c r="T2557" s="2870"/>
      <c r="U2557" s="2870"/>
      <c r="V2557" s="2870"/>
      <c r="W2557" s="2870"/>
      <c r="X2557" s="2870"/>
      <c r="Y2557" s="2870"/>
      <c r="Z2557" s="2870"/>
      <c r="AA2557" s="2871"/>
      <c r="AB2557" s="1125"/>
      <c r="AC2557" s="1151"/>
      <c r="AD2557" s="1152"/>
      <c r="AE2557" s="1153"/>
      <c r="AF2557" s="1153"/>
      <c r="AG2557" s="1153"/>
      <c r="AH2557" s="124"/>
      <c r="AI2557" s="124"/>
      <c r="AJ2557" s="124"/>
      <c r="AK2557" s="124"/>
      <c r="AL2557" s="1153"/>
      <c r="AM2557" s="124"/>
      <c r="AN2557" s="124"/>
      <c r="AO2557" s="1153"/>
      <c r="AP2557" s="1153"/>
      <c r="AQ2557" s="1153"/>
      <c r="AR2557" s="1154"/>
      <c r="AS2557" s="1154"/>
      <c r="AT2557" s="1154"/>
      <c r="AU2557" s="1154"/>
      <c r="AV2557" s="1154"/>
      <c r="AW2557" s="1154"/>
      <c r="AX2557" s="1154"/>
      <c r="AY2557" s="1154"/>
      <c r="AZ2557" s="1154"/>
      <c r="BA2557" s="1154"/>
      <c r="BB2557" s="1154"/>
    </row>
    <row r="2558" spans="2:54" ht="15" customHeight="1">
      <c r="B2558" s="1155"/>
      <c r="C2558" s="3016" t="s">
        <v>1135</v>
      </c>
      <c r="D2558" s="3016" t="s">
        <v>842</v>
      </c>
      <c r="E2558" s="1146" t="s">
        <v>1127</v>
      </c>
      <c r="F2558" s="1106"/>
      <c r="G2558" s="441" t="s">
        <v>93</v>
      </c>
      <c r="H2558" s="441" t="s">
        <v>1103</v>
      </c>
      <c r="I2558" s="441" t="s">
        <v>1128</v>
      </c>
      <c r="J2558" s="441" t="s">
        <v>112</v>
      </c>
      <c r="K2558" s="1111" t="s">
        <v>1135</v>
      </c>
      <c r="L2558" s="441" t="s">
        <v>1120</v>
      </c>
      <c r="M2558" s="441" t="str">
        <f t="shared" si="153"/>
        <v>&lt;INSERT CONNECTION POINT NAME&gt;</v>
      </c>
      <c r="N2558" s="1111" t="s">
        <v>1106</v>
      </c>
      <c r="O2558" s="1111" t="s">
        <v>842</v>
      </c>
      <c r="P2558" s="1111"/>
      <c r="Q2558" s="2892"/>
      <c r="R2558" s="2096"/>
      <c r="S2558" s="2870"/>
      <c r="T2558" s="2870"/>
      <c r="U2558" s="2870"/>
      <c r="V2558" s="2870"/>
      <c r="W2558" s="2870"/>
      <c r="X2558" s="2870"/>
      <c r="Y2558" s="2870"/>
      <c r="Z2558" s="2870"/>
      <c r="AA2558" s="2871"/>
      <c r="AB2558" s="1125"/>
      <c r="AC2558" s="1151"/>
      <c r="AD2558" s="1152"/>
      <c r="AE2558" s="1153"/>
      <c r="AF2558" s="1153"/>
      <c r="AG2558" s="1153"/>
      <c r="AH2558" s="124"/>
      <c r="AI2558" s="124"/>
      <c r="AJ2558" s="124"/>
      <c r="AK2558" s="124"/>
      <c r="AL2558" s="1153"/>
      <c r="AM2558" s="124"/>
      <c r="AN2558" s="124"/>
      <c r="AO2558" s="1153"/>
      <c r="AP2558" s="1153"/>
      <c r="AQ2558" s="1153"/>
      <c r="AR2558" s="1154"/>
      <c r="AS2558" s="1154"/>
      <c r="AT2558" s="1154"/>
      <c r="AU2558" s="1154"/>
      <c r="AV2558" s="1154"/>
      <c r="AW2558" s="1154"/>
      <c r="AX2558" s="1154"/>
      <c r="AY2558" s="1154"/>
      <c r="AZ2558" s="1154"/>
      <c r="BA2558" s="1154"/>
      <c r="BB2558" s="1154"/>
    </row>
    <row r="2559" spans="2:54" ht="15" customHeight="1">
      <c r="B2559" s="1155"/>
      <c r="C2559" s="3017"/>
      <c r="D2559" s="3017"/>
      <c r="E2559" s="1146" t="s">
        <v>1130</v>
      </c>
      <c r="F2559" s="1106"/>
      <c r="G2559" s="441" t="s">
        <v>93</v>
      </c>
      <c r="H2559" s="441" t="s">
        <v>1103</v>
      </c>
      <c r="I2559" s="441" t="s">
        <v>1131</v>
      </c>
      <c r="J2559" s="441" t="s">
        <v>112</v>
      </c>
      <c r="K2559" s="1111" t="s">
        <v>1135</v>
      </c>
      <c r="L2559" s="441" t="s">
        <v>1120</v>
      </c>
      <c r="M2559" s="441" t="str">
        <f t="shared" si="153"/>
        <v>&lt;INSERT CONNECTION POINT NAME&gt;</v>
      </c>
      <c r="N2559" s="1111" t="s">
        <v>1106</v>
      </c>
      <c r="O2559" s="1111" t="s">
        <v>842</v>
      </c>
      <c r="P2559" s="1111"/>
      <c r="Q2559" s="2892"/>
      <c r="R2559" s="2096"/>
      <c r="S2559" s="2870"/>
      <c r="T2559" s="2870"/>
      <c r="U2559" s="2870"/>
      <c r="V2559" s="2870"/>
      <c r="W2559" s="2870"/>
      <c r="X2559" s="2870"/>
      <c r="Y2559" s="2870"/>
      <c r="Z2559" s="2870"/>
      <c r="AA2559" s="2871"/>
      <c r="AB2559" s="1125"/>
      <c r="AC2559" s="1151"/>
      <c r="AD2559" s="1152"/>
      <c r="AE2559" s="1153"/>
      <c r="AF2559" s="1153"/>
      <c r="AG2559" s="1153"/>
      <c r="AH2559" s="124"/>
      <c r="AI2559" s="124"/>
      <c r="AJ2559" s="124"/>
      <c r="AK2559" s="124"/>
      <c r="AL2559" s="1153"/>
      <c r="AM2559" s="124"/>
      <c r="AN2559" s="124"/>
      <c r="AO2559" s="1153"/>
      <c r="AP2559" s="1153"/>
      <c r="AQ2559" s="1153"/>
      <c r="AR2559" s="1154"/>
      <c r="AS2559" s="1154"/>
      <c r="AT2559" s="1154"/>
      <c r="AU2559" s="1154"/>
      <c r="AV2559" s="1154"/>
      <c r="AW2559" s="1154"/>
      <c r="AX2559" s="1154"/>
      <c r="AY2559" s="1154"/>
      <c r="AZ2559" s="1154"/>
      <c r="BA2559" s="1154"/>
      <c r="BB2559" s="1154"/>
    </row>
    <row r="2560" spans="2:54" ht="15" customHeight="1">
      <c r="B2560" s="1155"/>
      <c r="C2560" s="3016" t="s">
        <v>1136</v>
      </c>
      <c r="D2560" s="3016" t="s">
        <v>833</v>
      </c>
      <c r="E2560" s="1146" t="s">
        <v>1127</v>
      </c>
      <c r="F2560" s="1106"/>
      <c r="G2560" s="441" t="s">
        <v>93</v>
      </c>
      <c r="H2560" s="441" t="s">
        <v>1103</v>
      </c>
      <c r="I2560" s="441" t="s">
        <v>1128</v>
      </c>
      <c r="J2560" s="441" t="s">
        <v>112</v>
      </c>
      <c r="K2560" s="1111" t="s">
        <v>1136</v>
      </c>
      <c r="L2560" s="441" t="s">
        <v>1120</v>
      </c>
      <c r="M2560" s="441" t="str">
        <f t="shared" si="153"/>
        <v>&lt;INSERT CONNECTION POINT NAME&gt;</v>
      </c>
      <c r="N2560" s="1111" t="s">
        <v>1106</v>
      </c>
      <c r="O2560" s="1111" t="s">
        <v>833</v>
      </c>
      <c r="P2560" s="1111"/>
      <c r="Q2560" s="2892"/>
      <c r="R2560" s="2096"/>
      <c r="S2560" s="2870"/>
      <c r="T2560" s="2870"/>
      <c r="U2560" s="2870"/>
      <c r="V2560" s="2870"/>
      <c r="W2560" s="2870"/>
      <c r="X2560" s="2870"/>
      <c r="Y2560" s="2870"/>
      <c r="Z2560" s="2870"/>
      <c r="AA2560" s="2871"/>
      <c r="AB2560" s="1125"/>
      <c r="AC2560" s="1151"/>
      <c r="AD2560" s="1152"/>
      <c r="AE2560" s="1153"/>
      <c r="AF2560" s="1153"/>
      <c r="AG2560" s="1153"/>
      <c r="AH2560" s="124"/>
      <c r="AI2560" s="124"/>
      <c r="AJ2560" s="124"/>
      <c r="AK2560" s="124"/>
      <c r="AL2560" s="1153"/>
      <c r="AM2560" s="124"/>
      <c r="AN2560" s="124"/>
      <c r="AO2560" s="1153"/>
      <c r="AP2560" s="1153"/>
      <c r="AQ2560" s="1153"/>
      <c r="AR2560" s="1154"/>
      <c r="AS2560" s="1154"/>
      <c r="AT2560" s="1154"/>
      <c r="AU2560" s="1154"/>
      <c r="AV2560" s="1154"/>
      <c r="AW2560" s="1154"/>
      <c r="AX2560" s="1154"/>
      <c r="AY2560" s="1154"/>
      <c r="AZ2560" s="1154"/>
      <c r="BA2560" s="1154"/>
      <c r="BB2560" s="1154"/>
    </row>
    <row r="2561" spans="2:54" ht="15" customHeight="1">
      <c r="B2561" s="1155"/>
      <c r="C2561" s="3017"/>
      <c r="D2561" s="3017"/>
      <c r="E2561" s="1146" t="s">
        <v>1130</v>
      </c>
      <c r="F2561" s="1106"/>
      <c r="G2561" s="441" t="s">
        <v>93</v>
      </c>
      <c r="H2561" s="441" t="s">
        <v>1103</v>
      </c>
      <c r="I2561" s="441" t="s">
        <v>1131</v>
      </c>
      <c r="J2561" s="441" t="s">
        <v>112</v>
      </c>
      <c r="K2561" s="1111" t="s">
        <v>1136</v>
      </c>
      <c r="L2561" s="441" t="s">
        <v>1120</v>
      </c>
      <c r="M2561" s="441" t="str">
        <f t="shared" si="153"/>
        <v>&lt;INSERT CONNECTION POINT NAME&gt;</v>
      </c>
      <c r="N2561" s="1111" t="s">
        <v>1106</v>
      </c>
      <c r="O2561" s="1111" t="s">
        <v>833</v>
      </c>
      <c r="P2561" s="1111"/>
      <c r="Q2561" s="2100"/>
      <c r="R2561" s="2101"/>
      <c r="S2561" s="2102"/>
      <c r="T2561" s="2102"/>
      <c r="U2561" s="2102"/>
      <c r="V2561" s="2102"/>
      <c r="W2561" s="2102"/>
      <c r="X2561" s="2102"/>
      <c r="Y2561" s="2102"/>
      <c r="Z2561" s="2102"/>
      <c r="AA2561" s="2103"/>
      <c r="AB2561" s="1125"/>
      <c r="AC2561" s="1151"/>
      <c r="AD2561" s="1152"/>
      <c r="AE2561" s="1153"/>
      <c r="AF2561" s="1153"/>
      <c r="AG2561" s="1153"/>
      <c r="AH2561" s="124"/>
      <c r="AI2561" s="124"/>
      <c r="AJ2561" s="124"/>
      <c r="AK2561" s="124"/>
      <c r="AL2561" s="1153"/>
      <c r="AM2561" s="124"/>
      <c r="AN2561" s="124"/>
      <c r="AO2561" s="1153"/>
      <c r="AP2561" s="1153"/>
      <c r="AQ2561" s="1153"/>
      <c r="AR2561" s="1154"/>
      <c r="AS2561" s="1154"/>
      <c r="AT2561" s="1154"/>
      <c r="AU2561" s="1154"/>
      <c r="AV2561" s="1154"/>
      <c r="AW2561" s="1154"/>
      <c r="AX2561" s="1154"/>
      <c r="AY2561" s="1154"/>
      <c r="AZ2561" s="1154"/>
      <c r="BA2561" s="1154"/>
      <c r="BB2561" s="1154"/>
    </row>
    <row r="2562" spans="2:54" ht="15" customHeight="1">
      <c r="B2562" s="1155"/>
      <c r="C2562" s="3016" t="s">
        <v>1136</v>
      </c>
      <c r="D2562" s="3016" t="s">
        <v>842</v>
      </c>
      <c r="E2562" s="1146" t="s">
        <v>1127</v>
      </c>
      <c r="F2562" s="1106"/>
      <c r="G2562" s="441" t="s">
        <v>93</v>
      </c>
      <c r="H2562" s="441" t="s">
        <v>1103</v>
      </c>
      <c r="I2562" s="441" t="s">
        <v>1128</v>
      </c>
      <c r="J2562" s="441" t="s">
        <v>112</v>
      </c>
      <c r="K2562" s="1111" t="s">
        <v>1136</v>
      </c>
      <c r="L2562" s="441" t="s">
        <v>1120</v>
      </c>
      <c r="M2562" s="441" t="str">
        <f t="shared" si="153"/>
        <v>&lt;INSERT CONNECTION POINT NAME&gt;</v>
      </c>
      <c r="N2562" s="1111" t="s">
        <v>1106</v>
      </c>
      <c r="O2562" s="1111" t="s">
        <v>842</v>
      </c>
      <c r="P2562" s="1111"/>
      <c r="Q2562" s="2100"/>
      <c r="R2562" s="2101"/>
      <c r="S2562" s="2102"/>
      <c r="T2562" s="2102"/>
      <c r="U2562" s="2102"/>
      <c r="V2562" s="2102"/>
      <c r="W2562" s="2102"/>
      <c r="X2562" s="2102"/>
      <c r="Y2562" s="2102"/>
      <c r="Z2562" s="2102"/>
      <c r="AA2562" s="2103"/>
      <c r="AB2562" s="1125"/>
      <c r="AC2562" s="1151"/>
      <c r="AD2562" s="1152"/>
      <c r="AE2562" s="1153"/>
      <c r="AF2562" s="1153"/>
      <c r="AG2562" s="1153"/>
      <c r="AH2562" s="124"/>
      <c r="AI2562" s="124"/>
      <c r="AJ2562" s="124"/>
      <c r="AK2562" s="124"/>
      <c r="AL2562" s="1153"/>
      <c r="AM2562" s="124"/>
      <c r="AN2562" s="124"/>
      <c r="AO2562" s="1153"/>
      <c r="AP2562" s="1153"/>
      <c r="AQ2562" s="1153"/>
      <c r="AR2562" s="1154"/>
      <c r="AS2562" s="1154"/>
      <c r="AT2562" s="1154"/>
      <c r="AU2562" s="1154"/>
      <c r="AV2562" s="1154"/>
      <c r="AW2562" s="1154"/>
      <c r="AX2562" s="1154"/>
      <c r="AY2562" s="1154"/>
      <c r="AZ2562" s="1154"/>
      <c r="BA2562" s="1154"/>
      <c r="BB2562" s="1154"/>
    </row>
    <row r="2563" spans="2:54" ht="15" customHeight="1" thickBot="1">
      <c r="B2563" s="2872"/>
      <c r="C2563" s="3018"/>
      <c r="D2563" s="3018"/>
      <c r="E2563" s="2873" t="s">
        <v>1130</v>
      </c>
      <c r="F2563" s="1106"/>
      <c r="G2563" s="441" t="s">
        <v>93</v>
      </c>
      <c r="H2563" s="441" t="s">
        <v>1103</v>
      </c>
      <c r="I2563" s="441" t="s">
        <v>1131</v>
      </c>
      <c r="J2563" s="441" t="s">
        <v>112</v>
      </c>
      <c r="K2563" s="1111" t="s">
        <v>1136</v>
      </c>
      <c r="L2563" s="441" t="s">
        <v>1120</v>
      </c>
      <c r="M2563" s="441" t="str">
        <f t="shared" si="153"/>
        <v>&lt;INSERT CONNECTION POINT NAME&gt;</v>
      </c>
      <c r="N2563" s="1111" t="s">
        <v>1106</v>
      </c>
      <c r="O2563" s="1111" t="s">
        <v>842</v>
      </c>
      <c r="P2563" s="1111"/>
      <c r="Q2563" s="2893"/>
      <c r="R2563" s="2894"/>
      <c r="S2563" s="2877"/>
      <c r="T2563" s="2877"/>
      <c r="U2563" s="2877"/>
      <c r="V2563" s="2877"/>
      <c r="W2563" s="2877"/>
      <c r="X2563" s="2877"/>
      <c r="Y2563" s="2877"/>
      <c r="Z2563" s="2877"/>
      <c r="AA2563" s="2878"/>
      <c r="AB2563" s="1162"/>
      <c r="AC2563" s="1151"/>
      <c r="AD2563" s="1152"/>
      <c r="AE2563" s="1153"/>
      <c r="AF2563" s="1153"/>
      <c r="AG2563" s="1153"/>
      <c r="AH2563" s="124"/>
      <c r="AI2563" s="124"/>
      <c r="AJ2563" s="124"/>
      <c r="AK2563" s="124"/>
      <c r="AL2563" s="1153"/>
      <c r="AM2563" s="124"/>
      <c r="AN2563" s="124"/>
      <c r="AO2563" s="1153"/>
      <c r="AP2563" s="1153"/>
      <c r="AQ2563" s="1153"/>
      <c r="AR2563" s="1154"/>
      <c r="AS2563" s="1154"/>
      <c r="AT2563" s="1154"/>
      <c r="AU2563" s="1154"/>
      <c r="AV2563" s="1154"/>
      <c r="AW2563" s="1154"/>
      <c r="AX2563" s="1154"/>
      <c r="AY2563" s="1154"/>
      <c r="AZ2563" s="1154"/>
      <c r="BA2563" s="1154"/>
      <c r="BB2563" s="1154"/>
    </row>
    <row r="2564" spans="2:54" ht="15" customHeight="1">
      <c r="B2564" s="1145" t="s">
        <v>1125</v>
      </c>
      <c r="C2564" s="3019" t="s">
        <v>1126</v>
      </c>
      <c r="D2564" s="3019" t="s">
        <v>842</v>
      </c>
      <c r="E2564" s="1146" t="s">
        <v>1127</v>
      </c>
      <c r="F2564" s="1106"/>
      <c r="G2564" s="441" t="s">
        <v>93</v>
      </c>
      <c r="H2564" s="441" t="s">
        <v>1103</v>
      </c>
      <c r="I2564" s="441" t="s">
        <v>1128</v>
      </c>
      <c r="J2564" s="441" t="s">
        <v>112</v>
      </c>
      <c r="K2564" s="441" t="s">
        <v>1126</v>
      </c>
      <c r="L2564" s="441" t="s">
        <v>1120</v>
      </c>
      <c r="M2564" s="441" t="str">
        <f t="shared" ref="M2564" si="156">B2564</f>
        <v>&lt;INSERT CONNECTION POINT NAME&gt;</v>
      </c>
      <c r="N2564" s="441" t="s">
        <v>1129</v>
      </c>
      <c r="O2564" s="441" t="s">
        <v>842</v>
      </c>
      <c r="P2564" s="1111"/>
      <c r="Q2564" s="1147"/>
      <c r="R2564" s="1148"/>
      <c r="S2564" s="1149"/>
      <c r="T2564" s="1149"/>
      <c r="U2564" s="1149"/>
      <c r="V2564" s="1149"/>
      <c r="W2564" s="1149"/>
      <c r="X2564" s="1149"/>
      <c r="Y2564" s="1149"/>
      <c r="Z2564" s="1149"/>
      <c r="AA2564" s="1150"/>
      <c r="AB2564" s="1125"/>
      <c r="AC2564" s="1151"/>
      <c r="AD2564" s="1152"/>
      <c r="AE2564" s="1153"/>
      <c r="AF2564" s="1153"/>
      <c r="AG2564" s="1153"/>
      <c r="AH2564" s="124"/>
      <c r="AI2564" s="124"/>
      <c r="AJ2564" s="124"/>
      <c r="AK2564" s="124"/>
      <c r="AL2564" s="124"/>
      <c r="AM2564" s="124"/>
      <c r="AN2564" s="124"/>
      <c r="AO2564" s="124"/>
      <c r="AP2564" s="124"/>
      <c r="AQ2564" s="1153"/>
      <c r="AR2564" s="1154"/>
      <c r="AS2564" s="1154"/>
      <c r="AT2564" s="1154"/>
      <c r="AU2564" s="1154"/>
      <c r="AV2564" s="1154"/>
      <c r="AW2564" s="1154"/>
      <c r="AX2564" s="1154"/>
      <c r="AY2564" s="1154"/>
      <c r="AZ2564" s="1154"/>
      <c r="BA2564" s="1154"/>
      <c r="BB2564" s="1154"/>
    </row>
    <row r="2565" spans="2:54" ht="15" customHeight="1">
      <c r="B2565" s="1155"/>
      <c r="C2565" s="3017"/>
      <c r="D2565" s="3017"/>
      <c r="E2565" s="1146" t="s">
        <v>1130</v>
      </c>
      <c r="F2565" s="1106"/>
      <c r="G2565" s="441" t="s">
        <v>93</v>
      </c>
      <c r="H2565" s="441" t="s">
        <v>1103</v>
      </c>
      <c r="I2565" s="441" t="s">
        <v>1131</v>
      </c>
      <c r="J2565" s="441" t="s">
        <v>112</v>
      </c>
      <c r="K2565" s="441" t="s">
        <v>1126</v>
      </c>
      <c r="L2565" s="441" t="s">
        <v>1120</v>
      </c>
      <c r="M2565" s="441" t="str">
        <f t="shared" si="153"/>
        <v>&lt;INSERT CONNECTION POINT NAME&gt;</v>
      </c>
      <c r="N2565" s="441" t="s">
        <v>1129</v>
      </c>
      <c r="O2565" s="441" t="s">
        <v>842</v>
      </c>
      <c r="P2565" s="1111"/>
      <c r="Q2565" s="1156"/>
      <c r="R2565" s="1157"/>
      <c r="S2565" s="1158"/>
      <c r="T2565" s="1158"/>
      <c r="U2565" s="1158"/>
      <c r="V2565" s="1158"/>
      <c r="W2565" s="1158"/>
      <c r="X2565" s="1158"/>
      <c r="Y2565" s="1158"/>
      <c r="Z2565" s="1158"/>
      <c r="AA2565" s="1159"/>
      <c r="AB2565" s="1125"/>
      <c r="AC2565" s="1151"/>
      <c r="AD2565" s="1152"/>
      <c r="AE2565" s="1153"/>
      <c r="AF2565" s="1153"/>
      <c r="AG2565" s="1153"/>
      <c r="AH2565" s="124"/>
      <c r="AI2565" s="124"/>
      <c r="AJ2565" s="124"/>
      <c r="AK2565" s="124"/>
      <c r="AL2565" s="124"/>
      <c r="AM2565" s="124"/>
      <c r="AN2565" s="124"/>
      <c r="AO2565" s="124"/>
      <c r="AP2565" s="124"/>
      <c r="AQ2565" s="1153"/>
      <c r="AR2565" s="1154"/>
      <c r="AS2565" s="1154"/>
      <c r="AT2565" s="1154"/>
      <c r="AU2565" s="1154"/>
      <c r="AV2565" s="1154"/>
      <c r="AW2565" s="1154"/>
      <c r="AX2565" s="1154"/>
      <c r="AY2565" s="1154"/>
      <c r="AZ2565" s="1154"/>
      <c r="BA2565" s="1154"/>
      <c r="BB2565" s="1154"/>
    </row>
    <row r="2566" spans="2:54" ht="15" customHeight="1">
      <c r="B2566" s="1155"/>
      <c r="C2566" s="3016" t="s">
        <v>1132</v>
      </c>
      <c r="D2566" s="3016" t="s">
        <v>833</v>
      </c>
      <c r="E2566" s="1146" t="s">
        <v>1127</v>
      </c>
      <c r="F2566" s="1106"/>
      <c r="G2566" s="441" t="s">
        <v>93</v>
      </c>
      <c r="H2566" s="441" t="s">
        <v>1103</v>
      </c>
      <c r="I2566" s="441" t="s">
        <v>1128</v>
      </c>
      <c r="J2566" s="441" t="s">
        <v>112</v>
      </c>
      <c r="K2566" s="1111" t="s">
        <v>1132</v>
      </c>
      <c r="L2566" s="441" t="s">
        <v>1120</v>
      </c>
      <c r="M2566" s="441" t="str">
        <f t="shared" si="153"/>
        <v>&lt;INSERT CONNECTION POINT NAME&gt;</v>
      </c>
      <c r="N2566" s="1111" t="s">
        <v>1106</v>
      </c>
      <c r="O2566" s="1111" t="s">
        <v>833</v>
      </c>
      <c r="P2566" s="1111"/>
      <c r="Q2566" s="2850"/>
      <c r="R2566" s="2097"/>
      <c r="S2566" s="2851"/>
      <c r="T2566" s="2851"/>
      <c r="U2566" s="2851"/>
      <c r="V2566" s="2851"/>
      <c r="W2566" s="2852"/>
      <c r="X2566" s="2852"/>
      <c r="Y2566" s="2852"/>
      <c r="Z2566" s="2852"/>
      <c r="AA2566" s="2853"/>
      <c r="AB2566" s="1125"/>
      <c r="AC2566" s="1151"/>
      <c r="AD2566" s="1152"/>
      <c r="AE2566" s="1153"/>
      <c r="AF2566" s="1153"/>
      <c r="AG2566" s="1153"/>
      <c r="AH2566" s="124"/>
      <c r="AI2566" s="124"/>
      <c r="AJ2566" s="124"/>
      <c r="AK2566" s="124"/>
      <c r="AL2566" s="1153"/>
      <c r="AM2566" s="124"/>
      <c r="AN2566" s="124"/>
      <c r="AO2566" s="1153"/>
      <c r="AP2566" s="1153"/>
      <c r="AQ2566" s="1153"/>
      <c r="AR2566" s="1154"/>
      <c r="AS2566" s="1154"/>
      <c r="AT2566" s="1154"/>
      <c r="AU2566" s="1160"/>
      <c r="AV2566" s="1154"/>
      <c r="AW2566" s="1154"/>
      <c r="AX2566" s="1154"/>
      <c r="AY2566" s="1154"/>
      <c r="AZ2566" s="1154"/>
      <c r="BA2566" s="1154"/>
      <c r="BB2566" s="1154"/>
    </row>
    <row r="2567" spans="2:54" ht="15" customHeight="1">
      <c r="B2567" s="1155"/>
      <c r="C2567" s="3017"/>
      <c r="D2567" s="3017"/>
      <c r="E2567" s="1146" t="s">
        <v>1130</v>
      </c>
      <c r="F2567" s="1106"/>
      <c r="G2567" s="441" t="s">
        <v>93</v>
      </c>
      <c r="H2567" s="441" t="s">
        <v>1103</v>
      </c>
      <c r="I2567" s="441" t="s">
        <v>1131</v>
      </c>
      <c r="J2567" s="441" t="s">
        <v>112</v>
      </c>
      <c r="K2567" s="1111" t="s">
        <v>1132</v>
      </c>
      <c r="L2567" s="441" t="s">
        <v>1120</v>
      </c>
      <c r="M2567" s="441" t="str">
        <f t="shared" si="153"/>
        <v>&lt;INSERT CONNECTION POINT NAME&gt;</v>
      </c>
      <c r="N2567" s="1111" t="s">
        <v>1106</v>
      </c>
      <c r="O2567" s="1111" t="s">
        <v>833</v>
      </c>
      <c r="P2567" s="1111"/>
      <c r="Q2567" s="2850"/>
      <c r="R2567" s="2097"/>
      <c r="S2567" s="2851"/>
      <c r="T2567" s="2851"/>
      <c r="U2567" s="2851"/>
      <c r="V2567" s="2851"/>
      <c r="W2567" s="2852"/>
      <c r="X2567" s="2852"/>
      <c r="Y2567" s="2852"/>
      <c r="Z2567" s="2852"/>
      <c r="AA2567" s="2853"/>
      <c r="AB2567" s="1125"/>
      <c r="AC2567" s="1151"/>
      <c r="AD2567" s="1152"/>
      <c r="AE2567" s="1153"/>
      <c r="AF2567" s="1153"/>
      <c r="AG2567" s="1153"/>
      <c r="AH2567" s="124"/>
      <c r="AI2567" s="124"/>
      <c r="AJ2567" s="124"/>
      <c r="AK2567" s="124"/>
      <c r="AL2567" s="1153"/>
      <c r="AM2567" s="124"/>
      <c r="AN2567" s="124"/>
      <c r="AO2567" s="1153"/>
      <c r="AP2567" s="1153"/>
      <c r="AQ2567" s="1153"/>
      <c r="AR2567" s="1154"/>
      <c r="AS2567" s="1154"/>
      <c r="AT2567" s="1154"/>
      <c r="AU2567" s="1160"/>
      <c r="AV2567" s="1154"/>
      <c r="AW2567" s="1154"/>
      <c r="AX2567" s="1154"/>
      <c r="AY2567" s="1154"/>
      <c r="AZ2567" s="1154"/>
      <c r="BA2567" s="1154"/>
      <c r="BB2567" s="1154"/>
    </row>
    <row r="2568" spans="2:54" ht="15" customHeight="1">
      <c r="B2568" s="1155"/>
      <c r="C2568" s="3016" t="s">
        <v>1132</v>
      </c>
      <c r="D2568" s="3016" t="s">
        <v>842</v>
      </c>
      <c r="E2568" s="1146" t="s">
        <v>1127</v>
      </c>
      <c r="F2568" s="1106"/>
      <c r="G2568" s="441" t="s">
        <v>93</v>
      </c>
      <c r="H2568" s="441" t="s">
        <v>1103</v>
      </c>
      <c r="I2568" s="441" t="s">
        <v>1128</v>
      </c>
      <c r="J2568" s="441" t="s">
        <v>112</v>
      </c>
      <c r="K2568" s="1111" t="s">
        <v>1132</v>
      </c>
      <c r="L2568" s="441" t="s">
        <v>1120</v>
      </c>
      <c r="M2568" s="441" t="str">
        <f t="shared" si="153"/>
        <v>&lt;INSERT CONNECTION POINT NAME&gt;</v>
      </c>
      <c r="N2568" s="1111" t="s">
        <v>1106</v>
      </c>
      <c r="O2568" s="1112" t="s">
        <v>842</v>
      </c>
      <c r="P2568" s="1111"/>
      <c r="Q2568" s="2850"/>
      <c r="R2568" s="2097"/>
      <c r="S2568" s="2851"/>
      <c r="T2568" s="2851"/>
      <c r="U2568" s="2851"/>
      <c r="V2568" s="2851"/>
      <c r="W2568" s="2852"/>
      <c r="X2568" s="2852"/>
      <c r="Y2568" s="2852"/>
      <c r="Z2568" s="2852"/>
      <c r="AA2568" s="2853"/>
      <c r="AB2568" s="1125"/>
      <c r="AC2568" s="1151"/>
      <c r="AD2568" s="1152"/>
      <c r="AE2568" s="1153"/>
      <c r="AF2568" s="1153"/>
      <c r="AG2568" s="1153"/>
      <c r="AH2568" s="124"/>
      <c r="AI2568" s="124"/>
      <c r="AJ2568" s="124"/>
      <c r="AK2568" s="124"/>
      <c r="AL2568" s="1153"/>
      <c r="AM2568" s="124"/>
      <c r="AN2568" s="124"/>
      <c r="AO2568" s="1153"/>
      <c r="AP2568" s="1161"/>
      <c r="AQ2568" s="1153"/>
      <c r="AR2568" s="1154"/>
      <c r="AS2568" s="1154"/>
      <c r="AT2568" s="1154"/>
      <c r="AU2568" s="1160"/>
      <c r="AV2568" s="1154"/>
      <c r="AW2568" s="1154"/>
      <c r="AX2568" s="1154"/>
      <c r="AY2568" s="1154"/>
      <c r="AZ2568" s="1154"/>
      <c r="BA2568" s="1154"/>
      <c r="BB2568" s="1154"/>
    </row>
    <row r="2569" spans="2:54" ht="15" customHeight="1">
      <c r="B2569" s="1155"/>
      <c r="C2569" s="3017"/>
      <c r="D2569" s="3017"/>
      <c r="E2569" s="1146" t="s">
        <v>1130</v>
      </c>
      <c r="F2569" s="1106"/>
      <c r="G2569" s="441" t="s">
        <v>93</v>
      </c>
      <c r="H2569" s="441" t="s">
        <v>1103</v>
      </c>
      <c r="I2569" s="441" t="s">
        <v>1131</v>
      </c>
      <c r="J2569" s="441" t="s">
        <v>112</v>
      </c>
      <c r="K2569" s="1111" t="s">
        <v>1132</v>
      </c>
      <c r="L2569" s="441" t="s">
        <v>1120</v>
      </c>
      <c r="M2569" s="441" t="str">
        <f t="shared" si="153"/>
        <v>&lt;INSERT CONNECTION POINT NAME&gt;</v>
      </c>
      <c r="N2569" s="1111" t="s">
        <v>1106</v>
      </c>
      <c r="O2569" s="1112" t="s">
        <v>842</v>
      </c>
      <c r="P2569" s="1111"/>
      <c r="Q2569" s="2850"/>
      <c r="R2569" s="2097"/>
      <c r="S2569" s="2851"/>
      <c r="T2569" s="2851"/>
      <c r="U2569" s="2851"/>
      <c r="V2569" s="2851"/>
      <c r="W2569" s="2852"/>
      <c r="X2569" s="2852"/>
      <c r="Y2569" s="2852"/>
      <c r="Z2569" s="2852"/>
      <c r="AA2569" s="2853"/>
      <c r="AB2569" s="1125"/>
      <c r="AC2569" s="1151"/>
      <c r="AD2569" s="1152"/>
      <c r="AE2569" s="1153"/>
      <c r="AF2569" s="1153"/>
      <c r="AG2569" s="1153"/>
      <c r="AH2569" s="124"/>
      <c r="AI2569" s="124"/>
      <c r="AJ2569" s="124"/>
      <c r="AK2569" s="124"/>
      <c r="AL2569" s="1153"/>
      <c r="AM2569" s="124"/>
      <c r="AN2569" s="124"/>
      <c r="AO2569" s="1153"/>
      <c r="AP2569" s="1161"/>
      <c r="AQ2569" s="1153"/>
      <c r="AR2569" s="1154"/>
      <c r="AS2569" s="1154"/>
      <c r="AT2569" s="1154"/>
      <c r="AU2569" s="1160"/>
      <c r="AV2569" s="1154"/>
      <c r="AW2569" s="1154"/>
      <c r="AX2569" s="1154"/>
      <c r="AY2569" s="1154"/>
      <c r="AZ2569" s="1154"/>
      <c r="BA2569" s="1154"/>
      <c r="BB2569" s="1154"/>
    </row>
    <row r="2570" spans="2:54" ht="15" customHeight="1">
      <c r="B2570" s="1155"/>
      <c r="C2570" s="3016" t="s">
        <v>1133</v>
      </c>
      <c r="D2570" s="3016"/>
      <c r="E2570" s="1146" t="s">
        <v>1127</v>
      </c>
      <c r="F2570" s="1106"/>
      <c r="G2570" s="441" t="s">
        <v>93</v>
      </c>
      <c r="H2570" s="441" t="s">
        <v>1103</v>
      </c>
      <c r="I2570" s="441" t="s">
        <v>1128</v>
      </c>
      <c r="J2570" s="441" t="s">
        <v>112</v>
      </c>
      <c r="K2570" s="1111" t="s">
        <v>1133</v>
      </c>
      <c r="L2570" s="441" t="s">
        <v>1120</v>
      </c>
      <c r="M2570" s="441" t="str">
        <f t="shared" si="153"/>
        <v>&lt;INSERT CONNECTION POINT NAME&gt;</v>
      </c>
      <c r="N2570" s="1111" t="s">
        <v>1108</v>
      </c>
      <c r="O2570" s="1111" t="s">
        <v>1109</v>
      </c>
      <c r="P2570" s="1111"/>
      <c r="Q2570" s="2856"/>
      <c r="R2570" s="2098"/>
      <c r="S2570" s="2858"/>
      <c r="T2570" s="2858"/>
      <c r="U2570" s="2858"/>
      <c r="V2570" s="2858"/>
      <c r="W2570" s="2859"/>
      <c r="X2570" s="2859"/>
      <c r="Y2570" s="2859"/>
      <c r="Z2570" s="2859"/>
      <c r="AA2570" s="2860"/>
      <c r="AB2570" s="1125"/>
      <c r="AC2570" s="1151"/>
      <c r="AD2570" s="1152"/>
      <c r="AE2570" s="1153"/>
      <c r="AF2570" s="1153"/>
      <c r="AG2570" s="1153"/>
      <c r="AH2570" s="124"/>
      <c r="AI2570" s="124"/>
      <c r="AJ2570" s="124"/>
      <c r="AK2570" s="124"/>
      <c r="AL2570" s="1153"/>
      <c r="AM2570" s="124"/>
      <c r="AN2570" s="124"/>
      <c r="AO2570" s="1153"/>
      <c r="AP2570" s="1153"/>
      <c r="AQ2570" s="1153"/>
      <c r="AR2570" s="1154"/>
      <c r="AS2570" s="1154"/>
      <c r="AT2570" s="1154"/>
      <c r="AU2570" s="1154"/>
      <c r="AV2570" s="1154"/>
      <c r="AW2570" s="1154"/>
      <c r="AX2570" s="1154"/>
      <c r="AY2570" s="1154"/>
      <c r="AZ2570" s="1154"/>
      <c r="BA2570" s="1154"/>
      <c r="BB2570" s="1154"/>
    </row>
    <row r="2571" spans="2:54" ht="15" customHeight="1">
      <c r="B2571" s="1155"/>
      <c r="C2571" s="3017"/>
      <c r="D2571" s="3017"/>
      <c r="E2571" s="1146" t="s">
        <v>1130</v>
      </c>
      <c r="F2571" s="1106"/>
      <c r="G2571" s="441" t="s">
        <v>93</v>
      </c>
      <c r="H2571" s="441" t="s">
        <v>1103</v>
      </c>
      <c r="I2571" s="441" t="s">
        <v>1131</v>
      </c>
      <c r="J2571" s="441" t="s">
        <v>112</v>
      </c>
      <c r="K2571" s="1111" t="s">
        <v>1133</v>
      </c>
      <c r="L2571" s="441" t="s">
        <v>1120</v>
      </c>
      <c r="M2571" s="441" t="str">
        <f t="shared" si="153"/>
        <v>&lt;INSERT CONNECTION POINT NAME&gt;</v>
      </c>
      <c r="N2571" s="1111" t="s">
        <v>1108</v>
      </c>
      <c r="O2571" s="1111" t="s">
        <v>1109</v>
      </c>
      <c r="P2571" s="1111"/>
      <c r="Q2571" s="2856"/>
      <c r="R2571" s="2098"/>
      <c r="S2571" s="2858"/>
      <c r="T2571" s="2858"/>
      <c r="U2571" s="2858"/>
      <c r="V2571" s="2858"/>
      <c r="W2571" s="2859"/>
      <c r="X2571" s="2859"/>
      <c r="Y2571" s="2859"/>
      <c r="Z2571" s="2859"/>
      <c r="AA2571" s="2860"/>
      <c r="AB2571" s="1125"/>
      <c r="AC2571" s="1151"/>
      <c r="AD2571" s="1152"/>
      <c r="AE2571" s="1153"/>
      <c r="AF2571" s="1153"/>
      <c r="AG2571" s="1153"/>
      <c r="AH2571" s="124"/>
      <c r="AI2571" s="124"/>
      <c r="AJ2571" s="124"/>
      <c r="AK2571" s="124"/>
      <c r="AL2571" s="1153"/>
      <c r="AM2571" s="124"/>
      <c r="AN2571" s="124"/>
      <c r="AO2571" s="1153"/>
      <c r="AP2571" s="1153"/>
      <c r="AQ2571" s="1153"/>
      <c r="AR2571" s="1154"/>
      <c r="AS2571" s="1154"/>
      <c r="AT2571" s="1154"/>
      <c r="AU2571" s="1154"/>
      <c r="AV2571" s="1154"/>
      <c r="AW2571" s="1154"/>
      <c r="AX2571" s="1154"/>
      <c r="AY2571" s="1154"/>
      <c r="AZ2571" s="1154"/>
      <c r="BA2571" s="1154"/>
      <c r="BB2571" s="1154"/>
    </row>
    <row r="2572" spans="2:54" ht="15" customHeight="1">
      <c r="B2572" s="1155"/>
      <c r="C2572" s="3016" t="s">
        <v>1110</v>
      </c>
      <c r="D2572" s="3016"/>
      <c r="E2572" s="1146" t="s">
        <v>1127</v>
      </c>
      <c r="F2572" s="1106"/>
      <c r="G2572" s="441" t="s">
        <v>93</v>
      </c>
      <c r="H2572" s="441" t="s">
        <v>1103</v>
      </c>
      <c r="I2572" s="441" t="s">
        <v>1128</v>
      </c>
      <c r="J2572" s="441" t="s">
        <v>112</v>
      </c>
      <c r="K2572" s="1111" t="s">
        <v>1110</v>
      </c>
      <c r="L2572" s="441" t="s">
        <v>1120</v>
      </c>
      <c r="M2572" s="441" t="str">
        <f t="shared" si="153"/>
        <v>&lt;INSERT CONNECTION POINT NAME&gt;</v>
      </c>
      <c r="N2572" s="1111" t="s">
        <v>1111</v>
      </c>
      <c r="O2572" s="1112">
        <v>0</v>
      </c>
      <c r="P2572" s="1111"/>
      <c r="Q2572" s="2890"/>
      <c r="R2572" s="2093"/>
      <c r="S2572" s="2883"/>
      <c r="T2572" s="2883"/>
      <c r="U2572" s="2883"/>
      <c r="V2572" s="2883"/>
      <c r="W2572" s="2863"/>
      <c r="X2572" s="2863"/>
      <c r="Y2572" s="2863"/>
      <c r="Z2572" s="2863"/>
      <c r="AA2572" s="2864"/>
      <c r="AB2572" s="1125"/>
      <c r="AC2572" s="1151"/>
      <c r="AD2572" s="1152"/>
      <c r="AE2572" s="1153"/>
      <c r="AF2572" s="1153"/>
      <c r="AG2572" s="1153"/>
      <c r="AH2572" s="124"/>
      <c r="AI2572" s="124"/>
      <c r="AJ2572" s="124"/>
      <c r="AK2572" s="124"/>
      <c r="AL2572" s="1153"/>
      <c r="AM2572" s="124"/>
      <c r="AN2572" s="124"/>
      <c r="AO2572" s="1153"/>
      <c r="AP2572" s="1161"/>
      <c r="AQ2572" s="1153"/>
      <c r="AR2572" s="1154"/>
      <c r="AS2572" s="1154"/>
      <c r="AT2572" s="1154"/>
      <c r="AU2572" s="1154"/>
      <c r="AV2572" s="1154"/>
      <c r="AW2572" s="1154"/>
      <c r="AX2572" s="1154"/>
      <c r="AY2572" s="1154"/>
      <c r="AZ2572" s="1154"/>
      <c r="BA2572" s="1154"/>
      <c r="BB2572" s="1154"/>
    </row>
    <row r="2573" spans="2:54" ht="15" customHeight="1">
      <c r="B2573" s="1155"/>
      <c r="C2573" s="3017"/>
      <c r="D2573" s="3017"/>
      <c r="E2573" s="1146" t="s">
        <v>1130</v>
      </c>
      <c r="F2573" s="1106"/>
      <c r="G2573" s="441" t="s">
        <v>93</v>
      </c>
      <c r="H2573" s="441" t="s">
        <v>1103</v>
      </c>
      <c r="I2573" s="441" t="s">
        <v>1131</v>
      </c>
      <c r="J2573" s="441" t="s">
        <v>112</v>
      </c>
      <c r="K2573" s="1111" t="s">
        <v>1110</v>
      </c>
      <c r="L2573" s="441" t="s">
        <v>1120</v>
      </c>
      <c r="M2573" s="441" t="str">
        <f t="shared" ref="M2573:M2636" si="157">M2572</f>
        <v>&lt;INSERT CONNECTION POINT NAME&gt;</v>
      </c>
      <c r="N2573" s="1111" t="s">
        <v>1111</v>
      </c>
      <c r="O2573" s="1112">
        <v>0</v>
      </c>
      <c r="P2573" s="1111"/>
      <c r="Q2573" s="2890"/>
      <c r="R2573" s="2093"/>
      <c r="S2573" s="2883"/>
      <c r="T2573" s="2883"/>
      <c r="U2573" s="2883"/>
      <c r="V2573" s="2883"/>
      <c r="W2573" s="2863"/>
      <c r="X2573" s="2863"/>
      <c r="Y2573" s="2863"/>
      <c r="Z2573" s="2863"/>
      <c r="AA2573" s="2864"/>
      <c r="AB2573" s="1125"/>
      <c r="AC2573" s="1151"/>
      <c r="AD2573" s="1152"/>
      <c r="AE2573" s="1153"/>
      <c r="AF2573" s="1153"/>
      <c r="AG2573" s="1153"/>
      <c r="AH2573" s="124"/>
      <c r="AI2573" s="124"/>
      <c r="AJ2573" s="124"/>
      <c r="AK2573" s="124"/>
      <c r="AL2573" s="1153"/>
      <c r="AM2573" s="124"/>
      <c r="AN2573" s="124"/>
      <c r="AO2573" s="1153"/>
      <c r="AP2573" s="1161"/>
      <c r="AQ2573" s="1153"/>
      <c r="AR2573" s="1154"/>
      <c r="AS2573" s="1154"/>
      <c r="AT2573" s="1154"/>
      <c r="AU2573" s="1154"/>
      <c r="AV2573" s="1154"/>
      <c r="AW2573" s="1154"/>
      <c r="AX2573" s="1154"/>
      <c r="AY2573" s="1154"/>
      <c r="AZ2573" s="1154"/>
      <c r="BA2573" s="1154"/>
      <c r="BB2573" s="1154"/>
    </row>
    <row r="2574" spans="2:54" ht="15" customHeight="1">
      <c r="B2574" s="1155"/>
      <c r="C2574" s="3016" t="s">
        <v>1112</v>
      </c>
      <c r="D2574" s="3016"/>
      <c r="E2574" s="1146" t="s">
        <v>1127</v>
      </c>
      <c r="F2574" s="1106"/>
      <c r="G2574" s="441" t="s">
        <v>93</v>
      </c>
      <c r="H2574" s="441" t="s">
        <v>1103</v>
      </c>
      <c r="I2574" s="441" t="s">
        <v>1128</v>
      </c>
      <c r="J2574" s="441" t="s">
        <v>112</v>
      </c>
      <c r="K2574" s="1111" t="s">
        <v>1112</v>
      </c>
      <c r="L2574" s="441" t="s">
        <v>1120</v>
      </c>
      <c r="M2574" s="441" t="str">
        <f t="shared" si="157"/>
        <v>&lt;INSERT CONNECTION POINT NAME&gt;</v>
      </c>
      <c r="N2574" s="1111" t="s">
        <v>1113</v>
      </c>
      <c r="O2574" s="1111" t="s">
        <v>1113</v>
      </c>
      <c r="P2574" s="1111"/>
      <c r="Q2574" s="2891"/>
      <c r="R2574" s="2866"/>
      <c r="S2574" s="2866"/>
      <c r="T2574" s="2866"/>
      <c r="U2574" s="2866"/>
      <c r="V2574" s="2866"/>
      <c r="W2574" s="2866"/>
      <c r="X2574" s="2866"/>
      <c r="Y2574" s="2866"/>
      <c r="Z2574" s="2866"/>
      <c r="AA2574" s="2099"/>
      <c r="AB2574" s="1125"/>
      <c r="AC2574" s="1151"/>
      <c r="AD2574" s="1152"/>
      <c r="AE2574" s="1153"/>
      <c r="AF2574" s="1153"/>
      <c r="AG2574" s="1153"/>
      <c r="AH2574" s="124"/>
      <c r="AI2574" s="124"/>
      <c r="AJ2574" s="124"/>
      <c r="AK2574" s="124"/>
      <c r="AL2574" s="1153"/>
      <c r="AM2574" s="124"/>
      <c r="AN2574" s="124"/>
      <c r="AO2574" s="1153"/>
      <c r="AP2574" s="1153"/>
      <c r="AQ2574" s="1153"/>
      <c r="AR2574" s="1154"/>
      <c r="AS2574" s="1154"/>
      <c r="AT2574" s="1154"/>
      <c r="AU2574" s="1154"/>
      <c r="AV2574" s="1154"/>
      <c r="AW2574" s="1154"/>
      <c r="AX2574" s="1154"/>
      <c r="AY2574" s="1154"/>
      <c r="AZ2574" s="1154"/>
      <c r="BA2574" s="1154"/>
      <c r="BB2574" s="1154"/>
    </row>
    <row r="2575" spans="2:54" ht="15" customHeight="1">
      <c r="B2575" s="1155"/>
      <c r="C2575" s="3017"/>
      <c r="D2575" s="3017"/>
      <c r="E2575" s="1146" t="s">
        <v>1130</v>
      </c>
      <c r="F2575" s="1106"/>
      <c r="G2575" s="441" t="s">
        <v>93</v>
      </c>
      <c r="H2575" s="441" t="s">
        <v>1103</v>
      </c>
      <c r="I2575" s="441" t="s">
        <v>1131</v>
      </c>
      <c r="J2575" s="441" t="s">
        <v>112</v>
      </c>
      <c r="K2575" s="1111" t="s">
        <v>1112</v>
      </c>
      <c r="L2575" s="441" t="s">
        <v>1120</v>
      </c>
      <c r="M2575" s="441" t="str">
        <f t="shared" si="157"/>
        <v>&lt;INSERT CONNECTION POINT NAME&gt;</v>
      </c>
      <c r="N2575" s="1111" t="s">
        <v>1113</v>
      </c>
      <c r="O2575" s="1111" t="s">
        <v>1113</v>
      </c>
      <c r="P2575" s="1111"/>
      <c r="Q2575" s="2891"/>
      <c r="R2575" s="2866"/>
      <c r="S2575" s="2866"/>
      <c r="T2575" s="2866"/>
      <c r="U2575" s="2866"/>
      <c r="V2575" s="2866"/>
      <c r="W2575" s="2866"/>
      <c r="X2575" s="2866"/>
      <c r="Y2575" s="2866"/>
      <c r="Z2575" s="2866"/>
      <c r="AA2575" s="2099"/>
      <c r="AB2575" s="1125"/>
      <c r="AC2575" s="1151"/>
      <c r="AD2575" s="1152"/>
      <c r="AE2575" s="1153"/>
      <c r="AF2575" s="1153"/>
      <c r="AG2575" s="1153"/>
      <c r="AH2575" s="124"/>
      <c r="AI2575" s="124"/>
      <c r="AJ2575" s="124"/>
      <c r="AK2575" s="124"/>
      <c r="AL2575" s="1153"/>
      <c r="AM2575" s="124"/>
      <c r="AN2575" s="124"/>
      <c r="AO2575" s="1153"/>
      <c r="AP2575" s="1153"/>
      <c r="AQ2575" s="1153"/>
      <c r="AR2575" s="1154"/>
      <c r="AS2575" s="1154"/>
      <c r="AT2575" s="1154"/>
      <c r="AU2575" s="1154"/>
      <c r="AV2575" s="1154"/>
      <c r="AW2575" s="1154"/>
      <c r="AX2575" s="1154"/>
      <c r="AY2575" s="1154"/>
      <c r="AZ2575" s="1154"/>
      <c r="BA2575" s="1154"/>
      <c r="BB2575" s="1154"/>
    </row>
    <row r="2576" spans="2:54" ht="15" customHeight="1">
      <c r="B2576" s="1155"/>
      <c r="C2576" s="3016" t="s">
        <v>1134</v>
      </c>
      <c r="D2576" s="3016" t="s">
        <v>833</v>
      </c>
      <c r="E2576" s="1146" t="s">
        <v>1127</v>
      </c>
      <c r="F2576" s="1106"/>
      <c r="G2576" s="441" t="s">
        <v>93</v>
      </c>
      <c r="H2576" s="441" t="s">
        <v>1103</v>
      </c>
      <c r="I2576" s="441" t="s">
        <v>1128</v>
      </c>
      <c r="J2576" s="441" t="s">
        <v>112</v>
      </c>
      <c r="K2576" s="1111" t="s">
        <v>1134</v>
      </c>
      <c r="L2576" s="441" t="s">
        <v>1120</v>
      </c>
      <c r="M2576" s="441" t="str">
        <f t="shared" si="157"/>
        <v>&lt;INSERT CONNECTION POINT NAME&gt;</v>
      </c>
      <c r="N2576" s="1111" t="s">
        <v>1115</v>
      </c>
      <c r="O2576" s="1111" t="s">
        <v>833</v>
      </c>
      <c r="P2576" s="1111"/>
      <c r="Q2576" s="2892"/>
      <c r="R2576" s="2096"/>
      <c r="S2576" s="2870"/>
      <c r="T2576" s="2870"/>
      <c r="U2576" s="2870"/>
      <c r="V2576" s="2870"/>
      <c r="W2576" s="2870"/>
      <c r="X2576" s="2870"/>
      <c r="Y2576" s="2870"/>
      <c r="Z2576" s="2870"/>
      <c r="AA2576" s="2871"/>
      <c r="AB2576" s="1125"/>
      <c r="AC2576" s="1151"/>
      <c r="AD2576" s="1152"/>
      <c r="AE2576" s="1153"/>
      <c r="AF2576" s="1153"/>
      <c r="AG2576" s="1153"/>
      <c r="AH2576" s="124"/>
      <c r="AI2576" s="124"/>
      <c r="AJ2576" s="124"/>
      <c r="AK2576" s="124"/>
      <c r="AL2576" s="1153"/>
      <c r="AM2576" s="124"/>
      <c r="AN2576" s="124"/>
      <c r="AO2576" s="1153"/>
      <c r="AP2576" s="1153"/>
      <c r="AQ2576" s="1153"/>
      <c r="AR2576" s="1154"/>
      <c r="AS2576" s="1154"/>
      <c r="AT2576" s="1154"/>
      <c r="AU2576" s="1154"/>
      <c r="AV2576" s="1154"/>
      <c r="AW2576" s="1154"/>
      <c r="AX2576" s="1154"/>
      <c r="AY2576" s="1154"/>
      <c r="AZ2576" s="1154"/>
      <c r="BA2576" s="1154"/>
      <c r="BB2576" s="1154"/>
    </row>
    <row r="2577" spans="2:54" ht="15" customHeight="1">
      <c r="B2577" s="1155"/>
      <c r="C2577" s="3017"/>
      <c r="D2577" s="3017"/>
      <c r="E2577" s="1146" t="s">
        <v>1130</v>
      </c>
      <c r="F2577" s="1106"/>
      <c r="G2577" s="441" t="s">
        <v>93</v>
      </c>
      <c r="H2577" s="441" t="s">
        <v>1103</v>
      </c>
      <c r="I2577" s="441" t="s">
        <v>1131</v>
      </c>
      <c r="J2577" s="441" t="s">
        <v>112</v>
      </c>
      <c r="K2577" s="1111" t="s">
        <v>1134</v>
      </c>
      <c r="L2577" s="441" t="s">
        <v>1120</v>
      </c>
      <c r="M2577" s="441" t="str">
        <f t="shared" si="157"/>
        <v>&lt;INSERT CONNECTION POINT NAME&gt;</v>
      </c>
      <c r="N2577" s="1111" t="s">
        <v>1115</v>
      </c>
      <c r="O2577" s="1111" t="s">
        <v>833</v>
      </c>
      <c r="P2577" s="1111"/>
      <c r="Q2577" s="2892"/>
      <c r="R2577" s="2096"/>
      <c r="S2577" s="2870"/>
      <c r="T2577" s="2870"/>
      <c r="U2577" s="2870"/>
      <c r="V2577" s="2870"/>
      <c r="W2577" s="2870"/>
      <c r="X2577" s="2870"/>
      <c r="Y2577" s="2870"/>
      <c r="Z2577" s="2870"/>
      <c r="AA2577" s="2871"/>
      <c r="AB2577" s="1125"/>
      <c r="AC2577" s="1151"/>
      <c r="AD2577" s="1152"/>
      <c r="AE2577" s="1153"/>
      <c r="AF2577" s="1153"/>
      <c r="AG2577" s="1153"/>
      <c r="AH2577" s="124"/>
      <c r="AI2577" s="124"/>
      <c r="AJ2577" s="124"/>
      <c r="AK2577" s="124"/>
      <c r="AL2577" s="1153"/>
      <c r="AM2577" s="124"/>
      <c r="AN2577" s="124"/>
      <c r="AO2577" s="1153"/>
      <c r="AP2577" s="1153"/>
      <c r="AQ2577" s="1153"/>
      <c r="AR2577" s="1154"/>
      <c r="AS2577" s="1154"/>
      <c r="AT2577" s="1154"/>
      <c r="AU2577" s="1154"/>
      <c r="AV2577" s="1154"/>
      <c r="AW2577" s="1154"/>
      <c r="AX2577" s="1154"/>
      <c r="AY2577" s="1154"/>
      <c r="AZ2577" s="1154"/>
      <c r="BA2577" s="1154"/>
      <c r="BB2577" s="1154"/>
    </row>
    <row r="2578" spans="2:54" ht="15" customHeight="1">
      <c r="B2578" s="1155"/>
      <c r="C2578" s="3016" t="s">
        <v>1135</v>
      </c>
      <c r="D2578" s="3016" t="s">
        <v>833</v>
      </c>
      <c r="E2578" s="1146" t="s">
        <v>1127</v>
      </c>
      <c r="F2578" s="1106"/>
      <c r="G2578" s="441" t="s">
        <v>93</v>
      </c>
      <c r="H2578" s="441" t="s">
        <v>1103</v>
      </c>
      <c r="I2578" s="441" t="s">
        <v>1128</v>
      </c>
      <c r="J2578" s="441" t="s">
        <v>112</v>
      </c>
      <c r="K2578" s="1111" t="s">
        <v>1135</v>
      </c>
      <c r="L2578" s="441" t="s">
        <v>1120</v>
      </c>
      <c r="M2578" s="441" t="str">
        <f t="shared" si="157"/>
        <v>&lt;INSERT CONNECTION POINT NAME&gt;</v>
      </c>
      <c r="N2578" s="1111" t="s">
        <v>1106</v>
      </c>
      <c r="O2578" s="1111" t="s">
        <v>833</v>
      </c>
      <c r="P2578" s="1111"/>
      <c r="Q2578" s="2892"/>
      <c r="R2578" s="2096"/>
      <c r="S2578" s="2870"/>
      <c r="T2578" s="2870"/>
      <c r="U2578" s="2870"/>
      <c r="V2578" s="2870"/>
      <c r="W2578" s="2870"/>
      <c r="X2578" s="2870"/>
      <c r="Y2578" s="2870"/>
      <c r="Z2578" s="2870"/>
      <c r="AA2578" s="2871"/>
      <c r="AB2578" s="1125"/>
      <c r="AC2578" s="1151"/>
      <c r="AD2578" s="1152"/>
      <c r="AE2578" s="1153"/>
      <c r="AF2578" s="1153"/>
      <c r="AG2578" s="1153"/>
      <c r="AH2578" s="124"/>
      <c r="AI2578" s="124"/>
      <c r="AJ2578" s="124"/>
      <c r="AK2578" s="124"/>
      <c r="AL2578" s="1153"/>
      <c r="AM2578" s="124"/>
      <c r="AN2578" s="124"/>
      <c r="AO2578" s="1153"/>
      <c r="AP2578" s="1153"/>
      <c r="AQ2578" s="1153"/>
      <c r="AR2578" s="1154"/>
      <c r="AS2578" s="1154"/>
      <c r="AT2578" s="1154"/>
      <c r="AU2578" s="1154"/>
      <c r="AV2578" s="1154"/>
      <c r="AW2578" s="1154"/>
      <c r="AX2578" s="1154"/>
      <c r="AY2578" s="1154"/>
      <c r="AZ2578" s="1154"/>
      <c r="BA2578" s="1154"/>
      <c r="BB2578" s="1154"/>
    </row>
    <row r="2579" spans="2:54" ht="15" customHeight="1">
      <c r="B2579" s="1155"/>
      <c r="C2579" s="3017"/>
      <c r="D2579" s="3017"/>
      <c r="E2579" s="1146" t="s">
        <v>1130</v>
      </c>
      <c r="F2579" s="1106"/>
      <c r="G2579" s="441" t="s">
        <v>93</v>
      </c>
      <c r="H2579" s="441" t="s">
        <v>1103</v>
      </c>
      <c r="I2579" s="441" t="s">
        <v>1131</v>
      </c>
      <c r="J2579" s="441" t="s">
        <v>112</v>
      </c>
      <c r="K2579" s="1111" t="s">
        <v>1135</v>
      </c>
      <c r="L2579" s="441" t="s">
        <v>1120</v>
      </c>
      <c r="M2579" s="441" t="str">
        <f t="shared" si="157"/>
        <v>&lt;INSERT CONNECTION POINT NAME&gt;</v>
      </c>
      <c r="N2579" s="1111" t="s">
        <v>1106</v>
      </c>
      <c r="O2579" s="1111" t="s">
        <v>833</v>
      </c>
      <c r="P2579" s="1111"/>
      <c r="Q2579" s="2892"/>
      <c r="R2579" s="2096"/>
      <c r="S2579" s="2870"/>
      <c r="T2579" s="2870"/>
      <c r="U2579" s="2870"/>
      <c r="V2579" s="2870"/>
      <c r="W2579" s="2870"/>
      <c r="X2579" s="2870"/>
      <c r="Y2579" s="2870"/>
      <c r="Z2579" s="2870"/>
      <c r="AA2579" s="2871"/>
      <c r="AB2579" s="1125"/>
      <c r="AC2579" s="1151"/>
      <c r="AD2579" s="1152"/>
      <c r="AE2579" s="1153"/>
      <c r="AF2579" s="1153"/>
      <c r="AG2579" s="1153"/>
      <c r="AH2579" s="124"/>
      <c r="AI2579" s="124"/>
      <c r="AJ2579" s="124"/>
      <c r="AK2579" s="124"/>
      <c r="AL2579" s="1153"/>
      <c r="AM2579" s="124"/>
      <c r="AN2579" s="124"/>
      <c r="AO2579" s="1153"/>
      <c r="AP2579" s="1153"/>
      <c r="AQ2579" s="1153"/>
      <c r="AR2579" s="1154"/>
      <c r="AS2579" s="1154"/>
      <c r="AT2579" s="1154"/>
      <c r="AU2579" s="1154"/>
      <c r="AV2579" s="1154"/>
      <c r="AW2579" s="1154"/>
      <c r="AX2579" s="1154"/>
      <c r="AY2579" s="1154"/>
      <c r="AZ2579" s="1154"/>
      <c r="BA2579" s="1154"/>
      <c r="BB2579" s="1154"/>
    </row>
    <row r="2580" spans="2:54" ht="15" customHeight="1">
      <c r="B2580" s="1155"/>
      <c r="C2580" s="3016" t="s">
        <v>1135</v>
      </c>
      <c r="D2580" s="3016" t="s">
        <v>842</v>
      </c>
      <c r="E2580" s="1146" t="s">
        <v>1127</v>
      </c>
      <c r="F2580" s="1106"/>
      <c r="G2580" s="441" t="s">
        <v>93</v>
      </c>
      <c r="H2580" s="441" t="s">
        <v>1103</v>
      </c>
      <c r="I2580" s="441" t="s">
        <v>1128</v>
      </c>
      <c r="J2580" s="441" t="s">
        <v>112</v>
      </c>
      <c r="K2580" s="1111" t="s">
        <v>1135</v>
      </c>
      <c r="L2580" s="441" t="s">
        <v>1120</v>
      </c>
      <c r="M2580" s="441" t="str">
        <f t="shared" si="157"/>
        <v>&lt;INSERT CONNECTION POINT NAME&gt;</v>
      </c>
      <c r="N2580" s="1111" t="s">
        <v>1106</v>
      </c>
      <c r="O2580" s="1111" t="s">
        <v>842</v>
      </c>
      <c r="P2580" s="1111"/>
      <c r="Q2580" s="2892"/>
      <c r="R2580" s="2096"/>
      <c r="S2580" s="2870"/>
      <c r="T2580" s="2870"/>
      <c r="U2580" s="2870"/>
      <c r="V2580" s="2870"/>
      <c r="W2580" s="2870"/>
      <c r="X2580" s="2870"/>
      <c r="Y2580" s="2870"/>
      <c r="Z2580" s="2870"/>
      <c r="AA2580" s="2871"/>
      <c r="AB2580" s="1125"/>
      <c r="AC2580" s="1151"/>
      <c r="AD2580" s="1152"/>
      <c r="AE2580" s="1153"/>
      <c r="AF2580" s="1153"/>
      <c r="AG2580" s="1153"/>
      <c r="AH2580" s="124"/>
      <c r="AI2580" s="124"/>
      <c r="AJ2580" s="124"/>
      <c r="AK2580" s="124"/>
      <c r="AL2580" s="1153"/>
      <c r="AM2580" s="124"/>
      <c r="AN2580" s="124"/>
      <c r="AO2580" s="1153"/>
      <c r="AP2580" s="1153"/>
      <c r="AQ2580" s="1153"/>
      <c r="AR2580" s="1154"/>
      <c r="AS2580" s="1154"/>
      <c r="AT2580" s="1154"/>
      <c r="AU2580" s="1154"/>
      <c r="AV2580" s="1154"/>
      <c r="AW2580" s="1154"/>
      <c r="AX2580" s="1154"/>
      <c r="AY2580" s="1154"/>
      <c r="AZ2580" s="1154"/>
      <c r="BA2580" s="1154"/>
      <c r="BB2580" s="1154"/>
    </row>
    <row r="2581" spans="2:54" ht="15" customHeight="1">
      <c r="B2581" s="1155"/>
      <c r="C2581" s="3017"/>
      <c r="D2581" s="3017"/>
      <c r="E2581" s="1146" t="s">
        <v>1130</v>
      </c>
      <c r="F2581" s="1106"/>
      <c r="G2581" s="441" t="s">
        <v>93</v>
      </c>
      <c r="H2581" s="441" t="s">
        <v>1103</v>
      </c>
      <c r="I2581" s="441" t="s">
        <v>1131</v>
      </c>
      <c r="J2581" s="441" t="s">
        <v>112</v>
      </c>
      <c r="K2581" s="1111" t="s">
        <v>1135</v>
      </c>
      <c r="L2581" s="441" t="s">
        <v>1120</v>
      </c>
      <c r="M2581" s="441" t="str">
        <f t="shared" si="157"/>
        <v>&lt;INSERT CONNECTION POINT NAME&gt;</v>
      </c>
      <c r="N2581" s="1111" t="s">
        <v>1106</v>
      </c>
      <c r="O2581" s="1111" t="s">
        <v>842</v>
      </c>
      <c r="P2581" s="1111"/>
      <c r="Q2581" s="2892"/>
      <c r="R2581" s="2096"/>
      <c r="S2581" s="2870"/>
      <c r="T2581" s="2870"/>
      <c r="U2581" s="2870"/>
      <c r="V2581" s="2870"/>
      <c r="W2581" s="2870"/>
      <c r="X2581" s="2870"/>
      <c r="Y2581" s="2870"/>
      <c r="Z2581" s="2870"/>
      <c r="AA2581" s="2871"/>
      <c r="AB2581" s="1125"/>
      <c r="AC2581" s="1151"/>
      <c r="AD2581" s="1152"/>
      <c r="AE2581" s="1153"/>
      <c r="AF2581" s="1153"/>
      <c r="AG2581" s="1153"/>
      <c r="AH2581" s="124"/>
      <c r="AI2581" s="124"/>
      <c r="AJ2581" s="124"/>
      <c r="AK2581" s="124"/>
      <c r="AL2581" s="1153"/>
      <c r="AM2581" s="124"/>
      <c r="AN2581" s="124"/>
      <c r="AO2581" s="1153"/>
      <c r="AP2581" s="1153"/>
      <c r="AQ2581" s="1153"/>
      <c r="AR2581" s="1154"/>
      <c r="AS2581" s="1154"/>
      <c r="AT2581" s="1154"/>
      <c r="AU2581" s="1154"/>
      <c r="AV2581" s="1154"/>
      <c r="AW2581" s="1154"/>
      <c r="AX2581" s="1154"/>
      <c r="AY2581" s="1154"/>
      <c r="AZ2581" s="1154"/>
      <c r="BA2581" s="1154"/>
      <c r="BB2581" s="1154"/>
    </row>
    <row r="2582" spans="2:54" ht="15" customHeight="1">
      <c r="B2582" s="1155"/>
      <c r="C2582" s="3016" t="s">
        <v>1136</v>
      </c>
      <c r="D2582" s="3016" t="s">
        <v>833</v>
      </c>
      <c r="E2582" s="1146" t="s">
        <v>1127</v>
      </c>
      <c r="F2582" s="1106"/>
      <c r="G2582" s="441" t="s">
        <v>93</v>
      </c>
      <c r="H2582" s="441" t="s">
        <v>1103</v>
      </c>
      <c r="I2582" s="441" t="s">
        <v>1128</v>
      </c>
      <c r="J2582" s="441" t="s">
        <v>112</v>
      </c>
      <c r="K2582" s="1111" t="s">
        <v>1136</v>
      </c>
      <c r="L2582" s="441" t="s">
        <v>1120</v>
      </c>
      <c r="M2582" s="441" t="str">
        <f t="shared" si="157"/>
        <v>&lt;INSERT CONNECTION POINT NAME&gt;</v>
      </c>
      <c r="N2582" s="1111" t="s">
        <v>1106</v>
      </c>
      <c r="O2582" s="1111" t="s">
        <v>833</v>
      </c>
      <c r="P2582" s="1111"/>
      <c r="Q2582" s="2892"/>
      <c r="R2582" s="2096"/>
      <c r="S2582" s="2870"/>
      <c r="T2582" s="2870"/>
      <c r="U2582" s="2870"/>
      <c r="V2582" s="2870"/>
      <c r="W2582" s="2870"/>
      <c r="X2582" s="2870"/>
      <c r="Y2582" s="2870"/>
      <c r="Z2582" s="2870"/>
      <c r="AA2582" s="2871"/>
      <c r="AB2582" s="1125"/>
      <c r="AC2582" s="1151"/>
      <c r="AD2582" s="1152"/>
      <c r="AE2582" s="1153"/>
      <c r="AF2582" s="1153"/>
      <c r="AG2582" s="1153"/>
      <c r="AH2582" s="124"/>
      <c r="AI2582" s="124"/>
      <c r="AJ2582" s="124"/>
      <c r="AK2582" s="124"/>
      <c r="AL2582" s="1153"/>
      <c r="AM2582" s="124"/>
      <c r="AN2582" s="124"/>
      <c r="AO2582" s="1153"/>
      <c r="AP2582" s="1153"/>
      <c r="AQ2582" s="1153"/>
      <c r="AR2582" s="1154"/>
      <c r="AS2582" s="1154"/>
      <c r="AT2582" s="1154"/>
      <c r="AU2582" s="1154"/>
      <c r="AV2582" s="1154"/>
      <c r="AW2582" s="1154"/>
      <c r="AX2582" s="1154"/>
      <c r="AY2582" s="1154"/>
      <c r="AZ2582" s="1154"/>
      <c r="BA2582" s="1154"/>
      <c r="BB2582" s="1154"/>
    </row>
    <row r="2583" spans="2:54" ht="15" customHeight="1">
      <c r="B2583" s="1155"/>
      <c r="C2583" s="3017"/>
      <c r="D2583" s="3017"/>
      <c r="E2583" s="1146" t="s">
        <v>1130</v>
      </c>
      <c r="F2583" s="1106"/>
      <c r="G2583" s="441" t="s">
        <v>93</v>
      </c>
      <c r="H2583" s="441" t="s">
        <v>1103</v>
      </c>
      <c r="I2583" s="441" t="s">
        <v>1131</v>
      </c>
      <c r="J2583" s="441" t="s">
        <v>112</v>
      </c>
      <c r="K2583" s="1111" t="s">
        <v>1136</v>
      </c>
      <c r="L2583" s="441" t="s">
        <v>1120</v>
      </c>
      <c r="M2583" s="441" t="str">
        <f t="shared" si="157"/>
        <v>&lt;INSERT CONNECTION POINT NAME&gt;</v>
      </c>
      <c r="N2583" s="1111" t="s">
        <v>1106</v>
      </c>
      <c r="O2583" s="1111" t="s">
        <v>833</v>
      </c>
      <c r="P2583" s="1111"/>
      <c r="Q2583" s="2100"/>
      <c r="R2583" s="2101"/>
      <c r="S2583" s="2102"/>
      <c r="T2583" s="2102"/>
      <c r="U2583" s="2102"/>
      <c r="V2583" s="2102"/>
      <c r="W2583" s="2102"/>
      <c r="X2583" s="2102"/>
      <c r="Y2583" s="2102"/>
      <c r="Z2583" s="2102"/>
      <c r="AA2583" s="2103"/>
      <c r="AB2583" s="1125"/>
      <c r="AC2583" s="1151"/>
      <c r="AD2583" s="1152"/>
      <c r="AE2583" s="1153"/>
      <c r="AF2583" s="1153"/>
      <c r="AG2583" s="1153"/>
      <c r="AH2583" s="124"/>
      <c r="AI2583" s="124"/>
      <c r="AJ2583" s="124"/>
      <c r="AK2583" s="124"/>
      <c r="AL2583" s="1153"/>
      <c r="AM2583" s="124"/>
      <c r="AN2583" s="124"/>
      <c r="AO2583" s="1153"/>
      <c r="AP2583" s="1153"/>
      <c r="AQ2583" s="1153"/>
      <c r="AR2583" s="1154"/>
      <c r="AS2583" s="1154"/>
      <c r="AT2583" s="1154"/>
      <c r="AU2583" s="1154"/>
      <c r="AV2583" s="1154"/>
      <c r="AW2583" s="1154"/>
      <c r="AX2583" s="1154"/>
      <c r="AY2583" s="1154"/>
      <c r="AZ2583" s="1154"/>
      <c r="BA2583" s="1154"/>
      <c r="BB2583" s="1154"/>
    </row>
    <row r="2584" spans="2:54" ht="15" customHeight="1">
      <c r="B2584" s="1155"/>
      <c r="C2584" s="3016" t="s">
        <v>1136</v>
      </c>
      <c r="D2584" s="3016" t="s">
        <v>842</v>
      </c>
      <c r="E2584" s="1146" t="s">
        <v>1127</v>
      </c>
      <c r="F2584" s="1106"/>
      <c r="G2584" s="441" t="s">
        <v>93</v>
      </c>
      <c r="H2584" s="441" t="s">
        <v>1103</v>
      </c>
      <c r="I2584" s="441" t="s">
        <v>1128</v>
      </c>
      <c r="J2584" s="441" t="s">
        <v>112</v>
      </c>
      <c r="K2584" s="1111" t="s">
        <v>1136</v>
      </c>
      <c r="L2584" s="441" t="s">
        <v>1120</v>
      </c>
      <c r="M2584" s="441" t="str">
        <f t="shared" si="157"/>
        <v>&lt;INSERT CONNECTION POINT NAME&gt;</v>
      </c>
      <c r="N2584" s="1111" t="s">
        <v>1106</v>
      </c>
      <c r="O2584" s="1111" t="s">
        <v>842</v>
      </c>
      <c r="P2584" s="1111"/>
      <c r="Q2584" s="2100"/>
      <c r="R2584" s="2101"/>
      <c r="S2584" s="2102"/>
      <c r="T2584" s="2102"/>
      <c r="U2584" s="2102"/>
      <c r="V2584" s="2102"/>
      <c r="W2584" s="2102"/>
      <c r="X2584" s="2102"/>
      <c r="Y2584" s="2102"/>
      <c r="Z2584" s="2102"/>
      <c r="AA2584" s="2103"/>
      <c r="AB2584" s="1125"/>
      <c r="AC2584" s="1151"/>
      <c r="AD2584" s="1152"/>
      <c r="AE2584" s="1153"/>
      <c r="AF2584" s="1153"/>
      <c r="AG2584" s="1153"/>
      <c r="AH2584" s="124"/>
      <c r="AI2584" s="124"/>
      <c r="AJ2584" s="124"/>
      <c r="AK2584" s="124"/>
      <c r="AL2584" s="1153"/>
      <c r="AM2584" s="124"/>
      <c r="AN2584" s="124"/>
      <c r="AO2584" s="1153"/>
      <c r="AP2584" s="1153"/>
      <c r="AQ2584" s="1153"/>
      <c r="AR2584" s="1154"/>
      <c r="AS2584" s="1154"/>
      <c r="AT2584" s="1154"/>
      <c r="AU2584" s="1154"/>
      <c r="AV2584" s="1154"/>
      <c r="AW2584" s="1154"/>
      <c r="AX2584" s="1154"/>
      <c r="AY2584" s="1154"/>
      <c r="AZ2584" s="1154"/>
      <c r="BA2584" s="1154"/>
      <c r="BB2584" s="1154"/>
    </row>
    <row r="2585" spans="2:54" ht="15" customHeight="1" thickBot="1">
      <c r="B2585" s="2872"/>
      <c r="C2585" s="3018"/>
      <c r="D2585" s="3018"/>
      <c r="E2585" s="2873" t="s">
        <v>1130</v>
      </c>
      <c r="F2585" s="1106"/>
      <c r="G2585" s="441" t="s">
        <v>93</v>
      </c>
      <c r="H2585" s="441" t="s">
        <v>1103</v>
      </c>
      <c r="I2585" s="441" t="s">
        <v>1131</v>
      </c>
      <c r="J2585" s="441" t="s">
        <v>112</v>
      </c>
      <c r="K2585" s="1111" t="s">
        <v>1136</v>
      </c>
      <c r="L2585" s="441" t="s">
        <v>1120</v>
      </c>
      <c r="M2585" s="441" t="str">
        <f t="shared" si="157"/>
        <v>&lt;INSERT CONNECTION POINT NAME&gt;</v>
      </c>
      <c r="N2585" s="1111" t="s">
        <v>1106</v>
      </c>
      <c r="O2585" s="1111" t="s">
        <v>842</v>
      </c>
      <c r="P2585" s="1111"/>
      <c r="Q2585" s="2893"/>
      <c r="R2585" s="2894"/>
      <c r="S2585" s="2877"/>
      <c r="T2585" s="2877"/>
      <c r="U2585" s="2877"/>
      <c r="V2585" s="2877"/>
      <c r="W2585" s="2877"/>
      <c r="X2585" s="2877"/>
      <c r="Y2585" s="2877"/>
      <c r="Z2585" s="2877"/>
      <c r="AA2585" s="2878"/>
      <c r="AB2585" s="1162"/>
      <c r="AC2585" s="1151"/>
      <c r="AD2585" s="1152"/>
      <c r="AE2585" s="1153"/>
      <c r="AF2585" s="1153"/>
      <c r="AG2585" s="1153"/>
      <c r="AH2585" s="124"/>
      <c r="AI2585" s="124"/>
      <c r="AJ2585" s="124"/>
      <c r="AK2585" s="124"/>
      <c r="AL2585" s="1153"/>
      <c r="AM2585" s="124"/>
      <c r="AN2585" s="124"/>
      <c r="AO2585" s="1153"/>
      <c r="AP2585" s="1153"/>
      <c r="AQ2585" s="1153"/>
      <c r="AR2585" s="1154"/>
      <c r="AS2585" s="1154"/>
      <c r="AT2585" s="1154"/>
      <c r="AU2585" s="1154"/>
      <c r="AV2585" s="1154"/>
      <c r="AW2585" s="1154"/>
      <c r="AX2585" s="1154"/>
      <c r="AY2585" s="1154"/>
      <c r="AZ2585" s="1154"/>
      <c r="BA2585" s="1154"/>
      <c r="BB2585" s="1154"/>
    </row>
    <row r="2586" spans="2:54" ht="15" customHeight="1">
      <c r="B2586" s="1145" t="s">
        <v>1125</v>
      </c>
      <c r="C2586" s="3019" t="s">
        <v>1126</v>
      </c>
      <c r="D2586" s="3019" t="s">
        <v>842</v>
      </c>
      <c r="E2586" s="1146" t="s">
        <v>1127</v>
      </c>
      <c r="F2586" s="1106"/>
      <c r="G2586" s="441" t="s">
        <v>93</v>
      </c>
      <c r="H2586" s="441" t="s">
        <v>1103</v>
      </c>
      <c r="I2586" s="441" t="s">
        <v>1128</v>
      </c>
      <c r="J2586" s="441" t="s">
        <v>112</v>
      </c>
      <c r="K2586" s="441" t="s">
        <v>1126</v>
      </c>
      <c r="L2586" s="441" t="s">
        <v>1120</v>
      </c>
      <c r="M2586" s="441" t="str">
        <f t="shared" ref="M2586" si="158">B2586</f>
        <v>&lt;INSERT CONNECTION POINT NAME&gt;</v>
      </c>
      <c r="N2586" s="441" t="s">
        <v>1129</v>
      </c>
      <c r="O2586" s="441" t="s">
        <v>842</v>
      </c>
      <c r="P2586" s="1111"/>
      <c r="Q2586" s="1147"/>
      <c r="R2586" s="1148"/>
      <c r="S2586" s="1149"/>
      <c r="T2586" s="1149"/>
      <c r="U2586" s="1149"/>
      <c r="V2586" s="1149"/>
      <c r="W2586" s="1149"/>
      <c r="X2586" s="1149"/>
      <c r="Y2586" s="1149"/>
      <c r="Z2586" s="1149"/>
      <c r="AA2586" s="1150"/>
      <c r="AC2586" s="124"/>
      <c r="AD2586" s="124"/>
      <c r="AE2586" s="124"/>
      <c r="AF2586" s="124"/>
      <c r="AG2586" s="124"/>
      <c r="AH2586" s="124"/>
      <c r="AI2586" s="124"/>
      <c r="AJ2586" s="124"/>
      <c r="AK2586" s="124"/>
      <c r="AL2586" s="124"/>
      <c r="AM2586" s="124"/>
      <c r="AN2586" s="124"/>
      <c r="AO2586" s="124"/>
      <c r="AP2586" s="124"/>
      <c r="AQ2586" s="124"/>
      <c r="AR2586" s="124"/>
      <c r="AS2586" s="124"/>
      <c r="AT2586" s="124"/>
      <c r="AU2586" s="124"/>
      <c r="AV2586" s="124"/>
      <c r="AW2586" s="124"/>
      <c r="AX2586" s="124"/>
      <c r="AY2586" s="124"/>
      <c r="AZ2586" s="124"/>
      <c r="BA2586" s="124"/>
      <c r="BB2586" s="124"/>
    </row>
    <row r="2587" spans="2:54" ht="15" customHeight="1">
      <c r="B2587" s="1155"/>
      <c r="C2587" s="3017"/>
      <c r="D2587" s="3017"/>
      <c r="E2587" s="1146" t="s">
        <v>1130</v>
      </c>
      <c r="F2587" s="1106"/>
      <c r="G2587" s="441" t="s">
        <v>93</v>
      </c>
      <c r="H2587" s="441" t="s">
        <v>1103</v>
      </c>
      <c r="I2587" s="441" t="s">
        <v>1131</v>
      </c>
      <c r="J2587" s="441" t="s">
        <v>112</v>
      </c>
      <c r="K2587" s="441" t="s">
        <v>1126</v>
      </c>
      <c r="L2587" s="441" t="s">
        <v>1120</v>
      </c>
      <c r="M2587" s="441" t="str">
        <f t="shared" si="157"/>
        <v>&lt;INSERT CONNECTION POINT NAME&gt;</v>
      </c>
      <c r="N2587" s="441" t="s">
        <v>1129</v>
      </c>
      <c r="O2587" s="441" t="s">
        <v>842</v>
      </c>
      <c r="P2587" s="1111"/>
      <c r="Q2587" s="1156"/>
      <c r="R2587" s="1157"/>
      <c r="S2587" s="1158"/>
      <c r="T2587" s="1158"/>
      <c r="U2587" s="1158"/>
      <c r="V2587" s="1158"/>
      <c r="W2587" s="1158"/>
      <c r="X2587" s="1158"/>
      <c r="Y2587" s="1158"/>
      <c r="Z2587" s="1158"/>
      <c r="AA2587" s="1159"/>
      <c r="AC2587" s="124"/>
      <c r="AD2587" s="124"/>
      <c r="AE2587" s="124"/>
      <c r="AF2587" s="124"/>
      <c r="AG2587" s="124"/>
      <c r="AH2587" s="124"/>
      <c r="AI2587" s="124"/>
      <c r="AJ2587" s="124"/>
      <c r="AK2587" s="124"/>
      <c r="AL2587" s="124"/>
      <c r="AM2587" s="124"/>
      <c r="AN2587" s="124"/>
      <c r="AO2587" s="124"/>
      <c r="AP2587" s="124"/>
      <c r="AQ2587" s="124"/>
      <c r="AR2587" s="124"/>
      <c r="AS2587" s="124"/>
      <c r="AT2587" s="124"/>
      <c r="AU2587" s="124"/>
      <c r="AV2587" s="124"/>
      <c r="AW2587" s="124"/>
      <c r="AX2587" s="124"/>
      <c r="AY2587" s="124"/>
      <c r="AZ2587" s="124"/>
      <c r="BA2587" s="124"/>
      <c r="BB2587" s="124"/>
    </row>
    <row r="2588" spans="2:54" ht="15" customHeight="1">
      <c r="B2588" s="1155"/>
      <c r="C2588" s="3016" t="s">
        <v>1132</v>
      </c>
      <c r="D2588" s="3016" t="s">
        <v>833</v>
      </c>
      <c r="E2588" s="1146" t="s">
        <v>1127</v>
      </c>
      <c r="F2588" s="1106"/>
      <c r="G2588" s="441" t="s">
        <v>93</v>
      </c>
      <c r="H2588" s="441" t="s">
        <v>1103</v>
      </c>
      <c r="I2588" s="441" t="s">
        <v>1128</v>
      </c>
      <c r="J2588" s="441" t="s">
        <v>112</v>
      </c>
      <c r="K2588" s="1111" t="s">
        <v>1132</v>
      </c>
      <c r="L2588" s="441" t="s">
        <v>1120</v>
      </c>
      <c r="M2588" s="441" t="str">
        <f t="shared" si="157"/>
        <v>&lt;INSERT CONNECTION POINT NAME&gt;</v>
      </c>
      <c r="N2588" s="1111" t="s">
        <v>1106</v>
      </c>
      <c r="O2588" s="1111" t="s">
        <v>833</v>
      </c>
      <c r="P2588" s="1111"/>
      <c r="Q2588" s="2850"/>
      <c r="R2588" s="2097"/>
      <c r="S2588" s="2851"/>
      <c r="T2588" s="2851"/>
      <c r="U2588" s="2851"/>
      <c r="V2588" s="2851"/>
      <c r="W2588" s="2852"/>
      <c r="X2588" s="2852"/>
      <c r="Y2588" s="2852"/>
      <c r="Z2588" s="2852"/>
      <c r="AA2588" s="2853"/>
      <c r="AC2588" s="124"/>
      <c r="AD2588" s="124"/>
      <c r="AE2588" s="124"/>
      <c r="AF2588" s="124"/>
      <c r="AG2588" s="124"/>
      <c r="AH2588" s="124"/>
      <c r="AI2588" s="124"/>
      <c r="AJ2588" s="124"/>
      <c r="AK2588" s="124"/>
      <c r="AL2588" s="124"/>
      <c r="AM2588" s="124"/>
      <c r="AN2588" s="124"/>
      <c r="AO2588" s="124"/>
      <c r="AP2588" s="124"/>
      <c r="AQ2588" s="124"/>
      <c r="AR2588" s="124"/>
      <c r="AS2588" s="124"/>
      <c r="AT2588" s="124"/>
      <c r="AU2588" s="124"/>
      <c r="AV2588" s="124"/>
      <c r="AW2588" s="124"/>
      <c r="AX2588" s="124"/>
      <c r="AY2588" s="124"/>
      <c r="AZ2588" s="124"/>
      <c r="BA2588" s="124"/>
      <c r="BB2588" s="124"/>
    </row>
    <row r="2589" spans="2:54" ht="15" customHeight="1">
      <c r="B2589" s="1155"/>
      <c r="C2589" s="3017"/>
      <c r="D2589" s="3017"/>
      <c r="E2589" s="1146" t="s">
        <v>1130</v>
      </c>
      <c r="F2589" s="1106"/>
      <c r="G2589" s="441" t="s">
        <v>93</v>
      </c>
      <c r="H2589" s="441" t="s">
        <v>1103</v>
      </c>
      <c r="I2589" s="441" t="s">
        <v>1131</v>
      </c>
      <c r="J2589" s="441" t="s">
        <v>112</v>
      </c>
      <c r="K2589" s="1111" t="s">
        <v>1132</v>
      </c>
      <c r="L2589" s="441" t="s">
        <v>1120</v>
      </c>
      <c r="M2589" s="441" t="str">
        <f t="shared" si="157"/>
        <v>&lt;INSERT CONNECTION POINT NAME&gt;</v>
      </c>
      <c r="N2589" s="1111" t="s">
        <v>1106</v>
      </c>
      <c r="O2589" s="1111" t="s">
        <v>833</v>
      </c>
      <c r="P2589" s="1111"/>
      <c r="Q2589" s="2850"/>
      <c r="R2589" s="2097"/>
      <c r="S2589" s="2851"/>
      <c r="T2589" s="2851"/>
      <c r="U2589" s="2851"/>
      <c r="V2589" s="2851"/>
      <c r="W2589" s="2852"/>
      <c r="X2589" s="2852"/>
      <c r="Y2589" s="2852"/>
      <c r="Z2589" s="2852"/>
      <c r="AA2589" s="2853"/>
      <c r="AC2589" s="124"/>
      <c r="AD2589" s="124"/>
      <c r="AE2589" s="124"/>
      <c r="AF2589" s="124"/>
      <c r="AG2589" s="124"/>
      <c r="AH2589" s="124"/>
      <c r="AI2589" s="124"/>
      <c r="AJ2589" s="124"/>
      <c r="AK2589" s="124"/>
      <c r="AL2589" s="124"/>
      <c r="AM2589" s="124"/>
      <c r="AN2589" s="124"/>
      <c r="AO2589" s="124"/>
      <c r="AP2589" s="124"/>
      <c r="AQ2589" s="124"/>
      <c r="AR2589" s="124"/>
      <c r="AS2589" s="124"/>
      <c r="AT2589" s="124"/>
      <c r="AU2589" s="124"/>
      <c r="AV2589" s="124"/>
      <c r="AW2589" s="124"/>
      <c r="AX2589" s="124"/>
      <c r="AY2589" s="124"/>
      <c r="AZ2589" s="124"/>
      <c r="BA2589" s="124"/>
      <c r="BB2589" s="124"/>
    </row>
    <row r="2590" spans="2:54" ht="15" customHeight="1">
      <c r="B2590" s="1155"/>
      <c r="C2590" s="3016" t="s">
        <v>1132</v>
      </c>
      <c r="D2590" s="3016" t="s">
        <v>842</v>
      </c>
      <c r="E2590" s="1146" t="s">
        <v>1127</v>
      </c>
      <c r="F2590" s="1106"/>
      <c r="G2590" s="441" t="s">
        <v>93</v>
      </c>
      <c r="H2590" s="441" t="s">
        <v>1103</v>
      </c>
      <c r="I2590" s="441" t="s">
        <v>1128</v>
      </c>
      <c r="J2590" s="441" t="s">
        <v>112</v>
      </c>
      <c r="K2590" s="1111" t="s">
        <v>1132</v>
      </c>
      <c r="L2590" s="441" t="s">
        <v>1120</v>
      </c>
      <c r="M2590" s="441" t="str">
        <f t="shared" si="157"/>
        <v>&lt;INSERT CONNECTION POINT NAME&gt;</v>
      </c>
      <c r="N2590" s="1111" t="s">
        <v>1106</v>
      </c>
      <c r="O2590" s="1112" t="s">
        <v>842</v>
      </c>
      <c r="P2590" s="1111"/>
      <c r="Q2590" s="2850"/>
      <c r="R2590" s="2097"/>
      <c r="S2590" s="2851"/>
      <c r="T2590" s="2851"/>
      <c r="U2590" s="2851"/>
      <c r="V2590" s="2851"/>
      <c r="W2590" s="2852"/>
      <c r="X2590" s="2852"/>
      <c r="Y2590" s="2852"/>
      <c r="Z2590" s="2852"/>
      <c r="AA2590" s="2853"/>
      <c r="AC2590" s="124"/>
      <c r="AD2590" s="124"/>
      <c r="AE2590" s="124"/>
      <c r="AF2590" s="124"/>
      <c r="AG2590" s="124"/>
      <c r="AH2590" s="124"/>
      <c r="AI2590" s="124"/>
      <c r="AJ2590" s="124"/>
      <c r="AK2590" s="124"/>
      <c r="AL2590" s="124"/>
      <c r="AM2590" s="124"/>
      <c r="AN2590" s="124"/>
      <c r="AO2590" s="124"/>
      <c r="AP2590" s="124"/>
      <c r="AQ2590" s="124"/>
      <c r="AR2590" s="124"/>
      <c r="AS2590" s="124"/>
      <c r="AT2590" s="124"/>
      <c r="AU2590" s="124"/>
      <c r="AV2590" s="124"/>
      <c r="AW2590" s="124"/>
      <c r="AX2590" s="124"/>
      <c r="AY2590" s="124"/>
      <c r="AZ2590" s="124"/>
      <c r="BA2590" s="124"/>
      <c r="BB2590" s="124"/>
    </row>
    <row r="2591" spans="2:54" ht="15" customHeight="1">
      <c r="B2591" s="1155"/>
      <c r="C2591" s="3017"/>
      <c r="D2591" s="3017"/>
      <c r="E2591" s="1146" t="s">
        <v>1130</v>
      </c>
      <c r="F2591" s="1106"/>
      <c r="G2591" s="441" t="s">
        <v>93</v>
      </c>
      <c r="H2591" s="441" t="s">
        <v>1103</v>
      </c>
      <c r="I2591" s="441" t="s">
        <v>1131</v>
      </c>
      <c r="J2591" s="441" t="s">
        <v>112</v>
      </c>
      <c r="K2591" s="1111" t="s">
        <v>1132</v>
      </c>
      <c r="L2591" s="441" t="s">
        <v>1120</v>
      </c>
      <c r="M2591" s="441" t="str">
        <f t="shared" si="157"/>
        <v>&lt;INSERT CONNECTION POINT NAME&gt;</v>
      </c>
      <c r="N2591" s="1111" t="s">
        <v>1106</v>
      </c>
      <c r="O2591" s="1112" t="s">
        <v>842</v>
      </c>
      <c r="P2591" s="1111"/>
      <c r="Q2591" s="2850"/>
      <c r="R2591" s="2097"/>
      <c r="S2591" s="2851"/>
      <c r="T2591" s="2851"/>
      <c r="U2591" s="2851"/>
      <c r="V2591" s="2851"/>
      <c r="W2591" s="2852"/>
      <c r="X2591" s="2852"/>
      <c r="Y2591" s="2852"/>
      <c r="Z2591" s="2852"/>
      <c r="AA2591" s="2853"/>
      <c r="AC2591" s="124"/>
      <c r="AD2591" s="124"/>
      <c r="AE2591" s="124"/>
      <c r="AF2591" s="124"/>
      <c r="AG2591" s="124"/>
      <c r="AH2591" s="124"/>
      <c r="AI2591" s="124"/>
      <c r="AJ2591" s="124"/>
      <c r="AK2591" s="124"/>
      <c r="AL2591" s="124"/>
      <c r="AM2591" s="124"/>
      <c r="AN2591" s="124"/>
      <c r="AO2591" s="124"/>
      <c r="AP2591" s="124"/>
      <c r="AQ2591" s="124"/>
      <c r="AR2591" s="124"/>
      <c r="AS2591" s="124"/>
      <c r="AT2591" s="124"/>
      <c r="AU2591" s="124"/>
      <c r="AV2591" s="124"/>
      <c r="AW2591" s="124"/>
      <c r="AX2591" s="124"/>
      <c r="AY2591" s="124"/>
      <c r="AZ2591" s="124"/>
      <c r="BA2591" s="124"/>
      <c r="BB2591" s="124"/>
    </row>
    <row r="2592" spans="2:54" ht="15" customHeight="1">
      <c r="B2592" s="1155"/>
      <c r="C2592" s="3016" t="s">
        <v>1133</v>
      </c>
      <c r="D2592" s="3016"/>
      <c r="E2592" s="1146" t="s">
        <v>1127</v>
      </c>
      <c r="F2592" s="1106"/>
      <c r="G2592" s="441" t="s">
        <v>93</v>
      </c>
      <c r="H2592" s="441" t="s">
        <v>1103</v>
      </c>
      <c r="I2592" s="441" t="s">
        <v>1128</v>
      </c>
      <c r="J2592" s="441" t="s">
        <v>112</v>
      </c>
      <c r="K2592" s="1111" t="s">
        <v>1133</v>
      </c>
      <c r="L2592" s="441" t="s">
        <v>1120</v>
      </c>
      <c r="M2592" s="441" t="str">
        <f t="shared" si="157"/>
        <v>&lt;INSERT CONNECTION POINT NAME&gt;</v>
      </c>
      <c r="N2592" s="1111" t="s">
        <v>1108</v>
      </c>
      <c r="O2592" s="1111" t="s">
        <v>1109</v>
      </c>
      <c r="P2592" s="1111"/>
      <c r="Q2592" s="2856"/>
      <c r="R2592" s="2098"/>
      <c r="S2592" s="2858"/>
      <c r="T2592" s="2858"/>
      <c r="U2592" s="2858"/>
      <c r="V2592" s="2858"/>
      <c r="W2592" s="2859"/>
      <c r="X2592" s="2859"/>
      <c r="Y2592" s="2859"/>
      <c r="Z2592" s="2859"/>
      <c r="AA2592" s="2860"/>
      <c r="AC2592" s="124"/>
      <c r="AD2592" s="124"/>
      <c r="AE2592" s="124"/>
      <c r="AF2592" s="124"/>
      <c r="AG2592" s="124"/>
      <c r="AH2592" s="124"/>
      <c r="AI2592" s="124"/>
      <c r="AJ2592" s="124"/>
      <c r="AK2592" s="124"/>
      <c r="AL2592" s="124"/>
      <c r="AM2592" s="124"/>
      <c r="AN2592" s="124"/>
      <c r="AO2592" s="124"/>
      <c r="AP2592" s="124"/>
      <c r="AQ2592" s="124"/>
      <c r="AR2592" s="124"/>
      <c r="AS2592" s="124"/>
      <c r="AT2592" s="124"/>
      <c r="AU2592" s="124"/>
      <c r="AV2592" s="124"/>
      <c r="AW2592" s="124"/>
      <c r="AX2592" s="124"/>
      <c r="AY2592" s="124"/>
      <c r="AZ2592" s="124"/>
      <c r="BA2592" s="124"/>
      <c r="BB2592" s="124"/>
    </row>
    <row r="2593" spans="2:54" ht="15" customHeight="1">
      <c r="B2593" s="1155"/>
      <c r="C2593" s="3017"/>
      <c r="D2593" s="3017"/>
      <c r="E2593" s="1146" t="s">
        <v>1130</v>
      </c>
      <c r="F2593" s="1106"/>
      <c r="G2593" s="441" t="s">
        <v>93</v>
      </c>
      <c r="H2593" s="441" t="s">
        <v>1103</v>
      </c>
      <c r="I2593" s="441" t="s">
        <v>1131</v>
      </c>
      <c r="J2593" s="441" t="s">
        <v>112</v>
      </c>
      <c r="K2593" s="1111" t="s">
        <v>1133</v>
      </c>
      <c r="L2593" s="441" t="s">
        <v>1120</v>
      </c>
      <c r="M2593" s="441" t="str">
        <f t="shared" si="157"/>
        <v>&lt;INSERT CONNECTION POINT NAME&gt;</v>
      </c>
      <c r="N2593" s="1111" t="s">
        <v>1108</v>
      </c>
      <c r="O2593" s="1111" t="s">
        <v>1109</v>
      </c>
      <c r="P2593" s="1111"/>
      <c r="Q2593" s="2856"/>
      <c r="R2593" s="2098"/>
      <c r="S2593" s="2858"/>
      <c r="T2593" s="2858"/>
      <c r="U2593" s="2858"/>
      <c r="V2593" s="2858"/>
      <c r="W2593" s="2859"/>
      <c r="X2593" s="2859"/>
      <c r="Y2593" s="2859"/>
      <c r="Z2593" s="2859"/>
      <c r="AA2593" s="2860"/>
      <c r="AC2593" s="124"/>
      <c r="AD2593" s="124"/>
      <c r="AE2593" s="124"/>
      <c r="AF2593" s="124"/>
      <c r="AG2593" s="124"/>
      <c r="AH2593" s="124"/>
      <c r="AI2593" s="124"/>
      <c r="AJ2593" s="124"/>
      <c r="AK2593" s="124"/>
      <c r="AL2593" s="124"/>
      <c r="AM2593" s="124"/>
      <c r="AN2593" s="124"/>
      <c r="AO2593" s="124"/>
      <c r="AP2593" s="124"/>
      <c r="AQ2593" s="124"/>
      <c r="AR2593" s="124"/>
      <c r="AS2593" s="124"/>
      <c r="AT2593" s="124"/>
      <c r="AU2593" s="124"/>
      <c r="AV2593" s="124"/>
      <c r="AW2593" s="124"/>
      <c r="AX2593" s="124"/>
      <c r="AY2593" s="124"/>
      <c r="AZ2593" s="124"/>
      <c r="BA2593" s="124"/>
      <c r="BB2593" s="124"/>
    </row>
    <row r="2594" spans="2:54" ht="15" customHeight="1">
      <c r="B2594" s="1155"/>
      <c r="C2594" s="3016" t="s">
        <v>1110</v>
      </c>
      <c r="D2594" s="3016"/>
      <c r="E2594" s="1146" t="s">
        <v>1127</v>
      </c>
      <c r="F2594" s="1106"/>
      <c r="G2594" s="441" t="s">
        <v>93</v>
      </c>
      <c r="H2594" s="441" t="s">
        <v>1103</v>
      </c>
      <c r="I2594" s="441" t="s">
        <v>1128</v>
      </c>
      <c r="J2594" s="441" t="s">
        <v>112</v>
      </c>
      <c r="K2594" s="1111" t="s">
        <v>1110</v>
      </c>
      <c r="L2594" s="441" t="s">
        <v>1120</v>
      </c>
      <c r="M2594" s="441" t="str">
        <f t="shared" si="157"/>
        <v>&lt;INSERT CONNECTION POINT NAME&gt;</v>
      </c>
      <c r="N2594" s="1111" t="s">
        <v>1111</v>
      </c>
      <c r="O2594" s="1112">
        <v>0</v>
      </c>
      <c r="P2594" s="1111"/>
      <c r="Q2594" s="2890"/>
      <c r="R2594" s="2093"/>
      <c r="S2594" s="2883"/>
      <c r="T2594" s="2883"/>
      <c r="U2594" s="2883"/>
      <c r="V2594" s="2883"/>
      <c r="W2594" s="2863"/>
      <c r="X2594" s="2863"/>
      <c r="Y2594" s="2863"/>
      <c r="Z2594" s="2863"/>
      <c r="AA2594" s="2864"/>
      <c r="AC2594" s="124"/>
      <c r="AD2594" s="124"/>
      <c r="AE2594" s="124"/>
      <c r="AF2594" s="124"/>
      <c r="AG2594" s="124"/>
      <c r="AH2594" s="124"/>
      <c r="AI2594" s="124"/>
      <c r="AJ2594" s="124"/>
      <c r="AK2594" s="124"/>
      <c r="AL2594" s="124"/>
      <c r="AM2594" s="124"/>
      <c r="AN2594" s="124"/>
      <c r="AO2594" s="124"/>
      <c r="AP2594" s="124"/>
      <c r="AQ2594" s="124"/>
      <c r="AR2594" s="124"/>
      <c r="AS2594" s="124"/>
      <c r="AT2594" s="124"/>
      <c r="AU2594" s="124"/>
      <c r="AV2594" s="124"/>
      <c r="AW2594" s="124"/>
      <c r="AX2594" s="124"/>
      <c r="AY2594" s="124"/>
      <c r="AZ2594" s="124"/>
      <c r="BA2594" s="124"/>
      <c r="BB2594" s="124"/>
    </row>
    <row r="2595" spans="2:54" ht="15" customHeight="1">
      <c r="B2595" s="1155"/>
      <c r="C2595" s="3017"/>
      <c r="D2595" s="3017"/>
      <c r="E2595" s="1146" t="s">
        <v>1130</v>
      </c>
      <c r="F2595" s="1106"/>
      <c r="G2595" s="441" t="s">
        <v>93</v>
      </c>
      <c r="H2595" s="441" t="s">
        <v>1103</v>
      </c>
      <c r="I2595" s="441" t="s">
        <v>1131</v>
      </c>
      <c r="J2595" s="441" t="s">
        <v>112</v>
      </c>
      <c r="K2595" s="1111" t="s">
        <v>1110</v>
      </c>
      <c r="L2595" s="441" t="s">
        <v>1120</v>
      </c>
      <c r="M2595" s="441" t="str">
        <f t="shared" si="157"/>
        <v>&lt;INSERT CONNECTION POINT NAME&gt;</v>
      </c>
      <c r="N2595" s="1111" t="s">
        <v>1111</v>
      </c>
      <c r="O2595" s="1112">
        <v>0</v>
      </c>
      <c r="P2595" s="1111"/>
      <c r="Q2595" s="2890"/>
      <c r="R2595" s="2093"/>
      <c r="S2595" s="2883"/>
      <c r="T2595" s="2883"/>
      <c r="U2595" s="2883"/>
      <c r="V2595" s="2883"/>
      <c r="W2595" s="2863"/>
      <c r="X2595" s="2863"/>
      <c r="Y2595" s="2863"/>
      <c r="Z2595" s="2863"/>
      <c r="AA2595" s="2864"/>
      <c r="AC2595" s="124"/>
      <c r="AD2595" s="124"/>
      <c r="AE2595" s="124"/>
      <c r="AF2595" s="124"/>
      <c r="AG2595" s="124"/>
      <c r="AH2595" s="124"/>
      <c r="AI2595" s="124"/>
      <c r="AJ2595" s="124"/>
      <c r="AK2595" s="124"/>
      <c r="AL2595" s="124"/>
      <c r="AM2595" s="124"/>
      <c r="AN2595" s="124"/>
      <c r="AO2595" s="124"/>
      <c r="AP2595" s="124"/>
      <c r="AQ2595" s="124"/>
      <c r="AR2595" s="124"/>
      <c r="AS2595" s="124"/>
      <c r="AT2595" s="124"/>
      <c r="AU2595" s="124"/>
      <c r="AV2595" s="124"/>
      <c r="AW2595" s="124"/>
      <c r="AX2595" s="124"/>
      <c r="AY2595" s="124"/>
      <c r="AZ2595" s="124"/>
      <c r="BA2595" s="124"/>
      <c r="BB2595" s="124"/>
    </row>
    <row r="2596" spans="2:54" ht="15" customHeight="1">
      <c r="B2596" s="1155"/>
      <c r="C2596" s="3016" t="s">
        <v>1112</v>
      </c>
      <c r="D2596" s="3016"/>
      <c r="E2596" s="1146" t="s">
        <v>1127</v>
      </c>
      <c r="F2596" s="1106"/>
      <c r="G2596" s="441" t="s">
        <v>93</v>
      </c>
      <c r="H2596" s="441" t="s">
        <v>1103</v>
      </c>
      <c r="I2596" s="441" t="s">
        <v>1128</v>
      </c>
      <c r="J2596" s="441" t="s">
        <v>112</v>
      </c>
      <c r="K2596" s="1111" t="s">
        <v>1112</v>
      </c>
      <c r="L2596" s="441" t="s">
        <v>1120</v>
      </c>
      <c r="M2596" s="441" t="str">
        <f t="shared" si="157"/>
        <v>&lt;INSERT CONNECTION POINT NAME&gt;</v>
      </c>
      <c r="N2596" s="1111" t="s">
        <v>1113</v>
      </c>
      <c r="O2596" s="1111" t="s">
        <v>1113</v>
      </c>
      <c r="P2596" s="1111"/>
      <c r="Q2596" s="2891"/>
      <c r="R2596" s="2866"/>
      <c r="S2596" s="2866"/>
      <c r="T2596" s="2866"/>
      <c r="U2596" s="2866"/>
      <c r="V2596" s="2866"/>
      <c r="W2596" s="2866"/>
      <c r="X2596" s="2866"/>
      <c r="Y2596" s="2866"/>
      <c r="Z2596" s="2866"/>
      <c r="AA2596" s="2099"/>
      <c r="AC2596" s="124"/>
      <c r="AD2596" s="124"/>
      <c r="AE2596" s="124"/>
      <c r="AF2596" s="124"/>
      <c r="AG2596" s="124"/>
      <c r="AH2596" s="124"/>
      <c r="AI2596" s="124"/>
      <c r="AJ2596" s="124"/>
      <c r="AK2596" s="124"/>
      <c r="AL2596" s="124"/>
      <c r="AM2596" s="124"/>
      <c r="AN2596" s="124"/>
      <c r="AO2596" s="124"/>
      <c r="AP2596" s="124"/>
      <c r="AQ2596" s="124"/>
      <c r="AR2596" s="124"/>
      <c r="AS2596" s="124"/>
      <c r="AT2596" s="124"/>
      <c r="AU2596" s="124"/>
      <c r="AV2596" s="124"/>
      <c r="AW2596" s="124"/>
      <c r="AX2596" s="124"/>
      <c r="AY2596" s="124"/>
      <c r="AZ2596" s="124"/>
      <c r="BA2596" s="124"/>
      <c r="BB2596" s="124"/>
    </row>
    <row r="2597" spans="2:54" ht="15" customHeight="1">
      <c r="B2597" s="1155"/>
      <c r="C2597" s="3017"/>
      <c r="D2597" s="3017"/>
      <c r="E2597" s="1146" t="s">
        <v>1130</v>
      </c>
      <c r="F2597" s="1106"/>
      <c r="G2597" s="441" t="s">
        <v>93</v>
      </c>
      <c r="H2597" s="441" t="s">
        <v>1103</v>
      </c>
      <c r="I2597" s="441" t="s">
        <v>1131</v>
      </c>
      <c r="J2597" s="441" t="s">
        <v>112</v>
      </c>
      <c r="K2597" s="1111" t="s">
        <v>1112</v>
      </c>
      <c r="L2597" s="441" t="s">
        <v>1120</v>
      </c>
      <c r="M2597" s="441" t="str">
        <f t="shared" si="157"/>
        <v>&lt;INSERT CONNECTION POINT NAME&gt;</v>
      </c>
      <c r="N2597" s="1111" t="s">
        <v>1113</v>
      </c>
      <c r="O2597" s="1111" t="s">
        <v>1113</v>
      </c>
      <c r="P2597" s="1111"/>
      <c r="Q2597" s="2891"/>
      <c r="R2597" s="2866"/>
      <c r="S2597" s="2866"/>
      <c r="T2597" s="2866"/>
      <c r="U2597" s="2866"/>
      <c r="V2597" s="2866"/>
      <c r="W2597" s="2866"/>
      <c r="X2597" s="2866"/>
      <c r="Y2597" s="2866"/>
      <c r="Z2597" s="2866"/>
      <c r="AA2597" s="2099"/>
      <c r="AC2597" s="124"/>
      <c r="AD2597" s="124"/>
      <c r="AE2597" s="124"/>
      <c r="AF2597" s="124"/>
      <c r="AG2597" s="124"/>
      <c r="AH2597" s="124"/>
      <c r="AI2597" s="124"/>
      <c r="AJ2597" s="124"/>
      <c r="AK2597" s="124"/>
      <c r="AL2597" s="124"/>
      <c r="AM2597" s="124"/>
      <c r="AN2597" s="124"/>
      <c r="AO2597" s="124"/>
      <c r="AP2597" s="124"/>
      <c r="AQ2597" s="124"/>
      <c r="AR2597" s="124"/>
      <c r="AS2597" s="124"/>
      <c r="AT2597" s="124"/>
      <c r="AU2597" s="124"/>
      <c r="AV2597" s="124"/>
      <c r="AW2597" s="124"/>
      <c r="AX2597" s="124"/>
      <c r="AY2597" s="124"/>
      <c r="AZ2597" s="124"/>
      <c r="BA2597" s="124"/>
      <c r="BB2597" s="124"/>
    </row>
    <row r="2598" spans="2:54" ht="15" customHeight="1">
      <c r="B2598" s="1155"/>
      <c r="C2598" s="3016" t="s">
        <v>1134</v>
      </c>
      <c r="D2598" s="3016" t="s">
        <v>833</v>
      </c>
      <c r="E2598" s="1146" t="s">
        <v>1127</v>
      </c>
      <c r="F2598" s="1106"/>
      <c r="G2598" s="441" t="s">
        <v>93</v>
      </c>
      <c r="H2598" s="441" t="s">
        <v>1103</v>
      </c>
      <c r="I2598" s="441" t="s">
        <v>1128</v>
      </c>
      <c r="J2598" s="441" t="s">
        <v>112</v>
      </c>
      <c r="K2598" s="1111" t="s">
        <v>1134</v>
      </c>
      <c r="L2598" s="441" t="s">
        <v>1120</v>
      </c>
      <c r="M2598" s="441" t="str">
        <f t="shared" si="157"/>
        <v>&lt;INSERT CONNECTION POINT NAME&gt;</v>
      </c>
      <c r="N2598" s="1111" t="s">
        <v>1115</v>
      </c>
      <c r="O2598" s="1111" t="s">
        <v>833</v>
      </c>
      <c r="P2598" s="1111"/>
      <c r="Q2598" s="2892"/>
      <c r="R2598" s="2096"/>
      <c r="S2598" s="2870"/>
      <c r="T2598" s="2870"/>
      <c r="U2598" s="2870"/>
      <c r="V2598" s="2870"/>
      <c r="W2598" s="2870"/>
      <c r="X2598" s="2870"/>
      <c r="Y2598" s="2870"/>
      <c r="Z2598" s="2870"/>
      <c r="AA2598" s="2871"/>
      <c r="AC2598" s="124"/>
      <c r="AD2598" s="124"/>
      <c r="AE2598" s="124"/>
      <c r="AF2598" s="124"/>
      <c r="AG2598" s="124"/>
      <c r="AH2598" s="124"/>
      <c r="AI2598" s="124"/>
      <c r="AJ2598" s="124"/>
      <c r="AK2598" s="124"/>
      <c r="AL2598" s="124"/>
      <c r="AM2598" s="124"/>
      <c r="AN2598" s="124"/>
      <c r="AO2598" s="124"/>
      <c r="AP2598" s="124"/>
      <c r="AQ2598" s="124"/>
      <c r="AR2598" s="124"/>
      <c r="AS2598" s="124"/>
      <c r="AT2598" s="124"/>
      <c r="AU2598" s="124"/>
      <c r="AV2598" s="124"/>
      <c r="AW2598" s="124"/>
      <c r="AX2598" s="124"/>
      <c r="AY2598" s="124"/>
      <c r="AZ2598" s="124"/>
      <c r="BA2598" s="124"/>
      <c r="BB2598" s="124"/>
    </row>
    <row r="2599" spans="2:54" ht="15" customHeight="1">
      <c r="B2599" s="1155"/>
      <c r="C2599" s="3017"/>
      <c r="D2599" s="3017"/>
      <c r="E2599" s="1146" t="s">
        <v>1130</v>
      </c>
      <c r="F2599" s="1106"/>
      <c r="G2599" s="441" t="s">
        <v>93</v>
      </c>
      <c r="H2599" s="441" t="s">
        <v>1103</v>
      </c>
      <c r="I2599" s="441" t="s">
        <v>1131</v>
      </c>
      <c r="J2599" s="441" t="s">
        <v>112</v>
      </c>
      <c r="K2599" s="1111" t="s">
        <v>1134</v>
      </c>
      <c r="L2599" s="441" t="s">
        <v>1120</v>
      </c>
      <c r="M2599" s="441" t="str">
        <f t="shared" si="157"/>
        <v>&lt;INSERT CONNECTION POINT NAME&gt;</v>
      </c>
      <c r="N2599" s="1111" t="s">
        <v>1115</v>
      </c>
      <c r="O2599" s="1111" t="s">
        <v>833</v>
      </c>
      <c r="P2599" s="1111"/>
      <c r="Q2599" s="2892"/>
      <c r="R2599" s="2096"/>
      <c r="S2599" s="2870"/>
      <c r="T2599" s="2870"/>
      <c r="U2599" s="2870"/>
      <c r="V2599" s="2870"/>
      <c r="W2599" s="2870"/>
      <c r="X2599" s="2870"/>
      <c r="Y2599" s="2870"/>
      <c r="Z2599" s="2870"/>
      <c r="AA2599" s="2871"/>
      <c r="AC2599" s="124"/>
      <c r="AD2599" s="124"/>
      <c r="AE2599" s="124"/>
      <c r="AF2599" s="124"/>
      <c r="AG2599" s="124"/>
      <c r="AH2599" s="124"/>
      <c r="AI2599" s="124"/>
      <c r="AJ2599" s="124"/>
      <c r="AK2599" s="124"/>
      <c r="AL2599" s="124"/>
      <c r="AM2599" s="124"/>
      <c r="AN2599" s="124"/>
      <c r="AO2599" s="124"/>
      <c r="AP2599" s="124"/>
      <c r="AQ2599" s="124"/>
      <c r="AR2599" s="124"/>
      <c r="AS2599" s="124"/>
      <c r="AT2599" s="124"/>
      <c r="AU2599" s="124"/>
      <c r="AV2599" s="124"/>
      <c r="AW2599" s="124"/>
      <c r="AX2599" s="124"/>
      <c r="AY2599" s="124"/>
      <c r="AZ2599" s="124"/>
      <c r="BA2599" s="124"/>
      <c r="BB2599" s="124"/>
    </row>
    <row r="2600" spans="2:54" ht="15" customHeight="1">
      <c r="B2600" s="1155"/>
      <c r="C2600" s="3016" t="s">
        <v>1135</v>
      </c>
      <c r="D2600" s="3016" t="s">
        <v>833</v>
      </c>
      <c r="E2600" s="1146" t="s">
        <v>1127</v>
      </c>
      <c r="F2600" s="1106"/>
      <c r="G2600" s="441" t="s">
        <v>93</v>
      </c>
      <c r="H2600" s="441" t="s">
        <v>1103</v>
      </c>
      <c r="I2600" s="441" t="s">
        <v>1128</v>
      </c>
      <c r="J2600" s="441" t="s">
        <v>112</v>
      </c>
      <c r="K2600" s="1111" t="s">
        <v>1135</v>
      </c>
      <c r="L2600" s="441" t="s">
        <v>1120</v>
      </c>
      <c r="M2600" s="441" t="str">
        <f t="shared" si="157"/>
        <v>&lt;INSERT CONNECTION POINT NAME&gt;</v>
      </c>
      <c r="N2600" s="1111" t="s">
        <v>1106</v>
      </c>
      <c r="O2600" s="1111" t="s">
        <v>833</v>
      </c>
      <c r="P2600" s="1111"/>
      <c r="Q2600" s="2892"/>
      <c r="R2600" s="2096"/>
      <c r="S2600" s="2870"/>
      <c r="T2600" s="2870"/>
      <c r="U2600" s="2870"/>
      <c r="V2600" s="2870"/>
      <c r="W2600" s="2870"/>
      <c r="X2600" s="2870"/>
      <c r="Y2600" s="2870"/>
      <c r="Z2600" s="2870"/>
      <c r="AA2600" s="2871"/>
      <c r="AC2600" s="124"/>
      <c r="AD2600" s="124"/>
      <c r="AE2600" s="124"/>
      <c r="AF2600" s="124"/>
      <c r="AG2600" s="124"/>
      <c r="AH2600" s="124"/>
      <c r="AI2600" s="124"/>
      <c r="AJ2600" s="124"/>
      <c r="AK2600" s="124"/>
      <c r="AL2600" s="124"/>
      <c r="AM2600" s="124"/>
      <c r="AN2600" s="124"/>
      <c r="AO2600" s="124"/>
      <c r="AP2600" s="124"/>
      <c r="AQ2600" s="124"/>
      <c r="AR2600" s="124"/>
      <c r="AS2600" s="124"/>
      <c r="AT2600" s="124"/>
      <c r="AU2600" s="124"/>
      <c r="AV2600" s="124"/>
      <c r="AW2600" s="124"/>
      <c r="AX2600" s="124"/>
      <c r="AY2600" s="124"/>
      <c r="AZ2600" s="124"/>
      <c r="BA2600" s="124"/>
      <c r="BB2600" s="124"/>
    </row>
    <row r="2601" spans="2:54" ht="15" customHeight="1">
      <c r="B2601" s="1155"/>
      <c r="C2601" s="3017"/>
      <c r="D2601" s="3017"/>
      <c r="E2601" s="1146" t="s">
        <v>1130</v>
      </c>
      <c r="F2601" s="1106"/>
      <c r="G2601" s="441" t="s">
        <v>93</v>
      </c>
      <c r="H2601" s="441" t="s">
        <v>1103</v>
      </c>
      <c r="I2601" s="441" t="s">
        <v>1131</v>
      </c>
      <c r="J2601" s="441" t="s">
        <v>112</v>
      </c>
      <c r="K2601" s="1111" t="s">
        <v>1135</v>
      </c>
      <c r="L2601" s="441" t="s">
        <v>1120</v>
      </c>
      <c r="M2601" s="441" t="str">
        <f t="shared" si="157"/>
        <v>&lt;INSERT CONNECTION POINT NAME&gt;</v>
      </c>
      <c r="N2601" s="1111" t="s">
        <v>1106</v>
      </c>
      <c r="O2601" s="1111" t="s">
        <v>833</v>
      </c>
      <c r="P2601" s="1111"/>
      <c r="Q2601" s="2892"/>
      <c r="R2601" s="2096"/>
      <c r="S2601" s="2870"/>
      <c r="T2601" s="2870"/>
      <c r="U2601" s="2870"/>
      <c r="V2601" s="2870"/>
      <c r="W2601" s="2870"/>
      <c r="X2601" s="2870"/>
      <c r="Y2601" s="2870"/>
      <c r="Z2601" s="2870"/>
      <c r="AA2601" s="2871"/>
      <c r="AC2601" s="124"/>
      <c r="AD2601" s="124"/>
      <c r="AE2601" s="124"/>
      <c r="AF2601" s="124"/>
      <c r="AG2601" s="124"/>
      <c r="AH2601" s="124"/>
      <c r="AI2601" s="124"/>
      <c r="AJ2601" s="124"/>
      <c r="AK2601" s="124"/>
      <c r="AL2601" s="124"/>
      <c r="AM2601" s="124"/>
      <c r="AN2601" s="124"/>
      <c r="AO2601" s="124"/>
      <c r="AP2601" s="124"/>
      <c r="AQ2601" s="124"/>
      <c r="AR2601" s="124"/>
      <c r="AS2601" s="124"/>
      <c r="AT2601" s="124"/>
      <c r="AU2601" s="124"/>
      <c r="AV2601" s="124"/>
      <c r="AW2601" s="124"/>
      <c r="AX2601" s="124"/>
      <c r="AY2601" s="124"/>
      <c r="AZ2601" s="124"/>
      <c r="BA2601" s="124"/>
      <c r="BB2601" s="124"/>
    </row>
    <row r="2602" spans="2:54" ht="15" customHeight="1">
      <c r="B2602" s="1155"/>
      <c r="C2602" s="3016" t="s">
        <v>1135</v>
      </c>
      <c r="D2602" s="3016" t="s">
        <v>842</v>
      </c>
      <c r="E2602" s="1146" t="s">
        <v>1127</v>
      </c>
      <c r="F2602" s="1106"/>
      <c r="G2602" s="441" t="s">
        <v>93</v>
      </c>
      <c r="H2602" s="441" t="s">
        <v>1103</v>
      </c>
      <c r="I2602" s="441" t="s">
        <v>1128</v>
      </c>
      <c r="J2602" s="441" t="s">
        <v>112</v>
      </c>
      <c r="K2602" s="1111" t="s">
        <v>1135</v>
      </c>
      <c r="L2602" s="441" t="s">
        <v>1120</v>
      </c>
      <c r="M2602" s="441" t="str">
        <f t="shared" si="157"/>
        <v>&lt;INSERT CONNECTION POINT NAME&gt;</v>
      </c>
      <c r="N2602" s="1111" t="s">
        <v>1106</v>
      </c>
      <c r="O2602" s="1111" t="s">
        <v>842</v>
      </c>
      <c r="P2602" s="1111"/>
      <c r="Q2602" s="2892"/>
      <c r="R2602" s="2096"/>
      <c r="S2602" s="2870"/>
      <c r="T2602" s="2870"/>
      <c r="U2602" s="2870"/>
      <c r="V2602" s="2870"/>
      <c r="W2602" s="2870"/>
      <c r="X2602" s="2870"/>
      <c r="Y2602" s="2870"/>
      <c r="Z2602" s="2870"/>
      <c r="AA2602" s="2871"/>
      <c r="AC2602" s="124"/>
      <c r="AD2602" s="124"/>
      <c r="AE2602" s="124"/>
      <c r="AF2602" s="124"/>
      <c r="AG2602" s="124"/>
      <c r="AH2602" s="124"/>
      <c r="AI2602" s="124"/>
      <c r="AJ2602" s="124"/>
      <c r="AK2602" s="124"/>
      <c r="AL2602" s="124"/>
      <c r="AM2602" s="124"/>
      <c r="AN2602" s="124"/>
      <c r="AO2602" s="124"/>
      <c r="AP2602" s="124"/>
      <c r="AQ2602" s="124"/>
      <c r="AR2602" s="124"/>
      <c r="AS2602" s="124"/>
      <c r="AT2602" s="124"/>
      <c r="AU2602" s="124"/>
      <c r="AV2602" s="124"/>
      <c r="AW2602" s="124"/>
      <c r="AX2602" s="124"/>
      <c r="AY2602" s="124"/>
      <c r="AZ2602" s="124"/>
      <c r="BA2602" s="124"/>
      <c r="BB2602" s="124"/>
    </row>
    <row r="2603" spans="2:54" ht="15" customHeight="1">
      <c r="B2603" s="1155"/>
      <c r="C2603" s="3017"/>
      <c r="D2603" s="3017"/>
      <c r="E2603" s="1146" t="s">
        <v>1130</v>
      </c>
      <c r="F2603" s="1106"/>
      <c r="G2603" s="441" t="s">
        <v>93</v>
      </c>
      <c r="H2603" s="441" t="s">
        <v>1103</v>
      </c>
      <c r="I2603" s="441" t="s">
        <v>1131</v>
      </c>
      <c r="J2603" s="441" t="s">
        <v>112</v>
      </c>
      <c r="K2603" s="1111" t="s">
        <v>1135</v>
      </c>
      <c r="L2603" s="441" t="s">
        <v>1120</v>
      </c>
      <c r="M2603" s="441" t="str">
        <f t="shared" si="157"/>
        <v>&lt;INSERT CONNECTION POINT NAME&gt;</v>
      </c>
      <c r="N2603" s="1111" t="s">
        <v>1106</v>
      </c>
      <c r="O2603" s="1111" t="s">
        <v>842</v>
      </c>
      <c r="P2603" s="1111"/>
      <c r="Q2603" s="2892"/>
      <c r="R2603" s="2096"/>
      <c r="S2603" s="2870"/>
      <c r="T2603" s="2870"/>
      <c r="U2603" s="2870"/>
      <c r="V2603" s="2870"/>
      <c r="W2603" s="2870"/>
      <c r="X2603" s="2870"/>
      <c r="Y2603" s="2870"/>
      <c r="Z2603" s="2870"/>
      <c r="AA2603" s="2871"/>
      <c r="AC2603" s="124"/>
      <c r="AD2603" s="124"/>
      <c r="AE2603" s="124"/>
      <c r="AF2603" s="124"/>
      <c r="AG2603" s="124"/>
      <c r="AH2603" s="124"/>
      <c r="AI2603" s="124"/>
      <c r="AJ2603" s="124"/>
      <c r="AK2603" s="124"/>
      <c r="AL2603" s="124"/>
      <c r="AM2603" s="124"/>
      <c r="AN2603" s="124"/>
      <c r="AO2603" s="124"/>
      <c r="AP2603" s="124"/>
      <c r="AQ2603" s="124"/>
      <c r="AR2603" s="124"/>
      <c r="AS2603" s="124"/>
      <c r="AT2603" s="124"/>
      <c r="AU2603" s="124"/>
      <c r="AV2603" s="124"/>
      <c r="AW2603" s="124"/>
      <c r="AX2603" s="124"/>
      <c r="AY2603" s="124"/>
      <c r="AZ2603" s="124"/>
      <c r="BA2603" s="124"/>
      <c r="BB2603" s="124"/>
    </row>
    <row r="2604" spans="2:54" ht="15" customHeight="1">
      <c r="B2604" s="1155"/>
      <c r="C2604" s="3016" t="s">
        <v>1136</v>
      </c>
      <c r="D2604" s="3016" t="s">
        <v>833</v>
      </c>
      <c r="E2604" s="1146" t="s">
        <v>1127</v>
      </c>
      <c r="F2604" s="1106"/>
      <c r="G2604" s="441" t="s">
        <v>93</v>
      </c>
      <c r="H2604" s="441" t="s">
        <v>1103</v>
      </c>
      <c r="I2604" s="441" t="s">
        <v>1128</v>
      </c>
      <c r="J2604" s="441" t="s">
        <v>112</v>
      </c>
      <c r="K2604" s="1111" t="s">
        <v>1136</v>
      </c>
      <c r="L2604" s="441" t="s">
        <v>1120</v>
      </c>
      <c r="M2604" s="441" t="str">
        <f t="shared" si="157"/>
        <v>&lt;INSERT CONNECTION POINT NAME&gt;</v>
      </c>
      <c r="N2604" s="1111" t="s">
        <v>1106</v>
      </c>
      <c r="O2604" s="1111" t="s">
        <v>833</v>
      </c>
      <c r="P2604" s="1111"/>
      <c r="Q2604" s="2892"/>
      <c r="R2604" s="2096"/>
      <c r="S2604" s="2870"/>
      <c r="T2604" s="2870"/>
      <c r="U2604" s="2870"/>
      <c r="V2604" s="2870"/>
      <c r="W2604" s="2870"/>
      <c r="X2604" s="2870"/>
      <c r="Y2604" s="2870"/>
      <c r="Z2604" s="2870"/>
      <c r="AA2604" s="2871"/>
      <c r="AC2604" s="124"/>
      <c r="AD2604" s="124"/>
      <c r="AE2604" s="124"/>
      <c r="AF2604" s="124"/>
      <c r="AG2604" s="124"/>
      <c r="AH2604" s="124"/>
      <c r="AI2604" s="124"/>
      <c r="AJ2604" s="124"/>
      <c r="AK2604" s="124"/>
      <c r="AL2604" s="124"/>
      <c r="AM2604" s="124"/>
      <c r="AN2604" s="124"/>
      <c r="AO2604" s="124"/>
      <c r="AP2604" s="124"/>
      <c r="AQ2604" s="124"/>
      <c r="AR2604" s="124"/>
      <c r="AS2604" s="124"/>
      <c r="AT2604" s="124"/>
      <c r="AU2604" s="124"/>
      <c r="AV2604" s="124"/>
      <c r="AW2604" s="124"/>
      <c r="AX2604" s="124"/>
      <c r="AY2604" s="124"/>
      <c r="AZ2604" s="124"/>
      <c r="BA2604" s="124"/>
      <c r="BB2604" s="124"/>
    </row>
    <row r="2605" spans="2:54" ht="15" customHeight="1">
      <c r="B2605" s="1155"/>
      <c r="C2605" s="3017"/>
      <c r="D2605" s="3017"/>
      <c r="E2605" s="1146" t="s">
        <v>1130</v>
      </c>
      <c r="F2605" s="1106"/>
      <c r="G2605" s="441" t="s">
        <v>93</v>
      </c>
      <c r="H2605" s="441" t="s">
        <v>1103</v>
      </c>
      <c r="I2605" s="441" t="s">
        <v>1131</v>
      </c>
      <c r="J2605" s="441" t="s">
        <v>112</v>
      </c>
      <c r="K2605" s="1111" t="s">
        <v>1136</v>
      </c>
      <c r="L2605" s="441" t="s">
        <v>1120</v>
      </c>
      <c r="M2605" s="441" t="str">
        <f t="shared" si="157"/>
        <v>&lt;INSERT CONNECTION POINT NAME&gt;</v>
      </c>
      <c r="N2605" s="1111" t="s">
        <v>1106</v>
      </c>
      <c r="O2605" s="1111" t="s">
        <v>833</v>
      </c>
      <c r="P2605" s="1111"/>
      <c r="Q2605" s="2100"/>
      <c r="R2605" s="2101"/>
      <c r="S2605" s="2102"/>
      <c r="T2605" s="2102"/>
      <c r="U2605" s="2102"/>
      <c r="V2605" s="2102"/>
      <c r="W2605" s="2102"/>
      <c r="X2605" s="2102"/>
      <c r="Y2605" s="2102"/>
      <c r="Z2605" s="2102"/>
      <c r="AA2605" s="2103"/>
      <c r="AC2605" s="124"/>
      <c r="AD2605" s="124"/>
      <c r="AE2605" s="124"/>
      <c r="AF2605" s="124"/>
      <c r="AG2605" s="124"/>
      <c r="AH2605" s="124"/>
      <c r="AI2605" s="124"/>
      <c r="AJ2605" s="124"/>
      <c r="AK2605" s="124"/>
      <c r="AL2605" s="124"/>
      <c r="AM2605" s="124"/>
      <c r="AN2605" s="124"/>
      <c r="AO2605" s="124"/>
      <c r="AP2605" s="124"/>
      <c r="AQ2605" s="124"/>
      <c r="AR2605" s="124"/>
      <c r="AS2605" s="124"/>
      <c r="AT2605" s="124"/>
      <c r="AU2605" s="124"/>
      <c r="AV2605" s="124"/>
      <c r="AW2605" s="124"/>
      <c r="AX2605" s="124"/>
      <c r="AY2605" s="124"/>
      <c r="AZ2605" s="124"/>
      <c r="BA2605" s="124"/>
      <c r="BB2605" s="124"/>
    </row>
    <row r="2606" spans="2:54" ht="15" customHeight="1">
      <c r="B2606" s="1155"/>
      <c r="C2606" s="3016" t="s">
        <v>1136</v>
      </c>
      <c r="D2606" s="3016" t="s">
        <v>842</v>
      </c>
      <c r="E2606" s="1146" t="s">
        <v>1127</v>
      </c>
      <c r="F2606" s="1106"/>
      <c r="G2606" s="441" t="s">
        <v>93</v>
      </c>
      <c r="H2606" s="441" t="s">
        <v>1103</v>
      </c>
      <c r="I2606" s="441" t="s">
        <v>1128</v>
      </c>
      <c r="J2606" s="441" t="s">
        <v>112</v>
      </c>
      <c r="K2606" s="1111" t="s">
        <v>1136</v>
      </c>
      <c r="L2606" s="441" t="s">
        <v>1120</v>
      </c>
      <c r="M2606" s="441" t="str">
        <f t="shared" si="157"/>
        <v>&lt;INSERT CONNECTION POINT NAME&gt;</v>
      </c>
      <c r="N2606" s="1111" t="s">
        <v>1106</v>
      </c>
      <c r="O2606" s="1111" t="s">
        <v>842</v>
      </c>
      <c r="P2606" s="1111"/>
      <c r="Q2606" s="2100"/>
      <c r="R2606" s="2101"/>
      <c r="S2606" s="2102"/>
      <c r="T2606" s="2102"/>
      <c r="U2606" s="2102"/>
      <c r="V2606" s="2102"/>
      <c r="W2606" s="2102"/>
      <c r="X2606" s="2102"/>
      <c r="Y2606" s="2102"/>
      <c r="Z2606" s="2102"/>
      <c r="AA2606" s="2103"/>
      <c r="AC2606" s="124"/>
      <c r="AD2606" s="124"/>
      <c r="AE2606" s="124"/>
      <c r="AF2606" s="124"/>
      <c r="AG2606" s="124"/>
      <c r="AH2606" s="124"/>
      <c r="AI2606" s="124"/>
      <c r="AJ2606" s="124"/>
      <c r="AK2606" s="124"/>
      <c r="AL2606" s="124"/>
      <c r="AM2606" s="124"/>
      <c r="AN2606" s="124"/>
      <c r="AO2606" s="124"/>
      <c r="AP2606" s="124"/>
      <c r="AQ2606" s="124"/>
      <c r="AR2606" s="124"/>
      <c r="AS2606" s="124"/>
      <c r="AT2606" s="124"/>
      <c r="AU2606" s="124"/>
      <c r="AV2606" s="124"/>
      <c r="AW2606" s="124"/>
      <c r="AX2606" s="124"/>
      <c r="AY2606" s="124"/>
      <c r="AZ2606" s="124"/>
      <c r="BA2606" s="124"/>
      <c r="BB2606" s="124"/>
    </row>
    <row r="2607" spans="2:54" ht="15" customHeight="1" thickBot="1">
      <c r="B2607" s="2872"/>
      <c r="C2607" s="3018"/>
      <c r="D2607" s="3018"/>
      <c r="E2607" s="2873" t="s">
        <v>1130</v>
      </c>
      <c r="F2607" s="1106"/>
      <c r="G2607" s="441" t="s">
        <v>93</v>
      </c>
      <c r="H2607" s="441" t="s">
        <v>1103</v>
      </c>
      <c r="I2607" s="441" t="s">
        <v>1131</v>
      </c>
      <c r="J2607" s="441" t="s">
        <v>112</v>
      </c>
      <c r="K2607" s="1111" t="s">
        <v>1136</v>
      </c>
      <c r="L2607" s="441" t="s">
        <v>1120</v>
      </c>
      <c r="M2607" s="441" t="str">
        <f t="shared" si="157"/>
        <v>&lt;INSERT CONNECTION POINT NAME&gt;</v>
      </c>
      <c r="N2607" s="1111" t="s">
        <v>1106</v>
      </c>
      <c r="O2607" s="1111" t="s">
        <v>842</v>
      </c>
      <c r="P2607" s="1111"/>
      <c r="Q2607" s="2893"/>
      <c r="R2607" s="2894"/>
      <c r="S2607" s="2877"/>
      <c r="T2607" s="2877"/>
      <c r="U2607" s="2877"/>
      <c r="V2607" s="2877"/>
      <c r="W2607" s="2877"/>
      <c r="X2607" s="2877"/>
      <c r="Y2607" s="2877"/>
      <c r="Z2607" s="2877"/>
      <c r="AA2607" s="2878"/>
      <c r="AC2607" s="124"/>
      <c r="AD2607" s="124"/>
      <c r="AE2607" s="124"/>
      <c r="AF2607" s="124"/>
      <c r="AG2607" s="124"/>
      <c r="AH2607" s="124"/>
      <c r="AI2607" s="124"/>
      <c r="AJ2607" s="124"/>
      <c r="AK2607" s="124"/>
      <c r="AL2607" s="124"/>
      <c r="AM2607" s="124"/>
      <c r="AN2607" s="124"/>
      <c r="AO2607" s="124"/>
      <c r="AP2607" s="124"/>
      <c r="AQ2607" s="124"/>
      <c r="AR2607" s="124"/>
      <c r="AS2607" s="124"/>
      <c r="AT2607" s="124"/>
      <c r="AU2607" s="124"/>
      <c r="AV2607" s="124"/>
      <c r="AW2607" s="124"/>
      <c r="AX2607" s="124"/>
      <c r="AY2607" s="124"/>
      <c r="AZ2607" s="124"/>
      <c r="BA2607" s="124"/>
      <c r="BB2607" s="124"/>
    </row>
    <row r="2608" spans="2:54" ht="15" customHeight="1">
      <c r="B2608" s="1145" t="s">
        <v>1125</v>
      </c>
      <c r="C2608" s="3019" t="s">
        <v>1126</v>
      </c>
      <c r="D2608" s="3019" t="s">
        <v>842</v>
      </c>
      <c r="E2608" s="1146" t="s">
        <v>1127</v>
      </c>
      <c r="F2608" s="1106"/>
      <c r="G2608" s="441" t="s">
        <v>93</v>
      </c>
      <c r="H2608" s="441" t="s">
        <v>1103</v>
      </c>
      <c r="I2608" s="441" t="s">
        <v>1128</v>
      </c>
      <c r="J2608" s="441" t="s">
        <v>112</v>
      </c>
      <c r="K2608" s="441" t="s">
        <v>1126</v>
      </c>
      <c r="L2608" s="441" t="s">
        <v>1120</v>
      </c>
      <c r="M2608" s="441" t="str">
        <f t="shared" ref="M2608" si="159">B2608</f>
        <v>&lt;INSERT CONNECTION POINT NAME&gt;</v>
      </c>
      <c r="N2608" s="441" t="s">
        <v>1129</v>
      </c>
      <c r="O2608" s="441" t="s">
        <v>842</v>
      </c>
      <c r="P2608" s="1111"/>
      <c r="Q2608" s="1147"/>
      <c r="R2608" s="1148"/>
      <c r="S2608" s="1149"/>
      <c r="T2608" s="1149"/>
      <c r="U2608" s="1149"/>
      <c r="V2608" s="1149"/>
      <c r="W2608" s="1149"/>
      <c r="X2608" s="1149"/>
      <c r="Y2608" s="1149"/>
      <c r="Z2608" s="1149"/>
      <c r="AA2608" s="1150"/>
      <c r="AC2608" s="124"/>
      <c r="AD2608" s="124"/>
      <c r="AE2608" s="124"/>
      <c r="AF2608" s="124"/>
      <c r="AG2608" s="124"/>
      <c r="AH2608" s="124"/>
      <c r="AI2608" s="124"/>
      <c r="AJ2608" s="124"/>
      <c r="AK2608" s="124"/>
      <c r="AL2608" s="124"/>
      <c r="AM2608" s="124"/>
      <c r="AN2608" s="124"/>
      <c r="AO2608" s="124"/>
      <c r="AP2608" s="124"/>
      <c r="AQ2608" s="124"/>
      <c r="AR2608" s="124"/>
      <c r="AS2608" s="124"/>
      <c r="AT2608" s="124"/>
      <c r="AU2608" s="124"/>
      <c r="AV2608" s="124"/>
      <c r="AW2608" s="124"/>
      <c r="AX2608" s="124"/>
      <c r="AY2608" s="124"/>
      <c r="AZ2608" s="124"/>
      <c r="BA2608" s="124"/>
      <c r="BB2608" s="124"/>
    </row>
    <row r="2609" spans="2:54" ht="15" customHeight="1">
      <c r="B2609" s="1155"/>
      <c r="C2609" s="3017"/>
      <c r="D2609" s="3017"/>
      <c r="E2609" s="1146" t="s">
        <v>1130</v>
      </c>
      <c r="F2609" s="1106"/>
      <c r="G2609" s="441" t="s">
        <v>93</v>
      </c>
      <c r="H2609" s="441" t="s">
        <v>1103</v>
      </c>
      <c r="I2609" s="441" t="s">
        <v>1131</v>
      </c>
      <c r="J2609" s="441" t="s">
        <v>112</v>
      </c>
      <c r="K2609" s="441" t="s">
        <v>1126</v>
      </c>
      <c r="L2609" s="441" t="s">
        <v>1120</v>
      </c>
      <c r="M2609" s="441" t="str">
        <f t="shared" si="157"/>
        <v>&lt;INSERT CONNECTION POINT NAME&gt;</v>
      </c>
      <c r="N2609" s="441" t="s">
        <v>1129</v>
      </c>
      <c r="O2609" s="441" t="s">
        <v>842</v>
      </c>
      <c r="P2609" s="1111"/>
      <c r="Q2609" s="1156"/>
      <c r="R2609" s="1157"/>
      <c r="S2609" s="1158"/>
      <c r="T2609" s="1158"/>
      <c r="U2609" s="1158"/>
      <c r="V2609" s="1158"/>
      <c r="W2609" s="1158"/>
      <c r="X2609" s="1158"/>
      <c r="Y2609" s="1158"/>
      <c r="Z2609" s="1158"/>
      <c r="AA2609" s="1159"/>
      <c r="AC2609" s="124"/>
      <c r="AD2609" s="124"/>
      <c r="AE2609" s="124"/>
      <c r="AF2609" s="124"/>
      <c r="AG2609" s="124"/>
      <c r="AH2609" s="124"/>
      <c r="AI2609" s="124"/>
      <c r="AJ2609" s="124"/>
      <c r="AK2609" s="124"/>
      <c r="AL2609" s="124"/>
      <c r="AM2609" s="124"/>
      <c r="AN2609" s="124"/>
      <c r="AO2609" s="124"/>
      <c r="AP2609" s="124"/>
      <c r="AQ2609" s="124"/>
      <c r="AR2609" s="124"/>
      <c r="AS2609" s="124"/>
      <c r="AT2609" s="124"/>
      <c r="AU2609" s="124"/>
      <c r="AV2609" s="124"/>
      <c r="AW2609" s="124"/>
      <c r="AX2609" s="124"/>
      <c r="AY2609" s="124"/>
      <c r="AZ2609" s="124"/>
      <c r="BA2609" s="124"/>
      <c r="BB2609" s="124"/>
    </row>
    <row r="2610" spans="2:54" ht="15" customHeight="1">
      <c r="B2610" s="1155"/>
      <c r="C2610" s="3016" t="s">
        <v>1132</v>
      </c>
      <c r="D2610" s="3016" t="s">
        <v>833</v>
      </c>
      <c r="E2610" s="1146" t="s">
        <v>1127</v>
      </c>
      <c r="F2610" s="1106"/>
      <c r="G2610" s="441" t="s">
        <v>93</v>
      </c>
      <c r="H2610" s="441" t="s">
        <v>1103</v>
      </c>
      <c r="I2610" s="441" t="s">
        <v>1128</v>
      </c>
      <c r="J2610" s="441" t="s">
        <v>112</v>
      </c>
      <c r="K2610" s="1111" t="s">
        <v>1132</v>
      </c>
      <c r="L2610" s="441" t="s">
        <v>1120</v>
      </c>
      <c r="M2610" s="441" t="str">
        <f t="shared" si="157"/>
        <v>&lt;INSERT CONNECTION POINT NAME&gt;</v>
      </c>
      <c r="N2610" s="1111" t="s">
        <v>1106</v>
      </c>
      <c r="O2610" s="1111" t="s">
        <v>833</v>
      </c>
      <c r="P2610" s="1111"/>
      <c r="Q2610" s="2850"/>
      <c r="R2610" s="2097"/>
      <c r="S2610" s="2851"/>
      <c r="T2610" s="2851"/>
      <c r="U2610" s="2851"/>
      <c r="V2610" s="2851"/>
      <c r="W2610" s="2852"/>
      <c r="X2610" s="2852"/>
      <c r="Y2610" s="2852"/>
      <c r="Z2610" s="2852"/>
      <c r="AA2610" s="2853"/>
      <c r="AC2610" s="124"/>
      <c r="AD2610" s="124"/>
      <c r="AE2610" s="124"/>
      <c r="AF2610" s="124"/>
      <c r="AG2610" s="124"/>
      <c r="AH2610" s="124"/>
      <c r="AI2610" s="124"/>
      <c r="AJ2610" s="124"/>
      <c r="AK2610" s="124"/>
      <c r="AL2610" s="124"/>
      <c r="AM2610" s="124"/>
      <c r="AN2610" s="124"/>
      <c r="AO2610" s="124"/>
      <c r="AP2610" s="124"/>
      <c r="AQ2610" s="124"/>
      <c r="AR2610" s="124"/>
      <c r="AS2610" s="124"/>
      <c r="AT2610" s="124"/>
      <c r="AU2610" s="124"/>
      <c r="AV2610" s="124"/>
      <c r="AW2610" s="124"/>
      <c r="AX2610" s="124"/>
      <c r="AY2610" s="124"/>
      <c r="AZ2610" s="124"/>
      <c r="BA2610" s="124"/>
      <c r="BB2610" s="124"/>
    </row>
    <row r="2611" spans="2:54" ht="15" customHeight="1">
      <c r="B2611" s="1155"/>
      <c r="C2611" s="3017"/>
      <c r="D2611" s="3017"/>
      <c r="E2611" s="1146" t="s">
        <v>1130</v>
      </c>
      <c r="F2611" s="1106"/>
      <c r="G2611" s="441" t="s">
        <v>93</v>
      </c>
      <c r="H2611" s="441" t="s">
        <v>1103</v>
      </c>
      <c r="I2611" s="441" t="s">
        <v>1131</v>
      </c>
      <c r="J2611" s="441" t="s">
        <v>112</v>
      </c>
      <c r="K2611" s="1111" t="s">
        <v>1132</v>
      </c>
      <c r="L2611" s="441" t="s">
        <v>1120</v>
      </c>
      <c r="M2611" s="441" t="str">
        <f t="shared" si="157"/>
        <v>&lt;INSERT CONNECTION POINT NAME&gt;</v>
      </c>
      <c r="N2611" s="1111" t="s">
        <v>1106</v>
      </c>
      <c r="O2611" s="1111" t="s">
        <v>833</v>
      </c>
      <c r="P2611" s="1111"/>
      <c r="Q2611" s="2850"/>
      <c r="R2611" s="2097"/>
      <c r="S2611" s="2851"/>
      <c r="T2611" s="2851"/>
      <c r="U2611" s="2851"/>
      <c r="V2611" s="2851"/>
      <c r="W2611" s="2852"/>
      <c r="X2611" s="2852"/>
      <c r="Y2611" s="2852"/>
      <c r="Z2611" s="2852"/>
      <c r="AA2611" s="2853"/>
      <c r="AC2611" s="124"/>
      <c r="AD2611" s="124"/>
      <c r="AE2611" s="124"/>
      <c r="AF2611" s="124"/>
      <c r="AG2611" s="124"/>
      <c r="AH2611" s="124"/>
      <c r="AI2611" s="124"/>
      <c r="AJ2611" s="124"/>
      <c r="AK2611" s="124"/>
      <c r="AL2611" s="124"/>
      <c r="AM2611" s="124"/>
      <c r="AN2611" s="124"/>
      <c r="AO2611" s="124"/>
      <c r="AP2611" s="124"/>
      <c r="AQ2611" s="124"/>
      <c r="AR2611" s="124"/>
      <c r="AS2611" s="124"/>
      <c r="AT2611" s="124"/>
      <c r="AU2611" s="124"/>
      <c r="AV2611" s="124"/>
      <c r="AW2611" s="124"/>
      <c r="AX2611" s="124"/>
      <c r="AY2611" s="124"/>
      <c r="AZ2611" s="124"/>
      <c r="BA2611" s="124"/>
      <c r="BB2611" s="124"/>
    </row>
    <row r="2612" spans="2:54" ht="15" customHeight="1">
      <c r="B2612" s="1155"/>
      <c r="C2612" s="3016" t="s">
        <v>1132</v>
      </c>
      <c r="D2612" s="3016" t="s">
        <v>842</v>
      </c>
      <c r="E2612" s="1146" t="s">
        <v>1127</v>
      </c>
      <c r="F2612" s="1106"/>
      <c r="G2612" s="441" t="s">
        <v>93</v>
      </c>
      <c r="H2612" s="441" t="s">
        <v>1103</v>
      </c>
      <c r="I2612" s="441" t="s">
        <v>1128</v>
      </c>
      <c r="J2612" s="441" t="s">
        <v>112</v>
      </c>
      <c r="K2612" s="1111" t="s">
        <v>1132</v>
      </c>
      <c r="L2612" s="441" t="s">
        <v>1120</v>
      </c>
      <c r="M2612" s="441" t="str">
        <f t="shared" si="157"/>
        <v>&lt;INSERT CONNECTION POINT NAME&gt;</v>
      </c>
      <c r="N2612" s="1111" t="s">
        <v>1106</v>
      </c>
      <c r="O2612" s="1112" t="s">
        <v>842</v>
      </c>
      <c r="P2612" s="1111"/>
      <c r="Q2612" s="2850"/>
      <c r="R2612" s="2097"/>
      <c r="S2612" s="2851"/>
      <c r="T2612" s="2851"/>
      <c r="U2612" s="2851"/>
      <c r="V2612" s="2851"/>
      <c r="W2612" s="2852"/>
      <c r="X2612" s="2852"/>
      <c r="Y2612" s="2852"/>
      <c r="Z2612" s="2852"/>
      <c r="AA2612" s="2853"/>
      <c r="AC2612" s="124"/>
      <c r="AD2612" s="124"/>
      <c r="AE2612" s="124"/>
      <c r="AF2612" s="124"/>
      <c r="AG2612" s="124"/>
      <c r="AH2612" s="124"/>
      <c r="AI2612" s="124"/>
      <c r="AJ2612" s="124"/>
      <c r="AK2612" s="124"/>
      <c r="AL2612" s="124"/>
      <c r="AM2612" s="124"/>
      <c r="AN2612" s="124"/>
      <c r="AO2612" s="124"/>
      <c r="AP2612" s="124"/>
      <c r="AQ2612" s="124"/>
      <c r="AR2612" s="124"/>
      <c r="AS2612" s="124"/>
      <c r="AT2612" s="124"/>
      <c r="AU2612" s="124"/>
      <c r="AV2612" s="124"/>
      <c r="AW2612" s="124"/>
      <c r="AX2612" s="124"/>
      <c r="AY2612" s="124"/>
      <c r="AZ2612" s="124"/>
      <c r="BA2612" s="124"/>
      <c r="BB2612" s="124"/>
    </row>
    <row r="2613" spans="2:54" ht="15" customHeight="1">
      <c r="B2613" s="1155"/>
      <c r="C2613" s="3017"/>
      <c r="D2613" s="3017"/>
      <c r="E2613" s="1146" t="s">
        <v>1130</v>
      </c>
      <c r="F2613" s="1106"/>
      <c r="G2613" s="441" t="s">
        <v>93</v>
      </c>
      <c r="H2613" s="441" t="s">
        <v>1103</v>
      </c>
      <c r="I2613" s="441" t="s">
        <v>1131</v>
      </c>
      <c r="J2613" s="441" t="s">
        <v>112</v>
      </c>
      <c r="K2613" s="1111" t="s">
        <v>1132</v>
      </c>
      <c r="L2613" s="441" t="s">
        <v>1120</v>
      </c>
      <c r="M2613" s="441" t="str">
        <f t="shared" si="157"/>
        <v>&lt;INSERT CONNECTION POINT NAME&gt;</v>
      </c>
      <c r="N2613" s="1111" t="s">
        <v>1106</v>
      </c>
      <c r="O2613" s="1112" t="s">
        <v>842</v>
      </c>
      <c r="P2613" s="1111"/>
      <c r="Q2613" s="2850"/>
      <c r="R2613" s="2097"/>
      <c r="S2613" s="2851"/>
      <c r="T2613" s="2851"/>
      <c r="U2613" s="2851"/>
      <c r="V2613" s="2851"/>
      <c r="W2613" s="2852"/>
      <c r="X2613" s="2852"/>
      <c r="Y2613" s="2852"/>
      <c r="Z2613" s="2852"/>
      <c r="AA2613" s="2853"/>
      <c r="AC2613" s="124"/>
      <c r="AD2613" s="124"/>
      <c r="AE2613" s="124"/>
      <c r="AF2613" s="124"/>
      <c r="AG2613" s="124"/>
      <c r="AH2613" s="124"/>
      <c r="AI2613" s="124"/>
      <c r="AJ2613" s="124"/>
      <c r="AK2613" s="124"/>
      <c r="AL2613" s="124"/>
      <c r="AM2613" s="124"/>
      <c r="AN2613" s="124"/>
      <c r="AO2613" s="124"/>
      <c r="AP2613" s="124"/>
      <c r="AQ2613" s="124"/>
      <c r="AR2613" s="124"/>
      <c r="AS2613" s="124"/>
      <c r="AT2613" s="124"/>
      <c r="AU2613" s="124"/>
      <c r="AV2613" s="124"/>
      <c r="AW2613" s="124"/>
      <c r="AX2613" s="124"/>
      <c r="AY2613" s="124"/>
      <c r="AZ2613" s="124"/>
      <c r="BA2613" s="124"/>
      <c r="BB2613" s="124"/>
    </row>
    <row r="2614" spans="2:54" ht="15" customHeight="1">
      <c r="B2614" s="1155"/>
      <c r="C2614" s="3016" t="s">
        <v>1133</v>
      </c>
      <c r="D2614" s="3016"/>
      <c r="E2614" s="1146" t="s">
        <v>1127</v>
      </c>
      <c r="F2614" s="1106"/>
      <c r="G2614" s="441" t="s">
        <v>93</v>
      </c>
      <c r="H2614" s="441" t="s">
        <v>1103</v>
      </c>
      <c r="I2614" s="441" t="s">
        <v>1128</v>
      </c>
      <c r="J2614" s="441" t="s">
        <v>112</v>
      </c>
      <c r="K2614" s="1111" t="s">
        <v>1133</v>
      </c>
      <c r="L2614" s="441" t="s">
        <v>1120</v>
      </c>
      <c r="M2614" s="441" t="str">
        <f t="shared" si="157"/>
        <v>&lt;INSERT CONNECTION POINT NAME&gt;</v>
      </c>
      <c r="N2614" s="1111" t="s">
        <v>1108</v>
      </c>
      <c r="O2614" s="1111" t="s">
        <v>1109</v>
      </c>
      <c r="P2614" s="1111"/>
      <c r="Q2614" s="2856"/>
      <c r="R2614" s="2098"/>
      <c r="S2614" s="2858"/>
      <c r="T2614" s="2858"/>
      <c r="U2614" s="2858"/>
      <c r="V2614" s="2858"/>
      <c r="W2614" s="2859"/>
      <c r="X2614" s="2859"/>
      <c r="Y2614" s="2859"/>
      <c r="Z2614" s="2859"/>
      <c r="AA2614" s="2860"/>
      <c r="AC2614" s="124"/>
      <c r="AD2614" s="124"/>
      <c r="AE2614" s="124"/>
      <c r="AF2614" s="124"/>
      <c r="AG2614" s="124"/>
      <c r="AH2614" s="124"/>
      <c r="AI2614" s="124"/>
      <c r="AJ2614" s="124"/>
      <c r="AK2614" s="124"/>
      <c r="AL2614" s="124"/>
      <c r="AM2614" s="124"/>
      <c r="AN2614" s="124"/>
      <c r="AO2614" s="124"/>
      <c r="AP2614" s="124"/>
      <c r="AQ2614" s="124"/>
      <c r="AR2614" s="124"/>
      <c r="AS2614" s="124"/>
      <c r="AT2614" s="124"/>
      <c r="AU2614" s="124"/>
      <c r="AV2614" s="124"/>
      <c r="AW2614" s="124"/>
      <c r="AX2614" s="124"/>
      <c r="AY2614" s="124"/>
      <c r="AZ2614" s="124"/>
      <c r="BA2614" s="124"/>
      <c r="BB2614" s="124"/>
    </row>
    <row r="2615" spans="2:54" ht="15" customHeight="1">
      <c r="B2615" s="1155"/>
      <c r="C2615" s="3017"/>
      <c r="D2615" s="3017"/>
      <c r="E2615" s="1146" t="s">
        <v>1130</v>
      </c>
      <c r="F2615" s="1106"/>
      <c r="G2615" s="441" t="s">
        <v>93</v>
      </c>
      <c r="H2615" s="441" t="s">
        <v>1103</v>
      </c>
      <c r="I2615" s="441" t="s">
        <v>1131</v>
      </c>
      <c r="J2615" s="441" t="s">
        <v>112</v>
      </c>
      <c r="K2615" s="1111" t="s">
        <v>1133</v>
      </c>
      <c r="L2615" s="441" t="s">
        <v>1120</v>
      </c>
      <c r="M2615" s="441" t="str">
        <f t="shared" si="157"/>
        <v>&lt;INSERT CONNECTION POINT NAME&gt;</v>
      </c>
      <c r="N2615" s="1111" t="s">
        <v>1108</v>
      </c>
      <c r="O2615" s="1111" t="s">
        <v>1109</v>
      </c>
      <c r="P2615" s="1111"/>
      <c r="Q2615" s="2856"/>
      <c r="R2615" s="2098"/>
      <c r="S2615" s="2858"/>
      <c r="T2615" s="2858"/>
      <c r="U2615" s="2858"/>
      <c r="V2615" s="2858"/>
      <c r="W2615" s="2859"/>
      <c r="X2615" s="2859"/>
      <c r="Y2615" s="2859"/>
      <c r="Z2615" s="2859"/>
      <c r="AA2615" s="2860"/>
      <c r="AC2615" s="124"/>
      <c r="AD2615" s="124"/>
      <c r="AE2615" s="124"/>
      <c r="AF2615" s="124"/>
      <c r="AG2615" s="124"/>
      <c r="AH2615" s="124"/>
      <c r="AI2615" s="124"/>
      <c r="AJ2615" s="124"/>
      <c r="AK2615" s="124"/>
      <c r="AL2615" s="124"/>
      <c r="AM2615" s="124"/>
      <c r="AN2615" s="124"/>
      <c r="AO2615" s="124"/>
      <c r="AP2615" s="124"/>
      <c r="AQ2615" s="124"/>
      <c r="AR2615" s="124"/>
      <c r="AS2615" s="124"/>
      <c r="AT2615" s="124"/>
      <c r="AU2615" s="124"/>
      <c r="AV2615" s="124"/>
      <c r="AW2615" s="124"/>
      <c r="AX2615" s="124"/>
      <c r="AY2615" s="124"/>
      <c r="AZ2615" s="124"/>
      <c r="BA2615" s="124"/>
      <c r="BB2615" s="124"/>
    </row>
    <row r="2616" spans="2:54" ht="15" customHeight="1">
      <c r="B2616" s="1155"/>
      <c r="C2616" s="3016" t="s">
        <v>1110</v>
      </c>
      <c r="D2616" s="3016"/>
      <c r="E2616" s="1146" t="s">
        <v>1127</v>
      </c>
      <c r="F2616" s="1106"/>
      <c r="G2616" s="441" t="s">
        <v>93</v>
      </c>
      <c r="H2616" s="441" t="s">
        <v>1103</v>
      </c>
      <c r="I2616" s="441" t="s">
        <v>1128</v>
      </c>
      <c r="J2616" s="441" t="s">
        <v>112</v>
      </c>
      <c r="K2616" s="1111" t="s">
        <v>1110</v>
      </c>
      <c r="L2616" s="441" t="s">
        <v>1120</v>
      </c>
      <c r="M2616" s="441" t="str">
        <f t="shared" si="157"/>
        <v>&lt;INSERT CONNECTION POINT NAME&gt;</v>
      </c>
      <c r="N2616" s="1111" t="s">
        <v>1111</v>
      </c>
      <c r="O2616" s="1112">
        <v>0</v>
      </c>
      <c r="P2616" s="1111"/>
      <c r="Q2616" s="2890"/>
      <c r="R2616" s="2093"/>
      <c r="S2616" s="2883"/>
      <c r="T2616" s="2883"/>
      <c r="U2616" s="2883"/>
      <c r="V2616" s="2883"/>
      <c r="W2616" s="2863"/>
      <c r="X2616" s="2863"/>
      <c r="Y2616" s="2863"/>
      <c r="Z2616" s="2863"/>
      <c r="AA2616" s="2864"/>
      <c r="AC2616" s="124"/>
      <c r="AD2616" s="124"/>
      <c r="AE2616" s="124"/>
      <c r="AF2616" s="124"/>
      <c r="AG2616" s="124"/>
      <c r="AH2616" s="124"/>
      <c r="AI2616" s="124"/>
      <c r="AJ2616" s="124"/>
      <c r="AK2616" s="124"/>
      <c r="AL2616" s="124"/>
      <c r="AM2616" s="124"/>
      <c r="AN2616" s="124"/>
      <c r="AO2616" s="124"/>
      <c r="AP2616" s="124"/>
      <c r="AQ2616" s="124"/>
      <c r="AR2616" s="124"/>
      <c r="AS2616" s="124"/>
      <c r="AT2616" s="124"/>
      <c r="AU2616" s="124"/>
      <c r="AV2616" s="124"/>
      <c r="AW2616" s="124"/>
      <c r="AX2616" s="124"/>
      <c r="AY2616" s="124"/>
      <c r="AZ2616" s="124"/>
      <c r="BA2616" s="124"/>
      <c r="BB2616" s="124"/>
    </row>
    <row r="2617" spans="2:54" ht="15" customHeight="1">
      <c r="B2617" s="1155"/>
      <c r="C2617" s="3017"/>
      <c r="D2617" s="3017"/>
      <c r="E2617" s="1146" t="s">
        <v>1130</v>
      </c>
      <c r="F2617" s="1106"/>
      <c r="G2617" s="441" t="s">
        <v>93</v>
      </c>
      <c r="H2617" s="441" t="s">
        <v>1103</v>
      </c>
      <c r="I2617" s="441" t="s">
        <v>1131</v>
      </c>
      <c r="J2617" s="441" t="s">
        <v>112</v>
      </c>
      <c r="K2617" s="1111" t="s">
        <v>1110</v>
      </c>
      <c r="L2617" s="441" t="s">
        <v>1120</v>
      </c>
      <c r="M2617" s="441" t="str">
        <f t="shared" si="157"/>
        <v>&lt;INSERT CONNECTION POINT NAME&gt;</v>
      </c>
      <c r="N2617" s="1111" t="s">
        <v>1111</v>
      </c>
      <c r="O2617" s="1112">
        <v>0</v>
      </c>
      <c r="P2617" s="1111"/>
      <c r="Q2617" s="2890"/>
      <c r="R2617" s="2093"/>
      <c r="S2617" s="2883"/>
      <c r="T2617" s="2883"/>
      <c r="U2617" s="2883"/>
      <c r="V2617" s="2883"/>
      <c r="W2617" s="2863"/>
      <c r="X2617" s="2863"/>
      <c r="Y2617" s="2863"/>
      <c r="Z2617" s="2863"/>
      <c r="AA2617" s="2864"/>
      <c r="AC2617" s="124"/>
      <c r="AD2617" s="124"/>
      <c r="AE2617" s="124"/>
      <c r="AF2617" s="124"/>
      <c r="AG2617" s="124"/>
      <c r="AH2617" s="124"/>
      <c r="AI2617" s="124"/>
      <c r="AJ2617" s="124"/>
      <c r="AK2617" s="124"/>
      <c r="AL2617" s="124"/>
      <c r="AM2617" s="124"/>
      <c r="AN2617" s="124"/>
      <c r="AO2617" s="124"/>
      <c r="AP2617" s="124"/>
      <c r="AQ2617" s="124"/>
      <c r="AR2617" s="124"/>
      <c r="AS2617" s="124"/>
      <c r="AT2617" s="124"/>
      <c r="AU2617" s="124"/>
      <c r="AV2617" s="124"/>
      <c r="AW2617" s="124"/>
      <c r="AX2617" s="124"/>
      <c r="AY2617" s="124"/>
      <c r="AZ2617" s="124"/>
      <c r="BA2617" s="124"/>
      <c r="BB2617" s="124"/>
    </row>
    <row r="2618" spans="2:54" ht="15" customHeight="1">
      <c r="B2618" s="1155"/>
      <c r="C2618" s="3016" t="s">
        <v>1112</v>
      </c>
      <c r="D2618" s="3016"/>
      <c r="E2618" s="1146" t="s">
        <v>1127</v>
      </c>
      <c r="F2618" s="1106"/>
      <c r="G2618" s="441" t="s">
        <v>93</v>
      </c>
      <c r="H2618" s="441" t="s">
        <v>1103</v>
      </c>
      <c r="I2618" s="441" t="s">
        <v>1128</v>
      </c>
      <c r="J2618" s="441" t="s">
        <v>112</v>
      </c>
      <c r="K2618" s="1111" t="s">
        <v>1112</v>
      </c>
      <c r="L2618" s="441" t="s">
        <v>1120</v>
      </c>
      <c r="M2618" s="441" t="str">
        <f t="shared" si="157"/>
        <v>&lt;INSERT CONNECTION POINT NAME&gt;</v>
      </c>
      <c r="N2618" s="1111" t="s">
        <v>1113</v>
      </c>
      <c r="O2618" s="1111" t="s">
        <v>1113</v>
      </c>
      <c r="P2618" s="1111"/>
      <c r="Q2618" s="2891"/>
      <c r="R2618" s="2866"/>
      <c r="S2618" s="2866"/>
      <c r="T2618" s="2866"/>
      <c r="U2618" s="2866"/>
      <c r="V2618" s="2866"/>
      <c r="W2618" s="2866"/>
      <c r="X2618" s="2866"/>
      <c r="Y2618" s="2866"/>
      <c r="Z2618" s="2866"/>
      <c r="AA2618" s="2099"/>
      <c r="AC2618" s="124"/>
      <c r="AD2618" s="124"/>
      <c r="AE2618" s="124"/>
      <c r="AF2618" s="124"/>
      <c r="AG2618" s="124"/>
      <c r="AH2618" s="124"/>
      <c r="AI2618" s="124"/>
      <c r="AJ2618" s="124"/>
      <c r="AK2618" s="124"/>
      <c r="AL2618" s="124"/>
      <c r="AM2618" s="124"/>
      <c r="AN2618" s="124"/>
      <c r="AO2618" s="124"/>
      <c r="AP2618" s="124"/>
      <c r="AQ2618" s="124"/>
      <c r="AR2618" s="124"/>
      <c r="AS2618" s="124"/>
      <c r="AT2618" s="124"/>
      <c r="AU2618" s="124"/>
      <c r="AV2618" s="124"/>
      <c r="AW2618" s="124"/>
      <c r="AX2618" s="124"/>
      <c r="AY2618" s="124"/>
      <c r="AZ2618" s="124"/>
      <c r="BA2618" s="124"/>
      <c r="BB2618" s="124"/>
    </row>
    <row r="2619" spans="2:54" ht="15" customHeight="1">
      <c r="B2619" s="1155"/>
      <c r="C2619" s="3017"/>
      <c r="D2619" s="3017"/>
      <c r="E2619" s="1146" t="s">
        <v>1130</v>
      </c>
      <c r="F2619" s="1106"/>
      <c r="G2619" s="441" t="s">
        <v>93</v>
      </c>
      <c r="H2619" s="441" t="s">
        <v>1103</v>
      </c>
      <c r="I2619" s="441" t="s">
        <v>1131</v>
      </c>
      <c r="J2619" s="441" t="s">
        <v>112</v>
      </c>
      <c r="K2619" s="1111" t="s">
        <v>1112</v>
      </c>
      <c r="L2619" s="441" t="s">
        <v>1120</v>
      </c>
      <c r="M2619" s="441" t="str">
        <f t="shared" si="157"/>
        <v>&lt;INSERT CONNECTION POINT NAME&gt;</v>
      </c>
      <c r="N2619" s="1111" t="s">
        <v>1113</v>
      </c>
      <c r="O2619" s="1111" t="s">
        <v>1113</v>
      </c>
      <c r="P2619" s="1111"/>
      <c r="Q2619" s="2891"/>
      <c r="R2619" s="2866"/>
      <c r="S2619" s="2866"/>
      <c r="T2619" s="2866"/>
      <c r="U2619" s="2866"/>
      <c r="V2619" s="2866"/>
      <c r="W2619" s="2866"/>
      <c r="X2619" s="2866"/>
      <c r="Y2619" s="2866"/>
      <c r="Z2619" s="2866"/>
      <c r="AA2619" s="2099"/>
      <c r="AC2619" s="124"/>
      <c r="AD2619" s="124"/>
      <c r="AE2619" s="124"/>
      <c r="AF2619" s="124"/>
      <c r="AG2619" s="124"/>
      <c r="AH2619" s="124"/>
      <c r="AI2619" s="124"/>
      <c r="AJ2619" s="124"/>
      <c r="AK2619" s="124"/>
      <c r="AL2619" s="124"/>
      <c r="AM2619" s="124"/>
      <c r="AN2619" s="124"/>
      <c r="AO2619" s="124"/>
      <c r="AP2619" s="124"/>
      <c r="AQ2619" s="124"/>
      <c r="AR2619" s="124"/>
      <c r="AS2619" s="124"/>
      <c r="AT2619" s="124"/>
      <c r="AU2619" s="124"/>
      <c r="AV2619" s="124"/>
      <c r="AW2619" s="124"/>
      <c r="AX2619" s="124"/>
      <c r="AY2619" s="124"/>
      <c r="AZ2619" s="124"/>
      <c r="BA2619" s="124"/>
      <c r="BB2619" s="124"/>
    </row>
    <row r="2620" spans="2:54" ht="15" customHeight="1">
      <c r="B2620" s="1155"/>
      <c r="C2620" s="3016" t="s">
        <v>1134</v>
      </c>
      <c r="D2620" s="3016" t="s">
        <v>833</v>
      </c>
      <c r="E2620" s="1146" t="s">
        <v>1127</v>
      </c>
      <c r="F2620" s="1106"/>
      <c r="G2620" s="441" t="s">
        <v>93</v>
      </c>
      <c r="H2620" s="441" t="s">
        <v>1103</v>
      </c>
      <c r="I2620" s="441" t="s">
        <v>1128</v>
      </c>
      <c r="J2620" s="441" t="s">
        <v>112</v>
      </c>
      <c r="K2620" s="1111" t="s">
        <v>1134</v>
      </c>
      <c r="L2620" s="441" t="s">
        <v>1120</v>
      </c>
      <c r="M2620" s="441" t="str">
        <f t="shared" si="157"/>
        <v>&lt;INSERT CONNECTION POINT NAME&gt;</v>
      </c>
      <c r="N2620" s="1111" t="s">
        <v>1115</v>
      </c>
      <c r="O2620" s="1111" t="s">
        <v>833</v>
      </c>
      <c r="P2620" s="1111"/>
      <c r="Q2620" s="2892"/>
      <c r="R2620" s="2096"/>
      <c r="S2620" s="2870"/>
      <c r="T2620" s="2870"/>
      <c r="U2620" s="2870"/>
      <c r="V2620" s="2870"/>
      <c r="W2620" s="2870"/>
      <c r="X2620" s="2870"/>
      <c r="Y2620" s="2870"/>
      <c r="Z2620" s="2870"/>
      <c r="AA2620" s="2871"/>
      <c r="AC2620" s="124"/>
      <c r="AD2620" s="124"/>
      <c r="AE2620" s="124"/>
      <c r="AF2620" s="124"/>
      <c r="AG2620" s="124"/>
      <c r="AH2620" s="124"/>
      <c r="AI2620" s="124"/>
      <c r="AJ2620" s="124"/>
      <c r="AK2620" s="124"/>
      <c r="AL2620" s="124"/>
      <c r="AM2620" s="124"/>
      <c r="AN2620" s="124"/>
      <c r="AO2620" s="124"/>
      <c r="AP2620" s="124"/>
      <c r="AQ2620" s="124"/>
      <c r="AR2620" s="124"/>
      <c r="AS2620" s="124"/>
      <c r="AT2620" s="124"/>
      <c r="AU2620" s="124"/>
      <c r="AV2620" s="124"/>
      <c r="AW2620" s="124"/>
      <c r="AX2620" s="124"/>
      <c r="AY2620" s="124"/>
      <c r="AZ2620" s="124"/>
      <c r="BA2620" s="124"/>
      <c r="BB2620" s="124"/>
    </row>
    <row r="2621" spans="2:54" ht="15" customHeight="1">
      <c r="B2621" s="1155"/>
      <c r="C2621" s="3017"/>
      <c r="D2621" s="3017"/>
      <c r="E2621" s="1146" t="s">
        <v>1130</v>
      </c>
      <c r="F2621" s="1106"/>
      <c r="G2621" s="441" t="s">
        <v>93</v>
      </c>
      <c r="H2621" s="441" t="s">
        <v>1103</v>
      </c>
      <c r="I2621" s="441" t="s">
        <v>1131</v>
      </c>
      <c r="J2621" s="441" t="s">
        <v>112</v>
      </c>
      <c r="K2621" s="1111" t="s">
        <v>1134</v>
      </c>
      <c r="L2621" s="441" t="s">
        <v>1120</v>
      </c>
      <c r="M2621" s="441" t="str">
        <f t="shared" si="157"/>
        <v>&lt;INSERT CONNECTION POINT NAME&gt;</v>
      </c>
      <c r="N2621" s="1111" t="s">
        <v>1115</v>
      </c>
      <c r="O2621" s="1111" t="s">
        <v>833</v>
      </c>
      <c r="P2621" s="1111"/>
      <c r="Q2621" s="2892"/>
      <c r="R2621" s="2096"/>
      <c r="S2621" s="2870"/>
      <c r="T2621" s="2870"/>
      <c r="U2621" s="2870"/>
      <c r="V2621" s="2870"/>
      <c r="W2621" s="2870"/>
      <c r="X2621" s="2870"/>
      <c r="Y2621" s="2870"/>
      <c r="Z2621" s="2870"/>
      <c r="AA2621" s="2871"/>
      <c r="AC2621" s="124"/>
      <c r="AD2621" s="124"/>
      <c r="AE2621" s="124"/>
      <c r="AF2621" s="124"/>
      <c r="AG2621" s="124"/>
      <c r="AH2621" s="124"/>
      <c r="AI2621" s="124"/>
      <c r="AJ2621" s="124"/>
      <c r="AK2621" s="124"/>
      <c r="AL2621" s="124"/>
      <c r="AM2621" s="124"/>
      <c r="AN2621" s="124"/>
      <c r="AO2621" s="124"/>
      <c r="AP2621" s="124"/>
      <c r="AQ2621" s="124"/>
      <c r="AR2621" s="124"/>
      <c r="AS2621" s="124"/>
      <c r="AT2621" s="124"/>
      <c r="AU2621" s="124"/>
      <c r="AV2621" s="124"/>
      <c r="AW2621" s="124"/>
      <c r="AX2621" s="124"/>
      <c r="AY2621" s="124"/>
      <c r="AZ2621" s="124"/>
      <c r="BA2621" s="124"/>
      <c r="BB2621" s="124"/>
    </row>
    <row r="2622" spans="2:54" ht="15" customHeight="1">
      <c r="B2622" s="1155"/>
      <c r="C2622" s="3016" t="s">
        <v>1135</v>
      </c>
      <c r="D2622" s="3016" t="s">
        <v>833</v>
      </c>
      <c r="E2622" s="1146" t="s">
        <v>1127</v>
      </c>
      <c r="F2622" s="1106"/>
      <c r="G2622" s="441" t="s">
        <v>93</v>
      </c>
      <c r="H2622" s="441" t="s">
        <v>1103</v>
      </c>
      <c r="I2622" s="441" t="s">
        <v>1128</v>
      </c>
      <c r="J2622" s="441" t="s">
        <v>112</v>
      </c>
      <c r="K2622" s="1111" t="s">
        <v>1135</v>
      </c>
      <c r="L2622" s="441" t="s">
        <v>1120</v>
      </c>
      <c r="M2622" s="441" t="str">
        <f t="shared" si="157"/>
        <v>&lt;INSERT CONNECTION POINT NAME&gt;</v>
      </c>
      <c r="N2622" s="1111" t="s">
        <v>1106</v>
      </c>
      <c r="O2622" s="1111" t="s">
        <v>833</v>
      </c>
      <c r="P2622" s="1111"/>
      <c r="Q2622" s="2892"/>
      <c r="R2622" s="2096"/>
      <c r="S2622" s="2870"/>
      <c r="T2622" s="2870"/>
      <c r="U2622" s="2870"/>
      <c r="V2622" s="2870"/>
      <c r="W2622" s="2870"/>
      <c r="X2622" s="2870"/>
      <c r="Y2622" s="2870"/>
      <c r="Z2622" s="2870"/>
      <c r="AA2622" s="2871"/>
      <c r="AC2622" s="124"/>
      <c r="AD2622" s="124"/>
      <c r="AE2622" s="124"/>
      <c r="AF2622" s="124"/>
      <c r="AG2622" s="124"/>
      <c r="AH2622" s="124"/>
      <c r="AI2622" s="124"/>
      <c r="AJ2622" s="124"/>
      <c r="AK2622" s="124"/>
      <c r="AL2622" s="124"/>
      <c r="AM2622" s="124"/>
      <c r="AN2622" s="124"/>
      <c r="AO2622" s="124"/>
      <c r="AP2622" s="124"/>
      <c r="AQ2622" s="124"/>
      <c r="AR2622" s="124"/>
      <c r="AS2622" s="124"/>
      <c r="AT2622" s="124"/>
      <c r="AU2622" s="124"/>
      <c r="AV2622" s="124"/>
      <c r="AW2622" s="124"/>
      <c r="AX2622" s="124"/>
      <c r="AY2622" s="124"/>
      <c r="AZ2622" s="124"/>
      <c r="BA2622" s="124"/>
      <c r="BB2622" s="124"/>
    </row>
    <row r="2623" spans="2:54" ht="15" customHeight="1">
      <c r="B2623" s="1155"/>
      <c r="C2623" s="3017"/>
      <c r="D2623" s="3017"/>
      <c r="E2623" s="1146" t="s">
        <v>1130</v>
      </c>
      <c r="F2623" s="1106"/>
      <c r="G2623" s="441" t="s">
        <v>93</v>
      </c>
      <c r="H2623" s="441" t="s">
        <v>1103</v>
      </c>
      <c r="I2623" s="441" t="s">
        <v>1131</v>
      </c>
      <c r="J2623" s="441" t="s">
        <v>112</v>
      </c>
      <c r="K2623" s="1111" t="s">
        <v>1135</v>
      </c>
      <c r="L2623" s="441" t="s">
        <v>1120</v>
      </c>
      <c r="M2623" s="441" t="str">
        <f t="shared" si="157"/>
        <v>&lt;INSERT CONNECTION POINT NAME&gt;</v>
      </c>
      <c r="N2623" s="1111" t="s">
        <v>1106</v>
      </c>
      <c r="O2623" s="1111" t="s">
        <v>833</v>
      </c>
      <c r="P2623" s="1111"/>
      <c r="Q2623" s="2892"/>
      <c r="R2623" s="2096"/>
      <c r="S2623" s="2870"/>
      <c r="T2623" s="2870"/>
      <c r="U2623" s="2870"/>
      <c r="V2623" s="2870"/>
      <c r="W2623" s="2870"/>
      <c r="X2623" s="2870"/>
      <c r="Y2623" s="2870"/>
      <c r="Z2623" s="2870"/>
      <c r="AA2623" s="2871"/>
      <c r="AC2623" s="124"/>
      <c r="AD2623" s="124"/>
      <c r="AE2623" s="124"/>
      <c r="AF2623" s="124"/>
      <c r="AG2623" s="124"/>
      <c r="AH2623" s="124"/>
      <c r="AI2623" s="124"/>
      <c r="AJ2623" s="124"/>
      <c r="AK2623" s="124"/>
      <c r="AL2623" s="124"/>
      <c r="AM2623" s="124"/>
      <c r="AN2623" s="124"/>
      <c r="AO2623" s="124"/>
      <c r="AP2623" s="124"/>
      <c r="AQ2623" s="124"/>
      <c r="AR2623" s="124"/>
      <c r="AS2623" s="124"/>
      <c r="AT2623" s="124"/>
      <c r="AU2623" s="124"/>
      <c r="AV2623" s="124"/>
      <c r="AW2623" s="124"/>
      <c r="AX2623" s="124"/>
      <c r="AY2623" s="124"/>
      <c r="AZ2623" s="124"/>
      <c r="BA2623" s="124"/>
      <c r="BB2623" s="124"/>
    </row>
    <row r="2624" spans="2:54" ht="15" customHeight="1">
      <c r="B2624" s="1155"/>
      <c r="C2624" s="3016" t="s">
        <v>1135</v>
      </c>
      <c r="D2624" s="3016" t="s">
        <v>842</v>
      </c>
      <c r="E2624" s="1146" t="s">
        <v>1127</v>
      </c>
      <c r="F2624" s="1106"/>
      <c r="G2624" s="441" t="s">
        <v>93</v>
      </c>
      <c r="H2624" s="441" t="s">
        <v>1103</v>
      </c>
      <c r="I2624" s="441" t="s">
        <v>1128</v>
      </c>
      <c r="J2624" s="441" t="s">
        <v>112</v>
      </c>
      <c r="K2624" s="1111" t="s">
        <v>1135</v>
      </c>
      <c r="L2624" s="441" t="s">
        <v>1120</v>
      </c>
      <c r="M2624" s="441" t="str">
        <f t="shared" si="157"/>
        <v>&lt;INSERT CONNECTION POINT NAME&gt;</v>
      </c>
      <c r="N2624" s="1111" t="s">
        <v>1106</v>
      </c>
      <c r="O2624" s="1111" t="s">
        <v>842</v>
      </c>
      <c r="P2624" s="1111"/>
      <c r="Q2624" s="2892"/>
      <c r="R2624" s="2096"/>
      <c r="S2624" s="2870"/>
      <c r="T2624" s="2870"/>
      <c r="U2624" s="2870"/>
      <c r="V2624" s="2870"/>
      <c r="W2624" s="2870"/>
      <c r="X2624" s="2870"/>
      <c r="Y2624" s="2870"/>
      <c r="Z2624" s="2870"/>
      <c r="AA2624" s="2871"/>
      <c r="AC2624" s="124"/>
      <c r="AD2624" s="124"/>
      <c r="AE2624" s="124"/>
      <c r="AF2624" s="124"/>
      <c r="AG2624" s="124"/>
      <c r="AH2624" s="124"/>
      <c r="AI2624" s="124"/>
      <c r="AJ2624" s="124"/>
      <c r="AK2624" s="124"/>
      <c r="AL2624" s="124"/>
      <c r="AM2624" s="124"/>
      <c r="AN2624" s="124"/>
      <c r="AO2624" s="124"/>
      <c r="AP2624" s="124"/>
      <c r="AQ2624" s="124"/>
      <c r="AR2624" s="124"/>
      <c r="AS2624" s="124"/>
      <c r="AT2624" s="124"/>
      <c r="AU2624" s="124"/>
      <c r="AV2624" s="124"/>
      <c r="AW2624" s="124"/>
      <c r="AX2624" s="124"/>
      <c r="AY2624" s="124"/>
      <c r="AZ2624" s="124"/>
      <c r="BA2624" s="124"/>
      <c r="BB2624" s="124"/>
    </row>
    <row r="2625" spans="2:54" ht="15" customHeight="1">
      <c r="B2625" s="1155"/>
      <c r="C2625" s="3017"/>
      <c r="D2625" s="3017"/>
      <c r="E2625" s="1146" t="s">
        <v>1130</v>
      </c>
      <c r="F2625" s="1106"/>
      <c r="G2625" s="441" t="s">
        <v>93</v>
      </c>
      <c r="H2625" s="441" t="s">
        <v>1103</v>
      </c>
      <c r="I2625" s="441" t="s">
        <v>1131</v>
      </c>
      <c r="J2625" s="441" t="s">
        <v>112</v>
      </c>
      <c r="K2625" s="1111" t="s">
        <v>1135</v>
      </c>
      <c r="L2625" s="441" t="s">
        <v>1120</v>
      </c>
      <c r="M2625" s="441" t="str">
        <f t="shared" si="157"/>
        <v>&lt;INSERT CONNECTION POINT NAME&gt;</v>
      </c>
      <c r="N2625" s="1111" t="s">
        <v>1106</v>
      </c>
      <c r="O2625" s="1111" t="s">
        <v>842</v>
      </c>
      <c r="P2625" s="1111"/>
      <c r="Q2625" s="2892"/>
      <c r="R2625" s="2096"/>
      <c r="S2625" s="2870"/>
      <c r="T2625" s="2870"/>
      <c r="U2625" s="2870"/>
      <c r="V2625" s="2870"/>
      <c r="W2625" s="2870"/>
      <c r="X2625" s="2870"/>
      <c r="Y2625" s="2870"/>
      <c r="Z2625" s="2870"/>
      <c r="AA2625" s="2871"/>
      <c r="AC2625" s="124"/>
      <c r="AD2625" s="124"/>
      <c r="AE2625" s="124"/>
      <c r="AF2625" s="124"/>
      <c r="AG2625" s="124"/>
      <c r="AH2625" s="124"/>
      <c r="AI2625" s="124"/>
      <c r="AJ2625" s="124"/>
      <c r="AK2625" s="124"/>
      <c r="AL2625" s="124"/>
      <c r="AM2625" s="124"/>
      <c r="AN2625" s="124"/>
      <c r="AO2625" s="124"/>
      <c r="AP2625" s="124"/>
      <c r="AQ2625" s="124"/>
      <c r="AR2625" s="124"/>
      <c r="AS2625" s="124"/>
      <c r="AT2625" s="124"/>
      <c r="AU2625" s="124"/>
      <c r="AV2625" s="124"/>
      <c r="AW2625" s="124"/>
      <c r="AX2625" s="124"/>
      <c r="AY2625" s="124"/>
      <c r="AZ2625" s="124"/>
      <c r="BA2625" s="124"/>
      <c r="BB2625" s="124"/>
    </row>
    <row r="2626" spans="2:54" ht="15" customHeight="1">
      <c r="B2626" s="1155"/>
      <c r="C2626" s="3016" t="s">
        <v>1136</v>
      </c>
      <c r="D2626" s="3016" t="s">
        <v>833</v>
      </c>
      <c r="E2626" s="1146" t="s">
        <v>1127</v>
      </c>
      <c r="F2626" s="1106"/>
      <c r="G2626" s="441" t="s">
        <v>93</v>
      </c>
      <c r="H2626" s="441" t="s">
        <v>1103</v>
      </c>
      <c r="I2626" s="441" t="s">
        <v>1128</v>
      </c>
      <c r="J2626" s="441" t="s">
        <v>112</v>
      </c>
      <c r="K2626" s="1111" t="s">
        <v>1136</v>
      </c>
      <c r="L2626" s="441" t="s">
        <v>1120</v>
      </c>
      <c r="M2626" s="441" t="str">
        <f t="shared" si="157"/>
        <v>&lt;INSERT CONNECTION POINT NAME&gt;</v>
      </c>
      <c r="N2626" s="1111" t="s">
        <v>1106</v>
      </c>
      <c r="O2626" s="1111" t="s">
        <v>833</v>
      </c>
      <c r="P2626" s="1111"/>
      <c r="Q2626" s="2892"/>
      <c r="R2626" s="2096"/>
      <c r="S2626" s="2870"/>
      <c r="T2626" s="2870"/>
      <c r="U2626" s="2870"/>
      <c r="V2626" s="2870"/>
      <c r="W2626" s="2870"/>
      <c r="X2626" s="2870"/>
      <c r="Y2626" s="2870"/>
      <c r="Z2626" s="2870"/>
      <c r="AA2626" s="2871"/>
      <c r="AC2626" s="124"/>
      <c r="AD2626" s="124"/>
      <c r="AE2626" s="124"/>
      <c r="AF2626" s="124"/>
      <c r="AG2626" s="124"/>
      <c r="AH2626" s="124"/>
      <c r="AI2626" s="124"/>
      <c r="AJ2626" s="124"/>
      <c r="AK2626" s="124"/>
      <c r="AL2626" s="124"/>
      <c r="AM2626" s="124"/>
      <c r="AN2626" s="124"/>
      <c r="AO2626" s="124"/>
      <c r="AP2626" s="124"/>
      <c r="AQ2626" s="124"/>
      <c r="AR2626" s="124"/>
      <c r="AS2626" s="124"/>
      <c r="AT2626" s="124"/>
      <c r="AU2626" s="124"/>
      <c r="AV2626" s="124"/>
      <c r="AW2626" s="124"/>
      <c r="AX2626" s="124"/>
      <c r="AY2626" s="124"/>
      <c r="AZ2626" s="124"/>
      <c r="BA2626" s="124"/>
      <c r="BB2626" s="124"/>
    </row>
    <row r="2627" spans="2:54" ht="15" customHeight="1">
      <c r="B2627" s="1155"/>
      <c r="C2627" s="3017"/>
      <c r="D2627" s="3017"/>
      <c r="E2627" s="1146" t="s">
        <v>1130</v>
      </c>
      <c r="F2627" s="1106"/>
      <c r="G2627" s="441" t="s">
        <v>93</v>
      </c>
      <c r="H2627" s="441" t="s">
        <v>1103</v>
      </c>
      <c r="I2627" s="441" t="s">
        <v>1131</v>
      </c>
      <c r="J2627" s="441" t="s">
        <v>112</v>
      </c>
      <c r="K2627" s="1111" t="s">
        <v>1136</v>
      </c>
      <c r="L2627" s="441" t="s">
        <v>1120</v>
      </c>
      <c r="M2627" s="441" t="str">
        <f t="shared" si="157"/>
        <v>&lt;INSERT CONNECTION POINT NAME&gt;</v>
      </c>
      <c r="N2627" s="1111" t="s">
        <v>1106</v>
      </c>
      <c r="O2627" s="1111" t="s">
        <v>833</v>
      </c>
      <c r="P2627" s="1111"/>
      <c r="Q2627" s="2100"/>
      <c r="R2627" s="2101"/>
      <c r="S2627" s="2102"/>
      <c r="T2627" s="2102"/>
      <c r="U2627" s="2102"/>
      <c r="V2627" s="2102"/>
      <c r="W2627" s="2102"/>
      <c r="X2627" s="2102"/>
      <c r="Y2627" s="2102"/>
      <c r="Z2627" s="2102"/>
      <c r="AA2627" s="2103"/>
      <c r="AC2627" s="124"/>
      <c r="AD2627" s="124"/>
      <c r="AE2627" s="124"/>
      <c r="AF2627" s="124"/>
      <c r="AG2627" s="124"/>
      <c r="AH2627" s="124"/>
      <c r="AI2627" s="124"/>
      <c r="AJ2627" s="124"/>
      <c r="AK2627" s="124"/>
      <c r="AL2627" s="124"/>
      <c r="AM2627" s="124"/>
      <c r="AN2627" s="124"/>
      <c r="AO2627" s="124"/>
      <c r="AP2627" s="124"/>
      <c r="AQ2627" s="124"/>
      <c r="AR2627" s="124"/>
      <c r="AS2627" s="124"/>
      <c r="AT2627" s="124"/>
      <c r="AU2627" s="124"/>
      <c r="AV2627" s="124"/>
      <c r="AW2627" s="124"/>
      <c r="AX2627" s="124"/>
      <c r="AY2627" s="124"/>
      <c r="AZ2627" s="124"/>
      <c r="BA2627" s="124"/>
      <c r="BB2627" s="124"/>
    </row>
    <row r="2628" spans="2:54" ht="15" customHeight="1">
      <c r="B2628" s="1155"/>
      <c r="C2628" s="3016" t="s">
        <v>1136</v>
      </c>
      <c r="D2628" s="3016" t="s">
        <v>842</v>
      </c>
      <c r="E2628" s="1146" t="s">
        <v>1127</v>
      </c>
      <c r="F2628" s="1106"/>
      <c r="G2628" s="441" t="s">
        <v>93</v>
      </c>
      <c r="H2628" s="441" t="s">
        <v>1103</v>
      </c>
      <c r="I2628" s="441" t="s">
        <v>1128</v>
      </c>
      <c r="J2628" s="441" t="s">
        <v>112</v>
      </c>
      <c r="K2628" s="1111" t="s">
        <v>1136</v>
      </c>
      <c r="L2628" s="441" t="s">
        <v>1120</v>
      </c>
      <c r="M2628" s="441" t="str">
        <f t="shared" si="157"/>
        <v>&lt;INSERT CONNECTION POINT NAME&gt;</v>
      </c>
      <c r="N2628" s="1111" t="s">
        <v>1106</v>
      </c>
      <c r="O2628" s="1111" t="s">
        <v>842</v>
      </c>
      <c r="P2628" s="1111"/>
      <c r="Q2628" s="2100"/>
      <c r="R2628" s="2101"/>
      <c r="S2628" s="2102"/>
      <c r="T2628" s="2102"/>
      <c r="U2628" s="2102"/>
      <c r="V2628" s="2102"/>
      <c r="W2628" s="2102"/>
      <c r="X2628" s="2102"/>
      <c r="Y2628" s="2102"/>
      <c r="Z2628" s="2102"/>
      <c r="AA2628" s="2103"/>
      <c r="AC2628" s="124"/>
      <c r="AD2628" s="124"/>
      <c r="AE2628" s="124"/>
      <c r="AF2628" s="124"/>
      <c r="AG2628" s="124"/>
      <c r="AH2628" s="124"/>
      <c r="AI2628" s="124"/>
      <c r="AJ2628" s="124"/>
      <c r="AK2628" s="124"/>
      <c r="AL2628" s="124"/>
      <c r="AM2628" s="124"/>
      <c r="AN2628" s="124"/>
      <c r="AO2628" s="124"/>
      <c r="AP2628" s="124"/>
      <c r="AQ2628" s="124"/>
      <c r="AR2628" s="124"/>
      <c r="AS2628" s="124"/>
      <c r="AT2628" s="124"/>
      <c r="AU2628" s="124"/>
      <c r="AV2628" s="124"/>
      <c r="AW2628" s="124"/>
      <c r="AX2628" s="124"/>
      <c r="AY2628" s="124"/>
      <c r="AZ2628" s="124"/>
      <c r="BA2628" s="124"/>
      <c r="BB2628" s="124"/>
    </row>
    <row r="2629" spans="2:54" ht="15" customHeight="1" thickBot="1">
      <c r="B2629" s="2872"/>
      <c r="C2629" s="3018"/>
      <c r="D2629" s="3018"/>
      <c r="E2629" s="2873" t="s">
        <v>1130</v>
      </c>
      <c r="F2629" s="1106"/>
      <c r="G2629" s="441" t="s">
        <v>93</v>
      </c>
      <c r="H2629" s="441" t="s">
        <v>1103</v>
      </c>
      <c r="I2629" s="441" t="s">
        <v>1131</v>
      </c>
      <c r="J2629" s="441" t="s">
        <v>112</v>
      </c>
      <c r="K2629" s="1111" t="s">
        <v>1136</v>
      </c>
      <c r="L2629" s="441" t="s">
        <v>1120</v>
      </c>
      <c r="M2629" s="441" t="str">
        <f t="shared" si="157"/>
        <v>&lt;INSERT CONNECTION POINT NAME&gt;</v>
      </c>
      <c r="N2629" s="1111" t="s">
        <v>1106</v>
      </c>
      <c r="O2629" s="1111" t="s">
        <v>842</v>
      </c>
      <c r="P2629" s="1111"/>
      <c r="Q2629" s="2893"/>
      <c r="R2629" s="2894"/>
      <c r="S2629" s="2877"/>
      <c r="T2629" s="2877"/>
      <c r="U2629" s="2877"/>
      <c r="V2629" s="2877"/>
      <c r="W2629" s="2877"/>
      <c r="X2629" s="2877"/>
      <c r="Y2629" s="2877"/>
      <c r="Z2629" s="2877"/>
      <c r="AA2629" s="2878"/>
      <c r="AC2629" s="124"/>
      <c r="AD2629" s="124"/>
      <c r="AE2629" s="124"/>
      <c r="AF2629" s="124"/>
      <c r="AG2629" s="124"/>
      <c r="AH2629" s="124"/>
      <c r="AI2629" s="124"/>
      <c r="AJ2629" s="124"/>
      <c r="AK2629" s="124"/>
      <c r="AL2629" s="124"/>
      <c r="AM2629" s="124"/>
      <c r="AN2629" s="124"/>
      <c r="AO2629" s="124"/>
      <c r="AP2629" s="124"/>
      <c r="AQ2629" s="124"/>
      <c r="AR2629" s="124"/>
      <c r="AS2629" s="124"/>
      <c r="AT2629" s="124"/>
      <c r="AU2629" s="124"/>
      <c r="AV2629" s="124"/>
      <c r="AW2629" s="124"/>
      <c r="AX2629" s="124"/>
      <c r="AY2629" s="124"/>
      <c r="AZ2629" s="124"/>
      <c r="BA2629" s="124"/>
      <c r="BB2629" s="124"/>
    </row>
    <row r="2630" spans="2:54" ht="15" customHeight="1">
      <c r="B2630" s="1145" t="s">
        <v>1125</v>
      </c>
      <c r="C2630" s="3019" t="s">
        <v>1126</v>
      </c>
      <c r="D2630" s="3019" t="s">
        <v>842</v>
      </c>
      <c r="E2630" s="1146" t="s">
        <v>1127</v>
      </c>
      <c r="F2630" s="1106"/>
      <c r="G2630" s="441" t="s">
        <v>93</v>
      </c>
      <c r="H2630" s="441" t="s">
        <v>1103</v>
      </c>
      <c r="I2630" s="441" t="s">
        <v>1128</v>
      </c>
      <c r="J2630" s="441" t="s">
        <v>112</v>
      </c>
      <c r="K2630" s="441" t="s">
        <v>1126</v>
      </c>
      <c r="L2630" s="441" t="s">
        <v>1120</v>
      </c>
      <c r="M2630" s="441" t="str">
        <f t="shared" ref="M2630" si="160">B2630</f>
        <v>&lt;INSERT CONNECTION POINT NAME&gt;</v>
      </c>
      <c r="N2630" s="441" t="s">
        <v>1129</v>
      </c>
      <c r="O2630" s="441" t="s">
        <v>842</v>
      </c>
      <c r="P2630" s="1111"/>
      <c r="Q2630" s="1147"/>
      <c r="R2630" s="1148"/>
      <c r="S2630" s="1149"/>
      <c r="T2630" s="1149"/>
      <c r="U2630" s="1149"/>
      <c r="V2630" s="1149"/>
      <c r="W2630" s="1149"/>
      <c r="X2630" s="1149"/>
      <c r="Y2630" s="1149"/>
      <c r="Z2630" s="1149"/>
      <c r="AA2630" s="1150"/>
      <c r="AB2630" s="1125"/>
      <c r="AC2630" s="1151"/>
      <c r="AD2630" s="1152"/>
      <c r="AE2630" s="1153"/>
      <c r="AF2630" s="1153"/>
      <c r="AG2630" s="1153"/>
      <c r="AH2630" s="124"/>
      <c r="AI2630" s="124"/>
      <c r="AJ2630" s="124"/>
      <c r="AK2630" s="124"/>
      <c r="AL2630" s="124"/>
      <c r="AM2630" s="124"/>
      <c r="AN2630" s="124"/>
      <c r="AO2630" s="124"/>
      <c r="AP2630" s="124"/>
      <c r="AQ2630" s="1153"/>
      <c r="AR2630" s="1154"/>
      <c r="AS2630" s="1154"/>
      <c r="AT2630" s="1154"/>
      <c r="AU2630" s="1154"/>
      <c r="AV2630" s="1154"/>
      <c r="AW2630" s="1154"/>
      <c r="AX2630" s="1154"/>
      <c r="AY2630" s="1154"/>
      <c r="AZ2630" s="1154"/>
      <c r="BA2630" s="1154"/>
      <c r="BB2630" s="1154"/>
    </row>
    <row r="2631" spans="2:54" ht="15" customHeight="1">
      <c r="B2631" s="1155"/>
      <c r="C2631" s="3017"/>
      <c r="D2631" s="3017"/>
      <c r="E2631" s="1146" t="s">
        <v>1130</v>
      </c>
      <c r="F2631" s="1106"/>
      <c r="G2631" s="441" t="s">
        <v>93</v>
      </c>
      <c r="H2631" s="441" t="s">
        <v>1103</v>
      </c>
      <c r="I2631" s="441" t="s">
        <v>1131</v>
      </c>
      <c r="J2631" s="441" t="s">
        <v>112</v>
      </c>
      <c r="K2631" s="441" t="s">
        <v>1126</v>
      </c>
      <c r="L2631" s="441" t="s">
        <v>1120</v>
      </c>
      <c r="M2631" s="441" t="str">
        <f t="shared" si="157"/>
        <v>&lt;INSERT CONNECTION POINT NAME&gt;</v>
      </c>
      <c r="N2631" s="441" t="s">
        <v>1129</v>
      </c>
      <c r="O2631" s="441" t="s">
        <v>842</v>
      </c>
      <c r="P2631" s="1111"/>
      <c r="Q2631" s="1156"/>
      <c r="R2631" s="1157"/>
      <c r="S2631" s="1158"/>
      <c r="T2631" s="1158"/>
      <c r="U2631" s="1158"/>
      <c r="V2631" s="1158"/>
      <c r="W2631" s="1158"/>
      <c r="X2631" s="1158"/>
      <c r="Y2631" s="1158"/>
      <c r="Z2631" s="1158"/>
      <c r="AA2631" s="1159"/>
      <c r="AB2631" s="1125"/>
      <c r="AC2631" s="1151"/>
      <c r="AD2631" s="1152"/>
      <c r="AE2631" s="1153"/>
      <c r="AF2631" s="1153"/>
      <c r="AG2631" s="1153"/>
      <c r="AH2631" s="124"/>
      <c r="AI2631" s="124"/>
      <c r="AJ2631" s="124"/>
      <c r="AK2631" s="124"/>
      <c r="AL2631" s="124"/>
      <c r="AM2631" s="124"/>
      <c r="AN2631" s="124"/>
      <c r="AO2631" s="124"/>
      <c r="AP2631" s="124"/>
      <c r="AQ2631" s="1153"/>
      <c r="AR2631" s="1154"/>
      <c r="AS2631" s="1154"/>
      <c r="AT2631" s="1154"/>
      <c r="AU2631" s="1154"/>
      <c r="AV2631" s="1154"/>
      <c r="AW2631" s="1154"/>
      <c r="AX2631" s="1154"/>
      <c r="AY2631" s="1154"/>
      <c r="AZ2631" s="1154"/>
      <c r="BA2631" s="1154"/>
      <c r="BB2631" s="1154"/>
    </row>
    <row r="2632" spans="2:54" ht="15" customHeight="1">
      <c r="B2632" s="1155"/>
      <c r="C2632" s="3016" t="s">
        <v>1132</v>
      </c>
      <c r="D2632" s="3016" t="s">
        <v>833</v>
      </c>
      <c r="E2632" s="1146" t="s">
        <v>1127</v>
      </c>
      <c r="F2632" s="1106"/>
      <c r="G2632" s="441" t="s">
        <v>93</v>
      </c>
      <c r="H2632" s="441" t="s">
        <v>1103</v>
      </c>
      <c r="I2632" s="441" t="s">
        <v>1128</v>
      </c>
      <c r="J2632" s="441" t="s">
        <v>112</v>
      </c>
      <c r="K2632" s="1111" t="s">
        <v>1132</v>
      </c>
      <c r="L2632" s="441" t="s">
        <v>1120</v>
      </c>
      <c r="M2632" s="441" t="str">
        <f t="shared" si="157"/>
        <v>&lt;INSERT CONNECTION POINT NAME&gt;</v>
      </c>
      <c r="N2632" s="1111" t="s">
        <v>1106</v>
      </c>
      <c r="O2632" s="1111" t="s">
        <v>833</v>
      </c>
      <c r="P2632" s="1111"/>
      <c r="Q2632" s="2850"/>
      <c r="R2632" s="2097"/>
      <c r="S2632" s="2851"/>
      <c r="T2632" s="2851"/>
      <c r="U2632" s="2851"/>
      <c r="V2632" s="2851"/>
      <c r="W2632" s="2852"/>
      <c r="X2632" s="2852"/>
      <c r="Y2632" s="2852"/>
      <c r="Z2632" s="2852"/>
      <c r="AA2632" s="2853"/>
      <c r="AB2632" s="1125"/>
      <c r="AC2632" s="1151"/>
      <c r="AD2632" s="1152"/>
      <c r="AE2632" s="1153"/>
      <c r="AF2632" s="1153"/>
      <c r="AG2632" s="1153"/>
      <c r="AH2632" s="124"/>
      <c r="AI2632" s="124"/>
      <c r="AJ2632" s="124"/>
      <c r="AK2632" s="124"/>
      <c r="AL2632" s="1153"/>
      <c r="AM2632" s="124"/>
      <c r="AN2632" s="124"/>
      <c r="AO2632" s="1153"/>
      <c r="AP2632" s="1153"/>
      <c r="AQ2632" s="1153"/>
      <c r="AR2632" s="1154"/>
      <c r="AS2632" s="1154"/>
      <c r="AT2632" s="1154"/>
      <c r="AU2632" s="1160"/>
      <c r="AV2632" s="1154"/>
      <c r="AW2632" s="1154"/>
      <c r="AX2632" s="1154"/>
      <c r="AY2632" s="1154"/>
      <c r="AZ2632" s="1154"/>
      <c r="BA2632" s="1154"/>
      <c r="BB2632" s="1154"/>
    </row>
    <row r="2633" spans="2:54" ht="15" customHeight="1">
      <c r="B2633" s="1155"/>
      <c r="C2633" s="3017"/>
      <c r="D2633" s="3017"/>
      <c r="E2633" s="1146" t="s">
        <v>1130</v>
      </c>
      <c r="F2633" s="1106"/>
      <c r="G2633" s="441" t="s">
        <v>93</v>
      </c>
      <c r="H2633" s="441" t="s">
        <v>1103</v>
      </c>
      <c r="I2633" s="441" t="s">
        <v>1131</v>
      </c>
      <c r="J2633" s="441" t="s">
        <v>112</v>
      </c>
      <c r="K2633" s="1111" t="s">
        <v>1132</v>
      </c>
      <c r="L2633" s="441" t="s">
        <v>1120</v>
      </c>
      <c r="M2633" s="441" t="str">
        <f t="shared" si="157"/>
        <v>&lt;INSERT CONNECTION POINT NAME&gt;</v>
      </c>
      <c r="N2633" s="1111" t="s">
        <v>1106</v>
      </c>
      <c r="O2633" s="1111" t="s">
        <v>833</v>
      </c>
      <c r="P2633" s="1111"/>
      <c r="Q2633" s="2850"/>
      <c r="R2633" s="2097"/>
      <c r="S2633" s="2851"/>
      <c r="T2633" s="2851"/>
      <c r="U2633" s="2851"/>
      <c r="V2633" s="2851"/>
      <c r="W2633" s="2852"/>
      <c r="X2633" s="2852"/>
      <c r="Y2633" s="2852"/>
      <c r="Z2633" s="2852"/>
      <c r="AA2633" s="2853"/>
      <c r="AB2633" s="1125"/>
      <c r="AC2633" s="1151"/>
      <c r="AD2633" s="1152"/>
      <c r="AE2633" s="1153"/>
      <c r="AF2633" s="1153"/>
      <c r="AG2633" s="1153"/>
      <c r="AH2633" s="124"/>
      <c r="AI2633" s="124"/>
      <c r="AJ2633" s="124"/>
      <c r="AK2633" s="124"/>
      <c r="AL2633" s="1153"/>
      <c r="AM2633" s="124"/>
      <c r="AN2633" s="124"/>
      <c r="AO2633" s="1153"/>
      <c r="AP2633" s="1153"/>
      <c r="AQ2633" s="1153"/>
      <c r="AR2633" s="1154"/>
      <c r="AS2633" s="1154"/>
      <c r="AT2633" s="1154"/>
      <c r="AU2633" s="1160"/>
      <c r="AV2633" s="1154"/>
      <c r="AW2633" s="1154"/>
      <c r="AX2633" s="1154"/>
      <c r="AY2633" s="1154"/>
      <c r="AZ2633" s="1154"/>
      <c r="BA2633" s="1154"/>
      <c r="BB2633" s="1154"/>
    </row>
    <row r="2634" spans="2:54" ht="15" customHeight="1">
      <c r="B2634" s="1155"/>
      <c r="C2634" s="3016" t="s">
        <v>1132</v>
      </c>
      <c r="D2634" s="3016" t="s">
        <v>842</v>
      </c>
      <c r="E2634" s="1146" t="s">
        <v>1127</v>
      </c>
      <c r="F2634" s="1106"/>
      <c r="G2634" s="441" t="s">
        <v>93</v>
      </c>
      <c r="H2634" s="441" t="s">
        <v>1103</v>
      </c>
      <c r="I2634" s="441" t="s">
        <v>1128</v>
      </c>
      <c r="J2634" s="441" t="s">
        <v>112</v>
      </c>
      <c r="K2634" s="1111" t="s">
        <v>1132</v>
      </c>
      <c r="L2634" s="441" t="s">
        <v>1120</v>
      </c>
      <c r="M2634" s="441" t="str">
        <f t="shared" si="157"/>
        <v>&lt;INSERT CONNECTION POINT NAME&gt;</v>
      </c>
      <c r="N2634" s="1111" t="s">
        <v>1106</v>
      </c>
      <c r="O2634" s="1112" t="s">
        <v>842</v>
      </c>
      <c r="P2634" s="1111"/>
      <c r="Q2634" s="2850"/>
      <c r="R2634" s="2097"/>
      <c r="S2634" s="2851"/>
      <c r="T2634" s="2851"/>
      <c r="U2634" s="2851"/>
      <c r="V2634" s="2851"/>
      <c r="W2634" s="2852"/>
      <c r="X2634" s="2852"/>
      <c r="Y2634" s="2852"/>
      <c r="Z2634" s="2852"/>
      <c r="AA2634" s="2853"/>
      <c r="AB2634" s="1125"/>
      <c r="AC2634" s="1151"/>
      <c r="AD2634" s="1152"/>
      <c r="AE2634" s="1153"/>
      <c r="AF2634" s="1153"/>
      <c r="AG2634" s="1153"/>
      <c r="AH2634" s="124"/>
      <c r="AI2634" s="124"/>
      <c r="AJ2634" s="124"/>
      <c r="AK2634" s="124"/>
      <c r="AL2634" s="1153"/>
      <c r="AM2634" s="124"/>
      <c r="AN2634" s="124"/>
      <c r="AO2634" s="1153"/>
      <c r="AP2634" s="1161"/>
      <c r="AQ2634" s="1153"/>
      <c r="AR2634" s="1154"/>
      <c r="AS2634" s="1154"/>
      <c r="AT2634" s="1154"/>
      <c r="AU2634" s="1160"/>
      <c r="AV2634" s="1154"/>
      <c r="AW2634" s="1154"/>
      <c r="AX2634" s="1154"/>
      <c r="AY2634" s="1154"/>
      <c r="AZ2634" s="1154"/>
      <c r="BA2634" s="1154"/>
      <c r="BB2634" s="1154"/>
    </row>
    <row r="2635" spans="2:54" ht="15" customHeight="1">
      <c r="B2635" s="1155"/>
      <c r="C2635" s="3017"/>
      <c r="D2635" s="3017"/>
      <c r="E2635" s="1146" t="s">
        <v>1130</v>
      </c>
      <c r="F2635" s="1106"/>
      <c r="G2635" s="441" t="s">
        <v>93</v>
      </c>
      <c r="H2635" s="441" t="s">
        <v>1103</v>
      </c>
      <c r="I2635" s="441" t="s">
        <v>1131</v>
      </c>
      <c r="J2635" s="441" t="s">
        <v>112</v>
      </c>
      <c r="K2635" s="1111" t="s">
        <v>1132</v>
      </c>
      <c r="L2635" s="441" t="s">
        <v>1120</v>
      </c>
      <c r="M2635" s="441" t="str">
        <f t="shared" si="157"/>
        <v>&lt;INSERT CONNECTION POINT NAME&gt;</v>
      </c>
      <c r="N2635" s="1111" t="s">
        <v>1106</v>
      </c>
      <c r="O2635" s="1112" t="s">
        <v>842</v>
      </c>
      <c r="P2635" s="1111"/>
      <c r="Q2635" s="2850"/>
      <c r="R2635" s="2097"/>
      <c r="S2635" s="2851"/>
      <c r="T2635" s="2851"/>
      <c r="U2635" s="2851"/>
      <c r="V2635" s="2851"/>
      <c r="W2635" s="2852"/>
      <c r="X2635" s="2852"/>
      <c r="Y2635" s="2852"/>
      <c r="Z2635" s="2852"/>
      <c r="AA2635" s="2853"/>
      <c r="AB2635" s="1125"/>
      <c r="AC2635" s="1151"/>
      <c r="AD2635" s="1152"/>
      <c r="AE2635" s="1153"/>
      <c r="AF2635" s="1153"/>
      <c r="AG2635" s="1153"/>
      <c r="AH2635" s="124"/>
      <c r="AI2635" s="124"/>
      <c r="AJ2635" s="124"/>
      <c r="AK2635" s="124"/>
      <c r="AL2635" s="1153"/>
      <c r="AM2635" s="124"/>
      <c r="AN2635" s="124"/>
      <c r="AO2635" s="1153"/>
      <c r="AP2635" s="1161"/>
      <c r="AQ2635" s="1153"/>
      <c r="AR2635" s="1154"/>
      <c r="AS2635" s="1154"/>
      <c r="AT2635" s="1154"/>
      <c r="AU2635" s="1160"/>
      <c r="AV2635" s="1154"/>
      <c r="AW2635" s="1154"/>
      <c r="AX2635" s="1154"/>
      <c r="AY2635" s="1154"/>
      <c r="AZ2635" s="1154"/>
      <c r="BA2635" s="1154"/>
      <c r="BB2635" s="1154"/>
    </row>
    <row r="2636" spans="2:54" ht="15" customHeight="1">
      <c r="B2636" s="1155"/>
      <c r="C2636" s="3016" t="s">
        <v>1133</v>
      </c>
      <c r="D2636" s="3016"/>
      <c r="E2636" s="1146" t="s">
        <v>1127</v>
      </c>
      <c r="F2636" s="1106"/>
      <c r="G2636" s="441" t="s">
        <v>93</v>
      </c>
      <c r="H2636" s="441" t="s">
        <v>1103</v>
      </c>
      <c r="I2636" s="441" t="s">
        <v>1128</v>
      </c>
      <c r="J2636" s="441" t="s">
        <v>112</v>
      </c>
      <c r="K2636" s="1111" t="s">
        <v>1133</v>
      </c>
      <c r="L2636" s="441" t="s">
        <v>1120</v>
      </c>
      <c r="M2636" s="441" t="str">
        <f t="shared" si="157"/>
        <v>&lt;INSERT CONNECTION POINT NAME&gt;</v>
      </c>
      <c r="N2636" s="1111" t="s">
        <v>1108</v>
      </c>
      <c r="O2636" s="1111" t="s">
        <v>1109</v>
      </c>
      <c r="P2636" s="1111"/>
      <c r="Q2636" s="2856"/>
      <c r="R2636" s="2098"/>
      <c r="S2636" s="2858"/>
      <c r="T2636" s="2858"/>
      <c r="U2636" s="2858"/>
      <c r="V2636" s="2858"/>
      <c r="W2636" s="2859"/>
      <c r="X2636" s="2859"/>
      <c r="Y2636" s="2859"/>
      <c r="Z2636" s="2859"/>
      <c r="AA2636" s="2860"/>
      <c r="AB2636" s="1125"/>
      <c r="AC2636" s="1151"/>
      <c r="AD2636" s="1152"/>
      <c r="AE2636" s="1153"/>
      <c r="AF2636" s="1153"/>
      <c r="AG2636" s="1153"/>
      <c r="AH2636" s="124"/>
      <c r="AI2636" s="124"/>
      <c r="AJ2636" s="124"/>
      <c r="AK2636" s="124"/>
      <c r="AL2636" s="1153"/>
      <c r="AM2636" s="124"/>
      <c r="AN2636" s="124"/>
      <c r="AO2636" s="1153"/>
      <c r="AP2636" s="1153"/>
      <c r="AQ2636" s="1153"/>
      <c r="AR2636" s="1154"/>
      <c r="AS2636" s="1154"/>
      <c r="AT2636" s="1154"/>
      <c r="AU2636" s="1154"/>
      <c r="AV2636" s="1154"/>
      <c r="AW2636" s="1154"/>
      <c r="AX2636" s="1154"/>
      <c r="AY2636" s="1154"/>
      <c r="AZ2636" s="1154"/>
      <c r="BA2636" s="1154"/>
      <c r="BB2636" s="1154"/>
    </row>
    <row r="2637" spans="2:54" ht="15" customHeight="1">
      <c r="B2637" s="1155"/>
      <c r="C2637" s="3017"/>
      <c r="D2637" s="3017"/>
      <c r="E2637" s="1146" t="s">
        <v>1130</v>
      </c>
      <c r="F2637" s="1106"/>
      <c r="G2637" s="441" t="s">
        <v>93</v>
      </c>
      <c r="H2637" s="441" t="s">
        <v>1103</v>
      </c>
      <c r="I2637" s="441" t="s">
        <v>1131</v>
      </c>
      <c r="J2637" s="441" t="s">
        <v>112</v>
      </c>
      <c r="K2637" s="1111" t="s">
        <v>1133</v>
      </c>
      <c r="L2637" s="441" t="s">
        <v>1120</v>
      </c>
      <c r="M2637" s="441" t="str">
        <f t="shared" ref="M2637:M2700" si="161">M2636</f>
        <v>&lt;INSERT CONNECTION POINT NAME&gt;</v>
      </c>
      <c r="N2637" s="1111" t="s">
        <v>1108</v>
      </c>
      <c r="O2637" s="1111" t="s">
        <v>1109</v>
      </c>
      <c r="P2637" s="1111"/>
      <c r="Q2637" s="2856"/>
      <c r="R2637" s="2098"/>
      <c r="S2637" s="2858"/>
      <c r="T2637" s="2858"/>
      <c r="U2637" s="2858"/>
      <c r="V2637" s="2858"/>
      <c r="W2637" s="2859"/>
      <c r="X2637" s="2859"/>
      <c r="Y2637" s="2859"/>
      <c r="Z2637" s="2859"/>
      <c r="AA2637" s="2860"/>
      <c r="AB2637" s="1125"/>
      <c r="AC2637" s="1151"/>
      <c r="AD2637" s="1152"/>
      <c r="AE2637" s="1153"/>
      <c r="AF2637" s="1153"/>
      <c r="AG2637" s="1153"/>
      <c r="AH2637" s="124"/>
      <c r="AI2637" s="124"/>
      <c r="AJ2637" s="124"/>
      <c r="AK2637" s="124"/>
      <c r="AL2637" s="1153"/>
      <c r="AM2637" s="124"/>
      <c r="AN2637" s="124"/>
      <c r="AO2637" s="1153"/>
      <c r="AP2637" s="1153"/>
      <c r="AQ2637" s="1153"/>
      <c r="AR2637" s="1154"/>
      <c r="AS2637" s="1154"/>
      <c r="AT2637" s="1154"/>
      <c r="AU2637" s="1154"/>
      <c r="AV2637" s="1154"/>
      <c r="AW2637" s="1154"/>
      <c r="AX2637" s="1154"/>
      <c r="AY2637" s="1154"/>
      <c r="AZ2637" s="1154"/>
      <c r="BA2637" s="1154"/>
      <c r="BB2637" s="1154"/>
    </row>
    <row r="2638" spans="2:54" ht="15" customHeight="1">
      <c r="B2638" s="1155"/>
      <c r="C2638" s="3016" t="s">
        <v>1110</v>
      </c>
      <c r="D2638" s="3016"/>
      <c r="E2638" s="1146" t="s">
        <v>1127</v>
      </c>
      <c r="F2638" s="1106"/>
      <c r="G2638" s="441" t="s">
        <v>93</v>
      </c>
      <c r="H2638" s="441" t="s">
        <v>1103</v>
      </c>
      <c r="I2638" s="441" t="s">
        <v>1128</v>
      </c>
      <c r="J2638" s="441" t="s">
        <v>112</v>
      </c>
      <c r="K2638" s="1111" t="s">
        <v>1110</v>
      </c>
      <c r="L2638" s="441" t="s">
        <v>1120</v>
      </c>
      <c r="M2638" s="441" t="str">
        <f t="shared" si="161"/>
        <v>&lt;INSERT CONNECTION POINT NAME&gt;</v>
      </c>
      <c r="N2638" s="1111" t="s">
        <v>1111</v>
      </c>
      <c r="O2638" s="1112">
        <v>0</v>
      </c>
      <c r="P2638" s="1111"/>
      <c r="Q2638" s="2890"/>
      <c r="R2638" s="2093"/>
      <c r="S2638" s="2883"/>
      <c r="T2638" s="2883"/>
      <c r="U2638" s="2883"/>
      <c r="V2638" s="2883"/>
      <c r="W2638" s="2863"/>
      <c r="X2638" s="2863"/>
      <c r="Y2638" s="2863"/>
      <c r="Z2638" s="2863"/>
      <c r="AA2638" s="2864"/>
      <c r="AB2638" s="1125"/>
      <c r="AC2638" s="1151"/>
      <c r="AD2638" s="1152"/>
      <c r="AE2638" s="1153"/>
      <c r="AF2638" s="1153"/>
      <c r="AG2638" s="1153"/>
      <c r="AH2638" s="124"/>
      <c r="AI2638" s="124"/>
      <c r="AJ2638" s="124"/>
      <c r="AK2638" s="124"/>
      <c r="AL2638" s="1153"/>
      <c r="AM2638" s="124"/>
      <c r="AN2638" s="124"/>
      <c r="AO2638" s="1153"/>
      <c r="AP2638" s="1161"/>
      <c r="AQ2638" s="1153"/>
      <c r="AR2638" s="1154"/>
      <c r="AS2638" s="1154"/>
      <c r="AT2638" s="1154"/>
      <c r="AU2638" s="1154"/>
      <c r="AV2638" s="1154"/>
      <c r="AW2638" s="1154"/>
      <c r="AX2638" s="1154"/>
      <c r="AY2638" s="1154"/>
      <c r="AZ2638" s="1154"/>
      <c r="BA2638" s="1154"/>
      <c r="BB2638" s="1154"/>
    </row>
    <row r="2639" spans="2:54" ht="15" customHeight="1">
      <c r="B2639" s="1155"/>
      <c r="C2639" s="3017"/>
      <c r="D2639" s="3017"/>
      <c r="E2639" s="1146" t="s">
        <v>1130</v>
      </c>
      <c r="F2639" s="1106"/>
      <c r="G2639" s="441" t="s">
        <v>93</v>
      </c>
      <c r="H2639" s="441" t="s">
        <v>1103</v>
      </c>
      <c r="I2639" s="441" t="s">
        <v>1131</v>
      </c>
      <c r="J2639" s="441" t="s">
        <v>112</v>
      </c>
      <c r="K2639" s="1111" t="s">
        <v>1110</v>
      </c>
      <c r="L2639" s="441" t="s">
        <v>1120</v>
      </c>
      <c r="M2639" s="441" t="str">
        <f t="shared" si="161"/>
        <v>&lt;INSERT CONNECTION POINT NAME&gt;</v>
      </c>
      <c r="N2639" s="1111" t="s">
        <v>1111</v>
      </c>
      <c r="O2639" s="1112">
        <v>0</v>
      </c>
      <c r="P2639" s="1111"/>
      <c r="Q2639" s="2890"/>
      <c r="R2639" s="2093"/>
      <c r="S2639" s="2883"/>
      <c r="T2639" s="2883"/>
      <c r="U2639" s="2883"/>
      <c r="V2639" s="2883"/>
      <c r="W2639" s="2863"/>
      <c r="X2639" s="2863"/>
      <c r="Y2639" s="2863"/>
      <c r="Z2639" s="2863"/>
      <c r="AA2639" s="2864"/>
      <c r="AB2639" s="1125"/>
      <c r="AC2639" s="1151"/>
      <c r="AD2639" s="1152"/>
      <c r="AE2639" s="1153"/>
      <c r="AF2639" s="1153"/>
      <c r="AG2639" s="1153"/>
      <c r="AH2639" s="124"/>
      <c r="AI2639" s="124"/>
      <c r="AJ2639" s="124"/>
      <c r="AK2639" s="124"/>
      <c r="AL2639" s="1153"/>
      <c r="AM2639" s="124"/>
      <c r="AN2639" s="124"/>
      <c r="AO2639" s="1153"/>
      <c r="AP2639" s="1161"/>
      <c r="AQ2639" s="1153"/>
      <c r="AR2639" s="1154"/>
      <c r="AS2639" s="1154"/>
      <c r="AT2639" s="1154"/>
      <c r="AU2639" s="1154"/>
      <c r="AV2639" s="1154"/>
      <c r="AW2639" s="1154"/>
      <c r="AX2639" s="1154"/>
      <c r="AY2639" s="1154"/>
      <c r="AZ2639" s="1154"/>
      <c r="BA2639" s="1154"/>
      <c r="BB2639" s="1154"/>
    </row>
    <row r="2640" spans="2:54" ht="15" customHeight="1">
      <c r="B2640" s="1155"/>
      <c r="C2640" s="3016" t="s">
        <v>1112</v>
      </c>
      <c r="D2640" s="3016"/>
      <c r="E2640" s="1146" t="s">
        <v>1127</v>
      </c>
      <c r="F2640" s="1106"/>
      <c r="G2640" s="441" t="s">
        <v>93</v>
      </c>
      <c r="H2640" s="441" t="s">
        <v>1103</v>
      </c>
      <c r="I2640" s="441" t="s">
        <v>1128</v>
      </c>
      <c r="J2640" s="441" t="s">
        <v>112</v>
      </c>
      <c r="K2640" s="1111" t="s">
        <v>1112</v>
      </c>
      <c r="L2640" s="441" t="s">
        <v>1120</v>
      </c>
      <c r="M2640" s="441" t="str">
        <f t="shared" si="161"/>
        <v>&lt;INSERT CONNECTION POINT NAME&gt;</v>
      </c>
      <c r="N2640" s="1111" t="s">
        <v>1113</v>
      </c>
      <c r="O2640" s="1111" t="s">
        <v>1113</v>
      </c>
      <c r="P2640" s="1111"/>
      <c r="Q2640" s="2891"/>
      <c r="R2640" s="2866"/>
      <c r="S2640" s="2866"/>
      <c r="T2640" s="2866"/>
      <c r="U2640" s="2866"/>
      <c r="V2640" s="2866"/>
      <c r="W2640" s="2866"/>
      <c r="X2640" s="2866"/>
      <c r="Y2640" s="2866"/>
      <c r="Z2640" s="2866"/>
      <c r="AA2640" s="2099"/>
      <c r="AB2640" s="1125"/>
      <c r="AC2640" s="1151"/>
      <c r="AD2640" s="1152"/>
      <c r="AE2640" s="1153"/>
      <c r="AF2640" s="1153"/>
      <c r="AG2640" s="1153"/>
      <c r="AH2640" s="124"/>
      <c r="AI2640" s="124"/>
      <c r="AJ2640" s="124"/>
      <c r="AK2640" s="124"/>
      <c r="AL2640" s="1153"/>
      <c r="AM2640" s="124"/>
      <c r="AN2640" s="124"/>
      <c r="AO2640" s="1153"/>
      <c r="AP2640" s="1153"/>
      <c r="AQ2640" s="1153"/>
      <c r="AR2640" s="1154"/>
      <c r="AS2640" s="1154"/>
      <c r="AT2640" s="1154"/>
      <c r="AU2640" s="1154"/>
      <c r="AV2640" s="1154"/>
      <c r="AW2640" s="1154"/>
      <c r="AX2640" s="1154"/>
      <c r="AY2640" s="1154"/>
      <c r="AZ2640" s="1154"/>
      <c r="BA2640" s="1154"/>
      <c r="BB2640" s="1154"/>
    </row>
    <row r="2641" spans="2:54" ht="15" customHeight="1">
      <c r="B2641" s="1155"/>
      <c r="C2641" s="3017"/>
      <c r="D2641" s="3017"/>
      <c r="E2641" s="1146" t="s">
        <v>1130</v>
      </c>
      <c r="F2641" s="1106"/>
      <c r="G2641" s="441" t="s">
        <v>93</v>
      </c>
      <c r="H2641" s="441" t="s">
        <v>1103</v>
      </c>
      <c r="I2641" s="441" t="s">
        <v>1131</v>
      </c>
      <c r="J2641" s="441" t="s">
        <v>112</v>
      </c>
      <c r="K2641" s="1111" t="s">
        <v>1112</v>
      </c>
      <c r="L2641" s="441" t="s">
        <v>1120</v>
      </c>
      <c r="M2641" s="441" t="str">
        <f t="shared" si="161"/>
        <v>&lt;INSERT CONNECTION POINT NAME&gt;</v>
      </c>
      <c r="N2641" s="1111" t="s">
        <v>1113</v>
      </c>
      <c r="O2641" s="1111" t="s">
        <v>1113</v>
      </c>
      <c r="P2641" s="1111"/>
      <c r="Q2641" s="2891"/>
      <c r="R2641" s="2866"/>
      <c r="S2641" s="2866"/>
      <c r="T2641" s="2866"/>
      <c r="U2641" s="2866"/>
      <c r="V2641" s="2866"/>
      <c r="W2641" s="2866"/>
      <c r="X2641" s="2866"/>
      <c r="Y2641" s="2866"/>
      <c r="Z2641" s="2866"/>
      <c r="AA2641" s="2099"/>
      <c r="AB2641" s="1125"/>
      <c r="AC2641" s="1151"/>
      <c r="AD2641" s="1152"/>
      <c r="AE2641" s="1153"/>
      <c r="AF2641" s="1153"/>
      <c r="AG2641" s="1153"/>
      <c r="AH2641" s="124"/>
      <c r="AI2641" s="124"/>
      <c r="AJ2641" s="124"/>
      <c r="AK2641" s="124"/>
      <c r="AL2641" s="1153"/>
      <c r="AM2641" s="124"/>
      <c r="AN2641" s="124"/>
      <c r="AO2641" s="1153"/>
      <c r="AP2641" s="1153"/>
      <c r="AQ2641" s="1153"/>
      <c r="AR2641" s="1154"/>
      <c r="AS2641" s="1154"/>
      <c r="AT2641" s="1154"/>
      <c r="AU2641" s="1154"/>
      <c r="AV2641" s="1154"/>
      <c r="AW2641" s="1154"/>
      <c r="AX2641" s="1154"/>
      <c r="AY2641" s="1154"/>
      <c r="AZ2641" s="1154"/>
      <c r="BA2641" s="1154"/>
      <c r="BB2641" s="1154"/>
    </row>
    <row r="2642" spans="2:54" ht="15" customHeight="1">
      <c r="B2642" s="1155"/>
      <c r="C2642" s="3016" t="s">
        <v>1134</v>
      </c>
      <c r="D2642" s="3016" t="s">
        <v>833</v>
      </c>
      <c r="E2642" s="1146" t="s">
        <v>1127</v>
      </c>
      <c r="F2642" s="1106"/>
      <c r="G2642" s="441" t="s">
        <v>93</v>
      </c>
      <c r="H2642" s="441" t="s">
        <v>1103</v>
      </c>
      <c r="I2642" s="441" t="s">
        <v>1128</v>
      </c>
      <c r="J2642" s="441" t="s">
        <v>112</v>
      </c>
      <c r="K2642" s="1111" t="s">
        <v>1134</v>
      </c>
      <c r="L2642" s="441" t="s">
        <v>1120</v>
      </c>
      <c r="M2642" s="441" t="str">
        <f t="shared" si="161"/>
        <v>&lt;INSERT CONNECTION POINT NAME&gt;</v>
      </c>
      <c r="N2642" s="1111" t="s">
        <v>1115</v>
      </c>
      <c r="O2642" s="1111" t="s">
        <v>833</v>
      </c>
      <c r="P2642" s="1111"/>
      <c r="Q2642" s="2892"/>
      <c r="R2642" s="2096"/>
      <c r="S2642" s="2870"/>
      <c r="T2642" s="2870"/>
      <c r="U2642" s="2870"/>
      <c r="V2642" s="2870"/>
      <c r="W2642" s="2870"/>
      <c r="X2642" s="2870"/>
      <c r="Y2642" s="2870"/>
      <c r="Z2642" s="2870"/>
      <c r="AA2642" s="2871"/>
      <c r="AB2642" s="1125"/>
      <c r="AC2642" s="1151"/>
      <c r="AD2642" s="1152"/>
      <c r="AE2642" s="1153"/>
      <c r="AF2642" s="1153"/>
      <c r="AG2642" s="1153"/>
      <c r="AH2642" s="124"/>
      <c r="AI2642" s="124"/>
      <c r="AJ2642" s="124"/>
      <c r="AK2642" s="124"/>
      <c r="AL2642" s="1153"/>
      <c r="AM2642" s="124"/>
      <c r="AN2642" s="124"/>
      <c r="AO2642" s="1153"/>
      <c r="AP2642" s="1153"/>
      <c r="AQ2642" s="1153"/>
      <c r="AR2642" s="1154"/>
      <c r="AS2642" s="1154"/>
      <c r="AT2642" s="1154"/>
      <c r="AU2642" s="1154"/>
      <c r="AV2642" s="1154"/>
      <c r="AW2642" s="1154"/>
      <c r="AX2642" s="1154"/>
      <c r="AY2642" s="1154"/>
      <c r="AZ2642" s="1154"/>
      <c r="BA2642" s="1154"/>
      <c r="BB2642" s="1154"/>
    </row>
    <row r="2643" spans="2:54" ht="15" customHeight="1">
      <c r="B2643" s="1155"/>
      <c r="C2643" s="3017"/>
      <c r="D2643" s="3017"/>
      <c r="E2643" s="1146" t="s">
        <v>1130</v>
      </c>
      <c r="F2643" s="1106"/>
      <c r="G2643" s="441" t="s">
        <v>93</v>
      </c>
      <c r="H2643" s="441" t="s">
        <v>1103</v>
      </c>
      <c r="I2643" s="441" t="s">
        <v>1131</v>
      </c>
      <c r="J2643" s="441" t="s">
        <v>112</v>
      </c>
      <c r="K2643" s="1111" t="s">
        <v>1134</v>
      </c>
      <c r="L2643" s="441" t="s">
        <v>1120</v>
      </c>
      <c r="M2643" s="441" t="str">
        <f t="shared" si="161"/>
        <v>&lt;INSERT CONNECTION POINT NAME&gt;</v>
      </c>
      <c r="N2643" s="1111" t="s">
        <v>1115</v>
      </c>
      <c r="O2643" s="1111" t="s">
        <v>833</v>
      </c>
      <c r="P2643" s="1111"/>
      <c r="Q2643" s="2892"/>
      <c r="R2643" s="2096"/>
      <c r="S2643" s="2870"/>
      <c r="T2643" s="2870"/>
      <c r="U2643" s="2870"/>
      <c r="V2643" s="2870"/>
      <c r="W2643" s="2870"/>
      <c r="X2643" s="2870"/>
      <c r="Y2643" s="2870"/>
      <c r="Z2643" s="2870"/>
      <c r="AA2643" s="2871"/>
      <c r="AB2643" s="1125"/>
      <c r="AC2643" s="1151"/>
      <c r="AD2643" s="1152"/>
      <c r="AE2643" s="1153"/>
      <c r="AF2643" s="1153"/>
      <c r="AG2643" s="1153"/>
      <c r="AH2643" s="124"/>
      <c r="AI2643" s="124"/>
      <c r="AJ2643" s="124"/>
      <c r="AK2643" s="124"/>
      <c r="AL2643" s="1153"/>
      <c r="AM2643" s="124"/>
      <c r="AN2643" s="124"/>
      <c r="AO2643" s="1153"/>
      <c r="AP2643" s="1153"/>
      <c r="AQ2643" s="1153"/>
      <c r="AR2643" s="1154"/>
      <c r="AS2643" s="1154"/>
      <c r="AT2643" s="1154"/>
      <c r="AU2643" s="1154"/>
      <c r="AV2643" s="1154"/>
      <c r="AW2643" s="1154"/>
      <c r="AX2643" s="1154"/>
      <c r="AY2643" s="1154"/>
      <c r="AZ2643" s="1154"/>
      <c r="BA2643" s="1154"/>
      <c r="BB2643" s="1154"/>
    </row>
    <row r="2644" spans="2:54" ht="15" customHeight="1">
      <c r="B2644" s="1155"/>
      <c r="C2644" s="3016" t="s">
        <v>1135</v>
      </c>
      <c r="D2644" s="3016" t="s">
        <v>833</v>
      </c>
      <c r="E2644" s="1146" t="s">
        <v>1127</v>
      </c>
      <c r="F2644" s="1106"/>
      <c r="G2644" s="441" t="s">
        <v>93</v>
      </c>
      <c r="H2644" s="441" t="s">
        <v>1103</v>
      </c>
      <c r="I2644" s="441" t="s">
        <v>1128</v>
      </c>
      <c r="J2644" s="441" t="s">
        <v>112</v>
      </c>
      <c r="K2644" s="1111" t="s">
        <v>1135</v>
      </c>
      <c r="L2644" s="441" t="s">
        <v>1120</v>
      </c>
      <c r="M2644" s="441" t="str">
        <f t="shared" si="161"/>
        <v>&lt;INSERT CONNECTION POINT NAME&gt;</v>
      </c>
      <c r="N2644" s="1111" t="s">
        <v>1106</v>
      </c>
      <c r="O2644" s="1111" t="s">
        <v>833</v>
      </c>
      <c r="P2644" s="1111"/>
      <c r="Q2644" s="2892"/>
      <c r="R2644" s="2096"/>
      <c r="S2644" s="2870"/>
      <c r="T2644" s="2870"/>
      <c r="U2644" s="2870"/>
      <c r="V2644" s="2870"/>
      <c r="W2644" s="2870"/>
      <c r="X2644" s="2870"/>
      <c r="Y2644" s="2870"/>
      <c r="Z2644" s="2870"/>
      <c r="AA2644" s="2871"/>
      <c r="AB2644" s="1125"/>
      <c r="AC2644" s="1151"/>
      <c r="AD2644" s="1152"/>
      <c r="AE2644" s="1153"/>
      <c r="AF2644" s="1153"/>
      <c r="AG2644" s="1153"/>
      <c r="AH2644" s="124"/>
      <c r="AI2644" s="124"/>
      <c r="AJ2644" s="124"/>
      <c r="AK2644" s="124"/>
      <c r="AL2644" s="1153"/>
      <c r="AM2644" s="124"/>
      <c r="AN2644" s="124"/>
      <c r="AO2644" s="1153"/>
      <c r="AP2644" s="1153"/>
      <c r="AQ2644" s="1153"/>
      <c r="AR2644" s="1154"/>
      <c r="AS2644" s="1154"/>
      <c r="AT2644" s="1154"/>
      <c r="AU2644" s="1154"/>
      <c r="AV2644" s="1154"/>
      <c r="AW2644" s="1154"/>
      <c r="AX2644" s="1154"/>
      <c r="AY2644" s="1154"/>
      <c r="AZ2644" s="1154"/>
      <c r="BA2644" s="1154"/>
      <c r="BB2644" s="1154"/>
    </row>
    <row r="2645" spans="2:54" ht="15" customHeight="1">
      <c r="B2645" s="1155"/>
      <c r="C2645" s="3017"/>
      <c r="D2645" s="3017"/>
      <c r="E2645" s="1146" t="s">
        <v>1130</v>
      </c>
      <c r="F2645" s="1106"/>
      <c r="G2645" s="441" t="s">
        <v>93</v>
      </c>
      <c r="H2645" s="441" t="s">
        <v>1103</v>
      </c>
      <c r="I2645" s="441" t="s">
        <v>1131</v>
      </c>
      <c r="J2645" s="441" t="s">
        <v>112</v>
      </c>
      <c r="K2645" s="1111" t="s">
        <v>1135</v>
      </c>
      <c r="L2645" s="441" t="s">
        <v>1120</v>
      </c>
      <c r="M2645" s="441" t="str">
        <f t="shared" si="161"/>
        <v>&lt;INSERT CONNECTION POINT NAME&gt;</v>
      </c>
      <c r="N2645" s="1111" t="s">
        <v>1106</v>
      </c>
      <c r="O2645" s="1111" t="s">
        <v>833</v>
      </c>
      <c r="P2645" s="1111"/>
      <c r="Q2645" s="2892"/>
      <c r="R2645" s="2096"/>
      <c r="S2645" s="2870"/>
      <c r="T2645" s="2870"/>
      <c r="U2645" s="2870"/>
      <c r="V2645" s="2870"/>
      <c r="W2645" s="2870"/>
      <c r="X2645" s="2870"/>
      <c r="Y2645" s="2870"/>
      <c r="Z2645" s="2870"/>
      <c r="AA2645" s="2871"/>
      <c r="AB2645" s="1125"/>
      <c r="AC2645" s="1151"/>
      <c r="AD2645" s="1152"/>
      <c r="AE2645" s="1153"/>
      <c r="AF2645" s="1153"/>
      <c r="AG2645" s="1153"/>
      <c r="AH2645" s="124"/>
      <c r="AI2645" s="124"/>
      <c r="AJ2645" s="124"/>
      <c r="AK2645" s="124"/>
      <c r="AL2645" s="1153"/>
      <c r="AM2645" s="124"/>
      <c r="AN2645" s="124"/>
      <c r="AO2645" s="1153"/>
      <c r="AP2645" s="1153"/>
      <c r="AQ2645" s="1153"/>
      <c r="AR2645" s="1154"/>
      <c r="AS2645" s="1154"/>
      <c r="AT2645" s="1154"/>
      <c r="AU2645" s="1154"/>
      <c r="AV2645" s="1154"/>
      <c r="AW2645" s="1154"/>
      <c r="AX2645" s="1154"/>
      <c r="AY2645" s="1154"/>
      <c r="AZ2645" s="1154"/>
      <c r="BA2645" s="1154"/>
      <c r="BB2645" s="1154"/>
    </row>
    <row r="2646" spans="2:54" ht="15" customHeight="1">
      <c r="B2646" s="1155"/>
      <c r="C2646" s="3016" t="s">
        <v>1135</v>
      </c>
      <c r="D2646" s="3016" t="s">
        <v>842</v>
      </c>
      <c r="E2646" s="1146" t="s">
        <v>1127</v>
      </c>
      <c r="F2646" s="1106"/>
      <c r="G2646" s="441" t="s">
        <v>93</v>
      </c>
      <c r="H2646" s="441" t="s">
        <v>1103</v>
      </c>
      <c r="I2646" s="441" t="s">
        <v>1128</v>
      </c>
      <c r="J2646" s="441" t="s">
        <v>112</v>
      </c>
      <c r="K2646" s="1111" t="s">
        <v>1135</v>
      </c>
      <c r="L2646" s="441" t="s">
        <v>1120</v>
      </c>
      <c r="M2646" s="441" t="str">
        <f t="shared" si="161"/>
        <v>&lt;INSERT CONNECTION POINT NAME&gt;</v>
      </c>
      <c r="N2646" s="1111" t="s">
        <v>1106</v>
      </c>
      <c r="O2646" s="1111" t="s">
        <v>842</v>
      </c>
      <c r="P2646" s="1111"/>
      <c r="Q2646" s="2892"/>
      <c r="R2646" s="2096"/>
      <c r="S2646" s="2870"/>
      <c r="T2646" s="2870"/>
      <c r="U2646" s="2870"/>
      <c r="V2646" s="2870"/>
      <c r="W2646" s="2870"/>
      <c r="X2646" s="2870"/>
      <c r="Y2646" s="2870"/>
      <c r="Z2646" s="2870"/>
      <c r="AA2646" s="2871"/>
      <c r="AB2646" s="1125"/>
      <c r="AC2646" s="1151"/>
      <c r="AD2646" s="1152"/>
      <c r="AE2646" s="1153"/>
      <c r="AF2646" s="1153"/>
      <c r="AG2646" s="1153"/>
      <c r="AH2646" s="124"/>
      <c r="AI2646" s="124"/>
      <c r="AJ2646" s="124"/>
      <c r="AK2646" s="124"/>
      <c r="AL2646" s="1153"/>
      <c r="AM2646" s="124"/>
      <c r="AN2646" s="124"/>
      <c r="AO2646" s="1153"/>
      <c r="AP2646" s="1153"/>
      <c r="AQ2646" s="1153"/>
      <c r="AR2646" s="1154"/>
      <c r="AS2646" s="1154"/>
      <c r="AT2646" s="1154"/>
      <c r="AU2646" s="1154"/>
      <c r="AV2646" s="1154"/>
      <c r="AW2646" s="1154"/>
      <c r="AX2646" s="1154"/>
      <c r="AY2646" s="1154"/>
      <c r="AZ2646" s="1154"/>
      <c r="BA2646" s="1154"/>
      <c r="BB2646" s="1154"/>
    </row>
    <row r="2647" spans="2:54" ht="15" customHeight="1">
      <c r="B2647" s="1155"/>
      <c r="C2647" s="3017"/>
      <c r="D2647" s="3017"/>
      <c r="E2647" s="1146" t="s">
        <v>1130</v>
      </c>
      <c r="F2647" s="1106"/>
      <c r="G2647" s="441" t="s">
        <v>93</v>
      </c>
      <c r="H2647" s="441" t="s">
        <v>1103</v>
      </c>
      <c r="I2647" s="441" t="s">
        <v>1131</v>
      </c>
      <c r="J2647" s="441" t="s">
        <v>112</v>
      </c>
      <c r="K2647" s="1111" t="s">
        <v>1135</v>
      </c>
      <c r="L2647" s="441" t="s">
        <v>1120</v>
      </c>
      <c r="M2647" s="441" t="str">
        <f t="shared" si="161"/>
        <v>&lt;INSERT CONNECTION POINT NAME&gt;</v>
      </c>
      <c r="N2647" s="1111" t="s">
        <v>1106</v>
      </c>
      <c r="O2647" s="1111" t="s">
        <v>842</v>
      </c>
      <c r="P2647" s="1111"/>
      <c r="Q2647" s="2892"/>
      <c r="R2647" s="2096"/>
      <c r="S2647" s="2870"/>
      <c r="T2647" s="2870"/>
      <c r="U2647" s="2870"/>
      <c r="V2647" s="2870"/>
      <c r="W2647" s="2870"/>
      <c r="X2647" s="2870"/>
      <c r="Y2647" s="2870"/>
      <c r="Z2647" s="2870"/>
      <c r="AA2647" s="2871"/>
      <c r="AB2647" s="1125"/>
      <c r="AC2647" s="1151"/>
      <c r="AD2647" s="1152"/>
      <c r="AE2647" s="1153"/>
      <c r="AF2647" s="1153"/>
      <c r="AG2647" s="1153"/>
      <c r="AH2647" s="124"/>
      <c r="AI2647" s="124"/>
      <c r="AJ2647" s="124"/>
      <c r="AK2647" s="124"/>
      <c r="AL2647" s="1153"/>
      <c r="AM2647" s="124"/>
      <c r="AN2647" s="124"/>
      <c r="AO2647" s="1153"/>
      <c r="AP2647" s="1153"/>
      <c r="AQ2647" s="1153"/>
      <c r="AR2647" s="1154"/>
      <c r="AS2647" s="1154"/>
      <c r="AT2647" s="1154"/>
      <c r="AU2647" s="1154"/>
      <c r="AV2647" s="1154"/>
      <c r="AW2647" s="1154"/>
      <c r="AX2647" s="1154"/>
      <c r="AY2647" s="1154"/>
      <c r="AZ2647" s="1154"/>
      <c r="BA2647" s="1154"/>
      <c r="BB2647" s="1154"/>
    </row>
    <row r="2648" spans="2:54" ht="15" customHeight="1">
      <c r="B2648" s="1155"/>
      <c r="C2648" s="3016" t="s">
        <v>1136</v>
      </c>
      <c r="D2648" s="3016" t="s">
        <v>833</v>
      </c>
      <c r="E2648" s="1146" t="s">
        <v>1127</v>
      </c>
      <c r="F2648" s="1106"/>
      <c r="G2648" s="441" t="s">
        <v>93</v>
      </c>
      <c r="H2648" s="441" t="s">
        <v>1103</v>
      </c>
      <c r="I2648" s="441" t="s">
        <v>1128</v>
      </c>
      <c r="J2648" s="441" t="s">
        <v>112</v>
      </c>
      <c r="K2648" s="1111" t="s">
        <v>1136</v>
      </c>
      <c r="L2648" s="441" t="s">
        <v>1120</v>
      </c>
      <c r="M2648" s="441" t="str">
        <f t="shared" si="161"/>
        <v>&lt;INSERT CONNECTION POINT NAME&gt;</v>
      </c>
      <c r="N2648" s="1111" t="s">
        <v>1106</v>
      </c>
      <c r="O2648" s="1111" t="s">
        <v>833</v>
      </c>
      <c r="P2648" s="1111"/>
      <c r="Q2648" s="2892"/>
      <c r="R2648" s="2096"/>
      <c r="S2648" s="2870"/>
      <c r="T2648" s="2870"/>
      <c r="U2648" s="2870"/>
      <c r="V2648" s="2870"/>
      <c r="W2648" s="2870"/>
      <c r="X2648" s="2870"/>
      <c r="Y2648" s="2870"/>
      <c r="Z2648" s="2870"/>
      <c r="AA2648" s="2871"/>
      <c r="AB2648" s="1125"/>
      <c r="AC2648" s="1151"/>
      <c r="AD2648" s="1152"/>
      <c r="AE2648" s="1153"/>
      <c r="AF2648" s="1153"/>
      <c r="AG2648" s="1153"/>
      <c r="AH2648" s="124"/>
      <c r="AI2648" s="124"/>
      <c r="AJ2648" s="124"/>
      <c r="AK2648" s="124"/>
      <c r="AL2648" s="1153"/>
      <c r="AM2648" s="124"/>
      <c r="AN2648" s="124"/>
      <c r="AO2648" s="1153"/>
      <c r="AP2648" s="1153"/>
      <c r="AQ2648" s="1153"/>
      <c r="AR2648" s="1154"/>
      <c r="AS2648" s="1154"/>
      <c r="AT2648" s="1154"/>
      <c r="AU2648" s="1154"/>
      <c r="AV2648" s="1154"/>
      <c r="AW2648" s="1154"/>
      <c r="AX2648" s="1154"/>
      <c r="AY2648" s="1154"/>
      <c r="AZ2648" s="1154"/>
      <c r="BA2648" s="1154"/>
      <c r="BB2648" s="1154"/>
    </row>
    <row r="2649" spans="2:54" ht="15" customHeight="1">
      <c r="B2649" s="1155"/>
      <c r="C2649" s="3017"/>
      <c r="D2649" s="3017"/>
      <c r="E2649" s="1146" t="s">
        <v>1130</v>
      </c>
      <c r="F2649" s="1106"/>
      <c r="G2649" s="441" t="s">
        <v>93</v>
      </c>
      <c r="H2649" s="441" t="s">
        <v>1103</v>
      </c>
      <c r="I2649" s="441" t="s">
        <v>1131</v>
      </c>
      <c r="J2649" s="441" t="s">
        <v>112</v>
      </c>
      <c r="K2649" s="1111" t="s">
        <v>1136</v>
      </c>
      <c r="L2649" s="441" t="s">
        <v>1120</v>
      </c>
      <c r="M2649" s="441" t="str">
        <f t="shared" si="161"/>
        <v>&lt;INSERT CONNECTION POINT NAME&gt;</v>
      </c>
      <c r="N2649" s="1111" t="s">
        <v>1106</v>
      </c>
      <c r="O2649" s="1111" t="s">
        <v>833</v>
      </c>
      <c r="P2649" s="1111"/>
      <c r="Q2649" s="2100"/>
      <c r="R2649" s="2101"/>
      <c r="S2649" s="2102"/>
      <c r="T2649" s="2102"/>
      <c r="U2649" s="2102"/>
      <c r="V2649" s="2102"/>
      <c r="W2649" s="2102"/>
      <c r="X2649" s="2102"/>
      <c r="Y2649" s="2102"/>
      <c r="Z2649" s="2102"/>
      <c r="AA2649" s="2103"/>
      <c r="AB2649" s="1125"/>
      <c r="AC2649" s="1151"/>
      <c r="AD2649" s="1152"/>
      <c r="AE2649" s="1153"/>
      <c r="AF2649" s="1153"/>
      <c r="AG2649" s="1153"/>
      <c r="AH2649" s="124"/>
      <c r="AI2649" s="124"/>
      <c r="AJ2649" s="124"/>
      <c r="AK2649" s="124"/>
      <c r="AL2649" s="1153"/>
      <c r="AM2649" s="124"/>
      <c r="AN2649" s="124"/>
      <c r="AO2649" s="1153"/>
      <c r="AP2649" s="1153"/>
      <c r="AQ2649" s="1153"/>
      <c r="AR2649" s="1154"/>
      <c r="AS2649" s="1154"/>
      <c r="AT2649" s="1154"/>
      <c r="AU2649" s="1154"/>
      <c r="AV2649" s="1154"/>
      <c r="AW2649" s="1154"/>
      <c r="AX2649" s="1154"/>
      <c r="AY2649" s="1154"/>
      <c r="AZ2649" s="1154"/>
      <c r="BA2649" s="1154"/>
      <c r="BB2649" s="1154"/>
    </row>
    <row r="2650" spans="2:54" ht="15" customHeight="1">
      <c r="B2650" s="1155"/>
      <c r="C2650" s="3016" t="s">
        <v>1136</v>
      </c>
      <c r="D2650" s="3016" t="s">
        <v>842</v>
      </c>
      <c r="E2650" s="1146" t="s">
        <v>1127</v>
      </c>
      <c r="F2650" s="1106"/>
      <c r="G2650" s="441" t="s">
        <v>93</v>
      </c>
      <c r="H2650" s="441" t="s">
        <v>1103</v>
      </c>
      <c r="I2650" s="441" t="s">
        <v>1128</v>
      </c>
      <c r="J2650" s="441" t="s">
        <v>112</v>
      </c>
      <c r="K2650" s="1111" t="s">
        <v>1136</v>
      </c>
      <c r="L2650" s="441" t="s">
        <v>1120</v>
      </c>
      <c r="M2650" s="441" t="str">
        <f t="shared" si="161"/>
        <v>&lt;INSERT CONNECTION POINT NAME&gt;</v>
      </c>
      <c r="N2650" s="1111" t="s">
        <v>1106</v>
      </c>
      <c r="O2650" s="1111" t="s">
        <v>842</v>
      </c>
      <c r="P2650" s="1111"/>
      <c r="Q2650" s="2100"/>
      <c r="R2650" s="2101"/>
      <c r="S2650" s="2102"/>
      <c r="T2650" s="2102"/>
      <c r="U2650" s="2102"/>
      <c r="V2650" s="2102"/>
      <c r="W2650" s="2102"/>
      <c r="X2650" s="2102"/>
      <c r="Y2650" s="2102"/>
      <c r="Z2650" s="2102"/>
      <c r="AA2650" s="2103"/>
      <c r="AB2650" s="1125"/>
      <c r="AC2650" s="1151"/>
      <c r="AD2650" s="1152"/>
      <c r="AE2650" s="1153"/>
      <c r="AF2650" s="1153"/>
      <c r="AG2650" s="1153"/>
      <c r="AH2650" s="124"/>
      <c r="AI2650" s="124"/>
      <c r="AJ2650" s="124"/>
      <c r="AK2650" s="124"/>
      <c r="AL2650" s="1153"/>
      <c r="AM2650" s="124"/>
      <c r="AN2650" s="124"/>
      <c r="AO2650" s="1153"/>
      <c r="AP2650" s="1153"/>
      <c r="AQ2650" s="1153"/>
      <c r="AR2650" s="1154"/>
      <c r="AS2650" s="1154"/>
      <c r="AT2650" s="1154"/>
      <c r="AU2650" s="1154"/>
      <c r="AV2650" s="1154"/>
      <c r="AW2650" s="1154"/>
      <c r="AX2650" s="1154"/>
      <c r="AY2650" s="1154"/>
      <c r="AZ2650" s="1154"/>
      <c r="BA2650" s="1154"/>
      <c r="BB2650" s="1154"/>
    </row>
    <row r="2651" spans="2:54" ht="15" customHeight="1" thickBot="1">
      <c r="B2651" s="2872"/>
      <c r="C2651" s="3018"/>
      <c r="D2651" s="3018"/>
      <c r="E2651" s="2873" t="s">
        <v>1130</v>
      </c>
      <c r="F2651" s="1106"/>
      <c r="G2651" s="441" t="s">
        <v>93</v>
      </c>
      <c r="H2651" s="441" t="s">
        <v>1103</v>
      </c>
      <c r="I2651" s="441" t="s">
        <v>1131</v>
      </c>
      <c r="J2651" s="441" t="s">
        <v>112</v>
      </c>
      <c r="K2651" s="1111" t="s">
        <v>1136</v>
      </c>
      <c r="L2651" s="441" t="s">
        <v>1120</v>
      </c>
      <c r="M2651" s="441" t="str">
        <f t="shared" si="161"/>
        <v>&lt;INSERT CONNECTION POINT NAME&gt;</v>
      </c>
      <c r="N2651" s="1111" t="s">
        <v>1106</v>
      </c>
      <c r="O2651" s="1111" t="s">
        <v>842</v>
      </c>
      <c r="P2651" s="1111"/>
      <c r="Q2651" s="2893"/>
      <c r="R2651" s="2894"/>
      <c r="S2651" s="2877"/>
      <c r="T2651" s="2877"/>
      <c r="U2651" s="2877"/>
      <c r="V2651" s="2877"/>
      <c r="W2651" s="2877"/>
      <c r="X2651" s="2877"/>
      <c r="Y2651" s="2877"/>
      <c r="Z2651" s="2877"/>
      <c r="AA2651" s="2878"/>
      <c r="AB2651" s="1162"/>
      <c r="AC2651" s="1151"/>
      <c r="AD2651" s="1152"/>
      <c r="AE2651" s="1153"/>
      <c r="AF2651" s="1153"/>
      <c r="AG2651" s="1153"/>
      <c r="AH2651" s="124"/>
      <c r="AI2651" s="124"/>
      <c r="AJ2651" s="124"/>
      <c r="AK2651" s="124"/>
      <c r="AL2651" s="1153"/>
      <c r="AM2651" s="124"/>
      <c r="AN2651" s="124"/>
      <c r="AO2651" s="1153"/>
      <c r="AP2651" s="1153"/>
      <c r="AQ2651" s="1153"/>
      <c r="AR2651" s="1154"/>
      <c r="AS2651" s="1154"/>
      <c r="AT2651" s="1154"/>
      <c r="AU2651" s="1154"/>
      <c r="AV2651" s="1154"/>
      <c r="AW2651" s="1154"/>
      <c r="AX2651" s="1154"/>
      <c r="AY2651" s="1154"/>
      <c r="AZ2651" s="1154"/>
      <c r="BA2651" s="1154"/>
      <c r="BB2651" s="1154"/>
    </row>
    <row r="2652" spans="2:54" ht="15" customHeight="1">
      <c r="B2652" s="1145" t="s">
        <v>1125</v>
      </c>
      <c r="C2652" s="3019" t="s">
        <v>1126</v>
      </c>
      <c r="D2652" s="3019" t="s">
        <v>842</v>
      </c>
      <c r="E2652" s="1146" t="s">
        <v>1127</v>
      </c>
      <c r="F2652" s="1106"/>
      <c r="G2652" s="441" t="s">
        <v>93</v>
      </c>
      <c r="H2652" s="441" t="s">
        <v>1103</v>
      </c>
      <c r="I2652" s="441" t="s">
        <v>1128</v>
      </c>
      <c r="J2652" s="441" t="s">
        <v>112</v>
      </c>
      <c r="K2652" s="441" t="s">
        <v>1126</v>
      </c>
      <c r="L2652" s="441" t="s">
        <v>1120</v>
      </c>
      <c r="M2652" s="441" t="str">
        <f t="shared" ref="M2652" si="162">B2652</f>
        <v>&lt;INSERT CONNECTION POINT NAME&gt;</v>
      </c>
      <c r="N2652" s="441" t="s">
        <v>1129</v>
      </c>
      <c r="O2652" s="441" t="s">
        <v>842</v>
      </c>
      <c r="P2652" s="1111"/>
      <c r="Q2652" s="1147"/>
      <c r="R2652" s="1148"/>
      <c r="S2652" s="1149"/>
      <c r="T2652" s="1149"/>
      <c r="U2652" s="1149"/>
      <c r="V2652" s="1149"/>
      <c r="W2652" s="1149"/>
      <c r="X2652" s="1149"/>
      <c r="Y2652" s="1149"/>
      <c r="Z2652" s="1149"/>
      <c r="AA2652" s="1150"/>
      <c r="AB2652" s="1125"/>
      <c r="AC2652" s="1151"/>
      <c r="AD2652" s="1152"/>
      <c r="AE2652" s="1153"/>
      <c r="AF2652" s="1153"/>
      <c r="AG2652" s="1153"/>
      <c r="AH2652" s="124"/>
      <c r="AI2652" s="124"/>
      <c r="AJ2652" s="124"/>
      <c r="AK2652" s="124"/>
      <c r="AL2652" s="124"/>
      <c r="AM2652" s="124"/>
      <c r="AN2652" s="124"/>
      <c r="AO2652" s="124"/>
      <c r="AP2652" s="124"/>
      <c r="AQ2652" s="1153"/>
      <c r="AR2652" s="1154"/>
      <c r="AS2652" s="1154"/>
      <c r="AT2652" s="1154"/>
      <c r="AU2652" s="1154"/>
      <c r="AV2652" s="1154"/>
      <c r="AW2652" s="1154"/>
      <c r="AX2652" s="1154"/>
      <c r="AY2652" s="1154"/>
      <c r="AZ2652" s="1154"/>
      <c r="BA2652" s="1154"/>
      <c r="BB2652" s="1154"/>
    </row>
    <row r="2653" spans="2:54" ht="15" customHeight="1">
      <c r="B2653" s="1155"/>
      <c r="C2653" s="3017"/>
      <c r="D2653" s="3017"/>
      <c r="E2653" s="1146" t="s">
        <v>1130</v>
      </c>
      <c r="F2653" s="1106"/>
      <c r="G2653" s="441" t="s">
        <v>93</v>
      </c>
      <c r="H2653" s="441" t="s">
        <v>1103</v>
      </c>
      <c r="I2653" s="441" t="s">
        <v>1131</v>
      </c>
      <c r="J2653" s="441" t="s">
        <v>112</v>
      </c>
      <c r="K2653" s="441" t="s">
        <v>1126</v>
      </c>
      <c r="L2653" s="441" t="s">
        <v>1120</v>
      </c>
      <c r="M2653" s="441" t="str">
        <f t="shared" si="161"/>
        <v>&lt;INSERT CONNECTION POINT NAME&gt;</v>
      </c>
      <c r="N2653" s="441" t="s">
        <v>1129</v>
      </c>
      <c r="O2653" s="441" t="s">
        <v>842</v>
      </c>
      <c r="P2653" s="1111"/>
      <c r="Q2653" s="1156"/>
      <c r="R2653" s="1157"/>
      <c r="S2653" s="1158"/>
      <c r="T2653" s="1158"/>
      <c r="U2653" s="1158"/>
      <c r="V2653" s="1158"/>
      <c r="W2653" s="1158"/>
      <c r="X2653" s="1158"/>
      <c r="Y2653" s="1158"/>
      <c r="Z2653" s="1158"/>
      <c r="AA2653" s="1159"/>
      <c r="AB2653" s="1125"/>
      <c r="AC2653" s="1151"/>
      <c r="AD2653" s="1152"/>
      <c r="AE2653" s="1153"/>
      <c r="AF2653" s="1153"/>
      <c r="AG2653" s="1153"/>
      <c r="AH2653" s="124"/>
      <c r="AI2653" s="124"/>
      <c r="AJ2653" s="124"/>
      <c r="AK2653" s="124"/>
      <c r="AL2653" s="124"/>
      <c r="AM2653" s="124"/>
      <c r="AN2653" s="124"/>
      <c r="AO2653" s="124"/>
      <c r="AP2653" s="124"/>
      <c r="AQ2653" s="1153"/>
      <c r="AR2653" s="1154"/>
      <c r="AS2653" s="1154"/>
      <c r="AT2653" s="1154"/>
      <c r="AU2653" s="1154"/>
      <c r="AV2653" s="1154"/>
      <c r="AW2653" s="1154"/>
      <c r="AX2653" s="1154"/>
      <c r="AY2653" s="1154"/>
      <c r="AZ2653" s="1154"/>
      <c r="BA2653" s="1154"/>
      <c r="BB2653" s="1154"/>
    </row>
    <row r="2654" spans="2:54" ht="15" customHeight="1">
      <c r="B2654" s="1155"/>
      <c r="C2654" s="3016" t="s">
        <v>1132</v>
      </c>
      <c r="D2654" s="3016" t="s">
        <v>833</v>
      </c>
      <c r="E2654" s="1146" t="s">
        <v>1127</v>
      </c>
      <c r="F2654" s="1106"/>
      <c r="G2654" s="441" t="s">
        <v>93</v>
      </c>
      <c r="H2654" s="441" t="s">
        <v>1103</v>
      </c>
      <c r="I2654" s="441" t="s">
        <v>1128</v>
      </c>
      <c r="J2654" s="441" t="s">
        <v>112</v>
      </c>
      <c r="K2654" s="1111" t="s">
        <v>1132</v>
      </c>
      <c r="L2654" s="441" t="s">
        <v>1120</v>
      </c>
      <c r="M2654" s="441" t="str">
        <f t="shared" si="161"/>
        <v>&lt;INSERT CONNECTION POINT NAME&gt;</v>
      </c>
      <c r="N2654" s="1111" t="s">
        <v>1106</v>
      </c>
      <c r="O2654" s="1111" t="s">
        <v>833</v>
      </c>
      <c r="P2654" s="1111"/>
      <c r="Q2654" s="2850"/>
      <c r="R2654" s="2097"/>
      <c r="S2654" s="2851"/>
      <c r="T2654" s="2851"/>
      <c r="U2654" s="2851"/>
      <c r="V2654" s="2851"/>
      <c r="W2654" s="2852"/>
      <c r="X2654" s="2852"/>
      <c r="Y2654" s="2852"/>
      <c r="Z2654" s="2852"/>
      <c r="AA2654" s="2853"/>
      <c r="AB2654" s="1125"/>
      <c r="AC2654" s="1151"/>
      <c r="AD2654" s="1152"/>
      <c r="AE2654" s="1153"/>
      <c r="AF2654" s="1153"/>
      <c r="AG2654" s="1153"/>
      <c r="AH2654" s="124"/>
      <c r="AI2654" s="124"/>
      <c r="AJ2654" s="124"/>
      <c r="AK2654" s="124"/>
      <c r="AL2654" s="1153"/>
      <c r="AM2654" s="124"/>
      <c r="AN2654" s="124"/>
      <c r="AO2654" s="1153"/>
      <c r="AP2654" s="1153"/>
      <c r="AQ2654" s="1153"/>
      <c r="AR2654" s="1154"/>
      <c r="AS2654" s="1154"/>
      <c r="AT2654" s="1154"/>
      <c r="AU2654" s="1160"/>
      <c r="AV2654" s="1154"/>
      <c r="AW2654" s="1154"/>
      <c r="AX2654" s="1154"/>
      <c r="AY2654" s="1154"/>
      <c r="AZ2654" s="1154"/>
      <c r="BA2654" s="1154"/>
      <c r="BB2654" s="1154"/>
    </row>
    <row r="2655" spans="2:54" ht="15" customHeight="1">
      <c r="B2655" s="1155"/>
      <c r="C2655" s="3017"/>
      <c r="D2655" s="3017"/>
      <c r="E2655" s="1146" t="s">
        <v>1130</v>
      </c>
      <c r="F2655" s="1106"/>
      <c r="G2655" s="441" t="s">
        <v>93</v>
      </c>
      <c r="H2655" s="441" t="s">
        <v>1103</v>
      </c>
      <c r="I2655" s="441" t="s">
        <v>1131</v>
      </c>
      <c r="J2655" s="441" t="s">
        <v>112</v>
      </c>
      <c r="K2655" s="1111" t="s">
        <v>1132</v>
      </c>
      <c r="L2655" s="441" t="s">
        <v>1120</v>
      </c>
      <c r="M2655" s="441" t="str">
        <f t="shared" si="161"/>
        <v>&lt;INSERT CONNECTION POINT NAME&gt;</v>
      </c>
      <c r="N2655" s="1111" t="s">
        <v>1106</v>
      </c>
      <c r="O2655" s="1111" t="s">
        <v>833</v>
      </c>
      <c r="P2655" s="1111"/>
      <c r="Q2655" s="2850"/>
      <c r="R2655" s="2097"/>
      <c r="S2655" s="2851"/>
      <c r="T2655" s="2851"/>
      <c r="U2655" s="2851"/>
      <c r="V2655" s="2851"/>
      <c r="W2655" s="2852"/>
      <c r="X2655" s="2852"/>
      <c r="Y2655" s="2852"/>
      <c r="Z2655" s="2852"/>
      <c r="AA2655" s="2853"/>
      <c r="AB2655" s="1125"/>
      <c r="AC2655" s="1151"/>
      <c r="AD2655" s="1152"/>
      <c r="AE2655" s="1153"/>
      <c r="AF2655" s="1153"/>
      <c r="AG2655" s="1153"/>
      <c r="AH2655" s="124"/>
      <c r="AI2655" s="124"/>
      <c r="AJ2655" s="124"/>
      <c r="AK2655" s="124"/>
      <c r="AL2655" s="1153"/>
      <c r="AM2655" s="124"/>
      <c r="AN2655" s="124"/>
      <c r="AO2655" s="1153"/>
      <c r="AP2655" s="1153"/>
      <c r="AQ2655" s="1153"/>
      <c r="AR2655" s="1154"/>
      <c r="AS2655" s="1154"/>
      <c r="AT2655" s="1154"/>
      <c r="AU2655" s="1160"/>
      <c r="AV2655" s="1154"/>
      <c r="AW2655" s="1154"/>
      <c r="AX2655" s="1154"/>
      <c r="AY2655" s="1154"/>
      <c r="AZ2655" s="1154"/>
      <c r="BA2655" s="1154"/>
      <c r="BB2655" s="1154"/>
    </row>
    <row r="2656" spans="2:54" ht="15" customHeight="1">
      <c r="B2656" s="1155"/>
      <c r="C2656" s="3016" t="s">
        <v>1132</v>
      </c>
      <c r="D2656" s="3016" t="s">
        <v>842</v>
      </c>
      <c r="E2656" s="1146" t="s">
        <v>1127</v>
      </c>
      <c r="F2656" s="1106"/>
      <c r="G2656" s="441" t="s">
        <v>93</v>
      </c>
      <c r="H2656" s="441" t="s">
        <v>1103</v>
      </c>
      <c r="I2656" s="441" t="s">
        <v>1128</v>
      </c>
      <c r="J2656" s="441" t="s">
        <v>112</v>
      </c>
      <c r="K2656" s="1111" t="s">
        <v>1132</v>
      </c>
      <c r="L2656" s="441" t="s">
        <v>1120</v>
      </c>
      <c r="M2656" s="441" t="str">
        <f t="shared" si="161"/>
        <v>&lt;INSERT CONNECTION POINT NAME&gt;</v>
      </c>
      <c r="N2656" s="1111" t="s">
        <v>1106</v>
      </c>
      <c r="O2656" s="1112" t="s">
        <v>842</v>
      </c>
      <c r="P2656" s="1111"/>
      <c r="Q2656" s="2850"/>
      <c r="R2656" s="2097"/>
      <c r="S2656" s="2851"/>
      <c r="T2656" s="2851"/>
      <c r="U2656" s="2851"/>
      <c r="V2656" s="2851"/>
      <c r="W2656" s="2852"/>
      <c r="X2656" s="2852"/>
      <c r="Y2656" s="2852"/>
      <c r="Z2656" s="2852"/>
      <c r="AA2656" s="2853"/>
      <c r="AB2656" s="1125"/>
      <c r="AC2656" s="1151"/>
      <c r="AD2656" s="1152"/>
      <c r="AE2656" s="1153"/>
      <c r="AF2656" s="1153"/>
      <c r="AG2656" s="1153"/>
      <c r="AH2656" s="124"/>
      <c r="AI2656" s="124"/>
      <c r="AJ2656" s="124"/>
      <c r="AK2656" s="124"/>
      <c r="AL2656" s="1153"/>
      <c r="AM2656" s="124"/>
      <c r="AN2656" s="124"/>
      <c r="AO2656" s="1153"/>
      <c r="AP2656" s="1161"/>
      <c r="AQ2656" s="1153"/>
      <c r="AR2656" s="1154"/>
      <c r="AS2656" s="1154"/>
      <c r="AT2656" s="1154"/>
      <c r="AU2656" s="1160"/>
      <c r="AV2656" s="1154"/>
      <c r="AW2656" s="1154"/>
      <c r="AX2656" s="1154"/>
      <c r="AY2656" s="1154"/>
      <c r="AZ2656" s="1154"/>
      <c r="BA2656" s="1154"/>
      <c r="BB2656" s="1154"/>
    </row>
    <row r="2657" spans="2:54" ht="15" customHeight="1">
      <c r="B2657" s="1155"/>
      <c r="C2657" s="3017"/>
      <c r="D2657" s="3017"/>
      <c r="E2657" s="1146" t="s">
        <v>1130</v>
      </c>
      <c r="F2657" s="1106"/>
      <c r="G2657" s="441" t="s">
        <v>93</v>
      </c>
      <c r="H2657" s="441" t="s">
        <v>1103</v>
      </c>
      <c r="I2657" s="441" t="s">
        <v>1131</v>
      </c>
      <c r="J2657" s="441" t="s">
        <v>112</v>
      </c>
      <c r="K2657" s="1111" t="s">
        <v>1132</v>
      </c>
      <c r="L2657" s="441" t="s">
        <v>1120</v>
      </c>
      <c r="M2657" s="441" t="str">
        <f t="shared" si="161"/>
        <v>&lt;INSERT CONNECTION POINT NAME&gt;</v>
      </c>
      <c r="N2657" s="1111" t="s">
        <v>1106</v>
      </c>
      <c r="O2657" s="1112" t="s">
        <v>842</v>
      </c>
      <c r="P2657" s="1111"/>
      <c r="Q2657" s="2850"/>
      <c r="R2657" s="2097"/>
      <c r="S2657" s="2851"/>
      <c r="T2657" s="2851"/>
      <c r="U2657" s="2851"/>
      <c r="V2657" s="2851"/>
      <c r="W2657" s="2852"/>
      <c r="X2657" s="2852"/>
      <c r="Y2657" s="2852"/>
      <c r="Z2657" s="2852"/>
      <c r="AA2657" s="2853"/>
      <c r="AB2657" s="1125"/>
      <c r="AC2657" s="1151"/>
      <c r="AD2657" s="1152"/>
      <c r="AE2657" s="1153"/>
      <c r="AF2657" s="1153"/>
      <c r="AG2657" s="1153"/>
      <c r="AH2657" s="124"/>
      <c r="AI2657" s="124"/>
      <c r="AJ2657" s="124"/>
      <c r="AK2657" s="124"/>
      <c r="AL2657" s="1153"/>
      <c r="AM2657" s="124"/>
      <c r="AN2657" s="124"/>
      <c r="AO2657" s="1153"/>
      <c r="AP2657" s="1161"/>
      <c r="AQ2657" s="1153"/>
      <c r="AR2657" s="1154"/>
      <c r="AS2657" s="1154"/>
      <c r="AT2657" s="1154"/>
      <c r="AU2657" s="1160"/>
      <c r="AV2657" s="1154"/>
      <c r="AW2657" s="1154"/>
      <c r="AX2657" s="1154"/>
      <c r="AY2657" s="1154"/>
      <c r="AZ2657" s="1154"/>
      <c r="BA2657" s="1154"/>
      <c r="BB2657" s="1154"/>
    </row>
    <row r="2658" spans="2:54" ht="15" customHeight="1">
      <c r="B2658" s="1155"/>
      <c r="C2658" s="3016" t="s">
        <v>1133</v>
      </c>
      <c r="D2658" s="3016"/>
      <c r="E2658" s="1146" t="s">
        <v>1127</v>
      </c>
      <c r="F2658" s="1106"/>
      <c r="G2658" s="441" t="s">
        <v>93</v>
      </c>
      <c r="H2658" s="441" t="s">
        <v>1103</v>
      </c>
      <c r="I2658" s="441" t="s">
        <v>1128</v>
      </c>
      <c r="J2658" s="441" t="s">
        <v>112</v>
      </c>
      <c r="K2658" s="1111" t="s">
        <v>1133</v>
      </c>
      <c r="L2658" s="441" t="s">
        <v>1120</v>
      </c>
      <c r="M2658" s="441" t="str">
        <f t="shared" si="161"/>
        <v>&lt;INSERT CONNECTION POINT NAME&gt;</v>
      </c>
      <c r="N2658" s="1111" t="s">
        <v>1108</v>
      </c>
      <c r="O2658" s="1111" t="s">
        <v>1109</v>
      </c>
      <c r="P2658" s="1111"/>
      <c r="Q2658" s="2856"/>
      <c r="R2658" s="2098"/>
      <c r="S2658" s="2858"/>
      <c r="T2658" s="2858"/>
      <c r="U2658" s="2858"/>
      <c r="V2658" s="2858"/>
      <c r="W2658" s="2859"/>
      <c r="X2658" s="2859"/>
      <c r="Y2658" s="2859"/>
      <c r="Z2658" s="2859"/>
      <c r="AA2658" s="2860"/>
      <c r="AB2658" s="1125"/>
      <c r="AC2658" s="1151"/>
      <c r="AD2658" s="1152"/>
      <c r="AE2658" s="1153"/>
      <c r="AF2658" s="1153"/>
      <c r="AG2658" s="1153"/>
      <c r="AH2658" s="124"/>
      <c r="AI2658" s="124"/>
      <c r="AJ2658" s="124"/>
      <c r="AK2658" s="124"/>
      <c r="AL2658" s="1153"/>
      <c r="AM2658" s="124"/>
      <c r="AN2658" s="124"/>
      <c r="AO2658" s="1153"/>
      <c r="AP2658" s="1153"/>
      <c r="AQ2658" s="1153"/>
      <c r="AR2658" s="1154"/>
      <c r="AS2658" s="1154"/>
      <c r="AT2658" s="1154"/>
      <c r="AU2658" s="1154"/>
      <c r="AV2658" s="1154"/>
      <c r="AW2658" s="1154"/>
      <c r="AX2658" s="1154"/>
      <c r="AY2658" s="1154"/>
      <c r="AZ2658" s="1154"/>
      <c r="BA2658" s="1154"/>
      <c r="BB2658" s="1154"/>
    </row>
    <row r="2659" spans="2:54" ht="15" customHeight="1">
      <c r="B2659" s="1155"/>
      <c r="C2659" s="3017"/>
      <c r="D2659" s="3017"/>
      <c r="E2659" s="1146" t="s">
        <v>1130</v>
      </c>
      <c r="F2659" s="1106"/>
      <c r="G2659" s="441" t="s">
        <v>93</v>
      </c>
      <c r="H2659" s="441" t="s">
        <v>1103</v>
      </c>
      <c r="I2659" s="441" t="s">
        <v>1131</v>
      </c>
      <c r="J2659" s="441" t="s">
        <v>112</v>
      </c>
      <c r="K2659" s="1111" t="s">
        <v>1133</v>
      </c>
      <c r="L2659" s="441" t="s">
        <v>1120</v>
      </c>
      <c r="M2659" s="441" t="str">
        <f t="shared" si="161"/>
        <v>&lt;INSERT CONNECTION POINT NAME&gt;</v>
      </c>
      <c r="N2659" s="1111" t="s">
        <v>1108</v>
      </c>
      <c r="O2659" s="1111" t="s">
        <v>1109</v>
      </c>
      <c r="P2659" s="1111"/>
      <c r="Q2659" s="2856"/>
      <c r="R2659" s="2098"/>
      <c r="S2659" s="2858"/>
      <c r="T2659" s="2858"/>
      <c r="U2659" s="2858"/>
      <c r="V2659" s="2858"/>
      <c r="W2659" s="2859"/>
      <c r="X2659" s="2859"/>
      <c r="Y2659" s="2859"/>
      <c r="Z2659" s="2859"/>
      <c r="AA2659" s="2860"/>
      <c r="AB2659" s="1125"/>
      <c r="AC2659" s="1151"/>
      <c r="AD2659" s="1152"/>
      <c r="AE2659" s="1153"/>
      <c r="AF2659" s="1153"/>
      <c r="AG2659" s="1153"/>
      <c r="AH2659" s="124"/>
      <c r="AI2659" s="124"/>
      <c r="AJ2659" s="124"/>
      <c r="AK2659" s="124"/>
      <c r="AL2659" s="1153"/>
      <c r="AM2659" s="124"/>
      <c r="AN2659" s="124"/>
      <c r="AO2659" s="1153"/>
      <c r="AP2659" s="1153"/>
      <c r="AQ2659" s="1153"/>
      <c r="AR2659" s="1154"/>
      <c r="AS2659" s="1154"/>
      <c r="AT2659" s="1154"/>
      <c r="AU2659" s="1154"/>
      <c r="AV2659" s="1154"/>
      <c r="AW2659" s="1154"/>
      <c r="AX2659" s="1154"/>
      <c r="AY2659" s="1154"/>
      <c r="AZ2659" s="1154"/>
      <c r="BA2659" s="1154"/>
      <c r="BB2659" s="1154"/>
    </row>
    <row r="2660" spans="2:54" ht="15" customHeight="1">
      <c r="B2660" s="1155"/>
      <c r="C2660" s="3016" t="s">
        <v>1110</v>
      </c>
      <c r="D2660" s="3016"/>
      <c r="E2660" s="1146" t="s">
        <v>1127</v>
      </c>
      <c r="F2660" s="1106"/>
      <c r="G2660" s="441" t="s">
        <v>93</v>
      </c>
      <c r="H2660" s="441" t="s">
        <v>1103</v>
      </c>
      <c r="I2660" s="441" t="s">
        <v>1128</v>
      </c>
      <c r="J2660" s="441" t="s">
        <v>112</v>
      </c>
      <c r="K2660" s="1111" t="s">
        <v>1110</v>
      </c>
      <c r="L2660" s="441" t="s">
        <v>1120</v>
      </c>
      <c r="M2660" s="441" t="str">
        <f t="shared" si="161"/>
        <v>&lt;INSERT CONNECTION POINT NAME&gt;</v>
      </c>
      <c r="N2660" s="1111" t="s">
        <v>1111</v>
      </c>
      <c r="O2660" s="1112">
        <v>0</v>
      </c>
      <c r="P2660" s="1111"/>
      <c r="Q2660" s="2890"/>
      <c r="R2660" s="2093"/>
      <c r="S2660" s="2883"/>
      <c r="T2660" s="2883"/>
      <c r="U2660" s="2883"/>
      <c r="V2660" s="2883"/>
      <c r="W2660" s="2863"/>
      <c r="X2660" s="2863"/>
      <c r="Y2660" s="2863"/>
      <c r="Z2660" s="2863"/>
      <c r="AA2660" s="2864"/>
      <c r="AB2660" s="1125"/>
      <c r="AC2660" s="1151"/>
      <c r="AD2660" s="1152"/>
      <c r="AE2660" s="1153"/>
      <c r="AF2660" s="1153"/>
      <c r="AG2660" s="1153"/>
      <c r="AH2660" s="124"/>
      <c r="AI2660" s="124"/>
      <c r="AJ2660" s="124"/>
      <c r="AK2660" s="124"/>
      <c r="AL2660" s="1153"/>
      <c r="AM2660" s="124"/>
      <c r="AN2660" s="124"/>
      <c r="AO2660" s="1153"/>
      <c r="AP2660" s="1161"/>
      <c r="AQ2660" s="1153"/>
      <c r="AR2660" s="1154"/>
      <c r="AS2660" s="1154"/>
      <c r="AT2660" s="1154"/>
      <c r="AU2660" s="1154"/>
      <c r="AV2660" s="1154"/>
      <c r="AW2660" s="1154"/>
      <c r="AX2660" s="1154"/>
      <c r="AY2660" s="1154"/>
      <c r="AZ2660" s="1154"/>
      <c r="BA2660" s="1154"/>
      <c r="BB2660" s="1154"/>
    </row>
    <row r="2661" spans="2:54" ht="15" customHeight="1">
      <c r="B2661" s="1155"/>
      <c r="C2661" s="3017"/>
      <c r="D2661" s="3017"/>
      <c r="E2661" s="1146" t="s">
        <v>1130</v>
      </c>
      <c r="F2661" s="1106"/>
      <c r="G2661" s="441" t="s">
        <v>93</v>
      </c>
      <c r="H2661" s="441" t="s">
        <v>1103</v>
      </c>
      <c r="I2661" s="441" t="s">
        <v>1131</v>
      </c>
      <c r="J2661" s="441" t="s">
        <v>112</v>
      </c>
      <c r="K2661" s="1111" t="s">
        <v>1110</v>
      </c>
      <c r="L2661" s="441" t="s">
        <v>1120</v>
      </c>
      <c r="M2661" s="441" t="str">
        <f t="shared" si="161"/>
        <v>&lt;INSERT CONNECTION POINT NAME&gt;</v>
      </c>
      <c r="N2661" s="1111" t="s">
        <v>1111</v>
      </c>
      <c r="O2661" s="1112">
        <v>0</v>
      </c>
      <c r="P2661" s="1111"/>
      <c r="Q2661" s="2890"/>
      <c r="R2661" s="2093"/>
      <c r="S2661" s="2883"/>
      <c r="T2661" s="2883"/>
      <c r="U2661" s="2883"/>
      <c r="V2661" s="2883"/>
      <c r="W2661" s="2863"/>
      <c r="X2661" s="2863"/>
      <c r="Y2661" s="2863"/>
      <c r="Z2661" s="2863"/>
      <c r="AA2661" s="2864"/>
      <c r="AB2661" s="1125"/>
      <c r="AC2661" s="1151"/>
      <c r="AD2661" s="1152"/>
      <c r="AE2661" s="1153"/>
      <c r="AF2661" s="1153"/>
      <c r="AG2661" s="1153"/>
      <c r="AH2661" s="124"/>
      <c r="AI2661" s="124"/>
      <c r="AJ2661" s="124"/>
      <c r="AK2661" s="124"/>
      <c r="AL2661" s="1153"/>
      <c r="AM2661" s="124"/>
      <c r="AN2661" s="124"/>
      <c r="AO2661" s="1153"/>
      <c r="AP2661" s="1161"/>
      <c r="AQ2661" s="1153"/>
      <c r="AR2661" s="1154"/>
      <c r="AS2661" s="1154"/>
      <c r="AT2661" s="1154"/>
      <c r="AU2661" s="1154"/>
      <c r="AV2661" s="1154"/>
      <c r="AW2661" s="1154"/>
      <c r="AX2661" s="1154"/>
      <c r="AY2661" s="1154"/>
      <c r="AZ2661" s="1154"/>
      <c r="BA2661" s="1154"/>
      <c r="BB2661" s="1154"/>
    </row>
    <row r="2662" spans="2:54" ht="15" customHeight="1">
      <c r="B2662" s="1155"/>
      <c r="C2662" s="3016" t="s">
        <v>1112</v>
      </c>
      <c r="D2662" s="3016"/>
      <c r="E2662" s="1146" t="s">
        <v>1127</v>
      </c>
      <c r="F2662" s="1106"/>
      <c r="G2662" s="441" t="s">
        <v>93</v>
      </c>
      <c r="H2662" s="441" t="s">
        <v>1103</v>
      </c>
      <c r="I2662" s="441" t="s">
        <v>1128</v>
      </c>
      <c r="J2662" s="441" t="s">
        <v>112</v>
      </c>
      <c r="K2662" s="1111" t="s">
        <v>1112</v>
      </c>
      <c r="L2662" s="441" t="s">
        <v>1120</v>
      </c>
      <c r="M2662" s="441" t="str">
        <f t="shared" si="161"/>
        <v>&lt;INSERT CONNECTION POINT NAME&gt;</v>
      </c>
      <c r="N2662" s="1111" t="s">
        <v>1113</v>
      </c>
      <c r="O2662" s="1111" t="s">
        <v>1113</v>
      </c>
      <c r="P2662" s="1111"/>
      <c r="Q2662" s="2891"/>
      <c r="R2662" s="2866"/>
      <c r="S2662" s="2866"/>
      <c r="T2662" s="2866"/>
      <c r="U2662" s="2866"/>
      <c r="V2662" s="2866"/>
      <c r="W2662" s="2866"/>
      <c r="X2662" s="2866"/>
      <c r="Y2662" s="2866"/>
      <c r="Z2662" s="2866"/>
      <c r="AA2662" s="2099"/>
      <c r="AB2662" s="1125"/>
      <c r="AC2662" s="1151"/>
      <c r="AD2662" s="1152"/>
      <c r="AE2662" s="1153"/>
      <c r="AF2662" s="1153"/>
      <c r="AG2662" s="1153"/>
      <c r="AH2662" s="124"/>
      <c r="AI2662" s="124"/>
      <c r="AJ2662" s="124"/>
      <c r="AK2662" s="124"/>
      <c r="AL2662" s="1153"/>
      <c r="AM2662" s="124"/>
      <c r="AN2662" s="124"/>
      <c r="AO2662" s="1153"/>
      <c r="AP2662" s="1153"/>
      <c r="AQ2662" s="1153"/>
      <c r="AR2662" s="1154"/>
      <c r="AS2662" s="1154"/>
      <c r="AT2662" s="1154"/>
      <c r="AU2662" s="1154"/>
      <c r="AV2662" s="1154"/>
      <c r="AW2662" s="1154"/>
      <c r="AX2662" s="1154"/>
      <c r="AY2662" s="1154"/>
      <c r="AZ2662" s="1154"/>
      <c r="BA2662" s="1154"/>
      <c r="BB2662" s="1154"/>
    </row>
    <row r="2663" spans="2:54" ht="15" customHeight="1">
      <c r="B2663" s="1155"/>
      <c r="C2663" s="3017"/>
      <c r="D2663" s="3017"/>
      <c r="E2663" s="1146" t="s">
        <v>1130</v>
      </c>
      <c r="F2663" s="1106"/>
      <c r="G2663" s="441" t="s">
        <v>93</v>
      </c>
      <c r="H2663" s="441" t="s">
        <v>1103</v>
      </c>
      <c r="I2663" s="441" t="s">
        <v>1131</v>
      </c>
      <c r="J2663" s="441" t="s">
        <v>112</v>
      </c>
      <c r="K2663" s="1111" t="s">
        <v>1112</v>
      </c>
      <c r="L2663" s="441" t="s">
        <v>1120</v>
      </c>
      <c r="M2663" s="441" t="str">
        <f t="shared" si="161"/>
        <v>&lt;INSERT CONNECTION POINT NAME&gt;</v>
      </c>
      <c r="N2663" s="1111" t="s">
        <v>1113</v>
      </c>
      <c r="O2663" s="1111" t="s">
        <v>1113</v>
      </c>
      <c r="P2663" s="1111"/>
      <c r="Q2663" s="2891"/>
      <c r="R2663" s="2866"/>
      <c r="S2663" s="2866"/>
      <c r="T2663" s="2866"/>
      <c r="U2663" s="2866"/>
      <c r="V2663" s="2866"/>
      <c r="W2663" s="2866"/>
      <c r="X2663" s="2866"/>
      <c r="Y2663" s="2866"/>
      <c r="Z2663" s="2866"/>
      <c r="AA2663" s="2099"/>
      <c r="AB2663" s="1125"/>
      <c r="AC2663" s="1151"/>
      <c r="AD2663" s="1152"/>
      <c r="AE2663" s="1153"/>
      <c r="AF2663" s="1153"/>
      <c r="AG2663" s="1153"/>
      <c r="AH2663" s="124"/>
      <c r="AI2663" s="124"/>
      <c r="AJ2663" s="124"/>
      <c r="AK2663" s="124"/>
      <c r="AL2663" s="1153"/>
      <c r="AM2663" s="124"/>
      <c r="AN2663" s="124"/>
      <c r="AO2663" s="1153"/>
      <c r="AP2663" s="1153"/>
      <c r="AQ2663" s="1153"/>
      <c r="AR2663" s="1154"/>
      <c r="AS2663" s="1154"/>
      <c r="AT2663" s="1154"/>
      <c r="AU2663" s="1154"/>
      <c r="AV2663" s="1154"/>
      <c r="AW2663" s="1154"/>
      <c r="AX2663" s="1154"/>
      <c r="AY2663" s="1154"/>
      <c r="AZ2663" s="1154"/>
      <c r="BA2663" s="1154"/>
      <c r="BB2663" s="1154"/>
    </row>
    <row r="2664" spans="2:54" ht="15" customHeight="1">
      <c r="B2664" s="1155"/>
      <c r="C2664" s="3016" t="s">
        <v>1134</v>
      </c>
      <c r="D2664" s="3016" t="s">
        <v>833</v>
      </c>
      <c r="E2664" s="1146" t="s">
        <v>1127</v>
      </c>
      <c r="F2664" s="1106"/>
      <c r="G2664" s="441" t="s">
        <v>93</v>
      </c>
      <c r="H2664" s="441" t="s">
        <v>1103</v>
      </c>
      <c r="I2664" s="441" t="s">
        <v>1128</v>
      </c>
      <c r="J2664" s="441" t="s">
        <v>112</v>
      </c>
      <c r="K2664" s="1111" t="s">
        <v>1134</v>
      </c>
      <c r="L2664" s="441" t="s">
        <v>1120</v>
      </c>
      <c r="M2664" s="441" t="str">
        <f t="shared" si="161"/>
        <v>&lt;INSERT CONNECTION POINT NAME&gt;</v>
      </c>
      <c r="N2664" s="1111" t="s">
        <v>1115</v>
      </c>
      <c r="O2664" s="1111" t="s">
        <v>833</v>
      </c>
      <c r="P2664" s="1111"/>
      <c r="Q2664" s="2892"/>
      <c r="R2664" s="2096"/>
      <c r="S2664" s="2870"/>
      <c r="T2664" s="2870"/>
      <c r="U2664" s="2870"/>
      <c r="V2664" s="2870"/>
      <c r="W2664" s="2870"/>
      <c r="X2664" s="2870"/>
      <c r="Y2664" s="2870"/>
      <c r="Z2664" s="2870"/>
      <c r="AA2664" s="2871"/>
      <c r="AB2664" s="1125"/>
      <c r="AC2664" s="1151"/>
      <c r="AD2664" s="1152"/>
      <c r="AE2664" s="1153"/>
      <c r="AF2664" s="1153"/>
      <c r="AG2664" s="1153"/>
      <c r="AH2664" s="124"/>
      <c r="AI2664" s="124"/>
      <c r="AJ2664" s="124"/>
      <c r="AK2664" s="124"/>
      <c r="AL2664" s="1153"/>
      <c r="AM2664" s="124"/>
      <c r="AN2664" s="124"/>
      <c r="AO2664" s="1153"/>
      <c r="AP2664" s="1153"/>
      <c r="AQ2664" s="1153"/>
      <c r="AR2664" s="1154"/>
      <c r="AS2664" s="1154"/>
      <c r="AT2664" s="1154"/>
      <c r="AU2664" s="1154"/>
      <c r="AV2664" s="1154"/>
      <c r="AW2664" s="1154"/>
      <c r="AX2664" s="1154"/>
      <c r="AY2664" s="1154"/>
      <c r="AZ2664" s="1154"/>
      <c r="BA2664" s="1154"/>
      <c r="BB2664" s="1154"/>
    </row>
    <row r="2665" spans="2:54" ht="15" customHeight="1">
      <c r="B2665" s="1155"/>
      <c r="C2665" s="3017"/>
      <c r="D2665" s="3017"/>
      <c r="E2665" s="1146" t="s">
        <v>1130</v>
      </c>
      <c r="F2665" s="1106"/>
      <c r="G2665" s="441" t="s">
        <v>93</v>
      </c>
      <c r="H2665" s="441" t="s">
        <v>1103</v>
      </c>
      <c r="I2665" s="441" t="s">
        <v>1131</v>
      </c>
      <c r="J2665" s="441" t="s">
        <v>112</v>
      </c>
      <c r="K2665" s="1111" t="s">
        <v>1134</v>
      </c>
      <c r="L2665" s="441" t="s">
        <v>1120</v>
      </c>
      <c r="M2665" s="441" t="str">
        <f t="shared" si="161"/>
        <v>&lt;INSERT CONNECTION POINT NAME&gt;</v>
      </c>
      <c r="N2665" s="1111" t="s">
        <v>1115</v>
      </c>
      <c r="O2665" s="1111" t="s">
        <v>833</v>
      </c>
      <c r="P2665" s="1111"/>
      <c r="Q2665" s="2892"/>
      <c r="R2665" s="2096"/>
      <c r="S2665" s="2870"/>
      <c r="T2665" s="2870"/>
      <c r="U2665" s="2870"/>
      <c r="V2665" s="2870"/>
      <c r="W2665" s="2870"/>
      <c r="X2665" s="2870"/>
      <c r="Y2665" s="2870"/>
      <c r="Z2665" s="2870"/>
      <c r="AA2665" s="2871"/>
      <c r="AB2665" s="1125"/>
      <c r="AC2665" s="1151"/>
      <c r="AD2665" s="1152"/>
      <c r="AE2665" s="1153"/>
      <c r="AF2665" s="1153"/>
      <c r="AG2665" s="1153"/>
      <c r="AH2665" s="124"/>
      <c r="AI2665" s="124"/>
      <c r="AJ2665" s="124"/>
      <c r="AK2665" s="124"/>
      <c r="AL2665" s="1153"/>
      <c r="AM2665" s="124"/>
      <c r="AN2665" s="124"/>
      <c r="AO2665" s="1153"/>
      <c r="AP2665" s="1153"/>
      <c r="AQ2665" s="1153"/>
      <c r="AR2665" s="1154"/>
      <c r="AS2665" s="1154"/>
      <c r="AT2665" s="1154"/>
      <c r="AU2665" s="1154"/>
      <c r="AV2665" s="1154"/>
      <c r="AW2665" s="1154"/>
      <c r="AX2665" s="1154"/>
      <c r="AY2665" s="1154"/>
      <c r="AZ2665" s="1154"/>
      <c r="BA2665" s="1154"/>
      <c r="BB2665" s="1154"/>
    </row>
    <row r="2666" spans="2:54" ht="15" customHeight="1">
      <c r="B2666" s="1155"/>
      <c r="C2666" s="3016" t="s">
        <v>1135</v>
      </c>
      <c r="D2666" s="3016" t="s">
        <v>833</v>
      </c>
      <c r="E2666" s="1146" t="s">
        <v>1127</v>
      </c>
      <c r="F2666" s="1106"/>
      <c r="G2666" s="441" t="s">
        <v>93</v>
      </c>
      <c r="H2666" s="441" t="s">
        <v>1103</v>
      </c>
      <c r="I2666" s="441" t="s">
        <v>1128</v>
      </c>
      <c r="J2666" s="441" t="s">
        <v>112</v>
      </c>
      <c r="K2666" s="1111" t="s">
        <v>1135</v>
      </c>
      <c r="L2666" s="441" t="s">
        <v>1120</v>
      </c>
      <c r="M2666" s="441" t="str">
        <f t="shared" si="161"/>
        <v>&lt;INSERT CONNECTION POINT NAME&gt;</v>
      </c>
      <c r="N2666" s="1111" t="s">
        <v>1106</v>
      </c>
      <c r="O2666" s="1111" t="s">
        <v>833</v>
      </c>
      <c r="P2666" s="1111"/>
      <c r="Q2666" s="2892"/>
      <c r="R2666" s="2096"/>
      <c r="S2666" s="2870"/>
      <c r="T2666" s="2870"/>
      <c r="U2666" s="2870"/>
      <c r="V2666" s="2870"/>
      <c r="W2666" s="2870"/>
      <c r="X2666" s="2870"/>
      <c r="Y2666" s="2870"/>
      <c r="Z2666" s="2870"/>
      <c r="AA2666" s="2871"/>
      <c r="AB2666" s="1125"/>
      <c r="AC2666" s="1151"/>
      <c r="AD2666" s="1152"/>
      <c r="AE2666" s="1153"/>
      <c r="AF2666" s="1153"/>
      <c r="AG2666" s="1153"/>
      <c r="AH2666" s="124"/>
      <c r="AI2666" s="124"/>
      <c r="AJ2666" s="124"/>
      <c r="AK2666" s="124"/>
      <c r="AL2666" s="1153"/>
      <c r="AM2666" s="124"/>
      <c r="AN2666" s="124"/>
      <c r="AO2666" s="1153"/>
      <c r="AP2666" s="1153"/>
      <c r="AQ2666" s="1153"/>
      <c r="AR2666" s="1154"/>
      <c r="AS2666" s="1154"/>
      <c r="AT2666" s="1154"/>
      <c r="AU2666" s="1154"/>
      <c r="AV2666" s="1154"/>
      <c r="AW2666" s="1154"/>
      <c r="AX2666" s="1154"/>
      <c r="AY2666" s="1154"/>
      <c r="AZ2666" s="1154"/>
      <c r="BA2666" s="1154"/>
      <c r="BB2666" s="1154"/>
    </row>
    <row r="2667" spans="2:54" ht="15" customHeight="1">
      <c r="B2667" s="1155"/>
      <c r="C2667" s="3017"/>
      <c r="D2667" s="3017"/>
      <c r="E2667" s="1146" t="s">
        <v>1130</v>
      </c>
      <c r="F2667" s="1106"/>
      <c r="G2667" s="441" t="s">
        <v>93</v>
      </c>
      <c r="H2667" s="441" t="s">
        <v>1103</v>
      </c>
      <c r="I2667" s="441" t="s">
        <v>1131</v>
      </c>
      <c r="J2667" s="441" t="s">
        <v>112</v>
      </c>
      <c r="K2667" s="1111" t="s">
        <v>1135</v>
      </c>
      <c r="L2667" s="441" t="s">
        <v>1120</v>
      </c>
      <c r="M2667" s="441" t="str">
        <f t="shared" si="161"/>
        <v>&lt;INSERT CONNECTION POINT NAME&gt;</v>
      </c>
      <c r="N2667" s="1111" t="s">
        <v>1106</v>
      </c>
      <c r="O2667" s="1111" t="s">
        <v>833</v>
      </c>
      <c r="P2667" s="1111"/>
      <c r="Q2667" s="2892"/>
      <c r="R2667" s="2096"/>
      <c r="S2667" s="2870"/>
      <c r="T2667" s="2870"/>
      <c r="U2667" s="2870"/>
      <c r="V2667" s="2870"/>
      <c r="W2667" s="2870"/>
      <c r="X2667" s="2870"/>
      <c r="Y2667" s="2870"/>
      <c r="Z2667" s="2870"/>
      <c r="AA2667" s="2871"/>
      <c r="AB2667" s="1125"/>
      <c r="AC2667" s="1151"/>
      <c r="AD2667" s="1152"/>
      <c r="AE2667" s="1153"/>
      <c r="AF2667" s="1153"/>
      <c r="AG2667" s="1153"/>
      <c r="AH2667" s="124"/>
      <c r="AI2667" s="124"/>
      <c r="AJ2667" s="124"/>
      <c r="AK2667" s="124"/>
      <c r="AL2667" s="1153"/>
      <c r="AM2667" s="124"/>
      <c r="AN2667" s="124"/>
      <c r="AO2667" s="1153"/>
      <c r="AP2667" s="1153"/>
      <c r="AQ2667" s="1153"/>
      <c r="AR2667" s="1154"/>
      <c r="AS2667" s="1154"/>
      <c r="AT2667" s="1154"/>
      <c r="AU2667" s="1154"/>
      <c r="AV2667" s="1154"/>
      <c r="AW2667" s="1154"/>
      <c r="AX2667" s="1154"/>
      <c r="AY2667" s="1154"/>
      <c r="AZ2667" s="1154"/>
      <c r="BA2667" s="1154"/>
      <c r="BB2667" s="1154"/>
    </row>
    <row r="2668" spans="2:54" ht="15" customHeight="1">
      <c r="B2668" s="1155"/>
      <c r="C2668" s="3016" t="s">
        <v>1135</v>
      </c>
      <c r="D2668" s="3016" t="s">
        <v>842</v>
      </c>
      <c r="E2668" s="1146" t="s">
        <v>1127</v>
      </c>
      <c r="F2668" s="1106"/>
      <c r="G2668" s="441" t="s">
        <v>93</v>
      </c>
      <c r="H2668" s="441" t="s">
        <v>1103</v>
      </c>
      <c r="I2668" s="441" t="s">
        <v>1128</v>
      </c>
      <c r="J2668" s="441" t="s">
        <v>112</v>
      </c>
      <c r="K2668" s="1111" t="s">
        <v>1135</v>
      </c>
      <c r="L2668" s="441" t="s">
        <v>1120</v>
      </c>
      <c r="M2668" s="441" t="str">
        <f t="shared" si="161"/>
        <v>&lt;INSERT CONNECTION POINT NAME&gt;</v>
      </c>
      <c r="N2668" s="1111" t="s">
        <v>1106</v>
      </c>
      <c r="O2668" s="1111" t="s">
        <v>842</v>
      </c>
      <c r="P2668" s="1111"/>
      <c r="Q2668" s="2892"/>
      <c r="R2668" s="2096"/>
      <c r="S2668" s="2870"/>
      <c r="T2668" s="2870"/>
      <c r="U2668" s="2870"/>
      <c r="V2668" s="2870"/>
      <c r="W2668" s="2870"/>
      <c r="X2668" s="2870"/>
      <c r="Y2668" s="2870"/>
      <c r="Z2668" s="2870"/>
      <c r="AA2668" s="2871"/>
      <c r="AB2668" s="1125"/>
      <c r="AC2668" s="1151"/>
      <c r="AD2668" s="1152"/>
      <c r="AE2668" s="1153"/>
      <c r="AF2668" s="1153"/>
      <c r="AG2668" s="1153"/>
      <c r="AH2668" s="124"/>
      <c r="AI2668" s="124"/>
      <c r="AJ2668" s="124"/>
      <c r="AK2668" s="124"/>
      <c r="AL2668" s="1153"/>
      <c r="AM2668" s="124"/>
      <c r="AN2668" s="124"/>
      <c r="AO2668" s="1153"/>
      <c r="AP2668" s="1153"/>
      <c r="AQ2668" s="1153"/>
      <c r="AR2668" s="1154"/>
      <c r="AS2668" s="1154"/>
      <c r="AT2668" s="1154"/>
      <c r="AU2668" s="1154"/>
      <c r="AV2668" s="1154"/>
      <c r="AW2668" s="1154"/>
      <c r="AX2668" s="1154"/>
      <c r="AY2668" s="1154"/>
      <c r="AZ2668" s="1154"/>
      <c r="BA2668" s="1154"/>
      <c r="BB2668" s="1154"/>
    </row>
    <row r="2669" spans="2:54" ht="15" customHeight="1">
      <c r="B2669" s="1155"/>
      <c r="C2669" s="3017"/>
      <c r="D2669" s="3017"/>
      <c r="E2669" s="1146" t="s">
        <v>1130</v>
      </c>
      <c r="F2669" s="1106"/>
      <c r="G2669" s="441" t="s">
        <v>93</v>
      </c>
      <c r="H2669" s="441" t="s">
        <v>1103</v>
      </c>
      <c r="I2669" s="441" t="s">
        <v>1131</v>
      </c>
      <c r="J2669" s="441" t="s">
        <v>112</v>
      </c>
      <c r="K2669" s="1111" t="s">
        <v>1135</v>
      </c>
      <c r="L2669" s="441" t="s">
        <v>1120</v>
      </c>
      <c r="M2669" s="441" t="str">
        <f t="shared" si="161"/>
        <v>&lt;INSERT CONNECTION POINT NAME&gt;</v>
      </c>
      <c r="N2669" s="1111" t="s">
        <v>1106</v>
      </c>
      <c r="O2669" s="1111" t="s">
        <v>842</v>
      </c>
      <c r="P2669" s="1111"/>
      <c r="Q2669" s="2892"/>
      <c r="R2669" s="2096"/>
      <c r="S2669" s="2870"/>
      <c r="T2669" s="2870"/>
      <c r="U2669" s="2870"/>
      <c r="V2669" s="2870"/>
      <c r="W2669" s="2870"/>
      <c r="X2669" s="2870"/>
      <c r="Y2669" s="2870"/>
      <c r="Z2669" s="2870"/>
      <c r="AA2669" s="2871"/>
      <c r="AB2669" s="1125"/>
      <c r="AC2669" s="1151"/>
      <c r="AD2669" s="1152"/>
      <c r="AE2669" s="1153"/>
      <c r="AF2669" s="1153"/>
      <c r="AG2669" s="1153"/>
      <c r="AH2669" s="124"/>
      <c r="AI2669" s="124"/>
      <c r="AJ2669" s="124"/>
      <c r="AK2669" s="124"/>
      <c r="AL2669" s="1153"/>
      <c r="AM2669" s="124"/>
      <c r="AN2669" s="124"/>
      <c r="AO2669" s="1153"/>
      <c r="AP2669" s="1153"/>
      <c r="AQ2669" s="1153"/>
      <c r="AR2669" s="1154"/>
      <c r="AS2669" s="1154"/>
      <c r="AT2669" s="1154"/>
      <c r="AU2669" s="1154"/>
      <c r="AV2669" s="1154"/>
      <c r="AW2669" s="1154"/>
      <c r="AX2669" s="1154"/>
      <c r="AY2669" s="1154"/>
      <c r="AZ2669" s="1154"/>
      <c r="BA2669" s="1154"/>
      <c r="BB2669" s="1154"/>
    </row>
    <row r="2670" spans="2:54" ht="15" customHeight="1">
      <c r="B2670" s="1155"/>
      <c r="C2670" s="3016" t="s">
        <v>1136</v>
      </c>
      <c r="D2670" s="3016" t="s">
        <v>833</v>
      </c>
      <c r="E2670" s="1146" t="s">
        <v>1127</v>
      </c>
      <c r="F2670" s="1106"/>
      <c r="G2670" s="441" t="s">
        <v>93</v>
      </c>
      <c r="H2670" s="441" t="s">
        <v>1103</v>
      </c>
      <c r="I2670" s="441" t="s">
        <v>1128</v>
      </c>
      <c r="J2670" s="441" t="s">
        <v>112</v>
      </c>
      <c r="K2670" s="1111" t="s">
        <v>1136</v>
      </c>
      <c r="L2670" s="441" t="s">
        <v>1120</v>
      </c>
      <c r="M2670" s="441" t="str">
        <f t="shared" si="161"/>
        <v>&lt;INSERT CONNECTION POINT NAME&gt;</v>
      </c>
      <c r="N2670" s="1111" t="s">
        <v>1106</v>
      </c>
      <c r="O2670" s="1111" t="s">
        <v>833</v>
      </c>
      <c r="P2670" s="1111"/>
      <c r="Q2670" s="2892"/>
      <c r="R2670" s="2096"/>
      <c r="S2670" s="2870"/>
      <c r="T2670" s="2870"/>
      <c r="U2670" s="2870"/>
      <c r="V2670" s="2870"/>
      <c r="W2670" s="2870"/>
      <c r="X2670" s="2870"/>
      <c r="Y2670" s="2870"/>
      <c r="Z2670" s="2870"/>
      <c r="AA2670" s="2871"/>
      <c r="AB2670" s="1125"/>
      <c r="AC2670" s="1151"/>
      <c r="AD2670" s="1152"/>
      <c r="AE2670" s="1153"/>
      <c r="AF2670" s="1153"/>
      <c r="AG2670" s="1153"/>
      <c r="AH2670" s="124"/>
      <c r="AI2670" s="124"/>
      <c r="AJ2670" s="124"/>
      <c r="AK2670" s="124"/>
      <c r="AL2670" s="1153"/>
      <c r="AM2670" s="124"/>
      <c r="AN2670" s="124"/>
      <c r="AO2670" s="1153"/>
      <c r="AP2670" s="1153"/>
      <c r="AQ2670" s="1153"/>
      <c r="AR2670" s="1154"/>
      <c r="AS2670" s="1154"/>
      <c r="AT2670" s="1154"/>
      <c r="AU2670" s="1154"/>
      <c r="AV2670" s="1154"/>
      <c r="AW2670" s="1154"/>
      <c r="AX2670" s="1154"/>
      <c r="AY2670" s="1154"/>
      <c r="AZ2670" s="1154"/>
      <c r="BA2670" s="1154"/>
      <c r="BB2670" s="1154"/>
    </row>
    <row r="2671" spans="2:54" ht="15" customHeight="1">
      <c r="B2671" s="1155"/>
      <c r="C2671" s="3017"/>
      <c r="D2671" s="3017"/>
      <c r="E2671" s="1146" t="s">
        <v>1130</v>
      </c>
      <c r="F2671" s="1106"/>
      <c r="G2671" s="441" t="s">
        <v>93</v>
      </c>
      <c r="H2671" s="441" t="s">
        <v>1103</v>
      </c>
      <c r="I2671" s="441" t="s">
        <v>1131</v>
      </c>
      <c r="J2671" s="441" t="s">
        <v>112</v>
      </c>
      <c r="K2671" s="1111" t="s">
        <v>1136</v>
      </c>
      <c r="L2671" s="441" t="s">
        <v>1120</v>
      </c>
      <c r="M2671" s="441" t="str">
        <f t="shared" si="161"/>
        <v>&lt;INSERT CONNECTION POINT NAME&gt;</v>
      </c>
      <c r="N2671" s="1111" t="s">
        <v>1106</v>
      </c>
      <c r="O2671" s="1111" t="s">
        <v>833</v>
      </c>
      <c r="P2671" s="1111"/>
      <c r="Q2671" s="2100"/>
      <c r="R2671" s="2101"/>
      <c r="S2671" s="2102"/>
      <c r="T2671" s="2102"/>
      <c r="U2671" s="2102"/>
      <c r="V2671" s="2102"/>
      <c r="W2671" s="2102"/>
      <c r="X2671" s="2102"/>
      <c r="Y2671" s="2102"/>
      <c r="Z2671" s="2102"/>
      <c r="AA2671" s="2103"/>
      <c r="AB2671" s="1125"/>
      <c r="AC2671" s="1151"/>
      <c r="AD2671" s="1152"/>
      <c r="AE2671" s="1153"/>
      <c r="AF2671" s="1153"/>
      <c r="AG2671" s="1153"/>
      <c r="AH2671" s="124"/>
      <c r="AI2671" s="124"/>
      <c r="AJ2671" s="124"/>
      <c r="AK2671" s="124"/>
      <c r="AL2671" s="1153"/>
      <c r="AM2671" s="124"/>
      <c r="AN2671" s="124"/>
      <c r="AO2671" s="1153"/>
      <c r="AP2671" s="1153"/>
      <c r="AQ2671" s="1153"/>
      <c r="AR2671" s="1154"/>
      <c r="AS2671" s="1154"/>
      <c r="AT2671" s="1154"/>
      <c r="AU2671" s="1154"/>
      <c r="AV2671" s="1154"/>
      <c r="AW2671" s="1154"/>
      <c r="AX2671" s="1154"/>
      <c r="AY2671" s="1154"/>
      <c r="AZ2671" s="1154"/>
      <c r="BA2671" s="1154"/>
      <c r="BB2671" s="1154"/>
    </row>
    <row r="2672" spans="2:54" ht="15" customHeight="1">
      <c r="B2672" s="1155"/>
      <c r="C2672" s="3016" t="s">
        <v>1136</v>
      </c>
      <c r="D2672" s="3016" t="s">
        <v>842</v>
      </c>
      <c r="E2672" s="1146" t="s">
        <v>1127</v>
      </c>
      <c r="F2672" s="1106"/>
      <c r="G2672" s="441" t="s">
        <v>93</v>
      </c>
      <c r="H2672" s="441" t="s">
        <v>1103</v>
      </c>
      <c r="I2672" s="441" t="s">
        <v>1128</v>
      </c>
      <c r="J2672" s="441" t="s">
        <v>112</v>
      </c>
      <c r="K2672" s="1111" t="s">
        <v>1136</v>
      </c>
      <c r="L2672" s="441" t="s">
        <v>1120</v>
      </c>
      <c r="M2672" s="441" t="str">
        <f t="shared" si="161"/>
        <v>&lt;INSERT CONNECTION POINT NAME&gt;</v>
      </c>
      <c r="N2672" s="1111" t="s">
        <v>1106</v>
      </c>
      <c r="O2672" s="1111" t="s">
        <v>842</v>
      </c>
      <c r="P2672" s="1111"/>
      <c r="Q2672" s="2100"/>
      <c r="R2672" s="2101"/>
      <c r="S2672" s="2102"/>
      <c r="T2672" s="2102"/>
      <c r="U2672" s="2102"/>
      <c r="V2672" s="2102"/>
      <c r="W2672" s="2102"/>
      <c r="X2672" s="2102"/>
      <c r="Y2672" s="2102"/>
      <c r="Z2672" s="2102"/>
      <c r="AA2672" s="2103"/>
      <c r="AB2672" s="1125"/>
      <c r="AC2672" s="1151"/>
      <c r="AD2672" s="1152"/>
      <c r="AE2672" s="1153"/>
      <c r="AF2672" s="1153"/>
      <c r="AG2672" s="1153"/>
      <c r="AH2672" s="124"/>
      <c r="AI2672" s="124"/>
      <c r="AJ2672" s="124"/>
      <c r="AK2672" s="124"/>
      <c r="AL2672" s="1153"/>
      <c r="AM2672" s="124"/>
      <c r="AN2672" s="124"/>
      <c r="AO2672" s="1153"/>
      <c r="AP2672" s="1153"/>
      <c r="AQ2672" s="1153"/>
      <c r="AR2672" s="1154"/>
      <c r="AS2672" s="1154"/>
      <c r="AT2672" s="1154"/>
      <c r="AU2672" s="1154"/>
      <c r="AV2672" s="1154"/>
      <c r="AW2672" s="1154"/>
      <c r="AX2672" s="1154"/>
      <c r="AY2672" s="1154"/>
      <c r="AZ2672" s="1154"/>
      <c r="BA2672" s="1154"/>
      <c r="BB2672" s="1154"/>
    </row>
    <row r="2673" spans="2:54" ht="15" customHeight="1" thickBot="1">
      <c r="B2673" s="2872"/>
      <c r="C2673" s="3018"/>
      <c r="D2673" s="3018"/>
      <c r="E2673" s="2873" t="s">
        <v>1130</v>
      </c>
      <c r="F2673" s="1106"/>
      <c r="G2673" s="441" t="s">
        <v>93</v>
      </c>
      <c r="H2673" s="441" t="s">
        <v>1103</v>
      </c>
      <c r="I2673" s="441" t="s">
        <v>1131</v>
      </c>
      <c r="J2673" s="441" t="s">
        <v>112</v>
      </c>
      <c r="K2673" s="1111" t="s">
        <v>1136</v>
      </c>
      <c r="L2673" s="441" t="s">
        <v>1120</v>
      </c>
      <c r="M2673" s="441" t="str">
        <f t="shared" si="161"/>
        <v>&lt;INSERT CONNECTION POINT NAME&gt;</v>
      </c>
      <c r="N2673" s="1111" t="s">
        <v>1106</v>
      </c>
      <c r="O2673" s="1111" t="s">
        <v>842</v>
      </c>
      <c r="P2673" s="1111"/>
      <c r="Q2673" s="2893"/>
      <c r="R2673" s="2894"/>
      <c r="S2673" s="2877"/>
      <c r="T2673" s="2877"/>
      <c r="U2673" s="2877"/>
      <c r="V2673" s="2877"/>
      <c r="W2673" s="2877"/>
      <c r="X2673" s="2877"/>
      <c r="Y2673" s="2877"/>
      <c r="Z2673" s="2877"/>
      <c r="AA2673" s="2878"/>
      <c r="AB2673" s="1162"/>
      <c r="AC2673" s="1151"/>
      <c r="AD2673" s="1152"/>
      <c r="AE2673" s="1153"/>
      <c r="AF2673" s="1153"/>
      <c r="AG2673" s="1153"/>
      <c r="AH2673" s="124"/>
      <c r="AI2673" s="124"/>
      <c r="AJ2673" s="124"/>
      <c r="AK2673" s="124"/>
      <c r="AL2673" s="1153"/>
      <c r="AM2673" s="124"/>
      <c r="AN2673" s="124"/>
      <c r="AO2673" s="1153"/>
      <c r="AP2673" s="1153"/>
      <c r="AQ2673" s="1153"/>
      <c r="AR2673" s="1154"/>
      <c r="AS2673" s="1154"/>
      <c r="AT2673" s="1154"/>
      <c r="AU2673" s="1154"/>
      <c r="AV2673" s="1154"/>
      <c r="AW2673" s="1154"/>
      <c r="AX2673" s="1154"/>
      <c r="AY2673" s="1154"/>
      <c r="AZ2673" s="1154"/>
      <c r="BA2673" s="1154"/>
      <c r="BB2673" s="1154"/>
    </row>
    <row r="2674" spans="2:54" ht="15" customHeight="1">
      <c r="B2674" s="1145" t="s">
        <v>1125</v>
      </c>
      <c r="C2674" s="3019" t="s">
        <v>1126</v>
      </c>
      <c r="D2674" s="3019" t="s">
        <v>842</v>
      </c>
      <c r="E2674" s="1146" t="s">
        <v>1127</v>
      </c>
      <c r="F2674" s="1106"/>
      <c r="G2674" s="441" t="s">
        <v>93</v>
      </c>
      <c r="H2674" s="441" t="s">
        <v>1103</v>
      </c>
      <c r="I2674" s="441" t="s">
        <v>1128</v>
      </c>
      <c r="J2674" s="441" t="s">
        <v>112</v>
      </c>
      <c r="K2674" s="441" t="s">
        <v>1126</v>
      </c>
      <c r="L2674" s="441" t="s">
        <v>1120</v>
      </c>
      <c r="M2674" s="441" t="str">
        <f t="shared" ref="M2674" si="163">B2674</f>
        <v>&lt;INSERT CONNECTION POINT NAME&gt;</v>
      </c>
      <c r="N2674" s="441" t="s">
        <v>1129</v>
      </c>
      <c r="O2674" s="441" t="s">
        <v>842</v>
      </c>
      <c r="P2674" s="1111"/>
      <c r="Q2674" s="1147"/>
      <c r="R2674" s="1148"/>
      <c r="S2674" s="1149"/>
      <c r="T2674" s="1149"/>
      <c r="U2674" s="1149"/>
      <c r="V2674" s="1149"/>
      <c r="W2674" s="1149"/>
      <c r="X2674" s="1149"/>
      <c r="Y2674" s="1149"/>
      <c r="Z2674" s="1149"/>
      <c r="AA2674" s="1150"/>
      <c r="AB2674" s="1125"/>
      <c r="AC2674" s="1151"/>
      <c r="AD2674" s="1152"/>
      <c r="AE2674" s="1153"/>
      <c r="AF2674" s="1153"/>
      <c r="AG2674" s="1153"/>
      <c r="AH2674" s="124"/>
      <c r="AI2674" s="124"/>
      <c r="AJ2674" s="124"/>
      <c r="AK2674" s="124"/>
      <c r="AL2674" s="124"/>
      <c r="AM2674" s="124"/>
      <c r="AN2674" s="124"/>
      <c r="AO2674" s="124"/>
      <c r="AP2674" s="124"/>
      <c r="AQ2674" s="1153"/>
      <c r="AR2674" s="1154"/>
      <c r="AS2674" s="1154"/>
      <c r="AT2674" s="1154"/>
      <c r="AU2674" s="1154"/>
      <c r="AV2674" s="1154"/>
      <c r="AW2674" s="1154"/>
      <c r="AX2674" s="1154"/>
      <c r="AY2674" s="1154"/>
      <c r="AZ2674" s="1154"/>
      <c r="BA2674" s="1154"/>
      <c r="BB2674" s="1154"/>
    </row>
    <row r="2675" spans="2:54" ht="15" customHeight="1">
      <c r="B2675" s="1155"/>
      <c r="C2675" s="3017"/>
      <c r="D2675" s="3017"/>
      <c r="E2675" s="1146" t="s">
        <v>1130</v>
      </c>
      <c r="F2675" s="1106"/>
      <c r="G2675" s="441" t="s">
        <v>93</v>
      </c>
      <c r="H2675" s="441" t="s">
        <v>1103</v>
      </c>
      <c r="I2675" s="441" t="s">
        <v>1131</v>
      </c>
      <c r="J2675" s="441" t="s">
        <v>112</v>
      </c>
      <c r="K2675" s="441" t="s">
        <v>1126</v>
      </c>
      <c r="L2675" s="441" t="s">
        <v>1120</v>
      </c>
      <c r="M2675" s="441" t="str">
        <f t="shared" si="161"/>
        <v>&lt;INSERT CONNECTION POINT NAME&gt;</v>
      </c>
      <c r="N2675" s="441" t="s">
        <v>1129</v>
      </c>
      <c r="O2675" s="441" t="s">
        <v>842</v>
      </c>
      <c r="P2675" s="1111"/>
      <c r="Q2675" s="1156"/>
      <c r="R2675" s="1157"/>
      <c r="S2675" s="1158"/>
      <c r="T2675" s="1158"/>
      <c r="U2675" s="1158"/>
      <c r="V2675" s="1158"/>
      <c r="W2675" s="1158"/>
      <c r="X2675" s="1158"/>
      <c r="Y2675" s="1158"/>
      <c r="Z2675" s="1158"/>
      <c r="AA2675" s="1159"/>
      <c r="AB2675" s="1125"/>
      <c r="AC2675" s="1151"/>
      <c r="AD2675" s="1152"/>
      <c r="AE2675" s="1153"/>
      <c r="AF2675" s="1153"/>
      <c r="AG2675" s="1153"/>
      <c r="AH2675" s="124"/>
      <c r="AI2675" s="124"/>
      <c r="AJ2675" s="124"/>
      <c r="AK2675" s="124"/>
      <c r="AL2675" s="124"/>
      <c r="AM2675" s="124"/>
      <c r="AN2675" s="124"/>
      <c r="AO2675" s="124"/>
      <c r="AP2675" s="124"/>
      <c r="AQ2675" s="1153"/>
      <c r="AR2675" s="1154"/>
      <c r="AS2675" s="1154"/>
      <c r="AT2675" s="1154"/>
      <c r="AU2675" s="1154"/>
      <c r="AV2675" s="1154"/>
      <c r="AW2675" s="1154"/>
      <c r="AX2675" s="1154"/>
      <c r="AY2675" s="1154"/>
      <c r="AZ2675" s="1154"/>
      <c r="BA2675" s="1154"/>
      <c r="BB2675" s="1154"/>
    </row>
    <row r="2676" spans="2:54" ht="15" customHeight="1">
      <c r="B2676" s="1155"/>
      <c r="C2676" s="3016" t="s">
        <v>1132</v>
      </c>
      <c r="D2676" s="3016" t="s">
        <v>833</v>
      </c>
      <c r="E2676" s="1146" t="s">
        <v>1127</v>
      </c>
      <c r="F2676" s="1106"/>
      <c r="G2676" s="441" t="s">
        <v>93</v>
      </c>
      <c r="H2676" s="441" t="s">
        <v>1103</v>
      </c>
      <c r="I2676" s="441" t="s">
        <v>1128</v>
      </c>
      <c r="J2676" s="441" t="s">
        <v>112</v>
      </c>
      <c r="K2676" s="1111" t="s">
        <v>1132</v>
      </c>
      <c r="L2676" s="441" t="s">
        <v>1120</v>
      </c>
      <c r="M2676" s="441" t="str">
        <f t="shared" si="161"/>
        <v>&lt;INSERT CONNECTION POINT NAME&gt;</v>
      </c>
      <c r="N2676" s="1111" t="s">
        <v>1106</v>
      </c>
      <c r="O2676" s="1111" t="s">
        <v>833</v>
      </c>
      <c r="P2676" s="1111"/>
      <c r="Q2676" s="2850"/>
      <c r="R2676" s="2097"/>
      <c r="S2676" s="2851"/>
      <c r="T2676" s="2851"/>
      <c r="U2676" s="2851"/>
      <c r="V2676" s="2851"/>
      <c r="W2676" s="2852"/>
      <c r="X2676" s="2852"/>
      <c r="Y2676" s="2852"/>
      <c r="Z2676" s="2852"/>
      <c r="AA2676" s="2853"/>
      <c r="AB2676" s="1125"/>
      <c r="AC2676" s="1151"/>
      <c r="AD2676" s="1152"/>
      <c r="AE2676" s="1153"/>
      <c r="AF2676" s="1153"/>
      <c r="AG2676" s="1153"/>
      <c r="AH2676" s="124"/>
      <c r="AI2676" s="124"/>
      <c r="AJ2676" s="124"/>
      <c r="AK2676" s="124"/>
      <c r="AL2676" s="1153"/>
      <c r="AM2676" s="124"/>
      <c r="AN2676" s="124"/>
      <c r="AO2676" s="1153"/>
      <c r="AP2676" s="1153"/>
      <c r="AQ2676" s="1153"/>
      <c r="AR2676" s="1154"/>
      <c r="AS2676" s="1154"/>
      <c r="AT2676" s="1154"/>
      <c r="AU2676" s="1160"/>
      <c r="AV2676" s="1154"/>
      <c r="AW2676" s="1154"/>
      <c r="AX2676" s="1154"/>
      <c r="AY2676" s="1154"/>
      <c r="AZ2676" s="1154"/>
      <c r="BA2676" s="1154"/>
      <c r="BB2676" s="1154"/>
    </row>
    <row r="2677" spans="2:54" ht="15" customHeight="1">
      <c r="B2677" s="1155"/>
      <c r="C2677" s="3017"/>
      <c r="D2677" s="3017"/>
      <c r="E2677" s="1146" t="s">
        <v>1130</v>
      </c>
      <c r="F2677" s="1106"/>
      <c r="G2677" s="441" t="s">
        <v>93</v>
      </c>
      <c r="H2677" s="441" t="s">
        <v>1103</v>
      </c>
      <c r="I2677" s="441" t="s">
        <v>1131</v>
      </c>
      <c r="J2677" s="441" t="s">
        <v>112</v>
      </c>
      <c r="K2677" s="1111" t="s">
        <v>1132</v>
      </c>
      <c r="L2677" s="441" t="s">
        <v>1120</v>
      </c>
      <c r="M2677" s="441" t="str">
        <f t="shared" si="161"/>
        <v>&lt;INSERT CONNECTION POINT NAME&gt;</v>
      </c>
      <c r="N2677" s="1111" t="s">
        <v>1106</v>
      </c>
      <c r="O2677" s="1111" t="s">
        <v>833</v>
      </c>
      <c r="P2677" s="1111"/>
      <c r="Q2677" s="2850"/>
      <c r="R2677" s="2097"/>
      <c r="S2677" s="2851"/>
      <c r="T2677" s="2851"/>
      <c r="U2677" s="2851"/>
      <c r="V2677" s="2851"/>
      <c r="W2677" s="2852"/>
      <c r="X2677" s="2852"/>
      <c r="Y2677" s="2852"/>
      <c r="Z2677" s="2852"/>
      <c r="AA2677" s="2853"/>
      <c r="AB2677" s="1125"/>
      <c r="AC2677" s="1151"/>
      <c r="AD2677" s="1152"/>
      <c r="AE2677" s="1153"/>
      <c r="AF2677" s="1153"/>
      <c r="AG2677" s="1153"/>
      <c r="AH2677" s="124"/>
      <c r="AI2677" s="124"/>
      <c r="AJ2677" s="124"/>
      <c r="AK2677" s="124"/>
      <c r="AL2677" s="1153"/>
      <c r="AM2677" s="124"/>
      <c r="AN2677" s="124"/>
      <c r="AO2677" s="1153"/>
      <c r="AP2677" s="1153"/>
      <c r="AQ2677" s="1153"/>
      <c r="AR2677" s="1154"/>
      <c r="AS2677" s="1154"/>
      <c r="AT2677" s="1154"/>
      <c r="AU2677" s="1160"/>
      <c r="AV2677" s="1154"/>
      <c r="AW2677" s="1154"/>
      <c r="AX2677" s="1154"/>
      <c r="AY2677" s="1154"/>
      <c r="AZ2677" s="1154"/>
      <c r="BA2677" s="1154"/>
      <c r="BB2677" s="1154"/>
    </row>
    <row r="2678" spans="2:54" ht="15" customHeight="1">
      <c r="B2678" s="1155"/>
      <c r="C2678" s="3016" t="s">
        <v>1132</v>
      </c>
      <c r="D2678" s="3016" t="s">
        <v>842</v>
      </c>
      <c r="E2678" s="1146" t="s">
        <v>1127</v>
      </c>
      <c r="F2678" s="1106"/>
      <c r="G2678" s="441" t="s">
        <v>93</v>
      </c>
      <c r="H2678" s="441" t="s">
        <v>1103</v>
      </c>
      <c r="I2678" s="441" t="s">
        <v>1128</v>
      </c>
      <c r="J2678" s="441" t="s">
        <v>112</v>
      </c>
      <c r="K2678" s="1111" t="s">
        <v>1132</v>
      </c>
      <c r="L2678" s="441" t="s">
        <v>1120</v>
      </c>
      <c r="M2678" s="441" t="str">
        <f t="shared" si="161"/>
        <v>&lt;INSERT CONNECTION POINT NAME&gt;</v>
      </c>
      <c r="N2678" s="1111" t="s">
        <v>1106</v>
      </c>
      <c r="O2678" s="1112" t="s">
        <v>842</v>
      </c>
      <c r="P2678" s="1111"/>
      <c r="Q2678" s="2850"/>
      <c r="R2678" s="2097"/>
      <c r="S2678" s="2851"/>
      <c r="T2678" s="2851"/>
      <c r="U2678" s="2851"/>
      <c r="V2678" s="2851"/>
      <c r="W2678" s="2852"/>
      <c r="X2678" s="2852"/>
      <c r="Y2678" s="2852"/>
      <c r="Z2678" s="2852"/>
      <c r="AA2678" s="2853"/>
      <c r="AB2678" s="1125"/>
      <c r="AC2678" s="1151"/>
      <c r="AD2678" s="1152"/>
      <c r="AE2678" s="1153"/>
      <c r="AF2678" s="1153"/>
      <c r="AG2678" s="1153"/>
      <c r="AH2678" s="124"/>
      <c r="AI2678" s="124"/>
      <c r="AJ2678" s="124"/>
      <c r="AK2678" s="124"/>
      <c r="AL2678" s="1153"/>
      <c r="AM2678" s="124"/>
      <c r="AN2678" s="124"/>
      <c r="AO2678" s="1153"/>
      <c r="AP2678" s="1161"/>
      <c r="AQ2678" s="1153"/>
      <c r="AR2678" s="1154"/>
      <c r="AS2678" s="1154"/>
      <c r="AT2678" s="1154"/>
      <c r="AU2678" s="1160"/>
      <c r="AV2678" s="1154"/>
      <c r="AW2678" s="1154"/>
      <c r="AX2678" s="1154"/>
      <c r="AY2678" s="1154"/>
      <c r="AZ2678" s="1154"/>
      <c r="BA2678" s="1154"/>
      <c r="BB2678" s="1154"/>
    </row>
    <row r="2679" spans="2:54" ht="15" customHeight="1">
      <c r="B2679" s="1155"/>
      <c r="C2679" s="3017"/>
      <c r="D2679" s="3017"/>
      <c r="E2679" s="1146" t="s">
        <v>1130</v>
      </c>
      <c r="F2679" s="1106"/>
      <c r="G2679" s="441" t="s">
        <v>93</v>
      </c>
      <c r="H2679" s="441" t="s">
        <v>1103</v>
      </c>
      <c r="I2679" s="441" t="s">
        <v>1131</v>
      </c>
      <c r="J2679" s="441" t="s">
        <v>112</v>
      </c>
      <c r="K2679" s="1111" t="s">
        <v>1132</v>
      </c>
      <c r="L2679" s="441" t="s">
        <v>1120</v>
      </c>
      <c r="M2679" s="441" t="str">
        <f t="shared" si="161"/>
        <v>&lt;INSERT CONNECTION POINT NAME&gt;</v>
      </c>
      <c r="N2679" s="1111" t="s">
        <v>1106</v>
      </c>
      <c r="O2679" s="1112" t="s">
        <v>842</v>
      </c>
      <c r="P2679" s="1111"/>
      <c r="Q2679" s="2850"/>
      <c r="R2679" s="2097"/>
      <c r="S2679" s="2851"/>
      <c r="T2679" s="2851"/>
      <c r="U2679" s="2851"/>
      <c r="V2679" s="2851"/>
      <c r="W2679" s="2852"/>
      <c r="X2679" s="2852"/>
      <c r="Y2679" s="2852"/>
      <c r="Z2679" s="2852"/>
      <c r="AA2679" s="2853"/>
      <c r="AB2679" s="1125"/>
      <c r="AC2679" s="1151"/>
      <c r="AD2679" s="1152"/>
      <c r="AE2679" s="1153"/>
      <c r="AF2679" s="1153"/>
      <c r="AG2679" s="1153"/>
      <c r="AH2679" s="124"/>
      <c r="AI2679" s="124"/>
      <c r="AJ2679" s="124"/>
      <c r="AK2679" s="124"/>
      <c r="AL2679" s="1153"/>
      <c r="AM2679" s="124"/>
      <c r="AN2679" s="124"/>
      <c r="AO2679" s="1153"/>
      <c r="AP2679" s="1161"/>
      <c r="AQ2679" s="1153"/>
      <c r="AR2679" s="1154"/>
      <c r="AS2679" s="1154"/>
      <c r="AT2679" s="1154"/>
      <c r="AU2679" s="1160"/>
      <c r="AV2679" s="1154"/>
      <c r="AW2679" s="1154"/>
      <c r="AX2679" s="1154"/>
      <c r="AY2679" s="1154"/>
      <c r="AZ2679" s="1154"/>
      <c r="BA2679" s="1154"/>
      <c r="BB2679" s="1154"/>
    </row>
    <row r="2680" spans="2:54" ht="15" customHeight="1">
      <c r="B2680" s="1155"/>
      <c r="C2680" s="3016" t="s">
        <v>1133</v>
      </c>
      <c r="D2680" s="3016"/>
      <c r="E2680" s="1146" t="s">
        <v>1127</v>
      </c>
      <c r="F2680" s="1106"/>
      <c r="G2680" s="441" t="s">
        <v>93</v>
      </c>
      <c r="H2680" s="441" t="s">
        <v>1103</v>
      </c>
      <c r="I2680" s="441" t="s">
        <v>1128</v>
      </c>
      <c r="J2680" s="441" t="s">
        <v>112</v>
      </c>
      <c r="K2680" s="1111" t="s">
        <v>1133</v>
      </c>
      <c r="L2680" s="441" t="s">
        <v>1120</v>
      </c>
      <c r="M2680" s="441" t="str">
        <f t="shared" si="161"/>
        <v>&lt;INSERT CONNECTION POINT NAME&gt;</v>
      </c>
      <c r="N2680" s="1111" t="s">
        <v>1108</v>
      </c>
      <c r="O2680" s="1111" t="s">
        <v>1109</v>
      </c>
      <c r="P2680" s="1111"/>
      <c r="Q2680" s="2856"/>
      <c r="R2680" s="2098"/>
      <c r="S2680" s="2858"/>
      <c r="T2680" s="2858"/>
      <c r="U2680" s="2858"/>
      <c r="V2680" s="2858"/>
      <c r="W2680" s="2859"/>
      <c r="X2680" s="2859"/>
      <c r="Y2680" s="2859"/>
      <c r="Z2680" s="2859"/>
      <c r="AA2680" s="2860"/>
      <c r="AB2680" s="1125"/>
      <c r="AC2680" s="1151"/>
      <c r="AD2680" s="1152"/>
      <c r="AE2680" s="1153"/>
      <c r="AF2680" s="1153"/>
      <c r="AG2680" s="1153"/>
      <c r="AH2680" s="124"/>
      <c r="AI2680" s="124"/>
      <c r="AJ2680" s="124"/>
      <c r="AK2680" s="124"/>
      <c r="AL2680" s="1153"/>
      <c r="AM2680" s="124"/>
      <c r="AN2680" s="124"/>
      <c r="AO2680" s="1153"/>
      <c r="AP2680" s="1153"/>
      <c r="AQ2680" s="1153"/>
      <c r="AR2680" s="1154"/>
      <c r="AS2680" s="1154"/>
      <c r="AT2680" s="1154"/>
      <c r="AU2680" s="1154"/>
      <c r="AV2680" s="1154"/>
      <c r="AW2680" s="1154"/>
      <c r="AX2680" s="1154"/>
      <c r="AY2680" s="1154"/>
      <c r="AZ2680" s="1154"/>
      <c r="BA2680" s="1154"/>
      <c r="BB2680" s="1154"/>
    </row>
    <row r="2681" spans="2:54" ht="15" customHeight="1">
      <c r="B2681" s="1155"/>
      <c r="C2681" s="3017"/>
      <c r="D2681" s="3017"/>
      <c r="E2681" s="1146" t="s">
        <v>1130</v>
      </c>
      <c r="F2681" s="1106"/>
      <c r="G2681" s="441" t="s">
        <v>93</v>
      </c>
      <c r="H2681" s="441" t="s">
        <v>1103</v>
      </c>
      <c r="I2681" s="441" t="s">
        <v>1131</v>
      </c>
      <c r="J2681" s="441" t="s">
        <v>112</v>
      </c>
      <c r="K2681" s="1111" t="s">
        <v>1133</v>
      </c>
      <c r="L2681" s="441" t="s">
        <v>1120</v>
      </c>
      <c r="M2681" s="441" t="str">
        <f t="shared" si="161"/>
        <v>&lt;INSERT CONNECTION POINT NAME&gt;</v>
      </c>
      <c r="N2681" s="1111" t="s">
        <v>1108</v>
      </c>
      <c r="O2681" s="1111" t="s">
        <v>1109</v>
      </c>
      <c r="P2681" s="1111"/>
      <c r="Q2681" s="2856"/>
      <c r="R2681" s="2098"/>
      <c r="S2681" s="2858"/>
      <c r="T2681" s="2858"/>
      <c r="U2681" s="2858"/>
      <c r="V2681" s="2858"/>
      <c r="W2681" s="2859"/>
      <c r="X2681" s="2859"/>
      <c r="Y2681" s="2859"/>
      <c r="Z2681" s="2859"/>
      <c r="AA2681" s="2860"/>
      <c r="AB2681" s="1125"/>
      <c r="AC2681" s="1151"/>
      <c r="AD2681" s="1152"/>
      <c r="AE2681" s="1153"/>
      <c r="AF2681" s="1153"/>
      <c r="AG2681" s="1153"/>
      <c r="AH2681" s="124"/>
      <c r="AI2681" s="124"/>
      <c r="AJ2681" s="124"/>
      <c r="AK2681" s="124"/>
      <c r="AL2681" s="1153"/>
      <c r="AM2681" s="124"/>
      <c r="AN2681" s="124"/>
      <c r="AO2681" s="1153"/>
      <c r="AP2681" s="1153"/>
      <c r="AQ2681" s="1153"/>
      <c r="AR2681" s="1154"/>
      <c r="AS2681" s="1154"/>
      <c r="AT2681" s="1154"/>
      <c r="AU2681" s="1154"/>
      <c r="AV2681" s="1154"/>
      <c r="AW2681" s="1154"/>
      <c r="AX2681" s="1154"/>
      <c r="AY2681" s="1154"/>
      <c r="AZ2681" s="1154"/>
      <c r="BA2681" s="1154"/>
      <c r="BB2681" s="1154"/>
    </row>
    <row r="2682" spans="2:54" ht="15" customHeight="1">
      <c r="B2682" s="1155"/>
      <c r="C2682" s="3016" t="s">
        <v>1110</v>
      </c>
      <c r="D2682" s="3016"/>
      <c r="E2682" s="1146" t="s">
        <v>1127</v>
      </c>
      <c r="F2682" s="1106"/>
      <c r="G2682" s="441" t="s">
        <v>93</v>
      </c>
      <c r="H2682" s="441" t="s">
        <v>1103</v>
      </c>
      <c r="I2682" s="441" t="s">
        <v>1128</v>
      </c>
      <c r="J2682" s="441" t="s">
        <v>112</v>
      </c>
      <c r="K2682" s="1111" t="s">
        <v>1110</v>
      </c>
      <c r="L2682" s="441" t="s">
        <v>1120</v>
      </c>
      <c r="M2682" s="441" t="str">
        <f t="shared" si="161"/>
        <v>&lt;INSERT CONNECTION POINT NAME&gt;</v>
      </c>
      <c r="N2682" s="1111" t="s">
        <v>1111</v>
      </c>
      <c r="O2682" s="1112">
        <v>0</v>
      </c>
      <c r="P2682" s="1111"/>
      <c r="Q2682" s="2890"/>
      <c r="R2682" s="2093"/>
      <c r="S2682" s="2883"/>
      <c r="T2682" s="2883"/>
      <c r="U2682" s="2883"/>
      <c r="V2682" s="2883"/>
      <c r="W2682" s="2863"/>
      <c r="X2682" s="2863"/>
      <c r="Y2682" s="2863"/>
      <c r="Z2682" s="2863"/>
      <c r="AA2682" s="2864"/>
      <c r="AB2682" s="1125"/>
      <c r="AC2682" s="1151"/>
      <c r="AD2682" s="1152"/>
      <c r="AE2682" s="1153"/>
      <c r="AF2682" s="1153"/>
      <c r="AG2682" s="1153"/>
      <c r="AH2682" s="124"/>
      <c r="AI2682" s="124"/>
      <c r="AJ2682" s="124"/>
      <c r="AK2682" s="124"/>
      <c r="AL2682" s="1153"/>
      <c r="AM2682" s="124"/>
      <c r="AN2682" s="124"/>
      <c r="AO2682" s="1153"/>
      <c r="AP2682" s="1161"/>
      <c r="AQ2682" s="1153"/>
      <c r="AR2682" s="1154"/>
      <c r="AS2682" s="1154"/>
      <c r="AT2682" s="1154"/>
      <c r="AU2682" s="1154"/>
      <c r="AV2682" s="1154"/>
      <c r="AW2682" s="1154"/>
      <c r="AX2682" s="1154"/>
      <c r="AY2682" s="1154"/>
      <c r="AZ2682" s="1154"/>
      <c r="BA2682" s="1154"/>
      <c r="BB2682" s="1154"/>
    </row>
    <row r="2683" spans="2:54" ht="15" customHeight="1">
      <c r="B2683" s="1155"/>
      <c r="C2683" s="3017"/>
      <c r="D2683" s="3017"/>
      <c r="E2683" s="1146" t="s">
        <v>1130</v>
      </c>
      <c r="F2683" s="1106"/>
      <c r="G2683" s="441" t="s">
        <v>93</v>
      </c>
      <c r="H2683" s="441" t="s">
        <v>1103</v>
      </c>
      <c r="I2683" s="441" t="s">
        <v>1131</v>
      </c>
      <c r="J2683" s="441" t="s">
        <v>112</v>
      </c>
      <c r="K2683" s="1111" t="s">
        <v>1110</v>
      </c>
      <c r="L2683" s="441" t="s">
        <v>1120</v>
      </c>
      <c r="M2683" s="441" t="str">
        <f t="shared" si="161"/>
        <v>&lt;INSERT CONNECTION POINT NAME&gt;</v>
      </c>
      <c r="N2683" s="1111" t="s">
        <v>1111</v>
      </c>
      <c r="O2683" s="1112">
        <v>0</v>
      </c>
      <c r="P2683" s="1111"/>
      <c r="Q2683" s="2890"/>
      <c r="R2683" s="2093"/>
      <c r="S2683" s="2883"/>
      <c r="T2683" s="2883"/>
      <c r="U2683" s="2883"/>
      <c r="V2683" s="2883"/>
      <c r="W2683" s="2863"/>
      <c r="X2683" s="2863"/>
      <c r="Y2683" s="2863"/>
      <c r="Z2683" s="2863"/>
      <c r="AA2683" s="2864"/>
      <c r="AB2683" s="1125"/>
      <c r="AC2683" s="1151"/>
      <c r="AD2683" s="1152"/>
      <c r="AE2683" s="1153"/>
      <c r="AF2683" s="1153"/>
      <c r="AG2683" s="1153"/>
      <c r="AH2683" s="124"/>
      <c r="AI2683" s="124"/>
      <c r="AJ2683" s="124"/>
      <c r="AK2683" s="124"/>
      <c r="AL2683" s="1153"/>
      <c r="AM2683" s="124"/>
      <c r="AN2683" s="124"/>
      <c r="AO2683" s="1153"/>
      <c r="AP2683" s="1161"/>
      <c r="AQ2683" s="1153"/>
      <c r="AR2683" s="1154"/>
      <c r="AS2683" s="1154"/>
      <c r="AT2683" s="1154"/>
      <c r="AU2683" s="1154"/>
      <c r="AV2683" s="1154"/>
      <c r="AW2683" s="1154"/>
      <c r="AX2683" s="1154"/>
      <c r="AY2683" s="1154"/>
      <c r="AZ2683" s="1154"/>
      <c r="BA2683" s="1154"/>
      <c r="BB2683" s="1154"/>
    </row>
    <row r="2684" spans="2:54" ht="15" customHeight="1">
      <c r="B2684" s="1155"/>
      <c r="C2684" s="3016" t="s">
        <v>1112</v>
      </c>
      <c r="D2684" s="3016"/>
      <c r="E2684" s="1146" t="s">
        <v>1127</v>
      </c>
      <c r="F2684" s="1106"/>
      <c r="G2684" s="441" t="s">
        <v>93</v>
      </c>
      <c r="H2684" s="441" t="s">
        <v>1103</v>
      </c>
      <c r="I2684" s="441" t="s">
        <v>1128</v>
      </c>
      <c r="J2684" s="441" t="s">
        <v>112</v>
      </c>
      <c r="K2684" s="1111" t="s">
        <v>1112</v>
      </c>
      <c r="L2684" s="441" t="s">
        <v>1120</v>
      </c>
      <c r="M2684" s="441" t="str">
        <f t="shared" si="161"/>
        <v>&lt;INSERT CONNECTION POINT NAME&gt;</v>
      </c>
      <c r="N2684" s="1111" t="s">
        <v>1113</v>
      </c>
      <c r="O2684" s="1111" t="s">
        <v>1113</v>
      </c>
      <c r="P2684" s="1111"/>
      <c r="Q2684" s="2891"/>
      <c r="R2684" s="2866"/>
      <c r="S2684" s="2866"/>
      <c r="T2684" s="2866"/>
      <c r="U2684" s="2866"/>
      <c r="V2684" s="2866"/>
      <c r="W2684" s="2866"/>
      <c r="X2684" s="2866"/>
      <c r="Y2684" s="2866"/>
      <c r="Z2684" s="2866"/>
      <c r="AA2684" s="2099"/>
      <c r="AB2684" s="1125"/>
      <c r="AC2684" s="1151"/>
      <c r="AD2684" s="1152"/>
      <c r="AE2684" s="1153"/>
      <c r="AF2684" s="1153"/>
      <c r="AG2684" s="1153"/>
      <c r="AH2684" s="124"/>
      <c r="AI2684" s="124"/>
      <c r="AJ2684" s="124"/>
      <c r="AK2684" s="124"/>
      <c r="AL2684" s="1153"/>
      <c r="AM2684" s="124"/>
      <c r="AN2684" s="124"/>
      <c r="AO2684" s="1153"/>
      <c r="AP2684" s="1153"/>
      <c r="AQ2684" s="1153"/>
      <c r="AR2684" s="1154"/>
      <c r="AS2684" s="1154"/>
      <c r="AT2684" s="1154"/>
      <c r="AU2684" s="1154"/>
      <c r="AV2684" s="1154"/>
      <c r="AW2684" s="1154"/>
      <c r="AX2684" s="1154"/>
      <c r="AY2684" s="1154"/>
      <c r="AZ2684" s="1154"/>
      <c r="BA2684" s="1154"/>
      <c r="BB2684" s="1154"/>
    </row>
    <row r="2685" spans="2:54" ht="15" customHeight="1">
      <c r="B2685" s="1155"/>
      <c r="C2685" s="3017"/>
      <c r="D2685" s="3017"/>
      <c r="E2685" s="1146" t="s">
        <v>1130</v>
      </c>
      <c r="F2685" s="1106"/>
      <c r="G2685" s="441" t="s">
        <v>93</v>
      </c>
      <c r="H2685" s="441" t="s">
        <v>1103</v>
      </c>
      <c r="I2685" s="441" t="s">
        <v>1131</v>
      </c>
      <c r="J2685" s="441" t="s">
        <v>112</v>
      </c>
      <c r="K2685" s="1111" t="s">
        <v>1112</v>
      </c>
      <c r="L2685" s="441" t="s">
        <v>1120</v>
      </c>
      <c r="M2685" s="441" t="str">
        <f t="shared" si="161"/>
        <v>&lt;INSERT CONNECTION POINT NAME&gt;</v>
      </c>
      <c r="N2685" s="1111" t="s">
        <v>1113</v>
      </c>
      <c r="O2685" s="1111" t="s">
        <v>1113</v>
      </c>
      <c r="P2685" s="1111"/>
      <c r="Q2685" s="2891"/>
      <c r="R2685" s="2866"/>
      <c r="S2685" s="2866"/>
      <c r="T2685" s="2866"/>
      <c r="U2685" s="2866"/>
      <c r="V2685" s="2866"/>
      <c r="W2685" s="2866"/>
      <c r="X2685" s="2866"/>
      <c r="Y2685" s="2866"/>
      <c r="Z2685" s="2866"/>
      <c r="AA2685" s="2099"/>
      <c r="AB2685" s="1125"/>
      <c r="AC2685" s="1151"/>
      <c r="AD2685" s="1152"/>
      <c r="AE2685" s="1153"/>
      <c r="AF2685" s="1153"/>
      <c r="AG2685" s="1153"/>
      <c r="AH2685" s="124"/>
      <c r="AI2685" s="124"/>
      <c r="AJ2685" s="124"/>
      <c r="AK2685" s="124"/>
      <c r="AL2685" s="1153"/>
      <c r="AM2685" s="124"/>
      <c r="AN2685" s="124"/>
      <c r="AO2685" s="1153"/>
      <c r="AP2685" s="1153"/>
      <c r="AQ2685" s="1153"/>
      <c r="AR2685" s="1154"/>
      <c r="AS2685" s="1154"/>
      <c r="AT2685" s="1154"/>
      <c r="AU2685" s="1154"/>
      <c r="AV2685" s="1154"/>
      <c r="AW2685" s="1154"/>
      <c r="AX2685" s="1154"/>
      <c r="AY2685" s="1154"/>
      <c r="AZ2685" s="1154"/>
      <c r="BA2685" s="1154"/>
      <c r="BB2685" s="1154"/>
    </row>
    <row r="2686" spans="2:54" ht="15" customHeight="1">
      <c r="B2686" s="1155"/>
      <c r="C2686" s="3016" t="s">
        <v>1134</v>
      </c>
      <c r="D2686" s="3016" t="s">
        <v>833</v>
      </c>
      <c r="E2686" s="1146" t="s">
        <v>1127</v>
      </c>
      <c r="F2686" s="1106"/>
      <c r="G2686" s="441" t="s">
        <v>93</v>
      </c>
      <c r="H2686" s="441" t="s">
        <v>1103</v>
      </c>
      <c r="I2686" s="441" t="s">
        <v>1128</v>
      </c>
      <c r="J2686" s="441" t="s">
        <v>112</v>
      </c>
      <c r="K2686" s="1111" t="s">
        <v>1134</v>
      </c>
      <c r="L2686" s="441" t="s">
        <v>1120</v>
      </c>
      <c r="M2686" s="441" t="str">
        <f t="shared" si="161"/>
        <v>&lt;INSERT CONNECTION POINT NAME&gt;</v>
      </c>
      <c r="N2686" s="1111" t="s">
        <v>1115</v>
      </c>
      <c r="O2686" s="1111" t="s">
        <v>833</v>
      </c>
      <c r="P2686" s="1111"/>
      <c r="Q2686" s="2892"/>
      <c r="R2686" s="2096"/>
      <c r="S2686" s="2870"/>
      <c r="T2686" s="2870"/>
      <c r="U2686" s="2870"/>
      <c r="V2686" s="2870"/>
      <c r="W2686" s="2870"/>
      <c r="X2686" s="2870"/>
      <c r="Y2686" s="2870"/>
      <c r="Z2686" s="2870"/>
      <c r="AA2686" s="2871"/>
      <c r="AB2686" s="1125"/>
      <c r="AC2686" s="1151"/>
      <c r="AD2686" s="1152"/>
      <c r="AE2686" s="1153"/>
      <c r="AF2686" s="1153"/>
      <c r="AG2686" s="1153"/>
      <c r="AH2686" s="124"/>
      <c r="AI2686" s="124"/>
      <c r="AJ2686" s="124"/>
      <c r="AK2686" s="124"/>
      <c r="AL2686" s="1153"/>
      <c r="AM2686" s="124"/>
      <c r="AN2686" s="124"/>
      <c r="AO2686" s="1153"/>
      <c r="AP2686" s="1153"/>
      <c r="AQ2686" s="1153"/>
      <c r="AR2686" s="1154"/>
      <c r="AS2686" s="1154"/>
      <c r="AT2686" s="1154"/>
      <c r="AU2686" s="1154"/>
      <c r="AV2686" s="1154"/>
      <c r="AW2686" s="1154"/>
      <c r="AX2686" s="1154"/>
      <c r="AY2686" s="1154"/>
      <c r="AZ2686" s="1154"/>
      <c r="BA2686" s="1154"/>
      <c r="BB2686" s="1154"/>
    </row>
    <row r="2687" spans="2:54" ht="15" customHeight="1">
      <c r="B2687" s="1155"/>
      <c r="C2687" s="3017"/>
      <c r="D2687" s="3017"/>
      <c r="E2687" s="1146" t="s">
        <v>1130</v>
      </c>
      <c r="F2687" s="1106"/>
      <c r="G2687" s="441" t="s">
        <v>93</v>
      </c>
      <c r="H2687" s="441" t="s">
        <v>1103</v>
      </c>
      <c r="I2687" s="441" t="s">
        <v>1131</v>
      </c>
      <c r="J2687" s="441" t="s">
        <v>112</v>
      </c>
      <c r="K2687" s="1111" t="s">
        <v>1134</v>
      </c>
      <c r="L2687" s="441" t="s">
        <v>1120</v>
      </c>
      <c r="M2687" s="441" t="str">
        <f t="shared" si="161"/>
        <v>&lt;INSERT CONNECTION POINT NAME&gt;</v>
      </c>
      <c r="N2687" s="1111" t="s">
        <v>1115</v>
      </c>
      <c r="O2687" s="1111" t="s">
        <v>833</v>
      </c>
      <c r="P2687" s="1111"/>
      <c r="Q2687" s="2892"/>
      <c r="R2687" s="2096"/>
      <c r="S2687" s="2870"/>
      <c r="T2687" s="2870"/>
      <c r="U2687" s="2870"/>
      <c r="V2687" s="2870"/>
      <c r="W2687" s="2870"/>
      <c r="X2687" s="2870"/>
      <c r="Y2687" s="2870"/>
      <c r="Z2687" s="2870"/>
      <c r="AA2687" s="2871"/>
      <c r="AB2687" s="1125"/>
      <c r="AC2687" s="1151"/>
      <c r="AD2687" s="1152"/>
      <c r="AE2687" s="1153"/>
      <c r="AF2687" s="1153"/>
      <c r="AG2687" s="1153"/>
      <c r="AH2687" s="124"/>
      <c r="AI2687" s="124"/>
      <c r="AJ2687" s="124"/>
      <c r="AK2687" s="124"/>
      <c r="AL2687" s="1153"/>
      <c r="AM2687" s="124"/>
      <c r="AN2687" s="124"/>
      <c r="AO2687" s="1153"/>
      <c r="AP2687" s="1153"/>
      <c r="AQ2687" s="1153"/>
      <c r="AR2687" s="1154"/>
      <c r="AS2687" s="1154"/>
      <c r="AT2687" s="1154"/>
      <c r="AU2687" s="1154"/>
      <c r="AV2687" s="1154"/>
      <c r="AW2687" s="1154"/>
      <c r="AX2687" s="1154"/>
      <c r="AY2687" s="1154"/>
      <c r="AZ2687" s="1154"/>
      <c r="BA2687" s="1154"/>
      <c r="BB2687" s="1154"/>
    </row>
    <row r="2688" spans="2:54" ht="15" customHeight="1">
      <c r="B2688" s="1155"/>
      <c r="C2688" s="3016" t="s">
        <v>1135</v>
      </c>
      <c r="D2688" s="3016" t="s">
        <v>833</v>
      </c>
      <c r="E2688" s="1146" t="s">
        <v>1127</v>
      </c>
      <c r="F2688" s="1106"/>
      <c r="G2688" s="441" t="s">
        <v>93</v>
      </c>
      <c r="H2688" s="441" t="s">
        <v>1103</v>
      </c>
      <c r="I2688" s="441" t="s">
        <v>1128</v>
      </c>
      <c r="J2688" s="441" t="s">
        <v>112</v>
      </c>
      <c r="K2688" s="1111" t="s">
        <v>1135</v>
      </c>
      <c r="L2688" s="441" t="s">
        <v>1120</v>
      </c>
      <c r="M2688" s="441" t="str">
        <f t="shared" si="161"/>
        <v>&lt;INSERT CONNECTION POINT NAME&gt;</v>
      </c>
      <c r="N2688" s="1111" t="s">
        <v>1106</v>
      </c>
      <c r="O2688" s="1111" t="s">
        <v>833</v>
      </c>
      <c r="P2688" s="1111"/>
      <c r="Q2688" s="2892"/>
      <c r="R2688" s="2096"/>
      <c r="S2688" s="2870"/>
      <c r="T2688" s="2870"/>
      <c r="U2688" s="2870"/>
      <c r="V2688" s="2870"/>
      <c r="W2688" s="2870"/>
      <c r="X2688" s="2870"/>
      <c r="Y2688" s="2870"/>
      <c r="Z2688" s="2870"/>
      <c r="AA2688" s="2871"/>
      <c r="AB2688" s="1125"/>
      <c r="AC2688" s="1151"/>
      <c r="AD2688" s="1152"/>
      <c r="AE2688" s="1153"/>
      <c r="AF2688" s="1153"/>
      <c r="AG2688" s="1153"/>
      <c r="AH2688" s="124"/>
      <c r="AI2688" s="124"/>
      <c r="AJ2688" s="124"/>
      <c r="AK2688" s="124"/>
      <c r="AL2688" s="1153"/>
      <c r="AM2688" s="124"/>
      <c r="AN2688" s="124"/>
      <c r="AO2688" s="1153"/>
      <c r="AP2688" s="1153"/>
      <c r="AQ2688" s="1153"/>
      <c r="AR2688" s="1154"/>
      <c r="AS2688" s="1154"/>
      <c r="AT2688" s="1154"/>
      <c r="AU2688" s="1154"/>
      <c r="AV2688" s="1154"/>
      <c r="AW2688" s="1154"/>
      <c r="AX2688" s="1154"/>
      <c r="AY2688" s="1154"/>
      <c r="AZ2688" s="1154"/>
      <c r="BA2688" s="1154"/>
      <c r="BB2688" s="1154"/>
    </row>
    <row r="2689" spans="2:54" ht="15" customHeight="1">
      <c r="B2689" s="1155"/>
      <c r="C2689" s="3017"/>
      <c r="D2689" s="3017"/>
      <c r="E2689" s="1146" t="s">
        <v>1130</v>
      </c>
      <c r="F2689" s="1106"/>
      <c r="G2689" s="441" t="s">
        <v>93</v>
      </c>
      <c r="H2689" s="441" t="s">
        <v>1103</v>
      </c>
      <c r="I2689" s="441" t="s">
        <v>1131</v>
      </c>
      <c r="J2689" s="441" t="s">
        <v>112</v>
      </c>
      <c r="K2689" s="1111" t="s">
        <v>1135</v>
      </c>
      <c r="L2689" s="441" t="s">
        <v>1120</v>
      </c>
      <c r="M2689" s="441" t="str">
        <f t="shared" si="161"/>
        <v>&lt;INSERT CONNECTION POINT NAME&gt;</v>
      </c>
      <c r="N2689" s="1111" t="s">
        <v>1106</v>
      </c>
      <c r="O2689" s="1111" t="s">
        <v>833</v>
      </c>
      <c r="P2689" s="1111"/>
      <c r="Q2689" s="2892"/>
      <c r="R2689" s="2096"/>
      <c r="S2689" s="2870"/>
      <c r="T2689" s="2870"/>
      <c r="U2689" s="2870"/>
      <c r="V2689" s="2870"/>
      <c r="W2689" s="2870"/>
      <c r="X2689" s="2870"/>
      <c r="Y2689" s="2870"/>
      <c r="Z2689" s="2870"/>
      <c r="AA2689" s="2871"/>
      <c r="AB2689" s="1125"/>
      <c r="AC2689" s="1151"/>
      <c r="AD2689" s="1152"/>
      <c r="AE2689" s="1153"/>
      <c r="AF2689" s="1153"/>
      <c r="AG2689" s="1153"/>
      <c r="AH2689" s="124"/>
      <c r="AI2689" s="124"/>
      <c r="AJ2689" s="124"/>
      <c r="AK2689" s="124"/>
      <c r="AL2689" s="1153"/>
      <c r="AM2689" s="124"/>
      <c r="AN2689" s="124"/>
      <c r="AO2689" s="1153"/>
      <c r="AP2689" s="1153"/>
      <c r="AQ2689" s="1153"/>
      <c r="AR2689" s="1154"/>
      <c r="AS2689" s="1154"/>
      <c r="AT2689" s="1154"/>
      <c r="AU2689" s="1154"/>
      <c r="AV2689" s="1154"/>
      <c r="AW2689" s="1154"/>
      <c r="AX2689" s="1154"/>
      <c r="AY2689" s="1154"/>
      <c r="AZ2689" s="1154"/>
      <c r="BA2689" s="1154"/>
      <c r="BB2689" s="1154"/>
    </row>
    <row r="2690" spans="2:54" ht="15" customHeight="1">
      <c r="B2690" s="1155"/>
      <c r="C2690" s="3016" t="s">
        <v>1135</v>
      </c>
      <c r="D2690" s="3016" t="s">
        <v>842</v>
      </c>
      <c r="E2690" s="1146" t="s">
        <v>1127</v>
      </c>
      <c r="F2690" s="1106"/>
      <c r="G2690" s="441" t="s">
        <v>93</v>
      </c>
      <c r="H2690" s="441" t="s">
        <v>1103</v>
      </c>
      <c r="I2690" s="441" t="s">
        <v>1128</v>
      </c>
      <c r="J2690" s="441" t="s">
        <v>112</v>
      </c>
      <c r="K2690" s="1111" t="s">
        <v>1135</v>
      </c>
      <c r="L2690" s="441" t="s">
        <v>1120</v>
      </c>
      <c r="M2690" s="441" t="str">
        <f t="shared" si="161"/>
        <v>&lt;INSERT CONNECTION POINT NAME&gt;</v>
      </c>
      <c r="N2690" s="1111" t="s">
        <v>1106</v>
      </c>
      <c r="O2690" s="1111" t="s">
        <v>842</v>
      </c>
      <c r="P2690" s="1111"/>
      <c r="Q2690" s="2892"/>
      <c r="R2690" s="2096"/>
      <c r="S2690" s="2870"/>
      <c r="T2690" s="2870"/>
      <c r="U2690" s="2870"/>
      <c r="V2690" s="2870"/>
      <c r="W2690" s="2870"/>
      <c r="X2690" s="2870"/>
      <c r="Y2690" s="2870"/>
      <c r="Z2690" s="2870"/>
      <c r="AA2690" s="2871"/>
      <c r="AB2690" s="1125"/>
      <c r="AC2690" s="1151"/>
      <c r="AD2690" s="1152"/>
      <c r="AE2690" s="1153"/>
      <c r="AF2690" s="1153"/>
      <c r="AG2690" s="1153"/>
      <c r="AH2690" s="124"/>
      <c r="AI2690" s="124"/>
      <c r="AJ2690" s="124"/>
      <c r="AK2690" s="124"/>
      <c r="AL2690" s="1153"/>
      <c r="AM2690" s="124"/>
      <c r="AN2690" s="124"/>
      <c r="AO2690" s="1153"/>
      <c r="AP2690" s="1153"/>
      <c r="AQ2690" s="1153"/>
      <c r="AR2690" s="1154"/>
      <c r="AS2690" s="1154"/>
      <c r="AT2690" s="1154"/>
      <c r="AU2690" s="1154"/>
      <c r="AV2690" s="1154"/>
      <c r="AW2690" s="1154"/>
      <c r="AX2690" s="1154"/>
      <c r="AY2690" s="1154"/>
      <c r="AZ2690" s="1154"/>
      <c r="BA2690" s="1154"/>
      <c r="BB2690" s="1154"/>
    </row>
    <row r="2691" spans="2:54" ht="15" customHeight="1">
      <c r="B2691" s="1155"/>
      <c r="C2691" s="3017"/>
      <c r="D2691" s="3017"/>
      <c r="E2691" s="1146" t="s">
        <v>1130</v>
      </c>
      <c r="F2691" s="1106"/>
      <c r="G2691" s="441" t="s">
        <v>93</v>
      </c>
      <c r="H2691" s="441" t="s">
        <v>1103</v>
      </c>
      <c r="I2691" s="441" t="s">
        <v>1131</v>
      </c>
      <c r="J2691" s="441" t="s">
        <v>112</v>
      </c>
      <c r="K2691" s="1111" t="s">
        <v>1135</v>
      </c>
      <c r="L2691" s="441" t="s">
        <v>1120</v>
      </c>
      <c r="M2691" s="441" t="str">
        <f t="shared" si="161"/>
        <v>&lt;INSERT CONNECTION POINT NAME&gt;</v>
      </c>
      <c r="N2691" s="1111" t="s">
        <v>1106</v>
      </c>
      <c r="O2691" s="1111" t="s">
        <v>842</v>
      </c>
      <c r="P2691" s="1111"/>
      <c r="Q2691" s="2892"/>
      <c r="R2691" s="2096"/>
      <c r="S2691" s="2870"/>
      <c r="T2691" s="2870"/>
      <c r="U2691" s="2870"/>
      <c r="V2691" s="2870"/>
      <c r="W2691" s="2870"/>
      <c r="X2691" s="2870"/>
      <c r="Y2691" s="2870"/>
      <c r="Z2691" s="2870"/>
      <c r="AA2691" s="2871"/>
      <c r="AB2691" s="1125"/>
      <c r="AC2691" s="1151"/>
      <c r="AD2691" s="1152"/>
      <c r="AE2691" s="1153"/>
      <c r="AF2691" s="1153"/>
      <c r="AG2691" s="1153"/>
      <c r="AH2691" s="124"/>
      <c r="AI2691" s="124"/>
      <c r="AJ2691" s="124"/>
      <c r="AK2691" s="124"/>
      <c r="AL2691" s="1153"/>
      <c r="AM2691" s="124"/>
      <c r="AN2691" s="124"/>
      <c r="AO2691" s="1153"/>
      <c r="AP2691" s="1153"/>
      <c r="AQ2691" s="1153"/>
      <c r="AR2691" s="1154"/>
      <c r="AS2691" s="1154"/>
      <c r="AT2691" s="1154"/>
      <c r="AU2691" s="1154"/>
      <c r="AV2691" s="1154"/>
      <c r="AW2691" s="1154"/>
      <c r="AX2691" s="1154"/>
      <c r="AY2691" s="1154"/>
      <c r="AZ2691" s="1154"/>
      <c r="BA2691" s="1154"/>
      <c r="BB2691" s="1154"/>
    </row>
    <row r="2692" spans="2:54" ht="15" customHeight="1">
      <c r="B2692" s="1155"/>
      <c r="C2692" s="3016" t="s">
        <v>1136</v>
      </c>
      <c r="D2692" s="3016" t="s">
        <v>833</v>
      </c>
      <c r="E2692" s="1146" t="s">
        <v>1127</v>
      </c>
      <c r="F2692" s="1106"/>
      <c r="G2692" s="441" t="s">
        <v>93</v>
      </c>
      <c r="H2692" s="441" t="s">
        <v>1103</v>
      </c>
      <c r="I2692" s="441" t="s">
        <v>1128</v>
      </c>
      <c r="J2692" s="441" t="s">
        <v>112</v>
      </c>
      <c r="K2692" s="1111" t="s">
        <v>1136</v>
      </c>
      <c r="L2692" s="441" t="s">
        <v>1120</v>
      </c>
      <c r="M2692" s="441" t="str">
        <f t="shared" si="161"/>
        <v>&lt;INSERT CONNECTION POINT NAME&gt;</v>
      </c>
      <c r="N2692" s="1111" t="s">
        <v>1106</v>
      </c>
      <c r="O2692" s="1111" t="s">
        <v>833</v>
      </c>
      <c r="P2692" s="1111"/>
      <c r="Q2692" s="2892"/>
      <c r="R2692" s="2096"/>
      <c r="S2692" s="2870"/>
      <c r="T2692" s="2870"/>
      <c r="U2692" s="2870"/>
      <c r="V2692" s="2870"/>
      <c r="W2692" s="2870"/>
      <c r="X2692" s="2870"/>
      <c r="Y2692" s="2870"/>
      <c r="Z2692" s="2870"/>
      <c r="AA2692" s="2871"/>
      <c r="AB2692" s="1125"/>
      <c r="AC2692" s="1151"/>
      <c r="AD2692" s="1152"/>
      <c r="AE2692" s="1153"/>
      <c r="AF2692" s="1153"/>
      <c r="AG2692" s="1153"/>
      <c r="AH2692" s="124"/>
      <c r="AI2692" s="124"/>
      <c r="AJ2692" s="124"/>
      <c r="AK2692" s="124"/>
      <c r="AL2692" s="1153"/>
      <c r="AM2692" s="124"/>
      <c r="AN2692" s="124"/>
      <c r="AO2692" s="1153"/>
      <c r="AP2692" s="1153"/>
      <c r="AQ2692" s="1153"/>
      <c r="AR2692" s="1154"/>
      <c r="AS2692" s="1154"/>
      <c r="AT2692" s="1154"/>
      <c r="AU2692" s="1154"/>
      <c r="AV2692" s="1154"/>
      <c r="AW2692" s="1154"/>
      <c r="AX2692" s="1154"/>
      <c r="AY2692" s="1154"/>
      <c r="AZ2692" s="1154"/>
      <c r="BA2692" s="1154"/>
      <c r="BB2692" s="1154"/>
    </row>
    <row r="2693" spans="2:54" ht="15" customHeight="1">
      <c r="B2693" s="1155"/>
      <c r="C2693" s="3017"/>
      <c r="D2693" s="3017"/>
      <c r="E2693" s="1146" t="s">
        <v>1130</v>
      </c>
      <c r="F2693" s="1106"/>
      <c r="G2693" s="441" t="s">
        <v>93</v>
      </c>
      <c r="H2693" s="441" t="s">
        <v>1103</v>
      </c>
      <c r="I2693" s="441" t="s">
        <v>1131</v>
      </c>
      <c r="J2693" s="441" t="s">
        <v>112</v>
      </c>
      <c r="K2693" s="1111" t="s">
        <v>1136</v>
      </c>
      <c r="L2693" s="441" t="s">
        <v>1120</v>
      </c>
      <c r="M2693" s="441" t="str">
        <f t="shared" si="161"/>
        <v>&lt;INSERT CONNECTION POINT NAME&gt;</v>
      </c>
      <c r="N2693" s="1111" t="s">
        <v>1106</v>
      </c>
      <c r="O2693" s="1111" t="s">
        <v>833</v>
      </c>
      <c r="P2693" s="1111"/>
      <c r="Q2693" s="2100"/>
      <c r="R2693" s="2101"/>
      <c r="S2693" s="2102"/>
      <c r="T2693" s="2102"/>
      <c r="U2693" s="2102"/>
      <c r="V2693" s="2102"/>
      <c r="W2693" s="2102"/>
      <c r="X2693" s="2102"/>
      <c r="Y2693" s="2102"/>
      <c r="Z2693" s="2102"/>
      <c r="AA2693" s="2103"/>
      <c r="AB2693" s="1125"/>
      <c r="AC2693" s="1151"/>
      <c r="AD2693" s="1152"/>
      <c r="AE2693" s="1153"/>
      <c r="AF2693" s="1153"/>
      <c r="AG2693" s="1153"/>
      <c r="AH2693" s="124"/>
      <c r="AI2693" s="124"/>
      <c r="AJ2693" s="124"/>
      <c r="AK2693" s="124"/>
      <c r="AL2693" s="1153"/>
      <c r="AM2693" s="124"/>
      <c r="AN2693" s="124"/>
      <c r="AO2693" s="1153"/>
      <c r="AP2693" s="1153"/>
      <c r="AQ2693" s="1153"/>
      <c r="AR2693" s="1154"/>
      <c r="AS2693" s="1154"/>
      <c r="AT2693" s="1154"/>
      <c r="AU2693" s="1154"/>
      <c r="AV2693" s="1154"/>
      <c r="AW2693" s="1154"/>
      <c r="AX2693" s="1154"/>
      <c r="AY2693" s="1154"/>
      <c r="AZ2693" s="1154"/>
      <c r="BA2693" s="1154"/>
      <c r="BB2693" s="1154"/>
    </row>
    <row r="2694" spans="2:54" ht="15" customHeight="1">
      <c r="B2694" s="1155"/>
      <c r="C2694" s="3016" t="s">
        <v>1136</v>
      </c>
      <c r="D2694" s="3016" t="s">
        <v>842</v>
      </c>
      <c r="E2694" s="1146" t="s">
        <v>1127</v>
      </c>
      <c r="F2694" s="1106"/>
      <c r="G2694" s="441" t="s">
        <v>93</v>
      </c>
      <c r="H2694" s="441" t="s">
        <v>1103</v>
      </c>
      <c r="I2694" s="441" t="s">
        <v>1128</v>
      </c>
      <c r="J2694" s="441" t="s">
        <v>112</v>
      </c>
      <c r="K2694" s="1111" t="s">
        <v>1136</v>
      </c>
      <c r="L2694" s="441" t="s">
        <v>1120</v>
      </c>
      <c r="M2694" s="441" t="str">
        <f t="shared" si="161"/>
        <v>&lt;INSERT CONNECTION POINT NAME&gt;</v>
      </c>
      <c r="N2694" s="1111" t="s">
        <v>1106</v>
      </c>
      <c r="O2694" s="1111" t="s">
        <v>842</v>
      </c>
      <c r="P2694" s="1111"/>
      <c r="Q2694" s="2100"/>
      <c r="R2694" s="2101"/>
      <c r="S2694" s="2102"/>
      <c r="T2694" s="2102"/>
      <c r="U2694" s="2102"/>
      <c r="V2694" s="2102"/>
      <c r="W2694" s="2102"/>
      <c r="X2694" s="2102"/>
      <c r="Y2694" s="2102"/>
      <c r="Z2694" s="2102"/>
      <c r="AA2694" s="2103"/>
      <c r="AB2694" s="1125"/>
      <c r="AC2694" s="1151"/>
      <c r="AD2694" s="1152"/>
      <c r="AE2694" s="1153"/>
      <c r="AF2694" s="1153"/>
      <c r="AG2694" s="1153"/>
      <c r="AH2694" s="124"/>
      <c r="AI2694" s="124"/>
      <c r="AJ2694" s="124"/>
      <c r="AK2694" s="124"/>
      <c r="AL2694" s="1153"/>
      <c r="AM2694" s="124"/>
      <c r="AN2694" s="124"/>
      <c r="AO2694" s="1153"/>
      <c r="AP2694" s="1153"/>
      <c r="AQ2694" s="1153"/>
      <c r="AR2694" s="1154"/>
      <c r="AS2694" s="1154"/>
      <c r="AT2694" s="1154"/>
      <c r="AU2694" s="1154"/>
      <c r="AV2694" s="1154"/>
      <c r="AW2694" s="1154"/>
      <c r="AX2694" s="1154"/>
      <c r="AY2694" s="1154"/>
      <c r="AZ2694" s="1154"/>
      <c r="BA2694" s="1154"/>
      <c r="BB2694" s="1154"/>
    </row>
    <row r="2695" spans="2:54" ht="15" customHeight="1" thickBot="1">
      <c r="B2695" s="2872"/>
      <c r="C2695" s="3018"/>
      <c r="D2695" s="3018"/>
      <c r="E2695" s="2873" t="s">
        <v>1130</v>
      </c>
      <c r="F2695" s="1106"/>
      <c r="G2695" s="441" t="s">
        <v>93</v>
      </c>
      <c r="H2695" s="441" t="s">
        <v>1103</v>
      </c>
      <c r="I2695" s="441" t="s">
        <v>1131</v>
      </c>
      <c r="J2695" s="441" t="s">
        <v>112</v>
      </c>
      <c r="K2695" s="1111" t="s">
        <v>1136</v>
      </c>
      <c r="L2695" s="441" t="s">
        <v>1120</v>
      </c>
      <c r="M2695" s="441" t="str">
        <f t="shared" si="161"/>
        <v>&lt;INSERT CONNECTION POINT NAME&gt;</v>
      </c>
      <c r="N2695" s="1111" t="s">
        <v>1106</v>
      </c>
      <c r="O2695" s="1111" t="s">
        <v>842</v>
      </c>
      <c r="P2695" s="1111"/>
      <c r="Q2695" s="2893"/>
      <c r="R2695" s="2894"/>
      <c r="S2695" s="2877"/>
      <c r="T2695" s="2877"/>
      <c r="U2695" s="2877"/>
      <c r="V2695" s="2877"/>
      <c r="W2695" s="2877"/>
      <c r="X2695" s="2877"/>
      <c r="Y2695" s="2877"/>
      <c r="Z2695" s="2877"/>
      <c r="AA2695" s="2878"/>
      <c r="AB2695" s="1162"/>
      <c r="AC2695" s="1151"/>
      <c r="AD2695" s="1152"/>
      <c r="AE2695" s="1153"/>
      <c r="AF2695" s="1153"/>
      <c r="AG2695" s="1153"/>
      <c r="AH2695" s="124"/>
      <c r="AI2695" s="124"/>
      <c r="AJ2695" s="124"/>
      <c r="AK2695" s="124"/>
      <c r="AL2695" s="1153"/>
      <c r="AM2695" s="124"/>
      <c r="AN2695" s="124"/>
      <c r="AO2695" s="1153"/>
      <c r="AP2695" s="1153"/>
      <c r="AQ2695" s="1153"/>
      <c r="AR2695" s="1154"/>
      <c r="AS2695" s="1154"/>
      <c r="AT2695" s="1154"/>
      <c r="AU2695" s="1154"/>
      <c r="AV2695" s="1154"/>
      <c r="AW2695" s="1154"/>
      <c r="AX2695" s="1154"/>
      <c r="AY2695" s="1154"/>
      <c r="AZ2695" s="1154"/>
      <c r="BA2695" s="1154"/>
      <c r="BB2695" s="1154"/>
    </row>
    <row r="2696" spans="2:54" ht="15" customHeight="1">
      <c r="B2696" s="1145" t="s">
        <v>1125</v>
      </c>
      <c r="C2696" s="3019" t="s">
        <v>1126</v>
      </c>
      <c r="D2696" s="3019" t="s">
        <v>842</v>
      </c>
      <c r="E2696" s="1146" t="s">
        <v>1127</v>
      </c>
      <c r="F2696" s="1106"/>
      <c r="G2696" s="441" t="s">
        <v>93</v>
      </c>
      <c r="H2696" s="441" t="s">
        <v>1103</v>
      </c>
      <c r="I2696" s="441" t="s">
        <v>1128</v>
      </c>
      <c r="J2696" s="441" t="s">
        <v>112</v>
      </c>
      <c r="K2696" s="441" t="s">
        <v>1126</v>
      </c>
      <c r="L2696" s="441" t="s">
        <v>1120</v>
      </c>
      <c r="M2696" s="441" t="str">
        <f t="shared" ref="M2696" si="164">B2696</f>
        <v>&lt;INSERT CONNECTION POINT NAME&gt;</v>
      </c>
      <c r="N2696" s="441" t="s">
        <v>1129</v>
      </c>
      <c r="O2696" s="441" t="s">
        <v>842</v>
      </c>
      <c r="P2696" s="1111"/>
      <c r="Q2696" s="1147"/>
      <c r="R2696" s="1148"/>
      <c r="S2696" s="1149"/>
      <c r="T2696" s="1149"/>
      <c r="U2696" s="1149"/>
      <c r="V2696" s="1149"/>
      <c r="W2696" s="1149"/>
      <c r="X2696" s="1149"/>
      <c r="Y2696" s="1149"/>
      <c r="Z2696" s="1149"/>
      <c r="AA2696" s="1150"/>
      <c r="AC2696" s="124"/>
      <c r="AD2696" s="124"/>
      <c r="AE2696" s="124"/>
      <c r="AF2696" s="124"/>
      <c r="AG2696" s="124"/>
      <c r="AH2696" s="124"/>
      <c r="AI2696" s="124"/>
      <c r="AJ2696" s="124"/>
      <c r="AK2696" s="124"/>
      <c r="AL2696" s="124"/>
      <c r="AM2696" s="124"/>
      <c r="AN2696" s="124"/>
      <c r="AO2696" s="124"/>
      <c r="AP2696" s="124"/>
      <c r="AQ2696" s="124"/>
      <c r="AR2696" s="124"/>
      <c r="AS2696" s="124"/>
      <c r="AT2696" s="124"/>
      <c r="AU2696" s="124"/>
      <c r="AV2696" s="124"/>
      <c r="AW2696" s="124"/>
      <c r="AX2696" s="124"/>
      <c r="AY2696" s="124"/>
      <c r="AZ2696" s="124"/>
      <c r="BA2696" s="124"/>
      <c r="BB2696" s="124"/>
    </row>
    <row r="2697" spans="2:54" ht="15" customHeight="1">
      <c r="B2697" s="1155"/>
      <c r="C2697" s="3017"/>
      <c r="D2697" s="3017"/>
      <c r="E2697" s="1146" t="s">
        <v>1130</v>
      </c>
      <c r="F2697" s="1106"/>
      <c r="G2697" s="441" t="s">
        <v>93</v>
      </c>
      <c r="H2697" s="441" t="s">
        <v>1103</v>
      </c>
      <c r="I2697" s="441" t="s">
        <v>1131</v>
      </c>
      <c r="J2697" s="441" t="s">
        <v>112</v>
      </c>
      <c r="K2697" s="441" t="s">
        <v>1126</v>
      </c>
      <c r="L2697" s="441" t="s">
        <v>1120</v>
      </c>
      <c r="M2697" s="441" t="str">
        <f t="shared" si="161"/>
        <v>&lt;INSERT CONNECTION POINT NAME&gt;</v>
      </c>
      <c r="N2697" s="441" t="s">
        <v>1129</v>
      </c>
      <c r="O2697" s="441" t="s">
        <v>842</v>
      </c>
      <c r="P2697" s="1111"/>
      <c r="Q2697" s="1156"/>
      <c r="R2697" s="1157"/>
      <c r="S2697" s="1158"/>
      <c r="T2697" s="1158"/>
      <c r="U2697" s="1158"/>
      <c r="V2697" s="1158"/>
      <c r="W2697" s="1158"/>
      <c r="X2697" s="1158"/>
      <c r="Y2697" s="1158"/>
      <c r="Z2697" s="1158"/>
      <c r="AA2697" s="1159"/>
      <c r="AC2697" s="124"/>
      <c r="AD2697" s="124"/>
      <c r="AE2697" s="124"/>
      <c r="AF2697" s="124"/>
      <c r="AG2697" s="124"/>
      <c r="AH2697" s="124"/>
      <c r="AI2697" s="124"/>
      <c r="AJ2697" s="124"/>
      <c r="AK2697" s="124"/>
      <c r="AL2697" s="124"/>
      <c r="AM2697" s="124"/>
      <c r="AN2697" s="124"/>
      <c r="AO2697" s="124"/>
      <c r="AP2697" s="124"/>
      <c r="AQ2697" s="124"/>
      <c r="AR2697" s="124"/>
      <c r="AS2697" s="124"/>
      <c r="AT2697" s="124"/>
      <c r="AU2697" s="124"/>
      <c r="AV2697" s="124"/>
      <c r="AW2697" s="124"/>
      <c r="AX2697" s="124"/>
      <c r="AY2697" s="124"/>
      <c r="AZ2697" s="124"/>
      <c r="BA2697" s="124"/>
      <c r="BB2697" s="124"/>
    </row>
    <row r="2698" spans="2:54" ht="15" customHeight="1">
      <c r="B2698" s="1155"/>
      <c r="C2698" s="3016" t="s">
        <v>1132</v>
      </c>
      <c r="D2698" s="3016" t="s">
        <v>833</v>
      </c>
      <c r="E2698" s="1146" t="s">
        <v>1127</v>
      </c>
      <c r="F2698" s="1106"/>
      <c r="G2698" s="441" t="s">
        <v>93</v>
      </c>
      <c r="H2698" s="441" t="s">
        <v>1103</v>
      </c>
      <c r="I2698" s="441" t="s">
        <v>1128</v>
      </c>
      <c r="J2698" s="441" t="s">
        <v>112</v>
      </c>
      <c r="K2698" s="1111" t="s">
        <v>1132</v>
      </c>
      <c r="L2698" s="441" t="s">
        <v>1120</v>
      </c>
      <c r="M2698" s="441" t="str">
        <f t="shared" si="161"/>
        <v>&lt;INSERT CONNECTION POINT NAME&gt;</v>
      </c>
      <c r="N2698" s="1111" t="s">
        <v>1106</v>
      </c>
      <c r="O2698" s="1111" t="s">
        <v>833</v>
      </c>
      <c r="P2698" s="1111"/>
      <c r="Q2698" s="2850"/>
      <c r="R2698" s="2097"/>
      <c r="S2698" s="2851"/>
      <c r="T2698" s="2851"/>
      <c r="U2698" s="2851"/>
      <c r="V2698" s="2851"/>
      <c r="W2698" s="2852"/>
      <c r="X2698" s="2852"/>
      <c r="Y2698" s="2852"/>
      <c r="Z2698" s="2852"/>
      <c r="AA2698" s="2853"/>
      <c r="AC2698" s="124"/>
      <c r="AD2698" s="124"/>
      <c r="AE2698" s="124"/>
      <c r="AF2698" s="124"/>
      <c r="AG2698" s="124"/>
      <c r="AH2698" s="124"/>
      <c r="AI2698" s="124"/>
      <c r="AJ2698" s="124"/>
      <c r="AK2698" s="124"/>
      <c r="AL2698" s="124"/>
      <c r="AM2698" s="124"/>
      <c r="AN2698" s="124"/>
      <c r="AO2698" s="124"/>
      <c r="AP2698" s="124"/>
      <c r="AQ2698" s="124"/>
      <c r="AR2698" s="124"/>
      <c r="AS2698" s="124"/>
      <c r="AT2698" s="124"/>
      <c r="AU2698" s="124"/>
      <c r="AV2698" s="124"/>
      <c r="AW2698" s="124"/>
      <c r="AX2698" s="124"/>
      <c r="AY2698" s="124"/>
      <c r="AZ2698" s="124"/>
      <c r="BA2698" s="124"/>
      <c r="BB2698" s="124"/>
    </row>
    <row r="2699" spans="2:54" ht="15" customHeight="1">
      <c r="B2699" s="1155"/>
      <c r="C2699" s="3017"/>
      <c r="D2699" s="3017"/>
      <c r="E2699" s="1146" t="s">
        <v>1130</v>
      </c>
      <c r="F2699" s="1106"/>
      <c r="G2699" s="441" t="s">
        <v>93</v>
      </c>
      <c r="H2699" s="441" t="s">
        <v>1103</v>
      </c>
      <c r="I2699" s="441" t="s">
        <v>1131</v>
      </c>
      <c r="J2699" s="441" t="s">
        <v>112</v>
      </c>
      <c r="K2699" s="1111" t="s">
        <v>1132</v>
      </c>
      <c r="L2699" s="441" t="s">
        <v>1120</v>
      </c>
      <c r="M2699" s="441" t="str">
        <f t="shared" si="161"/>
        <v>&lt;INSERT CONNECTION POINT NAME&gt;</v>
      </c>
      <c r="N2699" s="1111" t="s">
        <v>1106</v>
      </c>
      <c r="O2699" s="1111" t="s">
        <v>833</v>
      </c>
      <c r="P2699" s="1111"/>
      <c r="Q2699" s="2850"/>
      <c r="R2699" s="2097"/>
      <c r="S2699" s="2851"/>
      <c r="T2699" s="2851"/>
      <c r="U2699" s="2851"/>
      <c r="V2699" s="2851"/>
      <c r="W2699" s="2852"/>
      <c r="X2699" s="2852"/>
      <c r="Y2699" s="2852"/>
      <c r="Z2699" s="2852"/>
      <c r="AA2699" s="2853"/>
      <c r="AC2699" s="124"/>
      <c r="AD2699" s="124"/>
      <c r="AE2699" s="124"/>
      <c r="AF2699" s="124"/>
      <c r="AG2699" s="124"/>
      <c r="AH2699" s="124"/>
      <c r="AI2699" s="124"/>
      <c r="AJ2699" s="124"/>
      <c r="AK2699" s="124"/>
      <c r="AL2699" s="124"/>
      <c r="AM2699" s="124"/>
      <c r="AN2699" s="124"/>
      <c r="AO2699" s="124"/>
      <c r="AP2699" s="124"/>
      <c r="AQ2699" s="124"/>
      <c r="AR2699" s="124"/>
      <c r="AS2699" s="124"/>
      <c r="AT2699" s="124"/>
      <c r="AU2699" s="124"/>
      <c r="AV2699" s="124"/>
      <c r="AW2699" s="124"/>
      <c r="AX2699" s="124"/>
      <c r="AY2699" s="124"/>
      <c r="AZ2699" s="124"/>
      <c r="BA2699" s="124"/>
      <c r="BB2699" s="124"/>
    </row>
    <row r="2700" spans="2:54" ht="15" customHeight="1">
      <c r="B2700" s="1155"/>
      <c r="C2700" s="3016" t="s">
        <v>1132</v>
      </c>
      <c r="D2700" s="3016" t="s">
        <v>842</v>
      </c>
      <c r="E2700" s="1146" t="s">
        <v>1127</v>
      </c>
      <c r="F2700" s="1106"/>
      <c r="G2700" s="441" t="s">
        <v>93</v>
      </c>
      <c r="H2700" s="441" t="s">
        <v>1103</v>
      </c>
      <c r="I2700" s="441" t="s">
        <v>1128</v>
      </c>
      <c r="J2700" s="441" t="s">
        <v>112</v>
      </c>
      <c r="K2700" s="1111" t="s">
        <v>1132</v>
      </c>
      <c r="L2700" s="441" t="s">
        <v>1120</v>
      </c>
      <c r="M2700" s="441" t="str">
        <f t="shared" si="161"/>
        <v>&lt;INSERT CONNECTION POINT NAME&gt;</v>
      </c>
      <c r="N2700" s="1111" t="s">
        <v>1106</v>
      </c>
      <c r="O2700" s="1112" t="s">
        <v>842</v>
      </c>
      <c r="P2700" s="1111"/>
      <c r="Q2700" s="2850"/>
      <c r="R2700" s="2097"/>
      <c r="S2700" s="2851"/>
      <c r="T2700" s="2851"/>
      <c r="U2700" s="2851"/>
      <c r="V2700" s="2851"/>
      <c r="W2700" s="2852"/>
      <c r="X2700" s="2852"/>
      <c r="Y2700" s="2852"/>
      <c r="Z2700" s="2852"/>
      <c r="AA2700" s="2853"/>
      <c r="AC2700" s="124"/>
      <c r="AD2700" s="124"/>
      <c r="AE2700" s="124"/>
      <c r="AF2700" s="124"/>
      <c r="AG2700" s="124"/>
      <c r="AH2700" s="124"/>
      <c r="AI2700" s="124"/>
      <c r="AJ2700" s="124"/>
      <c r="AK2700" s="124"/>
      <c r="AL2700" s="124"/>
      <c r="AM2700" s="124"/>
      <c r="AN2700" s="124"/>
      <c r="AO2700" s="124"/>
      <c r="AP2700" s="124"/>
      <c r="AQ2700" s="124"/>
      <c r="AR2700" s="124"/>
      <c r="AS2700" s="124"/>
      <c r="AT2700" s="124"/>
      <c r="AU2700" s="124"/>
      <c r="AV2700" s="124"/>
      <c r="AW2700" s="124"/>
      <c r="AX2700" s="124"/>
      <c r="AY2700" s="124"/>
      <c r="AZ2700" s="124"/>
      <c r="BA2700" s="124"/>
      <c r="BB2700" s="124"/>
    </row>
    <row r="2701" spans="2:54" ht="15" customHeight="1">
      <c r="B2701" s="1155"/>
      <c r="C2701" s="3017"/>
      <c r="D2701" s="3017"/>
      <c r="E2701" s="1146" t="s">
        <v>1130</v>
      </c>
      <c r="F2701" s="1106"/>
      <c r="G2701" s="441" t="s">
        <v>93</v>
      </c>
      <c r="H2701" s="441" t="s">
        <v>1103</v>
      </c>
      <c r="I2701" s="441" t="s">
        <v>1131</v>
      </c>
      <c r="J2701" s="441" t="s">
        <v>112</v>
      </c>
      <c r="K2701" s="1111" t="s">
        <v>1132</v>
      </c>
      <c r="L2701" s="441" t="s">
        <v>1120</v>
      </c>
      <c r="M2701" s="441" t="str">
        <f t="shared" ref="M2701:M2764" si="165">M2700</f>
        <v>&lt;INSERT CONNECTION POINT NAME&gt;</v>
      </c>
      <c r="N2701" s="1111" t="s">
        <v>1106</v>
      </c>
      <c r="O2701" s="1112" t="s">
        <v>842</v>
      </c>
      <c r="P2701" s="1111"/>
      <c r="Q2701" s="2850"/>
      <c r="R2701" s="2097"/>
      <c r="S2701" s="2851"/>
      <c r="T2701" s="2851"/>
      <c r="U2701" s="2851"/>
      <c r="V2701" s="2851"/>
      <c r="W2701" s="2852"/>
      <c r="X2701" s="2852"/>
      <c r="Y2701" s="2852"/>
      <c r="Z2701" s="2852"/>
      <c r="AA2701" s="2853"/>
      <c r="AC2701" s="124"/>
      <c r="AD2701" s="124"/>
      <c r="AE2701" s="124"/>
      <c r="AF2701" s="124"/>
      <c r="AG2701" s="124"/>
      <c r="AH2701" s="124"/>
      <c r="AI2701" s="124"/>
      <c r="AJ2701" s="124"/>
      <c r="AK2701" s="124"/>
      <c r="AL2701" s="124"/>
      <c r="AM2701" s="124"/>
      <c r="AN2701" s="124"/>
      <c r="AO2701" s="124"/>
      <c r="AP2701" s="124"/>
      <c r="AQ2701" s="124"/>
      <c r="AR2701" s="124"/>
      <c r="AS2701" s="124"/>
      <c r="AT2701" s="124"/>
      <c r="AU2701" s="124"/>
      <c r="AV2701" s="124"/>
      <c r="AW2701" s="124"/>
      <c r="AX2701" s="124"/>
      <c r="AY2701" s="124"/>
      <c r="AZ2701" s="124"/>
      <c r="BA2701" s="124"/>
      <c r="BB2701" s="124"/>
    </row>
    <row r="2702" spans="2:54" ht="15" customHeight="1">
      <c r="B2702" s="1155"/>
      <c r="C2702" s="3016" t="s">
        <v>1133</v>
      </c>
      <c r="D2702" s="3016"/>
      <c r="E2702" s="1146" t="s">
        <v>1127</v>
      </c>
      <c r="F2702" s="1106"/>
      <c r="G2702" s="441" t="s">
        <v>93</v>
      </c>
      <c r="H2702" s="441" t="s">
        <v>1103</v>
      </c>
      <c r="I2702" s="441" t="s">
        <v>1128</v>
      </c>
      <c r="J2702" s="441" t="s">
        <v>112</v>
      </c>
      <c r="K2702" s="1111" t="s">
        <v>1133</v>
      </c>
      <c r="L2702" s="441" t="s">
        <v>1120</v>
      </c>
      <c r="M2702" s="441" t="str">
        <f t="shared" si="165"/>
        <v>&lt;INSERT CONNECTION POINT NAME&gt;</v>
      </c>
      <c r="N2702" s="1111" t="s">
        <v>1108</v>
      </c>
      <c r="O2702" s="1111" t="s">
        <v>1109</v>
      </c>
      <c r="P2702" s="1111"/>
      <c r="Q2702" s="2856"/>
      <c r="R2702" s="2098"/>
      <c r="S2702" s="2858"/>
      <c r="T2702" s="2858"/>
      <c r="U2702" s="2858"/>
      <c r="V2702" s="2858"/>
      <c r="W2702" s="2859"/>
      <c r="X2702" s="2859"/>
      <c r="Y2702" s="2859"/>
      <c r="Z2702" s="2859"/>
      <c r="AA2702" s="2860"/>
      <c r="AC2702" s="124"/>
      <c r="AD2702" s="124"/>
      <c r="AE2702" s="124"/>
      <c r="AF2702" s="124"/>
      <c r="AG2702" s="124"/>
      <c r="AH2702" s="124"/>
      <c r="AI2702" s="124"/>
      <c r="AJ2702" s="124"/>
      <c r="AK2702" s="124"/>
      <c r="AL2702" s="124"/>
      <c r="AM2702" s="124"/>
      <c r="AN2702" s="124"/>
      <c r="AO2702" s="124"/>
      <c r="AP2702" s="124"/>
      <c r="AQ2702" s="124"/>
      <c r="AR2702" s="124"/>
      <c r="AS2702" s="124"/>
      <c r="AT2702" s="124"/>
      <c r="AU2702" s="124"/>
      <c r="AV2702" s="124"/>
      <c r="AW2702" s="124"/>
      <c r="AX2702" s="124"/>
      <c r="AY2702" s="124"/>
      <c r="AZ2702" s="124"/>
      <c r="BA2702" s="124"/>
      <c r="BB2702" s="124"/>
    </row>
    <row r="2703" spans="2:54" ht="15" customHeight="1">
      <c r="B2703" s="1155"/>
      <c r="C2703" s="3017"/>
      <c r="D2703" s="3017"/>
      <c r="E2703" s="1146" t="s">
        <v>1130</v>
      </c>
      <c r="F2703" s="1106"/>
      <c r="G2703" s="441" t="s">
        <v>93</v>
      </c>
      <c r="H2703" s="441" t="s">
        <v>1103</v>
      </c>
      <c r="I2703" s="441" t="s">
        <v>1131</v>
      </c>
      <c r="J2703" s="441" t="s">
        <v>112</v>
      </c>
      <c r="K2703" s="1111" t="s">
        <v>1133</v>
      </c>
      <c r="L2703" s="441" t="s">
        <v>1120</v>
      </c>
      <c r="M2703" s="441" t="str">
        <f t="shared" si="165"/>
        <v>&lt;INSERT CONNECTION POINT NAME&gt;</v>
      </c>
      <c r="N2703" s="1111" t="s">
        <v>1108</v>
      </c>
      <c r="O2703" s="1111" t="s">
        <v>1109</v>
      </c>
      <c r="P2703" s="1111"/>
      <c r="Q2703" s="2856"/>
      <c r="R2703" s="2098"/>
      <c r="S2703" s="2858"/>
      <c r="T2703" s="2858"/>
      <c r="U2703" s="2858"/>
      <c r="V2703" s="2858"/>
      <c r="W2703" s="2859"/>
      <c r="X2703" s="2859"/>
      <c r="Y2703" s="2859"/>
      <c r="Z2703" s="2859"/>
      <c r="AA2703" s="2860"/>
      <c r="AC2703" s="124"/>
      <c r="AD2703" s="124"/>
      <c r="AE2703" s="124"/>
      <c r="AF2703" s="124"/>
      <c r="AG2703" s="124"/>
      <c r="AH2703" s="124"/>
      <c r="AI2703" s="124"/>
      <c r="AJ2703" s="124"/>
      <c r="AK2703" s="124"/>
      <c r="AL2703" s="124"/>
      <c r="AM2703" s="124"/>
      <c r="AN2703" s="124"/>
      <c r="AO2703" s="124"/>
      <c r="AP2703" s="124"/>
      <c r="AQ2703" s="124"/>
      <c r="AR2703" s="124"/>
      <c r="AS2703" s="124"/>
      <c r="AT2703" s="124"/>
      <c r="AU2703" s="124"/>
      <c r="AV2703" s="124"/>
      <c r="AW2703" s="124"/>
      <c r="AX2703" s="124"/>
      <c r="AY2703" s="124"/>
      <c r="AZ2703" s="124"/>
      <c r="BA2703" s="124"/>
      <c r="BB2703" s="124"/>
    </row>
    <row r="2704" spans="2:54" ht="15" customHeight="1">
      <c r="B2704" s="1155"/>
      <c r="C2704" s="3016" t="s">
        <v>1110</v>
      </c>
      <c r="D2704" s="3016"/>
      <c r="E2704" s="1146" t="s">
        <v>1127</v>
      </c>
      <c r="F2704" s="1106"/>
      <c r="G2704" s="441" t="s">
        <v>93</v>
      </c>
      <c r="H2704" s="441" t="s">
        <v>1103</v>
      </c>
      <c r="I2704" s="441" t="s">
        <v>1128</v>
      </c>
      <c r="J2704" s="441" t="s">
        <v>112</v>
      </c>
      <c r="K2704" s="1111" t="s">
        <v>1110</v>
      </c>
      <c r="L2704" s="441" t="s">
        <v>1120</v>
      </c>
      <c r="M2704" s="441" t="str">
        <f t="shared" si="165"/>
        <v>&lt;INSERT CONNECTION POINT NAME&gt;</v>
      </c>
      <c r="N2704" s="1111" t="s">
        <v>1111</v>
      </c>
      <c r="O2704" s="1112">
        <v>0</v>
      </c>
      <c r="P2704" s="1111"/>
      <c r="Q2704" s="2890"/>
      <c r="R2704" s="2093"/>
      <c r="S2704" s="2883"/>
      <c r="T2704" s="2883"/>
      <c r="U2704" s="2883"/>
      <c r="V2704" s="2883"/>
      <c r="W2704" s="2863"/>
      <c r="X2704" s="2863"/>
      <c r="Y2704" s="2863"/>
      <c r="Z2704" s="2863"/>
      <c r="AA2704" s="2864"/>
      <c r="AC2704" s="124"/>
      <c r="AD2704" s="124"/>
      <c r="AE2704" s="124"/>
      <c r="AF2704" s="124"/>
      <c r="AG2704" s="124"/>
      <c r="AH2704" s="124"/>
      <c r="AI2704" s="124"/>
      <c r="AJ2704" s="124"/>
      <c r="AK2704" s="124"/>
      <c r="AL2704" s="124"/>
      <c r="AM2704" s="124"/>
      <c r="AN2704" s="124"/>
      <c r="AO2704" s="124"/>
      <c r="AP2704" s="124"/>
      <c r="AQ2704" s="124"/>
      <c r="AR2704" s="124"/>
      <c r="AS2704" s="124"/>
      <c r="AT2704" s="124"/>
      <c r="AU2704" s="124"/>
      <c r="AV2704" s="124"/>
      <c r="AW2704" s="124"/>
      <c r="AX2704" s="124"/>
      <c r="AY2704" s="124"/>
      <c r="AZ2704" s="124"/>
      <c r="BA2704" s="124"/>
      <c r="BB2704" s="124"/>
    </row>
    <row r="2705" spans="2:54" ht="15" customHeight="1">
      <c r="B2705" s="1155"/>
      <c r="C2705" s="3017"/>
      <c r="D2705" s="3017"/>
      <c r="E2705" s="1146" t="s">
        <v>1130</v>
      </c>
      <c r="F2705" s="1106"/>
      <c r="G2705" s="441" t="s">
        <v>93</v>
      </c>
      <c r="H2705" s="441" t="s">
        <v>1103</v>
      </c>
      <c r="I2705" s="441" t="s">
        <v>1131</v>
      </c>
      <c r="J2705" s="441" t="s">
        <v>112</v>
      </c>
      <c r="K2705" s="1111" t="s">
        <v>1110</v>
      </c>
      <c r="L2705" s="441" t="s">
        <v>1120</v>
      </c>
      <c r="M2705" s="441" t="str">
        <f t="shared" si="165"/>
        <v>&lt;INSERT CONNECTION POINT NAME&gt;</v>
      </c>
      <c r="N2705" s="1111" t="s">
        <v>1111</v>
      </c>
      <c r="O2705" s="1112">
        <v>0</v>
      </c>
      <c r="P2705" s="1111"/>
      <c r="Q2705" s="2890"/>
      <c r="R2705" s="2093"/>
      <c r="S2705" s="2883"/>
      <c r="T2705" s="2883"/>
      <c r="U2705" s="2883"/>
      <c r="V2705" s="2883"/>
      <c r="W2705" s="2863"/>
      <c r="X2705" s="2863"/>
      <c r="Y2705" s="2863"/>
      <c r="Z2705" s="2863"/>
      <c r="AA2705" s="2864"/>
      <c r="AC2705" s="124"/>
      <c r="AD2705" s="124"/>
      <c r="AE2705" s="124"/>
      <c r="AF2705" s="124"/>
      <c r="AG2705" s="124"/>
      <c r="AH2705" s="124"/>
      <c r="AI2705" s="124"/>
      <c r="AJ2705" s="124"/>
      <c r="AK2705" s="124"/>
      <c r="AL2705" s="124"/>
      <c r="AM2705" s="124"/>
      <c r="AN2705" s="124"/>
      <c r="AO2705" s="124"/>
      <c r="AP2705" s="124"/>
      <c r="AQ2705" s="124"/>
      <c r="AR2705" s="124"/>
      <c r="AS2705" s="124"/>
      <c r="AT2705" s="124"/>
      <c r="AU2705" s="124"/>
      <c r="AV2705" s="124"/>
      <c r="AW2705" s="124"/>
      <c r="AX2705" s="124"/>
      <c r="AY2705" s="124"/>
      <c r="AZ2705" s="124"/>
      <c r="BA2705" s="124"/>
      <c r="BB2705" s="124"/>
    </row>
    <row r="2706" spans="2:54" ht="15" customHeight="1">
      <c r="B2706" s="1155"/>
      <c r="C2706" s="3016" t="s">
        <v>1112</v>
      </c>
      <c r="D2706" s="3016"/>
      <c r="E2706" s="1146" t="s">
        <v>1127</v>
      </c>
      <c r="F2706" s="1106"/>
      <c r="G2706" s="441" t="s">
        <v>93</v>
      </c>
      <c r="H2706" s="441" t="s">
        <v>1103</v>
      </c>
      <c r="I2706" s="441" t="s">
        <v>1128</v>
      </c>
      <c r="J2706" s="441" t="s">
        <v>112</v>
      </c>
      <c r="K2706" s="1111" t="s">
        <v>1112</v>
      </c>
      <c r="L2706" s="441" t="s">
        <v>1120</v>
      </c>
      <c r="M2706" s="441" t="str">
        <f t="shared" si="165"/>
        <v>&lt;INSERT CONNECTION POINT NAME&gt;</v>
      </c>
      <c r="N2706" s="1111" t="s">
        <v>1113</v>
      </c>
      <c r="O2706" s="1111" t="s">
        <v>1113</v>
      </c>
      <c r="P2706" s="1111"/>
      <c r="Q2706" s="2891"/>
      <c r="R2706" s="2866"/>
      <c r="S2706" s="2866"/>
      <c r="T2706" s="2866"/>
      <c r="U2706" s="2866"/>
      <c r="V2706" s="2866"/>
      <c r="W2706" s="2866"/>
      <c r="X2706" s="2866"/>
      <c r="Y2706" s="2866"/>
      <c r="Z2706" s="2866"/>
      <c r="AA2706" s="2099"/>
      <c r="AC2706" s="124"/>
      <c r="AD2706" s="124"/>
      <c r="AE2706" s="124"/>
      <c r="AF2706" s="124"/>
      <c r="AG2706" s="124"/>
      <c r="AH2706" s="124"/>
      <c r="AI2706" s="124"/>
      <c r="AJ2706" s="124"/>
      <c r="AK2706" s="124"/>
      <c r="AL2706" s="124"/>
      <c r="AM2706" s="124"/>
      <c r="AN2706" s="124"/>
      <c r="AO2706" s="124"/>
      <c r="AP2706" s="124"/>
      <c r="AQ2706" s="124"/>
      <c r="AR2706" s="124"/>
      <c r="AS2706" s="124"/>
      <c r="AT2706" s="124"/>
      <c r="AU2706" s="124"/>
      <c r="AV2706" s="124"/>
      <c r="AW2706" s="124"/>
      <c r="AX2706" s="124"/>
      <c r="AY2706" s="124"/>
      <c r="AZ2706" s="124"/>
      <c r="BA2706" s="124"/>
      <c r="BB2706" s="124"/>
    </row>
    <row r="2707" spans="2:54" ht="15" customHeight="1">
      <c r="B2707" s="1155"/>
      <c r="C2707" s="3017"/>
      <c r="D2707" s="3017"/>
      <c r="E2707" s="1146" t="s">
        <v>1130</v>
      </c>
      <c r="F2707" s="1106"/>
      <c r="G2707" s="441" t="s">
        <v>93</v>
      </c>
      <c r="H2707" s="441" t="s">
        <v>1103</v>
      </c>
      <c r="I2707" s="441" t="s">
        <v>1131</v>
      </c>
      <c r="J2707" s="441" t="s">
        <v>112</v>
      </c>
      <c r="K2707" s="1111" t="s">
        <v>1112</v>
      </c>
      <c r="L2707" s="441" t="s">
        <v>1120</v>
      </c>
      <c r="M2707" s="441" t="str">
        <f t="shared" si="165"/>
        <v>&lt;INSERT CONNECTION POINT NAME&gt;</v>
      </c>
      <c r="N2707" s="1111" t="s">
        <v>1113</v>
      </c>
      <c r="O2707" s="1111" t="s">
        <v>1113</v>
      </c>
      <c r="P2707" s="1111"/>
      <c r="Q2707" s="2891"/>
      <c r="R2707" s="2866"/>
      <c r="S2707" s="2866"/>
      <c r="T2707" s="2866"/>
      <c r="U2707" s="2866"/>
      <c r="V2707" s="2866"/>
      <c r="W2707" s="2866"/>
      <c r="X2707" s="2866"/>
      <c r="Y2707" s="2866"/>
      <c r="Z2707" s="2866"/>
      <c r="AA2707" s="2099"/>
      <c r="AC2707" s="124"/>
      <c r="AD2707" s="124"/>
      <c r="AE2707" s="124"/>
      <c r="AF2707" s="124"/>
      <c r="AG2707" s="124"/>
      <c r="AH2707" s="124"/>
      <c r="AI2707" s="124"/>
      <c r="AJ2707" s="124"/>
      <c r="AK2707" s="124"/>
      <c r="AL2707" s="124"/>
      <c r="AM2707" s="124"/>
      <c r="AN2707" s="124"/>
      <c r="AO2707" s="124"/>
      <c r="AP2707" s="124"/>
      <c r="AQ2707" s="124"/>
      <c r="AR2707" s="124"/>
      <c r="AS2707" s="124"/>
      <c r="AT2707" s="124"/>
      <c r="AU2707" s="124"/>
      <c r="AV2707" s="124"/>
      <c r="AW2707" s="124"/>
      <c r="AX2707" s="124"/>
      <c r="AY2707" s="124"/>
      <c r="AZ2707" s="124"/>
      <c r="BA2707" s="124"/>
      <c r="BB2707" s="124"/>
    </row>
    <row r="2708" spans="2:54" ht="15" customHeight="1">
      <c r="B2708" s="1155"/>
      <c r="C2708" s="3016" t="s">
        <v>1134</v>
      </c>
      <c r="D2708" s="3016" t="s">
        <v>833</v>
      </c>
      <c r="E2708" s="1146" t="s">
        <v>1127</v>
      </c>
      <c r="F2708" s="1106"/>
      <c r="G2708" s="441" t="s">
        <v>93</v>
      </c>
      <c r="H2708" s="441" t="s">
        <v>1103</v>
      </c>
      <c r="I2708" s="441" t="s">
        <v>1128</v>
      </c>
      <c r="J2708" s="441" t="s">
        <v>112</v>
      </c>
      <c r="K2708" s="1111" t="s">
        <v>1134</v>
      </c>
      <c r="L2708" s="441" t="s">
        <v>1120</v>
      </c>
      <c r="M2708" s="441" t="str">
        <f t="shared" si="165"/>
        <v>&lt;INSERT CONNECTION POINT NAME&gt;</v>
      </c>
      <c r="N2708" s="1111" t="s">
        <v>1115</v>
      </c>
      <c r="O2708" s="1111" t="s">
        <v>833</v>
      </c>
      <c r="P2708" s="1111"/>
      <c r="Q2708" s="2892"/>
      <c r="R2708" s="2096"/>
      <c r="S2708" s="2870"/>
      <c r="T2708" s="2870"/>
      <c r="U2708" s="2870"/>
      <c r="V2708" s="2870"/>
      <c r="W2708" s="2870"/>
      <c r="X2708" s="2870"/>
      <c r="Y2708" s="2870"/>
      <c r="Z2708" s="2870"/>
      <c r="AA2708" s="2871"/>
      <c r="AC2708" s="124"/>
      <c r="AD2708" s="124"/>
      <c r="AE2708" s="124"/>
      <c r="AF2708" s="124"/>
      <c r="AG2708" s="124"/>
      <c r="AH2708" s="124"/>
      <c r="AI2708" s="124"/>
      <c r="AJ2708" s="124"/>
      <c r="AK2708" s="124"/>
      <c r="AL2708" s="124"/>
      <c r="AM2708" s="124"/>
      <c r="AN2708" s="124"/>
      <c r="AO2708" s="124"/>
      <c r="AP2708" s="124"/>
      <c r="AQ2708" s="124"/>
      <c r="AR2708" s="124"/>
      <c r="AS2708" s="124"/>
      <c r="AT2708" s="124"/>
      <c r="AU2708" s="124"/>
      <c r="AV2708" s="124"/>
      <c r="AW2708" s="124"/>
      <c r="AX2708" s="124"/>
      <c r="AY2708" s="124"/>
      <c r="AZ2708" s="124"/>
      <c r="BA2708" s="124"/>
      <c r="BB2708" s="124"/>
    </row>
    <row r="2709" spans="2:54" ht="15" customHeight="1">
      <c r="B2709" s="1155"/>
      <c r="C2709" s="3017"/>
      <c r="D2709" s="3017"/>
      <c r="E2709" s="1146" t="s">
        <v>1130</v>
      </c>
      <c r="F2709" s="1106"/>
      <c r="G2709" s="441" t="s">
        <v>93</v>
      </c>
      <c r="H2709" s="441" t="s">
        <v>1103</v>
      </c>
      <c r="I2709" s="441" t="s">
        <v>1131</v>
      </c>
      <c r="J2709" s="441" t="s">
        <v>112</v>
      </c>
      <c r="K2709" s="1111" t="s">
        <v>1134</v>
      </c>
      <c r="L2709" s="441" t="s">
        <v>1120</v>
      </c>
      <c r="M2709" s="441" t="str">
        <f t="shared" si="165"/>
        <v>&lt;INSERT CONNECTION POINT NAME&gt;</v>
      </c>
      <c r="N2709" s="1111" t="s">
        <v>1115</v>
      </c>
      <c r="O2709" s="1111" t="s">
        <v>833</v>
      </c>
      <c r="P2709" s="1111"/>
      <c r="Q2709" s="2892"/>
      <c r="R2709" s="2096"/>
      <c r="S2709" s="2870"/>
      <c r="T2709" s="2870"/>
      <c r="U2709" s="2870"/>
      <c r="V2709" s="2870"/>
      <c r="W2709" s="2870"/>
      <c r="X2709" s="2870"/>
      <c r="Y2709" s="2870"/>
      <c r="Z2709" s="2870"/>
      <c r="AA2709" s="2871"/>
      <c r="AC2709" s="124"/>
      <c r="AD2709" s="124"/>
      <c r="AE2709" s="124"/>
      <c r="AF2709" s="124"/>
      <c r="AG2709" s="124"/>
      <c r="AH2709" s="124"/>
      <c r="AI2709" s="124"/>
      <c r="AJ2709" s="124"/>
      <c r="AK2709" s="124"/>
      <c r="AL2709" s="124"/>
      <c r="AM2709" s="124"/>
      <c r="AN2709" s="124"/>
      <c r="AO2709" s="124"/>
      <c r="AP2709" s="124"/>
      <c r="AQ2709" s="124"/>
      <c r="AR2709" s="124"/>
      <c r="AS2709" s="124"/>
      <c r="AT2709" s="124"/>
      <c r="AU2709" s="124"/>
      <c r="AV2709" s="124"/>
      <c r="AW2709" s="124"/>
      <c r="AX2709" s="124"/>
      <c r="AY2709" s="124"/>
      <c r="AZ2709" s="124"/>
      <c r="BA2709" s="124"/>
      <c r="BB2709" s="124"/>
    </row>
    <row r="2710" spans="2:54" ht="15" customHeight="1">
      <c r="B2710" s="1155"/>
      <c r="C2710" s="3016" t="s">
        <v>1135</v>
      </c>
      <c r="D2710" s="3016" t="s">
        <v>833</v>
      </c>
      <c r="E2710" s="1146" t="s">
        <v>1127</v>
      </c>
      <c r="F2710" s="1106"/>
      <c r="G2710" s="441" t="s">
        <v>93</v>
      </c>
      <c r="H2710" s="441" t="s">
        <v>1103</v>
      </c>
      <c r="I2710" s="441" t="s">
        <v>1128</v>
      </c>
      <c r="J2710" s="441" t="s">
        <v>112</v>
      </c>
      <c r="K2710" s="1111" t="s">
        <v>1135</v>
      </c>
      <c r="L2710" s="441" t="s">
        <v>1120</v>
      </c>
      <c r="M2710" s="441" t="str">
        <f t="shared" si="165"/>
        <v>&lt;INSERT CONNECTION POINT NAME&gt;</v>
      </c>
      <c r="N2710" s="1111" t="s">
        <v>1106</v>
      </c>
      <c r="O2710" s="1111" t="s">
        <v>833</v>
      </c>
      <c r="P2710" s="1111"/>
      <c r="Q2710" s="2892"/>
      <c r="R2710" s="2096"/>
      <c r="S2710" s="2870"/>
      <c r="T2710" s="2870"/>
      <c r="U2710" s="2870"/>
      <c r="V2710" s="2870"/>
      <c r="W2710" s="2870"/>
      <c r="X2710" s="2870"/>
      <c r="Y2710" s="2870"/>
      <c r="Z2710" s="2870"/>
      <c r="AA2710" s="2871"/>
      <c r="AC2710" s="124"/>
      <c r="AD2710" s="124"/>
      <c r="AE2710" s="124"/>
      <c r="AF2710" s="124"/>
      <c r="AG2710" s="124"/>
      <c r="AH2710" s="124"/>
      <c r="AI2710" s="124"/>
      <c r="AJ2710" s="124"/>
      <c r="AK2710" s="124"/>
      <c r="AL2710" s="124"/>
      <c r="AM2710" s="124"/>
      <c r="AN2710" s="124"/>
      <c r="AO2710" s="124"/>
      <c r="AP2710" s="124"/>
      <c r="AQ2710" s="124"/>
      <c r="AR2710" s="124"/>
      <c r="AS2710" s="124"/>
      <c r="AT2710" s="124"/>
      <c r="AU2710" s="124"/>
      <c r="AV2710" s="124"/>
      <c r="AW2710" s="124"/>
      <c r="AX2710" s="124"/>
      <c r="AY2710" s="124"/>
      <c r="AZ2710" s="124"/>
      <c r="BA2710" s="124"/>
      <c r="BB2710" s="124"/>
    </row>
    <row r="2711" spans="2:54" ht="15" customHeight="1">
      <c r="B2711" s="1155"/>
      <c r="C2711" s="3017"/>
      <c r="D2711" s="3017"/>
      <c r="E2711" s="1146" t="s">
        <v>1130</v>
      </c>
      <c r="F2711" s="1106"/>
      <c r="G2711" s="441" t="s">
        <v>93</v>
      </c>
      <c r="H2711" s="441" t="s">
        <v>1103</v>
      </c>
      <c r="I2711" s="441" t="s">
        <v>1131</v>
      </c>
      <c r="J2711" s="441" t="s">
        <v>112</v>
      </c>
      <c r="K2711" s="1111" t="s">
        <v>1135</v>
      </c>
      <c r="L2711" s="441" t="s">
        <v>1120</v>
      </c>
      <c r="M2711" s="441" t="str">
        <f t="shared" si="165"/>
        <v>&lt;INSERT CONNECTION POINT NAME&gt;</v>
      </c>
      <c r="N2711" s="1111" t="s">
        <v>1106</v>
      </c>
      <c r="O2711" s="1111" t="s">
        <v>833</v>
      </c>
      <c r="P2711" s="1111"/>
      <c r="Q2711" s="2892"/>
      <c r="R2711" s="2096"/>
      <c r="S2711" s="2870"/>
      <c r="T2711" s="2870"/>
      <c r="U2711" s="2870"/>
      <c r="V2711" s="2870"/>
      <c r="W2711" s="2870"/>
      <c r="X2711" s="2870"/>
      <c r="Y2711" s="2870"/>
      <c r="Z2711" s="2870"/>
      <c r="AA2711" s="2871"/>
      <c r="AC2711" s="124"/>
      <c r="AD2711" s="124"/>
      <c r="AE2711" s="124"/>
      <c r="AF2711" s="124"/>
      <c r="AG2711" s="124"/>
      <c r="AH2711" s="124"/>
      <c r="AI2711" s="124"/>
      <c r="AJ2711" s="124"/>
      <c r="AK2711" s="124"/>
      <c r="AL2711" s="124"/>
      <c r="AM2711" s="124"/>
      <c r="AN2711" s="124"/>
      <c r="AO2711" s="124"/>
      <c r="AP2711" s="124"/>
      <c r="AQ2711" s="124"/>
      <c r="AR2711" s="124"/>
      <c r="AS2711" s="124"/>
      <c r="AT2711" s="124"/>
      <c r="AU2711" s="124"/>
      <c r="AV2711" s="124"/>
      <c r="AW2711" s="124"/>
      <c r="AX2711" s="124"/>
      <c r="AY2711" s="124"/>
      <c r="AZ2711" s="124"/>
      <c r="BA2711" s="124"/>
      <c r="BB2711" s="124"/>
    </row>
    <row r="2712" spans="2:54" ht="15" customHeight="1">
      <c r="B2712" s="1155"/>
      <c r="C2712" s="3016" t="s">
        <v>1135</v>
      </c>
      <c r="D2712" s="3016" t="s">
        <v>842</v>
      </c>
      <c r="E2712" s="1146" t="s">
        <v>1127</v>
      </c>
      <c r="F2712" s="1106"/>
      <c r="G2712" s="441" t="s">
        <v>93</v>
      </c>
      <c r="H2712" s="441" t="s">
        <v>1103</v>
      </c>
      <c r="I2712" s="441" t="s">
        <v>1128</v>
      </c>
      <c r="J2712" s="441" t="s">
        <v>112</v>
      </c>
      <c r="K2712" s="1111" t="s">
        <v>1135</v>
      </c>
      <c r="L2712" s="441" t="s">
        <v>1120</v>
      </c>
      <c r="M2712" s="441" t="str">
        <f t="shared" si="165"/>
        <v>&lt;INSERT CONNECTION POINT NAME&gt;</v>
      </c>
      <c r="N2712" s="1111" t="s">
        <v>1106</v>
      </c>
      <c r="O2712" s="1111" t="s">
        <v>842</v>
      </c>
      <c r="P2712" s="1111"/>
      <c r="Q2712" s="2892"/>
      <c r="R2712" s="2096"/>
      <c r="S2712" s="2870"/>
      <c r="T2712" s="2870"/>
      <c r="U2712" s="2870"/>
      <c r="V2712" s="2870"/>
      <c r="W2712" s="2870"/>
      <c r="X2712" s="2870"/>
      <c r="Y2712" s="2870"/>
      <c r="Z2712" s="2870"/>
      <c r="AA2712" s="2871"/>
      <c r="AC2712" s="124"/>
      <c r="AD2712" s="124"/>
      <c r="AE2712" s="124"/>
      <c r="AF2712" s="124"/>
      <c r="AG2712" s="124"/>
      <c r="AH2712" s="124"/>
      <c r="AI2712" s="124"/>
      <c r="AJ2712" s="124"/>
      <c r="AK2712" s="124"/>
      <c r="AL2712" s="124"/>
      <c r="AM2712" s="124"/>
      <c r="AN2712" s="124"/>
      <c r="AO2712" s="124"/>
      <c r="AP2712" s="124"/>
      <c r="AQ2712" s="124"/>
      <c r="AR2712" s="124"/>
      <c r="AS2712" s="124"/>
      <c r="AT2712" s="124"/>
      <c r="AU2712" s="124"/>
      <c r="AV2712" s="124"/>
      <c r="AW2712" s="124"/>
      <c r="AX2712" s="124"/>
      <c r="AY2712" s="124"/>
      <c r="AZ2712" s="124"/>
      <c r="BA2712" s="124"/>
      <c r="BB2712" s="124"/>
    </row>
    <row r="2713" spans="2:54" ht="15" customHeight="1">
      <c r="B2713" s="1155"/>
      <c r="C2713" s="3017"/>
      <c r="D2713" s="3017"/>
      <c r="E2713" s="1146" t="s">
        <v>1130</v>
      </c>
      <c r="F2713" s="1106"/>
      <c r="G2713" s="441" t="s">
        <v>93</v>
      </c>
      <c r="H2713" s="441" t="s">
        <v>1103</v>
      </c>
      <c r="I2713" s="441" t="s">
        <v>1131</v>
      </c>
      <c r="J2713" s="441" t="s">
        <v>112</v>
      </c>
      <c r="K2713" s="1111" t="s">
        <v>1135</v>
      </c>
      <c r="L2713" s="441" t="s">
        <v>1120</v>
      </c>
      <c r="M2713" s="441" t="str">
        <f t="shared" si="165"/>
        <v>&lt;INSERT CONNECTION POINT NAME&gt;</v>
      </c>
      <c r="N2713" s="1111" t="s">
        <v>1106</v>
      </c>
      <c r="O2713" s="1111" t="s">
        <v>842</v>
      </c>
      <c r="P2713" s="1111"/>
      <c r="Q2713" s="2892"/>
      <c r="R2713" s="2096"/>
      <c r="S2713" s="2870"/>
      <c r="T2713" s="2870"/>
      <c r="U2713" s="2870"/>
      <c r="V2713" s="2870"/>
      <c r="W2713" s="2870"/>
      <c r="X2713" s="2870"/>
      <c r="Y2713" s="2870"/>
      <c r="Z2713" s="2870"/>
      <c r="AA2713" s="2871"/>
      <c r="AC2713" s="124"/>
      <c r="AD2713" s="124"/>
      <c r="AE2713" s="124"/>
      <c r="AF2713" s="124"/>
      <c r="AG2713" s="124"/>
      <c r="AH2713" s="124"/>
      <c r="AI2713" s="124"/>
      <c r="AJ2713" s="124"/>
      <c r="AK2713" s="124"/>
      <c r="AL2713" s="124"/>
      <c r="AM2713" s="124"/>
      <c r="AN2713" s="124"/>
      <c r="AO2713" s="124"/>
      <c r="AP2713" s="124"/>
      <c r="AQ2713" s="124"/>
      <c r="AR2713" s="124"/>
      <c r="AS2713" s="124"/>
      <c r="AT2713" s="124"/>
      <c r="AU2713" s="124"/>
      <c r="AV2713" s="124"/>
      <c r="AW2713" s="124"/>
      <c r="AX2713" s="124"/>
      <c r="AY2713" s="124"/>
      <c r="AZ2713" s="124"/>
      <c r="BA2713" s="124"/>
      <c r="BB2713" s="124"/>
    </row>
    <row r="2714" spans="2:54" ht="15" customHeight="1">
      <c r="B2714" s="1155"/>
      <c r="C2714" s="3016" t="s">
        <v>1136</v>
      </c>
      <c r="D2714" s="3016" t="s">
        <v>833</v>
      </c>
      <c r="E2714" s="1146" t="s">
        <v>1127</v>
      </c>
      <c r="F2714" s="1106"/>
      <c r="G2714" s="441" t="s">
        <v>93</v>
      </c>
      <c r="H2714" s="441" t="s">
        <v>1103</v>
      </c>
      <c r="I2714" s="441" t="s">
        <v>1128</v>
      </c>
      <c r="J2714" s="441" t="s">
        <v>112</v>
      </c>
      <c r="K2714" s="1111" t="s">
        <v>1136</v>
      </c>
      <c r="L2714" s="441" t="s">
        <v>1120</v>
      </c>
      <c r="M2714" s="441" t="str">
        <f t="shared" si="165"/>
        <v>&lt;INSERT CONNECTION POINT NAME&gt;</v>
      </c>
      <c r="N2714" s="1111" t="s">
        <v>1106</v>
      </c>
      <c r="O2714" s="1111" t="s">
        <v>833</v>
      </c>
      <c r="P2714" s="1111"/>
      <c r="Q2714" s="2892"/>
      <c r="R2714" s="2096"/>
      <c r="S2714" s="2870"/>
      <c r="T2714" s="2870"/>
      <c r="U2714" s="2870"/>
      <c r="V2714" s="2870"/>
      <c r="W2714" s="2870"/>
      <c r="X2714" s="2870"/>
      <c r="Y2714" s="2870"/>
      <c r="Z2714" s="2870"/>
      <c r="AA2714" s="2871"/>
      <c r="AC2714" s="124"/>
      <c r="AD2714" s="124"/>
      <c r="AE2714" s="124"/>
      <c r="AF2714" s="124"/>
      <c r="AG2714" s="124"/>
      <c r="AH2714" s="124"/>
      <c r="AI2714" s="124"/>
      <c r="AJ2714" s="124"/>
      <c r="AK2714" s="124"/>
      <c r="AL2714" s="124"/>
      <c r="AM2714" s="124"/>
      <c r="AN2714" s="124"/>
      <c r="AO2714" s="124"/>
      <c r="AP2714" s="124"/>
      <c r="AQ2714" s="124"/>
      <c r="AR2714" s="124"/>
      <c r="AS2714" s="124"/>
      <c r="AT2714" s="124"/>
      <c r="AU2714" s="124"/>
      <c r="AV2714" s="124"/>
      <c r="AW2714" s="124"/>
      <c r="AX2714" s="124"/>
      <c r="AY2714" s="124"/>
      <c r="AZ2714" s="124"/>
      <c r="BA2714" s="124"/>
      <c r="BB2714" s="124"/>
    </row>
    <row r="2715" spans="2:54" ht="15" customHeight="1">
      <c r="B2715" s="1155"/>
      <c r="C2715" s="3017"/>
      <c r="D2715" s="3017"/>
      <c r="E2715" s="1146" t="s">
        <v>1130</v>
      </c>
      <c r="F2715" s="1106"/>
      <c r="G2715" s="441" t="s">
        <v>93</v>
      </c>
      <c r="H2715" s="441" t="s">
        <v>1103</v>
      </c>
      <c r="I2715" s="441" t="s">
        <v>1131</v>
      </c>
      <c r="J2715" s="441" t="s">
        <v>112</v>
      </c>
      <c r="K2715" s="1111" t="s">
        <v>1136</v>
      </c>
      <c r="L2715" s="441" t="s">
        <v>1120</v>
      </c>
      <c r="M2715" s="441" t="str">
        <f t="shared" si="165"/>
        <v>&lt;INSERT CONNECTION POINT NAME&gt;</v>
      </c>
      <c r="N2715" s="1111" t="s">
        <v>1106</v>
      </c>
      <c r="O2715" s="1111" t="s">
        <v>833</v>
      </c>
      <c r="P2715" s="1111"/>
      <c r="Q2715" s="2100"/>
      <c r="R2715" s="2101"/>
      <c r="S2715" s="2102"/>
      <c r="T2715" s="2102"/>
      <c r="U2715" s="2102"/>
      <c r="V2715" s="2102"/>
      <c r="W2715" s="2102"/>
      <c r="X2715" s="2102"/>
      <c r="Y2715" s="2102"/>
      <c r="Z2715" s="2102"/>
      <c r="AA2715" s="2103"/>
      <c r="AC2715" s="124"/>
      <c r="AD2715" s="124"/>
      <c r="AE2715" s="124"/>
      <c r="AF2715" s="124"/>
      <c r="AG2715" s="124"/>
      <c r="AH2715" s="124"/>
      <c r="AI2715" s="124"/>
      <c r="AJ2715" s="124"/>
      <c r="AK2715" s="124"/>
      <c r="AL2715" s="124"/>
      <c r="AM2715" s="124"/>
      <c r="AN2715" s="124"/>
      <c r="AO2715" s="124"/>
      <c r="AP2715" s="124"/>
      <c r="AQ2715" s="124"/>
      <c r="AR2715" s="124"/>
      <c r="AS2715" s="124"/>
      <c r="AT2715" s="124"/>
      <c r="AU2715" s="124"/>
      <c r="AV2715" s="124"/>
      <c r="AW2715" s="124"/>
      <c r="AX2715" s="124"/>
      <c r="AY2715" s="124"/>
      <c r="AZ2715" s="124"/>
      <c r="BA2715" s="124"/>
      <c r="BB2715" s="124"/>
    </row>
    <row r="2716" spans="2:54" ht="15" customHeight="1">
      <c r="B2716" s="1155"/>
      <c r="C2716" s="3016" t="s">
        <v>1136</v>
      </c>
      <c r="D2716" s="3016" t="s">
        <v>842</v>
      </c>
      <c r="E2716" s="1146" t="s">
        <v>1127</v>
      </c>
      <c r="F2716" s="1106"/>
      <c r="G2716" s="441" t="s">
        <v>93</v>
      </c>
      <c r="H2716" s="441" t="s">
        <v>1103</v>
      </c>
      <c r="I2716" s="441" t="s">
        <v>1128</v>
      </c>
      <c r="J2716" s="441" t="s">
        <v>112</v>
      </c>
      <c r="K2716" s="1111" t="s">
        <v>1136</v>
      </c>
      <c r="L2716" s="441" t="s">
        <v>1120</v>
      </c>
      <c r="M2716" s="441" t="str">
        <f t="shared" si="165"/>
        <v>&lt;INSERT CONNECTION POINT NAME&gt;</v>
      </c>
      <c r="N2716" s="1111" t="s">
        <v>1106</v>
      </c>
      <c r="O2716" s="1111" t="s">
        <v>842</v>
      </c>
      <c r="P2716" s="1111"/>
      <c r="Q2716" s="2100"/>
      <c r="R2716" s="2101"/>
      <c r="S2716" s="2102"/>
      <c r="T2716" s="2102"/>
      <c r="U2716" s="2102"/>
      <c r="V2716" s="2102"/>
      <c r="W2716" s="2102"/>
      <c r="X2716" s="2102"/>
      <c r="Y2716" s="2102"/>
      <c r="Z2716" s="2102"/>
      <c r="AA2716" s="2103"/>
      <c r="AC2716" s="124"/>
      <c r="AD2716" s="124"/>
      <c r="AE2716" s="124"/>
      <c r="AF2716" s="124"/>
      <c r="AG2716" s="124"/>
      <c r="AH2716" s="124"/>
      <c r="AI2716" s="124"/>
      <c r="AJ2716" s="124"/>
      <c r="AK2716" s="124"/>
      <c r="AL2716" s="124"/>
      <c r="AM2716" s="124"/>
      <c r="AN2716" s="124"/>
      <c r="AO2716" s="124"/>
      <c r="AP2716" s="124"/>
      <c r="AQ2716" s="124"/>
      <c r="AR2716" s="124"/>
      <c r="AS2716" s="124"/>
      <c r="AT2716" s="124"/>
      <c r="AU2716" s="124"/>
      <c r="AV2716" s="124"/>
      <c r="AW2716" s="124"/>
      <c r="AX2716" s="124"/>
      <c r="AY2716" s="124"/>
      <c r="AZ2716" s="124"/>
      <c r="BA2716" s="124"/>
      <c r="BB2716" s="124"/>
    </row>
    <row r="2717" spans="2:54" ht="15" customHeight="1" thickBot="1">
      <c r="B2717" s="2872"/>
      <c r="C2717" s="3018"/>
      <c r="D2717" s="3018"/>
      <c r="E2717" s="2873" t="s">
        <v>1130</v>
      </c>
      <c r="F2717" s="1106"/>
      <c r="G2717" s="441" t="s">
        <v>93</v>
      </c>
      <c r="H2717" s="441" t="s">
        <v>1103</v>
      </c>
      <c r="I2717" s="441" t="s">
        <v>1131</v>
      </c>
      <c r="J2717" s="441" t="s">
        <v>112</v>
      </c>
      <c r="K2717" s="1111" t="s">
        <v>1136</v>
      </c>
      <c r="L2717" s="441" t="s">
        <v>1120</v>
      </c>
      <c r="M2717" s="441" t="str">
        <f t="shared" si="165"/>
        <v>&lt;INSERT CONNECTION POINT NAME&gt;</v>
      </c>
      <c r="N2717" s="1111" t="s">
        <v>1106</v>
      </c>
      <c r="O2717" s="1111" t="s">
        <v>842</v>
      </c>
      <c r="P2717" s="1111"/>
      <c r="Q2717" s="2893"/>
      <c r="R2717" s="2894"/>
      <c r="S2717" s="2877"/>
      <c r="T2717" s="2877"/>
      <c r="U2717" s="2877"/>
      <c r="V2717" s="2877"/>
      <c r="W2717" s="2877"/>
      <c r="X2717" s="2877"/>
      <c r="Y2717" s="2877"/>
      <c r="Z2717" s="2877"/>
      <c r="AA2717" s="2878"/>
      <c r="AC2717" s="124"/>
      <c r="AD2717" s="124"/>
      <c r="AE2717" s="124"/>
      <c r="AF2717" s="124"/>
      <c r="AG2717" s="124"/>
      <c r="AH2717" s="124"/>
      <c r="AI2717" s="124"/>
      <c r="AJ2717" s="124"/>
      <c r="AK2717" s="124"/>
      <c r="AL2717" s="124"/>
      <c r="AM2717" s="124"/>
      <c r="AN2717" s="124"/>
      <c r="AO2717" s="124"/>
      <c r="AP2717" s="124"/>
      <c r="AQ2717" s="124"/>
      <c r="AR2717" s="124"/>
      <c r="AS2717" s="124"/>
      <c r="AT2717" s="124"/>
      <c r="AU2717" s="124"/>
      <c r="AV2717" s="124"/>
      <c r="AW2717" s="124"/>
      <c r="AX2717" s="124"/>
      <c r="AY2717" s="124"/>
      <c r="AZ2717" s="124"/>
      <c r="BA2717" s="124"/>
      <c r="BB2717" s="124"/>
    </row>
    <row r="2718" spans="2:54" ht="15" customHeight="1">
      <c r="B2718" s="1145" t="s">
        <v>1125</v>
      </c>
      <c r="C2718" s="3019" t="s">
        <v>1126</v>
      </c>
      <c r="D2718" s="3019" t="s">
        <v>842</v>
      </c>
      <c r="E2718" s="1146" t="s">
        <v>1127</v>
      </c>
      <c r="F2718" s="1106"/>
      <c r="G2718" s="441" t="s">
        <v>93</v>
      </c>
      <c r="H2718" s="441" t="s">
        <v>1103</v>
      </c>
      <c r="I2718" s="441" t="s">
        <v>1128</v>
      </c>
      <c r="J2718" s="441" t="s">
        <v>112</v>
      </c>
      <c r="K2718" s="441" t="s">
        <v>1126</v>
      </c>
      <c r="L2718" s="441" t="s">
        <v>1120</v>
      </c>
      <c r="M2718" s="441" t="str">
        <f t="shared" ref="M2718" si="166">B2718</f>
        <v>&lt;INSERT CONNECTION POINT NAME&gt;</v>
      </c>
      <c r="N2718" s="441" t="s">
        <v>1129</v>
      </c>
      <c r="O2718" s="441" t="s">
        <v>842</v>
      </c>
      <c r="P2718" s="1111"/>
      <c r="Q2718" s="1147"/>
      <c r="R2718" s="1148"/>
      <c r="S2718" s="1149"/>
      <c r="T2718" s="1149"/>
      <c r="U2718" s="1149"/>
      <c r="V2718" s="1149"/>
      <c r="W2718" s="1149"/>
      <c r="X2718" s="1149"/>
      <c r="Y2718" s="1149"/>
      <c r="Z2718" s="1149"/>
      <c r="AA2718" s="1150"/>
      <c r="AC2718" s="124"/>
      <c r="AD2718" s="124"/>
      <c r="AE2718" s="124"/>
      <c r="AF2718" s="124"/>
      <c r="AG2718" s="124"/>
      <c r="AH2718" s="124"/>
      <c r="AI2718" s="124"/>
      <c r="AJ2718" s="124"/>
      <c r="AK2718" s="124"/>
      <c r="AL2718" s="124"/>
      <c r="AM2718" s="124"/>
      <c r="AN2718" s="124"/>
      <c r="AO2718" s="124"/>
      <c r="AP2718" s="124"/>
      <c r="AQ2718" s="124"/>
      <c r="AR2718" s="124"/>
      <c r="AS2718" s="124"/>
      <c r="AT2718" s="124"/>
      <c r="AU2718" s="124"/>
      <c r="AV2718" s="124"/>
      <c r="AW2718" s="124"/>
      <c r="AX2718" s="124"/>
      <c r="AY2718" s="124"/>
      <c r="AZ2718" s="124"/>
      <c r="BA2718" s="124"/>
      <c r="BB2718" s="124"/>
    </row>
    <row r="2719" spans="2:54" ht="15" customHeight="1">
      <c r="B2719" s="1155"/>
      <c r="C2719" s="3017"/>
      <c r="D2719" s="3017"/>
      <c r="E2719" s="1146" t="s">
        <v>1130</v>
      </c>
      <c r="F2719" s="1106"/>
      <c r="G2719" s="441" t="s">
        <v>93</v>
      </c>
      <c r="H2719" s="441" t="s">
        <v>1103</v>
      </c>
      <c r="I2719" s="441" t="s">
        <v>1131</v>
      </c>
      <c r="J2719" s="441" t="s">
        <v>112</v>
      </c>
      <c r="K2719" s="441" t="s">
        <v>1126</v>
      </c>
      <c r="L2719" s="441" t="s">
        <v>1120</v>
      </c>
      <c r="M2719" s="441" t="str">
        <f t="shared" si="165"/>
        <v>&lt;INSERT CONNECTION POINT NAME&gt;</v>
      </c>
      <c r="N2719" s="441" t="s">
        <v>1129</v>
      </c>
      <c r="O2719" s="441" t="s">
        <v>842</v>
      </c>
      <c r="P2719" s="1111"/>
      <c r="Q2719" s="1156"/>
      <c r="R2719" s="1157"/>
      <c r="S2719" s="1158"/>
      <c r="T2719" s="1158"/>
      <c r="U2719" s="1158"/>
      <c r="V2719" s="1158"/>
      <c r="W2719" s="1158"/>
      <c r="X2719" s="1158"/>
      <c r="Y2719" s="1158"/>
      <c r="Z2719" s="1158"/>
      <c r="AA2719" s="1159"/>
      <c r="AC2719" s="124"/>
      <c r="AD2719" s="124"/>
      <c r="AE2719" s="124"/>
      <c r="AF2719" s="124"/>
      <c r="AG2719" s="124"/>
      <c r="AH2719" s="124"/>
      <c r="AI2719" s="124"/>
      <c r="AJ2719" s="124"/>
      <c r="AK2719" s="124"/>
      <c r="AL2719" s="124"/>
      <c r="AM2719" s="124"/>
      <c r="AN2719" s="124"/>
      <c r="AO2719" s="124"/>
      <c r="AP2719" s="124"/>
      <c r="AQ2719" s="124"/>
      <c r="AR2719" s="124"/>
      <c r="AS2719" s="124"/>
      <c r="AT2719" s="124"/>
      <c r="AU2719" s="124"/>
      <c r="AV2719" s="124"/>
      <c r="AW2719" s="124"/>
      <c r="AX2719" s="124"/>
      <c r="AY2719" s="124"/>
      <c r="AZ2719" s="124"/>
      <c r="BA2719" s="124"/>
      <c r="BB2719" s="124"/>
    </row>
    <row r="2720" spans="2:54" ht="15" customHeight="1">
      <c r="B2720" s="1155"/>
      <c r="C2720" s="3016" t="s">
        <v>1132</v>
      </c>
      <c r="D2720" s="3016" t="s">
        <v>833</v>
      </c>
      <c r="E2720" s="1146" t="s">
        <v>1127</v>
      </c>
      <c r="F2720" s="1106"/>
      <c r="G2720" s="441" t="s">
        <v>93</v>
      </c>
      <c r="H2720" s="441" t="s">
        <v>1103</v>
      </c>
      <c r="I2720" s="441" t="s">
        <v>1128</v>
      </c>
      <c r="J2720" s="441" t="s">
        <v>112</v>
      </c>
      <c r="K2720" s="1111" t="s">
        <v>1132</v>
      </c>
      <c r="L2720" s="441" t="s">
        <v>1120</v>
      </c>
      <c r="M2720" s="441" t="str">
        <f t="shared" si="165"/>
        <v>&lt;INSERT CONNECTION POINT NAME&gt;</v>
      </c>
      <c r="N2720" s="1111" t="s">
        <v>1106</v>
      </c>
      <c r="O2720" s="1111" t="s">
        <v>833</v>
      </c>
      <c r="P2720" s="1111"/>
      <c r="Q2720" s="2850"/>
      <c r="R2720" s="2097"/>
      <c r="S2720" s="2851"/>
      <c r="T2720" s="2851"/>
      <c r="U2720" s="2851"/>
      <c r="V2720" s="2851"/>
      <c r="W2720" s="2852"/>
      <c r="X2720" s="2852"/>
      <c r="Y2720" s="2852"/>
      <c r="Z2720" s="2852"/>
      <c r="AA2720" s="2853"/>
      <c r="AC2720" s="124"/>
      <c r="AD2720" s="124"/>
      <c r="AE2720" s="124"/>
      <c r="AF2720" s="124"/>
      <c r="AG2720" s="124"/>
      <c r="AH2720" s="124"/>
      <c r="AI2720" s="124"/>
      <c r="AJ2720" s="124"/>
      <c r="AK2720" s="124"/>
      <c r="AL2720" s="124"/>
      <c r="AM2720" s="124"/>
      <c r="AN2720" s="124"/>
      <c r="AO2720" s="124"/>
      <c r="AP2720" s="124"/>
      <c r="AQ2720" s="124"/>
      <c r="AR2720" s="124"/>
      <c r="AS2720" s="124"/>
      <c r="AT2720" s="124"/>
      <c r="AU2720" s="124"/>
      <c r="AV2720" s="124"/>
      <c r="AW2720" s="124"/>
      <c r="AX2720" s="124"/>
      <c r="AY2720" s="124"/>
      <c r="AZ2720" s="124"/>
      <c r="BA2720" s="124"/>
      <c r="BB2720" s="124"/>
    </row>
    <row r="2721" spans="2:54" ht="15" customHeight="1">
      <c r="B2721" s="1155"/>
      <c r="C2721" s="3017"/>
      <c r="D2721" s="3017"/>
      <c r="E2721" s="1146" t="s">
        <v>1130</v>
      </c>
      <c r="F2721" s="1106"/>
      <c r="G2721" s="441" t="s">
        <v>93</v>
      </c>
      <c r="H2721" s="441" t="s">
        <v>1103</v>
      </c>
      <c r="I2721" s="441" t="s">
        <v>1131</v>
      </c>
      <c r="J2721" s="441" t="s">
        <v>112</v>
      </c>
      <c r="K2721" s="1111" t="s">
        <v>1132</v>
      </c>
      <c r="L2721" s="441" t="s">
        <v>1120</v>
      </c>
      <c r="M2721" s="441" t="str">
        <f t="shared" si="165"/>
        <v>&lt;INSERT CONNECTION POINT NAME&gt;</v>
      </c>
      <c r="N2721" s="1111" t="s">
        <v>1106</v>
      </c>
      <c r="O2721" s="1111" t="s">
        <v>833</v>
      </c>
      <c r="P2721" s="1111"/>
      <c r="Q2721" s="2850"/>
      <c r="R2721" s="2097"/>
      <c r="S2721" s="2851"/>
      <c r="T2721" s="2851"/>
      <c r="U2721" s="2851"/>
      <c r="V2721" s="2851"/>
      <c r="W2721" s="2852"/>
      <c r="X2721" s="2852"/>
      <c r="Y2721" s="2852"/>
      <c r="Z2721" s="2852"/>
      <c r="AA2721" s="2853"/>
      <c r="AC2721" s="124"/>
      <c r="AD2721" s="124"/>
      <c r="AE2721" s="124"/>
      <c r="AF2721" s="124"/>
      <c r="AG2721" s="124"/>
      <c r="AH2721" s="124"/>
      <c r="AI2721" s="124"/>
      <c r="AJ2721" s="124"/>
      <c r="AK2721" s="124"/>
      <c r="AL2721" s="124"/>
      <c r="AM2721" s="124"/>
      <c r="AN2721" s="124"/>
      <c r="AO2721" s="124"/>
      <c r="AP2721" s="124"/>
      <c r="AQ2721" s="124"/>
      <c r="AR2721" s="124"/>
      <c r="AS2721" s="124"/>
      <c r="AT2721" s="124"/>
      <c r="AU2721" s="124"/>
      <c r="AV2721" s="124"/>
      <c r="AW2721" s="124"/>
      <c r="AX2721" s="124"/>
      <c r="AY2721" s="124"/>
      <c r="AZ2721" s="124"/>
      <c r="BA2721" s="124"/>
      <c r="BB2721" s="124"/>
    </row>
    <row r="2722" spans="2:54" ht="15" customHeight="1">
      <c r="B2722" s="1155"/>
      <c r="C2722" s="3016" t="s">
        <v>1132</v>
      </c>
      <c r="D2722" s="3016" t="s">
        <v>842</v>
      </c>
      <c r="E2722" s="1146" t="s">
        <v>1127</v>
      </c>
      <c r="F2722" s="1106"/>
      <c r="G2722" s="441" t="s">
        <v>93</v>
      </c>
      <c r="H2722" s="441" t="s">
        <v>1103</v>
      </c>
      <c r="I2722" s="441" t="s">
        <v>1128</v>
      </c>
      <c r="J2722" s="441" t="s">
        <v>112</v>
      </c>
      <c r="K2722" s="1111" t="s">
        <v>1132</v>
      </c>
      <c r="L2722" s="441" t="s">
        <v>1120</v>
      </c>
      <c r="M2722" s="441" t="str">
        <f t="shared" si="165"/>
        <v>&lt;INSERT CONNECTION POINT NAME&gt;</v>
      </c>
      <c r="N2722" s="1111" t="s">
        <v>1106</v>
      </c>
      <c r="O2722" s="1112" t="s">
        <v>842</v>
      </c>
      <c r="P2722" s="1111"/>
      <c r="Q2722" s="2850"/>
      <c r="R2722" s="2097"/>
      <c r="S2722" s="2851"/>
      <c r="T2722" s="2851"/>
      <c r="U2722" s="2851"/>
      <c r="V2722" s="2851"/>
      <c r="W2722" s="2852"/>
      <c r="X2722" s="2852"/>
      <c r="Y2722" s="2852"/>
      <c r="Z2722" s="2852"/>
      <c r="AA2722" s="2853"/>
      <c r="AC2722" s="124"/>
      <c r="AD2722" s="124"/>
      <c r="AE2722" s="124"/>
      <c r="AF2722" s="124"/>
      <c r="AG2722" s="124"/>
      <c r="AH2722" s="124"/>
      <c r="AI2722" s="124"/>
      <c r="AJ2722" s="124"/>
      <c r="AK2722" s="124"/>
      <c r="AL2722" s="124"/>
      <c r="AM2722" s="124"/>
      <c r="AN2722" s="124"/>
      <c r="AO2722" s="124"/>
      <c r="AP2722" s="124"/>
      <c r="AQ2722" s="124"/>
      <c r="AR2722" s="124"/>
      <c r="AS2722" s="124"/>
      <c r="AT2722" s="124"/>
      <c r="AU2722" s="124"/>
      <c r="AV2722" s="124"/>
      <c r="AW2722" s="124"/>
      <c r="AX2722" s="124"/>
      <c r="AY2722" s="124"/>
      <c r="AZ2722" s="124"/>
      <c r="BA2722" s="124"/>
      <c r="BB2722" s="124"/>
    </row>
    <row r="2723" spans="2:54" ht="15" customHeight="1">
      <c r="B2723" s="1155"/>
      <c r="C2723" s="3017"/>
      <c r="D2723" s="3017"/>
      <c r="E2723" s="1146" t="s">
        <v>1130</v>
      </c>
      <c r="F2723" s="1106"/>
      <c r="G2723" s="441" t="s">
        <v>93</v>
      </c>
      <c r="H2723" s="441" t="s">
        <v>1103</v>
      </c>
      <c r="I2723" s="441" t="s">
        <v>1131</v>
      </c>
      <c r="J2723" s="441" t="s">
        <v>112</v>
      </c>
      <c r="K2723" s="1111" t="s">
        <v>1132</v>
      </c>
      <c r="L2723" s="441" t="s">
        <v>1120</v>
      </c>
      <c r="M2723" s="441" t="str">
        <f t="shared" si="165"/>
        <v>&lt;INSERT CONNECTION POINT NAME&gt;</v>
      </c>
      <c r="N2723" s="1111" t="s">
        <v>1106</v>
      </c>
      <c r="O2723" s="1112" t="s">
        <v>842</v>
      </c>
      <c r="P2723" s="1111"/>
      <c r="Q2723" s="2850"/>
      <c r="R2723" s="2097"/>
      <c r="S2723" s="2851"/>
      <c r="T2723" s="2851"/>
      <c r="U2723" s="2851"/>
      <c r="V2723" s="2851"/>
      <c r="W2723" s="2852"/>
      <c r="X2723" s="2852"/>
      <c r="Y2723" s="2852"/>
      <c r="Z2723" s="2852"/>
      <c r="AA2723" s="2853"/>
      <c r="AC2723" s="124"/>
      <c r="AD2723" s="124"/>
      <c r="AE2723" s="124"/>
      <c r="AF2723" s="124"/>
      <c r="AG2723" s="124"/>
      <c r="AH2723" s="124"/>
      <c r="AI2723" s="124"/>
      <c r="AJ2723" s="124"/>
      <c r="AK2723" s="124"/>
      <c r="AL2723" s="124"/>
      <c r="AM2723" s="124"/>
      <c r="AN2723" s="124"/>
      <c r="AO2723" s="124"/>
      <c r="AP2723" s="124"/>
      <c r="AQ2723" s="124"/>
      <c r="AR2723" s="124"/>
      <c r="AS2723" s="124"/>
      <c r="AT2723" s="124"/>
      <c r="AU2723" s="124"/>
      <c r="AV2723" s="124"/>
      <c r="AW2723" s="124"/>
      <c r="AX2723" s="124"/>
      <c r="AY2723" s="124"/>
      <c r="AZ2723" s="124"/>
      <c r="BA2723" s="124"/>
      <c r="BB2723" s="124"/>
    </row>
    <row r="2724" spans="2:54" ht="15" customHeight="1">
      <c r="B2724" s="1155"/>
      <c r="C2724" s="3016" t="s">
        <v>1133</v>
      </c>
      <c r="D2724" s="3016"/>
      <c r="E2724" s="1146" t="s">
        <v>1127</v>
      </c>
      <c r="F2724" s="1106"/>
      <c r="G2724" s="441" t="s">
        <v>93</v>
      </c>
      <c r="H2724" s="441" t="s">
        <v>1103</v>
      </c>
      <c r="I2724" s="441" t="s">
        <v>1128</v>
      </c>
      <c r="J2724" s="441" t="s">
        <v>112</v>
      </c>
      <c r="K2724" s="1111" t="s">
        <v>1133</v>
      </c>
      <c r="L2724" s="441" t="s">
        <v>1120</v>
      </c>
      <c r="M2724" s="441" t="str">
        <f t="shared" si="165"/>
        <v>&lt;INSERT CONNECTION POINT NAME&gt;</v>
      </c>
      <c r="N2724" s="1111" t="s">
        <v>1108</v>
      </c>
      <c r="O2724" s="1111" t="s">
        <v>1109</v>
      </c>
      <c r="P2724" s="1111"/>
      <c r="Q2724" s="2856"/>
      <c r="R2724" s="2098"/>
      <c r="S2724" s="2858"/>
      <c r="T2724" s="2858"/>
      <c r="U2724" s="2858"/>
      <c r="V2724" s="2858"/>
      <c r="W2724" s="2859"/>
      <c r="X2724" s="2859"/>
      <c r="Y2724" s="2859"/>
      <c r="Z2724" s="2859"/>
      <c r="AA2724" s="2860"/>
      <c r="AC2724" s="124"/>
      <c r="AD2724" s="124"/>
      <c r="AE2724" s="124"/>
      <c r="AF2724" s="124"/>
      <c r="AG2724" s="124"/>
      <c r="AH2724" s="124"/>
      <c r="AI2724" s="124"/>
      <c r="AJ2724" s="124"/>
      <c r="AK2724" s="124"/>
      <c r="AL2724" s="124"/>
      <c r="AM2724" s="124"/>
      <c r="AN2724" s="124"/>
      <c r="AO2724" s="124"/>
      <c r="AP2724" s="124"/>
      <c r="AQ2724" s="124"/>
      <c r="AR2724" s="124"/>
      <c r="AS2724" s="124"/>
      <c r="AT2724" s="124"/>
      <c r="AU2724" s="124"/>
      <c r="AV2724" s="124"/>
      <c r="AW2724" s="124"/>
      <c r="AX2724" s="124"/>
      <c r="AY2724" s="124"/>
      <c r="AZ2724" s="124"/>
      <c r="BA2724" s="124"/>
      <c r="BB2724" s="124"/>
    </row>
    <row r="2725" spans="2:54" ht="15" customHeight="1">
      <c r="B2725" s="1155"/>
      <c r="C2725" s="3017"/>
      <c r="D2725" s="3017"/>
      <c r="E2725" s="1146" t="s">
        <v>1130</v>
      </c>
      <c r="F2725" s="1106"/>
      <c r="G2725" s="441" t="s">
        <v>93</v>
      </c>
      <c r="H2725" s="441" t="s">
        <v>1103</v>
      </c>
      <c r="I2725" s="441" t="s">
        <v>1131</v>
      </c>
      <c r="J2725" s="441" t="s">
        <v>112</v>
      </c>
      <c r="K2725" s="1111" t="s">
        <v>1133</v>
      </c>
      <c r="L2725" s="441" t="s">
        <v>1120</v>
      </c>
      <c r="M2725" s="441" t="str">
        <f t="shared" si="165"/>
        <v>&lt;INSERT CONNECTION POINT NAME&gt;</v>
      </c>
      <c r="N2725" s="1111" t="s">
        <v>1108</v>
      </c>
      <c r="O2725" s="1111" t="s">
        <v>1109</v>
      </c>
      <c r="P2725" s="1111"/>
      <c r="Q2725" s="2856"/>
      <c r="R2725" s="2098"/>
      <c r="S2725" s="2858"/>
      <c r="T2725" s="2858"/>
      <c r="U2725" s="2858"/>
      <c r="V2725" s="2858"/>
      <c r="W2725" s="2859"/>
      <c r="X2725" s="2859"/>
      <c r="Y2725" s="2859"/>
      <c r="Z2725" s="2859"/>
      <c r="AA2725" s="2860"/>
      <c r="AC2725" s="124"/>
      <c r="AD2725" s="124"/>
      <c r="AE2725" s="124"/>
      <c r="AF2725" s="124"/>
      <c r="AG2725" s="124"/>
      <c r="AH2725" s="124"/>
      <c r="AI2725" s="124"/>
      <c r="AJ2725" s="124"/>
      <c r="AK2725" s="124"/>
      <c r="AL2725" s="124"/>
      <c r="AM2725" s="124"/>
      <c r="AN2725" s="124"/>
      <c r="AO2725" s="124"/>
      <c r="AP2725" s="124"/>
      <c r="AQ2725" s="124"/>
      <c r="AR2725" s="124"/>
      <c r="AS2725" s="124"/>
      <c r="AT2725" s="124"/>
      <c r="AU2725" s="124"/>
      <c r="AV2725" s="124"/>
      <c r="AW2725" s="124"/>
      <c r="AX2725" s="124"/>
      <c r="AY2725" s="124"/>
      <c r="AZ2725" s="124"/>
      <c r="BA2725" s="124"/>
      <c r="BB2725" s="124"/>
    </row>
    <row r="2726" spans="2:54" ht="15" customHeight="1">
      <c r="B2726" s="1155"/>
      <c r="C2726" s="3016" t="s">
        <v>1110</v>
      </c>
      <c r="D2726" s="3016"/>
      <c r="E2726" s="1146" t="s">
        <v>1127</v>
      </c>
      <c r="F2726" s="1106"/>
      <c r="G2726" s="441" t="s">
        <v>93</v>
      </c>
      <c r="H2726" s="441" t="s">
        <v>1103</v>
      </c>
      <c r="I2726" s="441" t="s">
        <v>1128</v>
      </c>
      <c r="J2726" s="441" t="s">
        <v>112</v>
      </c>
      <c r="K2726" s="1111" t="s">
        <v>1110</v>
      </c>
      <c r="L2726" s="441" t="s">
        <v>1120</v>
      </c>
      <c r="M2726" s="441" t="str">
        <f t="shared" si="165"/>
        <v>&lt;INSERT CONNECTION POINT NAME&gt;</v>
      </c>
      <c r="N2726" s="1111" t="s">
        <v>1111</v>
      </c>
      <c r="O2726" s="1112">
        <v>0</v>
      </c>
      <c r="P2726" s="1111"/>
      <c r="Q2726" s="2890"/>
      <c r="R2726" s="2093"/>
      <c r="S2726" s="2883"/>
      <c r="T2726" s="2883"/>
      <c r="U2726" s="2883"/>
      <c r="V2726" s="2883"/>
      <c r="W2726" s="2863"/>
      <c r="X2726" s="2863"/>
      <c r="Y2726" s="2863"/>
      <c r="Z2726" s="2863"/>
      <c r="AA2726" s="2864"/>
      <c r="AC2726" s="124"/>
      <c r="AD2726" s="124"/>
      <c r="AE2726" s="124"/>
      <c r="AF2726" s="124"/>
      <c r="AG2726" s="124"/>
      <c r="AH2726" s="124"/>
      <c r="AI2726" s="124"/>
      <c r="AJ2726" s="124"/>
      <c r="AK2726" s="124"/>
      <c r="AL2726" s="124"/>
      <c r="AM2726" s="124"/>
      <c r="AN2726" s="124"/>
      <c r="AO2726" s="124"/>
      <c r="AP2726" s="124"/>
      <c r="AQ2726" s="124"/>
      <c r="AR2726" s="124"/>
      <c r="AS2726" s="124"/>
      <c r="AT2726" s="124"/>
      <c r="AU2726" s="124"/>
      <c r="AV2726" s="124"/>
      <c r="AW2726" s="124"/>
      <c r="AX2726" s="124"/>
      <c r="AY2726" s="124"/>
      <c r="AZ2726" s="124"/>
      <c r="BA2726" s="124"/>
      <c r="BB2726" s="124"/>
    </row>
    <row r="2727" spans="2:54" ht="15" customHeight="1">
      <c r="B2727" s="1155"/>
      <c r="C2727" s="3017"/>
      <c r="D2727" s="3017"/>
      <c r="E2727" s="1146" t="s">
        <v>1130</v>
      </c>
      <c r="F2727" s="1106"/>
      <c r="G2727" s="441" t="s">
        <v>93</v>
      </c>
      <c r="H2727" s="441" t="s">
        <v>1103</v>
      </c>
      <c r="I2727" s="441" t="s">
        <v>1131</v>
      </c>
      <c r="J2727" s="441" t="s">
        <v>112</v>
      </c>
      <c r="K2727" s="1111" t="s">
        <v>1110</v>
      </c>
      <c r="L2727" s="441" t="s">
        <v>1120</v>
      </c>
      <c r="M2727" s="441" t="str">
        <f t="shared" si="165"/>
        <v>&lt;INSERT CONNECTION POINT NAME&gt;</v>
      </c>
      <c r="N2727" s="1111" t="s">
        <v>1111</v>
      </c>
      <c r="O2727" s="1112">
        <v>0</v>
      </c>
      <c r="P2727" s="1111"/>
      <c r="Q2727" s="2890"/>
      <c r="R2727" s="2093"/>
      <c r="S2727" s="2883"/>
      <c r="T2727" s="2883"/>
      <c r="U2727" s="2883"/>
      <c r="V2727" s="2883"/>
      <c r="W2727" s="2863"/>
      <c r="X2727" s="2863"/>
      <c r="Y2727" s="2863"/>
      <c r="Z2727" s="2863"/>
      <c r="AA2727" s="2864"/>
      <c r="AC2727" s="124"/>
      <c r="AD2727" s="124"/>
      <c r="AE2727" s="124"/>
      <c r="AF2727" s="124"/>
      <c r="AG2727" s="124"/>
      <c r="AH2727" s="124"/>
      <c r="AI2727" s="124"/>
      <c r="AJ2727" s="124"/>
      <c r="AK2727" s="124"/>
      <c r="AL2727" s="124"/>
      <c r="AM2727" s="124"/>
      <c r="AN2727" s="124"/>
      <c r="AO2727" s="124"/>
      <c r="AP2727" s="124"/>
      <c r="AQ2727" s="124"/>
      <c r="AR2727" s="124"/>
      <c r="AS2727" s="124"/>
      <c r="AT2727" s="124"/>
      <c r="AU2727" s="124"/>
      <c r="AV2727" s="124"/>
      <c r="AW2727" s="124"/>
      <c r="AX2727" s="124"/>
      <c r="AY2727" s="124"/>
      <c r="AZ2727" s="124"/>
      <c r="BA2727" s="124"/>
      <c r="BB2727" s="124"/>
    </row>
    <row r="2728" spans="2:54" ht="15" customHeight="1">
      <c r="B2728" s="1155"/>
      <c r="C2728" s="3016" t="s">
        <v>1112</v>
      </c>
      <c r="D2728" s="3016"/>
      <c r="E2728" s="1146" t="s">
        <v>1127</v>
      </c>
      <c r="F2728" s="1106"/>
      <c r="G2728" s="441" t="s">
        <v>93</v>
      </c>
      <c r="H2728" s="441" t="s">
        <v>1103</v>
      </c>
      <c r="I2728" s="441" t="s">
        <v>1128</v>
      </c>
      <c r="J2728" s="441" t="s">
        <v>112</v>
      </c>
      <c r="K2728" s="1111" t="s">
        <v>1112</v>
      </c>
      <c r="L2728" s="441" t="s">
        <v>1120</v>
      </c>
      <c r="M2728" s="441" t="str">
        <f t="shared" si="165"/>
        <v>&lt;INSERT CONNECTION POINT NAME&gt;</v>
      </c>
      <c r="N2728" s="1111" t="s">
        <v>1113</v>
      </c>
      <c r="O2728" s="1111" t="s">
        <v>1113</v>
      </c>
      <c r="P2728" s="1111"/>
      <c r="Q2728" s="2891"/>
      <c r="R2728" s="2866"/>
      <c r="S2728" s="2866"/>
      <c r="T2728" s="2866"/>
      <c r="U2728" s="2866"/>
      <c r="V2728" s="2866"/>
      <c r="W2728" s="2866"/>
      <c r="X2728" s="2866"/>
      <c r="Y2728" s="2866"/>
      <c r="Z2728" s="2866"/>
      <c r="AA2728" s="2099"/>
      <c r="AC2728" s="124"/>
      <c r="AD2728" s="124"/>
      <c r="AE2728" s="124"/>
      <c r="AF2728" s="124"/>
      <c r="AG2728" s="124"/>
      <c r="AH2728" s="124"/>
      <c r="AI2728" s="124"/>
      <c r="AJ2728" s="124"/>
      <c r="AK2728" s="124"/>
      <c r="AL2728" s="124"/>
      <c r="AM2728" s="124"/>
      <c r="AN2728" s="124"/>
      <c r="AO2728" s="124"/>
      <c r="AP2728" s="124"/>
      <c r="AQ2728" s="124"/>
      <c r="AR2728" s="124"/>
      <c r="AS2728" s="124"/>
      <c r="AT2728" s="124"/>
      <c r="AU2728" s="124"/>
      <c r="AV2728" s="124"/>
      <c r="AW2728" s="124"/>
      <c r="AX2728" s="124"/>
      <c r="AY2728" s="124"/>
      <c r="AZ2728" s="124"/>
      <c r="BA2728" s="124"/>
      <c r="BB2728" s="124"/>
    </row>
    <row r="2729" spans="2:54" ht="15" customHeight="1">
      <c r="B2729" s="1155"/>
      <c r="C2729" s="3017"/>
      <c r="D2729" s="3017"/>
      <c r="E2729" s="1146" t="s">
        <v>1130</v>
      </c>
      <c r="F2729" s="1106"/>
      <c r="G2729" s="441" t="s">
        <v>93</v>
      </c>
      <c r="H2729" s="441" t="s">
        <v>1103</v>
      </c>
      <c r="I2729" s="441" t="s">
        <v>1131</v>
      </c>
      <c r="J2729" s="441" t="s">
        <v>112</v>
      </c>
      <c r="K2729" s="1111" t="s">
        <v>1112</v>
      </c>
      <c r="L2729" s="441" t="s">
        <v>1120</v>
      </c>
      <c r="M2729" s="441" t="str">
        <f t="shared" si="165"/>
        <v>&lt;INSERT CONNECTION POINT NAME&gt;</v>
      </c>
      <c r="N2729" s="1111" t="s">
        <v>1113</v>
      </c>
      <c r="O2729" s="1111" t="s">
        <v>1113</v>
      </c>
      <c r="P2729" s="1111"/>
      <c r="Q2729" s="2891"/>
      <c r="R2729" s="2866"/>
      <c r="S2729" s="2866"/>
      <c r="T2729" s="2866"/>
      <c r="U2729" s="2866"/>
      <c r="V2729" s="2866"/>
      <c r="W2729" s="2866"/>
      <c r="X2729" s="2866"/>
      <c r="Y2729" s="2866"/>
      <c r="Z2729" s="2866"/>
      <c r="AA2729" s="2099"/>
      <c r="AC2729" s="124"/>
      <c r="AD2729" s="124"/>
      <c r="AE2729" s="124"/>
      <c r="AF2729" s="124"/>
      <c r="AG2729" s="124"/>
      <c r="AH2729" s="124"/>
      <c r="AI2729" s="124"/>
      <c r="AJ2729" s="124"/>
      <c r="AK2729" s="124"/>
      <c r="AL2729" s="124"/>
      <c r="AM2729" s="124"/>
      <c r="AN2729" s="124"/>
      <c r="AO2729" s="124"/>
      <c r="AP2729" s="124"/>
      <c r="AQ2729" s="124"/>
      <c r="AR2729" s="124"/>
      <c r="AS2729" s="124"/>
      <c r="AT2729" s="124"/>
      <c r="AU2729" s="124"/>
      <c r="AV2729" s="124"/>
      <c r="AW2729" s="124"/>
      <c r="AX2729" s="124"/>
      <c r="AY2729" s="124"/>
      <c r="AZ2729" s="124"/>
      <c r="BA2729" s="124"/>
      <c r="BB2729" s="124"/>
    </row>
    <row r="2730" spans="2:54" ht="15" customHeight="1">
      <c r="B2730" s="1155"/>
      <c r="C2730" s="3016" t="s">
        <v>1134</v>
      </c>
      <c r="D2730" s="3016" t="s">
        <v>833</v>
      </c>
      <c r="E2730" s="1146" t="s">
        <v>1127</v>
      </c>
      <c r="F2730" s="1106"/>
      <c r="G2730" s="441" t="s">
        <v>93</v>
      </c>
      <c r="H2730" s="441" t="s">
        <v>1103</v>
      </c>
      <c r="I2730" s="441" t="s">
        <v>1128</v>
      </c>
      <c r="J2730" s="441" t="s">
        <v>112</v>
      </c>
      <c r="K2730" s="1111" t="s">
        <v>1134</v>
      </c>
      <c r="L2730" s="441" t="s">
        <v>1120</v>
      </c>
      <c r="M2730" s="441" t="str">
        <f t="shared" si="165"/>
        <v>&lt;INSERT CONNECTION POINT NAME&gt;</v>
      </c>
      <c r="N2730" s="1111" t="s">
        <v>1115</v>
      </c>
      <c r="O2730" s="1111" t="s">
        <v>833</v>
      </c>
      <c r="P2730" s="1111"/>
      <c r="Q2730" s="2892"/>
      <c r="R2730" s="2096"/>
      <c r="S2730" s="2870"/>
      <c r="T2730" s="2870"/>
      <c r="U2730" s="2870"/>
      <c r="V2730" s="2870"/>
      <c r="W2730" s="2870"/>
      <c r="X2730" s="2870"/>
      <c r="Y2730" s="2870"/>
      <c r="Z2730" s="2870"/>
      <c r="AA2730" s="2871"/>
      <c r="AC2730" s="124"/>
      <c r="AD2730" s="124"/>
      <c r="AE2730" s="124"/>
      <c r="AF2730" s="124"/>
      <c r="AG2730" s="124"/>
      <c r="AH2730" s="124"/>
      <c r="AI2730" s="124"/>
      <c r="AJ2730" s="124"/>
      <c r="AK2730" s="124"/>
      <c r="AL2730" s="124"/>
      <c r="AM2730" s="124"/>
      <c r="AN2730" s="124"/>
      <c r="AO2730" s="124"/>
      <c r="AP2730" s="124"/>
      <c r="AQ2730" s="124"/>
      <c r="AR2730" s="124"/>
      <c r="AS2730" s="124"/>
      <c r="AT2730" s="124"/>
      <c r="AU2730" s="124"/>
      <c r="AV2730" s="124"/>
      <c r="AW2730" s="124"/>
      <c r="AX2730" s="124"/>
      <c r="AY2730" s="124"/>
      <c r="AZ2730" s="124"/>
      <c r="BA2730" s="124"/>
      <c r="BB2730" s="124"/>
    </row>
    <row r="2731" spans="2:54" ht="15" customHeight="1">
      <c r="B2731" s="1155"/>
      <c r="C2731" s="3017"/>
      <c r="D2731" s="3017"/>
      <c r="E2731" s="1146" t="s">
        <v>1130</v>
      </c>
      <c r="F2731" s="1106"/>
      <c r="G2731" s="441" t="s">
        <v>93</v>
      </c>
      <c r="H2731" s="441" t="s">
        <v>1103</v>
      </c>
      <c r="I2731" s="441" t="s">
        <v>1131</v>
      </c>
      <c r="J2731" s="441" t="s">
        <v>112</v>
      </c>
      <c r="K2731" s="1111" t="s">
        <v>1134</v>
      </c>
      <c r="L2731" s="441" t="s">
        <v>1120</v>
      </c>
      <c r="M2731" s="441" t="str">
        <f t="shared" si="165"/>
        <v>&lt;INSERT CONNECTION POINT NAME&gt;</v>
      </c>
      <c r="N2731" s="1111" t="s">
        <v>1115</v>
      </c>
      <c r="O2731" s="1111" t="s">
        <v>833</v>
      </c>
      <c r="P2731" s="1111"/>
      <c r="Q2731" s="2892"/>
      <c r="R2731" s="2096"/>
      <c r="S2731" s="2870"/>
      <c r="T2731" s="2870"/>
      <c r="U2731" s="2870"/>
      <c r="V2731" s="2870"/>
      <c r="W2731" s="2870"/>
      <c r="X2731" s="2870"/>
      <c r="Y2731" s="2870"/>
      <c r="Z2731" s="2870"/>
      <c r="AA2731" s="2871"/>
      <c r="AC2731" s="124"/>
      <c r="AD2731" s="124"/>
      <c r="AE2731" s="124"/>
      <c r="AF2731" s="124"/>
      <c r="AG2731" s="124"/>
      <c r="AH2731" s="124"/>
      <c r="AI2731" s="124"/>
      <c r="AJ2731" s="124"/>
      <c r="AK2731" s="124"/>
      <c r="AL2731" s="124"/>
      <c r="AM2731" s="124"/>
      <c r="AN2731" s="124"/>
      <c r="AO2731" s="124"/>
      <c r="AP2731" s="124"/>
      <c r="AQ2731" s="124"/>
      <c r="AR2731" s="124"/>
      <c r="AS2731" s="124"/>
      <c r="AT2731" s="124"/>
      <c r="AU2731" s="124"/>
      <c r="AV2731" s="124"/>
      <c r="AW2731" s="124"/>
      <c r="AX2731" s="124"/>
      <c r="AY2731" s="124"/>
      <c r="AZ2731" s="124"/>
      <c r="BA2731" s="124"/>
      <c r="BB2731" s="124"/>
    </row>
    <row r="2732" spans="2:54" ht="15" customHeight="1">
      <c r="B2732" s="1155"/>
      <c r="C2732" s="3016" t="s">
        <v>1135</v>
      </c>
      <c r="D2732" s="3016" t="s">
        <v>833</v>
      </c>
      <c r="E2732" s="1146" t="s">
        <v>1127</v>
      </c>
      <c r="F2732" s="1106"/>
      <c r="G2732" s="441" t="s">
        <v>93</v>
      </c>
      <c r="H2732" s="441" t="s">
        <v>1103</v>
      </c>
      <c r="I2732" s="441" t="s">
        <v>1128</v>
      </c>
      <c r="J2732" s="441" t="s">
        <v>112</v>
      </c>
      <c r="K2732" s="1111" t="s">
        <v>1135</v>
      </c>
      <c r="L2732" s="441" t="s">
        <v>1120</v>
      </c>
      <c r="M2732" s="441" t="str">
        <f t="shared" si="165"/>
        <v>&lt;INSERT CONNECTION POINT NAME&gt;</v>
      </c>
      <c r="N2732" s="1111" t="s">
        <v>1106</v>
      </c>
      <c r="O2732" s="1111" t="s">
        <v>833</v>
      </c>
      <c r="P2732" s="1111"/>
      <c r="Q2732" s="2892"/>
      <c r="R2732" s="2096"/>
      <c r="S2732" s="2870"/>
      <c r="T2732" s="2870"/>
      <c r="U2732" s="2870"/>
      <c r="V2732" s="2870"/>
      <c r="W2732" s="2870"/>
      <c r="X2732" s="2870"/>
      <c r="Y2732" s="2870"/>
      <c r="Z2732" s="2870"/>
      <c r="AA2732" s="2871"/>
      <c r="AC2732" s="124"/>
      <c r="AD2732" s="124"/>
      <c r="AE2732" s="124"/>
      <c r="AF2732" s="124"/>
      <c r="AG2732" s="124"/>
      <c r="AH2732" s="124"/>
      <c r="AI2732" s="124"/>
      <c r="AJ2732" s="124"/>
      <c r="AK2732" s="124"/>
      <c r="AL2732" s="124"/>
      <c r="AM2732" s="124"/>
      <c r="AN2732" s="124"/>
      <c r="AO2732" s="124"/>
      <c r="AP2732" s="124"/>
      <c r="AQ2732" s="124"/>
      <c r="AR2732" s="124"/>
      <c r="AS2732" s="124"/>
      <c r="AT2732" s="124"/>
      <c r="AU2732" s="124"/>
      <c r="AV2732" s="124"/>
      <c r="AW2732" s="124"/>
      <c r="AX2732" s="124"/>
      <c r="AY2732" s="124"/>
      <c r="AZ2732" s="124"/>
      <c r="BA2732" s="124"/>
      <c r="BB2732" s="124"/>
    </row>
    <row r="2733" spans="2:54" ht="15" customHeight="1">
      <c r="B2733" s="1155"/>
      <c r="C2733" s="3017"/>
      <c r="D2733" s="3017"/>
      <c r="E2733" s="1146" t="s">
        <v>1130</v>
      </c>
      <c r="F2733" s="1106"/>
      <c r="G2733" s="441" t="s">
        <v>93</v>
      </c>
      <c r="H2733" s="441" t="s">
        <v>1103</v>
      </c>
      <c r="I2733" s="441" t="s">
        <v>1131</v>
      </c>
      <c r="J2733" s="441" t="s">
        <v>112</v>
      </c>
      <c r="K2733" s="1111" t="s">
        <v>1135</v>
      </c>
      <c r="L2733" s="441" t="s">
        <v>1120</v>
      </c>
      <c r="M2733" s="441" t="str">
        <f t="shared" si="165"/>
        <v>&lt;INSERT CONNECTION POINT NAME&gt;</v>
      </c>
      <c r="N2733" s="1111" t="s">
        <v>1106</v>
      </c>
      <c r="O2733" s="1111" t="s">
        <v>833</v>
      </c>
      <c r="P2733" s="1111"/>
      <c r="Q2733" s="2892"/>
      <c r="R2733" s="2096"/>
      <c r="S2733" s="2870"/>
      <c r="T2733" s="2870"/>
      <c r="U2733" s="2870"/>
      <c r="V2733" s="2870"/>
      <c r="W2733" s="2870"/>
      <c r="X2733" s="2870"/>
      <c r="Y2733" s="2870"/>
      <c r="Z2733" s="2870"/>
      <c r="AA2733" s="2871"/>
      <c r="AC2733" s="124"/>
      <c r="AD2733" s="124"/>
      <c r="AE2733" s="124"/>
      <c r="AF2733" s="124"/>
      <c r="AG2733" s="124"/>
      <c r="AH2733" s="124"/>
      <c r="AI2733" s="124"/>
      <c r="AJ2733" s="124"/>
      <c r="AK2733" s="124"/>
      <c r="AL2733" s="124"/>
      <c r="AM2733" s="124"/>
      <c r="AN2733" s="124"/>
      <c r="AO2733" s="124"/>
      <c r="AP2733" s="124"/>
      <c r="AQ2733" s="124"/>
      <c r="AR2733" s="124"/>
      <c r="AS2733" s="124"/>
      <c r="AT2733" s="124"/>
      <c r="AU2733" s="124"/>
      <c r="AV2733" s="124"/>
      <c r="AW2733" s="124"/>
      <c r="AX2733" s="124"/>
      <c r="AY2733" s="124"/>
      <c r="AZ2733" s="124"/>
      <c r="BA2733" s="124"/>
      <c r="BB2733" s="124"/>
    </row>
    <row r="2734" spans="2:54" ht="15" customHeight="1">
      <c r="B2734" s="1155"/>
      <c r="C2734" s="3016" t="s">
        <v>1135</v>
      </c>
      <c r="D2734" s="3016" t="s">
        <v>842</v>
      </c>
      <c r="E2734" s="1146" t="s">
        <v>1127</v>
      </c>
      <c r="F2734" s="1106"/>
      <c r="G2734" s="441" t="s">
        <v>93</v>
      </c>
      <c r="H2734" s="441" t="s">
        <v>1103</v>
      </c>
      <c r="I2734" s="441" t="s">
        <v>1128</v>
      </c>
      <c r="J2734" s="441" t="s">
        <v>112</v>
      </c>
      <c r="K2734" s="1111" t="s">
        <v>1135</v>
      </c>
      <c r="L2734" s="441" t="s">
        <v>1120</v>
      </c>
      <c r="M2734" s="441" t="str">
        <f t="shared" si="165"/>
        <v>&lt;INSERT CONNECTION POINT NAME&gt;</v>
      </c>
      <c r="N2734" s="1111" t="s">
        <v>1106</v>
      </c>
      <c r="O2734" s="1111" t="s">
        <v>842</v>
      </c>
      <c r="P2734" s="1111"/>
      <c r="Q2734" s="2892"/>
      <c r="R2734" s="2096"/>
      <c r="S2734" s="2870"/>
      <c r="T2734" s="2870"/>
      <c r="U2734" s="2870"/>
      <c r="V2734" s="2870"/>
      <c r="W2734" s="2870"/>
      <c r="X2734" s="2870"/>
      <c r="Y2734" s="2870"/>
      <c r="Z2734" s="2870"/>
      <c r="AA2734" s="2871"/>
      <c r="AC2734" s="124"/>
      <c r="AD2734" s="124"/>
      <c r="AE2734" s="124"/>
      <c r="AF2734" s="124"/>
      <c r="AG2734" s="124"/>
      <c r="AH2734" s="124"/>
      <c r="AI2734" s="124"/>
      <c r="AJ2734" s="124"/>
      <c r="AK2734" s="124"/>
      <c r="AL2734" s="124"/>
      <c r="AM2734" s="124"/>
      <c r="AN2734" s="124"/>
      <c r="AO2734" s="124"/>
      <c r="AP2734" s="124"/>
      <c r="AQ2734" s="124"/>
      <c r="AR2734" s="124"/>
      <c r="AS2734" s="124"/>
      <c r="AT2734" s="124"/>
      <c r="AU2734" s="124"/>
      <c r="AV2734" s="124"/>
      <c r="AW2734" s="124"/>
      <c r="AX2734" s="124"/>
      <c r="AY2734" s="124"/>
      <c r="AZ2734" s="124"/>
      <c r="BA2734" s="124"/>
      <c r="BB2734" s="124"/>
    </row>
    <row r="2735" spans="2:54" ht="15" customHeight="1">
      <c r="B2735" s="1155"/>
      <c r="C2735" s="3017"/>
      <c r="D2735" s="3017"/>
      <c r="E2735" s="1146" t="s">
        <v>1130</v>
      </c>
      <c r="F2735" s="1106"/>
      <c r="G2735" s="441" t="s">
        <v>93</v>
      </c>
      <c r="H2735" s="441" t="s">
        <v>1103</v>
      </c>
      <c r="I2735" s="441" t="s">
        <v>1131</v>
      </c>
      <c r="J2735" s="441" t="s">
        <v>112</v>
      </c>
      <c r="K2735" s="1111" t="s">
        <v>1135</v>
      </c>
      <c r="L2735" s="441" t="s">
        <v>1120</v>
      </c>
      <c r="M2735" s="441" t="str">
        <f t="shared" si="165"/>
        <v>&lt;INSERT CONNECTION POINT NAME&gt;</v>
      </c>
      <c r="N2735" s="1111" t="s">
        <v>1106</v>
      </c>
      <c r="O2735" s="1111" t="s">
        <v>842</v>
      </c>
      <c r="P2735" s="1111"/>
      <c r="Q2735" s="2892"/>
      <c r="R2735" s="2096"/>
      <c r="S2735" s="2870"/>
      <c r="T2735" s="2870"/>
      <c r="U2735" s="2870"/>
      <c r="V2735" s="2870"/>
      <c r="W2735" s="2870"/>
      <c r="X2735" s="2870"/>
      <c r="Y2735" s="2870"/>
      <c r="Z2735" s="2870"/>
      <c r="AA2735" s="2871"/>
      <c r="AC2735" s="124"/>
      <c r="AD2735" s="124"/>
      <c r="AE2735" s="124"/>
      <c r="AF2735" s="124"/>
      <c r="AG2735" s="124"/>
      <c r="AH2735" s="124"/>
      <c r="AI2735" s="124"/>
      <c r="AJ2735" s="124"/>
      <c r="AK2735" s="124"/>
      <c r="AL2735" s="124"/>
      <c r="AM2735" s="124"/>
      <c r="AN2735" s="124"/>
      <c r="AO2735" s="124"/>
      <c r="AP2735" s="124"/>
      <c r="AQ2735" s="124"/>
      <c r="AR2735" s="124"/>
      <c r="AS2735" s="124"/>
      <c r="AT2735" s="124"/>
      <c r="AU2735" s="124"/>
      <c r="AV2735" s="124"/>
      <c r="AW2735" s="124"/>
      <c r="AX2735" s="124"/>
      <c r="AY2735" s="124"/>
      <c r="AZ2735" s="124"/>
      <c r="BA2735" s="124"/>
      <c r="BB2735" s="124"/>
    </row>
    <row r="2736" spans="2:54" ht="15" customHeight="1">
      <c r="B2736" s="1155"/>
      <c r="C2736" s="3016" t="s">
        <v>1136</v>
      </c>
      <c r="D2736" s="3016" t="s">
        <v>833</v>
      </c>
      <c r="E2736" s="1146" t="s">
        <v>1127</v>
      </c>
      <c r="F2736" s="1106"/>
      <c r="G2736" s="441" t="s">
        <v>93</v>
      </c>
      <c r="H2736" s="441" t="s">
        <v>1103</v>
      </c>
      <c r="I2736" s="441" t="s">
        <v>1128</v>
      </c>
      <c r="J2736" s="441" t="s">
        <v>112</v>
      </c>
      <c r="K2736" s="1111" t="s">
        <v>1136</v>
      </c>
      <c r="L2736" s="441" t="s">
        <v>1120</v>
      </c>
      <c r="M2736" s="441" t="str">
        <f t="shared" si="165"/>
        <v>&lt;INSERT CONNECTION POINT NAME&gt;</v>
      </c>
      <c r="N2736" s="1111" t="s">
        <v>1106</v>
      </c>
      <c r="O2736" s="1111" t="s">
        <v>833</v>
      </c>
      <c r="P2736" s="1111"/>
      <c r="Q2736" s="2892"/>
      <c r="R2736" s="2096"/>
      <c r="S2736" s="2870"/>
      <c r="T2736" s="2870"/>
      <c r="U2736" s="2870"/>
      <c r="V2736" s="2870"/>
      <c r="W2736" s="2870"/>
      <c r="X2736" s="2870"/>
      <c r="Y2736" s="2870"/>
      <c r="Z2736" s="2870"/>
      <c r="AA2736" s="2871"/>
      <c r="AC2736" s="124"/>
      <c r="AD2736" s="124"/>
      <c r="AE2736" s="124"/>
      <c r="AF2736" s="124"/>
      <c r="AG2736" s="124"/>
      <c r="AH2736" s="124"/>
      <c r="AI2736" s="124"/>
      <c r="AJ2736" s="124"/>
      <c r="AK2736" s="124"/>
      <c r="AL2736" s="124"/>
      <c r="AM2736" s="124"/>
      <c r="AN2736" s="124"/>
      <c r="AO2736" s="124"/>
      <c r="AP2736" s="124"/>
      <c r="AQ2736" s="124"/>
      <c r="AR2736" s="124"/>
      <c r="AS2736" s="124"/>
      <c r="AT2736" s="124"/>
      <c r="AU2736" s="124"/>
      <c r="AV2736" s="124"/>
      <c r="AW2736" s="124"/>
      <c r="AX2736" s="124"/>
      <c r="AY2736" s="124"/>
      <c r="AZ2736" s="124"/>
      <c r="BA2736" s="124"/>
      <c r="BB2736" s="124"/>
    </row>
    <row r="2737" spans="2:54" ht="15" customHeight="1">
      <c r="B2737" s="1155"/>
      <c r="C2737" s="3017"/>
      <c r="D2737" s="3017"/>
      <c r="E2737" s="1146" t="s">
        <v>1130</v>
      </c>
      <c r="F2737" s="1106"/>
      <c r="G2737" s="441" t="s">
        <v>93</v>
      </c>
      <c r="H2737" s="441" t="s">
        <v>1103</v>
      </c>
      <c r="I2737" s="441" t="s">
        <v>1131</v>
      </c>
      <c r="J2737" s="441" t="s">
        <v>112</v>
      </c>
      <c r="K2737" s="1111" t="s">
        <v>1136</v>
      </c>
      <c r="L2737" s="441" t="s">
        <v>1120</v>
      </c>
      <c r="M2737" s="441" t="str">
        <f t="shared" si="165"/>
        <v>&lt;INSERT CONNECTION POINT NAME&gt;</v>
      </c>
      <c r="N2737" s="1111" t="s">
        <v>1106</v>
      </c>
      <c r="O2737" s="1111" t="s">
        <v>833</v>
      </c>
      <c r="P2737" s="1111"/>
      <c r="Q2737" s="2100"/>
      <c r="R2737" s="2101"/>
      <c r="S2737" s="2102"/>
      <c r="T2737" s="2102"/>
      <c r="U2737" s="2102"/>
      <c r="V2737" s="2102"/>
      <c r="W2737" s="2102"/>
      <c r="X2737" s="2102"/>
      <c r="Y2737" s="2102"/>
      <c r="Z2737" s="2102"/>
      <c r="AA2737" s="2103"/>
      <c r="AC2737" s="124"/>
      <c r="AD2737" s="124"/>
      <c r="AE2737" s="124"/>
      <c r="AF2737" s="124"/>
      <c r="AG2737" s="124"/>
      <c r="AH2737" s="124"/>
      <c r="AI2737" s="124"/>
      <c r="AJ2737" s="124"/>
      <c r="AK2737" s="124"/>
      <c r="AL2737" s="124"/>
      <c r="AM2737" s="124"/>
      <c r="AN2737" s="124"/>
      <c r="AO2737" s="124"/>
      <c r="AP2737" s="124"/>
      <c r="AQ2737" s="124"/>
      <c r="AR2737" s="124"/>
      <c r="AS2737" s="124"/>
      <c r="AT2737" s="124"/>
      <c r="AU2737" s="124"/>
      <c r="AV2737" s="124"/>
      <c r="AW2737" s="124"/>
      <c r="AX2737" s="124"/>
      <c r="AY2737" s="124"/>
      <c r="AZ2737" s="124"/>
      <c r="BA2737" s="124"/>
      <c r="BB2737" s="124"/>
    </row>
    <row r="2738" spans="2:54" ht="15" customHeight="1">
      <c r="B2738" s="1155"/>
      <c r="C2738" s="3016" t="s">
        <v>1136</v>
      </c>
      <c r="D2738" s="3016" t="s">
        <v>842</v>
      </c>
      <c r="E2738" s="1146" t="s">
        <v>1127</v>
      </c>
      <c r="F2738" s="1106"/>
      <c r="G2738" s="441" t="s">
        <v>93</v>
      </c>
      <c r="H2738" s="441" t="s">
        <v>1103</v>
      </c>
      <c r="I2738" s="441" t="s">
        <v>1128</v>
      </c>
      <c r="J2738" s="441" t="s">
        <v>112</v>
      </c>
      <c r="K2738" s="1111" t="s">
        <v>1136</v>
      </c>
      <c r="L2738" s="441" t="s">
        <v>1120</v>
      </c>
      <c r="M2738" s="441" t="str">
        <f t="shared" si="165"/>
        <v>&lt;INSERT CONNECTION POINT NAME&gt;</v>
      </c>
      <c r="N2738" s="1111" t="s">
        <v>1106</v>
      </c>
      <c r="O2738" s="1111" t="s">
        <v>842</v>
      </c>
      <c r="P2738" s="1111"/>
      <c r="Q2738" s="2100"/>
      <c r="R2738" s="2101"/>
      <c r="S2738" s="2102"/>
      <c r="T2738" s="2102"/>
      <c r="U2738" s="2102"/>
      <c r="V2738" s="2102"/>
      <c r="W2738" s="2102"/>
      <c r="X2738" s="2102"/>
      <c r="Y2738" s="2102"/>
      <c r="Z2738" s="2102"/>
      <c r="AA2738" s="2103"/>
      <c r="AC2738" s="124"/>
      <c r="AD2738" s="124"/>
      <c r="AE2738" s="124"/>
      <c r="AF2738" s="124"/>
      <c r="AG2738" s="124"/>
      <c r="AH2738" s="124"/>
      <c r="AI2738" s="124"/>
      <c r="AJ2738" s="124"/>
      <c r="AK2738" s="124"/>
      <c r="AL2738" s="124"/>
      <c r="AM2738" s="124"/>
      <c r="AN2738" s="124"/>
      <c r="AO2738" s="124"/>
      <c r="AP2738" s="124"/>
      <c r="AQ2738" s="124"/>
      <c r="AR2738" s="124"/>
      <c r="AS2738" s="124"/>
      <c r="AT2738" s="124"/>
      <c r="AU2738" s="124"/>
      <c r="AV2738" s="124"/>
      <c r="AW2738" s="124"/>
      <c r="AX2738" s="124"/>
      <c r="AY2738" s="124"/>
      <c r="AZ2738" s="124"/>
      <c r="BA2738" s="124"/>
      <c r="BB2738" s="124"/>
    </row>
    <row r="2739" spans="2:54" ht="15" customHeight="1" thickBot="1">
      <c r="B2739" s="2872"/>
      <c r="C2739" s="3018"/>
      <c r="D2739" s="3018"/>
      <c r="E2739" s="2873" t="s">
        <v>1130</v>
      </c>
      <c r="F2739" s="1106"/>
      <c r="G2739" s="441" t="s">
        <v>93</v>
      </c>
      <c r="H2739" s="441" t="s">
        <v>1103</v>
      </c>
      <c r="I2739" s="441" t="s">
        <v>1131</v>
      </c>
      <c r="J2739" s="441" t="s">
        <v>112</v>
      </c>
      <c r="K2739" s="1111" t="s">
        <v>1136</v>
      </c>
      <c r="L2739" s="441" t="s">
        <v>1120</v>
      </c>
      <c r="M2739" s="441" t="str">
        <f t="shared" si="165"/>
        <v>&lt;INSERT CONNECTION POINT NAME&gt;</v>
      </c>
      <c r="N2739" s="1111" t="s">
        <v>1106</v>
      </c>
      <c r="O2739" s="1111" t="s">
        <v>842</v>
      </c>
      <c r="P2739" s="1111"/>
      <c r="Q2739" s="2893"/>
      <c r="R2739" s="2894"/>
      <c r="S2739" s="2877"/>
      <c r="T2739" s="2877"/>
      <c r="U2739" s="2877"/>
      <c r="V2739" s="2877"/>
      <c r="W2739" s="2877"/>
      <c r="X2739" s="2877"/>
      <c r="Y2739" s="2877"/>
      <c r="Z2739" s="2877"/>
      <c r="AA2739" s="2878"/>
      <c r="AC2739" s="124"/>
      <c r="AD2739" s="124"/>
      <c r="AE2739" s="124"/>
      <c r="AF2739" s="124"/>
      <c r="AG2739" s="124"/>
      <c r="AH2739" s="124"/>
      <c r="AI2739" s="124"/>
      <c r="AJ2739" s="124"/>
      <c r="AK2739" s="124"/>
      <c r="AL2739" s="124"/>
      <c r="AM2739" s="124"/>
      <c r="AN2739" s="124"/>
      <c r="AO2739" s="124"/>
      <c r="AP2739" s="124"/>
      <c r="AQ2739" s="124"/>
      <c r="AR2739" s="124"/>
      <c r="AS2739" s="124"/>
      <c r="AT2739" s="124"/>
      <c r="AU2739" s="124"/>
      <c r="AV2739" s="124"/>
      <c r="AW2739" s="124"/>
      <c r="AX2739" s="124"/>
      <c r="AY2739" s="124"/>
      <c r="AZ2739" s="124"/>
      <c r="BA2739" s="124"/>
      <c r="BB2739" s="124"/>
    </row>
    <row r="2740" spans="2:54" ht="15" customHeight="1">
      <c r="B2740" s="1145" t="s">
        <v>1125</v>
      </c>
      <c r="C2740" s="3019" t="s">
        <v>1126</v>
      </c>
      <c r="D2740" s="3019" t="s">
        <v>842</v>
      </c>
      <c r="E2740" s="1146" t="s">
        <v>1127</v>
      </c>
      <c r="F2740" s="1106"/>
      <c r="G2740" s="441" t="s">
        <v>93</v>
      </c>
      <c r="H2740" s="441" t="s">
        <v>1103</v>
      </c>
      <c r="I2740" s="441" t="s">
        <v>1128</v>
      </c>
      <c r="J2740" s="441" t="s">
        <v>112</v>
      </c>
      <c r="K2740" s="441" t="s">
        <v>1126</v>
      </c>
      <c r="L2740" s="441" t="s">
        <v>1120</v>
      </c>
      <c r="M2740" s="441" t="str">
        <f t="shared" ref="M2740" si="167">B2740</f>
        <v>&lt;INSERT CONNECTION POINT NAME&gt;</v>
      </c>
      <c r="N2740" s="441" t="s">
        <v>1129</v>
      </c>
      <c r="O2740" s="441" t="s">
        <v>842</v>
      </c>
      <c r="P2740" s="1111"/>
      <c r="Q2740" s="1147"/>
      <c r="R2740" s="1148"/>
      <c r="S2740" s="1149"/>
      <c r="T2740" s="1149"/>
      <c r="U2740" s="1149"/>
      <c r="V2740" s="1149"/>
      <c r="W2740" s="1149"/>
      <c r="X2740" s="1149"/>
      <c r="Y2740" s="1149"/>
      <c r="Z2740" s="1149"/>
      <c r="AA2740" s="1150"/>
      <c r="AB2740" s="1125"/>
      <c r="AC2740" s="1151"/>
      <c r="AD2740" s="1152"/>
      <c r="AE2740" s="1153"/>
      <c r="AF2740" s="1153"/>
      <c r="AG2740" s="1153"/>
      <c r="AH2740" s="124"/>
      <c r="AI2740" s="124"/>
      <c r="AJ2740" s="124"/>
      <c r="AK2740" s="124"/>
      <c r="AL2740" s="124"/>
      <c r="AM2740" s="124"/>
      <c r="AN2740" s="124"/>
      <c r="AO2740" s="124"/>
      <c r="AP2740" s="124"/>
      <c r="AQ2740" s="1153"/>
      <c r="AR2740" s="1154"/>
      <c r="AS2740" s="1154"/>
      <c r="AT2740" s="1154"/>
      <c r="AU2740" s="1154"/>
      <c r="AV2740" s="1154"/>
      <c r="AW2740" s="1154"/>
      <c r="AX2740" s="1154"/>
      <c r="AY2740" s="1154"/>
      <c r="AZ2740" s="1154"/>
      <c r="BA2740" s="1154"/>
      <c r="BB2740" s="1154"/>
    </row>
    <row r="2741" spans="2:54" ht="15" customHeight="1">
      <c r="B2741" s="1155"/>
      <c r="C2741" s="3017"/>
      <c r="D2741" s="3017"/>
      <c r="E2741" s="1146" t="s">
        <v>1130</v>
      </c>
      <c r="F2741" s="1106"/>
      <c r="G2741" s="441" t="s">
        <v>93</v>
      </c>
      <c r="H2741" s="441" t="s">
        <v>1103</v>
      </c>
      <c r="I2741" s="441" t="s">
        <v>1131</v>
      </c>
      <c r="J2741" s="441" t="s">
        <v>112</v>
      </c>
      <c r="K2741" s="441" t="s">
        <v>1126</v>
      </c>
      <c r="L2741" s="441" t="s">
        <v>1120</v>
      </c>
      <c r="M2741" s="441" t="str">
        <f t="shared" si="165"/>
        <v>&lt;INSERT CONNECTION POINT NAME&gt;</v>
      </c>
      <c r="N2741" s="441" t="s">
        <v>1129</v>
      </c>
      <c r="O2741" s="441" t="s">
        <v>842</v>
      </c>
      <c r="P2741" s="1111"/>
      <c r="Q2741" s="1156"/>
      <c r="R2741" s="1157"/>
      <c r="S2741" s="1158"/>
      <c r="T2741" s="1158"/>
      <c r="U2741" s="1158"/>
      <c r="V2741" s="1158"/>
      <c r="W2741" s="1158"/>
      <c r="X2741" s="1158"/>
      <c r="Y2741" s="1158"/>
      <c r="Z2741" s="1158"/>
      <c r="AA2741" s="1159"/>
      <c r="AB2741" s="1125"/>
      <c r="AC2741" s="1151"/>
      <c r="AD2741" s="1152"/>
      <c r="AE2741" s="1153"/>
      <c r="AF2741" s="1153"/>
      <c r="AG2741" s="1153"/>
      <c r="AH2741" s="124"/>
      <c r="AI2741" s="124"/>
      <c r="AJ2741" s="124"/>
      <c r="AK2741" s="124"/>
      <c r="AL2741" s="124"/>
      <c r="AM2741" s="124"/>
      <c r="AN2741" s="124"/>
      <c r="AO2741" s="124"/>
      <c r="AP2741" s="124"/>
      <c r="AQ2741" s="1153"/>
      <c r="AR2741" s="1154"/>
      <c r="AS2741" s="1154"/>
      <c r="AT2741" s="1154"/>
      <c r="AU2741" s="1154"/>
      <c r="AV2741" s="1154"/>
      <c r="AW2741" s="1154"/>
      <c r="AX2741" s="1154"/>
      <c r="AY2741" s="1154"/>
      <c r="AZ2741" s="1154"/>
      <c r="BA2741" s="1154"/>
      <c r="BB2741" s="1154"/>
    </row>
    <row r="2742" spans="2:54" ht="15" customHeight="1">
      <c r="B2742" s="1155"/>
      <c r="C2742" s="3016" t="s">
        <v>1132</v>
      </c>
      <c r="D2742" s="3016" t="s">
        <v>833</v>
      </c>
      <c r="E2742" s="1146" t="s">
        <v>1127</v>
      </c>
      <c r="F2742" s="1106"/>
      <c r="G2742" s="441" t="s">
        <v>93</v>
      </c>
      <c r="H2742" s="441" t="s">
        <v>1103</v>
      </c>
      <c r="I2742" s="441" t="s">
        <v>1128</v>
      </c>
      <c r="J2742" s="441" t="s">
        <v>112</v>
      </c>
      <c r="K2742" s="1111" t="s">
        <v>1132</v>
      </c>
      <c r="L2742" s="441" t="s">
        <v>1120</v>
      </c>
      <c r="M2742" s="441" t="str">
        <f t="shared" si="165"/>
        <v>&lt;INSERT CONNECTION POINT NAME&gt;</v>
      </c>
      <c r="N2742" s="1111" t="s">
        <v>1106</v>
      </c>
      <c r="O2742" s="1111" t="s">
        <v>833</v>
      </c>
      <c r="P2742" s="1111"/>
      <c r="Q2742" s="2850"/>
      <c r="R2742" s="2097"/>
      <c r="S2742" s="2851"/>
      <c r="T2742" s="2851"/>
      <c r="U2742" s="2851"/>
      <c r="V2742" s="2851"/>
      <c r="W2742" s="2852"/>
      <c r="X2742" s="2852"/>
      <c r="Y2742" s="2852"/>
      <c r="Z2742" s="2852"/>
      <c r="AA2742" s="2853"/>
      <c r="AB2742" s="1125"/>
      <c r="AC2742" s="1151"/>
      <c r="AD2742" s="1152"/>
      <c r="AE2742" s="1153"/>
      <c r="AF2742" s="1153"/>
      <c r="AG2742" s="1153"/>
      <c r="AH2742" s="124"/>
      <c r="AI2742" s="124"/>
      <c r="AJ2742" s="124"/>
      <c r="AK2742" s="124"/>
      <c r="AL2742" s="1153"/>
      <c r="AM2742" s="124"/>
      <c r="AN2742" s="124"/>
      <c r="AO2742" s="1153"/>
      <c r="AP2742" s="1153"/>
      <c r="AQ2742" s="1153"/>
      <c r="AR2742" s="1154"/>
      <c r="AS2742" s="1154"/>
      <c r="AT2742" s="1154"/>
      <c r="AU2742" s="1160"/>
      <c r="AV2742" s="1154"/>
      <c r="AW2742" s="1154"/>
      <c r="AX2742" s="1154"/>
      <c r="AY2742" s="1154"/>
      <c r="AZ2742" s="1154"/>
      <c r="BA2742" s="1154"/>
      <c r="BB2742" s="1154"/>
    </row>
    <row r="2743" spans="2:54" ht="15" customHeight="1">
      <c r="B2743" s="1155"/>
      <c r="C2743" s="3017"/>
      <c r="D2743" s="3017"/>
      <c r="E2743" s="1146" t="s">
        <v>1130</v>
      </c>
      <c r="F2743" s="1106"/>
      <c r="G2743" s="441" t="s">
        <v>93</v>
      </c>
      <c r="H2743" s="441" t="s">
        <v>1103</v>
      </c>
      <c r="I2743" s="441" t="s">
        <v>1131</v>
      </c>
      <c r="J2743" s="441" t="s">
        <v>112</v>
      </c>
      <c r="K2743" s="1111" t="s">
        <v>1132</v>
      </c>
      <c r="L2743" s="441" t="s">
        <v>1120</v>
      </c>
      <c r="M2743" s="441" t="str">
        <f t="shared" si="165"/>
        <v>&lt;INSERT CONNECTION POINT NAME&gt;</v>
      </c>
      <c r="N2743" s="1111" t="s">
        <v>1106</v>
      </c>
      <c r="O2743" s="1111" t="s">
        <v>833</v>
      </c>
      <c r="P2743" s="1111"/>
      <c r="Q2743" s="2850"/>
      <c r="R2743" s="2097"/>
      <c r="S2743" s="2851"/>
      <c r="T2743" s="2851"/>
      <c r="U2743" s="2851"/>
      <c r="V2743" s="2851"/>
      <c r="W2743" s="2852"/>
      <c r="X2743" s="2852"/>
      <c r="Y2743" s="2852"/>
      <c r="Z2743" s="2852"/>
      <c r="AA2743" s="2853"/>
      <c r="AB2743" s="1125"/>
      <c r="AC2743" s="1151"/>
      <c r="AD2743" s="1152"/>
      <c r="AE2743" s="1153"/>
      <c r="AF2743" s="1153"/>
      <c r="AG2743" s="1153"/>
      <c r="AH2743" s="124"/>
      <c r="AI2743" s="124"/>
      <c r="AJ2743" s="124"/>
      <c r="AK2743" s="124"/>
      <c r="AL2743" s="1153"/>
      <c r="AM2743" s="124"/>
      <c r="AN2743" s="124"/>
      <c r="AO2743" s="1153"/>
      <c r="AP2743" s="1153"/>
      <c r="AQ2743" s="1153"/>
      <c r="AR2743" s="1154"/>
      <c r="AS2743" s="1154"/>
      <c r="AT2743" s="1154"/>
      <c r="AU2743" s="1160"/>
      <c r="AV2743" s="1154"/>
      <c r="AW2743" s="1154"/>
      <c r="AX2743" s="1154"/>
      <c r="AY2743" s="1154"/>
      <c r="AZ2743" s="1154"/>
      <c r="BA2743" s="1154"/>
      <c r="BB2743" s="1154"/>
    </row>
    <row r="2744" spans="2:54" ht="15" customHeight="1">
      <c r="B2744" s="1155"/>
      <c r="C2744" s="3016" t="s">
        <v>1132</v>
      </c>
      <c r="D2744" s="3016" t="s">
        <v>842</v>
      </c>
      <c r="E2744" s="1146" t="s">
        <v>1127</v>
      </c>
      <c r="F2744" s="1106"/>
      <c r="G2744" s="441" t="s">
        <v>93</v>
      </c>
      <c r="H2744" s="441" t="s">
        <v>1103</v>
      </c>
      <c r="I2744" s="441" t="s">
        <v>1128</v>
      </c>
      <c r="J2744" s="441" t="s">
        <v>112</v>
      </c>
      <c r="K2744" s="1111" t="s">
        <v>1132</v>
      </c>
      <c r="L2744" s="441" t="s">
        <v>1120</v>
      </c>
      <c r="M2744" s="441" t="str">
        <f t="shared" si="165"/>
        <v>&lt;INSERT CONNECTION POINT NAME&gt;</v>
      </c>
      <c r="N2744" s="1111" t="s">
        <v>1106</v>
      </c>
      <c r="O2744" s="1112" t="s">
        <v>842</v>
      </c>
      <c r="P2744" s="1111"/>
      <c r="Q2744" s="2850"/>
      <c r="R2744" s="2097"/>
      <c r="S2744" s="2851"/>
      <c r="T2744" s="2851"/>
      <c r="U2744" s="2851"/>
      <c r="V2744" s="2851"/>
      <c r="W2744" s="2852"/>
      <c r="X2744" s="2852"/>
      <c r="Y2744" s="2852"/>
      <c r="Z2744" s="2852"/>
      <c r="AA2744" s="2853"/>
      <c r="AB2744" s="1125"/>
      <c r="AC2744" s="1151"/>
      <c r="AD2744" s="1152"/>
      <c r="AE2744" s="1153"/>
      <c r="AF2744" s="1153"/>
      <c r="AG2744" s="1153"/>
      <c r="AH2744" s="124"/>
      <c r="AI2744" s="124"/>
      <c r="AJ2744" s="124"/>
      <c r="AK2744" s="124"/>
      <c r="AL2744" s="1153"/>
      <c r="AM2744" s="124"/>
      <c r="AN2744" s="124"/>
      <c r="AO2744" s="1153"/>
      <c r="AP2744" s="1161"/>
      <c r="AQ2744" s="1153"/>
      <c r="AR2744" s="1154"/>
      <c r="AS2744" s="1154"/>
      <c r="AT2744" s="1154"/>
      <c r="AU2744" s="1160"/>
      <c r="AV2744" s="1154"/>
      <c r="AW2744" s="1154"/>
      <c r="AX2744" s="1154"/>
      <c r="AY2744" s="1154"/>
      <c r="AZ2744" s="1154"/>
      <c r="BA2744" s="1154"/>
      <c r="BB2744" s="1154"/>
    </row>
    <row r="2745" spans="2:54" ht="15" customHeight="1">
      <c r="B2745" s="1155"/>
      <c r="C2745" s="3017"/>
      <c r="D2745" s="3017"/>
      <c r="E2745" s="1146" t="s">
        <v>1130</v>
      </c>
      <c r="F2745" s="1106"/>
      <c r="G2745" s="441" t="s">
        <v>93</v>
      </c>
      <c r="H2745" s="441" t="s">
        <v>1103</v>
      </c>
      <c r="I2745" s="441" t="s">
        <v>1131</v>
      </c>
      <c r="J2745" s="441" t="s">
        <v>112</v>
      </c>
      <c r="K2745" s="1111" t="s">
        <v>1132</v>
      </c>
      <c r="L2745" s="441" t="s">
        <v>1120</v>
      </c>
      <c r="M2745" s="441" t="str">
        <f t="shared" si="165"/>
        <v>&lt;INSERT CONNECTION POINT NAME&gt;</v>
      </c>
      <c r="N2745" s="1111" t="s">
        <v>1106</v>
      </c>
      <c r="O2745" s="1112" t="s">
        <v>842</v>
      </c>
      <c r="P2745" s="1111"/>
      <c r="Q2745" s="2850"/>
      <c r="R2745" s="2097"/>
      <c r="S2745" s="2851"/>
      <c r="T2745" s="2851"/>
      <c r="U2745" s="2851"/>
      <c r="V2745" s="2851"/>
      <c r="W2745" s="2852"/>
      <c r="X2745" s="2852"/>
      <c r="Y2745" s="2852"/>
      <c r="Z2745" s="2852"/>
      <c r="AA2745" s="2853"/>
      <c r="AB2745" s="1125"/>
      <c r="AC2745" s="1151"/>
      <c r="AD2745" s="1152"/>
      <c r="AE2745" s="1153"/>
      <c r="AF2745" s="1153"/>
      <c r="AG2745" s="1153"/>
      <c r="AH2745" s="124"/>
      <c r="AI2745" s="124"/>
      <c r="AJ2745" s="124"/>
      <c r="AK2745" s="124"/>
      <c r="AL2745" s="1153"/>
      <c r="AM2745" s="124"/>
      <c r="AN2745" s="124"/>
      <c r="AO2745" s="1153"/>
      <c r="AP2745" s="1161"/>
      <c r="AQ2745" s="1153"/>
      <c r="AR2745" s="1154"/>
      <c r="AS2745" s="1154"/>
      <c r="AT2745" s="1154"/>
      <c r="AU2745" s="1160"/>
      <c r="AV2745" s="1154"/>
      <c r="AW2745" s="1154"/>
      <c r="AX2745" s="1154"/>
      <c r="AY2745" s="1154"/>
      <c r="AZ2745" s="1154"/>
      <c r="BA2745" s="1154"/>
      <c r="BB2745" s="1154"/>
    </row>
    <row r="2746" spans="2:54" ht="15" customHeight="1">
      <c r="B2746" s="1155"/>
      <c r="C2746" s="3016" t="s">
        <v>1133</v>
      </c>
      <c r="D2746" s="3016"/>
      <c r="E2746" s="1146" t="s">
        <v>1127</v>
      </c>
      <c r="F2746" s="1106"/>
      <c r="G2746" s="441" t="s">
        <v>93</v>
      </c>
      <c r="H2746" s="441" t="s">
        <v>1103</v>
      </c>
      <c r="I2746" s="441" t="s">
        <v>1128</v>
      </c>
      <c r="J2746" s="441" t="s">
        <v>112</v>
      </c>
      <c r="K2746" s="1111" t="s">
        <v>1133</v>
      </c>
      <c r="L2746" s="441" t="s">
        <v>1120</v>
      </c>
      <c r="M2746" s="441" t="str">
        <f t="shared" si="165"/>
        <v>&lt;INSERT CONNECTION POINT NAME&gt;</v>
      </c>
      <c r="N2746" s="1111" t="s">
        <v>1108</v>
      </c>
      <c r="O2746" s="1111" t="s">
        <v>1109</v>
      </c>
      <c r="P2746" s="1111"/>
      <c r="Q2746" s="2856"/>
      <c r="R2746" s="2098"/>
      <c r="S2746" s="2858"/>
      <c r="T2746" s="2858"/>
      <c r="U2746" s="2858"/>
      <c r="V2746" s="2858"/>
      <c r="W2746" s="2859"/>
      <c r="X2746" s="2859"/>
      <c r="Y2746" s="2859"/>
      <c r="Z2746" s="2859"/>
      <c r="AA2746" s="2860"/>
      <c r="AB2746" s="1125"/>
      <c r="AC2746" s="1151"/>
      <c r="AD2746" s="1152"/>
      <c r="AE2746" s="1153"/>
      <c r="AF2746" s="1153"/>
      <c r="AG2746" s="1153"/>
      <c r="AH2746" s="124"/>
      <c r="AI2746" s="124"/>
      <c r="AJ2746" s="124"/>
      <c r="AK2746" s="124"/>
      <c r="AL2746" s="1153"/>
      <c r="AM2746" s="124"/>
      <c r="AN2746" s="124"/>
      <c r="AO2746" s="1153"/>
      <c r="AP2746" s="1153"/>
      <c r="AQ2746" s="1153"/>
      <c r="AR2746" s="1154"/>
      <c r="AS2746" s="1154"/>
      <c r="AT2746" s="1154"/>
      <c r="AU2746" s="1154"/>
      <c r="AV2746" s="1154"/>
      <c r="AW2746" s="1154"/>
      <c r="AX2746" s="1154"/>
      <c r="AY2746" s="1154"/>
      <c r="AZ2746" s="1154"/>
      <c r="BA2746" s="1154"/>
      <c r="BB2746" s="1154"/>
    </row>
    <row r="2747" spans="2:54" ht="15" customHeight="1">
      <c r="B2747" s="1155"/>
      <c r="C2747" s="3017"/>
      <c r="D2747" s="3017"/>
      <c r="E2747" s="1146" t="s">
        <v>1130</v>
      </c>
      <c r="F2747" s="1106"/>
      <c r="G2747" s="441" t="s">
        <v>93</v>
      </c>
      <c r="H2747" s="441" t="s">
        <v>1103</v>
      </c>
      <c r="I2747" s="441" t="s">
        <v>1131</v>
      </c>
      <c r="J2747" s="441" t="s">
        <v>112</v>
      </c>
      <c r="K2747" s="1111" t="s">
        <v>1133</v>
      </c>
      <c r="L2747" s="441" t="s">
        <v>1120</v>
      </c>
      <c r="M2747" s="441" t="str">
        <f t="shared" si="165"/>
        <v>&lt;INSERT CONNECTION POINT NAME&gt;</v>
      </c>
      <c r="N2747" s="1111" t="s">
        <v>1108</v>
      </c>
      <c r="O2747" s="1111" t="s">
        <v>1109</v>
      </c>
      <c r="P2747" s="1111"/>
      <c r="Q2747" s="2856"/>
      <c r="R2747" s="2098"/>
      <c r="S2747" s="2858"/>
      <c r="T2747" s="2858"/>
      <c r="U2747" s="2858"/>
      <c r="V2747" s="2858"/>
      <c r="W2747" s="2859"/>
      <c r="X2747" s="2859"/>
      <c r="Y2747" s="2859"/>
      <c r="Z2747" s="2859"/>
      <c r="AA2747" s="2860"/>
      <c r="AB2747" s="1125"/>
      <c r="AC2747" s="1151"/>
      <c r="AD2747" s="1152"/>
      <c r="AE2747" s="1153"/>
      <c r="AF2747" s="1153"/>
      <c r="AG2747" s="1153"/>
      <c r="AH2747" s="124"/>
      <c r="AI2747" s="124"/>
      <c r="AJ2747" s="124"/>
      <c r="AK2747" s="124"/>
      <c r="AL2747" s="1153"/>
      <c r="AM2747" s="124"/>
      <c r="AN2747" s="124"/>
      <c r="AO2747" s="1153"/>
      <c r="AP2747" s="1153"/>
      <c r="AQ2747" s="1153"/>
      <c r="AR2747" s="1154"/>
      <c r="AS2747" s="1154"/>
      <c r="AT2747" s="1154"/>
      <c r="AU2747" s="1154"/>
      <c r="AV2747" s="1154"/>
      <c r="AW2747" s="1154"/>
      <c r="AX2747" s="1154"/>
      <c r="AY2747" s="1154"/>
      <c r="AZ2747" s="1154"/>
      <c r="BA2747" s="1154"/>
      <c r="BB2747" s="1154"/>
    </row>
    <row r="2748" spans="2:54" ht="15" customHeight="1">
      <c r="B2748" s="1155"/>
      <c r="C2748" s="3016" t="s">
        <v>1110</v>
      </c>
      <c r="D2748" s="3016"/>
      <c r="E2748" s="1146" t="s">
        <v>1127</v>
      </c>
      <c r="F2748" s="1106"/>
      <c r="G2748" s="441" t="s">
        <v>93</v>
      </c>
      <c r="H2748" s="441" t="s">
        <v>1103</v>
      </c>
      <c r="I2748" s="441" t="s">
        <v>1128</v>
      </c>
      <c r="J2748" s="441" t="s">
        <v>112</v>
      </c>
      <c r="K2748" s="1111" t="s">
        <v>1110</v>
      </c>
      <c r="L2748" s="441" t="s">
        <v>1120</v>
      </c>
      <c r="M2748" s="441" t="str">
        <f t="shared" si="165"/>
        <v>&lt;INSERT CONNECTION POINT NAME&gt;</v>
      </c>
      <c r="N2748" s="1111" t="s">
        <v>1111</v>
      </c>
      <c r="O2748" s="1112">
        <v>0</v>
      </c>
      <c r="P2748" s="1111"/>
      <c r="Q2748" s="2890"/>
      <c r="R2748" s="2093"/>
      <c r="S2748" s="2883"/>
      <c r="T2748" s="2883"/>
      <c r="U2748" s="2883"/>
      <c r="V2748" s="2883"/>
      <c r="W2748" s="2863"/>
      <c r="X2748" s="2863"/>
      <c r="Y2748" s="2863"/>
      <c r="Z2748" s="2863"/>
      <c r="AA2748" s="2864"/>
      <c r="AB2748" s="1125"/>
      <c r="AC2748" s="1151"/>
      <c r="AD2748" s="1152"/>
      <c r="AE2748" s="1153"/>
      <c r="AF2748" s="1153"/>
      <c r="AG2748" s="1153"/>
      <c r="AH2748" s="124"/>
      <c r="AI2748" s="124"/>
      <c r="AJ2748" s="124"/>
      <c r="AK2748" s="124"/>
      <c r="AL2748" s="1153"/>
      <c r="AM2748" s="124"/>
      <c r="AN2748" s="124"/>
      <c r="AO2748" s="1153"/>
      <c r="AP2748" s="1161"/>
      <c r="AQ2748" s="1153"/>
      <c r="AR2748" s="1154"/>
      <c r="AS2748" s="1154"/>
      <c r="AT2748" s="1154"/>
      <c r="AU2748" s="1154"/>
      <c r="AV2748" s="1154"/>
      <c r="AW2748" s="1154"/>
      <c r="AX2748" s="1154"/>
      <c r="AY2748" s="1154"/>
      <c r="AZ2748" s="1154"/>
      <c r="BA2748" s="1154"/>
      <c r="BB2748" s="1154"/>
    </row>
    <row r="2749" spans="2:54" ht="15" customHeight="1">
      <c r="B2749" s="1155"/>
      <c r="C2749" s="3017"/>
      <c r="D2749" s="3017"/>
      <c r="E2749" s="1146" t="s">
        <v>1130</v>
      </c>
      <c r="F2749" s="1106"/>
      <c r="G2749" s="441" t="s">
        <v>93</v>
      </c>
      <c r="H2749" s="441" t="s">
        <v>1103</v>
      </c>
      <c r="I2749" s="441" t="s">
        <v>1131</v>
      </c>
      <c r="J2749" s="441" t="s">
        <v>112</v>
      </c>
      <c r="K2749" s="1111" t="s">
        <v>1110</v>
      </c>
      <c r="L2749" s="441" t="s">
        <v>1120</v>
      </c>
      <c r="M2749" s="441" t="str">
        <f t="shared" si="165"/>
        <v>&lt;INSERT CONNECTION POINT NAME&gt;</v>
      </c>
      <c r="N2749" s="1111" t="s">
        <v>1111</v>
      </c>
      <c r="O2749" s="1112">
        <v>0</v>
      </c>
      <c r="P2749" s="1111"/>
      <c r="Q2749" s="2890"/>
      <c r="R2749" s="2093"/>
      <c r="S2749" s="2883"/>
      <c r="T2749" s="2883"/>
      <c r="U2749" s="2883"/>
      <c r="V2749" s="2883"/>
      <c r="W2749" s="2863"/>
      <c r="X2749" s="2863"/>
      <c r="Y2749" s="2863"/>
      <c r="Z2749" s="2863"/>
      <c r="AA2749" s="2864"/>
      <c r="AB2749" s="1125"/>
      <c r="AC2749" s="1151"/>
      <c r="AD2749" s="1152"/>
      <c r="AE2749" s="1153"/>
      <c r="AF2749" s="1153"/>
      <c r="AG2749" s="1153"/>
      <c r="AH2749" s="124"/>
      <c r="AI2749" s="124"/>
      <c r="AJ2749" s="124"/>
      <c r="AK2749" s="124"/>
      <c r="AL2749" s="1153"/>
      <c r="AM2749" s="124"/>
      <c r="AN2749" s="124"/>
      <c r="AO2749" s="1153"/>
      <c r="AP2749" s="1161"/>
      <c r="AQ2749" s="1153"/>
      <c r="AR2749" s="1154"/>
      <c r="AS2749" s="1154"/>
      <c r="AT2749" s="1154"/>
      <c r="AU2749" s="1154"/>
      <c r="AV2749" s="1154"/>
      <c r="AW2749" s="1154"/>
      <c r="AX2749" s="1154"/>
      <c r="AY2749" s="1154"/>
      <c r="AZ2749" s="1154"/>
      <c r="BA2749" s="1154"/>
      <c r="BB2749" s="1154"/>
    </row>
    <row r="2750" spans="2:54" ht="15" customHeight="1">
      <c r="B2750" s="1155"/>
      <c r="C2750" s="3016" t="s">
        <v>1112</v>
      </c>
      <c r="D2750" s="3016"/>
      <c r="E2750" s="1146" t="s">
        <v>1127</v>
      </c>
      <c r="F2750" s="1106"/>
      <c r="G2750" s="441" t="s">
        <v>93</v>
      </c>
      <c r="H2750" s="441" t="s">
        <v>1103</v>
      </c>
      <c r="I2750" s="441" t="s">
        <v>1128</v>
      </c>
      <c r="J2750" s="441" t="s">
        <v>112</v>
      </c>
      <c r="K2750" s="1111" t="s">
        <v>1112</v>
      </c>
      <c r="L2750" s="441" t="s">
        <v>1120</v>
      </c>
      <c r="M2750" s="441" t="str">
        <f t="shared" si="165"/>
        <v>&lt;INSERT CONNECTION POINT NAME&gt;</v>
      </c>
      <c r="N2750" s="1111" t="s">
        <v>1113</v>
      </c>
      <c r="O2750" s="1111" t="s">
        <v>1113</v>
      </c>
      <c r="P2750" s="1111"/>
      <c r="Q2750" s="2891"/>
      <c r="R2750" s="2866"/>
      <c r="S2750" s="2866"/>
      <c r="T2750" s="2866"/>
      <c r="U2750" s="2866"/>
      <c r="V2750" s="2866"/>
      <c r="W2750" s="2866"/>
      <c r="X2750" s="2866"/>
      <c r="Y2750" s="2866"/>
      <c r="Z2750" s="2866"/>
      <c r="AA2750" s="2099"/>
      <c r="AB2750" s="1125"/>
      <c r="AC2750" s="1151"/>
      <c r="AD2750" s="1152"/>
      <c r="AE2750" s="1153"/>
      <c r="AF2750" s="1153"/>
      <c r="AG2750" s="1153"/>
      <c r="AH2750" s="124"/>
      <c r="AI2750" s="124"/>
      <c r="AJ2750" s="124"/>
      <c r="AK2750" s="124"/>
      <c r="AL2750" s="1153"/>
      <c r="AM2750" s="124"/>
      <c r="AN2750" s="124"/>
      <c r="AO2750" s="1153"/>
      <c r="AP2750" s="1153"/>
      <c r="AQ2750" s="1153"/>
      <c r="AR2750" s="1154"/>
      <c r="AS2750" s="1154"/>
      <c r="AT2750" s="1154"/>
      <c r="AU2750" s="1154"/>
      <c r="AV2750" s="1154"/>
      <c r="AW2750" s="1154"/>
      <c r="AX2750" s="1154"/>
      <c r="AY2750" s="1154"/>
      <c r="AZ2750" s="1154"/>
      <c r="BA2750" s="1154"/>
      <c r="BB2750" s="1154"/>
    </row>
    <row r="2751" spans="2:54" ht="15" customHeight="1">
      <c r="B2751" s="1155"/>
      <c r="C2751" s="3017"/>
      <c r="D2751" s="3017"/>
      <c r="E2751" s="1146" t="s">
        <v>1130</v>
      </c>
      <c r="F2751" s="1106"/>
      <c r="G2751" s="441" t="s">
        <v>93</v>
      </c>
      <c r="H2751" s="441" t="s">
        <v>1103</v>
      </c>
      <c r="I2751" s="441" t="s">
        <v>1131</v>
      </c>
      <c r="J2751" s="441" t="s">
        <v>112</v>
      </c>
      <c r="K2751" s="1111" t="s">
        <v>1112</v>
      </c>
      <c r="L2751" s="441" t="s">
        <v>1120</v>
      </c>
      <c r="M2751" s="441" t="str">
        <f t="shared" si="165"/>
        <v>&lt;INSERT CONNECTION POINT NAME&gt;</v>
      </c>
      <c r="N2751" s="1111" t="s">
        <v>1113</v>
      </c>
      <c r="O2751" s="1111" t="s">
        <v>1113</v>
      </c>
      <c r="P2751" s="1111"/>
      <c r="Q2751" s="2891"/>
      <c r="R2751" s="2866"/>
      <c r="S2751" s="2866"/>
      <c r="T2751" s="2866"/>
      <c r="U2751" s="2866"/>
      <c r="V2751" s="2866"/>
      <c r="W2751" s="2866"/>
      <c r="X2751" s="2866"/>
      <c r="Y2751" s="2866"/>
      <c r="Z2751" s="2866"/>
      <c r="AA2751" s="2099"/>
      <c r="AB2751" s="1125"/>
      <c r="AC2751" s="1151"/>
      <c r="AD2751" s="1152"/>
      <c r="AE2751" s="1153"/>
      <c r="AF2751" s="1153"/>
      <c r="AG2751" s="1153"/>
      <c r="AH2751" s="124"/>
      <c r="AI2751" s="124"/>
      <c r="AJ2751" s="124"/>
      <c r="AK2751" s="124"/>
      <c r="AL2751" s="1153"/>
      <c r="AM2751" s="124"/>
      <c r="AN2751" s="124"/>
      <c r="AO2751" s="1153"/>
      <c r="AP2751" s="1153"/>
      <c r="AQ2751" s="1153"/>
      <c r="AR2751" s="1154"/>
      <c r="AS2751" s="1154"/>
      <c r="AT2751" s="1154"/>
      <c r="AU2751" s="1154"/>
      <c r="AV2751" s="1154"/>
      <c r="AW2751" s="1154"/>
      <c r="AX2751" s="1154"/>
      <c r="AY2751" s="1154"/>
      <c r="AZ2751" s="1154"/>
      <c r="BA2751" s="1154"/>
      <c r="BB2751" s="1154"/>
    </row>
    <row r="2752" spans="2:54" ht="15" customHeight="1">
      <c r="B2752" s="1155"/>
      <c r="C2752" s="3016" t="s">
        <v>1134</v>
      </c>
      <c r="D2752" s="3016" t="s">
        <v>833</v>
      </c>
      <c r="E2752" s="1146" t="s">
        <v>1127</v>
      </c>
      <c r="F2752" s="1106"/>
      <c r="G2752" s="441" t="s">
        <v>93</v>
      </c>
      <c r="H2752" s="441" t="s">
        <v>1103</v>
      </c>
      <c r="I2752" s="441" t="s">
        <v>1128</v>
      </c>
      <c r="J2752" s="441" t="s">
        <v>112</v>
      </c>
      <c r="K2752" s="1111" t="s">
        <v>1134</v>
      </c>
      <c r="L2752" s="441" t="s">
        <v>1120</v>
      </c>
      <c r="M2752" s="441" t="str">
        <f t="shared" si="165"/>
        <v>&lt;INSERT CONNECTION POINT NAME&gt;</v>
      </c>
      <c r="N2752" s="1111" t="s">
        <v>1115</v>
      </c>
      <c r="O2752" s="1111" t="s">
        <v>833</v>
      </c>
      <c r="P2752" s="1111"/>
      <c r="Q2752" s="2892"/>
      <c r="R2752" s="2096"/>
      <c r="S2752" s="2870"/>
      <c r="T2752" s="2870"/>
      <c r="U2752" s="2870"/>
      <c r="V2752" s="2870"/>
      <c r="W2752" s="2870"/>
      <c r="X2752" s="2870"/>
      <c r="Y2752" s="2870"/>
      <c r="Z2752" s="2870"/>
      <c r="AA2752" s="2871"/>
      <c r="AB2752" s="1125"/>
      <c r="AC2752" s="1151"/>
      <c r="AD2752" s="1152"/>
      <c r="AE2752" s="1153"/>
      <c r="AF2752" s="1153"/>
      <c r="AG2752" s="1153"/>
      <c r="AH2752" s="124"/>
      <c r="AI2752" s="124"/>
      <c r="AJ2752" s="124"/>
      <c r="AK2752" s="124"/>
      <c r="AL2752" s="1153"/>
      <c r="AM2752" s="124"/>
      <c r="AN2752" s="124"/>
      <c r="AO2752" s="1153"/>
      <c r="AP2752" s="1153"/>
      <c r="AQ2752" s="1153"/>
      <c r="AR2752" s="1154"/>
      <c r="AS2752" s="1154"/>
      <c r="AT2752" s="1154"/>
      <c r="AU2752" s="1154"/>
      <c r="AV2752" s="1154"/>
      <c r="AW2752" s="1154"/>
      <c r="AX2752" s="1154"/>
      <c r="AY2752" s="1154"/>
      <c r="AZ2752" s="1154"/>
      <c r="BA2752" s="1154"/>
      <c r="BB2752" s="1154"/>
    </row>
    <row r="2753" spans="2:54" ht="15" customHeight="1">
      <c r="B2753" s="1155"/>
      <c r="C2753" s="3017"/>
      <c r="D2753" s="3017"/>
      <c r="E2753" s="1146" t="s">
        <v>1130</v>
      </c>
      <c r="F2753" s="1106"/>
      <c r="G2753" s="441" t="s">
        <v>93</v>
      </c>
      <c r="H2753" s="441" t="s">
        <v>1103</v>
      </c>
      <c r="I2753" s="441" t="s">
        <v>1131</v>
      </c>
      <c r="J2753" s="441" t="s">
        <v>112</v>
      </c>
      <c r="K2753" s="1111" t="s">
        <v>1134</v>
      </c>
      <c r="L2753" s="441" t="s">
        <v>1120</v>
      </c>
      <c r="M2753" s="441" t="str">
        <f t="shared" si="165"/>
        <v>&lt;INSERT CONNECTION POINT NAME&gt;</v>
      </c>
      <c r="N2753" s="1111" t="s">
        <v>1115</v>
      </c>
      <c r="O2753" s="1111" t="s">
        <v>833</v>
      </c>
      <c r="P2753" s="1111"/>
      <c r="Q2753" s="2892"/>
      <c r="R2753" s="2096"/>
      <c r="S2753" s="2870"/>
      <c r="T2753" s="2870"/>
      <c r="U2753" s="2870"/>
      <c r="V2753" s="2870"/>
      <c r="W2753" s="2870"/>
      <c r="X2753" s="2870"/>
      <c r="Y2753" s="2870"/>
      <c r="Z2753" s="2870"/>
      <c r="AA2753" s="2871"/>
      <c r="AB2753" s="1125"/>
      <c r="AC2753" s="1151"/>
      <c r="AD2753" s="1152"/>
      <c r="AE2753" s="1153"/>
      <c r="AF2753" s="1153"/>
      <c r="AG2753" s="1153"/>
      <c r="AH2753" s="124"/>
      <c r="AI2753" s="124"/>
      <c r="AJ2753" s="124"/>
      <c r="AK2753" s="124"/>
      <c r="AL2753" s="1153"/>
      <c r="AM2753" s="124"/>
      <c r="AN2753" s="124"/>
      <c r="AO2753" s="1153"/>
      <c r="AP2753" s="1153"/>
      <c r="AQ2753" s="1153"/>
      <c r="AR2753" s="1154"/>
      <c r="AS2753" s="1154"/>
      <c r="AT2753" s="1154"/>
      <c r="AU2753" s="1154"/>
      <c r="AV2753" s="1154"/>
      <c r="AW2753" s="1154"/>
      <c r="AX2753" s="1154"/>
      <c r="AY2753" s="1154"/>
      <c r="AZ2753" s="1154"/>
      <c r="BA2753" s="1154"/>
      <c r="BB2753" s="1154"/>
    </row>
    <row r="2754" spans="2:54" ht="15" customHeight="1">
      <c r="B2754" s="1155"/>
      <c r="C2754" s="3016" t="s">
        <v>1135</v>
      </c>
      <c r="D2754" s="3016" t="s">
        <v>833</v>
      </c>
      <c r="E2754" s="1146" t="s">
        <v>1127</v>
      </c>
      <c r="F2754" s="1106"/>
      <c r="G2754" s="441" t="s">
        <v>93</v>
      </c>
      <c r="H2754" s="441" t="s">
        <v>1103</v>
      </c>
      <c r="I2754" s="441" t="s">
        <v>1128</v>
      </c>
      <c r="J2754" s="441" t="s">
        <v>112</v>
      </c>
      <c r="K2754" s="1111" t="s">
        <v>1135</v>
      </c>
      <c r="L2754" s="441" t="s">
        <v>1120</v>
      </c>
      <c r="M2754" s="441" t="str">
        <f t="shared" si="165"/>
        <v>&lt;INSERT CONNECTION POINT NAME&gt;</v>
      </c>
      <c r="N2754" s="1111" t="s">
        <v>1106</v>
      </c>
      <c r="O2754" s="1111" t="s">
        <v>833</v>
      </c>
      <c r="P2754" s="1111"/>
      <c r="Q2754" s="2892"/>
      <c r="R2754" s="2096"/>
      <c r="S2754" s="2870"/>
      <c r="T2754" s="2870"/>
      <c r="U2754" s="2870"/>
      <c r="V2754" s="2870"/>
      <c r="W2754" s="2870"/>
      <c r="X2754" s="2870"/>
      <c r="Y2754" s="2870"/>
      <c r="Z2754" s="2870"/>
      <c r="AA2754" s="2871"/>
      <c r="AB2754" s="1125"/>
      <c r="AC2754" s="1151"/>
      <c r="AD2754" s="1152"/>
      <c r="AE2754" s="1153"/>
      <c r="AF2754" s="1153"/>
      <c r="AG2754" s="1153"/>
      <c r="AH2754" s="124"/>
      <c r="AI2754" s="124"/>
      <c r="AJ2754" s="124"/>
      <c r="AK2754" s="124"/>
      <c r="AL2754" s="1153"/>
      <c r="AM2754" s="124"/>
      <c r="AN2754" s="124"/>
      <c r="AO2754" s="1153"/>
      <c r="AP2754" s="1153"/>
      <c r="AQ2754" s="1153"/>
      <c r="AR2754" s="1154"/>
      <c r="AS2754" s="1154"/>
      <c r="AT2754" s="1154"/>
      <c r="AU2754" s="1154"/>
      <c r="AV2754" s="1154"/>
      <c r="AW2754" s="1154"/>
      <c r="AX2754" s="1154"/>
      <c r="AY2754" s="1154"/>
      <c r="AZ2754" s="1154"/>
      <c r="BA2754" s="1154"/>
      <c r="BB2754" s="1154"/>
    </row>
    <row r="2755" spans="2:54" ht="15" customHeight="1">
      <c r="B2755" s="1155"/>
      <c r="C2755" s="3017"/>
      <c r="D2755" s="3017"/>
      <c r="E2755" s="1146" t="s">
        <v>1130</v>
      </c>
      <c r="F2755" s="1106"/>
      <c r="G2755" s="441" t="s">
        <v>93</v>
      </c>
      <c r="H2755" s="441" t="s">
        <v>1103</v>
      </c>
      <c r="I2755" s="441" t="s">
        <v>1131</v>
      </c>
      <c r="J2755" s="441" t="s">
        <v>112</v>
      </c>
      <c r="K2755" s="1111" t="s">
        <v>1135</v>
      </c>
      <c r="L2755" s="441" t="s">
        <v>1120</v>
      </c>
      <c r="M2755" s="441" t="str">
        <f t="shared" si="165"/>
        <v>&lt;INSERT CONNECTION POINT NAME&gt;</v>
      </c>
      <c r="N2755" s="1111" t="s">
        <v>1106</v>
      </c>
      <c r="O2755" s="1111" t="s">
        <v>833</v>
      </c>
      <c r="P2755" s="1111"/>
      <c r="Q2755" s="2892"/>
      <c r="R2755" s="2096"/>
      <c r="S2755" s="2870"/>
      <c r="T2755" s="2870"/>
      <c r="U2755" s="2870"/>
      <c r="V2755" s="2870"/>
      <c r="W2755" s="2870"/>
      <c r="X2755" s="2870"/>
      <c r="Y2755" s="2870"/>
      <c r="Z2755" s="2870"/>
      <c r="AA2755" s="2871"/>
      <c r="AB2755" s="1125"/>
      <c r="AC2755" s="1151"/>
      <c r="AD2755" s="1152"/>
      <c r="AE2755" s="1153"/>
      <c r="AF2755" s="1153"/>
      <c r="AG2755" s="1153"/>
      <c r="AH2755" s="124"/>
      <c r="AI2755" s="124"/>
      <c r="AJ2755" s="124"/>
      <c r="AK2755" s="124"/>
      <c r="AL2755" s="1153"/>
      <c r="AM2755" s="124"/>
      <c r="AN2755" s="124"/>
      <c r="AO2755" s="1153"/>
      <c r="AP2755" s="1153"/>
      <c r="AQ2755" s="1153"/>
      <c r="AR2755" s="1154"/>
      <c r="AS2755" s="1154"/>
      <c r="AT2755" s="1154"/>
      <c r="AU2755" s="1154"/>
      <c r="AV2755" s="1154"/>
      <c r="AW2755" s="1154"/>
      <c r="AX2755" s="1154"/>
      <c r="AY2755" s="1154"/>
      <c r="AZ2755" s="1154"/>
      <c r="BA2755" s="1154"/>
      <c r="BB2755" s="1154"/>
    </row>
    <row r="2756" spans="2:54" ht="15" customHeight="1">
      <c r="B2756" s="1155"/>
      <c r="C2756" s="3016" t="s">
        <v>1135</v>
      </c>
      <c r="D2756" s="3016" t="s">
        <v>842</v>
      </c>
      <c r="E2756" s="1146" t="s">
        <v>1127</v>
      </c>
      <c r="F2756" s="1106"/>
      <c r="G2756" s="441" t="s">
        <v>93</v>
      </c>
      <c r="H2756" s="441" t="s">
        <v>1103</v>
      </c>
      <c r="I2756" s="441" t="s">
        <v>1128</v>
      </c>
      <c r="J2756" s="441" t="s">
        <v>112</v>
      </c>
      <c r="K2756" s="1111" t="s">
        <v>1135</v>
      </c>
      <c r="L2756" s="441" t="s">
        <v>1120</v>
      </c>
      <c r="M2756" s="441" t="str">
        <f t="shared" si="165"/>
        <v>&lt;INSERT CONNECTION POINT NAME&gt;</v>
      </c>
      <c r="N2756" s="1111" t="s">
        <v>1106</v>
      </c>
      <c r="O2756" s="1111" t="s">
        <v>842</v>
      </c>
      <c r="P2756" s="1111"/>
      <c r="Q2756" s="2892"/>
      <c r="R2756" s="2096"/>
      <c r="S2756" s="2870"/>
      <c r="T2756" s="2870"/>
      <c r="U2756" s="2870"/>
      <c r="V2756" s="2870"/>
      <c r="W2756" s="2870"/>
      <c r="X2756" s="2870"/>
      <c r="Y2756" s="2870"/>
      <c r="Z2756" s="2870"/>
      <c r="AA2756" s="2871"/>
      <c r="AB2756" s="1125"/>
      <c r="AC2756" s="1151"/>
      <c r="AD2756" s="1152"/>
      <c r="AE2756" s="1153"/>
      <c r="AF2756" s="1153"/>
      <c r="AG2756" s="1153"/>
      <c r="AH2756" s="124"/>
      <c r="AI2756" s="124"/>
      <c r="AJ2756" s="124"/>
      <c r="AK2756" s="124"/>
      <c r="AL2756" s="1153"/>
      <c r="AM2756" s="124"/>
      <c r="AN2756" s="124"/>
      <c r="AO2756" s="1153"/>
      <c r="AP2756" s="1153"/>
      <c r="AQ2756" s="1153"/>
      <c r="AR2756" s="1154"/>
      <c r="AS2756" s="1154"/>
      <c r="AT2756" s="1154"/>
      <c r="AU2756" s="1154"/>
      <c r="AV2756" s="1154"/>
      <c r="AW2756" s="1154"/>
      <c r="AX2756" s="1154"/>
      <c r="AY2756" s="1154"/>
      <c r="AZ2756" s="1154"/>
      <c r="BA2756" s="1154"/>
      <c r="BB2756" s="1154"/>
    </row>
    <row r="2757" spans="2:54" ht="15" customHeight="1">
      <c r="B2757" s="1155"/>
      <c r="C2757" s="3017"/>
      <c r="D2757" s="3017"/>
      <c r="E2757" s="1146" t="s">
        <v>1130</v>
      </c>
      <c r="F2757" s="1106"/>
      <c r="G2757" s="441" t="s">
        <v>93</v>
      </c>
      <c r="H2757" s="441" t="s">
        <v>1103</v>
      </c>
      <c r="I2757" s="441" t="s">
        <v>1131</v>
      </c>
      <c r="J2757" s="441" t="s">
        <v>112</v>
      </c>
      <c r="K2757" s="1111" t="s">
        <v>1135</v>
      </c>
      <c r="L2757" s="441" t="s">
        <v>1120</v>
      </c>
      <c r="M2757" s="441" t="str">
        <f t="shared" si="165"/>
        <v>&lt;INSERT CONNECTION POINT NAME&gt;</v>
      </c>
      <c r="N2757" s="1111" t="s">
        <v>1106</v>
      </c>
      <c r="O2757" s="1111" t="s">
        <v>842</v>
      </c>
      <c r="P2757" s="1111"/>
      <c r="Q2757" s="2892"/>
      <c r="R2757" s="2096"/>
      <c r="S2757" s="2870"/>
      <c r="T2757" s="2870"/>
      <c r="U2757" s="2870"/>
      <c r="V2757" s="2870"/>
      <c r="W2757" s="2870"/>
      <c r="X2757" s="2870"/>
      <c r="Y2757" s="2870"/>
      <c r="Z2757" s="2870"/>
      <c r="AA2757" s="2871"/>
      <c r="AB2757" s="1125"/>
      <c r="AC2757" s="1151"/>
      <c r="AD2757" s="1152"/>
      <c r="AE2757" s="1153"/>
      <c r="AF2757" s="1153"/>
      <c r="AG2757" s="1153"/>
      <c r="AH2757" s="124"/>
      <c r="AI2757" s="124"/>
      <c r="AJ2757" s="124"/>
      <c r="AK2757" s="124"/>
      <c r="AL2757" s="1153"/>
      <c r="AM2757" s="124"/>
      <c r="AN2757" s="124"/>
      <c r="AO2757" s="1153"/>
      <c r="AP2757" s="1153"/>
      <c r="AQ2757" s="1153"/>
      <c r="AR2757" s="1154"/>
      <c r="AS2757" s="1154"/>
      <c r="AT2757" s="1154"/>
      <c r="AU2757" s="1154"/>
      <c r="AV2757" s="1154"/>
      <c r="AW2757" s="1154"/>
      <c r="AX2757" s="1154"/>
      <c r="AY2757" s="1154"/>
      <c r="AZ2757" s="1154"/>
      <c r="BA2757" s="1154"/>
      <c r="BB2757" s="1154"/>
    </row>
    <row r="2758" spans="2:54" ht="15" customHeight="1">
      <c r="B2758" s="1155"/>
      <c r="C2758" s="3016" t="s">
        <v>1136</v>
      </c>
      <c r="D2758" s="3016" t="s">
        <v>833</v>
      </c>
      <c r="E2758" s="1146" t="s">
        <v>1127</v>
      </c>
      <c r="F2758" s="1106"/>
      <c r="G2758" s="441" t="s">
        <v>93</v>
      </c>
      <c r="H2758" s="441" t="s">
        <v>1103</v>
      </c>
      <c r="I2758" s="441" t="s">
        <v>1128</v>
      </c>
      <c r="J2758" s="441" t="s">
        <v>112</v>
      </c>
      <c r="K2758" s="1111" t="s">
        <v>1136</v>
      </c>
      <c r="L2758" s="441" t="s">
        <v>1120</v>
      </c>
      <c r="M2758" s="441" t="str">
        <f t="shared" si="165"/>
        <v>&lt;INSERT CONNECTION POINT NAME&gt;</v>
      </c>
      <c r="N2758" s="1111" t="s">
        <v>1106</v>
      </c>
      <c r="O2758" s="1111" t="s">
        <v>833</v>
      </c>
      <c r="P2758" s="1111"/>
      <c r="Q2758" s="2892"/>
      <c r="R2758" s="2096"/>
      <c r="S2758" s="2870"/>
      <c r="T2758" s="2870"/>
      <c r="U2758" s="2870"/>
      <c r="V2758" s="2870"/>
      <c r="W2758" s="2870"/>
      <c r="X2758" s="2870"/>
      <c r="Y2758" s="2870"/>
      <c r="Z2758" s="2870"/>
      <c r="AA2758" s="2871"/>
      <c r="AB2758" s="1125"/>
      <c r="AC2758" s="1151"/>
      <c r="AD2758" s="1152"/>
      <c r="AE2758" s="1153"/>
      <c r="AF2758" s="1153"/>
      <c r="AG2758" s="1153"/>
      <c r="AH2758" s="124"/>
      <c r="AI2758" s="124"/>
      <c r="AJ2758" s="124"/>
      <c r="AK2758" s="124"/>
      <c r="AL2758" s="1153"/>
      <c r="AM2758" s="124"/>
      <c r="AN2758" s="124"/>
      <c r="AO2758" s="1153"/>
      <c r="AP2758" s="1153"/>
      <c r="AQ2758" s="1153"/>
      <c r="AR2758" s="1154"/>
      <c r="AS2758" s="1154"/>
      <c r="AT2758" s="1154"/>
      <c r="AU2758" s="1154"/>
      <c r="AV2758" s="1154"/>
      <c r="AW2758" s="1154"/>
      <c r="AX2758" s="1154"/>
      <c r="AY2758" s="1154"/>
      <c r="AZ2758" s="1154"/>
      <c r="BA2758" s="1154"/>
      <c r="BB2758" s="1154"/>
    </row>
    <row r="2759" spans="2:54" ht="15" customHeight="1">
      <c r="B2759" s="1155"/>
      <c r="C2759" s="3017"/>
      <c r="D2759" s="3017"/>
      <c r="E2759" s="1146" t="s">
        <v>1130</v>
      </c>
      <c r="F2759" s="1106"/>
      <c r="G2759" s="441" t="s">
        <v>93</v>
      </c>
      <c r="H2759" s="441" t="s">
        <v>1103</v>
      </c>
      <c r="I2759" s="441" t="s">
        <v>1131</v>
      </c>
      <c r="J2759" s="441" t="s">
        <v>112</v>
      </c>
      <c r="K2759" s="1111" t="s">
        <v>1136</v>
      </c>
      <c r="L2759" s="441" t="s">
        <v>1120</v>
      </c>
      <c r="M2759" s="441" t="str">
        <f t="shared" si="165"/>
        <v>&lt;INSERT CONNECTION POINT NAME&gt;</v>
      </c>
      <c r="N2759" s="1111" t="s">
        <v>1106</v>
      </c>
      <c r="O2759" s="1111" t="s">
        <v>833</v>
      </c>
      <c r="P2759" s="1111"/>
      <c r="Q2759" s="2100"/>
      <c r="R2759" s="2101"/>
      <c r="S2759" s="2102"/>
      <c r="T2759" s="2102"/>
      <c r="U2759" s="2102"/>
      <c r="V2759" s="2102"/>
      <c r="W2759" s="2102"/>
      <c r="X2759" s="2102"/>
      <c r="Y2759" s="2102"/>
      <c r="Z2759" s="2102"/>
      <c r="AA2759" s="2103"/>
      <c r="AB2759" s="1125"/>
      <c r="AC2759" s="1151"/>
      <c r="AD2759" s="1152"/>
      <c r="AE2759" s="1153"/>
      <c r="AF2759" s="1153"/>
      <c r="AG2759" s="1153"/>
      <c r="AH2759" s="124"/>
      <c r="AI2759" s="124"/>
      <c r="AJ2759" s="124"/>
      <c r="AK2759" s="124"/>
      <c r="AL2759" s="1153"/>
      <c r="AM2759" s="124"/>
      <c r="AN2759" s="124"/>
      <c r="AO2759" s="1153"/>
      <c r="AP2759" s="1153"/>
      <c r="AQ2759" s="1153"/>
      <c r="AR2759" s="1154"/>
      <c r="AS2759" s="1154"/>
      <c r="AT2759" s="1154"/>
      <c r="AU2759" s="1154"/>
      <c r="AV2759" s="1154"/>
      <c r="AW2759" s="1154"/>
      <c r="AX2759" s="1154"/>
      <c r="AY2759" s="1154"/>
      <c r="AZ2759" s="1154"/>
      <c r="BA2759" s="1154"/>
      <c r="BB2759" s="1154"/>
    </row>
    <row r="2760" spans="2:54" ht="15" customHeight="1">
      <c r="B2760" s="1155"/>
      <c r="C2760" s="3016" t="s">
        <v>1136</v>
      </c>
      <c r="D2760" s="3016" t="s">
        <v>842</v>
      </c>
      <c r="E2760" s="1146" t="s">
        <v>1127</v>
      </c>
      <c r="F2760" s="1106"/>
      <c r="G2760" s="441" t="s">
        <v>93</v>
      </c>
      <c r="H2760" s="441" t="s">
        <v>1103</v>
      </c>
      <c r="I2760" s="441" t="s">
        <v>1128</v>
      </c>
      <c r="J2760" s="441" t="s">
        <v>112</v>
      </c>
      <c r="K2760" s="1111" t="s">
        <v>1136</v>
      </c>
      <c r="L2760" s="441" t="s">
        <v>1120</v>
      </c>
      <c r="M2760" s="441" t="str">
        <f t="shared" si="165"/>
        <v>&lt;INSERT CONNECTION POINT NAME&gt;</v>
      </c>
      <c r="N2760" s="1111" t="s">
        <v>1106</v>
      </c>
      <c r="O2760" s="1111" t="s">
        <v>842</v>
      </c>
      <c r="P2760" s="1111"/>
      <c r="Q2760" s="2100"/>
      <c r="R2760" s="2101"/>
      <c r="S2760" s="2102"/>
      <c r="T2760" s="2102"/>
      <c r="U2760" s="2102"/>
      <c r="V2760" s="2102"/>
      <c r="W2760" s="2102"/>
      <c r="X2760" s="2102"/>
      <c r="Y2760" s="2102"/>
      <c r="Z2760" s="2102"/>
      <c r="AA2760" s="2103"/>
      <c r="AB2760" s="1125"/>
      <c r="AC2760" s="1151"/>
      <c r="AD2760" s="1152"/>
      <c r="AE2760" s="1153"/>
      <c r="AF2760" s="1153"/>
      <c r="AG2760" s="1153"/>
      <c r="AH2760" s="124"/>
      <c r="AI2760" s="124"/>
      <c r="AJ2760" s="124"/>
      <c r="AK2760" s="124"/>
      <c r="AL2760" s="1153"/>
      <c r="AM2760" s="124"/>
      <c r="AN2760" s="124"/>
      <c r="AO2760" s="1153"/>
      <c r="AP2760" s="1153"/>
      <c r="AQ2760" s="1153"/>
      <c r="AR2760" s="1154"/>
      <c r="AS2760" s="1154"/>
      <c r="AT2760" s="1154"/>
      <c r="AU2760" s="1154"/>
      <c r="AV2760" s="1154"/>
      <c r="AW2760" s="1154"/>
      <c r="AX2760" s="1154"/>
      <c r="AY2760" s="1154"/>
      <c r="AZ2760" s="1154"/>
      <c r="BA2760" s="1154"/>
      <c r="BB2760" s="1154"/>
    </row>
    <row r="2761" spans="2:54" ht="15" customHeight="1" thickBot="1">
      <c r="B2761" s="2872"/>
      <c r="C2761" s="3018"/>
      <c r="D2761" s="3018"/>
      <c r="E2761" s="2873" t="s">
        <v>1130</v>
      </c>
      <c r="F2761" s="1106"/>
      <c r="G2761" s="441" t="s">
        <v>93</v>
      </c>
      <c r="H2761" s="441" t="s">
        <v>1103</v>
      </c>
      <c r="I2761" s="441" t="s">
        <v>1131</v>
      </c>
      <c r="J2761" s="441" t="s">
        <v>112</v>
      </c>
      <c r="K2761" s="1111" t="s">
        <v>1136</v>
      </c>
      <c r="L2761" s="441" t="s">
        <v>1120</v>
      </c>
      <c r="M2761" s="441" t="str">
        <f t="shared" si="165"/>
        <v>&lt;INSERT CONNECTION POINT NAME&gt;</v>
      </c>
      <c r="N2761" s="1111" t="s">
        <v>1106</v>
      </c>
      <c r="O2761" s="1111" t="s">
        <v>842</v>
      </c>
      <c r="P2761" s="1111"/>
      <c r="Q2761" s="2893"/>
      <c r="R2761" s="2894"/>
      <c r="S2761" s="2877"/>
      <c r="T2761" s="2877"/>
      <c r="U2761" s="2877"/>
      <c r="V2761" s="2877"/>
      <c r="W2761" s="2877"/>
      <c r="X2761" s="2877"/>
      <c r="Y2761" s="2877"/>
      <c r="Z2761" s="2877"/>
      <c r="AA2761" s="2878"/>
      <c r="AB2761" s="1162"/>
      <c r="AC2761" s="1151"/>
      <c r="AD2761" s="1152"/>
      <c r="AE2761" s="1153"/>
      <c r="AF2761" s="1153"/>
      <c r="AG2761" s="1153"/>
      <c r="AH2761" s="124"/>
      <c r="AI2761" s="124"/>
      <c r="AJ2761" s="124"/>
      <c r="AK2761" s="124"/>
      <c r="AL2761" s="1153"/>
      <c r="AM2761" s="124"/>
      <c r="AN2761" s="124"/>
      <c r="AO2761" s="1153"/>
      <c r="AP2761" s="1153"/>
      <c r="AQ2761" s="1153"/>
      <c r="AR2761" s="1154"/>
      <c r="AS2761" s="1154"/>
      <c r="AT2761" s="1154"/>
      <c r="AU2761" s="1154"/>
      <c r="AV2761" s="1154"/>
      <c r="AW2761" s="1154"/>
      <c r="AX2761" s="1154"/>
      <c r="AY2761" s="1154"/>
      <c r="AZ2761" s="1154"/>
      <c r="BA2761" s="1154"/>
      <c r="BB2761" s="1154"/>
    </row>
    <row r="2762" spans="2:54" ht="15" customHeight="1">
      <c r="B2762" s="1145" t="s">
        <v>1125</v>
      </c>
      <c r="C2762" s="3019" t="s">
        <v>1126</v>
      </c>
      <c r="D2762" s="3019" t="s">
        <v>842</v>
      </c>
      <c r="E2762" s="1146" t="s">
        <v>1127</v>
      </c>
      <c r="F2762" s="1106"/>
      <c r="G2762" s="441" t="s">
        <v>93</v>
      </c>
      <c r="H2762" s="441" t="s">
        <v>1103</v>
      </c>
      <c r="I2762" s="441" t="s">
        <v>1128</v>
      </c>
      <c r="J2762" s="441" t="s">
        <v>112</v>
      </c>
      <c r="K2762" s="441" t="s">
        <v>1126</v>
      </c>
      <c r="L2762" s="441" t="s">
        <v>1120</v>
      </c>
      <c r="M2762" s="441" t="str">
        <f t="shared" ref="M2762" si="168">B2762</f>
        <v>&lt;INSERT CONNECTION POINT NAME&gt;</v>
      </c>
      <c r="N2762" s="441" t="s">
        <v>1129</v>
      </c>
      <c r="O2762" s="441" t="s">
        <v>842</v>
      </c>
      <c r="P2762" s="1111"/>
      <c r="Q2762" s="1147"/>
      <c r="R2762" s="1148"/>
      <c r="S2762" s="1149"/>
      <c r="T2762" s="1149"/>
      <c r="U2762" s="1149"/>
      <c r="V2762" s="1149"/>
      <c r="W2762" s="1149"/>
      <c r="X2762" s="1149"/>
      <c r="Y2762" s="1149"/>
      <c r="Z2762" s="1149"/>
      <c r="AA2762" s="1150"/>
      <c r="AB2762" s="1125"/>
      <c r="AC2762" s="1151"/>
      <c r="AD2762" s="1152"/>
      <c r="AE2762" s="1153"/>
      <c r="AF2762" s="1153"/>
      <c r="AG2762" s="1153"/>
      <c r="AH2762" s="124"/>
      <c r="AI2762" s="124"/>
      <c r="AJ2762" s="124"/>
      <c r="AK2762" s="124"/>
      <c r="AL2762" s="124"/>
      <c r="AM2762" s="124"/>
      <c r="AN2762" s="124"/>
      <c r="AO2762" s="124"/>
      <c r="AP2762" s="124"/>
      <c r="AQ2762" s="1153"/>
      <c r="AR2762" s="1154"/>
      <c r="AS2762" s="1154"/>
      <c r="AT2762" s="1154"/>
      <c r="AU2762" s="1154"/>
      <c r="AV2762" s="1154"/>
      <c r="AW2762" s="1154"/>
      <c r="AX2762" s="1154"/>
      <c r="AY2762" s="1154"/>
      <c r="AZ2762" s="1154"/>
      <c r="BA2762" s="1154"/>
      <c r="BB2762" s="1154"/>
    </row>
    <row r="2763" spans="2:54" ht="15" customHeight="1">
      <c r="B2763" s="1155"/>
      <c r="C2763" s="3017"/>
      <c r="D2763" s="3017"/>
      <c r="E2763" s="1146" t="s">
        <v>1130</v>
      </c>
      <c r="F2763" s="1106"/>
      <c r="G2763" s="441" t="s">
        <v>93</v>
      </c>
      <c r="H2763" s="441" t="s">
        <v>1103</v>
      </c>
      <c r="I2763" s="441" t="s">
        <v>1131</v>
      </c>
      <c r="J2763" s="441" t="s">
        <v>112</v>
      </c>
      <c r="K2763" s="441" t="s">
        <v>1126</v>
      </c>
      <c r="L2763" s="441" t="s">
        <v>1120</v>
      </c>
      <c r="M2763" s="441" t="str">
        <f t="shared" si="165"/>
        <v>&lt;INSERT CONNECTION POINT NAME&gt;</v>
      </c>
      <c r="N2763" s="441" t="s">
        <v>1129</v>
      </c>
      <c r="O2763" s="441" t="s">
        <v>842</v>
      </c>
      <c r="P2763" s="1111"/>
      <c r="Q2763" s="1156"/>
      <c r="R2763" s="1157"/>
      <c r="S2763" s="1158"/>
      <c r="T2763" s="1158"/>
      <c r="U2763" s="1158"/>
      <c r="V2763" s="1158"/>
      <c r="W2763" s="1158"/>
      <c r="X2763" s="1158"/>
      <c r="Y2763" s="1158"/>
      <c r="Z2763" s="1158"/>
      <c r="AA2763" s="1159"/>
      <c r="AB2763" s="1125"/>
      <c r="AC2763" s="1151"/>
      <c r="AD2763" s="1152"/>
      <c r="AE2763" s="1153"/>
      <c r="AF2763" s="1153"/>
      <c r="AG2763" s="1153"/>
      <c r="AH2763" s="124"/>
      <c r="AI2763" s="124"/>
      <c r="AJ2763" s="124"/>
      <c r="AK2763" s="124"/>
      <c r="AL2763" s="124"/>
      <c r="AM2763" s="124"/>
      <c r="AN2763" s="124"/>
      <c r="AO2763" s="124"/>
      <c r="AP2763" s="124"/>
      <c r="AQ2763" s="1153"/>
      <c r="AR2763" s="1154"/>
      <c r="AS2763" s="1154"/>
      <c r="AT2763" s="1154"/>
      <c r="AU2763" s="1154"/>
      <c r="AV2763" s="1154"/>
      <c r="AW2763" s="1154"/>
      <c r="AX2763" s="1154"/>
      <c r="AY2763" s="1154"/>
      <c r="AZ2763" s="1154"/>
      <c r="BA2763" s="1154"/>
      <c r="BB2763" s="1154"/>
    </row>
    <row r="2764" spans="2:54" ht="15" customHeight="1">
      <c r="B2764" s="1155"/>
      <c r="C2764" s="3016" t="s">
        <v>1132</v>
      </c>
      <c r="D2764" s="3016" t="s">
        <v>833</v>
      </c>
      <c r="E2764" s="1146" t="s">
        <v>1127</v>
      </c>
      <c r="F2764" s="1106"/>
      <c r="G2764" s="441" t="s">
        <v>93</v>
      </c>
      <c r="H2764" s="441" t="s">
        <v>1103</v>
      </c>
      <c r="I2764" s="441" t="s">
        <v>1128</v>
      </c>
      <c r="J2764" s="441" t="s">
        <v>112</v>
      </c>
      <c r="K2764" s="1111" t="s">
        <v>1132</v>
      </c>
      <c r="L2764" s="441" t="s">
        <v>1120</v>
      </c>
      <c r="M2764" s="441" t="str">
        <f t="shared" si="165"/>
        <v>&lt;INSERT CONNECTION POINT NAME&gt;</v>
      </c>
      <c r="N2764" s="1111" t="s">
        <v>1106</v>
      </c>
      <c r="O2764" s="1111" t="s">
        <v>833</v>
      </c>
      <c r="P2764" s="1111"/>
      <c r="Q2764" s="2850"/>
      <c r="R2764" s="2097"/>
      <c r="S2764" s="2851"/>
      <c r="T2764" s="2851"/>
      <c r="U2764" s="2851"/>
      <c r="V2764" s="2851"/>
      <c r="W2764" s="2852"/>
      <c r="X2764" s="2852"/>
      <c r="Y2764" s="2852"/>
      <c r="Z2764" s="2852"/>
      <c r="AA2764" s="2853"/>
      <c r="AB2764" s="1125"/>
      <c r="AC2764" s="1151"/>
      <c r="AD2764" s="1152"/>
      <c r="AE2764" s="1153"/>
      <c r="AF2764" s="1153"/>
      <c r="AG2764" s="1153"/>
      <c r="AH2764" s="124"/>
      <c r="AI2764" s="124"/>
      <c r="AJ2764" s="124"/>
      <c r="AK2764" s="124"/>
      <c r="AL2764" s="1153"/>
      <c r="AM2764" s="124"/>
      <c r="AN2764" s="124"/>
      <c r="AO2764" s="1153"/>
      <c r="AP2764" s="1153"/>
      <c r="AQ2764" s="1153"/>
      <c r="AR2764" s="1154"/>
      <c r="AS2764" s="1154"/>
      <c r="AT2764" s="1154"/>
      <c r="AU2764" s="1160"/>
      <c r="AV2764" s="1154"/>
      <c r="AW2764" s="1154"/>
      <c r="AX2764" s="1154"/>
      <c r="AY2764" s="1154"/>
      <c r="AZ2764" s="1154"/>
      <c r="BA2764" s="1154"/>
      <c r="BB2764" s="1154"/>
    </row>
    <row r="2765" spans="2:54" ht="15" customHeight="1">
      <c r="B2765" s="1155"/>
      <c r="C2765" s="3017"/>
      <c r="D2765" s="3017"/>
      <c r="E2765" s="1146" t="s">
        <v>1130</v>
      </c>
      <c r="F2765" s="1106"/>
      <c r="G2765" s="441" t="s">
        <v>93</v>
      </c>
      <c r="H2765" s="441" t="s">
        <v>1103</v>
      </c>
      <c r="I2765" s="441" t="s">
        <v>1131</v>
      </c>
      <c r="J2765" s="441" t="s">
        <v>112</v>
      </c>
      <c r="K2765" s="1111" t="s">
        <v>1132</v>
      </c>
      <c r="L2765" s="441" t="s">
        <v>1120</v>
      </c>
      <c r="M2765" s="441" t="str">
        <f t="shared" ref="M2765:M2827" si="169">M2764</f>
        <v>&lt;INSERT CONNECTION POINT NAME&gt;</v>
      </c>
      <c r="N2765" s="1111" t="s">
        <v>1106</v>
      </c>
      <c r="O2765" s="1111" t="s">
        <v>833</v>
      </c>
      <c r="P2765" s="1111"/>
      <c r="Q2765" s="2850"/>
      <c r="R2765" s="2097"/>
      <c r="S2765" s="2851"/>
      <c r="T2765" s="2851"/>
      <c r="U2765" s="2851"/>
      <c r="V2765" s="2851"/>
      <c r="W2765" s="2852"/>
      <c r="X2765" s="2852"/>
      <c r="Y2765" s="2852"/>
      <c r="Z2765" s="2852"/>
      <c r="AA2765" s="2853"/>
      <c r="AB2765" s="1125"/>
      <c r="AC2765" s="1151"/>
      <c r="AD2765" s="1152"/>
      <c r="AE2765" s="1153"/>
      <c r="AF2765" s="1153"/>
      <c r="AG2765" s="1153"/>
      <c r="AH2765" s="124"/>
      <c r="AI2765" s="124"/>
      <c r="AJ2765" s="124"/>
      <c r="AK2765" s="124"/>
      <c r="AL2765" s="1153"/>
      <c r="AM2765" s="124"/>
      <c r="AN2765" s="124"/>
      <c r="AO2765" s="1153"/>
      <c r="AP2765" s="1153"/>
      <c r="AQ2765" s="1153"/>
      <c r="AR2765" s="1154"/>
      <c r="AS2765" s="1154"/>
      <c r="AT2765" s="1154"/>
      <c r="AU2765" s="1160"/>
      <c r="AV2765" s="1154"/>
      <c r="AW2765" s="1154"/>
      <c r="AX2765" s="1154"/>
      <c r="AY2765" s="1154"/>
      <c r="AZ2765" s="1154"/>
      <c r="BA2765" s="1154"/>
      <c r="BB2765" s="1154"/>
    </row>
    <row r="2766" spans="2:54" ht="15" customHeight="1">
      <c r="B2766" s="1155"/>
      <c r="C2766" s="3016" t="s">
        <v>1132</v>
      </c>
      <c r="D2766" s="3016" t="s">
        <v>842</v>
      </c>
      <c r="E2766" s="1146" t="s">
        <v>1127</v>
      </c>
      <c r="F2766" s="1106"/>
      <c r="G2766" s="441" t="s">
        <v>93</v>
      </c>
      <c r="H2766" s="441" t="s">
        <v>1103</v>
      </c>
      <c r="I2766" s="441" t="s">
        <v>1128</v>
      </c>
      <c r="J2766" s="441" t="s">
        <v>112</v>
      </c>
      <c r="K2766" s="1111" t="s">
        <v>1132</v>
      </c>
      <c r="L2766" s="441" t="s">
        <v>1120</v>
      </c>
      <c r="M2766" s="441" t="str">
        <f t="shared" si="169"/>
        <v>&lt;INSERT CONNECTION POINT NAME&gt;</v>
      </c>
      <c r="N2766" s="1111" t="s">
        <v>1106</v>
      </c>
      <c r="O2766" s="1112" t="s">
        <v>842</v>
      </c>
      <c r="P2766" s="1111"/>
      <c r="Q2766" s="2850"/>
      <c r="R2766" s="2097"/>
      <c r="S2766" s="2851"/>
      <c r="T2766" s="2851"/>
      <c r="U2766" s="2851"/>
      <c r="V2766" s="2851"/>
      <c r="W2766" s="2852"/>
      <c r="X2766" s="2852"/>
      <c r="Y2766" s="2852"/>
      <c r="Z2766" s="2852"/>
      <c r="AA2766" s="2853"/>
      <c r="AB2766" s="1125"/>
      <c r="AC2766" s="1151"/>
      <c r="AD2766" s="1152"/>
      <c r="AE2766" s="1153"/>
      <c r="AF2766" s="1153"/>
      <c r="AG2766" s="1153"/>
      <c r="AH2766" s="124"/>
      <c r="AI2766" s="124"/>
      <c r="AJ2766" s="124"/>
      <c r="AK2766" s="124"/>
      <c r="AL2766" s="1153"/>
      <c r="AM2766" s="124"/>
      <c r="AN2766" s="124"/>
      <c r="AO2766" s="1153"/>
      <c r="AP2766" s="1161"/>
      <c r="AQ2766" s="1153"/>
      <c r="AR2766" s="1154"/>
      <c r="AS2766" s="1154"/>
      <c r="AT2766" s="1154"/>
      <c r="AU2766" s="1160"/>
      <c r="AV2766" s="1154"/>
      <c r="AW2766" s="1154"/>
      <c r="AX2766" s="1154"/>
      <c r="AY2766" s="1154"/>
      <c r="AZ2766" s="1154"/>
      <c r="BA2766" s="1154"/>
      <c r="BB2766" s="1154"/>
    </row>
    <row r="2767" spans="2:54" ht="15" customHeight="1">
      <c r="B2767" s="1155"/>
      <c r="C2767" s="3017"/>
      <c r="D2767" s="3017"/>
      <c r="E2767" s="1146" t="s">
        <v>1130</v>
      </c>
      <c r="F2767" s="1106"/>
      <c r="G2767" s="441" t="s">
        <v>93</v>
      </c>
      <c r="H2767" s="441" t="s">
        <v>1103</v>
      </c>
      <c r="I2767" s="441" t="s">
        <v>1131</v>
      </c>
      <c r="J2767" s="441" t="s">
        <v>112</v>
      </c>
      <c r="K2767" s="1111" t="s">
        <v>1132</v>
      </c>
      <c r="L2767" s="441" t="s">
        <v>1120</v>
      </c>
      <c r="M2767" s="441" t="str">
        <f t="shared" si="169"/>
        <v>&lt;INSERT CONNECTION POINT NAME&gt;</v>
      </c>
      <c r="N2767" s="1111" t="s">
        <v>1106</v>
      </c>
      <c r="O2767" s="1112" t="s">
        <v>842</v>
      </c>
      <c r="P2767" s="1111"/>
      <c r="Q2767" s="2850"/>
      <c r="R2767" s="2097"/>
      <c r="S2767" s="2851"/>
      <c r="T2767" s="2851"/>
      <c r="U2767" s="2851"/>
      <c r="V2767" s="2851"/>
      <c r="W2767" s="2852"/>
      <c r="X2767" s="2852"/>
      <c r="Y2767" s="2852"/>
      <c r="Z2767" s="2852"/>
      <c r="AA2767" s="2853"/>
      <c r="AB2767" s="1125"/>
      <c r="AC2767" s="1151"/>
      <c r="AD2767" s="1152"/>
      <c r="AE2767" s="1153"/>
      <c r="AF2767" s="1153"/>
      <c r="AG2767" s="1153"/>
      <c r="AH2767" s="124"/>
      <c r="AI2767" s="124"/>
      <c r="AJ2767" s="124"/>
      <c r="AK2767" s="124"/>
      <c r="AL2767" s="1153"/>
      <c r="AM2767" s="124"/>
      <c r="AN2767" s="124"/>
      <c r="AO2767" s="1153"/>
      <c r="AP2767" s="1161"/>
      <c r="AQ2767" s="1153"/>
      <c r="AR2767" s="1154"/>
      <c r="AS2767" s="1154"/>
      <c r="AT2767" s="1154"/>
      <c r="AU2767" s="1160"/>
      <c r="AV2767" s="1154"/>
      <c r="AW2767" s="1154"/>
      <c r="AX2767" s="1154"/>
      <c r="AY2767" s="1154"/>
      <c r="AZ2767" s="1154"/>
      <c r="BA2767" s="1154"/>
      <c r="BB2767" s="1154"/>
    </row>
    <row r="2768" spans="2:54" ht="15" customHeight="1">
      <c r="B2768" s="1155"/>
      <c r="C2768" s="3016" t="s">
        <v>1133</v>
      </c>
      <c r="D2768" s="3016"/>
      <c r="E2768" s="1146" t="s">
        <v>1127</v>
      </c>
      <c r="F2768" s="1106"/>
      <c r="G2768" s="441" t="s">
        <v>93</v>
      </c>
      <c r="H2768" s="441" t="s">
        <v>1103</v>
      </c>
      <c r="I2768" s="441" t="s">
        <v>1128</v>
      </c>
      <c r="J2768" s="441" t="s">
        <v>112</v>
      </c>
      <c r="K2768" s="1111" t="s">
        <v>1133</v>
      </c>
      <c r="L2768" s="441" t="s">
        <v>1120</v>
      </c>
      <c r="M2768" s="441" t="str">
        <f t="shared" si="169"/>
        <v>&lt;INSERT CONNECTION POINT NAME&gt;</v>
      </c>
      <c r="N2768" s="1111" t="s">
        <v>1108</v>
      </c>
      <c r="O2768" s="1111" t="s">
        <v>1109</v>
      </c>
      <c r="P2768" s="1111"/>
      <c r="Q2768" s="2856"/>
      <c r="R2768" s="2098"/>
      <c r="S2768" s="2858"/>
      <c r="T2768" s="2858"/>
      <c r="U2768" s="2858"/>
      <c r="V2768" s="2858"/>
      <c r="W2768" s="2859"/>
      <c r="X2768" s="2859"/>
      <c r="Y2768" s="2859"/>
      <c r="Z2768" s="2859"/>
      <c r="AA2768" s="2860"/>
      <c r="AB2768" s="1125"/>
      <c r="AC2768" s="1151"/>
      <c r="AD2768" s="1152"/>
      <c r="AE2768" s="1153"/>
      <c r="AF2768" s="1153"/>
      <c r="AG2768" s="1153"/>
      <c r="AH2768" s="124"/>
      <c r="AI2768" s="124"/>
      <c r="AJ2768" s="124"/>
      <c r="AK2768" s="124"/>
      <c r="AL2768" s="1153"/>
      <c r="AM2768" s="124"/>
      <c r="AN2768" s="124"/>
      <c r="AO2768" s="1153"/>
      <c r="AP2768" s="1153"/>
      <c r="AQ2768" s="1153"/>
      <c r="AR2768" s="1154"/>
      <c r="AS2768" s="1154"/>
      <c r="AT2768" s="1154"/>
      <c r="AU2768" s="1154"/>
      <c r="AV2768" s="1154"/>
      <c r="AW2768" s="1154"/>
      <c r="AX2768" s="1154"/>
      <c r="AY2768" s="1154"/>
      <c r="AZ2768" s="1154"/>
      <c r="BA2768" s="1154"/>
      <c r="BB2768" s="1154"/>
    </row>
    <row r="2769" spans="2:54" ht="15" customHeight="1">
      <c r="B2769" s="1155"/>
      <c r="C2769" s="3017"/>
      <c r="D2769" s="3017"/>
      <c r="E2769" s="1146" t="s">
        <v>1130</v>
      </c>
      <c r="F2769" s="1106"/>
      <c r="G2769" s="441" t="s">
        <v>93</v>
      </c>
      <c r="H2769" s="441" t="s">
        <v>1103</v>
      </c>
      <c r="I2769" s="441" t="s">
        <v>1131</v>
      </c>
      <c r="J2769" s="441" t="s">
        <v>112</v>
      </c>
      <c r="K2769" s="1111" t="s">
        <v>1133</v>
      </c>
      <c r="L2769" s="441" t="s">
        <v>1120</v>
      </c>
      <c r="M2769" s="441" t="str">
        <f t="shared" si="169"/>
        <v>&lt;INSERT CONNECTION POINT NAME&gt;</v>
      </c>
      <c r="N2769" s="1111" t="s">
        <v>1108</v>
      </c>
      <c r="O2769" s="1111" t="s">
        <v>1109</v>
      </c>
      <c r="P2769" s="1111"/>
      <c r="Q2769" s="2856"/>
      <c r="R2769" s="2098"/>
      <c r="S2769" s="2858"/>
      <c r="T2769" s="2858"/>
      <c r="U2769" s="2858"/>
      <c r="V2769" s="2858"/>
      <c r="W2769" s="2859"/>
      <c r="X2769" s="2859"/>
      <c r="Y2769" s="2859"/>
      <c r="Z2769" s="2859"/>
      <c r="AA2769" s="2860"/>
      <c r="AB2769" s="1125"/>
      <c r="AC2769" s="1151"/>
      <c r="AD2769" s="1152"/>
      <c r="AE2769" s="1153"/>
      <c r="AF2769" s="1153"/>
      <c r="AG2769" s="1153"/>
      <c r="AH2769" s="124"/>
      <c r="AI2769" s="124"/>
      <c r="AJ2769" s="124"/>
      <c r="AK2769" s="124"/>
      <c r="AL2769" s="1153"/>
      <c r="AM2769" s="124"/>
      <c r="AN2769" s="124"/>
      <c r="AO2769" s="1153"/>
      <c r="AP2769" s="1153"/>
      <c r="AQ2769" s="1153"/>
      <c r="AR2769" s="1154"/>
      <c r="AS2769" s="1154"/>
      <c r="AT2769" s="1154"/>
      <c r="AU2769" s="1154"/>
      <c r="AV2769" s="1154"/>
      <c r="AW2769" s="1154"/>
      <c r="AX2769" s="1154"/>
      <c r="AY2769" s="1154"/>
      <c r="AZ2769" s="1154"/>
      <c r="BA2769" s="1154"/>
      <c r="BB2769" s="1154"/>
    </row>
    <row r="2770" spans="2:54" ht="15" customHeight="1">
      <c r="B2770" s="1155"/>
      <c r="C2770" s="3016" t="s">
        <v>1110</v>
      </c>
      <c r="D2770" s="3016"/>
      <c r="E2770" s="1146" t="s">
        <v>1127</v>
      </c>
      <c r="F2770" s="1106"/>
      <c r="G2770" s="441" t="s">
        <v>93</v>
      </c>
      <c r="H2770" s="441" t="s">
        <v>1103</v>
      </c>
      <c r="I2770" s="441" t="s">
        <v>1128</v>
      </c>
      <c r="J2770" s="441" t="s">
        <v>112</v>
      </c>
      <c r="K2770" s="1111" t="s">
        <v>1110</v>
      </c>
      <c r="L2770" s="441" t="s">
        <v>1120</v>
      </c>
      <c r="M2770" s="441" t="str">
        <f t="shared" si="169"/>
        <v>&lt;INSERT CONNECTION POINT NAME&gt;</v>
      </c>
      <c r="N2770" s="1111" t="s">
        <v>1111</v>
      </c>
      <c r="O2770" s="1112">
        <v>0</v>
      </c>
      <c r="P2770" s="1111"/>
      <c r="Q2770" s="2890"/>
      <c r="R2770" s="2093"/>
      <c r="S2770" s="2883"/>
      <c r="T2770" s="2883"/>
      <c r="U2770" s="2883"/>
      <c r="V2770" s="2883"/>
      <c r="W2770" s="2863"/>
      <c r="X2770" s="2863"/>
      <c r="Y2770" s="2863"/>
      <c r="Z2770" s="2863"/>
      <c r="AA2770" s="2864"/>
      <c r="AB2770" s="1125"/>
      <c r="AC2770" s="1151"/>
      <c r="AD2770" s="1152"/>
      <c r="AE2770" s="1153"/>
      <c r="AF2770" s="1153"/>
      <c r="AG2770" s="1153"/>
      <c r="AH2770" s="124"/>
      <c r="AI2770" s="124"/>
      <c r="AJ2770" s="124"/>
      <c r="AK2770" s="124"/>
      <c r="AL2770" s="1153"/>
      <c r="AM2770" s="124"/>
      <c r="AN2770" s="124"/>
      <c r="AO2770" s="1153"/>
      <c r="AP2770" s="1161"/>
      <c r="AQ2770" s="1153"/>
      <c r="AR2770" s="1154"/>
      <c r="AS2770" s="1154"/>
      <c r="AT2770" s="1154"/>
      <c r="AU2770" s="1154"/>
      <c r="AV2770" s="1154"/>
      <c r="AW2770" s="1154"/>
      <c r="AX2770" s="1154"/>
      <c r="AY2770" s="1154"/>
      <c r="AZ2770" s="1154"/>
      <c r="BA2770" s="1154"/>
      <c r="BB2770" s="1154"/>
    </row>
    <row r="2771" spans="2:54" ht="15" customHeight="1">
      <c r="B2771" s="1155"/>
      <c r="C2771" s="3017"/>
      <c r="D2771" s="3017"/>
      <c r="E2771" s="1146" t="s">
        <v>1130</v>
      </c>
      <c r="F2771" s="1106"/>
      <c r="G2771" s="441" t="s">
        <v>93</v>
      </c>
      <c r="H2771" s="441" t="s">
        <v>1103</v>
      </c>
      <c r="I2771" s="441" t="s">
        <v>1131</v>
      </c>
      <c r="J2771" s="441" t="s">
        <v>112</v>
      </c>
      <c r="K2771" s="1111" t="s">
        <v>1110</v>
      </c>
      <c r="L2771" s="441" t="s">
        <v>1120</v>
      </c>
      <c r="M2771" s="441" t="str">
        <f t="shared" si="169"/>
        <v>&lt;INSERT CONNECTION POINT NAME&gt;</v>
      </c>
      <c r="N2771" s="1111" t="s">
        <v>1111</v>
      </c>
      <c r="O2771" s="1112">
        <v>0</v>
      </c>
      <c r="P2771" s="1111"/>
      <c r="Q2771" s="2890"/>
      <c r="R2771" s="2093"/>
      <c r="S2771" s="2883"/>
      <c r="T2771" s="2883"/>
      <c r="U2771" s="2883"/>
      <c r="V2771" s="2883"/>
      <c r="W2771" s="2863"/>
      <c r="X2771" s="2863"/>
      <c r="Y2771" s="2863"/>
      <c r="Z2771" s="2863"/>
      <c r="AA2771" s="2864"/>
      <c r="AB2771" s="1125"/>
      <c r="AC2771" s="1151"/>
      <c r="AD2771" s="1152"/>
      <c r="AE2771" s="1153"/>
      <c r="AF2771" s="1153"/>
      <c r="AG2771" s="1153"/>
      <c r="AH2771" s="124"/>
      <c r="AI2771" s="124"/>
      <c r="AJ2771" s="124"/>
      <c r="AK2771" s="124"/>
      <c r="AL2771" s="1153"/>
      <c r="AM2771" s="124"/>
      <c r="AN2771" s="124"/>
      <c r="AO2771" s="1153"/>
      <c r="AP2771" s="1161"/>
      <c r="AQ2771" s="1153"/>
      <c r="AR2771" s="1154"/>
      <c r="AS2771" s="1154"/>
      <c r="AT2771" s="1154"/>
      <c r="AU2771" s="1154"/>
      <c r="AV2771" s="1154"/>
      <c r="AW2771" s="1154"/>
      <c r="AX2771" s="1154"/>
      <c r="AY2771" s="1154"/>
      <c r="AZ2771" s="1154"/>
      <c r="BA2771" s="1154"/>
      <c r="BB2771" s="1154"/>
    </row>
    <row r="2772" spans="2:54" ht="15" customHeight="1">
      <c r="B2772" s="1155"/>
      <c r="C2772" s="3016" t="s">
        <v>1112</v>
      </c>
      <c r="D2772" s="3016"/>
      <c r="E2772" s="1146" t="s">
        <v>1127</v>
      </c>
      <c r="F2772" s="1106"/>
      <c r="G2772" s="441" t="s">
        <v>93</v>
      </c>
      <c r="H2772" s="441" t="s">
        <v>1103</v>
      </c>
      <c r="I2772" s="441" t="s">
        <v>1128</v>
      </c>
      <c r="J2772" s="441" t="s">
        <v>112</v>
      </c>
      <c r="K2772" s="1111" t="s">
        <v>1112</v>
      </c>
      <c r="L2772" s="441" t="s">
        <v>1120</v>
      </c>
      <c r="M2772" s="441" t="str">
        <f t="shared" si="169"/>
        <v>&lt;INSERT CONNECTION POINT NAME&gt;</v>
      </c>
      <c r="N2772" s="1111" t="s">
        <v>1113</v>
      </c>
      <c r="O2772" s="1111" t="s">
        <v>1113</v>
      </c>
      <c r="P2772" s="1111"/>
      <c r="Q2772" s="2891"/>
      <c r="R2772" s="2866"/>
      <c r="S2772" s="2866"/>
      <c r="T2772" s="2866"/>
      <c r="U2772" s="2866"/>
      <c r="V2772" s="2866"/>
      <c r="W2772" s="2866"/>
      <c r="X2772" s="2866"/>
      <c r="Y2772" s="2866"/>
      <c r="Z2772" s="2866"/>
      <c r="AA2772" s="2099"/>
      <c r="AB2772" s="1125"/>
      <c r="AC2772" s="1151"/>
      <c r="AD2772" s="1152"/>
      <c r="AE2772" s="1153"/>
      <c r="AF2772" s="1153"/>
      <c r="AG2772" s="1153"/>
      <c r="AH2772" s="124"/>
      <c r="AI2772" s="124"/>
      <c r="AJ2772" s="124"/>
      <c r="AK2772" s="124"/>
      <c r="AL2772" s="1153"/>
      <c r="AM2772" s="124"/>
      <c r="AN2772" s="124"/>
      <c r="AO2772" s="1153"/>
      <c r="AP2772" s="1153"/>
      <c r="AQ2772" s="1153"/>
      <c r="AR2772" s="1154"/>
      <c r="AS2772" s="1154"/>
      <c r="AT2772" s="1154"/>
      <c r="AU2772" s="1154"/>
      <c r="AV2772" s="1154"/>
      <c r="AW2772" s="1154"/>
      <c r="AX2772" s="1154"/>
      <c r="AY2772" s="1154"/>
      <c r="AZ2772" s="1154"/>
      <c r="BA2772" s="1154"/>
      <c r="BB2772" s="1154"/>
    </row>
    <row r="2773" spans="2:54" ht="15" customHeight="1">
      <c r="B2773" s="1155"/>
      <c r="C2773" s="3017"/>
      <c r="D2773" s="3017"/>
      <c r="E2773" s="1146" t="s">
        <v>1130</v>
      </c>
      <c r="F2773" s="1106"/>
      <c r="G2773" s="441" t="s">
        <v>93</v>
      </c>
      <c r="H2773" s="441" t="s">
        <v>1103</v>
      </c>
      <c r="I2773" s="441" t="s">
        <v>1131</v>
      </c>
      <c r="J2773" s="441" t="s">
        <v>112</v>
      </c>
      <c r="K2773" s="1111" t="s">
        <v>1112</v>
      </c>
      <c r="L2773" s="441" t="s">
        <v>1120</v>
      </c>
      <c r="M2773" s="441" t="str">
        <f t="shared" si="169"/>
        <v>&lt;INSERT CONNECTION POINT NAME&gt;</v>
      </c>
      <c r="N2773" s="1111" t="s">
        <v>1113</v>
      </c>
      <c r="O2773" s="1111" t="s">
        <v>1113</v>
      </c>
      <c r="P2773" s="1111"/>
      <c r="Q2773" s="2891"/>
      <c r="R2773" s="2866"/>
      <c r="S2773" s="2866"/>
      <c r="T2773" s="2866"/>
      <c r="U2773" s="2866"/>
      <c r="V2773" s="2866"/>
      <c r="W2773" s="2866"/>
      <c r="X2773" s="2866"/>
      <c r="Y2773" s="2866"/>
      <c r="Z2773" s="2866"/>
      <c r="AA2773" s="2099"/>
      <c r="AB2773" s="1125"/>
      <c r="AC2773" s="1151"/>
      <c r="AD2773" s="1152"/>
      <c r="AE2773" s="1153"/>
      <c r="AF2773" s="1153"/>
      <c r="AG2773" s="1153"/>
      <c r="AH2773" s="124"/>
      <c r="AI2773" s="124"/>
      <c r="AJ2773" s="124"/>
      <c r="AK2773" s="124"/>
      <c r="AL2773" s="1153"/>
      <c r="AM2773" s="124"/>
      <c r="AN2773" s="124"/>
      <c r="AO2773" s="1153"/>
      <c r="AP2773" s="1153"/>
      <c r="AQ2773" s="1153"/>
      <c r="AR2773" s="1154"/>
      <c r="AS2773" s="1154"/>
      <c r="AT2773" s="1154"/>
      <c r="AU2773" s="1154"/>
      <c r="AV2773" s="1154"/>
      <c r="AW2773" s="1154"/>
      <c r="AX2773" s="1154"/>
      <c r="AY2773" s="1154"/>
      <c r="AZ2773" s="1154"/>
      <c r="BA2773" s="1154"/>
      <c r="BB2773" s="1154"/>
    </row>
    <row r="2774" spans="2:54" ht="15" customHeight="1">
      <c r="B2774" s="1155"/>
      <c r="C2774" s="3016" t="s">
        <v>1134</v>
      </c>
      <c r="D2774" s="3016" t="s">
        <v>833</v>
      </c>
      <c r="E2774" s="1146" t="s">
        <v>1127</v>
      </c>
      <c r="F2774" s="1106"/>
      <c r="G2774" s="441" t="s">
        <v>93</v>
      </c>
      <c r="H2774" s="441" t="s">
        <v>1103</v>
      </c>
      <c r="I2774" s="441" t="s">
        <v>1128</v>
      </c>
      <c r="J2774" s="441" t="s">
        <v>112</v>
      </c>
      <c r="K2774" s="1111" t="s">
        <v>1134</v>
      </c>
      <c r="L2774" s="441" t="s">
        <v>1120</v>
      </c>
      <c r="M2774" s="441" t="str">
        <f t="shared" si="169"/>
        <v>&lt;INSERT CONNECTION POINT NAME&gt;</v>
      </c>
      <c r="N2774" s="1111" t="s">
        <v>1115</v>
      </c>
      <c r="O2774" s="1111" t="s">
        <v>833</v>
      </c>
      <c r="P2774" s="1111"/>
      <c r="Q2774" s="2892"/>
      <c r="R2774" s="2096"/>
      <c r="S2774" s="2870"/>
      <c r="T2774" s="2870"/>
      <c r="U2774" s="2870"/>
      <c r="V2774" s="2870"/>
      <c r="W2774" s="2870"/>
      <c r="X2774" s="2870"/>
      <c r="Y2774" s="2870"/>
      <c r="Z2774" s="2870"/>
      <c r="AA2774" s="2871"/>
      <c r="AB2774" s="1125"/>
      <c r="AC2774" s="1151"/>
      <c r="AD2774" s="1152"/>
      <c r="AE2774" s="1153"/>
      <c r="AF2774" s="1153"/>
      <c r="AG2774" s="1153"/>
      <c r="AH2774" s="124"/>
      <c r="AI2774" s="124"/>
      <c r="AJ2774" s="124"/>
      <c r="AK2774" s="124"/>
      <c r="AL2774" s="1153"/>
      <c r="AM2774" s="124"/>
      <c r="AN2774" s="124"/>
      <c r="AO2774" s="1153"/>
      <c r="AP2774" s="1153"/>
      <c r="AQ2774" s="1153"/>
      <c r="AR2774" s="1154"/>
      <c r="AS2774" s="1154"/>
      <c r="AT2774" s="1154"/>
      <c r="AU2774" s="1154"/>
      <c r="AV2774" s="1154"/>
      <c r="AW2774" s="1154"/>
      <c r="AX2774" s="1154"/>
      <c r="AY2774" s="1154"/>
      <c r="AZ2774" s="1154"/>
      <c r="BA2774" s="1154"/>
      <c r="BB2774" s="1154"/>
    </row>
    <row r="2775" spans="2:54" ht="15" customHeight="1">
      <c r="B2775" s="1155"/>
      <c r="C2775" s="3017"/>
      <c r="D2775" s="3017"/>
      <c r="E2775" s="1146" t="s">
        <v>1130</v>
      </c>
      <c r="F2775" s="1106"/>
      <c r="G2775" s="441" t="s">
        <v>93</v>
      </c>
      <c r="H2775" s="441" t="s">
        <v>1103</v>
      </c>
      <c r="I2775" s="441" t="s">
        <v>1131</v>
      </c>
      <c r="J2775" s="441" t="s">
        <v>112</v>
      </c>
      <c r="K2775" s="1111" t="s">
        <v>1134</v>
      </c>
      <c r="L2775" s="441" t="s">
        <v>1120</v>
      </c>
      <c r="M2775" s="441" t="str">
        <f t="shared" si="169"/>
        <v>&lt;INSERT CONNECTION POINT NAME&gt;</v>
      </c>
      <c r="N2775" s="1111" t="s">
        <v>1115</v>
      </c>
      <c r="O2775" s="1111" t="s">
        <v>833</v>
      </c>
      <c r="P2775" s="1111"/>
      <c r="Q2775" s="2892"/>
      <c r="R2775" s="2096"/>
      <c r="S2775" s="2870"/>
      <c r="T2775" s="2870"/>
      <c r="U2775" s="2870"/>
      <c r="V2775" s="2870"/>
      <c r="W2775" s="2870"/>
      <c r="X2775" s="2870"/>
      <c r="Y2775" s="2870"/>
      <c r="Z2775" s="2870"/>
      <c r="AA2775" s="2871"/>
      <c r="AB2775" s="1125"/>
      <c r="AC2775" s="1151"/>
      <c r="AD2775" s="1152"/>
      <c r="AE2775" s="1153"/>
      <c r="AF2775" s="1153"/>
      <c r="AG2775" s="1153"/>
      <c r="AH2775" s="124"/>
      <c r="AI2775" s="124"/>
      <c r="AJ2775" s="124"/>
      <c r="AK2775" s="124"/>
      <c r="AL2775" s="1153"/>
      <c r="AM2775" s="124"/>
      <c r="AN2775" s="124"/>
      <c r="AO2775" s="1153"/>
      <c r="AP2775" s="1153"/>
      <c r="AQ2775" s="1153"/>
      <c r="AR2775" s="1154"/>
      <c r="AS2775" s="1154"/>
      <c r="AT2775" s="1154"/>
      <c r="AU2775" s="1154"/>
      <c r="AV2775" s="1154"/>
      <c r="AW2775" s="1154"/>
      <c r="AX2775" s="1154"/>
      <c r="AY2775" s="1154"/>
      <c r="AZ2775" s="1154"/>
      <c r="BA2775" s="1154"/>
      <c r="BB2775" s="1154"/>
    </row>
    <row r="2776" spans="2:54" ht="15" customHeight="1">
      <c r="B2776" s="1155"/>
      <c r="C2776" s="3016" t="s">
        <v>1135</v>
      </c>
      <c r="D2776" s="3016" t="s">
        <v>833</v>
      </c>
      <c r="E2776" s="1146" t="s">
        <v>1127</v>
      </c>
      <c r="F2776" s="1106"/>
      <c r="G2776" s="441" t="s">
        <v>93</v>
      </c>
      <c r="H2776" s="441" t="s">
        <v>1103</v>
      </c>
      <c r="I2776" s="441" t="s">
        <v>1128</v>
      </c>
      <c r="J2776" s="441" t="s">
        <v>112</v>
      </c>
      <c r="K2776" s="1111" t="s">
        <v>1135</v>
      </c>
      <c r="L2776" s="441" t="s">
        <v>1120</v>
      </c>
      <c r="M2776" s="441" t="str">
        <f t="shared" si="169"/>
        <v>&lt;INSERT CONNECTION POINT NAME&gt;</v>
      </c>
      <c r="N2776" s="1111" t="s">
        <v>1106</v>
      </c>
      <c r="O2776" s="1111" t="s">
        <v>833</v>
      </c>
      <c r="P2776" s="1111"/>
      <c r="Q2776" s="2892"/>
      <c r="R2776" s="2096"/>
      <c r="S2776" s="2870"/>
      <c r="T2776" s="2870"/>
      <c r="U2776" s="2870"/>
      <c r="V2776" s="2870"/>
      <c r="W2776" s="2870"/>
      <c r="X2776" s="2870"/>
      <c r="Y2776" s="2870"/>
      <c r="Z2776" s="2870"/>
      <c r="AA2776" s="2871"/>
      <c r="AB2776" s="1125"/>
      <c r="AC2776" s="1151"/>
      <c r="AD2776" s="1152"/>
      <c r="AE2776" s="1153"/>
      <c r="AF2776" s="1153"/>
      <c r="AG2776" s="1153"/>
      <c r="AH2776" s="124"/>
      <c r="AI2776" s="124"/>
      <c r="AJ2776" s="124"/>
      <c r="AK2776" s="124"/>
      <c r="AL2776" s="1153"/>
      <c r="AM2776" s="124"/>
      <c r="AN2776" s="124"/>
      <c r="AO2776" s="1153"/>
      <c r="AP2776" s="1153"/>
      <c r="AQ2776" s="1153"/>
      <c r="AR2776" s="1154"/>
      <c r="AS2776" s="1154"/>
      <c r="AT2776" s="1154"/>
      <c r="AU2776" s="1154"/>
      <c r="AV2776" s="1154"/>
      <c r="AW2776" s="1154"/>
      <c r="AX2776" s="1154"/>
      <c r="AY2776" s="1154"/>
      <c r="AZ2776" s="1154"/>
      <c r="BA2776" s="1154"/>
      <c r="BB2776" s="1154"/>
    </row>
    <row r="2777" spans="2:54" ht="15" customHeight="1">
      <c r="B2777" s="1155"/>
      <c r="C2777" s="3017"/>
      <c r="D2777" s="3017"/>
      <c r="E2777" s="1146" t="s">
        <v>1130</v>
      </c>
      <c r="F2777" s="1106"/>
      <c r="G2777" s="441" t="s">
        <v>93</v>
      </c>
      <c r="H2777" s="441" t="s">
        <v>1103</v>
      </c>
      <c r="I2777" s="441" t="s">
        <v>1131</v>
      </c>
      <c r="J2777" s="441" t="s">
        <v>112</v>
      </c>
      <c r="K2777" s="1111" t="s">
        <v>1135</v>
      </c>
      <c r="L2777" s="441" t="s">
        <v>1120</v>
      </c>
      <c r="M2777" s="441" t="str">
        <f t="shared" si="169"/>
        <v>&lt;INSERT CONNECTION POINT NAME&gt;</v>
      </c>
      <c r="N2777" s="1111" t="s">
        <v>1106</v>
      </c>
      <c r="O2777" s="1111" t="s">
        <v>833</v>
      </c>
      <c r="P2777" s="1111"/>
      <c r="Q2777" s="2892"/>
      <c r="R2777" s="2096"/>
      <c r="S2777" s="2870"/>
      <c r="T2777" s="2870"/>
      <c r="U2777" s="2870"/>
      <c r="V2777" s="2870"/>
      <c r="W2777" s="2870"/>
      <c r="X2777" s="2870"/>
      <c r="Y2777" s="2870"/>
      <c r="Z2777" s="2870"/>
      <c r="AA2777" s="2871"/>
      <c r="AB2777" s="1125"/>
      <c r="AC2777" s="1151"/>
      <c r="AD2777" s="1152"/>
      <c r="AE2777" s="1153"/>
      <c r="AF2777" s="1153"/>
      <c r="AG2777" s="1153"/>
      <c r="AH2777" s="124"/>
      <c r="AI2777" s="124"/>
      <c r="AJ2777" s="124"/>
      <c r="AK2777" s="124"/>
      <c r="AL2777" s="1153"/>
      <c r="AM2777" s="124"/>
      <c r="AN2777" s="124"/>
      <c r="AO2777" s="1153"/>
      <c r="AP2777" s="1153"/>
      <c r="AQ2777" s="1153"/>
      <c r="AR2777" s="1154"/>
      <c r="AS2777" s="1154"/>
      <c r="AT2777" s="1154"/>
      <c r="AU2777" s="1154"/>
      <c r="AV2777" s="1154"/>
      <c r="AW2777" s="1154"/>
      <c r="AX2777" s="1154"/>
      <c r="AY2777" s="1154"/>
      <c r="AZ2777" s="1154"/>
      <c r="BA2777" s="1154"/>
      <c r="BB2777" s="1154"/>
    </row>
    <row r="2778" spans="2:54" ht="15" customHeight="1">
      <c r="B2778" s="1155"/>
      <c r="C2778" s="3016" t="s">
        <v>1135</v>
      </c>
      <c r="D2778" s="3016" t="s">
        <v>842</v>
      </c>
      <c r="E2778" s="1146" t="s">
        <v>1127</v>
      </c>
      <c r="F2778" s="1106"/>
      <c r="G2778" s="441" t="s">
        <v>93</v>
      </c>
      <c r="H2778" s="441" t="s">
        <v>1103</v>
      </c>
      <c r="I2778" s="441" t="s">
        <v>1128</v>
      </c>
      <c r="J2778" s="441" t="s">
        <v>112</v>
      </c>
      <c r="K2778" s="1111" t="s">
        <v>1135</v>
      </c>
      <c r="L2778" s="441" t="s">
        <v>1120</v>
      </c>
      <c r="M2778" s="441" t="str">
        <f t="shared" si="169"/>
        <v>&lt;INSERT CONNECTION POINT NAME&gt;</v>
      </c>
      <c r="N2778" s="1111" t="s">
        <v>1106</v>
      </c>
      <c r="O2778" s="1111" t="s">
        <v>842</v>
      </c>
      <c r="P2778" s="1111"/>
      <c r="Q2778" s="2892"/>
      <c r="R2778" s="2096"/>
      <c r="S2778" s="2870"/>
      <c r="T2778" s="2870"/>
      <c r="U2778" s="2870"/>
      <c r="V2778" s="2870"/>
      <c r="W2778" s="2870"/>
      <c r="X2778" s="2870"/>
      <c r="Y2778" s="2870"/>
      <c r="Z2778" s="2870"/>
      <c r="AA2778" s="2871"/>
      <c r="AB2778" s="1125"/>
      <c r="AC2778" s="1151"/>
      <c r="AD2778" s="1152"/>
      <c r="AE2778" s="1153"/>
      <c r="AF2778" s="1153"/>
      <c r="AG2778" s="1153"/>
      <c r="AH2778" s="124"/>
      <c r="AI2778" s="124"/>
      <c r="AJ2778" s="124"/>
      <c r="AK2778" s="124"/>
      <c r="AL2778" s="1153"/>
      <c r="AM2778" s="124"/>
      <c r="AN2778" s="124"/>
      <c r="AO2778" s="1153"/>
      <c r="AP2778" s="1153"/>
      <c r="AQ2778" s="1153"/>
      <c r="AR2778" s="1154"/>
      <c r="AS2778" s="1154"/>
      <c r="AT2778" s="1154"/>
      <c r="AU2778" s="1154"/>
      <c r="AV2778" s="1154"/>
      <c r="AW2778" s="1154"/>
      <c r="AX2778" s="1154"/>
      <c r="AY2778" s="1154"/>
      <c r="AZ2778" s="1154"/>
      <c r="BA2778" s="1154"/>
      <c r="BB2778" s="1154"/>
    </row>
    <row r="2779" spans="2:54" ht="15" customHeight="1">
      <c r="B2779" s="1155"/>
      <c r="C2779" s="3017"/>
      <c r="D2779" s="3017"/>
      <c r="E2779" s="1146" t="s">
        <v>1130</v>
      </c>
      <c r="F2779" s="1106"/>
      <c r="G2779" s="441" t="s">
        <v>93</v>
      </c>
      <c r="H2779" s="441" t="s">
        <v>1103</v>
      </c>
      <c r="I2779" s="441" t="s">
        <v>1131</v>
      </c>
      <c r="J2779" s="441" t="s">
        <v>112</v>
      </c>
      <c r="K2779" s="1111" t="s">
        <v>1135</v>
      </c>
      <c r="L2779" s="441" t="s">
        <v>1120</v>
      </c>
      <c r="M2779" s="441" t="str">
        <f t="shared" si="169"/>
        <v>&lt;INSERT CONNECTION POINT NAME&gt;</v>
      </c>
      <c r="N2779" s="1111" t="s">
        <v>1106</v>
      </c>
      <c r="O2779" s="1111" t="s">
        <v>842</v>
      </c>
      <c r="P2779" s="1111"/>
      <c r="Q2779" s="2892"/>
      <c r="R2779" s="2096"/>
      <c r="S2779" s="2870"/>
      <c r="T2779" s="2870"/>
      <c r="U2779" s="2870"/>
      <c r="V2779" s="2870"/>
      <c r="W2779" s="2870"/>
      <c r="X2779" s="2870"/>
      <c r="Y2779" s="2870"/>
      <c r="Z2779" s="2870"/>
      <c r="AA2779" s="2871"/>
      <c r="AB2779" s="1125"/>
      <c r="AC2779" s="1151"/>
      <c r="AD2779" s="1152"/>
      <c r="AE2779" s="1153"/>
      <c r="AF2779" s="1153"/>
      <c r="AG2779" s="1153"/>
      <c r="AH2779" s="124"/>
      <c r="AI2779" s="124"/>
      <c r="AJ2779" s="124"/>
      <c r="AK2779" s="124"/>
      <c r="AL2779" s="1153"/>
      <c r="AM2779" s="124"/>
      <c r="AN2779" s="124"/>
      <c r="AO2779" s="1153"/>
      <c r="AP2779" s="1153"/>
      <c r="AQ2779" s="1153"/>
      <c r="AR2779" s="1154"/>
      <c r="AS2779" s="1154"/>
      <c r="AT2779" s="1154"/>
      <c r="AU2779" s="1154"/>
      <c r="AV2779" s="1154"/>
      <c r="AW2779" s="1154"/>
      <c r="AX2779" s="1154"/>
      <c r="AY2779" s="1154"/>
      <c r="AZ2779" s="1154"/>
      <c r="BA2779" s="1154"/>
      <c r="BB2779" s="1154"/>
    </row>
    <row r="2780" spans="2:54" ht="15" customHeight="1">
      <c r="B2780" s="1155"/>
      <c r="C2780" s="3016" t="s">
        <v>1136</v>
      </c>
      <c r="D2780" s="3016" t="s">
        <v>833</v>
      </c>
      <c r="E2780" s="1146" t="s">
        <v>1127</v>
      </c>
      <c r="F2780" s="1106"/>
      <c r="G2780" s="441" t="s">
        <v>93</v>
      </c>
      <c r="H2780" s="441" t="s">
        <v>1103</v>
      </c>
      <c r="I2780" s="441" t="s">
        <v>1128</v>
      </c>
      <c r="J2780" s="441" t="s">
        <v>112</v>
      </c>
      <c r="K2780" s="1111" t="s">
        <v>1136</v>
      </c>
      <c r="L2780" s="441" t="s">
        <v>1120</v>
      </c>
      <c r="M2780" s="441" t="str">
        <f t="shared" si="169"/>
        <v>&lt;INSERT CONNECTION POINT NAME&gt;</v>
      </c>
      <c r="N2780" s="1111" t="s">
        <v>1106</v>
      </c>
      <c r="O2780" s="1111" t="s">
        <v>833</v>
      </c>
      <c r="P2780" s="1111"/>
      <c r="Q2780" s="2892"/>
      <c r="R2780" s="2096"/>
      <c r="S2780" s="2870"/>
      <c r="T2780" s="2870"/>
      <c r="U2780" s="2870"/>
      <c r="V2780" s="2870"/>
      <c r="W2780" s="2870"/>
      <c r="X2780" s="2870"/>
      <c r="Y2780" s="2870"/>
      <c r="Z2780" s="2870"/>
      <c r="AA2780" s="2871"/>
      <c r="AB2780" s="1125"/>
      <c r="AC2780" s="1151"/>
      <c r="AD2780" s="1152"/>
      <c r="AE2780" s="1153"/>
      <c r="AF2780" s="1153"/>
      <c r="AG2780" s="1153"/>
      <c r="AH2780" s="124"/>
      <c r="AI2780" s="124"/>
      <c r="AJ2780" s="124"/>
      <c r="AK2780" s="124"/>
      <c r="AL2780" s="1153"/>
      <c r="AM2780" s="124"/>
      <c r="AN2780" s="124"/>
      <c r="AO2780" s="1153"/>
      <c r="AP2780" s="1153"/>
      <c r="AQ2780" s="1153"/>
      <c r="AR2780" s="1154"/>
      <c r="AS2780" s="1154"/>
      <c r="AT2780" s="1154"/>
      <c r="AU2780" s="1154"/>
      <c r="AV2780" s="1154"/>
      <c r="AW2780" s="1154"/>
      <c r="AX2780" s="1154"/>
      <c r="AY2780" s="1154"/>
      <c r="AZ2780" s="1154"/>
      <c r="BA2780" s="1154"/>
      <c r="BB2780" s="1154"/>
    </row>
    <row r="2781" spans="2:54" ht="15" customHeight="1">
      <c r="B2781" s="1155"/>
      <c r="C2781" s="3017"/>
      <c r="D2781" s="3017"/>
      <c r="E2781" s="1146" t="s">
        <v>1130</v>
      </c>
      <c r="F2781" s="1106"/>
      <c r="G2781" s="441" t="s">
        <v>93</v>
      </c>
      <c r="H2781" s="441" t="s">
        <v>1103</v>
      </c>
      <c r="I2781" s="441" t="s">
        <v>1131</v>
      </c>
      <c r="J2781" s="441" t="s">
        <v>112</v>
      </c>
      <c r="K2781" s="1111" t="s">
        <v>1136</v>
      </c>
      <c r="L2781" s="441" t="s">
        <v>1120</v>
      </c>
      <c r="M2781" s="441" t="str">
        <f t="shared" si="169"/>
        <v>&lt;INSERT CONNECTION POINT NAME&gt;</v>
      </c>
      <c r="N2781" s="1111" t="s">
        <v>1106</v>
      </c>
      <c r="O2781" s="1111" t="s">
        <v>833</v>
      </c>
      <c r="P2781" s="1111"/>
      <c r="Q2781" s="2100"/>
      <c r="R2781" s="2101"/>
      <c r="S2781" s="2102"/>
      <c r="T2781" s="2102"/>
      <c r="U2781" s="2102"/>
      <c r="V2781" s="2102"/>
      <c r="W2781" s="2102"/>
      <c r="X2781" s="2102"/>
      <c r="Y2781" s="2102"/>
      <c r="Z2781" s="2102"/>
      <c r="AA2781" s="2103"/>
      <c r="AB2781" s="1125"/>
      <c r="AC2781" s="1151"/>
      <c r="AD2781" s="1152"/>
      <c r="AE2781" s="1153"/>
      <c r="AF2781" s="1153"/>
      <c r="AG2781" s="1153"/>
      <c r="AH2781" s="124"/>
      <c r="AI2781" s="124"/>
      <c r="AJ2781" s="124"/>
      <c r="AK2781" s="124"/>
      <c r="AL2781" s="1153"/>
      <c r="AM2781" s="124"/>
      <c r="AN2781" s="124"/>
      <c r="AO2781" s="1153"/>
      <c r="AP2781" s="1153"/>
      <c r="AQ2781" s="1153"/>
      <c r="AR2781" s="1154"/>
      <c r="AS2781" s="1154"/>
      <c r="AT2781" s="1154"/>
      <c r="AU2781" s="1154"/>
      <c r="AV2781" s="1154"/>
      <c r="AW2781" s="1154"/>
      <c r="AX2781" s="1154"/>
      <c r="AY2781" s="1154"/>
      <c r="AZ2781" s="1154"/>
      <c r="BA2781" s="1154"/>
      <c r="BB2781" s="1154"/>
    </row>
    <row r="2782" spans="2:54" ht="15" customHeight="1">
      <c r="B2782" s="1155"/>
      <c r="C2782" s="3016" t="s">
        <v>1136</v>
      </c>
      <c r="D2782" s="3016" t="s">
        <v>842</v>
      </c>
      <c r="E2782" s="1146" t="s">
        <v>1127</v>
      </c>
      <c r="F2782" s="1106"/>
      <c r="G2782" s="441" t="s">
        <v>93</v>
      </c>
      <c r="H2782" s="441" t="s">
        <v>1103</v>
      </c>
      <c r="I2782" s="441" t="s">
        <v>1128</v>
      </c>
      <c r="J2782" s="441" t="s">
        <v>112</v>
      </c>
      <c r="K2782" s="1111" t="s">
        <v>1136</v>
      </c>
      <c r="L2782" s="441" t="s">
        <v>1120</v>
      </c>
      <c r="M2782" s="441" t="str">
        <f t="shared" si="169"/>
        <v>&lt;INSERT CONNECTION POINT NAME&gt;</v>
      </c>
      <c r="N2782" s="1111" t="s">
        <v>1106</v>
      </c>
      <c r="O2782" s="1111" t="s">
        <v>842</v>
      </c>
      <c r="P2782" s="1111"/>
      <c r="Q2782" s="2100"/>
      <c r="R2782" s="2101"/>
      <c r="S2782" s="2102"/>
      <c r="T2782" s="2102"/>
      <c r="U2782" s="2102"/>
      <c r="V2782" s="2102"/>
      <c r="W2782" s="2102"/>
      <c r="X2782" s="2102"/>
      <c r="Y2782" s="2102"/>
      <c r="Z2782" s="2102"/>
      <c r="AA2782" s="2103"/>
      <c r="AB2782" s="1125"/>
      <c r="AC2782" s="1151"/>
      <c r="AD2782" s="1152"/>
      <c r="AE2782" s="1153"/>
      <c r="AF2782" s="1153"/>
      <c r="AG2782" s="1153"/>
      <c r="AH2782" s="124"/>
      <c r="AI2782" s="124"/>
      <c r="AJ2782" s="124"/>
      <c r="AK2782" s="124"/>
      <c r="AL2782" s="1153"/>
      <c r="AM2782" s="124"/>
      <c r="AN2782" s="124"/>
      <c r="AO2782" s="1153"/>
      <c r="AP2782" s="1153"/>
      <c r="AQ2782" s="1153"/>
      <c r="AR2782" s="1154"/>
      <c r="AS2782" s="1154"/>
      <c r="AT2782" s="1154"/>
      <c r="AU2782" s="1154"/>
      <c r="AV2782" s="1154"/>
      <c r="AW2782" s="1154"/>
      <c r="AX2782" s="1154"/>
      <c r="AY2782" s="1154"/>
      <c r="AZ2782" s="1154"/>
      <c r="BA2782" s="1154"/>
      <c r="BB2782" s="1154"/>
    </row>
    <row r="2783" spans="2:54" ht="15" customHeight="1" thickBot="1">
      <c r="B2783" s="2872"/>
      <c r="C2783" s="3018"/>
      <c r="D2783" s="3018"/>
      <c r="E2783" s="2873" t="s">
        <v>1130</v>
      </c>
      <c r="F2783" s="1106"/>
      <c r="G2783" s="441" t="s">
        <v>93</v>
      </c>
      <c r="H2783" s="441" t="s">
        <v>1103</v>
      </c>
      <c r="I2783" s="441" t="s">
        <v>1131</v>
      </c>
      <c r="J2783" s="441" t="s">
        <v>112</v>
      </c>
      <c r="K2783" s="1111" t="s">
        <v>1136</v>
      </c>
      <c r="L2783" s="441" t="s">
        <v>1120</v>
      </c>
      <c r="M2783" s="441" t="str">
        <f t="shared" si="169"/>
        <v>&lt;INSERT CONNECTION POINT NAME&gt;</v>
      </c>
      <c r="N2783" s="1111" t="s">
        <v>1106</v>
      </c>
      <c r="O2783" s="1111" t="s">
        <v>842</v>
      </c>
      <c r="P2783" s="1111"/>
      <c r="Q2783" s="2893"/>
      <c r="R2783" s="2894"/>
      <c r="S2783" s="2877"/>
      <c r="T2783" s="2877"/>
      <c r="U2783" s="2877"/>
      <c r="V2783" s="2877"/>
      <c r="W2783" s="2877"/>
      <c r="X2783" s="2877"/>
      <c r="Y2783" s="2877"/>
      <c r="Z2783" s="2877"/>
      <c r="AA2783" s="2878"/>
      <c r="AB2783" s="1162"/>
      <c r="AC2783" s="1151"/>
      <c r="AD2783" s="1152"/>
      <c r="AE2783" s="1153"/>
      <c r="AF2783" s="1153"/>
      <c r="AG2783" s="1153"/>
      <c r="AH2783" s="124"/>
      <c r="AI2783" s="124"/>
      <c r="AJ2783" s="124"/>
      <c r="AK2783" s="124"/>
      <c r="AL2783" s="1153"/>
      <c r="AM2783" s="124"/>
      <c r="AN2783" s="124"/>
      <c r="AO2783" s="1153"/>
      <c r="AP2783" s="1153"/>
      <c r="AQ2783" s="1153"/>
      <c r="AR2783" s="1154"/>
      <c r="AS2783" s="1154"/>
      <c r="AT2783" s="1154"/>
      <c r="AU2783" s="1154"/>
      <c r="AV2783" s="1154"/>
      <c r="AW2783" s="1154"/>
      <c r="AX2783" s="1154"/>
      <c r="AY2783" s="1154"/>
      <c r="AZ2783" s="1154"/>
      <c r="BA2783" s="1154"/>
      <c r="BB2783" s="1154"/>
    </row>
    <row r="2784" spans="2:54" ht="15" customHeight="1">
      <c r="B2784" s="1145" t="s">
        <v>1125</v>
      </c>
      <c r="C2784" s="3019" t="s">
        <v>1126</v>
      </c>
      <c r="D2784" s="3019" t="s">
        <v>842</v>
      </c>
      <c r="E2784" s="1146" t="s">
        <v>1127</v>
      </c>
      <c r="F2784" s="1106"/>
      <c r="G2784" s="441" t="s">
        <v>93</v>
      </c>
      <c r="H2784" s="441" t="s">
        <v>1103</v>
      </c>
      <c r="I2784" s="441" t="s">
        <v>1128</v>
      </c>
      <c r="J2784" s="441" t="s">
        <v>112</v>
      </c>
      <c r="K2784" s="441" t="s">
        <v>1126</v>
      </c>
      <c r="L2784" s="441" t="s">
        <v>1120</v>
      </c>
      <c r="M2784" s="441" t="str">
        <f t="shared" ref="M2784" si="170">B2784</f>
        <v>&lt;INSERT CONNECTION POINT NAME&gt;</v>
      </c>
      <c r="N2784" s="441" t="s">
        <v>1129</v>
      </c>
      <c r="O2784" s="441" t="s">
        <v>842</v>
      </c>
      <c r="P2784" s="1111"/>
      <c r="Q2784" s="1147"/>
      <c r="R2784" s="1148"/>
      <c r="S2784" s="1149"/>
      <c r="T2784" s="1149"/>
      <c r="U2784" s="1149"/>
      <c r="V2784" s="1149"/>
      <c r="W2784" s="1149"/>
      <c r="X2784" s="1149"/>
      <c r="Y2784" s="1149"/>
      <c r="Z2784" s="1149"/>
      <c r="AA2784" s="1150"/>
      <c r="AB2784" s="1125"/>
      <c r="AC2784" s="1151"/>
      <c r="AD2784" s="1152"/>
      <c r="AE2784" s="1153"/>
      <c r="AF2784" s="1153"/>
      <c r="AG2784" s="1153"/>
      <c r="AH2784" s="124"/>
      <c r="AI2784" s="124"/>
      <c r="AJ2784" s="124"/>
      <c r="AK2784" s="124"/>
      <c r="AL2784" s="124"/>
      <c r="AM2784" s="124"/>
      <c r="AN2784" s="124"/>
      <c r="AO2784" s="124"/>
      <c r="AP2784" s="124"/>
      <c r="AQ2784" s="1153"/>
      <c r="AR2784" s="1154"/>
      <c r="AS2784" s="1154"/>
      <c r="AT2784" s="1154"/>
      <c r="AU2784" s="1154"/>
      <c r="AV2784" s="1154"/>
      <c r="AW2784" s="1154"/>
      <c r="AX2784" s="1154"/>
      <c r="AY2784" s="1154"/>
      <c r="AZ2784" s="1154"/>
      <c r="BA2784" s="1154"/>
      <c r="BB2784" s="1154"/>
    </row>
    <row r="2785" spans="2:54" ht="15" customHeight="1">
      <c r="B2785" s="1155"/>
      <c r="C2785" s="3017"/>
      <c r="D2785" s="3017"/>
      <c r="E2785" s="1146" t="s">
        <v>1130</v>
      </c>
      <c r="F2785" s="1106"/>
      <c r="G2785" s="441" t="s">
        <v>93</v>
      </c>
      <c r="H2785" s="441" t="s">
        <v>1103</v>
      </c>
      <c r="I2785" s="441" t="s">
        <v>1131</v>
      </c>
      <c r="J2785" s="441" t="s">
        <v>112</v>
      </c>
      <c r="K2785" s="441" t="s">
        <v>1126</v>
      </c>
      <c r="L2785" s="441" t="s">
        <v>1120</v>
      </c>
      <c r="M2785" s="441" t="str">
        <f t="shared" si="169"/>
        <v>&lt;INSERT CONNECTION POINT NAME&gt;</v>
      </c>
      <c r="N2785" s="441" t="s">
        <v>1129</v>
      </c>
      <c r="O2785" s="441" t="s">
        <v>842</v>
      </c>
      <c r="P2785" s="1111"/>
      <c r="Q2785" s="1156"/>
      <c r="R2785" s="1157"/>
      <c r="S2785" s="1158"/>
      <c r="T2785" s="1158"/>
      <c r="U2785" s="1158"/>
      <c r="V2785" s="1158"/>
      <c r="W2785" s="1158"/>
      <c r="X2785" s="1158"/>
      <c r="Y2785" s="1158"/>
      <c r="Z2785" s="1158"/>
      <c r="AA2785" s="1159"/>
      <c r="AB2785" s="1125"/>
      <c r="AC2785" s="1151"/>
      <c r="AD2785" s="1152"/>
      <c r="AE2785" s="1153"/>
      <c r="AF2785" s="1153"/>
      <c r="AG2785" s="1153"/>
      <c r="AH2785" s="124"/>
      <c r="AI2785" s="124"/>
      <c r="AJ2785" s="124"/>
      <c r="AK2785" s="124"/>
      <c r="AL2785" s="124"/>
      <c r="AM2785" s="124"/>
      <c r="AN2785" s="124"/>
      <c r="AO2785" s="124"/>
      <c r="AP2785" s="124"/>
      <c r="AQ2785" s="1153"/>
      <c r="AR2785" s="1154"/>
      <c r="AS2785" s="1154"/>
      <c r="AT2785" s="1154"/>
      <c r="AU2785" s="1154"/>
      <c r="AV2785" s="1154"/>
      <c r="AW2785" s="1154"/>
      <c r="AX2785" s="1154"/>
      <c r="AY2785" s="1154"/>
      <c r="AZ2785" s="1154"/>
      <c r="BA2785" s="1154"/>
      <c r="BB2785" s="1154"/>
    </row>
    <row r="2786" spans="2:54" ht="15" customHeight="1">
      <c r="B2786" s="1155"/>
      <c r="C2786" s="3016" t="s">
        <v>1132</v>
      </c>
      <c r="D2786" s="3016" t="s">
        <v>833</v>
      </c>
      <c r="E2786" s="1146" t="s">
        <v>1127</v>
      </c>
      <c r="F2786" s="1106"/>
      <c r="G2786" s="441" t="s">
        <v>93</v>
      </c>
      <c r="H2786" s="441" t="s">
        <v>1103</v>
      </c>
      <c r="I2786" s="441" t="s">
        <v>1128</v>
      </c>
      <c r="J2786" s="441" t="s">
        <v>112</v>
      </c>
      <c r="K2786" s="1111" t="s">
        <v>1132</v>
      </c>
      <c r="L2786" s="441" t="s">
        <v>1120</v>
      </c>
      <c r="M2786" s="441" t="str">
        <f t="shared" si="169"/>
        <v>&lt;INSERT CONNECTION POINT NAME&gt;</v>
      </c>
      <c r="N2786" s="1111" t="s">
        <v>1106</v>
      </c>
      <c r="O2786" s="1111" t="s">
        <v>833</v>
      </c>
      <c r="P2786" s="1111"/>
      <c r="Q2786" s="2850"/>
      <c r="R2786" s="2097"/>
      <c r="S2786" s="2851"/>
      <c r="T2786" s="2851"/>
      <c r="U2786" s="2851"/>
      <c r="V2786" s="2851"/>
      <c r="W2786" s="2852"/>
      <c r="X2786" s="2852"/>
      <c r="Y2786" s="2852"/>
      <c r="Z2786" s="2852"/>
      <c r="AA2786" s="2853"/>
      <c r="AB2786" s="1125"/>
      <c r="AC2786" s="1151"/>
      <c r="AD2786" s="1152"/>
      <c r="AE2786" s="1153"/>
      <c r="AF2786" s="1153"/>
      <c r="AG2786" s="1153"/>
      <c r="AH2786" s="124"/>
      <c r="AI2786" s="124"/>
      <c r="AJ2786" s="124"/>
      <c r="AK2786" s="124"/>
      <c r="AL2786" s="1153"/>
      <c r="AM2786" s="124"/>
      <c r="AN2786" s="124"/>
      <c r="AO2786" s="1153"/>
      <c r="AP2786" s="1153"/>
      <c r="AQ2786" s="1153"/>
      <c r="AR2786" s="1154"/>
      <c r="AS2786" s="1154"/>
      <c r="AT2786" s="1154"/>
      <c r="AU2786" s="1160"/>
      <c r="AV2786" s="1154"/>
      <c r="AW2786" s="1154"/>
      <c r="AX2786" s="1154"/>
      <c r="AY2786" s="1154"/>
      <c r="AZ2786" s="1154"/>
      <c r="BA2786" s="1154"/>
      <c r="BB2786" s="1154"/>
    </row>
    <row r="2787" spans="2:54" ht="15" customHeight="1">
      <c r="B2787" s="1155"/>
      <c r="C2787" s="3017"/>
      <c r="D2787" s="3017"/>
      <c r="E2787" s="1146" t="s">
        <v>1130</v>
      </c>
      <c r="F2787" s="1106"/>
      <c r="G2787" s="441" t="s">
        <v>93</v>
      </c>
      <c r="H2787" s="441" t="s">
        <v>1103</v>
      </c>
      <c r="I2787" s="441" t="s">
        <v>1131</v>
      </c>
      <c r="J2787" s="441" t="s">
        <v>112</v>
      </c>
      <c r="K2787" s="1111" t="s">
        <v>1132</v>
      </c>
      <c r="L2787" s="441" t="s">
        <v>1120</v>
      </c>
      <c r="M2787" s="441" t="str">
        <f t="shared" si="169"/>
        <v>&lt;INSERT CONNECTION POINT NAME&gt;</v>
      </c>
      <c r="N2787" s="1111" t="s">
        <v>1106</v>
      </c>
      <c r="O2787" s="1111" t="s">
        <v>833</v>
      </c>
      <c r="P2787" s="1111"/>
      <c r="Q2787" s="2850"/>
      <c r="R2787" s="2097"/>
      <c r="S2787" s="2851"/>
      <c r="T2787" s="2851"/>
      <c r="U2787" s="2851"/>
      <c r="V2787" s="2851"/>
      <c r="W2787" s="2852"/>
      <c r="X2787" s="2852"/>
      <c r="Y2787" s="2852"/>
      <c r="Z2787" s="2852"/>
      <c r="AA2787" s="2853"/>
      <c r="AB2787" s="1125"/>
      <c r="AC2787" s="1151"/>
      <c r="AD2787" s="1152"/>
      <c r="AE2787" s="1153"/>
      <c r="AF2787" s="1153"/>
      <c r="AG2787" s="1153"/>
      <c r="AH2787" s="124"/>
      <c r="AI2787" s="124"/>
      <c r="AJ2787" s="124"/>
      <c r="AK2787" s="124"/>
      <c r="AL2787" s="1153"/>
      <c r="AM2787" s="124"/>
      <c r="AN2787" s="124"/>
      <c r="AO2787" s="1153"/>
      <c r="AP2787" s="1153"/>
      <c r="AQ2787" s="1153"/>
      <c r="AR2787" s="1154"/>
      <c r="AS2787" s="1154"/>
      <c r="AT2787" s="1154"/>
      <c r="AU2787" s="1160"/>
      <c r="AV2787" s="1154"/>
      <c r="AW2787" s="1154"/>
      <c r="AX2787" s="1154"/>
      <c r="AY2787" s="1154"/>
      <c r="AZ2787" s="1154"/>
      <c r="BA2787" s="1154"/>
      <c r="BB2787" s="1154"/>
    </row>
    <row r="2788" spans="2:54" ht="15" customHeight="1">
      <c r="B2788" s="1155"/>
      <c r="C2788" s="3016" t="s">
        <v>1132</v>
      </c>
      <c r="D2788" s="3016" t="s">
        <v>842</v>
      </c>
      <c r="E2788" s="1146" t="s">
        <v>1127</v>
      </c>
      <c r="F2788" s="1106"/>
      <c r="G2788" s="441" t="s">
        <v>93</v>
      </c>
      <c r="H2788" s="441" t="s">
        <v>1103</v>
      </c>
      <c r="I2788" s="441" t="s">
        <v>1128</v>
      </c>
      <c r="J2788" s="441" t="s">
        <v>112</v>
      </c>
      <c r="K2788" s="1111" t="s">
        <v>1132</v>
      </c>
      <c r="L2788" s="441" t="s">
        <v>1120</v>
      </c>
      <c r="M2788" s="441" t="str">
        <f t="shared" si="169"/>
        <v>&lt;INSERT CONNECTION POINT NAME&gt;</v>
      </c>
      <c r="N2788" s="1111" t="s">
        <v>1106</v>
      </c>
      <c r="O2788" s="1112" t="s">
        <v>842</v>
      </c>
      <c r="P2788" s="1111"/>
      <c r="Q2788" s="2850"/>
      <c r="R2788" s="2097"/>
      <c r="S2788" s="2851"/>
      <c r="T2788" s="2851"/>
      <c r="U2788" s="2851"/>
      <c r="V2788" s="2851"/>
      <c r="W2788" s="2852"/>
      <c r="X2788" s="2852"/>
      <c r="Y2788" s="2852"/>
      <c r="Z2788" s="2852"/>
      <c r="AA2788" s="2853"/>
      <c r="AB2788" s="1125"/>
      <c r="AC2788" s="1151"/>
      <c r="AD2788" s="1152"/>
      <c r="AE2788" s="1153"/>
      <c r="AF2788" s="1153"/>
      <c r="AG2788" s="1153"/>
      <c r="AH2788" s="124"/>
      <c r="AI2788" s="124"/>
      <c r="AJ2788" s="124"/>
      <c r="AK2788" s="124"/>
      <c r="AL2788" s="1153"/>
      <c r="AM2788" s="124"/>
      <c r="AN2788" s="124"/>
      <c r="AO2788" s="1153"/>
      <c r="AP2788" s="1161"/>
      <c r="AQ2788" s="1153"/>
      <c r="AR2788" s="1154"/>
      <c r="AS2788" s="1154"/>
      <c r="AT2788" s="1154"/>
      <c r="AU2788" s="1160"/>
      <c r="AV2788" s="1154"/>
      <c r="AW2788" s="1154"/>
      <c r="AX2788" s="1154"/>
      <c r="AY2788" s="1154"/>
      <c r="AZ2788" s="1154"/>
      <c r="BA2788" s="1154"/>
      <c r="BB2788" s="1154"/>
    </row>
    <row r="2789" spans="2:54" ht="15" customHeight="1">
      <c r="B2789" s="1155"/>
      <c r="C2789" s="3017"/>
      <c r="D2789" s="3017"/>
      <c r="E2789" s="1146" t="s">
        <v>1130</v>
      </c>
      <c r="F2789" s="1106"/>
      <c r="G2789" s="441" t="s">
        <v>93</v>
      </c>
      <c r="H2789" s="441" t="s">
        <v>1103</v>
      </c>
      <c r="I2789" s="441" t="s">
        <v>1131</v>
      </c>
      <c r="J2789" s="441" t="s">
        <v>112</v>
      </c>
      <c r="K2789" s="1111" t="s">
        <v>1132</v>
      </c>
      <c r="L2789" s="441" t="s">
        <v>1120</v>
      </c>
      <c r="M2789" s="441" t="str">
        <f t="shared" si="169"/>
        <v>&lt;INSERT CONNECTION POINT NAME&gt;</v>
      </c>
      <c r="N2789" s="1111" t="s">
        <v>1106</v>
      </c>
      <c r="O2789" s="1112" t="s">
        <v>842</v>
      </c>
      <c r="P2789" s="1111"/>
      <c r="Q2789" s="2850"/>
      <c r="R2789" s="2097"/>
      <c r="S2789" s="2851"/>
      <c r="T2789" s="2851"/>
      <c r="U2789" s="2851"/>
      <c r="V2789" s="2851"/>
      <c r="W2789" s="2852"/>
      <c r="X2789" s="2852"/>
      <c r="Y2789" s="2852"/>
      <c r="Z2789" s="2852"/>
      <c r="AA2789" s="2853"/>
      <c r="AB2789" s="1125"/>
      <c r="AC2789" s="1151"/>
      <c r="AD2789" s="1152"/>
      <c r="AE2789" s="1153"/>
      <c r="AF2789" s="1153"/>
      <c r="AG2789" s="1153"/>
      <c r="AH2789" s="124"/>
      <c r="AI2789" s="124"/>
      <c r="AJ2789" s="124"/>
      <c r="AK2789" s="124"/>
      <c r="AL2789" s="1153"/>
      <c r="AM2789" s="124"/>
      <c r="AN2789" s="124"/>
      <c r="AO2789" s="1153"/>
      <c r="AP2789" s="1161"/>
      <c r="AQ2789" s="1153"/>
      <c r="AR2789" s="1154"/>
      <c r="AS2789" s="1154"/>
      <c r="AT2789" s="1154"/>
      <c r="AU2789" s="1160"/>
      <c r="AV2789" s="1154"/>
      <c r="AW2789" s="1154"/>
      <c r="AX2789" s="1154"/>
      <c r="AY2789" s="1154"/>
      <c r="AZ2789" s="1154"/>
      <c r="BA2789" s="1154"/>
      <c r="BB2789" s="1154"/>
    </row>
    <row r="2790" spans="2:54" ht="15" customHeight="1">
      <c r="B2790" s="1155"/>
      <c r="C2790" s="3016" t="s">
        <v>1133</v>
      </c>
      <c r="D2790" s="3016"/>
      <c r="E2790" s="1146" t="s">
        <v>1127</v>
      </c>
      <c r="F2790" s="1106"/>
      <c r="G2790" s="441" t="s">
        <v>93</v>
      </c>
      <c r="H2790" s="441" t="s">
        <v>1103</v>
      </c>
      <c r="I2790" s="441" t="s">
        <v>1128</v>
      </c>
      <c r="J2790" s="441" t="s">
        <v>112</v>
      </c>
      <c r="K2790" s="1111" t="s">
        <v>1133</v>
      </c>
      <c r="L2790" s="441" t="s">
        <v>1120</v>
      </c>
      <c r="M2790" s="441" t="str">
        <f t="shared" si="169"/>
        <v>&lt;INSERT CONNECTION POINT NAME&gt;</v>
      </c>
      <c r="N2790" s="1111" t="s">
        <v>1108</v>
      </c>
      <c r="O2790" s="1111" t="s">
        <v>1109</v>
      </c>
      <c r="P2790" s="1111"/>
      <c r="Q2790" s="2856"/>
      <c r="R2790" s="2098"/>
      <c r="S2790" s="2858"/>
      <c r="T2790" s="2858"/>
      <c r="U2790" s="2858"/>
      <c r="V2790" s="2858"/>
      <c r="W2790" s="2859"/>
      <c r="X2790" s="2859"/>
      <c r="Y2790" s="2859"/>
      <c r="Z2790" s="2859"/>
      <c r="AA2790" s="2860"/>
      <c r="AB2790" s="1125"/>
      <c r="AC2790" s="1151"/>
      <c r="AD2790" s="1152"/>
      <c r="AE2790" s="1153"/>
      <c r="AF2790" s="1153"/>
      <c r="AG2790" s="1153"/>
      <c r="AH2790" s="124"/>
      <c r="AI2790" s="124"/>
      <c r="AJ2790" s="124"/>
      <c r="AK2790" s="124"/>
      <c r="AL2790" s="1153"/>
      <c r="AM2790" s="124"/>
      <c r="AN2790" s="124"/>
      <c r="AO2790" s="1153"/>
      <c r="AP2790" s="1153"/>
      <c r="AQ2790" s="1153"/>
      <c r="AR2790" s="1154"/>
      <c r="AS2790" s="1154"/>
      <c r="AT2790" s="1154"/>
      <c r="AU2790" s="1154"/>
      <c r="AV2790" s="1154"/>
      <c r="AW2790" s="1154"/>
      <c r="AX2790" s="1154"/>
      <c r="AY2790" s="1154"/>
      <c r="AZ2790" s="1154"/>
      <c r="BA2790" s="1154"/>
      <c r="BB2790" s="1154"/>
    </row>
    <row r="2791" spans="2:54" ht="15" customHeight="1">
      <c r="B2791" s="1155"/>
      <c r="C2791" s="3017"/>
      <c r="D2791" s="3017"/>
      <c r="E2791" s="1146" t="s">
        <v>1130</v>
      </c>
      <c r="F2791" s="1106"/>
      <c r="G2791" s="441" t="s">
        <v>93</v>
      </c>
      <c r="H2791" s="441" t="s">
        <v>1103</v>
      </c>
      <c r="I2791" s="441" t="s">
        <v>1131</v>
      </c>
      <c r="J2791" s="441" t="s">
        <v>112</v>
      </c>
      <c r="K2791" s="1111" t="s">
        <v>1133</v>
      </c>
      <c r="L2791" s="441" t="s">
        <v>1120</v>
      </c>
      <c r="M2791" s="441" t="str">
        <f t="shared" si="169"/>
        <v>&lt;INSERT CONNECTION POINT NAME&gt;</v>
      </c>
      <c r="N2791" s="1111" t="s">
        <v>1108</v>
      </c>
      <c r="O2791" s="1111" t="s">
        <v>1109</v>
      </c>
      <c r="P2791" s="1111"/>
      <c r="Q2791" s="2856"/>
      <c r="R2791" s="2098"/>
      <c r="S2791" s="2858"/>
      <c r="T2791" s="2858"/>
      <c r="U2791" s="2858"/>
      <c r="V2791" s="2858"/>
      <c r="W2791" s="2859"/>
      <c r="X2791" s="2859"/>
      <c r="Y2791" s="2859"/>
      <c r="Z2791" s="2859"/>
      <c r="AA2791" s="2860"/>
      <c r="AB2791" s="1125"/>
      <c r="AC2791" s="1151"/>
      <c r="AD2791" s="1152"/>
      <c r="AE2791" s="1153"/>
      <c r="AF2791" s="1153"/>
      <c r="AG2791" s="1153"/>
      <c r="AH2791" s="124"/>
      <c r="AI2791" s="124"/>
      <c r="AJ2791" s="124"/>
      <c r="AK2791" s="124"/>
      <c r="AL2791" s="1153"/>
      <c r="AM2791" s="124"/>
      <c r="AN2791" s="124"/>
      <c r="AO2791" s="1153"/>
      <c r="AP2791" s="1153"/>
      <c r="AQ2791" s="1153"/>
      <c r="AR2791" s="1154"/>
      <c r="AS2791" s="1154"/>
      <c r="AT2791" s="1154"/>
      <c r="AU2791" s="1154"/>
      <c r="AV2791" s="1154"/>
      <c r="AW2791" s="1154"/>
      <c r="AX2791" s="1154"/>
      <c r="AY2791" s="1154"/>
      <c r="AZ2791" s="1154"/>
      <c r="BA2791" s="1154"/>
      <c r="BB2791" s="1154"/>
    </row>
    <row r="2792" spans="2:54" ht="15" customHeight="1">
      <c r="B2792" s="1155"/>
      <c r="C2792" s="3016" t="s">
        <v>1110</v>
      </c>
      <c r="D2792" s="3016"/>
      <c r="E2792" s="1146" t="s">
        <v>1127</v>
      </c>
      <c r="F2792" s="1106"/>
      <c r="G2792" s="441" t="s">
        <v>93</v>
      </c>
      <c r="H2792" s="441" t="s">
        <v>1103</v>
      </c>
      <c r="I2792" s="441" t="s">
        <v>1128</v>
      </c>
      <c r="J2792" s="441" t="s">
        <v>112</v>
      </c>
      <c r="K2792" s="1111" t="s">
        <v>1110</v>
      </c>
      <c r="L2792" s="441" t="s">
        <v>1120</v>
      </c>
      <c r="M2792" s="441" t="str">
        <f t="shared" si="169"/>
        <v>&lt;INSERT CONNECTION POINT NAME&gt;</v>
      </c>
      <c r="N2792" s="1111" t="s">
        <v>1111</v>
      </c>
      <c r="O2792" s="1112">
        <v>0</v>
      </c>
      <c r="P2792" s="1111"/>
      <c r="Q2792" s="2890"/>
      <c r="R2792" s="2093"/>
      <c r="S2792" s="2883"/>
      <c r="T2792" s="2883"/>
      <c r="U2792" s="2883"/>
      <c r="V2792" s="2883"/>
      <c r="W2792" s="2863"/>
      <c r="X2792" s="2863"/>
      <c r="Y2792" s="2863"/>
      <c r="Z2792" s="2863"/>
      <c r="AA2792" s="2864"/>
      <c r="AB2792" s="1125"/>
      <c r="AC2792" s="1151"/>
      <c r="AD2792" s="1152"/>
      <c r="AE2792" s="1153"/>
      <c r="AF2792" s="1153"/>
      <c r="AG2792" s="1153"/>
      <c r="AH2792" s="124"/>
      <c r="AI2792" s="124"/>
      <c r="AJ2792" s="124"/>
      <c r="AK2792" s="124"/>
      <c r="AL2792" s="1153"/>
      <c r="AM2792" s="124"/>
      <c r="AN2792" s="124"/>
      <c r="AO2792" s="1153"/>
      <c r="AP2792" s="1161"/>
      <c r="AQ2792" s="1153"/>
      <c r="AR2792" s="1154"/>
      <c r="AS2792" s="1154"/>
      <c r="AT2792" s="1154"/>
      <c r="AU2792" s="1154"/>
      <c r="AV2792" s="1154"/>
      <c r="AW2792" s="1154"/>
      <c r="AX2792" s="1154"/>
      <c r="AY2792" s="1154"/>
      <c r="AZ2792" s="1154"/>
      <c r="BA2792" s="1154"/>
      <c r="BB2792" s="1154"/>
    </row>
    <row r="2793" spans="2:54" ht="15" customHeight="1">
      <c r="B2793" s="1155"/>
      <c r="C2793" s="3017"/>
      <c r="D2793" s="3017"/>
      <c r="E2793" s="1146" t="s">
        <v>1130</v>
      </c>
      <c r="F2793" s="1106"/>
      <c r="G2793" s="441" t="s">
        <v>93</v>
      </c>
      <c r="H2793" s="441" t="s">
        <v>1103</v>
      </c>
      <c r="I2793" s="441" t="s">
        <v>1131</v>
      </c>
      <c r="J2793" s="441" t="s">
        <v>112</v>
      </c>
      <c r="K2793" s="1111" t="s">
        <v>1110</v>
      </c>
      <c r="L2793" s="441" t="s">
        <v>1120</v>
      </c>
      <c r="M2793" s="441" t="str">
        <f t="shared" si="169"/>
        <v>&lt;INSERT CONNECTION POINT NAME&gt;</v>
      </c>
      <c r="N2793" s="1111" t="s">
        <v>1111</v>
      </c>
      <c r="O2793" s="1112">
        <v>0</v>
      </c>
      <c r="P2793" s="1111"/>
      <c r="Q2793" s="2890"/>
      <c r="R2793" s="2093"/>
      <c r="S2793" s="2883"/>
      <c r="T2793" s="2883"/>
      <c r="U2793" s="2883"/>
      <c r="V2793" s="2883"/>
      <c r="W2793" s="2863"/>
      <c r="X2793" s="2863"/>
      <c r="Y2793" s="2863"/>
      <c r="Z2793" s="2863"/>
      <c r="AA2793" s="2864"/>
      <c r="AB2793" s="1125"/>
      <c r="AC2793" s="1151"/>
      <c r="AD2793" s="1152"/>
      <c r="AE2793" s="1153"/>
      <c r="AF2793" s="1153"/>
      <c r="AG2793" s="1153"/>
      <c r="AH2793" s="124"/>
      <c r="AI2793" s="124"/>
      <c r="AJ2793" s="124"/>
      <c r="AK2793" s="124"/>
      <c r="AL2793" s="1153"/>
      <c r="AM2793" s="124"/>
      <c r="AN2793" s="124"/>
      <c r="AO2793" s="1153"/>
      <c r="AP2793" s="1161"/>
      <c r="AQ2793" s="1153"/>
      <c r="AR2793" s="1154"/>
      <c r="AS2793" s="1154"/>
      <c r="AT2793" s="1154"/>
      <c r="AU2793" s="1154"/>
      <c r="AV2793" s="1154"/>
      <c r="AW2793" s="1154"/>
      <c r="AX2793" s="1154"/>
      <c r="AY2793" s="1154"/>
      <c r="AZ2793" s="1154"/>
      <c r="BA2793" s="1154"/>
      <c r="BB2793" s="1154"/>
    </row>
    <row r="2794" spans="2:54" ht="15" customHeight="1">
      <c r="B2794" s="1155"/>
      <c r="C2794" s="3016" t="s">
        <v>1112</v>
      </c>
      <c r="D2794" s="3016"/>
      <c r="E2794" s="1146" t="s">
        <v>1127</v>
      </c>
      <c r="F2794" s="1106"/>
      <c r="G2794" s="441" t="s">
        <v>93</v>
      </c>
      <c r="H2794" s="441" t="s">
        <v>1103</v>
      </c>
      <c r="I2794" s="441" t="s">
        <v>1128</v>
      </c>
      <c r="J2794" s="441" t="s">
        <v>112</v>
      </c>
      <c r="K2794" s="1111" t="s">
        <v>1112</v>
      </c>
      <c r="L2794" s="441" t="s">
        <v>1120</v>
      </c>
      <c r="M2794" s="441" t="str">
        <f t="shared" si="169"/>
        <v>&lt;INSERT CONNECTION POINT NAME&gt;</v>
      </c>
      <c r="N2794" s="1111" t="s">
        <v>1113</v>
      </c>
      <c r="O2794" s="1111" t="s">
        <v>1113</v>
      </c>
      <c r="P2794" s="1111"/>
      <c r="Q2794" s="2891"/>
      <c r="R2794" s="2866"/>
      <c r="S2794" s="2866"/>
      <c r="T2794" s="2866"/>
      <c r="U2794" s="2866"/>
      <c r="V2794" s="2866"/>
      <c r="W2794" s="2866"/>
      <c r="X2794" s="2866"/>
      <c r="Y2794" s="2866"/>
      <c r="Z2794" s="2866"/>
      <c r="AA2794" s="2099"/>
      <c r="AB2794" s="1125"/>
      <c r="AC2794" s="1151"/>
      <c r="AD2794" s="1152"/>
      <c r="AE2794" s="1153"/>
      <c r="AF2794" s="1153"/>
      <c r="AG2794" s="1153"/>
      <c r="AH2794" s="124"/>
      <c r="AI2794" s="124"/>
      <c r="AJ2794" s="124"/>
      <c r="AK2794" s="124"/>
      <c r="AL2794" s="1153"/>
      <c r="AM2794" s="124"/>
      <c r="AN2794" s="124"/>
      <c r="AO2794" s="1153"/>
      <c r="AP2794" s="1153"/>
      <c r="AQ2794" s="1153"/>
      <c r="AR2794" s="1154"/>
      <c r="AS2794" s="1154"/>
      <c r="AT2794" s="1154"/>
      <c r="AU2794" s="1154"/>
      <c r="AV2794" s="1154"/>
      <c r="AW2794" s="1154"/>
      <c r="AX2794" s="1154"/>
      <c r="AY2794" s="1154"/>
      <c r="AZ2794" s="1154"/>
      <c r="BA2794" s="1154"/>
      <c r="BB2794" s="1154"/>
    </row>
    <row r="2795" spans="2:54" ht="15" customHeight="1">
      <c r="B2795" s="1155"/>
      <c r="C2795" s="3017"/>
      <c r="D2795" s="3017"/>
      <c r="E2795" s="1146" t="s">
        <v>1130</v>
      </c>
      <c r="F2795" s="1106"/>
      <c r="G2795" s="441" t="s">
        <v>93</v>
      </c>
      <c r="H2795" s="441" t="s">
        <v>1103</v>
      </c>
      <c r="I2795" s="441" t="s">
        <v>1131</v>
      </c>
      <c r="J2795" s="441" t="s">
        <v>112</v>
      </c>
      <c r="K2795" s="1111" t="s">
        <v>1112</v>
      </c>
      <c r="L2795" s="441" t="s">
        <v>1120</v>
      </c>
      <c r="M2795" s="441" t="str">
        <f t="shared" si="169"/>
        <v>&lt;INSERT CONNECTION POINT NAME&gt;</v>
      </c>
      <c r="N2795" s="1111" t="s">
        <v>1113</v>
      </c>
      <c r="O2795" s="1111" t="s">
        <v>1113</v>
      </c>
      <c r="P2795" s="1111"/>
      <c r="Q2795" s="2891"/>
      <c r="R2795" s="2866"/>
      <c r="S2795" s="2866"/>
      <c r="T2795" s="2866"/>
      <c r="U2795" s="2866"/>
      <c r="V2795" s="2866"/>
      <c r="W2795" s="2866"/>
      <c r="X2795" s="2866"/>
      <c r="Y2795" s="2866"/>
      <c r="Z2795" s="2866"/>
      <c r="AA2795" s="2099"/>
      <c r="AB2795" s="1125"/>
      <c r="AC2795" s="1151"/>
      <c r="AD2795" s="1152"/>
      <c r="AE2795" s="1153"/>
      <c r="AF2795" s="1153"/>
      <c r="AG2795" s="1153"/>
      <c r="AH2795" s="124"/>
      <c r="AI2795" s="124"/>
      <c r="AJ2795" s="124"/>
      <c r="AK2795" s="124"/>
      <c r="AL2795" s="1153"/>
      <c r="AM2795" s="124"/>
      <c r="AN2795" s="124"/>
      <c r="AO2795" s="1153"/>
      <c r="AP2795" s="1153"/>
      <c r="AQ2795" s="1153"/>
      <c r="AR2795" s="1154"/>
      <c r="AS2795" s="1154"/>
      <c r="AT2795" s="1154"/>
      <c r="AU2795" s="1154"/>
      <c r="AV2795" s="1154"/>
      <c r="AW2795" s="1154"/>
      <c r="AX2795" s="1154"/>
      <c r="AY2795" s="1154"/>
      <c r="AZ2795" s="1154"/>
      <c r="BA2795" s="1154"/>
      <c r="BB2795" s="1154"/>
    </row>
    <row r="2796" spans="2:54" ht="15" customHeight="1">
      <c r="B2796" s="1155"/>
      <c r="C2796" s="3016" t="s">
        <v>1134</v>
      </c>
      <c r="D2796" s="3016" t="s">
        <v>833</v>
      </c>
      <c r="E2796" s="1146" t="s">
        <v>1127</v>
      </c>
      <c r="F2796" s="1106"/>
      <c r="G2796" s="441" t="s">
        <v>93</v>
      </c>
      <c r="H2796" s="441" t="s">
        <v>1103</v>
      </c>
      <c r="I2796" s="441" t="s">
        <v>1128</v>
      </c>
      <c r="J2796" s="441" t="s">
        <v>112</v>
      </c>
      <c r="K2796" s="1111" t="s">
        <v>1134</v>
      </c>
      <c r="L2796" s="441" t="s">
        <v>1120</v>
      </c>
      <c r="M2796" s="441" t="str">
        <f t="shared" si="169"/>
        <v>&lt;INSERT CONNECTION POINT NAME&gt;</v>
      </c>
      <c r="N2796" s="1111" t="s">
        <v>1115</v>
      </c>
      <c r="O2796" s="1111" t="s">
        <v>833</v>
      </c>
      <c r="P2796" s="1111"/>
      <c r="Q2796" s="2892"/>
      <c r="R2796" s="2096"/>
      <c r="S2796" s="2870"/>
      <c r="T2796" s="2870"/>
      <c r="U2796" s="2870"/>
      <c r="V2796" s="2870"/>
      <c r="W2796" s="2870"/>
      <c r="X2796" s="2870"/>
      <c r="Y2796" s="2870"/>
      <c r="Z2796" s="2870"/>
      <c r="AA2796" s="2871"/>
      <c r="AB2796" s="1125"/>
      <c r="AC2796" s="1151"/>
      <c r="AD2796" s="1152"/>
      <c r="AE2796" s="1153"/>
      <c r="AF2796" s="1153"/>
      <c r="AG2796" s="1153"/>
      <c r="AH2796" s="124"/>
      <c r="AI2796" s="124"/>
      <c r="AJ2796" s="124"/>
      <c r="AK2796" s="124"/>
      <c r="AL2796" s="1153"/>
      <c r="AM2796" s="124"/>
      <c r="AN2796" s="124"/>
      <c r="AO2796" s="1153"/>
      <c r="AP2796" s="1153"/>
      <c r="AQ2796" s="1153"/>
      <c r="AR2796" s="1154"/>
      <c r="AS2796" s="1154"/>
      <c r="AT2796" s="1154"/>
      <c r="AU2796" s="1154"/>
      <c r="AV2796" s="1154"/>
      <c r="AW2796" s="1154"/>
      <c r="AX2796" s="1154"/>
      <c r="AY2796" s="1154"/>
      <c r="AZ2796" s="1154"/>
      <c r="BA2796" s="1154"/>
      <c r="BB2796" s="1154"/>
    </row>
    <row r="2797" spans="2:54" ht="15" customHeight="1">
      <c r="B2797" s="1155"/>
      <c r="C2797" s="3017"/>
      <c r="D2797" s="3017"/>
      <c r="E2797" s="1146" t="s">
        <v>1130</v>
      </c>
      <c r="F2797" s="1106"/>
      <c r="G2797" s="441" t="s">
        <v>93</v>
      </c>
      <c r="H2797" s="441" t="s">
        <v>1103</v>
      </c>
      <c r="I2797" s="441" t="s">
        <v>1131</v>
      </c>
      <c r="J2797" s="441" t="s">
        <v>112</v>
      </c>
      <c r="K2797" s="1111" t="s">
        <v>1134</v>
      </c>
      <c r="L2797" s="441" t="s">
        <v>1120</v>
      </c>
      <c r="M2797" s="441" t="str">
        <f t="shared" si="169"/>
        <v>&lt;INSERT CONNECTION POINT NAME&gt;</v>
      </c>
      <c r="N2797" s="1111" t="s">
        <v>1115</v>
      </c>
      <c r="O2797" s="1111" t="s">
        <v>833</v>
      </c>
      <c r="P2797" s="1111"/>
      <c r="Q2797" s="2892"/>
      <c r="R2797" s="2096"/>
      <c r="S2797" s="2870"/>
      <c r="T2797" s="2870"/>
      <c r="U2797" s="2870"/>
      <c r="V2797" s="2870"/>
      <c r="W2797" s="2870"/>
      <c r="X2797" s="2870"/>
      <c r="Y2797" s="2870"/>
      <c r="Z2797" s="2870"/>
      <c r="AA2797" s="2871"/>
      <c r="AB2797" s="1125"/>
      <c r="AC2797" s="1151"/>
      <c r="AD2797" s="1152"/>
      <c r="AE2797" s="1153"/>
      <c r="AF2797" s="1153"/>
      <c r="AG2797" s="1153"/>
      <c r="AH2797" s="124"/>
      <c r="AI2797" s="124"/>
      <c r="AJ2797" s="124"/>
      <c r="AK2797" s="124"/>
      <c r="AL2797" s="1153"/>
      <c r="AM2797" s="124"/>
      <c r="AN2797" s="124"/>
      <c r="AO2797" s="1153"/>
      <c r="AP2797" s="1153"/>
      <c r="AQ2797" s="1153"/>
      <c r="AR2797" s="1154"/>
      <c r="AS2797" s="1154"/>
      <c r="AT2797" s="1154"/>
      <c r="AU2797" s="1154"/>
      <c r="AV2797" s="1154"/>
      <c r="AW2797" s="1154"/>
      <c r="AX2797" s="1154"/>
      <c r="AY2797" s="1154"/>
      <c r="AZ2797" s="1154"/>
      <c r="BA2797" s="1154"/>
      <c r="BB2797" s="1154"/>
    </row>
    <row r="2798" spans="2:54" ht="15" customHeight="1">
      <c r="B2798" s="1155"/>
      <c r="C2798" s="3016" t="s">
        <v>1135</v>
      </c>
      <c r="D2798" s="3016" t="s">
        <v>833</v>
      </c>
      <c r="E2798" s="1146" t="s">
        <v>1127</v>
      </c>
      <c r="F2798" s="1106"/>
      <c r="G2798" s="441" t="s">
        <v>93</v>
      </c>
      <c r="H2798" s="441" t="s">
        <v>1103</v>
      </c>
      <c r="I2798" s="441" t="s">
        <v>1128</v>
      </c>
      <c r="J2798" s="441" t="s">
        <v>112</v>
      </c>
      <c r="K2798" s="1111" t="s">
        <v>1135</v>
      </c>
      <c r="L2798" s="441" t="s">
        <v>1120</v>
      </c>
      <c r="M2798" s="441" t="str">
        <f t="shared" si="169"/>
        <v>&lt;INSERT CONNECTION POINT NAME&gt;</v>
      </c>
      <c r="N2798" s="1111" t="s">
        <v>1106</v>
      </c>
      <c r="O2798" s="1111" t="s">
        <v>833</v>
      </c>
      <c r="P2798" s="1111"/>
      <c r="Q2798" s="2892"/>
      <c r="R2798" s="2096"/>
      <c r="S2798" s="2870"/>
      <c r="T2798" s="2870"/>
      <c r="U2798" s="2870"/>
      <c r="V2798" s="2870"/>
      <c r="W2798" s="2870"/>
      <c r="X2798" s="2870"/>
      <c r="Y2798" s="2870"/>
      <c r="Z2798" s="2870"/>
      <c r="AA2798" s="2871"/>
      <c r="AB2798" s="1125"/>
      <c r="AC2798" s="1151"/>
      <c r="AD2798" s="1152"/>
      <c r="AE2798" s="1153"/>
      <c r="AF2798" s="1153"/>
      <c r="AG2798" s="1153"/>
      <c r="AH2798" s="124"/>
      <c r="AI2798" s="124"/>
      <c r="AJ2798" s="124"/>
      <c r="AK2798" s="124"/>
      <c r="AL2798" s="1153"/>
      <c r="AM2798" s="124"/>
      <c r="AN2798" s="124"/>
      <c r="AO2798" s="1153"/>
      <c r="AP2798" s="1153"/>
      <c r="AQ2798" s="1153"/>
      <c r="AR2798" s="1154"/>
      <c r="AS2798" s="1154"/>
      <c r="AT2798" s="1154"/>
      <c r="AU2798" s="1154"/>
      <c r="AV2798" s="1154"/>
      <c r="AW2798" s="1154"/>
      <c r="AX2798" s="1154"/>
      <c r="AY2798" s="1154"/>
      <c r="AZ2798" s="1154"/>
      <c r="BA2798" s="1154"/>
      <c r="BB2798" s="1154"/>
    </row>
    <row r="2799" spans="2:54" ht="15" customHeight="1">
      <c r="B2799" s="1155"/>
      <c r="C2799" s="3017"/>
      <c r="D2799" s="3017"/>
      <c r="E2799" s="1146" t="s">
        <v>1130</v>
      </c>
      <c r="F2799" s="1106"/>
      <c r="G2799" s="441" t="s">
        <v>93</v>
      </c>
      <c r="H2799" s="441" t="s">
        <v>1103</v>
      </c>
      <c r="I2799" s="441" t="s">
        <v>1131</v>
      </c>
      <c r="J2799" s="441" t="s">
        <v>112</v>
      </c>
      <c r="K2799" s="1111" t="s">
        <v>1135</v>
      </c>
      <c r="L2799" s="441" t="s">
        <v>1120</v>
      </c>
      <c r="M2799" s="441" t="str">
        <f t="shared" si="169"/>
        <v>&lt;INSERT CONNECTION POINT NAME&gt;</v>
      </c>
      <c r="N2799" s="1111" t="s">
        <v>1106</v>
      </c>
      <c r="O2799" s="1111" t="s">
        <v>833</v>
      </c>
      <c r="P2799" s="1111"/>
      <c r="Q2799" s="2892"/>
      <c r="R2799" s="2096"/>
      <c r="S2799" s="2870"/>
      <c r="T2799" s="2870"/>
      <c r="U2799" s="2870"/>
      <c r="V2799" s="2870"/>
      <c r="W2799" s="2870"/>
      <c r="X2799" s="2870"/>
      <c r="Y2799" s="2870"/>
      <c r="Z2799" s="2870"/>
      <c r="AA2799" s="2871"/>
      <c r="AB2799" s="1125"/>
      <c r="AC2799" s="1151"/>
      <c r="AD2799" s="1152"/>
      <c r="AE2799" s="1153"/>
      <c r="AF2799" s="1153"/>
      <c r="AG2799" s="1153"/>
      <c r="AH2799" s="124"/>
      <c r="AI2799" s="124"/>
      <c r="AJ2799" s="124"/>
      <c r="AK2799" s="124"/>
      <c r="AL2799" s="1153"/>
      <c r="AM2799" s="124"/>
      <c r="AN2799" s="124"/>
      <c r="AO2799" s="1153"/>
      <c r="AP2799" s="1153"/>
      <c r="AQ2799" s="1153"/>
      <c r="AR2799" s="1154"/>
      <c r="AS2799" s="1154"/>
      <c r="AT2799" s="1154"/>
      <c r="AU2799" s="1154"/>
      <c r="AV2799" s="1154"/>
      <c r="AW2799" s="1154"/>
      <c r="AX2799" s="1154"/>
      <c r="AY2799" s="1154"/>
      <c r="AZ2799" s="1154"/>
      <c r="BA2799" s="1154"/>
      <c r="BB2799" s="1154"/>
    </row>
    <row r="2800" spans="2:54" ht="15" customHeight="1">
      <c r="B2800" s="1155"/>
      <c r="C2800" s="3016" t="s">
        <v>1135</v>
      </c>
      <c r="D2800" s="3016" t="s">
        <v>842</v>
      </c>
      <c r="E2800" s="1146" t="s">
        <v>1127</v>
      </c>
      <c r="F2800" s="1106"/>
      <c r="G2800" s="441" t="s">
        <v>93</v>
      </c>
      <c r="H2800" s="441" t="s">
        <v>1103</v>
      </c>
      <c r="I2800" s="441" t="s">
        <v>1128</v>
      </c>
      <c r="J2800" s="441" t="s">
        <v>112</v>
      </c>
      <c r="K2800" s="1111" t="s">
        <v>1135</v>
      </c>
      <c r="L2800" s="441" t="s">
        <v>1120</v>
      </c>
      <c r="M2800" s="441" t="str">
        <f t="shared" si="169"/>
        <v>&lt;INSERT CONNECTION POINT NAME&gt;</v>
      </c>
      <c r="N2800" s="1111" t="s">
        <v>1106</v>
      </c>
      <c r="O2800" s="1111" t="s">
        <v>842</v>
      </c>
      <c r="P2800" s="1111"/>
      <c r="Q2800" s="2892"/>
      <c r="R2800" s="2096"/>
      <c r="S2800" s="2870"/>
      <c r="T2800" s="2870"/>
      <c r="U2800" s="2870"/>
      <c r="V2800" s="2870"/>
      <c r="W2800" s="2870"/>
      <c r="X2800" s="2870"/>
      <c r="Y2800" s="2870"/>
      <c r="Z2800" s="2870"/>
      <c r="AA2800" s="2871"/>
      <c r="AB2800" s="1125"/>
      <c r="AC2800" s="1151"/>
      <c r="AD2800" s="1152"/>
      <c r="AE2800" s="1153"/>
      <c r="AF2800" s="1153"/>
      <c r="AG2800" s="1153"/>
      <c r="AH2800" s="124"/>
      <c r="AI2800" s="124"/>
      <c r="AJ2800" s="124"/>
      <c r="AK2800" s="124"/>
      <c r="AL2800" s="1153"/>
      <c r="AM2800" s="124"/>
      <c r="AN2800" s="124"/>
      <c r="AO2800" s="1153"/>
      <c r="AP2800" s="1153"/>
      <c r="AQ2800" s="1153"/>
      <c r="AR2800" s="1154"/>
      <c r="AS2800" s="1154"/>
      <c r="AT2800" s="1154"/>
      <c r="AU2800" s="1154"/>
      <c r="AV2800" s="1154"/>
      <c r="AW2800" s="1154"/>
      <c r="AX2800" s="1154"/>
      <c r="AY2800" s="1154"/>
      <c r="AZ2800" s="1154"/>
      <c r="BA2800" s="1154"/>
      <c r="BB2800" s="1154"/>
    </row>
    <row r="2801" spans="2:54" ht="15" customHeight="1">
      <c r="B2801" s="1155"/>
      <c r="C2801" s="3017"/>
      <c r="D2801" s="3017"/>
      <c r="E2801" s="1146" t="s">
        <v>1130</v>
      </c>
      <c r="F2801" s="1106"/>
      <c r="G2801" s="441" t="s">
        <v>93</v>
      </c>
      <c r="H2801" s="441" t="s">
        <v>1103</v>
      </c>
      <c r="I2801" s="441" t="s">
        <v>1131</v>
      </c>
      <c r="J2801" s="441" t="s">
        <v>112</v>
      </c>
      <c r="K2801" s="1111" t="s">
        <v>1135</v>
      </c>
      <c r="L2801" s="441" t="s">
        <v>1120</v>
      </c>
      <c r="M2801" s="441" t="str">
        <f t="shared" si="169"/>
        <v>&lt;INSERT CONNECTION POINT NAME&gt;</v>
      </c>
      <c r="N2801" s="1111" t="s">
        <v>1106</v>
      </c>
      <c r="O2801" s="1111" t="s">
        <v>842</v>
      </c>
      <c r="P2801" s="1111"/>
      <c r="Q2801" s="2892"/>
      <c r="R2801" s="2096"/>
      <c r="S2801" s="2870"/>
      <c r="T2801" s="2870"/>
      <c r="U2801" s="2870"/>
      <c r="V2801" s="2870"/>
      <c r="W2801" s="2870"/>
      <c r="X2801" s="2870"/>
      <c r="Y2801" s="2870"/>
      <c r="Z2801" s="2870"/>
      <c r="AA2801" s="2871"/>
      <c r="AB2801" s="1125"/>
      <c r="AC2801" s="1151"/>
      <c r="AD2801" s="1152"/>
      <c r="AE2801" s="1153"/>
      <c r="AF2801" s="1153"/>
      <c r="AG2801" s="1153"/>
      <c r="AH2801" s="124"/>
      <c r="AI2801" s="124"/>
      <c r="AJ2801" s="124"/>
      <c r="AK2801" s="124"/>
      <c r="AL2801" s="1153"/>
      <c r="AM2801" s="124"/>
      <c r="AN2801" s="124"/>
      <c r="AO2801" s="1153"/>
      <c r="AP2801" s="1153"/>
      <c r="AQ2801" s="1153"/>
      <c r="AR2801" s="1154"/>
      <c r="AS2801" s="1154"/>
      <c r="AT2801" s="1154"/>
      <c r="AU2801" s="1154"/>
      <c r="AV2801" s="1154"/>
      <c r="AW2801" s="1154"/>
      <c r="AX2801" s="1154"/>
      <c r="AY2801" s="1154"/>
      <c r="AZ2801" s="1154"/>
      <c r="BA2801" s="1154"/>
      <c r="BB2801" s="1154"/>
    </row>
    <row r="2802" spans="2:54" ht="15" customHeight="1">
      <c r="B2802" s="1155"/>
      <c r="C2802" s="3016" t="s">
        <v>1136</v>
      </c>
      <c r="D2802" s="3016" t="s">
        <v>833</v>
      </c>
      <c r="E2802" s="1146" t="s">
        <v>1127</v>
      </c>
      <c r="F2802" s="1106"/>
      <c r="G2802" s="441" t="s">
        <v>93</v>
      </c>
      <c r="H2802" s="441" t="s">
        <v>1103</v>
      </c>
      <c r="I2802" s="441" t="s">
        <v>1128</v>
      </c>
      <c r="J2802" s="441" t="s">
        <v>112</v>
      </c>
      <c r="K2802" s="1111" t="s">
        <v>1136</v>
      </c>
      <c r="L2802" s="441" t="s">
        <v>1120</v>
      </c>
      <c r="M2802" s="441" t="str">
        <f t="shared" si="169"/>
        <v>&lt;INSERT CONNECTION POINT NAME&gt;</v>
      </c>
      <c r="N2802" s="1111" t="s">
        <v>1106</v>
      </c>
      <c r="O2802" s="1111" t="s">
        <v>833</v>
      </c>
      <c r="P2802" s="1111"/>
      <c r="Q2802" s="2892"/>
      <c r="R2802" s="2096"/>
      <c r="S2802" s="2870"/>
      <c r="T2802" s="2870"/>
      <c r="U2802" s="2870"/>
      <c r="V2802" s="2870"/>
      <c r="W2802" s="2870"/>
      <c r="X2802" s="2870"/>
      <c r="Y2802" s="2870"/>
      <c r="Z2802" s="2870"/>
      <c r="AA2802" s="2871"/>
      <c r="AB2802" s="1125"/>
      <c r="AC2802" s="1151"/>
      <c r="AD2802" s="1152"/>
      <c r="AE2802" s="1153"/>
      <c r="AF2802" s="1153"/>
      <c r="AG2802" s="1153"/>
      <c r="AH2802" s="124"/>
      <c r="AI2802" s="124"/>
      <c r="AJ2802" s="124"/>
      <c r="AK2802" s="124"/>
      <c r="AL2802" s="1153"/>
      <c r="AM2802" s="124"/>
      <c r="AN2802" s="124"/>
      <c r="AO2802" s="1153"/>
      <c r="AP2802" s="1153"/>
      <c r="AQ2802" s="1153"/>
      <c r="AR2802" s="1154"/>
      <c r="AS2802" s="1154"/>
      <c r="AT2802" s="1154"/>
      <c r="AU2802" s="1154"/>
      <c r="AV2802" s="1154"/>
      <c r="AW2802" s="1154"/>
      <c r="AX2802" s="1154"/>
      <c r="AY2802" s="1154"/>
      <c r="AZ2802" s="1154"/>
      <c r="BA2802" s="1154"/>
      <c r="BB2802" s="1154"/>
    </row>
    <row r="2803" spans="2:54" ht="15" customHeight="1">
      <c r="B2803" s="1155"/>
      <c r="C2803" s="3017"/>
      <c r="D2803" s="3017"/>
      <c r="E2803" s="1146" t="s">
        <v>1130</v>
      </c>
      <c r="F2803" s="1106"/>
      <c r="G2803" s="441" t="s">
        <v>93</v>
      </c>
      <c r="H2803" s="441" t="s">
        <v>1103</v>
      </c>
      <c r="I2803" s="441" t="s">
        <v>1131</v>
      </c>
      <c r="J2803" s="441" t="s">
        <v>112</v>
      </c>
      <c r="K2803" s="1111" t="s">
        <v>1136</v>
      </c>
      <c r="L2803" s="441" t="s">
        <v>1120</v>
      </c>
      <c r="M2803" s="441" t="str">
        <f t="shared" si="169"/>
        <v>&lt;INSERT CONNECTION POINT NAME&gt;</v>
      </c>
      <c r="N2803" s="1111" t="s">
        <v>1106</v>
      </c>
      <c r="O2803" s="1111" t="s">
        <v>833</v>
      </c>
      <c r="P2803" s="1111"/>
      <c r="Q2803" s="2100"/>
      <c r="R2803" s="2101"/>
      <c r="S2803" s="2102"/>
      <c r="T2803" s="2102"/>
      <c r="U2803" s="2102"/>
      <c r="V2803" s="2102"/>
      <c r="W2803" s="2102"/>
      <c r="X2803" s="2102"/>
      <c r="Y2803" s="2102"/>
      <c r="Z2803" s="2102"/>
      <c r="AA2803" s="2103"/>
      <c r="AB2803" s="1125"/>
      <c r="AC2803" s="1151"/>
      <c r="AD2803" s="1152"/>
      <c r="AE2803" s="1153"/>
      <c r="AF2803" s="1153"/>
      <c r="AG2803" s="1153"/>
      <c r="AH2803" s="124"/>
      <c r="AI2803" s="124"/>
      <c r="AJ2803" s="124"/>
      <c r="AK2803" s="124"/>
      <c r="AL2803" s="1153"/>
      <c r="AM2803" s="124"/>
      <c r="AN2803" s="124"/>
      <c r="AO2803" s="1153"/>
      <c r="AP2803" s="1153"/>
      <c r="AQ2803" s="1153"/>
      <c r="AR2803" s="1154"/>
      <c r="AS2803" s="1154"/>
      <c r="AT2803" s="1154"/>
      <c r="AU2803" s="1154"/>
      <c r="AV2803" s="1154"/>
      <c r="AW2803" s="1154"/>
      <c r="AX2803" s="1154"/>
      <c r="AY2803" s="1154"/>
      <c r="AZ2803" s="1154"/>
      <c r="BA2803" s="1154"/>
      <c r="BB2803" s="1154"/>
    </row>
    <row r="2804" spans="2:54" ht="15" customHeight="1">
      <c r="B2804" s="1155"/>
      <c r="C2804" s="3016" t="s">
        <v>1136</v>
      </c>
      <c r="D2804" s="3016" t="s">
        <v>842</v>
      </c>
      <c r="E2804" s="1146" t="s">
        <v>1127</v>
      </c>
      <c r="F2804" s="1106"/>
      <c r="G2804" s="441" t="s">
        <v>93</v>
      </c>
      <c r="H2804" s="441" t="s">
        <v>1103</v>
      </c>
      <c r="I2804" s="441" t="s">
        <v>1128</v>
      </c>
      <c r="J2804" s="441" t="s">
        <v>112</v>
      </c>
      <c r="K2804" s="1111" t="s">
        <v>1136</v>
      </c>
      <c r="L2804" s="441" t="s">
        <v>1120</v>
      </c>
      <c r="M2804" s="441" t="str">
        <f t="shared" si="169"/>
        <v>&lt;INSERT CONNECTION POINT NAME&gt;</v>
      </c>
      <c r="N2804" s="1111" t="s">
        <v>1106</v>
      </c>
      <c r="O2804" s="1111" t="s">
        <v>842</v>
      </c>
      <c r="P2804" s="1111"/>
      <c r="Q2804" s="2100"/>
      <c r="R2804" s="2101"/>
      <c r="S2804" s="2102"/>
      <c r="T2804" s="2102"/>
      <c r="U2804" s="2102"/>
      <c r="V2804" s="2102"/>
      <c r="W2804" s="2102"/>
      <c r="X2804" s="2102"/>
      <c r="Y2804" s="2102"/>
      <c r="Z2804" s="2102"/>
      <c r="AA2804" s="2103"/>
      <c r="AB2804" s="1125"/>
      <c r="AC2804" s="1151"/>
      <c r="AD2804" s="1152"/>
      <c r="AE2804" s="1153"/>
      <c r="AF2804" s="1153"/>
      <c r="AG2804" s="1153"/>
      <c r="AH2804" s="124"/>
      <c r="AI2804" s="124"/>
      <c r="AJ2804" s="124"/>
      <c r="AK2804" s="124"/>
      <c r="AL2804" s="1153"/>
      <c r="AM2804" s="124"/>
      <c r="AN2804" s="124"/>
      <c r="AO2804" s="1153"/>
      <c r="AP2804" s="1153"/>
      <c r="AQ2804" s="1153"/>
      <c r="AR2804" s="1154"/>
      <c r="AS2804" s="1154"/>
      <c r="AT2804" s="1154"/>
      <c r="AU2804" s="1154"/>
      <c r="AV2804" s="1154"/>
      <c r="AW2804" s="1154"/>
      <c r="AX2804" s="1154"/>
      <c r="AY2804" s="1154"/>
      <c r="AZ2804" s="1154"/>
      <c r="BA2804" s="1154"/>
      <c r="BB2804" s="1154"/>
    </row>
    <row r="2805" spans="2:54" ht="15" customHeight="1" thickBot="1">
      <c r="B2805" s="2872"/>
      <c r="C2805" s="3018"/>
      <c r="D2805" s="3018"/>
      <c r="E2805" s="2873" t="s">
        <v>1130</v>
      </c>
      <c r="F2805" s="1106"/>
      <c r="G2805" s="441" t="s">
        <v>93</v>
      </c>
      <c r="H2805" s="441" t="s">
        <v>1103</v>
      </c>
      <c r="I2805" s="441" t="s">
        <v>1131</v>
      </c>
      <c r="J2805" s="441" t="s">
        <v>112</v>
      </c>
      <c r="K2805" s="1111" t="s">
        <v>1136</v>
      </c>
      <c r="L2805" s="441" t="s">
        <v>1120</v>
      </c>
      <c r="M2805" s="441" t="str">
        <f t="shared" si="169"/>
        <v>&lt;INSERT CONNECTION POINT NAME&gt;</v>
      </c>
      <c r="N2805" s="1111" t="s">
        <v>1106</v>
      </c>
      <c r="O2805" s="1111" t="s">
        <v>842</v>
      </c>
      <c r="P2805" s="1111"/>
      <c r="Q2805" s="2893"/>
      <c r="R2805" s="2894"/>
      <c r="S2805" s="2877"/>
      <c r="T2805" s="2877"/>
      <c r="U2805" s="2877"/>
      <c r="V2805" s="2877"/>
      <c r="W2805" s="2877"/>
      <c r="X2805" s="2877"/>
      <c r="Y2805" s="2877"/>
      <c r="Z2805" s="2877"/>
      <c r="AA2805" s="2878"/>
      <c r="AB2805" s="1162"/>
      <c r="AC2805" s="1151"/>
      <c r="AD2805" s="1152"/>
      <c r="AE2805" s="1153"/>
      <c r="AF2805" s="1153"/>
      <c r="AG2805" s="1153"/>
      <c r="AH2805" s="124"/>
      <c r="AI2805" s="124"/>
      <c r="AJ2805" s="124"/>
      <c r="AK2805" s="124"/>
      <c r="AL2805" s="1153"/>
      <c r="AM2805" s="124"/>
      <c r="AN2805" s="124"/>
      <c r="AO2805" s="1153"/>
      <c r="AP2805" s="1153"/>
      <c r="AQ2805" s="1153"/>
      <c r="AR2805" s="1154"/>
      <c r="AS2805" s="1154"/>
      <c r="AT2805" s="1154"/>
      <c r="AU2805" s="1154"/>
      <c r="AV2805" s="1154"/>
      <c r="AW2805" s="1154"/>
      <c r="AX2805" s="1154"/>
      <c r="AY2805" s="1154"/>
      <c r="AZ2805" s="1154"/>
      <c r="BA2805" s="1154"/>
      <c r="BB2805" s="1154"/>
    </row>
    <row r="2806" spans="2:54" ht="15" customHeight="1">
      <c r="B2806" s="1145" t="s">
        <v>1125</v>
      </c>
      <c r="C2806" s="3019" t="s">
        <v>1126</v>
      </c>
      <c r="D2806" s="3019" t="s">
        <v>842</v>
      </c>
      <c r="E2806" s="1146" t="s">
        <v>1127</v>
      </c>
      <c r="F2806" s="1106"/>
      <c r="G2806" s="441" t="s">
        <v>93</v>
      </c>
      <c r="H2806" s="441" t="s">
        <v>1103</v>
      </c>
      <c r="I2806" s="441" t="s">
        <v>1128</v>
      </c>
      <c r="J2806" s="441" t="s">
        <v>112</v>
      </c>
      <c r="K2806" s="441" t="s">
        <v>1126</v>
      </c>
      <c r="L2806" s="441" t="s">
        <v>1120</v>
      </c>
      <c r="M2806" s="441" t="str">
        <f t="shared" ref="M2806" si="171">B2806</f>
        <v>&lt;INSERT CONNECTION POINT NAME&gt;</v>
      </c>
      <c r="N2806" s="441" t="s">
        <v>1129</v>
      </c>
      <c r="O2806" s="441" t="s">
        <v>842</v>
      </c>
      <c r="P2806" s="1111"/>
      <c r="Q2806" s="1147"/>
      <c r="R2806" s="1148"/>
      <c r="S2806" s="1149"/>
      <c r="T2806" s="1149"/>
      <c r="U2806" s="1149"/>
      <c r="V2806" s="1149"/>
      <c r="W2806" s="1149"/>
      <c r="X2806" s="1149"/>
      <c r="Y2806" s="1149"/>
      <c r="Z2806" s="1149"/>
      <c r="AA2806" s="1150"/>
      <c r="AC2806" s="124"/>
      <c r="AD2806" s="124"/>
      <c r="AE2806" s="124"/>
      <c r="AF2806" s="124"/>
      <c r="AG2806" s="124"/>
      <c r="AH2806" s="124"/>
      <c r="AI2806" s="124"/>
      <c r="AJ2806" s="124"/>
      <c r="AK2806" s="124"/>
      <c r="AL2806" s="124"/>
      <c r="AM2806" s="124"/>
      <c r="AN2806" s="124"/>
      <c r="AO2806" s="124"/>
      <c r="AP2806" s="124"/>
      <c r="AQ2806" s="124"/>
      <c r="AR2806" s="124"/>
      <c r="AS2806" s="124"/>
      <c r="AT2806" s="124"/>
      <c r="AU2806" s="124"/>
      <c r="AV2806" s="124"/>
      <c r="AW2806" s="124"/>
      <c r="AX2806" s="124"/>
      <c r="AY2806" s="124"/>
      <c r="AZ2806" s="124"/>
      <c r="BA2806" s="124"/>
      <c r="BB2806" s="124"/>
    </row>
    <row r="2807" spans="2:54" ht="15" customHeight="1">
      <c r="B2807" s="1155"/>
      <c r="C2807" s="3017"/>
      <c r="D2807" s="3017"/>
      <c r="E2807" s="1146" t="s">
        <v>1130</v>
      </c>
      <c r="F2807" s="1106"/>
      <c r="G2807" s="441" t="s">
        <v>93</v>
      </c>
      <c r="H2807" s="441" t="s">
        <v>1103</v>
      </c>
      <c r="I2807" s="441" t="s">
        <v>1131</v>
      </c>
      <c r="J2807" s="441" t="s">
        <v>112</v>
      </c>
      <c r="K2807" s="441" t="s">
        <v>1126</v>
      </c>
      <c r="L2807" s="441" t="s">
        <v>1120</v>
      </c>
      <c r="M2807" s="441" t="str">
        <f t="shared" si="169"/>
        <v>&lt;INSERT CONNECTION POINT NAME&gt;</v>
      </c>
      <c r="N2807" s="441" t="s">
        <v>1129</v>
      </c>
      <c r="O2807" s="441" t="s">
        <v>842</v>
      </c>
      <c r="P2807" s="1111"/>
      <c r="Q2807" s="1156"/>
      <c r="R2807" s="1157"/>
      <c r="S2807" s="1158"/>
      <c r="T2807" s="1158"/>
      <c r="U2807" s="1158"/>
      <c r="V2807" s="1158"/>
      <c r="W2807" s="1158"/>
      <c r="X2807" s="1158"/>
      <c r="Y2807" s="1158"/>
      <c r="Z2807" s="1158"/>
      <c r="AA2807" s="1159"/>
      <c r="AC2807" s="124"/>
      <c r="AD2807" s="124"/>
      <c r="AE2807" s="124"/>
      <c r="AF2807" s="124"/>
      <c r="AG2807" s="124"/>
      <c r="AH2807" s="124"/>
      <c r="AI2807" s="124"/>
      <c r="AJ2807" s="124"/>
      <c r="AK2807" s="124"/>
      <c r="AL2807" s="124"/>
      <c r="AM2807" s="124"/>
      <c r="AN2807" s="124"/>
      <c r="AO2807" s="124"/>
      <c r="AP2807" s="124"/>
      <c r="AQ2807" s="124"/>
      <c r="AR2807" s="124"/>
      <c r="AS2807" s="124"/>
      <c r="AT2807" s="124"/>
      <c r="AU2807" s="124"/>
      <c r="AV2807" s="124"/>
      <c r="AW2807" s="124"/>
      <c r="AX2807" s="124"/>
      <c r="AY2807" s="124"/>
      <c r="AZ2807" s="124"/>
      <c r="BA2807" s="124"/>
      <c r="BB2807" s="124"/>
    </row>
    <row r="2808" spans="2:54" ht="15" customHeight="1">
      <c r="B2808" s="1155"/>
      <c r="C2808" s="3016" t="s">
        <v>1132</v>
      </c>
      <c r="D2808" s="3016" t="s">
        <v>833</v>
      </c>
      <c r="E2808" s="1146" t="s">
        <v>1127</v>
      </c>
      <c r="F2808" s="1106"/>
      <c r="G2808" s="441" t="s">
        <v>93</v>
      </c>
      <c r="H2808" s="441" t="s">
        <v>1103</v>
      </c>
      <c r="I2808" s="441" t="s">
        <v>1128</v>
      </c>
      <c r="J2808" s="441" t="s">
        <v>112</v>
      </c>
      <c r="K2808" s="1111" t="s">
        <v>1132</v>
      </c>
      <c r="L2808" s="441" t="s">
        <v>1120</v>
      </c>
      <c r="M2808" s="441" t="str">
        <f t="shared" si="169"/>
        <v>&lt;INSERT CONNECTION POINT NAME&gt;</v>
      </c>
      <c r="N2808" s="1111" t="s">
        <v>1106</v>
      </c>
      <c r="O2808" s="1111" t="s">
        <v>833</v>
      </c>
      <c r="P2808" s="1111"/>
      <c r="Q2808" s="2850"/>
      <c r="R2808" s="2097"/>
      <c r="S2808" s="2851"/>
      <c r="T2808" s="2851"/>
      <c r="U2808" s="2851"/>
      <c r="V2808" s="2851"/>
      <c r="W2808" s="2852"/>
      <c r="X2808" s="2852"/>
      <c r="Y2808" s="2852"/>
      <c r="Z2808" s="2852"/>
      <c r="AA2808" s="2853"/>
      <c r="AC2808" s="124"/>
      <c r="AD2808" s="124"/>
      <c r="AE2808" s="124"/>
      <c r="AF2808" s="124"/>
      <c r="AG2808" s="124"/>
      <c r="AH2808" s="124"/>
      <c r="AI2808" s="124"/>
      <c r="AJ2808" s="124"/>
      <c r="AK2808" s="124"/>
      <c r="AL2808" s="124"/>
      <c r="AM2808" s="124"/>
      <c r="AN2808" s="124"/>
      <c r="AO2808" s="124"/>
      <c r="AP2808" s="124"/>
      <c r="AQ2808" s="124"/>
      <c r="AR2808" s="124"/>
      <c r="AS2808" s="124"/>
      <c r="AT2808" s="124"/>
      <c r="AU2808" s="124"/>
      <c r="AV2808" s="124"/>
      <c r="AW2808" s="124"/>
      <c r="AX2808" s="124"/>
      <c r="AY2808" s="124"/>
      <c r="AZ2808" s="124"/>
      <c r="BA2808" s="124"/>
      <c r="BB2808" s="124"/>
    </row>
    <row r="2809" spans="2:54" ht="15" customHeight="1">
      <c r="B2809" s="1155"/>
      <c r="C2809" s="3017"/>
      <c r="D2809" s="3017"/>
      <c r="E2809" s="1146" t="s">
        <v>1130</v>
      </c>
      <c r="F2809" s="1106"/>
      <c r="G2809" s="441" t="s">
        <v>93</v>
      </c>
      <c r="H2809" s="441" t="s">
        <v>1103</v>
      </c>
      <c r="I2809" s="441" t="s">
        <v>1131</v>
      </c>
      <c r="J2809" s="441" t="s">
        <v>112</v>
      </c>
      <c r="K2809" s="1111" t="s">
        <v>1132</v>
      </c>
      <c r="L2809" s="441" t="s">
        <v>1120</v>
      </c>
      <c r="M2809" s="441" t="str">
        <f t="shared" si="169"/>
        <v>&lt;INSERT CONNECTION POINT NAME&gt;</v>
      </c>
      <c r="N2809" s="1111" t="s">
        <v>1106</v>
      </c>
      <c r="O2809" s="1111" t="s">
        <v>833</v>
      </c>
      <c r="P2809" s="1111"/>
      <c r="Q2809" s="2850"/>
      <c r="R2809" s="2097"/>
      <c r="S2809" s="2851"/>
      <c r="T2809" s="2851"/>
      <c r="U2809" s="2851"/>
      <c r="V2809" s="2851"/>
      <c r="W2809" s="2852"/>
      <c r="X2809" s="2852"/>
      <c r="Y2809" s="2852"/>
      <c r="Z2809" s="2852"/>
      <c r="AA2809" s="2853"/>
      <c r="AC2809" s="124"/>
      <c r="AD2809" s="124"/>
      <c r="AE2809" s="124"/>
      <c r="AF2809" s="124"/>
      <c r="AG2809" s="124"/>
      <c r="AH2809" s="124"/>
      <c r="AI2809" s="124"/>
      <c r="AJ2809" s="124"/>
      <c r="AK2809" s="124"/>
      <c r="AL2809" s="124"/>
      <c r="AM2809" s="124"/>
      <c r="AN2809" s="124"/>
      <c r="AO2809" s="124"/>
      <c r="AP2809" s="124"/>
      <c r="AQ2809" s="124"/>
      <c r="AR2809" s="124"/>
      <c r="AS2809" s="124"/>
      <c r="AT2809" s="124"/>
      <c r="AU2809" s="124"/>
      <c r="AV2809" s="124"/>
      <c r="AW2809" s="124"/>
      <c r="AX2809" s="124"/>
      <c r="AY2809" s="124"/>
      <c r="AZ2809" s="124"/>
      <c r="BA2809" s="124"/>
      <c r="BB2809" s="124"/>
    </row>
    <row r="2810" spans="2:54" ht="15" customHeight="1">
      <c r="B2810" s="1155"/>
      <c r="C2810" s="3016" t="s">
        <v>1132</v>
      </c>
      <c r="D2810" s="3016" t="s">
        <v>842</v>
      </c>
      <c r="E2810" s="1146" t="s">
        <v>1127</v>
      </c>
      <c r="F2810" s="1106"/>
      <c r="G2810" s="441" t="s">
        <v>93</v>
      </c>
      <c r="H2810" s="441" t="s">
        <v>1103</v>
      </c>
      <c r="I2810" s="441" t="s">
        <v>1128</v>
      </c>
      <c r="J2810" s="441" t="s">
        <v>112</v>
      </c>
      <c r="K2810" s="1111" t="s">
        <v>1132</v>
      </c>
      <c r="L2810" s="441" t="s">
        <v>1120</v>
      </c>
      <c r="M2810" s="441" t="str">
        <f t="shared" si="169"/>
        <v>&lt;INSERT CONNECTION POINT NAME&gt;</v>
      </c>
      <c r="N2810" s="1111" t="s">
        <v>1106</v>
      </c>
      <c r="O2810" s="1112" t="s">
        <v>842</v>
      </c>
      <c r="P2810" s="1111"/>
      <c r="Q2810" s="2850"/>
      <c r="R2810" s="2097"/>
      <c r="S2810" s="2851"/>
      <c r="T2810" s="2851"/>
      <c r="U2810" s="2851"/>
      <c r="V2810" s="2851"/>
      <c r="W2810" s="2852"/>
      <c r="X2810" s="2852"/>
      <c r="Y2810" s="2852"/>
      <c r="Z2810" s="2852"/>
      <c r="AA2810" s="2853"/>
      <c r="AC2810" s="124"/>
      <c r="AD2810" s="124"/>
      <c r="AE2810" s="124"/>
      <c r="AF2810" s="124"/>
      <c r="AG2810" s="124"/>
      <c r="AH2810" s="124"/>
      <c r="AI2810" s="124"/>
      <c r="AJ2810" s="124"/>
      <c r="AK2810" s="124"/>
      <c r="AL2810" s="124"/>
      <c r="AM2810" s="124"/>
      <c r="AN2810" s="124"/>
      <c r="AO2810" s="124"/>
      <c r="AP2810" s="124"/>
      <c r="AQ2810" s="124"/>
      <c r="AR2810" s="124"/>
      <c r="AS2810" s="124"/>
      <c r="AT2810" s="124"/>
      <c r="AU2810" s="124"/>
      <c r="AV2810" s="124"/>
      <c r="AW2810" s="124"/>
      <c r="AX2810" s="124"/>
      <c r="AY2810" s="124"/>
      <c r="AZ2810" s="124"/>
      <c r="BA2810" s="124"/>
      <c r="BB2810" s="124"/>
    </row>
    <row r="2811" spans="2:54" ht="15" customHeight="1">
      <c r="B2811" s="1155"/>
      <c r="C2811" s="3017"/>
      <c r="D2811" s="3017"/>
      <c r="E2811" s="1146" t="s">
        <v>1130</v>
      </c>
      <c r="F2811" s="1106"/>
      <c r="G2811" s="441" t="s">
        <v>93</v>
      </c>
      <c r="H2811" s="441" t="s">
        <v>1103</v>
      </c>
      <c r="I2811" s="441" t="s">
        <v>1131</v>
      </c>
      <c r="J2811" s="441" t="s">
        <v>112</v>
      </c>
      <c r="K2811" s="1111" t="s">
        <v>1132</v>
      </c>
      <c r="L2811" s="441" t="s">
        <v>1120</v>
      </c>
      <c r="M2811" s="441" t="str">
        <f t="shared" si="169"/>
        <v>&lt;INSERT CONNECTION POINT NAME&gt;</v>
      </c>
      <c r="N2811" s="1111" t="s">
        <v>1106</v>
      </c>
      <c r="O2811" s="1112" t="s">
        <v>842</v>
      </c>
      <c r="P2811" s="1111"/>
      <c r="Q2811" s="2850"/>
      <c r="R2811" s="2097"/>
      <c r="S2811" s="2851"/>
      <c r="T2811" s="2851"/>
      <c r="U2811" s="2851"/>
      <c r="V2811" s="2851"/>
      <c r="W2811" s="2852"/>
      <c r="X2811" s="2852"/>
      <c r="Y2811" s="2852"/>
      <c r="Z2811" s="2852"/>
      <c r="AA2811" s="2853"/>
      <c r="AC2811" s="124"/>
      <c r="AD2811" s="124"/>
      <c r="AE2811" s="124"/>
      <c r="AF2811" s="124"/>
      <c r="AG2811" s="124"/>
      <c r="AH2811" s="124"/>
      <c r="AI2811" s="124"/>
      <c r="AJ2811" s="124"/>
      <c r="AK2811" s="124"/>
      <c r="AL2811" s="124"/>
      <c r="AM2811" s="124"/>
      <c r="AN2811" s="124"/>
      <c r="AO2811" s="124"/>
      <c r="AP2811" s="124"/>
      <c r="AQ2811" s="124"/>
      <c r="AR2811" s="124"/>
      <c r="AS2811" s="124"/>
      <c r="AT2811" s="124"/>
      <c r="AU2811" s="124"/>
      <c r="AV2811" s="124"/>
      <c r="AW2811" s="124"/>
      <c r="AX2811" s="124"/>
      <c r="AY2811" s="124"/>
      <c r="AZ2811" s="124"/>
      <c r="BA2811" s="124"/>
      <c r="BB2811" s="124"/>
    </row>
    <row r="2812" spans="2:54" ht="15" customHeight="1">
      <c r="B2812" s="1155"/>
      <c r="C2812" s="3016" t="s">
        <v>1133</v>
      </c>
      <c r="D2812" s="3016"/>
      <c r="E2812" s="1146" t="s">
        <v>1127</v>
      </c>
      <c r="F2812" s="1106"/>
      <c r="G2812" s="441" t="s">
        <v>93</v>
      </c>
      <c r="H2812" s="441" t="s">
        <v>1103</v>
      </c>
      <c r="I2812" s="441" t="s">
        <v>1128</v>
      </c>
      <c r="J2812" s="441" t="s">
        <v>112</v>
      </c>
      <c r="K2812" s="1111" t="s">
        <v>1133</v>
      </c>
      <c r="L2812" s="441" t="s">
        <v>1120</v>
      </c>
      <c r="M2812" s="441" t="str">
        <f t="shared" si="169"/>
        <v>&lt;INSERT CONNECTION POINT NAME&gt;</v>
      </c>
      <c r="N2812" s="1111" t="s">
        <v>1108</v>
      </c>
      <c r="O2812" s="1111" t="s">
        <v>1109</v>
      </c>
      <c r="P2812" s="1111"/>
      <c r="Q2812" s="2856"/>
      <c r="R2812" s="2098"/>
      <c r="S2812" s="2858"/>
      <c r="T2812" s="2858"/>
      <c r="U2812" s="2858"/>
      <c r="V2812" s="2858"/>
      <c r="W2812" s="2859"/>
      <c r="X2812" s="2859"/>
      <c r="Y2812" s="2859"/>
      <c r="Z2812" s="2859"/>
      <c r="AA2812" s="2860"/>
      <c r="AC2812" s="124"/>
      <c r="AD2812" s="124"/>
      <c r="AE2812" s="124"/>
      <c r="AF2812" s="124"/>
      <c r="AG2812" s="124"/>
      <c r="AH2812" s="124"/>
      <c r="AI2812" s="124"/>
      <c r="AJ2812" s="124"/>
      <c r="AK2812" s="124"/>
      <c r="AL2812" s="124"/>
      <c r="AM2812" s="124"/>
      <c r="AN2812" s="124"/>
      <c r="AO2812" s="124"/>
      <c r="AP2812" s="124"/>
      <c r="AQ2812" s="124"/>
      <c r="AR2812" s="124"/>
      <c r="AS2812" s="124"/>
      <c r="AT2812" s="124"/>
      <c r="AU2812" s="124"/>
      <c r="AV2812" s="124"/>
      <c r="AW2812" s="124"/>
      <c r="AX2812" s="124"/>
      <c r="AY2812" s="124"/>
      <c r="AZ2812" s="124"/>
      <c r="BA2812" s="124"/>
      <c r="BB2812" s="124"/>
    </row>
    <row r="2813" spans="2:54" ht="15" customHeight="1">
      <c r="B2813" s="1155"/>
      <c r="C2813" s="3017"/>
      <c r="D2813" s="3017"/>
      <c r="E2813" s="1146" t="s">
        <v>1130</v>
      </c>
      <c r="F2813" s="1106"/>
      <c r="G2813" s="441" t="s">
        <v>93</v>
      </c>
      <c r="H2813" s="441" t="s">
        <v>1103</v>
      </c>
      <c r="I2813" s="441" t="s">
        <v>1131</v>
      </c>
      <c r="J2813" s="441" t="s">
        <v>112</v>
      </c>
      <c r="K2813" s="1111" t="s">
        <v>1133</v>
      </c>
      <c r="L2813" s="441" t="s">
        <v>1120</v>
      </c>
      <c r="M2813" s="441" t="str">
        <f t="shared" si="169"/>
        <v>&lt;INSERT CONNECTION POINT NAME&gt;</v>
      </c>
      <c r="N2813" s="1111" t="s">
        <v>1108</v>
      </c>
      <c r="O2813" s="1111" t="s">
        <v>1109</v>
      </c>
      <c r="P2813" s="1111"/>
      <c r="Q2813" s="2856"/>
      <c r="R2813" s="2098"/>
      <c r="S2813" s="2858"/>
      <c r="T2813" s="2858"/>
      <c r="U2813" s="2858"/>
      <c r="V2813" s="2858"/>
      <c r="W2813" s="2859"/>
      <c r="X2813" s="2859"/>
      <c r="Y2813" s="2859"/>
      <c r="Z2813" s="2859"/>
      <c r="AA2813" s="2860"/>
      <c r="AC2813" s="124"/>
      <c r="AD2813" s="124"/>
      <c r="AE2813" s="124"/>
      <c r="AF2813" s="124"/>
      <c r="AG2813" s="124"/>
      <c r="AH2813" s="124"/>
      <c r="AI2813" s="124"/>
      <c r="AJ2813" s="124"/>
      <c r="AK2813" s="124"/>
      <c r="AL2813" s="124"/>
      <c r="AM2813" s="124"/>
      <c r="AN2813" s="124"/>
      <c r="AO2813" s="124"/>
      <c r="AP2813" s="124"/>
      <c r="AQ2813" s="124"/>
      <c r="AR2813" s="124"/>
      <c r="AS2813" s="124"/>
      <c r="AT2813" s="124"/>
      <c r="AU2813" s="124"/>
      <c r="AV2813" s="124"/>
      <c r="AW2813" s="124"/>
      <c r="AX2813" s="124"/>
      <c r="AY2813" s="124"/>
      <c r="AZ2813" s="124"/>
      <c r="BA2813" s="124"/>
      <c r="BB2813" s="124"/>
    </row>
    <row r="2814" spans="2:54" ht="15" customHeight="1">
      <c r="B2814" s="1155"/>
      <c r="C2814" s="3016" t="s">
        <v>1110</v>
      </c>
      <c r="D2814" s="3016"/>
      <c r="E2814" s="1146" t="s">
        <v>1127</v>
      </c>
      <c r="F2814" s="1106"/>
      <c r="G2814" s="441" t="s">
        <v>93</v>
      </c>
      <c r="H2814" s="441" t="s">
        <v>1103</v>
      </c>
      <c r="I2814" s="441" t="s">
        <v>1128</v>
      </c>
      <c r="J2814" s="441" t="s">
        <v>112</v>
      </c>
      <c r="K2814" s="1111" t="s">
        <v>1110</v>
      </c>
      <c r="L2814" s="441" t="s">
        <v>1120</v>
      </c>
      <c r="M2814" s="441" t="str">
        <f t="shared" si="169"/>
        <v>&lt;INSERT CONNECTION POINT NAME&gt;</v>
      </c>
      <c r="N2814" s="1111" t="s">
        <v>1111</v>
      </c>
      <c r="O2814" s="1112">
        <v>0</v>
      </c>
      <c r="P2814" s="1111"/>
      <c r="Q2814" s="2890"/>
      <c r="R2814" s="2093"/>
      <c r="S2814" s="2883"/>
      <c r="T2814" s="2883"/>
      <c r="U2814" s="2883"/>
      <c r="V2814" s="2883"/>
      <c r="W2814" s="2863"/>
      <c r="X2814" s="2863"/>
      <c r="Y2814" s="2863"/>
      <c r="Z2814" s="2863"/>
      <c r="AA2814" s="2864"/>
      <c r="AC2814" s="124"/>
      <c r="AD2814" s="124"/>
      <c r="AE2814" s="124"/>
      <c r="AF2814" s="124"/>
      <c r="AG2814" s="124"/>
      <c r="AH2814" s="124"/>
      <c r="AI2814" s="124"/>
      <c r="AJ2814" s="124"/>
      <c r="AK2814" s="124"/>
      <c r="AL2814" s="124"/>
      <c r="AM2814" s="124"/>
      <c r="AN2814" s="124"/>
      <c r="AO2814" s="124"/>
      <c r="AP2814" s="124"/>
      <c r="AQ2814" s="124"/>
      <c r="AR2814" s="124"/>
      <c r="AS2814" s="124"/>
      <c r="AT2814" s="124"/>
      <c r="AU2814" s="124"/>
      <c r="AV2814" s="124"/>
      <c r="AW2814" s="124"/>
      <c r="AX2814" s="124"/>
      <c r="AY2814" s="124"/>
      <c r="AZ2814" s="124"/>
      <c r="BA2814" s="124"/>
      <c r="BB2814" s="124"/>
    </row>
    <row r="2815" spans="2:54" ht="15" customHeight="1">
      <c r="B2815" s="1155"/>
      <c r="C2815" s="3017"/>
      <c r="D2815" s="3017"/>
      <c r="E2815" s="1146" t="s">
        <v>1130</v>
      </c>
      <c r="F2815" s="1106"/>
      <c r="G2815" s="441" t="s">
        <v>93</v>
      </c>
      <c r="H2815" s="441" t="s">
        <v>1103</v>
      </c>
      <c r="I2815" s="441" t="s">
        <v>1131</v>
      </c>
      <c r="J2815" s="441" t="s">
        <v>112</v>
      </c>
      <c r="K2815" s="1111" t="s">
        <v>1110</v>
      </c>
      <c r="L2815" s="441" t="s">
        <v>1120</v>
      </c>
      <c r="M2815" s="441" t="str">
        <f t="shared" si="169"/>
        <v>&lt;INSERT CONNECTION POINT NAME&gt;</v>
      </c>
      <c r="N2815" s="1111" t="s">
        <v>1111</v>
      </c>
      <c r="O2815" s="1112">
        <v>0</v>
      </c>
      <c r="P2815" s="1111"/>
      <c r="Q2815" s="2890"/>
      <c r="R2815" s="2093"/>
      <c r="S2815" s="2883"/>
      <c r="T2815" s="2883"/>
      <c r="U2815" s="2883"/>
      <c r="V2815" s="2883"/>
      <c r="W2815" s="2863"/>
      <c r="X2815" s="2863"/>
      <c r="Y2815" s="2863"/>
      <c r="Z2815" s="2863"/>
      <c r="AA2815" s="2864"/>
      <c r="AC2815" s="124"/>
      <c r="AD2815" s="124"/>
      <c r="AE2815" s="124"/>
      <c r="AF2815" s="124"/>
      <c r="AG2815" s="124"/>
      <c r="AH2815" s="124"/>
      <c r="AI2815" s="124"/>
      <c r="AJ2815" s="124"/>
      <c r="AK2815" s="124"/>
      <c r="AL2815" s="124"/>
      <c r="AM2815" s="124"/>
      <c r="AN2815" s="124"/>
      <c r="AO2815" s="124"/>
      <c r="AP2815" s="124"/>
      <c r="AQ2815" s="124"/>
      <c r="AR2815" s="124"/>
      <c r="AS2815" s="124"/>
      <c r="AT2815" s="124"/>
      <c r="AU2815" s="124"/>
      <c r="AV2815" s="124"/>
      <c r="AW2815" s="124"/>
      <c r="AX2815" s="124"/>
      <c r="AY2815" s="124"/>
      <c r="AZ2815" s="124"/>
      <c r="BA2815" s="124"/>
      <c r="BB2815" s="124"/>
    </row>
    <row r="2816" spans="2:54" ht="15" customHeight="1">
      <c r="B2816" s="1155"/>
      <c r="C2816" s="3016" t="s">
        <v>1112</v>
      </c>
      <c r="D2816" s="3016"/>
      <c r="E2816" s="1146" t="s">
        <v>1127</v>
      </c>
      <c r="F2816" s="1106"/>
      <c r="G2816" s="441" t="s">
        <v>93</v>
      </c>
      <c r="H2816" s="441" t="s">
        <v>1103</v>
      </c>
      <c r="I2816" s="441" t="s">
        <v>1128</v>
      </c>
      <c r="J2816" s="441" t="s">
        <v>112</v>
      </c>
      <c r="K2816" s="1111" t="s">
        <v>1112</v>
      </c>
      <c r="L2816" s="441" t="s">
        <v>1120</v>
      </c>
      <c r="M2816" s="441" t="str">
        <f t="shared" si="169"/>
        <v>&lt;INSERT CONNECTION POINT NAME&gt;</v>
      </c>
      <c r="N2816" s="1111" t="s">
        <v>1113</v>
      </c>
      <c r="O2816" s="1111" t="s">
        <v>1113</v>
      </c>
      <c r="P2816" s="1111"/>
      <c r="Q2816" s="2891"/>
      <c r="R2816" s="2866"/>
      <c r="S2816" s="2866"/>
      <c r="T2816" s="2866"/>
      <c r="U2816" s="2866"/>
      <c r="V2816" s="2866"/>
      <c r="W2816" s="2866"/>
      <c r="X2816" s="2866"/>
      <c r="Y2816" s="2866"/>
      <c r="Z2816" s="2866"/>
      <c r="AA2816" s="2099"/>
      <c r="AC2816" s="124"/>
      <c r="AD2816" s="124"/>
      <c r="AE2816" s="124"/>
      <c r="AF2816" s="124"/>
      <c r="AG2816" s="124"/>
      <c r="AH2816" s="124"/>
      <c r="AI2816" s="124"/>
      <c r="AJ2816" s="124"/>
      <c r="AK2816" s="124"/>
      <c r="AL2816" s="124"/>
      <c r="AM2816" s="124"/>
      <c r="AN2816" s="124"/>
      <c r="AO2816" s="124"/>
      <c r="AP2816" s="124"/>
      <c r="AQ2816" s="124"/>
      <c r="AR2816" s="124"/>
      <c r="AS2816" s="124"/>
      <c r="AT2816" s="124"/>
      <c r="AU2816" s="124"/>
      <c r="AV2816" s="124"/>
      <c r="AW2816" s="124"/>
      <c r="AX2816" s="124"/>
      <c r="AY2816" s="124"/>
      <c r="AZ2816" s="124"/>
      <c r="BA2816" s="124"/>
      <c r="BB2816" s="124"/>
    </row>
    <row r="2817" spans="2:54" ht="15" customHeight="1">
      <c r="B2817" s="1155"/>
      <c r="C2817" s="3017"/>
      <c r="D2817" s="3017"/>
      <c r="E2817" s="1146" t="s">
        <v>1130</v>
      </c>
      <c r="F2817" s="1106"/>
      <c r="G2817" s="441" t="s">
        <v>93</v>
      </c>
      <c r="H2817" s="441" t="s">
        <v>1103</v>
      </c>
      <c r="I2817" s="441" t="s">
        <v>1131</v>
      </c>
      <c r="J2817" s="441" t="s">
        <v>112</v>
      </c>
      <c r="K2817" s="1111" t="s">
        <v>1112</v>
      </c>
      <c r="L2817" s="441" t="s">
        <v>1120</v>
      </c>
      <c r="M2817" s="441" t="str">
        <f t="shared" si="169"/>
        <v>&lt;INSERT CONNECTION POINT NAME&gt;</v>
      </c>
      <c r="N2817" s="1111" t="s">
        <v>1113</v>
      </c>
      <c r="O2817" s="1111" t="s">
        <v>1113</v>
      </c>
      <c r="P2817" s="1111"/>
      <c r="Q2817" s="2891"/>
      <c r="R2817" s="2866"/>
      <c r="S2817" s="2866"/>
      <c r="T2817" s="2866"/>
      <c r="U2817" s="2866"/>
      <c r="V2817" s="2866"/>
      <c r="W2817" s="2866"/>
      <c r="X2817" s="2866"/>
      <c r="Y2817" s="2866"/>
      <c r="Z2817" s="2866"/>
      <c r="AA2817" s="2099"/>
      <c r="AC2817" s="124"/>
      <c r="AD2817" s="124"/>
      <c r="AE2817" s="124"/>
      <c r="AF2817" s="124"/>
      <c r="AG2817" s="124"/>
      <c r="AH2817" s="124"/>
      <c r="AI2817" s="124"/>
      <c r="AJ2817" s="124"/>
      <c r="AK2817" s="124"/>
      <c r="AL2817" s="124"/>
      <c r="AM2817" s="124"/>
      <c r="AN2817" s="124"/>
      <c r="AO2817" s="124"/>
      <c r="AP2817" s="124"/>
      <c r="AQ2817" s="124"/>
      <c r="AR2817" s="124"/>
      <c r="AS2817" s="124"/>
      <c r="AT2817" s="124"/>
      <c r="AU2817" s="124"/>
      <c r="AV2817" s="124"/>
      <c r="AW2817" s="124"/>
      <c r="AX2817" s="124"/>
      <c r="AY2817" s="124"/>
      <c r="AZ2817" s="124"/>
      <c r="BA2817" s="124"/>
      <c r="BB2817" s="124"/>
    </row>
    <row r="2818" spans="2:54" ht="15" customHeight="1">
      <c r="B2818" s="1155"/>
      <c r="C2818" s="3016" t="s">
        <v>1134</v>
      </c>
      <c r="D2818" s="3016" t="s">
        <v>833</v>
      </c>
      <c r="E2818" s="1146" t="s">
        <v>1127</v>
      </c>
      <c r="F2818" s="1106"/>
      <c r="G2818" s="441" t="s">
        <v>93</v>
      </c>
      <c r="H2818" s="441" t="s">
        <v>1103</v>
      </c>
      <c r="I2818" s="441" t="s">
        <v>1128</v>
      </c>
      <c r="J2818" s="441" t="s">
        <v>112</v>
      </c>
      <c r="K2818" s="1111" t="s">
        <v>1134</v>
      </c>
      <c r="L2818" s="441" t="s">
        <v>1120</v>
      </c>
      <c r="M2818" s="441" t="str">
        <f t="shared" si="169"/>
        <v>&lt;INSERT CONNECTION POINT NAME&gt;</v>
      </c>
      <c r="N2818" s="1111" t="s">
        <v>1115</v>
      </c>
      <c r="O2818" s="1111" t="s">
        <v>833</v>
      </c>
      <c r="P2818" s="1111"/>
      <c r="Q2818" s="2892"/>
      <c r="R2818" s="2096"/>
      <c r="S2818" s="2870"/>
      <c r="T2818" s="2870"/>
      <c r="U2818" s="2870"/>
      <c r="V2818" s="2870"/>
      <c r="W2818" s="2870"/>
      <c r="X2818" s="2870"/>
      <c r="Y2818" s="2870"/>
      <c r="Z2818" s="2870"/>
      <c r="AA2818" s="2871"/>
      <c r="AC2818" s="124"/>
      <c r="AD2818" s="124"/>
      <c r="AE2818" s="124"/>
      <c r="AF2818" s="124"/>
      <c r="AG2818" s="124"/>
      <c r="AH2818" s="124"/>
      <c r="AI2818" s="124"/>
      <c r="AJ2818" s="124"/>
      <c r="AK2818" s="124"/>
      <c r="AL2818" s="124"/>
      <c r="AM2818" s="124"/>
      <c r="AN2818" s="124"/>
      <c r="AO2818" s="124"/>
      <c r="AP2818" s="124"/>
      <c r="AQ2818" s="124"/>
      <c r="AR2818" s="124"/>
      <c r="AS2818" s="124"/>
      <c r="AT2818" s="124"/>
      <c r="AU2818" s="124"/>
      <c r="AV2818" s="124"/>
      <c r="AW2818" s="124"/>
      <c r="AX2818" s="124"/>
      <c r="AY2818" s="124"/>
      <c r="AZ2818" s="124"/>
      <c r="BA2818" s="124"/>
      <c r="BB2818" s="124"/>
    </row>
    <row r="2819" spans="2:54" ht="15" customHeight="1">
      <c r="B2819" s="1155"/>
      <c r="C2819" s="3017"/>
      <c r="D2819" s="3017"/>
      <c r="E2819" s="1146" t="s">
        <v>1130</v>
      </c>
      <c r="F2819" s="1106"/>
      <c r="G2819" s="441" t="s">
        <v>93</v>
      </c>
      <c r="H2819" s="441" t="s">
        <v>1103</v>
      </c>
      <c r="I2819" s="441" t="s">
        <v>1131</v>
      </c>
      <c r="J2819" s="441" t="s">
        <v>112</v>
      </c>
      <c r="K2819" s="1111" t="s">
        <v>1134</v>
      </c>
      <c r="L2819" s="441" t="s">
        <v>1120</v>
      </c>
      <c r="M2819" s="441" t="str">
        <f t="shared" si="169"/>
        <v>&lt;INSERT CONNECTION POINT NAME&gt;</v>
      </c>
      <c r="N2819" s="1111" t="s">
        <v>1115</v>
      </c>
      <c r="O2819" s="1111" t="s">
        <v>833</v>
      </c>
      <c r="P2819" s="1111"/>
      <c r="Q2819" s="2892"/>
      <c r="R2819" s="2096"/>
      <c r="S2819" s="2870"/>
      <c r="T2819" s="2870"/>
      <c r="U2819" s="2870"/>
      <c r="V2819" s="2870"/>
      <c r="W2819" s="2870"/>
      <c r="X2819" s="2870"/>
      <c r="Y2819" s="2870"/>
      <c r="Z2819" s="2870"/>
      <c r="AA2819" s="2871"/>
      <c r="AC2819" s="124"/>
      <c r="AD2819" s="124"/>
      <c r="AE2819" s="124"/>
      <c r="AF2819" s="124"/>
      <c r="AG2819" s="124"/>
      <c r="AH2819" s="124"/>
      <c r="AI2819" s="124"/>
      <c r="AJ2819" s="124"/>
      <c r="AK2819" s="124"/>
      <c r="AL2819" s="124"/>
      <c r="AM2819" s="124"/>
      <c r="AN2819" s="124"/>
      <c r="AO2819" s="124"/>
      <c r="AP2819" s="124"/>
      <c r="AQ2819" s="124"/>
      <c r="AR2819" s="124"/>
      <c r="AS2819" s="124"/>
      <c r="AT2819" s="124"/>
      <c r="AU2819" s="124"/>
      <c r="AV2819" s="124"/>
      <c r="AW2819" s="124"/>
      <c r="AX2819" s="124"/>
      <c r="AY2819" s="124"/>
      <c r="AZ2819" s="124"/>
      <c r="BA2819" s="124"/>
      <c r="BB2819" s="124"/>
    </row>
    <row r="2820" spans="2:54" ht="15" customHeight="1">
      <c r="B2820" s="1155"/>
      <c r="C2820" s="3016" t="s">
        <v>1135</v>
      </c>
      <c r="D2820" s="3016" t="s">
        <v>833</v>
      </c>
      <c r="E2820" s="1146" t="s">
        <v>1127</v>
      </c>
      <c r="F2820" s="1106"/>
      <c r="G2820" s="441" t="s">
        <v>93</v>
      </c>
      <c r="H2820" s="441" t="s">
        <v>1103</v>
      </c>
      <c r="I2820" s="441" t="s">
        <v>1128</v>
      </c>
      <c r="J2820" s="441" t="s">
        <v>112</v>
      </c>
      <c r="K2820" s="1111" t="s">
        <v>1135</v>
      </c>
      <c r="L2820" s="441" t="s">
        <v>1120</v>
      </c>
      <c r="M2820" s="441" t="str">
        <f t="shared" si="169"/>
        <v>&lt;INSERT CONNECTION POINT NAME&gt;</v>
      </c>
      <c r="N2820" s="1111" t="s">
        <v>1106</v>
      </c>
      <c r="O2820" s="1111" t="s">
        <v>833</v>
      </c>
      <c r="P2820" s="1111"/>
      <c r="Q2820" s="2892"/>
      <c r="R2820" s="2096"/>
      <c r="S2820" s="2870"/>
      <c r="T2820" s="2870"/>
      <c r="U2820" s="2870"/>
      <c r="V2820" s="2870"/>
      <c r="W2820" s="2870"/>
      <c r="X2820" s="2870"/>
      <c r="Y2820" s="2870"/>
      <c r="Z2820" s="2870"/>
      <c r="AA2820" s="2871"/>
      <c r="AC2820" s="124"/>
      <c r="AD2820" s="124"/>
      <c r="AE2820" s="124"/>
      <c r="AF2820" s="124"/>
      <c r="AG2820" s="124"/>
      <c r="AH2820" s="124"/>
      <c r="AI2820" s="124"/>
      <c r="AJ2820" s="124"/>
      <c r="AK2820" s="124"/>
      <c r="AL2820" s="124"/>
      <c r="AM2820" s="124"/>
      <c r="AN2820" s="124"/>
      <c r="AO2820" s="124"/>
      <c r="AP2820" s="124"/>
      <c r="AQ2820" s="124"/>
      <c r="AR2820" s="124"/>
      <c r="AS2820" s="124"/>
      <c r="AT2820" s="124"/>
      <c r="AU2820" s="124"/>
      <c r="AV2820" s="124"/>
      <c r="AW2820" s="124"/>
      <c r="AX2820" s="124"/>
      <c r="AY2820" s="124"/>
      <c r="AZ2820" s="124"/>
      <c r="BA2820" s="124"/>
      <c r="BB2820" s="124"/>
    </row>
    <row r="2821" spans="2:54" ht="15" customHeight="1">
      <c r="B2821" s="1155"/>
      <c r="C2821" s="3017"/>
      <c r="D2821" s="3017"/>
      <c r="E2821" s="1146" t="s">
        <v>1130</v>
      </c>
      <c r="F2821" s="1106"/>
      <c r="G2821" s="441" t="s">
        <v>93</v>
      </c>
      <c r="H2821" s="441" t="s">
        <v>1103</v>
      </c>
      <c r="I2821" s="441" t="s">
        <v>1131</v>
      </c>
      <c r="J2821" s="441" t="s">
        <v>112</v>
      </c>
      <c r="K2821" s="1111" t="s">
        <v>1135</v>
      </c>
      <c r="L2821" s="441" t="s">
        <v>1120</v>
      </c>
      <c r="M2821" s="441" t="str">
        <f t="shared" si="169"/>
        <v>&lt;INSERT CONNECTION POINT NAME&gt;</v>
      </c>
      <c r="N2821" s="1111" t="s">
        <v>1106</v>
      </c>
      <c r="O2821" s="1111" t="s">
        <v>833</v>
      </c>
      <c r="P2821" s="1111"/>
      <c r="Q2821" s="2892"/>
      <c r="R2821" s="2096"/>
      <c r="S2821" s="2870"/>
      <c r="T2821" s="2870"/>
      <c r="U2821" s="2870"/>
      <c r="V2821" s="2870"/>
      <c r="W2821" s="2870"/>
      <c r="X2821" s="2870"/>
      <c r="Y2821" s="2870"/>
      <c r="Z2821" s="2870"/>
      <c r="AA2821" s="2871"/>
      <c r="AC2821" s="124"/>
      <c r="AD2821" s="124"/>
      <c r="AE2821" s="124"/>
      <c r="AF2821" s="124"/>
      <c r="AG2821" s="124"/>
      <c r="AH2821" s="124"/>
      <c r="AI2821" s="124"/>
      <c r="AJ2821" s="124"/>
      <c r="AK2821" s="124"/>
      <c r="AL2821" s="124"/>
      <c r="AM2821" s="124"/>
      <c r="AN2821" s="124"/>
      <c r="AO2821" s="124"/>
      <c r="AP2821" s="124"/>
      <c r="AQ2821" s="124"/>
      <c r="AR2821" s="124"/>
      <c r="AS2821" s="124"/>
      <c r="AT2821" s="124"/>
      <c r="AU2821" s="124"/>
      <c r="AV2821" s="124"/>
      <c r="AW2821" s="124"/>
      <c r="AX2821" s="124"/>
      <c r="AY2821" s="124"/>
      <c r="AZ2821" s="124"/>
      <c r="BA2821" s="124"/>
      <c r="BB2821" s="124"/>
    </row>
    <row r="2822" spans="2:54" ht="15" customHeight="1">
      <c r="B2822" s="1155"/>
      <c r="C2822" s="3016" t="s">
        <v>1135</v>
      </c>
      <c r="D2822" s="3016" t="s">
        <v>842</v>
      </c>
      <c r="E2822" s="1146" t="s">
        <v>1127</v>
      </c>
      <c r="F2822" s="1106"/>
      <c r="G2822" s="441" t="s">
        <v>93</v>
      </c>
      <c r="H2822" s="441" t="s">
        <v>1103</v>
      </c>
      <c r="I2822" s="441" t="s">
        <v>1128</v>
      </c>
      <c r="J2822" s="441" t="s">
        <v>112</v>
      </c>
      <c r="K2822" s="1111" t="s">
        <v>1135</v>
      </c>
      <c r="L2822" s="441" t="s">
        <v>1120</v>
      </c>
      <c r="M2822" s="441" t="str">
        <f t="shared" si="169"/>
        <v>&lt;INSERT CONNECTION POINT NAME&gt;</v>
      </c>
      <c r="N2822" s="1111" t="s">
        <v>1106</v>
      </c>
      <c r="O2822" s="1111" t="s">
        <v>842</v>
      </c>
      <c r="P2822" s="1111"/>
      <c r="Q2822" s="2892"/>
      <c r="R2822" s="2096"/>
      <c r="S2822" s="2870"/>
      <c r="T2822" s="2870"/>
      <c r="U2822" s="2870"/>
      <c r="V2822" s="2870"/>
      <c r="W2822" s="2870"/>
      <c r="X2822" s="2870"/>
      <c r="Y2822" s="2870"/>
      <c r="Z2822" s="2870"/>
      <c r="AA2822" s="2871"/>
      <c r="AC2822" s="124"/>
      <c r="AD2822" s="124"/>
      <c r="AE2822" s="124"/>
      <c r="AF2822" s="124"/>
      <c r="AG2822" s="124"/>
      <c r="AH2822" s="124"/>
      <c r="AI2822" s="124"/>
      <c r="AJ2822" s="124"/>
      <c r="AK2822" s="124"/>
      <c r="AL2822" s="124"/>
      <c r="AM2822" s="124"/>
      <c r="AN2822" s="124"/>
      <c r="AO2822" s="124"/>
      <c r="AP2822" s="124"/>
      <c r="AQ2822" s="124"/>
      <c r="AR2822" s="124"/>
      <c r="AS2822" s="124"/>
      <c r="AT2822" s="124"/>
      <c r="AU2822" s="124"/>
      <c r="AV2822" s="124"/>
      <c r="AW2822" s="124"/>
      <c r="AX2822" s="124"/>
      <c r="AY2822" s="124"/>
      <c r="AZ2822" s="124"/>
      <c r="BA2822" s="124"/>
      <c r="BB2822" s="124"/>
    </row>
    <row r="2823" spans="2:54" ht="15" customHeight="1">
      <c r="B2823" s="1155"/>
      <c r="C2823" s="3017"/>
      <c r="D2823" s="3017"/>
      <c r="E2823" s="1146" t="s">
        <v>1130</v>
      </c>
      <c r="F2823" s="1106"/>
      <c r="G2823" s="441" t="s">
        <v>93</v>
      </c>
      <c r="H2823" s="441" t="s">
        <v>1103</v>
      </c>
      <c r="I2823" s="441" t="s">
        <v>1131</v>
      </c>
      <c r="J2823" s="441" t="s">
        <v>112</v>
      </c>
      <c r="K2823" s="1111" t="s">
        <v>1135</v>
      </c>
      <c r="L2823" s="441" t="s">
        <v>1120</v>
      </c>
      <c r="M2823" s="441" t="str">
        <f t="shared" si="169"/>
        <v>&lt;INSERT CONNECTION POINT NAME&gt;</v>
      </c>
      <c r="N2823" s="1111" t="s">
        <v>1106</v>
      </c>
      <c r="O2823" s="1111" t="s">
        <v>842</v>
      </c>
      <c r="P2823" s="1111"/>
      <c r="Q2823" s="2892"/>
      <c r="R2823" s="2096"/>
      <c r="S2823" s="2870"/>
      <c r="T2823" s="2870"/>
      <c r="U2823" s="2870"/>
      <c r="V2823" s="2870"/>
      <c r="W2823" s="2870"/>
      <c r="X2823" s="2870"/>
      <c r="Y2823" s="2870"/>
      <c r="Z2823" s="2870"/>
      <c r="AA2823" s="2871"/>
      <c r="AC2823" s="124"/>
      <c r="AD2823" s="124"/>
      <c r="AE2823" s="124"/>
      <c r="AF2823" s="124"/>
      <c r="AG2823" s="124"/>
      <c r="AH2823" s="124"/>
      <c r="AI2823" s="124"/>
      <c r="AJ2823" s="124"/>
      <c r="AK2823" s="124"/>
      <c r="AL2823" s="124"/>
      <c r="AM2823" s="124"/>
      <c r="AN2823" s="124"/>
      <c r="AO2823" s="124"/>
      <c r="AP2823" s="124"/>
      <c r="AQ2823" s="124"/>
      <c r="AR2823" s="124"/>
      <c r="AS2823" s="124"/>
      <c r="AT2823" s="124"/>
      <c r="AU2823" s="124"/>
      <c r="AV2823" s="124"/>
      <c r="AW2823" s="124"/>
      <c r="AX2823" s="124"/>
      <c r="AY2823" s="124"/>
      <c r="AZ2823" s="124"/>
      <c r="BA2823" s="124"/>
      <c r="BB2823" s="124"/>
    </row>
    <row r="2824" spans="2:54" ht="15" customHeight="1">
      <c r="B2824" s="1155"/>
      <c r="C2824" s="3016" t="s">
        <v>1136</v>
      </c>
      <c r="D2824" s="3016" t="s">
        <v>833</v>
      </c>
      <c r="E2824" s="1146" t="s">
        <v>1127</v>
      </c>
      <c r="F2824" s="1106"/>
      <c r="G2824" s="441" t="s">
        <v>93</v>
      </c>
      <c r="H2824" s="441" t="s">
        <v>1103</v>
      </c>
      <c r="I2824" s="441" t="s">
        <v>1128</v>
      </c>
      <c r="J2824" s="441" t="s">
        <v>112</v>
      </c>
      <c r="K2824" s="1111" t="s">
        <v>1136</v>
      </c>
      <c r="L2824" s="441" t="s">
        <v>1120</v>
      </c>
      <c r="M2824" s="441" t="str">
        <f t="shared" si="169"/>
        <v>&lt;INSERT CONNECTION POINT NAME&gt;</v>
      </c>
      <c r="N2824" s="1111" t="s">
        <v>1106</v>
      </c>
      <c r="O2824" s="1111" t="s">
        <v>833</v>
      </c>
      <c r="P2824" s="1111"/>
      <c r="Q2824" s="2892"/>
      <c r="R2824" s="2096"/>
      <c r="S2824" s="2870"/>
      <c r="T2824" s="2870"/>
      <c r="U2824" s="2870"/>
      <c r="V2824" s="2870"/>
      <c r="W2824" s="2870"/>
      <c r="X2824" s="2870"/>
      <c r="Y2824" s="2870"/>
      <c r="Z2824" s="2870"/>
      <c r="AA2824" s="2871"/>
      <c r="AC2824" s="124"/>
      <c r="AD2824" s="124"/>
      <c r="AE2824" s="124"/>
      <c r="AF2824" s="124"/>
      <c r="AG2824" s="124"/>
      <c r="AH2824" s="124"/>
      <c r="AI2824" s="124"/>
      <c r="AJ2824" s="124"/>
      <c r="AK2824" s="124"/>
      <c r="AL2824" s="124"/>
      <c r="AM2824" s="124"/>
      <c r="AN2824" s="124"/>
      <c r="AO2824" s="124"/>
      <c r="AP2824" s="124"/>
      <c r="AQ2824" s="124"/>
      <c r="AR2824" s="124"/>
      <c r="AS2824" s="124"/>
      <c r="AT2824" s="124"/>
      <c r="AU2824" s="124"/>
      <c r="AV2824" s="124"/>
      <c r="AW2824" s="124"/>
      <c r="AX2824" s="124"/>
      <c r="AY2824" s="124"/>
      <c r="AZ2824" s="124"/>
      <c r="BA2824" s="124"/>
      <c r="BB2824" s="124"/>
    </row>
    <row r="2825" spans="2:54" ht="15" customHeight="1">
      <c r="B2825" s="1155"/>
      <c r="C2825" s="3017"/>
      <c r="D2825" s="3017"/>
      <c r="E2825" s="1146" t="s">
        <v>1130</v>
      </c>
      <c r="F2825" s="1106"/>
      <c r="G2825" s="441" t="s">
        <v>93</v>
      </c>
      <c r="H2825" s="441" t="s">
        <v>1103</v>
      </c>
      <c r="I2825" s="441" t="s">
        <v>1131</v>
      </c>
      <c r="J2825" s="441" t="s">
        <v>112</v>
      </c>
      <c r="K2825" s="1111" t="s">
        <v>1136</v>
      </c>
      <c r="L2825" s="441" t="s">
        <v>1120</v>
      </c>
      <c r="M2825" s="441" t="str">
        <f t="shared" si="169"/>
        <v>&lt;INSERT CONNECTION POINT NAME&gt;</v>
      </c>
      <c r="N2825" s="1111" t="s">
        <v>1106</v>
      </c>
      <c r="O2825" s="1111" t="s">
        <v>833</v>
      </c>
      <c r="P2825" s="1111"/>
      <c r="Q2825" s="2100"/>
      <c r="R2825" s="2101"/>
      <c r="S2825" s="2102"/>
      <c r="T2825" s="2102"/>
      <c r="U2825" s="2102"/>
      <c r="V2825" s="2102"/>
      <c r="W2825" s="2102"/>
      <c r="X2825" s="2102"/>
      <c r="Y2825" s="2102"/>
      <c r="Z2825" s="2102"/>
      <c r="AA2825" s="2103"/>
      <c r="AC2825" s="124"/>
      <c r="AD2825" s="124"/>
      <c r="AE2825" s="124"/>
      <c r="AF2825" s="124"/>
      <c r="AG2825" s="124"/>
      <c r="AH2825" s="124"/>
      <c r="AI2825" s="124"/>
      <c r="AJ2825" s="124"/>
      <c r="AK2825" s="124"/>
      <c r="AL2825" s="124"/>
      <c r="AM2825" s="124"/>
      <c r="AN2825" s="124"/>
      <c r="AO2825" s="124"/>
      <c r="AP2825" s="124"/>
      <c r="AQ2825" s="124"/>
      <c r="AR2825" s="124"/>
      <c r="AS2825" s="124"/>
      <c r="AT2825" s="124"/>
      <c r="AU2825" s="124"/>
      <c r="AV2825" s="124"/>
      <c r="AW2825" s="124"/>
      <c r="AX2825" s="124"/>
      <c r="AY2825" s="124"/>
      <c r="AZ2825" s="124"/>
      <c r="BA2825" s="124"/>
      <c r="BB2825" s="124"/>
    </row>
    <row r="2826" spans="2:54" ht="15" customHeight="1">
      <c r="B2826" s="1155"/>
      <c r="C2826" s="3016" t="s">
        <v>1136</v>
      </c>
      <c r="D2826" s="3016" t="s">
        <v>842</v>
      </c>
      <c r="E2826" s="1146" t="s">
        <v>1127</v>
      </c>
      <c r="F2826" s="1106"/>
      <c r="G2826" s="441" t="s">
        <v>93</v>
      </c>
      <c r="H2826" s="441" t="s">
        <v>1103</v>
      </c>
      <c r="I2826" s="441" t="s">
        <v>1128</v>
      </c>
      <c r="J2826" s="441" t="s">
        <v>112</v>
      </c>
      <c r="K2826" s="1111" t="s">
        <v>1136</v>
      </c>
      <c r="L2826" s="441" t="s">
        <v>1120</v>
      </c>
      <c r="M2826" s="441" t="str">
        <f t="shared" si="169"/>
        <v>&lt;INSERT CONNECTION POINT NAME&gt;</v>
      </c>
      <c r="N2826" s="1111" t="s">
        <v>1106</v>
      </c>
      <c r="O2826" s="1111" t="s">
        <v>842</v>
      </c>
      <c r="P2826" s="1111"/>
      <c r="Q2826" s="2100"/>
      <c r="R2826" s="2101"/>
      <c r="S2826" s="2102"/>
      <c r="T2826" s="2102"/>
      <c r="U2826" s="2102"/>
      <c r="V2826" s="2102"/>
      <c r="W2826" s="2102"/>
      <c r="X2826" s="2102"/>
      <c r="Y2826" s="2102"/>
      <c r="Z2826" s="2102"/>
      <c r="AA2826" s="2103"/>
      <c r="AC2826" s="124"/>
      <c r="AD2826" s="124"/>
      <c r="AE2826" s="124"/>
      <c r="AF2826" s="124"/>
      <c r="AG2826" s="124"/>
      <c r="AH2826" s="124"/>
      <c r="AI2826" s="124"/>
      <c r="AJ2826" s="124"/>
      <c r="AK2826" s="124"/>
      <c r="AL2826" s="124"/>
      <c r="AM2826" s="124"/>
      <c r="AN2826" s="124"/>
      <c r="AO2826" s="124"/>
      <c r="AP2826" s="124"/>
      <c r="AQ2826" s="124"/>
      <c r="AR2826" s="124"/>
      <c r="AS2826" s="124"/>
      <c r="AT2826" s="124"/>
      <c r="AU2826" s="124"/>
      <c r="AV2826" s="124"/>
      <c r="AW2826" s="124"/>
      <c r="AX2826" s="124"/>
      <c r="AY2826" s="124"/>
      <c r="AZ2826" s="124"/>
      <c r="BA2826" s="124"/>
      <c r="BB2826" s="124"/>
    </row>
    <row r="2827" spans="2:54" ht="15" customHeight="1" thickBot="1">
      <c r="B2827" s="2872"/>
      <c r="C2827" s="3018"/>
      <c r="D2827" s="3018"/>
      <c r="E2827" s="2873" t="s">
        <v>1130</v>
      </c>
      <c r="F2827" s="1106"/>
      <c r="G2827" s="441" t="s">
        <v>93</v>
      </c>
      <c r="H2827" s="441" t="s">
        <v>1103</v>
      </c>
      <c r="I2827" s="441" t="s">
        <v>1131</v>
      </c>
      <c r="J2827" s="441" t="s">
        <v>112</v>
      </c>
      <c r="K2827" s="1111" t="s">
        <v>1136</v>
      </c>
      <c r="L2827" s="441" t="s">
        <v>1120</v>
      </c>
      <c r="M2827" s="441" t="str">
        <f t="shared" si="169"/>
        <v>&lt;INSERT CONNECTION POINT NAME&gt;</v>
      </c>
      <c r="N2827" s="1111" t="s">
        <v>1106</v>
      </c>
      <c r="O2827" s="1111" t="s">
        <v>842</v>
      </c>
      <c r="P2827" s="1111"/>
      <c r="Q2827" s="2893"/>
      <c r="R2827" s="2894"/>
      <c r="S2827" s="2877"/>
      <c r="T2827" s="2877"/>
      <c r="U2827" s="2877"/>
      <c r="V2827" s="2877"/>
      <c r="W2827" s="2877"/>
      <c r="X2827" s="2877"/>
      <c r="Y2827" s="2877"/>
      <c r="Z2827" s="2877"/>
      <c r="AA2827" s="2878"/>
      <c r="AC2827" s="124"/>
      <c r="AD2827" s="124"/>
      <c r="AE2827" s="124"/>
      <c r="AF2827" s="124"/>
      <c r="AG2827" s="124"/>
      <c r="AH2827" s="124"/>
      <c r="AI2827" s="124"/>
      <c r="AJ2827" s="124"/>
      <c r="AK2827" s="124"/>
      <c r="AL2827" s="124"/>
      <c r="AM2827" s="124"/>
      <c r="AN2827" s="124"/>
      <c r="AO2827" s="124"/>
      <c r="AP2827" s="124"/>
      <c r="AQ2827" s="124"/>
      <c r="AR2827" s="124"/>
      <c r="AS2827" s="124"/>
      <c r="AT2827" s="124"/>
      <c r="AU2827" s="124"/>
      <c r="AV2827" s="124"/>
      <c r="AW2827" s="124"/>
      <c r="AX2827" s="124"/>
      <c r="AY2827" s="124"/>
      <c r="AZ2827" s="124"/>
      <c r="BA2827" s="124"/>
      <c r="BB2827" s="124"/>
    </row>
    <row r="2828" spans="2:54" ht="15" customHeight="1">
      <c r="B2828" s="1145" t="s">
        <v>1125</v>
      </c>
      <c r="C2828" s="3019" t="s">
        <v>1126</v>
      </c>
      <c r="D2828" s="3019" t="s">
        <v>842</v>
      </c>
      <c r="E2828" s="1146" t="s">
        <v>1127</v>
      </c>
      <c r="F2828" s="1106"/>
      <c r="G2828" s="441" t="s">
        <v>93</v>
      </c>
      <c r="H2828" s="441" t="s">
        <v>1103</v>
      </c>
      <c r="I2828" s="441" t="s">
        <v>1128</v>
      </c>
      <c r="J2828" s="441" t="s">
        <v>112</v>
      </c>
      <c r="K2828" s="441" t="s">
        <v>1126</v>
      </c>
      <c r="L2828" s="441" t="s">
        <v>1120</v>
      </c>
      <c r="M2828" s="441" t="str">
        <f t="shared" ref="M2828" si="172">B2828</f>
        <v>&lt;INSERT CONNECTION POINT NAME&gt;</v>
      </c>
      <c r="N2828" s="441" t="s">
        <v>1129</v>
      </c>
      <c r="O2828" s="441" t="s">
        <v>842</v>
      </c>
      <c r="P2828" s="1111"/>
      <c r="Q2828" s="1147"/>
      <c r="R2828" s="1148"/>
      <c r="S2828" s="1149"/>
      <c r="T2828" s="1149"/>
      <c r="U2828" s="1149"/>
      <c r="V2828" s="1149"/>
      <c r="W2828" s="1149"/>
      <c r="X2828" s="1149"/>
      <c r="Y2828" s="1149"/>
      <c r="Z2828" s="1149"/>
      <c r="AA2828" s="1150"/>
      <c r="AC2828" s="124"/>
      <c r="AD2828" s="124"/>
      <c r="AE2828" s="124"/>
      <c r="AF2828" s="124"/>
      <c r="AG2828" s="124"/>
      <c r="AH2828" s="124"/>
      <c r="AI2828" s="124"/>
      <c r="AJ2828" s="124"/>
      <c r="AK2828" s="124"/>
      <c r="AL2828" s="124"/>
      <c r="AM2828" s="124"/>
      <c r="AN2828" s="124"/>
      <c r="AO2828" s="124"/>
      <c r="AP2828" s="124"/>
      <c r="AQ2828" s="124"/>
      <c r="AR2828" s="124"/>
      <c r="AS2828" s="124"/>
      <c r="AT2828" s="124"/>
      <c r="AU2828" s="124"/>
      <c r="AV2828" s="124"/>
      <c r="AW2828" s="124"/>
      <c r="AX2828" s="124"/>
      <c r="AY2828" s="124"/>
      <c r="AZ2828" s="124"/>
      <c r="BA2828" s="124"/>
      <c r="BB2828" s="124"/>
    </row>
    <row r="2829" spans="2:54" ht="15" customHeight="1">
      <c r="B2829" s="1155"/>
      <c r="C2829" s="3017"/>
      <c r="D2829" s="3017"/>
      <c r="E2829" s="1146" t="s">
        <v>1130</v>
      </c>
      <c r="F2829" s="1106"/>
      <c r="G2829" s="441" t="s">
        <v>93</v>
      </c>
      <c r="H2829" s="441" t="s">
        <v>1103</v>
      </c>
      <c r="I2829" s="441" t="s">
        <v>1131</v>
      </c>
      <c r="J2829" s="441" t="s">
        <v>112</v>
      </c>
      <c r="K2829" s="441" t="s">
        <v>1126</v>
      </c>
      <c r="L2829" s="441" t="s">
        <v>1120</v>
      </c>
      <c r="M2829" s="441" t="str">
        <f t="shared" ref="M2829:M2892" si="173">M2828</f>
        <v>&lt;INSERT CONNECTION POINT NAME&gt;</v>
      </c>
      <c r="N2829" s="441" t="s">
        <v>1129</v>
      </c>
      <c r="O2829" s="441" t="s">
        <v>842</v>
      </c>
      <c r="P2829" s="1111"/>
      <c r="Q2829" s="1156"/>
      <c r="R2829" s="1157"/>
      <c r="S2829" s="1158"/>
      <c r="T2829" s="1158"/>
      <c r="U2829" s="1158"/>
      <c r="V2829" s="1158"/>
      <c r="W2829" s="1158"/>
      <c r="X2829" s="1158"/>
      <c r="Y2829" s="1158"/>
      <c r="Z2829" s="1158"/>
      <c r="AA2829" s="1159"/>
      <c r="AC2829" s="124"/>
      <c r="AD2829" s="124"/>
      <c r="AE2829" s="124"/>
      <c r="AF2829" s="124"/>
      <c r="AG2829" s="124"/>
      <c r="AH2829" s="124"/>
      <c r="AI2829" s="124"/>
      <c r="AJ2829" s="124"/>
      <c r="AK2829" s="124"/>
      <c r="AL2829" s="124"/>
      <c r="AM2829" s="124"/>
      <c r="AN2829" s="124"/>
      <c r="AO2829" s="124"/>
      <c r="AP2829" s="124"/>
      <c r="AQ2829" s="124"/>
      <c r="AR2829" s="124"/>
      <c r="AS2829" s="124"/>
      <c r="AT2829" s="124"/>
      <c r="AU2829" s="124"/>
      <c r="AV2829" s="124"/>
      <c r="AW2829" s="124"/>
      <c r="AX2829" s="124"/>
      <c r="AY2829" s="124"/>
      <c r="AZ2829" s="124"/>
      <c r="BA2829" s="124"/>
      <c r="BB2829" s="124"/>
    </row>
    <row r="2830" spans="2:54" ht="15" customHeight="1">
      <c r="B2830" s="1155"/>
      <c r="C2830" s="3016" t="s">
        <v>1132</v>
      </c>
      <c r="D2830" s="3016" t="s">
        <v>833</v>
      </c>
      <c r="E2830" s="1146" t="s">
        <v>1127</v>
      </c>
      <c r="F2830" s="1106"/>
      <c r="G2830" s="441" t="s">
        <v>93</v>
      </c>
      <c r="H2830" s="441" t="s">
        <v>1103</v>
      </c>
      <c r="I2830" s="441" t="s">
        <v>1128</v>
      </c>
      <c r="J2830" s="441" t="s">
        <v>112</v>
      </c>
      <c r="K2830" s="1111" t="s">
        <v>1132</v>
      </c>
      <c r="L2830" s="441" t="s">
        <v>1120</v>
      </c>
      <c r="M2830" s="441" t="str">
        <f t="shared" si="173"/>
        <v>&lt;INSERT CONNECTION POINT NAME&gt;</v>
      </c>
      <c r="N2830" s="1111" t="s">
        <v>1106</v>
      </c>
      <c r="O2830" s="1111" t="s">
        <v>833</v>
      </c>
      <c r="P2830" s="1111"/>
      <c r="Q2830" s="2850"/>
      <c r="R2830" s="2097"/>
      <c r="S2830" s="2851"/>
      <c r="T2830" s="2851"/>
      <c r="U2830" s="2851"/>
      <c r="V2830" s="2851"/>
      <c r="W2830" s="2852"/>
      <c r="X2830" s="2852"/>
      <c r="Y2830" s="2852"/>
      <c r="Z2830" s="2852"/>
      <c r="AA2830" s="2853"/>
      <c r="AC2830" s="124"/>
      <c r="AD2830" s="124"/>
      <c r="AE2830" s="124"/>
      <c r="AF2830" s="124"/>
      <c r="AG2830" s="124"/>
      <c r="AH2830" s="124"/>
      <c r="AI2830" s="124"/>
      <c r="AJ2830" s="124"/>
      <c r="AK2830" s="124"/>
      <c r="AL2830" s="124"/>
      <c r="AM2830" s="124"/>
      <c r="AN2830" s="124"/>
      <c r="AO2830" s="124"/>
      <c r="AP2830" s="124"/>
      <c r="AQ2830" s="124"/>
      <c r="AR2830" s="124"/>
      <c r="AS2830" s="124"/>
      <c r="AT2830" s="124"/>
      <c r="AU2830" s="124"/>
      <c r="AV2830" s="124"/>
      <c r="AW2830" s="124"/>
      <c r="AX2830" s="124"/>
      <c r="AY2830" s="124"/>
      <c r="AZ2830" s="124"/>
      <c r="BA2830" s="124"/>
      <c r="BB2830" s="124"/>
    </row>
    <row r="2831" spans="2:54" ht="15" customHeight="1">
      <c r="B2831" s="1155"/>
      <c r="C2831" s="3017"/>
      <c r="D2831" s="3017"/>
      <c r="E2831" s="1146" t="s">
        <v>1130</v>
      </c>
      <c r="F2831" s="1106"/>
      <c r="G2831" s="441" t="s">
        <v>93</v>
      </c>
      <c r="H2831" s="441" t="s">
        <v>1103</v>
      </c>
      <c r="I2831" s="441" t="s">
        <v>1131</v>
      </c>
      <c r="J2831" s="441" t="s">
        <v>112</v>
      </c>
      <c r="K2831" s="1111" t="s">
        <v>1132</v>
      </c>
      <c r="L2831" s="441" t="s">
        <v>1120</v>
      </c>
      <c r="M2831" s="441" t="str">
        <f t="shared" si="173"/>
        <v>&lt;INSERT CONNECTION POINT NAME&gt;</v>
      </c>
      <c r="N2831" s="1111" t="s">
        <v>1106</v>
      </c>
      <c r="O2831" s="1111" t="s">
        <v>833</v>
      </c>
      <c r="P2831" s="1111"/>
      <c r="Q2831" s="2850"/>
      <c r="R2831" s="2097"/>
      <c r="S2831" s="2851"/>
      <c r="T2831" s="2851"/>
      <c r="U2831" s="2851"/>
      <c r="V2831" s="2851"/>
      <c r="W2831" s="2852"/>
      <c r="X2831" s="2852"/>
      <c r="Y2831" s="2852"/>
      <c r="Z2831" s="2852"/>
      <c r="AA2831" s="2853"/>
      <c r="AC2831" s="124"/>
      <c r="AD2831" s="124"/>
      <c r="AE2831" s="124"/>
      <c r="AF2831" s="124"/>
      <c r="AG2831" s="124"/>
      <c r="AH2831" s="124"/>
      <c r="AI2831" s="124"/>
      <c r="AJ2831" s="124"/>
      <c r="AK2831" s="124"/>
      <c r="AL2831" s="124"/>
      <c r="AM2831" s="124"/>
      <c r="AN2831" s="124"/>
      <c r="AO2831" s="124"/>
      <c r="AP2831" s="124"/>
      <c r="AQ2831" s="124"/>
      <c r="AR2831" s="124"/>
      <c r="AS2831" s="124"/>
      <c r="AT2831" s="124"/>
      <c r="AU2831" s="124"/>
      <c r="AV2831" s="124"/>
      <c r="AW2831" s="124"/>
      <c r="AX2831" s="124"/>
      <c r="AY2831" s="124"/>
      <c r="AZ2831" s="124"/>
      <c r="BA2831" s="124"/>
      <c r="BB2831" s="124"/>
    </row>
    <row r="2832" spans="2:54" ht="15" customHeight="1">
      <c r="B2832" s="1155"/>
      <c r="C2832" s="3016" t="s">
        <v>1132</v>
      </c>
      <c r="D2832" s="3016" t="s">
        <v>842</v>
      </c>
      <c r="E2832" s="1146" t="s">
        <v>1127</v>
      </c>
      <c r="F2832" s="1106"/>
      <c r="G2832" s="441" t="s">
        <v>93</v>
      </c>
      <c r="H2832" s="441" t="s">
        <v>1103</v>
      </c>
      <c r="I2832" s="441" t="s">
        <v>1128</v>
      </c>
      <c r="J2832" s="441" t="s">
        <v>112</v>
      </c>
      <c r="K2832" s="1111" t="s">
        <v>1132</v>
      </c>
      <c r="L2832" s="441" t="s">
        <v>1120</v>
      </c>
      <c r="M2832" s="441" t="str">
        <f t="shared" si="173"/>
        <v>&lt;INSERT CONNECTION POINT NAME&gt;</v>
      </c>
      <c r="N2832" s="1111" t="s">
        <v>1106</v>
      </c>
      <c r="O2832" s="1112" t="s">
        <v>842</v>
      </c>
      <c r="P2832" s="1111"/>
      <c r="Q2832" s="2850"/>
      <c r="R2832" s="2097"/>
      <c r="S2832" s="2851"/>
      <c r="T2832" s="2851"/>
      <c r="U2832" s="2851"/>
      <c r="V2832" s="2851"/>
      <c r="W2832" s="2852"/>
      <c r="X2832" s="2852"/>
      <c r="Y2832" s="2852"/>
      <c r="Z2832" s="2852"/>
      <c r="AA2832" s="2853"/>
      <c r="AC2832" s="124"/>
      <c r="AD2832" s="124"/>
      <c r="AE2832" s="124"/>
      <c r="AF2832" s="124"/>
      <c r="AG2832" s="124"/>
      <c r="AH2832" s="124"/>
      <c r="AI2832" s="124"/>
      <c r="AJ2832" s="124"/>
      <c r="AK2832" s="124"/>
      <c r="AL2832" s="124"/>
      <c r="AM2832" s="124"/>
      <c r="AN2832" s="124"/>
      <c r="AO2832" s="124"/>
      <c r="AP2832" s="124"/>
      <c r="AQ2832" s="124"/>
      <c r="AR2832" s="124"/>
      <c r="AS2832" s="124"/>
      <c r="AT2832" s="124"/>
      <c r="AU2832" s="124"/>
      <c r="AV2832" s="124"/>
      <c r="AW2832" s="124"/>
      <c r="AX2832" s="124"/>
      <c r="AY2832" s="124"/>
      <c r="AZ2832" s="124"/>
      <c r="BA2832" s="124"/>
      <c r="BB2832" s="124"/>
    </row>
    <row r="2833" spans="2:54" ht="15" customHeight="1">
      <c r="B2833" s="1155"/>
      <c r="C2833" s="3017"/>
      <c r="D2833" s="3017"/>
      <c r="E2833" s="1146" t="s">
        <v>1130</v>
      </c>
      <c r="F2833" s="1106"/>
      <c r="G2833" s="441" t="s">
        <v>93</v>
      </c>
      <c r="H2833" s="441" t="s">
        <v>1103</v>
      </c>
      <c r="I2833" s="441" t="s">
        <v>1131</v>
      </c>
      <c r="J2833" s="441" t="s">
        <v>112</v>
      </c>
      <c r="K2833" s="1111" t="s">
        <v>1132</v>
      </c>
      <c r="L2833" s="441" t="s">
        <v>1120</v>
      </c>
      <c r="M2833" s="441" t="str">
        <f t="shared" si="173"/>
        <v>&lt;INSERT CONNECTION POINT NAME&gt;</v>
      </c>
      <c r="N2833" s="1111" t="s">
        <v>1106</v>
      </c>
      <c r="O2833" s="1112" t="s">
        <v>842</v>
      </c>
      <c r="P2833" s="1111"/>
      <c r="Q2833" s="2850"/>
      <c r="R2833" s="2097"/>
      <c r="S2833" s="2851"/>
      <c r="T2833" s="2851"/>
      <c r="U2833" s="2851"/>
      <c r="V2833" s="2851"/>
      <c r="W2833" s="2852"/>
      <c r="X2833" s="2852"/>
      <c r="Y2833" s="2852"/>
      <c r="Z2833" s="2852"/>
      <c r="AA2833" s="2853"/>
      <c r="AC2833" s="124"/>
      <c r="AD2833" s="124"/>
      <c r="AE2833" s="124"/>
      <c r="AF2833" s="124"/>
      <c r="AG2833" s="124"/>
      <c r="AH2833" s="124"/>
      <c r="AI2833" s="124"/>
      <c r="AJ2833" s="124"/>
      <c r="AK2833" s="124"/>
      <c r="AL2833" s="124"/>
      <c r="AM2833" s="124"/>
      <c r="AN2833" s="124"/>
      <c r="AO2833" s="124"/>
      <c r="AP2833" s="124"/>
      <c r="AQ2833" s="124"/>
      <c r="AR2833" s="124"/>
      <c r="AS2833" s="124"/>
      <c r="AT2833" s="124"/>
      <c r="AU2833" s="124"/>
      <c r="AV2833" s="124"/>
      <c r="AW2833" s="124"/>
      <c r="AX2833" s="124"/>
      <c r="AY2833" s="124"/>
      <c r="AZ2833" s="124"/>
      <c r="BA2833" s="124"/>
      <c r="BB2833" s="124"/>
    </row>
    <row r="2834" spans="2:54" ht="15" customHeight="1">
      <c r="B2834" s="1155"/>
      <c r="C2834" s="3016" t="s">
        <v>1133</v>
      </c>
      <c r="D2834" s="3016"/>
      <c r="E2834" s="1146" t="s">
        <v>1127</v>
      </c>
      <c r="F2834" s="1106"/>
      <c r="G2834" s="441" t="s">
        <v>93</v>
      </c>
      <c r="H2834" s="441" t="s">
        <v>1103</v>
      </c>
      <c r="I2834" s="441" t="s">
        <v>1128</v>
      </c>
      <c r="J2834" s="441" t="s">
        <v>112</v>
      </c>
      <c r="K2834" s="1111" t="s">
        <v>1133</v>
      </c>
      <c r="L2834" s="441" t="s">
        <v>1120</v>
      </c>
      <c r="M2834" s="441" t="str">
        <f t="shared" si="173"/>
        <v>&lt;INSERT CONNECTION POINT NAME&gt;</v>
      </c>
      <c r="N2834" s="1111" t="s">
        <v>1108</v>
      </c>
      <c r="O2834" s="1111" t="s">
        <v>1109</v>
      </c>
      <c r="P2834" s="1111"/>
      <c r="Q2834" s="2856"/>
      <c r="R2834" s="2098"/>
      <c r="S2834" s="2858"/>
      <c r="T2834" s="2858"/>
      <c r="U2834" s="2858"/>
      <c r="V2834" s="2858"/>
      <c r="W2834" s="2859"/>
      <c r="X2834" s="2859"/>
      <c r="Y2834" s="2859"/>
      <c r="Z2834" s="2859"/>
      <c r="AA2834" s="2860"/>
      <c r="AC2834" s="124"/>
      <c r="AD2834" s="124"/>
      <c r="AE2834" s="124"/>
      <c r="AF2834" s="124"/>
      <c r="AG2834" s="124"/>
      <c r="AH2834" s="124"/>
      <c r="AI2834" s="124"/>
      <c r="AJ2834" s="124"/>
      <c r="AK2834" s="124"/>
      <c r="AL2834" s="124"/>
      <c r="AM2834" s="124"/>
      <c r="AN2834" s="124"/>
      <c r="AO2834" s="124"/>
      <c r="AP2834" s="124"/>
      <c r="AQ2834" s="124"/>
      <c r="AR2834" s="124"/>
      <c r="AS2834" s="124"/>
      <c r="AT2834" s="124"/>
      <c r="AU2834" s="124"/>
      <c r="AV2834" s="124"/>
      <c r="AW2834" s="124"/>
      <c r="AX2834" s="124"/>
      <c r="AY2834" s="124"/>
      <c r="AZ2834" s="124"/>
      <c r="BA2834" s="124"/>
      <c r="BB2834" s="124"/>
    </row>
    <row r="2835" spans="2:54" ht="15" customHeight="1">
      <c r="B2835" s="1155"/>
      <c r="C2835" s="3017"/>
      <c r="D2835" s="3017"/>
      <c r="E2835" s="1146" t="s">
        <v>1130</v>
      </c>
      <c r="F2835" s="1106"/>
      <c r="G2835" s="441" t="s">
        <v>93</v>
      </c>
      <c r="H2835" s="441" t="s">
        <v>1103</v>
      </c>
      <c r="I2835" s="441" t="s">
        <v>1131</v>
      </c>
      <c r="J2835" s="441" t="s">
        <v>112</v>
      </c>
      <c r="K2835" s="1111" t="s">
        <v>1133</v>
      </c>
      <c r="L2835" s="441" t="s">
        <v>1120</v>
      </c>
      <c r="M2835" s="441" t="str">
        <f t="shared" si="173"/>
        <v>&lt;INSERT CONNECTION POINT NAME&gt;</v>
      </c>
      <c r="N2835" s="1111" t="s">
        <v>1108</v>
      </c>
      <c r="O2835" s="1111" t="s">
        <v>1109</v>
      </c>
      <c r="P2835" s="1111"/>
      <c r="Q2835" s="2856"/>
      <c r="R2835" s="2098"/>
      <c r="S2835" s="2858"/>
      <c r="T2835" s="2858"/>
      <c r="U2835" s="2858"/>
      <c r="V2835" s="2858"/>
      <c r="W2835" s="2859"/>
      <c r="X2835" s="2859"/>
      <c r="Y2835" s="2859"/>
      <c r="Z2835" s="2859"/>
      <c r="AA2835" s="2860"/>
      <c r="AC2835" s="124"/>
      <c r="AD2835" s="124"/>
      <c r="AE2835" s="124"/>
      <c r="AF2835" s="124"/>
      <c r="AG2835" s="124"/>
      <c r="AH2835" s="124"/>
      <c r="AI2835" s="124"/>
      <c r="AJ2835" s="124"/>
      <c r="AK2835" s="124"/>
      <c r="AL2835" s="124"/>
      <c r="AM2835" s="124"/>
      <c r="AN2835" s="124"/>
      <c r="AO2835" s="124"/>
      <c r="AP2835" s="124"/>
      <c r="AQ2835" s="124"/>
      <c r="AR2835" s="124"/>
      <c r="AS2835" s="124"/>
      <c r="AT2835" s="124"/>
      <c r="AU2835" s="124"/>
      <c r="AV2835" s="124"/>
      <c r="AW2835" s="124"/>
      <c r="AX2835" s="124"/>
      <c r="AY2835" s="124"/>
      <c r="AZ2835" s="124"/>
      <c r="BA2835" s="124"/>
      <c r="BB2835" s="124"/>
    </row>
    <row r="2836" spans="2:54" ht="15" customHeight="1">
      <c r="B2836" s="1155"/>
      <c r="C2836" s="3016" t="s">
        <v>1110</v>
      </c>
      <c r="D2836" s="3016"/>
      <c r="E2836" s="1146" t="s">
        <v>1127</v>
      </c>
      <c r="F2836" s="1106"/>
      <c r="G2836" s="441" t="s">
        <v>93</v>
      </c>
      <c r="H2836" s="441" t="s">
        <v>1103</v>
      </c>
      <c r="I2836" s="441" t="s">
        <v>1128</v>
      </c>
      <c r="J2836" s="441" t="s">
        <v>112</v>
      </c>
      <c r="K2836" s="1111" t="s">
        <v>1110</v>
      </c>
      <c r="L2836" s="441" t="s">
        <v>1120</v>
      </c>
      <c r="M2836" s="441" t="str">
        <f t="shared" si="173"/>
        <v>&lt;INSERT CONNECTION POINT NAME&gt;</v>
      </c>
      <c r="N2836" s="1111" t="s">
        <v>1111</v>
      </c>
      <c r="O2836" s="1112">
        <v>0</v>
      </c>
      <c r="P2836" s="1111"/>
      <c r="Q2836" s="2890"/>
      <c r="R2836" s="2093"/>
      <c r="S2836" s="2883"/>
      <c r="T2836" s="2883"/>
      <c r="U2836" s="2883"/>
      <c r="V2836" s="2883"/>
      <c r="W2836" s="2863"/>
      <c r="X2836" s="2863"/>
      <c r="Y2836" s="2863"/>
      <c r="Z2836" s="2863"/>
      <c r="AA2836" s="2864"/>
      <c r="AC2836" s="124"/>
      <c r="AD2836" s="124"/>
      <c r="AE2836" s="124"/>
      <c r="AF2836" s="124"/>
      <c r="AG2836" s="124"/>
      <c r="AH2836" s="124"/>
      <c r="AI2836" s="124"/>
      <c r="AJ2836" s="124"/>
      <c r="AK2836" s="124"/>
      <c r="AL2836" s="124"/>
      <c r="AM2836" s="124"/>
      <c r="AN2836" s="124"/>
      <c r="AO2836" s="124"/>
      <c r="AP2836" s="124"/>
      <c r="AQ2836" s="124"/>
      <c r="AR2836" s="124"/>
      <c r="AS2836" s="124"/>
      <c r="AT2836" s="124"/>
      <c r="AU2836" s="124"/>
      <c r="AV2836" s="124"/>
      <c r="AW2836" s="124"/>
      <c r="AX2836" s="124"/>
      <c r="AY2836" s="124"/>
      <c r="AZ2836" s="124"/>
      <c r="BA2836" s="124"/>
      <c r="BB2836" s="124"/>
    </row>
    <row r="2837" spans="2:54" ht="15" customHeight="1">
      <c r="B2837" s="1155"/>
      <c r="C2837" s="3017"/>
      <c r="D2837" s="3017"/>
      <c r="E2837" s="1146" t="s">
        <v>1130</v>
      </c>
      <c r="F2837" s="1106"/>
      <c r="G2837" s="441" t="s">
        <v>93</v>
      </c>
      <c r="H2837" s="441" t="s">
        <v>1103</v>
      </c>
      <c r="I2837" s="441" t="s">
        <v>1131</v>
      </c>
      <c r="J2837" s="441" t="s">
        <v>112</v>
      </c>
      <c r="K2837" s="1111" t="s">
        <v>1110</v>
      </c>
      <c r="L2837" s="441" t="s">
        <v>1120</v>
      </c>
      <c r="M2837" s="441" t="str">
        <f t="shared" si="173"/>
        <v>&lt;INSERT CONNECTION POINT NAME&gt;</v>
      </c>
      <c r="N2837" s="1111" t="s">
        <v>1111</v>
      </c>
      <c r="O2837" s="1112">
        <v>0</v>
      </c>
      <c r="P2837" s="1111"/>
      <c r="Q2837" s="2890"/>
      <c r="R2837" s="2093"/>
      <c r="S2837" s="2883"/>
      <c r="T2837" s="2883"/>
      <c r="U2837" s="2883"/>
      <c r="V2837" s="2883"/>
      <c r="W2837" s="2863"/>
      <c r="X2837" s="2863"/>
      <c r="Y2837" s="2863"/>
      <c r="Z2837" s="2863"/>
      <c r="AA2837" s="2864"/>
      <c r="AC2837" s="124"/>
      <c r="AD2837" s="124"/>
      <c r="AE2837" s="124"/>
      <c r="AF2837" s="124"/>
      <c r="AG2837" s="124"/>
      <c r="AH2837" s="124"/>
      <c r="AI2837" s="124"/>
      <c r="AJ2837" s="124"/>
      <c r="AK2837" s="124"/>
      <c r="AL2837" s="124"/>
      <c r="AM2837" s="124"/>
      <c r="AN2837" s="124"/>
      <c r="AO2837" s="124"/>
      <c r="AP2837" s="124"/>
      <c r="AQ2837" s="124"/>
      <c r="AR2837" s="124"/>
      <c r="AS2837" s="124"/>
      <c r="AT2837" s="124"/>
      <c r="AU2837" s="124"/>
      <c r="AV2837" s="124"/>
      <c r="AW2837" s="124"/>
      <c r="AX2837" s="124"/>
      <c r="AY2837" s="124"/>
      <c r="AZ2837" s="124"/>
      <c r="BA2837" s="124"/>
      <c r="BB2837" s="124"/>
    </row>
    <row r="2838" spans="2:54" ht="15" customHeight="1">
      <c r="B2838" s="1155"/>
      <c r="C2838" s="3016" t="s">
        <v>1112</v>
      </c>
      <c r="D2838" s="3016"/>
      <c r="E2838" s="1146" t="s">
        <v>1127</v>
      </c>
      <c r="F2838" s="1106"/>
      <c r="G2838" s="441" t="s">
        <v>93</v>
      </c>
      <c r="H2838" s="441" t="s">
        <v>1103</v>
      </c>
      <c r="I2838" s="441" t="s">
        <v>1128</v>
      </c>
      <c r="J2838" s="441" t="s">
        <v>112</v>
      </c>
      <c r="K2838" s="1111" t="s">
        <v>1112</v>
      </c>
      <c r="L2838" s="441" t="s">
        <v>1120</v>
      </c>
      <c r="M2838" s="441" t="str">
        <f t="shared" si="173"/>
        <v>&lt;INSERT CONNECTION POINT NAME&gt;</v>
      </c>
      <c r="N2838" s="1111" t="s">
        <v>1113</v>
      </c>
      <c r="O2838" s="1111" t="s">
        <v>1113</v>
      </c>
      <c r="P2838" s="1111"/>
      <c r="Q2838" s="2891"/>
      <c r="R2838" s="2866"/>
      <c r="S2838" s="2866"/>
      <c r="T2838" s="2866"/>
      <c r="U2838" s="2866"/>
      <c r="V2838" s="2866"/>
      <c r="W2838" s="2866"/>
      <c r="X2838" s="2866"/>
      <c r="Y2838" s="2866"/>
      <c r="Z2838" s="2866"/>
      <c r="AA2838" s="2099"/>
      <c r="AC2838" s="124"/>
      <c r="AD2838" s="124"/>
      <c r="AE2838" s="124"/>
      <c r="AF2838" s="124"/>
      <c r="AG2838" s="124"/>
      <c r="AH2838" s="124"/>
      <c r="AI2838" s="124"/>
      <c r="AJ2838" s="124"/>
      <c r="AK2838" s="124"/>
      <c r="AL2838" s="124"/>
      <c r="AM2838" s="124"/>
      <c r="AN2838" s="124"/>
      <c r="AO2838" s="124"/>
      <c r="AP2838" s="124"/>
      <c r="AQ2838" s="124"/>
      <c r="AR2838" s="124"/>
      <c r="AS2838" s="124"/>
      <c r="AT2838" s="124"/>
      <c r="AU2838" s="124"/>
      <c r="AV2838" s="124"/>
      <c r="AW2838" s="124"/>
      <c r="AX2838" s="124"/>
      <c r="AY2838" s="124"/>
      <c r="AZ2838" s="124"/>
      <c r="BA2838" s="124"/>
      <c r="BB2838" s="124"/>
    </row>
    <row r="2839" spans="2:54" ht="15" customHeight="1">
      <c r="B2839" s="1155"/>
      <c r="C2839" s="3017"/>
      <c r="D2839" s="3017"/>
      <c r="E2839" s="1146" t="s">
        <v>1130</v>
      </c>
      <c r="F2839" s="1106"/>
      <c r="G2839" s="441" t="s">
        <v>93</v>
      </c>
      <c r="H2839" s="441" t="s">
        <v>1103</v>
      </c>
      <c r="I2839" s="441" t="s">
        <v>1131</v>
      </c>
      <c r="J2839" s="441" t="s">
        <v>112</v>
      </c>
      <c r="K2839" s="1111" t="s">
        <v>1112</v>
      </c>
      <c r="L2839" s="441" t="s">
        <v>1120</v>
      </c>
      <c r="M2839" s="441" t="str">
        <f t="shared" si="173"/>
        <v>&lt;INSERT CONNECTION POINT NAME&gt;</v>
      </c>
      <c r="N2839" s="1111" t="s">
        <v>1113</v>
      </c>
      <c r="O2839" s="1111" t="s">
        <v>1113</v>
      </c>
      <c r="P2839" s="1111"/>
      <c r="Q2839" s="2891"/>
      <c r="R2839" s="2866"/>
      <c r="S2839" s="2866"/>
      <c r="T2839" s="2866"/>
      <c r="U2839" s="2866"/>
      <c r="V2839" s="2866"/>
      <c r="W2839" s="2866"/>
      <c r="X2839" s="2866"/>
      <c r="Y2839" s="2866"/>
      <c r="Z2839" s="2866"/>
      <c r="AA2839" s="2099"/>
      <c r="AC2839" s="124"/>
      <c r="AD2839" s="124"/>
      <c r="AE2839" s="124"/>
      <c r="AF2839" s="124"/>
      <c r="AG2839" s="124"/>
      <c r="AH2839" s="124"/>
      <c r="AI2839" s="124"/>
      <c r="AJ2839" s="124"/>
      <c r="AK2839" s="124"/>
      <c r="AL2839" s="124"/>
      <c r="AM2839" s="124"/>
      <c r="AN2839" s="124"/>
      <c r="AO2839" s="124"/>
      <c r="AP2839" s="124"/>
      <c r="AQ2839" s="124"/>
      <c r="AR2839" s="124"/>
      <c r="AS2839" s="124"/>
      <c r="AT2839" s="124"/>
      <c r="AU2839" s="124"/>
      <c r="AV2839" s="124"/>
      <c r="AW2839" s="124"/>
      <c r="AX2839" s="124"/>
      <c r="AY2839" s="124"/>
      <c r="AZ2839" s="124"/>
      <c r="BA2839" s="124"/>
      <c r="BB2839" s="124"/>
    </row>
    <row r="2840" spans="2:54" ht="15" customHeight="1">
      <c r="B2840" s="1155"/>
      <c r="C2840" s="3016" t="s">
        <v>1134</v>
      </c>
      <c r="D2840" s="3016" t="s">
        <v>833</v>
      </c>
      <c r="E2840" s="1146" t="s">
        <v>1127</v>
      </c>
      <c r="F2840" s="1106"/>
      <c r="G2840" s="441" t="s">
        <v>93</v>
      </c>
      <c r="H2840" s="441" t="s">
        <v>1103</v>
      </c>
      <c r="I2840" s="441" t="s">
        <v>1128</v>
      </c>
      <c r="J2840" s="441" t="s">
        <v>112</v>
      </c>
      <c r="K2840" s="1111" t="s">
        <v>1134</v>
      </c>
      <c r="L2840" s="441" t="s">
        <v>1120</v>
      </c>
      <c r="M2840" s="441" t="str">
        <f t="shared" si="173"/>
        <v>&lt;INSERT CONNECTION POINT NAME&gt;</v>
      </c>
      <c r="N2840" s="1111" t="s">
        <v>1115</v>
      </c>
      <c r="O2840" s="1111" t="s">
        <v>833</v>
      </c>
      <c r="P2840" s="1111"/>
      <c r="Q2840" s="2892"/>
      <c r="R2840" s="2096"/>
      <c r="S2840" s="2870"/>
      <c r="T2840" s="2870"/>
      <c r="U2840" s="2870"/>
      <c r="V2840" s="2870"/>
      <c r="W2840" s="2870"/>
      <c r="X2840" s="2870"/>
      <c r="Y2840" s="2870"/>
      <c r="Z2840" s="2870"/>
      <c r="AA2840" s="2871"/>
      <c r="AC2840" s="124"/>
      <c r="AD2840" s="124"/>
      <c r="AE2840" s="124"/>
      <c r="AF2840" s="124"/>
      <c r="AG2840" s="124"/>
      <c r="AH2840" s="124"/>
      <c r="AI2840" s="124"/>
      <c r="AJ2840" s="124"/>
      <c r="AK2840" s="124"/>
      <c r="AL2840" s="124"/>
      <c r="AM2840" s="124"/>
      <c r="AN2840" s="124"/>
      <c r="AO2840" s="124"/>
      <c r="AP2840" s="124"/>
      <c r="AQ2840" s="124"/>
      <c r="AR2840" s="124"/>
      <c r="AS2840" s="124"/>
      <c r="AT2840" s="124"/>
      <c r="AU2840" s="124"/>
      <c r="AV2840" s="124"/>
      <c r="AW2840" s="124"/>
      <c r="AX2840" s="124"/>
      <c r="AY2840" s="124"/>
      <c r="AZ2840" s="124"/>
      <c r="BA2840" s="124"/>
      <c r="BB2840" s="124"/>
    </row>
    <row r="2841" spans="2:54" ht="15" customHeight="1">
      <c r="B2841" s="1155"/>
      <c r="C2841" s="3017"/>
      <c r="D2841" s="3017"/>
      <c r="E2841" s="1146" t="s">
        <v>1130</v>
      </c>
      <c r="F2841" s="1106"/>
      <c r="G2841" s="441" t="s">
        <v>93</v>
      </c>
      <c r="H2841" s="441" t="s">
        <v>1103</v>
      </c>
      <c r="I2841" s="441" t="s">
        <v>1131</v>
      </c>
      <c r="J2841" s="441" t="s">
        <v>112</v>
      </c>
      <c r="K2841" s="1111" t="s">
        <v>1134</v>
      </c>
      <c r="L2841" s="441" t="s">
        <v>1120</v>
      </c>
      <c r="M2841" s="441" t="str">
        <f t="shared" si="173"/>
        <v>&lt;INSERT CONNECTION POINT NAME&gt;</v>
      </c>
      <c r="N2841" s="1111" t="s">
        <v>1115</v>
      </c>
      <c r="O2841" s="1111" t="s">
        <v>833</v>
      </c>
      <c r="P2841" s="1111"/>
      <c r="Q2841" s="2892"/>
      <c r="R2841" s="2096"/>
      <c r="S2841" s="2870"/>
      <c r="T2841" s="2870"/>
      <c r="U2841" s="2870"/>
      <c r="V2841" s="2870"/>
      <c r="W2841" s="2870"/>
      <c r="X2841" s="2870"/>
      <c r="Y2841" s="2870"/>
      <c r="Z2841" s="2870"/>
      <c r="AA2841" s="2871"/>
      <c r="AC2841" s="124"/>
      <c r="AD2841" s="124"/>
      <c r="AE2841" s="124"/>
      <c r="AF2841" s="124"/>
      <c r="AG2841" s="124"/>
      <c r="AH2841" s="124"/>
      <c r="AI2841" s="124"/>
      <c r="AJ2841" s="124"/>
      <c r="AK2841" s="124"/>
      <c r="AL2841" s="124"/>
      <c r="AM2841" s="124"/>
      <c r="AN2841" s="124"/>
      <c r="AO2841" s="124"/>
      <c r="AP2841" s="124"/>
      <c r="AQ2841" s="124"/>
      <c r="AR2841" s="124"/>
      <c r="AS2841" s="124"/>
      <c r="AT2841" s="124"/>
      <c r="AU2841" s="124"/>
      <c r="AV2841" s="124"/>
      <c r="AW2841" s="124"/>
      <c r="AX2841" s="124"/>
      <c r="AY2841" s="124"/>
      <c r="AZ2841" s="124"/>
      <c r="BA2841" s="124"/>
      <c r="BB2841" s="124"/>
    </row>
    <row r="2842" spans="2:54" ht="15" customHeight="1">
      <c r="B2842" s="1155"/>
      <c r="C2842" s="3016" t="s">
        <v>1135</v>
      </c>
      <c r="D2842" s="3016" t="s">
        <v>833</v>
      </c>
      <c r="E2842" s="1146" t="s">
        <v>1127</v>
      </c>
      <c r="F2842" s="1106"/>
      <c r="G2842" s="441" t="s">
        <v>93</v>
      </c>
      <c r="H2842" s="441" t="s">
        <v>1103</v>
      </c>
      <c r="I2842" s="441" t="s">
        <v>1128</v>
      </c>
      <c r="J2842" s="441" t="s">
        <v>112</v>
      </c>
      <c r="K2842" s="1111" t="s">
        <v>1135</v>
      </c>
      <c r="L2842" s="441" t="s">
        <v>1120</v>
      </c>
      <c r="M2842" s="441" t="str">
        <f t="shared" si="173"/>
        <v>&lt;INSERT CONNECTION POINT NAME&gt;</v>
      </c>
      <c r="N2842" s="1111" t="s">
        <v>1106</v>
      </c>
      <c r="O2842" s="1111" t="s">
        <v>833</v>
      </c>
      <c r="P2842" s="1111"/>
      <c r="Q2842" s="2892"/>
      <c r="R2842" s="2096"/>
      <c r="S2842" s="2870"/>
      <c r="T2842" s="2870"/>
      <c r="U2842" s="2870"/>
      <c r="V2842" s="2870"/>
      <c r="W2842" s="2870"/>
      <c r="X2842" s="2870"/>
      <c r="Y2842" s="2870"/>
      <c r="Z2842" s="2870"/>
      <c r="AA2842" s="2871"/>
      <c r="AC2842" s="124"/>
      <c r="AD2842" s="124"/>
      <c r="AE2842" s="124"/>
      <c r="AF2842" s="124"/>
      <c r="AG2842" s="124"/>
      <c r="AH2842" s="124"/>
      <c r="AI2842" s="124"/>
      <c r="AJ2842" s="124"/>
      <c r="AK2842" s="124"/>
      <c r="AL2842" s="124"/>
      <c r="AM2842" s="124"/>
      <c r="AN2842" s="124"/>
      <c r="AO2842" s="124"/>
      <c r="AP2842" s="124"/>
      <c r="AQ2842" s="124"/>
      <c r="AR2842" s="124"/>
      <c r="AS2842" s="124"/>
      <c r="AT2842" s="124"/>
      <c r="AU2842" s="124"/>
      <c r="AV2842" s="124"/>
      <c r="AW2842" s="124"/>
      <c r="AX2842" s="124"/>
      <c r="AY2842" s="124"/>
      <c r="AZ2842" s="124"/>
      <c r="BA2842" s="124"/>
      <c r="BB2842" s="124"/>
    </row>
    <row r="2843" spans="2:54" ht="15" customHeight="1">
      <c r="B2843" s="1155"/>
      <c r="C2843" s="3017"/>
      <c r="D2843" s="3017"/>
      <c r="E2843" s="1146" t="s">
        <v>1130</v>
      </c>
      <c r="F2843" s="1106"/>
      <c r="G2843" s="441" t="s">
        <v>93</v>
      </c>
      <c r="H2843" s="441" t="s">
        <v>1103</v>
      </c>
      <c r="I2843" s="441" t="s">
        <v>1131</v>
      </c>
      <c r="J2843" s="441" t="s">
        <v>112</v>
      </c>
      <c r="K2843" s="1111" t="s">
        <v>1135</v>
      </c>
      <c r="L2843" s="441" t="s">
        <v>1120</v>
      </c>
      <c r="M2843" s="441" t="str">
        <f t="shared" si="173"/>
        <v>&lt;INSERT CONNECTION POINT NAME&gt;</v>
      </c>
      <c r="N2843" s="1111" t="s">
        <v>1106</v>
      </c>
      <c r="O2843" s="1111" t="s">
        <v>833</v>
      </c>
      <c r="P2843" s="1111"/>
      <c r="Q2843" s="2892"/>
      <c r="R2843" s="2096"/>
      <c r="S2843" s="2870"/>
      <c r="T2843" s="2870"/>
      <c r="U2843" s="2870"/>
      <c r="V2843" s="2870"/>
      <c r="W2843" s="2870"/>
      <c r="X2843" s="2870"/>
      <c r="Y2843" s="2870"/>
      <c r="Z2843" s="2870"/>
      <c r="AA2843" s="2871"/>
      <c r="AC2843" s="124"/>
      <c r="AD2843" s="124"/>
      <c r="AE2843" s="124"/>
      <c r="AF2843" s="124"/>
      <c r="AG2843" s="124"/>
      <c r="AH2843" s="124"/>
      <c r="AI2843" s="124"/>
      <c r="AJ2843" s="124"/>
      <c r="AK2843" s="124"/>
      <c r="AL2843" s="124"/>
      <c r="AM2843" s="124"/>
      <c r="AN2843" s="124"/>
      <c r="AO2843" s="124"/>
      <c r="AP2843" s="124"/>
      <c r="AQ2843" s="124"/>
      <c r="AR2843" s="124"/>
      <c r="AS2843" s="124"/>
      <c r="AT2843" s="124"/>
      <c r="AU2843" s="124"/>
      <c r="AV2843" s="124"/>
      <c r="AW2843" s="124"/>
      <c r="AX2843" s="124"/>
      <c r="AY2843" s="124"/>
      <c r="AZ2843" s="124"/>
      <c r="BA2843" s="124"/>
      <c r="BB2843" s="124"/>
    </row>
    <row r="2844" spans="2:54" ht="15" customHeight="1">
      <c r="B2844" s="1155"/>
      <c r="C2844" s="3016" t="s">
        <v>1135</v>
      </c>
      <c r="D2844" s="3016" t="s">
        <v>842</v>
      </c>
      <c r="E2844" s="1146" t="s">
        <v>1127</v>
      </c>
      <c r="F2844" s="1106"/>
      <c r="G2844" s="441" t="s">
        <v>93</v>
      </c>
      <c r="H2844" s="441" t="s">
        <v>1103</v>
      </c>
      <c r="I2844" s="441" t="s">
        <v>1128</v>
      </c>
      <c r="J2844" s="441" t="s">
        <v>112</v>
      </c>
      <c r="K2844" s="1111" t="s">
        <v>1135</v>
      </c>
      <c r="L2844" s="441" t="s">
        <v>1120</v>
      </c>
      <c r="M2844" s="441" t="str">
        <f t="shared" si="173"/>
        <v>&lt;INSERT CONNECTION POINT NAME&gt;</v>
      </c>
      <c r="N2844" s="1111" t="s">
        <v>1106</v>
      </c>
      <c r="O2844" s="1111" t="s">
        <v>842</v>
      </c>
      <c r="P2844" s="1111"/>
      <c r="Q2844" s="2892"/>
      <c r="R2844" s="2096"/>
      <c r="S2844" s="2870"/>
      <c r="T2844" s="2870"/>
      <c r="U2844" s="2870"/>
      <c r="V2844" s="2870"/>
      <c r="W2844" s="2870"/>
      <c r="X2844" s="2870"/>
      <c r="Y2844" s="2870"/>
      <c r="Z2844" s="2870"/>
      <c r="AA2844" s="2871"/>
      <c r="AC2844" s="124"/>
      <c r="AD2844" s="124"/>
      <c r="AE2844" s="124"/>
      <c r="AF2844" s="124"/>
      <c r="AG2844" s="124"/>
      <c r="AH2844" s="124"/>
      <c r="AI2844" s="124"/>
      <c r="AJ2844" s="124"/>
      <c r="AK2844" s="124"/>
      <c r="AL2844" s="124"/>
      <c r="AM2844" s="124"/>
      <c r="AN2844" s="124"/>
      <c r="AO2844" s="124"/>
      <c r="AP2844" s="124"/>
      <c r="AQ2844" s="124"/>
      <c r="AR2844" s="124"/>
      <c r="AS2844" s="124"/>
      <c r="AT2844" s="124"/>
      <c r="AU2844" s="124"/>
      <c r="AV2844" s="124"/>
      <c r="AW2844" s="124"/>
      <c r="AX2844" s="124"/>
      <c r="AY2844" s="124"/>
      <c r="AZ2844" s="124"/>
      <c r="BA2844" s="124"/>
      <c r="BB2844" s="124"/>
    </row>
    <row r="2845" spans="2:54" ht="15" customHeight="1">
      <c r="B2845" s="1155"/>
      <c r="C2845" s="3017"/>
      <c r="D2845" s="3017"/>
      <c r="E2845" s="1146" t="s">
        <v>1130</v>
      </c>
      <c r="F2845" s="1106"/>
      <c r="G2845" s="441" t="s">
        <v>93</v>
      </c>
      <c r="H2845" s="441" t="s">
        <v>1103</v>
      </c>
      <c r="I2845" s="441" t="s">
        <v>1131</v>
      </c>
      <c r="J2845" s="441" t="s">
        <v>112</v>
      </c>
      <c r="K2845" s="1111" t="s">
        <v>1135</v>
      </c>
      <c r="L2845" s="441" t="s">
        <v>1120</v>
      </c>
      <c r="M2845" s="441" t="str">
        <f t="shared" si="173"/>
        <v>&lt;INSERT CONNECTION POINT NAME&gt;</v>
      </c>
      <c r="N2845" s="1111" t="s">
        <v>1106</v>
      </c>
      <c r="O2845" s="1111" t="s">
        <v>842</v>
      </c>
      <c r="P2845" s="1111"/>
      <c r="Q2845" s="2892"/>
      <c r="R2845" s="2096"/>
      <c r="S2845" s="2870"/>
      <c r="T2845" s="2870"/>
      <c r="U2845" s="2870"/>
      <c r="V2845" s="2870"/>
      <c r="W2845" s="2870"/>
      <c r="X2845" s="2870"/>
      <c r="Y2845" s="2870"/>
      <c r="Z2845" s="2870"/>
      <c r="AA2845" s="2871"/>
      <c r="AC2845" s="124"/>
      <c r="AD2845" s="124"/>
      <c r="AE2845" s="124"/>
      <c r="AF2845" s="124"/>
      <c r="AG2845" s="124"/>
      <c r="AH2845" s="124"/>
      <c r="AI2845" s="124"/>
      <c r="AJ2845" s="124"/>
      <c r="AK2845" s="124"/>
      <c r="AL2845" s="124"/>
      <c r="AM2845" s="124"/>
      <c r="AN2845" s="124"/>
      <c r="AO2845" s="124"/>
      <c r="AP2845" s="124"/>
      <c r="AQ2845" s="124"/>
      <c r="AR2845" s="124"/>
      <c r="AS2845" s="124"/>
      <c r="AT2845" s="124"/>
      <c r="AU2845" s="124"/>
      <c r="AV2845" s="124"/>
      <c r="AW2845" s="124"/>
      <c r="AX2845" s="124"/>
      <c r="AY2845" s="124"/>
      <c r="AZ2845" s="124"/>
      <c r="BA2845" s="124"/>
      <c r="BB2845" s="124"/>
    </row>
    <row r="2846" spans="2:54" ht="15" customHeight="1">
      <c r="B2846" s="1155"/>
      <c r="C2846" s="3016" t="s">
        <v>1136</v>
      </c>
      <c r="D2846" s="3016" t="s">
        <v>833</v>
      </c>
      <c r="E2846" s="1146" t="s">
        <v>1127</v>
      </c>
      <c r="F2846" s="1106"/>
      <c r="G2846" s="441" t="s">
        <v>93</v>
      </c>
      <c r="H2846" s="441" t="s">
        <v>1103</v>
      </c>
      <c r="I2846" s="441" t="s">
        <v>1128</v>
      </c>
      <c r="J2846" s="441" t="s">
        <v>112</v>
      </c>
      <c r="K2846" s="1111" t="s">
        <v>1136</v>
      </c>
      <c r="L2846" s="441" t="s">
        <v>1120</v>
      </c>
      <c r="M2846" s="441" t="str">
        <f t="shared" si="173"/>
        <v>&lt;INSERT CONNECTION POINT NAME&gt;</v>
      </c>
      <c r="N2846" s="1111" t="s">
        <v>1106</v>
      </c>
      <c r="O2846" s="1111" t="s">
        <v>833</v>
      </c>
      <c r="P2846" s="1111"/>
      <c r="Q2846" s="2892"/>
      <c r="R2846" s="2096"/>
      <c r="S2846" s="2870"/>
      <c r="T2846" s="2870"/>
      <c r="U2846" s="2870"/>
      <c r="V2846" s="2870"/>
      <c r="W2846" s="2870"/>
      <c r="X2846" s="2870"/>
      <c r="Y2846" s="2870"/>
      <c r="Z2846" s="2870"/>
      <c r="AA2846" s="2871"/>
      <c r="AC2846" s="124"/>
      <c r="AD2846" s="124"/>
      <c r="AE2846" s="124"/>
      <c r="AF2846" s="124"/>
      <c r="AG2846" s="124"/>
      <c r="AH2846" s="124"/>
      <c r="AI2846" s="124"/>
      <c r="AJ2846" s="124"/>
      <c r="AK2846" s="124"/>
      <c r="AL2846" s="124"/>
      <c r="AM2846" s="124"/>
      <c r="AN2846" s="124"/>
      <c r="AO2846" s="124"/>
      <c r="AP2846" s="124"/>
      <c r="AQ2846" s="124"/>
      <c r="AR2846" s="124"/>
      <c r="AS2846" s="124"/>
      <c r="AT2846" s="124"/>
      <c r="AU2846" s="124"/>
      <c r="AV2846" s="124"/>
      <c r="AW2846" s="124"/>
      <c r="AX2846" s="124"/>
      <c r="AY2846" s="124"/>
      <c r="AZ2846" s="124"/>
      <c r="BA2846" s="124"/>
      <c r="BB2846" s="124"/>
    </row>
    <row r="2847" spans="2:54" ht="15" customHeight="1">
      <c r="B2847" s="1155"/>
      <c r="C2847" s="3017"/>
      <c r="D2847" s="3017"/>
      <c r="E2847" s="1146" t="s">
        <v>1130</v>
      </c>
      <c r="F2847" s="1106"/>
      <c r="G2847" s="441" t="s">
        <v>93</v>
      </c>
      <c r="H2847" s="441" t="s">
        <v>1103</v>
      </c>
      <c r="I2847" s="441" t="s">
        <v>1131</v>
      </c>
      <c r="J2847" s="441" t="s">
        <v>112</v>
      </c>
      <c r="K2847" s="1111" t="s">
        <v>1136</v>
      </c>
      <c r="L2847" s="441" t="s">
        <v>1120</v>
      </c>
      <c r="M2847" s="441" t="str">
        <f t="shared" si="173"/>
        <v>&lt;INSERT CONNECTION POINT NAME&gt;</v>
      </c>
      <c r="N2847" s="1111" t="s">
        <v>1106</v>
      </c>
      <c r="O2847" s="1111" t="s">
        <v>833</v>
      </c>
      <c r="P2847" s="1111"/>
      <c r="Q2847" s="2100"/>
      <c r="R2847" s="2101"/>
      <c r="S2847" s="2102"/>
      <c r="T2847" s="2102"/>
      <c r="U2847" s="2102"/>
      <c r="V2847" s="2102"/>
      <c r="W2847" s="2102"/>
      <c r="X2847" s="2102"/>
      <c r="Y2847" s="2102"/>
      <c r="Z2847" s="2102"/>
      <c r="AA2847" s="2103"/>
      <c r="AC2847" s="124"/>
      <c r="AD2847" s="124"/>
      <c r="AE2847" s="124"/>
      <c r="AF2847" s="124"/>
      <c r="AG2847" s="124"/>
      <c r="AH2847" s="124"/>
      <c r="AI2847" s="124"/>
      <c r="AJ2847" s="124"/>
      <c r="AK2847" s="124"/>
      <c r="AL2847" s="124"/>
      <c r="AM2847" s="124"/>
      <c r="AN2847" s="124"/>
      <c r="AO2847" s="124"/>
      <c r="AP2847" s="124"/>
      <c r="AQ2847" s="124"/>
      <c r="AR2847" s="124"/>
      <c r="AS2847" s="124"/>
      <c r="AT2847" s="124"/>
      <c r="AU2847" s="124"/>
      <c r="AV2847" s="124"/>
      <c r="AW2847" s="124"/>
      <c r="AX2847" s="124"/>
      <c r="AY2847" s="124"/>
      <c r="AZ2847" s="124"/>
      <c r="BA2847" s="124"/>
      <c r="BB2847" s="124"/>
    </row>
    <row r="2848" spans="2:54" ht="15" customHeight="1">
      <c r="B2848" s="1155"/>
      <c r="C2848" s="3016" t="s">
        <v>1136</v>
      </c>
      <c r="D2848" s="3016" t="s">
        <v>842</v>
      </c>
      <c r="E2848" s="1146" t="s">
        <v>1127</v>
      </c>
      <c r="F2848" s="1106"/>
      <c r="G2848" s="441" t="s">
        <v>93</v>
      </c>
      <c r="H2848" s="441" t="s">
        <v>1103</v>
      </c>
      <c r="I2848" s="441" t="s">
        <v>1128</v>
      </c>
      <c r="J2848" s="441" t="s">
        <v>112</v>
      </c>
      <c r="K2848" s="1111" t="s">
        <v>1136</v>
      </c>
      <c r="L2848" s="441" t="s">
        <v>1120</v>
      </c>
      <c r="M2848" s="441" t="str">
        <f t="shared" si="173"/>
        <v>&lt;INSERT CONNECTION POINT NAME&gt;</v>
      </c>
      <c r="N2848" s="1111" t="s">
        <v>1106</v>
      </c>
      <c r="O2848" s="1111" t="s">
        <v>842</v>
      </c>
      <c r="P2848" s="1111"/>
      <c r="Q2848" s="2100"/>
      <c r="R2848" s="2101"/>
      <c r="S2848" s="2102"/>
      <c r="T2848" s="2102"/>
      <c r="U2848" s="2102"/>
      <c r="V2848" s="2102"/>
      <c r="W2848" s="2102"/>
      <c r="X2848" s="2102"/>
      <c r="Y2848" s="2102"/>
      <c r="Z2848" s="2102"/>
      <c r="AA2848" s="2103"/>
      <c r="AC2848" s="124"/>
      <c r="AD2848" s="124"/>
      <c r="AE2848" s="124"/>
      <c r="AF2848" s="124"/>
      <c r="AG2848" s="124"/>
      <c r="AH2848" s="124"/>
      <c r="AI2848" s="124"/>
      <c r="AJ2848" s="124"/>
      <c r="AK2848" s="124"/>
      <c r="AL2848" s="124"/>
      <c r="AM2848" s="124"/>
      <c r="AN2848" s="124"/>
      <c r="AO2848" s="124"/>
      <c r="AP2848" s="124"/>
      <c r="AQ2848" s="124"/>
      <c r="AR2848" s="124"/>
      <c r="AS2848" s="124"/>
      <c r="AT2848" s="124"/>
      <c r="AU2848" s="124"/>
      <c r="AV2848" s="124"/>
      <c r="AW2848" s="124"/>
      <c r="AX2848" s="124"/>
      <c r="AY2848" s="124"/>
      <c r="AZ2848" s="124"/>
      <c r="BA2848" s="124"/>
      <c r="BB2848" s="124"/>
    </row>
    <row r="2849" spans="2:54" ht="15" customHeight="1" thickBot="1">
      <c r="B2849" s="2872"/>
      <c r="C2849" s="3018"/>
      <c r="D2849" s="3018"/>
      <c r="E2849" s="2873" t="s">
        <v>1130</v>
      </c>
      <c r="F2849" s="1106"/>
      <c r="G2849" s="441" t="s">
        <v>93</v>
      </c>
      <c r="H2849" s="441" t="s">
        <v>1103</v>
      </c>
      <c r="I2849" s="441" t="s">
        <v>1131</v>
      </c>
      <c r="J2849" s="441" t="s">
        <v>112</v>
      </c>
      <c r="K2849" s="1111" t="s">
        <v>1136</v>
      </c>
      <c r="L2849" s="441" t="s">
        <v>1120</v>
      </c>
      <c r="M2849" s="441" t="str">
        <f t="shared" si="173"/>
        <v>&lt;INSERT CONNECTION POINT NAME&gt;</v>
      </c>
      <c r="N2849" s="1111" t="s">
        <v>1106</v>
      </c>
      <c r="O2849" s="1111" t="s">
        <v>842</v>
      </c>
      <c r="P2849" s="1111"/>
      <c r="Q2849" s="2893"/>
      <c r="R2849" s="2894"/>
      <c r="S2849" s="2877"/>
      <c r="T2849" s="2877"/>
      <c r="U2849" s="2877"/>
      <c r="V2849" s="2877"/>
      <c r="W2849" s="2877"/>
      <c r="X2849" s="2877"/>
      <c r="Y2849" s="2877"/>
      <c r="Z2849" s="2877"/>
      <c r="AA2849" s="2878"/>
      <c r="AC2849" s="124"/>
      <c r="AD2849" s="124"/>
      <c r="AE2849" s="124"/>
      <c r="AF2849" s="124"/>
      <c r="AG2849" s="124"/>
      <c r="AH2849" s="124"/>
      <c r="AI2849" s="124"/>
      <c r="AJ2849" s="124"/>
      <c r="AK2849" s="124"/>
      <c r="AL2849" s="124"/>
      <c r="AM2849" s="124"/>
      <c r="AN2849" s="124"/>
      <c r="AO2849" s="124"/>
      <c r="AP2849" s="124"/>
      <c r="AQ2849" s="124"/>
      <c r="AR2849" s="124"/>
      <c r="AS2849" s="124"/>
      <c r="AT2849" s="124"/>
      <c r="AU2849" s="124"/>
      <c r="AV2849" s="124"/>
      <c r="AW2849" s="124"/>
      <c r="AX2849" s="124"/>
      <c r="AY2849" s="124"/>
      <c r="AZ2849" s="124"/>
      <c r="BA2849" s="124"/>
      <c r="BB2849" s="124"/>
    </row>
    <row r="2850" spans="2:54" ht="15" customHeight="1">
      <c r="B2850" s="1145" t="s">
        <v>1125</v>
      </c>
      <c r="C2850" s="3019" t="s">
        <v>1126</v>
      </c>
      <c r="D2850" s="3019" t="s">
        <v>842</v>
      </c>
      <c r="E2850" s="1146" t="s">
        <v>1127</v>
      </c>
      <c r="F2850" s="1106"/>
      <c r="G2850" s="441" t="s">
        <v>93</v>
      </c>
      <c r="H2850" s="441" t="s">
        <v>1103</v>
      </c>
      <c r="I2850" s="441" t="s">
        <v>1128</v>
      </c>
      <c r="J2850" s="441" t="s">
        <v>112</v>
      </c>
      <c r="K2850" s="441" t="s">
        <v>1126</v>
      </c>
      <c r="L2850" s="441" t="s">
        <v>1120</v>
      </c>
      <c r="M2850" s="441" t="str">
        <f t="shared" ref="M2850" si="174">B2850</f>
        <v>&lt;INSERT CONNECTION POINT NAME&gt;</v>
      </c>
      <c r="N2850" s="441" t="s">
        <v>1129</v>
      </c>
      <c r="O2850" s="441" t="s">
        <v>842</v>
      </c>
      <c r="P2850" s="1111"/>
      <c r="Q2850" s="1147"/>
      <c r="R2850" s="1148"/>
      <c r="S2850" s="1149"/>
      <c r="T2850" s="1149"/>
      <c r="U2850" s="1149"/>
      <c r="V2850" s="1149"/>
      <c r="W2850" s="1149"/>
      <c r="X2850" s="1149"/>
      <c r="Y2850" s="1149"/>
      <c r="Z2850" s="1149"/>
      <c r="AA2850" s="1150"/>
      <c r="AB2850" s="1125"/>
      <c r="AC2850" s="1151"/>
      <c r="AD2850" s="1152"/>
      <c r="AE2850" s="1153"/>
      <c r="AF2850" s="1153"/>
      <c r="AG2850" s="1153"/>
      <c r="AH2850" s="124"/>
      <c r="AI2850" s="124"/>
      <c r="AJ2850" s="124"/>
      <c r="AK2850" s="124"/>
      <c r="AL2850" s="124"/>
      <c r="AM2850" s="124"/>
      <c r="AN2850" s="124"/>
      <c r="AO2850" s="124"/>
      <c r="AP2850" s="124"/>
      <c r="AQ2850" s="1153"/>
      <c r="AR2850" s="1154"/>
      <c r="AS2850" s="1154"/>
      <c r="AT2850" s="1154"/>
      <c r="AU2850" s="1154"/>
      <c r="AV2850" s="1154"/>
      <c r="AW2850" s="1154"/>
      <c r="AX2850" s="1154"/>
      <c r="AY2850" s="1154"/>
      <c r="AZ2850" s="1154"/>
      <c r="BA2850" s="1154"/>
      <c r="BB2850" s="1154"/>
    </row>
    <row r="2851" spans="2:54" ht="15" customHeight="1">
      <c r="B2851" s="1155"/>
      <c r="C2851" s="3017"/>
      <c r="D2851" s="3017"/>
      <c r="E2851" s="1146" t="s">
        <v>1130</v>
      </c>
      <c r="F2851" s="1106"/>
      <c r="G2851" s="441" t="s">
        <v>93</v>
      </c>
      <c r="H2851" s="441" t="s">
        <v>1103</v>
      </c>
      <c r="I2851" s="441" t="s">
        <v>1131</v>
      </c>
      <c r="J2851" s="441" t="s">
        <v>112</v>
      </c>
      <c r="K2851" s="441" t="s">
        <v>1126</v>
      </c>
      <c r="L2851" s="441" t="s">
        <v>1120</v>
      </c>
      <c r="M2851" s="441" t="str">
        <f t="shared" si="173"/>
        <v>&lt;INSERT CONNECTION POINT NAME&gt;</v>
      </c>
      <c r="N2851" s="441" t="s">
        <v>1129</v>
      </c>
      <c r="O2851" s="441" t="s">
        <v>842</v>
      </c>
      <c r="P2851" s="1111"/>
      <c r="Q2851" s="1156"/>
      <c r="R2851" s="1157"/>
      <c r="S2851" s="1158"/>
      <c r="T2851" s="1158"/>
      <c r="U2851" s="1158"/>
      <c r="V2851" s="1158"/>
      <c r="W2851" s="1158"/>
      <c r="X2851" s="1158"/>
      <c r="Y2851" s="1158"/>
      <c r="Z2851" s="1158"/>
      <c r="AA2851" s="1159"/>
      <c r="AB2851" s="1125"/>
      <c r="AC2851" s="1151"/>
      <c r="AD2851" s="1152"/>
      <c r="AE2851" s="1153"/>
      <c r="AF2851" s="1153"/>
      <c r="AG2851" s="1153"/>
      <c r="AH2851" s="124"/>
      <c r="AI2851" s="124"/>
      <c r="AJ2851" s="124"/>
      <c r="AK2851" s="124"/>
      <c r="AL2851" s="124"/>
      <c r="AM2851" s="124"/>
      <c r="AN2851" s="124"/>
      <c r="AO2851" s="124"/>
      <c r="AP2851" s="124"/>
      <c r="AQ2851" s="1153"/>
      <c r="AR2851" s="1154"/>
      <c r="AS2851" s="1154"/>
      <c r="AT2851" s="1154"/>
      <c r="AU2851" s="1154"/>
      <c r="AV2851" s="1154"/>
      <c r="AW2851" s="1154"/>
      <c r="AX2851" s="1154"/>
      <c r="AY2851" s="1154"/>
      <c r="AZ2851" s="1154"/>
      <c r="BA2851" s="1154"/>
      <c r="BB2851" s="1154"/>
    </row>
    <row r="2852" spans="2:54" ht="15" customHeight="1">
      <c r="B2852" s="1155"/>
      <c r="C2852" s="3016" t="s">
        <v>1132</v>
      </c>
      <c r="D2852" s="3016" t="s">
        <v>833</v>
      </c>
      <c r="E2852" s="1146" t="s">
        <v>1127</v>
      </c>
      <c r="F2852" s="1106"/>
      <c r="G2852" s="441" t="s">
        <v>93</v>
      </c>
      <c r="H2852" s="441" t="s">
        <v>1103</v>
      </c>
      <c r="I2852" s="441" t="s">
        <v>1128</v>
      </c>
      <c r="J2852" s="441" t="s">
        <v>112</v>
      </c>
      <c r="K2852" s="1111" t="s">
        <v>1132</v>
      </c>
      <c r="L2852" s="441" t="s">
        <v>1120</v>
      </c>
      <c r="M2852" s="441" t="str">
        <f t="shared" si="173"/>
        <v>&lt;INSERT CONNECTION POINT NAME&gt;</v>
      </c>
      <c r="N2852" s="1111" t="s">
        <v>1106</v>
      </c>
      <c r="O2852" s="1111" t="s">
        <v>833</v>
      </c>
      <c r="P2852" s="1111"/>
      <c r="Q2852" s="2850"/>
      <c r="R2852" s="2097"/>
      <c r="S2852" s="2851"/>
      <c r="T2852" s="2851"/>
      <c r="U2852" s="2851"/>
      <c r="V2852" s="2851"/>
      <c r="W2852" s="2852"/>
      <c r="X2852" s="2852"/>
      <c r="Y2852" s="2852"/>
      <c r="Z2852" s="2852"/>
      <c r="AA2852" s="2853"/>
      <c r="AB2852" s="1125"/>
      <c r="AC2852" s="1151"/>
      <c r="AD2852" s="1152"/>
      <c r="AE2852" s="1153"/>
      <c r="AF2852" s="1153"/>
      <c r="AG2852" s="1153"/>
      <c r="AH2852" s="124"/>
      <c r="AI2852" s="124"/>
      <c r="AJ2852" s="124"/>
      <c r="AK2852" s="124"/>
      <c r="AL2852" s="1153"/>
      <c r="AM2852" s="124"/>
      <c r="AN2852" s="124"/>
      <c r="AO2852" s="1153"/>
      <c r="AP2852" s="1153"/>
      <c r="AQ2852" s="1153"/>
      <c r="AR2852" s="1154"/>
      <c r="AS2852" s="1154"/>
      <c r="AT2852" s="1154"/>
      <c r="AU2852" s="1160"/>
      <c r="AV2852" s="1154"/>
      <c r="AW2852" s="1154"/>
      <c r="AX2852" s="1154"/>
      <c r="AY2852" s="1154"/>
      <c r="AZ2852" s="1154"/>
      <c r="BA2852" s="1154"/>
      <c r="BB2852" s="1154"/>
    </row>
    <row r="2853" spans="2:54" ht="15" customHeight="1">
      <c r="B2853" s="1155"/>
      <c r="C2853" s="3017"/>
      <c r="D2853" s="3017"/>
      <c r="E2853" s="1146" t="s">
        <v>1130</v>
      </c>
      <c r="F2853" s="1106"/>
      <c r="G2853" s="441" t="s">
        <v>93</v>
      </c>
      <c r="H2853" s="441" t="s">
        <v>1103</v>
      </c>
      <c r="I2853" s="441" t="s">
        <v>1131</v>
      </c>
      <c r="J2853" s="441" t="s">
        <v>112</v>
      </c>
      <c r="K2853" s="1111" t="s">
        <v>1132</v>
      </c>
      <c r="L2853" s="441" t="s">
        <v>1120</v>
      </c>
      <c r="M2853" s="441" t="str">
        <f t="shared" si="173"/>
        <v>&lt;INSERT CONNECTION POINT NAME&gt;</v>
      </c>
      <c r="N2853" s="1111" t="s">
        <v>1106</v>
      </c>
      <c r="O2853" s="1111" t="s">
        <v>833</v>
      </c>
      <c r="P2853" s="1111"/>
      <c r="Q2853" s="2850"/>
      <c r="R2853" s="2097"/>
      <c r="S2853" s="2851"/>
      <c r="T2853" s="2851"/>
      <c r="U2853" s="2851"/>
      <c r="V2853" s="2851"/>
      <c r="W2853" s="2852"/>
      <c r="X2853" s="2852"/>
      <c r="Y2853" s="2852"/>
      <c r="Z2853" s="2852"/>
      <c r="AA2853" s="2853"/>
      <c r="AB2853" s="1125"/>
      <c r="AC2853" s="1151"/>
      <c r="AD2853" s="1152"/>
      <c r="AE2853" s="1153"/>
      <c r="AF2853" s="1153"/>
      <c r="AG2853" s="1153"/>
      <c r="AH2853" s="124"/>
      <c r="AI2853" s="124"/>
      <c r="AJ2853" s="124"/>
      <c r="AK2853" s="124"/>
      <c r="AL2853" s="1153"/>
      <c r="AM2853" s="124"/>
      <c r="AN2853" s="124"/>
      <c r="AO2853" s="1153"/>
      <c r="AP2853" s="1153"/>
      <c r="AQ2853" s="1153"/>
      <c r="AR2853" s="1154"/>
      <c r="AS2853" s="1154"/>
      <c r="AT2853" s="1154"/>
      <c r="AU2853" s="1160"/>
      <c r="AV2853" s="1154"/>
      <c r="AW2853" s="1154"/>
      <c r="AX2853" s="1154"/>
      <c r="AY2853" s="1154"/>
      <c r="AZ2853" s="1154"/>
      <c r="BA2853" s="1154"/>
      <c r="BB2853" s="1154"/>
    </row>
    <row r="2854" spans="2:54" ht="15" customHeight="1">
      <c r="B2854" s="1155"/>
      <c r="C2854" s="3016" t="s">
        <v>1132</v>
      </c>
      <c r="D2854" s="3016" t="s">
        <v>842</v>
      </c>
      <c r="E2854" s="1146" t="s">
        <v>1127</v>
      </c>
      <c r="F2854" s="1106"/>
      <c r="G2854" s="441" t="s">
        <v>93</v>
      </c>
      <c r="H2854" s="441" t="s">
        <v>1103</v>
      </c>
      <c r="I2854" s="441" t="s">
        <v>1128</v>
      </c>
      <c r="J2854" s="441" t="s">
        <v>112</v>
      </c>
      <c r="K2854" s="1111" t="s">
        <v>1132</v>
      </c>
      <c r="L2854" s="441" t="s">
        <v>1120</v>
      </c>
      <c r="M2854" s="441" t="str">
        <f t="shared" si="173"/>
        <v>&lt;INSERT CONNECTION POINT NAME&gt;</v>
      </c>
      <c r="N2854" s="1111" t="s">
        <v>1106</v>
      </c>
      <c r="O2854" s="1112" t="s">
        <v>842</v>
      </c>
      <c r="P2854" s="1111"/>
      <c r="Q2854" s="2850"/>
      <c r="R2854" s="2097"/>
      <c r="S2854" s="2851"/>
      <c r="T2854" s="2851"/>
      <c r="U2854" s="2851"/>
      <c r="V2854" s="2851"/>
      <c r="W2854" s="2852"/>
      <c r="X2854" s="2852"/>
      <c r="Y2854" s="2852"/>
      <c r="Z2854" s="2852"/>
      <c r="AA2854" s="2853"/>
      <c r="AB2854" s="1125"/>
      <c r="AC2854" s="1151"/>
      <c r="AD2854" s="1152"/>
      <c r="AE2854" s="1153"/>
      <c r="AF2854" s="1153"/>
      <c r="AG2854" s="1153"/>
      <c r="AH2854" s="124"/>
      <c r="AI2854" s="124"/>
      <c r="AJ2854" s="124"/>
      <c r="AK2854" s="124"/>
      <c r="AL2854" s="1153"/>
      <c r="AM2854" s="124"/>
      <c r="AN2854" s="124"/>
      <c r="AO2854" s="1153"/>
      <c r="AP2854" s="1161"/>
      <c r="AQ2854" s="1153"/>
      <c r="AR2854" s="1154"/>
      <c r="AS2854" s="1154"/>
      <c r="AT2854" s="1154"/>
      <c r="AU2854" s="1160"/>
      <c r="AV2854" s="1154"/>
      <c r="AW2854" s="1154"/>
      <c r="AX2854" s="1154"/>
      <c r="AY2854" s="1154"/>
      <c r="AZ2854" s="1154"/>
      <c r="BA2854" s="1154"/>
      <c r="BB2854" s="1154"/>
    </row>
    <row r="2855" spans="2:54" ht="15" customHeight="1">
      <c r="B2855" s="1155"/>
      <c r="C2855" s="3017"/>
      <c r="D2855" s="3017"/>
      <c r="E2855" s="1146" t="s">
        <v>1130</v>
      </c>
      <c r="F2855" s="1106"/>
      <c r="G2855" s="441" t="s">
        <v>93</v>
      </c>
      <c r="H2855" s="441" t="s">
        <v>1103</v>
      </c>
      <c r="I2855" s="441" t="s">
        <v>1131</v>
      </c>
      <c r="J2855" s="441" t="s">
        <v>112</v>
      </c>
      <c r="K2855" s="1111" t="s">
        <v>1132</v>
      </c>
      <c r="L2855" s="441" t="s">
        <v>1120</v>
      </c>
      <c r="M2855" s="441" t="str">
        <f t="shared" si="173"/>
        <v>&lt;INSERT CONNECTION POINT NAME&gt;</v>
      </c>
      <c r="N2855" s="1111" t="s">
        <v>1106</v>
      </c>
      <c r="O2855" s="1112" t="s">
        <v>842</v>
      </c>
      <c r="P2855" s="1111"/>
      <c r="Q2855" s="2850"/>
      <c r="R2855" s="2097"/>
      <c r="S2855" s="2851"/>
      <c r="T2855" s="2851"/>
      <c r="U2855" s="2851"/>
      <c r="V2855" s="2851"/>
      <c r="W2855" s="2852"/>
      <c r="X2855" s="2852"/>
      <c r="Y2855" s="2852"/>
      <c r="Z2855" s="2852"/>
      <c r="AA2855" s="2853"/>
      <c r="AB2855" s="1125"/>
      <c r="AC2855" s="1151"/>
      <c r="AD2855" s="1152"/>
      <c r="AE2855" s="1153"/>
      <c r="AF2855" s="1153"/>
      <c r="AG2855" s="1153"/>
      <c r="AH2855" s="124"/>
      <c r="AI2855" s="124"/>
      <c r="AJ2855" s="124"/>
      <c r="AK2855" s="124"/>
      <c r="AL2855" s="1153"/>
      <c r="AM2855" s="124"/>
      <c r="AN2855" s="124"/>
      <c r="AO2855" s="1153"/>
      <c r="AP2855" s="1161"/>
      <c r="AQ2855" s="1153"/>
      <c r="AR2855" s="1154"/>
      <c r="AS2855" s="1154"/>
      <c r="AT2855" s="1154"/>
      <c r="AU2855" s="1160"/>
      <c r="AV2855" s="1154"/>
      <c r="AW2855" s="1154"/>
      <c r="AX2855" s="1154"/>
      <c r="AY2855" s="1154"/>
      <c r="AZ2855" s="1154"/>
      <c r="BA2855" s="1154"/>
      <c r="BB2855" s="1154"/>
    </row>
    <row r="2856" spans="2:54" ht="15" customHeight="1">
      <c r="B2856" s="1155"/>
      <c r="C2856" s="3016" t="s">
        <v>1133</v>
      </c>
      <c r="D2856" s="3016"/>
      <c r="E2856" s="1146" t="s">
        <v>1127</v>
      </c>
      <c r="F2856" s="1106"/>
      <c r="G2856" s="441" t="s">
        <v>93</v>
      </c>
      <c r="H2856" s="441" t="s">
        <v>1103</v>
      </c>
      <c r="I2856" s="441" t="s">
        <v>1128</v>
      </c>
      <c r="J2856" s="441" t="s">
        <v>112</v>
      </c>
      <c r="K2856" s="1111" t="s">
        <v>1133</v>
      </c>
      <c r="L2856" s="441" t="s">
        <v>1120</v>
      </c>
      <c r="M2856" s="441" t="str">
        <f t="shared" si="173"/>
        <v>&lt;INSERT CONNECTION POINT NAME&gt;</v>
      </c>
      <c r="N2856" s="1111" t="s">
        <v>1108</v>
      </c>
      <c r="O2856" s="1111" t="s">
        <v>1109</v>
      </c>
      <c r="P2856" s="1111"/>
      <c r="Q2856" s="2856"/>
      <c r="R2856" s="2098"/>
      <c r="S2856" s="2858"/>
      <c r="T2856" s="2858"/>
      <c r="U2856" s="2858"/>
      <c r="V2856" s="2858"/>
      <c r="W2856" s="2859"/>
      <c r="X2856" s="2859"/>
      <c r="Y2856" s="2859"/>
      <c r="Z2856" s="2859"/>
      <c r="AA2856" s="2860"/>
      <c r="AB2856" s="1125"/>
      <c r="AC2856" s="1151"/>
      <c r="AD2856" s="1152"/>
      <c r="AE2856" s="1153"/>
      <c r="AF2856" s="1153"/>
      <c r="AG2856" s="1153"/>
      <c r="AH2856" s="124"/>
      <c r="AI2856" s="124"/>
      <c r="AJ2856" s="124"/>
      <c r="AK2856" s="124"/>
      <c r="AL2856" s="1153"/>
      <c r="AM2856" s="124"/>
      <c r="AN2856" s="124"/>
      <c r="AO2856" s="1153"/>
      <c r="AP2856" s="1153"/>
      <c r="AQ2856" s="1153"/>
      <c r="AR2856" s="1154"/>
      <c r="AS2856" s="1154"/>
      <c r="AT2856" s="1154"/>
      <c r="AU2856" s="1154"/>
      <c r="AV2856" s="1154"/>
      <c r="AW2856" s="1154"/>
      <c r="AX2856" s="1154"/>
      <c r="AY2856" s="1154"/>
      <c r="AZ2856" s="1154"/>
      <c r="BA2856" s="1154"/>
      <c r="BB2856" s="1154"/>
    </row>
    <row r="2857" spans="2:54" ht="15" customHeight="1">
      <c r="B2857" s="1155"/>
      <c r="C2857" s="3017"/>
      <c r="D2857" s="3017"/>
      <c r="E2857" s="1146" t="s">
        <v>1130</v>
      </c>
      <c r="F2857" s="1106"/>
      <c r="G2857" s="441" t="s">
        <v>93</v>
      </c>
      <c r="H2857" s="441" t="s">
        <v>1103</v>
      </c>
      <c r="I2857" s="441" t="s">
        <v>1131</v>
      </c>
      <c r="J2857" s="441" t="s">
        <v>112</v>
      </c>
      <c r="K2857" s="1111" t="s">
        <v>1133</v>
      </c>
      <c r="L2857" s="441" t="s">
        <v>1120</v>
      </c>
      <c r="M2857" s="441" t="str">
        <f t="shared" si="173"/>
        <v>&lt;INSERT CONNECTION POINT NAME&gt;</v>
      </c>
      <c r="N2857" s="1111" t="s">
        <v>1108</v>
      </c>
      <c r="O2857" s="1111" t="s">
        <v>1109</v>
      </c>
      <c r="P2857" s="1111"/>
      <c r="Q2857" s="2856"/>
      <c r="R2857" s="2098"/>
      <c r="S2857" s="2858"/>
      <c r="T2857" s="2858"/>
      <c r="U2857" s="2858"/>
      <c r="V2857" s="2858"/>
      <c r="W2857" s="2859"/>
      <c r="X2857" s="2859"/>
      <c r="Y2857" s="2859"/>
      <c r="Z2857" s="2859"/>
      <c r="AA2857" s="2860"/>
      <c r="AB2857" s="1125"/>
      <c r="AC2857" s="1151"/>
      <c r="AD2857" s="1152"/>
      <c r="AE2857" s="1153"/>
      <c r="AF2857" s="1153"/>
      <c r="AG2857" s="1153"/>
      <c r="AH2857" s="124"/>
      <c r="AI2857" s="124"/>
      <c r="AJ2857" s="124"/>
      <c r="AK2857" s="124"/>
      <c r="AL2857" s="1153"/>
      <c r="AM2857" s="124"/>
      <c r="AN2857" s="124"/>
      <c r="AO2857" s="1153"/>
      <c r="AP2857" s="1153"/>
      <c r="AQ2857" s="1153"/>
      <c r="AR2857" s="1154"/>
      <c r="AS2857" s="1154"/>
      <c r="AT2857" s="1154"/>
      <c r="AU2857" s="1154"/>
      <c r="AV2857" s="1154"/>
      <c r="AW2857" s="1154"/>
      <c r="AX2857" s="1154"/>
      <c r="AY2857" s="1154"/>
      <c r="AZ2857" s="1154"/>
      <c r="BA2857" s="1154"/>
      <c r="BB2857" s="1154"/>
    </row>
    <row r="2858" spans="2:54" ht="15" customHeight="1">
      <c r="B2858" s="1155"/>
      <c r="C2858" s="3016" t="s">
        <v>1110</v>
      </c>
      <c r="D2858" s="3016"/>
      <c r="E2858" s="1146" t="s">
        <v>1127</v>
      </c>
      <c r="F2858" s="1106"/>
      <c r="G2858" s="441" t="s">
        <v>93</v>
      </c>
      <c r="H2858" s="441" t="s">
        <v>1103</v>
      </c>
      <c r="I2858" s="441" t="s">
        <v>1128</v>
      </c>
      <c r="J2858" s="441" t="s">
        <v>112</v>
      </c>
      <c r="K2858" s="1111" t="s">
        <v>1110</v>
      </c>
      <c r="L2858" s="441" t="s">
        <v>1120</v>
      </c>
      <c r="M2858" s="441" t="str">
        <f t="shared" si="173"/>
        <v>&lt;INSERT CONNECTION POINT NAME&gt;</v>
      </c>
      <c r="N2858" s="1111" t="s">
        <v>1111</v>
      </c>
      <c r="O2858" s="1112">
        <v>0</v>
      </c>
      <c r="P2858" s="1111"/>
      <c r="Q2858" s="2890"/>
      <c r="R2858" s="2093"/>
      <c r="S2858" s="2883"/>
      <c r="T2858" s="2883"/>
      <c r="U2858" s="2883"/>
      <c r="V2858" s="2883"/>
      <c r="W2858" s="2863"/>
      <c r="X2858" s="2863"/>
      <c r="Y2858" s="2863"/>
      <c r="Z2858" s="2863"/>
      <c r="AA2858" s="2864"/>
      <c r="AB2858" s="1125"/>
      <c r="AC2858" s="1151"/>
      <c r="AD2858" s="1152"/>
      <c r="AE2858" s="1153"/>
      <c r="AF2858" s="1153"/>
      <c r="AG2858" s="1153"/>
      <c r="AH2858" s="124"/>
      <c r="AI2858" s="124"/>
      <c r="AJ2858" s="124"/>
      <c r="AK2858" s="124"/>
      <c r="AL2858" s="1153"/>
      <c r="AM2858" s="124"/>
      <c r="AN2858" s="124"/>
      <c r="AO2858" s="1153"/>
      <c r="AP2858" s="1161"/>
      <c r="AQ2858" s="1153"/>
      <c r="AR2858" s="1154"/>
      <c r="AS2858" s="1154"/>
      <c r="AT2858" s="1154"/>
      <c r="AU2858" s="1154"/>
      <c r="AV2858" s="1154"/>
      <c r="AW2858" s="1154"/>
      <c r="AX2858" s="1154"/>
      <c r="AY2858" s="1154"/>
      <c r="AZ2858" s="1154"/>
      <c r="BA2858" s="1154"/>
      <c r="BB2858" s="1154"/>
    </row>
    <row r="2859" spans="2:54" ht="15" customHeight="1">
      <c r="B2859" s="1155"/>
      <c r="C2859" s="3017"/>
      <c r="D2859" s="3017"/>
      <c r="E2859" s="1146" t="s">
        <v>1130</v>
      </c>
      <c r="F2859" s="1106"/>
      <c r="G2859" s="441" t="s">
        <v>93</v>
      </c>
      <c r="H2859" s="441" t="s">
        <v>1103</v>
      </c>
      <c r="I2859" s="441" t="s">
        <v>1131</v>
      </c>
      <c r="J2859" s="441" t="s">
        <v>112</v>
      </c>
      <c r="K2859" s="1111" t="s">
        <v>1110</v>
      </c>
      <c r="L2859" s="441" t="s">
        <v>1120</v>
      </c>
      <c r="M2859" s="441" t="str">
        <f t="shared" si="173"/>
        <v>&lt;INSERT CONNECTION POINT NAME&gt;</v>
      </c>
      <c r="N2859" s="1111" t="s">
        <v>1111</v>
      </c>
      <c r="O2859" s="1112">
        <v>0</v>
      </c>
      <c r="P2859" s="1111"/>
      <c r="Q2859" s="2890"/>
      <c r="R2859" s="2093"/>
      <c r="S2859" s="2883"/>
      <c r="T2859" s="2883"/>
      <c r="U2859" s="2883"/>
      <c r="V2859" s="2883"/>
      <c r="W2859" s="2863"/>
      <c r="X2859" s="2863"/>
      <c r="Y2859" s="2863"/>
      <c r="Z2859" s="2863"/>
      <c r="AA2859" s="2864"/>
      <c r="AB2859" s="1125"/>
      <c r="AC2859" s="1151"/>
      <c r="AD2859" s="1152"/>
      <c r="AE2859" s="1153"/>
      <c r="AF2859" s="1153"/>
      <c r="AG2859" s="1153"/>
      <c r="AH2859" s="124"/>
      <c r="AI2859" s="124"/>
      <c r="AJ2859" s="124"/>
      <c r="AK2859" s="124"/>
      <c r="AL2859" s="1153"/>
      <c r="AM2859" s="124"/>
      <c r="AN2859" s="124"/>
      <c r="AO2859" s="1153"/>
      <c r="AP2859" s="1161"/>
      <c r="AQ2859" s="1153"/>
      <c r="AR2859" s="1154"/>
      <c r="AS2859" s="1154"/>
      <c r="AT2859" s="1154"/>
      <c r="AU2859" s="1154"/>
      <c r="AV2859" s="1154"/>
      <c r="AW2859" s="1154"/>
      <c r="AX2859" s="1154"/>
      <c r="AY2859" s="1154"/>
      <c r="AZ2859" s="1154"/>
      <c r="BA2859" s="1154"/>
      <c r="BB2859" s="1154"/>
    </row>
    <row r="2860" spans="2:54" ht="15" customHeight="1">
      <c r="B2860" s="1155"/>
      <c r="C2860" s="3016" t="s">
        <v>1112</v>
      </c>
      <c r="D2860" s="3016"/>
      <c r="E2860" s="1146" t="s">
        <v>1127</v>
      </c>
      <c r="F2860" s="1106"/>
      <c r="G2860" s="441" t="s">
        <v>93</v>
      </c>
      <c r="H2860" s="441" t="s">
        <v>1103</v>
      </c>
      <c r="I2860" s="441" t="s">
        <v>1128</v>
      </c>
      <c r="J2860" s="441" t="s">
        <v>112</v>
      </c>
      <c r="K2860" s="1111" t="s">
        <v>1112</v>
      </c>
      <c r="L2860" s="441" t="s">
        <v>1120</v>
      </c>
      <c r="M2860" s="441" t="str">
        <f t="shared" si="173"/>
        <v>&lt;INSERT CONNECTION POINT NAME&gt;</v>
      </c>
      <c r="N2860" s="1111" t="s">
        <v>1113</v>
      </c>
      <c r="O2860" s="1111" t="s">
        <v>1113</v>
      </c>
      <c r="P2860" s="1111"/>
      <c r="Q2860" s="2891"/>
      <c r="R2860" s="2866"/>
      <c r="S2860" s="2866"/>
      <c r="T2860" s="2866"/>
      <c r="U2860" s="2866"/>
      <c r="V2860" s="2866"/>
      <c r="W2860" s="2866"/>
      <c r="X2860" s="2866"/>
      <c r="Y2860" s="2866"/>
      <c r="Z2860" s="2866"/>
      <c r="AA2860" s="2099"/>
      <c r="AB2860" s="1125"/>
      <c r="AC2860" s="1151"/>
      <c r="AD2860" s="1152"/>
      <c r="AE2860" s="1153"/>
      <c r="AF2860" s="1153"/>
      <c r="AG2860" s="1153"/>
      <c r="AH2860" s="124"/>
      <c r="AI2860" s="124"/>
      <c r="AJ2860" s="124"/>
      <c r="AK2860" s="124"/>
      <c r="AL2860" s="1153"/>
      <c r="AM2860" s="124"/>
      <c r="AN2860" s="124"/>
      <c r="AO2860" s="1153"/>
      <c r="AP2860" s="1153"/>
      <c r="AQ2860" s="1153"/>
      <c r="AR2860" s="1154"/>
      <c r="AS2860" s="1154"/>
      <c r="AT2860" s="1154"/>
      <c r="AU2860" s="1154"/>
      <c r="AV2860" s="1154"/>
      <c r="AW2860" s="1154"/>
      <c r="AX2860" s="1154"/>
      <c r="AY2860" s="1154"/>
      <c r="AZ2860" s="1154"/>
      <c r="BA2860" s="1154"/>
      <c r="BB2860" s="1154"/>
    </row>
    <row r="2861" spans="2:54" ht="15" customHeight="1">
      <c r="B2861" s="1155"/>
      <c r="C2861" s="3017"/>
      <c r="D2861" s="3017"/>
      <c r="E2861" s="1146" t="s">
        <v>1130</v>
      </c>
      <c r="F2861" s="1106"/>
      <c r="G2861" s="441" t="s">
        <v>93</v>
      </c>
      <c r="H2861" s="441" t="s">
        <v>1103</v>
      </c>
      <c r="I2861" s="441" t="s">
        <v>1131</v>
      </c>
      <c r="J2861" s="441" t="s">
        <v>112</v>
      </c>
      <c r="K2861" s="1111" t="s">
        <v>1112</v>
      </c>
      <c r="L2861" s="441" t="s">
        <v>1120</v>
      </c>
      <c r="M2861" s="441" t="str">
        <f t="shared" si="173"/>
        <v>&lt;INSERT CONNECTION POINT NAME&gt;</v>
      </c>
      <c r="N2861" s="1111" t="s">
        <v>1113</v>
      </c>
      <c r="O2861" s="1111" t="s">
        <v>1113</v>
      </c>
      <c r="P2861" s="1111"/>
      <c r="Q2861" s="2891"/>
      <c r="R2861" s="2866"/>
      <c r="S2861" s="2866"/>
      <c r="T2861" s="2866"/>
      <c r="U2861" s="2866"/>
      <c r="V2861" s="2866"/>
      <c r="W2861" s="2866"/>
      <c r="X2861" s="2866"/>
      <c r="Y2861" s="2866"/>
      <c r="Z2861" s="2866"/>
      <c r="AA2861" s="2099"/>
      <c r="AB2861" s="1125"/>
      <c r="AC2861" s="1151"/>
      <c r="AD2861" s="1152"/>
      <c r="AE2861" s="1153"/>
      <c r="AF2861" s="1153"/>
      <c r="AG2861" s="1153"/>
      <c r="AH2861" s="124"/>
      <c r="AI2861" s="124"/>
      <c r="AJ2861" s="124"/>
      <c r="AK2861" s="124"/>
      <c r="AL2861" s="1153"/>
      <c r="AM2861" s="124"/>
      <c r="AN2861" s="124"/>
      <c r="AO2861" s="1153"/>
      <c r="AP2861" s="1153"/>
      <c r="AQ2861" s="1153"/>
      <c r="AR2861" s="1154"/>
      <c r="AS2861" s="1154"/>
      <c r="AT2861" s="1154"/>
      <c r="AU2861" s="1154"/>
      <c r="AV2861" s="1154"/>
      <c r="AW2861" s="1154"/>
      <c r="AX2861" s="1154"/>
      <c r="AY2861" s="1154"/>
      <c r="AZ2861" s="1154"/>
      <c r="BA2861" s="1154"/>
      <c r="BB2861" s="1154"/>
    </row>
    <row r="2862" spans="2:54" ht="15" customHeight="1">
      <c r="B2862" s="1155"/>
      <c r="C2862" s="3016" t="s">
        <v>1134</v>
      </c>
      <c r="D2862" s="3016" t="s">
        <v>833</v>
      </c>
      <c r="E2862" s="1146" t="s">
        <v>1127</v>
      </c>
      <c r="F2862" s="1106"/>
      <c r="G2862" s="441" t="s">
        <v>93</v>
      </c>
      <c r="H2862" s="441" t="s">
        <v>1103</v>
      </c>
      <c r="I2862" s="441" t="s">
        <v>1128</v>
      </c>
      <c r="J2862" s="441" t="s">
        <v>112</v>
      </c>
      <c r="K2862" s="1111" t="s">
        <v>1134</v>
      </c>
      <c r="L2862" s="441" t="s">
        <v>1120</v>
      </c>
      <c r="M2862" s="441" t="str">
        <f t="shared" si="173"/>
        <v>&lt;INSERT CONNECTION POINT NAME&gt;</v>
      </c>
      <c r="N2862" s="1111" t="s">
        <v>1115</v>
      </c>
      <c r="O2862" s="1111" t="s">
        <v>833</v>
      </c>
      <c r="P2862" s="1111"/>
      <c r="Q2862" s="2892"/>
      <c r="R2862" s="2096"/>
      <c r="S2862" s="2870"/>
      <c r="T2862" s="2870"/>
      <c r="U2862" s="2870"/>
      <c r="V2862" s="2870"/>
      <c r="W2862" s="2870"/>
      <c r="X2862" s="2870"/>
      <c r="Y2862" s="2870"/>
      <c r="Z2862" s="2870"/>
      <c r="AA2862" s="2871"/>
      <c r="AB2862" s="1125"/>
      <c r="AC2862" s="1151"/>
      <c r="AD2862" s="1152"/>
      <c r="AE2862" s="1153"/>
      <c r="AF2862" s="1153"/>
      <c r="AG2862" s="1153"/>
      <c r="AH2862" s="124"/>
      <c r="AI2862" s="124"/>
      <c r="AJ2862" s="124"/>
      <c r="AK2862" s="124"/>
      <c r="AL2862" s="1153"/>
      <c r="AM2862" s="124"/>
      <c r="AN2862" s="124"/>
      <c r="AO2862" s="1153"/>
      <c r="AP2862" s="1153"/>
      <c r="AQ2862" s="1153"/>
      <c r="AR2862" s="1154"/>
      <c r="AS2862" s="1154"/>
      <c r="AT2862" s="1154"/>
      <c r="AU2862" s="1154"/>
      <c r="AV2862" s="1154"/>
      <c r="AW2862" s="1154"/>
      <c r="AX2862" s="1154"/>
      <c r="AY2862" s="1154"/>
      <c r="AZ2862" s="1154"/>
      <c r="BA2862" s="1154"/>
      <c r="BB2862" s="1154"/>
    </row>
    <row r="2863" spans="2:54" ht="15" customHeight="1">
      <c r="B2863" s="1155"/>
      <c r="C2863" s="3017"/>
      <c r="D2863" s="3017"/>
      <c r="E2863" s="1146" t="s">
        <v>1130</v>
      </c>
      <c r="F2863" s="1106"/>
      <c r="G2863" s="441" t="s">
        <v>93</v>
      </c>
      <c r="H2863" s="441" t="s">
        <v>1103</v>
      </c>
      <c r="I2863" s="441" t="s">
        <v>1131</v>
      </c>
      <c r="J2863" s="441" t="s">
        <v>112</v>
      </c>
      <c r="K2863" s="1111" t="s">
        <v>1134</v>
      </c>
      <c r="L2863" s="441" t="s">
        <v>1120</v>
      </c>
      <c r="M2863" s="441" t="str">
        <f t="shared" si="173"/>
        <v>&lt;INSERT CONNECTION POINT NAME&gt;</v>
      </c>
      <c r="N2863" s="1111" t="s">
        <v>1115</v>
      </c>
      <c r="O2863" s="1111" t="s">
        <v>833</v>
      </c>
      <c r="P2863" s="1111"/>
      <c r="Q2863" s="2892"/>
      <c r="R2863" s="2096"/>
      <c r="S2863" s="2870"/>
      <c r="T2863" s="2870"/>
      <c r="U2863" s="2870"/>
      <c r="V2863" s="2870"/>
      <c r="W2863" s="2870"/>
      <c r="X2863" s="2870"/>
      <c r="Y2863" s="2870"/>
      <c r="Z2863" s="2870"/>
      <c r="AA2863" s="2871"/>
      <c r="AB2863" s="1125"/>
      <c r="AC2863" s="1151"/>
      <c r="AD2863" s="1152"/>
      <c r="AE2863" s="1153"/>
      <c r="AF2863" s="1153"/>
      <c r="AG2863" s="1153"/>
      <c r="AH2863" s="124"/>
      <c r="AI2863" s="124"/>
      <c r="AJ2863" s="124"/>
      <c r="AK2863" s="124"/>
      <c r="AL2863" s="1153"/>
      <c r="AM2863" s="124"/>
      <c r="AN2863" s="124"/>
      <c r="AO2863" s="1153"/>
      <c r="AP2863" s="1153"/>
      <c r="AQ2863" s="1153"/>
      <c r="AR2863" s="1154"/>
      <c r="AS2863" s="1154"/>
      <c r="AT2863" s="1154"/>
      <c r="AU2863" s="1154"/>
      <c r="AV2863" s="1154"/>
      <c r="AW2863" s="1154"/>
      <c r="AX2863" s="1154"/>
      <c r="AY2863" s="1154"/>
      <c r="AZ2863" s="1154"/>
      <c r="BA2863" s="1154"/>
      <c r="BB2863" s="1154"/>
    </row>
    <row r="2864" spans="2:54" ht="15" customHeight="1">
      <c r="B2864" s="1155"/>
      <c r="C2864" s="3016" t="s">
        <v>1135</v>
      </c>
      <c r="D2864" s="3016" t="s">
        <v>833</v>
      </c>
      <c r="E2864" s="1146" t="s">
        <v>1127</v>
      </c>
      <c r="F2864" s="1106"/>
      <c r="G2864" s="441" t="s">
        <v>93</v>
      </c>
      <c r="H2864" s="441" t="s">
        <v>1103</v>
      </c>
      <c r="I2864" s="441" t="s">
        <v>1128</v>
      </c>
      <c r="J2864" s="441" t="s">
        <v>112</v>
      </c>
      <c r="K2864" s="1111" t="s">
        <v>1135</v>
      </c>
      <c r="L2864" s="441" t="s">
        <v>1120</v>
      </c>
      <c r="M2864" s="441" t="str">
        <f t="shared" si="173"/>
        <v>&lt;INSERT CONNECTION POINT NAME&gt;</v>
      </c>
      <c r="N2864" s="1111" t="s">
        <v>1106</v>
      </c>
      <c r="O2864" s="1111" t="s">
        <v>833</v>
      </c>
      <c r="P2864" s="1111"/>
      <c r="Q2864" s="2892"/>
      <c r="R2864" s="2096"/>
      <c r="S2864" s="2870"/>
      <c r="T2864" s="2870"/>
      <c r="U2864" s="2870"/>
      <c r="V2864" s="2870"/>
      <c r="W2864" s="2870"/>
      <c r="X2864" s="2870"/>
      <c r="Y2864" s="2870"/>
      <c r="Z2864" s="2870"/>
      <c r="AA2864" s="2871"/>
      <c r="AB2864" s="1125"/>
      <c r="AC2864" s="1151"/>
      <c r="AD2864" s="1152"/>
      <c r="AE2864" s="1153"/>
      <c r="AF2864" s="1153"/>
      <c r="AG2864" s="1153"/>
      <c r="AH2864" s="124"/>
      <c r="AI2864" s="124"/>
      <c r="AJ2864" s="124"/>
      <c r="AK2864" s="124"/>
      <c r="AL2864" s="1153"/>
      <c r="AM2864" s="124"/>
      <c r="AN2864" s="124"/>
      <c r="AO2864" s="1153"/>
      <c r="AP2864" s="1153"/>
      <c r="AQ2864" s="1153"/>
      <c r="AR2864" s="1154"/>
      <c r="AS2864" s="1154"/>
      <c r="AT2864" s="1154"/>
      <c r="AU2864" s="1154"/>
      <c r="AV2864" s="1154"/>
      <c r="AW2864" s="1154"/>
      <c r="AX2864" s="1154"/>
      <c r="AY2864" s="1154"/>
      <c r="AZ2864" s="1154"/>
      <c r="BA2864" s="1154"/>
      <c r="BB2864" s="1154"/>
    </row>
    <row r="2865" spans="2:54" ht="15" customHeight="1">
      <c r="B2865" s="1155"/>
      <c r="C2865" s="3017"/>
      <c r="D2865" s="3017"/>
      <c r="E2865" s="1146" t="s">
        <v>1130</v>
      </c>
      <c r="F2865" s="1106"/>
      <c r="G2865" s="441" t="s">
        <v>93</v>
      </c>
      <c r="H2865" s="441" t="s">
        <v>1103</v>
      </c>
      <c r="I2865" s="441" t="s">
        <v>1131</v>
      </c>
      <c r="J2865" s="441" t="s">
        <v>112</v>
      </c>
      <c r="K2865" s="1111" t="s">
        <v>1135</v>
      </c>
      <c r="L2865" s="441" t="s">
        <v>1120</v>
      </c>
      <c r="M2865" s="441" t="str">
        <f t="shared" si="173"/>
        <v>&lt;INSERT CONNECTION POINT NAME&gt;</v>
      </c>
      <c r="N2865" s="1111" t="s">
        <v>1106</v>
      </c>
      <c r="O2865" s="1111" t="s">
        <v>833</v>
      </c>
      <c r="P2865" s="1111"/>
      <c r="Q2865" s="2892"/>
      <c r="R2865" s="2096"/>
      <c r="S2865" s="2870"/>
      <c r="T2865" s="2870"/>
      <c r="U2865" s="2870"/>
      <c r="V2865" s="2870"/>
      <c r="W2865" s="2870"/>
      <c r="X2865" s="2870"/>
      <c r="Y2865" s="2870"/>
      <c r="Z2865" s="2870"/>
      <c r="AA2865" s="2871"/>
      <c r="AB2865" s="1125"/>
      <c r="AC2865" s="1151"/>
      <c r="AD2865" s="1152"/>
      <c r="AE2865" s="1153"/>
      <c r="AF2865" s="1153"/>
      <c r="AG2865" s="1153"/>
      <c r="AH2865" s="124"/>
      <c r="AI2865" s="124"/>
      <c r="AJ2865" s="124"/>
      <c r="AK2865" s="124"/>
      <c r="AL2865" s="1153"/>
      <c r="AM2865" s="124"/>
      <c r="AN2865" s="124"/>
      <c r="AO2865" s="1153"/>
      <c r="AP2865" s="1153"/>
      <c r="AQ2865" s="1153"/>
      <c r="AR2865" s="1154"/>
      <c r="AS2865" s="1154"/>
      <c r="AT2865" s="1154"/>
      <c r="AU2865" s="1154"/>
      <c r="AV2865" s="1154"/>
      <c r="AW2865" s="1154"/>
      <c r="AX2865" s="1154"/>
      <c r="AY2865" s="1154"/>
      <c r="AZ2865" s="1154"/>
      <c r="BA2865" s="1154"/>
      <c r="BB2865" s="1154"/>
    </row>
    <row r="2866" spans="2:54" ht="15" customHeight="1">
      <c r="B2866" s="1155"/>
      <c r="C2866" s="3016" t="s">
        <v>1135</v>
      </c>
      <c r="D2866" s="3016" t="s">
        <v>842</v>
      </c>
      <c r="E2866" s="1146" t="s">
        <v>1127</v>
      </c>
      <c r="F2866" s="1106"/>
      <c r="G2866" s="441" t="s">
        <v>93</v>
      </c>
      <c r="H2866" s="441" t="s">
        <v>1103</v>
      </c>
      <c r="I2866" s="441" t="s">
        <v>1128</v>
      </c>
      <c r="J2866" s="441" t="s">
        <v>112</v>
      </c>
      <c r="K2866" s="1111" t="s">
        <v>1135</v>
      </c>
      <c r="L2866" s="441" t="s">
        <v>1120</v>
      </c>
      <c r="M2866" s="441" t="str">
        <f t="shared" si="173"/>
        <v>&lt;INSERT CONNECTION POINT NAME&gt;</v>
      </c>
      <c r="N2866" s="1111" t="s">
        <v>1106</v>
      </c>
      <c r="O2866" s="1111" t="s">
        <v>842</v>
      </c>
      <c r="P2866" s="1111"/>
      <c r="Q2866" s="2892"/>
      <c r="R2866" s="2096"/>
      <c r="S2866" s="2870"/>
      <c r="T2866" s="2870"/>
      <c r="U2866" s="2870"/>
      <c r="V2866" s="2870"/>
      <c r="W2866" s="2870"/>
      <c r="X2866" s="2870"/>
      <c r="Y2866" s="2870"/>
      <c r="Z2866" s="2870"/>
      <c r="AA2866" s="2871"/>
      <c r="AB2866" s="1125"/>
      <c r="AC2866" s="1151"/>
      <c r="AD2866" s="1152"/>
      <c r="AE2866" s="1153"/>
      <c r="AF2866" s="1153"/>
      <c r="AG2866" s="1153"/>
      <c r="AH2866" s="124"/>
      <c r="AI2866" s="124"/>
      <c r="AJ2866" s="124"/>
      <c r="AK2866" s="124"/>
      <c r="AL2866" s="1153"/>
      <c r="AM2866" s="124"/>
      <c r="AN2866" s="124"/>
      <c r="AO2866" s="1153"/>
      <c r="AP2866" s="1153"/>
      <c r="AQ2866" s="1153"/>
      <c r="AR2866" s="1154"/>
      <c r="AS2866" s="1154"/>
      <c r="AT2866" s="1154"/>
      <c r="AU2866" s="1154"/>
      <c r="AV2866" s="1154"/>
      <c r="AW2866" s="1154"/>
      <c r="AX2866" s="1154"/>
      <c r="AY2866" s="1154"/>
      <c r="AZ2866" s="1154"/>
      <c r="BA2866" s="1154"/>
      <c r="BB2866" s="1154"/>
    </row>
    <row r="2867" spans="2:54" ht="15" customHeight="1">
      <c r="B2867" s="1155"/>
      <c r="C2867" s="3017"/>
      <c r="D2867" s="3017"/>
      <c r="E2867" s="1146" t="s">
        <v>1130</v>
      </c>
      <c r="F2867" s="1106"/>
      <c r="G2867" s="441" t="s">
        <v>93</v>
      </c>
      <c r="H2867" s="441" t="s">
        <v>1103</v>
      </c>
      <c r="I2867" s="441" t="s">
        <v>1131</v>
      </c>
      <c r="J2867" s="441" t="s">
        <v>112</v>
      </c>
      <c r="K2867" s="1111" t="s">
        <v>1135</v>
      </c>
      <c r="L2867" s="441" t="s">
        <v>1120</v>
      </c>
      <c r="M2867" s="441" t="str">
        <f t="shared" si="173"/>
        <v>&lt;INSERT CONNECTION POINT NAME&gt;</v>
      </c>
      <c r="N2867" s="1111" t="s">
        <v>1106</v>
      </c>
      <c r="O2867" s="1111" t="s">
        <v>842</v>
      </c>
      <c r="P2867" s="1111"/>
      <c r="Q2867" s="2892"/>
      <c r="R2867" s="2096"/>
      <c r="S2867" s="2870"/>
      <c r="T2867" s="2870"/>
      <c r="U2867" s="2870"/>
      <c r="V2867" s="2870"/>
      <c r="W2867" s="2870"/>
      <c r="X2867" s="2870"/>
      <c r="Y2867" s="2870"/>
      <c r="Z2867" s="2870"/>
      <c r="AA2867" s="2871"/>
      <c r="AB2867" s="1125"/>
      <c r="AC2867" s="1151"/>
      <c r="AD2867" s="1152"/>
      <c r="AE2867" s="1153"/>
      <c r="AF2867" s="1153"/>
      <c r="AG2867" s="1153"/>
      <c r="AH2867" s="124"/>
      <c r="AI2867" s="124"/>
      <c r="AJ2867" s="124"/>
      <c r="AK2867" s="124"/>
      <c r="AL2867" s="1153"/>
      <c r="AM2867" s="124"/>
      <c r="AN2867" s="124"/>
      <c r="AO2867" s="1153"/>
      <c r="AP2867" s="1153"/>
      <c r="AQ2867" s="1153"/>
      <c r="AR2867" s="1154"/>
      <c r="AS2867" s="1154"/>
      <c r="AT2867" s="1154"/>
      <c r="AU2867" s="1154"/>
      <c r="AV2867" s="1154"/>
      <c r="AW2867" s="1154"/>
      <c r="AX2867" s="1154"/>
      <c r="AY2867" s="1154"/>
      <c r="AZ2867" s="1154"/>
      <c r="BA2867" s="1154"/>
      <c r="BB2867" s="1154"/>
    </row>
    <row r="2868" spans="2:54" ht="15" customHeight="1">
      <c r="B2868" s="1155"/>
      <c r="C2868" s="3016" t="s">
        <v>1136</v>
      </c>
      <c r="D2868" s="3016" t="s">
        <v>833</v>
      </c>
      <c r="E2868" s="1146" t="s">
        <v>1127</v>
      </c>
      <c r="F2868" s="1106"/>
      <c r="G2868" s="441" t="s">
        <v>93</v>
      </c>
      <c r="H2868" s="441" t="s">
        <v>1103</v>
      </c>
      <c r="I2868" s="441" t="s">
        <v>1128</v>
      </c>
      <c r="J2868" s="441" t="s">
        <v>112</v>
      </c>
      <c r="K2868" s="1111" t="s">
        <v>1136</v>
      </c>
      <c r="L2868" s="441" t="s">
        <v>1120</v>
      </c>
      <c r="M2868" s="441" t="str">
        <f t="shared" si="173"/>
        <v>&lt;INSERT CONNECTION POINT NAME&gt;</v>
      </c>
      <c r="N2868" s="1111" t="s">
        <v>1106</v>
      </c>
      <c r="O2868" s="1111" t="s">
        <v>833</v>
      </c>
      <c r="P2868" s="1111"/>
      <c r="Q2868" s="2892"/>
      <c r="R2868" s="2096"/>
      <c r="S2868" s="2870"/>
      <c r="T2868" s="2870"/>
      <c r="U2868" s="2870"/>
      <c r="V2868" s="2870"/>
      <c r="W2868" s="2870"/>
      <c r="X2868" s="2870"/>
      <c r="Y2868" s="2870"/>
      <c r="Z2868" s="2870"/>
      <c r="AA2868" s="2871"/>
      <c r="AB2868" s="1125"/>
      <c r="AC2868" s="1151"/>
      <c r="AD2868" s="1152"/>
      <c r="AE2868" s="1153"/>
      <c r="AF2868" s="1153"/>
      <c r="AG2868" s="1153"/>
      <c r="AH2868" s="124"/>
      <c r="AI2868" s="124"/>
      <c r="AJ2868" s="124"/>
      <c r="AK2868" s="124"/>
      <c r="AL2868" s="1153"/>
      <c r="AM2868" s="124"/>
      <c r="AN2868" s="124"/>
      <c r="AO2868" s="1153"/>
      <c r="AP2868" s="1153"/>
      <c r="AQ2868" s="1153"/>
      <c r="AR2868" s="1154"/>
      <c r="AS2868" s="1154"/>
      <c r="AT2868" s="1154"/>
      <c r="AU2868" s="1154"/>
      <c r="AV2868" s="1154"/>
      <c r="AW2868" s="1154"/>
      <c r="AX2868" s="1154"/>
      <c r="AY2868" s="1154"/>
      <c r="AZ2868" s="1154"/>
      <c r="BA2868" s="1154"/>
      <c r="BB2868" s="1154"/>
    </row>
    <row r="2869" spans="2:54" ht="15" customHeight="1">
      <c r="B2869" s="1155"/>
      <c r="C2869" s="3017"/>
      <c r="D2869" s="3017"/>
      <c r="E2869" s="1146" t="s">
        <v>1130</v>
      </c>
      <c r="F2869" s="1106"/>
      <c r="G2869" s="441" t="s">
        <v>93</v>
      </c>
      <c r="H2869" s="441" t="s">
        <v>1103</v>
      </c>
      <c r="I2869" s="441" t="s">
        <v>1131</v>
      </c>
      <c r="J2869" s="441" t="s">
        <v>112</v>
      </c>
      <c r="K2869" s="1111" t="s">
        <v>1136</v>
      </c>
      <c r="L2869" s="441" t="s">
        <v>1120</v>
      </c>
      <c r="M2869" s="441" t="str">
        <f t="shared" si="173"/>
        <v>&lt;INSERT CONNECTION POINT NAME&gt;</v>
      </c>
      <c r="N2869" s="1111" t="s">
        <v>1106</v>
      </c>
      <c r="O2869" s="1111" t="s">
        <v>833</v>
      </c>
      <c r="P2869" s="1111"/>
      <c r="Q2869" s="2100"/>
      <c r="R2869" s="2101"/>
      <c r="S2869" s="2102"/>
      <c r="T2869" s="2102"/>
      <c r="U2869" s="2102"/>
      <c r="V2869" s="2102"/>
      <c r="W2869" s="2102"/>
      <c r="X2869" s="2102"/>
      <c r="Y2869" s="2102"/>
      <c r="Z2869" s="2102"/>
      <c r="AA2869" s="2103"/>
      <c r="AB2869" s="1125"/>
      <c r="AC2869" s="1151"/>
      <c r="AD2869" s="1152"/>
      <c r="AE2869" s="1153"/>
      <c r="AF2869" s="1153"/>
      <c r="AG2869" s="1153"/>
      <c r="AH2869" s="124"/>
      <c r="AI2869" s="124"/>
      <c r="AJ2869" s="124"/>
      <c r="AK2869" s="124"/>
      <c r="AL2869" s="1153"/>
      <c r="AM2869" s="124"/>
      <c r="AN2869" s="124"/>
      <c r="AO2869" s="1153"/>
      <c r="AP2869" s="1153"/>
      <c r="AQ2869" s="1153"/>
      <c r="AR2869" s="1154"/>
      <c r="AS2869" s="1154"/>
      <c r="AT2869" s="1154"/>
      <c r="AU2869" s="1154"/>
      <c r="AV2869" s="1154"/>
      <c r="AW2869" s="1154"/>
      <c r="AX2869" s="1154"/>
      <c r="AY2869" s="1154"/>
      <c r="AZ2869" s="1154"/>
      <c r="BA2869" s="1154"/>
      <c r="BB2869" s="1154"/>
    </row>
    <row r="2870" spans="2:54" ht="15" customHeight="1">
      <c r="B2870" s="1155"/>
      <c r="C2870" s="3016" t="s">
        <v>1136</v>
      </c>
      <c r="D2870" s="3016" t="s">
        <v>842</v>
      </c>
      <c r="E2870" s="1146" t="s">
        <v>1127</v>
      </c>
      <c r="F2870" s="1106"/>
      <c r="G2870" s="441" t="s">
        <v>93</v>
      </c>
      <c r="H2870" s="441" t="s">
        <v>1103</v>
      </c>
      <c r="I2870" s="441" t="s">
        <v>1128</v>
      </c>
      <c r="J2870" s="441" t="s">
        <v>112</v>
      </c>
      <c r="K2870" s="1111" t="s">
        <v>1136</v>
      </c>
      <c r="L2870" s="441" t="s">
        <v>1120</v>
      </c>
      <c r="M2870" s="441" t="str">
        <f t="shared" si="173"/>
        <v>&lt;INSERT CONNECTION POINT NAME&gt;</v>
      </c>
      <c r="N2870" s="1111" t="s">
        <v>1106</v>
      </c>
      <c r="O2870" s="1111" t="s">
        <v>842</v>
      </c>
      <c r="P2870" s="1111"/>
      <c r="Q2870" s="2100"/>
      <c r="R2870" s="2101"/>
      <c r="S2870" s="2102"/>
      <c r="T2870" s="2102"/>
      <c r="U2870" s="2102"/>
      <c r="V2870" s="2102"/>
      <c r="W2870" s="2102"/>
      <c r="X2870" s="2102"/>
      <c r="Y2870" s="2102"/>
      <c r="Z2870" s="2102"/>
      <c r="AA2870" s="2103"/>
      <c r="AB2870" s="1125"/>
      <c r="AC2870" s="1151"/>
      <c r="AD2870" s="1152"/>
      <c r="AE2870" s="1153"/>
      <c r="AF2870" s="1153"/>
      <c r="AG2870" s="1153"/>
      <c r="AH2870" s="124"/>
      <c r="AI2870" s="124"/>
      <c r="AJ2870" s="124"/>
      <c r="AK2870" s="124"/>
      <c r="AL2870" s="1153"/>
      <c r="AM2870" s="124"/>
      <c r="AN2870" s="124"/>
      <c r="AO2870" s="1153"/>
      <c r="AP2870" s="1153"/>
      <c r="AQ2870" s="1153"/>
      <c r="AR2870" s="1154"/>
      <c r="AS2870" s="1154"/>
      <c r="AT2870" s="1154"/>
      <c r="AU2870" s="1154"/>
      <c r="AV2870" s="1154"/>
      <c r="AW2870" s="1154"/>
      <c r="AX2870" s="1154"/>
      <c r="AY2870" s="1154"/>
      <c r="AZ2870" s="1154"/>
      <c r="BA2870" s="1154"/>
      <c r="BB2870" s="1154"/>
    </row>
    <row r="2871" spans="2:54" ht="15" customHeight="1" thickBot="1">
      <c r="B2871" s="2872"/>
      <c r="C2871" s="3018"/>
      <c r="D2871" s="3018"/>
      <c r="E2871" s="2873" t="s">
        <v>1130</v>
      </c>
      <c r="F2871" s="1106"/>
      <c r="G2871" s="441" t="s">
        <v>93</v>
      </c>
      <c r="H2871" s="441" t="s">
        <v>1103</v>
      </c>
      <c r="I2871" s="441" t="s">
        <v>1131</v>
      </c>
      <c r="J2871" s="441" t="s">
        <v>112</v>
      </c>
      <c r="K2871" s="1111" t="s">
        <v>1136</v>
      </c>
      <c r="L2871" s="441" t="s">
        <v>1120</v>
      </c>
      <c r="M2871" s="441" t="str">
        <f t="shared" si="173"/>
        <v>&lt;INSERT CONNECTION POINT NAME&gt;</v>
      </c>
      <c r="N2871" s="1111" t="s">
        <v>1106</v>
      </c>
      <c r="O2871" s="1111" t="s">
        <v>842</v>
      </c>
      <c r="P2871" s="1111"/>
      <c r="Q2871" s="2893"/>
      <c r="R2871" s="2894"/>
      <c r="S2871" s="2877"/>
      <c r="T2871" s="2877"/>
      <c r="U2871" s="2877"/>
      <c r="V2871" s="2877"/>
      <c r="W2871" s="2877"/>
      <c r="X2871" s="2877"/>
      <c r="Y2871" s="2877"/>
      <c r="Z2871" s="2877"/>
      <c r="AA2871" s="2878"/>
      <c r="AB2871" s="1162"/>
      <c r="AC2871" s="1151"/>
      <c r="AD2871" s="1152"/>
      <c r="AE2871" s="1153"/>
      <c r="AF2871" s="1153"/>
      <c r="AG2871" s="1153"/>
      <c r="AH2871" s="124"/>
      <c r="AI2871" s="124"/>
      <c r="AJ2871" s="124"/>
      <c r="AK2871" s="124"/>
      <c r="AL2871" s="1153"/>
      <c r="AM2871" s="124"/>
      <c r="AN2871" s="124"/>
      <c r="AO2871" s="1153"/>
      <c r="AP2871" s="1153"/>
      <c r="AQ2871" s="1153"/>
      <c r="AR2871" s="1154"/>
      <c r="AS2871" s="1154"/>
      <c r="AT2871" s="1154"/>
      <c r="AU2871" s="1154"/>
      <c r="AV2871" s="1154"/>
      <c r="AW2871" s="1154"/>
      <c r="AX2871" s="1154"/>
      <c r="AY2871" s="1154"/>
      <c r="AZ2871" s="1154"/>
      <c r="BA2871" s="1154"/>
      <c r="BB2871" s="1154"/>
    </row>
    <row r="2872" spans="2:54" ht="15" customHeight="1">
      <c r="B2872" s="1145" t="s">
        <v>1125</v>
      </c>
      <c r="C2872" s="3019" t="s">
        <v>1126</v>
      </c>
      <c r="D2872" s="3019" t="s">
        <v>842</v>
      </c>
      <c r="E2872" s="1146" t="s">
        <v>1127</v>
      </c>
      <c r="F2872" s="1106"/>
      <c r="G2872" s="441" t="s">
        <v>93</v>
      </c>
      <c r="H2872" s="441" t="s">
        <v>1103</v>
      </c>
      <c r="I2872" s="441" t="s">
        <v>1128</v>
      </c>
      <c r="J2872" s="441" t="s">
        <v>112</v>
      </c>
      <c r="K2872" s="441" t="s">
        <v>1126</v>
      </c>
      <c r="L2872" s="441" t="s">
        <v>1120</v>
      </c>
      <c r="M2872" s="441" t="str">
        <f t="shared" ref="M2872" si="175">B2872</f>
        <v>&lt;INSERT CONNECTION POINT NAME&gt;</v>
      </c>
      <c r="N2872" s="441" t="s">
        <v>1129</v>
      </c>
      <c r="O2872" s="441" t="s">
        <v>842</v>
      </c>
      <c r="P2872" s="1111"/>
      <c r="Q2872" s="1147"/>
      <c r="R2872" s="1148"/>
      <c r="S2872" s="1149"/>
      <c r="T2872" s="1149"/>
      <c r="U2872" s="1149"/>
      <c r="V2872" s="1149"/>
      <c r="W2872" s="1149"/>
      <c r="X2872" s="1149"/>
      <c r="Y2872" s="1149"/>
      <c r="Z2872" s="1149"/>
      <c r="AA2872" s="1150"/>
      <c r="AB2872" s="1125"/>
      <c r="AC2872" s="1151"/>
      <c r="AD2872" s="1152"/>
      <c r="AE2872" s="1153"/>
      <c r="AF2872" s="1153"/>
      <c r="AG2872" s="1153"/>
      <c r="AH2872" s="124"/>
      <c r="AI2872" s="124"/>
      <c r="AJ2872" s="124"/>
      <c r="AK2872" s="124"/>
      <c r="AL2872" s="124"/>
      <c r="AM2872" s="124"/>
      <c r="AN2872" s="124"/>
      <c r="AO2872" s="124"/>
      <c r="AP2872" s="124"/>
      <c r="AQ2872" s="1153"/>
      <c r="AR2872" s="1154"/>
      <c r="AS2872" s="1154"/>
      <c r="AT2872" s="1154"/>
      <c r="AU2872" s="1154"/>
      <c r="AV2872" s="1154"/>
      <c r="AW2872" s="1154"/>
      <c r="AX2872" s="1154"/>
      <c r="AY2872" s="1154"/>
      <c r="AZ2872" s="1154"/>
      <c r="BA2872" s="1154"/>
      <c r="BB2872" s="1154"/>
    </row>
    <row r="2873" spans="2:54" ht="15" customHeight="1">
      <c r="B2873" s="1155"/>
      <c r="C2873" s="3017"/>
      <c r="D2873" s="3017"/>
      <c r="E2873" s="1146" t="s">
        <v>1130</v>
      </c>
      <c r="F2873" s="1106"/>
      <c r="G2873" s="441" t="s">
        <v>93</v>
      </c>
      <c r="H2873" s="441" t="s">
        <v>1103</v>
      </c>
      <c r="I2873" s="441" t="s">
        <v>1131</v>
      </c>
      <c r="J2873" s="441" t="s">
        <v>112</v>
      </c>
      <c r="K2873" s="441" t="s">
        <v>1126</v>
      </c>
      <c r="L2873" s="441" t="s">
        <v>1120</v>
      </c>
      <c r="M2873" s="441" t="str">
        <f t="shared" si="173"/>
        <v>&lt;INSERT CONNECTION POINT NAME&gt;</v>
      </c>
      <c r="N2873" s="441" t="s">
        <v>1129</v>
      </c>
      <c r="O2873" s="441" t="s">
        <v>842</v>
      </c>
      <c r="P2873" s="1111"/>
      <c r="Q2873" s="1156"/>
      <c r="R2873" s="1157"/>
      <c r="S2873" s="1158"/>
      <c r="T2873" s="1158"/>
      <c r="U2873" s="1158"/>
      <c r="V2873" s="1158"/>
      <c r="W2873" s="1158"/>
      <c r="X2873" s="1158"/>
      <c r="Y2873" s="1158"/>
      <c r="Z2873" s="1158"/>
      <c r="AA2873" s="1159"/>
      <c r="AB2873" s="1125"/>
      <c r="AC2873" s="1151"/>
      <c r="AD2873" s="1152"/>
      <c r="AE2873" s="1153"/>
      <c r="AF2873" s="1153"/>
      <c r="AG2873" s="1153"/>
      <c r="AH2873" s="124"/>
      <c r="AI2873" s="124"/>
      <c r="AJ2873" s="124"/>
      <c r="AK2873" s="124"/>
      <c r="AL2873" s="124"/>
      <c r="AM2873" s="124"/>
      <c r="AN2873" s="124"/>
      <c r="AO2873" s="124"/>
      <c r="AP2873" s="124"/>
      <c r="AQ2873" s="1153"/>
      <c r="AR2873" s="1154"/>
      <c r="AS2873" s="1154"/>
      <c r="AT2873" s="1154"/>
      <c r="AU2873" s="1154"/>
      <c r="AV2873" s="1154"/>
      <c r="AW2873" s="1154"/>
      <c r="AX2873" s="1154"/>
      <c r="AY2873" s="1154"/>
      <c r="AZ2873" s="1154"/>
      <c r="BA2873" s="1154"/>
      <c r="BB2873" s="1154"/>
    </row>
    <row r="2874" spans="2:54" ht="15" customHeight="1">
      <c r="B2874" s="1155"/>
      <c r="C2874" s="3016" t="s">
        <v>1132</v>
      </c>
      <c r="D2874" s="3016" t="s">
        <v>833</v>
      </c>
      <c r="E2874" s="1146" t="s">
        <v>1127</v>
      </c>
      <c r="F2874" s="1106"/>
      <c r="G2874" s="441" t="s">
        <v>93</v>
      </c>
      <c r="H2874" s="441" t="s">
        <v>1103</v>
      </c>
      <c r="I2874" s="441" t="s">
        <v>1128</v>
      </c>
      <c r="J2874" s="441" t="s">
        <v>112</v>
      </c>
      <c r="K2874" s="1111" t="s">
        <v>1132</v>
      </c>
      <c r="L2874" s="441" t="s">
        <v>1120</v>
      </c>
      <c r="M2874" s="441" t="str">
        <f t="shared" si="173"/>
        <v>&lt;INSERT CONNECTION POINT NAME&gt;</v>
      </c>
      <c r="N2874" s="1111" t="s">
        <v>1106</v>
      </c>
      <c r="O2874" s="1111" t="s">
        <v>833</v>
      </c>
      <c r="P2874" s="1111"/>
      <c r="Q2874" s="2850"/>
      <c r="R2874" s="2097"/>
      <c r="S2874" s="2851"/>
      <c r="T2874" s="2851"/>
      <c r="U2874" s="2851"/>
      <c r="V2874" s="2851"/>
      <c r="W2874" s="2852"/>
      <c r="X2874" s="2852"/>
      <c r="Y2874" s="2852"/>
      <c r="Z2874" s="2852"/>
      <c r="AA2874" s="2853"/>
      <c r="AB2874" s="1125"/>
      <c r="AC2874" s="1151"/>
      <c r="AD2874" s="1152"/>
      <c r="AE2874" s="1153"/>
      <c r="AF2874" s="1153"/>
      <c r="AG2874" s="1153"/>
      <c r="AH2874" s="124"/>
      <c r="AI2874" s="124"/>
      <c r="AJ2874" s="124"/>
      <c r="AK2874" s="124"/>
      <c r="AL2874" s="1153"/>
      <c r="AM2874" s="124"/>
      <c r="AN2874" s="124"/>
      <c r="AO2874" s="1153"/>
      <c r="AP2874" s="1153"/>
      <c r="AQ2874" s="1153"/>
      <c r="AR2874" s="1154"/>
      <c r="AS2874" s="1154"/>
      <c r="AT2874" s="1154"/>
      <c r="AU2874" s="1160"/>
      <c r="AV2874" s="1154"/>
      <c r="AW2874" s="1154"/>
      <c r="AX2874" s="1154"/>
      <c r="AY2874" s="1154"/>
      <c r="AZ2874" s="1154"/>
      <c r="BA2874" s="1154"/>
      <c r="BB2874" s="1154"/>
    </row>
    <row r="2875" spans="2:54" ht="15" customHeight="1">
      <c r="B2875" s="1155"/>
      <c r="C2875" s="3017"/>
      <c r="D2875" s="3017"/>
      <c r="E2875" s="1146" t="s">
        <v>1130</v>
      </c>
      <c r="F2875" s="1106"/>
      <c r="G2875" s="441" t="s">
        <v>93</v>
      </c>
      <c r="H2875" s="441" t="s">
        <v>1103</v>
      </c>
      <c r="I2875" s="441" t="s">
        <v>1131</v>
      </c>
      <c r="J2875" s="441" t="s">
        <v>112</v>
      </c>
      <c r="K2875" s="1111" t="s">
        <v>1132</v>
      </c>
      <c r="L2875" s="441" t="s">
        <v>1120</v>
      </c>
      <c r="M2875" s="441" t="str">
        <f t="shared" si="173"/>
        <v>&lt;INSERT CONNECTION POINT NAME&gt;</v>
      </c>
      <c r="N2875" s="1111" t="s">
        <v>1106</v>
      </c>
      <c r="O2875" s="1111" t="s">
        <v>833</v>
      </c>
      <c r="P2875" s="1111"/>
      <c r="Q2875" s="2850"/>
      <c r="R2875" s="2097"/>
      <c r="S2875" s="2851"/>
      <c r="T2875" s="2851"/>
      <c r="U2875" s="2851"/>
      <c r="V2875" s="2851"/>
      <c r="W2875" s="2852"/>
      <c r="X2875" s="2852"/>
      <c r="Y2875" s="2852"/>
      <c r="Z2875" s="2852"/>
      <c r="AA2875" s="2853"/>
      <c r="AB2875" s="1125"/>
      <c r="AC2875" s="1151"/>
      <c r="AD2875" s="1152"/>
      <c r="AE2875" s="1153"/>
      <c r="AF2875" s="1153"/>
      <c r="AG2875" s="1153"/>
      <c r="AH2875" s="124"/>
      <c r="AI2875" s="124"/>
      <c r="AJ2875" s="124"/>
      <c r="AK2875" s="124"/>
      <c r="AL2875" s="1153"/>
      <c r="AM2875" s="124"/>
      <c r="AN2875" s="124"/>
      <c r="AO2875" s="1153"/>
      <c r="AP2875" s="1153"/>
      <c r="AQ2875" s="1153"/>
      <c r="AR2875" s="1154"/>
      <c r="AS2875" s="1154"/>
      <c r="AT2875" s="1154"/>
      <c r="AU2875" s="1160"/>
      <c r="AV2875" s="1154"/>
      <c r="AW2875" s="1154"/>
      <c r="AX2875" s="1154"/>
      <c r="AY2875" s="1154"/>
      <c r="AZ2875" s="1154"/>
      <c r="BA2875" s="1154"/>
      <c r="BB2875" s="1154"/>
    </row>
    <row r="2876" spans="2:54" ht="15" customHeight="1">
      <c r="B2876" s="1155"/>
      <c r="C2876" s="3016" t="s">
        <v>1132</v>
      </c>
      <c r="D2876" s="3016" t="s">
        <v>842</v>
      </c>
      <c r="E2876" s="1146" t="s">
        <v>1127</v>
      </c>
      <c r="F2876" s="1106"/>
      <c r="G2876" s="441" t="s">
        <v>93</v>
      </c>
      <c r="H2876" s="441" t="s">
        <v>1103</v>
      </c>
      <c r="I2876" s="441" t="s">
        <v>1128</v>
      </c>
      <c r="J2876" s="441" t="s">
        <v>112</v>
      </c>
      <c r="K2876" s="1111" t="s">
        <v>1132</v>
      </c>
      <c r="L2876" s="441" t="s">
        <v>1120</v>
      </c>
      <c r="M2876" s="441" t="str">
        <f t="shared" si="173"/>
        <v>&lt;INSERT CONNECTION POINT NAME&gt;</v>
      </c>
      <c r="N2876" s="1111" t="s">
        <v>1106</v>
      </c>
      <c r="O2876" s="1112" t="s">
        <v>842</v>
      </c>
      <c r="P2876" s="1111"/>
      <c r="Q2876" s="2850"/>
      <c r="R2876" s="2097"/>
      <c r="S2876" s="2851"/>
      <c r="T2876" s="2851"/>
      <c r="U2876" s="2851"/>
      <c r="V2876" s="2851"/>
      <c r="W2876" s="2852"/>
      <c r="X2876" s="2852"/>
      <c r="Y2876" s="2852"/>
      <c r="Z2876" s="2852"/>
      <c r="AA2876" s="2853"/>
      <c r="AB2876" s="1125"/>
      <c r="AC2876" s="1151"/>
      <c r="AD2876" s="1152"/>
      <c r="AE2876" s="1153"/>
      <c r="AF2876" s="1153"/>
      <c r="AG2876" s="1153"/>
      <c r="AH2876" s="124"/>
      <c r="AI2876" s="124"/>
      <c r="AJ2876" s="124"/>
      <c r="AK2876" s="124"/>
      <c r="AL2876" s="1153"/>
      <c r="AM2876" s="124"/>
      <c r="AN2876" s="124"/>
      <c r="AO2876" s="1153"/>
      <c r="AP2876" s="1161"/>
      <c r="AQ2876" s="1153"/>
      <c r="AR2876" s="1154"/>
      <c r="AS2876" s="1154"/>
      <c r="AT2876" s="1154"/>
      <c r="AU2876" s="1160"/>
      <c r="AV2876" s="1154"/>
      <c r="AW2876" s="1154"/>
      <c r="AX2876" s="1154"/>
      <c r="AY2876" s="1154"/>
      <c r="AZ2876" s="1154"/>
      <c r="BA2876" s="1154"/>
      <c r="BB2876" s="1154"/>
    </row>
    <row r="2877" spans="2:54" ht="15" customHeight="1">
      <c r="B2877" s="1155"/>
      <c r="C2877" s="3017"/>
      <c r="D2877" s="3017"/>
      <c r="E2877" s="1146" t="s">
        <v>1130</v>
      </c>
      <c r="F2877" s="1106"/>
      <c r="G2877" s="441" t="s">
        <v>93</v>
      </c>
      <c r="H2877" s="441" t="s">
        <v>1103</v>
      </c>
      <c r="I2877" s="441" t="s">
        <v>1131</v>
      </c>
      <c r="J2877" s="441" t="s">
        <v>112</v>
      </c>
      <c r="K2877" s="1111" t="s">
        <v>1132</v>
      </c>
      <c r="L2877" s="441" t="s">
        <v>1120</v>
      </c>
      <c r="M2877" s="441" t="str">
        <f t="shared" si="173"/>
        <v>&lt;INSERT CONNECTION POINT NAME&gt;</v>
      </c>
      <c r="N2877" s="1111" t="s">
        <v>1106</v>
      </c>
      <c r="O2877" s="1112" t="s">
        <v>842</v>
      </c>
      <c r="P2877" s="1111"/>
      <c r="Q2877" s="2850"/>
      <c r="R2877" s="2097"/>
      <c r="S2877" s="2851"/>
      <c r="T2877" s="2851"/>
      <c r="U2877" s="2851"/>
      <c r="V2877" s="2851"/>
      <c r="W2877" s="2852"/>
      <c r="X2877" s="2852"/>
      <c r="Y2877" s="2852"/>
      <c r="Z2877" s="2852"/>
      <c r="AA2877" s="2853"/>
      <c r="AB2877" s="1125"/>
      <c r="AC2877" s="1151"/>
      <c r="AD2877" s="1152"/>
      <c r="AE2877" s="1153"/>
      <c r="AF2877" s="1153"/>
      <c r="AG2877" s="1153"/>
      <c r="AH2877" s="124"/>
      <c r="AI2877" s="124"/>
      <c r="AJ2877" s="124"/>
      <c r="AK2877" s="124"/>
      <c r="AL2877" s="1153"/>
      <c r="AM2877" s="124"/>
      <c r="AN2877" s="124"/>
      <c r="AO2877" s="1153"/>
      <c r="AP2877" s="1161"/>
      <c r="AQ2877" s="1153"/>
      <c r="AR2877" s="1154"/>
      <c r="AS2877" s="1154"/>
      <c r="AT2877" s="1154"/>
      <c r="AU2877" s="1160"/>
      <c r="AV2877" s="1154"/>
      <c r="AW2877" s="1154"/>
      <c r="AX2877" s="1154"/>
      <c r="AY2877" s="1154"/>
      <c r="AZ2877" s="1154"/>
      <c r="BA2877" s="1154"/>
      <c r="BB2877" s="1154"/>
    </row>
    <row r="2878" spans="2:54" ht="15" customHeight="1">
      <c r="B2878" s="1155"/>
      <c r="C2878" s="3016" t="s">
        <v>1133</v>
      </c>
      <c r="D2878" s="3016"/>
      <c r="E2878" s="1146" t="s">
        <v>1127</v>
      </c>
      <c r="F2878" s="1106"/>
      <c r="G2878" s="441" t="s">
        <v>93</v>
      </c>
      <c r="H2878" s="441" t="s">
        <v>1103</v>
      </c>
      <c r="I2878" s="441" t="s">
        <v>1128</v>
      </c>
      <c r="J2878" s="441" t="s">
        <v>112</v>
      </c>
      <c r="K2878" s="1111" t="s">
        <v>1133</v>
      </c>
      <c r="L2878" s="441" t="s">
        <v>1120</v>
      </c>
      <c r="M2878" s="441" t="str">
        <f t="shared" si="173"/>
        <v>&lt;INSERT CONNECTION POINT NAME&gt;</v>
      </c>
      <c r="N2878" s="1111" t="s">
        <v>1108</v>
      </c>
      <c r="O2878" s="1111" t="s">
        <v>1109</v>
      </c>
      <c r="P2878" s="1111"/>
      <c r="Q2878" s="2856"/>
      <c r="R2878" s="2098"/>
      <c r="S2878" s="2858"/>
      <c r="T2878" s="2858"/>
      <c r="U2878" s="2858"/>
      <c r="V2878" s="2858"/>
      <c r="W2878" s="2859"/>
      <c r="X2878" s="2859"/>
      <c r="Y2878" s="2859"/>
      <c r="Z2878" s="2859"/>
      <c r="AA2878" s="2860"/>
      <c r="AB2878" s="1125"/>
      <c r="AC2878" s="1151"/>
      <c r="AD2878" s="1152"/>
      <c r="AE2878" s="1153"/>
      <c r="AF2878" s="1153"/>
      <c r="AG2878" s="1153"/>
      <c r="AH2878" s="124"/>
      <c r="AI2878" s="124"/>
      <c r="AJ2878" s="124"/>
      <c r="AK2878" s="124"/>
      <c r="AL2878" s="1153"/>
      <c r="AM2878" s="124"/>
      <c r="AN2878" s="124"/>
      <c r="AO2878" s="1153"/>
      <c r="AP2878" s="1153"/>
      <c r="AQ2878" s="1153"/>
      <c r="AR2878" s="1154"/>
      <c r="AS2878" s="1154"/>
      <c r="AT2878" s="1154"/>
      <c r="AU2878" s="1154"/>
      <c r="AV2878" s="1154"/>
      <c r="AW2878" s="1154"/>
      <c r="AX2878" s="1154"/>
      <c r="AY2878" s="1154"/>
      <c r="AZ2878" s="1154"/>
      <c r="BA2878" s="1154"/>
      <c r="BB2878" s="1154"/>
    </row>
    <row r="2879" spans="2:54" ht="15" customHeight="1">
      <c r="B2879" s="1155"/>
      <c r="C2879" s="3017"/>
      <c r="D2879" s="3017"/>
      <c r="E2879" s="1146" t="s">
        <v>1130</v>
      </c>
      <c r="F2879" s="1106"/>
      <c r="G2879" s="441" t="s">
        <v>93</v>
      </c>
      <c r="H2879" s="441" t="s">
        <v>1103</v>
      </c>
      <c r="I2879" s="441" t="s">
        <v>1131</v>
      </c>
      <c r="J2879" s="441" t="s">
        <v>112</v>
      </c>
      <c r="K2879" s="1111" t="s">
        <v>1133</v>
      </c>
      <c r="L2879" s="441" t="s">
        <v>1120</v>
      </c>
      <c r="M2879" s="441" t="str">
        <f t="shared" si="173"/>
        <v>&lt;INSERT CONNECTION POINT NAME&gt;</v>
      </c>
      <c r="N2879" s="1111" t="s">
        <v>1108</v>
      </c>
      <c r="O2879" s="1111" t="s">
        <v>1109</v>
      </c>
      <c r="P2879" s="1111"/>
      <c r="Q2879" s="2856"/>
      <c r="R2879" s="2098"/>
      <c r="S2879" s="2858"/>
      <c r="T2879" s="2858"/>
      <c r="U2879" s="2858"/>
      <c r="V2879" s="2858"/>
      <c r="W2879" s="2859"/>
      <c r="X2879" s="2859"/>
      <c r="Y2879" s="2859"/>
      <c r="Z2879" s="2859"/>
      <c r="AA2879" s="2860"/>
      <c r="AB2879" s="1125"/>
      <c r="AC2879" s="1151"/>
      <c r="AD2879" s="1152"/>
      <c r="AE2879" s="1153"/>
      <c r="AF2879" s="1153"/>
      <c r="AG2879" s="1153"/>
      <c r="AH2879" s="124"/>
      <c r="AI2879" s="124"/>
      <c r="AJ2879" s="124"/>
      <c r="AK2879" s="124"/>
      <c r="AL2879" s="1153"/>
      <c r="AM2879" s="124"/>
      <c r="AN2879" s="124"/>
      <c r="AO2879" s="1153"/>
      <c r="AP2879" s="1153"/>
      <c r="AQ2879" s="1153"/>
      <c r="AR2879" s="1154"/>
      <c r="AS2879" s="1154"/>
      <c r="AT2879" s="1154"/>
      <c r="AU2879" s="1154"/>
      <c r="AV2879" s="1154"/>
      <c r="AW2879" s="1154"/>
      <c r="AX2879" s="1154"/>
      <c r="AY2879" s="1154"/>
      <c r="AZ2879" s="1154"/>
      <c r="BA2879" s="1154"/>
      <c r="BB2879" s="1154"/>
    </row>
    <row r="2880" spans="2:54" ht="15" customHeight="1">
      <c r="B2880" s="1155"/>
      <c r="C2880" s="3016" t="s">
        <v>1110</v>
      </c>
      <c r="D2880" s="3016"/>
      <c r="E2880" s="1146" t="s">
        <v>1127</v>
      </c>
      <c r="F2880" s="1106"/>
      <c r="G2880" s="441" t="s">
        <v>93</v>
      </c>
      <c r="H2880" s="441" t="s">
        <v>1103</v>
      </c>
      <c r="I2880" s="441" t="s">
        <v>1128</v>
      </c>
      <c r="J2880" s="441" t="s">
        <v>112</v>
      </c>
      <c r="K2880" s="1111" t="s">
        <v>1110</v>
      </c>
      <c r="L2880" s="441" t="s">
        <v>1120</v>
      </c>
      <c r="M2880" s="441" t="str">
        <f t="shared" si="173"/>
        <v>&lt;INSERT CONNECTION POINT NAME&gt;</v>
      </c>
      <c r="N2880" s="1111" t="s">
        <v>1111</v>
      </c>
      <c r="O2880" s="1112">
        <v>0</v>
      </c>
      <c r="P2880" s="1111"/>
      <c r="Q2880" s="2890"/>
      <c r="R2880" s="2093"/>
      <c r="S2880" s="2883"/>
      <c r="T2880" s="2883"/>
      <c r="U2880" s="2883"/>
      <c r="V2880" s="2883"/>
      <c r="W2880" s="2863"/>
      <c r="X2880" s="2863"/>
      <c r="Y2880" s="2863"/>
      <c r="Z2880" s="2863"/>
      <c r="AA2880" s="2864"/>
      <c r="AB2880" s="1125"/>
      <c r="AC2880" s="1151"/>
      <c r="AD2880" s="1152"/>
      <c r="AE2880" s="1153"/>
      <c r="AF2880" s="1153"/>
      <c r="AG2880" s="1153"/>
      <c r="AH2880" s="124"/>
      <c r="AI2880" s="124"/>
      <c r="AJ2880" s="124"/>
      <c r="AK2880" s="124"/>
      <c r="AL2880" s="1153"/>
      <c r="AM2880" s="124"/>
      <c r="AN2880" s="124"/>
      <c r="AO2880" s="1153"/>
      <c r="AP2880" s="1161"/>
      <c r="AQ2880" s="1153"/>
      <c r="AR2880" s="1154"/>
      <c r="AS2880" s="1154"/>
      <c r="AT2880" s="1154"/>
      <c r="AU2880" s="1154"/>
      <c r="AV2880" s="1154"/>
      <c r="AW2880" s="1154"/>
      <c r="AX2880" s="1154"/>
      <c r="AY2880" s="1154"/>
      <c r="AZ2880" s="1154"/>
      <c r="BA2880" s="1154"/>
      <c r="BB2880" s="1154"/>
    </row>
    <row r="2881" spans="2:54" ht="15" customHeight="1">
      <c r="B2881" s="1155"/>
      <c r="C2881" s="3017"/>
      <c r="D2881" s="3017"/>
      <c r="E2881" s="1146" t="s">
        <v>1130</v>
      </c>
      <c r="F2881" s="1106"/>
      <c r="G2881" s="441" t="s">
        <v>93</v>
      </c>
      <c r="H2881" s="441" t="s">
        <v>1103</v>
      </c>
      <c r="I2881" s="441" t="s">
        <v>1131</v>
      </c>
      <c r="J2881" s="441" t="s">
        <v>112</v>
      </c>
      <c r="K2881" s="1111" t="s">
        <v>1110</v>
      </c>
      <c r="L2881" s="441" t="s">
        <v>1120</v>
      </c>
      <c r="M2881" s="441" t="str">
        <f t="shared" si="173"/>
        <v>&lt;INSERT CONNECTION POINT NAME&gt;</v>
      </c>
      <c r="N2881" s="1111" t="s">
        <v>1111</v>
      </c>
      <c r="O2881" s="1112">
        <v>0</v>
      </c>
      <c r="P2881" s="1111"/>
      <c r="Q2881" s="2890"/>
      <c r="R2881" s="2093"/>
      <c r="S2881" s="2883"/>
      <c r="T2881" s="2883"/>
      <c r="U2881" s="2883"/>
      <c r="V2881" s="2883"/>
      <c r="W2881" s="2863"/>
      <c r="X2881" s="2863"/>
      <c r="Y2881" s="2863"/>
      <c r="Z2881" s="2863"/>
      <c r="AA2881" s="2864"/>
      <c r="AB2881" s="1125"/>
      <c r="AC2881" s="1151"/>
      <c r="AD2881" s="1152"/>
      <c r="AE2881" s="1153"/>
      <c r="AF2881" s="1153"/>
      <c r="AG2881" s="1153"/>
      <c r="AH2881" s="124"/>
      <c r="AI2881" s="124"/>
      <c r="AJ2881" s="124"/>
      <c r="AK2881" s="124"/>
      <c r="AL2881" s="1153"/>
      <c r="AM2881" s="124"/>
      <c r="AN2881" s="124"/>
      <c r="AO2881" s="1153"/>
      <c r="AP2881" s="1161"/>
      <c r="AQ2881" s="1153"/>
      <c r="AR2881" s="1154"/>
      <c r="AS2881" s="1154"/>
      <c r="AT2881" s="1154"/>
      <c r="AU2881" s="1154"/>
      <c r="AV2881" s="1154"/>
      <c r="AW2881" s="1154"/>
      <c r="AX2881" s="1154"/>
      <c r="AY2881" s="1154"/>
      <c r="AZ2881" s="1154"/>
      <c r="BA2881" s="1154"/>
      <c r="BB2881" s="1154"/>
    </row>
    <row r="2882" spans="2:54" ht="15" customHeight="1">
      <c r="B2882" s="1155"/>
      <c r="C2882" s="3016" t="s">
        <v>1112</v>
      </c>
      <c r="D2882" s="3016"/>
      <c r="E2882" s="1146" t="s">
        <v>1127</v>
      </c>
      <c r="F2882" s="1106"/>
      <c r="G2882" s="441" t="s">
        <v>93</v>
      </c>
      <c r="H2882" s="441" t="s">
        <v>1103</v>
      </c>
      <c r="I2882" s="441" t="s">
        <v>1128</v>
      </c>
      <c r="J2882" s="441" t="s">
        <v>112</v>
      </c>
      <c r="K2882" s="1111" t="s">
        <v>1112</v>
      </c>
      <c r="L2882" s="441" t="s">
        <v>1120</v>
      </c>
      <c r="M2882" s="441" t="str">
        <f t="shared" si="173"/>
        <v>&lt;INSERT CONNECTION POINT NAME&gt;</v>
      </c>
      <c r="N2882" s="1111" t="s">
        <v>1113</v>
      </c>
      <c r="O2882" s="1111" t="s">
        <v>1113</v>
      </c>
      <c r="P2882" s="1111"/>
      <c r="Q2882" s="2891"/>
      <c r="R2882" s="2866"/>
      <c r="S2882" s="2866"/>
      <c r="T2882" s="2866"/>
      <c r="U2882" s="2866"/>
      <c r="V2882" s="2866"/>
      <c r="W2882" s="2866"/>
      <c r="X2882" s="2866"/>
      <c r="Y2882" s="2866"/>
      <c r="Z2882" s="2866"/>
      <c r="AA2882" s="2099"/>
      <c r="AB2882" s="1125"/>
      <c r="AC2882" s="1151"/>
      <c r="AD2882" s="1152"/>
      <c r="AE2882" s="1153"/>
      <c r="AF2882" s="1153"/>
      <c r="AG2882" s="1153"/>
      <c r="AH2882" s="124"/>
      <c r="AI2882" s="124"/>
      <c r="AJ2882" s="124"/>
      <c r="AK2882" s="124"/>
      <c r="AL2882" s="1153"/>
      <c r="AM2882" s="124"/>
      <c r="AN2882" s="124"/>
      <c r="AO2882" s="1153"/>
      <c r="AP2882" s="1153"/>
      <c r="AQ2882" s="1153"/>
      <c r="AR2882" s="1154"/>
      <c r="AS2882" s="1154"/>
      <c r="AT2882" s="1154"/>
      <c r="AU2882" s="1154"/>
      <c r="AV2882" s="1154"/>
      <c r="AW2882" s="1154"/>
      <c r="AX2882" s="1154"/>
      <c r="AY2882" s="1154"/>
      <c r="AZ2882" s="1154"/>
      <c r="BA2882" s="1154"/>
      <c r="BB2882" s="1154"/>
    </row>
    <row r="2883" spans="2:54" ht="15" customHeight="1">
      <c r="B2883" s="1155"/>
      <c r="C2883" s="3017"/>
      <c r="D2883" s="3017"/>
      <c r="E2883" s="1146" t="s">
        <v>1130</v>
      </c>
      <c r="F2883" s="1106"/>
      <c r="G2883" s="441" t="s">
        <v>93</v>
      </c>
      <c r="H2883" s="441" t="s">
        <v>1103</v>
      </c>
      <c r="I2883" s="441" t="s">
        <v>1131</v>
      </c>
      <c r="J2883" s="441" t="s">
        <v>112</v>
      </c>
      <c r="K2883" s="1111" t="s">
        <v>1112</v>
      </c>
      <c r="L2883" s="441" t="s">
        <v>1120</v>
      </c>
      <c r="M2883" s="441" t="str">
        <f t="shared" si="173"/>
        <v>&lt;INSERT CONNECTION POINT NAME&gt;</v>
      </c>
      <c r="N2883" s="1111" t="s">
        <v>1113</v>
      </c>
      <c r="O2883" s="1111" t="s">
        <v>1113</v>
      </c>
      <c r="P2883" s="1111"/>
      <c r="Q2883" s="2891"/>
      <c r="R2883" s="2866"/>
      <c r="S2883" s="2866"/>
      <c r="T2883" s="2866"/>
      <c r="U2883" s="2866"/>
      <c r="V2883" s="2866"/>
      <c r="W2883" s="2866"/>
      <c r="X2883" s="2866"/>
      <c r="Y2883" s="2866"/>
      <c r="Z2883" s="2866"/>
      <c r="AA2883" s="2099"/>
      <c r="AB2883" s="1125"/>
      <c r="AC2883" s="1151"/>
      <c r="AD2883" s="1152"/>
      <c r="AE2883" s="1153"/>
      <c r="AF2883" s="1153"/>
      <c r="AG2883" s="1153"/>
      <c r="AH2883" s="124"/>
      <c r="AI2883" s="124"/>
      <c r="AJ2883" s="124"/>
      <c r="AK2883" s="124"/>
      <c r="AL2883" s="1153"/>
      <c r="AM2883" s="124"/>
      <c r="AN2883" s="124"/>
      <c r="AO2883" s="1153"/>
      <c r="AP2883" s="1153"/>
      <c r="AQ2883" s="1153"/>
      <c r="AR2883" s="1154"/>
      <c r="AS2883" s="1154"/>
      <c r="AT2883" s="1154"/>
      <c r="AU2883" s="1154"/>
      <c r="AV2883" s="1154"/>
      <c r="AW2883" s="1154"/>
      <c r="AX2883" s="1154"/>
      <c r="AY2883" s="1154"/>
      <c r="AZ2883" s="1154"/>
      <c r="BA2883" s="1154"/>
      <c r="BB2883" s="1154"/>
    </row>
    <row r="2884" spans="2:54" ht="15" customHeight="1">
      <c r="B2884" s="1155"/>
      <c r="C2884" s="3016" t="s">
        <v>1134</v>
      </c>
      <c r="D2884" s="3016" t="s">
        <v>833</v>
      </c>
      <c r="E2884" s="1146" t="s">
        <v>1127</v>
      </c>
      <c r="F2884" s="1106"/>
      <c r="G2884" s="441" t="s">
        <v>93</v>
      </c>
      <c r="H2884" s="441" t="s">
        <v>1103</v>
      </c>
      <c r="I2884" s="441" t="s">
        <v>1128</v>
      </c>
      <c r="J2884" s="441" t="s">
        <v>112</v>
      </c>
      <c r="K2884" s="1111" t="s">
        <v>1134</v>
      </c>
      <c r="L2884" s="441" t="s">
        <v>1120</v>
      </c>
      <c r="M2884" s="441" t="str">
        <f t="shared" si="173"/>
        <v>&lt;INSERT CONNECTION POINT NAME&gt;</v>
      </c>
      <c r="N2884" s="1111" t="s">
        <v>1115</v>
      </c>
      <c r="O2884" s="1111" t="s">
        <v>833</v>
      </c>
      <c r="P2884" s="1111"/>
      <c r="Q2884" s="2892"/>
      <c r="R2884" s="2096"/>
      <c r="S2884" s="2870"/>
      <c r="T2884" s="2870"/>
      <c r="U2884" s="2870"/>
      <c r="V2884" s="2870"/>
      <c r="W2884" s="2870"/>
      <c r="X2884" s="2870"/>
      <c r="Y2884" s="2870"/>
      <c r="Z2884" s="2870"/>
      <c r="AA2884" s="2871"/>
      <c r="AB2884" s="1125"/>
      <c r="AC2884" s="1151"/>
      <c r="AD2884" s="1152"/>
      <c r="AE2884" s="1153"/>
      <c r="AF2884" s="1153"/>
      <c r="AG2884" s="1153"/>
      <c r="AH2884" s="124"/>
      <c r="AI2884" s="124"/>
      <c r="AJ2884" s="124"/>
      <c r="AK2884" s="124"/>
      <c r="AL2884" s="1153"/>
      <c r="AM2884" s="124"/>
      <c r="AN2884" s="124"/>
      <c r="AO2884" s="1153"/>
      <c r="AP2884" s="1153"/>
      <c r="AQ2884" s="1153"/>
      <c r="AR2884" s="1154"/>
      <c r="AS2884" s="1154"/>
      <c r="AT2884" s="1154"/>
      <c r="AU2884" s="1154"/>
      <c r="AV2884" s="1154"/>
      <c r="AW2884" s="1154"/>
      <c r="AX2884" s="1154"/>
      <c r="AY2884" s="1154"/>
      <c r="AZ2884" s="1154"/>
      <c r="BA2884" s="1154"/>
      <c r="BB2884" s="1154"/>
    </row>
    <row r="2885" spans="2:54" ht="15" customHeight="1">
      <c r="B2885" s="1155"/>
      <c r="C2885" s="3017"/>
      <c r="D2885" s="3017"/>
      <c r="E2885" s="1146" t="s">
        <v>1130</v>
      </c>
      <c r="F2885" s="1106"/>
      <c r="G2885" s="441" t="s">
        <v>93</v>
      </c>
      <c r="H2885" s="441" t="s">
        <v>1103</v>
      </c>
      <c r="I2885" s="441" t="s">
        <v>1131</v>
      </c>
      <c r="J2885" s="441" t="s">
        <v>112</v>
      </c>
      <c r="K2885" s="1111" t="s">
        <v>1134</v>
      </c>
      <c r="L2885" s="441" t="s">
        <v>1120</v>
      </c>
      <c r="M2885" s="441" t="str">
        <f t="shared" si="173"/>
        <v>&lt;INSERT CONNECTION POINT NAME&gt;</v>
      </c>
      <c r="N2885" s="1111" t="s">
        <v>1115</v>
      </c>
      <c r="O2885" s="1111" t="s">
        <v>833</v>
      </c>
      <c r="P2885" s="1111"/>
      <c r="Q2885" s="2892"/>
      <c r="R2885" s="2096"/>
      <c r="S2885" s="2870"/>
      <c r="T2885" s="2870"/>
      <c r="U2885" s="2870"/>
      <c r="V2885" s="2870"/>
      <c r="W2885" s="2870"/>
      <c r="X2885" s="2870"/>
      <c r="Y2885" s="2870"/>
      <c r="Z2885" s="2870"/>
      <c r="AA2885" s="2871"/>
      <c r="AB2885" s="1125"/>
      <c r="AC2885" s="1151"/>
      <c r="AD2885" s="1152"/>
      <c r="AE2885" s="1153"/>
      <c r="AF2885" s="1153"/>
      <c r="AG2885" s="1153"/>
      <c r="AH2885" s="124"/>
      <c r="AI2885" s="124"/>
      <c r="AJ2885" s="124"/>
      <c r="AK2885" s="124"/>
      <c r="AL2885" s="1153"/>
      <c r="AM2885" s="124"/>
      <c r="AN2885" s="124"/>
      <c r="AO2885" s="1153"/>
      <c r="AP2885" s="1153"/>
      <c r="AQ2885" s="1153"/>
      <c r="AR2885" s="1154"/>
      <c r="AS2885" s="1154"/>
      <c r="AT2885" s="1154"/>
      <c r="AU2885" s="1154"/>
      <c r="AV2885" s="1154"/>
      <c r="AW2885" s="1154"/>
      <c r="AX2885" s="1154"/>
      <c r="AY2885" s="1154"/>
      <c r="AZ2885" s="1154"/>
      <c r="BA2885" s="1154"/>
      <c r="BB2885" s="1154"/>
    </row>
    <row r="2886" spans="2:54" ht="15" customHeight="1">
      <c r="B2886" s="1155"/>
      <c r="C2886" s="3016" t="s">
        <v>1135</v>
      </c>
      <c r="D2886" s="3016" t="s">
        <v>833</v>
      </c>
      <c r="E2886" s="1146" t="s">
        <v>1127</v>
      </c>
      <c r="F2886" s="1106"/>
      <c r="G2886" s="441" t="s">
        <v>93</v>
      </c>
      <c r="H2886" s="441" t="s">
        <v>1103</v>
      </c>
      <c r="I2886" s="441" t="s">
        <v>1128</v>
      </c>
      <c r="J2886" s="441" t="s">
        <v>112</v>
      </c>
      <c r="K2886" s="1111" t="s">
        <v>1135</v>
      </c>
      <c r="L2886" s="441" t="s">
        <v>1120</v>
      </c>
      <c r="M2886" s="441" t="str">
        <f t="shared" si="173"/>
        <v>&lt;INSERT CONNECTION POINT NAME&gt;</v>
      </c>
      <c r="N2886" s="1111" t="s">
        <v>1106</v>
      </c>
      <c r="O2886" s="1111" t="s">
        <v>833</v>
      </c>
      <c r="P2886" s="1111"/>
      <c r="Q2886" s="2892"/>
      <c r="R2886" s="2096"/>
      <c r="S2886" s="2870"/>
      <c r="T2886" s="2870"/>
      <c r="U2886" s="2870"/>
      <c r="V2886" s="2870"/>
      <c r="W2886" s="2870"/>
      <c r="X2886" s="2870"/>
      <c r="Y2886" s="2870"/>
      <c r="Z2886" s="2870"/>
      <c r="AA2886" s="2871"/>
      <c r="AB2886" s="1125"/>
      <c r="AC2886" s="1151"/>
      <c r="AD2886" s="1152"/>
      <c r="AE2886" s="1153"/>
      <c r="AF2886" s="1153"/>
      <c r="AG2886" s="1153"/>
      <c r="AH2886" s="124"/>
      <c r="AI2886" s="124"/>
      <c r="AJ2886" s="124"/>
      <c r="AK2886" s="124"/>
      <c r="AL2886" s="1153"/>
      <c r="AM2886" s="124"/>
      <c r="AN2886" s="124"/>
      <c r="AO2886" s="1153"/>
      <c r="AP2886" s="1153"/>
      <c r="AQ2886" s="1153"/>
      <c r="AR2886" s="1154"/>
      <c r="AS2886" s="1154"/>
      <c r="AT2886" s="1154"/>
      <c r="AU2886" s="1154"/>
      <c r="AV2886" s="1154"/>
      <c r="AW2886" s="1154"/>
      <c r="AX2886" s="1154"/>
      <c r="AY2886" s="1154"/>
      <c r="AZ2886" s="1154"/>
      <c r="BA2886" s="1154"/>
      <c r="BB2886" s="1154"/>
    </row>
    <row r="2887" spans="2:54" ht="15" customHeight="1">
      <c r="B2887" s="1155"/>
      <c r="C2887" s="3017"/>
      <c r="D2887" s="3017"/>
      <c r="E2887" s="1146" t="s">
        <v>1130</v>
      </c>
      <c r="F2887" s="1106"/>
      <c r="G2887" s="441" t="s">
        <v>93</v>
      </c>
      <c r="H2887" s="441" t="s">
        <v>1103</v>
      </c>
      <c r="I2887" s="441" t="s">
        <v>1131</v>
      </c>
      <c r="J2887" s="441" t="s">
        <v>112</v>
      </c>
      <c r="K2887" s="1111" t="s">
        <v>1135</v>
      </c>
      <c r="L2887" s="441" t="s">
        <v>1120</v>
      </c>
      <c r="M2887" s="441" t="str">
        <f t="shared" si="173"/>
        <v>&lt;INSERT CONNECTION POINT NAME&gt;</v>
      </c>
      <c r="N2887" s="1111" t="s">
        <v>1106</v>
      </c>
      <c r="O2887" s="1111" t="s">
        <v>833</v>
      </c>
      <c r="P2887" s="1111"/>
      <c r="Q2887" s="2892"/>
      <c r="R2887" s="2096"/>
      <c r="S2887" s="2870"/>
      <c r="T2887" s="2870"/>
      <c r="U2887" s="2870"/>
      <c r="V2887" s="2870"/>
      <c r="W2887" s="2870"/>
      <c r="X2887" s="2870"/>
      <c r="Y2887" s="2870"/>
      <c r="Z2887" s="2870"/>
      <c r="AA2887" s="2871"/>
      <c r="AB2887" s="1125"/>
      <c r="AC2887" s="1151"/>
      <c r="AD2887" s="1152"/>
      <c r="AE2887" s="1153"/>
      <c r="AF2887" s="1153"/>
      <c r="AG2887" s="1153"/>
      <c r="AH2887" s="124"/>
      <c r="AI2887" s="124"/>
      <c r="AJ2887" s="124"/>
      <c r="AK2887" s="124"/>
      <c r="AL2887" s="1153"/>
      <c r="AM2887" s="124"/>
      <c r="AN2887" s="124"/>
      <c r="AO2887" s="1153"/>
      <c r="AP2887" s="1153"/>
      <c r="AQ2887" s="1153"/>
      <c r="AR2887" s="1154"/>
      <c r="AS2887" s="1154"/>
      <c r="AT2887" s="1154"/>
      <c r="AU2887" s="1154"/>
      <c r="AV2887" s="1154"/>
      <c r="AW2887" s="1154"/>
      <c r="AX2887" s="1154"/>
      <c r="AY2887" s="1154"/>
      <c r="AZ2887" s="1154"/>
      <c r="BA2887" s="1154"/>
      <c r="BB2887" s="1154"/>
    </row>
    <row r="2888" spans="2:54" ht="15" customHeight="1">
      <c r="B2888" s="1155"/>
      <c r="C2888" s="3016" t="s">
        <v>1135</v>
      </c>
      <c r="D2888" s="3016" t="s">
        <v>842</v>
      </c>
      <c r="E2888" s="1146" t="s">
        <v>1127</v>
      </c>
      <c r="F2888" s="1106"/>
      <c r="G2888" s="441" t="s">
        <v>93</v>
      </c>
      <c r="H2888" s="441" t="s">
        <v>1103</v>
      </c>
      <c r="I2888" s="441" t="s">
        <v>1128</v>
      </c>
      <c r="J2888" s="441" t="s">
        <v>112</v>
      </c>
      <c r="K2888" s="1111" t="s">
        <v>1135</v>
      </c>
      <c r="L2888" s="441" t="s">
        <v>1120</v>
      </c>
      <c r="M2888" s="441" t="str">
        <f t="shared" si="173"/>
        <v>&lt;INSERT CONNECTION POINT NAME&gt;</v>
      </c>
      <c r="N2888" s="1111" t="s">
        <v>1106</v>
      </c>
      <c r="O2888" s="1111" t="s">
        <v>842</v>
      </c>
      <c r="P2888" s="1111"/>
      <c r="Q2888" s="2892"/>
      <c r="R2888" s="2096"/>
      <c r="S2888" s="2870"/>
      <c r="T2888" s="2870"/>
      <c r="U2888" s="2870"/>
      <c r="V2888" s="2870"/>
      <c r="W2888" s="2870"/>
      <c r="X2888" s="2870"/>
      <c r="Y2888" s="2870"/>
      <c r="Z2888" s="2870"/>
      <c r="AA2888" s="2871"/>
      <c r="AB2888" s="1125"/>
      <c r="AC2888" s="1151"/>
      <c r="AD2888" s="1152"/>
      <c r="AE2888" s="1153"/>
      <c r="AF2888" s="1153"/>
      <c r="AG2888" s="1153"/>
      <c r="AH2888" s="124"/>
      <c r="AI2888" s="124"/>
      <c r="AJ2888" s="124"/>
      <c r="AK2888" s="124"/>
      <c r="AL2888" s="1153"/>
      <c r="AM2888" s="124"/>
      <c r="AN2888" s="124"/>
      <c r="AO2888" s="1153"/>
      <c r="AP2888" s="1153"/>
      <c r="AQ2888" s="1153"/>
      <c r="AR2888" s="1154"/>
      <c r="AS2888" s="1154"/>
      <c r="AT2888" s="1154"/>
      <c r="AU2888" s="1154"/>
      <c r="AV2888" s="1154"/>
      <c r="AW2888" s="1154"/>
      <c r="AX2888" s="1154"/>
      <c r="AY2888" s="1154"/>
      <c r="AZ2888" s="1154"/>
      <c r="BA2888" s="1154"/>
      <c r="BB2888" s="1154"/>
    </row>
    <row r="2889" spans="2:54" ht="15" customHeight="1">
      <c r="B2889" s="1155"/>
      <c r="C2889" s="3017"/>
      <c r="D2889" s="3017"/>
      <c r="E2889" s="1146" t="s">
        <v>1130</v>
      </c>
      <c r="F2889" s="1106"/>
      <c r="G2889" s="441" t="s">
        <v>93</v>
      </c>
      <c r="H2889" s="441" t="s">
        <v>1103</v>
      </c>
      <c r="I2889" s="441" t="s">
        <v>1131</v>
      </c>
      <c r="J2889" s="441" t="s">
        <v>112</v>
      </c>
      <c r="K2889" s="1111" t="s">
        <v>1135</v>
      </c>
      <c r="L2889" s="441" t="s">
        <v>1120</v>
      </c>
      <c r="M2889" s="441" t="str">
        <f t="shared" si="173"/>
        <v>&lt;INSERT CONNECTION POINT NAME&gt;</v>
      </c>
      <c r="N2889" s="1111" t="s">
        <v>1106</v>
      </c>
      <c r="O2889" s="1111" t="s">
        <v>842</v>
      </c>
      <c r="P2889" s="1111"/>
      <c r="Q2889" s="2892"/>
      <c r="R2889" s="2096"/>
      <c r="S2889" s="2870"/>
      <c r="T2889" s="2870"/>
      <c r="U2889" s="2870"/>
      <c r="V2889" s="2870"/>
      <c r="W2889" s="2870"/>
      <c r="X2889" s="2870"/>
      <c r="Y2889" s="2870"/>
      <c r="Z2889" s="2870"/>
      <c r="AA2889" s="2871"/>
      <c r="AB2889" s="1125"/>
      <c r="AC2889" s="1151"/>
      <c r="AD2889" s="1152"/>
      <c r="AE2889" s="1153"/>
      <c r="AF2889" s="1153"/>
      <c r="AG2889" s="1153"/>
      <c r="AH2889" s="124"/>
      <c r="AI2889" s="124"/>
      <c r="AJ2889" s="124"/>
      <c r="AK2889" s="124"/>
      <c r="AL2889" s="1153"/>
      <c r="AM2889" s="124"/>
      <c r="AN2889" s="124"/>
      <c r="AO2889" s="1153"/>
      <c r="AP2889" s="1153"/>
      <c r="AQ2889" s="1153"/>
      <c r="AR2889" s="1154"/>
      <c r="AS2889" s="1154"/>
      <c r="AT2889" s="1154"/>
      <c r="AU2889" s="1154"/>
      <c r="AV2889" s="1154"/>
      <c r="AW2889" s="1154"/>
      <c r="AX2889" s="1154"/>
      <c r="AY2889" s="1154"/>
      <c r="AZ2889" s="1154"/>
      <c r="BA2889" s="1154"/>
      <c r="BB2889" s="1154"/>
    </row>
    <row r="2890" spans="2:54" ht="15" customHeight="1">
      <c r="B2890" s="1155"/>
      <c r="C2890" s="3016" t="s">
        <v>1136</v>
      </c>
      <c r="D2890" s="3016" t="s">
        <v>833</v>
      </c>
      <c r="E2890" s="1146" t="s">
        <v>1127</v>
      </c>
      <c r="F2890" s="1106"/>
      <c r="G2890" s="441" t="s">
        <v>93</v>
      </c>
      <c r="H2890" s="441" t="s">
        <v>1103</v>
      </c>
      <c r="I2890" s="441" t="s">
        <v>1128</v>
      </c>
      <c r="J2890" s="441" t="s">
        <v>112</v>
      </c>
      <c r="K2890" s="1111" t="s">
        <v>1136</v>
      </c>
      <c r="L2890" s="441" t="s">
        <v>1120</v>
      </c>
      <c r="M2890" s="441" t="str">
        <f t="shared" si="173"/>
        <v>&lt;INSERT CONNECTION POINT NAME&gt;</v>
      </c>
      <c r="N2890" s="1111" t="s">
        <v>1106</v>
      </c>
      <c r="O2890" s="1111" t="s">
        <v>833</v>
      </c>
      <c r="P2890" s="1111"/>
      <c r="Q2890" s="2892"/>
      <c r="R2890" s="2096"/>
      <c r="S2890" s="2870"/>
      <c r="T2890" s="2870"/>
      <c r="U2890" s="2870"/>
      <c r="V2890" s="2870"/>
      <c r="W2890" s="2870"/>
      <c r="X2890" s="2870"/>
      <c r="Y2890" s="2870"/>
      <c r="Z2890" s="2870"/>
      <c r="AA2890" s="2871"/>
      <c r="AB2890" s="1125"/>
      <c r="AC2890" s="1151"/>
      <c r="AD2890" s="1152"/>
      <c r="AE2890" s="1153"/>
      <c r="AF2890" s="1153"/>
      <c r="AG2890" s="1153"/>
      <c r="AH2890" s="124"/>
      <c r="AI2890" s="124"/>
      <c r="AJ2890" s="124"/>
      <c r="AK2890" s="124"/>
      <c r="AL2890" s="1153"/>
      <c r="AM2890" s="124"/>
      <c r="AN2890" s="124"/>
      <c r="AO2890" s="1153"/>
      <c r="AP2890" s="1153"/>
      <c r="AQ2890" s="1153"/>
      <c r="AR2890" s="1154"/>
      <c r="AS2890" s="1154"/>
      <c r="AT2890" s="1154"/>
      <c r="AU2890" s="1154"/>
      <c r="AV2890" s="1154"/>
      <c r="AW2890" s="1154"/>
      <c r="AX2890" s="1154"/>
      <c r="AY2890" s="1154"/>
      <c r="AZ2890" s="1154"/>
      <c r="BA2890" s="1154"/>
      <c r="BB2890" s="1154"/>
    </row>
    <row r="2891" spans="2:54" ht="15" customHeight="1">
      <c r="B2891" s="1155"/>
      <c r="C2891" s="3017"/>
      <c r="D2891" s="3017"/>
      <c r="E2891" s="1146" t="s">
        <v>1130</v>
      </c>
      <c r="F2891" s="1106"/>
      <c r="G2891" s="441" t="s">
        <v>93</v>
      </c>
      <c r="H2891" s="441" t="s">
        <v>1103</v>
      </c>
      <c r="I2891" s="441" t="s">
        <v>1131</v>
      </c>
      <c r="J2891" s="441" t="s">
        <v>112</v>
      </c>
      <c r="K2891" s="1111" t="s">
        <v>1136</v>
      </c>
      <c r="L2891" s="441" t="s">
        <v>1120</v>
      </c>
      <c r="M2891" s="441" t="str">
        <f t="shared" si="173"/>
        <v>&lt;INSERT CONNECTION POINT NAME&gt;</v>
      </c>
      <c r="N2891" s="1111" t="s">
        <v>1106</v>
      </c>
      <c r="O2891" s="1111" t="s">
        <v>833</v>
      </c>
      <c r="P2891" s="1111"/>
      <c r="Q2891" s="2100"/>
      <c r="R2891" s="2101"/>
      <c r="S2891" s="2102"/>
      <c r="T2891" s="2102"/>
      <c r="U2891" s="2102"/>
      <c r="V2891" s="2102"/>
      <c r="W2891" s="2102"/>
      <c r="X2891" s="2102"/>
      <c r="Y2891" s="2102"/>
      <c r="Z2891" s="2102"/>
      <c r="AA2891" s="2103"/>
      <c r="AB2891" s="1125"/>
      <c r="AC2891" s="1151"/>
      <c r="AD2891" s="1152"/>
      <c r="AE2891" s="1153"/>
      <c r="AF2891" s="1153"/>
      <c r="AG2891" s="1153"/>
      <c r="AH2891" s="124"/>
      <c r="AI2891" s="124"/>
      <c r="AJ2891" s="124"/>
      <c r="AK2891" s="124"/>
      <c r="AL2891" s="1153"/>
      <c r="AM2891" s="124"/>
      <c r="AN2891" s="124"/>
      <c r="AO2891" s="1153"/>
      <c r="AP2891" s="1153"/>
      <c r="AQ2891" s="1153"/>
      <c r="AR2891" s="1154"/>
      <c r="AS2891" s="1154"/>
      <c r="AT2891" s="1154"/>
      <c r="AU2891" s="1154"/>
      <c r="AV2891" s="1154"/>
      <c r="AW2891" s="1154"/>
      <c r="AX2891" s="1154"/>
      <c r="AY2891" s="1154"/>
      <c r="AZ2891" s="1154"/>
      <c r="BA2891" s="1154"/>
      <c r="BB2891" s="1154"/>
    </row>
    <row r="2892" spans="2:54" ht="15" customHeight="1">
      <c r="B2892" s="1155"/>
      <c r="C2892" s="3016" t="s">
        <v>1136</v>
      </c>
      <c r="D2892" s="3016" t="s">
        <v>842</v>
      </c>
      <c r="E2892" s="1146" t="s">
        <v>1127</v>
      </c>
      <c r="F2892" s="1106"/>
      <c r="G2892" s="441" t="s">
        <v>93</v>
      </c>
      <c r="H2892" s="441" t="s">
        <v>1103</v>
      </c>
      <c r="I2892" s="441" t="s">
        <v>1128</v>
      </c>
      <c r="J2892" s="441" t="s">
        <v>112</v>
      </c>
      <c r="K2892" s="1111" t="s">
        <v>1136</v>
      </c>
      <c r="L2892" s="441" t="s">
        <v>1120</v>
      </c>
      <c r="M2892" s="441" t="str">
        <f t="shared" si="173"/>
        <v>&lt;INSERT CONNECTION POINT NAME&gt;</v>
      </c>
      <c r="N2892" s="1111" t="s">
        <v>1106</v>
      </c>
      <c r="O2892" s="1111" t="s">
        <v>842</v>
      </c>
      <c r="P2892" s="1111"/>
      <c r="Q2892" s="2100"/>
      <c r="R2892" s="2101"/>
      <c r="S2892" s="2102"/>
      <c r="T2892" s="2102"/>
      <c r="U2892" s="2102"/>
      <c r="V2892" s="2102"/>
      <c r="W2892" s="2102"/>
      <c r="X2892" s="2102"/>
      <c r="Y2892" s="2102"/>
      <c r="Z2892" s="2102"/>
      <c r="AA2892" s="2103"/>
      <c r="AB2892" s="1125"/>
      <c r="AC2892" s="1151"/>
      <c r="AD2892" s="1152"/>
      <c r="AE2892" s="1153"/>
      <c r="AF2892" s="1153"/>
      <c r="AG2892" s="1153"/>
      <c r="AH2892" s="124"/>
      <c r="AI2892" s="124"/>
      <c r="AJ2892" s="124"/>
      <c r="AK2892" s="124"/>
      <c r="AL2892" s="1153"/>
      <c r="AM2892" s="124"/>
      <c r="AN2892" s="124"/>
      <c r="AO2892" s="1153"/>
      <c r="AP2892" s="1153"/>
      <c r="AQ2892" s="1153"/>
      <c r="AR2892" s="1154"/>
      <c r="AS2892" s="1154"/>
      <c r="AT2892" s="1154"/>
      <c r="AU2892" s="1154"/>
      <c r="AV2892" s="1154"/>
      <c r="AW2892" s="1154"/>
      <c r="AX2892" s="1154"/>
      <c r="AY2892" s="1154"/>
      <c r="AZ2892" s="1154"/>
      <c r="BA2892" s="1154"/>
      <c r="BB2892" s="1154"/>
    </row>
    <row r="2893" spans="2:54" ht="15" customHeight="1" thickBot="1">
      <c r="B2893" s="2872"/>
      <c r="C2893" s="3018"/>
      <c r="D2893" s="3018"/>
      <c r="E2893" s="2873" t="s">
        <v>1130</v>
      </c>
      <c r="F2893" s="1106"/>
      <c r="G2893" s="441" t="s">
        <v>93</v>
      </c>
      <c r="H2893" s="441" t="s">
        <v>1103</v>
      </c>
      <c r="I2893" s="441" t="s">
        <v>1131</v>
      </c>
      <c r="J2893" s="441" t="s">
        <v>112</v>
      </c>
      <c r="K2893" s="1111" t="s">
        <v>1136</v>
      </c>
      <c r="L2893" s="441" t="s">
        <v>1120</v>
      </c>
      <c r="M2893" s="441" t="str">
        <f t="shared" ref="M2893:M2956" si="176">M2892</f>
        <v>&lt;INSERT CONNECTION POINT NAME&gt;</v>
      </c>
      <c r="N2893" s="1111" t="s">
        <v>1106</v>
      </c>
      <c r="O2893" s="1111" t="s">
        <v>842</v>
      </c>
      <c r="P2893" s="1111"/>
      <c r="Q2893" s="2893"/>
      <c r="R2893" s="2894"/>
      <c r="S2893" s="2877"/>
      <c r="T2893" s="2877"/>
      <c r="U2893" s="2877"/>
      <c r="V2893" s="2877"/>
      <c r="W2893" s="2877"/>
      <c r="X2893" s="2877"/>
      <c r="Y2893" s="2877"/>
      <c r="Z2893" s="2877"/>
      <c r="AA2893" s="2878"/>
      <c r="AB2893" s="1162"/>
      <c r="AC2893" s="1151"/>
      <c r="AD2893" s="1152"/>
      <c r="AE2893" s="1153"/>
      <c r="AF2893" s="1153"/>
      <c r="AG2893" s="1153"/>
      <c r="AH2893" s="124"/>
      <c r="AI2893" s="124"/>
      <c r="AJ2893" s="124"/>
      <c r="AK2893" s="124"/>
      <c r="AL2893" s="1153"/>
      <c r="AM2893" s="124"/>
      <c r="AN2893" s="124"/>
      <c r="AO2893" s="1153"/>
      <c r="AP2893" s="1153"/>
      <c r="AQ2893" s="1153"/>
      <c r="AR2893" s="1154"/>
      <c r="AS2893" s="1154"/>
      <c r="AT2893" s="1154"/>
      <c r="AU2893" s="1154"/>
      <c r="AV2893" s="1154"/>
      <c r="AW2893" s="1154"/>
      <c r="AX2893" s="1154"/>
      <c r="AY2893" s="1154"/>
      <c r="AZ2893" s="1154"/>
      <c r="BA2893" s="1154"/>
      <c r="BB2893" s="1154"/>
    </row>
    <row r="2894" spans="2:54" ht="15" customHeight="1">
      <c r="B2894" s="1145" t="s">
        <v>1125</v>
      </c>
      <c r="C2894" s="3019" t="s">
        <v>1126</v>
      </c>
      <c r="D2894" s="3019" t="s">
        <v>842</v>
      </c>
      <c r="E2894" s="1146" t="s">
        <v>1127</v>
      </c>
      <c r="F2894" s="1106"/>
      <c r="G2894" s="441" t="s">
        <v>93</v>
      </c>
      <c r="H2894" s="441" t="s">
        <v>1103</v>
      </c>
      <c r="I2894" s="441" t="s">
        <v>1128</v>
      </c>
      <c r="J2894" s="441" t="s">
        <v>112</v>
      </c>
      <c r="K2894" s="441" t="s">
        <v>1126</v>
      </c>
      <c r="L2894" s="441" t="s">
        <v>1120</v>
      </c>
      <c r="M2894" s="441" t="str">
        <f t="shared" ref="M2894" si="177">B2894</f>
        <v>&lt;INSERT CONNECTION POINT NAME&gt;</v>
      </c>
      <c r="N2894" s="441" t="s">
        <v>1129</v>
      </c>
      <c r="O2894" s="441" t="s">
        <v>842</v>
      </c>
      <c r="P2894" s="1111"/>
      <c r="Q2894" s="1147"/>
      <c r="R2894" s="1148"/>
      <c r="S2894" s="1149"/>
      <c r="T2894" s="1149"/>
      <c r="U2894" s="1149"/>
      <c r="V2894" s="1149"/>
      <c r="W2894" s="1149"/>
      <c r="X2894" s="1149"/>
      <c r="Y2894" s="1149"/>
      <c r="Z2894" s="1149"/>
      <c r="AA2894" s="1150"/>
      <c r="AB2894" s="1125"/>
      <c r="AC2894" s="1151"/>
      <c r="AD2894" s="1152"/>
      <c r="AE2894" s="1153"/>
      <c r="AF2894" s="1153"/>
      <c r="AG2894" s="1153"/>
      <c r="AH2894" s="124"/>
      <c r="AI2894" s="124"/>
      <c r="AJ2894" s="124"/>
      <c r="AK2894" s="124"/>
      <c r="AL2894" s="124"/>
      <c r="AM2894" s="124"/>
      <c r="AN2894" s="124"/>
      <c r="AO2894" s="124"/>
      <c r="AP2894" s="124"/>
      <c r="AQ2894" s="1153"/>
      <c r="AR2894" s="1154"/>
      <c r="AS2894" s="1154"/>
      <c r="AT2894" s="1154"/>
      <c r="AU2894" s="1154"/>
      <c r="AV2894" s="1154"/>
      <c r="AW2894" s="1154"/>
      <c r="AX2894" s="1154"/>
      <c r="AY2894" s="1154"/>
      <c r="AZ2894" s="1154"/>
      <c r="BA2894" s="1154"/>
      <c r="BB2894" s="1154"/>
    </row>
    <row r="2895" spans="2:54" ht="15" customHeight="1">
      <c r="B2895" s="1155"/>
      <c r="C2895" s="3017"/>
      <c r="D2895" s="3017"/>
      <c r="E2895" s="1146" t="s">
        <v>1130</v>
      </c>
      <c r="F2895" s="1106"/>
      <c r="G2895" s="441" t="s">
        <v>93</v>
      </c>
      <c r="H2895" s="441" t="s">
        <v>1103</v>
      </c>
      <c r="I2895" s="441" t="s">
        <v>1131</v>
      </c>
      <c r="J2895" s="441" t="s">
        <v>112</v>
      </c>
      <c r="K2895" s="441" t="s">
        <v>1126</v>
      </c>
      <c r="L2895" s="441" t="s">
        <v>1120</v>
      </c>
      <c r="M2895" s="441" t="str">
        <f t="shared" si="176"/>
        <v>&lt;INSERT CONNECTION POINT NAME&gt;</v>
      </c>
      <c r="N2895" s="441" t="s">
        <v>1129</v>
      </c>
      <c r="O2895" s="441" t="s">
        <v>842</v>
      </c>
      <c r="P2895" s="1111"/>
      <c r="Q2895" s="1156"/>
      <c r="R2895" s="1157"/>
      <c r="S2895" s="1158"/>
      <c r="T2895" s="1158"/>
      <c r="U2895" s="1158"/>
      <c r="V2895" s="1158"/>
      <c r="W2895" s="1158"/>
      <c r="X2895" s="1158"/>
      <c r="Y2895" s="1158"/>
      <c r="Z2895" s="1158"/>
      <c r="AA2895" s="1159"/>
      <c r="AB2895" s="1125"/>
      <c r="AC2895" s="1151"/>
      <c r="AD2895" s="1152"/>
      <c r="AE2895" s="1153"/>
      <c r="AF2895" s="1153"/>
      <c r="AG2895" s="1153"/>
      <c r="AH2895" s="124"/>
      <c r="AI2895" s="124"/>
      <c r="AJ2895" s="124"/>
      <c r="AK2895" s="124"/>
      <c r="AL2895" s="124"/>
      <c r="AM2895" s="124"/>
      <c r="AN2895" s="124"/>
      <c r="AO2895" s="124"/>
      <c r="AP2895" s="124"/>
      <c r="AQ2895" s="1153"/>
      <c r="AR2895" s="1154"/>
      <c r="AS2895" s="1154"/>
      <c r="AT2895" s="1154"/>
      <c r="AU2895" s="1154"/>
      <c r="AV2895" s="1154"/>
      <c r="AW2895" s="1154"/>
      <c r="AX2895" s="1154"/>
      <c r="AY2895" s="1154"/>
      <c r="AZ2895" s="1154"/>
      <c r="BA2895" s="1154"/>
      <c r="BB2895" s="1154"/>
    </row>
    <row r="2896" spans="2:54" ht="15" customHeight="1">
      <c r="B2896" s="1155"/>
      <c r="C2896" s="3016" t="s">
        <v>1132</v>
      </c>
      <c r="D2896" s="3016" t="s">
        <v>833</v>
      </c>
      <c r="E2896" s="1146" t="s">
        <v>1127</v>
      </c>
      <c r="F2896" s="1106"/>
      <c r="G2896" s="441" t="s">
        <v>93</v>
      </c>
      <c r="H2896" s="441" t="s">
        <v>1103</v>
      </c>
      <c r="I2896" s="441" t="s">
        <v>1128</v>
      </c>
      <c r="J2896" s="441" t="s">
        <v>112</v>
      </c>
      <c r="K2896" s="1111" t="s">
        <v>1132</v>
      </c>
      <c r="L2896" s="441" t="s">
        <v>1120</v>
      </c>
      <c r="M2896" s="441" t="str">
        <f t="shared" si="176"/>
        <v>&lt;INSERT CONNECTION POINT NAME&gt;</v>
      </c>
      <c r="N2896" s="1111" t="s">
        <v>1106</v>
      </c>
      <c r="O2896" s="1111" t="s">
        <v>833</v>
      </c>
      <c r="P2896" s="1111"/>
      <c r="Q2896" s="2850"/>
      <c r="R2896" s="2097"/>
      <c r="S2896" s="2851"/>
      <c r="T2896" s="2851"/>
      <c r="U2896" s="2851"/>
      <c r="V2896" s="2851"/>
      <c r="W2896" s="2852"/>
      <c r="X2896" s="2852"/>
      <c r="Y2896" s="2852"/>
      <c r="Z2896" s="2852"/>
      <c r="AA2896" s="2853"/>
      <c r="AB2896" s="1125"/>
      <c r="AC2896" s="1151"/>
      <c r="AD2896" s="1152"/>
      <c r="AE2896" s="1153"/>
      <c r="AF2896" s="1153"/>
      <c r="AG2896" s="1153"/>
      <c r="AH2896" s="124"/>
      <c r="AI2896" s="124"/>
      <c r="AJ2896" s="124"/>
      <c r="AK2896" s="124"/>
      <c r="AL2896" s="1153"/>
      <c r="AM2896" s="124"/>
      <c r="AN2896" s="124"/>
      <c r="AO2896" s="1153"/>
      <c r="AP2896" s="1153"/>
      <c r="AQ2896" s="1153"/>
      <c r="AR2896" s="1154"/>
      <c r="AS2896" s="1154"/>
      <c r="AT2896" s="1154"/>
      <c r="AU2896" s="1160"/>
      <c r="AV2896" s="1154"/>
      <c r="AW2896" s="1154"/>
      <c r="AX2896" s="1154"/>
      <c r="AY2896" s="1154"/>
      <c r="AZ2896" s="1154"/>
      <c r="BA2896" s="1154"/>
      <c r="BB2896" s="1154"/>
    </row>
    <row r="2897" spans="2:54" ht="15" customHeight="1">
      <c r="B2897" s="1155"/>
      <c r="C2897" s="3017"/>
      <c r="D2897" s="3017"/>
      <c r="E2897" s="1146" t="s">
        <v>1130</v>
      </c>
      <c r="F2897" s="1106"/>
      <c r="G2897" s="441" t="s">
        <v>93</v>
      </c>
      <c r="H2897" s="441" t="s">
        <v>1103</v>
      </c>
      <c r="I2897" s="441" t="s">
        <v>1131</v>
      </c>
      <c r="J2897" s="441" t="s">
        <v>112</v>
      </c>
      <c r="K2897" s="1111" t="s">
        <v>1132</v>
      </c>
      <c r="L2897" s="441" t="s">
        <v>1120</v>
      </c>
      <c r="M2897" s="441" t="str">
        <f t="shared" si="176"/>
        <v>&lt;INSERT CONNECTION POINT NAME&gt;</v>
      </c>
      <c r="N2897" s="1111" t="s">
        <v>1106</v>
      </c>
      <c r="O2897" s="1111" t="s">
        <v>833</v>
      </c>
      <c r="P2897" s="1111"/>
      <c r="Q2897" s="2850"/>
      <c r="R2897" s="2097"/>
      <c r="S2897" s="2851"/>
      <c r="T2897" s="2851"/>
      <c r="U2897" s="2851"/>
      <c r="V2897" s="2851"/>
      <c r="W2897" s="2852"/>
      <c r="X2897" s="2852"/>
      <c r="Y2897" s="2852"/>
      <c r="Z2897" s="2852"/>
      <c r="AA2897" s="2853"/>
      <c r="AB2897" s="1125"/>
      <c r="AC2897" s="1151"/>
      <c r="AD2897" s="1152"/>
      <c r="AE2897" s="1153"/>
      <c r="AF2897" s="1153"/>
      <c r="AG2897" s="1153"/>
      <c r="AH2897" s="124"/>
      <c r="AI2897" s="124"/>
      <c r="AJ2897" s="124"/>
      <c r="AK2897" s="124"/>
      <c r="AL2897" s="1153"/>
      <c r="AM2897" s="124"/>
      <c r="AN2897" s="124"/>
      <c r="AO2897" s="1153"/>
      <c r="AP2897" s="1153"/>
      <c r="AQ2897" s="1153"/>
      <c r="AR2897" s="1154"/>
      <c r="AS2897" s="1154"/>
      <c r="AT2897" s="1154"/>
      <c r="AU2897" s="1160"/>
      <c r="AV2897" s="1154"/>
      <c r="AW2897" s="1154"/>
      <c r="AX2897" s="1154"/>
      <c r="AY2897" s="1154"/>
      <c r="AZ2897" s="1154"/>
      <c r="BA2897" s="1154"/>
      <c r="BB2897" s="1154"/>
    </row>
    <row r="2898" spans="2:54" ht="15" customHeight="1">
      <c r="B2898" s="1155"/>
      <c r="C2898" s="3016" t="s">
        <v>1132</v>
      </c>
      <c r="D2898" s="3016" t="s">
        <v>842</v>
      </c>
      <c r="E2898" s="1146" t="s">
        <v>1127</v>
      </c>
      <c r="F2898" s="1106"/>
      <c r="G2898" s="441" t="s">
        <v>93</v>
      </c>
      <c r="H2898" s="441" t="s">
        <v>1103</v>
      </c>
      <c r="I2898" s="441" t="s">
        <v>1128</v>
      </c>
      <c r="J2898" s="441" t="s">
        <v>112</v>
      </c>
      <c r="K2898" s="1111" t="s">
        <v>1132</v>
      </c>
      <c r="L2898" s="441" t="s">
        <v>1120</v>
      </c>
      <c r="M2898" s="441" t="str">
        <f t="shared" si="176"/>
        <v>&lt;INSERT CONNECTION POINT NAME&gt;</v>
      </c>
      <c r="N2898" s="1111" t="s">
        <v>1106</v>
      </c>
      <c r="O2898" s="1112" t="s">
        <v>842</v>
      </c>
      <c r="P2898" s="1111"/>
      <c r="Q2898" s="2850"/>
      <c r="R2898" s="2097"/>
      <c r="S2898" s="2851"/>
      <c r="T2898" s="2851"/>
      <c r="U2898" s="2851"/>
      <c r="V2898" s="2851"/>
      <c r="W2898" s="2852"/>
      <c r="X2898" s="2852"/>
      <c r="Y2898" s="2852"/>
      <c r="Z2898" s="2852"/>
      <c r="AA2898" s="2853"/>
      <c r="AB2898" s="1125"/>
      <c r="AC2898" s="1151"/>
      <c r="AD2898" s="1152"/>
      <c r="AE2898" s="1153"/>
      <c r="AF2898" s="1153"/>
      <c r="AG2898" s="1153"/>
      <c r="AH2898" s="124"/>
      <c r="AI2898" s="124"/>
      <c r="AJ2898" s="124"/>
      <c r="AK2898" s="124"/>
      <c r="AL2898" s="1153"/>
      <c r="AM2898" s="124"/>
      <c r="AN2898" s="124"/>
      <c r="AO2898" s="1153"/>
      <c r="AP2898" s="1161"/>
      <c r="AQ2898" s="1153"/>
      <c r="AR2898" s="1154"/>
      <c r="AS2898" s="1154"/>
      <c r="AT2898" s="1154"/>
      <c r="AU2898" s="1160"/>
      <c r="AV2898" s="1154"/>
      <c r="AW2898" s="1154"/>
      <c r="AX2898" s="1154"/>
      <c r="AY2898" s="1154"/>
      <c r="AZ2898" s="1154"/>
      <c r="BA2898" s="1154"/>
      <c r="BB2898" s="1154"/>
    </row>
    <row r="2899" spans="2:54" ht="15" customHeight="1">
      <c r="B2899" s="1155"/>
      <c r="C2899" s="3017"/>
      <c r="D2899" s="3017"/>
      <c r="E2899" s="1146" t="s">
        <v>1130</v>
      </c>
      <c r="F2899" s="1106"/>
      <c r="G2899" s="441" t="s">
        <v>93</v>
      </c>
      <c r="H2899" s="441" t="s">
        <v>1103</v>
      </c>
      <c r="I2899" s="441" t="s">
        <v>1131</v>
      </c>
      <c r="J2899" s="441" t="s">
        <v>112</v>
      </c>
      <c r="K2899" s="1111" t="s">
        <v>1132</v>
      </c>
      <c r="L2899" s="441" t="s">
        <v>1120</v>
      </c>
      <c r="M2899" s="441" t="str">
        <f t="shared" si="176"/>
        <v>&lt;INSERT CONNECTION POINT NAME&gt;</v>
      </c>
      <c r="N2899" s="1111" t="s">
        <v>1106</v>
      </c>
      <c r="O2899" s="1112" t="s">
        <v>842</v>
      </c>
      <c r="P2899" s="1111"/>
      <c r="Q2899" s="2850"/>
      <c r="R2899" s="2097"/>
      <c r="S2899" s="2851"/>
      <c r="T2899" s="2851"/>
      <c r="U2899" s="2851"/>
      <c r="V2899" s="2851"/>
      <c r="W2899" s="2852"/>
      <c r="X2899" s="2852"/>
      <c r="Y2899" s="2852"/>
      <c r="Z2899" s="2852"/>
      <c r="AA2899" s="2853"/>
      <c r="AB2899" s="1125"/>
      <c r="AC2899" s="1151"/>
      <c r="AD2899" s="1152"/>
      <c r="AE2899" s="1153"/>
      <c r="AF2899" s="1153"/>
      <c r="AG2899" s="1153"/>
      <c r="AH2899" s="124"/>
      <c r="AI2899" s="124"/>
      <c r="AJ2899" s="124"/>
      <c r="AK2899" s="124"/>
      <c r="AL2899" s="1153"/>
      <c r="AM2899" s="124"/>
      <c r="AN2899" s="124"/>
      <c r="AO2899" s="1153"/>
      <c r="AP2899" s="1161"/>
      <c r="AQ2899" s="1153"/>
      <c r="AR2899" s="1154"/>
      <c r="AS2899" s="1154"/>
      <c r="AT2899" s="1154"/>
      <c r="AU2899" s="1160"/>
      <c r="AV2899" s="1154"/>
      <c r="AW2899" s="1154"/>
      <c r="AX2899" s="1154"/>
      <c r="AY2899" s="1154"/>
      <c r="AZ2899" s="1154"/>
      <c r="BA2899" s="1154"/>
      <c r="BB2899" s="1154"/>
    </row>
    <row r="2900" spans="2:54" ht="15" customHeight="1">
      <c r="B2900" s="1155"/>
      <c r="C2900" s="3016" t="s">
        <v>1133</v>
      </c>
      <c r="D2900" s="3016"/>
      <c r="E2900" s="1146" t="s">
        <v>1127</v>
      </c>
      <c r="F2900" s="1106"/>
      <c r="G2900" s="441" t="s">
        <v>93</v>
      </c>
      <c r="H2900" s="441" t="s">
        <v>1103</v>
      </c>
      <c r="I2900" s="441" t="s">
        <v>1128</v>
      </c>
      <c r="J2900" s="441" t="s">
        <v>112</v>
      </c>
      <c r="K2900" s="1111" t="s">
        <v>1133</v>
      </c>
      <c r="L2900" s="441" t="s">
        <v>1120</v>
      </c>
      <c r="M2900" s="441" t="str">
        <f t="shared" si="176"/>
        <v>&lt;INSERT CONNECTION POINT NAME&gt;</v>
      </c>
      <c r="N2900" s="1111" t="s">
        <v>1108</v>
      </c>
      <c r="O2900" s="1111" t="s">
        <v>1109</v>
      </c>
      <c r="P2900" s="1111"/>
      <c r="Q2900" s="2856"/>
      <c r="R2900" s="2098"/>
      <c r="S2900" s="2858"/>
      <c r="T2900" s="2858"/>
      <c r="U2900" s="2858"/>
      <c r="V2900" s="2858"/>
      <c r="W2900" s="2859"/>
      <c r="X2900" s="2859"/>
      <c r="Y2900" s="2859"/>
      <c r="Z2900" s="2859"/>
      <c r="AA2900" s="2860"/>
      <c r="AB2900" s="1125"/>
      <c r="AC2900" s="1151"/>
      <c r="AD2900" s="1152"/>
      <c r="AE2900" s="1153"/>
      <c r="AF2900" s="1153"/>
      <c r="AG2900" s="1153"/>
      <c r="AH2900" s="124"/>
      <c r="AI2900" s="124"/>
      <c r="AJ2900" s="124"/>
      <c r="AK2900" s="124"/>
      <c r="AL2900" s="1153"/>
      <c r="AM2900" s="124"/>
      <c r="AN2900" s="124"/>
      <c r="AO2900" s="1153"/>
      <c r="AP2900" s="1153"/>
      <c r="AQ2900" s="1153"/>
      <c r="AR2900" s="1154"/>
      <c r="AS2900" s="1154"/>
      <c r="AT2900" s="1154"/>
      <c r="AU2900" s="1154"/>
      <c r="AV2900" s="1154"/>
      <c r="AW2900" s="1154"/>
      <c r="AX2900" s="1154"/>
      <c r="AY2900" s="1154"/>
      <c r="AZ2900" s="1154"/>
      <c r="BA2900" s="1154"/>
      <c r="BB2900" s="1154"/>
    </row>
    <row r="2901" spans="2:54" ht="15" customHeight="1">
      <c r="B2901" s="1155"/>
      <c r="C2901" s="3017"/>
      <c r="D2901" s="3017"/>
      <c r="E2901" s="1146" t="s">
        <v>1130</v>
      </c>
      <c r="F2901" s="1106"/>
      <c r="G2901" s="441" t="s">
        <v>93</v>
      </c>
      <c r="H2901" s="441" t="s">
        <v>1103</v>
      </c>
      <c r="I2901" s="441" t="s">
        <v>1131</v>
      </c>
      <c r="J2901" s="441" t="s">
        <v>112</v>
      </c>
      <c r="K2901" s="1111" t="s">
        <v>1133</v>
      </c>
      <c r="L2901" s="441" t="s">
        <v>1120</v>
      </c>
      <c r="M2901" s="441" t="str">
        <f t="shared" si="176"/>
        <v>&lt;INSERT CONNECTION POINT NAME&gt;</v>
      </c>
      <c r="N2901" s="1111" t="s">
        <v>1108</v>
      </c>
      <c r="O2901" s="1111" t="s">
        <v>1109</v>
      </c>
      <c r="P2901" s="1111"/>
      <c r="Q2901" s="2856"/>
      <c r="R2901" s="2098"/>
      <c r="S2901" s="2858"/>
      <c r="T2901" s="2858"/>
      <c r="U2901" s="2858"/>
      <c r="V2901" s="2858"/>
      <c r="W2901" s="2859"/>
      <c r="X2901" s="2859"/>
      <c r="Y2901" s="2859"/>
      <c r="Z2901" s="2859"/>
      <c r="AA2901" s="2860"/>
      <c r="AB2901" s="1125"/>
      <c r="AC2901" s="1151"/>
      <c r="AD2901" s="1152"/>
      <c r="AE2901" s="1153"/>
      <c r="AF2901" s="1153"/>
      <c r="AG2901" s="1153"/>
      <c r="AH2901" s="124"/>
      <c r="AI2901" s="124"/>
      <c r="AJ2901" s="124"/>
      <c r="AK2901" s="124"/>
      <c r="AL2901" s="1153"/>
      <c r="AM2901" s="124"/>
      <c r="AN2901" s="124"/>
      <c r="AO2901" s="1153"/>
      <c r="AP2901" s="1153"/>
      <c r="AQ2901" s="1153"/>
      <c r="AR2901" s="1154"/>
      <c r="AS2901" s="1154"/>
      <c r="AT2901" s="1154"/>
      <c r="AU2901" s="1154"/>
      <c r="AV2901" s="1154"/>
      <c r="AW2901" s="1154"/>
      <c r="AX2901" s="1154"/>
      <c r="AY2901" s="1154"/>
      <c r="AZ2901" s="1154"/>
      <c r="BA2901" s="1154"/>
      <c r="BB2901" s="1154"/>
    </row>
    <row r="2902" spans="2:54" ht="15" customHeight="1">
      <c r="B2902" s="1155"/>
      <c r="C2902" s="3016" t="s">
        <v>1110</v>
      </c>
      <c r="D2902" s="3016"/>
      <c r="E2902" s="1146" t="s">
        <v>1127</v>
      </c>
      <c r="F2902" s="1106"/>
      <c r="G2902" s="441" t="s">
        <v>93</v>
      </c>
      <c r="H2902" s="441" t="s">
        <v>1103</v>
      </c>
      <c r="I2902" s="441" t="s">
        <v>1128</v>
      </c>
      <c r="J2902" s="441" t="s">
        <v>112</v>
      </c>
      <c r="K2902" s="1111" t="s">
        <v>1110</v>
      </c>
      <c r="L2902" s="441" t="s">
        <v>1120</v>
      </c>
      <c r="M2902" s="441" t="str">
        <f t="shared" si="176"/>
        <v>&lt;INSERT CONNECTION POINT NAME&gt;</v>
      </c>
      <c r="N2902" s="1111" t="s">
        <v>1111</v>
      </c>
      <c r="O2902" s="1112">
        <v>0</v>
      </c>
      <c r="P2902" s="1111"/>
      <c r="Q2902" s="2890"/>
      <c r="R2902" s="2093"/>
      <c r="S2902" s="2883"/>
      <c r="T2902" s="2883"/>
      <c r="U2902" s="2883"/>
      <c r="V2902" s="2883"/>
      <c r="W2902" s="2863"/>
      <c r="X2902" s="2863"/>
      <c r="Y2902" s="2863"/>
      <c r="Z2902" s="2863"/>
      <c r="AA2902" s="2864"/>
      <c r="AB2902" s="1125"/>
      <c r="AC2902" s="1151"/>
      <c r="AD2902" s="1152"/>
      <c r="AE2902" s="1153"/>
      <c r="AF2902" s="1153"/>
      <c r="AG2902" s="1153"/>
      <c r="AH2902" s="124"/>
      <c r="AI2902" s="124"/>
      <c r="AJ2902" s="124"/>
      <c r="AK2902" s="124"/>
      <c r="AL2902" s="1153"/>
      <c r="AM2902" s="124"/>
      <c r="AN2902" s="124"/>
      <c r="AO2902" s="1153"/>
      <c r="AP2902" s="1161"/>
      <c r="AQ2902" s="1153"/>
      <c r="AR2902" s="1154"/>
      <c r="AS2902" s="1154"/>
      <c r="AT2902" s="1154"/>
      <c r="AU2902" s="1154"/>
      <c r="AV2902" s="1154"/>
      <c r="AW2902" s="1154"/>
      <c r="AX2902" s="1154"/>
      <c r="AY2902" s="1154"/>
      <c r="AZ2902" s="1154"/>
      <c r="BA2902" s="1154"/>
      <c r="BB2902" s="1154"/>
    </row>
    <row r="2903" spans="2:54" ht="15" customHeight="1">
      <c r="B2903" s="1155"/>
      <c r="C2903" s="3017"/>
      <c r="D2903" s="3017"/>
      <c r="E2903" s="1146" t="s">
        <v>1130</v>
      </c>
      <c r="F2903" s="1106"/>
      <c r="G2903" s="441" t="s">
        <v>93</v>
      </c>
      <c r="H2903" s="441" t="s">
        <v>1103</v>
      </c>
      <c r="I2903" s="441" t="s">
        <v>1131</v>
      </c>
      <c r="J2903" s="441" t="s">
        <v>112</v>
      </c>
      <c r="K2903" s="1111" t="s">
        <v>1110</v>
      </c>
      <c r="L2903" s="441" t="s">
        <v>1120</v>
      </c>
      <c r="M2903" s="441" t="str">
        <f t="shared" si="176"/>
        <v>&lt;INSERT CONNECTION POINT NAME&gt;</v>
      </c>
      <c r="N2903" s="1111" t="s">
        <v>1111</v>
      </c>
      <c r="O2903" s="1112">
        <v>0</v>
      </c>
      <c r="P2903" s="1111"/>
      <c r="Q2903" s="2890"/>
      <c r="R2903" s="2093"/>
      <c r="S2903" s="2883"/>
      <c r="T2903" s="2883"/>
      <c r="U2903" s="2883"/>
      <c r="V2903" s="2883"/>
      <c r="W2903" s="2863"/>
      <c r="X2903" s="2863"/>
      <c r="Y2903" s="2863"/>
      <c r="Z2903" s="2863"/>
      <c r="AA2903" s="2864"/>
      <c r="AB2903" s="1125"/>
      <c r="AC2903" s="1151"/>
      <c r="AD2903" s="1152"/>
      <c r="AE2903" s="1153"/>
      <c r="AF2903" s="1153"/>
      <c r="AG2903" s="1153"/>
      <c r="AH2903" s="124"/>
      <c r="AI2903" s="124"/>
      <c r="AJ2903" s="124"/>
      <c r="AK2903" s="124"/>
      <c r="AL2903" s="1153"/>
      <c r="AM2903" s="124"/>
      <c r="AN2903" s="124"/>
      <c r="AO2903" s="1153"/>
      <c r="AP2903" s="1161"/>
      <c r="AQ2903" s="1153"/>
      <c r="AR2903" s="1154"/>
      <c r="AS2903" s="1154"/>
      <c r="AT2903" s="1154"/>
      <c r="AU2903" s="1154"/>
      <c r="AV2903" s="1154"/>
      <c r="AW2903" s="1154"/>
      <c r="AX2903" s="1154"/>
      <c r="AY2903" s="1154"/>
      <c r="AZ2903" s="1154"/>
      <c r="BA2903" s="1154"/>
      <c r="BB2903" s="1154"/>
    </row>
    <row r="2904" spans="2:54" ht="15" customHeight="1">
      <c r="B2904" s="1155"/>
      <c r="C2904" s="3016" t="s">
        <v>1112</v>
      </c>
      <c r="D2904" s="3016"/>
      <c r="E2904" s="1146" t="s">
        <v>1127</v>
      </c>
      <c r="F2904" s="1106"/>
      <c r="G2904" s="441" t="s">
        <v>93</v>
      </c>
      <c r="H2904" s="441" t="s">
        <v>1103</v>
      </c>
      <c r="I2904" s="441" t="s">
        <v>1128</v>
      </c>
      <c r="J2904" s="441" t="s">
        <v>112</v>
      </c>
      <c r="K2904" s="1111" t="s">
        <v>1112</v>
      </c>
      <c r="L2904" s="441" t="s">
        <v>1120</v>
      </c>
      <c r="M2904" s="441" t="str">
        <f t="shared" si="176"/>
        <v>&lt;INSERT CONNECTION POINT NAME&gt;</v>
      </c>
      <c r="N2904" s="1111" t="s">
        <v>1113</v>
      </c>
      <c r="O2904" s="1111" t="s">
        <v>1113</v>
      </c>
      <c r="P2904" s="1111"/>
      <c r="Q2904" s="2891"/>
      <c r="R2904" s="2866"/>
      <c r="S2904" s="2866"/>
      <c r="T2904" s="2866"/>
      <c r="U2904" s="2866"/>
      <c r="V2904" s="2866"/>
      <c r="W2904" s="2866"/>
      <c r="X2904" s="2866"/>
      <c r="Y2904" s="2866"/>
      <c r="Z2904" s="2866"/>
      <c r="AA2904" s="2099"/>
      <c r="AB2904" s="1125"/>
      <c r="AC2904" s="1151"/>
      <c r="AD2904" s="1152"/>
      <c r="AE2904" s="1153"/>
      <c r="AF2904" s="1153"/>
      <c r="AG2904" s="1153"/>
      <c r="AH2904" s="124"/>
      <c r="AI2904" s="124"/>
      <c r="AJ2904" s="124"/>
      <c r="AK2904" s="124"/>
      <c r="AL2904" s="1153"/>
      <c r="AM2904" s="124"/>
      <c r="AN2904" s="124"/>
      <c r="AO2904" s="1153"/>
      <c r="AP2904" s="1153"/>
      <c r="AQ2904" s="1153"/>
      <c r="AR2904" s="1154"/>
      <c r="AS2904" s="1154"/>
      <c r="AT2904" s="1154"/>
      <c r="AU2904" s="1154"/>
      <c r="AV2904" s="1154"/>
      <c r="AW2904" s="1154"/>
      <c r="AX2904" s="1154"/>
      <c r="AY2904" s="1154"/>
      <c r="AZ2904" s="1154"/>
      <c r="BA2904" s="1154"/>
      <c r="BB2904" s="1154"/>
    </row>
    <row r="2905" spans="2:54" ht="15" customHeight="1">
      <c r="B2905" s="1155"/>
      <c r="C2905" s="3017"/>
      <c r="D2905" s="3017"/>
      <c r="E2905" s="1146" t="s">
        <v>1130</v>
      </c>
      <c r="F2905" s="1106"/>
      <c r="G2905" s="441" t="s">
        <v>93</v>
      </c>
      <c r="H2905" s="441" t="s">
        <v>1103</v>
      </c>
      <c r="I2905" s="441" t="s">
        <v>1131</v>
      </c>
      <c r="J2905" s="441" t="s">
        <v>112</v>
      </c>
      <c r="K2905" s="1111" t="s">
        <v>1112</v>
      </c>
      <c r="L2905" s="441" t="s">
        <v>1120</v>
      </c>
      <c r="M2905" s="441" t="str">
        <f t="shared" si="176"/>
        <v>&lt;INSERT CONNECTION POINT NAME&gt;</v>
      </c>
      <c r="N2905" s="1111" t="s">
        <v>1113</v>
      </c>
      <c r="O2905" s="1111" t="s">
        <v>1113</v>
      </c>
      <c r="P2905" s="1111"/>
      <c r="Q2905" s="2891"/>
      <c r="R2905" s="2866"/>
      <c r="S2905" s="2866"/>
      <c r="T2905" s="2866"/>
      <c r="U2905" s="2866"/>
      <c r="V2905" s="2866"/>
      <c r="W2905" s="2866"/>
      <c r="X2905" s="2866"/>
      <c r="Y2905" s="2866"/>
      <c r="Z2905" s="2866"/>
      <c r="AA2905" s="2099"/>
      <c r="AB2905" s="1125"/>
      <c r="AC2905" s="1151"/>
      <c r="AD2905" s="1152"/>
      <c r="AE2905" s="1153"/>
      <c r="AF2905" s="1153"/>
      <c r="AG2905" s="1153"/>
      <c r="AH2905" s="124"/>
      <c r="AI2905" s="124"/>
      <c r="AJ2905" s="124"/>
      <c r="AK2905" s="124"/>
      <c r="AL2905" s="1153"/>
      <c r="AM2905" s="124"/>
      <c r="AN2905" s="124"/>
      <c r="AO2905" s="1153"/>
      <c r="AP2905" s="1153"/>
      <c r="AQ2905" s="1153"/>
      <c r="AR2905" s="1154"/>
      <c r="AS2905" s="1154"/>
      <c r="AT2905" s="1154"/>
      <c r="AU2905" s="1154"/>
      <c r="AV2905" s="1154"/>
      <c r="AW2905" s="1154"/>
      <c r="AX2905" s="1154"/>
      <c r="AY2905" s="1154"/>
      <c r="AZ2905" s="1154"/>
      <c r="BA2905" s="1154"/>
      <c r="BB2905" s="1154"/>
    </row>
    <row r="2906" spans="2:54" ht="15" customHeight="1">
      <c r="B2906" s="1155"/>
      <c r="C2906" s="3016" t="s">
        <v>1134</v>
      </c>
      <c r="D2906" s="3016" t="s">
        <v>833</v>
      </c>
      <c r="E2906" s="1146" t="s">
        <v>1127</v>
      </c>
      <c r="F2906" s="1106"/>
      <c r="G2906" s="441" t="s">
        <v>93</v>
      </c>
      <c r="H2906" s="441" t="s">
        <v>1103</v>
      </c>
      <c r="I2906" s="441" t="s">
        <v>1128</v>
      </c>
      <c r="J2906" s="441" t="s">
        <v>112</v>
      </c>
      <c r="K2906" s="1111" t="s">
        <v>1134</v>
      </c>
      <c r="L2906" s="441" t="s">
        <v>1120</v>
      </c>
      <c r="M2906" s="441" t="str">
        <f t="shared" si="176"/>
        <v>&lt;INSERT CONNECTION POINT NAME&gt;</v>
      </c>
      <c r="N2906" s="1111" t="s">
        <v>1115</v>
      </c>
      <c r="O2906" s="1111" t="s">
        <v>833</v>
      </c>
      <c r="P2906" s="1111"/>
      <c r="Q2906" s="2892"/>
      <c r="R2906" s="2096"/>
      <c r="S2906" s="2870"/>
      <c r="T2906" s="2870"/>
      <c r="U2906" s="2870"/>
      <c r="V2906" s="2870"/>
      <c r="W2906" s="2870"/>
      <c r="X2906" s="2870"/>
      <c r="Y2906" s="2870"/>
      <c r="Z2906" s="2870"/>
      <c r="AA2906" s="2871"/>
      <c r="AB2906" s="1125"/>
      <c r="AC2906" s="1151"/>
      <c r="AD2906" s="1152"/>
      <c r="AE2906" s="1153"/>
      <c r="AF2906" s="1153"/>
      <c r="AG2906" s="1153"/>
      <c r="AH2906" s="124"/>
      <c r="AI2906" s="124"/>
      <c r="AJ2906" s="124"/>
      <c r="AK2906" s="124"/>
      <c r="AL2906" s="1153"/>
      <c r="AM2906" s="124"/>
      <c r="AN2906" s="124"/>
      <c r="AO2906" s="1153"/>
      <c r="AP2906" s="1153"/>
      <c r="AQ2906" s="1153"/>
      <c r="AR2906" s="1154"/>
      <c r="AS2906" s="1154"/>
      <c r="AT2906" s="1154"/>
      <c r="AU2906" s="1154"/>
      <c r="AV2906" s="1154"/>
      <c r="AW2906" s="1154"/>
      <c r="AX2906" s="1154"/>
      <c r="AY2906" s="1154"/>
      <c r="AZ2906" s="1154"/>
      <c r="BA2906" s="1154"/>
      <c r="BB2906" s="1154"/>
    </row>
    <row r="2907" spans="2:54" ht="15" customHeight="1">
      <c r="B2907" s="1155"/>
      <c r="C2907" s="3017"/>
      <c r="D2907" s="3017"/>
      <c r="E2907" s="1146" t="s">
        <v>1130</v>
      </c>
      <c r="F2907" s="1106"/>
      <c r="G2907" s="441" t="s">
        <v>93</v>
      </c>
      <c r="H2907" s="441" t="s">
        <v>1103</v>
      </c>
      <c r="I2907" s="441" t="s">
        <v>1131</v>
      </c>
      <c r="J2907" s="441" t="s">
        <v>112</v>
      </c>
      <c r="K2907" s="1111" t="s">
        <v>1134</v>
      </c>
      <c r="L2907" s="441" t="s">
        <v>1120</v>
      </c>
      <c r="M2907" s="441" t="str">
        <f t="shared" si="176"/>
        <v>&lt;INSERT CONNECTION POINT NAME&gt;</v>
      </c>
      <c r="N2907" s="1111" t="s">
        <v>1115</v>
      </c>
      <c r="O2907" s="1111" t="s">
        <v>833</v>
      </c>
      <c r="P2907" s="1111"/>
      <c r="Q2907" s="2892"/>
      <c r="R2907" s="2096"/>
      <c r="S2907" s="2870"/>
      <c r="T2907" s="2870"/>
      <c r="U2907" s="2870"/>
      <c r="V2907" s="2870"/>
      <c r="W2907" s="2870"/>
      <c r="X2907" s="2870"/>
      <c r="Y2907" s="2870"/>
      <c r="Z2907" s="2870"/>
      <c r="AA2907" s="2871"/>
      <c r="AB2907" s="1125"/>
      <c r="AC2907" s="1151"/>
      <c r="AD2907" s="1152"/>
      <c r="AE2907" s="1153"/>
      <c r="AF2907" s="1153"/>
      <c r="AG2907" s="1153"/>
      <c r="AH2907" s="124"/>
      <c r="AI2907" s="124"/>
      <c r="AJ2907" s="124"/>
      <c r="AK2907" s="124"/>
      <c r="AL2907" s="1153"/>
      <c r="AM2907" s="124"/>
      <c r="AN2907" s="124"/>
      <c r="AO2907" s="1153"/>
      <c r="AP2907" s="1153"/>
      <c r="AQ2907" s="1153"/>
      <c r="AR2907" s="1154"/>
      <c r="AS2907" s="1154"/>
      <c r="AT2907" s="1154"/>
      <c r="AU2907" s="1154"/>
      <c r="AV2907" s="1154"/>
      <c r="AW2907" s="1154"/>
      <c r="AX2907" s="1154"/>
      <c r="AY2907" s="1154"/>
      <c r="AZ2907" s="1154"/>
      <c r="BA2907" s="1154"/>
      <c r="BB2907" s="1154"/>
    </row>
    <row r="2908" spans="2:54" ht="15" customHeight="1">
      <c r="B2908" s="1155"/>
      <c r="C2908" s="3016" t="s">
        <v>1135</v>
      </c>
      <c r="D2908" s="3016" t="s">
        <v>833</v>
      </c>
      <c r="E2908" s="1146" t="s">
        <v>1127</v>
      </c>
      <c r="F2908" s="1106"/>
      <c r="G2908" s="441" t="s">
        <v>93</v>
      </c>
      <c r="H2908" s="441" t="s">
        <v>1103</v>
      </c>
      <c r="I2908" s="441" t="s">
        <v>1128</v>
      </c>
      <c r="J2908" s="441" t="s">
        <v>112</v>
      </c>
      <c r="K2908" s="1111" t="s">
        <v>1135</v>
      </c>
      <c r="L2908" s="441" t="s">
        <v>1120</v>
      </c>
      <c r="M2908" s="441" t="str">
        <f t="shared" si="176"/>
        <v>&lt;INSERT CONNECTION POINT NAME&gt;</v>
      </c>
      <c r="N2908" s="1111" t="s">
        <v>1106</v>
      </c>
      <c r="O2908" s="1111" t="s">
        <v>833</v>
      </c>
      <c r="P2908" s="1111"/>
      <c r="Q2908" s="2892"/>
      <c r="R2908" s="2096"/>
      <c r="S2908" s="2870"/>
      <c r="T2908" s="2870"/>
      <c r="U2908" s="2870"/>
      <c r="V2908" s="2870"/>
      <c r="W2908" s="2870"/>
      <c r="X2908" s="2870"/>
      <c r="Y2908" s="2870"/>
      <c r="Z2908" s="2870"/>
      <c r="AA2908" s="2871"/>
      <c r="AB2908" s="1125"/>
      <c r="AC2908" s="1151"/>
      <c r="AD2908" s="1152"/>
      <c r="AE2908" s="1153"/>
      <c r="AF2908" s="1153"/>
      <c r="AG2908" s="1153"/>
      <c r="AH2908" s="124"/>
      <c r="AI2908" s="124"/>
      <c r="AJ2908" s="124"/>
      <c r="AK2908" s="124"/>
      <c r="AL2908" s="1153"/>
      <c r="AM2908" s="124"/>
      <c r="AN2908" s="124"/>
      <c r="AO2908" s="1153"/>
      <c r="AP2908" s="1153"/>
      <c r="AQ2908" s="1153"/>
      <c r="AR2908" s="1154"/>
      <c r="AS2908" s="1154"/>
      <c r="AT2908" s="1154"/>
      <c r="AU2908" s="1154"/>
      <c r="AV2908" s="1154"/>
      <c r="AW2908" s="1154"/>
      <c r="AX2908" s="1154"/>
      <c r="AY2908" s="1154"/>
      <c r="AZ2908" s="1154"/>
      <c r="BA2908" s="1154"/>
      <c r="BB2908" s="1154"/>
    </row>
    <row r="2909" spans="2:54" ht="15" customHeight="1">
      <c r="B2909" s="1155"/>
      <c r="C2909" s="3017"/>
      <c r="D2909" s="3017"/>
      <c r="E2909" s="1146" t="s">
        <v>1130</v>
      </c>
      <c r="F2909" s="1106"/>
      <c r="G2909" s="441" t="s">
        <v>93</v>
      </c>
      <c r="H2909" s="441" t="s">
        <v>1103</v>
      </c>
      <c r="I2909" s="441" t="s">
        <v>1131</v>
      </c>
      <c r="J2909" s="441" t="s">
        <v>112</v>
      </c>
      <c r="K2909" s="1111" t="s">
        <v>1135</v>
      </c>
      <c r="L2909" s="441" t="s">
        <v>1120</v>
      </c>
      <c r="M2909" s="441" t="str">
        <f t="shared" si="176"/>
        <v>&lt;INSERT CONNECTION POINT NAME&gt;</v>
      </c>
      <c r="N2909" s="1111" t="s">
        <v>1106</v>
      </c>
      <c r="O2909" s="1111" t="s">
        <v>833</v>
      </c>
      <c r="P2909" s="1111"/>
      <c r="Q2909" s="2892"/>
      <c r="R2909" s="2096"/>
      <c r="S2909" s="2870"/>
      <c r="T2909" s="2870"/>
      <c r="U2909" s="2870"/>
      <c r="V2909" s="2870"/>
      <c r="W2909" s="2870"/>
      <c r="X2909" s="2870"/>
      <c r="Y2909" s="2870"/>
      <c r="Z2909" s="2870"/>
      <c r="AA2909" s="2871"/>
      <c r="AB2909" s="1125"/>
      <c r="AC2909" s="1151"/>
      <c r="AD2909" s="1152"/>
      <c r="AE2909" s="1153"/>
      <c r="AF2909" s="1153"/>
      <c r="AG2909" s="1153"/>
      <c r="AH2909" s="124"/>
      <c r="AI2909" s="124"/>
      <c r="AJ2909" s="124"/>
      <c r="AK2909" s="124"/>
      <c r="AL2909" s="1153"/>
      <c r="AM2909" s="124"/>
      <c r="AN2909" s="124"/>
      <c r="AO2909" s="1153"/>
      <c r="AP2909" s="1153"/>
      <c r="AQ2909" s="1153"/>
      <c r="AR2909" s="1154"/>
      <c r="AS2909" s="1154"/>
      <c r="AT2909" s="1154"/>
      <c r="AU2909" s="1154"/>
      <c r="AV2909" s="1154"/>
      <c r="AW2909" s="1154"/>
      <c r="AX2909" s="1154"/>
      <c r="AY2909" s="1154"/>
      <c r="AZ2909" s="1154"/>
      <c r="BA2909" s="1154"/>
      <c r="BB2909" s="1154"/>
    </row>
    <row r="2910" spans="2:54" ht="15" customHeight="1">
      <c r="B2910" s="1155"/>
      <c r="C2910" s="3016" t="s">
        <v>1135</v>
      </c>
      <c r="D2910" s="3016" t="s">
        <v>842</v>
      </c>
      <c r="E2910" s="1146" t="s">
        <v>1127</v>
      </c>
      <c r="F2910" s="1106"/>
      <c r="G2910" s="441" t="s">
        <v>93</v>
      </c>
      <c r="H2910" s="441" t="s">
        <v>1103</v>
      </c>
      <c r="I2910" s="441" t="s">
        <v>1128</v>
      </c>
      <c r="J2910" s="441" t="s">
        <v>112</v>
      </c>
      <c r="K2910" s="1111" t="s">
        <v>1135</v>
      </c>
      <c r="L2910" s="441" t="s">
        <v>1120</v>
      </c>
      <c r="M2910" s="441" t="str">
        <f t="shared" si="176"/>
        <v>&lt;INSERT CONNECTION POINT NAME&gt;</v>
      </c>
      <c r="N2910" s="1111" t="s">
        <v>1106</v>
      </c>
      <c r="O2910" s="1111" t="s">
        <v>842</v>
      </c>
      <c r="P2910" s="1111"/>
      <c r="Q2910" s="2892"/>
      <c r="R2910" s="2096"/>
      <c r="S2910" s="2870"/>
      <c r="T2910" s="2870"/>
      <c r="U2910" s="2870"/>
      <c r="V2910" s="2870"/>
      <c r="W2910" s="2870"/>
      <c r="X2910" s="2870"/>
      <c r="Y2910" s="2870"/>
      <c r="Z2910" s="2870"/>
      <c r="AA2910" s="2871"/>
      <c r="AB2910" s="1125"/>
      <c r="AC2910" s="1151"/>
      <c r="AD2910" s="1152"/>
      <c r="AE2910" s="1153"/>
      <c r="AF2910" s="1153"/>
      <c r="AG2910" s="1153"/>
      <c r="AH2910" s="124"/>
      <c r="AI2910" s="124"/>
      <c r="AJ2910" s="124"/>
      <c r="AK2910" s="124"/>
      <c r="AL2910" s="1153"/>
      <c r="AM2910" s="124"/>
      <c r="AN2910" s="124"/>
      <c r="AO2910" s="1153"/>
      <c r="AP2910" s="1153"/>
      <c r="AQ2910" s="1153"/>
      <c r="AR2910" s="1154"/>
      <c r="AS2910" s="1154"/>
      <c r="AT2910" s="1154"/>
      <c r="AU2910" s="1154"/>
      <c r="AV2910" s="1154"/>
      <c r="AW2910" s="1154"/>
      <c r="AX2910" s="1154"/>
      <c r="AY2910" s="1154"/>
      <c r="AZ2910" s="1154"/>
      <c r="BA2910" s="1154"/>
      <c r="BB2910" s="1154"/>
    </row>
    <row r="2911" spans="2:54" ht="15" customHeight="1">
      <c r="B2911" s="1155"/>
      <c r="C2911" s="3017"/>
      <c r="D2911" s="3017"/>
      <c r="E2911" s="1146" t="s">
        <v>1130</v>
      </c>
      <c r="F2911" s="1106"/>
      <c r="G2911" s="441" t="s">
        <v>93</v>
      </c>
      <c r="H2911" s="441" t="s">
        <v>1103</v>
      </c>
      <c r="I2911" s="441" t="s">
        <v>1131</v>
      </c>
      <c r="J2911" s="441" t="s">
        <v>112</v>
      </c>
      <c r="K2911" s="1111" t="s">
        <v>1135</v>
      </c>
      <c r="L2911" s="441" t="s">
        <v>1120</v>
      </c>
      <c r="M2911" s="441" t="str">
        <f t="shared" si="176"/>
        <v>&lt;INSERT CONNECTION POINT NAME&gt;</v>
      </c>
      <c r="N2911" s="1111" t="s">
        <v>1106</v>
      </c>
      <c r="O2911" s="1111" t="s">
        <v>842</v>
      </c>
      <c r="P2911" s="1111"/>
      <c r="Q2911" s="2892"/>
      <c r="R2911" s="2096"/>
      <c r="S2911" s="2870"/>
      <c r="T2911" s="2870"/>
      <c r="U2911" s="2870"/>
      <c r="V2911" s="2870"/>
      <c r="W2911" s="2870"/>
      <c r="X2911" s="2870"/>
      <c r="Y2911" s="2870"/>
      <c r="Z2911" s="2870"/>
      <c r="AA2911" s="2871"/>
      <c r="AB2911" s="1125"/>
      <c r="AC2911" s="1151"/>
      <c r="AD2911" s="1152"/>
      <c r="AE2911" s="1153"/>
      <c r="AF2911" s="1153"/>
      <c r="AG2911" s="1153"/>
      <c r="AH2911" s="124"/>
      <c r="AI2911" s="124"/>
      <c r="AJ2911" s="124"/>
      <c r="AK2911" s="124"/>
      <c r="AL2911" s="1153"/>
      <c r="AM2911" s="124"/>
      <c r="AN2911" s="124"/>
      <c r="AO2911" s="1153"/>
      <c r="AP2911" s="1153"/>
      <c r="AQ2911" s="1153"/>
      <c r="AR2911" s="1154"/>
      <c r="AS2911" s="1154"/>
      <c r="AT2911" s="1154"/>
      <c r="AU2911" s="1154"/>
      <c r="AV2911" s="1154"/>
      <c r="AW2911" s="1154"/>
      <c r="AX2911" s="1154"/>
      <c r="AY2911" s="1154"/>
      <c r="AZ2911" s="1154"/>
      <c r="BA2911" s="1154"/>
      <c r="BB2911" s="1154"/>
    </row>
    <row r="2912" spans="2:54" ht="15" customHeight="1">
      <c r="B2912" s="1155"/>
      <c r="C2912" s="3016" t="s">
        <v>1136</v>
      </c>
      <c r="D2912" s="3016" t="s">
        <v>833</v>
      </c>
      <c r="E2912" s="1146" t="s">
        <v>1127</v>
      </c>
      <c r="F2912" s="1106"/>
      <c r="G2912" s="441" t="s">
        <v>93</v>
      </c>
      <c r="H2912" s="441" t="s">
        <v>1103</v>
      </c>
      <c r="I2912" s="441" t="s">
        <v>1128</v>
      </c>
      <c r="J2912" s="441" t="s">
        <v>112</v>
      </c>
      <c r="K2912" s="1111" t="s">
        <v>1136</v>
      </c>
      <c r="L2912" s="441" t="s">
        <v>1120</v>
      </c>
      <c r="M2912" s="441" t="str">
        <f t="shared" si="176"/>
        <v>&lt;INSERT CONNECTION POINT NAME&gt;</v>
      </c>
      <c r="N2912" s="1111" t="s">
        <v>1106</v>
      </c>
      <c r="O2912" s="1111" t="s">
        <v>833</v>
      </c>
      <c r="P2912" s="1111"/>
      <c r="Q2912" s="2892"/>
      <c r="R2912" s="2096"/>
      <c r="S2912" s="2870"/>
      <c r="T2912" s="2870"/>
      <c r="U2912" s="2870"/>
      <c r="V2912" s="2870"/>
      <c r="W2912" s="2870"/>
      <c r="X2912" s="2870"/>
      <c r="Y2912" s="2870"/>
      <c r="Z2912" s="2870"/>
      <c r="AA2912" s="2871"/>
      <c r="AB2912" s="1125"/>
      <c r="AC2912" s="1151"/>
      <c r="AD2912" s="1152"/>
      <c r="AE2912" s="1153"/>
      <c r="AF2912" s="1153"/>
      <c r="AG2912" s="1153"/>
      <c r="AH2912" s="124"/>
      <c r="AI2912" s="124"/>
      <c r="AJ2912" s="124"/>
      <c r="AK2912" s="124"/>
      <c r="AL2912" s="1153"/>
      <c r="AM2912" s="124"/>
      <c r="AN2912" s="124"/>
      <c r="AO2912" s="1153"/>
      <c r="AP2912" s="1153"/>
      <c r="AQ2912" s="1153"/>
      <c r="AR2912" s="1154"/>
      <c r="AS2912" s="1154"/>
      <c r="AT2912" s="1154"/>
      <c r="AU2912" s="1154"/>
      <c r="AV2912" s="1154"/>
      <c r="AW2912" s="1154"/>
      <c r="AX2912" s="1154"/>
      <c r="AY2912" s="1154"/>
      <c r="AZ2912" s="1154"/>
      <c r="BA2912" s="1154"/>
      <c r="BB2912" s="1154"/>
    </row>
    <row r="2913" spans="2:54" ht="15" customHeight="1">
      <c r="B2913" s="1155"/>
      <c r="C2913" s="3017"/>
      <c r="D2913" s="3017"/>
      <c r="E2913" s="1146" t="s">
        <v>1130</v>
      </c>
      <c r="F2913" s="1106"/>
      <c r="G2913" s="441" t="s">
        <v>93</v>
      </c>
      <c r="H2913" s="441" t="s">
        <v>1103</v>
      </c>
      <c r="I2913" s="441" t="s">
        <v>1131</v>
      </c>
      <c r="J2913" s="441" t="s">
        <v>112</v>
      </c>
      <c r="K2913" s="1111" t="s">
        <v>1136</v>
      </c>
      <c r="L2913" s="441" t="s">
        <v>1120</v>
      </c>
      <c r="M2913" s="441" t="str">
        <f t="shared" si="176"/>
        <v>&lt;INSERT CONNECTION POINT NAME&gt;</v>
      </c>
      <c r="N2913" s="1111" t="s">
        <v>1106</v>
      </c>
      <c r="O2913" s="1111" t="s">
        <v>833</v>
      </c>
      <c r="P2913" s="1111"/>
      <c r="Q2913" s="2100"/>
      <c r="R2913" s="2101"/>
      <c r="S2913" s="2102"/>
      <c r="T2913" s="2102"/>
      <c r="U2913" s="2102"/>
      <c r="V2913" s="2102"/>
      <c r="W2913" s="2102"/>
      <c r="X2913" s="2102"/>
      <c r="Y2913" s="2102"/>
      <c r="Z2913" s="2102"/>
      <c r="AA2913" s="2103"/>
      <c r="AB2913" s="1125"/>
      <c r="AC2913" s="1151"/>
      <c r="AD2913" s="1152"/>
      <c r="AE2913" s="1153"/>
      <c r="AF2913" s="1153"/>
      <c r="AG2913" s="1153"/>
      <c r="AH2913" s="124"/>
      <c r="AI2913" s="124"/>
      <c r="AJ2913" s="124"/>
      <c r="AK2913" s="124"/>
      <c r="AL2913" s="1153"/>
      <c r="AM2913" s="124"/>
      <c r="AN2913" s="124"/>
      <c r="AO2913" s="1153"/>
      <c r="AP2913" s="1153"/>
      <c r="AQ2913" s="1153"/>
      <c r="AR2913" s="1154"/>
      <c r="AS2913" s="1154"/>
      <c r="AT2913" s="1154"/>
      <c r="AU2913" s="1154"/>
      <c r="AV2913" s="1154"/>
      <c r="AW2913" s="1154"/>
      <c r="AX2913" s="1154"/>
      <c r="AY2913" s="1154"/>
      <c r="AZ2913" s="1154"/>
      <c r="BA2913" s="1154"/>
      <c r="BB2913" s="1154"/>
    </row>
    <row r="2914" spans="2:54" ht="15" customHeight="1">
      <c r="B2914" s="1155"/>
      <c r="C2914" s="3016" t="s">
        <v>1136</v>
      </c>
      <c r="D2914" s="3016" t="s">
        <v>842</v>
      </c>
      <c r="E2914" s="1146" t="s">
        <v>1127</v>
      </c>
      <c r="F2914" s="1106"/>
      <c r="G2914" s="441" t="s">
        <v>93</v>
      </c>
      <c r="H2914" s="441" t="s">
        <v>1103</v>
      </c>
      <c r="I2914" s="441" t="s">
        <v>1128</v>
      </c>
      <c r="J2914" s="441" t="s">
        <v>112</v>
      </c>
      <c r="K2914" s="1111" t="s">
        <v>1136</v>
      </c>
      <c r="L2914" s="441" t="s">
        <v>1120</v>
      </c>
      <c r="M2914" s="441" t="str">
        <f t="shared" si="176"/>
        <v>&lt;INSERT CONNECTION POINT NAME&gt;</v>
      </c>
      <c r="N2914" s="1111" t="s">
        <v>1106</v>
      </c>
      <c r="O2914" s="1111" t="s">
        <v>842</v>
      </c>
      <c r="P2914" s="1111"/>
      <c r="Q2914" s="2100"/>
      <c r="R2914" s="2101"/>
      <c r="S2914" s="2102"/>
      <c r="T2914" s="2102"/>
      <c r="U2914" s="2102"/>
      <c r="V2914" s="2102"/>
      <c r="W2914" s="2102"/>
      <c r="X2914" s="2102"/>
      <c r="Y2914" s="2102"/>
      <c r="Z2914" s="2102"/>
      <c r="AA2914" s="2103"/>
      <c r="AB2914" s="1125"/>
      <c r="AC2914" s="1151"/>
      <c r="AD2914" s="1152"/>
      <c r="AE2914" s="1153"/>
      <c r="AF2914" s="1153"/>
      <c r="AG2914" s="1153"/>
      <c r="AH2914" s="124"/>
      <c r="AI2914" s="124"/>
      <c r="AJ2914" s="124"/>
      <c r="AK2914" s="124"/>
      <c r="AL2914" s="1153"/>
      <c r="AM2914" s="124"/>
      <c r="AN2914" s="124"/>
      <c r="AO2914" s="1153"/>
      <c r="AP2914" s="1153"/>
      <c r="AQ2914" s="1153"/>
      <c r="AR2914" s="1154"/>
      <c r="AS2914" s="1154"/>
      <c r="AT2914" s="1154"/>
      <c r="AU2914" s="1154"/>
      <c r="AV2914" s="1154"/>
      <c r="AW2914" s="1154"/>
      <c r="AX2914" s="1154"/>
      <c r="AY2914" s="1154"/>
      <c r="AZ2914" s="1154"/>
      <c r="BA2914" s="1154"/>
      <c r="BB2914" s="1154"/>
    </row>
    <row r="2915" spans="2:54" ht="15" customHeight="1" thickBot="1">
      <c r="B2915" s="2872"/>
      <c r="C2915" s="3018"/>
      <c r="D2915" s="3018"/>
      <c r="E2915" s="2873" t="s">
        <v>1130</v>
      </c>
      <c r="F2915" s="1106"/>
      <c r="G2915" s="441" t="s">
        <v>93</v>
      </c>
      <c r="H2915" s="441" t="s">
        <v>1103</v>
      </c>
      <c r="I2915" s="441" t="s">
        <v>1131</v>
      </c>
      <c r="J2915" s="441" t="s">
        <v>112</v>
      </c>
      <c r="K2915" s="1111" t="s">
        <v>1136</v>
      </c>
      <c r="L2915" s="441" t="s">
        <v>1120</v>
      </c>
      <c r="M2915" s="441" t="str">
        <f t="shared" si="176"/>
        <v>&lt;INSERT CONNECTION POINT NAME&gt;</v>
      </c>
      <c r="N2915" s="1111" t="s">
        <v>1106</v>
      </c>
      <c r="O2915" s="1111" t="s">
        <v>842</v>
      </c>
      <c r="P2915" s="1111"/>
      <c r="Q2915" s="2893"/>
      <c r="R2915" s="2894"/>
      <c r="S2915" s="2877"/>
      <c r="T2915" s="2877"/>
      <c r="U2915" s="2877"/>
      <c r="V2915" s="2877"/>
      <c r="W2915" s="2877"/>
      <c r="X2915" s="2877"/>
      <c r="Y2915" s="2877"/>
      <c r="Z2915" s="2877"/>
      <c r="AA2915" s="2878"/>
      <c r="AB2915" s="1162"/>
      <c r="AC2915" s="1151"/>
      <c r="AD2915" s="1152"/>
      <c r="AE2915" s="1153"/>
      <c r="AF2915" s="1153"/>
      <c r="AG2915" s="1153"/>
      <c r="AH2915" s="124"/>
      <c r="AI2915" s="124"/>
      <c r="AJ2915" s="124"/>
      <c r="AK2915" s="124"/>
      <c r="AL2915" s="1153"/>
      <c r="AM2915" s="124"/>
      <c r="AN2915" s="124"/>
      <c r="AO2915" s="1153"/>
      <c r="AP2915" s="1153"/>
      <c r="AQ2915" s="1153"/>
      <c r="AR2915" s="1154"/>
      <c r="AS2915" s="1154"/>
      <c r="AT2915" s="1154"/>
      <c r="AU2915" s="1154"/>
      <c r="AV2915" s="1154"/>
      <c r="AW2915" s="1154"/>
      <c r="AX2915" s="1154"/>
      <c r="AY2915" s="1154"/>
      <c r="AZ2915" s="1154"/>
      <c r="BA2915" s="1154"/>
      <c r="BB2915" s="1154"/>
    </row>
    <row r="2916" spans="2:54" ht="15" customHeight="1">
      <c r="B2916" s="1145" t="s">
        <v>1125</v>
      </c>
      <c r="C2916" s="3019" t="s">
        <v>1126</v>
      </c>
      <c r="D2916" s="3019" t="s">
        <v>842</v>
      </c>
      <c r="E2916" s="1146" t="s">
        <v>1127</v>
      </c>
      <c r="F2916" s="1106"/>
      <c r="G2916" s="441" t="s">
        <v>93</v>
      </c>
      <c r="H2916" s="441" t="s">
        <v>1103</v>
      </c>
      <c r="I2916" s="441" t="s">
        <v>1128</v>
      </c>
      <c r="J2916" s="441" t="s">
        <v>112</v>
      </c>
      <c r="K2916" s="441" t="s">
        <v>1126</v>
      </c>
      <c r="L2916" s="441" t="s">
        <v>1120</v>
      </c>
      <c r="M2916" s="441" t="str">
        <f t="shared" ref="M2916" si="178">B2916</f>
        <v>&lt;INSERT CONNECTION POINT NAME&gt;</v>
      </c>
      <c r="N2916" s="441" t="s">
        <v>1129</v>
      </c>
      <c r="O2916" s="441" t="s">
        <v>842</v>
      </c>
      <c r="P2916" s="1111"/>
      <c r="Q2916" s="1147"/>
      <c r="R2916" s="1148"/>
      <c r="S2916" s="1149"/>
      <c r="T2916" s="1149"/>
      <c r="U2916" s="1149"/>
      <c r="V2916" s="1149"/>
      <c r="W2916" s="1149"/>
      <c r="X2916" s="1149"/>
      <c r="Y2916" s="1149"/>
      <c r="Z2916" s="1149"/>
      <c r="AA2916" s="1150"/>
      <c r="AC2916" s="124"/>
      <c r="AD2916" s="124"/>
      <c r="AE2916" s="124"/>
      <c r="AF2916" s="124"/>
      <c r="AG2916" s="124"/>
      <c r="AH2916" s="124"/>
      <c r="AI2916" s="124"/>
      <c r="AJ2916" s="124"/>
      <c r="AK2916" s="124"/>
      <c r="AL2916" s="124"/>
      <c r="AM2916" s="124"/>
      <c r="AN2916" s="124"/>
      <c r="AO2916" s="124"/>
      <c r="AP2916" s="124"/>
      <c r="AQ2916" s="124"/>
      <c r="AR2916" s="124"/>
      <c r="AS2916" s="124"/>
      <c r="AT2916" s="124"/>
      <c r="AU2916" s="124"/>
      <c r="AV2916" s="124"/>
      <c r="AW2916" s="124"/>
      <c r="AX2916" s="124"/>
      <c r="AY2916" s="124"/>
      <c r="AZ2916" s="124"/>
      <c r="BA2916" s="124"/>
      <c r="BB2916" s="124"/>
    </row>
    <row r="2917" spans="2:54" ht="15" customHeight="1">
      <c r="B2917" s="1155"/>
      <c r="C2917" s="3017"/>
      <c r="D2917" s="3017"/>
      <c r="E2917" s="1146" t="s">
        <v>1130</v>
      </c>
      <c r="F2917" s="1106"/>
      <c r="G2917" s="441" t="s">
        <v>93</v>
      </c>
      <c r="H2917" s="441" t="s">
        <v>1103</v>
      </c>
      <c r="I2917" s="441" t="s">
        <v>1131</v>
      </c>
      <c r="J2917" s="441" t="s">
        <v>112</v>
      </c>
      <c r="K2917" s="441" t="s">
        <v>1126</v>
      </c>
      <c r="L2917" s="441" t="s">
        <v>1120</v>
      </c>
      <c r="M2917" s="441" t="str">
        <f t="shared" si="176"/>
        <v>&lt;INSERT CONNECTION POINT NAME&gt;</v>
      </c>
      <c r="N2917" s="441" t="s">
        <v>1129</v>
      </c>
      <c r="O2917" s="441" t="s">
        <v>842</v>
      </c>
      <c r="P2917" s="1111"/>
      <c r="Q2917" s="1156"/>
      <c r="R2917" s="1157"/>
      <c r="S2917" s="1158"/>
      <c r="T2917" s="1158"/>
      <c r="U2917" s="1158"/>
      <c r="V2917" s="1158"/>
      <c r="W2917" s="1158"/>
      <c r="X2917" s="1158"/>
      <c r="Y2917" s="1158"/>
      <c r="Z2917" s="1158"/>
      <c r="AA2917" s="1159"/>
      <c r="AC2917" s="124"/>
      <c r="AD2917" s="124"/>
      <c r="AE2917" s="124"/>
      <c r="AF2917" s="124"/>
      <c r="AG2917" s="124"/>
      <c r="AH2917" s="124"/>
      <c r="AI2917" s="124"/>
      <c r="AJ2917" s="124"/>
      <c r="AK2917" s="124"/>
      <c r="AL2917" s="124"/>
      <c r="AM2917" s="124"/>
      <c r="AN2917" s="124"/>
      <c r="AO2917" s="124"/>
      <c r="AP2917" s="124"/>
      <c r="AQ2917" s="124"/>
      <c r="AR2917" s="124"/>
      <c r="AS2917" s="124"/>
      <c r="AT2917" s="124"/>
      <c r="AU2917" s="124"/>
      <c r="AV2917" s="124"/>
      <c r="AW2917" s="124"/>
      <c r="AX2917" s="124"/>
      <c r="AY2917" s="124"/>
      <c r="AZ2917" s="124"/>
      <c r="BA2917" s="124"/>
      <c r="BB2917" s="124"/>
    </row>
    <row r="2918" spans="2:54" ht="15" customHeight="1">
      <c r="B2918" s="1155"/>
      <c r="C2918" s="3016" t="s">
        <v>1132</v>
      </c>
      <c r="D2918" s="3016" t="s">
        <v>833</v>
      </c>
      <c r="E2918" s="1146" t="s">
        <v>1127</v>
      </c>
      <c r="F2918" s="1106"/>
      <c r="G2918" s="441" t="s">
        <v>93</v>
      </c>
      <c r="H2918" s="441" t="s">
        <v>1103</v>
      </c>
      <c r="I2918" s="441" t="s">
        <v>1128</v>
      </c>
      <c r="J2918" s="441" t="s">
        <v>112</v>
      </c>
      <c r="K2918" s="1111" t="s">
        <v>1132</v>
      </c>
      <c r="L2918" s="441" t="s">
        <v>1120</v>
      </c>
      <c r="M2918" s="441" t="str">
        <f t="shared" si="176"/>
        <v>&lt;INSERT CONNECTION POINT NAME&gt;</v>
      </c>
      <c r="N2918" s="1111" t="s">
        <v>1106</v>
      </c>
      <c r="O2918" s="1111" t="s">
        <v>833</v>
      </c>
      <c r="P2918" s="1111"/>
      <c r="Q2918" s="2850"/>
      <c r="R2918" s="2097"/>
      <c r="S2918" s="2851"/>
      <c r="T2918" s="2851"/>
      <c r="U2918" s="2851"/>
      <c r="V2918" s="2851"/>
      <c r="W2918" s="2852"/>
      <c r="X2918" s="2852"/>
      <c r="Y2918" s="2852"/>
      <c r="Z2918" s="2852"/>
      <c r="AA2918" s="2853"/>
      <c r="AC2918" s="124"/>
      <c r="AD2918" s="124"/>
      <c r="AE2918" s="124"/>
      <c r="AF2918" s="124"/>
      <c r="AG2918" s="124"/>
      <c r="AH2918" s="124"/>
      <c r="AI2918" s="124"/>
      <c r="AJ2918" s="124"/>
      <c r="AK2918" s="124"/>
      <c r="AL2918" s="124"/>
      <c r="AM2918" s="124"/>
      <c r="AN2918" s="124"/>
      <c r="AO2918" s="124"/>
      <c r="AP2918" s="124"/>
      <c r="AQ2918" s="124"/>
      <c r="AR2918" s="124"/>
      <c r="AS2918" s="124"/>
      <c r="AT2918" s="124"/>
      <c r="AU2918" s="124"/>
      <c r="AV2918" s="124"/>
      <c r="AW2918" s="124"/>
      <c r="AX2918" s="124"/>
      <c r="AY2918" s="124"/>
      <c r="AZ2918" s="124"/>
      <c r="BA2918" s="124"/>
      <c r="BB2918" s="124"/>
    </row>
    <row r="2919" spans="2:54" ht="15" customHeight="1">
      <c r="B2919" s="1155"/>
      <c r="C2919" s="3017"/>
      <c r="D2919" s="3017"/>
      <c r="E2919" s="1146" t="s">
        <v>1130</v>
      </c>
      <c r="F2919" s="1106"/>
      <c r="G2919" s="441" t="s">
        <v>93</v>
      </c>
      <c r="H2919" s="441" t="s">
        <v>1103</v>
      </c>
      <c r="I2919" s="441" t="s">
        <v>1131</v>
      </c>
      <c r="J2919" s="441" t="s">
        <v>112</v>
      </c>
      <c r="K2919" s="1111" t="s">
        <v>1132</v>
      </c>
      <c r="L2919" s="441" t="s">
        <v>1120</v>
      </c>
      <c r="M2919" s="441" t="str">
        <f t="shared" si="176"/>
        <v>&lt;INSERT CONNECTION POINT NAME&gt;</v>
      </c>
      <c r="N2919" s="1111" t="s">
        <v>1106</v>
      </c>
      <c r="O2919" s="1111" t="s">
        <v>833</v>
      </c>
      <c r="P2919" s="1111"/>
      <c r="Q2919" s="2850"/>
      <c r="R2919" s="2097"/>
      <c r="S2919" s="2851"/>
      <c r="T2919" s="2851"/>
      <c r="U2919" s="2851"/>
      <c r="V2919" s="2851"/>
      <c r="W2919" s="2852"/>
      <c r="X2919" s="2852"/>
      <c r="Y2919" s="2852"/>
      <c r="Z2919" s="2852"/>
      <c r="AA2919" s="2853"/>
      <c r="AC2919" s="124"/>
      <c r="AD2919" s="124"/>
      <c r="AE2919" s="124"/>
      <c r="AF2919" s="124"/>
      <c r="AG2919" s="124"/>
      <c r="AH2919" s="124"/>
      <c r="AI2919" s="124"/>
      <c r="AJ2919" s="124"/>
      <c r="AK2919" s="124"/>
      <c r="AL2919" s="124"/>
      <c r="AM2919" s="124"/>
      <c r="AN2919" s="124"/>
      <c r="AO2919" s="124"/>
      <c r="AP2919" s="124"/>
      <c r="AQ2919" s="124"/>
      <c r="AR2919" s="124"/>
      <c r="AS2919" s="124"/>
      <c r="AT2919" s="124"/>
      <c r="AU2919" s="124"/>
      <c r="AV2919" s="124"/>
      <c r="AW2919" s="124"/>
      <c r="AX2919" s="124"/>
      <c r="AY2919" s="124"/>
      <c r="AZ2919" s="124"/>
      <c r="BA2919" s="124"/>
      <c r="BB2919" s="124"/>
    </row>
    <row r="2920" spans="2:54" ht="15" customHeight="1">
      <c r="B2920" s="1155"/>
      <c r="C2920" s="3016" t="s">
        <v>1132</v>
      </c>
      <c r="D2920" s="3016" t="s">
        <v>842</v>
      </c>
      <c r="E2920" s="1146" t="s">
        <v>1127</v>
      </c>
      <c r="F2920" s="1106"/>
      <c r="G2920" s="441" t="s">
        <v>93</v>
      </c>
      <c r="H2920" s="441" t="s">
        <v>1103</v>
      </c>
      <c r="I2920" s="441" t="s">
        <v>1128</v>
      </c>
      <c r="J2920" s="441" t="s">
        <v>112</v>
      </c>
      <c r="K2920" s="1111" t="s">
        <v>1132</v>
      </c>
      <c r="L2920" s="441" t="s">
        <v>1120</v>
      </c>
      <c r="M2920" s="441" t="str">
        <f t="shared" si="176"/>
        <v>&lt;INSERT CONNECTION POINT NAME&gt;</v>
      </c>
      <c r="N2920" s="1111" t="s">
        <v>1106</v>
      </c>
      <c r="O2920" s="1112" t="s">
        <v>842</v>
      </c>
      <c r="P2920" s="1111"/>
      <c r="Q2920" s="2850"/>
      <c r="R2920" s="2097"/>
      <c r="S2920" s="2851"/>
      <c r="T2920" s="2851"/>
      <c r="U2920" s="2851"/>
      <c r="V2920" s="2851"/>
      <c r="W2920" s="2852"/>
      <c r="X2920" s="2852"/>
      <c r="Y2920" s="2852"/>
      <c r="Z2920" s="2852"/>
      <c r="AA2920" s="2853"/>
      <c r="AC2920" s="124"/>
      <c r="AD2920" s="124"/>
      <c r="AE2920" s="124"/>
      <c r="AF2920" s="124"/>
      <c r="AG2920" s="124"/>
      <c r="AH2920" s="124"/>
      <c r="AI2920" s="124"/>
      <c r="AJ2920" s="124"/>
      <c r="AK2920" s="124"/>
      <c r="AL2920" s="124"/>
      <c r="AM2920" s="124"/>
      <c r="AN2920" s="124"/>
      <c r="AO2920" s="124"/>
      <c r="AP2920" s="124"/>
      <c r="AQ2920" s="124"/>
      <c r="AR2920" s="124"/>
      <c r="AS2920" s="124"/>
      <c r="AT2920" s="124"/>
      <c r="AU2920" s="124"/>
      <c r="AV2920" s="124"/>
      <c r="AW2920" s="124"/>
      <c r="AX2920" s="124"/>
      <c r="AY2920" s="124"/>
      <c r="AZ2920" s="124"/>
      <c r="BA2920" s="124"/>
      <c r="BB2920" s="124"/>
    </row>
    <row r="2921" spans="2:54" ht="15" customHeight="1">
      <c r="B2921" s="1155"/>
      <c r="C2921" s="3017"/>
      <c r="D2921" s="3017"/>
      <c r="E2921" s="1146" t="s">
        <v>1130</v>
      </c>
      <c r="F2921" s="1106"/>
      <c r="G2921" s="441" t="s">
        <v>93</v>
      </c>
      <c r="H2921" s="441" t="s">
        <v>1103</v>
      </c>
      <c r="I2921" s="441" t="s">
        <v>1131</v>
      </c>
      <c r="J2921" s="441" t="s">
        <v>112</v>
      </c>
      <c r="K2921" s="1111" t="s">
        <v>1132</v>
      </c>
      <c r="L2921" s="441" t="s">
        <v>1120</v>
      </c>
      <c r="M2921" s="441" t="str">
        <f t="shared" si="176"/>
        <v>&lt;INSERT CONNECTION POINT NAME&gt;</v>
      </c>
      <c r="N2921" s="1111" t="s">
        <v>1106</v>
      </c>
      <c r="O2921" s="1112" t="s">
        <v>842</v>
      </c>
      <c r="P2921" s="1111"/>
      <c r="Q2921" s="2850"/>
      <c r="R2921" s="2097"/>
      <c r="S2921" s="2851"/>
      <c r="T2921" s="2851"/>
      <c r="U2921" s="2851"/>
      <c r="V2921" s="2851"/>
      <c r="W2921" s="2852"/>
      <c r="X2921" s="2852"/>
      <c r="Y2921" s="2852"/>
      <c r="Z2921" s="2852"/>
      <c r="AA2921" s="2853"/>
      <c r="AC2921" s="124"/>
      <c r="AD2921" s="124"/>
      <c r="AE2921" s="124"/>
      <c r="AF2921" s="124"/>
      <c r="AG2921" s="124"/>
      <c r="AH2921" s="124"/>
      <c r="AI2921" s="124"/>
      <c r="AJ2921" s="124"/>
      <c r="AK2921" s="124"/>
      <c r="AL2921" s="124"/>
      <c r="AM2921" s="124"/>
      <c r="AN2921" s="124"/>
      <c r="AO2921" s="124"/>
      <c r="AP2921" s="124"/>
      <c r="AQ2921" s="124"/>
      <c r="AR2921" s="124"/>
      <c r="AS2921" s="124"/>
      <c r="AT2921" s="124"/>
      <c r="AU2921" s="124"/>
      <c r="AV2921" s="124"/>
      <c r="AW2921" s="124"/>
      <c r="AX2921" s="124"/>
      <c r="AY2921" s="124"/>
      <c r="AZ2921" s="124"/>
      <c r="BA2921" s="124"/>
      <c r="BB2921" s="124"/>
    </row>
    <row r="2922" spans="2:54" ht="15" customHeight="1">
      <c r="B2922" s="1155"/>
      <c r="C2922" s="3016" t="s">
        <v>1133</v>
      </c>
      <c r="D2922" s="3016"/>
      <c r="E2922" s="1146" t="s">
        <v>1127</v>
      </c>
      <c r="F2922" s="1106"/>
      <c r="G2922" s="441" t="s">
        <v>93</v>
      </c>
      <c r="H2922" s="441" t="s">
        <v>1103</v>
      </c>
      <c r="I2922" s="441" t="s">
        <v>1128</v>
      </c>
      <c r="J2922" s="441" t="s">
        <v>112</v>
      </c>
      <c r="K2922" s="1111" t="s">
        <v>1133</v>
      </c>
      <c r="L2922" s="441" t="s">
        <v>1120</v>
      </c>
      <c r="M2922" s="441" t="str">
        <f t="shared" si="176"/>
        <v>&lt;INSERT CONNECTION POINT NAME&gt;</v>
      </c>
      <c r="N2922" s="1111" t="s">
        <v>1108</v>
      </c>
      <c r="O2922" s="1111" t="s">
        <v>1109</v>
      </c>
      <c r="P2922" s="1111"/>
      <c r="Q2922" s="2856"/>
      <c r="R2922" s="2098"/>
      <c r="S2922" s="2858"/>
      <c r="T2922" s="2858"/>
      <c r="U2922" s="2858"/>
      <c r="V2922" s="2858"/>
      <c r="W2922" s="2859"/>
      <c r="X2922" s="2859"/>
      <c r="Y2922" s="2859"/>
      <c r="Z2922" s="2859"/>
      <c r="AA2922" s="2860"/>
      <c r="AC2922" s="124"/>
      <c r="AD2922" s="124"/>
      <c r="AE2922" s="124"/>
      <c r="AF2922" s="124"/>
      <c r="AG2922" s="124"/>
      <c r="AH2922" s="124"/>
      <c r="AI2922" s="124"/>
      <c r="AJ2922" s="124"/>
      <c r="AK2922" s="124"/>
      <c r="AL2922" s="124"/>
      <c r="AM2922" s="124"/>
      <c r="AN2922" s="124"/>
      <c r="AO2922" s="124"/>
      <c r="AP2922" s="124"/>
      <c r="AQ2922" s="124"/>
      <c r="AR2922" s="124"/>
      <c r="AS2922" s="124"/>
      <c r="AT2922" s="124"/>
      <c r="AU2922" s="124"/>
      <c r="AV2922" s="124"/>
      <c r="AW2922" s="124"/>
      <c r="AX2922" s="124"/>
      <c r="AY2922" s="124"/>
      <c r="AZ2922" s="124"/>
      <c r="BA2922" s="124"/>
      <c r="BB2922" s="124"/>
    </row>
    <row r="2923" spans="2:54" ht="15" customHeight="1">
      <c r="B2923" s="1155"/>
      <c r="C2923" s="3017"/>
      <c r="D2923" s="3017"/>
      <c r="E2923" s="1146" t="s">
        <v>1130</v>
      </c>
      <c r="F2923" s="1106"/>
      <c r="G2923" s="441" t="s">
        <v>93</v>
      </c>
      <c r="H2923" s="441" t="s">
        <v>1103</v>
      </c>
      <c r="I2923" s="441" t="s">
        <v>1131</v>
      </c>
      <c r="J2923" s="441" t="s">
        <v>112</v>
      </c>
      <c r="K2923" s="1111" t="s">
        <v>1133</v>
      </c>
      <c r="L2923" s="441" t="s">
        <v>1120</v>
      </c>
      <c r="M2923" s="441" t="str">
        <f t="shared" si="176"/>
        <v>&lt;INSERT CONNECTION POINT NAME&gt;</v>
      </c>
      <c r="N2923" s="1111" t="s">
        <v>1108</v>
      </c>
      <c r="O2923" s="1111" t="s">
        <v>1109</v>
      </c>
      <c r="P2923" s="1111"/>
      <c r="Q2923" s="2856"/>
      <c r="R2923" s="2098"/>
      <c r="S2923" s="2858"/>
      <c r="T2923" s="2858"/>
      <c r="U2923" s="2858"/>
      <c r="V2923" s="2858"/>
      <c r="W2923" s="2859"/>
      <c r="X2923" s="2859"/>
      <c r="Y2923" s="2859"/>
      <c r="Z2923" s="2859"/>
      <c r="AA2923" s="2860"/>
      <c r="AC2923" s="124"/>
      <c r="AD2923" s="124"/>
      <c r="AE2923" s="124"/>
      <c r="AF2923" s="124"/>
      <c r="AG2923" s="124"/>
      <c r="AH2923" s="124"/>
      <c r="AI2923" s="124"/>
      <c r="AJ2923" s="124"/>
      <c r="AK2923" s="124"/>
      <c r="AL2923" s="124"/>
      <c r="AM2923" s="124"/>
      <c r="AN2923" s="124"/>
      <c r="AO2923" s="124"/>
      <c r="AP2923" s="124"/>
      <c r="AQ2923" s="124"/>
      <c r="AR2923" s="124"/>
      <c r="AS2923" s="124"/>
      <c r="AT2923" s="124"/>
      <c r="AU2923" s="124"/>
      <c r="AV2923" s="124"/>
      <c r="AW2923" s="124"/>
      <c r="AX2923" s="124"/>
      <c r="AY2923" s="124"/>
      <c r="AZ2923" s="124"/>
      <c r="BA2923" s="124"/>
      <c r="BB2923" s="124"/>
    </row>
    <row r="2924" spans="2:54" ht="15" customHeight="1">
      <c r="B2924" s="1155"/>
      <c r="C2924" s="3016" t="s">
        <v>1110</v>
      </c>
      <c r="D2924" s="3016"/>
      <c r="E2924" s="1146" t="s">
        <v>1127</v>
      </c>
      <c r="F2924" s="1106"/>
      <c r="G2924" s="441" t="s">
        <v>93</v>
      </c>
      <c r="H2924" s="441" t="s">
        <v>1103</v>
      </c>
      <c r="I2924" s="441" t="s">
        <v>1128</v>
      </c>
      <c r="J2924" s="441" t="s">
        <v>112</v>
      </c>
      <c r="K2924" s="1111" t="s">
        <v>1110</v>
      </c>
      <c r="L2924" s="441" t="s">
        <v>1120</v>
      </c>
      <c r="M2924" s="441" t="str">
        <f t="shared" si="176"/>
        <v>&lt;INSERT CONNECTION POINT NAME&gt;</v>
      </c>
      <c r="N2924" s="1111" t="s">
        <v>1111</v>
      </c>
      <c r="O2924" s="1112">
        <v>0</v>
      </c>
      <c r="P2924" s="1111"/>
      <c r="Q2924" s="2890"/>
      <c r="R2924" s="2093"/>
      <c r="S2924" s="2883"/>
      <c r="T2924" s="2883"/>
      <c r="U2924" s="2883"/>
      <c r="V2924" s="2883"/>
      <c r="W2924" s="2863"/>
      <c r="X2924" s="2863"/>
      <c r="Y2924" s="2863"/>
      <c r="Z2924" s="2863"/>
      <c r="AA2924" s="2864"/>
      <c r="AC2924" s="124"/>
      <c r="AD2924" s="124"/>
      <c r="AE2924" s="124"/>
      <c r="AF2924" s="124"/>
      <c r="AG2924" s="124"/>
      <c r="AH2924" s="124"/>
      <c r="AI2924" s="124"/>
      <c r="AJ2924" s="124"/>
      <c r="AK2924" s="124"/>
      <c r="AL2924" s="124"/>
      <c r="AM2924" s="124"/>
      <c r="AN2924" s="124"/>
      <c r="AO2924" s="124"/>
      <c r="AP2924" s="124"/>
      <c r="AQ2924" s="124"/>
      <c r="AR2924" s="124"/>
      <c r="AS2924" s="124"/>
      <c r="AT2924" s="124"/>
      <c r="AU2924" s="124"/>
      <c r="AV2924" s="124"/>
      <c r="AW2924" s="124"/>
      <c r="AX2924" s="124"/>
      <c r="AY2924" s="124"/>
      <c r="AZ2924" s="124"/>
      <c r="BA2924" s="124"/>
      <c r="BB2924" s="124"/>
    </row>
    <row r="2925" spans="2:54" ht="15" customHeight="1">
      <c r="B2925" s="1155"/>
      <c r="C2925" s="3017"/>
      <c r="D2925" s="3017"/>
      <c r="E2925" s="1146" t="s">
        <v>1130</v>
      </c>
      <c r="F2925" s="1106"/>
      <c r="G2925" s="441" t="s">
        <v>93</v>
      </c>
      <c r="H2925" s="441" t="s">
        <v>1103</v>
      </c>
      <c r="I2925" s="441" t="s">
        <v>1131</v>
      </c>
      <c r="J2925" s="441" t="s">
        <v>112</v>
      </c>
      <c r="K2925" s="1111" t="s">
        <v>1110</v>
      </c>
      <c r="L2925" s="441" t="s">
        <v>1120</v>
      </c>
      <c r="M2925" s="441" t="str">
        <f t="shared" si="176"/>
        <v>&lt;INSERT CONNECTION POINT NAME&gt;</v>
      </c>
      <c r="N2925" s="1111" t="s">
        <v>1111</v>
      </c>
      <c r="O2925" s="1112">
        <v>0</v>
      </c>
      <c r="P2925" s="1111"/>
      <c r="Q2925" s="2890"/>
      <c r="R2925" s="2093"/>
      <c r="S2925" s="2883"/>
      <c r="T2925" s="2883"/>
      <c r="U2925" s="2883"/>
      <c r="V2925" s="2883"/>
      <c r="W2925" s="2863"/>
      <c r="X2925" s="2863"/>
      <c r="Y2925" s="2863"/>
      <c r="Z2925" s="2863"/>
      <c r="AA2925" s="2864"/>
      <c r="AC2925" s="124"/>
      <c r="AD2925" s="124"/>
      <c r="AE2925" s="124"/>
      <c r="AF2925" s="124"/>
      <c r="AG2925" s="124"/>
      <c r="AH2925" s="124"/>
      <c r="AI2925" s="124"/>
      <c r="AJ2925" s="124"/>
      <c r="AK2925" s="124"/>
      <c r="AL2925" s="124"/>
      <c r="AM2925" s="124"/>
      <c r="AN2925" s="124"/>
      <c r="AO2925" s="124"/>
      <c r="AP2925" s="124"/>
      <c r="AQ2925" s="124"/>
      <c r="AR2925" s="124"/>
      <c r="AS2925" s="124"/>
      <c r="AT2925" s="124"/>
      <c r="AU2925" s="124"/>
      <c r="AV2925" s="124"/>
      <c r="AW2925" s="124"/>
      <c r="AX2925" s="124"/>
      <c r="AY2925" s="124"/>
      <c r="AZ2925" s="124"/>
      <c r="BA2925" s="124"/>
      <c r="BB2925" s="124"/>
    </row>
    <row r="2926" spans="2:54" ht="15" customHeight="1">
      <c r="B2926" s="1155"/>
      <c r="C2926" s="3016" t="s">
        <v>1112</v>
      </c>
      <c r="D2926" s="3016"/>
      <c r="E2926" s="1146" t="s">
        <v>1127</v>
      </c>
      <c r="F2926" s="1106"/>
      <c r="G2926" s="441" t="s">
        <v>93</v>
      </c>
      <c r="H2926" s="441" t="s">
        <v>1103</v>
      </c>
      <c r="I2926" s="441" t="s">
        <v>1128</v>
      </c>
      <c r="J2926" s="441" t="s">
        <v>112</v>
      </c>
      <c r="K2926" s="1111" t="s">
        <v>1112</v>
      </c>
      <c r="L2926" s="441" t="s">
        <v>1120</v>
      </c>
      <c r="M2926" s="441" t="str">
        <f t="shared" si="176"/>
        <v>&lt;INSERT CONNECTION POINT NAME&gt;</v>
      </c>
      <c r="N2926" s="1111" t="s">
        <v>1113</v>
      </c>
      <c r="O2926" s="1111" t="s">
        <v>1113</v>
      </c>
      <c r="P2926" s="1111"/>
      <c r="Q2926" s="2891"/>
      <c r="R2926" s="2866"/>
      <c r="S2926" s="2866"/>
      <c r="T2926" s="2866"/>
      <c r="U2926" s="2866"/>
      <c r="V2926" s="2866"/>
      <c r="W2926" s="2866"/>
      <c r="X2926" s="2866"/>
      <c r="Y2926" s="2866"/>
      <c r="Z2926" s="2866"/>
      <c r="AA2926" s="2099"/>
      <c r="AC2926" s="124"/>
      <c r="AD2926" s="124"/>
      <c r="AE2926" s="124"/>
      <c r="AF2926" s="124"/>
      <c r="AG2926" s="124"/>
      <c r="AH2926" s="124"/>
      <c r="AI2926" s="124"/>
      <c r="AJ2926" s="124"/>
      <c r="AK2926" s="124"/>
      <c r="AL2926" s="124"/>
      <c r="AM2926" s="124"/>
      <c r="AN2926" s="124"/>
      <c r="AO2926" s="124"/>
      <c r="AP2926" s="124"/>
      <c r="AQ2926" s="124"/>
      <c r="AR2926" s="124"/>
      <c r="AS2926" s="124"/>
      <c r="AT2926" s="124"/>
      <c r="AU2926" s="124"/>
      <c r="AV2926" s="124"/>
      <c r="AW2926" s="124"/>
      <c r="AX2926" s="124"/>
      <c r="AY2926" s="124"/>
      <c r="AZ2926" s="124"/>
      <c r="BA2926" s="124"/>
      <c r="BB2926" s="124"/>
    </row>
    <row r="2927" spans="2:54" ht="15" customHeight="1">
      <c r="B2927" s="1155"/>
      <c r="C2927" s="3017"/>
      <c r="D2927" s="3017"/>
      <c r="E2927" s="1146" t="s">
        <v>1130</v>
      </c>
      <c r="F2927" s="1106"/>
      <c r="G2927" s="441" t="s">
        <v>93</v>
      </c>
      <c r="H2927" s="441" t="s">
        <v>1103</v>
      </c>
      <c r="I2927" s="441" t="s">
        <v>1131</v>
      </c>
      <c r="J2927" s="441" t="s">
        <v>112</v>
      </c>
      <c r="K2927" s="1111" t="s">
        <v>1112</v>
      </c>
      <c r="L2927" s="441" t="s">
        <v>1120</v>
      </c>
      <c r="M2927" s="441" t="str">
        <f t="shared" si="176"/>
        <v>&lt;INSERT CONNECTION POINT NAME&gt;</v>
      </c>
      <c r="N2927" s="1111" t="s">
        <v>1113</v>
      </c>
      <c r="O2927" s="1111" t="s">
        <v>1113</v>
      </c>
      <c r="P2927" s="1111"/>
      <c r="Q2927" s="2891"/>
      <c r="R2927" s="2866"/>
      <c r="S2927" s="2866"/>
      <c r="T2927" s="2866"/>
      <c r="U2927" s="2866"/>
      <c r="V2927" s="2866"/>
      <c r="W2927" s="2866"/>
      <c r="X2927" s="2866"/>
      <c r="Y2927" s="2866"/>
      <c r="Z2927" s="2866"/>
      <c r="AA2927" s="2099"/>
      <c r="AC2927" s="124"/>
      <c r="AD2927" s="124"/>
      <c r="AE2927" s="124"/>
      <c r="AF2927" s="124"/>
      <c r="AG2927" s="124"/>
      <c r="AH2927" s="124"/>
      <c r="AI2927" s="124"/>
      <c r="AJ2927" s="124"/>
      <c r="AK2927" s="124"/>
      <c r="AL2927" s="124"/>
      <c r="AM2927" s="124"/>
      <c r="AN2927" s="124"/>
      <c r="AO2927" s="124"/>
      <c r="AP2927" s="124"/>
      <c r="AQ2927" s="124"/>
      <c r="AR2927" s="124"/>
      <c r="AS2927" s="124"/>
      <c r="AT2927" s="124"/>
      <c r="AU2927" s="124"/>
      <c r="AV2927" s="124"/>
      <c r="AW2927" s="124"/>
      <c r="AX2927" s="124"/>
      <c r="AY2927" s="124"/>
      <c r="AZ2927" s="124"/>
      <c r="BA2927" s="124"/>
      <c r="BB2927" s="124"/>
    </row>
    <row r="2928" spans="2:54" ht="15" customHeight="1">
      <c r="B2928" s="1155"/>
      <c r="C2928" s="3016" t="s">
        <v>1134</v>
      </c>
      <c r="D2928" s="3016" t="s">
        <v>833</v>
      </c>
      <c r="E2928" s="1146" t="s">
        <v>1127</v>
      </c>
      <c r="F2928" s="1106"/>
      <c r="G2928" s="441" t="s">
        <v>93</v>
      </c>
      <c r="H2928" s="441" t="s">
        <v>1103</v>
      </c>
      <c r="I2928" s="441" t="s">
        <v>1128</v>
      </c>
      <c r="J2928" s="441" t="s">
        <v>112</v>
      </c>
      <c r="K2928" s="1111" t="s">
        <v>1134</v>
      </c>
      <c r="L2928" s="441" t="s">
        <v>1120</v>
      </c>
      <c r="M2928" s="441" t="str">
        <f t="shared" si="176"/>
        <v>&lt;INSERT CONNECTION POINT NAME&gt;</v>
      </c>
      <c r="N2928" s="1111" t="s">
        <v>1115</v>
      </c>
      <c r="O2928" s="1111" t="s">
        <v>833</v>
      </c>
      <c r="P2928" s="1111"/>
      <c r="Q2928" s="2892"/>
      <c r="R2928" s="2096"/>
      <c r="S2928" s="2870"/>
      <c r="T2928" s="2870"/>
      <c r="U2928" s="2870"/>
      <c r="V2928" s="2870"/>
      <c r="W2928" s="2870"/>
      <c r="X2928" s="2870"/>
      <c r="Y2928" s="2870"/>
      <c r="Z2928" s="2870"/>
      <c r="AA2928" s="2871"/>
      <c r="AC2928" s="124"/>
      <c r="AD2928" s="124"/>
      <c r="AE2928" s="124"/>
      <c r="AF2928" s="124"/>
      <c r="AG2928" s="124"/>
      <c r="AH2928" s="124"/>
      <c r="AI2928" s="124"/>
      <c r="AJ2928" s="124"/>
      <c r="AK2928" s="124"/>
      <c r="AL2928" s="124"/>
      <c r="AM2928" s="124"/>
      <c r="AN2928" s="124"/>
      <c r="AO2928" s="124"/>
      <c r="AP2928" s="124"/>
      <c r="AQ2928" s="124"/>
      <c r="AR2928" s="124"/>
      <c r="AS2928" s="124"/>
      <c r="AT2928" s="124"/>
      <c r="AU2928" s="124"/>
      <c r="AV2928" s="124"/>
      <c r="AW2928" s="124"/>
      <c r="AX2928" s="124"/>
      <c r="AY2928" s="124"/>
      <c r="AZ2928" s="124"/>
      <c r="BA2928" s="124"/>
      <c r="BB2928" s="124"/>
    </row>
    <row r="2929" spans="2:54" ht="15" customHeight="1">
      <c r="B2929" s="1155"/>
      <c r="C2929" s="3017"/>
      <c r="D2929" s="3017"/>
      <c r="E2929" s="1146" t="s">
        <v>1130</v>
      </c>
      <c r="F2929" s="1106"/>
      <c r="G2929" s="441" t="s">
        <v>93</v>
      </c>
      <c r="H2929" s="441" t="s">
        <v>1103</v>
      </c>
      <c r="I2929" s="441" t="s">
        <v>1131</v>
      </c>
      <c r="J2929" s="441" t="s">
        <v>112</v>
      </c>
      <c r="K2929" s="1111" t="s">
        <v>1134</v>
      </c>
      <c r="L2929" s="441" t="s">
        <v>1120</v>
      </c>
      <c r="M2929" s="441" t="str">
        <f t="shared" si="176"/>
        <v>&lt;INSERT CONNECTION POINT NAME&gt;</v>
      </c>
      <c r="N2929" s="1111" t="s">
        <v>1115</v>
      </c>
      <c r="O2929" s="1111" t="s">
        <v>833</v>
      </c>
      <c r="P2929" s="1111"/>
      <c r="Q2929" s="2892"/>
      <c r="R2929" s="2096"/>
      <c r="S2929" s="2870"/>
      <c r="T2929" s="2870"/>
      <c r="U2929" s="2870"/>
      <c r="V2929" s="2870"/>
      <c r="W2929" s="2870"/>
      <c r="X2929" s="2870"/>
      <c r="Y2929" s="2870"/>
      <c r="Z2929" s="2870"/>
      <c r="AA2929" s="2871"/>
      <c r="AC2929" s="124"/>
      <c r="AD2929" s="124"/>
      <c r="AE2929" s="124"/>
      <c r="AF2929" s="124"/>
      <c r="AG2929" s="124"/>
      <c r="AH2929" s="124"/>
      <c r="AI2929" s="124"/>
      <c r="AJ2929" s="124"/>
      <c r="AK2929" s="124"/>
      <c r="AL2929" s="124"/>
      <c r="AM2929" s="124"/>
      <c r="AN2929" s="124"/>
      <c r="AO2929" s="124"/>
      <c r="AP2929" s="124"/>
      <c r="AQ2929" s="124"/>
      <c r="AR2929" s="124"/>
      <c r="AS2929" s="124"/>
      <c r="AT2929" s="124"/>
      <c r="AU2929" s="124"/>
      <c r="AV2929" s="124"/>
      <c r="AW2929" s="124"/>
      <c r="AX2929" s="124"/>
      <c r="AY2929" s="124"/>
      <c r="AZ2929" s="124"/>
      <c r="BA2929" s="124"/>
      <c r="BB2929" s="124"/>
    </row>
    <row r="2930" spans="2:54" ht="15" customHeight="1">
      <c r="B2930" s="1155"/>
      <c r="C2930" s="3016" t="s">
        <v>1135</v>
      </c>
      <c r="D2930" s="3016" t="s">
        <v>833</v>
      </c>
      <c r="E2930" s="1146" t="s">
        <v>1127</v>
      </c>
      <c r="F2930" s="1106"/>
      <c r="G2930" s="441" t="s">
        <v>93</v>
      </c>
      <c r="H2930" s="441" t="s">
        <v>1103</v>
      </c>
      <c r="I2930" s="441" t="s">
        <v>1128</v>
      </c>
      <c r="J2930" s="441" t="s">
        <v>112</v>
      </c>
      <c r="K2930" s="1111" t="s">
        <v>1135</v>
      </c>
      <c r="L2930" s="441" t="s">
        <v>1120</v>
      </c>
      <c r="M2930" s="441" t="str">
        <f t="shared" si="176"/>
        <v>&lt;INSERT CONNECTION POINT NAME&gt;</v>
      </c>
      <c r="N2930" s="1111" t="s">
        <v>1106</v>
      </c>
      <c r="O2930" s="1111" t="s">
        <v>833</v>
      </c>
      <c r="P2930" s="1111"/>
      <c r="Q2930" s="2892"/>
      <c r="R2930" s="2096"/>
      <c r="S2930" s="2870"/>
      <c r="T2930" s="2870"/>
      <c r="U2930" s="2870"/>
      <c r="V2930" s="2870"/>
      <c r="W2930" s="2870"/>
      <c r="X2930" s="2870"/>
      <c r="Y2930" s="2870"/>
      <c r="Z2930" s="2870"/>
      <c r="AA2930" s="2871"/>
      <c r="AC2930" s="124"/>
      <c r="AD2930" s="124"/>
      <c r="AE2930" s="124"/>
      <c r="AF2930" s="124"/>
      <c r="AG2930" s="124"/>
      <c r="AH2930" s="124"/>
      <c r="AI2930" s="124"/>
      <c r="AJ2930" s="124"/>
      <c r="AK2930" s="124"/>
      <c r="AL2930" s="124"/>
      <c r="AM2930" s="124"/>
      <c r="AN2930" s="124"/>
      <c r="AO2930" s="124"/>
      <c r="AP2930" s="124"/>
      <c r="AQ2930" s="124"/>
      <c r="AR2930" s="124"/>
      <c r="AS2930" s="124"/>
      <c r="AT2930" s="124"/>
      <c r="AU2930" s="124"/>
      <c r="AV2930" s="124"/>
      <c r="AW2930" s="124"/>
      <c r="AX2930" s="124"/>
      <c r="AY2930" s="124"/>
      <c r="AZ2930" s="124"/>
      <c r="BA2930" s="124"/>
      <c r="BB2930" s="124"/>
    </row>
    <row r="2931" spans="2:54" ht="15" customHeight="1">
      <c r="B2931" s="1155"/>
      <c r="C2931" s="3017"/>
      <c r="D2931" s="3017"/>
      <c r="E2931" s="1146" t="s">
        <v>1130</v>
      </c>
      <c r="F2931" s="1106"/>
      <c r="G2931" s="441" t="s">
        <v>93</v>
      </c>
      <c r="H2931" s="441" t="s">
        <v>1103</v>
      </c>
      <c r="I2931" s="441" t="s">
        <v>1131</v>
      </c>
      <c r="J2931" s="441" t="s">
        <v>112</v>
      </c>
      <c r="K2931" s="1111" t="s">
        <v>1135</v>
      </c>
      <c r="L2931" s="441" t="s">
        <v>1120</v>
      </c>
      <c r="M2931" s="441" t="str">
        <f t="shared" si="176"/>
        <v>&lt;INSERT CONNECTION POINT NAME&gt;</v>
      </c>
      <c r="N2931" s="1111" t="s">
        <v>1106</v>
      </c>
      <c r="O2931" s="1111" t="s">
        <v>833</v>
      </c>
      <c r="P2931" s="1111"/>
      <c r="Q2931" s="2892"/>
      <c r="R2931" s="2096"/>
      <c r="S2931" s="2870"/>
      <c r="T2931" s="2870"/>
      <c r="U2931" s="2870"/>
      <c r="V2931" s="2870"/>
      <c r="W2931" s="2870"/>
      <c r="X2931" s="2870"/>
      <c r="Y2931" s="2870"/>
      <c r="Z2931" s="2870"/>
      <c r="AA2931" s="2871"/>
      <c r="AC2931" s="124"/>
      <c r="AD2931" s="124"/>
      <c r="AE2931" s="124"/>
      <c r="AF2931" s="124"/>
      <c r="AG2931" s="124"/>
      <c r="AH2931" s="124"/>
      <c r="AI2931" s="124"/>
      <c r="AJ2931" s="124"/>
      <c r="AK2931" s="124"/>
      <c r="AL2931" s="124"/>
      <c r="AM2931" s="124"/>
      <c r="AN2931" s="124"/>
      <c r="AO2931" s="124"/>
      <c r="AP2931" s="124"/>
      <c r="AQ2931" s="124"/>
      <c r="AR2931" s="124"/>
      <c r="AS2931" s="124"/>
      <c r="AT2931" s="124"/>
      <c r="AU2931" s="124"/>
      <c r="AV2931" s="124"/>
      <c r="AW2931" s="124"/>
      <c r="AX2931" s="124"/>
      <c r="AY2931" s="124"/>
      <c r="AZ2931" s="124"/>
      <c r="BA2931" s="124"/>
      <c r="BB2931" s="124"/>
    </row>
    <row r="2932" spans="2:54" ht="15" customHeight="1">
      <c r="B2932" s="1155"/>
      <c r="C2932" s="3016" t="s">
        <v>1135</v>
      </c>
      <c r="D2932" s="3016" t="s">
        <v>842</v>
      </c>
      <c r="E2932" s="1146" t="s">
        <v>1127</v>
      </c>
      <c r="F2932" s="1106"/>
      <c r="G2932" s="441" t="s">
        <v>93</v>
      </c>
      <c r="H2932" s="441" t="s">
        <v>1103</v>
      </c>
      <c r="I2932" s="441" t="s">
        <v>1128</v>
      </c>
      <c r="J2932" s="441" t="s">
        <v>112</v>
      </c>
      <c r="K2932" s="1111" t="s">
        <v>1135</v>
      </c>
      <c r="L2932" s="441" t="s">
        <v>1120</v>
      </c>
      <c r="M2932" s="441" t="str">
        <f t="shared" si="176"/>
        <v>&lt;INSERT CONNECTION POINT NAME&gt;</v>
      </c>
      <c r="N2932" s="1111" t="s">
        <v>1106</v>
      </c>
      <c r="O2932" s="1111" t="s">
        <v>842</v>
      </c>
      <c r="P2932" s="1111"/>
      <c r="Q2932" s="2892"/>
      <c r="R2932" s="2096"/>
      <c r="S2932" s="2870"/>
      <c r="T2932" s="2870"/>
      <c r="U2932" s="2870"/>
      <c r="V2932" s="2870"/>
      <c r="W2932" s="2870"/>
      <c r="X2932" s="2870"/>
      <c r="Y2932" s="2870"/>
      <c r="Z2932" s="2870"/>
      <c r="AA2932" s="2871"/>
      <c r="AC2932" s="124"/>
      <c r="AD2932" s="124"/>
      <c r="AE2932" s="124"/>
      <c r="AF2932" s="124"/>
      <c r="AG2932" s="124"/>
      <c r="AH2932" s="124"/>
      <c r="AI2932" s="124"/>
      <c r="AJ2932" s="124"/>
      <c r="AK2932" s="124"/>
      <c r="AL2932" s="124"/>
      <c r="AM2932" s="124"/>
      <c r="AN2932" s="124"/>
      <c r="AO2932" s="124"/>
      <c r="AP2932" s="124"/>
      <c r="AQ2932" s="124"/>
      <c r="AR2932" s="124"/>
      <c r="AS2932" s="124"/>
      <c r="AT2932" s="124"/>
      <c r="AU2932" s="124"/>
      <c r="AV2932" s="124"/>
      <c r="AW2932" s="124"/>
      <c r="AX2932" s="124"/>
      <c r="AY2932" s="124"/>
      <c r="AZ2932" s="124"/>
      <c r="BA2932" s="124"/>
      <c r="BB2932" s="124"/>
    </row>
    <row r="2933" spans="2:54" ht="15" customHeight="1">
      <c r="B2933" s="1155"/>
      <c r="C2933" s="3017"/>
      <c r="D2933" s="3017"/>
      <c r="E2933" s="1146" t="s">
        <v>1130</v>
      </c>
      <c r="F2933" s="1106"/>
      <c r="G2933" s="441" t="s">
        <v>93</v>
      </c>
      <c r="H2933" s="441" t="s">
        <v>1103</v>
      </c>
      <c r="I2933" s="441" t="s">
        <v>1131</v>
      </c>
      <c r="J2933" s="441" t="s">
        <v>112</v>
      </c>
      <c r="K2933" s="1111" t="s">
        <v>1135</v>
      </c>
      <c r="L2933" s="441" t="s">
        <v>1120</v>
      </c>
      <c r="M2933" s="441" t="str">
        <f t="shared" si="176"/>
        <v>&lt;INSERT CONNECTION POINT NAME&gt;</v>
      </c>
      <c r="N2933" s="1111" t="s">
        <v>1106</v>
      </c>
      <c r="O2933" s="1111" t="s">
        <v>842</v>
      </c>
      <c r="P2933" s="1111"/>
      <c r="Q2933" s="2892"/>
      <c r="R2933" s="2096"/>
      <c r="S2933" s="2870"/>
      <c r="T2933" s="2870"/>
      <c r="U2933" s="2870"/>
      <c r="V2933" s="2870"/>
      <c r="W2933" s="2870"/>
      <c r="X2933" s="2870"/>
      <c r="Y2933" s="2870"/>
      <c r="Z2933" s="2870"/>
      <c r="AA2933" s="2871"/>
      <c r="AC2933" s="124"/>
      <c r="AD2933" s="124"/>
      <c r="AE2933" s="124"/>
      <c r="AF2933" s="124"/>
      <c r="AG2933" s="124"/>
      <c r="AH2933" s="124"/>
      <c r="AI2933" s="124"/>
      <c r="AJ2933" s="124"/>
      <c r="AK2933" s="124"/>
      <c r="AL2933" s="124"/>
      <c r="AM2933" s="124"/>
      <c r="AN2933" s="124"/>
      <c r="AO2933" s="124"/>
      <c r="AP2933" s="124"/>
      <c r="AQ2933" s="124"/>
      <c r="AR2933" s="124"/>
      <c r="AS2933" s="124"/>
      <c r="AT2933" s="124"/>
      <c r="AU2933" s="124"/>
      <c r="AV2933" s="124"/>
      <c r="AW2933" s="124"/>
      <c r="AX2933" s="124"/>
      <c r="AY2933" s="124"/>
      <c r="AZ2933" s="124"/>
      <c r="BA2933" s="124"/>
      <c r="BB2933" s="124"/>
    </row>
    <row r="2934" spans="2:54" ht="15" customHeight="1">
      <c r="B2934" s="1155"/>
      <c r="C2934" s="3016" t="s">
        <v>1136</v>
      </c>
      <c r="D2934" s="3016" t="s">
        <v>833</v>
      </c>
      <c r="E2934" s="1146" t="s">
        <v>1127</v>
      </c>
      <c r="F2934" s="1106"/>
      <c r="G2934" s="441" t="s">
        <v>93</v>
      </c>
      <c r="H2934" s="441" t="s">
        <v>1103</v>
      </c>
      <c r="I2934" s="441" t="s">
        <v>1128</v>
      </c>
      <c r="J2934" s="441" t="s">
        <v>112</v>
      </c>
      <c r="K2934" s="1111" t="s">
        <v>1136</v>
      </c>
      <c r="L2934" s="441" t="s">
        <v>1120</v>
      </c>
      <c r="M2934" s="441" t="str">
        <f t="shared" si="176"/>
        <v>&lt;INSERT CONNECTION POINT NAME&gt;</v>
      </c>
      <c r="N2934" s="1111" t="s">
        <v>1106</v>
      </c>
      <c r="O2934" s="1111" t="s">
        <v>833</v>
      </c>
      <c r="P2934" s="1111"/>
      <c r="Q2934" s="2892"/>
      <c r="R2934" s="2096"/>
      <c r="S2934" s="2870"/>
      <c r="T2934" s="2870"/>
      <c r="U2934" s="2870"/>
      <c r="V2934" s="2870"/>
      <c r="W2934" s="2870"/>
      <c r="X2934" s="2870"/>
      <c r="Y2934" s="2870"/>
      <c r="Z2934" s="2870"/>
      <c r="AA2934" s="2871"/>
      <c r="AC2934" s="124"/>
      <c r="AD2934" s="124"/>
      <c r="AE2934" s="124"/>
      <c r="AF2934" s="124"/>
      <c r="AG2934" s="124"/>
      <c r="AH2934" s="124"/>
      <c r="AI2934" s="124"/>
      <c r="AJ2934" s="124"/>
      <c r="AK2934" s="124"/>
      <c r="AL2934" s="124"/>
      <c r="AM2934" s="124"/>
      <c r="AN2934" s="124"/>
      <c r="AO2934" s="124"/>
      <c r="AP2934" s="124"/>
      <c r="AQ2934" s="124"/>
      <c r="AR2934" s="124"/>
      <c r="AS2934" s="124"/>
      <c r="AT2934" s="124"/>
      <c r="AU2934" s="124"/>
      <c r="AV2934" s="124"/>
      <c r="AW2934" s="124"/>
      <c r="AX2934" s="124"/>
      <c r="AY2934" s="124"/>
      <c r="AZ2934" s="124"/>
      <c r="BA2934" s="124"/>
      <c r="BB2934" s="124"/>
    </row>
    <row r="2935" spans="2:54" ht="15" customHeight="1">
      <c r="B2935" s="1155"/>
      <c r="C2935" s="3017"/>
      <c r="D2935" s="3017"/>
      <c r="E2935" s="1146" t="s">
        <v>1130</v>
      </c>
      <c r="F2935" s="1106"/>
      <c r="G2935" s="441" t="s">
        <v>93</v>
      </c>
      <c r="H2935" s="441" t="s">
        <v>1103</v>
      </c>
      <c r="I2935" s="441" t="s">
        <v>1131</v>
      </c>
      <c r="J2935" s="441" t="s">
        <v>112</v>
      </c>
      <c r="K2935" s="1111" t="s">
        <v>1136</v>
      </c>
      <c r="L2935" s="441" t="s">
        <v>1120</v>
      </c>
      <c r="M2935" s="441" t="str">
        <f t="shared" si="176"/>
        <v>&lt;INSERT CONNECTION POINT NAME&gt;</v>
      </c>
      <c r="N2935" s="1111" t="s">
        <v>1106</v>
      </c>
      <c r="O2935" s="1111" t="s">
        <v>833</v>
      </c>
      <c r="P2935" s="1111"/>
      <c r="Q2935" s="2100"/>
      <c r="R2935" s="2101"/>
      <c r="S2935" s="2102"/>
      <c r="T2935" s="2102"/>
      <c r="U2935" s="2102"/>
      <c r="V2935" s="2102"/>
      <c r="W2935" s="2102"/>
      <c r="X2935" s="2102"/>
      <c r="Y2935" s="2102"/>
      <c r="Z2935" s="2102"/>
      <c r="AA2935" s="2103"/>
      <c r="AC2935" s="124"/>
      <c r="AD2935" s="124"/>
      <c r="AE2935" s="124"/>
      <c r="AF2935" s="124"/>
      <c r="AG2935" s="124"/>
      <c r="AH2935" s="124"/>
      <c r="AI2935" s="124"/>
      <c r="AJ2935" s="124"/>
      <c r="AK2935" s="124"/>
      <c r="AL2935" s="124"/>
      <c r="AM2935" s="124"/>
      <c r="AN2935" s="124"/>
      <c r="AO2935" s="124"/>
      <c r="AP2935" s="124"/>
      <c r="AQ2935" s="124"/>
      <c r="AR2935" s="124"/>
      <c r="AS2935" s="124"/>
      <c r="AT2935" s="124"/>
      <c r="AU2935" s="124"/>
      <c r="AV2935" s="124"/>
      <c r="AW2935" s="124"/>
      <c r="AX2935" s="124"/>
      <c r="AY2935" s="124"/>
      <c r="AZ2935" s="124"/>
      <c r="BA2935" s="124"/>
      <c r="BB2935" s="124"/>
    </row>
    <row r="2936" spans="2:54" ht="15" customHeight="1">
      <c r="B2936" s="1155"/>
      <c r="C2936" s="3016" t="s">
        <v>1136</v>
      </c>
      <c r="D2936" s="3016" t="s">
        <v>842</v>
      </c>
      <c r="E2936" s="1146" t="s">
        <v>1127</v>
      </c>
      <c r="F2936" s="1106"/>
      <c r="G2936" s="441" t="s">
        <v>93</v>
      </c>
      <c r="H2936" s="441" t="s">
        <v>1103</v>
      </c>
      <c r="I2936" s="441" t="s">
        <v>1128</v>
      </c>
      <c r="J2936" s="441" t="s">
        <v>112</v>
      </c>
      <c r="K2936" s="1111" t="s">
        <v>1136</v>
      </c>
      <c r="L2936" s="441" t="s">
        <v>1120</v>
      </c>
      <c r="M2936" s="441" t="str">
        <f t="shared" si="176"/>
        <v>&lt;INSERT CONNECTION POINT NAME&gt;</v>
      </c>
      <c r="N2936" s="1111" t="s">
        <v>1106</v>
      </c>
      <c r="O2936" s="1111" t="s">
        <v>842</v>
      </c>
      <c r="P2936" s="1111"/>
      <c r="Q2936" s="2100"/>
      <c r="R2936" s="2101"/>
      <c r="S2936" s="2102"/>
      <c r="T2936" s="2102"/>
      <c r="U2936" s="2102"/>
      <c r="V2936" s="2102"/>
      <c r="W2936" s="2102"/>
      <c r="X2936" s="2102"/>
      <c r="Y2936" s="2102"/>
      <c r="Z2936" s="2102"/>
      <c r="AA2936" s="2103"/>
      <c r="AC2936" s="124"/>
      <c r="AD2936" s="124"/>
      <c r="AE2936" s="124"/>
      <c r="AF2936" s="124"/>
      <c r="AG2936" s="124"/>
      <c r="AH2936" s="124"/>
      <c r="AI2936" s="124"/>
      <c r="AJ2936" s="124"/>
      <c r="AK2936" s="124"/>
      <c r="AL2936" s="124"/>
      <c r="AM2936" s="124"/>
      <c r="AN2936" s="124"/>
      <c r="AO2936" s="124"/>
      <c r="AP2936" s="124"/>
      <c r="AQ2936" s="124"/>
      <c r="AR2936" s="124"/>
      <c r="AS2936" s="124"/>
      <c r="AT2936" s="124"/>
      <c r="AU2936" s="124"/>
      <c r="AV2936" s="124"/>
      <c r="AW2936" s="124"/>
      <c r="AX2936" s="124"/>
      <c r="AY2936" s="124"/>
      <c r="AZ2936" s="124"/>
      <c r="BA2936" s="124"/>
      <c r="BB2936" s="124"/>
    </row>
    <row r="2937" spans="2:54" ht="15" customHeight="1" thickBot="1">
      <c r="B2937" s="2872"/>
      <c r="C2937" s="3018"/>
      <c r="D2937" s="3018"/>
      <c r="E2937" s="2873" t="s">
        <v>1130</v>
      </c>
      <c r="F2937" s="1106"/>
      <c r="G2937" s="441" t="s">
        <v>93</v>
      </c>
      <c r="H2937" s="441" t="s">
        <v>1103</v>
      </c>
      <c r="I2937" s="441" t="s">
        <v>1131</v>
      </c>
      <c r="J2937" s="441" t="s">
        <v>112</v>
      </c>
      <c r="K2937" s="1111" t="s">
        <v>1136</v>
      </c>
      <c r="L2937" s="441" t="s">
        <v>1120</v>
      </c>
      <c r="M2937" s="441" t="str">
        <f t="shared" si="176"/>
        <v>&lt;INSERT CONNECTION POINT NAME&gt;</v>
      </c>
      <c r="N2937" s="1111" t="s">
        <v>1106</v>
      </c>
      <c r="O2937" s="1111" t="s">
        <v>842</v>
      </c>
      <c r="P2937" s="1111"/>
      <c r="Q2937" s="2893"/>
      <c r="R2937" s="2894"/>
      <c r="S2937" s="2877"/>
      <c r="T2937" s="2877"/>
      <c r="U2937" s="2877"/>
      <c r="V2937" s="2877"/>
      <c r="W2937" s="2877"/>
      <c r="X2937" s="2877"/>
      <c r="Y2937" s="2877"/>
      <c r="Z2937" s="2877"/>
      <c r="AA2937" s="2878"/>
      <c r="AC2937" s="124"/>
      <c r="AD2937" s="124"/>
      <c r="AE2937" s="124"/>
      <c r="AF2937" s="124"/>
      <c r="AG2937" s="124"/>
      <c r="AH2937" s="124"/>
      <c r="AI2937" s="124"/>
      <c r="AJ2937" s="124"/>
      <c r="AK2937" s="124"/>
      <c r="AL2937" s="124"/>
      <c r="AM2937" s="124"/>
      <c r="AN2937" s="124"/>
      <c r="AO2937" s="124"/>
      <c r="AP2937" s="124"/>
      <c r="AQ2937" s="124"/>
      <c r="AR2937" s="124"/>
      <c r="AS2937" s="124"/>
      <c r="AT2937" s="124"/>
      <c r="AU2937" s="124"/>
      <c r="AV2937" s="124"/>
      <c r="AW2937" s="124"/>
      <c r="AX2937" s="124"/>
      <c r="AY2937" s="124"/>
      <c r="AZ2937" s="124"/>
      <c r="BA2937" s="124"/>
      <c r="BB2937" s="124"/>
    </row>
    <row r="2938" spans="2:54" ht="15" customHeight="1">
      <c r="B2938" s="1145" t="s">
        <v>1125</v>
      </c>
      <c r="C2938" s="3019" t="s">
        <v>1126</v>
      </c>
      <c r="D2938" s="3019" t="s">
        <v>842</v>
      </c>
      <c r="E2938" s="1146" t="s">
        <v>1127</v>
      </c>
      <c r="F2938" s="1106"/>
      <c r="G2938" s="441" t="s">
        <v>93</v>
      </c>
      <c r="H2938" s="441" t="s">
        <v>1103</v>
      </c>
      <c r="I2938" s="441" t="s">
        <v>1128</v>
      </c>
      <c r="J2938" s="441" t="s">
        <v>112</v>
      </c>
      <c r="K2938" s="441" t="s">
        <v>1126</v>
      </c>
      <c r="L2938" s="441" t="s">
        <v>1120</v>
      </c>
      <c r="M2938" s="441" t="str">
        <f t="shared" ref="M2938" si="179">B2938</f>
        <v>&lt;INSERT CONNECTION POINT NAME&gt;</v>
      </c>
      <c r="N2938" s="441" t="s">
        <v>1129</v>
      </c>
      <c r="O2938" s="441" t="s">
        <v>842</v>
      </c>
      <c r="P2938" s="1111"/>
      <c r="Q2938" s="1147"/>
      <c r="R2938" s="1148"/>
      <c r="S2938" s="1149"/>
      <c r="T2938" s="1149"/>
      <c r="U2938" s="1149"/>
      <c r="V2938" s="1149"/>
      <c r="W2938" s="1149"/>
      <c r="X2938" s="1149"/>
      <c r="Y2938" s="1149"/>
      <c r="Z2938" s="1149"/>
      <c r="AA2938" s="1150"/>
      <c r="AC2938" s="124"/>
      <c r="AD2938" s="124"/>
      <c r="AE2938" s="124"/>
      <c r="AF2938" s="124"/>
      <c r="AG2938" s="124"/>
      <c r="AH2938" s="124"/>
      <c r="AI2938" s="124"/>
      <c r="AJ2938" s="124"/>
      <c r="AK2938" s="124"/>
      <c r="AL2938" s="124"/>
      <c r="AM2938" s="124"/>
      <c r="AN2938" s="124"/>
      <c r="AO2938" s="124"/>
      <c r="AP2938" s="124"/>
      <c r="AQ2938" s="124"/>
      <c r="AR2938" s="124"/>
      <c r="AS2938" s="124"/>
      <c r="AT2938" s="124"/>
      <c r="AU2938" s="124"/>
      <c r="AV2938" s="124"/>
      <c r="AW2938" s="124"/>
      <c r="AX2938" s="124"/>
      <c r="AY2938" s="124"/>
      <c r="AZ2938" s="124"/>
      <c r="BA2938" s="124"/>
      <c r="BB2938" s="124"/>
    </row>
    <row r="2939" spans="2:54" ht="15" customHeight="1">
      <c r="B2939" s="1155"/>
      <c r="C2939" s="3017"/>
      <c r="D2939" s="3017"/>
      <c r="E2939" s="1146" t="s">
        <v>1130</v>
      </c>
      <c r="F2939" s="1106"/>
      <c r="G2939" s="441" t="s">
        <v>93</v>
      </c>
      <c r="H2939" s="441" t="s">
        <v>1103</v>
      </c>
      <c r="I2939" s="441" t="s">
        <v>1131</v>
      </c>
      <c r="J2939" s="441" t="s">
        <v>112</v>
      </c>
      <c r="K2939" s="441" t="s">
        <v>1126</v>
      </c>
      <c r="L2939" s="441" t="s">
        <v>1120</v>
      </c>
      <c r="M2939" s="441" t="str">
        <f t="shared" si="176"/>
        <v>&lt;INSERT CONNECTION POINT NAME&gt;</v>
      </c>
      <c r="N2939" s="441" t="s">
        <v>1129</v>
      </c>
      <c r="O2939" s="441" t="s">
        <v>842</v>
      </c>
      <c r="P2939" s="1111"/>
      <c r="Q2939" s="1156"/>
      <c r="R2939" s="1157"/>
      <c r="S2939" s="1158"/>
      <c r="T2939" s="1158"/>
      <c r="U2939" s="1158"/>
      <c r="V2939" s="1158"/>
      <c r="W2939" s="1158"/>
      <c r="X2939" s="1158"/>
      <c r="Y2939" s="1158"/>
      <c r="Z2939" s="1158"/>
      <c r="AA2939" s="1159"/>
      <c r="AC2939" s="124"/>
      <c r="AD2939" s="124"/>
      <c r="AE2939" s="124"/>
      <c r="AF2939" s="124"/>
      <c r="AG2939" s="124"/>
      <c r="AH2939" s="124"/>
      <c r="AI2939" s="124"/>
      <c r="AJ2939" s="124"/>
      <c r="AK2939" s="124"/>
      <c r="AL2939" s="124"/>
      <c r="AM2939" s="124"/>
      <c r="AN2939" s="124"/>
      <c r="AO2939" s="124"/>
      <c r="AP2939" s="124"/>
      <c r="AQ2939" s="124"/>
      <c r="AR2939" s="124"/>
      <c r="AS2939" s="124"/>
      <c r="AT2939" s="124"/>
      <c r="AU2939" s="124"/>
      <c r="AV2939" s="124"/>
      <c r="AW2939" s="124"/>
      <c r="AX2939" s="124"/>
      <c r="AY2939" s="124"/>
      <c r="AZ2939" s="124"/>
      <c r="BA2939" s="124"/>
      <c r="BB2939" s="124"/>
    </row>
    <row r="2940" spans="2:54" ht="15" customHeight="1">
      <c r="B2940" s="1155"/>
      <c r="C2940" s="3016" t="s">
        <v>1132</v>
      </c>
      <c r="D2940" s="3016" t="s">
        <v>833</v>
      </c>
      <c r="E2940" s="1146" t="s">
        <v>1127</v>
      </c>
      <c r="F2940" s="1106"/>
      <c r="G2940" s="441" t="s">
        <v>93</v>
      </c>
      <c r="H2940" s="441" t="s">
        <v>1103</v>
      </c>
      <c r="I2940" s="441" t="s">
        <v>1128</v>
      </c>
      <c r="J2940" s="441" t="s">
        <v>112</v>
      </c>
      <c r="K2940" s="1111" t="s">
        <v>1132</v>
      </c>
      <c r="L2940" s="441" t="s">
        <v>1120</v>
      </c>
      <c r="M2940" s="441" t="str">
        <f t="shared" si="176"/>
        <v>&lt;INSERT CONNECTION POINT NAME&gt;</v>
      </c>
      <c r="N2940" s="1111" t="s">
        <v>1106</v>
      </c>
      <c r="O2940" s="1111" t="s">
        <v>833</v>
      </c>
      <c r="P2940" s="1111"/>
      <c r="Q2940" s="2850"/>
      <c r="R2940" s="2097"/>
      <c r="S2940" s="2851"/>
      <c r="T2940" s="2851"/>
      <c r="U2940" s="2851"/>
      <c r="V2940" s="2851"/>
      <c r="W2940" s="2852"/>
      <c r="X2940" s="2852"/>
      <c r="Y2940" s="2852"/>
      <c r="Z2940" s="2852"/>
      <c r="AA2940" s="2853"/>
      <c r="AC2940" s="124"/>
      <c r="AD2940" s="124"/>
      <c r="AE2940" s="124"/>
      <c r="AF2940" s="124"/>
      <c r="AG2940" s="124"/>
      <c r="AH2940" s="124"/>
      <c r="AI2940" s="124"/>
      <c r="AJ2940" s="124"/>
      <c r="AK2940" s="124"/>
      <c r="AL2940" s="124"/>
      <c r="AM2940" s="124"/>
      <c r="AN2940" s="124"/>
      <c r="AO2940" s="124"/>
      <c r="AP2940" s="124"/>
      <c r="AQ2940" s="124"/>
      <c r="AR2940" s="124"/>
      <c r="AS2940" s="124"/>
      <c r="AT2940" s="124"/>
      <c r="AU2940" s="124"/>
      <c r="AV2940" s="124"/>
      <c r="AW2940" s="124"/>
      <c r="AX2940" s="124"/>
      <c r="AY2940" s="124"/>
      <c r="AZ2940" s="124"/>
      <c r="BA2940" s="124"/>
      <c r="BB2940" s="124"/>
    </row>
    <row r="2941" spans="2:54" ht="15" customHeight="1">
      <c r="B2941" s="1155"/>
      <c r="C2941" s="3017"/>
      <c r="D2941" s="3017"/>
      <c r="E2941" s="1146" t="s">
        <v>1130</v>
      </c>
      <c r="F2941" s="1106"/>
      <c r="G2941" s="441" t="s">
        <v>93</v>
      </c>
      <c r="H2941" s="441" t="s">
        <v>1103</v>
      </c>
      <c r="I2941" s="441" t="s">
        <v>1131</v>
      </c>
      <c r="J2941" s="441" t="s">
        <v>112</v>
      </c>
      <c r="K2941" s="1111" t="s">
        <v>1132</v>
      </c>
      <c r="L2941" s="441" t="s">
        <v>1120</v>
      </c>
      <c r="M2941" s="441" t="str">
        <f t="shared" si="176"/>
        <v>&lt;INSERT CONNECTION POINT NAME&gt;</v>
      </c>
      <c r="N2941" s="1111" t="s">
        <v>1106</v>
      </c>
      <c r="O2941" s="1111" t="s">
        <v>833</v>
      </c>
      <c r="P2941" s="1111"/>
      <c r="Q2941" s="2850"/>
      <c r="R2941" s="2097"/>
      <c r="S2941" s="2851"/>
      <c r="T2941" s="2851"/>
      <c r="U2941" s="2851"/>
      <c r="V2941" s="2851"/>
      <c r="W2941" s="2852"/>
      <c r="X2941" s="2852"/>
      <c r="Y2941" s="2852"/>
      <c r="Z2941" s="2852"/>
      <c r="AA2941" s="2853"/>
      <c r="AC2941" s="124"/>
      <c r="AD2941" s="124"/>
      <c r="AE2941" s="124"/>
      <c r="AF2941" s="124"/>
      <c r="AG2941" s="124"/>
      <c r="AH2941" s="124"/>
      <c r="AI2941" s="124"/>
      <c r="AJ2941" s="124"/>
      <c r="AK2941" s="124"/>
      <c r="AL2941" s="124"/>
      <c r="AM2941" s="124"/>
      <c r="AN2941" s="124"/>
      <c r="AO2941" s="124"/>
      <c r="AP2941" s="124"/>
      <c r="AQ2941" s="124"/>
      <c r="AR2941" s="124"/>
      <c r="AS2941" s="124"/>
      <c r="AT2941" s="124"/>
      <c r="AU2941" s="124"/>
      <c r="AV2941" s="124"/>
      <c r="AW2941" s="124"/>
      <c r="AX2941" s="124"/>
      <c r="AY2941" s="124"/>
      <c r="AZ2941" s="124"/>
      <c r="BA2941" s="124"/>
      <c r="BB2941" s="124"/>
    </row>
    <row r="2942" spans="2:54" ht="15" customHeight="1">
      <c r="B2942" s="1155"/>
      <c r="C2942" s="3016" t="s">
        <v>1132</v>
      </c>
      <c r="D2942" s="3016" t="s">
        <v>842</v>
      </c>
      <c r="E2942" s="1146" t="s">
        <v>1127</v>
      </c>
      <c r="F2942" s="1106"/>
      <c r="G2942" s="441" t="s">
        <v>93</v>
      </c>
      <c r="H2942" s="441" t="s">
        <v>1103</v>
      </c>
      <c r="I2942" s="441" t="s">
        <v>1128</v>
      </c>
      <c r="J2942" s="441" t="s">
        <v>112</v>
      </c>
      <c r="K2942" s="1111" t="s">
        <v>1132</v>
      </c>
      <c r="L2942" s="441" t="s">
        <v>1120</v>
      </c>
      <c r="M2942" s="441" t="str">
        <f t="shared" si="176"/>
        <v>&lt;INSERT CONNECTION POINT NAME&gt;</v>
      </c>
      <c r="N2942" s="1111" t="s">
        <v>1106</v>
      </c>
      <c r="O2942" s="1112" t="s">
        <v>842</v>
      </c>
      <c r="P2942" s="1111"/>
      <c r="Q2942" s="2850"/>
      <c r="R2942" s="2097"/>
      <c r="S2942" s="2851"/>
      <c r="T2942" s="2851"/>
      <c r="U2942" s="2851"/>
      <c r="V2942" s="2851"/>
      <c r="W2942" s="2852"/>
      <c r="X2942" s="2852"/>
      <c r="Y2942" s="2852"/>
      <c r="Z2942" s="2852"/>
      <c r="AA2942" s="2853"/>
      <c r="AC2942" s="124"/>
      <c r="AD2942" s="124"/>
      <c r="AE2942" s="124"/>
      <c r="AF2942" s="124"/>
      <c r="AG2942" s="124"/>
      <c r="AH2942" s="124"/>
      <c r="AI2942" s="124"/>
      <c r="AJ2942" s="124"/>
      <c r="AK2942" s="124"/>
      <c r="AL2942" s="124"/>
      <c r="AM2942" s="124"/>
      <c r="AN2942" s="124"/>
      <c r="AO2942" s="124"/>
      <c r="AP2942" s="124"/>
      <c r="AQ2942" s="124"/>
      <c r="AR2942" s="124"/>
      <c r="AS2942" s="124"/>
      <c r="AT2942" s="124"/>
      <c r="AU2942" s="124"/>
      <c r="AV2942" s="124"/>
      <c r="AW2942" s="124"/>
      <c r="AX2942" s="124"/>
      <c r="AY2942" s="124"/>
      <c r="AZ2942" s="124"/>
      <c r="BA2942" s="124"/>
      <c r="BB2942" s="124"/>
    </row>
    <row r="2943" spans="2:54" ht="15" customHeight="1">
      <c r="B2943" s="1155"/>
      <c r="C2943" s="3017"/>
      <c r="D2943" s="3017"/>
      <c r="E2943" s="1146" t="s">
        <v>1130</v>
      </c>
      <c r="F2943" s="1106"/>
      <c r="G2943" s="441" t="s">
        <v>93</v>
      </c>
      <c r="H2943" s="441" t="s">
        <v>1103</v>
      </c>
      <c r="I2943" s="441" t="s">
        <v>1131</v>
      </c>
      <c r="J2943" s="441" t="s">
        <v>112</v>
      </c>
      <c r="K2943" s="1111" t="s">
        <v>1132</v>
      </c>
      <c r="L2943" s="441" t="s">
        <v>1120</v>
      </c>
      <c r="M2943" s="441" t="str">
        <f t="shared" si="176"/>
        <v>&lt;INSERT CONNECTION POINT NAME&gt;</v>
      </c>
      <c r="N2943" s="1111" t="s">
        <v>1106</v>
      </c>
      <c r="O2943" s="1112" t="s">
        <v>842</v>
      </c>
      <c r="P2943" s="1111"/>
      <c r="Q2943" s="2850"/>
      <c r="R2943" s="2097"/>
      <c r="S2943" s="2851"/>
      <c r="T2943" s="2851"/>
      <c r="U2943" s="2851"/>
      <c r="V2943" s="2851"/>
      <c r="W2943" s="2852"/>
      <c r="X2943" s="2852"/>
      <c r="Y2943" s="2852"/>
      <c r="Z2943" s="2852"/>
      <c r="AA2943" s="2853"/>
      <c r="AC2943" s="124"/>
      <c r="AD2943" s="124"/>
      <c r="AE2943" s="124"/>
      <c r="AF2943" s="124"/>
      <c r="AG2943" s="124"/>
      <c r="AH2943" s="124"/>
      <c r="AI2943" s="124"/>
      <c r="AJ2943" s="124"/>
      <c r="AK2943" s="124"/>
      <c r="AL2943" s="124"/>
      <c r="AM2943" s="124"/>
      <c r="AN2943" s="124"/>
      <c r="AO2943" s="124"/>
      <c r="AP2943" s="124"/>
      <c r="AQ2943" s="124"/>
      <c r="AR2943" s="124"/>
      <c r="AS2943" s="124"/>
      <c r="AT2943" s="124"/>
      <c r="AU2943" s="124"/>
      <c r="AV2943" s="124"/>
      <c r="AW2943" s="124"/>
      <c r="AX2943" s="124"/>
      <c r="AY2943" s="124"/>
      <c r="AZ2943" s="124"/>
      <c r="BA2943" s="124"/>
      <c r="BB2943" s="124"/>
    </row>
    <row r="2944" spans="2:54" ht="15" customHeight="1">
      <c r="B2944" s="1155"/>
      <c r="C2944" s="3016" t="s">
        <v>1133</v>
      </c>
      <c r="D2944" s="3016"/>
      <c r="E2944" s="1146" t="s">
        <v>1127</v>
      </c>
      <c r="F2944" s="1106"/>
      <c r="G2944" s="441" t="s">
        <v>93</v>
      </c>
      <c r="H2944" s="441" t="s">
        <v>1103</v>
      </c>
      <c r="I2944" s="441" t="s">
        <v>1128</v>
      </c>
      <c r="J2944" s="441" t="s">
        <v>112</v>
      </c>
      <c r="K2944" s="1111" t="s">
        <v>1133</v>
      </c>
      <c r="L2944" s="441" t="s">
        <v>1120</v>
      </c>
      <c r="M2944" s="441" t="str">
        <f t="shared" si="176"/>
        <v>&lt;INSERT CONNECTION POINT NAME&gt;</v>
      </c>
      <c r="N2944" s="1111" t="s">
        <v>1108</v>
      </c>
      <c r="O2944" s="1111" t="s">
        <v>1109</v>
      </c>
      <c r="P2944" s="1111"/>
      <c r="Q2944" s="2856"/>
      <c r="R2944" s="2098"/>
      <c r="S2944" s="2858"/>
      <c r="T2944" s="2858"/>
      <c r="U2944" s="2858"/>
      <c r="V2944" s="2858"/>
      <c r="W2944" s="2859"/>
      <c r="X2944" s="2859"/>
      <c r="Y2944" s="2859"/>
      <c r="Z2944" s="2859"/>
      <c r="AA2944" s="2860"/>
      <c r="AC2944" s="124"/>
      <c r="AD2944" s="124"/>
      <c r="AE2944" s="124"/>
      <c r="AF2944" s="124"/>
      <c r="AG2944" s="124"/>
      <c r="AH2944" s="124"/>
      <c r="AI2944" s="124"/>
      <c r="AJ2944" s="124"/>
      <c r="AK2944" s="124"/>
      <c r="AL2944" s="124"/>
      <c r="AM2944" s="124"/>
      <c r="AN2944" s="124"/>
      <c r="AO2944" s="124"/>
      <c r="AP2944" s="124"/>
      <c r="AQ2944" s="124"/>
      <c r="AR2944" s="124"/>
      <c r="AS2944" s="124"/>
      <c r="AT2944" s="124"/>
      <c r="AU2944" s="124"/>
      <c r="AV2944" s="124"/>
      <c r="AW2944" s="124"/>
      <c r="AX2944" s="124"/>
      <c r="AY2944" s="124"/>
      <c r="AZ2944" s="124"/>
      <c r="BA2944" s="124"/>
      <c r="BB2944" s="124"/>
    </row>
    <row r="2945" spans="2:54" ht="15" customHeight="1">
      <c r="B2945" s="1155"/>
      <c r="C2945" s="3017"/>
      <c r="D2945" s="3017"/>
      <c r="E2945" s="1146" t="s">
        <v>1130</v>
      </c>
      <c r="F2945" s="1106"/>
      <c r="G2945" s="441" t="s">
        <v>93</v>
      </c>
      <c r="H2945" s="441" t="s">
        <v>1103</v>
      </c>
      <c r="I2945" s="441" t="s">
        <v>1131</v>
      </c>
      <c r="J2945" s="441" t="s">
        <v>112</v>
      </c>
      <c r="K2945" s="1111" t="s">
        <v>1133</v>
      </c>
      <c r="L2945" s="441" t="s">
        <v>1120</v>
      </c>
      <c r="M2945" s="441" t="str">
        <f t="shared" si="176"/>
        <v>&lt;INSERT CONNECTION POINT NAME&gt;</v>
      </c>
      <c r="N2945" s="1111" t="s">
        <v>1108</v>
      </c>
      <c r="O2945" s="1111" t="s">
        <v>1109</v>
      </c>
      <c r="P2945" s="1111"/>
      <c r="Q2945" s="2856"/>
      <c r="R2945" s="2098"/>
      <c r="S2945" s="2858"/>
      <c r="T2945" s="2858"/>
      <c r="U2945" s="2858"/>
      <c r="V2945" s="2858"/>
      <c r="W2945" s="2859"/>
      <c r="X2945" s="2859"/>
      <c r="Y2945" s="2859"/>
      <c r="Z2945" s="2859"/>
      <c r="AA2945" s="2860"/>
      <c r="AC2945" s="124"/>
      <c r="AD2945" s="124"/>
      <c r="AE2945" s="124"/>
      <c r="AF2945" s="124"/>
      <c r="AG2945" s="124"/>
      <c r="AH2945" s="124"/>
      <c r="AI2945" s="124"/>
      <c r="AJ2945" s="124"/>
      <c r="AK2945" s="124"/>
      <c r="AL2945" s="124"/>
      <c r="AM2945" s="124"/>
      <c r="AN2945" s="124"/>
      <c r="AO2945" s="124"/>
      <c r="AP2945" s="124"/>
      <c r="AQ2945" s="124"/>
      <c r="AR2945" s="124"/>
      <c r="AS2945" s="124"/>
      <c r="AT2945" s="124"/>
      <c r="AU2945" s="124"/>
      <c r="AV2945" s="124"/>
      <c r="AW2945" s="124"/>
      <c r="AX2945" s="124"/>
      <c r="AY2945" s="124"/>
      <c r="AZ2945" s="124"/>
      <c r="BA2945" s="124"/>
      <c r="BB2945" s="124"/>
    </row>
    <row r="2946" spans="2:54" ht="15" customHeight="1">
      <c r="B2946" s="1155"/>
      <c r="C2946" s="3016" t="s">
        <v>1110</v>
      </c>
      <c r="D2946" s="3016"/>
      <c r="E2946" s="1146" t="s">
        <v>1127</v>
      </c>
      <c r="F2946" s="1106"/>
      <c r="G2946" s="441" t="s">
        <v>93</v>
      </c>
      <c r="H2946" s="441" t="s">
        <v>1103</v>
      </c>
      <c r="I2946" s="441" t="s">
        <v>1128</v>
      </c>
      <c r="J2946" s="441" t="s">
        <v>112</v>
      </c>
      <c r="K2946" s="1111" t="s">
        <v>1110</v>
      </c>
      <c r="L2946" s="441" t="s">
        <v>1120</v>
      </c>
      <c r="M2946" s="441" t="str">
        <f t="shared" si="176"/>
        <v>&lt;INSERT CONNECTION POINT NAME&gt;</v>
      </c>
      <c r="N2946" s="1111" t="s">
        <v>1111</v>
      </c>
      <c r="O2946" s="1112">
        <v>0</v>
      </c>
      <c r="P2946" s="1111"/>
      <c r="Q2946" s="2890"/>
      <c r="R2946" s="2093"/>
      <c r="S2946" s="2883"/>
      <c r="T2946" s="2883"/>
      <c r="U2946" s="2883"/>
      <c r="V2946" s="2883"/>
      <c r="W2946" s="2863"/>
      <c r="X2946" s="2863"/>
      <c r="Y2946" s="2863"/>
      <c r="Z2946" s="2863"/>
      <c r="AA2946" s="2864"/>
      <c r="AC2946" s="124"/>
      <c r="AD2946" s="124"/>
      <c r="AE2946" s="124"/>
      <c r="AF2946" s="124"/>
      <c r="AG2946" s="124"/>
      <c r="AH2946" s="124"/>
      <c r="AI2946" s="124"/>
      <c r="AJ2946" s="124"/>
      <c r="AK2946" s="124"/>
      <c r="AL2946" s="124"/>
      <c r="AM2946" s="124"/>
      <c r="AN2946" s="124"/>
      <c r="AO2946" s="124"/>
      <c r="AP2946" s="124"/>
      <c r="AQ2946" s="124"/>
      <c r="AR2946" s="124"/>
      <c r="AS2946" s="124"/>
      <c r="AT2946" s="124"/>
      <c r="AU2946" s="124"/>
      <c r="AV2946" s="124"/>
      <c r="AW2946" s="124"/>
      <c r="AX2946" s="124"/>
      <c r="AY2946" s="124"/>
      <c r="AZ2946" s="124"/>
      <c r="BA2946" s="124"/>
      <c r="BB2946" s="124"/>
    </row>
    <row r="2947" spans="2:54" ht="15" customHeight="1">
      <c r="B2947" s="1155"/>
      <c r="C2947" s="3017"/>
      <c r="D2947" s="3017"/>
      <c r="E2947" s="1146" t="s">
        <v>1130</v>
      </c>
      <c r="F2947" s="1106"/>
      <c r="G2947" s="441" t="s">
        <v>93</v>
      </c>
      <c r="H2947" s="441" t="s">
        <v>1103</v>
      </c>
      <c r="I2947" s="441" t="s">
        <v>1131</v>
      </c>
      <c r="J2947" s="441" t="s">
        <v>112</v>
      </c>
      <c r="K2947" s="1111" t="s">
        <v>1110</v>
      </c>
      <c r="L2947" s="441" t="s">
        <v>1120</v>
      </c>
      <c r="M2947" s="441" t="str">
        <f t="shared" si="176"/>
        <v>&lt;INSERT CONNECTION POINT NAME&gt;</v>
      </c>
      <c r="N2947" s="1111" t="s">
        <v>1111</v>
      </c>
      <c r="O2947" s="1112">
        <v>0</v>
      </c>
      <c r="P2947" s="1111"/>
      <c r="Q2947" s="2890"/>
      <c r="R2947" s="2093"/>
      <c r="S2947" s="2883"/>
      <c r="T2947" s="2883"/>
      <c r="U2947" s="2883"/>
      <c r="V2947" s="2883"/>
      <c r="W2947" s="2863"/>
      <c r="X2947" s="2863"/>
      <c r="Y2947" s="2863"/>
      <c r="Z2947" s="2863"/>
      <c r="AA2947" s="2864"/>
      <c r="AC2947" s="124"/>
      <c r="AD2947" s="124"/>
      <c r="AE2947" s="124"/>
      <c r="AF2947" s="124"/>
      <c r="AG2947" s="124"/>
      <c r="AH2947" s="124"/>
      <c r="AI2947" s="124"/>
      <c r="AJ2947" s="124"/>
      <c r="AK2947" s="124"/>
      <c r="AL2947" s="124"/>
      <c r="AM2947" s="124"/>
      <c r="AN2947" s="124"/>
      <c r="AO2947" s="124"/>
      <c r="AP2947" s="124"/>
      <c r="AQ2947" s="124"/>
      <c r="AR2947" s="124"/>
      <c r="AS2947" s="124"/>
      <c r="AT2947" s="124"/>
      <c r="AU2947" s="124"/>
      <c r="AV2947" s="124"/>
      <c r="AW2947" s="124"/>
      <c r="AX2947" s="124"/>
      <c r="AY2947" s="124"/>
      <c r="AZ2947" s="124"/>
      <c r="BA2947" s="124"/>
      <c r="BB2947" s="124"/>
    </row>
    <row r="2948" spans="2:54" ht="15" customHeight="1">
      <c r="B2948" s="1155"/>
      <c r="C2948" s="3016" t="s">
        <v>1112</v>
      </c>
      <c r="D2948" s="3016"/>
      <c r="E2948" s="1146" t="s">
        <v>1127</v>
      </c>
      <c r="F2948" s="1106"/>
      <c r="G2948" s="441" t="s">
        <v>93</v>
      </c>
      <c r="H2948" s="441" t="s">
        <v>1103</v>
      </c>
      <c r="I2948" s="441" t="s">
        <v>1128</v>
      </c>
      <c r="J2948" s="441" t="s">
        <v>112</v>
      </c>
      <c r="K2948" s="1111" t="s">
        <v>1112</v>
      </c>
      <c r="L2948" s="441" t="s">
        <v>1120</v>
      </c>
      <c r="M2948" s="441" t="str">
        <f t="shared" si="176"/>
        <v>&lt;INSERT CONNECTION POINT NAME&gt;</v>
      </c>
      <c r="N2948" s="1111" t="s">
        <v>1113</v>
      </c>
      <c r="O2948" s="1111" t="s">
        <v>1113</v>
      </c>
      <c r="P2948" s="1111"/>
      <c r="Q2948" s="2891"/>
      <c r="R2948" s="2866"/>
      <c r="S2948" s="2866"/>
      <c r="T2948" s="2866"/>
      <c r="U2948" s="2866"/>
      <c r="V2948" s="2866"/>
      <c r="W2948" s="2866"/>
      <c r="X2948" s="2866"/>
      <c r="Y2948" s="2866"/>
      <c r="Z2948" s="2866"/>
      <c r="AA2948" s="2099"/>
      <c r="AC2948" s="124"/>
      <c r="AD2948" s="124"/>
      <c r="AE2948" s="124"/>
      <c r="AF2948" s="124"/>
      <c r="AG2948" s="124"/>
      <c r="AH2948" s="124"/>
      <c r="AI2948" s="124"/>
      <c r="AJ2948" s="124"/>
      <c r="AK2948" s="124"/>
      <c r="AL2948" s="124"/>
      <c r="AM2948" s="124"/>
      <c r="AN2948" s="124"/>
      <c r="AO2948" s="124"/>
      <c r="AP2948" s="124"/>
      <c r="AQ2948" s="124"/>
      <c r="AR2948" s="124"/>
      <c r="AS2948" s="124"/>
      <c r="AT2948" s="124"/>
      <c r="AU2948" s="124"/>
      <c r="AV2948" s="124"/>
      <c r="AW2948" s="124"/>
      <c r="AX2948" s="124"/>
      <c r="AY2948" s="124"/>
      <c r="AZ2948" s="124"/>
      <c r="BA2948" s="124"/>
      <c r="BB2948" s="124"/>
    </row>
    <row r="2949" spans="2:54" ht="15" customHeight="1">
      <c r="B2949" s="1155"/>
      <c r="C2949" s="3017"/>
      <c r="D2949" s="3017"/>
      <c r="E2949" s="1146" t="s">
        <v>1130</v>
      </c>
      <c r="F2949" s="1106"/>
      <c r="G2949" s="441" t="s">
        <v>93</v>
      </c>
      <c r="H2949" s="441" t="s">
        <v>1103</v>
      </c>
      <c r="I2949" s="441" t="s">
        <v>1131</v>
      </c>
      <c r="J2949" s="441" t="s">
        <v>112</v>
      </c>
      <c r="K2949" s="1111" t="s">
        <v>1112</v>
      </c>
      <c r="L2949" s="441" t="s">
        <v>1120</v>
      </c>
      <c r="M2949" s="441" t="str">
        <f t="shared" si="176"/>
        <v>&lt;INSERT CONNECTION POINT NAME&gt;</v>
      </c>
      <c r="N2949" s="1111" t="s">
        <v>1113</v>
      </c>
      <c r="O2949" s="1111" t="s">
        <v>1113</v>
      </c>
      <c r="P2949" s="1111"/>
      <c r="Q2949" s="2891"/>
      <c r="R2949" s="2866"/>
      <c r="S2949" s="2866"/>
      <c r="T2949" s="2866"/>
      <c r="U2949" s="2866"/>
      <c r="V2949" s="2866"/>
      <c r="W2949" s="2866"/>
      <c r="X2949" s="2866"/>
      <c r="Y2949" s="2866"/>
      <c r="Z2949" s="2866"/>
      <c r="AA2949" s="2099"/>
      <c r="AC2949" s="124"/>
      <c r="AD2949" s="124"/>
      <c r="AE2949" s="124"/>
      <c r="AF2949" s="124"/>
      <c r="AG2949" s="124"/>
      <c r="AH2949" s="124"/>
      <c r="AI2949" s="124"/>
      <c r="AJ2949" s="124"/>
      <c r="AK2949" s="124"/>
      <c r="AL2949" s="124"/>
      <c r="AM2949" s="124"/>
      <c r="AN2949" s="124"/>
      <c r="AO2949" s="124"/>
      <c r="AP2949" s="124"/>
      <c r="AQ2949" s="124"/>
      <c r="AR2949" s="124"/>
      <c r="AS2949" s="124"/>
      <c r="AT2949" s="124"/>
      <c r="AU2949" s="124"/>
      <c r="AV2949" s="124"/>
      <c r="AW2949" s="124"/>
      <c r="AX2949" s="124"/>
      <c r="AY2949" s="124"/>
      <c r="AZ2949" s="124"/>
      <c r="BA2949" s="124"/>
      <c r="BB2949" s="124"/>
    </row>
    <row r="2950" spans="2:54" ht="15" customHeight="1">
      <c r="B2950" s="1155"/>
      <c r="C2950" s="3016" t="s">
        <v>1134</v>
      </c>
      <c r="D2950" s="3016" t="s">
        <v>833</v>
      </c>
      <c r="E2950" s="1146" t="s">
        <v>1127</v>
      </c>
      <c r="F2950" s="1106"/>
      <c r="G2950" s="441" t="s">
        <v>93</v>
      </c>
      <c r="H2950" s="441" t="s">
        <v>1103</v>
      </c>
      <c r="I2950" s="441" t="s">
        <v>1128</v>
      </c>
      <c r="J2950" s="441" t="s">
        <v>112</v>
      </c>
      <c r="K2950" s="1111" t="s">
        <v>1134</v>
      </c>
      <c r="L2950" s="441" t="s">
        <v>1120</v>
      </c>
      <c r="M2950" s="441" t="str">
        <f t="shared" si="176"/>
        <v>&lt;INSERT CONNECTION POINT NAME&gt;</v>
      </c>
      <c r="N2950" s="1111" t="s">
        <v>1115</v>
      </c>
      <c r="O2950" s="1111" t="s">
        <v>833</v>
      </c>
      <c r="P2950" s="1111"/>
      <c r="Q2950" s="2892"/>
      <c r="R2950" s="2096"/>
      <c r="S2950" s="2870"/>
      <c r="T2950" s="2870"/>
      <c r="U2950" s="2870"/>
      <c r="V2950" s="2870"/>
      <c r="W2950" s="2870"/>
      <c r="X2950" s="2870"/>
      <c r="Y2950" s="2870"/>
      <c r="Z2950" s="2870"/>
      <c r="AA2950" s="2871"/>
      <c r="AC2950" s="124"/>
      <c r="AD2950" s="124"/>
      <c r="AE2950" s="124"/>
      <c r="AF2950" s="124"/>
      <c r="AG2950" s="124"/>
      <c r="AH2950" s="124"/>
      <c r="AI2950" s="124"/>
      <c r="AJ2950" s="124"/>
      <c r="AK2950" s="124"/>
      <c r="AL2950" s="124"/>
      <c r="AM2950" s="124"/>
      <c r="AN2950" s="124"/>
      <c r="AO2950" s="124"/>
      <c r="AP2950" s="124"/>
      <c r="AQ2950" s="124"/>
      <c r="AR2950" s="124"/>
      <c r="AS2950" s="124"/>
      <c r="AT2950" s="124"/>
      <c r="AU2950" s="124"/>
      <c r="AV2950" s="124"/>
      <c r="AW2950" s="124"/>
      <c r="AX2950" s="124"/>
      <c r="AY2950" s="124"/>
      <c r="AZ2950" s="124"/>
      <c r="BA2950" s="124"/>
      <c r="BB2950" s="124"/>
    </row>
    <row r="2951" spans="2:54" ht="15" customHeight="1">
      <c r="B2951" s="1155"/>
      <c r="C2951" s="3017"/>
      <c r="D2951" s="3017"/>
      <c r="E2951" s="1146" t="s">
        <v>1130</v>
      </c>
      <c r="F2951" s="1106"/>
      <c r="G2951" s="441" t="s">
        <v>93</v>
      </c>
      <c r="H2951" s="441" t="s">
        <v>1103</v>
      </c>
      <c r="I2951" s="441" t="s">
        <v>1131</v>
      </c>
      <c r="J2951" s="441" t="s">
        <v>112</v>
      </c>
      <c r="K2951" s="1111" t="s">
        <v>1134</v>
      </c>
      <c r="L2951" s="441" t="s">
        <v>1120</v>
      </c>
      <c r="M2951" s="441" t="str">
        <f t="shared" si="176"/>
        <v>&lt;INSERT CONNECTION POINT NAME&gt;</v>
      </c>
      <c r="N2951" s="1111" t="s">
        <v>1115</v>
      </c>
      <c r="O2951" s="1111" t="s">
        <v>833</v>
      </c>
      <c r="P2951" s="1111"/>
      <c r="Q2951" s="2892"/>
      <c r="R2951" s="2096"/>
      <c r="S2951" s="2870"/>
      <c r="T2951" s="2870"/>
      <c r="U2951" s="2870"/>
      <c r="V2951" s="2870"/>
      <c r="W2951" s="2870"/>
      <c r="X2951" s="2870"/>
      <c r="Y2951" s="2870"/>
      <c r="Z2951" s="2870"/>
      <c r="AA2951" s="2871"/>
      <c r="AC2951" s="124"/>
      <c r="AD2951" s="124"/>
      <c r="AE2951" s="124"/>
      <c r="AF2951" s="124"/>
      <c r="AG2951" s="124"/>
      <c r="AH2951" s="124"/>
      <c r="AI2951" s="124"/>
      <c r="AJ2951" s="124"/>
      <c r="AK2951" s="124"/>
      <c r="AL2951" s="124"/>
      <c r="AM2951" s="124"/>
      <c r="AN2951" s="124"/>
      <c r="AO2951" s="124"/>
      <c r="AP2951" s="124"/>
      <c r="AQ2951" s="124"/>
      <c r="AR2951" s="124"/>
      <c r="AS2951" s="124"/>
      <c r="AT2951" s="124"/>
      <c r="AU2951" s="124"/>
      <c r="AV2951" s="124"/>
      <c r="AW2951" s="124"/>
      <c r="AX2951" s="124"/>
      <c r="AY2951" s="124"/>
      <c r="AZ2951" s="124"/>
      <c r="BA2951" s="124"/>
      <c r="BB2951" s="124"/>
    </row>
    <row r="2952" spans="2:54" ht="15" customHeight="1">
      <c r="B2952" s="1155"/>
      <c r="C2952" s="3016" t="s">
        <v>1135</v>
      </c>
      <c r="D2952" s="3016" t="s">
        <v>833</v>
      </c>
      <c r="E2952" s="1146" t="s">
        <v>1127</v>
      </c>
      <c r="F2952" s="1106"/>
      <c r="G2952" s="441" t="s">
        <v>93</v>
      </c>
      <c r="H2952" s="441" t="s">
        <v>1103</v>
      </c>
      <c r="I2952" s="441" t="s">
        <v>1128</v>
      </c>
      <c r="J2952" s="441" t="s">
        <v>112</v>
      </c>
      <c r="K2952" s="1111" t="s">
        <v>1135</v>
      </c>
      <c r="L2952" s="441" t="s">
        <v>1120</v>
      </c>
      <c r="M2952" s="441" t="str">
        <f t="shared" si="176"/>
        <v>&lt;INSERT CONNECTION POINT NAME&gt;</v>
      </c>
      <c r="N2952" s="1111" t="s">
        <v>1106</v>
      </c>
      <c r="O2952" s="1111" t="s">
        <v>833</v>
      </c>
      <c r="P2952" s="1111"/>
      <c r="Q2952" s="2892"/>
      <c r="R2952" s="2096"/>
      <c r="S2952" s="2870"/>
      <c r="T2952" s="2870"/>
      <c r="U2952" s="2870"/>
      <c r="V2952" s="2870"/>
      <c r="W2952" s="2870"/>
      <c r="X2952" s="2870"/>
      <c r="Y2952" s="2870"/>
      <c r="Z2952" s="2870"/>
      <c r="AA2952" s="2871"/>
      <c r="AC2952" s="124"/>
      <c r="AD2952" s="124"/>
      <c r="AE2952" s="124"/>
      <c r="AF2952" s="124"/>
      <c r="AG2952" s="124"/>
      <c r="AH2952" s="124"/>
      <c r="AI2952" s="124"/>
      <c r="AJ2952" s="124"/>
      <c r="AK2952" s="124"/>
      <c r="AL2952" s="124"/>
      <c r="AM2952" s="124"/>
      <c r="AN2952" s="124"/>
      <c r="AO2952" s="124"/>
      <c r="AP2952" s="124"/>
      <c r="AQ2952" s="124"/>
      <c r="AR2952" s="124"/>
      <c r="AS2952" s="124"/>
      <c r="AT2952" s="124"/>
      <c r="AU2952" s="124"/>
      <c r="AV2952" s="124"/>
      <c r="AW2952" s="124"/>
      <c r="AX2952" s="124"/>
      <c r="AY2952" s="124"/>
      <c r="AZ2952" s="124"/>
      <c r="BA2952" s="124"/>
      <c r="BB2952" s="124"/>
    </row>
    <row r="2953" spans="2:54" ht="15" customHeight="1">
      <c r="B2953" s="1155"/>
      <c r="C2953" s="3017"/>
      <c r="D2953" s="3017"/>
      <c r="E2953" s="1146" t="s">
        <v>1130</v>
      </c>
      <c r="F2953" s="1106"/>
      <c r="G2953" s="441" t="s">
        <v>93</v>
      </c>
      <c r="H2953" s="441" t="s">
        <v>1103</v>
      </c>
      <c r="I2953" s="441" t="s">
        <v>1131</v>
      </c>
      <c r="J2953" s="441" t="s">
        <v>112</v>
      </c>
      <c r="K2953" s="1111" t="s">
        <v>1135</v>
      </c>
      <c r="L2953" s="441" t="s">
        <v>1120</v>
      </c>
      <c r="M2953" s="441" t="str">
        <f t="shared" si="176"/>
        <v>&lt;INSERT CONNECTION POINT NAME&gt;</v>
      </c>
      <c r="N2953" s="1111" t="s">
        <v>1106</v>
      </c>
      <c r="O2953" s="1111" t="s">
        <v>833</v>
      </c>
      <c r="P2953" s="1111"/>
      <c r="Q2953" s="2892"/>
      <c r="R2953" s="2096"/>
      <c r="S2953" s="2870"/>
      <c r="T2953" s="2870"/>
      <c r="U2953" s="2870"/>
      <c r="V2953" s="2870"/>
      <c r="W2953" s="2870"/>
      <c r="X2953" s="2870"/>
      <c r="Y2953" s="2870"/>
      <c r="Z2953" s="2870"/>
      <c r="AA2953" s="2871"/>
      <c r="AC2953" s="124"/>
      <c r="AD2953" s="124"/>
      <c r="AE2953" s="124"/>
      <c r="AF2953" s="124"/>
      <c r="AG2953" s="124"/>
      <c r="AH2953" s="124"/>
      <c r="AI2953" s="124"/>
      <c r="AJ2953" s="124"/>
      <c r="AK2953" s="124"/>
      <c r="AL2953" s="124"/>
      <c r="AM2953" s="124"/>
      <c r="AN2953" s="124"/>
      <c r="AO2953" s="124"/>
      <c r="AP2953" s="124"/>
      <c r="AQ2953" s="124"/>
      <c r="AR2953" s="124"/>
      <c r="AS2953" s="124"/>
      <c r="AT2953" s="124"/>
      <c r="AU2953" s="124"/>
      <c r="AV2953" s="124"/>
      <c r="AW2953" s="124"/>
      <c r="AX2953" s="124"/>
      <c r="AY2953" s="124"/>
      <c r="AZ2953" s="124"/>
      <c r="BA2953" s="124"/>
      <c r="BB2953" s="124"/>
    </row>
    <row r="2954" spans="2:54" ht="15" customHeight="1">
      <c r="B2954" s="1155"/>
      <c r="C2954" s="3016" t="s">
        <v>1135</v>
      </c>
      <c r="D2954" s="3016" t="s">
        <v>842</v>
      </c>
      <c r="E2954" s="1146" t="s">
        <v>1127</v>
      </c>
      <c r="F2954" s="1106"/>
      <c r="G2954" s="441" t="s">
        <v>93</v>
      </c>
      <c r="H2954" s="441" t="s">
        <v>1103</v>
      </c>
      <c r="I2954" s="441" t="s">
        <v>1128</v>
      </c>
      <c r="J2954" s="441" t="s">
        <v>112</v>
      </c>
      <c r="K2954" s="1111" t="s">
        <v>1135</v>
      </c>
      <c r="L2954" s="441" t="s">
        <v>1120</v>
      </c>
      <c r="M2954" s="441" t="str">
        <f t="shared" si="176"/>
        <v>&lt;INSERT CONNECTION POINT NAME&gt;</v>
      </c>
      <c r="N2954" s="1111" t="s">
        <v>1106</v>
      </c>
      <c r="O2954" s="1111" t="s">
        <v>842</v>
      </c>
      <c r="P2954" s="1111"/>
      <c r="Q2954" s="2892"/>
      <c r="R2954" s="2096"/>
      <c r="S2954" s="2870"/>
      <c r="T2954" s="2870"/>
      <c r="U2954" s="2870"/>
      <c r="V2954" s="2870"/>
      <c r="W2954" s="2870"/>
      <c r="X2954" s="2870"/>
      <c r="Y2954" s="2870"/>
      <c r="Z2954" s="2870"/>
      <c r="AA2954" s="2871"/>
      <c r="AC2954" s="124"/>
      <c r="AD2954" s="124"/>
      <c r="AE2954" s="124"/>
      <c r="AF2954" s="124"/>
      <c r="AG2954" s="124"/>
      <c r="AH2954" s="124"/>
      <c r="AI2954" s="124"/>
      <c r="AJ2954" s="124"/>
      <c r="AK2954" s="124"/>
      <c r="AL2954" s="124"/>
      <c r="AM2954" s="124"/>
      <c r="AN2954" s="124"/>
      <c r="AO2954" s="124"/>
      <c r="AP2954" s="124"/>
      <c r="AQ2954" s="124"/>
      <c r="AR2954" s="124"/>
      <c r="AS2954" s="124"/>
      <c r="AT2954" s="124"/>
      <c r="AU2954" s="124"/>
      <c r="AV2954" s="124"/>
      <c r="AW2954" s="124"/>
      <c r="AX2954" s="124"/>
      <c r="AY2954" s="124"/>
      <c r="AZ2954" s="124"/>
      <c r="BA2954" s="124"/>
      <c r="BB2954" s="124"/>
    </row>
    <row r="2955" spans="2:54" ht="15" customHeight="1">
      <c r="B2955" s="1155"/>
      <c r="C2955" s="3017"/>
      <c r="D2955" s="3017"/>
      <c r="E2955" s="1146" t="s">
        <v>1130</v>
      </c>
      <c r="F2955" s="1106"/>
      <c r="G2955" s="441" t="s">
        <v>93</v>
      </c>
      <c r="H2955" s="441" t="s">
        <v>1103</v>
      </c>
      <c r="I2955" s="441" t="s">
        <v>1131</v>
      </c>
      <c r="J2955" s="441" t="s">
        <v>112</v>
      </c>
      <c r="K2955" s="1111" t="s">
        <v>1135</v>
      </c>
      <c r="L2955" s="441" t="s">
        <v>1120</v>
      </c>
      <c r="M2955" s="441" t="str">
        <f t="shared" si="176"/>
        <v>&lt;INSERT CONNECTION POINT NAME&gt;</v>
      </c>
      <c r="N2955" s="1111" t="s">
        <v>1106</v>
      </c>
      <c r="O2955" s="1111" t="s">
        <v>842</v>
      </c>
      <c r="P2955" s="1111"/>
      <c r="Q2955" s="2892"/>
      <c r="R2955" s="2096"/>
      <c r="S2955" s="2870"/>
      <c r="T2955" s="2870"/>
      <c r="U2955" s="2870"/>
      <c r="V2955" s="2870"/>
      <c r="W2955" s="2870"/>
      <c r="X2955" s="2870"/>
      <c r="Y2955" s="2870"/>
      <c r="Z2955" s="2870"/>
      <c r="AA2955" s="2871"/>
      <c r="AC2955" s="124"/>
      <c r="AD2955" s="124"/>
      <c r="AE2955" s="124"/>
      <c r="AF2955" s="124"/>
      <c r="AG2955" s="124"/>
      <c r="AH2955" s="124"/>
      <c r="AI2955" s="124"/>
      <c r="AJ2955" s="124"/>
      <c r="AK2955" s="124"/>
      <c r="AL2955" s="124"/>
      <c r="AM2955" s="124"/>
      <c r="AN2955" s="124"/>
      <c r="AO2955" s="124"/>
      <c r="AP2955" s="124"/>
      <c r="AQ2955" s="124"/>
      <c r="AR2955" s="124"/>
      <c r="AS2955" s="124"/>
      <c r="AT2955" s="124"/>
      <c r="AU2955" s="124"/>
      <c r="AV2955" s="124"/>
      <c r="AW2955" s="124"/>
      <c r="AX2955" s="124"/>
      <c r="AY2955" s="124"/>
      <c r="AZ2955" s="124"/>
      <c r="BA2955" s="124"/>
      <c r="BB2955" s="124"/>
    </row>
    <row r="2956" spans="2:54" ht="15" customHeight="1">
      <c r="B2956" s="1155"/>
      <c r="C2956" s="3016" t="s">
        <v>1136</v>
      </c>
      <c r="D2956" s="3016" t="s">
        <v>833</v>
      </c>
      <c r="E2956" s="1146" t="s">
        <v>1127</v>
      </c>
      <c r="F2956" s="1106"/>
      <c r="G2956" s="441" t="s">
        <v>93</v>
      </c>
      <c r="H2956" s="441" t="s">
        <v>1103</v>
      </c>
      <c r="I2956" s="441" t="s">
        <v>1128</v>
      </c>
      <c r="J2956" s="441" t="s">
        <v>112</v>
      </c>
      <c r="K2956" s="1111" t="s">
        <v>1136</v>
      </c>
      <c r="L2956" s="441" t="s">
        <v>1120</v>
      </c>
      <c r="M2956" s="441" t="str">
        <f t="shared" si="176"/>
        <v>&lt;INSERT CONNECTION POINT NAME&gt;</v>
      </c>
      <c r="N2956" s="1111" t="s">
        <v>1106</v>
      </c>
      <c r="O2956" s="1111" t="s">
        <v>833</v>
      </c>
      <c r="P2956" s="1111"/>
      <c r="Q2956" s="2892"/>
      <c r="R2956" s="2096"/>
      <c r="S2956" s="2870"/>
      <c r="T2956" s="2870"/>
      <c r="U2956" s="2870"/>
      <c r="V2956" s="2870"/>
      <c r="W2956" s="2870"/>
      <c r="X2956" s="2870"/>
      <c r="Y2956" s="2870"/>
      <c r="Z2956" s="2870"/>
      <c r="AA2956" s="2871"/>
      <c r="AC2956" s="124"/>
      <c r="AD2956" s="124"/>
      <c r="AE2956" s="124"/>
      <c r="AF2956" s="124"/>
      <c r="AG2956" s="124"/>
      <c r="AH2956" s="124"/>
      <c r="AI2956" s="124"/>
      <c r="AJ2956" s="124"/>
      <c r="AK2956" s="124"/>
      <c r="AL2956" s="124"/>
      <c r="AM2956" s="124"/>
      <c r="AN2956" s="124"/>
      <c r="AO2956" s="124"/>
      <c r="AP2956" s="124"/>
      <c r="AQ2956" s="124"/>
      <c r="AR2956" s="124"/>
      <c r="AS2956" s="124"/>
      <c r="AT2956" s="124"/>
      <c r="AU2956" s="124"/>
      <c r="AV2956" s="124"/>
      <c r="AW2956" s="124"/>
      <c r="AX2956" s="124"/>
      <c r="AY2956" s="124"/>
      <c r="AZ2956" s="124"/>
      <c r="BA2956" s="124"/>
      <c r="BB2956" s="124"/>
    </row>
    <row r="2957" spans="2:54" ht="15" customHeight="1">
      <c r="B2957" s="1155"/>
      <c r="C2957" s="3017"/>
      <c r="D2957" s="3017"/>
      <c r="E2957" s="1146" t="s">
        <v>1130</v>
      </c>
      <c r="F2957" s="1106"/>
      <c r="G2957" s="441" t="s">
        <v>93</v>
      </c>
      <c r="H2957" s="441" t="s">
        <v>1103</v>
      </c>
      <c r="I2957" s="441" t="s">
        <v>1131</v>
      </c>
      <c r="J2957" s="441" t="s">
        <v>112</v>
      </c>
      <c r="K2957" s="1111" t="s">
        <v>1136</v>
      </c>
      <c r="L2957" s="441" t="s">
        <v>1120</v>
      </c>
      <c r="M2957" s="441" t="str">
        <f t="shared" ref="M2957:M3020" si="180">M2956</f>
        <v>&lt;INSERT CONNECTION POINT NAME&gt;</v>
      </c>
      <c r="N2957" s="1111" t="s">
        <v>1106</v>
      </c>
      <c r="O2957" s="1111" t="s">
        <v>833</v>
      </c>
      <c r="P2957" s="1111"/>
      <c r="Q2957" s="2100"/>
      <c r="R2957" s="2101"/>
      <c r="S2957" s="2102"/>
      <c r="T2957" s="2102"/>
      <c r="U2957" s="2102"/>
      <c r="V2957" s="2102"/>
      <c r="W2957" s="2102"/>
      <c r="X2957" s="2102"/>
      <c r="Y2957" s="2102"/>
      <c r="Z2957" s="2102"/>
      <c r="AA2957" s="2103"/>
      <c r="AC2957" s="124"/>
      <c r="AD2957" s="124"/>
      <c r="AE2957" s="124"/>
      <c r="AF2957" s="124"/>
      <c r="AG2957" s="124"/>
      <c r="AH2957" s="124"/>
      <c r="AI2957" s="124"/>
      <c r="AJ2957" s="124"/>
      <c r="AK2957" s="124"/>
      <c r="AL2957" s="124"/>
      <c r="AM2957" s="124"/>
      <c r="AN2957" s="124"/>
      <c r="AO2957" s="124"/>
      <c r="AP2957" s="124"/>
      <c r="AQ2957" s="124"/>
      <c r="AR2957" s="124"/>
      <c r="AS2957" s="124"/>
      <c r="AT2957" s="124"/>
      <c r="AU2957" s="124"/>
      <c r="AV2957" s="124"/>
      <c r="AW2957" s="124"/>
      <c r="AX2957" s="124"/>
      <c r="AY2957" s="124"/>
      <c r="AZ2957" s="124"/>
      <c r="BA2957" s="124"/>
      <c r="BB2957" s="124"/>
    </row>
    <row r="2958" spans="2:54" ht="15" customHeight="1">
      <c r="B2958" s="1155"/>
      <c r="C2958" s="3016" t="s">
        <v>1136</v>
      </c>
      <c r="D2958" s="3016" t="s">
        <v>842</v>
      </c>
      <c r="E2958" s="1146" t="s">
        <v>1127</v>
      </c>
      <c r="F2958" s="1106"/>
      <c r="G2958" s="441" t="s">
        <v>93</v>
      </c>
      <c r="H2958" s="441" t="s">
        <v>1103</v>
      </c>
      <c r="I2958" s="441" t="s">
        <v>1128</v>
      </c>
      <c r="J2958" s="441" t="s">
        <v>112</v>
      </c>
      <c r="K2958" s="1111" t="s">
        <v>1136</v>
      </c>
      <c r="L2958" s="441" t="s">
        <v>1120</v>
      </c>
      <c r="M2958" s="441" t="str">
        <f t="shared" si="180"/>
        <v>&lt;INSERT CONNECTION POINT NAME&gt;</v>
      </c>
      <c r="N2958" s="1111" t="s">
        <v>1106</v>
      </c>
      <c r="O2958" s="1111" t="s">
        <v>842</v>
      </c>
      <c r="P2958" s="1111"/>
      <c r="Q2958" s="2100"/>
      <c r="R2958" s="2101"/>
      <c r="S2958" s="2102"/>
      <c r="T2958" s="2102"/>
      <c r="U2958" s="2102"/>
      <c r="V2958" s="2102"/>
      <c r="W2958" s="2102"/>
      <c r="X2958" s="2102"/>
      <c r="Y2958" s="2102"/>
      <c r="Z2958" s="2102"/>
      <c r="AA2958" s="2103"/>
      <c r="AC2958" s="124"/>
      <c r="AD2958" s="124"/>
      <c r="AE2958" s="124"/>
      <c r="AF2958" s="124"/>
      <c r="AG2958" s="124"/>
      <c r="AH2958" s="124"/>
      <c r="AI2958" s="124"/>
      <c r="AJ2958" s="124"/>
      <c r="AK2958" s="124"/>
      <c r="AL2958" s="124"/>
      <c r="AM2958" s="124"/>
      <c r="AN2958" s="124"/>
      <c r="AO2958" s="124"/>
      <c r="AP2958" s="124"/>
      <c r="AQ2958" s="124"/>
      <c r="AR2958" s="124"/>
      <c r="AS2958" s="124"/>
      <c r="AT2958" s="124"/>
      <c r="AU2958" s="124"/>
      <c r="AV2958" s="124"/>
      <c r="AW2958" s="124"/>
      <c r="AX2958" s="124"/>
      <c r="AY2958" s="124"/>
      <c r="AZ2958" s="124"/>
      <c r="BA2958" s="124"/>
      <c r="BB2958" s="124"/>
    </row>
    <row r="2959" spans="2:54" ht="15" customHeight="1" thickBot="1">
      <c r="B2959" s="2872"/>
      <c r="C2959" s="3018"/>
      <c r="D2959" s="3018"/>
      <c r="E2959" s="2873" t="s">
        <v>1130</v>
      </c>
      <c r="F2959" s="1106"/>
      <c r="G2959" s="441" t="s">
        <v>93</v>
      </c>
      <c r="H2959" s="441" t="s">
        <v>1103</v>
      </c>
      <c r="I2959" s="441" t="s">
        <v>1131</v>
      </c>
      <c r="J2959" s="441" t="s">
        <v>112</v>
      </c>
      <c r="K2959" s="1111" t="s">
        <v>1136</v>
      </c>
      <c r="L2959" s="441" t="s">
        <v>1120</v>
      </c>
      <c r="M2959" s="441" t="str">
        <f t="shared" si="180"/>
        <v>&lt;INSERT CONNECTION POINT NAME&gt;</v>
      </c>
      <c r="N2959" s="1111" t="s">
        <v>1106</v>
      </c>
      <c r="O2959" s="1111" t="s">
        <v>842</v>
      </c>
      <c r="P2959" s="1111"/>
      <c r="Q2959" s="2893"/>
      <c r="R2959" s="2894"/>
      <c r="S2959" s="2877"/>
      <c r="T2959" s="2877"/>
      <c r="U2959" s="2877"/>
      <c r="V2959" s="2877"/>
      <c r="W2959" s="2877"/>
      <c r="X2959" s="2877"/>
      <c r="Y2959" s="2877"/>
      <c r="Z2959" s="2877"/>
      <c r="AA2959" s="2878"/>
      <c r="AC2959" s="124"/>
      <c r="AD2959" s="124"/>
      <c r="AE2959" s="124"/>
      <c r="AF2959" s="124"/>
      <c r="AG2959" s="124"/>
      <c r="AH2959" s="124"/>
      <c r="AI2959" s="124"/>
      <c r="AJ2959" s="124"/>
      <c r="AK2959" s="124"/>
      <c r="AL2959" s="124"/>
      <c r="AM2959" s="124"/>
      <c r="AN2959" s="124"/>
      <c r="AO2959" s="124"/>
      <c r="AP2959" s="124"/>
      <c r="AQ2959" s="124"/>
      <c r="AR2959" s="124"/>
      <c r="AS2959" s="124"/>
      <c r="AT2959" s="124"/>
      <c r="AU2959" s="124"/>
      <c r="AV2959" s="124"/>
      <c r="AW2959" s="124"/>
      <c r="AX2959" s="124"/>
      <c r="AY2959" s="124"/>
      <c r="AZ2959" s="124"/>
      <c r="BA2959" s="124"/>
      <c r="BB2959" s="124"/>
    </row>
    <row r="2960" spans="2:54" ht="15" customHeight="1">
      <c r="B2960" s="1145" t="s">
        <v>1125</v>
      </c>
      <c r="C2960" s="3019" t="s">
        <v>1126</v>
      </c>
      <c r="D2960" s="3019" t="s">
        <v>842</v>
      </c>
      <c r="E2960" s="1146" t="s">
        <v>1127</v>
      </c>
      <c r="F2960" s="1106"/>
      <c r="G2960" s="441" t="s">
        <v>93</v>
      </c>
      <c r="H2960" s="441" t="s">
        <v>1103</v>
      </c>
      <c r="I2960" s="441" t="s">
        <v>1128</v>
      </c>
      <c r="J2960" s="441" t="s">
        <v>112</v>
      </c>
      <c r="K2960" s="441" t="s">
        <v>1126</v>
      </c>
      <c r="L2960" s="441" t="s">
        <v>1120</v>
      </c>
      <c r="M2960" s="441" t="str">
        <f t="shared" ref="M2960" si="181">B2960</f>
        <v>&lt;INSERT CONNECTION POINT NAME&gt;</v>
      </c>
      <c r="N2960" s="441" t="s">
        <v>1129</v>
      </c>
      <c r="O2960" s="441" t="s">
        <v>842</v>
      </c>
      <c r="P2960" s="1111"/>
      <c r="Q2960" s="1147"/>
      <c r="R2960" s="1148"/>
      <c r="S2960" s="1149"/>
      <c r="T2960" s="1149"/>
      <c r="U2960" s="1149"/>
      <c r="V2960" s="1149"/>
      <c r="W2960" s="1149"/>
      <c r="X2960" s="1149"/>
      <c r="Y2960" s="1149"/>
      <c r="Z2960" s="1149"/>
      <c r="AA2960" s="1150"/>
      <c r="AB2960" s="1125"/>
      <c r="AC2960" s="1151"/>
      <c r="AD2960" s="1152"/>
      <c r="AE2960" s="1153"/>
      <c r="AF2960" s="1153"/>
      <c r="AG2960" s="1153"/>
      <c r="AH2960" s="124"/>
      <c r="AI2960" s="124"/>
      <c r="AJ2960" s="124"/>
      <c r="AK2960" s="124"/>
      <c r="AL2960" s="124"/>
      <c r="AM2960" s="124"/>
      <c r="AN2960" s="124"/>
      <c r="AO2960" s="124"/>
      <c r="AP2960" s="124"/>
      <c r="AQ2960" s="1153"/>
      <c r="AR2960" s="1154"/>
      <c r="AS2960" s="1154"/>
      <c r="AT2960" s="1154"/>
      <c r="AU2960" s="1154"/>
      <c r="AV2960" s="1154"/>
      <c r="AW2960" s="1154"/>
      <c r="AX2960" s="1154"/>
      <c r="AY2960" s="1154"/>
      <c r="AZ2960" s="1154"/>
      <c r="BA2960" s="1154"/>
      <c r="BB2960" s="1154"/>
    </row>
    <row r="2961" spans="2:54" ht="15" customHeight="1">
      <c r="B2961" s="1155"/>
      <c r="C2961" s="3017"/>
      <c r="D2961" s="3017"/>
      <c r="E2961" s="1146" t="s">
        <v>1130</v>
      </c>
      <c r="F2961" s="1106"/>
      <c r="G2961" s="441" t="s">
        <v>93</v>
      </c>
      <c r="H2961" s="441" t="s">
        <v>1103</v>
      </c>
      <c r="I2961" s="441" t="s">
        <v>1131</v>
      </c>
      <c r="J2961" s="441" t="s">
        <v>112</v>
      </c>
      <c r="K2961" s="441" t="s">
        <v>1126</v>
      </c>
      <c r="L2961" s="441" t="s">
        <v>1120</v>
      </c>
      <c r="M2961" s="441" t="str">
        <f t="shared" si="180"/>
        <v>&lt;INSERT CONNECTION POINT NAME&gt;</v>
      </c>
      <c r="N2961" s="441" t="s">
        <v>1129</v>
      </c>
      <c r="O2961" s="441" t="s">
        <v>842</v>
      </c>
      <c r="P2961" s="1111"/>
      <c r="Q2961" s="1156"/>
      <c r="R2961" s="1157"/>
      <c r="S2961" s="1158"/>
      <c r="T2961" s="1158"/>
      <c r="U2961" s="1158"/>
      <c r="V2961" s="1158"/>
      <c r="W2961" s="1158"/>
      <c r="X2961" s="1158"/>
      <c r="Y2961" s="1158"/>
      <c r="Z2961" s="1158"/>
      <c r="AA2961" s="1159"/>
      <c r="AB2961" s="1125"/>
      <c r="AC2961" s="1151"/>
      <c r="AD2961" s="1152"/>
      <c r="AE2961" s="1153"/>
      <c r="AF2961" s="1153"/>
      <c r="AG2961" s="1153"/>
      <c r="AH2961" s="124"/>
      <c r="AI2961" s="124"/>
      <c r="AJ2961" s="124"/>
      <c r="AK2961" s="124"/>
      <c r="AL2961" s="124"/>
      <c r="AM2961" s="124"/>
      <c r="AN2961" s="124"/>
      <c r="AO2961" s="124"/>
      <c r="AP2961" s="124"/>
      <c r="AQ2961" s="1153"/>
      <c r="AR2961" s="1154"/>
      <c r="AS2961" s="1154"/>
      <c r="AT2961" s="1154"/>
      <c r="AU2961" s="1154"/>
      <c r="AV2961" s="1154"/>
      <c r="AW2961" s="1154"/>
      <c r="AX2961" s="1154"/>
      <c r="AY2961" s="1154"/>
      <c r="AZ2961" s="1154"/>
      <c r="BA2961" s="1154"/>
      <c r="BB2961" s="1154"/>
    </row>
    <row r="2962" spans="2:54" ht="15" customHeight="1">
      <c r="B2962" s="1155"/>
      <c r="C2962" s="3016" t="s">
        <v>1132</v>
      </c>
      <c r="D2962" s="3016" t="s">
        <v>833</v>
      </c>
      <c r="E2962" s="1146" t="s">
        <v>1127</v>
      </c>
      <c r="F2962" s="1106"/>
      <c r="G2962" s="441" t="s">
        <v>93</v>
      </c>
      <c r="H2962" s="441" t="s">
        <v>1103</v>
      </c>
      <c r="I2962" s="441" t="s">
        <v>1128</v>
      </c>
      <c r="J2962" s="441" t="s">
        <v>112</v>
      </c>
      <c r="K2962" s="1111" t="s">
        <v>1132</v>
      </c>
      <c r="L2962" s="441" t="s">
        <v>1120</v>
      </c>
      <c r="M2962" s="441" t="str">
        <f t="shared" si="180"/>
        <v>&lt;INSERT CONNECTION POINT NAME&gt;</v>
      </c>
      <c r="N2962" s="1111" t="s">
        <v>1106</v>
      </c>
      <c r="O2962" s="1111" t="s">
        <v>833</v>
      </c>
      <c r="P2962" s="1111"/>
      <c r="Q2962" s="2850"/>
      <c r="R2962" s="2097"/>
      <c r="S2962" s="2851"/>
      <c r="T2962" s="2851"/>
      <c r="U2962" s="2851"/>
      <c r="V2962" s="2851"/>
      <c r="W2962" s="2852"/>
      <c r="X2962" s="2852"/>
      <c r="Y2962" s="2852"/>
      <c r="Z2962" s="2852"/>
      <c r="AA2962" s="2853"/>
      <c r="AB2962" s="1125"/>
      <c r="AC2962" s="1151"/>
      <c r="AD2962" s="1152"/>
      <c r="AE2962" s="1153"/>
      <c r="AF2962" s="1153"/>
      <c r="AG2962" s="1153"/>
      <c r="AH2962" s="124"/>
      <c r="AI2962" s="124"/>
      <c r="AJ2962" s="124"/>
      <c r="AK2962" s="124"/>
      <c r="AL2962" s="1153"/>
      <c r="AM2962" s="124"/>
      <c r="AN2962" s="124"/>
      <c r="AO2962" s="1153"/>
      <c r="AP2962" s="1153"/>
      <c r="AQ2962" s="1153"/>
      <c r="AR2962" s="1154"/>
      <c r="AS2962" s="1154"/>
      <c r="AT2962" s="1154"/>
      <c r="AU2962" s="1160"/>
      <c r="AV2962" s="1154"/>
      <c r="AW2962" s="1154"/>
      <c r="AX2962" s="1154"/>
      <c r="AY2962" s="1154"/>
      <c r="AZ2962" s="1154"/>
      <c r="BA2962" s="1154"/>
      <c r="BB2962" s="1154"/>
    </row>
    <row r="2963" spans="2:54" ht="15" customHeight="1">
      <c r="B2963" s="1155"/>
      <c r="C2963" s="3017"/>
      <c r="D2963" s="3017"/>
      <c r="E2963" s="1146" t="s">
        <v>1130</v>
      </c>
      <c r="F2963" s="1106"/>
      <c r="G2963" s="441" t="s">
        <v>93</v>
      </c>
      <c r="H2963" s="441" t="s">
        <v>1103</v>
      </c>
      <c r="I2963" s="441" t="s">
        <v>1131</v>
      </c>
      <c r="J2963" s="441" t="s">
        <v>112</v>
      </c>
      <c r="K2963" s="1111" t="s">
        <v>1132</v>
      </c>
      <c r="L2963" s="441" t="s">
        <v>1120</v>
      </c>
      <c r="M2963" s="441" t="str">
        <f t="shared" si="180"/>
        <v>&lt;INSERT CONNECTION POINT NAME&gt;</v>
      </c>
      <c r="N2963" s="1111" t="s">
        <v>1106</v>
      </c>
      <c r="O2963" s="1111" t="s">
        <v>833</v>
      </c>
      <c r="P2963" s="1111"/>
      <c r="Q2963" s="2850"/>
      <c r="R2963" s="2097"/>
      <c r="S2963" s="2851"/>
      <c r="T2963" s="2851"/>
      <c r="U2963" s="2851"/>
      <c r="V2963" s="2851"/>
      <c r="W2963" s="2852"/>
      <c r="X2963" s="2852"/>
      <c r="Y2963" s="2852"/>
      <c r="Z2963" s="2852"/>
      <c r="AA2963" s="2853"/>
      <c r="AB2963" s="1125"/>
      <c r="AC2963" s="1151"/>
      <c r="AD2963" s="1152"/>
      <c r="AE2963" s="1153"/>
      <c r="AF2963" s="1153"/>
      <c r="AG2963" s="1153"/>
      <c r="AH2963" s="124"/>
      <c r="AI2963" s="124"/>
      <c r="AJ2963" s="124"/>
      <c r="AK2963" s="124"/>
      <c r="AL2963" s="1153"/>
      <c r="AM2963" s="124"/>
      <c r="AN2963" s="124"/>
      <c r="AO2963" s="1153"/>
      <c r="AP2963" s="1153"/>
      <c r="AQ2963" s="1153"/>
      <c r="AR2963" s="1154"/>
      <c r="AS2963" s="1154"/>
      <c r="AT2963" s="1154"/>
      <c r="AU2963" s="1160"/>
      <c r="AV2963" s="1154"/>
      <c r="AW2963" s="1154"/>
      <c r="AX2963" s="1154"/>
      <c r="AY2963" s="1154"/>
      <c r="AZ2963" s="1154"/>
      <c r="BA2963" s="1154"/>
      <c r="BB2963" s="1154"/>
    </row>
    <row r="2964" spans="2:54" ht="15" customHeight="1">
      <c r="B2964" s="1155"/>
      <c r="C2964" s="3016" t="s">
        <v>1132</v>
      </c>
      <c r="D2964" s="3016" t="s">
        <v>842</v>
      </c>
      <c r="E2964" s="1146" t="s">
        <v>1127</v>
      </c>
      <c r="F2964" s="1106"/>
      <c r="G2964" s="441" t="s">
        <v>93</v>
      </c>
      <c r="H2964" s="441" t="s">
        <v>1103</v>
      </c>
      <c r="I2964" s="441" t="s">
        <v>1128</v>
      </c>
      <c r="J2964" s="441" t="s">
        <v>112</v>
      </c>
      <c r="K2964" s="1111" t="s">
        <v>1132</v>
      </c>
      <c r="L2964" s="441" t="s">
        <v>1120</v>
      </c>
      <c r="M2964" s="441" t="str">
        <f t="shared" si="180"/>
        <v>&lt;INSERT CONNECTION POINT NAME&gt;</v>
      </c>
      <c r="N2964" s="1111" t="s">
        <v>1106</v>
      </c>
      <c r="O2964" s="1112" t="s">
        <v>842</v>
      </c>
      <c r="P2964" s="1111"/>
      <c r="Q2964" s="2850"/>
      <c r="R2964" s="2097"/>
      <c r="S2964" s="2851"/>
      <c r="T2964" s="2851"/>
      <c r="U2964" s="2851"/>
      <c r="V2964" s="2851"/>
      <c r="W2964" s="2852"/>
      <c r="X2964" s="2852"/>
      <c r="Y2964" s="2852"/>
      <c r="Z2964" s="2852"/>
      <c r="AA2964" s="2853"/>
      <c r="AB2964" s="1125"/>
      <c r="AC2964" s="1151"/>
      <c r="AD2964" s="1152"/>
      <c r="AE2964" s="1153"/>
      <c r="AF2964" s="1153"/>
      <c r="AG2964" s="1153"/>
      <c r="AH2964" s="124"/>
      <c r="AI2964" s="124"/>
      <c r="AJ2964" s="124"/>
      <c r="AK2964" s="124"/>
      <c r="AL2964" s="1153"/>
      <c r="AM2964" s="124"/>
      <c r="AN2964" s="124"/>
      <c r="AO2964" s="1153"/>
      <c r="AP2964" s="1161"/>
      <c r="AQ2964" s="1153"/>
      <c r="AR2964" s="1154"/>
      <c r="AS2964" s="1154"/>
      <c r="AT2964" s="1154"/>
      <c r="AU2964" s="1160"/>
      <c r="AV2964" s="1154"/>
      <c r="AW2964" s="1154"/>
      <c r="AX2964" s="1154"/>
      <c r="AY2964" s="1154"/>
      <c r="AZ2964" s="1154"/>
      <c r="BA2964" s="1154"/>
      <c r="BB2964" s="1154"/>
    </row>
    <row r="2965" spans="2:54" ht="15" customHeight="1">
      <c r="B2965" s="1155"/>
      <c r="C2965" s="3017"/>
      <c r="D2965" s="3017"/>
      <c r="E2965" s="1146" t="s">
        <v>1130</v>
      </c>
      <c r="F2965" s="1106"/>
      <c r="G2965" s="441" t="s">
        <v>93</v>
      </c>
      <c r="H2965" s="441" t="s">
        <v>1103</v>
      </c>
      <c r="I2965" s="441" t="s">
        <v>1131</v>
      </c>
      <c r="J2965" s="441" t="s">
        <v>112</v>
      </c>
      <c r="K2965" s="1111" t="s">
        <v>1132</v>
      </c>
      <c r="L2965" s="441" t="s">
        <v>1120</v>
      </c>
      <c r="M2965" s="441" t="str">
        <f t="shared" si="180"/>
        <v>&lt;INSERT CONNECTION POINT NAME&gt;</v>
      </c>
      <c r="N2965" s="1111" t="s">
        <v>1106</v>
      </c>
      <c r="O2965" s="1112" t="s">
        <v>842</v>
      </c>
      <c r="P2965" s="1111"/>
      <c r="Q2965" s="2850"/>
      <c r="R2965" s="2097"/>
      <c r="S2965" s="2851"/>
      <c r="T2965" s="2851"/>
      <c r="U2965" s="2851"/>
      <c r="V2965" s="2851"/>
      <c r="W2965" s="2852"/>
      <c r="X2965" s="2852"/>
      <c r="Y2965" s="2852"/>
      <c r="Z2965" s="2852"/>
      <c r="AA2965" s="2853"/>
      <c r="AB2965" s="1125"/>
      <c r="AC2965" s="1151"/>
      <c r="AD2965" s="1152"/>
      <c r="AE2965" s="1153"/>
      <c r="AF2965" s="1153"/>
      <c r="AG2965" s="1153"/>
      <c r="AH2965" s="124"/>
      <c r="AI2965" s="124"/>
      <c r="AJ2965" s="124"/>
      <c r="AK2965" s="124"/>
      <c r="AL2965" s="1153"/>
      <c r="AM2965" s="124"/>
      <c r="AN2965" s="124"/>
      <c r="AO2965" s="1153"/>
      <c r="AP2965" s="1161"/>
      <c r="AQ2965" s="1153"/>
      <c r="AR2965" s="1154"/>
      <c r="AS2965" s="1154"/>
      <c r="AT2965" s="1154"/>
      <c r="AU2965" s="1160"/>
      <c r="AV2965" s="1154"/>
      <c r="AW2965" s="1154"/>
      <c r="AX2965" s="1154"/>
      <c r="AY2965" s="1154"/>
      <c r="AZ2965" s="1154"/>
      <c r="BA2965" s="1154"/>
      <c r="BB2965" s="1154"/>
    </row>
    <row r="2966" spans="2:54" ht="15" customHeight="1">
      <c r="B2966" s="1155"/>
      <c r="C2966" s="3016" t="s">
        <v>1133</v>
      </c>
      <c r="D2966" s="3016"/>
      <c r="E2966" s="1146" t="s">
        <v>1127</v>
      </c>
      <c r="F2966" s="1106"/>
      <c r="G2966" s="441" t="s">
        <v>93</v>
      </c>
      <c r="H2966" s="441" t="s">
        <v>1103</v>
      </c>
      <c r="I2966" s="441" t="s">
        <v>1128</v>
      </c>
      <c r="J2966" s="441" t="s">
        <v>112</v>
      </c>
      <c r="K2966" s="1111" t="s">
        <v>1133</v>
      </c>
      <c r="L2966" s="441" t="s">
        <v>1120</v>
      </c>
      <c r="M2966" s="441" t="str">
        <f t="shared" si="180"/>
        <v>&lt;INSERT CONNECTION POINT NAME&gt;</v>
      </c>
      <c r="N2966" s="1111" t="s">
        <v>1108</v>
      </c>
      <c r="O2966" s="1111" t="s">
        <v>1109</v>
      </c>
      <c r="P2966" s="1111"/>
      <c r="Q2966" s="2856"/>
      <c r="R2966" s="2098"/>
      <c r="S2966" s="2858"/>
      <c r="T2966" s="2858"/>
      <c r="U2966" s="2858"/>
      <c r="V2966" s="2858"/>
      <c r="W2966" s="2859"/>
      <c r="X2966" s="2859"/>
      <c r="Y2966" s="2859"/>
      <c r="Z2966" s="2859"/>
      <c r="AA2966" s="2860"/>
      <c r="AB2966" s="1125"/>
      <c r="AC2966" s="1151"/>
      <c r="AD2966" s="1152"/>
      <c r="AE2966" s="1153"/>
      <c r="AF2966" s="1153"/>
      <c r="AG2966" s="1153"/>
      <c r="AH2966" s="124"/>
      <c r="AI2966" s="124"/>
      <c r="AJ2966" s="124"/>
      <c r="AK2966" s="124"/>
      <c r="AL2966" s="1153"/>
      <c r="AM2966" s="124"/>
      <c r="AN2966" s="124"/>
      <c r="AO2966" s="1153"/>
      <c r="AP2966" s="1153"/>
      <c r="AQ2966" s="1153"/>
      <c r="AR2966" s="1154"/>
      <c r="AS2966" s="1154"/>
      <c r="AT2966" s="1154"/>
      <c r="AU2966" s="1154"/>
      <c r="AV2966" s="1154"/>
      <c r="AW2966" s="1154"/>
      <c r="AX2966" s="1154"/>
      <c r="AY2966" s="1154"/>
      <c r="AZ2966" s="1154"/>
      <c r="BA2966" s="1154"/>
      <c r="BB2966" s="1154"/>
    </row>
    <row r="2967" spans="2:54" ht="15" customHeight="1">
      <c r="B2967" s="1155"/>
      <c r="C2967" s="3017"/>
      <c r="D2967" s="3017"/>
      <c r="E2967" s="1146" t="s">
        <v>1130</v>
      </c>
      <c r="F2967" s="1106"/>
      <c r="G2967" s="441" t="s">
        <v>93</v>
      </c>
      <c r="H2967" s="441" t="s">
        <v>1103</v>
      </c>
      <c r="I2967" s="441" t="s">
        <v>1131</v>
      </c>
      <c r="J2967" s="441" t="s">
        <v>112</v>
      </c>
      <c r="K2967" s="1111" t="s">
        <v>1133</v>
      </c>
      <c r="L2967" s="441" t="s">
        <v>1120</v>
      </c>
      <c r="M2967" s="441" t="str">
        <f t="shared" si="180"/>
        <v>&lt;INSERT CONNECTION POINT NAME&gt;</v>
      </c>
      <c r="N2967" s="1111" t="s">
        <v>1108</v>
      </c>
      <c r="O2967" s="1111" t="s">
        <v>1109</v>
      </c>
      <c r="P2967" s="1111"/>
      <c r="Q2967" s="2856"/>
      <c r="R2967" s="2098"/>
      <c r="S2967" s="2858"/>
      <c r="T2967" s="2858"/>
      <c r="U2967" s="2858"/>
      <c r="V2967" s="2858"/>
      <c r="W2967" s="2859"/>
      <c r="X2967" s="2859"/>
      <c r="Y2967" s="2859"/>
      <c r="Z2967" s="2859"/>
      <c r="AA2967" s="2860"/>
      <c r="AB2967" s="1125"/>
      <c r="AC2967" s="1151"/>
      <c r="AD2967" s="1152"/>
      <c r="AE2967" s="1153"/>
      <c r="AF2967" s="1153"/>
      <c r="AG2967" s="1153"/>
      <c r="AH2967" s="124"/>
      <c r="AI2967" s="124"/>
      <c r="AJ2967" s="124"/>
      <c r="AK2967" s="124"/>
      <c r="AL2967" s="1153"/>
      <c r="AM2967" s="124"/>
      <c r="AN2967" s="124"/>
      <c r="AO2967" s="1153"/>
      <c r="AP2967" s="1153"/>
      <c r="AQ2967" s="1153"/>
      <c r="AR2967" s="1154"/>
      <c r="AS2967" s="1154"/>
      <c r="AT2967" s="1154"/>
      <c r="AU2967" s="1154"/>
      <c r="AV2967" s="1154"/>
      <c r="AW2967" s="1154"/>
      <c r="AX2967" s="1154"/>
      <c r="AY2967" s="1154"/>
      <c r="AZ2967" s="1154"/>
      <c r="BA2967" s="1154"/>
      <c r="BB2967" s="1154"/>
    </row>
    <row r="2968" spans="2:54" ht="15" customHeight="1">
      <c r="B2968" s="1155"/>
      <c r="C2968" s="3016" t="s">
        <v>1110</v>
      </c>
      <c r="D2968" s="3016"/>
      <c r="E2968" s="1146" t="s">
        <v>1127</v>
      </c>
      <c r="F2968" s="1106"/>
      <c r="G2968" s="441" t="s">
        <v>93</v>
      </c>
      <c r="H2968" s="441" t="s">
        <v>1103</v>
      </c>
      <c r="I2968" s="441" t="s">
        <v>1128</v>
      </c>
      <c r="J2968" s="441" t="s">
        <v>112</v>
      </c>
      <c r="K2968" s="1111" t="s">
        <v>1110</v>
      </c>
      <c r="L2968" s="441" t="s">
        <v>1120</v>
      </c>
      <c r="M2968" s="441" t="str">
        <f t="shared" si="180"/>
        <v>&lt;INSERT CONNECTION POINT NAME&gt;</v>
      </c>
      <c r="N2968" s="1111" t="s">
        <v>1111</v>
      </c>
      <c r="O2968" s="1112">
        <v>0</v>
      </c>
      <c r="P2968" s="1111"/>
      <c r="Q2968" s="2890"/>
      <c r="R2968" s="2093"/>
      <c r="S2968" s="2883"/>
      <c r="T2968" s="2883"/>
      <c r="U2968" s="2883"/>
      <c r="V2968" s="2883"/>
      <c r="W2968" s="2863"/>
      <c r="X2968" s="2863"/>
      <c r="Y2968" s="2863"/>
      <c r="Z2968" s="2863"/>
      <c r="AA2968" s="2864"/>
      <c r="AB2968" s="1125"/>
      <c r="AC2968" s="1151"/>
      <c r="AD2968" s="1152"/>
      <c r="AE2968" s="1153"/>
      <c r="AF2968" s="1153"/>
      <c r="AG2968" s="1153"/>
      <c r="AH2968" s="124"/>
      <c r="AI2968" s="124"/>
      <c r="AJ2968" s="124"/>
      <c r="AK2968" s="124"/>
      <c r="AL2968" s="1153"/>
      <c r="AM2968" s="124"/>
      <c r="AN2968" s="124"/>
      <c r="AO2968" s="1153"/>
      <c r="AP2968" s="1161"/>
      <c r="AQ2968" s="1153"/>
      <c r="AR2968" s="1154"/>
      <c r="AS2968" s="1154"/>
      <c r="AT2968" s="1154"/>
      <c r="AU2968" s="1154"/>
      <c r="AV2968" s="1154"/>
      <c r="AW2968" s="1154"/>
      <c r="AX2968" s="1154"/>
      <c r="AY2968" s="1154"/>
      <c r="AZ2968" s="1154"/>
      <c r="BA2968" s="1154"/>
      <c r="BB2968" s="1154"/>
    </row>
    <row r="2969" spans="2:54" ht="15" customHeight="1">
      <c r="B2969" s="1155"/>
      <c r="C2969" s="3017"/>
      <c r="D2969" s="3017"/>
      <c r="E2969" s="1146" t="s">
        <v>1130</v>
      </c>
      <c r="F2969" s="1106"/>
      <c r="G2969" s="441" t="s">
        <v>93</v>
      </c>
      <c r="H2969" s="441" t="s">
        <v>1103</v>
      </c>
      <c r="I2969" s="441" t="s">
        <v>1131</v>
      </c>
      <c r="J2969" s="441" t="s">
        <v>112</v>
      </c>
      <c r="K2969" s="1111" t="s">
        <v>1110</v>
      </c>
      <c r="L2969" s="441" t="s">
        <v>1120</v>
      </c>
      <c r="M2969" s="441" t="str">
        <f t="shared" si="180"/>
        <v>&lt;INSERT CONNECTION POINT NAME&gt;</v>
      </c>
      <c r="N2969" s="1111" t="s">
        <v>1111</v>
      </c>
      <c r="O2969" s="1112">
        <v>0</v>
      </c>
      <c r="P2969" s="1111"/>
      <c r="Q2969" s="2890"/>
      <c r="R2969" s="2093"/>
      <c r="S2969" s="2883"/>
      <c r="T2969" s="2883"/>
      <c r="U2969" s="2883"/>
      <c r="V2969" s="2883"/>
      <c r="W2969" s="2863"/>
      <c r="X2969" s="2863"/>
      <c r="Y2969" s="2863"/>
      <c r="Z2969" s="2863"/>
      <c r="AA2969" s="2864"/>
      <c r="AB2969" s="1125"/>
      <c r="AC2969" s="1151"/>
      <c r="AD2969" s="1152"/>
      <c r="AE2969" s="1153"/>
      <c r="AF2969" s="1153"/>
      <c r="AG2969" s="1153"/>
      <c r="AH2969" s="124"/>
      <c r="AI2969" s="124"/>
      <c r="AJ2969" s="124"/>
      <c r="AK2969" s="124"/>
      <c r="AL2969" s="1153"/>
      <c r="AM2969" s="124"/>
      <c r="AN2969" s="124"/>
      <c r="AO2969" s="1153"/>
      <c r="AP2969" s="1161"/>
      <c r="AQ2969" s="1153"/>
      <c r="AR2969" s="1154"/>
      <c r="AS2969" s="1154"/>
      <c r="AT2969" s="1154"/>
      <c r="AU2969" s="1154"/>
      <c r="AV2969" s="1154"/>
      <c r="AW2969" s="1154"/>
      <c r="AX2969" s="1154"/>
      <c r="AY2969" s="1154"/>
      <c r="AZ2969" s="1154"/>
      <c r="BA2969" s="1154"/>
      <c r="BB2969" s="1154"/>
    </row>
    <row r="2970" spans="2:54" ht="15" customHeight="1">
      <c r="B2970" s="1155"/>
      <c r="C2970" s="3016" t="s">
        <v>1112</v>
      </c>
      <c r="D2970" s="3016"/>
      <c r="E2970" s="1146" t="s">
        <v>1127</v>
      </c>
      <c r="F2970" s="1106"/>
      <c r="G2970" s="441" t="s">
        <v>93</v>
      </c>
      <c r="H2970" s="441" t="s">
        <v>1103</v>
      </c>
      <c r="I2970" s="441" t="s">
        <v>1128</v>
      </c>
      <c r="J2970" s="441" t="s">
        <v>112</v>
      </c>
      <c r="K2970" s="1111" t="s">
        <v>1112</v>
      </c>
      <c r="L2970" s="441" t="s">
        <v>1120</v>
      </c>
      <c r="M2970" s="441" t="str">
        <f t="shared" si="180"/>
        <v>&lt;INSERT CONNECTION POINT NAME&gt;</v>
      </c>
      <c r="N2970" s="1111" t="s">
        <v>1113</v>
      </c>
      <c r="O2970" s="1111" t="s">
        <v>1113</v>
      </c>
      <c r="P2970" s="1111"/>
      <c r="Q2970" s="2891"/>
      <c r="R2970" s="2866"/>
      <c r="S2970" s="2866"/>
      <c r="T2970" s="2866"/>
      <c r="U2970" s="2866"/>
      <c r="V2970" s="2866"/>
      <c r="W2970" s="2866"/>
      <c r="X2970" s="2866"/>
      <c r="Y2970" s="2866"/>
      <c r="Z2970" s="2866"/>
      <c r="AA2970" s="2099"/>
      <c r="AB2970" s="1125"/>
      <c r="AC2970" s="1151"/>
      <c r="AD2970" s="1152"/>
      <c r="AE2970" s="1153"/>
      <c r="AF2970" s="1153"/>
      <c r="AG2970" s="1153"/>
      <c r="AH2970" s="124"/>
      <c r="AI2970" s="124"/>
      <c r="AJ2970" s="124"/>
      <c r="AK2970" s="124"/>
      <c r="AL2970" s="1153"/>
      <c r="AM2970" s="124"/>
      <c r="AN2970" s="124"/>
      <c r="AO2970" s="1153"/>
      <c r="AP2970" s="1153"/>
      <c r="AQ2970" s="1153"/>
      <c r="AR2970" s="1154"/>
      <c r="AS2970" s="1154"/>
      <c r="AT2970" s="1154"/>
      <c r="AU2970" s="1154"/>
      <c r="AV2970" s="1154"/>
      <c r="AW2970" s="1154"/>
      <c r="AX2970" s="1154"/>
      <c r="AY2970" s="1154"/>
      <c r="AZ2970" s="1154"/>
      <c r="BA2970" s="1154"/>
      <c r="BB2970" s="1154"/>
    </row>
    <row r="2971" spans="2:54" ht="15" customHeight="1">
      <c r="B2971" s="1155"/>
      <c r="C2971" s="3017"/>
      <c r="D2971" s="3017"/>
      <c r="E2971" s="1146" t="s">
        <v>1130</v>
      </c>
      <c r="F2971" s="1106"/>
      <c r="G2971" s="441" t="s">
        <v>93</v>
      </c>
      <c r="H2971" s="441" t="s">
        <v>1103</v>
      </c>
      <c r="I2971" s="441" t="s">
        <v>1131</v>
      </c>
      <c r="J2971" s="441" t="s">
        <v>112</v>
      </c>
      <c r="K2971" s="1111" t="s">
        <v>1112</v>
      </c>
      <c r="L2971" s="441" t="s">
        <v>1120</v>
      </c>
      <c r="M2971" s="441" t="str">
        <f t="shared" si="180"/>
        <v>&lt;INSERT CONNECTION POINT NAME&gt;</v>
      </c>
      <c r="N2971" s="1111" t="s">
        <v>1113</v>
      </c>
      <c r="O2971" s="1111" t="s">
        <v>1113</v>
      </c>
      <c r="P2971" s="1111"/>
      <c r="Q2971" s="2891"/>
      <c r="R2971" s="2866"/>
      <c r="S2971" s="2866"/>
      <c r="T2971" s="2866"/>
      <c r="U2971" s="2866"/>
      <c r="V2971" s="2866"/>
      <c r="W2971" s="2866"/>
      <c r="X2971" s="2866"/>
      <c r="Y2971" s="2866"/>
      <c r="Z2971" s="2866"/>
      <c r="AA2971" s="2099"/>
      <c r="AB2971" s="1125"/>
      <c r="AC2971" s="1151"/>
      <c r="AD2971" s="1152"/>
      <c r="AE2971" s="1153"/>
      <c r="AF2971" s="1153"/>
      <c r="AG2971" s="1153"/>
      <c r="AH2971" s="124"/>
      <c r="AI2971" s="124"/>
      <c r="AJ2971" s="124"/>
      <c r="AK2971" s="124"/>
      <c r="AL2971" s="1153"/>
      <c r="AM2971" s="124"/>
      <c r="AN2971" s="124"/>
      <c r="AO2971" s="1153"/>
      <c r="AP2971" s="1153"/>
      <c r="AQ2971" s="1153"/>
      <c r="AR2971" s="1154"/>
      <c r="AS2971" s="1154"/>
      <c r="AT2971" s="1154"/>
      <c r="AU2971" s="1154"/>
      <c r="AV2971" s="1154"/>
      <c r="AW2971" s="1154"/>
      <c r="AX2971" s="1154"/>
      <c r="AY2971" s="1154"/>
      <c r="AZ2971" s="1154"/>
      <c r="BA2971" s="1154"/>
      <c r="BB2971" s="1154"/>
    </row>
    <row r="2972" spans="2:54" ht="15" customHeight="1">
      <c r="B2972" s="1155"/>
      <c r="C2972" s="3016" t="s">
        <v>1134</v>
      </c>
      <c r="D2972" s="3016" t="s">
        <v>833</v>
      </c>
      <c r="E2972" s="1146" t="s">
        <v>1127</v>
      </c>
      <c r="F2972" s="1106"/>
      <c r="G2972" s="441" t="s">
        <v>93</v>
      </c>
      <c r="H2972" s="441" t="s">
        <v>1103</v>
      </c>
      <c r="I2972" s="441" t="s">
        <v>1128</v>
      </c>
      <c r="J2972" s="441" t="s">
        <v>112</v>
      </c>
      <c r="K2972" s="1111" t="s">
        <v>1134</v>
      </c>
      <c r="L2972" s="441" t="s">
        <v>1120</v>
      </c>
      <c r="M2972" s="441" t="str">
        <f t="shared" si="180"/>
        <v>&lt;INSERT CONNECTION POINT NAME&gt;</v>
      </c>
      <c r="N2972" s="1111" t="s">
        <v>1115</v>
      </c>
      <c r="O2972" s="1111" t="s">
        <v>833</v>
      </c>
      <c r="P2972" s="1111"/>
      <c r="Q2972" s="2892"/>
      <c r="R2972" s="2096"/>
      <c r="S2972" s="2870"/>
      <c r="T2972" s="2870"/>
      <c r="U2972" s="2870"/>
      <c r="V2972" s="2870"/>
      <c r="W2972" s="2870"/>
      <c r="X2972" s="2870"/>
      <c r="Y2972" s="2870"/>
      <c r="Z2972" s="2870"/>
      <c r="AA2972" s="2871"/>
      <c r="AB2972" s="1125"/>
      <c r="AC2972" s="1151"/>
      <c r="AD2972" s="1152"/>
      <c r="AE2972" s="1153"/>
      <c r="AF2972" s="1153"/>
      <c r="AG2972" s="1153"/>
      <c r="AH2972" s="124"/>
      <c r="AI2972" s="124"/>
      <c r="AJ2972" s="124"/>
      <c r="AK2972" s="124"/>
      <c r="AL2972" s="1153"/>
      <c r="AM2972" s="124"/>
      <c r="AN2972" s="124"/>
      <c r="AO2972" s="1153"/>
      <c r="AP2972" s="1153"/>
      <c r="AQ2972" s="1153"/>
      <c r="AR2972" s="1154"/>
      <c r="AS2972" s="1154"/>
      <c r="AT2972" s="1154"/>
      <c r="AU2972" s="1154"/>
      <c r="AV2972" s="1154"/>
      <c r="AW2972" s="1154"/>
      <c r="AX2972" s="1154"/>
      <c r="AY2972" s="1154"/>
      <c r="AZ2972" s="1154"/>
      <c r="BA2972" s="1154"/>
      <c r="BB2972" s="1154"/>
    </row>
    <row r="2973" spans="2:54" ht="15" customHeight="1">
      <c r="B2973" s="1155"/>
      <c r="C2973" s="3017"/>
      <c r="D2973" s="3017"/>
      <c r="E2973" s="1146" t="s">
        <v>1130</v>
      </c>
      <c r="F2973" s="1106"/>
      <c r="G2973" s="441" t="s">
        <v>93</v>
      </c>
      <c r="H2973" s="441" t="s">
        <v>1103</v>
      </c>
      <c r="I2973" s="441" t="s">
        <v>1131</v>
      </c>
      <c r="J2973" s="441" t="s">
        <v>112</v>
      </c>
      <c r="K2973" s="1111" t="s">
        <v>1134</v>
      </c>
      <c r="L2973" s="441" t="s">
        <v>1120</v>
      </c>
      <c r="M2973" s="441" t="str">
        <f t="shared" si="180"/>
        <v>&lt;INSERT CONNECTION POINT NAME&gt;</v>
      </c>
      <c r="N2973" s="1111" t="s">
        <v>1115</v>
      </c>
      <c r="O2973" s="1111" t="s">
        <v>833</v>
      </c>
      <c r="P2973" s="1111"/>
      <c r="Q2973" s="2892"/>
      <c r="R2973" s="2096"/>
      <c r="S2973" s="2870"/>
      <c r="T2973" s="2870"/>
      <c r="U2973" s="2870"/>
      <c r="V2973" s="2870"/>
      <c r="W2973" s="2870"/>
      <c r="X2973" s="2870"/>
      <c r="Y2973" s="2870"/>
      <c r="Z2973" s="2870"/>
      <c r="AA2973" s="2871"/>
      <c r="AB2973" s="1125"/>
      <c r="AC2973" s="1151"/>
      <c r="AD2973" s="1152"/>
      <c r="AE2973" s="1153"/>
      <c r="AF2973" s="1153"/>
      <c r="AG2973" s="1153"/>
      <c r="AH2973" s="124"/>
      <c r="AI2973" s="124"/>
      <c r="AJ2973" s="124"/>
      <c r="AK2973" s="124"/>
      <c r="AL2973" s="1153"/>
      <c r="AM2973" s="124"/>
      <c r="AN2973" s="124"/>
      <c r="AO2973" s="1153"/>
      <c r="AP2973" s="1153"/>
      <c r="AQ2973" s="1153"/>
      <c r="AR2973" s="1154"/>
      <c r="AS2973" s="1154"/>
      <c r="AT2973" s="1154"/>
      <c r="AU2973" s="1154"/>
      <c r="AV2973" s="1154"/>
      <c r="AW2973" s="1154"/>
      <c r="AX2973" s="1154"/>
      <c r="AY2973" s="1154"/>
      <c r="AZ2973" s="1154"/>
      <c r="BA2973" s="1154"/>
      <c r="BB2973" s="1154"/>
    </row>
    <row r="2974" spans="2:54" ht="15" customHeight="1">
      <c r="B2974" s="1155"/>
      <c r="C2974" s="3016" t="s">
        <v>1135</v>
      </c>
      <c r="D2974" s="3016" t="s">
        <v>833</v>
      </c>
      <c r="E2974" s="1146" t="s">
        <v>1127</v>
      </c>
      <c r="F2974" s="1106"/>
      <c r="G2974" s="441" t="s">
        <v>93</v>
      </c>
      <c r="H2974" s="441" t="s">
        <v>1103</v>
      </c>
      <c r="I2974" s="441" t="s">
        <v>1128</v>
      </c>
      <c r="J2974" s="441" t="s">
        <v>112</v>
      </c>
      <c r="K2974" s="1111" t="s">
        <v>1135</v>
      </c>
      <c r="L2974" s="441" t="s">
        <v>1120</v>
      </c>
      <c r="M2974" s="441" t="str">
        <f t="shared" si="180"/>
        <v>&lt;INSERT CONNECTION POINT NAME&gt;</v>
      </c>
      <c r="N2974" s="1111" t="s">
        <v>1106</v>
      </c>
      <c r="O2974" s="1111" t="s">
        <v>833</v>
      </c>
      <c r="P2974" s="1111"/>
      <c r="Q2974" s="2892"/>
      <c r="R2974" s="2096"/>
      <c r="S2974" s="2870"/>
      <c r="T2974" s="2870"/>
      <c r="U2974" s="2870"/>
      <c r="V2974" s="2870"/>
      <c r="W2974" s="2870"/>
      <c r="X2974" s="2870"/>
      <c r="Y2974" s="2870"/>
      <c r="Z2974" s="2870"/>
      <c r="AA2974" s="2871"/>
      <c r="AB2974" s="1125"/>
      <c r="AC2974" s="1151"/>
      <c r="AD2974" s="1152"/>
      <c r="AE2974" s="1153"/>
      <c r="AF2974" s="1153"/>
      <c r="AG2974" s="1153"/>
      <c r="AH2974" s="124"/>
      <c r="AI2974" s="124"/>
      <c r="AJ2974" s="124"/>
      <c r="AK2974" s="124"/>
      <c r="AL2974" s="1153"/>
      <c r="AM2974" s="124"/>
      <c r="AN2974" s="124"/>
      <c r="AO2974" s="1153"/>
      <c r="AP2974" s="1153"/>
      <c r="AQ2974" s="1153"/>
      <c r="AR2974" s="1154"/>
      <c r="AS2974" s="1154"/>
      <c r="AT2974" s="1154"/>
      <c r="AU2974" s="1154"/>
      <c r="AV2974" s="1154"/>
      <c r="AW2974" s="1154"/>
      <c r="AX2974" s="1154"/>
      <c r="AY2974" s="1154"/>
      <c r="AZ2974" s="1154"/>
      <c r="BA2974" s="1154"/>
      <c r="BB2974" s="1154"/>
    </row>
    <row r="2975" spans="2:54" ht="15" customHeight="1">
      <c r="B2975" s="1155"/>
      <c r="C2975" s="3017"/>
      <c r="D2975" s="3017"/>
      <c r="E2975" s="1146" t="s">
        <v>1130</v>
      </c>
      <c r="F2975" s="1106"/>
      <c r="G2975" s="441" t="s">
        <v>93</v>
      </c>
      <c r="H2975" s="441" t="s">
        <v>1103</v>
      </c>
      <c r="I2975" s="441" t="s">
        <v>1131</v>
      </c>
      <c r="J2975" s="441" t="s">
        <v>112</v>
      </c>
      <c r="K2975" s="1111" t="s">
        <v>1135</v>
      </c>
      <c r="L2975" s="441" t="s">
        <v>1120</v>
      </c>
      <c r="M2975" s="441" t="str">
        <f t="shared" si="180"/>
        <v>&lt;INSERT CONNECTION POINT NAME&gt;</v>
      </c>
      <c r="N2975" s="1111" t="s">
        <v>1106</v>
      </c>
      <c r="O2975" s="1111" t="s">
        <v>833</v>
      </c>
      <c r="P2975" s="1111"/>
      <c r="Q2975" s="2892"/>
      <c r="R2975" s="2096"/>
      <c r="S2975" s="2870"/>
      <c r="T2975" s="2870"/>
      <c r="U2975" s="2870"/>
      <c r="V2975" s="2870"/>
      <c r="W2975" s="2870"/>
      <c r="X2975" s="2870"/>
      <c r="Y2975" s="2870"/>
      <c r="Z2975" s="2870"/>
      <c r="AA2975" s="2871"/>
      <c r="AB2975" s="1125"/>
      <c r="AC2975" s="1151"/>
      <c r="AD2975" s="1152"/>
      <c r="AE2975" s="1153"/>
      <c r="AF2975" s="1153"/>
      <c r="AG2975" s="1153"/>
      <c r="AH2975" s="124"/>
      <c r="AI2975" s="124"/>
      <c r="AJ2975" s="124"/>
      <c r="AK2975" s="124"/>
      <c r="AL2975" s="1153"/>
      <c r="AM2975" s="124"/>
      <c r="AN2975" s="124"/>
      <c r="AO2975" s="1153"/>
      <c r="AP2975" s="1153"/>
      <c r="AQ2975" s="1153"/>
      <c r="AR2975" s="1154"/>
      <c r="AS2975" s="1154"/>
      <c r="AT2975" s="1154"/>
      <c r="AU2975" s="1154"/>
      <c r="AV2975" s="1154"/>
      <c r="AW2975" s="1154"/>
      <c r="AX2975" s="1154"/>
      <c r="AY2975" s="1154"/>
      <c r="AZ2975" s="1154"/>
      <c r="BA2975" s="1154"/>
      <c r="BB2975" s="1154"/>
    </row>
    <row r="2976" spans="2:54" ht="15" customHeight="1">
      <c r="B2976" s="1155"/>
      <c r="C2976" s="3016" t="s">
        <v>1135</v>
      </c>
      <c r="D2976" s="3016" t="s">
        <v>842</v>
      </c>
      <c r="E2976" s="1146" t="s">
        <v>1127</v>
      </c>
      <c r="F2976" s="1106"/>
      <c r="G2976" s="441" t="s">
        <v>93</v>
      </c>
      <c r="H2976" s="441" t="s">
        <v>1103</v>
      </c>
      <c r="I2976" s="441" t="s">
        <v>1128</v>
      </c>
      <c r="J2976" s="441" t="s">
        <v>112</v>
      </c>
      <c r="K2976" s="1111" t="s">
        <v>1135</v>
      </c>
      <c r="L2976" s="441" t="s">
        <v>1120</v>
      </c>
      <c r="M2976" s="441" t="str">
        <f t="shared" si="180"/>
        <v>&lt;INSERT CONNECTION POINT NAME&gt;</v>
      </c>
      <c r="N2976" s="1111" t="s">
        <v>1106</v>
      </c>
      <c r="O2976" s="1111" t="s">
        <v>842</v>
      </c>
      <c r="P2976" s="1111"/>
      <c r="Q2976" s="2892"/>
      <c r="R2976" s="2096"/>
      <c r="S2976" s="2870"/>
      <c r="T2976" s="2870"/>
      <c r="U2976" s="2870"/>
      <c r="V2976" s="2870"/>
      <c r="W2976" s="2870"/>
      <c r="X2976" s="2870"/>
      <c r="Y2976" s="2870"/>
      <c r="Z2976" s="2870"/>
      <c r="AA2976" s="2871"/>
      <c r="AB2976" s="1125"/>
      <c r="AC2976" s="1151"/>
      <c r="AD2976" s="1152"/>
      <c r="AE2976" s="1153"/>
      <c r="AF2976" s="1153"/>
      <c r="AG2976" s="1153"/>
      <c r="AH2976" s="124"/>
      <c r="AI2976" s="124"/>
      <c r="AJ2976" s="124"/>
      <c r="AK2976" s="124"/>
      <c r="AL2976" s="1153"/>
      <c r="AM2976" s="124"/>
      <c r="AN2976" s="124"/>
      <c r="AO2976" s="1153"/>
      <c r="AP2976" s="1153"/>
      <c r="AQ2976" s="1153"/>
      <c r="AR2976" s="1154"/>
      <c r="AS2976" s="1154"/>
      <c r="AT2976" s="1154"/>
      <c r="AU2976" s="1154"/>
      <c r="AV2976" s="1154"/>
      <c r="AW2976" s="1154"/>
      <c r="AX2976" s="1154"/>
      <c r="AY2976" s="1154"/>
      <c r="AZ2976" s="1154"/>
      <c r="BA2976" s="1154"/>
      <c r="BB2976" s="1154"/>
    </row>
    <row r="2977" spans="2:54" ht="15" customHeight="1">
      <c r="B2977" s="1155"/>
      <c r="C2977" s="3017"/>
      <c r="D2977" s="3017"/>
      <c r="E2977" s="1146" t="s">
        <v>1130</v>
      </c>
      <c r="F2977" s="1106"/>
      <c r="G2977" s="441" t="s">
        <v>93</v>
      </c>
      <c r="H2977" s="441" t="s">
        <v>1103</v>
      </c>
      <c r="I2977" s="441" t="s">
        <v>1131</v>
      </c>
      <c r="J2977" s="441" t="s">
        <v>112</v>
      </c>
      <c r="K2977" s="1111" t="s">
        <v>1135</v>
      </c>
      <c r="L2977" s="441" t="s">
        <v>1120</v>
      </c>
      <c r="M2977" s="441" t="str">
        <f t="shared" si="180"/>
        <v>&lt;INSERT CONNECTION POINT NAME&gt;</v>
      </c>
      <c r="N2977" s="1111" t="s">
        <v>1106</v>
      </c>
      <c r="O2977" s="1111" t="s">
        <v>842</v>
      </c>
      <c r="P2977" s="1111"/>
      <c r="Q2977" s="2892"/>
      <c r="R2977" s="2096"/>
      <c r="S2977" s="2870"/>
      <c r="T2977" s="2870"/>
      <c r="U2977" s="2870"/>
      <c r="V2977" s="2870"/>
      <c r="W2977" s="2870"/>
      <c r="X2977" s="2870"/>
      <c r="Y2977" s="2870"/>
      <c r="Z2977" s="2870"/>
      <c r="AA2977" s="2871"/>
      <c r="AB2977" s="1125"/>
      <c r="AC2977" s="1151"/>
      <c r="AD2977" s="1152"/>
      <c r="AE2977" s="1153"/>
      <c r="AF2977" s="1153"/>
      <c r="AG2977" s="1153"/>
      <c r="AH2977" s="124"/>
      <c r="AI2977" s="124"/>
      <c r="AJ2977" s="124"/>
      <c r="AK2977" s="124"/>
      <c r="AL2977" s="1153"/>
      <c r="AM2977" s="124"/>
      <c r="AN2977" s="124"/>
      <c r="AO2977" s="1153"/>
      <c r="AP2977" s="1153"/>
      <c r="AQ2977" s="1153"/>
      <c r="AR2977" s="1154"/>
      <c r="AS2977" s="1154"/>
      <c r="AT2977" s="1154"/>
      <c r="AU2977" s="1154"/>
      <c r="AV2977" s="1154"/>
      <c r="AW2977" s="1154"/>
      <c r="AX2977" s="1154"/>
      <c r="AY2977" s="1154"/>
      <c r="AZ2977" s="1154"/>
      <c r="BA2977" s="1154"/>
      <c r="BB2977" s="1154"/>
    </row>
    <row r="2978" spans="2:54" ht="15" customHeight="1">
      <c r="B2978" s="1155"/>
      <c r="C2978" s="3016" t="s">
        <v>1136</v>
      </c>
      <c r="D2978" s="3016" t="s">
        <v>833</v>
      </c>
      <c r="E2978" s="1146" t="s">
        <v>1127</v>
      </c>
      <c r="F2978" s="1106"/>
      <c r="G2978" s="441" t="s">
        <v>93</v>
      </c>
      <c r="H2978" s="441" t="s">
        <v>1103</v>
      </c>
      <c r="I2978" s="441" t="s">
        <v>1128</v>
      </c>
      <c r="J2978" s="441" t="s">
        <v>112</v>
      </c>
      <c r="K2978" s="1111" t="s">
        <v>1136</v>
      </c>
      <c r="L2978" s="441" t="s">
        <v>1120</v>
      </c>
      <c r="M2978" s="441" t="str">
        <f t="shared" si="180"/>
        <v>&lt;INSERT CONNECTION POINT NAME&gt;</v>
      </c>
      <c r="N2978" s="1111" t="s">
        <v>1106</v>
      </c>
      <c r="O2978" s="1111" t="s">
        <v>833</v>
      </c>
      <c r="P2978" s="1111"/>
      <c r="Q2978" s="2892"/>
      <c r="R2978" s="2096"/>
      <c r="S2978" s="2870"/>
      <c r="T2978" s="2870"/>
      <c r="U2978" s="2870"/>
      <c r="V2978" s="2870"/>
      <c r="W2978" s="2870"/>
      <c r="X2978" s="2870"/>
      <c r="Y2978" s="2870"/>
      <c r="Z2978" s="2870"/>
      <c r="AA2978" s="2871"/>
      <c r="AB2978" s="1125"/>
      <c r="AC2978" s="1151"/>
      <c r="AD2978" s="1152"/>
      <c r="AE2978" s="1153"/>
      <c r="AF2978" s="1153"/>
      <c r="AG2978" s="1153"/>
      <c r="AH2978" s="124"/>
      <c r="AI2978" s="124"/>
      <c r="AJ2978" s="124"/>
      <c r="AK2978" s="124"/>
      <c r="AL2978" s="1153"/>
      <c r="AM2978" s="124"/>
      <c r="AN2978" s="124"/>
      <c r="AO2978" s="1153"/>
      <c r="AP2978" s="1153"/>
      <c r="AQ2978" s="1153"/>
      <c r="AR2978" s="1154"/>
      <c r="AS2978" s="1154"/>
      <c r="AT2978" s="1154"/>
      <c r="AU2978" s="1154"/>
      <c r="AV2978" s="1154"/>
      <c r="AW2978" s="1154"/>
      <c r="AX2978" s="1154"/>
      <c r="AY2978" s="1154"/>
      <c r="AZ2978" s="1154"/>
      <c r="BA2978" s="1154"/>
      <c r="BB2978" s="1154"/>
    </row>
    <row r="2979" spans="2:54" ht="15" customHeight="1">
      <c r="B2979" s="1155"/>
      <c r="C2979" s="3017"/>
      <c r="D2979" s="3017"/>
      <c r="E2979" s="1146" t="s">
        <v>1130</v>
      </c>
      <c r="F2979" s="1106"/>
      <c r="G2979" s="441" t="s">
        <v>93</v>
      </c>
      <c r="H2979" s="441" t="s">
        <v>1103</v>
      </c>
      <c r="I2979" s="441" t="s">
        <v>1131</v>
      </c>
      <c r="J2979" s="441" t="s">
        <v>112</v>
      </c>
      <c r="K2979" s="1111" t="s">
        <v>1136</v>
      </c>
      <c r="L2979" s="441" t="s">
        <v>1120</v>
      </c>
      <c r="M2979" s="441" t="str">
        <f t="shared" si="180"/>
        <v>&lt;INSERT CONNECTION POINT NAME&gt;</v>
      </c>
      <c r="N2979" s="1111" t="s">
        <v>1106</v>
      </c>
      <c r="O2979" s="1111" t="s">
        <v>833</v>
      </c>
      <c r="P2979" s="1111"/>
      <c r="Q2979" s="2100"/>
      <c r="R2979" s="2101"/>
      <c r="S2979" s="2102"/>
      <c r="T2979" s="2102"/>
      <c r="U2979" s="2102"/>
      <c r="V2979" s="2102"/>
      <c r="W2979" s="2102"/>
      <c r="X2979" s="2102"/>
      <c r="Y2979" s="2102"/>
      <c r="Z2979" s="2102"/>
      <c r="AA2979" s="2103"/>
      <c r="AB2979" s="1125"/>
      <c r="AC2979" s="1151"/>
      <c r="AD2979" s="1152"/>
      <c r="AE2979" s="1153"/>
      <c r="AF2979" s="1153"/>
      <c r="AG2979" s="1153"/>
      <c r="AH2979" s="124"/>
      <c r="AI2979" s="124"/>
      <c r="AJ2979" s="124"/>
      <c r="AK2979" s="124"/>
      <c r="AL2979" s="1153"/>
      <c r="AM2979" s="124"/>
      <c r="AN2979" s="124"/>
      <c r="AO2979" s="1153"/>
      <c r="AP2979" s="1153"/>
      <c r="AQ2979" s="1153"/>
      <c r="AR2979" s="1154"/>
      <c r="AS2979" s="1154"/>
      <c r="AT2979" s="1154"/>
      <c r="AU2979" s="1154"/>
      <c r="AV2979" s="1154"/>
      <c r="AW2979" s="1154"/>
      <c r="AX2979" s="1154"/>
      <c r="AY2979" s="1154"/>
      <c r="AZ2979" s="1154"/>
      <c r="BA2979" s="1154"/>
      <c r="BB2979" s="1154"/>
    </row>
    <row r="2980" spans="2:54" ht="15" customHeight="1">
      <c r="B2980" s="1155"/>
      <c r="C2980" s="3016" t="s">
        <v>1136</v>
      </c>
      <c r="D2980" s="3016" t="s">
        <v>842</v>
      </c>
      <c r="E2980" s="1146" t="s">
        <v>1127</v>
      </c>
      <c r="F2980" s="1106"/>
      <c r="G2980" s="441" t="s">
        <v>93</v>
      </c>
      <c r="H2980" s="441" t="s">
        <v>1103</v>
      </c>
      <c r="I2980" s="441" t="s">
        <v>1128</v>
      </c>
      <c r="J2980" s="441" t="s">
        <v>112</v>
      </c>
      <c r="K2980" s="1111" t="s">
        <v>1136</v>
      </c>
      <c r="L2980" s="441" t="s">
        <v>1120</v>
      </c>
      <c r="M2980" s="441" t="str">
        <f t="shared" si="180"/>
        <v>&lt;INSERT CONNECTION POINT NAME&gt;</v>
      </c>
      <c r="N2980" s="1111" t="s">
        <v>1106</v>
      </c>
      <c r="O2980" s="1111" t="s">
        <v>842</v>
      </c>
      <c r="P2980" s="1111"/>
      <c r="Q2980" s="2100"/>
      <c r="R2980" s="2101"/>
      <c r="S2980" s="2102"/>
      <c r="T2980" s="2102"/>
      <c r="U2980" s="2102"/>
      <c r="V2980" s="2102"/>
      <c r="W2980" s="2102"/>
      <c r="X2980" s="2102"/>
      <c r="Y2980" s="2102"/>
      <c r="Z2980" s="2102"/>
      <c r="AA2980" s="2103"/>
      <c r="AB2980" s="1125"/>
      <c r="AC2980" s="1151"/>
      <c r="AD2980" s="1152"/>
      <c r="AE2980" s="1153"/>
      <c r="AF2980" s="1153"/>
      <c r="AG2980" s="1153"/>
      <c r="AH2980" s="124"/>
      <c r="AI2980" s="124"/>
      <c r="AJ2980" s="124"/>
      <c r="AK2980" s="124"/>
      <c r="AL2980" s="1153"/>
      <c r="AM2980" s="124"/>
      <c r="AN2980" s="124"/>
      <c r="AO2980" s="1153"/>
      <c r="AP2980" s="1153"/>
      <c r="AQ2980" s="1153"/>
      <c r="AR2980" s="1154"/>
      <c r="AS2980" s="1154"/>
      <c r="AT2980" s="1154"/>
      <c r="AU2980" s="1154"/>
      <c r="AV2980" s="1154"/>
      <c r="AW2980" s="1154"/>
      <c r="AX2980" s="1154"/>
      <c r="AY2980" s="1154"/>
      <c r="AZ2980" s="1154"/>
      <c r="BA2980" s="1154"/>
      <c r="BB2980" s="1154"/>
    </row>
    <row r="2981" spans="2:54" ht="15" customHeight="1" thickBot="1">
      <c r="B2981" s="2872"/>
      <c r="C2981" s="3018"/>
      <c r="D2981" s="3018"/>
      <c r="E2981" s="2873" t="s">
        <v>1130</v>
      </c>
      <c r="F2981" s="1106"/>
      <c r="G2981" s="441" t="s">
        <v>93</v>
      </c>
      <c r="H2981" s="441" t="s">
        <v>1103</v>
      </c>
      <c r="I2981" s="441" t="s">
        <v>1131</v>
      </c>
      <c r="J2981" s="441" t="s">
        <v>112</v>
      </c>
      <c r="K2981" s="1111" t="s">
        <v>1136</v>
      </c>
      <c r="L2981" s="441" t="s">
        <v>1120</v>
      </c>
      <c r="M2981" s="441" t="str">
        <f t="shared" si="180"/>
        <v>&lt;INSERT CONNECTION POINT NAME&gt;</v>
      </c>
      <c r="N2981" s="1111" t="s">
        <v>1106</v>
      </c>
      <c r="O2981" s="1111" t="s">
        <v>842</v>
      </c>
      <c r="P2981" s="1111"/>
      <c r="Q2981" s="2893"/>
      <c r="R2981" s="2894"/>
      <c r="S2981" s="2877"/>
      <c r="T2981" s="2877"/>
      <c r="U2981" s="2877"/>
      <c r="V2981" s="2877"/>
      <c r="W2981" s="2877"/>
      <c r="X2981" s="2877"/>
      <c r="Y2981" s="2877"/>
      <c r="Z2981" s="2877"/>
      <c r="AA2981" s="2878"/>
      <c r="AB2981" s="1162"/>
      <c r="AC2981" s="1151"/>
      <c r="AD2981" s="1152"/>
      <c r="AE2981" s="1153"/>
      <c r="AF2981" s="1153"/>
      <c r="AG2981" s="1153"/>
      <c r="AH2981" s="124"/>
      <c r="AI2981" s="124"/>
      <c r="AJ2981" s="124"/>
      <c r="AK2981" s="124"/>
      <c r="AL2981" s="1153"/>
      <c r="AM2981" s="124"/>
      <c r="AN2981" s="124"/>
      <c r="AO2981" s="1153"/>
      <c r="AP2981" s="1153"/>
      <c r="AQ2981" s="1153"/>
      <c r="AR2981" s="1154"/>
      <c r="AS2981" s="1154"/>
      <c r="AT2981" s="1154"/>
      <c r="AU2981" s="1154"/>
      <c r="AV2981" s="1154"/>
      <c r="AW2981" s="1154"/>
      <c r="AX2981" s="1154"/>
      <c r="AY2981" s="1154"/>
      <c r="AZ2981" s="1154"/>
      <c r="BA2981" s="1154"/>
      <c r="BB2981" s="1154"/>
    </row>
    <row r="2982" spans="2:54" ht="15" customHeight="1">
      <c r="B2982" s="1145" t="s">
        <v>1125</v>
      </c>
      <c r="C2982" s="3019" t="s">
        <v>1126</v>
      </c>
      <c r="D2982" s="3019" t="s">
        <v>842</v>
      </c>
      <c r="E2982" s="1146" t="s">
        <v>1127</v>
      </c>
      <c r="F2982" s="1106"/>
      <c r="G2982" s="441" t="s">
        <v>93</v>
      </c>
      <c r="H2982" s="441" t="s">
        <v>1103</v>
      </c>
      <c r="I2982" s="441" t="s">
        <v>1128</v>
      </c>
      <c r="J2982" s="441" t="s">
        <v>112</v>
      </c>
      <c r="K2982" s="441" t="s">
        <v>1126</v>
      </c>
      <c r="L2982" s="441" t="s">
        <v>1120</v>
      </c>
      <c r="M2982" s="441" t="str">
        <f t="shared" ref="M2982" si="182">B2982</f>
        <v>&lt;INSERT CONNECTION POINT NAME&gt;</v>
      </c>
      <c r="N2982" s="441" t="s">
        <v>1129</v>
      </c>
      <c r="O2982" s="441" t="s">
        <v>842</v>
      </c>
      <c r="P2982" s="1111"/>
      <c r="Q2982" s="1147"/>
      <c r="R2982" s="1148"/>
      <c r="S2982" s="1149"/>
      <c r="T2982" s="1149"/>
      <c r="U2982" s="1149"/>
      <c r="V2982" s="1149"/>
      <c r="W2982" s="1149"/>
      <c r="X2982" s="1149"/>
      <c r="Y2982" s="1149"/>
      <c r="Z2982" s="1149"/>
      <c r="AA2982" s="1150"/>
      <c r="AB2982" s="1125"/>
      <c r="AC2982" s="1151"/>
      <c r="AD2982" s="1152"/>
      <c r="AE2982" s="1153"/>
      <c r="AF2982" s="1153"/>
      <c r="AG2982" s="1153"/>
      <c r="AH2982" s="124"/>
      <c r="AI2982" s="124"/>
      <c r="AJ2982" s="124"/>
      <c r="AK2982" s="124"/>
      <c r="AL2982" s="124"/>
      <c r="AM2982" s="124"/>
      <c r="AN2982" s="124"/>
      <c r="AO2982" s="124"/>
      <c r="AP2982" s="124"/>
      <c r="AQ2982" s="1153"/>
      <c r="AR2982" s="1154"/>
      <c r="AS2982" s="1154"/>
      <c r="AT2982" s="1154"/>
      <c r="AU2982" s="1154"/>
      <c r="AV2982" s="1154"/>
      <c r="AW2982" s="1154"/>
      <c r="AX2982" s="1154"/>
      <c r="AY2982" s="1154"/>
      <c r="AZ2982" s="1154"/>
      <c r="BA2982" s="1154"/>
      <c r="BB2982" s="1154"/>
    </row>
    <row r="2983" spans="2:54" ht="15" customHeight="1">
      <c r="B2983" s="1155"/>
      <c r="C2983" s="3017"/>
      <c r="D2983" s="3017"/>
      <c r="E2983" s="1146" t="s">
        <v>1130</v>
      </c>
      <c r="F2983" s="1106"/>
      <c r="G2983" s="441" t="s">
        <v>93</v>
      </c>
      <c r="H2983" s="441" t="s">
        <v>1103</v>
      </c>
      <c r="I2983" s="441" t="s">
        <v>1131</v>
      </c>
      <c r="J2983" s="441" t="s">
        <v>112</v>
      </c>
      <c r="K2983" s="441" t="s">
        <v>1126</v>
      </c>
      <c r="L2983" s="441" t="s">
        <v>1120</v>
      </c>
      <c r="M2983" s="441" t="str">
        <f t="shared" si="180"/>
        <v>&lt;INSERT CONNECTION POINT NAME&gt;</v>
      </c>
      <c r="N2983" s="441" t="s">
        <v>1129</v>
      </c>
      <c r="O2983" s="441" t="s">
        <v>842</v>
      </c>
      <c r="P2983" s="1111"/>
      <c r="Q2983" s="1156"/>
      <c r="R2983" s="1157"/>
      <c r="S2983" s="1158"/>
      <c r="T2983" s="1158"/>
      <c r="U2983" s="1158"/>
      <c r="V2983" s="1158"/>
      <c r="W2983" s="1158"/>
      <c r="X2983" s="1158"/>
      <c r="Y2983" s="1158"/>
      <c r="Z2983" s="1158"/>
      <c r="AA2983" s="1159"/>
      <c r="AB2983" s="1125"/>
      <c r="AC2983" s="1151"/>
      <c r="AD2983" s="1152"/>
      <c r="AE2983" s="1153"/>
      <c r="AF2983" s="1153"/>
      <c r="AG2983" s="1153"/>
      <c r="AH2983" s="124"/>
      <c r="AI2983" s="124"/>
      <c r="AJ2983" s="124"/>
      <c r="AK2983" s="124"/>
      <c r="AL2983" s="124"/>
      <c r="AM2983" s="124"/>
      <c r="AN2983" s="124"/>
      <c r="AO2983" s="124"/>
      <c r="AP2983" s="124"/>
      <c r="AQ2983" s="1153"/>
      <c r="AR2983" s="1154"/>
      <c r="AS2983" s="1154"/>
      <c r="AT2983" s="1154"/>
      <c r="AU2983" s="1154"/>
      <c r="AV2983" s="1154"/>
      <c r="AW2983" s="1154"/>
      <c r="AX2983" s="1154"/>
      <c r="AY2983" s="1154"/>
      <c r="AZ2983" s="1154"/>
      <c r="BA2983" s="1154"/>
      <c r="BB2983" s="1154"/>
    </row>
    <row r="2984" spans="2:54" ht="15" customHeight="1">
      <c r="B2984" s="1155"/>
      <c r="C2984" s="3016" t="s">
        <v>1132</v>
      </c>
      <c r="D2984" s="3016" t="s">
        <v>833</v>
      </c>
      <c r="E2984" s="1146" t="s">
        <v>1127</v>
      </c>
      <c r="F2984" s="1106"/>
      <c r="G2984" s="441" t="s">
        <v>93</v>
      </c>
      <c r="H2984" s="441" t="s">
        <v>1103</v>
      </c>
      <c r="I2984" s="441" t="s">
        <v>1128</v>
      </c>
      <c r="J2984" s="441" t="s">
        <v>112</v>
      </c>
      <c r="K2984" s="1111" t="s">
        <v>1132</v>
      </c>
      <c r="L2984" s="441" t="s">
        <v>1120</v>
      </c>
      <c r="M2984" s="441" t="str">
        <f t="shared" si="180"/>
        <v>&lt;INSERT CONNECTION POINT NAME&gt;</v>
      </c>
      <c r="N2984" s="1111" t="s">
        <v>1106</v>
      </c>
      <c r="O2984" s="1111" t="s">
        <v>833</v>
      </c>
      <c r="P2984" s="1111"/>
      <c r="Q2984" s="2850"/>
      <c r="R2984" s="2097"/>
      <c r="S2984" s="2851"/>
      <c r="T2984" s="2851"/>
      <c r="U2984" s="2851"/>
      <c r="V2984" s="2851"/>
      <c r="W2984" s="2852"/>
      <c r="X2984" s="2852"/>
      <c r="Y2984" s="2852"/>
      <c r="Z2984" s="2852"/>
      <c r="AA2984" s="2853"/>
      <c r="AB2984" s="1125"/>
      <c r="AC2984" s="1151"/>
      <c r="AD2984" s="1152"/>
      <c r="AE2984" s="1153"/>
      <c r="AF2984" s="1153"/>
      <c r="AG2984" s="1153"/>
      <c r="AH2984" s="124"/>
      <c r="AI2984" s="124"/>
      <c r="AJ2984" s="124"/>
      <c r="AK2984" s="124"/>
      <c r="AL2984" s="1153"/>
      <c r="AM2984" s="124"/>
      <c r="AN2984" s="124"/>
      <c r="AO2984" s="1153"/>
      <c r="AP2984" s="1153"/>
      <c r="AQ2984" s="1153"/>
      <c r="AR2984" s="1154"/>
      <c r="AS2984" s="1154"/>
      <c r="AT2984" s="1154"/>
      <c r="AU2984" s="1160"/>
      <c r="AV2984" s="1154"/>
      <c r="AW2984" s="1154"/>
      <c r="AX2984" s="1154"/>
      <c r="AY2984" s="1154"/>
      <c r="AZ2984" s="1154"/>
      <c r="BA2984" s="1154"/>
      <c r="BB2984" s="1154"/>
    </row>
    <row r="2985" spans="2:54" ht="15" customHeight="1">
      <c r="B2985" s="1155"/>
      <c r="C2985" s="3017"/>
      <c r="D2985" s="3017"/>
      <c r="E2985" s="1146" t="s">
        <v>1130</v>
      </c>
      <c r="F2985" s="1106"/>
      <c r="G2985" s="441" t="s">
        <v>93</v>
      </c>
      <c r="H2985" s="441" t="s">
        <v>1103</v>
      </c>
      <c r="I2985" s="441" t="s">
        <v>1131</v>
      </c>
      <c r="J2985" s="441" t="s">
        <v>112</v>
      </c>
      <c r="K2985" s="1111" t="s">
        <v>1132</v>
      </c>
      <c r="L2985" s="441" t="s">
        <v>1120</v>
      </c>
      <c r="M2985" s="441" t="str">
        <f t="shared" si="180"/>
        <v>&lt;INSERT CONNECTION POINT NAME&gt;</v>
      </c>
      <c r="N2985" s="1111" t="s">
        <v>1106</v>
      </c>
      <c r="O2985" s="1111" t="s">
        <v>833</v>
      </c>
      <c r="P2985" s="1111"/>
      <c r="Q2985" s="2850"/>
      <c r="R2985" s="2097"/>
      <c r="S2985" s="2851"/>
      <c r="T2985" s="2851"/>
      <c r="U2985" s="2851"/>
      <c r="V2985" s="2851"/>
      <c r="W2985" s="2852"/>
      <c r="X2985" s="2852"/>
      <c r="Y2985" s="2852"/>
      <c r="Z2985" s="2852"/>
      <c r="AA2985" s="2853"/>
      <c r="AB2985" s="1125"/>
      <c r="AC2985" s="1151"/>
      <c r="AD2985" s="1152"/>
      <c r="AE2985" s="1153"/>
      <c r="AF2985" s="1153"/>
      <c r="AG2985" s="1153"/>
      <c r="AH2985" s="124"/>
      <c r="AI2985" s="124"/>
      <c r="AJ2985" s="124"/>
      <c r="AK2985" s="124"/>
      <c r="AL2985" s="1153"/>
      <c r="AM2985" s="124"/>
      <c r="AN2985" s="124"/>
      <c r="AO2985" s="1153"/>
      <c r="AP2985" s="1153"/>
      <c r="AQ2985" s="1153"/>
      <c r="AR2985" s="1154"/>
      <c r="AS2985" s="1154"/>
      <c r="AT2985" s="1154"/>
      <c r="AU2985" s="1160"/>
      <c r="AV2985" s="1154"/>
      <c r="AW2985" s="1154"/>
      <c r="AX2985" s="1154"/>
      <c r="AY2985" s="1154"/>
      <c r="AZ2985" s="1154"/>
      <c r="BA2985" s="1154"/>
      <c r="BB2985" s="1154"/>
    </row>
    <row r="2986" spans="2:54" ht="15" customHeight="1">
      <c r="B2986" s="1155"/>
      <c r="C2986" s="3016" t="s">
        <v>1132</v>
      </c>
      <c r="D2986" s="3016" t="s">
        <v>842</v>
      </c>
      <c r="E2986" s="1146" t="s">
        <v>1127</v>
      </c>
      <c r="F2986" s="1106"/>
      <c r="G2986" s="441" t="s">
        <v>93</v>
      </c>
      <c r="H2986" s="441" t="s">
        <v>1103</v>
      </c>
      <c r="I2986" s="441" t="s">
        <v>1128</v>
      </c>
      <c r="J2986" s="441" t="s">
        <v>112</v>
      </c>
      <c r="K2986" s="1111" t="s">
        <v>1132</v>
      </c>
      <c r="L2986" s="441" t="s">
        <v>1120</v>
      </c>
      <c r="M2986" s="441" t="str">
        <f t="shared" si="180"/>
        <v>&lt;INSERT CONNECTION POINT NAME&gt;</v>
      </c>
      <c r="N2986" s="1111" t="s">
        <v>1106</v>
      </c>
      <c r="O2986" s="1112" t="s">
        <v>842</v>
      </c>
      <c r="P2986" s="1111"/>
      <c r="Q2986" s="2850"/>
      <c r="R2986" s="2097"/>
      <c r="S2986" s="2851"/>
      <c r="T2986" s="2851"/>
      <c r="U2986" s="2851"/>
      <c r="V2986" s="2851"/>
      <c r="W2986" s="2852"/>
      <c r="X2986" s="2852"/>
      <c r="Y2986" s="2852"/>
      <c r="Z2986" s="2852"/>
      <c r="AA2986" s="2853"/>
      <c r="AB2986" s="1125"/>
      <c r="AC2986" s="1151"/>
      <c r="AD2986" s="1152"/>
      <c r="AE2986" s="1153"/>
      <c r="AF2986" s="1153"/>
      <c r="AG2986" s="1153"/>
      <c r="AH2986" s="124"/>
      <c r="AI2986" s="124"/>
      <c r="AJ2986" s="124"/>
      <c r="AK2986" s="124"/>
      <c r="AL2986" s="1153"/>
      <c r="AM2986" s="124"/>
      <c r="AN2986" s="124"/>
      <c r="AO2986" s="1153"/>
      <c r="AP2986" s="1161"/>
      <c r="AQ2986" s="1153"/>
      <c r="AR2986" s="1154"/>
      <c r="AS2986" s="1154"/>
      <c r="AT2986" s="1154"/>
      <c r="AU2986" s="1160"/>
      <c r="AV2986" s="1154"/>
      <c r="AW2986" s="1154"/>
      <c r="AX2986" s="1154"/>
      <c r="AY2986" s="1154"/>
      <c r="AZ2986" s="1154"/>
      <c r="BA2986" s="1154"/>
      <c r="BB2986" s="1154"/>
    </row>
    <row r="2987" spans="2:54" ht="15" customHeight="1">
      <c r="B2987" s="1155"/>
      <c r="C2987" s="3017"/>
      <c r="D2987" s="3017"/>
      <c r="E2987" s="1146" t="s">
        <v>1130</v>
      </c>
      <c r="F2987" s="1106"/>
      <c r="G2987" s="441" t="s">
        <v>93</v>
      </c>
      <c r="H2987" s="441" t="s">
        <v>1103</v>
      </c>
      <c r="I2987" s="441" t="s">
        <v>1131</v>
      </c>
      <c r="J2987" s="441" t="s">
        <v>112</v>
      </c>
      <c r="K2987" s="1111" t="s">
        <v>1132</v>
      </c>
      <c r="L2987" s="441" t="s">
        <v>1120</v>
      </c>
      <c r="M2987" s="441" t="str">
        <f t="shared" si="180"/>
        <v>&lt;INSERT CONNECTION POINT NAME&gt;</v>
      </c>
      <c r="N2987" s="1111" t="s">
        <v>1106</v>
      </c>
      <c r="O2987" s="1112" t="s">
        <v>842</v>
      </c>
      <c r="P2987" s="1111"/>
      <c r="Q2987" s="2850"/>
      <c r="R2987" s="2097"/>
      <c r="S2987" s="2851"/>
      <c r="T2987" s="2851"/>
      <c r="U2987" s="2851"/>
      <c r="V2987" s="2851"/>
      <c r="W2987" s="2852"/>
      <c r="X2987" s="2852"/>
      <c r="Y2987" s="2852"/>
      <c r="Z2987" s="2852"/>
      <c r="AA2987" s="2853"/>
      <c r="AB2987" s="1125"/>
      <c r="AC2987" s="1151"/>
      <c r="AD2987" s="1152"/>
      <c r="AE2987" s="1153"/>
      <c r="AF2987" s="1153"/>
      <c r="AG2987" s="1153"/>
      <c r="AH2987" s="124"/>
      <c r="AI2987" s="124"/>
      <c r="AJ2987" s="124"/>
      <c r="AK2987" s="124"/>
      <c r="AL2987" s="1153"/>
      <c r="AM2987" s="124"/>
      <c r="AN2987" s="124"/>
      <c r="AO2987" s="1153"/>
      <c r="AP2987" s="1161"/>
      <c r="AQ2987" s="1153"/>
      <c r="AR2987" s="1154"/>
      <c r="AS2987" s="1154"/>
      <c r="AT2987" s="1154"/>
      <c r="AU2987" s="1160"/>
      <c r="AV2987" s="1154"/>
      <c r="AW2987" s="1154"/>
      <c r="AX2987" s="1154"/>
      <c r="AY2987" s="1154"/>
      <c r="AZ2987" s="1154"/>
      <c r="BA2987" s="1154"/>
      <c r="BB2987" s="1154"/>
    </row>
    <row r="2988" spans="2:54" ht="15" customHeight="1">
      <c r="B2988" s="1155"/>
      <c r="C2988" s="3016" t="s">
        <v>1133</v>
      </c>
      <c r="D2988" s="3016"/>
      <c r="E2988" s="1146" t="s">
        <v>1127</v>
      </c>
      <c r="F2988" s="1106"/>
      <c r="G2988" s="441" t="s">
        <v>93</v>
      </c>
      <c r="H2988" s="441" t="s">
        <v>1103</v>
      </c>
      <c r="I2988" s="441" t="s">
        <v>1128</v>
      </c>
      <c r="J2988" s="441" t="s">
        <v>112</v>
      </c>
      <c r="K2988" s="1111" t="s">
        <v>1133</v>
      </c>
      <c r="L2988" s="441" t="s">
        <v>1120</v>
      </c>
      <c r="M2988" s="441" t="str">
        <f t="shared" si="180"/>
        <v>&lt;INSERT CONNECTION POINT NAME&gt;</v>
      </c>
      <c r="N2988" s="1111" t="s">
        <v>1108</v>
      </c>
      <c r="O2988" s="1111" t="s">
        <v>1109</v>
      </c>
      <c r="P2988" s="1111"/>
      <c r="Q2988" s="2856"/>
      <c r="R2988" s="2098"/>
      <c r="S2988" s="2858"/>
      <c r="T2988" s="2858"/>
      <c r="U2988" s="2858"/>
      <c r="V2988" s="2858"/>
      <c r="W2988" s="2859"/>
      <c r="X2988" s="2859"/>
      <c r="Y2988" s="2859"/>
      <c r="Z2988" s="2859"/>
      <c r="AA2988" s="2860"/>
      <c r="AB2988" s="1125"/>
      <c r="AC2988" s="1151"/>
      <c r="AD2988" s="1152"/>
      <c r="AE2988" s="1153"/>
      <c r="AF2988" s="1153"/>
      <c r="AG2988" s="1153"/>
      <c r="AH2988" s="124"/>
      <c r="AI2988" s="124"/>
      <c r="AJ2988" s="124"/>
      <c r="AK2988" s="124"/>
      <c r="AL2988" s="1153"/>
      <c r="AM2988" s="124"/>
      <c r="AN2988" s="124"/>
      <c r="AO2988" s="1153"/>
      <c r="AP2988" s="1153"/>
      <c r="AQ2988" s="1153"/>
      <c r="AR2988" s="1154"/>
      <c r="AS2988" s="1154"/>
      <c r="AT2988" s="1154"/>
      <c r="AU2988" s="1154"/>
      <c r="AV2988" s="1154"/>
      <c r="AW2988" s="1154"/>
      <c r="AX2988" s="1154"/>
      <c r="AY2988" s="1154"/>
      <c r="AZ2988" s="1154"/>
      <c r="BA2988" s="1154"/>
      <c r="BB2988" s="1154"/>
    </row>
    <row r="2989" spans="2:54" ht="15" customHeight="1">
      <c r="B2989" s="1155"/>
      <c r="C2989" s="3017"/>
      <c r="D2989" s="3017"/>
      <c r="E2989" s="1146" t="s">
        <v>1130</v>
      </c>
      <c r="F2989" s="1106"/>
      <c r="G2989" s="441" t="s">
        <v>93</v>
      </c>
      <c r="H2989" s="441" t="s">
        <v>1103</v>
      </c>
      <c r="I2989" s="441" t="s">
        <v>1131</v>
      </c>
      <c r="J2989" s="441" t="s">
        <v>112</v>
      </c>
      <c r="K2989" s="1111" t="s">
        <v>1133</v>
      </c>
      <c r="L2989" s="441" t="s">
        <v>1120</v>
      </c>
      <c r="M2989" s="441" t="str">
        <f t="shared" si="180"/>
        <v>&lt;INSERT CONNECTION POINT NAME&gt;</v>
      </c>
      <c r="N2989" s="1111" t="s">
        <v>1108</v>
      </c>
      <c r="O2989" s="1111" t="s">
        <v>1109</v>
      </c>
      <c r="P2989" s="1111"/>
      <c r="Q2989" s="2856"/>
      <c r="R2989" s="2098"/>
      <c r="S2989" s="2858"/>
      <c r="T2989" s="2858"/>
      <c r="U2989" s="2858"/>
      <c r="V2989" s="2858"/>
      <c r="W2989" s="2859"/>
      <c r="X2989" s="2859"/>
      <c r="Y2989" s="2859"/>
      <c r="Z2989" s="2859"/>
      <c r="AA2989" s="2860"/>
      <c r="AB2989" s="1125"/>
      <c r="AC2989" s="1151"/>
      <c r="AD2989" s="1152"/>
      <c r="AE2989" s="1153"/>
      <c r="AF2989" s="1153"/>
      <c r="AG2989" s="1153"/>
      <c r="AH2989" s="124"/>
      <c r="AI2989" s="124"/>
      <c r="AJ2989" s="124"/>
      <c r="AK2989" s="124"/>
      <c r="AL2989" s="1153"/>
      <c r="AM2989" s="124"/>
      <c r="AN2989" s="124"/>
      <c r="AO2989" s="1153"/>
      <c r="AP2989" s="1153"/>
      <c r="AQ2989" s="1153"/>
      <c r="AR2989" s="1154"/>
      <c r="AS2989" s="1154"/>
      <c r="AT2989" s="1154"/>
      <c r="AU2989" s="1154"/>
      <c r="AV2989" s="1154"/>
      <c r="AW2989" s="1154"/>
      <c r="AX2989" s="1154"/>
      <c r="AY2989" s="1154"/>
      <c r="AZ2989" s="1154"/>
      <c r="BA2989" s="1154"/>
      <c r="BB2989" s="1154"/>
    </row>
    <row r="2990" spans="2:54" ht="15" customHeight="1">
      <c r="B2990" s="1155"/>
      <c r="C2990" s="3016" t="s">
        <v>1110</v>
      </c>
      <c r="D2990" s="3016"/>
      <c r="E2990" s="1146" t="s">
        <v>1127</v>
      </c>
      <c r="F2990" s="1106"/>
      <c r="G2990" s="441" t="s">
        <v>93</v>
      </c>
      <c r="H2990" s="441" t="s">
        <v>1103</v>
      </c>
      <c r="I2990" s="441" t="s">
        <v>1128</v>
      </c>
      <c r="J2990" s="441" t="s">
        <v>112</v>
      </c>
      <c r="K2990" s="1111" t="s">
        <v>1110</v>
      </c>
      <c r="L2990" s="441" t="s">
        <v>1120</v>
      </c>
      <c r="M2990" s="441" t="str">
        <f t="shared" si="180"/>
        <v>&lt;INSERT CONNECTION POINT NAME&gt;</v>
      </c>
      <c r="N2990" s="1111" t="s">
        <v>1111</v>
      </c>
      <c r="O2990" s="1112">
        <v>0</v>
      </c>
      <c r="P2990" s="1111"/>
      <c r="Q2990" s="2890"/>
      <c r="R2990" s="2093"/>
      <c r="S2990" s="2883"/>
      <c r="T2990" s="2883"/>
      <c r="U2990" s="2883"/>
      <c r="V2990" s="2883"/>
      <c r="W2990" s="2863"/>
      <c r="X2990" s="2863"/>
      <c r="Y2990" s="2863"/>
      <c r="Z2990" s="2863"/>
      <c r="AA2990" s="2864"/>
      <c r="AB2990" s="1125"/>
      <c r="AC2990" s="1151"/>
      <c r="AD2990" s="1152"/>
      <c r="AE2990" s="1153"/>
      <c r="AF2990" s="1153"/>
      <c r="AG2990" s="1153"/>
      <c r="AH2990" s="124"/>
      <c r="AI2990" s="124"/>
      <c r="AJ2990" s="124"/>
      <c r="AK2990" s="124"/>
      <c r="AL2990" s="1153"/>
      <c r="AM2990" s="124"/>
      <c r="AN2990" s="124"/>
      <c r="AO2990" s="1153"/>
      <c r="AP2990" s="1161"/>
      <c r="AQ2990" s="1153"/>
      <c r="AR2990" s="1154"/>
      <c r="AS2990" s="1154"/>
      <c r="AT2990" s="1154"/>
      <c r="AU2990" s="1154"/>
      <c r="AV2990" s="1154"/>
      <c r="AW2990" s="1154"/>
      <c r="AX2990" s="1154"/>
      <c r="AY2990" s="1154"/>
      <c r="AZ2990" s="1154"/>
      <c r="BA2990" s="1154"/>
      <c r="BB2990" s="1154"/>
    </row>
    <row r="2991" spans="2:54" ht="15" customHeight="1">
      <c r="B2991" s="1155"/>
      <c r="C2991" s="3017"/>
      <c r="D2991" s="3017"/>
      <c r="E2991" s="1146" t="s">
        <v>1130</v>
      </c>
      <c r="F2991" s="1106"/>
      <c r="G2991" s="441" t="s">
        <v>93</v>
      </c>
      <c r="H2991" s="441" t="s">
        <v>1103</v>
      </c>
      <c r="I2991" s="441" t="s">
        <v>1131</v>
      </c>
      <c r="J2991" s="441" t="s">
        <v>112</v>
      </c>
      <c r="K2991" s="1111" t="s">
        <v>1110</v>
      </c>
      <c r="L2991" s="441" t="s">
        <v>1120</v>
      </c>
      <c r="M2991" s="441" t="str">
        <f t="shared" si="180"/>
        <v>&lt;INSERT CONNECTION POINT NAME&gt;</v>
      </c>
      <c r="N2991" s="1111" t="s">
        <v>1111</v>
      </c>
      <c r="O2991" s="1112">
        <v>0</v>
      </c>
      <c r="P2991" s="1111"/>
      <c r="Q2991" s="2890"/>
      <c r="R2991" s="2093"/>
      <c r="S2991" s="2883"/>
      <c r="T2991" s="2883"/>
      <c r="U2991" s="2883"/>
      <c r="V2991" s="2883"/>
      <c r="W2991" s="2863"/>
      <c r="X2991" s="2863"/>
      <c r="Y2991" s="2863"/>
      <c r="Z2991" s="2863"/>
      <c r="AA2991" s="2864"/>
      <c r="AB2991" s="1125"/>
      <c r="AC2991" s="1151"/>
      <c r="AD2991" s="1152"/>
      <c r="AE2991" s="1153"/>
      <c r="AF2991" s="1153"/>
      <c r="AG2991" s="1153"/>
      <c r="AH2991" s="124"/>
      <c r="AI2991" s="124"/>
      <c r="AJ2991" s="124"/>
      <c r="AK2991" s="124"/>
      <c r="AL2991" s="1153"/>
      <c r="AM2991" s="124"/>
      <c r="AN2991" s="124"/>
      <c r="AO2991" s="1153"/>
      <c r="AP2991" s="1161"/>
      <c r="AQ2991" s="1153"/>
      <c r="AR2991" s="1154"/>
      <c r="AS2991" s="1154"/>
      <c r="AT2991" s="1154"/>
      <c r="AU2991" s="1154"/>
      <c r="AV2991" s="1154"/>
      <c r="AW2991" s="1154"/>
      <c r="AX2991" s="1154"/>
      <c r="AY2991" s="1154"/>
      <c r="AZ2991" s="1154"/>
      <c r="BA2991" s="1154"/>
      <c r="BB2991" s="1154"/>
    </row>
    <row r="2992" spans="2:54" ht="15" customHeight="1">
      <c r="B2992" s="1155"/>
      <c r="C2992" s="3016" t="s">
        <v>1112</v>
      </c>
      <c r="D2992" s="3016"/>
      <c r="E2992" s="1146" t="s">
        <v>1127</v>
      </c>
      <c r="F2992" s="1106"/>
      <c r="G2992" s="441" t="s">
        <v>93</v>
      </c>
      <c r="H2992" s="441" t="s">
        <v>1103</v>
      </c>
      <c r="I2992" s="441" t="s">
        <v>1128</v>
      </c>
      <c r="J2992" s="441" t="s">
        <v>112</v>
      </c>
      <c r="K2992" s="1111" t="s">
        <v>1112</v>
      </c>
      <c r="L2992" s="441" t="s">
        <v>1120</v>
      </c>
      <c r="M2992" s="441" t="str">
        <f t="shared" si="180"/>
        <v>&lt;INSERT CONNECTION POINT NAME&gt;</v>
      </c>
      <c r="N2992" s="1111" t="s">
        <v>1113</v>
      </c>
      <c r="O2992" s="1111" t="s">
        <v>1113</v>
      </c>
      <c r="P2992" s="1111"/>
      <c r="Q2992" s="2891"/>
      <c r="R2992" s="2866"/>
      <c r="S2992" s="2866"/>
      <c r="T2992" s="2866"/>
      <c r="U2992" s="2866"/>
      <c r="V2992" s="2866"/>
      <c r="W2992" s="2866"/>
      <c r="X2992" s="2866"/>
      <c r="Y2992" s="2866"/>
      <c r="Z2992" s="2866"/>
      <c r="AA2992" s="2099"/>
      <c r="AB2992" s="1125"/>
      <c r="AC2992" s="1151"/>
      <c r="AD2992" s="1152"/>
      <c r="AE2992" s="1153"/>
      <c r="AF2992" s="1153"/>
      <c r="AG2992" s="1153"/>
      <c r="AH2992" s="124"/>
      <c r="AI2992" s="124"/>
      <c r="AJ2992" s="124"/>
      <c r="AK2992" s="124"/>
      <c r="AL2992" s="1153"/>
      <c r="AM2992" s="124"/>
      <c r="AN2992" s="124"/>
      <c r="AO2992" s="1153"/>
      <c r="AP2992" s="1153"/>
      <c r="AQ2992" s="1153"/>
      <c r="AR2992" s="1154"/>
      <c r="AS2992" s="1154"/>
      <c r="AT2992" s="1154"/>
      <c r="AU2992" s="1154"/>
      <c r="AV2992" s="1154"/>
      <c r="AW2992" s="1154"/>
      <c r="AX2992" s="1154"/>
      <c r="AY2992" s="1154"/>
      <c r="AZ2992" s="1154"/>
      <c r="BA2992" s="1154"/>
      <c r="BB2992" s="1154"/>
    </row>
    <row r="2993" spans="2:54" ht="15" customHeight="1">
      <c r="B2993" s="1155"/>
      <c r="C2993" s="3017"/>
      <c r="D2993" s="3017"/>
      <c r="E2993" s="1146" t="s">
        <v>1130</v>
      </c>
      <c r="F2993" s="1106"/>
      <c r="G2993" s="441" t="s">
        <v>93</v>
      </c>
      <c r="H2993" s="441" t="s">
        <v>1103</v>
      </c>
      <c r="I2993" s="441" t="s">
        <v>1131</v>
      </c>
      <c r="J2993" s="441" t="s">
        <v>112</v>
      </c>
      <c r="K2993" s="1111" t="s">
        <v>1112</v>
      </c>
      <c r="L2993" s="441" t="s">
        <v>1120</v>
      </c>
      <c r="M2993" s="441" t="str">
        <f t="shared" si="180"/>
        <v>&lt;INSERT CONNECTION POINT NAME&gt;</v>
      </c>
      <c r="N2993" s="1111" t="s">
        <v>1113</v>
      </c>
      <c r="O2993" s="1111" t="s">
        <v>1113</v>
      </c>
      <c r="P2993" s="1111"/>
      <c r="Q2993" s="2891"/>
      <c r="R2993" s="2866"/>
      <c r="S2993" s="2866"/>
      <c r="T2993" s="2866"/>
      <c r="U2993" s="2866"/>
      <c r="V2993" s="2866"/>
      <c r="W2993" s="2866"/>
      <c r="X2993" s="2866"/>
      <c r="Y2993" s="2866"/>
      <c r="Z2993" s="2866"/>
      <c r="AA2993" s="2099"/>
      <c r="AB2993" s="1125"/>
      <c r="AC2993" s="1151"/>
      <c r="AD2993" s="1152"/>
      <c r="AE2993" s="1153"/>
      <c r="AF2993" s="1153"/>
      <c r="AG2993" s="1153"/>
      <c r="AH2993" s="124"/>
      <c r="AI2993" s="124"/>
      <c r="AJ2993" s="124"/>
      <c r="AK2993" s="124"/>
      <c r="AL2993" s="1153"/>
      <c r="AM2993" s="124"/>
      <c r="AN2993" s="124"/>
      <c r="AO2993" s="1153"/>
      <c r="AP2993" s="1153"/>
      <c r="AQ2993" s="1153"/>
      <c r="AR2993" s="1154"/>
      <c r="AS2993" s="1154"/>
      <c r="AT2993" s="1154"/>
      <c r="AU2993" s="1154"/>
      <c r="AV2993" s="1154"/>
      <c r="AW2993" s="1154"/>
      <c r="AX2993" s="1154"/>
      <c r="AY2993" s="1154"/>
      <c r="AZ2993" s="1154"/>
      <c r="BA2993" s="1154"/>
      <c r="BB2993" s="1154"/>
    </row>
    <row r="2994" spans="2:54" ht="15" customHeight="1">
      <c r="B2994" s="1155"/>
      <c r="C2994" s="3016" t="s">
        <v>1134</v>
      </c>
      <c r="D2994" s="3016" t="s">
        <v>833</v>
      </c>
      <c r="E2994" s="1146" t="s">
        <v>1127</v>
      </c>
      <c r="F2994" s="1106"/>
      <c r="G2994" s="441" t="s">
        <v>93</v>
      </c>
      <c r="H2994" s="441" t="s">
        <v>1103</v>
      </c>
      <c r="I2994" s="441" t="s">
        <v>1128</v>
      </c>
      <c r="J2994" s="441" t="s">
        <v>112</v>
      </c>
      <c r="K2994" s="1111" t="s">
        <v>1134</v>
      </c>
      <c r="L2994" s="441" t="s">
        <v>1120</v>
      </c>
      <c r="M2994" s="441" t="str">
        <f t="shared" si="180"/>
        <v>&lt;INSERT CONNECTION POINT NAME&gt;</v>
      </c>
      <c r="N2994" s="1111" t="s">
        <v>1115</v>
      </c>
      <c r="O2994" s="1111" t="s">
        <v>833</v>
      </c>
      <c r="P2994" s="1111"/>
      <c r="Q2994" s="2892"/>
      <c r="R2994" s="2096"/>
      <c r="S2994" s="2870"/>
      <c r="T2994" s="2870"/>
      <c r="U2994" s="2870"/>
      <c r="V2994" s="2870"/>
      <c r="W2994" s="2870"/>
      <c r="X2994" s="2870"/>
      <c r="Y2994" s="2870"/>
      <c r="Z2994" s="2870"/>
      <c r="AA2994" s="2871"/>
      <c r="AB2994" s="1125"/>
      <c r="AC2994" s="1151"/>
      <c r="AD2994" s="1152"/>
      <c r="AE2994" s="1153"/>
      <c r="AF2994" s="1153"/>
      <c r="AG2994" s="1153"/>
      <c r="AH2994" s="124"/>
      <c r="AI2994" s="124"/>
      <c r="AJ2994" s="124"/>
      <c r="AK2994" s="124"/>
      <c r="AL2994" s="1153"/>
      <c r="AM2994" s="124"/>
      <c r="AN2994" s="124"/>
      <c r="AO2994" s="1153"/>
      <c r="AP2994" s="1153"/>
      <c r="AQ2994" s="1153"/>
      <c r="AR2994" s="1154"/>
      <c r="AS2994" s="1154"/>
      <c r="AT2994" s="1154"/>
      <c r="AU2994" s="1154"/>
      <c r="AV2994" s="1154"/>
      <c r="AW2994" s="1154"/>
      <c r="AX2994" s="1154"/>
      <c r="AY2994" s="1154"/>
      <c r="AZ2994" s="1154"/>
      <c r="BA2994" s="1154"/>
      <c r="BB2994" s="1154"/>
    </row>
    <row r="2995" spans="2:54" ht="15" customHeight="1">
      <c r="B2995" s="1155"/>
      <c r="C2995" s="3017"/>
      <c r="D2995" s="3017"/>
      <c r="E2995" s="1146" t="s">
        <v>1130</v>
      </c>
      <c r="F2995" s="1106"/>
      <c r="G2995" s="441" t="s">
        <v>93</v>
      </c>
      <c r="H2995" s="441" t="s">
        <v>1103</v>
      </c>
      <c r="I2995" s="441" t="s">
        <v>1131</v>
      </c>
      <c r="J2995" s="441" t="s">
        <v>112</v>
      </c>
      <c r="K2995" s="1111" t="s">
        <v>1134</v>
      </c>
      <c r="L2995" s="441" t="s">
        <v>1120</v>
      </c>
      <c r="M2995" s="441" t="str">
        <f t="shared" si="180"/>
        <v>&lt;INSERT CONNECTION POINT NAME&gt;</v>
      </c>
      <c r="N2995" s="1111" t="s">
        <v>1115</v>
      </c>
      <c r="O2995" s="1111" t="s">
        <v>833</v>
      </c>
      <c r="P2995" s="1111"/>
      <c r="Q2995" s="2892"/>
      <c r="R2995" s="2096"/>
      <c r="S2995" s="2870"/>
      <c r="T2995" s="2870"/>
      <c r="U2995" s="2870"/>
      <c r="V2995" s="2870"/>
      <c r="W2995" s="2870"/>
      <c r="X2995" s="2870"/>
      <c r="Y2995" s="2870"/>
      <c r="Z2995" s="2870"/>
      <c r="AA2995" s="2871"/>
      <c r="AB2995" s="1125"/>
      <c r="AC2995" s="1151"/>
      <c r="AD2995" s="1152"/>
      <c r="AE2995" s="1153"/>
      <c r="AF2995" s="1153"/>
      <c r="AG2995" s="1153"/>
      <c r="AH2995" s="124"/>
      <c r="AI2995" s="124"/>
      <c r="AJ2995" s="124"/>
      <c r="AK2995" s="124"/>
      <c r="AL2995" s="1153"/>
      <c r="AM2995" s="124"/>
      <c r="AN2995" s="124"/>
      <c r="AO2995" s="1153"/>
      <c r="AP2995" s="1153"/>
      <c r="AQ2995" s="1153"/>
      <c r="AR2995" s="1154"/>
      <c r="AS2995" s="1154"/>
      <c r="AT2995" s="1154"/>
      <c r="AU2995" s="1154"/>
      <c r="AV2995" s="1154"/>
      <c r="AW2995" s="1154"/>
      <c r="AX2995" s="1154"/>
      <c r="AY2995" s="1154"/>
      <c r="AZ2995" s="1154"/>
      <c r="BA2995" s="1154"/>
      <c r="BB2995" s="1154"/>
    </row>
    <row r="2996" spans="2:54" ht="15" customHeight="1">
      <c r="B2996" s="1155"/>
      <c r="C2996" s="3016" t="s">
        <v>1135</v>
      </c>
      <c r="D2996" s="3016" t="s">
        <v>833</v>
      </c>
      <c r="E2996" s="1146" t="s">
        <v>1127</v>
      </c>
      <c r="F2996" s="1106"/>
      <c r="G2996" s="441" t="s">
        <v>93</v>
      </c>
      <c r="H2996" s="441" t="s">
        <v>1103</v>
      </c>
      <c r="I2996" s="441" t="s">
        <v>1128</v>
      </c>
      <c r="J2996" s="441" t="s">
        <v>112</v>
      </c>
      <c r="K2996" s="1111" t="s">
        <v>1135</v>
      </c>
      <c r="L2996" s="441" t="s">
        <v>1120</v>
      </c>
      <c r="M2996" s="441" t="str">
        <f t="shared" si="180"/>
        <v>&lt;INSERT CONNECTION POINT NAME&gt;</v>
      </c>
      <c r="N2996" s="1111" t="s">
        <v>1106</v>
      </c>
      <c r="O2996" s="1111" t="s">
        <v>833</v>
      </c>
      <c r="P2996" s="1111"/>
      <c r="Q2996" s="2892"/>
      <c r="R2996" s="2096"/>
      <c r="S2996" s="2870"/>
      <c r="T2996" s="2870"/>
      <c r="U2996" s="2870"/>
      <c r="V2996" s="2870"/>
      <c r="W2996" s="2870"/>
      <c r="X2996" s="2870"/>
      <c r="Y2996" s="2870"/>
      <c r="Z2996" s="2870"/>
      <c r="AA2996" s="2871"/>
      <c r="AB2996" s="1125"/>
      <c r="AC2996" s="1151"/>
      <c r="AD2996" s="1152"/>
      <c r="AE2996" s="1153"/>
      <c r="AF2996" s="1153"/>
      <c r="AG2996" s="1153"/>
      <c r="AH2996" s="124"/>
      <c r="AI2996" s="124"/>
      <c r="AJ2996" s="124"/>
      <c r="AK2996" s="124"/>
      <c r="AL2996" s="1153"/>
      <c r="AM2996" s="124"/>
      <c r="AN2996" s="124"/>
      <c r="AO2996" s="1153"/>
      <c r="AP2996" s="1153"/>
      <c r="AQ2996" s="1153"/>
      <c r="AR2996" s="1154"/>
      <c r="AS2996" s="1154"/>
      <c r="AT2996" s="1154"/>
      <c r="AU2996" s="1154"/>
      <c r="AV2996" s="1154"/>
      <c r="AW2996" s="1154"/>
      <c r="AX2996" s="1154"/>
      <c r="AY2996" s="1154"/>
      <c r="AZ2996" s="1154"/>
      <c r="BA2996" s="1154"/>
      <c r="BB2996" s="1154"/>
    </row>
    <row r="2997" spans="2:54" ht="15" customHeight="1">
      <c r="B2997" s="1155"/>
      <c r="C2997" s="3017"/>
      <c r="D2997" s="3017"/>
      <c r="E2997" s="1146" t="s">
        <v>1130</v>
      </c>
      <c r="F2997" s="1106"/>
      <c r="G2997" s="441" t="s">
        <v>93</v>
      </c>
      <c r="H2997" s="441" t="s">
        <v>1103</v>
      </c>
      <c r="I2997" s="441" t="s">
        <v>1131</v>
      </c>
      <c r="J2997" s="441" t="s">
        <v>112</v>
      </c>
      <c r="K2997" s="1111" t="s">
        <v>1135</v>
      </c>
      <c r="L2997" s="441" t="s">
        <v>1120</v>
      </c>
      <c r="M2997" s="441" t="str">
        <f t="shared" si="180"/>
        <v>&lt;INSERT CONNECTION POINT NAME&gt;</v>
      </c>
      <c r="N2997" s="1111" t="s">
        <v>1106</v>
      </c>
      <c r="O2997" s="1111" t="s">
        <v>833</v>
      </c>
      <c r="P2997" s="1111"/>
      <c r="Q2997" s="2892"/>
      <c r="R2997" s="2096"/>
      <c r="S2997" s="2870"/>
      <c r="T2997" s="2870"/>
      <c r="U2997" s="2870"/>
      <c r="V2997" s="2870"/>
      <c r="W2997" s="2870"/>
      <c r="X2997" s="2870"/>
      <c r="Y2997" s="2870"/>
      <c r="Z2997" s="2870"/>
      <c r="AA2997" s="2871"/>
      <c r="AB2997" s="1125"/>
      <c r="AC2997" s="1151"/>
      <c r="AD2997" s="1152"/>
      <c r="AE2997" s="1153"/>
      <c r="AF2997" s="1153"/>
      <c r="AG2997" s="1153"/>
      <c r="AH2997" s="124"/>
      <c r="AI2997" s="124"/>
      <c r="AJ2997" s="124"/>
      <c r="AK2997" s="124"/>
      <c r="AL2997" s="1153"/>
      <c r="AM2997" s="124"/>
      <c r="AN2997" s="124"/>
      <c r="AO2997" s="1153"/>
      <c r="AP2997" s="1153"/>
      <c r="AQ2997" s="1153"/>
      <c r="AR2997" s="1154"/>
      <c r="AS2997" s="1154"/>
      <c r="AT2997" s="1154"/>
      <c r="AU2997" s="1154"/>
      <c r="AV2997" s="1154"/>
      <c r="AW2997" s="1154"/>
      <c r="AX2997" s="1154"/>
      <c r="AY2997" s="1154"/>
      <c r="AZ2997" s="1154"/>
      <c r="BA2997" s="1154"/>
      <c r="BB2997" s="1154"/>
    </row>
    <row r="2998" spans="2:54" ht="15" customHeight="1">
      <c r="B2998" s="1155"/>
      <c r="C2998" s="3016" t="s">
        <v>1135</v>
      </c>
      <c r="D2998" s="3016" t="s">
        <v>842</v>
      </c>
      <c r="E2998" s="1146" t="s">
        <v>1127</v>
      </c>
      <c r="F2998" s="1106"/>
      <c r="G2998" s="441" t="s">
        <v>93</v>
      </c>
      <c r="H2998" s="441" t="s">
        <v>1103</v>
      </c>
      <c r="I2998" s="441" t="s">
        <v>1128</v>
      </c>
      <c r="J2998" s="441" t="s">
        <v>112</v>
      </c>
      <c r="K2998" s="1111" t="s">
        <v>1135</v>
      </c>
      <c r="L2998" s="441" t="s">
        <v>1120</v>
      </c>
      <c r="M2998" s="441" t="str">
        <f t="shared" si="180"/>
        <v>&lt;INSERT CONNECTION POINT NAME&gt;</v>
      </c>
      <c r="N2998" s="1111" t="s">
        <v>1106</v>
      </c>
      <c r="O2998" s="1111" t="s">
        <v>842</v>
      </c>
      <c r="P2998" s="1111"/>
      <c r="Q2998" s="2892"/>
      <c r="R2998" s="2096"/>
      <c r="S2998" s="2870"/>
      <c r="T2998" s="2870"/>
      <c r="U2998" s="2870"/>
      <c r="V2998" s="2870"/>
      <c r="W2998" s="2870"/>
      <c r="X2998" s="2870"/>
      <c r="Y2998" s="2870"/>
      <c r="Z2998" s="2870"/>
      <c r="AA2998" s="2871"/>
      <c r="AB2998" s="1125"/>
      <c r="AC2998" s="1151"/>
      <c r="AD2998" s="1152"/>
      <c r="AE2998" s="1153"/>
      <c r="AF2998" s="1153"/>
      <c r="AG2998" s="1153"/>
      <c r="AH2998" s="124"/>
      <c r="AI2998" s="124"/>
      <c r="AJ2998" s="124"/>
      <c r="AK2998" s="124"/>
      <c r="AL2998" s="1153"/>
      <c r="AM2998" s="124"/>
      <c r="AN2998" s="124"/>
      <c r="AO2998" s="1153"/>
      <c r="AP2998" s="1153"/>
      <c r="AQ2998" s="1153"/>
      <c r="AR2998" s="1154"/>
      <c r="AS2998" s="1154"/>
      <c r="AT2998" s="1154"/>
      <c r="AU2998" s="1154"/>
      <c r="AV2998" s="1154"/>
      <c r="AW2998" s="1154"/>
      <c r="AX2998" s="1154"/>
      <c r="AY2998" s="1154"/>
      <c r="AZ2998" s="1154"/>
      <c r="BA2998" s="1154"/>
      <c r="BB2998" s="1154"/>
    </row>
    <row r="2999" spans="2:54" ht="15" customHeight="1">
      <c r="B2999" s="1155"/>
      <c r="C2999" s="3017"/>
      <c r="D2999" s="3017"/>
      <c r="E2999" s="1146" t="s">
        <v>1130</v>
      </c>
      <c r="F2999" s="1106"/>
      <c r="G2999" s="441" t="s">
        <v>93</v>
      </c>
      <c r="H2999" s="441" t="s">
        <v>1103</v>
      </c>
      <c r="I2999" s="441" t="s">
        <v>1131</v>
      </c>
      <c r="J2999" s="441" t="s">
        <v>112</v>
      </c>
      <c r="K2999" s="1111" t="s">
        <v>1135</v>
      </c>
      <c r="L2999" s="441" t="s">
        <v>1120</v>
      </c>
      <c r="M2999" s="441" t="str">
        <f t="shared" si="180"/>
        <v>&lt;INSERT CONNECTION POINT NAME&gt;</v>
      </c>
      <c r="N2999" s="1111" t="s">
        <v>1106</v>
      </c>
      <c r="O2999" s="1111" t="s">
        <v>842</v>
      </c>
      <c r="P2999" s="1111"/>
      <c r="Q2999" s="2892"/>
      <c r="R2999" s="2096"/>
      <c r="S2999" s="2870"/>
      <c r="T2999" s="2870"/>
      <c r="U2999" s="2870"/>
      <c r="V2999" s="2870"/>
      <c r="W2999" s="2870"/>
      <c r="X2999" s="2870"/>
      <c r="Y2999" s="2870"/>
      <c r="Z2999" s="2870"/>
      <c r="AA2999" s="2871"/>
      <c r="AB2999" s="1125"/>
      <c r="AC2999" s="1151"/>
      <c r="AD2999" s="1152"/>
      <c r="AE2999" s="1153"/>
      <c r="AF2999" s="1153"/>
      <c r="AG2999" s="1153"/>
      <c r="AH2999" s="124"/>
      <c r="AI2999" s="124"/>
      <c r="AJ2999" s="124"/>
      <c r="AK2999" s="124"/>
      <c r="AL2999" s="1153"/>
      <c r="AM2999" s="124"/>
      <c r="AN2999" s="124"/>
      <c r="AO2999" s="1153"/>
      <c r="AP2999" s="1153"/>
      <c r="AQ2999" s="1153"/>
      <c r="AR2999" s="1154"/>
      <c r="AS2999" s="1154"/>
      <c r="AT2999" s="1154"/>
      <c r="AU2999" s="1154"/>
      <c r="AV2999" s="1154"/>
      <c r="AW2999" s="1154"/>
      <c r="AX2999" s="1154"/>
      <c r="AY2999" s="1154"/>
      <c r="AZ2999" s="1154"/>
      <c r="BA2999" s="1154"/>
      <c r="BB2999" s="1154"/>
    </row>
    <row r="3000" spans="2:54" ht="15" customHeight="1">
      <c r="B3000" s="1155"/>
      <c r="C3000" s="3016" t="s">
        <v>1136</v>
      </c>
      <c r="D3000" s="3016" t="s">
        <v>833</v>
      </c>
      <c r="E3000" s="1146" t="s">
        <v>1127</v>
      </c>
      <c r="F3000" s="1106"/>
      <c r="G3000" s="441" t="s">
        <v>93</v>
      </c>
      <c r="H3000" s="441" t="s">
        <v>1103</v>
      </c>
      <c r="I3000" s="441" t="s">
        <v>1128</v>
      </c>
      <c r="J3000" s="441" t="s">
        <v>112</v>
      </c>
      <c r="K3000" s="1111" t="s">
        <v>1136</v>
      </c>
      <c r="L3000" s="441" t="s">
        <v>1120</v>
      </c>
      <c r="M3000" s="441" t="str">
        <f t="shared" si="180"/>
        <v>&lt;INSERT CONNECTION POINT NAME&gt;</v>
      </c>
      <c r="N3000" s="1111" t="s">
        <v>1106</v>
      </c>
      <c r="O3000" s="1111" t="s">
        <v>833</v>
      </c>
      <c r="P3000" s="1111"/>
      <c r="Q3000" s="2892"/>
      <c r="R3000" s="2096"/>
      <c r="S3000" s="2870"/>
      <c r="T3000" s="2870"/>
      <c r="U3000" s="2870"/>
      <c r="V3000" s="2870"/>
      <c r="W3000" s="2870"/>
      <c r="X3000" s="2870"/>
      <c r="Y3000" s="2870"/>
      <c r="Z3000" s="2870"/>
      <c r="AA3000" s="2871"/>
      <c r="AB3000" s="1125"/>
      <c r="AC3000" s="1151"/>
      <c r="AD3000" s="1152"/>
      <c r="AE3000" s="1153"/>
      <c r="AF3000" s="1153"/>
      <c r="AG3000" s="1153"/>
      <c r="AH3000" s="124"/>
      <c r="AI3000" s="124"/>
      <c r="AJ3000" s="124"/>
      <c r="AK3000" s="124"/>
      <c r="AL3000" s="1153"/>
      <c r="AM3000" s="124"/>
      <c r="AN3000" s="124"/>
      <c r="AO3000" s="1153"/>
      <c r="AP3000" s="1153"/>
      <c r="AQ3000" s="1153"/>
      <c r="AR3000" s="1154"/>
      <c r="AS3000" s="1154"/>
      <c r="AT3000" s="1154"/>
      <c r="AU3000" s="1154"/>
      <c r="AV3000" s="1154"/>
      <c r="AW3000" s="1154"/>
      <c r="AX3000" s="1154"/>
      <c r="AY3000" s="1154"/>
      <c r="AZ3000" s="1154"/>
      <c r="BA3000" s="1154"/>
      <c r="BB3000" s="1154"/>
    </row>
    <row r="3001" spans="2:54" ht="15" customHeight="1">
      <c r="B3001" s="1155"/>
      <c r="C3001" s="3017"/>
      <c r="D3001" s="3017"/>
      <c r="E3001" s="1146" t="s">
        <v>1130</v>
      </c>
      <c r="F3001" s="1106"/>
      <c r="G3001" s="441" t="s">
        <v>93</v>
      </c>
      <c r="H3001" s="441" t="s">
        <v>1103</v>
      </c>
      <c r="I3001" s="441" t="s">
        <v>1131</v>
      </c>
      <c r="J3001" s="441" t="s">
        <v>112</v>
      </c>
      <c r="K3001" s="1111" t="s">
        <v>1136</v>
      </c>
      <c r="L3001" s="441" t="s">
        <v>1120</v>
      </c>
      <c r="M3001" s="441" t="str">
        <f t="shared" si="180"/>
        <v>&lt;INSERT CONNECTION POINT NAME&gt;</v>
      </c>
      <c r="N3001" s="1111" t="s">
        <v>1106</v>
      </c>
      <c r="O3001" s="1111" t="s">
        <v>833</v>
      </c>
      <c r="P3001" s="1111"/>
      <c r="Q3001" s="2100"/>
      <c r="R3001" s="2101"/>
      <c r="S3001" s="2102"/>
      <c r="T3001" s="2102"/>
      <c r="U3001" s="2102"/>
      <c r="V3001" s="2102"/>
      <c r="W3001" s="2102"/>
      <c r="X3001" s="2102"/>
      <c r="Y3001" s="2102"/>
      <c r="Z3001" s="2102"/>
      <c r="AA3001" s="2103"/>
      <c r="AB3001" s="1125"/>
      <c r="AC3001" s="1151"/>
      <c r="AD3001" s="1152"/>
      <c r="AE3001" s="1153"/>
      <c r="AF3001" s="1153"/>
      <c r="AG3001" s="1153"/>
      <c r="AH3001" s="124"/>
      <c r="AI3001" s="124"/>
      <c r="AJ3001" s="124"/>
      <c r="AK3001" s="124"/>
      <c r="AL3001" s="1153"/>
      <c r="AM3001" s="124"/>
      <c r="AN3001" s="124"/>
      <c r="AO3001" s="1153"/>
      <c r="AP3001" s="1153"/>
      <c r="AQ3001" s="1153"/>
      <c r="AR3001" s="1154"/>
      <c r="AS3001" s="1154"/>
      <c r="AT3001" s="1154"/>
      <c r="AU3001" s="1154"/>
      <c r="AV3001" s="1154"/>
      <c r="AW3001" s="1154"/>
      <c r="AX3001" s="1154"/>
      <c r="AY3001" s="1154"/>
      <c r="AZ3001" s="1154"/>
      <c r="BA3001" s="1154"/>
      <c r="BB3001" s="1154"/>
    </row>
    <row r="3002" spans="2:54" ht="15" customHeight="1">
      <c r="B3002" s="1155"/>
      <c r="C3002" s="3016" t="s">
        <v>1136</v>
      </c>
      <c r="D3002" s="3016" t="s">
        <v>842</v>
      </c>
      <c r="E3002" s="1146" t="s">
        <v>1127</v>
      </c>
      <c r="F3002" s="1106"/>
      <c r="G3002" s="441" t="s">
        <v>93</v>
      </c>
      <c r="H3002" s="441" t="s">
        <v>1103</v>
      </c>
      <c r="I3002" s="441" t="s">
        <v>1128</v>
      </c>
      <c r="J3002" s="441" t="s">
        <v>112</v>
      </c>
      <c r="K3002" s="1111" t="s">
        <v>1136</v>
      </c>
      <c r="L3002" s="441" t="s">
        <v>1120</v>
      </c>
      <c r="M3002" s="441" t="str">
        <f t="shared" si="180"/>
        <v>&lt;INSERT CONNECTION POINT NAME&gt;</v>
      </c>
      <c r="N3002" s="1111" t="s">
        <v>1106</v>
      </c>
      <c r="O3002" s="1111" t="s">
        <v>842</v>
      </c>
      <c r="P3002" s="1111"/>
      <c r="Q3002" s="2100"/>
      <c r="R3002" s="2101"/>
      <c r="S3002" s="2102"/>
      <c r="T3002" s="2102"/>
      <c r="U3002" s="2102"/>
      <c r="V3002" s="2102"/>
      <c r="W3002" s="2102"/>
      <c r="X3002" s="2102"/>
      <c r="Y3002" s="2102"/>
      <c r="Z3002" s="2102"/>
      <c r="AA3002" s="2103"/>
      <c r="AB3002" s="1125"/>
      <c r="AC3002" s="1151"/>
      <c r="AD3002" s="1152"/>
      <c r="AE3002" s="1153"/>
      <c r="AF3002" s="1153"/>
      <c r="AG3002" s="1153"/>
      <c r="AH3002" s="124"/>
      <c r="AI3002" s="124"/>
      <c r="AJ3002" s="124"/>
      <c r="AK3002" s="124"/>
      <c r="AL3002" s="1153"/>
      <c r="AM3002" s="124"/>
      <c r="AN3002" s="124"/>
      <c r="AO3002" s="1153"/>
      <c r="AP3002" s="1153"/>
      <c r="AQ3002" s="1153"/>
      <c r="AR3002" s="1154"/>
      <c r="AS3002" s="1154"/>
      <c r="AT3002" s="1154"/>
      <c r="AU3002" s="1154"/>
      <c r="AV3002" s="1154"/>
      <c r="AW3002" s="1154"/>
      <c r="AX3002" s="1154"/>
      <c r="AY3002" s="1154"/>
      <c r="AZ3002" s="1154"/>
      <c r="BA3002" s="1154"/>
      <c r="BB3002" s="1154"/>
    </row>
    <row r="3003" spans="2:54" ht="15" customHeight="1" thickBot="1">
      <c r="B3003" s="2872"/>
      <c r="C3003" s="3018"/>
      <c r="D3003" s="3018"/>
      <c r="E3003" s="2873" t="s">
        <v>1130</v>
      </c>
      <c r="F3003" s="1106"/>
      <c r="G3003" s="441" t="s">
        <v>93</v>
      </c>
      <c r="H3003" s="441" t="s">
        <v>1103</v>
      </c>
      <c r="I3003" s="441" t="s">
        <v>1131</v>
      </c>
      <c r="J3003" s="441" t="s">
        <v>112</v>
      </c>
      <c r="K3003" s="1111" t="s">
        <v>1136</v>
      </c>
      <c r="L3003" s="441" t="s">
        <v>1120</v>
      </c>
      <c r="M3003" s="441" t="str">
        <f t="shared" si="180"/>
        <v>&lt;INSERT CONNECTION POINT NAME&gt;</v>
      </c>
      <c r="N3003" s="1111" t="s">
        <v>1106</v>
      </c>
      <c r="O3003" s="1111" t="s">
        <v>842</v>
      </c>
      <c r="P3003" s="1111"/>
      <c r="Q3003" s="2893"/>
      <c r="R3003" s="2894"/>
      <c r="S3003" s="2877"/>
      <c r="T3003" s="2877"/>
      <c r="U3003" s="2877"/>
      <c r="V3003" s="2877"/>
      <c r="W3003" s="2877"/>
      <c r="X3003" s="2877"/>
      <c r="Y3003" s="2877"/>
      <c r="Z3003" s="2877"/>
      <c r="AA3003" s="2878"/>
      <c r="AB3003" s="1162"/>
      <c r="AC3003" s="1151"/>
      <c r="AD3003" s="1152"/>
      <c r="AE3003" s="1153"/>
      <c r="AF3003" s="1153"/>
      <c r="AG3003" s="1153"/>
      <c r="AH3003" s="124"/>
      <c r="AI3003" s="124"/>
      <c r="AJ3003" s="124"/>
      <c r="AK3003" s="124"/>
      <c r="AL3003" s="1153"/>
      <c r="AM3003" s="124"/>
      <c r="AN3003" s="124"/>
      <c r="AO3003" s="1153"/>
      <c r="AP3003" s="1153"/>
      <c r="AQ3003" s="1153"/>
      <c r="AR3003" s="1154"/>
      <c r="AS3003" s="1154"/>
      <c r="AT3003" s="1154"/>
      <c r="AU3003" s="1154"/>
      <c r="AV3003" s="1154"/>
      <c r="AW3003" s="1154"/>
      <c r="AX3003" s="1154"/>
      <c r="AY3003" s="1154"/>
      <c r="AZ3003" s="1154"/>
      <c r="BA3003" s="1154"/>
      <c r="BB3003" s="1154"/>
    </row>
    <row r="3004" spans="2:54" ht="15" customHeight="1">
      <c r="B3004" s="1145" t="s">
        <v>1125</v>
      </c>
      <c r="C3004" s="3019" t="s">
        <v>1126</v>
      </c>
      <c r="D3004" s="3019" t="s">
        <v>842</v>
      </c>
      <c r="E3004" s="1146" t="s">
        <v>1127</v>
      </c>
      <c r="F3004" s="1106"/>
      <c r="G3004" s="441" t="s">
        <v>93</v>
      </c>
      <c r="H3004" s="441" t="s">
        <v>1103</v>
      </c>
      <c r="I3004" s="441" t="s">
        <v>1128</v>
      </c>
      <c r="J3004" s="441" t="s">
        <v>112</v>
      </c>
      <c r="K3004" s="441" t="s">
        <v>1126</v>
      </c>
      <c r="L3004" s="441" t="s">
        <v>1120</v>
      </c>
      <c r="M3004" s="441" t="str">
        <f t="shared" ref="M3004" si="183">B3004</f>
        <v>&lt;INSERT CONNECTION POINT NAME&gt;</v>
      </c>
      <c r="N3004" s="441" t="s">
        <v>1129</v>
      </c>
      <c r="O3004" s="441" t="s">
        <v>842</v>
      </c>
      <c r="P3004" s="1111"/>
      <c r="Q3004" s="1147"/>
      <c r="R3004" s="1148"/>
      <c r="S3004" s="1149"/>
      <c r="T3004" s="1149"/>
      <c r="U3004" s="1149"/>
      <c r="V3004" s="1149"/>
      <c r="W3004" s="1149"/>
      <c r="X3004" s="1149"/>
      <c r="Y3004" s="1149"/>
      <c r="Z3004" s="1149"/>
      <c r="AA3004" s="1150"/>
      <c r="AB3004" s="1125"/>
      <c r="AC3004" s="1151"/>
      <c r="AD3004" s="1152"/>
      <c r="AE3004" s="1153"/>
      <c r="AF3004" s="1153"/>
      <c r="AG3004" s="1153"/>
      <c r="AH3004" s="124"/>
      <c r="AI3004" s="124"/>
      <c r="AJ3004" s="124"/>
      <c r="AK3004" s="124"/>
      <c r="AL3004" s="124"/>
      <c r="AM3004" s="124"/>
      <c r="AN3004" s="124"/>
      <c r="AO3004" s="124"/>
      <c r="AP3004" s="124"/>
      <c r="AQ3004" s="1153"/>
      <c r="AR3004" s="1154"/>
      <c r="AS3004" s="1154"/>
      <c r="AT3004" s="1154"/>
      <c r="AU3004" s="1154"/>
      <c r="AV3004" s="1154"/>
      <c r="AW3004" s="1154"/>
      <c r="AX3004" s="1154"/>
      <c r="AY3004" s="1154"/>
      <c r="AZ3004" s="1154"/>
      <c r="BA3004" s="1154"/>
      <c r="BB3004" s="1154"/>
    </row>
    <row r="3005" spans="2:54" ht="15" customHeight="1">
      <c r="B3005" s="1155"/>
      <c r="C3005" s="3017"/>
      <c r="D3005" s="3017"/>
      <c r="E3005" s="1146" t="s">
        <v>1130</v>
      </c>
      <c r="F3005" s="1106"/>
      <c r="G3005" s="441" t="s">
        <v>93</v>
      </c>
      <c r="H3005" s="441" t="s">
        <v>1103</v>
      </c>
      <c r="I3005" s="441" t="s">
        <v>1131</v>
      </c>
      <c r="J3005" s="441" t="s">
        <v>112</v>
      </c>
      <c r="K3005" s="441" t="s">
        <v>1126</v>
      </c>
      <c r="L3005" s="441" t="s">
        <v>1120</v>
      </c>
      <c r="M3005" s="441" t="str">
        <f t="shared" si="180"/>
        <v>&lt;INSERT CONNECTION POINT NAME&gt;</v>
      </c>
      <c r="N3005" s="441" t="s">
        <v>1129</v>
      </c>
      <c r="O3005" s="441" t="s">
        <v>842</v>
      </c>
      <c r="P3005" s="1111"/>
      <c r="Q3005" s="1156"/>
      <c r="R3005" s="1157"/>
      <c r="S3005" s="1158"/>
      <c r="T3005" s="1158"/>
      <c r="U3005" s="1158"/>
      <c r="V3005" s="1158"/>
      <c r="W3005" s="1158"/>
      <c r="X3005" s="1158"/>
      <c r="Y3005" s="1158"/>
      <c r="Z3005" s="1158"/>
      <c r="AA3005" s="1159"/>
      <c r="AB3005" s="1125"/>
      <c r="AC3005" s="1151"/>
      <c r="AD3005" s="1152"/>
      <c r="AE3005" s="1153"/>
      <c r="AF3005" s="1153"/>
      <c r="AG3005" s="1153"/>
      <c r="AH3005" s="124"/>
      <c r="AI3005" s="124"/>
      <c r="AJ3005" s="124"/>
      <c r="AK3005" s="124"/>
      <c r="AL3005" s="124"/>
      <c r="AM3005" s="124"/>
      <c r="AN3005" s="124"/>
      <c r="AO3005" s="124"/>
      <c r="AP3005" s="124"/>
      <c r="AQ3005" s="1153"/>
      <c r="AR3005" s="1154"/>
      <c r="AS3005" s="1154"/>
      <c r="AT3005" s="1154"/>
      <c r="AU3005" s="1154"/>
      <c r="AV3005" s="1154"/>
      <c r="AW3005" s="1154"/>
      <c r="AX3005" s="1154"/>
      <c r="AY3005" s="1154"/>
      <c r="AZ3005" s="1154"/>
      <c r="BA3005" s="1154"/>
      <c r="BB3005" s="1154"/>
    </row>
    <row r="3006" spans="2:54" ht="15" customHeight="1">
      <c r="B3006" s="1155"/>
      <c r="C3006" s="3016" t="s">
        <v>1132</v>
      </c>
      <c r="D3006" s="3016" t="s">
        <v>833</v>
      </c>
      <c r="E3006" s="1146" t="s">
        <v>1127</v>
      </c>
      <c r="F3006" s="1106"/>
      <c r="G3006" s="441" t="s">
        <v>93</v>
      </c>
      <c r="H3006" s="441" t="s">
        <v>1103</v>
      </c>
      <c r="I3006" s="441" t="s">
        <v>1128</v>
      </c>
      <c r="J3006" s="441" t="s">
        <v>112</v>
      </c>
      <c r="K3006" s="1111" t="s">
        <v>1132</v>
      </c>
      <c r="L3006" s="441" t="s">
        <v>1120</v>
      </c>
      <c r="M3006" s="441" t="str">
        <f t="shared" si="180"/>
        <v>&lt;INSERT CONNECTION POINT NAME&gt;</v>
      </c>
      <c r="N3006" s="1111" t="s">
        <v>1106</v>
      </c>
      <c r="O3006" s="1111" t="s">
        <v>833</v>
      </c>
      <c r="P3006" s="1111"/>
      <c r="Q3006" s="2850"/>
      <c r="R3006" s="2097"/>
      <c r="S3006" s="2851"/>
      <c r="T3006" s="2851"/>
      <c r="U3006" s="2851"/>
      <c r="V3006" s="2851"/>
      <c r="W3006" s="2852"/>
      <c r="X3006" s="2852"/>
      <c r="Y3006" s="2852"/>
      <c r="Z3006" s="2852"/>
      <c r="AA3006" s="2853"/>
      <c r="AB3006" s="1125"/>
      <c r="AC3006" s="1151"/>
      <c r="AD3006" s="1152"/>
      <c r="AE3006" s="1153"/>
      <c r="AF3006" s="1153"/>
      <c r="AG3006" s="1153"/>
      <c r="AH3006" s="124"/>
      <c r="AI3006" s="124"/>
      <c r="AJ3006" s="124"/>
      <c r="AK3006" s="124"/>
      <c r="AL3006" s="1153"/>
      <c r="AM3006" s="124"/>
      <c r="AN3006" s="124"/>
      <c r="AO3006" s="1153"/>
      <c r="AP3006" s="1153"/>
      <c r="AQ3006" s="1153"/>
      <c r="AR3006" s="1154"/>
      <c r="AS3006" s="1154"/>
      <c r="AT3006" s="1154"/>
      <c r="AU3006" s="1160"/>
      <c r="AV3006" s="1154"/>
      <c r="AW3006" s="1154"/>
      <c r="AX3006" s="1154"/>
      <c r="AY3006" s="1154"/>
      <c r="AZ3006" s="1154"/>
      <c r="BA3006" s="1154"/>
      <c r="BB3006" s="1154"/>
    </row>
    <row r="3007" spans="2:54" ht="15" customHeight="1">
      <c r="B3007" s="1155"/>
      <c r="C3007" s="3017"/>
      <c r="D3007" s="3017"/>
      <c r="E3007" s="1146" t="s">
        <v>1130</v>
      </c>
      <c r="F3007" s="1106"/>
      <c r="G3007" s="441" t="s">
        <v>93</v>
      </c>
      <c r="H3007" s="441" t="s">
        <v>1103</v>
      </c>
      <c r="I3007" s="441" t="s">
        <v>1131</v>
      </c>
      <c r="J3007" s="441" t="s">
        <v>112</v>
      </c>
      <c r="K3007" s="1111" t="s">
        <v>1132</v>
      </c>
      <c r="L3007" s="441" t="s">
        <v>1120</v>
      </c>
      <c r="M3007" s="441" t="str">
        <f t="shared" si="180"/>
        <v>&lt;INSERT CONNECTION POINT NAME&gt;</v>
      </c>
      <c r="N3007" s="1111" t="s">
        <v>1106</v>
      </c>
      <c r="O3007" s="1111" t="s">
        <v>833</v>
      </c>
      <c r="P3007" s="1111"/>
      <c r="Q3007" s="2850"/>
      <c r="R3007" s="2097"/>
      <c r="S3007" s="2851"/>
      <c r="T3007" s="2851"/>
      <c r="U3007" s="2851"/>
      <c r="V3007" s="2851"/>
      <c r="W3007" s="2852"/>
      <c r="X3007" s="2852"/>
      <c r="Y3007" s="2852"/>
      <c r="Z3007" s="2852"/>
      <c r="AA3007" s="2853"/>
      <c r="AB3007" s="1125"/>
      <c r="AC3007" s="1151"/>
      <c r="AD3007" s="1152"/>
      <c r="AE3007" s="1153"/>
      <c r="AF3007" s="1153"/>
      <c r="AG3007" s="1153"/>
      <c r="AH3007" s="124"/>
      <c r="AI3007" s="124"/>
      <c r="AJ3007" s="124"/>
      <c r="AK3007" s="124"/>
      <c r="AL3007" s="1153"/>
      <c r="AM3007" s="124"/>
      <c r="AN3007" s="124"/>
      <c r="AO3007" s="1153"/>
      <c r="AP3007" s="1153"/>
      <c r="AQ3007" s="1153"/>
      <c r="AR3007" s="1154"/>
      <c r="AS3007" s="1154"/>
      <c r="AT3007" s="1154"/>
      <c r="AU3007" s="1160"/>
      <c r="AV3007" s="1154"/>
      <c r="AW3007" s="1154"/>
      <c r="AX3007" s="1154"/>
      <c r="AY3007" s="1154"/>
      <c r="AZ3007" s="1154"/>
      <c r="BA3007" s="1154"/>
      <c r="BB3007" s="1154"/>
    </row>
    <row r="3008" spans="2:54" ht="15" customHeight="1">
      <c r="B3008" s="1155"/>
      <c r="C3008" s="3016" t="s">
        <v>1132</v>
      </c>
      <c r="D3008" s="3016" t="s">
        <v>842</v>
      </c>
      <c r="E3008" s="1146" t="s">
        <v>1127</v>
      </c>
      <c r="F3008" s="1106"/>
      <c r="G3008" s="441" t="s">
        <v>93</v>
      </c>
      <c r="H3008" s="441" t="s">
        <v>1103</v>
      </c>
      <c r="I3008" s="441" t="s">
        <v>1128</v>
      </c>
      <c r="J3008" s="441" t="s">
        <v>112</v>
      </c>
      <c r="K3008" s="1111" t="s">
        <v>1132</v>
      </c>
      <c r="L3008" s="441" t="s">
        <v>1120</v>
      </c>
      <c r="M3008" s="441" t="str">
        <f t="shared" si="180"/>
        <v>&lt;INSERT CONNECTION POINT NAME&gt;</v>
      </c>
      <c r="N3008" s="1111" t="s">
        <v>1106</v>
      </c>
      <c r="O3008" s="1112" t="s">
        <v>842</v>
      </c>
      <c r="P3008" s="1111"/>
      <c r="Q3008" s="2850"/>
      <c r="R3008" s="2097"/>
      <c r="S3008" s="2851"/>
      <c r="T3008" s="2851"/>
      <c r="U3008" s="2851"/>
      <c r="V3008" s="2851"/>
      <c r="W3008" s="2852"/>
      <c r="X3008" s="2852"/>
      <c r="Y3008" s="2852"/>
      <c r="Z3008" s="2852"/>
      <c r="AA3008" s="2853"/>
      <c r="AB3008" s="1125"/>
      <c r="AC3008" s="1151"/>
      <c r="AD3008" s="1152"/>
      <c r="AE3008" s="1153"/>
      <c r="AF3008" s="1153"/>
      <c r="AG3008" s="1153"/>
      <c r="AH3008" s="124"/>
      <c r="AI3008" s="124"/>
      <c r="AJ3008" s="124"/>
      <c r="AK3008" s="124"/>
      <c r="AL3008" s="1153"/>
      <c r="AM3008" s="124"/>
      <c r="AN3008" s="124"/>
      <c r="AO3008" s="1153"/>
      <c r="AP3008" s="1161"/>
      <c r="AQ3008" s="1153"/>
      <c r="AR3008" s="1154"/>
      <c r="AS3008" s="1154"/>
      <c r="AT3008" s="1154"/>
      <c r="AU3008" s="1160"/>
      <c r="AV3008" s="1154"/>
      <c r="AW3008" s="1154"/>
      <c r="AX3008" s="1154"/>
      <c r="AY3008" s="1154"/>
      <c r="AZ3008" s="1154"/>
      <c r="BA3008" s="1154"/>
      <c r="BB3008" s="1154"/>
    </row>
    <row r="3009" spans="2:54" ht="15" customHeight="1">
      <c r="B3009" s="1155"/>
      <c r="C3009" s="3017"/>
      <c r="D3009" s="3017"/>
      <c r="E3009" s="1146" t="s">
        <v>1130</v>
      </c>
      <c r="F3009" s="1106"/>
      <c r="G3009" s="441" t="s">
        <v>93</v>
      </c>
      <c r="H3009" s="441" t="s">
        <v>1103</v>
      </c>
      <c r="I3009" s="441" t="s">
        <v>1131</v>
      </c>
      <c r="J3009" s="441" t="s">
        <v>112</v>
      </c>
      <c r="K3009" s="1111" t="s">
        <v>1132</v>
      </c>
      <c r="L3009" s="441" t="s">
        <v>1120</v>
      </c>
      <c r="M3009" s="441" t="str">
        <f t="shared" si="180"/>
        <v>&lt;INSERT CONNECTION POINT NAME&gt;</v>
      </c>
      <c r="N3009" s="1111" t="s">
        <v>1106</v>
      </c>
      <c r="O3009" s="1112" t="s">
        <v>842</v>
      </c>
      <c r="P3009" s="1111"/>
      <c r="Q3009" s="2850"/>
      <c r="R3009" s="2097"/>
      <c r="S3009" s="2851"/>
      <c r="T3009" s="2851"/>
      <c r="U3009" s="2851"/>
      <c r="V3009" s="2851"/>
      <c r="W3009" s="2852"/>
      <c r="X3009" s="2852"/>
      <c r="Y3009" s="2852"/>
      <c r="Z3009" s="2852"/>
      <c r="AA3009" s="2853"/>
      <c r="AB3009" s="1125"/>
      <c r="AC3009" s="1151"/>
      <c r="AD3009" s="1152"/>
      <c r="AE3009" s="1153"/>
      <c r="AF3009" s="1153"/>
      <c r="AG3009" s="1153"/>
      <c r="AH3009" s="124"/>
      <c r="AI3009" s="124"/>
      <c r="AJ3009" s="124"/>
      <c r="AK3009" s="124"/>
      <c r="AL3009" s="1153"/>
      <c r="AM3009" s="124"/>
      <c r="AN3009" s="124"/>
      <c r="AO3009" s="1153"/>
      <c r="AP3009" s="1161"/>
      <c r="AQ3009" s="1153"/>
      <c r="AR3009" s="1154"/>
      <c r="AS3009" s="1154"/>
      <c r="AT3009" s="1154"/>
      <c r="AU3009" s="1160"/>
      <c r="AV3009" s="1154"/>
      <c r="AW3009" s="1154"/>
      <c r="AX3009" s="1154"/>
      <c r="AY3009" s="1154"/>
      <c r="AZ3009" s="1154"/>
      <c r="BA3009" s="1154"/>
      <c r="BB3009" s="1154"/>
    </row>
    <row r="3010" spans="2:54" ht="15" customHeight="1">
      <c r="B3010" s="1155"/>
      <c r="C3010" s="3016" t="s">
        <v>1133</v>
      </c>
      <c r="D3010" s="3016"/>
      <c r="E3010" s="1146" t="s">
        <v>1127</v>
      </c>
      <c r="F3010" s="1106"/>
      <c r="G3010" s="441" t="s">
        <v>93</v>
      </c>
      <c r="H3010" s="441" t="s">
        <v>1103</v>
      </c>
      <c r="I3010" s="441" t="s">
        <v>1128</v>
      </c>
      <c r="J3010" s="441" t="s">
        <v>112</v>
      </c>
      <c r="K3010" s="1111" t="s">
        <v>1133</v>
      </c>
      <c r="L3010" s="441" t="s">
        <v>1120</v>
      </c>
      <c r="M3010" s="441" t="str">
        <f t="shared" si="180"/>
        <v>&lt;INSERT CONNECTION POINT NAME&gt;</v>
      </c>
      <c r="N3010" s="1111" t="s">
        <v>1108</v>
      </c>
      <c r="O3010" s="1111" t="s">
        <v>1109</v>
      </c>
      <c r="P3010" s="1111"/>
      <c r="Q3010" s="2856"/>
      <c r="R3010" s="2098"/>
      <c r="S3010" s="2858"/>
      <c r="T3010" s="2858"/>
      <c r="U3010" s="2858"/>
      <c r="V3010" s="2858"/>
      <c r="W3010" s="2859"/>
      <c r="X3010" s="2859"/>
      <c r="Y3010" s="2859"/>
      <c r="Z3010" s="2859"/>
      <c r="AA3010" s="2860"/>
      <c r="AB3010" s="1125"/>
      <c r="AC3010" s="1151"/>
      <c r="AD3010" s="1152"/>
      <c r="AE3010" s="1153"/>
      <c r="AF3010" s="1153"/>
      <c r="AG3010" s="1153"/>
      <c r="AH3010" s="124"/>
      <c r="AI3010" s="124"/>
      <c r="AJ3010" s="124"/>
      <c r="AK3010" s="124"/>
      <c r="AL3010" s="1153"/>
      <c r="AM3010" s="124"/>
      <c r="AN3010" s="124"/>
      <c r="AO3010" s="1153"/>
      <c r="AP3010" s="1153"/>
      <c r="AQ3010" s="1153"/>
      <c r="AR3010" s="1154"/>
      <c r="AS3010" s="1154"/>
      <c r="AT3010" s="1154"/>
      <c r="AU3010" s="1154"/>
      <c r="AV3010" s="1154"/>
      <c r="AW3010" s="1154"/>
      <c r="AX3010" s="1154"/>
      <c r="AY3010" s="1154"/>
      <c r="AZ3010" s="1154"/>
      <c r="BA3010" s="1154"/>
      <c r="BB3010" s="1154"/>
    </row>
    <row r="3011" spans="2:54" ht="15" customHeight="1">
      <c r="B3011" s="1155"/>
      <c r="C3011" s="3017"/>
      <c r="D3011" s="3017"/>
      <c r="E3011" s="1146" t="s">
        <v>1130</v>
      </c>
      <c r="F3011" s="1106"/>
      <c r="G3011" s="441" t="s">
        <v>93</v>
      </c>
      <c r="H3011" s="441" t="s">
        <v>1103</v>
      </c>
      <c r="I3011" s="441" t="s">
        <v>1131</v>
      </c>
      <c r="J3011" s="441" t="s">
        <v>112</v>
      </c>
      <c r="K3011" s="1111" t="s">
        <v>1133</v>
      </c>
      <c r="L3011" s="441" t="s">
        <v>1120</v>
      </c>
      <c r="M3011" s="441" t="str">
        <f t="shared" si="180"/>
        <v>&lt;INSERT CONNECTION POINT NAME&gt;</v>
      </c>
      <c r="N3011" s="1111" t="s">
        <v>1108</v>
      </c>
      <c r="O3011" s="1111" t="s">
        <v>1109</v>
      </c>
      <c r="P3011" s="1111"/>
      <c r="Q3011" s="2856"/>
      <c r="R3011" s="2098"/>
      <c r="S3011" s="2858"/>
      <c r="T3011" s="2858"/>
      <c r="U3011" s="2858"/>
      <c r="V3011" s="2858"/>
      <c r="W3011" s="2859"/>
      <c r="X3011" s="2859"/>
      <c r="Y3011" s="2859"/>
      <c r="Z3011" s="2859"/>
      <c r="AA3011" s="2860"/>
      <c r="AB3011" s="1125"/>
      <c r="AC3011" s="1151"/>
      <c r="AD3011" s="1152"/>
      <c r="AE3011" s="1153"/>
      <c r="AF3011" s="1153"/>
      <c r="AG3011" s="1153"/>
      <c r="AH3011" s="124"/>
      <c r="AI3011" s="124"/>
      <c r="AJ3011" s="124"/>
      <c r="AK3011" s="124"/>
      <c r="AL3011" s="1153"/>
      <c r="AM3011" s="124"/>
      <c r="AN3011" s="124"/>
      <c r="AO3011" s="1153"/>
      <c r="AP3011" s="1153"/>
      <c r="AQ3011" s="1153"/>
      <c r="AR3011" s="1154"/>
      <c r="AS3011" s="1154"/>
      <c r="AT3011" s="1154"/>
      <c r="AU3011" s="1154"/>
      <c r="AV3011" s="1154"/>
      <c r="AW3011" s="1154"/>
      <c r="AX3011" s="1154"/>
      <c r="AY3011" s="1154"/>
      <c r="AZ3011" s="1154"/>
      <c r="BA3011" s="1154"/>
      <c r="BB3011" s="1154"/>
    </row>
    <row r="3012" spans="2:54" ht="15" customHeight="1">
      <c r="B3012" s="1155"/>
      <c r="C3012" s="3016" t="s">
        <v>1110</v>
      </c>
      <c r="D3012" s="3016"/>
      <c r="E3012" s="1146" t="s">
        <v>1127</v>
      </c>
      <c r="F3012" s="1106"/>
      <c r="G3012" s="441" t="s">
        <v>93</v>
      </c>
      <c r="H3012" s="441" t="s">
        <v>1103</v>
      </c>
      <c r="I3012" s="441" t="s">
        <v>1128</v>
      </c>
      <c r="J3012" s="441" t="s">
        <v>112</v>
      </c>
      <c r="K3012" s="1111" t="s">
        <v>1110</v>
      </c>
      <c r="L3012" s="441" t="s">
        <v>1120</v>
      </c>
      <c r="M3012" s="441" t="str">
        <f t="shared" si="180"/>
        <v>&lt;INSERT CONNECTION POINT NAME&gt;</v>
      </c>
      <c r="N3012" s="1111" t="s">
        <v>1111</v>
      </c>
      <c r="O3012" s="1112">
        <v>0</v>
      </c>
      <c r="P3012" s="1111"/>
      <c r="Q3012" s="2890"/>
      <c r="R3012" s="2093"/>
      <c r="S3012" s="2883"/>
      <c r="T3012" s="2883"/>
      <c r="U3012" s="2883"/>
      <c r="V3012" s="2883"/>
      <c r="W3012" s="2863"/>
      <c r="X3012" s="2863"/>
      <c r="Y3012" s="2863"/>
      <c r="Z3012" s="2863"/>
      <c r="AA3012" s="2864"/>
      <c r="AB3012" s="1125"/>
      <c r="AC3012" s="1151"/>
      <c r="AD3012" s="1152"/>
      <c r="AE3012" s="1153"/>
      <c r="AF3012" s="1153"/>
      <c r="AG3012" s="1153"/>
      <c r="AH3012" s="124"/>
      <c r="AI3012" s="124"/>
      <c r="AJ3012" s="124"/>
      <c r="AK3012" s="124"/>
      <c r="AL3012" s="1153"/>
      <c r="AM3012" s="124"/>
      <c r="AN3012" s="124"/>
      <c r="AO3012" s="1153"/>
      <c r="AP3012" s="1161"/>
      <c r="AQ3012" s="1153"/>
      <c r="AR3012" s="1154"/>
      <c r="AS3012" s="1154"/>
      <c r="AT3012" s="1154"/>
      <c r="AU3012" s="1154"/>
      <c r="AV3012" s="1154"/>
      <c r="AW3012" s="1154"/>
      <c r="AX3012" s="1154"/>
      <c r="AY3012" s="1154"/>
      <c r="AZ3012" s="1154"/>
      <c r="BA3012" s="1154"/>
      <c r="BB3012" s="1154"/>
    </row>
    <row r="3013" spans="2:54" ht="15" customHeight="1">
      <c r="B3013" s="1155"/>
      <c r="C3013" s="3017"/>
      <c r="D3013" s="3017"/>
      <c r="E3013" s="1146" t="s">
        <v>1130</v>
      </c>
      <c r="F3013" s="1106"/>
      <c r="G3013" s="441" t="s">
        <v>93</v>
      </c>
      <c r="H3013" s="441" t="s">
        <v>1103</v>
      </c>
      <c r="I3013" s="441" t="s">
        <v>1131</v>
      </c>
      <c r="J3013" s="441" t="s">
        <v>112</v>
      </c>
      <c r="K3013" s="1111" t="s">
        <v>1110</v>
      </c>
      <c r="L3013" s="441" t="s">
        <v>1120</v>
      </c>
      <c r="M3013" s="441" t="str">
        <f t="shared" si="180"/>
        <v>&lt;INSERT CONNECTION POINT NAME&gt;</v>
      </c>
      <c r="N3013" s="1111" t="s">
        <v>1111</v>
      </c>
      <c r="O3013" s="1112">
        <v>0</v>
      </c>
      <c r="P3013" s="1111"/>
      <c r="Q3013" s="2890"/>
      <c r="R3013" s="2093"/>
      <c r="S3013" s="2883"/>
      <c r="T3013" s="2883"/>
      <c r="U3013" s="2883"/>
      <c r="V3013" s="2883"/>
      <c r="W3013" s="2863"/>
      <c r="X3013" s="2863"/>
      <c r="Y3013" s="2863"/>
      <c r="Z3013" s="2863"/>
      <c r="AA3013" s="2864"/>
      <c r="AB3013" s="1125"/>
      <c r="AC3013" s="1151"/>
      <c r="AD3013" s="1152"/>
      <c r="AE3013" s="1153"/>
      <c r="AF3013" s="1153"/>
      <c r="AG3013" s="1153"/>
      <c r="AH3013" s="124"/>
      <c r="AI3013" s="124"/>
      <c r="AJ3013" s="124"/>
      <c r="AK3013" s="124"/>
      <c r="AL3013" s="1153"/>
      <c r="AM3013" s="124"/>
      <c r="AN3013" s="124"/>
      <c r="AO3013" s="1153"/>
      <c r="AP3013" s="1161"/>
      <c r="AQ3013" s="1153"/>
      <c r="AR3013" s="1154"/>
      <c r="AS3013" s="1154"/>
      <c r="AT3013" s="1154"/>
      <c r="AU3013" s="1154"/>
      <c r="AV3013" s="1154"/>
      <c r="AW3013" s="1154"/>
      <c r="AX3013" s="1154"/>
      <c r="AY3013" s="1154"/>
      <c r="AZ3013" s="1154"/>
      <c r="BA3013" s="1154"/>
      <c r="BB3013" s="1154"/>
    </row>
    <row r="3014" spans="2:54" ht="15" customHeight="1">
      <c r="B3014" s="1155"/>
      <c r="C3014" s="3016" t="s">
        <v>1112</v>
      </c>
      <c r="D3014" s="3016"/>
      <c r="E3014" s="1146" t="s">
        <v>1127</v>
      </c>
      <c r="F3014" s="1106"/>
      <c r="G3014" s="441" t="s">
        <v>93</v>
      </c>
      <c r="H3014" s="441" t="s">
        <v>1103</v>
      </c>
      <c r="I3014" s="441" t="s">
        <v>1128</v>
      </c>
      <c r="J3014" s="441" t="s">
        <v>112</v>
      </c>
      <c r="K3014" s="1111" t="s">
        <v>1112</v>
      </c>
      <c r="L3014" s="441" t="s">
        <v>1120</v>
      </c>
      <c r="M3014" s="441" t="str">
        <f t="shared" si="180"/>
        <v>&lt;INSERT CONNECTION POINT NAME&gt;</v>
      </c>
      <c r="N3014" s="1111" t="s">
        <v>1113</v>
      </c>
      <c r="O3014" s="1111" t="s">
        <v>1113</v>
      </c>
      <c r="P3014" s="1111"/>
      <c r="Q3014" s="2891"/>
      <c r="R3014" s="2866"/>
      <c r="S3014" s="2866"/>
      <c r="T3014" s="2866"/>
      <c r="U3014" s="2866"/>
      <c r="V3014" s="2866"/>
      <c r="W3014" s="2866"/>
      <c r="X3014" s="2866"/>
      <c r="Y3014" s="2866"/>
      <c r="Z3014" s="2866"/>
      <c r="AA3014" s="2099"/>
      <c r="AB3014" s="1125"/>
      <c r="AC3014" s="1151"/>
      <c r="AD3014" s="1152"/>
      <c r="AE3014" s="1153"/>
      <c r="AF3014" s="1153"/>
      <c r="AG3014" s="1153"/>
      <c r="AH3014" s="124"/>
      <c r="AI3014" s="124"/>
      <c r="AJ3014" s="124"/>
      <c r="AK3014" s="124"/>
      <c r="AL3014" s="1153"/>
      <c r="AM3014" s="124"/>
      <c r="AN3014" s="124"/>
      <c r="AO3014" s="1153"/>
      <c r="AP3014" s="1153"/>
      <c r="AQ3014" s="1153"/>
      <c r="AR3014" s="1154"/>
      <c r="AS3014" s="1154"/>
      <c r="AT3014" s="1154"/>
      <c r="AU3014" s="1154"/>
      <c r="AV3014" s="1154"/>
      <c r="AW3014" s="1154"/>
      <c r="AX3014" s="1154"/>
      <c r="AY3014" s="1154"/>
      <c r="AZ3014" s="1154"/>
      <c r="BA3014" s="1154"/>
      <c r="BB3014" s="1154"/>
    </row>
    <row r="3015" spans="2:54" ht="15" customHeight="1">
      <c r="B3015" s="1155"/>
      <c r="C3015" s="3017"/>
      <c r="D3015" s="3017"/>
      <c r="E3015" s="1146" t="s">
        <v>1130</v>
      </c>
      <c r="F3015" s="1106"/>
      <c r="G3015" s="441" t="s">
        <v>93</v>
      </c>
      <c r="H3015" s="441" t="s">
        <v>1103</v>
      </c>
      <c r="I3015" s="441" t="s">
        <v>1131</v>
      </c>
      <c r="J3015" s="441" t="s">
        <v>112</v>
      </c>
      <c r="K3015" s="1111" t="s">
        <v>1112</v>
      </c>
      <c r="L3015" s="441" t="s">
        <v>1120</v>
      </c>
      <c r="M3015" s="441" t="str">
        <f t="shared" si="180"/>
        <v>&lt;INSERT CONNECTION POINT NAME&gt;</v>
      </c>
      <c r="N3015" s="1111" t="s">
        <v>1113</v>
      </c>
      <c r="O3015" s="1111" t="s">
        <v>1113</v>
      </c>
      <c r="P3015" s="1111"/>
      <c r="Q3015" s="2891"/>
      <c r="R3015" s="2866"/>
      <c r="S3015" s="2866"/>
      <c r="T3015" s="2866"/>
      <c r="U3015" s="2866"/>
      <c r="V3015" s="2866"/>
      <c r="W3015" s="2866"/>
      <c r="X3015" s="2866"/>
      <c r="Y3015" s="2866"/>
      <c r="Z3015" s="2866"/>
      <c r="AA3015" s="2099"/>
      <c r="AB3015" s="1125"/>
      <c r="AC3015" s="1151"/>
      <c r="AD3015" s="1152"/>
      <c r="AE3015" s="1153"/>
      <c r="AF3015" s="1153"/>
      <c r="AG3015" s="1153"/>
      <c r="AH3015" s="124"/>
      <c r="AI3015" s="124"/>
      <c r="AJ3015" s="124"/>
      <c r="AK3015" s="124"/>
      <c r="AL3015" s="1153"/>
      <c r="AM3015" s="124"/>
      <c r="AN3015" s="124"/>
      <c r="AO3015" s="1153"/>
      <c r="AP3015" s="1153"/>
      <c r="AQ3015" s="1153"/>
      <c r="AR3015" s="1154"/>
      <c r="AS3015" s="1154"/>
      <c r="AT3015" s="1154"/>
      <c r="AU3015" s="1154"/>
      <c r="AV3015" s="1154"/>
      <c r="AW3015" s="1154"/>
      <c r="AX3015" s="1154"/>
      <c r="AY3015" s="1154"/>
      <c r="AZ3015" s="1154"/>
      <c r="BA3015" s="1154"/>
      <c r="BB3015" s="1154"/>
    </row>
    <row r="3016" spans="2:54" ht="15" customHeight="1">
      <c r="B3016" s="1155"/>
      <c r="C3016" s="3016" t="s">
        <v>1134</v>
      </c>
      <c r="D3016" s="3016" t="s">
        <v>833</v>
      </c>
      <c r="E3016" s="1146" t="s">
        <v>1127</v>
      </c>
      <c r="F3016" s="1106"/>
      <c r="G3016" s="441" t="s">
        <v>93</v>
      </c>
      <c r="H3016" s="441" t="s">
        <v>1103</v>
      </c>
      <c r="I3016" s="441" t="s">
        <v>1128</v>
      </c>
      <c r="J3016" s="441" t="s">
        <v>112</v>
      </c>
      <c r="K3016" s="1111" t="s">
        <v>1134</v>
      </c>
      <c r="L3016" s="441" t="s">
        <v>1120</v>
      </c>
      <c r="M3016" s="441" t="str">
        <f t="shared" si="180"/>
        <v>&lt;INSERT CONNECTION POINT NAME&gt;</v>
      </c>
      <c r="N3016" s="1111" t="s">
        <v>1115</v>
      </c>
      <c r="O3016" s="1111" t="s">
        <v>833</v>
      </c>
      <c r="P3016" s="1111"/>
      <c r="Q3016" s="2892"/>
      <c r="R3016" s="2096"/>
      <c r="S3016" s="2870"/>
      <c r="T3016" s="2870"/>
      <c r="U3016" s="2870"/>
      <c r="V3016" s="2870"/>
      <c r="W3016" s="2870"/>
      <c r="X3016" s="2870"/>
      <c r="Y3016" s="2870"/>
      <c r="Z3016" s="2870"/>
      <c r="AA3016" s="2871"/>
      <c r="AB3016" s="1125"/>
      <c r="AC3016" s="1151"/>
      <c r="AD3016" s="1152"/>
      <c r="AE3016" s="1153"/>
      <c r="AF3016" s="1153"/>
      <c r="AG3016" s="1153"/>
      <c r="AH3016" s="124"/>
      <c r="AI3016" s="124"/>
      <c r="AJ3016" s="124"/>
      <c r="AK3016" s="124"/>
      <c r="AL3016" s="1153"/>
      <c r="AM3016" s="124"/>
      <c r="AN3016" s="124"/>
      <c r="AO3016" s="1153"/>
      <c r="AP3016" s="1153"/>
      <c r="AQ3016" s="1153"/>
      <c r="AR3016" s="1154"/>
      <c r="AS3016" s="1154"/>
      <c r="AT3016" s="1154"/>
      <c r="AU3016" s="1154"/>
      <c r="AV3016" s="1154"/>
      <c r="AW3016" s="1154"/>
      <c r="AX3016" s="1154"/>
      <c r="AY3016" s="1154"/>
      <c r="AZ3016" s="1154"/>
      <c r="BA3016" s="1154"/>
      <c r="BB3016" s="1154"/>
    </row>
    <row r="3017" spans="2:54" ht="15" customHeight="1">
      <c r="B3017" s="1155"/>
      <c r="C3017" s="3017"/>
      <c r="D3017" s="3017"/>
      <c r="E3017" s="1146" t="s">
        <v>1130</v>
      </c>
      <c r="F3017" s="1106"/>
      <c r="G3017" s="441" t="s">
        <v>93</v>
      </c>
      <c r="H3017" s="441" t="s">
        <v>1103</v>
      </c>
      <c r="I3017" s="441" t="s">
        <v>1131</v>
      </c>
      <c r="J3017" s="441" t="s">
        <v>112</v>
      </c>
      <c r="K3017" s="1111" t="s">
        <v>1134</v>
      </c>
      <c r="L3017" s="441" t="s">
        <v>1120</v>
      </c>
      <c r="M3017" s="441" t="str">
        <f t="shared" si="180"/>
        <v>&lt;INSERT CONNECTION POINT NAME&gt;</v>
      </c>
      <c r="N3017" s="1111" t="s">
        <v>1115</v>
      </c>
      <c r="O3017" s="1111" t="s">
        <v>833</v>
      </c>
      <c r="P3017" s="1111"/>
      <c r="Q3017" s="2892"/>
      <c r="R3017" s="2096"/>
      <c r="S3017" s="2870"/>
      <c r="T3017" s="2870"/>
      <c r="U3017" s="2870"/>
      <c r="V3017" s="2870"/>
      <c r="W3017" s="2870"/>
      <c r="X3017" s="2870"/>
      <c r="Y3017" s="2870"/>
      <c r="Z3017" s="2870"/>
      <c r="AA3017" s="2871"/>
      <c r="AB3017" s="1125"/>
      <c r="AC3017" s="1151"/>
      <c r="AD3017" s="1152"/>
      <c r="AE3017" s="1153"/>
      <c r="AF3017" s="1153"/>
      <c r="AG3017" s="1153"/>
      <c r="AH3017" s="124"/>
      <c r="AI3017" s="124"/>
      <c r="AJ3017" s="124"/>
      <c r="AK3017" s="124"/>
      <c r="AL3017" s="1153"/>
      <c r="AM3017" s="124"/>
      <c r="AN3017" s="124"/>
      <c r="AO3017" s="1153"/>
      <c r="AP3017" s="1153"/>
      <c r="AQ3017" s="1153"/>
      <c r="AR3017" s="1154"/>
      <c r="AS3017" s="1154"/>
      <c r="AT3017" s="1154"/>
      <c r="AU3017" s="1154"/>
      <c r="AV3017" s="1154"/>
      <c r="AW3017" s="1154"/>
      <c r="AX3017" s="1154"/>
      <c r="AY3017" s="1154"/>
      <c r="AZ3017" s="1154"/>
      <c r="BA3017" s="1154"/>
      <c r="BB3017" s="1154"/>
    </row>
    <row r="3018" spans="2:54" ht="15" customHeight="1">
      <c r="B3018" s="1155"/>
      <c r="C3018" s="3016" t="s">
        <v>1135</v>
      </c>
      <c r="D3018" s="3016" t="s">
        <v>833</v>
      </c>
      <c r="E3018" s="1146" t="s">
        <v>1127</v>
      </c>
      <c r="F3018" s="1106"/>
      <c r="G3018" s="441" t="s">
        <v>93</v>
      </c>
      <c r="H3018" s="441" t="s">
        <v>1103</v>
      </c>
      <c r="I3018" s="441" t="s">
        <v>1128</v>
      </c>
      <c r="J3018" s="441" t="s">
        <v>112</v>
      </c>
      <c r="K3018" s="1111" t="s">
        <v>1135</v>
      </c>
      <c r="L3018" s="441" t="s">
        <v>1120</v>
      </c>
      <c r="M3018" s="441" t="str">
        <f t="shared" si="180"/>
        <v>&lt;INSERT CONNECTION POINT NAME&gt;</v>
      </c>
      <c r="N3018" s="1111" t="s">
        <v>1106</v>
      </c>
      <c r="O3018" s="1111" t="s">
        <v>833</v>
      </c>
      <c r="P3018" s="1111"/>
      <c r="Q3018" s="2892"/>
      <c r="R3018" s="2096"/>
      <c r="S3018" s="2870"/>
      <c r="T3018" s="2870"/>
      <c r="U3018" s="2870"/>
      <c r="V3018" s="2870"/>
      <c r="W3018" s="2870"/>
      <c r="X3018" s="2870"/>
      <c r="Y3018" s="2870"/>
      <c r="Z3018" s="2870"/>
      <c r="AA3018" s="2871"/>
      <c r="AB3018" s="1125"/>
      <c r="AC3018" s="1151"/>
      <c r="AD3018" s="1152"/>
      <c r="AE3018" s="1153"/>
      <c r="AF3018" s="1153"/>
      <c r="AG3018" s="1153"/>
      <c r="AH3018" s="124"/>
      <c r="AI3018" s="124"/>
      <c r="AJ3018" s="124"/>
      <c r="AK3018" s="124"/>
      <c r="AL3018" s="1153"/>
      <c r="AM3018" s="124"/>
      <c r="AN3018" s="124"/>
      <c r="AO3018" s="1153"/>
      <c r="AP3018" s="1153"/>
      <c r="AQ3018" s="1153"/>
      <c r="AR3018" s="1154"/>
      <c r="AS3018" s="1154"/>
      <c r="AT3018" s="1154"/>
      <c r="AU3018" s="1154"/>
      <c r="AV3018" s="1154"/>
      <c r="AW3018" s="1154"/>
      <c r="AX3018" s="1154"/>
      <c r="AY3018" s="1154"/>
      <c r="AZ3018" s="1154"/>
      <c r="BA3018" s="1154"/>
      <c r="BB3018" s="1154"/>
    </row>
    <row r="3019" spans="2:54" ht="15" customHeight="1">
      <c r="B3019" s="1155"/>
      <c r="C3019" s="3017"/>
      <c r="D3019" s="3017"/>
      <c r="E3019" s="1146" t="s">
        <v>1130</v>
      </c>
      <c r="F3019" s="1106"/>
      <c r="G3019" s="441" t="s">
        <v>93</v>
      </c>
      <c r="H3019" s="441" t="s">
        <v>1103</v>
      </c>
      <c r="I3019" s="441" t="s">
        <v>1131</v>
      </c>
      <c r="J3019" s="441" t="s">
        <v>112</v>
      </c>
      <c r="K3019" s="1111" t="s">
        <v>1135</v>
      </c>
      <c r="L3019" s="441" t="s">
        <v>1120</v>
      </c>
      <c r="M3019" s="441" t="str">
        <f t="shared" si="180"/>
        <v>&lt;INSERT CONNECTION POINT NAME&gt;</v>
      </c>
      <c r="N3019" s="1111" t="s">
        <v>1106</v>
      </c>
      <c r="O3019" s="1111" t="s">
        <v>833</v>
      </c>
      <c r="P3019" s="1111"/>
      <c r="Q3019" s="2892"/>
      <c r="R3019" s="2096"/>
      <c r="S3019" s="2870"/>
      <c r="T3019" s="2870"/>
      <c r="U3019" s="2870"/>
      <c r="V3019" s="2870"/>
      <c r="W3019" s="2870"/>
      <c r="X3019" s="2870"/>
      <c r="Y3019" s="2870"/>
      <c r="Z3019" s="2870"/>
      <c r="AA3019" s="2871"/>
      <c r="AB3019" s="1125"/>
      <c r="AC3019" s="1151"/>
      <c r="AD3019" s="1152"/>
      <c r="AE3019" s="1153"/>
      <c r="AF3019" s="1153"/>
      <c r="AG3019" s="1153"/>
      <c r="AH3019" s="124"/>
      <c r="AI3019" s="124"/>
      <c r="AJ3019" s="124"/>
      <c r="AK3019" s="124"/>
      <c r="AL3019" s="1153"/>
      <c r="AM3019" s="124"/>
      <c r="AN3019" s="124"/>
      <c r="AO3019" s="1153"/>
      <c r="AP3019" s="1153"/>
      <c r="AQ3019" s="1153"/>
      <c r="AR3019" s="1154"/>
      <c r="AS3019" s="1154"/>
      <c r="AT3019" s="1154"/>
      <c r="AU3019" s="1154"/>
      <c r="AV3019" s="1154"/>
      <c r="AW3019" s="1154"/>
      <c r="AX3019" s="1154"/>
      <c r="AY3019" s="1154"/>
      <c r="AZ3019" s="1154"/>
      <c r="BA3019" s="1154"/>
      <c r="BB3019" s="1154"/>
    </row>
    <row r="3020" spans="2:54" ht="15" customHeight="1">
      <c r="B3020" s="1155"/>
      <c r="C3020" s="3016" t="s">
        <v>1135</v>
      </c>
      <c r="D3020" s="3016" t="s">
        <v>842</v>
      </c>
      <c r="E3020" s="1146" t="s">
        <v>1127</v>
      </c>
      <c r="F3020" s="1106"/>
      <c r="G3020" s="441" t="s">
        <v>93</v>
      </c>
      <c r="H3020" s="441" t="s">
        <v>1103</v>
      </c>
      <c r="I3020" s="441" t="s">
        <v>1128</v>
      </c>
      <c r="J3020" s="441" t="s">
        <v>112</v>
      </c>
      <c r="K3020" s="1111" t="s">
        <v>1135</v>
      </c>
      <c r="L3020" s="441" t="s">
        <v>1120</v>
      </c>
      <c r="M3020" s="441" t="str">
        <f t="shared" si="180"/>
        <v>&lt;INSERT CONNECTION POINT NAME&gt;</v>
      </c>
      <c r="N3020" s="1111" t="s">
        <v>1106</v>
      </c>
      <c r="O3020" s="1111" t="s">
        <v>842</v>
      </c>
      <c r="P3020" s="1111"/>
      <c r="Q3020" s="2892"/>
      <c r="R3020" s="2096"/>
      <c r="S3020" s="2870"/>
      <c r="T3020" s="2870"/>
      <c r="U3020" s="2870"/>
      <c r="V3020" s="2870"/>
      <c r="W3020" s="2870"/>
      <c r="X3020" s="2870"/>
      <c r="Y3020" s="2870"/>
      <c r="Z3020" s="2870"/>
      <c r="AA3020" s="2871"/>
      <c r="AB3020" s="1125"/>
      <c r="AC3020" s="1151"/>
      <c r="AD3020" s="1152"/>
      <c r="AE3020" s="1153"/>
      <c r="AF3020" s="1153"/>
      <c r="AG3020" s="1153"/>
      <c r="AH3020" s="124"/>
      <c r="AI3020" s="124"/>
      <c r="AJ3020" s="124"/>
      <c r="AK3020" s="124"/>
      <c r="AL3020" s="1153"/>
      <c r="AM3020" s="124"/>
      <c r="AN3020" s="124"/>
      <c r="AO3020" s="1153"/>
      <c r="AP3020" s="1153"/>
      <c r="AQ3020" s="1153"/>
      <c r="AR3020" s="1154"/>
      <c r="AS3020" s="1154"/>
      <c r="AT3020" s="1154"/>
      <c r="AU3020" s="1154"/>
      <c r="AV3020" s="1154"/>
      <c r="AW3020" s="1154"/>
      <c r="AX3020" s="1154"/>
      <c r="AY3020" s="1154"/>
      <c r="AZ3020" s="1154"/>
      <c r="BA3020" s="1154"/>
      <c r="BB3020" s="1154"/>
    </row>
    <row r="3021" spans="2:54" ht="15" customHeight="1">
      <c r="B3021" s="1155"/>
      <c r="C3021" s="3017"/>
      <c r="D3021" s="3017"/>
      <c r="E3021" s="1146" t="s">
        <v>1130</v>
      </c>
      <c r="F3021" s="1106"/>
      <c r="G3021" s="441" t="s">
        <v>93</v>
      </c>
      <c r="H3021" s="441" t="s">
        <v>1103</v>
      </c>
      <c r="I3021" s="441" t="s">
        <v>1131</v>
      </c>
      <c r="J3021" s="441" t="s">
        <v>112</v>
      </c>
      <c r="K3021" s="1111" t="s">
        <v>1135</v>
      </c>
      <c r="L3021" s="441" t="s">
        <v>1120</v>
      </c>
      <c r="M3021" s="441" t="str">
        <f t="shared" ref="M3021:M3084" si="184">M3020</f>
        <v>&lt;INSERT CONNECTION POINT NAME&gt;</v>
      </c>
      <c r="N3021" s="1111" t="s">
        <v>1106</v>
      </c>
      <c r="O3021" s="1111" t="s">
        <v>842</v>
      </c>
      <c r="P3021" s="1111"/>
      <c r="Q3021" s="2892"/>
      <c r="R3021" s="2096"/>
      <c r="S3021" s="2870"/>
      <c r="T3021" s="2870"/>
      <c r="U3021" s="2870"/>
      <c r="V3021" s="2870"/>
      <c r="W3021" s="2870"/>
      <c r="X3021" s="2870"/>
      <c r="Y3021" s="2870"/>
      <c r="Z3021" s="2870"/>
      <c r="AA3021" s="2871"/>
      <c r="AB3021" s="1125"/>
      <c r="AC3021" s="1151"/>
      <c r="AD3021" s="1152"/>
      <c r="AE3021" s="1153"/>
      <c r="AF3021" s="1153"/>
      <c r="AG3021" s="1153"/>
      <c r="AH3021" s="124"/>
      <c r="AI3021" s="124"/>
      <c r="AJ3021" s="124"/>
      <c r="AK3021" s="124"/>
      <c r="AL3021" s="1153"/>
      <c r="AM3021" s="124"/>
      <c r="AN3021" s="124"/>
      <c r="AO3021" s="1153"/>
      <c r="AP3021" s="1153"/>
      <c r="AQ3021" s="1153"/>
      <c r="AR3021" s="1154"/>
      <c r="AS3021" s="1154"/>
      <c r="AT3021" s="1154"/>
      <c r="AU3021" s="1154"/>
      <c r="AV3021" s="1154"/>
      <c r="AW3021" s="1154"/>
      <c r="AX3021" s="1154"/>
      <c r="AY3021" s="1154"/>
      <c r="AZ3021" s="1154"/>
      <c r="BA3021" s="1154"/>
      <c r="BB3021" s="1154"/>
    </row>
    <row r="3022" spans="2:54" ht="15" customHeight="1">
      <c r="B3022" s="1155"/>
      <c r="C3022" s="3016" t="s">
        <v>1136</v>
      </c>
      <c r="D3022" s="3016" t="s">
        <v>833</v>
      </c>
      <c r="E3022" s="1146" t="s">
        <v>1127</v>
      </c>
      <c r="F3022" s="1106"/>
      <c r="G3022" s="441" t="s">
        <v>93</v>
      </c>
      <c r="H3022" s="441" t="s">
        <v>1103</v>
      </c>
      <c r="I3022" s="441" t="s">
        <v>1128</v>
      </c>
      <c r="J3022" s="441" t="s">
        <v>112</v>
      </c>
      <c r="K3022" s="1111" t="s">
        <v>1136</v>
      </c>
      <c r="L3022" s="441" t="s">
        <v>1120</v>
      </c>
      <c r="M3022" s="441" t="str">
        <f t="shared" si="184"/>
        <v>&lt;INSERT CONNECTION POINT NAME&gt;</v>
      </c>
      <c r="N3022" s="1111" t="s">
        <v>1106</v>
      </c>
      <c r="O3022" s="1111" t="s">
        <v>833</v>
      </c>
      <c r="P3022" s="1111"/>
      <c r="Q3022" s="2892"/>
      <c r="R3022" s="2096"/>
      <c r="S3022" s="2870"/>
      <c r="T3022" s="2870"/>
      <c r="U3022" s="2870"/>
      <c r="V3022" s="2870"/>
      <c r="W3022" s="2870"/>
      <c r="X3022" s="2870"/>
      <c r="Y3022" s="2870"/>
      <c r="Z3022" s="2870"/>
      <c r="AA3022" s="2871"/>
      <c r="AB3022" s="1125"/>
      <c r="AC3022" s="1151"/>
      <c r="AD3022" s="1152"/>
      <c r="AE3022" s="1153"/>
      <c r="AF3022" s="1153"/>
      <c r="AG3022" s="1153"/>
      <c r="AH3022" s="124"/>
      <c r="AI3022" s="124"/>
      <c r="AJ3022" s="124"/>
      <c r="AK3022" s="124"/>
      <c r="AL3022" s="1153"/>
      <c r="AM3022" s="124"/>
      <c r="AN3022" s="124"/>
      <c r="AO3022" s="1153"/>
      <c r="AP3022" s="1153"/>
      <c r="AQ3022" s="1153"/>
      <c r="AR3022" s="1154"/>
      <c r="AS3022" s="1154"/>
      <c r="AT3022" s="1154"/>
      <c r="AU3022" s="1154"/>
      <c r="AV3022" s="1154"/>
      <c r="AW3022" s="1154"/>
      <c r="AX3022" s="1154"/>
      <c r="AY3022" s="1154"/>
      <c r="AZ3022" s="1154"/>
      <c r="BA3022" s="1154"/>
      <c r="BB3022" s="1154"/>
    </row>
    <row r="3023" spans="2:54" ht="15" customHeight="1">
      <c r="B3023" s="1155"/>
      <c r="C3023" s="3017"/>
      <c r="D3023" s="3017"/>
      <c r="E3023" s="1146" t="s">
        <v>1130</v>
      </c>
      <c r="F3023" s="1106"/>
      <c r="G3023" s="441" t="s">
        <v>93</v>
      </c>
      <c r="H3023" s="441" t="s">
        <v>1103</v>
      </c>
      <c r="I3023" s="441" t="s">
        <v>1131</v>
      </c>
      <c r="J3023" s="441" t="s">
        <v>112</v>
      </c>
      <c r="K3023" s="1111" t="s">
        <v>1136</v>
      </c>
      <c r="L3023" s="441" t="s">
        <v>1120</v>
      </c>
      <c r="M3023" s="441" t="str">
        <f t="shared" si="184"/>
        <v>&lt;INSERT CONNECTION POINT NAME&gt;</v>
      </c>
      <c r="N3023" s="1111" t="s">
        <v>1106</v>
      </c>
      <c r="O3023" s="1111" t="s">
        <v>833</v>
      </c>
      <c r="P3023" s="1111"/>
      <c r="Q3023" s="2100"/>
      <c r="R3023" s="2101"/>
      <c r="S3023" s="2102"/>
      <c r="T3023" s="2102"/>
      <c r="U3023" s="2102"/>
      <c r="V3023" s="2102"/>
      <c r="W3023" s="2102"/>
      <c r="X3023" s="2102"/>
      <c r="Y3023" s="2102"/>
      <c r="Z3023" s="2102"/>
      <c r="AA3023" s="2103"/>
      <c r="AB3023" s="1125"/>
      <c r="AC3023" s="1151"/>
      <c r="AD3023" s="1152"/>
      <c r="AE3023" s="1153"/>
      <c r="AF3023" s="1153"/>
      <c r="AG3023" s="1153"/>
      <c r="AH3023" s="124"/>
      <c r="AI3023" s="124"/>
      <c r="AJ3023" s="124"/>
      <c r="AK3023" s="124"/>
      <c r="AL3023" s="1153"/>
      <c r="AM3023" s="124"/>
      <c r="AN3023" s="124"/>
      <c r="AO3023" s="1153"/>
      <c r="AP3023" s="1153"/>
      <c r="AQ3023" s="1153"/>
      <c r="AR3023" s="1154"/>
      <c r="AS3023" s="1154"/>
      <c r="AT3023" s="1154"/>
      <c r="AU3023" s="1154"/>
      <c r="AV3023" s="1154"/>
      <c r="AW3023" s="1154"/>
      <c r="AX3023" s="1154"/>
      <c r="AY3023" s="1154"/>
      <c r="AZ3023" s="1154"/>
      <c r="BA3023" s="1154"/>
      <c r="BB3023" s="1154"/>
    </row>
    <row r="3024" spans="2:54" ht="15" customHeight="1">
      <c r="B3024" s="1155"/>
      <c r="C3024" s="3016" t="s">
        <v>1136</v>
      </c>
      <c r="D3024" s="3016" t="s">
        <v>842</v>
      </c>
      <c r="E3024" s="1146" t="s">
        <v>1127</v>
      </c>
      <c r="F3024" s="1106"/>
      <c r="G3024" s="441" t="s">
        <v>93</v>
      </c>
      <c r="H3024" s="441" t="s">
        <v>1103</v>
      </c>
      <c r="I3024" s="441" t="s">
        <v>1128</v>
      </c>
      <c r="J3024" s="441" t="s">
        <v>112</v>
      </c>
      <c r="K3024" s="1111" t="s">
        <v>1136</v>
      </c>
      <c r="L3024" s="441" t="s">
        <v>1120</v>
      </c>
      <c r="M3024" s="441" t="str">
        <f t="shared" si="184"/>
        <v>&lt;INSERT CONNECTION POINT NAME&gt;</v>
      </c>
      <c r="N3024" s="1111" t="s">
        <v>1106</v>
      </c>
      <c r="O3024" s="1111" t="s">
        <v>842</v>
      </c>
      <c r="P3024" s="1111"/>
      <c r="Q3024" s="2100"/>
      <c r="R3024" s="2101"/>
      <c r="S3024" s="2102"/>
      <c r="T3024" s="2102"/>
      <c r="U3024" s="2102"/>
      <c r="V3024" s="2102"/>
      <c r="W3024" s="2102"/>
      <c r="X3024" s="2102"/>
      <c r="Y3024" s="2102"/>
      <c r="Z3024" s="2102"/>
      <c r="AA3024" s="2103"/>
      <c r="AB3024" s="1125"/>
      <c r="AC3024" s="1151"/>
      <c r="AD3024" s="1152"/>
      <c r="AE3024" s="1153"/>
      <c r="AF3024" s="1153"/>
      <c r="AG3024" s="1153"/>
      <c r="AH3024" s="124"/>
      <c r="AI3024" s="124"/>
      <c r="AJ3024" s="124"/>
      <c r="AK3024" s="124"/>
      <c r="AL3024" s="1153"/>
      <c r="AM3024" s="124"/>
      <c r="AN3024" s="124"/>
      <c r="AO3024" s="1153"/>
      <c r="AP3024" s="1153"/>
      <c r="AQ3024" s="1153"/>
      <c r="AR3024" s="1154"/>
      <c r="AS3024" s="1154"/>
      <c r="AT3024" s="1154"/>
      <c r="AU3024" s="1154"/>
      <c r="AV3024" s="1154"/>
      <c r="AW3024" s="1154"/>
      <c r="AX3024" s="1154"/>
      <c r="AY3024" s="1154"/>
      <c r="AZ3024" s="1154"/>
      <c r="BA3024" s="1154"/>
      <c r="BB3024" s="1154"/>
    </row>
    <row r="3025" spans="2:54" ht="15" customHeight="1" thickBot="1">
      <c r="B3025" s="2872"/>
      <c r="C3025" s="3018"/>
      <c r="D3025" s="3018"/>
      <c r="E3025" s="2873" t="s">
        <v>1130</v>
      </c>
      <c r="F3025" s="1106"/>
      <c r="G3025" s="441" t="s">
        <v>93</v>
      </c>
      <c r="H3025" s="441" t="s">
        <v>1103</v>
      </c>
      <c r="I3025" s="441" t="s">
        <v>1131</v>
      </c>
      <c r="J3025" s="441" t="s">
        <v>112</v>
      </c>
      <c r="K3025" s="1111" t="s">
        <v>1136</v>
      </c>
      <c r="L3025" s="441" t="s">
        <v>1120</v>
      </c>
      <c r="M3025" s="441" t="str">
        <f t="shared" si="184"/>
        <v>&lt;INSERT CONNECTION POINT NAME&gt;</v>
      </c>
      <c r="N3025" s="1111" t="s">
        <v>1106</v>
      </c>
      <c r="O3025" s="1111" t="s">
        <v>842</v>
      </c>
      <c r="P3025" s="1111"/>
      <c r="Q3025" s="2893"/>
      <c r="R3025" s="2894"/>
      <c r="S3025" s="2877"/>
      <c r="T3025" s="2877"/>
      <c r="U3025" s="2877"/>
      <c r="V3025" s="2877"/>
      <c r="W3025" s="2877"/>
      <c r="X3025" s="2877"/>
      <c r="Y3025" s="2877"/>
      <c r="Z3025" s="2877"/>
      <c r="AA3025" s="2878"/>
      <c r="AB3025" s="1162"/>
      <c r="AC3025" s="1151"/>
      <c r="AD3025" s="1152"/>
      <c r="AE3025" s="1153"/>
      <c r="AF3025" s="1153"/>
      <c r="AG3025" s="1153"/>
      <c r="AH3025" s="124"/>
      <c r="AI3025" s="124"/>
      <c r="AJ3025" s="124"/>
      <c r="AK3025" s="124"/>
      <c r="AL3025" s="1153"/>
      <c r="AM3025" s="124"/>
      <c r="AN3025" s="124"/>
      <c r="AO3025" s="1153"/>
      <c r="AP3025" s="1153"/>
      <c r="AQ3025" s="1153"/>
      <c r="AR3025" s="1154"/>
      <c r="AS3025" s="1154"/>
      <c r="AT3025" s="1154"/>
      <c r="AU3025" s="1154"/>
      <c r="AV3025" s="1154"/>
      <c r="AW3025" s="1154"/>
      <c r="AX3025" s="1154"/>
      <c r="AY3025" s="1154"/>
      <c r="AZ3025" s="1154"/>
      <c r="BA3025" s="1154"/>
      <c r="BB3025" s="1154"/>
    </row>
    <row r="3026" spans="2:54" ht="15" customHeight="1">
      <c r="B3026" s="1145" t="s">
        <v>1125</v>
      </c>
      <c r="C3026" s="3019" t="s">
        <v>1126</v>
      </c>
      <c r="D3026" s="3019" t="s">
        <v>842</v>
      </c>
      <c r="E3026" s="1146" t="s">
        <v>1127</v>
      </c>
      <c r="F3026" s="1106"/>
      <c r="G3026" s="441" t="s">
        <v>93</v>
      </c>
      <c r="H3026" s="441" t="s">
        <v>1103</v>
      </c>
      <c r="I3026" s="441" t="s">
        <v>1128</v>
      </c>
      <c r="J3026" s="441" t="s">
        <v>112</v>
      </c>
      <c r="K3026" s="441" t="s">
        <v>1126</v>
      </c>
      <c r="L3026" s="441" t="s">
        <v>1120</v>
      </c>
      <c r="M3026" s="441" t="str">
        <f t="shared" ref="M3026" si="185">B3026</f>
        <v>&lt;INSERT CONNECTION POINT NAME&gt;</v>
      </c>
      <c r="N3026" s="441" t="s">
        <v>1129</v>
      </c>
      <c r="O3026" s="441" t="s">
        <v>842</v>
      </c>
      <c r="P3026" s="1111"/>
      <c r="Q3026" s="1147"/>
      <c r="R3026" s="1148"/>
      <c r="S3026" s="1149"/>
      <c r="T3026" s="1149"/>
      <c r="U3026" s="1149"/>
      <c r="V3026" s="1149"/>
      <c r="W3026" s="1149"/>
      <c r="X3026" s="1149"/>
      <c r="Y3026" s="1149"/>
      <c r="Z3026" s="1149"/>
      <c r="AA3026" s="1150"/>
      <c r="AC3026" s="124"/>
      <c r="AD3026" s="124"/>
      <c r="AE3026" s="124"/>
      <c r="AF3026" s="124"/>
      <c r="AG3026" s="124"/>
      <c r="AH3026" s="124"/>
      <c r="AI3026" s="124"/>
      <c r="AJ3026" s="124"/>
      <c r="AK3026" s="124"/>
      <c r="AL3026" s="124"/>
      <c r="AM3026" s="124"/>
      <c r="AN3026" s="124"/>
      <c r="AO3026" s="124"/>
      <c r="AP3026" s="124"/>
      <c r="AQ3026" s="124"/>
      <c r="AR3026" s="124"/>
      <c r="AS3026" s="124"/>
      <c r="AT3026" s="124"/>
      <c r="AU3026" s="124"/>
      <c r="AV3026" s="124"/>
      <c r="AW3026" s="124"/>
      <c r="AX3026" s="124"/>
      <c r="AY3026" s="124"/>
      <c r="AZ3026" s="124"/>
      <c r="BA3026" s="124"/>
      <c r="BB3026" s="124"/>
    </row>
    <row r="3027" spans="2:54" ht="15" customHeight="1">
      <c r="B3027" s="1155"/>
      <c r="C3027" s="3017"/>
      <c r="D3027" s="3017"/>
      <c r="E3027" s="1146" t="s">
        <v>1130</v>
      </c>
      <c r="F3027" s="1106"/>
      <c r="G3027" s="441" t="s">
        <v>93</v>
      </c>
      <c r="H3027" s="441" t="s">
        <v>1103</v>
      </c>
      <c r="I3027" s="441" t="s">
        <v>1131</v>
      </c>
      <c r="J3027" s="441" t="s">
        <v>112</v>
      </c>
      <c r="K3027" s="441" t="s">
        <v>1126</v>
      </c>
      <c r="L3027" s="441" t="s">
        <v>1120</v>
      </c>
      <c r="M3027" s="441" t="str">
        <f t="shared" si="184"/>
        <v>&lt;INSERT CONNECTION POINT NAME&gt;</v>
      </c>
      <c r="N3027" s="441" t="s">
        <v>1129</v>
      </c>
      <c r="O3027" s="441" t="s">
        <v>842</v>
      </c>
      <c r="P3027" s="1111"/>
      <c r="Q3027" s="1156"/>
      <c r="R3027" s="1157"/>
      <c r="S3027" s="1158"/>
      <c r="T3027" s="1158"/>
      <c r="U3027" s="1158"/>
      <c r="V3027" s="1158"/>
      <c r="W3027" s="1158"/>
      <c r="X3027" s="1158"/>
      <c r="Y3027" s="1158"/>
      <c r="Z3027" s="1158"/>
      <c r="AA3027" s="1159"/>
      <c r="AC3027" s="124"/>
      <c r="AD3027" s="124"/>
      <c r="AE3027" s="124"/>
      <c r="AF3027" s="124"/>
      <c r="AG3027" s="124"/>
      <c r="AH3027" s="124"/>
      <c r="AI3027" s="124"/>
      <c r="AJ3027" s="124"/>
      <c r="AK3027" s="124"/>
      <c r="AL3027" s="124"/>
      <c r="AM3027" s="124"/>
      <c r="AN3027" s="124"/>
      <c r="AO3027" s="124"/>
      <c r="AP3027" s="124"/>
      <c r="AQ3027" s="124"/>
      <c r="AR3027" s="124"/>
      <c r="AS3027" s="124"/>
      <c r="AT3027" s="124"/>
      <c r="AU3027" s="124"/>
      <c r="AV3027" s="124"/>
      <c r="AW3027" s="124"/>
      <c r="AX3027" s="124"/>
      <c r="AY3027" s="124"/>
      <c r="AZ3027" s="124"/>
      <c r="BA3027" s="124"/>
      <c r="BB3027" s="124"/>
    </row>
    <row r="3028" spans="2:54" ht="15" customHeight="1">
      <c r="B3028" s="1155"/>
      <c r="C3028" s="3016" t="s">
        <v>1132</v>
      </c>
      <c r="D3028" s="3016" t="s">
        <v>833</v>
      </c>
      <c r="E3028" s="1146" t="s">
        <v>1127</v>
      </c>
      <c r="F3028" s="1106"/>
      <c r="G3028" s="441" t="s">
        <v>93</v>
      </c>
      <c r="H3028" s="441" t="s">
        <v>1103</v>
      </c>
      <c r="I3028" s="441" t="s">
        <v>1128</v>
      </c>
      <c r="J3028" s="441" t="s">
        <v>112</v>
      </c>
      <c r="K3028" s="1111" t="s">
        <v>1132</v>
      </c>
      <c r="L3028" s="441" t="s">
        <v>1120</v>
      </c>
      <c r="M3028" s="441" t="str">
        <f t="shared" si="184"/>
        <v>&lt;INSERT CONNECTION POINT NAME&gt;</v>
      </c>
      <c r="N3028" s="1111" t="s">
        <v>1106</v>
      </c>
      <c r="O3028" s="1111" t="s">
        <v>833</v>
      </c>
      <c r="P3028" s="1111"/>
      <c r="Q3028" s="2850"/>
      <c r="R3028" s="2097"/>
      <c r="S3028" s="2851"/>
      <c r="T3028" s="2851"/>
      <c r="U3028" s="2851"/>
      <c r="V3028" s="2851"/>
      <c r="W3028" s="2852"/>
      <c r="X3028" s="2852"/>
      <c r="Y3028" s="2852"/>
      <c r="Z3028" s="2852"/>
      <c r="AA3028" s="2853"/>
      <c r="AC3028" s="124"/>
      <c r="AD3028" s="124"/>
      <c r="AE3028" s="124"/>
      <c r="AF3028" s="124"/>
      <c r="AG3028" s="124"/>
      <c r="AH3028" s="124"/>
      <c r="AI3028" s="124"/>
      <c r="AJ3028" s="124"/>
      <c r="AK3028" s="124"/>
      <c r="AL3028" s="124"/>
      <c r="AM3028" s="124"/>
      <c r="AN3028" s="124"/>
      <c r="AO3028" s="124"/>
      <c r="AP3028" s="124"/>
      <c r="AQ3028" s="124"/>
      <c r="AR3028" s="124"/>
      <c r="AS3028" s="124"/>
      <c r="AT3028" s="124"/>
      <c r="AU3028" s="124"/>
      <c r="AV3028" s="124"/>
      <c r="AW3028" s="124"/>
      <c r="AX3028" s="124"/>
      <c r="AY3028" s="124"/>
      <c r="AZ3028" s="124"/>
      <c r="BA3028" s="124"/>
      <c r="BB3028" s="124"/>
    </row>
    <row r="3029" spans="2:54" ht="15" customHeight="1">
      <c r="B3029" s="1155"/>
      <c r="C3029" s="3017"/>
      <c r="D3029" s="3017"/>
      <c r="E3029" s="1146" t="s">
        <v>1130</v>
      </c>
      <c r="F3029" s="1106"/>
      <c r="G3029" s="441" t="s">
        <v>93</v>
      </c>
      <c r="H3029" s="441" t="s">
        <v>1103</v>
      </c>
      <c r="I3029" s="441" t="s">
        <v>1131</v>
      </c>
      <c r="J3029" s="441" t="s">
        <v>112</v>
      </c>
      <c r="K3029" s="1111" t="s">
        <v>1132</v>
      </c>
      <c r="L3029" s="441" t="s">
        <v>1120</v>
      </c>
      <c r="M3029" s="441" t="str">
        <f t="shared" si="184"/>
        <v>&lt;INSERT CONNECTION POINT NAME&gt;</v>
      </c>
      <c r="N3029" s="1111" t="s">
        <v>1106</v>
      </c>
      <c r="O3029" s="1111" t="s">
        <v>833</v>
      </c>
      <c r="P3029" s="1111"/>
      <c r="Q3029" s="2850"/>
      <c r="R3029" s="2097"/>
      <c r="S3029" s="2851"/>
      <c r="T3029" s="2851"/>
      <c r="U3029" s="2851"/>
      <c r="V3029" s="2851"/>
      <c r="W3029" s="2852"/>
      <c r="X3029" s="2852"/>
      <c r="Y3029" s="2852"/>
      <c r="Z3029" s="2852"/>
      <c r="AA3029" s="2853"/>
      <c r="AC3029" s="124"/>
      <c r="AD3029" s="124"/>
      <c r="AE3029" s="124"/>
      <c r="AF3029" s="124"/>
      <c r="AG3029" s="124"/>
      <c r="AH3029" s="124"/>
      <c r="AI3029" s="124"/>
      <c r="AJ3029" s="124"/>
      <c r="AK3029" s="124"/>
      <c r="AL3029" s="124"/>
      <c r="AM3029" s="124"/>
      <c r="AN3029" s="124"/>
      <c r="AO3029" s="124"/>
      <c r="AP3029" s="124"/>
      <c r="AQ3029" s="124"/>
      <c r="AR3029" s="124"/>
      <c r="AS3029" s="124"/>
      <c r="AT3029" s="124"/>
      <c r="AU3029" s="124"/>
      <c r="AV3029" s="124"/>
      <c r="AW3029" s="124"/>
      <c r="AX3029" s="124"/>
      <c r="AY3029" s="124"/>
      <c r="AZ3029" s="124"/>
      <c r="BA3029" s="124"/>
      <c r="BB3029" s="124"/>
    </row>
    <row r="3030" spans="2:54" ht="15" customHeight="1">
      <c r="B3030" s="1155"/>
      <c r="C3030" s="3016" t="s">
        <v>1132</v>
      </c>
      <c r="D3030" s="3016" t="s">
        <v>842</v>
      </c>
      <c r="E3030" s="1146" t="s">
        <v>1127</v>
      </c>
      <c r="F3030" s="1106"/>
      <c r="G3030" s="441" t="s">
        <v>93</v>
      </c>
      <c r="H3030" s="441" t="s">
        <v>1103</v>
      </c>
      <c r="I3030" s="441" t="s">
        <v>1128</v>
      </c>
      <c r="J3030" s="441" t="s">
        <v>112</v>
      </c>
      <c r="K3030" s="1111" t="s">
        <v>1132</v>
      </c>
      <c r="L3030" s="441" t="s">
        <v>1120</v>
      </c>
      <c r="M3030" s="441" t="str">
        <f t="shared" si="184"/>
        <v>&lt;INSERT CONNECTION POINT NAME&gt;</v>
      </c>
      <c r="N3030" s="1111" t="s">
        <v>1106</v>
      </c>
      <c r="O3030" s="1112" t="s">
        <v>842</v>
      </c>
      <c r="P3030" s="1111"/>
      <c r="Q3030" s="2850"/>
      <c r="R3030" s="2097"/>
      <c r="S3030" s="2851"/>
      <c r="T3030" s="2851"/>
      <c r="U3030" s="2851"/>
      <c r="V3030" s="2851"/>
      <c r="W3030" s="2852"/>
      <c r="X3030" s="2852"/>
      <c r="Y3030" s="2852"/>
      <c r="Z3030" s="2852"/>
      <c r="AA3030" s="2853"/>
      <c r="AC3030" s="124"/>
      <c r="AD3030" s="124"/>
      <c r="AE3030" s="124"/>
      <c r="AF3030" s="124"/>
      <c r="AG3030" s="124"/>
      <c r="AH3030" s="124"/>
      <c r="AI3030" s="124"/>
      <c r="AJ3030" s="124"/>
      <c r="AK3030" s="124"/>
      <c r="AL3030" s="124"/>
      <c r="AM3030" s="124"/>
      <c r="AN3030" s="124"/>
      <c r="AO3030" s="124"/>
      <c r="AP3030" s="124"/>
      <c r="AQ3030" s="124"/>
      <c r="AR3030" s="124"/>
      <c r="AS3030" s="124"/>
      <c r="AT3030" s="124"/>
      <c r="AU3030" s="124"/>
      <c r="AV3030" s="124"/>
      <c r="AW3030" s="124"/>
      <c r="AX3030" s="124"/>
      <c r="AY3030" s="124"/>
      <c r="AZ3030" s="124"/>
      <c r="BA3030" s="124"/>
      <c r="BB3030" s="124"/>
    </row>
    <row r="3031" spans="2:54" ht="15" customHeight="1">
      <c r="B3031" s="1155"/>
      <c r="C3031" s="3017"/>
      <c r="D3031" s="3017"/>
      <c r="E3031" s="1146" t="s">
        <v>1130</v>
      </c>
      <c r="F3031" s="1106"/>
      <c r="G3031" s="441" t="s">
        <v>93</v>
      </c>
      <c r="H3031" s="441" t="s">
        <v>1103</v>
      </c>
      <c r="I3031" s="441" t="s">
        <v>1131</v>
      </c>
      <c r="J3031" s="441" t="s">
        <v>112</v>
      </c>
      <c r="K3031" s="1111" t="s">
        <v>1132</v>
      </c>
      <c r="L3031" s="441" t="s">
        <v>1120</v>
      </c>
      <c r="M3031" s="441" t="str">
        <f t="shared" si="184"/>
        <v>&lt;INSERT CONNECTION POINT NAME&gt;</v>
      </c>
      <c r="N3031" s="1111" t="s">
        <v>1106</v>
      </c>
      <c r="O3031" s="1112" t="s">
        <v>842</v>
      </c>
      <c r="P3031" s="1111"/>
      <c r="Q3031" s="2850"/>
      <c r="R3031" s="2097"/>
      <c r="S3031" s="2851"/>
      <c r="T3031" s="2851"/>
      <c r="U3031" s="2851"/>
      <c r="V3031" s="2851"/>
      <c r="W3031" s="2852"/>
      <c r="X3031" s="2852"/>
      <c r="Y3031" s="2852"/>
      <c r="Z3031" s="2852"/>
      <c r="AA3031" s="2853"/>
      <c r="AC3031" s="124"/>
      <c r="AD3031" s="124"/>
      <c r="AE3031" s="124"/>
      <c r="AF3031" s="124"/>
      <c r="AG3031" s="124"/>
      <c r="AH3031" s="124"/>
      <c r="AI3031" s="124"/>
      <c r="AJ3031" s="124"/>
      <c r="AK3031" s="124"/>
      <c r="AL3031" s="124"/>
      <c r="AM3031" s="124"/>
      <c r="AN3031" s="124"/>
      <c r="AO3031" s="124"/>
      <c r="AP3031" s="124"/>
      <c r="AQ3031" s="124"/>
      <c r="AR3031" s="124"/>
      <c r="AS3031" s="124"/>
      <c r="AT3031" s="124"/>
      <c r="AU3031" s="124"/>
      <c r="AV3031" s="124"/>
      <c r="AW3031" s="124"/>
      <c r="AX3031" s="124"/>
      <c r="AY3031" s="124"/>
      <c r="AZ3031" s="124"/>
      <c r="BA3031" s="124"/>
      <c r="BB3031" s="124"/>
    </row>
    <row r="3032" spans="2:54" ht="15" customHeight="1">
      <c r="B3032" s="1155"/>
      <c r="C3032" s="3016" t="s">
        <v>1133</v>
      </c>
      <c r="D3032" s="3016"/>
      <c r="E3032" s="1146" t="s">
        <v>1127</v>
      </c>
      <c r="F3032" s="1106"/>
      <c r="G3032" s="441" t="s">
        <v>93</v>
      </c>
      <c r="H3032" s="441" t="s">
        <v>1103</v>
      </c>
      <c r="I3032" s="441" t="s">
        <v>1128</v>
      </c>
      <c r="J3032" s="441" t="s">
        <v>112</v>
      </c>
      <c r="K3032" s="1111" t="s">
        <v>1133</v>
      </c>
      <c r="L3032" s="441" t="s">
        <v>1120</v>
      </c>
      <c r="M3032" s="441" t="str">
        <f t="shared" si="184"/>
        <v>&lt;INSERT CONNECTION POINT NAME&gt;</v>
      </c>
      <c r="N3032" s="1111" t="s">
        <v>1108</v>
      </c>
      <c r="O3032" s="1111" t="s">
        <v>1109</v>
      </c>
      <c r="P3032" s="1111"/>
      <c r="Q3032" s="2856"/>
      <c r="R3032" s="2098"/>
      <c r="S3032" s="2858"/>
      <c r="T3032" s="2858"/>
      <c r="U3032" s="2858"/>
      <c r="V3032" s="2858"/>
      <c r="W3032" s="2859"/>
      <c r="X3032" s="2859"/>
      <c r="Y3032" s="2859"/>
      <c r="Z3032" s="2859"/>
      <c r="AA3032" s="2860"/>
      <c r="AC3032" s="124"/>
      <c r="AD3032" s="124"/>
      <c r="AE3032" s="124"/>
      <c r="AF3032" s="124"/>
      <c r="AG3032" s="124"/>
      <c r="AH3032" s="124"/>
      <c r="AI3032" s="124"/>
      <c r="AJ3032" s="124"/>
      <c r="AK3032" s="124"/>
      <c r="AL3032" s="124"/>
      <c r="AM3032" s="124"/>
      <c r="AN3032" s="124"/>
      <c r="AO3032" s="124"/>
      <c r="AP3032" s="124"/>
      <c r="AQ3032" s="124"/>
      <c r="AR3032" s="124"/>
      <c r="AS3032" s="124"/>
      <c r="AT3032" s="124"/>
      <c r="AU3032" s="124"/>
      <c r="AV3032" s="124"/>
      <c r="AW3032" s="124"/>
      <c r="AX3032" s="124"/>
      <c r="AY3032" s="124"/>
      <c r="AZ3032" s="124"/>
      <c r="BA3032" s="124"/>
      <c r="BB3032" s="124"/>
    </row>
    <row r="3033" spans="2:54" ht="15" customHeight="1">
      <c r="B3033" s="1155"/>
      <c r="C3033" s="3017"/>
      <c r="D3033" s="3017"/>
      <c r="E3033" s="1146" t="s">
        <v>1130</v>
      </c>
      <c r="F3033" s="1106"/>
      <c r="G3033" s="441" t="s">
        <v>93</v>
      </c>
      <c r="H3033" s="441" t="s">
        <v>1103</v>
      </c>
      <c r="I3033" s="441" t="s">
        <v>1131</v>
      </c>
      <c r="J3033" s="441" t="s">
        <v>112</v>
      </c>
      <c r="K3033" s="1111" t="s">
        <v>1133</v>
      </c>
      <c r="L3033" s="441" t="s">
        <v>1120</v>
      </c>
      <c r="M3033" s="441" t="str">
        <f t="shared" si="184"/>
        <v>&lt;INSERT CONNECTION POINT NAME&gt;</v>
      </c>
      <c r="N3033" s="1111" t="s">
        <v>1108</v>
      </c>
      <c r="O3033" s="1111" t="s">
        <v>1109</v>
      </c>
      <c r="P3033" s="1111"/>
      <c r="Q3033" s="2856"/>
      <c r="R3033" s="2098"/>
      <c r="S3033" s="2858"/>
      <c r="T3033" s="2858"/>
      <c r="U3033" s="2858"/>
      <c r="V3033" s="2858"/>
      <c r="W3033" s="2859"/>
      <c r="X3033" s="2859"/>
      <c r="Y3033" s="2859"/>
      <c r="Z3033" s="2859"/>
      <c r="AA3033" s="2860"/>
      <c r="AC3033" s="124"/>
      <c r="AD3033" s="124"/>
      <c r="AE3033" s="124"/>
      <c r="AF3033" s="124"/>
      <c r="AG3033" s="124"/>
      <c r="AH3033" s="124"/>
      <c r="AI3033" s="124"/>
      <c r="AJ3033" s="124"/>
      <c r="AK3033" s="124"/>
      <c r="AL3033" s="124"/>
      <c r="AM3033" s="124"/>
      <c r="AN3033" s="124"/>
      <c r="AO3033" s="124"/>
      <c r="AP3033" s="124"/>
      <c r="AQ3033" s="124"/>
      <c r="AR3033" s="124"/>
      <c r="AS3033" s="124"/>
      <c r="AT3033" s="124"/>
      <c r="AU3033" s="124"/>
      <c r="AV3033" s="124"/>
      <c r="AW3033" s="124"/>
      <c r="AX3033" s="124"/>
      <c r="AY3033" s="124"/>
      <c r="AZ3033" s="124"/>
      <c r="BA3033" s="124"/>
      <c r="BB3033" s="124"/>
    </row>
    <row r="3034" spans="2:54" ht="15" customHeight="1">
      <c r="B3034" s="1155"/>
      <c r="C3034" s="3016" t="s">
        <v>1110</v>
      </c>
      <c r="D3034" s="3016"/>
      <c r="E3034" s="1146" t="s">
        <v>1127</v>
      </c>
      <c r="F3034" s="1106"/>
      <c r="G3034" s="441" t="s">
        <v>93</v>
      </c>
      <c r="H3034" s="441" t="s">
        <v>1103</v>
      </c>
      <c r="I3034" s="441" t="s">
        <v>1128</v>
      </c>
      <c r="J3034" s="441" t="s">
        <v>112</v>
      </c>
      <c r="K3034" s="1111" t="s">
        <v>1110</v>
      </c>
      <c r="L3034" s="441" t="s">
        <v>1120</v>
      </c>
      <c r="M3034" s="441" t="str">
        <f t="shared" si="184"/>
        <v>&lt;INSERT CONNECTION POINT NAME&gt;</v>
      </c>
      <c r="N3034" s="1111" t="s">
        <v>1111</v>
      </c>
      <c r="O3034" s="1112">
        <v>0</v>
      </c>
      <c r="P3034" s="1111"/>
      <c r="Q3034" s="2890"/>
      <c r="R3034" s="2093"/>
      <c r="S3034" s="2883"/>
      <c r="T3034" s="2883"/>
      <c r="U3034" s="2883"/>
      <c r="V3034" s="2883"/>
      <c r="W3034" s="2863"/>
      <c r="X3034" s="2863"/>
      <c r="Y3034" s="2863"/>
      <c r="Z3034" s="2863"/>
      <c r="AA3034" s="2864"/>
      <c r="AC3034" s="124"/>
      <c r="AD3034" s="124"/>
      <c r="AE3034" s="124"/>
      <c r="AF3034" s="124"/>
      <c r="AG3034" s="124"/>
      <c r="AH3034" s="124"/>
      <c r="AI3034" s="124"/>
      <c r="AJ3034" s="124"/>
      <c r="AK3034" s="124"/>
      <c r="AL3034" s="124"/>
      <c r="AM3034" s="124"/>
      <c r="AN3034" s="124"/>
      <c r="AO3034" s="124"/>
      <c r="AP3034" s="124"/>
      <c r="AQ3034" s="124"/>
      <c r="AR3034" s="124"/>
      <c r="AS3034" s="124"/>
      <c r="AT3034" s="124"/>
      <c r="AU3034" s="124"/>
      <c r="AV3034" s="124"/>
      <c r="AW3034" s="124"/>
      <c r="AX3034" s="124"/>
      <c r="AY3034" s="124"/>
      <c r="AZ3034" s="124"/>
      <c r="BA3034" s="124"/>
      <c r="BB3034" s="124"/>
    </row>
    <row r="3035" spans="2:54" ht="15" customHeight="1">
      <c r="B3035" s="1155"/>
      <c r="C3035" s="3017"/>
      <c r="D3035" s="3017"/>
      <c r="E3035" s="1146" t="s">
        <v>1130</v>
      </c>
      <c r="F3035" s="1106"/>
      <c r="G3035" s="441" t="s">
        <v>93</v>
      </c>
      <c r="H3035" s="441" t="s">
        <v>1103</v>
      </c>
      <c r="I3035" s="441" t="s">
        <v>1131</v>
      </c>
      <c r="J3035" s="441" t="s">
        <v>112</v>
      </c>
      <c r="K3035" s="1111" t="s">
        <v>1110</v>
      </c>
      <c r="L3035" s="441" t="s">
        <v>1120</v>
      </c>
      <c r="M3035" s="441" t="str">
        <f t="shared" si="184"/>
        <v>&lt;INSERT CONNECTION POINT NAME&gt;</v>
      </c>
      <c r="N3035" s="1111" t="s">
        <v>1111</v>
      </c>
      <c r="O3035" s="1112">
        <v>0</v>
      </c>
      <c r="P3035" s="1111"/>
      <c r="Q3035" s="2890"/>
      <c r="R3035" s="2093"/>
      <c r="S3035" s="2883"/>
      <c r="T3035" s="2883"/>
      <c r="U3035" s="2883"/>
      <c r="V3035" s="2883"/>
      <c r="W3035" s="2863"/>
      <c r="X3035" s="2863"/>
      <c r="Y3035" s="2863"/>
      <c r="Z3035" s="2863"/>
      <c r="AA3035" s="2864"/>
      <c r="AC3035" s="124"/>
      <c r="AD3035" s="124"/>
      <c r="AE3035" s="124"/>
      <c r="AF3035" s="124"/>
      <c r="AG3035" s="124"/>
      <c r="AH3035" s="124"/>
      <c r="AI3035" s="124"/>
      <c r="AJ3035" s="124"/>
      <c r="AK3035" s="124"/>
      <c r="AL3035" s="124"/>
      <c r="AM3035" s="124"/>
      <c r="AN3035" s="124"/>
      <c r="AO3035" s="124"/>
      <c r="AP3035" s="124"/>
      <c r="AQ3035" s="124"/>
      <c r="AR3035" s="124"/>
      <c r="AS3035" s="124"/>
      <c r="AT3035" s="124"/>
      <c r="AU3035" s="124"/>
      <c r="AV3035" s="124"/>
      <c r="AW3035" s="124"/>
      <c r="AX3035" s="124"/>
      <c r="AY3035" s="124"/>
      <c r="AZ3035" s="124"/>
      <c r="BA3035" s="124"/>
      <c r="BB3035" s="124"/>
    </row>
    <row r="3036" spans="2:54" ht="15" customHeight="1">
      <c r="B3036" s="1155"/>
      <c r="C3036" s="3016" t="s">
        <v>1112</v>
      </c>
      <c r="D3036" s="3016"/>
      <c r="E3036" s="1146" t="s">
        <v>1127</v>
      </c>
      <c r="F3036" s="1106"/>
      <c r="G3036" s="441" t="s">
        <v>93</v>
      </c>
      <c r="H3036" s="441" t="s">
        <v>1103</v>
      </c>
      <c r="I3036" s="441" t="s">
        <v>1128</v>
      </c>
      <c r="J3036" s="441" t="s">
        <v>112</v>
      </c>
      <c r="K3036" s="1111" t="s">
        <v>1112</v>
      </c>
      <c r="L3036" s="441" t="s">
        <v>1120</v>
      </c>
      <c r="M3036" s="441" t="str">
        <f t="shared" si="184"/>
        <v>&lt;INSERT CONNECTION POINT NAME&gt;</v>
      </c>
      <c r="N3036" s="1111" t="s">
        <v>1113</v>
      </c>
      <c r="O3036" s="1111" t="s">
        <v>1113</v>
      </c>
      <c r="P3036" s="1111"/>
      <c r="Q3036" s="2891"/>
      <c r="R3036" s="2866"/>
      <c r="S3036" s="2866"/>
      <c r="T3036" s="2866"/>
      <c r="U3036" s="2866"/>
      <c r="V3036" s="2866"/>
      <c r="W3036" s="2866"/>
      <c r="X3036" s="2866"/>
      <c r="Y3036" s="2866"/>
      <c r="Z3036" s="2866"/>
      <c r="AA3036" s="2099"/>
      <c r="AC3036" s="124"/>
      <c r="AD3036" s="124"/>
      <c r="AE3036" s="124"/>
      <c r="AF3036" s="124"/>
      <c r="AG3036" s="124"/>
      <c r="AH3036" s="124"/>
      <c r="AI3036" s="124"/>
      <c r="AJ3036" s="124"/>
      <c r="AK3036" s="124"/>
      <c r="AL3036" s="124"/>
      <c r="AM3036" s="124"/>
      <c r="AN3036" s="124"/>
      <c r="AO3036" s="124"/>
      <c r="AP3036" s="124"/>
      <c r="AQ3036" s="124"/>
      <c r="AR3036" s="124"/>
      <c r="AS3036" s="124"/>
      <c r="AT3036" s="124"/>
      <c r="AU3036" s="124"/>
      <c r="AV3036" s="124"/>
      <c r="AW3036" s="124"/>
      <c r="AX3036" s="124"/>
      <c r="AY3036" s="124"/>
      <c r="AZ3036" s="124"/>
      <c r="BA3036" s="124"/>
      <c r="BB3036" s="124"/>
    </row>
    <row r="3037" spans="2:54" ht="15" customHeight="1">
      <c r="B3037" s="1155"/>
      <c r="C3037" s="3017"/>
      <c r="D3037" s="3017"/>
      <c r="E3037" s="1146" t="s">
        <v>1130</v>
      </c>
      <c r="F3037" s="1106"/>
      <c r="G3037" s="441" t="s">
        <v>93</v>
      </c>
      <c r="H3037" s="441" t="s">
        <v>1103</v>
      </c>
      <c r="I3037" s="441" t="s">
        <v>1131</v>
      </c>
      <c r="J3037" s="441" t="s">
        <v>112</v>
      </c>
      <c r="K3037" s="1111" t="s">
        <v>1112</v>
      </c>
      <c r="L3037" s="441" t="s">
        <v>1120</v>
      </c>
      <c r="M3037" s="441" t="str">
        <f t="shared" si="184"/>
        <v>&lt;INSERT CONNECTION POINT NAME&gt;</v>
      </c>
      <c r="N3037" s="1111" t="s">
        <v>1113</v>
      </c>
      <c r="O3037" s="1111" t="s">
        <v>1113</v>
      </c>
      <c r="P3037" s="1111"/>
      <c r="Q3037" s="2891"/>
      <c r="R3037" s="2866"/>
      <c r="S3037" s="2866"/>
      <c r="T3037" s="2866"/>
      <c r="U3037" s="2866"/>
      <c r="V3037" s="2866"/>
      <c r="W3037" s="2866"/>
      <c r="X3037" s="2866"/>
      <c r="Y3037" s="2866"/>
      <c r="Z3037" s="2866"/>
      <c r="AA3037" s="2099"/>
      <c r="AC3037" s="124"/>
      <c r="AD3037" s="124"/>
      <c r="AE3037" s="124"/>
      <c r="AF3037" s="124"/>
      <c r="AG3037" s="124"/>
      <c r="AH3037" s="124"/>
      <c r="AI3037" s="124"/>
      <c r="AJ3037" s="124"/>
      <c r="AK3037" s="124"/>
      <c r="AL3037" s="124"/>
      <c r="AM3037" s="124"/>
      <c r="AN3037" s="124"/>
      <c r="AO3037" s="124"/>
      <c r="AP3037" s="124"/>
      <c r="AQ3037" s="124"/>
      <c r="AR3037" s="124"/>
      <c r="AS3037" s="124"/>
      <c r="AT3037" s="124"/>
      <c r="AU3037" s="124"/>
      <c r="AV3037" s="124"/>
      <c r="AW3037" s="124"/>
      <c r="AX3037" s="124"/>
      <c r="AY3037" s="124"/>
      <c r="AZ3037" s="124"/>
      <c r="BA3037" s="124"/>
      <c r="BB3037" s="124"/>
    </row>
    <row r="3038" spans="2:54" ht="15" customHeight="1">
      <c r="B3038" s="1155"/>
      <c r="C3038" s="3016" t="s">
        <v>1134</v>
      </c>
      <c r="D3038" s="3016" t="s">
        <v>833</v>
      </c>
      <c r="E3038" s="1146" t="s">
        <v>1127</v>
      </c>
      <c r="F3038" s="1106"/>
      <c r="G3038" s="441" t="s">
        <v>93</v>
      </c>
      <c r="H3038" s="441" t="s">
        <v>1103</v>
      </c>
      <c r="I3038" s="441" t="s">
        <v>1128</v>
      </c>
      <c r="J3038" s="441" t="s">
        <v>112</v>
      </c>
      <c r="K3038" s="1111" t="s">
        <v>1134</v>
      </c>
      <c r="L3038" s="441" t="s">
        <v>1120</v>
      </c>
      <c r="M3038" s="441" t="str">
        <f t="shared" si="184"/>
        <v>&lt;INSERT CONNECTION POINT NAME&gt;</v>
      </c>
      <c r="N3038" s="1111" t="s">
        <v>1115</v>
      </c>
      <c r="O3038" s="1111" t="s">
        <v>833</v>
      </c>
      <c r="P3038" s="1111"/>
      <c r="Q3038" s="2892"/>
      <c r="R3038" s="2096"/>
      <c r="S3038" s="2870"/>
      <c r="T3038" s="2870"/>
      <c r="U3038" s="2870"/>
      <c r="V3038" s="2870"/>
      <c r="W3038" s="2870"/>
      <c r="X3038" s="2870"/>
      <c r="Y3038" s="2870"/>
      <c r="Z3038" s="2870"/>
      <c r="AA3038" s="2871"/>
      <c r="AC3038" s="124"/>
      <c r="AD3038" s="124"/>
      <c r="AE3038" s="124"/>
      <c r="AF3038" s="124"/>
      <c r="AG3038" s="124"/>
      <c r="AH3038" s="124"/>
      <c r="AI3038" s="124"/>
      <c r="AJ3038" s="124"/>
      <c r="AK3038" s="124"/>
      <c r="AL3038" s="124"/>
      <c r="AM3038" s="124"/>
      <c r="AN3038" s="124"/>
      <c r="AO3038" s="124"/>
      <c r="AP3038" s="124"/>
      <c r="AQ3038" s="124"/>
      <c r="AR3038" s="124"/>
      <c r="AS3038" s="124"/>
      <c r="AT3038" s="124"/>
      <c r="AU3038" s="124"/>
      <c r="AV3038" s="124"/>
      <c r="AW3038" s="124"/>
      <c r="AX3038" s="124"/>
      <c r="AY3038" s="124"/>
      <c r="AZ3038" s="124"/>
      <c r="BA3038" s="124"/>
      <c r="BB3038" s="124"/>
    </row>
    <row r="3039" spans="2:54" ht="15" customHeight="1">
      <c r="B3039" s="1155"/>
      <c r="C3039" s="3017"/>
      <c r="D3039" s="3017"/>
      <c r="E3039" s="1146" t="s">
        <v>1130</v>
      </c>
      <c r="F3039" s="1106"/>
      <c r="G3039" s="441" t="s">
        <v>93</v>
      </c>
      <c r="H3039" s="441" t="s">
        <v>1103</v>
      </c>
      <c r="I3039" s="441" t="s">
        <v>1131</v>
      </c>
      <c r="J3039" s="441" t="s">
        <v>112</v>
      </c>
      <c r="K3039" s="1111" t="s">
        <v>1134</v>
      </c>
      <c r="L3039" s="441" t="s">
        <v>1120</v>
      </c>
      <c r="M3039" s="441" t="str">
        <f t="shared" si="184"/>
        <v>&lt;INSERT CONNECTION POINT NAME&gt;</v>
      </c>
      <c r="N3039" s="1111" t="s">
        <v>1115</v>
      </c>
      <c r="O3039" s="1111" t="s">
        <v>833</v>
      </c>
      <c r="P3039" s="1111"/>
      <c r="Q3039" s="2892"/>
      <c r="R3039" s="2096"/>
      <c r="S3039" s="2870"/>
      <c r="T3039" s="2870"/>
      <c r="U3039" s="2870"/>
      <c r="V3039" s="2870"/>
      <c r="W3039" s="2870"/>
      <c r="X3039" s="2870"/>
      <c r="Y3039" s="2870"/>
      <c r="Z3039" s="2870"/>
      <c r="AA3039" s="2871"/>
      <c r="AC3039" s="124"/>
      <c r="AD3039" s="124"/>
      <c r="AE3039" s="124"/>
      <c r="AF3039" s="124"/>
      <c r="AG3039" s="124"/>
      <c r="AH3039" s="124"/>
      <c r="AI3039" s="124"/>
      <c r="AJ3039" s="124"/>
      <c r="AK3039" s="124"/>
      <c r="AL3039" s="124"/>
      <c r="AM3039" s="124"/>
      <c r="AN3039" s="124"/>
      <c r="AO3039" s="124"/>
      <c r="AP3039" s="124"/>
      <c r="AQ3039" s="124"/>
      <c r="AR3039" s="124"/>
      <c r="AS3039" s="124"/>
      <c r="AT3039" s="124"/>
      <c r="AU3039" s="124"/>
      <c r="AV3039" s="124"/>
      <c r="AW3039" s="124"/>
      <c r="AX3039" s="124"/>
      <c r="AY3039" s="124"/>
      <c r="AZ3039" s="124"/>
      <c r="BA3039" s="124"/>
      <c r="BB3039" s="124"/>
    </row>
    <row r="3040" spans="2:54" ht="15" customHeight="1">
      <c r="B3040" s="1155"/>
      <c r="C3040" s="3016" t="s">
        <v>1135</v>
      </c>
      <c r="D3040" s="3016" t="s">
        <v>833</v>
      </c>
      <c r="E3040" s="1146" t="s">
        <v>1127</v>
      </c>
      <c r="F3040" s="1106"/>
      <c r="G3040" s="441" t="s">
        <v>93</v>
      </c>
      <c r="H3040" s="441" t="s">
        <v>1103</v>
      </c>
      <c r="I3040" s="441" t="s">
        <v>1128</v>
      </c>
      <c r="J3040" s="441" t="s">
        <v>112</v>
      </c>
      <c r="K3040" s="1111" t="s">
        <v>1135</v>
      </c>
      <c r="L3040" s="441" t="s">
        <v>1120</v>
      </c>
      <c r="M3040" s="441" t="str">
        <f t="shared" si="184"/>
        <v>&lt;INSERT CONNECTION POINT NAME&gt;</v>
      </c>
      <c r="N3040" s="1111" t="s">
        <v>1106</v>
      </c>
      <c r="O3040" s="1111" t="s">
        <v>833</v>
      </c>
      <c r="P3040" s="1111"/>
      <c r="Q3040" s="2892"/>
      <c r="R3040" s="2096"/>
      <c r="S3040" s="2870"/>
      <c r="T3040" s="2870"/>
      <c r="U3040" s="2870"/>
      <c r="V3040" s="2870"/>
      <c r="W3040" s="2870"/>
      <c r="X3040" s="2870"/>
      <c r="Y3040" s="2870"/>
      <c r="Z3040" s="2870"/>
      <c r="AA3040" s="2871"/>
      <c r="AC3040" s="124"/>
      <c r="AD3040" s="124"/>
      <c r="AE3040" s="124"/>
      <c r="AF3040" s="124"/>
      <c r="AG3040" s="124"/>
      <c r="AH3040" s="124"/>
      <c r="AI3040" s="124"/>
      <c r="AJ3040" s="124"/>
      <c r="AK3040" s="124"/>
      <c r="AL3040" s="124"/>
      <c r="AM3040" s="124"/>
      <c r="AN3040" s="124"/>
      <c r="AO3040" s="124"/>
      <c r="AP3040" s="124"/>
      <c r="AQ3040" s="124"/>
      <c r="AR3040" s="124"/>
      <c r="AS3040" s="124"/>
      <c r="AT3040" s="124"/>
      <c r="AU3040" s="124"/>
      <c r="AV3040" s="124"/>
      <c r="AW3040" s="124"/>
      <c r="AX3040" s="124"/>
      <c r="AY3040" s="124"/>
      <c r="AZ3040" s="124"/>
      <c r="BA3040" s="124"/>
      <c r="BB3040" s="124"/>
    </row>
    <row r="3041" spans="2:54" ht="15" customHeight="1">
      <c r="B3041" s="1155"/>
      <c r="C3041" s="3017"/>
      <c r="D3041" s="3017"/>
      <c r="E3041" s="1146" t="s">
        <v>1130</v>
      </c>
      <c r="F3041" s="1106"/>
      <c r="G3041" s="441" t="s">
        <v>93</v>
      </c>
      <c r="H3041" s="441" t="s">
        <v>1103</v>
      </c>
      <c r="I3041" s="441" t="s">
        <v>1131</v>
      </c>
      <c r="J3041" s="441" t="s">
        <v>112</v>
      </c>
      <c r="K3041" s="1111" t="s">
        <v>1135</v>
      </c>
      <c r="L3041" s="441" t="s">
        <v>1120</v>
      </c>
      <c r="M3041" s="441" t="str">
        <f t="shared" si="184"/>
        <v>&lt;INSERT CONNECTION POINT NAME&gt;</v>
      </c>
      <c r="N3041" s="1111" t="s">
        <v>1106</v>
      </c>
      <c r="O3041" s="1111" t="s">
        <v>833</v>
      </c>
      <c r="P3041" s="1111"/>
      <c r="Q3041" s="2892"/>
      <c r="R3041" s="2096"/>
      <c r="S3041" s="2870"/>
      <c r="T3041" s="2870"/>
      <c r="U3041" s="2870"/>
      <c r="V3041" s="2870"/>
      <c r="W3041" s="2870"/>
      <c r="X3041" s="2870"/>
      <c r="Y3041" s="2870"/>
      <c r="Z3041" s="2870"/>
      <c r="AA3041" s="2871"/>
      <c r="AC3041" s="124"/>
      <c r="AD3041" s="124"/>
      <c r="AE3041" s="124"/>
      <c r="AF3041" s="124"/>
      <c r="AG3041" s="124"/>
      <c r="AH3041" s="124"/>
      <c r="AI3041" s="124"/>
      <c r="AJ3041" s="124"/>
      <c r="AK3041" s="124"/>
      <c r="AL3041" s="124"/>
      <c r="AM3041" s="124"/>
      <c r="AN3041" s="124"/>
      <c r="AO3041" s="124"/>
      <c r="AP3041" s="124"/>
      <c r="AQ3041" s="124"/>
      <c r="AR3041" s="124"/>
      <c r="AS3041" s="124"/>
      <c r="AT3041" s="124"/>
      <c r="AU3041" s="124"/>
      <c r="AV3041" s="124"/>
      <c r="AW3041" s="124"/>
      <c r="AX3041" s="124"/>
      <c r="AY3041" s="124"/>
      <c r="AZ3041" s="124"/>
      <c r="BA3041" s="124"/>
      <c r="BB3041" s="124"/>
    </row>
    <row r="3042" spans="2:54" ht="15" customHeight="1">
      <c r="B3042" s="1155"/>
      <c r="C3042" s="3016" t="s">
        <v>1135</v>
      </c>
      <c r="D3042" s="3016" t="s">
        <v>842</v>
      </c>
      <c r="E3042" s="1146" t="s">
        <v>1127</v>
      </c>
      <c r="F3042" s="1106"/>
      <c r="G3042" s="441" t="s">
        <v>93</v>
      </c>
      <c r="H3042" s="441" t="s">
        <v>1103</v>
      </c>
      <c r="I3042" s="441" t="s">
        <v>1128</v>
      </c>
      <c r="J3042" s="441" t="s">
        <v>112</v>
      </c>
      <c r="K3042" s="1111" t="s">
        <v>1135</v>
      </c>
      <c r="L3042" s="441" t="s">
        <v>1120</v>
      </c>
      <c r="M3042" s="441" t="str">
        <f t="shared" si="184"/>
        <v>&lt;INSERT CONNECTION POINT NAME&gt;</v>
      </c>
      <c r="N3042" s="1111" t="s">
        <v>1106</v>
      </c>
      <c r="O3042" s="1111" t="s">
        <v>842</v>
      </c>
      <c r="P3042" s="1111"/>
      <c r="Q3042" s="2892"/>
      <c r="R3042" s="2096"/>
      <c r="S3042" s="2870"/>
      <c r="T3042" s="2870"/>
      <c r="U3042" s="2870"/>
      <c r="V3042" s="2870"/>
      <c r="W3042" s="2870"/>
      <c r="X3042" s="2870"/>
      <c r="Y3042" s="2870"/>
      <c r="Z3042" s="2870"/>
      <c r="AA3042" s="2871"/>
      <c r="AC3042" s="124"/>
      <c r="AD3042" s="124"/>
      <c r="AE3042" s="124"/>
      <c r="AF3042" s="124"/>
      <c r="AG3042" s="124"/>
      <c r="AH3042" s="124"/>
      <c r="AI3042" s="124"/>
      <c r="AJ3042" s="124"/>
      <c r="AK3042" s="124"/>
      <c r="AL3042" s="124"/>
      <c r="AM3042" s="124"/>
      <c r="AN3042" s="124"/>
      <c r="AO3042" s="124"/>
      <c r="AP3042" s="124"/>
      <c r="AQ3042" s="124"/>
      <c r="AR3042" s="124"/>
      <c r="AS3042" s="124"/>
      <c r="AT3042" s="124"/>
      <c r="AU3042" s="124"/>
      <c r="AV3042" s="124"/>
      <c r="AW3042" s="124"/>
      <c r="AX3042" s="124"/>
      <c r="AY3042" s="124"/>
      <c r="AZ3042" s="124"/>
      <c r="BA3042" s="124"/>
      <c r="BB3042" s="124"/>
    </row>
    <row r="3043" spans="2:54" ht="15" customHeight="1">
      <c r="B3043" s="1155"/>
      <c r="C3043" s="3017"/>
      <c r="D3043" s="3017"/>
      <c r="E3043" s="1146" t="s">
        <v>1130</v>
      </c>
      <c r="F3043" s="1106"/>
      <c r="G3043" s="441" t="s">
        <v>93</v>
      </c>
      <c r="H3043" s="441" t="s">
        <v>1103</v>
      </c>
      <c r="I3043" s="441" t="s">
        <v>1131</v>
      </c>
      <c r="J3043" s="441" t="s">
        <v>112</v>
      </c>
      <c r="K3043" s="1111" t="s">
        <v>1135</v>
      </c>
      <c r="L3043" s="441" t="s">
        <v>1120</v>
      </c>
      <c r="M3043" s="441" t="str">
        <f t="shared" si="184"/>
        <v>&lt;INSERT CONNECTION POINT NAME&gt;</v>
      </c>
      <c r="N3043" s="1111" t="s">
        <v>1106</v>
      </c>
      <c r="O3043" s="1111" t="s">
        <v>842</v>
      </c>
      <c r="P3043" s="1111"/>
      <c r="Q3043" s="2892"/>
      <c r="R3043" s="2096"/>
      <c r="S3043" s="2870"/>
      <c r="T3043" s="2870"/>
      <c r="U3043" s="2870"/>
      <c r="V3043" s="2870"/>
      <c r="W3043" s="2870"/>
      <c r="X3043" s="2870"/>
      <c r="Y3043" s="2870"/>
      <c r="Z3043" s="2870"/>
      <c r="AA3043" s="2871"/>
      <c r="AC3043" s="124"/>
      <c r="AD3043" s="124"/>
      <c r="AE3043" s="124"/>
      <c r="AF3043" s="124"/>
      <c r="AG3043" s="124"/>
      <c r="AH3043" s="124"/>
      <c r="AI3043" s="124"/>
      <c r="AJ3043" s="124"/>
      <c r="AK3043" s="124"/>
      <c r="AL3043" s="124"/>
      <c r="AM3043" s="124"/>
      <c r="AN3043" s="124"/>
      <c r="AO3043" s="124"/>
      <c r="AP3043" s="124"/>
      <c r="AQ3043" s="124"/>
      <c r="AR3043" s="124"/>
      <c r="AS3043" s="124"/>
      <c r="AT3043" s="124"/>
      <c r="AU3043" s="124"/>
      <c r="AV3043" s="124"/>
      <c r="AW3043" s="124"/>
      <c r="AX3043" s="124"/>
      <c r="AY3043" s="124"/>
      <c r="AZ3043" s="124"/>
      <c r="BA3043" s="124"/>
      <c r="BB3043" s="124"/>
    </row>
    <row r="3044" spans="2:54" ht="15" customHeight="1">
      <c r="B3044" s="1155"/>
      <c r="C3044" s="3016" t="s">
        <v>1136</v>
      </c>
      <c r="D3044" s="3016" t="s">
        <v>833</v>
      </c>
      <c r="E3044" s="1146" t="s">
        <v>1127</v>
      </c>
      <c r="F3044" s="1106"/>
      <c r="G3044" s="441" t="s">
        <v>93</v>
      </c>
      <c r="H3044" s="441" t="s">
        <v>1103</v>
      </c>
      <c r="I3044" s="441" t="s">
        <v>1128</v>
      </c>
      <c r="J3044" s="441" t="s">
        <v>112</v>
      </c>
      <c r="K3044" s="1111" t="s">
        <v>1136</v>
      </c>
      <c r="L3044" s="441" t="s">
        <v>1120</v>
      </c>
      <c r="M3044" s="441" t="str">
        <f t="shared" si="184"/>
        <v>&lt;INSERT CONNECTION POINT NAME&gt;</v>
      </c>
      <c r="N3044" s="1111" t="s">
        <v>1106</v>
      </c>
      <c r="O3044" s="1111" t="s">
        <v>833</v>
      </c>
      <c r="P3044" s="1111"/>
      <c r="Q3044" s="2892"/>
      <c r="R3044" s="2096"/>
      <c r="S3044" s="2870"/>
      <c r="T3044" s="2870"/>
      <c r="U3044" s="2870"/>
      <c r="V3044" s="2870"/>
      <c r="W3044" s="2870"/>
      <c r="X3044" s="2870"/>
      <c r="Y3044" s="2870"/>
      <c r="Z3044" s="2870"/>
      <c r="AA3044" s="2871"/>
      <c r="AC3044" s="124"/>
      <c r="AD3044" s="124"/>
      <c r="AE3044" s="124"/>
      <c r="AF3044" s="124"/>
      <c r="AG3044" s="124"/>
      <c r="AH3044" s="124"/>
      <c r="AI3044" s="124"/>
      <c r="AJ3044" s="124"/>
      <c r="AK3044" s="124"/>
      <c r="AL3044" s="124"/>
      <c r="AM3044" s="124"/>
      <c r="AN3044" s="124"/>
      <c r="AO3044" s="124"/>
      <c r="AP3044" s="124"/>
      <c r="AQ3044" s="124"/>
      <c r="AR3044" s="124"/>
      <c r="AS3044" s="124"/>
      <c r="AT3044" s="124"/>
      <c r="AU3044" s="124"/>
      <c r="AV3044" s="124"/>
      <c r="AW3044" s="124"/>
      <c r="AX3044" s="124"/>
      <c r="AY3044" s="124"/>
      <c r="AZ3044" s="124"/>
      <c r="BA3044" s="124"/>
      <c r="BB3044" s="124"/>
    </row>
    <row r="3045" spans="2:54" ht="15" customHeight="1">
      <c r="B3045" s="1155"/>
      <c r="C3045" s="3017"/>
      <c r="D3045" s="3017"/>
      <c r="E3045" s="1146" t="s">
        <v>1130</v>
      </c>
      <c r="F3045" s="1106"/>
      <c r="G3045" s="441" t="s">
        <v>93</v>
      </c>
      <c r="H3045" s="441" t="s">
        <v>1103</v>
      </c>
      <c r="I3045" s="441" t="s">
        <v>1131</v>
      </c>
      <c r="J3045" s="441" t="s">
        <v>112</v>
      </c>
      <c r="K3045" s="1111" t="s">
        <v>1136</v>
      </c>
      <c r="L3045" s="441" t="s">
        <v>1120</v>
      </c>
      <c r="M3045" s="441" t="str">
        <f t="shared" si="184"/>
        <v>&lt;INSERT CONNECTION POINT NAME&gt;</v>
      </c>
      <c r="N3045" s="1111" t="s">
        <v>1106</v>
      </c>
      <c r="O3045" s="1111" t="s">
        <v>833</v>
      </c>
      <c r="P3045" s="1111"/>
      <c r="Q3045" s="2100"/>
      <c r="R3045" s="2101"/>
      <c r="S3045" s="2102"/>
      <c r="T3045" s="2102"/>
      <c r="U3045" s="2102"/>
      <c r="V3045" s="2102"/>
      <c r="W3045" s="2102"/>
      <c r="X3045" s="2102"/>
      <c r="Y3045" s="2102"/>
      <c r="Z3045" s="2102"/>
      <c r="AA3045" s="2103"/>
      <c r="AC3045" s="124"/>
      <c r="AD3045" s="124"/>
      <c r="AE3045" s="124"/>
      <c r="AF3045" s="124"/>
      <c r="AG3045" s="124"/>
      <c r="AH3045" s="124"/>
      <c r="AI3045" s="124"/>
      <c r="AJ3045" s="124"/>
      <c r="AK3045" s="124"/>
      <c r="AL3045" s="124"/>
      <c r="AM3045" s="124"/>
      <c r="AN3045" s="124"/>
      <c r="AO3045" s="124"/>
      <c r="AP3045" s="124"/>
      <c r="AQ3045" s="124"/>
      <c r="AR3045" s="124"/>
      <c r="AS3045" s="124"/>
      <c r="AT3045" s="124"/>
      <c r="AU3045" s="124"/>
      <c r="AV3045" s="124"/>
      <c r="AW3045" s="124"/>
      <c r="AX3045" s="124"/>
      <c r="AY3045" s="124"/>
      <c r="AZ3045" s="124"/>
      <c r="BA3045" s="124"/>
      <c r="BB3045" s="124"/>
    </row>
    <row r="3046" spans="2:54" ht="15" customHeight="1">
      <c r="B3046" s="1155"/>
      <c r="C3046" s="3016" t="s">
        <v>1136</v>
      </c>
      <c r="D3046" s="3016" t="s">
        <v>842</v>
      </c>
      <c r="E3046" s="1146" t="s">
        <v>1127</v>
      </c>
      <c r="F3046" s="1106"/>
      <c r="G3046" s="441" t="s">
        <v>93</v>
      </c>
      <c r="H3046" s="441" t="s">
        <v>1103</v>
      </c>
      <c r="I3046" s="441" t="s">
        <v>1128</v>
      </c>
      <c r="J3046" s="441" t="s">
        <v>112</v>
      </c>
      <c r="K3046" s="1111" t="s">
        <v>1136</v>
      </c>
      <c r="L3046" s="441" t="s">
        <v>1120</v>
      </c>
      <c r="M3046" s="441" t="str">
        <f t="shared" si="184"/>
        <v>&lt;INSERT CONNECTION POINT NAME&gt;</v>
      </c>
      <c r="N3046" s="1111" t="s">
        <v>1106</v>
      </c>
      <c r="O3046" s="1111" t="s">
        <v>842</v>
      </c>
      <c r="P3046" s="1111"/>
      <c r="Q3046" s="2100"/>
      <c r="R3046" s="2101"/>
      <c r="S3046" s="2102"/>
      <c r="T3046" s="2102"/>
      <c r="U3046" s="2102"/>
      <c r="V3046" s="2102"/>
      <c r="W3046" s="2102"/>
      <c r="X3046" s="2102"/>
      <c r="Y3046" s="2102"/>
      <c r="Z3046" s="2102"/>
      <c r="AA3046" s="2103"/>
      <c r="AC3046" s="124"/>
      <c r="AD3046" s="124"/>
      <c r="AE3046" s="124"/>
      <c r="AF3046" s="124"/>
      <c r="AG3046" s="124"/>
      <c r="AH3046" s="124"/>
      <c r="AI3046" s="124"/>
      <c r="AJ3046" s="124"/>
      <c r="AK3046" s="124"/>
      <c r="AL3046" s="124"/>
      <c r="AM3046" s="124"/>
      <c r="AN3046" s="124"/>
      <c r="AO3046" s="124"/>
      <c r="AP3046" s="124"/>
      <c r="AQ3046" s="124"/>
      <c r="AR3046" s="124"/>
      <c r="AS3046" s="124"/>
      <c r="AT3046" s="124"/>
      <c r="AU3046" s="124"/>
      <c r="AV3046" s="124"/>
      <c r="AW3046" s="124"/>
      <c r="AX3046" s="124"/>
      <c r="AY3046" s="124"/>
      <c r="AZ3046" s="124"/>
      <c r="BA3046" s="124"/>
      <c r="BB3046" s="124"/>
    </row>
    <row r="3047" spans="2:54" ht="15" customHeight="1" thickBot="1">
      <c r="B3047" s="2872"/>
      <c r="C3047" s="3018"/>
      <c r="D3047" s="3018"/>
      <c r="E3047" s="2873" t="s">
        <v>1130</v>
      </c>
      <c r="F3047" s="1106"/>
      <c r="G3047" s="441" t="s">
        <v>93</v>
      </c>
      <c r="H3047" s="441" t="s">
        <v>1103</v>
      </c>
      <c r="I3047" s="441" t="s">
        <v>1131</v>
      </c>
      <c r="J3047" s="441" t="s">
        <v>112</v>
      </c>
      <c r="K3047" s="1111" t="s">
        <v>1136</v>
      </c>
      <c r="L3047" s="441" t="s">
        <v>1120</v>
      </c>
      <c r="M3047" s="441" t="str">
        <f t="shared" si="184"/>
        <v>&lt;INSERT CONNECTION POINT NAME&gt;</v>
      </c>
      <c r="N3047" s="1111" t="s">
        <v>1106</v>
      </c>
      <c r="O3047" s="1111" t="s">
        <v>842</v>
      </c>
      <c r="P3047" s="1111"/>
      <c r="Q3047" s="2893"/>
      <c r="R3047" s="2894"/>
      <c r="S3047" s="2877"/>
      <c r="T3047" s="2877"/>
      <c r="U3047" s="2877"/>
      <c r="V3047" s="2877"/>
      <c r="W3047" s="2877"/>
      <c r="X3047" s="2877"/>
      <c r="Y3047" s="2877"/>
      <c r="Z3047" s="2877"/>
      <c r="AA3047" s="2878"/>
      <c r="AC3047" s="124"/>
      <c r="AD3047" s="124"/>
      <c r="AE3047" s="124"/>
      <c r="AF3047" s="124"/>
      <c r="AG3047" s="124"/>
      <c r="AH3047" s="124"/>
      <c r="AI3047" s="124"/>
      <c r="AJ3047" s="124"/>
      <c r="AK3047" s="124"/>
      <c r="AL3047" s="124"/>
      <c r="AM3047" s="124"/>
      <c r="AN3047" s="124"/>
      <c r="AO3047" s="124"/>
      <c r="AP3047" s="124"/>
      <c r="AQ3047" s="124"/>
      <c r="AR3047" s="124"/>
      <c r="AS3047" s="124"/>
      <c r="AT3047" s="124"/>
      <c r="AU3047" s="124"/>
      <c r="AV3047" s="124"/>
      <c r="AW3047" s="124"/>
      <c r="AX3047" s="124"/>
      <c r="AY3047" s="124"/>
      <c r="AZ3047" s="124"/>
      <c r="BA3047" s="124"/>
      <c r="BB3047" s="124"/>
    </row>
    <row r="3048" spans="2:54" ht="15" customHeight="1">
      <c r="B3048" s="1145" t="s">
        <v>1125</v>
      </c>
      <c r="C3048" s="3019" t="s">
        <v>1126</v>
      </c>
      <c r="D3048" s="3019" t="s">
        <v>842</v>
      </c>
      <c r="E3048" s="1146" t="s">
        <v>1127</v>
      </c>
      <c r="F3048" s="1106"/>
      <c r="G3048" s="441" t="s">
        <v>93</v>
      </c>
      <c r="H3048" s="441" t="s">
        <v>1103</v>
      </c>
      <c r="I3048" s="441" t="s">
        <v>1128</v>
      </c>
      <c r="J3048" s="441" t="s">
        <v>112</v>
      </c>
      <c r="K3048" s="441" t="s">
        <v>1126</v>
      </c>
      <c r="L3048" s="441" t="s">
        <v>1120</v>
      </c>
      <c r="M3048" s="441" t="str">
        <f t="shared" ref="M3048" si="186">B3048</f>
        <v>&lt;INSERT CONNECTION POINT NAME&gt;</v>
      </c>
      <c r="N3048" s="441" t="s">
        <v>1129</v>
      </c>
      <c r="O3048" s="441" t="s">
        <v>842</v>
      </c>
      <c r="P3048" s="1111"/>
      <c r="Q3048" s="1147"/>
      <c r="R3048" s="1148"/>
      <c r="S3048" s="1149"/>
      <c r="T3048" s="1149"/>
      <c r="U3048" s="1149"/>
      <c r="V3048" s="1149"/>
      <c r="W3048" s="1149"/>
      <c r="X3048" s="1149"/>
      <c r="Y3048" s="1149"/>
      <c r="Z3048" s="1149"/>
      <c r="AA3048" s="1150"/>
      <c r="AC3048" s="124"/>
      <c r="AD3048" s="124"/>
      <c r="AE3048" s="124"/>
      <c r="AF3048" s="124"/>
      <c r="AG3048" s="124"/>
      <c r="AH3048" s="124"/>
      <c r="AI3048" s="124"/>
      <c r="AJ3048" s="124"/>
      <c r="AK3048" s="124"/>
      <c r="AL3048" s="124"/>
      <c r="AM3048" s="124"/>
      <c r="AN3048" s="124"/>
      <c r="AO3048" s="124"/>
      <c r="AP3048" s="124"/>
      <c r="AQ3048" s="124"/>
      <c r="AR3048" s="124"/>
      <c r="AS3048" s="124"/>
      <c r="AT3048" s="124"/>
      <c r="AU3048" s="124"/>
      <c r="AV3048" s="124"/>
      <c r="AW3048" s="124"/>
      <c r="AX3048" s="124"/>
      <c r="AY3048" s="124"/>
      <c r="AZ3048" s="124"/>
      <c r="BA3048" s="124"/>
      <c r="BB3048" s="124"/>
    </row>
    <row r="3049" spans="2:54" ht="15" customHeight="1">
      <c r="B3049" s="1155"/>
      <c r="C3049" s="3017"/>
      <c r="D3049" s="3017"/>
      <c r="E3049" s="1146" t="s">
        <v>1130</v>
      </c>
      <c r="F3049" s="1106"/>
      <c r="G3049" s="441" t="s">
        <v>93</v>
      </c>
      <c r="H3049" s="441" t="s">
        <v>1103</v>
      </c>
      <c r="I3049" s="441" t="s">
        <v>1131</v>
      </c>
      <c r="J3049" s="441" t="s">
        <v>112</v>
      </c>
      <c r="K3049" s="441" t="s">
        <v>1126</v>
      </c>
      <c r="L3049" s="441" t="s">
        <v>1120</v>
      </c>
      <c r="M3049" s="441" t="str">
        <f t="shared" si="184"/>
        <v>&lt;INSERT CONNECTION POINT NAME&gt;</v>
      </c>
      <c r="N3049" s="441" t="s">
        <v>1129</v>
      </c>
      <c r="O3049" s="441" t="s">
        <v>842</v>
      </c>
      <c r="P3049" s="1111"/>
      <c r="Q3049" s="1156"/>
      <c r="R3049" s="1157"/>
      <c r="S3049" s="1158"/>
      <c r="T3049" s="1158"/>
      <c r="U3049" s="1158"/>
      <c r="V3049" s="1158"/>
      <c r="W3049" s="1158"/>
      <c r="X3049" s="1158"/>
      <c r="Y3049" s="1158"/>
      <c r="Z3049" s="1158"/>
      <c r="AA3049" s="1159"/>
      <c r="AC3049" s="124"/>
      <c r="AD3049" s="124"/>
      <c r="AE3049" s="124"/>
      <c r="AF3049" s="124"/>
      <c r="AG3049" s="124"/>
      <c r="AH3049" s="124"/>
      <c r="AI3049" s="124"/>
      <c r="AJ3049" s="124"/>
      <c r="AK3049" s="124"/>
      <c r="AL3049" s="124"/>
      <c r="AM3049" s="124"/>
      <c r="AN3049" s="124"/>
      <c r="AO3049" s="124"/>
      <c r="AP3049" s="124"/>
      <c r="AQ3049" s="124"/>
      <c r="AR3049" s="124"/>
      <c r="AS3049" s="124"/>
      <c r="AT3049" s="124"/>
      <c r="AU3049" s="124"/>
      <c r="AV3049" s="124"/>
      <c r="AW3049" s="124"/>
      <c r="AX3049" s="124"/>
      <c r="AY3049" s="124"/>
      <c r="AZ3049" s="124"/>
      <c r="BA3049" s="124"/>
      <c r="BB3049" s="124"/>
    </row>
    <row r="3050" spans="2:54" ht="15" customHeight="1">
      <c r="B3050" s="1155"/>
      <c r="C3050" s="3016" t="s">
        <v>1132</v>
      </c>
      <c r="D3050" s="3016" t="s">
        <v>833</v>
      </c>
      <c r="E3050" s="1146" t="s">
        <v>1127</v>
      </c>
      <c r="F3050" s="1106"/>
      <c r="G3050" s="441" t="s">
        <v>93</v>
      </c>
      <c r="H3050" s="441" t="s">
        <v>1103</v>
      </c>
      <c r="I3050" s="441" t="s">
        <v>1128</v>
      </c>
      <c r="J3050" s="441" t="s">
        <v>112</v>
      </c>
      <c r="K3050" s="1111" t="s">
        <v>1132</v>
      </c>
      <c r="L3050" s="441" t="s">
        <v>1120</v>
      </c>
      <c r="M3050" s="441" t="str">
        <f t="shared" si="184"/>
        <v>&lt;INSERT CONNECTION POINT NAME&gt;</v>
      </c>
      <c r="N3050" s="1111" t="s">
        <v>1106</v>
      </c>
      <c r="O3050" s="1111" t="s">
        <v>833</v>
      </c>
      <c r="P3050" s="1111"/>
      <c r="Q3050" s="2850"/>
      <c r="R3050" s="2097"/>
      <c r="S3050" s="2851"/>
      <c r="T3050" s="2851"/>
      <c r="U3050" s="2851"/>
      <c r="V3050" s="2851"/>
      <c r="W3050" s="2852"/>
      <c r="X3050" s="2852"/>
      <c r="Y3050" s="2852"/>
      <c r="Z3050" s="2852"/>
      <c r="AA3050" s="2853"/>
      <c r="AC3050" s="124"/>
      <c r="AD3050" s="124"/>
      <c r="AE3050" s="124"/>
      <c r="AF3050" s="124"/>
      <c r="AG3050" s="124"/>
      <c r="AH3050" s="124"/>
      <c r="AI3050" s="124"/>
      <c r="AJ3050" s="124"/>
      <c r="AK3050" s="124"/>
      <c r="AL3050" s="124"/>
      <c r="AM3050" s="124"/>
      <c r="AN3050" s="124"/>
      <c r="AO3050" s="124"/>
      <c r="AP3050" s="124"/>
      <c r="AQ3050" s="124"/>
      <c r="AR3050" s="124"/>
      <c r="AS3050" s="124"/>
      <c r="AT3050" s="124"/>
      <c r="AU3050" s="124"/>
      <c r="AV3050" s="124"/>
      <c r="AW3050" s="124"/>
      <c r="AX3050" s="124"/>
      <c r="AY3050" s="124"/>
      <c r="AZ3050" s="124"/>
      <c r="BA3050" s="124"/>
      <c r="BB3050" s="124"/>
    </row>
    <row r="3051" spans="2:54" ht="15" customHeight="1">
      <c r="B3051" s="1155"/>
      <c r="C3051" s="3017"/>
      <c r="D3051" s="3017"/>
      <c r="E3051" s="1146" t="s">
        <v>1130</v>
      </c>
      <c r="F3051" s="1106"/>
      <c r="G3051" s="441" t="s">
        <v>93</v>
      </c>
      <c r="H3051" s="441" t="s">
        <v>1103</v>
      </c>
      <c r="I3051" s="441" t="s">
        <v>1131</v>
      </c>
      <c r="J3051" s="441" t="s">
        <v>112</v>
      </c>
      <c r="K3051" s="1111" t="s">
        <v>1132</v>
      </c>
      <c r="L3051" s="441" t="s">
        <v>1120</v>
      </c>
      <c r="M3051" s="441" t="str">
        <f t="shared" si="184"/>
        <v>&lt;INSERT CONNECTION POINT NAME&gt;</v>
      </c>
      <c r="N3051" s="1111" t="s">
        <v>1106</v>
      </c>
      <c r="O3051" s="1111" t="s">
        <v>833</v>
      </c>
      <c r="P3051" s="1111"/>
      <c r="Q3051" s="2850"/>
      <c r="R3051" s="2097"/>
      <c r="S3051" s="2851"/>
      <c r="T3051" s="2851"/>
      <c r="U3051" s="2851"/>
      <c r="V3051" s="2851"/>
      <c r="W3051" s="2852"/>
      <c r="X3051" s="2852"/>
      <c r="Y3051" s="2852"/>
      <c r="Z3051" s="2852"/>
      <c r="AA3051" s="2853"/>
      <c r="AC3051" s="124"/>
      <c r="AD3051" s="124"/>
      <c r="AE3051" s="124"/>
      <c r="AF3051" s="124"/>
      <c r="AG3051" s="124"/>
      <c r="AH3051" s="124"/>
      <c r="AI3051" s="124"/>
      <c r="AJ3051" s="124"/>
      <c r="AK3051" s="124"/>
      <c r="AL3051" s="124"/>
      <c r="AM3051" s="124"/>
      <c r="AN3051" s="124"/>
      <c r="AO3051" s="124"/>
      <c r="AP3051" s="124"/>
      <c r="AQ3051" s="124"/>
      <c r="AR3051" s="124"/>
      <c r="AS3051" s="124"/>
      <c r="AT3051" s="124"/>
      <c r="AU3051" s="124"/>
      <c r="AV3051" s="124"/>
      <c r="AW3051" s="124"/>
      <c r="AX3051" s="124"/>
      <c r="AY3051" s="124"/>
      <c r="AZ3051" s="124"/>
      <c r="BA3051" s="124"/>
      <c r="BB3051" s="124"/>
    </row>
    <row r="3052" spans="2:54" ht="15" customHeight="1">
      <c r="B3052" s="1155"/>
      <c r="C3052" s="3016" t="s">
        <v>1132</v>
      </c>
      <c r="D3052" s="3016" t="s">
        <v>842</v>
      </c>
      <c r="E3052" s="1146" t="s">
        <v>1127</v>
      </c>
      <c r="F3052" s="1106"/>
      <c r="G3052" s="441" t="s">
        <v>93</v>
      </c>
      <c r="H3052" s="441" t="s">
        <v>1103</v>
      </c>
      <c r="I3052" s="441" t="s">
        <v>1128</v>
      </c>
      <c r="J3052" s="441" t="s">
        <v>112</v>
      </c>
      <c r="K3052" s="1111" t="s">
        <v>1132</v>
      </c>
      <c r="L3052" s="441" t="s">
        <v>1120</v>
      </c>
      <c r="M3052" s="441" t="str">
        <f t="shared" si="184"/>
        <v>&lt;INSERT CONNECTION POINT NAME&gt;</v>
      </c>
      <c r="N3052" s="1111" t="s">
        <v>1106</v>
      </c>
      <c r="O3052" s="1112" t="s">
        <v>842</v>
      </c>
      <c r="P3052" s="1111"/>
      <c r="Q3052" s="2850"/>
      <c r="R3052" s="2097"/>
      <c r="S3052" s="2851"/>
      <c r="T3052" s="2851"/>
      <c r="U3052" s="2851"/>
      <c r="V3052" s="2851"/>
      <c r="W3052" s="2852"/>
      <c r="X3052" s="2852"/>
      <c r="Y3052" s="2852"/>
      <c r="Z3052" s="2852"/>
      <c r="AA3052" s="2853"/>
      <c r="AC3052" s="124"/>
      <c r="AD3052" s="124"/>
      <c r="AE3052" s="124"/>
      <c r="AF3052" s="124"/>
      <c r="AG3052" s="124"/>
      <c r="AH3052" s="124"/>
      <c r="AI3052" s="124"/>
      <c r="AJ3052" s="124"/>
      <c r="AK3052" s="124"/>
      <c r="AL3052" s="124"/>
      <c r="AM3052" s="124"/>
      <c r="AN3052" s="124"/>
      <c r="AO3052" s="124"/>
      <c r="AP3052" s="124"/>
      <c r="AQ3052" s="124"/>
      <c r="AR3052" s="124"/>
      <c r="AS3052" s="124"/>
      <c r="AT3052" s="124"/>
      <c r="AU3052" s="124"/>
      <c r="AV3052" s="124"/>
      <c r="AW3052" s="124"/>
      <c r="AX3052" s="124"/>
      <c r="AY3052" s="124"/>
      <c r="AZ3052" s="124"/>
      <c r="BA3052" s="124"/>
      <c r="BB3052" s="124"/>
    </row>
    <row r="3053" spans="2:54" ht="15" customHeight="1">
      <c r="B3053" s="1155"/>
      <c r="C3053" s="3017"/>
      <c r="D3053" s="3017"/>
      <c r="E3053" s="1146" t="s">
        <v>1130</v>
      </c>
      <c r="F3053" s="1106"/>
      <c r="G3053" s="441" t="s">
        <v>93</v>
      </c>
      <c r="H3053" s="441" t="s">
        <v>1103</v>
      </c>
      <c r="I3053" s="441" t="s">
        <v>1131</v>
      </c>
      <c r="J3053" s="441" t="s">
        <v>112</v>
      </c>
      <c r="K3053" s="1111" t="s">
        <v>1132</v>
      </c>
      <c r="L3053" s="441" t="s">
        <v>1120</v>
      </c>
      <c r="M3053" s="441" t="str">
        <f t="shared" si="184"/>
        <v>&lt;INSERT CONNECTION POINT NAME&gt;</v>
      </c>
      <c r="N3053" s="1111" t="s">
        <v>1106</v>
      </c>
      <c r="O3053" s="1112" t="s">
        <v>842</v>
      </c>
      <c r="P3053" s="1111"/>
      <c r="Q3053" s="2850"/>
      <c r="R3053" s="2097"/>
      <c r="S3053" s="2851"/>
      <c r="T3053" s="2851"/>
      <c r="U3053" s="2851"/>
      <c r="V3053" s="2851"/>
      <c r="W3053" s="2852"/>
      <c r="X3053" s="2852"/>
      <c r="Y3053" s="2852"/>
      <c r="Z3053" s="2852"/>
      <c r="AA3053" s="2853"/>
      <c r="AC3053" s="124"/>
      <c r="AD3053" s="124"/>
      <c r="AE3053" s="124"/>
      <c r="AF3053" s="124"/>
      <c r="AG3053" s="124"/>
      <c r="AH3053" s="124"/>
      <c r="AI3053" s="124"/>
      <c r="AJ3053" s="124"/>
      <c r="AK3053" s="124"/>
      <c r="AL3053" s="124"/>
      <c r="AM3053" s="124"/>
      <c r="AN3053" s="124"/>
      <c r="AO3053" s="124"/>
      <c r="AP3053" s="124"/>
      <c r="AQ3053" s="124"/>
      <c r="AR3053" s="124"/>
      <c r="AS3053" s="124"/>
      <c r="AT3053" s="124"/>
      <c r="AU3053" s="124"/>
      <c r="AV3053" s="124"/>
      <c r="AW3053" s="124"/>
      <c r="AX3053" s="124"/>
      <c r="AY3053" s="124"/>
      <c r="AZ3053" s="124"/>
      <c r="BA3053" s="124"/>
      <c r="BB3053" s="124"/>
    </row>
    <row r="3054" spans="2:54" ht="15" customHeight="1">
      <c r="B3054" s="1155"/>
      <c r="C3054" s="3016" t="s">
        <v>1133</v>
      </c>
      <c r="D3054" s="3016"/>
      <c r="E3054" s="1146" t="s">
        <v>1127</v>
      </c>
      <c r="F3054" s="1106"/>
      <c r="G3054" s="441" t="s">
        <v>93</v>
      </c>
      <c r="H3054" s="441" t="s">
        <v>1103</v>
      </c>
      <c r="I3054" s="441" t="s">
        <v>1128</v>
      </c>
      <c r="J3054" s="441" t="s">
        <v>112</v>
      </c>
      <c r="K3054" s="1111" t="s">
        <v>1133</v>
      </c>
      <c r="L3054" s="441" t="s">
        <v>1120</v>
      </c>
      <c r="M3054" s="441" t="str">
        <f t="shared" si="184"/>
        <v>&lt;INSERT CONNECTION POINT NAME&gt;</v>
      </c>
      <c r="N3054" s="1111" t="s">
        <v>1108</v>
      </c>
      <c r="O3054" s="1111" t="s">
        <v>1109</v>
      </c>
      <c r="P3054" s="1111"/>
      <c r="Q3054" s="2856"/>
      <c r="R3054" s="2098"/>
      <c r="S3054" s="2858"/>
      <c r="T3054" s="2858"/>
      <c r="U3054" s="2858"/>
      <c r="V3054" s="2858"/>
      <c r="W3054" s="2859"/>
      <c r="X3054" s="2859"/>
      <c r="Y3054" s="2859"/>
      <c r="Z3054" s="2859"/>
      <c r="AA3054" s="2860"/>
      <c r="AC3054" s="124"/>
      <c r="AD3054" s="124"/>
      <c r="AE3054" s="124"/>
      <c r="AF3054" s="124"/>
      <c r="AG3054" s="124"/>
      <c r="AH3054" s="124"/>
      <c r="AI3054" s="124"/>
      <c r="AJ3054" s="124"/>
      <c r="AK3054" s="124"/>
      <c r="AL3054" s="124"/>
      <c r="AM3054" s="124"/>
      <c r="AN3054" s="124"/>
      <c r="AO3054" s="124"/>
      <c r="AP3054" s="124"/>
      <c r="AQ3054" s="124"/>
      <c r="AR3054" s="124"/>
      <c r="AS3054" s="124"/>
      <c r="AT3054" s="124"/>
      <c r="AU3054" s="124"/>
      <c r="AV3054" s="124"/>
      <c r="AW3054" s="124"/>
      <c r="AX3054" s="124"/>
      <c r="AY3054" s="124"/>
      <c r="AZ3054" s="124"/>
      <c r="BA3054" s="124"/>
      <c r="BB3054" s="124"/>
    </row>
    <row r="3055" spans="2:54" ht="15" customHeight="1">
      <c r="B3055" s="1155"/>
      <c r="C3055" s="3017"/>
      <c r="D3055" s="3017"/>
      <c r="E3055" s="1146" t="s">
        <v>1130</v>
      </c>
      <c r="F3055" s="1106"/>
      <c r="G3055" s="441" t="s">
        <v>93</v>
      </c>
      <c r="H3055" s="441" t="s">
        <v>1103</v>
      </c>
      <c r="I3055" s="441" t="s">
        <v>1131</v>
      </c>
      <c r="J3055" s="441" t="s">
        <v>112</v>
      </c>
      <c r="K3055" s="1111" t="s">
        <v>1133</v>
      </c>
      <c r="L3055" s="441" t="s">
        <v>1120</v>
      </c>
      <c r="M3055" s="441" t="str">
        <f t="shared" si="184"/>
        <v>&lt;INSERT CONNECTION POINT NAME&gt;</v>
      </c>
      <c r="N3055" s="1111" t="s">
        <v>1108</v>
      </c>
      <c r="O3055" s="1111" t="s">
        <v>1109</v>
      </c>
      <c r="P3055" s="1111"/>
      <c r="Q3055" s="2856"/>
      <c r="R3055" s="2098"/>
      <c r="S3055" s="2858"/>
      <c r="T3055" s="2858"/>
      <c r="U3055" s="2858"/>
      <c r="V3055" s="2858"/>
      <c r="W3055" s="2859"/>
      <c r="X3055" s="2859"/>
      <c r="Y3055" s="2859"/>
      <c r="Z3055" s="2859"/>
      <c r="AA3055" s="2860"/>
      <c r="AC3055" s="124"/>
      <c r="AD3055" s="124"/>
      <c r="AE3055" s="124"/>
      <c r="AF3055" s="124"/>
      <c r="AG3055" s="124"/>
      <c r="AH3055" s="124"/>
      <c r="AI3055" s="124"/>
      <c r="AJ3055" s="124"/>
      <c r="AK3055" s="124"/>
      <c r="AL3055" s="124"/>
      <c r="AM3055" s="124"/>
      <c r="AN3055" s="124"/>
      <c r="AO3055" s="124"/>
      <c r="AP3055" s="124"/>
      <c r="AQ3055" s="124"/>
      <c r="AR3055" s="124"/>
      <c r="AS3055" s="124"/>
      <c r="AT3055" s="124"/>
      <c r="AU3055" s="124"/>
      <c r="AV3055" s="124"/>
      <c r="AW3055" s="124"/>
      <c r="AX3055" s="124"/>
      <c r="AY3055" s="124"/>
      <c r="AZ3055" s="124"/>
      <c r="BA3055" s="124"/>
      <c r="BB3055" s="124"/>
    </row>
    <row r="3056" spans="2:54" ht="15" customHeight="1">
      <c r="B3056" s="1155"/>
      <c r="C3056" s="3016" t="s">
        <v>1110</v>
      </c>
      <c r="D3056" s="3016"/>
      <c r="E3056" s="1146" t="s">
        <v>1127</v>
      </c>
      <c r="F3056" s="1106"/>
      <c r="G3056" s="441" t="s">
        <v>93</v>
      </c>
      <c r="H3056" s="441" t="s">
        <v>1103</v>
      </c>
      <c r="I3056" s="441" t="s">
        <v>1128</v>
      </c>
      <c r="J3056" s="441" t="s">
        <v>112</v>
      </c>
      <c r="K3056" s="1111" t="s">
        <v>1110</v>
      </c>
      <c r="L3056" s="441" t="s">
        <v>1120</v>
      </c>
      <c r="M3056" s="441" t="str">
        <f t="shared" si="184"/>
        <v>&lt;INSERT CONNECTION POINT NAME&gt;</v>
      </c>
      <c r="N3056" s="1111" t="s">
        <v>1111</v>
      </c>
      <c r="O3056" s="1112">
        <v>0</v>
      </c>
      <c r="P3056" s="1111"/>
      <c r="Q3056" s="2890"/>
      <c r="R3056" s="2093"/>
      <c r="S3056" s="2883"/>
      <c r="T3056" s="2883"/>
      <c r="U3056" s="2883"/>
      <c r="V3056" s="2883"/>
      <c r="W3056" s="2863"/>
      <c r="X3056" s="2863"/>
      <c r="Y3056" s="2863"/>
      <c r="Z3056" s="2863"/>
      <c r="AA3056" s="2864"/>
      <c r="AC3056" s="124"/>
      <c r="AD3056" s="124"/>
      <c r="AE3056" s="124"/>
      <c r="AF3056" s="124"/>
      <c r="AG3056" s="124"/>
      <c r="AH3056" s="124"/>
      <c r="AI3056" s="124"/>
      <c r="AJ3056" s="124"/>
      <c r="AK3056" s="124"/>
      <c r="AL3056" s="124"/>
      <c r="AM3056" s="124"/>
      <c r="AN3056" s="124"/>
      <c r="AO3056" s="124"/>
      <c r="AP3056" s="124"/>
      <c r="AQ3056" s="124"/>
      <c r="AR3056" s="124"/>
      <c r="AS3056" s="124"/>
      <c r="AT3056" s="124"/>
      <c r="AU3056" s="124"/>
      <c r="AV3056" s="124"/>
      <c r="AW3056" s="124"/>
      <c r="AX3056" s="124"/>
      <c r="AY3056" s="124"/>
      <c r="AZ3056" s="124"/>
      <c r="BA3056" s="124"/>
      <c r="BB3056" s="124"/>
    </row>
    <row r="3057" spans="2:54" ht="15" customHeight="1">
      <c r="B3057" s="1155"/>
      <c r="C3057" s="3017"/>
      <c r="D3057" s="3017"/>
      <c r="E3057" s="1146" t="s">
        <v>1130</v>
      </c>
      <c r="F3057" s="1106"/>
      <c r="G3057" s="441" t="s">
        <v>93</v>
      </c>
      <c r="H3057" s="441" t="s">
        <v>1103</v>
      </c>
      <c r="I3057" s="441" t="s">
        <v>1131</v>
      </c>
      <c r="J3057" s="441" t="s">
        <v>112</v>
      </c>
      <c r="K3057" s="1111" t="s">
        <v>1110</v>
      </c>
      <c r="L3057" s="441" t="s">
        <v>1120</v>
      </c>
      <c r="M3057" s="441" t="str">
        <f t="shared" si="184"/>
        <v>&lt;INSERT CONNECTION POINT NAME&gt;</v>
      </c>
      <c r="N3057" s="1111" t="s">
        <v>1111</v>
      </c>
      <c r="O3057" s="1112">
        <v>0</v>
      </c>
      <c r="P3057" s="1111"/>
      <c r="Q3057" s="2890"/>
      <c r="R3057" s="2093"/>
      <c r="S3057" s="2883"/>
      <c r="T3057" s="2883"/>
      <c r="U3057" s="2883"/>
      <c r="V3057" s="2883"/>
      <c r="W3057" s="2863"/>
      <c r="X3057" s="2863"/>
      <c r="Y3057" s="2863"/>
      <c r="Z3057" s="2863"/>
      <c r="AA3057" s="2864"/>
      <c r="AC3057" s="124"/>
      <c r="AD3057" s="124"/>
      <c r="AE3057" s="124"/>
      <c r="AF3057" s="124"/>
      <c r="AG3057" s="124"/>
      <c r="AH3057" s="124"/>
      <c r="AI3057" s="124"/>
      <c r="AJ3057" s="124"/>
      <c r="AK3057" s="124"/>
      <c r="AL3057" s="124"/>
      <c r="AM3057" s="124"/>
      <c r="AN3057" s="124"/>
      <c r="AO3057" s="124"/>
      <c r="AP3057" s="124"/>
      <c r="AQ3057" s="124"/>
      <c r="AR3057" s="124"/>
      <c r="AS3057" s="124"/>
      <c r="AT3057" s="124"/>
      <c r="AU3057" s="124"/>
      <c r="AV3057" s="124"/>
      <c r="AW3057" s="124"/>
      <c r="AX3057" s="124"/>
      <c r="AY3057" s="124"/>
      <c r="AZ3057" s="124"/>
      <c r="BA3057" s="124"/>
      <c r="BB3057" s="124"/>
    </row>
    <row r="3058" spans="2:54" ht="15" customHeight="1">
      <c r="B3058" s="1155"/>
      <c r="C3058" s="3016" t="s">
        <v>1112</v>
      </c>
      <c r="D3058" s="3016"/>
      <c r="E3058" s="1146" t="s">
        <v>1127</v>
      </c>
      <c r="F3058" s="1106"/>
      <c r="G3058" s="441" t="s">
        <v>93</v>
      </c>
      <c r="H3058" s="441" t="s">
        <v>1103</v>
      </c>
      <c r="I3058" s="441" t="s">
        <v>1128</v>
      </c>
      <c r="J3058" s="441" t="s">
        <v>112</v>
      </c>
      <c r="K3058" s="1111" t="s">
        <v>1112</v>
      </c>
      <c r="L3058" s="441" t="s">
        <v>1120</v>
      </c>
      <c r="M3058" s="441" t="str">
        <f t="shared" si="184"/>
        <v>&lt;INSERT CONNECTION POINT NAME&gt;</v>
      </c>
      <c r="N3058" s="1111" t="s">
        <v>1113</v>
      </c>
      <c r="O3058" s="1111" t="s">
        <v>1113</v>
      </c>
      <c r="P3058" s="1111"/>
      <c r="Q3058" s="2891"/>
      <c r="R3058" s="2866"/>
      <c r="S3058" s="2866"/>
      <c r="T3058" s="2866"/>
      <c r="U3058" s="2866"/>
      <c r="V3058" s="2866"/>
      <c r="W3058" s="2866"/>
      <c r="X3058" s="2866"/>
      <c r="Y3058" s="2866"/>
      <c r="Z3058" s="2866"/>
      <c r="AA3058" s="2099"/>
      <c r="AC3058" s="124"/>
      <c r="AD3058" s="124"/>
      <c r="AE3058" s="124"/>
      <c r="AF3058" s="124"/>
      <c r="AG3058" s="124"/>
      <c r="AH3058" s="124"/>
      <c r="AI3058" s="124"/>
      <c r="AJ3058" s="124"/>
      <c r="AK3058" s="124"/>
      <c r="AL3058" s="124"/>
      <c r="AM3058" s="124"/>
      <c r="AN3058" s="124"/>
      <c r="AO3058" s="124"/>
      <c r="AP3058" s="124"/>
      <c r="AQ3058" s="124"/>
      <c r="AR3058" s="124"/>
      <c r="AS3058" s="124"/>
      <c r="AT3058" s="124"/>
      <c r="AU3058" s="124"/>
      <c r="AV3058" s="124"/>
      <c r="AW3058" s="124"/>
      <c r="AX3058" s="124"/>
      <c r="AY3058" s="124"/>
      <c r="AZ3058" s="124"/>
      <c r="BA3058" s="124"/>
      <c r="BB3058" s="124"/>
    </row>
    <row r="3059" spans="2:54" ht="15" customHeight="1">
      <c r="B3059" s="1155"/>
      <c r="C3059" s="3017"/>
      <c r="D3059" s="3017"/>
      <c r="E3059" s="1146" t="s">
        <v>1130</v>
      </c>
      <c r="F3059" s="1106"/>
      <c r="G3059" s="441" t="s">
        <v>93</v>
      </c>
      <c r="H3059" s="441" t="s">
        <v>1103</v>
      </c>
      <c r="I3059" s="441" t="s">
        <v>1131</v>
      </c>
      <c r="J3059" s="441" t="s">
        <v>112</v>
      </c>
      <c r="K3059" s="1111" t="s">
        <v>1112</v>
      </c>
      <c r="L3059" s="441" t="s">
        <v>1120</v>
      </c>
      <c r="M3059" s="441" t="str">
        <f t="shared" si="184"/>
        <v>&lt;INSERT CONNECTION POINT NAME&gt;</v>
      </c>
      <c r="N3059" s="1111" t="s">
        <v>1113</v>
      </c>
      <c r="O3059" s="1111" t="s">
        <v>1113</v>
      </c>
      <c r="P3059" s="1111"/>
      <c r="Q3059" s="2891"/>
      <c r="R3059" s="2866"/>
      <c r="S3059" s="2866"/>
      <c r="T3059" s="2866"/>
      <c r="U3059" s="2866"/>
      <c r="V3059" s="2866"/>
      <c r="W3059" s="2866"/>
      <c r="X3059" s="2866"/>
      <c r="Y3059" s="2866"/>
      <c r="Z3059" s="2866"/>
      <c r="AA3059" s="2099"/>
      <c r="AC3059" s="124"/>
      <c r="AD3059" s="124"/>
      <c r="AE3059" s="124"/>
      <c r="AF3059" s="124"/>
      <c r="AG3059" s="124"/>
      <c r="AH3059" s="124"/>
      <c r="AI3059" s="124"/>
      <c r="AJ3059" s="124"/>
      <c r="AK3059" s="124"/>
      <c r="AL3059" s="124"/>
      <c r="AM3059" s="124"/>
      <c r="AN3059" s="124"/>
      <c r="AO3059" s="124"/>
      <c r="AP3059" s="124"/>
      <c r="AQ3059" s="124"/>
      <c r="AR3059" s="124"/>
      <c r="AS3059" s="124"/>
      <c r="AT3059" s="124"/>
      <c r="AU3059" s="124"/>
      <c r="AV3059" s="124"/>
      <c r="AW3059" s="124"/>
      <c r="AX3059" s="124"/>
      <c r="AY3059" s="124"/>
      <c r="AZ3059" s="124"/>
      <c r="BA3059" s="124"/>
      <c r="BB3059" s="124"/>
    </row>
    <row r="3060" spans="2:54" ht="15" customHeight="1">
      <c r="B3060" s="1155"/>
      <c r="C3060" s="3016" t="s">
        <v>1134</v>
      </c>
      <c r="D3060" s="3016" t="s">
        <v>833</v>
      </c>
      <c r="E3060" s="1146" t="s">
        <v>1127</v>
      </c>
      <c r="F3060" s="1106"/>
      <c r="G3060" s="441" t="s">
        <v>93</v>
      </c>
      <c r="H3060" s="441" t="s">
        <v>1103</v>
      </c>
      <c r="I3060" s="441" t="s">
        <v>1128</v>
      </c>
      <c r="J3060" s="441" t="s">
        <v>112</v>
      </c>
      <c r="K3060" s="1111" t="s">
        <v>1134</v>
      </c>
      <c r="L3060" s="441" t="s">
        <v>1120</v>
      </c>
      <c r="M3060" s="441" t="str">
        <f t="shared" si="184"/>
        <v>&lt;INSERT CONNECTION POINT NAME&gt;</v>
      </c>
      <c r="N3060" s="1111" t="s">
        <v>1115</v>
      </c>
      <c r="O3060" s="1111" t="s">
        <v>833</v>
      </c>
      <c r="P3060" s="1111"/>
      <c r="Q3060" s="2892"/>
      <c r="R3060" s="2096"/>
      <c r="S3060" s="2870"/>
      <c r="T3060" s="2870"/>
      <c r="U3060" s="2870"/>
      <c r="V3060" s="2870"/>
      <c r="W3060" s="2870"/>
      <c r="X3060" s="2870"/>
      <c r="Y3060" s="2870"/>
      <c r="Z3060" s="2870"/>
      <c r="AA3060" s="2871"/>
      <c r="AC3060" s="124"/>
      <c r="AD3060" s="124"/>
      <c r="AE3060" s="124"/>
      <c r="AF3060" s="124"/>
      <c r="AG3060" s="124"/>
      <c r="AH3060" s="124"/>
      <c r="AI3060" s="124"/>
      <c r="AJ3060" s="124"/>
      <c r="AK3060" s="124"/>
      <c r="AL3060" s="124"/>
      <c r="AM3060" s="124"/>
      <c r="AN3060" s="124"/>
      <c r="AO3060" s="124"/>
      <c r="AP3060" s="124"/>
      <c r="AQ3060" s="124"/>
      <c r="AR3060" s="124"/>
      <c r="AS3060" s="124"/>
      <c r="AT3060" s="124"/>
      <c r="AU3060" s="124"/>
      <c r="AV3060" s="124"/>
      <c r="AW3060" s="124"/>
      <c r="AX3060" s="124"/>
      <c r="AY3060" s="124"/>
      <c r="AZ3060" s="124"/>
      <c r="BA3060" s="124"/>
      <c r="BB3060" s="124"/>
    </row>
    <row r="3061" spans="2:54" ht="15" customHeight="1">
      <c r="B3061" s="1155"/>
      <c r="C3061" s="3017"/>
      <c r="D3061" s="3017"/>
      <c r="E3061" s="1146" t="s">
        <v>1130</v>
      </c>
      <c r="F3061" s="1106"/>
      <c r="G3061" s="441" t="s">
        <v>93</v>
      </c>
      <c r="H3061" s="441" t="s">
        <v>1103</v>
      </c>
      <c r="I3061" s="441" t="s">
        <v>1131</v>
      </c>
      <c r="J3061" s="441" t="s">
        <v>112</v>
      </c>
      <c r="K3061" s="1111" t="s">
        <v>1134</v>
      </c>
      <c r="L3061" s="441" t="s">
        <v>1120</v>
      </c>
      <c r="M3061" s="441" t="str">
        <f t="shared" si="184"/>
        <v>&lt;INSERT CONNECTION POINT NAME&gt;</v>
      </c>
      <c r="N3061" s="1111" t="s">
        <v>1115</v>
      </c>
      <c r="O3061" s="1111" t="s">
        <v>833</v>
      </c>
      <c r="P3061" s="1111"/>
      <c r="Q3061" s="2892"/>
      <c r="R3061" s="2096"/>
      <c r="S3061" s="2870"/>
      <c r="T3061" s="2870"/>
      <c r="U3061" s="2870"/>
      <c r="V3061" s="2870"/>
      <c r="W3061" s="2870"/>
      <c r="X3061" s="2870"/>
      <c r="Y3061" s="2870"/>
      <c r="Z3061" s="2870"/>
      <c r="AA3061" s="2871"/>
      <c r="AC3061" s="124"/>
      <c r="AD3061" s="124"/>
      <c r="AE3061" s="124"/>
      <c r="AF3061" s="124"/>
      <c r="AG3061" s="124"/>
      <c r="AH3061" s="124"/>
      <c r="AI3061" s="124"/>
      <c r="AJ3061" s="124"/>
      <c r="AK3061" s="124"/>
      <c r="AL3061" s="124"/>
      <c r="AM3061" s="124"/>
      <c r="AN3061" s="124"/>
      <c r="AO3061" s="124"/>
      <c r="AP3061" s="124"/>
      <c r="AQ3061" s="124"/>
      <c r="AR3061" s="124"/>
      <c r="AS3061" s="124"/>
      <c r="AT3061" s="124"/>
      <c r="AU3061" s="124"/>
      <c r="AV3061" s="124"/>
      <c r="AW3061" s="124"/>
      <c r="AX3061" s="124"/>
      <c r="AY3061" s="124"/>
      <c r="AZ3061" s="124"/>
      <c r="BA3061" s="124"/>
      <c r="BB3061" s="124"/>
    </row>
    <row r="3062" spans="2:54" ht="15" customHeight="1">
      <c r="B3062" s="1155"/>
      <c r="C3062" s="3016" t="s">
        <v>1135</v>
      </c>
      <c r="D3062" s="3016" t="s">
        <v>833</v>
      </c>
      <c r="E3062" s="1146" t="s">
        <v>1127</v>
      </c>
      <c r="F3062" s="1106"/>
      <c r="G3062" s="441" t="s">
        <v>93</v>
      </c>
      <c r="H3062" s="441" t="s">
        <v>1103</v>
      </c>
      <c r="I3062" s="441" t="s">
        <v>1128</v>
      </c>
      <c r="J3062" s="441" t="s">
        <v>112</v>
      </c>
      <c r="K3062" s="1111" t="s">
        <v>1135</v>
      </c>
      <c r="L3062" s="441" t="s">
        <v>1120</v>
      </c>
      <c r="M3062" s="441" t="str">
        <f t="shared" si="184"/>
        <v>&lt;INSERT CONNECTION POINT NAME&gt;</v>
      </c>
      <c r="N3062" s="1111" t="s">
        <v>1106</v>
      </c>
      <c r="O3062" s="1111" t="s">
        <v>833</v>
      </c>
      <c r="P3062" s="1111"/>
      <c r="Q3062" s="2892"/>
      <c r="R3062" s="2096"/>
      <c r="S3062" s="2870"/>
      <c r="T3062" s="2870"/>
      <c r="U3062" s="2870"/>
      <c r="V3062" s="2870"/>
      <c r="W3062" s="2870"/>
      <c r="X3062" s="2870"/>
      <c r="Y3062" s="2870"/>
      <c r="Z3062" s="2870"/>
      <c r="AA3062" s="2871"/>
      <c r="AC3062" s="124"/>
      <c r="AD3062" s="124"/>
      <c r="AE3062" s="124"/>
      <c r="AF3062" s="124"/>
      <c r="AG3062" s="124"/>
      <c r="AH3062" s="124"/>
      <c r="AI3062" s="124"/>
      <c r="AJ3062" s="124"/>
      <c r="AK3062" s="124"/>
      <c r="AL3062" s="124"/>
      <c r="AM3062" s="124"/>
      <c r="AN3062" s="124"/>
      <c r="AO3062" s="124"/>
      <c r="AP3062" s="124"/>
      <c r="AQ3062" s="124"/>
      <c r="AR3062" s="124"/>
      <c r="AS3062" s="124"/>
      <c r="AT3062" s="124"/>
      <c r="AU3062" s="124"/>
      <c r="AV3062" s="124"/>
      <c r="AW3062" s="124"/>
      <c r="AX3062" s="124"/>
      <c r="AY3062" s="124"/>
      <c r="AZ3062" s="124"/>
      <c r="BA3062" s="124"/>
      <c r="BB3062" s="124"/>
    </row>
    <row r="3063" spans="2:54" ht="15" customHeight="1">
      <c r="B3063" s="1155"/>
      <c r="C3063" s="3017"/>
      <c r="D3063" s="3017"/>
      <c r="E3063" s="1146" t="s">
        <v>1130</v>
      </c>
      <c r="F3063" s="1106"/>
      <c r="G3063" s="441" t="s">
        <v>93</v>
      </c>
      <c r="H3063" s="441" t="s">
        <v>1103</v>
      </c>
      <c r="I3063" s="441" t="s">
        <v>1131</v>
      </c>
      <c r="J3063" s="441" t="s">
        <v>112</v>
      </c>
      <c r="K3063" s="1111" t="s">
        <v>1135</v>
      </c>
      <c r="L3063" s="441" t="s">
        <v>1120</v>
      </c>
      <c r="M3063" s="441" t="str">
        <f t="shared" si="184"/>
        <v>&lt;INSERT CONNECTION POINT NAME&gt;</v>
      </c>
      <c r="N3063" s="1111" t="s">
        <v>1106</v>
      </c>
      <c r="O3063" s="1111" t="s">
        <v>833</v>
      </c>
      <c r="P3063" s="1111"/>
      <c r="Q3063" s="2892"/>
      <c r="R3063" s="2096"/>
      <c r="S3063" s="2870"/>
      <c r="T3063" s="2870"/>
      <c r="U3063" s="2870"/>
      <c r="V3063" s="2870"/>
      <c r="W3063" s="2870"/>
      <c r="X3063" s="2870"/>
      <c r="Y3063" s="2870"/>
      <c r="Z3063" s="2870"/>
      <c r="AA3063" s="2871"/>
      <c r="AC3063" s="124"/>
      <c r="AD3063" s="124"/>
      <c r="AE3063" s="124"/>
      <c r="AF3063" s="124"/>
      <c r="AG3063" s="124"/>
      <c r="AH3063" s="124"/>
      <c r="AI3063" s="124"/>
      <c r="AJ3063" s="124"/>
      <c r="AK3063" s="124"/>
      <c r="AL3063" s="124"/>
      <c r="AM3063" s="124"/>
      <c r="AN3063" s="124"/>
      <c r="AO3063" s="124"/>
      <c r="AP3063" s="124"/>
      <c r="AQ3063" s="124"/>
      <c r="AR3063" s="124"/>
      <c r="AS3063" s="124"/>
      <c r="AT3063" s="124"/>
      <c r="AU3063" s="124"/>
      <c r="AV3063" s="124"/>
      <c r="AW3063" s="124"/>
      <c r="AX3063" s="124"/>
      <c r="AY3063" s="124"/>
      <c r="AZ3063" s="124"/>
      <c r="BA3063" s="124"/>
      <c r="BB3063" s="124"/>
    </row>
    <row r="3064" spans="2:54" ht="15" customHeight="1">
      <c r="B3064" s="1155"/>
      <c r="C3064" s="3016" t="s">
        <v>1135</v>
      </c>
      <c r="D3064" s="3016" t="s">
        <v>842</v>
      </c>
      <c r="E3064" s="1146" t="s">
        <v>1127</v>
      </c>
      <c r="F3064" s="1106"/>
      <c r="G3064" s="441" t="s">
        <v>93</v>
      </c>
      <c r="H3064" s="441" t="s">
        <v>1103</v>
      </c>
      <c r="I3064" s="441" t="s">
        <v>1128</v>
      </c>
      <c r="J3064" s="441" t="s">
        <v>112</v>
      </c>
      <c r="K3064" s="1111" t="s">
        <v>1135</v>
      </c>
      <c r="L3064" s="441" t="s">
        <v>1120</v>
      </c>
      <c r="M3064" s="441" t="str">
        <f t="shared" si="184"/>
        <v>&lt;INSERT CONNECTION POINT NAME&gt;</v>
      </c>
      <c r="N3064" s="1111" t="s">
        <v>1106</v>
      </c>
      <c r="O3064" s="1111" t="s">
        <v>842</v>
      </c>
      <c r="P3064" s="1111"/>
      <c r="Q3064" s="2892"/>
      <c r="R3064" s="2096"/>
      <c r="S3064" s="2870"/>
      <c r="T3064" s="2870"/>
      <c r="U3064" s="2870"/>
      <c r="V3064" s="2870"/>
      <c r="W3064" s="2870"/>
      <c r="X3064" s="2870"/>
      <c r="Y3064" s="2870"/>
      <c r="Z3064" s="2870"/>
      <c r="AA3064" s="2871"/>
      <c r="AC3064" s="124"/>
      <c r="AD3064" s="124"/>
      <c r="AE3064" s="124"/>
      <c r="AF3064" s="124"/>
      <c r="AG3064" s="124"/>
      <c r="AH3064" s="124"/>
      <c r="AI3064" s="124"/>
      <c r="AJ3064" s="124"/>
      <c r="AK3064" s="124"/>
      <c r="AL3064" s="124"/>
      <c r="AM3064" s="124"/>
      <c r="AN3064" s="124"/>
      <c r="AO3064" s="124"/>
      <c r="AP3064" s="124"/>
      <c r="AQ3064" s="124"/>
      <c r="AR3064" s="124"/>
      <c r="AS3064" s="124"/>
      <c r="AT3064" s="124"/>
      <c r="AU3064" s="124"/>
      <c r="AV3064" s="124"/>
      <c r="AW3064" s="124"/>
      <c r="AX3064" s="124"/>
      <c r="AY3064" s="124"/>
      <c r="AZ3064" s="124"/>
      <c r="BA3064" s="124"/>
      <c r="BB3064" s="124"/>
    </row>
    <row r="3065" spans="2:54" ht="15" customHeight="1">
      <c r="B3065" s="1155"/>
      <c r="C3065" s="3017"/>
      <c r="D3065" s="3017"/>
      <c r="E3065" s="1146" t="s">
        <v>1130</v>
      </c>
      <c r="F3065" s="1106"/>
      <c r="G3065" s="441" t="s">
        <v>93</v>
      </c>
      <c r="H3065" s="441" t="s">
        <v>1103</v>
      </c>
      <c r="I3065" s="441" t="s">
        <v>1131</v>
      </c>
      <c r="J3065" s="441" t="s">
        <v>112</v>
      </c>
      <c r="K3065" s="1111" t="s">
        <v>1135</v>
      </c>
      <c r="L3065" s="441" t="s">
        <v>1120</v>
      </c>
      <c r="M3065" s="441" t="str">
        <f t="shared" si="184"/>
        <v>&lt;INSERT CONNECTION POINT NAME&gt;</v>
      </c>
      <c r="N3065" s="1111" t="s">
        <v>1106</v>
      </c>
      <c r="O3065" s="1111" t="s">
        <v>842</v>
      </c>
      <c r="P3065" s="1111"/>
      <c r="Q3065" s="2892"/>
      <c r="R3065" s="2096"/>
      <c r="S3065" s="2870"/>
      <c r="T3065" s="2870"/>
      <c r="U3065" s="2870"/>
      <c r="V3065" s="2870"/>
      <c r="W3065" s="2870"/>
      <c r="X3065" s="2870"/>
      <c r="Y3065" s="2870"/>
      <c r="Z3065" s="2870"/>
      <c r="AA3065" s="2871"/>
      <c r="AC3065" s="124"/>
      <c r="AD3065" s="124"/>
      <c r="AE3065" s="124"/>
      <c r="AF3065" s="124"/>
      <c r="AG3065" s="124"/>
      <c r="AH3065" s="124"/>
      <c r="AI3065" s="124"/>
      <c r="AJ3065" s="124"/>
      <c r="AK3065" s="124"/>
      <c r="AL3065" s="124"/>
      <c r="AM3065" s="124"/>
      <c r="AN3065" s="124"/>
      <c r="AO3065" s="124"/>
      <c r="AP3065" s="124"/>
      <c r="AQ3065" s="124"/>
      <c r="AR3065" s="124"/>
      <c r="AS3065" s="124"/>
      <c r="AT3065" s="124"/>
      <c r="AU3065" s="124"/>
      <c r="AV3065" s="124"/>
      <c r="AW3065" s="124"/>
      <c r="AX3065" s="124"/>
      <c r="AY3065" s="124"/>
      <c r="AZ3065" s="124"/>
      <c r="BA3065" s="124"/>
      <c r="BB3065" s="124"/>
    </row>
    <row r="3066" spans="2:54" ht="15" customHeight="1">
      <c r="B3066" s="1155"/>
      <c r="C3066" s="3016" t="s">
        <v>1136</v>
      </c>
      <c r="D3066" s="3016" t="s">
        <v>833</v>
      </c>
      <c r="E3066" s="1146" t="s">
        <v>1127</v>
      </c>
      <c r="F3066" s="1106"/>
      <c r="G3066" s="441" t="s">
        <v>93</v>
      </c>
      <c r="H3066" s="441" t="s">
        <v>1103</v>
      </c>
      <c r="I3066" s="441" t="s">
        <v>1128</v>
      </c>
      <c r="J3066" s="441" t="s">
        <v>112</v>
      </c>
      <c r="K3066" s="1111" t="s">
        <v>1136</v>
      </c>
      <c r="L3066" s="441" t="s">
        <v>1120</v>
      </c>
      <c r="M3066" s="441" t="str">
        <f t="shared" si="184"/>
        <v>&lt;INSERT CONNECTION POINT NAME&gt;</v>
      </c>
      <c r="N3066" s="1111" t="s">
        <v>1106</v>
      </c>
      <c r="O3066" s="1111" t="s">
        <v>833</v>
      </c>
      <c r="P3066" s="1111"/>
      <c r="Q3066" s="2892"/>
      <c r="R3066" s="2096"/>
      <c r="S3066" s="2870"/>
      <c r="T3066" s="2870"/>
      <c r="U3066" s="2870"/>
      <c r="V3066" s="2870"/>
      <c r="W3066" s="2870"/>
      <c r="X3066" s="2870"/>
      <c r="Y3066" s="2870"/>
      <c r="Z3066" s="2870"/>
      <c r="AA3066" s="2871"/>
      <c r="AC3066" s="124"/>
      <c r="AD3066" s="124"/>
      <c r="AE3066" s="124"/>
      <c r="AF3066" s="124"/>
      <c r="AG3066" s="124"/>
      <c r="AH3066" s="124"/>
      <c r="AI3066" s="124"/>
      <c r="AJ3066" s="124"/>
      <c r="AK3066" s="124"/>
      <c r="AL3066" s="124"/>
      <c r="AM3066" s="124"/>
      <c r="AN3066" s="124"/>
      <c r="AO3066" s="124"/>
      <c r="AP3066" s="124"/>
      <c r="AQ3066" s="124"/>
      <c r="AR3066" s="124"/>
      <c r="AS3066" s="124"/>
      <c r="AT3066" s="124"/>
      <c r="AU3066" s="124"/>
      <c r="AV3066" s="124"/>
      <c r="AW3066" s="124"/>
      <c r="AX3066" s="124"/>
      <c r="AY3066" s="124"/>
      <c r="AZ3066" s="124"/>
      <c r="BA3066" s="124"/>
      <c r="BB3066" s="124"/>
    </row>
    <row r="3067" spans="2:54" ht="15" customHeight="1">
      <c r="B3067" s="1155"/>
      <c r="C3067" s="3017"/>
      <c r="D3067" s="3017"/>
      <c r="E3067" s="1146" t="s">
        <v>1130</v>
      </c>
      <c r="F3067" s="1106"/>
      <c r="G3067" s="441" t="s">
        <v>93</v>
      </c>
      <c r="H3067" s="441" t="s">
        <v>1103</v>
      </c>
      <c r="I3067" s="441" t="s">
        <v>1131</v>
      </c>
      <c r="J3067" s="441" t="s">
        <v>112</v>
      </c>
      <c r="K3067" s="1111" t="s">
        <v>1136</v>
      </c>
      <c r="L3067" s="441" t="s">
        <v>1120</v>
      </c>
      <c r="M3067" s="441" t="str">
        <f t="shared" si="184"/>
        <v>&lt;INSERT CONNECTION POINT NAME&gt;</v>
      </c>
      <c r="N3067" s="1111" t="s">
        <v>1106</v>
      </c>
      <c r="O3067" s="1111" t="s">
        <v>833</v>
      </c>
      <c r="P3067" s="1111"/>
      <c r="Q3067" s="2100"/>
      <c r="R3067" s="2101"/>
      <c r="S3067" s="2102"/>
      <c r="T3067" s="2102"/>
      <c r="U3067" s="2102"/>
      <c r="V3067" s="2102"/>
      <c r="W3067" s="2102"/>
      <c r="X3067" s="2102"/>
      <c r="Y3067" s="2102"/>
      <c r="Z3067" s="2102"/>
      <c r="AA3067" s="2103"/>
      <c r="AC3067" s="124"/>
      <c r="AD3067" s="124"/>
      <c r="AE3067" s="124"/>
      <c r="AF3067" s="124"/>
      <c r="AG3067" s="124"/>
      <c r="AH3067" s="124"/>
      <c r="AI3067" s="124"/>
      <c r="AJ3067" s="124"/>
      <c r="AK3067" s="124"/>
      <c r="AL3067" s="124"/>
      <c r="AM3067" s="124"/>
      <c r="AN3067" s="124"/>
      <c r="AO3067" s="124"/>
      <c r="AP3067" s="124"/>
      <c r="AQ3067" s="124"/>
      <c r="AR3067" s="124"/>
      <c r="AS3067" s="124"/>
      <c r="AT3067" s="124"/>
      <c r="AU3067" s="124"/>
      <c r="AV3067" s="124"/>
      <c r="AW3067" s="124"/>
      <c r="AX3067" s="124"/>
      <c r="AY3067" s="124"/>
      <c r="AZ3067" s="124"/>
      <c r="BA3067" s="124"/>
      <c r="BB3067" s="124"/>
    </row>
    <row r="3068" spans="2:54" ht="15" customHeight="1">
      <c r="B3068" s="1155"/>
      <c r="C3068" s="3016" t="s">
        <v>1136</v>
      </c>
      <c r="D3068" s="3016" t="s">
        <v>842</v>
      </c>
      <c r="E3068" s="1146" t="s">
        <v>1127</v>
      </c>
      <c r="F3068" s="1106"/>
      <c r="G3068" s="441" t="s">
        <v>93</v>
      </c>
      <c r="H3068" s="441" t="s">
        <v>1103</v>
      </c>
      <c r="I3068" s="441" t="s">
        <v>1128</v>
      </c>
      <c r="J3068" s="441" t="s">
        <v>112</v>
      </c>
      <c r="K3068" s="1111" t="s">
        <v>1136</v>
      </c>
      <c r="L3068" s="441" t="s">
        <v>1120</v>
      </c>
      <c r="M3068" s="441" t="str">
        <f t="shared" si="184"/>
        <v>&lt;INSERT CONNECTION POINT NAME&gt;</v>
      </c>
      <c r="N3068" s="1111" t="s">
        <v>1106</v>
      </c>
      <c r="O3068" s="1111" t="s">
        <v>842</v>
      </c>
      <c r="P3068" s="1111"/>
      <c r="Q3068" s="2100"/>
      <c r="R3068" s="2101"/>
      <c r="S3068" s="2102"/>
      <c r="T3068" s="2102"/>
      <c r="U3068" s="2102"/>
      <c r="V3068" s="2102"/>
      <c r="W3068" s="2102"/>
      <c r="X3068" s="2102"/>
      <c r="Y3068" s="2102"/>
      <c r="Z3068" s="2102"/>
      <c r="AA3068" s="2103"/>
      <c r="AC3068" s="124"/>
      <c r="AD3068" s="124"/>
      <c r="AE3068" s="124"/>
      <c r="AF3068" s="124"/>
      <c r="AG3068" s="124"/>
      <c r="AH3068" s="124"/>
      <c r="AI3068" s="124"/>
      <c r="AJ3068" s="124"/>
      <c r="AK3068" s="124"/>
      <c r="AL3068" s="124"/>
      <c r="AM3068" s="124"/>
      <c r="AN3068" s="124"/>
      <c r="AO3068" s="124"/>
      <c r="AP3068" s="124"/>
      <c r="AQ3068" s="124"/>
      <c r="AR3068" s="124"/>
      <c r="AS3068" s="124"/>
      <c r="AT3068" s="124"/>
      <c r="AU3068" s="124"/>
      <c r="AV3068" s="124"/>
      <c r="AW3068" s="124"/>
      <c r="AX3068" s="124"/>
      <c r="AY3068" s="124"/>
      <c r="AZ3068" s="124"/>
      <c r="BA3068" s="124"/>
      <c r="BB3068" s="124"/>
    </row>
    <row r="3069" spans="2:54" ht="15" customHeight="1" thickBot="1">
      <c r="B3069" s="2872"/>
      <c r="C3069" s="3018"/>
      <c r="D3069" s="3018"/>
      <c r="E3069" s="2873" t="s">
        <v>1130</v>
      </c>
      <c r="F3069" s="1106"/>
      <c r="G3069" s="441" t="s">
        <v>93</v>
      </c>
      <c r="H3069" s="441" t="s">
        <v>1103</v>
      </c>
      <c r="I3069" s="441" t="s">
        <v>1131</v>
      </c>
      <c r="J3069" s="441" t="s">
        <v>112</v>
      </c>
      <c r="K3069" s="1111" t="s">
        <v>1136</v>
      </c>
      <c r="L3069" s="441" t="s">
        <v>1120</v>
      </c>
      <c r="M3069" s="441" t="str">
        <f t="shared" si="184"/>
        <v>&lt;INSERT CONNECTION POINT NAME&gt;</v>
      </c>
      <c r="N3069" s="1111" t="s">
        <v>1106</v>
      </c>
      <c r="O3069" s="1111" t="s">
        <v>842</v>
      </c>
      <c r="P3069" s="1111"/>
      <c r="Q3069" s="2893"/>
      <c r="R3069" s="2894"/>
      <c r="S3069" s="2877"/>
      <c r="T3069" s="2877"/>
      <c r="U3069" s="2877"/>
      <c r="V3069" s="2877"/>
      <c r="W3069" s="2877"/>
      <c r="X3069" s="2877"/>
      <c r="Y3069" s="2877"/>
      <c r="Z3069" s="2877"/>
      <c r="AA3069" s="2878"/>
      <c r="AC3069" s="124"/>
      <c r="AD3069" s="124"/>
      <c r="AE3069" s="124"/>
      <c r="AF3069" s="124"/>
      <c r="AG3069" s="124"/>
      <c r="AH3069" s="124"/>
      <c r="AI3069" s="124"/>
      <c r="AJ3069" s="124"/>
      <c r="AK3069" s="124"/>
      <c r="AL3069" s="124"/>
      <c r="AM3069" s="124"/>
      <c r="AN3069" s="124"/>
      <c r="AO3069" s="124"/>
      <c r="AP3069" s="124"/>
      <c r="AQ3069" s="124"/>
      <c r="AR3069" s="124"/>
      <c r="AS3069" s="124"/>
      <c r="AT3069" s="124"/>
      <c r="AU3069" s="124"/>
      <c r="AV3069" s="124"/>
      <c r="AW3069" s="124"/>
      <c r="AX3069" s="124"/>
      <c r="AY3069" s="124"/>
      <c r="AZ3069" s="124"/>
      <c r="BA3069" s="124"/>
      <c r="BB3069" s="124"/>
    </row>
    <row r="3070" spans="2:54" ht="15" customHeight="1">
      <c r="B3070" s="1145" t="s">
        <v>1125</v>
      </c>
      <c r="C3070" s="3019" t="s">
        <v>1126</v>
      </c>
      <c r="D3070" s="3019" t="s">
        <v>842</v>
      </c>
      <c r="E3070" s="1146" t="s">
        <v>1127</v>
      </c>
      <c r="F3070" s="1106"/>
      <c r="G3070" s="441" t="s">
        <v>93</v>
      </c>
      <c r="H3070" s="441" t="s">
        <v>1103</v>
      </c>
      <c r="I3070" s="441" t="s">
        <v>1128</v>
      </c>
      <c r="J3070" s="441" t="s">
        <v>112</v>
      </c>
      <c r="K3070" s="441" t="s">
        <v>1126</v>
      </c>
      <c r="L3070" s="441" t="s">
        <v>1120</v>
      </c>
      <c r="M3070" s="441" t="str">
        <f t="shared" ref="M3070" si="187">B3070</f>
        <v>&lt;INSERT CONNECTION POINT NAME&gt;</v>
      </c>
      <c r="N3070" s="441" t="s">
        <v>1129</v>
      </c>
      <c r="O3070" s="441" t="s">
        <v>842</v>
      </c>
      <c r="P3070" s="1111"/>
      <c r="Q3070" s="1147"/>
      <c r="R3070" s="1148"/>
      <c r="S3070" s="1149"/>
      <c r="T3070" s="1149"/>
      <c r="U3070" s="1149"/>
      <c r="V3070" s="1149"/>
      <c r="W3070" s="1149"/>
      <c r="X3070" s="1149"/>
      <c r="Y3070" s="1149"/>
      <c r="Z3070" s="1149"/>
      <c r="AA3070" s="1150"/>
      <c r="AB3070" s="1125"/>
      <c r="AC3070" s="1151"/>
      <c r="AD3070" s="1152"/>
      <c r="AE3070" s="1153"/>
      <c r="AF3070" s="1153"/>
      <c r="AG3070" s="1153"/>
      <c r="AH3070" s="124"/>
      <c r="AI3070" s="124"/>
      <c r="AJ3070" s="124"/>
      <c r="AK3070" s="124"/>
      <c r="AL3070" s="124"/>
      <c r="AM3070" s="124"/>
      <c r="AN3070" s="124"/>
      <c r="AO3070" s="124"/>
      <c r="AP3070" s="124"/>
      <c r="AQ3070" s="1153"/>
      <c r="AR3070" s="1154"/>
      <c r="AS3070" s="1154"/>
      <c r="AT3070" s="1154"/>
      <c r="AU3070" s="1154"/>
      <c r="AV3070" s="1154"/>
      <c r="AW3070" s="1154"/>
      <c r="AX3070" s="1154"/>
      <c r="AY3070" s="1154"/>
      <c r="AZ3070" s="1154"/>
      <c r="BA3070" s="1154"/>
      <c r="BB3070" s="1154"/>
    </row>
    <row r="3071" spans="2:54" ht="15" customHeight="1">
      <c r="B3071" s="1155"/>
      <c r="C3071" s="3017"/>
      <c r="D3071" s="3017"/>
      <c r="E3071" s="1146" t="s">
        <v>1130</v>
      </c>
      <c r="F3071" s="1106"/>
      <c r="G3071" s="441" t="s">
        <v>93</v>
      </c>
      <c r="H3071" s="441" t="s">
        <v>1103</v>
      </c>
      <c r="I3071" s="441" t="s">
        <v>1131</v>
      </c>
      <c r="J3071" s="441" t="s">
        <v>112</v>
      </c>
      <c r="K3071" s="441" t="s">
        <v>1126</v>
      </c>
      <c r="L3071" s="441" t="s">
        <v>1120</v>
      </c>
      <c r="M3071" s="441" t="str">
        <f t="shared" si="184"/>
        <v>&lt;INSERT CONNECTION POINT NAME&gt;</v>
      </c>
      <c r="N3071" s="441" t="s">
        <v>1129</v>
      </c>
      <c r="O3071" s="441" t="s">
        <v>842</v>
      </c>
      <c r="P3071" s="1111"/>
      <c r="Q3071" s="1156"/>
      <c r="R3071" s="1157"/>
      <c r="S3071" s="1158"/>
      <c r="T3071" s="1158"/>
      <c r="U3071" s="1158"/>
      <c r="V3071" s="1158"/>
      <c r="W3071" s="1158"/>
      <c r="X3071" s="1158"/>
      <c r="Y3071" s="1158"/>
      <c r="Z3071" s="1158"/>
      <c r="AA3071" s="1159"/>
      <c r="AB3071" s="1125"/>
      <c r="AC3071" s="1151"/>
      <c r="AD3071" s="1152"/>
      <c r="AE3071" s="1153"/>
      <c r="AF3071" s="1153"/>
      <c r="AG3071" s="1153"/>
      <c r="AH3071" s="124"/>
      <c r="AI3071" s="124"/>
      <c r="AJ3071" s="124"/>
      <c r="AK3071" s="124"/>
      <c r="AL3071" s="124"/>
      <c r="AM3071" s="124"/>
      <c r="AN3071" s="124"/>
      <c r="AO3071" s="124"/>
      <c r="AP3071" s="124"/>
      <c r="AQ3071" s="1153"/>
      <c r="AR3071" s="1154"/>
      <c r="AS3071" s="1154"/>
      <c r="AT3071" s="1154"/>
      <c r="AU3071" s="1154"/>
      <c r="AV3071" s="1154"/>
      <c r="AW3071" s="1154"/>
      <c r="AX3071" s="1154"/>
      <c r="AY3071" s="1154"/>
      <c r="AZ3071" s="1154"/>
      <c r="BA3071" s="1154"/>
      <c r="BB3071" s="1154"/>
    </row>
    <row r="3072" spans="2:54" ht="15" customHeight="1">
      <c r="B3072" s="1155"/>
      <c r="C3072" s="3016" t="s">
        <v>1132</v>
      </c>
      <c r="D3072" s="3016" t="s">
        <v>833</v>
      </c>
      <c r="E3072" s="1146" t="s">
        <v>1127</v>
      </c>
      <c r="F3072" s="1106"/>
      <c r="G3072" s="441" t="s">
        <v>93</v>
      </c>
      <c r="H3072" s="441" t="s">
        <v>1103</v>
      </c>
      <c r="I3072" s="441" t="s">
        <v>1128</v>
      </c>
      <c r="J3072" s="441" t="s">
        <v>112</v>
      </c>
      <c r="K3072" s="1111" t="s">
        <v>1132</v>
      </c>
      <c r="L3072" s="441" t="s">
        <v>1120</v>
      </c>
      <c r="M3072" s="441" t="str">
        <f t="shared" si="184"/>
        <v>&lt;INSERT CONNECTION POINT NAME&gt;</v>
      </c>
      <c r="N3072" s="1111" t="s">
        <v>1106</v>
      </c>
      <c r="O3072" s="1111" t="s">
        <v>833</v>
      </c>
      <c r="P3072" s="1111"/>
      <c r="Q3072" s="2850"/>
      <c r="R3072" s="2097"/>
      <c r="S3072" s="2851"/>
      <c r="T3072" s="2851"/>
      <c r="U3072" s="2851"/>
      <c r="V3072" s="2851"/>
      <c r="W3072" s="2852"/>
      <c r="X3072" s="2852"/>
      <c r="Y3072" s="2852"/>
      <c r="Z3072" s="2852"/>
      <c r="AA3072" s="2853"/>
      <c r="AB3072" s="1125"/>
      <c r="AC3072" s="1151"/>
      <c r="AD3072" s="1152"/>
      <c r="AE3072" s="1153"/>
      <c r="AF3072" s="1153"/>
      <c r="AG3072" s="1153"/>
      <c r="AH3072" s="124"/>
      <c r="AI3072" s="124"/>
      <c r="AJ3072" s="124"/>
      <c r="AK3072" s="124"/>
      <c r="AL3072" s="1153"/>
      <c r="AM3072" s="124"/>
      <c r="AN3072" s="124"/>
      <c r="AO3072" s="1153"/>
      <c r="AP3072" s="1153"/>
      <c r="AQ3072" s="1153"/>
      <c r="AR3072" s="1154"/>
      <c r="AS3072" s="1154"/>
      <c r="AT3072" s="1154"/>
      <c r="AU3072" s="1160"/>
      <c r="AV3072" s="1154"/>
      <c r="AW3072" s="1154"/>
      <c r="AX3072" s="1154"/>
      <c r="AY3072" s="1154"/>
      <c r="AZ3072" s="1154"/>
      <c r="BA3072" s="1154"/>
      <c r="BB3072" s="1154"/>
    </row>
    <row r="3073" spans="2:54" ht="15" customHeight="1">
      <c r="B3073" s="1155"/>
      <c r="C3073" s="3017"/>
      <c r="D3073" s="3017"/>
      <c r="E3073" s="1146" t="s">
        <v>1130</v>
      </c>
      <c r="F3073" s="1106"/>
      <c r="G3073" s="441" t="s">
        <v>93</v>
      </c>
      <c r="H3073" s="441" t="s">
        <v>1103</v>
      </c>
      <c r="I3073" s="441" t="s">
        <v>1131</v>
      </c>
      <c r="J3073" s="441" t="s">
        <v>112</v>
      </c>
      <c r="K3073" s="1111" t="s">
        <v>1132</v>
      </c>
      <c r="L3073" s="441" t="s">
        <v>1120</v>
      </c>
      <c r="M3073" s="441" t="str">
        <f t="shared" si="184"/>
        <v>&lt;INSERT CONNECTION POINT NAME&gt;</v>
      </c>
      <c r="N3073" s="1111" t="s">
        <v>1106</v>
      </c>
      <c r="O3073" s="1111" t="s">
        <v>833</v>
      </c>
      <c r="P3073" s="1111"/>
      <c r="Q3073" s="2850"/>
      <c r="R3073" s="2097"/>
      <c r="S3073" s="2851"/>
      <c r="T3073" s="2851"/>
      <c r="U3073" s="2851"/>
      <c r="V3073" s="2851"/>
      <c r="W3073" s="2852"/>
      <c r="X3073" s="2852"/>
      <c r="Y3073" s="2852"/>
      <c r="Z3073" s="2852"/>
      <c r="AA3073" s="2853"/>
      <c r="AB3073" s="1125"/>
      <c r="AC3073" s="1151"/>
      <c r="AD3073" s="1152"/>
      <c r="AE3073" s="1153"/>
      <c r="AF3073" s="1153"/>
      <c r="AG3073" s="1153"/>
      <c r="AH3073" s="124"/>
      <c r="AI3073" s="124"/>
      <c r="AJ3073" s="124"/>
      <c r="AK3073" s="124"/>
      <c r="AL3073" s="1153"/>
      <c r="AM3073" s="124"/>
      <c r="AN3073" s="124"/>
      <c r="AO3073" s="1153"/>
      <c r="AP3073" s="1153"/>
      <c r="AQ3073" s="1153"/>
      <c r="AR3073" s="1154"/>
      <c r="AS3073" s="1154"/>
      <c r="AT3073" s="1154"/>
      <c r="AU3073" s="1160"/>
      <c r="AV3073" s="1154"/>
      <c r="AW3073" s="1154"/>
      <c r="AX3073" s="1154"/>
      <c r="AY3073" s="1154"/>
      <c r="AZ3073" s="1154"/>
      <c r="BA3073" s="1154"/>
      <c r="BB3073" s="1154"/>
    </row>
    <row r="3074" spans="2:54" ht="15" customHeight="1">
      <c r="B3074" s="1155"/>
      <c r="C3074" s="3016" t="s">
        <v>1132</v>
      </c>
      <c r="D3074" s="3016" t="s">
        <v>842</v>
      </c>
      <c r="E3074" s="1146" t="s">
        <v>1127</v>
      </c>
      <c r="F3074" s="1106"/>
      <c r="G3074" s="441" t="s">
        <v>93</v>
      </c>
      <c r="H3074" s="441" t="s">
        <v>1103</v>
      </c>
      <c r="I3074" s="441" t="s">
        <v>1128</v>
      </c>
      <c r="J3074" s="441" t="s">
        <v>112</v>
      </c>
      <c r="K3074" s="1111" t="s">
        <v>1132</v>
      </c>
      <c r="L3074" s="441" t="s">
        <v>1120</v>
      </c>
      <c r="M3074" s="441" t="str">
        <f t="shared" si="184"/>
        <v>&lt;INSERT CONNECTION POINT NAME&gt;</v>
      </c>
      <c r="N3074" s="1111" t="s">
        <v>1106</v>
      </c>
      <c r="O3074" s="1112" t="s">
        <v>842</v>
      </c>
      <c r="P3074" s="1111"/>
      <c r="Q3074" s="2850"/>
      <c r="R3074" s="2097"/>
      <c r="S3074" s="2851"/>
      <c r="T3074" s="2851"/>
      <c r="U3074" s="2851"/>
      <c r="V3074" s="2851"/>
      <c r="W3074" s="2852"/>
      <c r="X3074" s="2852"/>
      <c r="Y3074" s="2852"/>
      <c r="Z3074" s="2852"/>
      <c r="AA3074" s="2853"/>
      <c r="AB3074" s="1125"/>
      <c r="AC3074" s="1151"/>
      <c r="AD3074" s="1152"/>
      <c r="AE3074" s="1153"/>
      <c r="AF3074" s="1153"/>
      <c r="AG3074" s="1153"/>
      <c r="AH3074" s="124"/>
      <c r="AI3074" s="124"/>
      <c r="AJ3074" s="124"/>
      <c r="AK3074" s="124"/>
      <c r="AL3074" s="1153"/>
      <c r="AM3074" s="124"/>
      <c r="AN3074" s="124"/>
      <c r="AO3074" s="1153"/>
      <c r="AP3074" s="1161"/>
      <c r="AQ3074" s="1153"/>
      <c r="AR3074" s="1154"/>
      <c r="AS3074" s="1154"/>
      <c r="AT3074" s="1154"/>
      <c r="AU3074" s="1160"/>
      <c r="AV3074" s="1154"/>
      <c r="AW3074" s="1154"/>
      <c r="AX3074" s="1154"/>
      <c r="AY3074" s="1154"/>
      <c r="AZ3074" s="1154"/>
      <c r="BA3074" s="1154"/>
      <c r="BB3074" s="1154"/>
    </row>
    <row r="3075" spans="2:54" ht="15" customHeight="1">
      <c r="B3075" s="1155"/>
      <c r="C3075" s="3017"/>
      <c r="D3075" s="3017"/>
      <c r="E3075" s="1146" t="s">
        <v>1130</v>
      </c>
      <c r="F3075" s="1106"/>
      <c r="G3075" s="441" t="s">
        <v>93</v>
      </c>
      <c r="H3075" s="441" t="s">
        <v>1103</v>
      </c>
      <c r="I3075" s="441" t="s">
        <v>1131</v>
      </c>
      <c r="J3075" s="441" t="s">
        <v>112</v>
      </c>
      <c r="K3075" s="1111" t="s">
        <v>1132</v>
      </c>
      <c r="L3075" s="441" t="s">
        <v>1120</v>
      </c>
      <c r="M3075" s="441" t="str">
        <f t="shared" si="184"/>
        <v>&lt;INSERT CONNECTION POINT NAME&gt;</v>
      </c>
      <c r="N3075" s="1111" t="s">
        <v>1106</v>
      </c>
      <c r="O3075" s="1112" t="s">
        <v>842</v>
      </c>
      <c r="P3075" s="1111"/>
      <c r="Q3075" s="2850"/>
      <c r="R3075" s="2097"/>
      <c r="S3075" s="2851"/>
      <c r="T3075" s="2851"/>
      <c r="U3075" s="2851"/>
      <c r="V3075" s="2851"/>
      <c r="W3075" s="2852"/>
      <c r="X3075" s="2852"/>
      <c r="Y3075" s="2852"/>
      <c r="Z3075" s="2852"/>
      <c r="AA3075" s="2853"/>
      <c r="AB3075" s="1125"/>
      <c r="AC3075" s="1151"/>
      <c r="AD3075" s="1152"/>
      <c r="AE3075" s="1153"/>
      <c r="AF3075" s="1153"/>
      <c r="AG3075" s="1153"/>
      <c r="AH3075" s="124"/>
      <c r="AI3075" s="124"/>
      <c r="AJ3075" s="124"/>
      <c r="AK3075" s="124"/>
      <c r="AL3075" s="1153"/>
      <c r="AM3075" s="124"/>
      <c r="AN3075" s="124"/>
      <c r="AO3075" s="1153"/>
      <c r="AP3075" s="1161"/>
      <c r="AQ3075" s="1153"/>
      <c r="AR3075" s="1154"/>
      <c r="AS3075" s="1154"/>
      <c r="AT3075" s="1154"/>
      <c r="AU3075" s="1160"/>
      <c r="AV3075" s="1154"/>
      <c r="AW3075" s="1154"/>
      <c r="AX3075" s="1154"/>
      <c r="AY3075" s="1154"/>
      <c r="AZ3075" s="1154"/>
      <c r="BA3075" s="1154"/>
      <c r="BB3075" s="1154"/>
    </row>
    <row r="3076" spans="2:54" ht="15" customHeight="1">
      <c r="B3076" s="1155"/>
      <c r="C3076" s="3016" t="s">
        <v>1133</v>
      </c>
      <c r="D3076" s="3016"/>
      <c r="E3076" s="1146" t="s">
        <v>1127</v>
      </c>
      <c r="F3076" s="1106"/>
      <c r="G3076" s="441" t="s">
        <v>93</v>
      </c>
      <c r="H3076" s="441" t="s">
        <v>1103</v>
      </c>
      <c r="I3076" s="441" t="s">
        <v>1128</v>
      </c>
      <c r="J3076" s="441" t="s">
        <v>112</v>
      </c>
      <c r="K3076" s="1111" t="s">
        <v>1133</v>
      </c>
      <c r="L3076" s="441" t="s">
        <v>1120</v>
      </c>
      <c r="M3076" s="441" t="str">
        <f t="shared" si="184"/>
        <v>&lt;INSERT CONNECTION POINT NAME&gt;</v>
      </c>
      <c r="N3076" s="1111" t="s">
        <v>1108</v>
      </c>
      <c r="O3076" s="1111" t="s">
        <v>1109</v>
      </c>
      <c r="P3076" s="1111"/>
      <c r="Q3076" s="2856"/>
      <c r="R3076" s="2098"/>
      <c r="S3076" s="2858"/>
      <c r="T3076" s="2858"/>
      <c r="U3076" s="2858"/>
      <c r="V3076" s="2858"/>
      <c r="W3076" s="2859"/>
      <c r="X3076" s="2859"/>
      <c r="Y3076" s="2859"/>
      <c r="Z3076" s="2859"/>
      <c r="AA3076" s="2860"/>
      <c r="AB3076" s="1125"/>
      <c r="AC3076" s="1151"/>
      <c r="AD3076" s="1152"/>
      <c r="AE3076" s="1153"/>
      <c r="AF3076" s="1153"/>
      <c r="AG3076" s="1153"/>
      <c r="AH3076" s="124"/>
      <c r="AI3076" s="124"/>
      <c r="AJ3076" s="124"/>
      <c r="AK3076" s="124"/>
      <c r="AL3076" s="1153"/>
      <c r="AM3076" s="124"/>
      <c r="AN3076" s="124"/>
      <c r="AO3076" s="1153"/>
      <c r="AP3076" s="1153"/>
      <c r="AQ3076" s="1153"/>
      <c r="AR3076" s="1154"/>
      <c r="AS3076" s="1154"/>
      <c r="AT3076" s="1154"/>
      <c r="AU3076" s="1154"/>
      <c r="AV3076" s="1154"/>
      <c r="AW3076" s="1154"/>
      <c r="AX3076" s="1154"/>
      <c r="AY3076" s="1154"/>
      <c r="AZ3076" s="1154"/>
      <c r="BA3076" s="1154"/>
      <c r="BB3076" s="1154"/>
    </row>
    <row r="3077" spans="2:54" ht="15" customHeight="1">
      <c r="B3077" s="1155"/>
      <c r="C3077" s="3017"/>
      <c r="D3077" s="3017"/>
      <c r="E3077" s="1146" t="s">
        <v>1130</v>
      </c>
      <c r="F3077" s="1106"/>
      <c r="G3077" s="441" t="s">
        <v>93</v>
      </c>
      <c r="H3077" s="441" t="s">
        <v>1103</v>
      </c>
      <c r="I3077" s="441" t="s">
        <v>1131</v>
      </c>
      <c r="J3077" s="441" t="s">
        <v>112</v>
      </c>
      <c r="K3077" s="1111" t="s">
        <v>1133</v>
      </c>
      <c r="L3077" s="441" t="s">
        <v>1120</v>
      </c>
      <c r="M3077" s="441" t="str">
        <f t="shared" si="184"/>
        <v>&lt;INSERT CONNECTION POINT NAME&gt;</v>
      </c>
      <c r="N3077" s="1111" t="s">
        <v>1108</v>
      </c>
      <c r="O3077" s="1111" t="s">
        <v>1109</v>
      </c>
      <c r="P3077" s="1111"/>
      <c r="Q3077" s="2856"/>
      <c r="R3077" s="2098"/>
      <c r="S3077" s="2858"/>
      <c r="T3077" s="2858"/>
      <c r="U3077" s="2858"/>
      <c r="V3077" s="2858"/>
      <c r="W3077" s="2859"/>
      <c r="X3077" s="2859"/>
      <c r="Y3077" s="2859"/>
      <c r="Z3077" s="2859"/>
      <c r="AA3077" s="2860"/>
      <c r="AB3077" s="1125"/>
      <c r="AC3077" s="1151"/>
      <c r="AD3077" s="1152"/>
      <c r="AE3077" s="1153"/>
      <c r="AF3077" s="1153"/>
      <c r="AG3077" s="1153"/>
      <c r="AH3077" s="124"/>
      <c r="AI3077" s="124"/>
      <c r="AJ3077" s="124"/>
      <c r="AK3077" s="124"/>
      <c r="AL3077" s="1153"/>
      <c r="AM3077" s="124"/>
      <c r="AN3077" s="124"/>
      <c r="AO3077" s="1153"/>
      <c r="AP3077" s="1153"/>
      <c r="AQ3077" s="1153"/>
      <c r="AR3077" s="1154"/>
      <c r="AS3077" s="1154"/>
      <c r="AT3077" s="1154"/>
      <c r="AU3077" s="1154"/>
      <c r="AV3077" s="1154"/>
      <c r="AW3077" s="1154"/>
      <c r="AX3077" s="1154"/>
      <c r="AY3077" s="1154"/>
      <c r="AZ3077" s="1154"/>
      <c r="BA3077" s="1154"/>
      <c r="BB3077" s="1154"/>
    </row>
    <row r="3078" spans="2:54" ht="15" customHeight="1">
      <c r="B3078" s="1155"/>
      <c r="C3078" s="3016" t="s">
        <v>1110</v>
      </c>
      <c r="D3078" s="3016"/>
      <c r="E3078" s="1146" t="s">
        <v>1127</v>
      </c>
      <c r="F3078" s="1106"/>
      <c r="G3078" s="441" t="s">
        <v>93</v>
      </c>
      <c r="H3078" s="441" t="s">
        <v>1103</v>
      </c>
      <c r="I3078" s="441" t="s">
        <v>1128</v>
      </c>
      <c r="J3078" s="441" t="s">
        <v>112</v>
      </c>
      <c r="K3078" s="1111" t="s">
        <v>1110</v>
      </c>
      <c r="L3078" s="441" t="s">
        <v>1120</v>
      </c>
      <c r="M3078" s="441" t="str">
        <f t="shared" si="184"/>
        <v>&lt;INSERT CONNECTION POINT NAME&gt;</v>
      </c>
      <c r="N3078" s="1111" t="s">
        <v>1111</v>
      </c>
      <c r="O3078" s="1112">
        <v>0</v>
      </c>
      <c r="P3078" s="1111"/>
      <c r="Q3078" s="2890"/>
      <c r="R3078" s="2093"/>
      <c r="S3078" s="2883"/>
      <c r="T3078" s="2883"/>
      <c r="U3078" s="2883"/>
      <c r="V3078" s="2883"/>
      <c r="W3078" s="2863"/>
      <c r="X3078" s="2863"/>
      <c r="Y3078" s="2863"/>
      <c r="Z3078" s="2863"/>
      <c r="AA3078" s="2864"/>
      <c r="AB3078" s="1125"/>
      <c r="AC3078" s="1151"/>
      <c r="AD3078" s="1152"/>
      <c r="AE3078" s="1153"/>
      <c r="AF3078" s="1153"/>
      <c r="AG3078" s="1153"/>
      <c r="AH3078" s="124"/>
      <c r="AI3078" s="124"/>
      <c r="AJ3078" s="124"/>
      <c r="AK3078" s="124"/>
      <c r="AL3078" s="1153"/>
      <c r="AM3078" s="124"/>
      <c r="AN3078" s="124"/>
      <c r="AO3078" s="1153"/>
      <c r="AP3078" s="1161"/>
      <c r="AQ3078" s="1153"/>
      <c r="AR3078" s="1154"/>
      <c r="AS3078" s="1154"/>
      <c r="AT3078" s="1154"/>
      <c r="AU3078" s="1154"/>
      <c r="AV3078" s="1154"/>
      <c r="AW3078" s="1154"/>
      <c r="AX3078" s="1154"/>
      <c r="AY3078" s="1154"/>
      <c r="AZ3078" s="1154"/>
      <c r="BA3078" s="1154"/>
      <c r="BB3078" s="1154"/>
    </row>
    <row r="3079" spans="2:54" ht="15" customHeight="1">
      <c r="B3079" s="1155"/>
      <c r="C3079" s="3017"/>
      <c r="D3079" s="3017"/>
      <c r="E3079" s="1146" t="s">
        <v>1130</v>
      </c>
      <c r="F3079" s="1106"/>
      <c r="G3079" s="441" t="s">
        <v>93</v>
      </c>
      <c r="H3079" s="441" t="s">
        <v>1103</v>
      </c>
      <c r="I3079" s="441" t="s">
        <v>1131</v>
      </c>
      <c r="J3079" s="441" t="s">
        <v>112</v>
      </c>
      <c r="K3079" s="1111" t="s">
        <v>1110</v>
      </c>
      <c r="L3079" s="441" t="s">
        <v>1120</v>
      </c>
      <c r="M3079" s="441" t="str">
        <f t="shared" si="184"/>
        <v>&lt;INSERT CONNECTION POINT NAME&gt;</v>
      </c>
      <c r="N3079" s="1111" t="s">
        <v>1111</v>
      </c>
      <c r="O3079" s="1112">
        <v>0</v>
      </c>
      <c r="P3079" s="1111"/>
      <c r="Q3079" s="2890"/>
      <c r="R3079" s="2093"/>
      <c r="S3079" s="2883"/>
      <c r="T3079" s="2883"/>
      <c r="U3079" s="2883"/>
      <c r="V3079" s="2883"/>
      <c r="W3079" s="2863"/>
      <c r="X3079" s="2863"/>
      <c r="Y3079" s="2863"/>
      <c r="Z3079" s="2863"/>
      <c r="AA3079" s="2864"/>
      <c r="AB3079" s="1125"/>
      <c r="AC3079" s="1151"/>
      <c r="AD3079" s="1152"/>
      <c r="AE3079" s="1153"/>
      <c r="AF3079" s="1153"/>
      <c r="AG3079" s="1153"/>
      <c r="AH3079" s="124"/>
      <c r="AI3079" s="124"/>
      <c r="AJ3079" s="124"/>
      <c r="AK3079" s="124"/>
      <c r="AL3079" s="1153"/>
      <c r="AM3079" s="124"/>
      <c r="AN3079" s="124"/>
      <c r="AO3079" s="1153"/>
      <c r="AP3079" s="1161"/>
      <c r="AQ3079" s="1153"/>
      <c r="AR3079" s="1154"/>
      <c r="AS3079" s="1154"/>
      <c r="AT3079" s="1154"/>
      <c r="AU3079" s="1154"/>
      <c r="AV3079" s="1154"/>
      <c r="AW3079" s="1154"/>
      <c r="AX3079" s="1154"/>
      <c r="AY3079" s="1154"/>
      <c r="AZ3079" s="1154"/>
      <c r="BA3079" s="1154"/>
      <c r="BB3079" s="1154"/>
    </row>
    <row r="3080" spans="2:54" ht="15" customHeight="1">
      <c r="B3080" s="1155"/>
      <c r="C3080" s="3016" t="s">
        <v>1112</v>
      </c>
      <c r="D3080" s="3016"/>
      <c r="E3080" s="1146" t="s">
        <v>1127</v>
      </c>
      <c r="F3080" s="1106"/>
      <c r="G3080" s="441" t="s">
        <v>93</v>
      </c>
      <c r="H3080" s="441" t="s">
        <v>1103</v>
      </c>
      <c r="I3080" s="441" t="s">
        <v>1128</v>
      </c>
      <c r="J3080" s="441" t="s">
        <v>112</v>
      </c>
      <c r="K3080" s="1111" t="s">
        <v>1112</v>
      </c>
      <c r="L3080" s="441" t="s">
        <v>1120</v>
      </c>
      <c r="M3080" s="441" t="str">
        <f t="shared" si="184"/>
        <v>&lt;INSERT CONNECTION POINT NAME&gt;</v>
      </c>
      <c r="N3080" s="1111" t="s">
        <v>1113</v>
      </c>
      <c r="O3080" s="1111" t="s">
        <v>1113</v>
      </c>
      <c r="P3080" s="1111"/>
      <c r="Q3080" s="2891"/>
      <c r="R3080" s="2866"/>
      <c r="S3080" s="2866"/>
      <c r="T3080" s="2866"/>
      <c r="U3080" s="2866"/>
      <c r="V3080" s="2866"/>
      <c r="W3080" s="2866"/>
      <c r="X3080" s="2866"/>
      <c r="Y3080" s="2866"/>
      <c r="Z3080" s="2866"/>
      <c r="AA3080" s="2099"/>
      <c r="AB3080" s="1125"/>
      <c r="AC3080" s="1151"/>
      <c r="AD3080" s="1152"/>
      <c r="AE3080" s="1153"/>
      <c r="AF3080" s="1153"/>
      <c r="AG3080" s="1153"/>
      <c r="AH3080" s="124"/>
      <c r="AI3080" s="124"/>
      <c r="AJ3080" s="124"/>
      <c r="AK3080" s="124"/>
      <c r="AL3080" s="1153"/>
      <c r="AM3080" s="124"/>
      <c r="AN3080" s="124"/>
      <c r="AO3080" s="1153"/>
      <c r="AP3080" s="1153"/>
      <c r="AQ3080" s="1153"/>
      <c r="AR3080" s="1154"/>
      <c r="AS3080" s="1154"/>
      <c r="AT3080" s="1154"/>
      <c r="AU3080" s="1154"/>
      <c r="AV3080" s="1154"/>
      <c r="AW3080" s="1154"/>
      <c r="AX3080" s="1154"/>
      <c r="AY3080" s="1154"/>
      <c r="AZ3080" s="1154"/>
      <c r="BA3080" s="1154"/>
      <c r="BB3080" s="1154"/>
    </row>
    <row r="3081" spans="2:54" ht="15" customHeight="1">
      <c r="B3081" s="1155"/>
      <c r="C3081" s="3017"/>
      <c r="D3081" s="3017"/>
      <c r="E3081" s="1146" t="s">
        <v>1130</v>
      </c>
      <c r="F3081" s="1106"/>
      <c r="G3081" s="441" t="s">
        <v>93</v>
      </c>
      <c r="H3081" s="441" t="s">
        <v>1103</v>
      </c>
      <c r="I3081" s="441" t="s">
        <v>1131</v>
      </c>
      <c r="J3081" s="441" t="s">
        <v>112</v>
      </c>
      <c r="K3081" s="1111" t="s">
        <v>1112</v>
      </c>
      <c r="L3081" s="441" t="s">
        <v>1120</v>
      </c>
      <c r="M3081" s="441" t="str">
        <f t="shared" si="184"/>
        <v>&lt;INSERT CONNECTION POINT NAME&gt;</v>
      </c>
      <c r="N3081" s="1111" t="s">
        <v>1113</v>
      </c>
      <c r="O3081" s="1111" t="s">
        <v>1113</v>
      </c>
      <c r="P3081" s="1111"/>
      <c r="Q3081" s="2891"/>
      <c r="R3081" s="2866"/>
      <c r="S3081" s="2866"/>
      <c r="T3081" s="2866"/>
      <c r="U3081" s="2866"/>
      <c r="V3081" s="2866"/>
      <c r="W3081" s="2866"/>
      <c r="X3081" s="2866"/>
      <c r="Y3081" s="2866"/>
      <c r="Z3081" s="2866"/>
      <c r="AA3081" s="2099"/>
      <c r="AB3081" s="1125"/>
      <c r="AC3081" s="1151"/>
      <c r="AD3081" s="1152"/>
      <c r="AE3081" s="1153"/>
      <c r="AF3081" s="1153"/>
      <c r="AG3081" s="1153"/>
      <c r="AH3081" s="124"/>
      <c r="AI3081" s="124"/>
      <c r="AJ3081" s="124"/>
      <c r="AK3081" s="124"/>
      <c r="AL3081" s="1153"/>
      <c r="AM3081" s="124"/>
      <c r="AN3081" s="124"/>
      <c r="AO3081" s="1153"/>
      <c r="AP3081" s="1153"/>
      <c r="AQ3081" s="1153"/>
      <c r="AR3081" s="1154"/>
      <c r="AS3081" s="1154"/>
      <c r="AT3081" s="1154"/>
      <c r="AU3081" s="1154"/>
      <c r="AV3081" s="1154"/>
      <c r="AW3081" s="1154"/>
      <c r="AX3081" s="1154"/>
      <c r="AY3081" s="1154"/>
      <c r="AZ3081" s="1154"/>
      <c r="BA3081" s="1154"/>
      <c r="BB3081" s="1154"/>
    </row>
    <row r="3082" spans="2:54" ht="15" customHeight="1">
      <c r="B3082" s="1155"/>
      <c r="C3082" s="3016" t="s">
        <v>1134</v>
      </c>
      <c r="D3082" s="3016" t="s">
        <v>833</v>
      </c>
      <c r="E3082" s="1146" t="s">
        <v>1127</v>
      </c>
      <c r="F3082" s="1106"/>
      <c r="G3082" s="441" t="s">
        <v>93</v>
      </c>
      <c r="H3082" s="441" t="s">
        <v>1103</v>
      </c>
      <c r="I3082" s="441" t="s">
        <v>1128</v>
      </c>
      <c r="J3082" s="441" t="s">
        <v>112</v>
      </c>
      <c r="K3082" s="1111" t="s">
        <v>1134</v>
      </c>
      <c r="L3082" s="441" t="s">
        <v>1120</v>
      </c>
      <c r="M3082" s="441" t="str">
        <f t="shared" si="184"/>
        <v>&lt;INSERT CONNECTION POINT NAME&gt;</v>
      </c>
      <c r="N3082" s="1111" t="s">
        <v>1115</v>
      </c>
      <c r="O3082" s="1111" t="s">
        <v>833</v>
      </c>
      <c r="P3082" s="1111"/>
      <c r="Q3082" s="2892"/>
      <c r="R3082" s="2096"/>
      <c r="S3082" s="2870"/>
      <c r="T3082" s="2870"/>
      <c r="U3082" s="2870"/>
      <c r="V3082" s="2870"/>
      <c r="W3082" s="2870"/>
      <c r="X3082" s="2870"/>
      <c r="Y3082" s="2870"/>
      <c r="Z3082" s="2870"/>
      <c r="AA3082" s="2871"/>
      <c r="AB3082" s="1125"/>
      <c r="AC3082" s="1151"/>
      <c r="AD3082" s="1152"/>
      <c r="AE3082" s="1153"/>
      <c r="AF3082" s="1153"/>
      <c r="AG3082" s="1153"/>
      <c r="AH3082" s="124"/>
      <c r="AI3082" s="124"/>
      <c r="AJ3082" s="124"/>
      <c r="AK3082" s="124"/>
      <c r="AL3082" s="1153"/>
      <c r="AM3082" s="124"/>
      <c r="AN3082" s="124"/>
      <c r="AO3082" s="1153"/>
      <c r="AP3082" s="1153"/>
      <c r="AQ3082" s="1153"/>
      <c r="AR3082" s="1154"/>
      <c r="AS3082" s="1154"/>
      <c r="AT3082" s="1154"/>
      <c r="AU3082" s="1154"/>
      <c r="AV3082" s="1154"/>
      <c r="AW3082" s="1154"/>
      <c r="AX3082" s="1154"/>
      <c r="AY3082" s="1154"/>
      <c r="AZ3082" s="1154"/>
      <c r="BA3082" s="1154"/>
      <c r="BB3082" s="1154"/>
    </row>
    <row r="3083" spans="2:54" ht="15" customHeight="1">
      <c r="B3083" s="1155"/>
      <c r="C3083" s="3017"/>
      <c r="D3083" s="3017"/>
      <c r="E3083" s="1146" t="s">
        <v>1130</v>
      </c>
      <c r="F3083" s="1106"/>
      <c r="G3083" s="441" t="s">
        <v>93</v>
      </c>
      <c r="H3083" s="441" t="s">
        <v>1103</v>
      </c>
      <c r="I3083" s="441" t="s">
        <v>1131</v>
      </c>
      <c r="J3083" s="441" t="s">
        <v>112</v>
      </c>
      <c r="K3083" s="1111" t="s">
        <v>1134</v>
      </c>
      <c r="L3083" s="441" t="s">
        <v>1120</v>
      </c>
      <c r="M3083" s="441" t="str">
        <f t="shared" si="184"/>
        <v>&lt;INSERT CONNECTION POINT NAME&gt;</v>
      </c>
      <c r="N3083" s="1111" t="s">
        <v>1115</v>
      </c>
      <c r="O3083" s="1111" t="s">
        <v>833</v>
      </c>
      <c r="P3083" s="1111"/>
      <c r="Q3083" s="2892"/>
      <c r="R3083" s="2096"/>
      <c r="S3083" s="2870"/>
      <c r="T3083" s="2870"/>
      <c r="U3083" s="2870"/>
      <c r="V3083" s="2870"/>
      <c r="W3083" s="2870"/>
      <c r="X3083" s="2870"/>
      <c r="Y3083" s="2870"/>
      <c r="Z3083" s="2870"/>
      <c r="AA3083" s="2871"/>
      <c r="AB3083" s="1125"/>
      <c r="AC3083" s="1151"/>
      <c r="AD3083" s="1152"/>
      <c r="AE3083" s="1153"/>
      <c r="AF3083" s="1153"/>
      <c r="AG3083" s="1153"/>
      <c r="AH3083" s="124"/>
      <c r="AI3083" s="124"/>
      <c r="AJ3083" s="124"/>
      <c r="AK3083" s="124"/>
      <c r="AL3083" s="1153"/>
      <c r="AM3083" s="124"/>
      <c r="AN3083" s="124"/>
      <c r="AO3083" s="1153"/>
      <c r="AP3083" s="1153"/>
      <c r="AQ3083" s="1153"/>
      <c r="AR3083" s="1154"/>
      <c r="AS3083" s="1154"/>
      <c r="AT3083" s="1154"/>
      <c r="AU3083" s="1154"/>
      <c r="AV3083" s="1154"/>
      <c r="AW3083" s="1154"/>
      <c r="AX3083" s="1154"/>
      <c r="AY3083" s="1154"/>
      <c r="AZ3083" s="1154"/>
      <c r="BA3083" s="1154"/>
      <c r="BB3083" s="1154"/>
    </row>
    <row r="3084" spans="2:54" ht="15" customHeight="1">
      <c r="B3084" s="1155"/>
      <c r="C3084" s="3016" t="s">
        <v>1135</v>
      </c>
      <c r="D3084" s="3016" t="s">
        <v>833</v>
      </c>
      <c r="E3084" s="1146" t="s">
        <v>1127</v>
      </c>
      <c r="F3084" s="1106"/>
      <c r="G3084" s="441" t="s">
        <v>93</v>
      </c>
      <c r="H3084" s="441" t="s">
        <v>1103</v>
      </c>
      <c r="I3084" s="441" t="s">
        <v>1128</v>
      </c>
      <c r="J3084" s="441" t="s">
        <v>112</v>
      </c>
      <c r="K3084" s="1111" t="s">
        <v>1135</v>
      </c>
      <c r="L3084" s="441" t="s">
        <v>1120</v>
      </c>
      <c r="M3084" s="441" t="str">
        <f t="shared" si="184"/>
        <v>&lt;INSERT CONNECTION POINT NAME&gt;</v>
      </c>
      <c r="N3084" s="1111" t="s">
        <v>1106</v>
      </c>
      <c r="O3084" s="1111" t="s">
        <v>833</v>
      </c>
      <c r="P3084" s="1111"/>
      <c r="Q3084" s="2892"/>
      <c r="R3084" s="2096"/>
      <c r="S3084" s="2870"/>
      <c r="T3084" s="2870"/>
      <c r="U3084" s="2870"/>
      <c r="V3084" s="2870"/>
      <c r="W3084" s="2870"/>
      <c r="X3084" s="2870"/>
      <c r="Y3084" s="2870"/>
      <c r="Z3084" s="2870"/>
      <c r="AA3084" s="2871"/>
      <c r="AB3084" s="1125"/>
      <c r="AC3084" s="1151"/>
      <c r="AD3084" s="1152"/>
      <c r="AE3084" s="1153"/>
      <c r="AF3084" s="1153"/>
      <c r="AG3084" s="1153"/>
      <c r="AH3084" s="124"/>
      <c r="AI3084" s="124"/>
      <c r="AJ3084" s="124"/>
      <c r="AK3084" s="124"/>
      <c r="AL3084" s="1153"/>
      <c r="AM3084" s="124"/>
      <c r="AN3084" s="124"/>
      <c r="AO3084" s="1153"/>
      <c r="AP3084" s="1153"/>
      <c r="AQ3084" s="1153"/>
      <c r="AR3084" s="1154"/>
      <c r="AS3084" s="1154"/>
      <c r="AT3084" s="1154"/>
      <c r="AU3084" s="1154"/>
      <c r="AV3084" s="1154"/>
      <c r="AW3084" s="1154"/>
      <c r="AX3084" s="1154"/>
      <c r="AY3084" s="1154"/>
      <c r="AZ3084" s="1154"/>
      <c r="BA3084" s="1154"/>
      <c r="BB3084" s="1154"/>
    </row>
    <row r="3085" spans="2:54" ht="15" customHeight="1">
      <c r="B3085" s="1155"/>
      <c r="C3085" s="3017"/>
      <c r="D3085" s="3017"/>
      <c r="E3085" s="1146" t="s">
        <v>1130</v>
      </c>
      <c r="F3085" s="1106"/>
      <c r="G3085" s="441" t="s">
        <v>93</v>
      </c>
      <c r="H3085" s="441" t="s">
        <v>1103</v>
      </c>
      <c r="I3085" s="441" t="s">
        <v>1131</v>
      </c>
      <c r="J3085" s="441" t="s">
        <v>112</v>
      </c>
      <c r="K3085" s="1111" t="s">
        <v>1135</v>
      </c>
      <c r="L3085" s="441" t="s">
        <v>1120</v>
      </c>
      <c r="M3085" s="441" t="str">
        <f t="shared" ref="M3085:M3148" si="188">M3084</f>
        <v>&lt;INSERT CONNECTION POINT NAME&gt;</v>
      </c>
      <c r="N3085" s="1111" t="s">
        <v>1106</v>
      </c>
      <c r="O3085" s="1111" t="s">
        <v>833</v>
      </c>
      <c r="P3085" s="1111"/>
      <c r="Q3085" s="2892"/>
      <c r="R3085" s="2096"/>
      <c r="S3085" s="2870"/>
      <c r="T3085" s="2870"/>
      <c r="U3085" s="2870"/>
      <c r="V3085" s="2870"/>
      <c r="W3085" s="2870"/>
      <c r="X3085" s="2870"/>
      <c r="Y3085" s="2870"/>
      <c r="Z3085" s="2870"/>
      <c r="AA3085" s="2871"/>
      <c r="AB3085" s="1125"/>
      <c r="AC3085" s="1151"/>
      <c r="AD3085" s="1152"/>
      <c r="AE3085" s="1153"/>
      <c r="AF3085" s="1153"/>
      <c r="AG3085" s="1153"/>
      <c r="AH3085" s="124"/>
      <c r="AI3085" s="124"/>
      <c r="AJ3085" s="124"/>
      <c r="AK3085" s="124"/>
      <c r="AL3085" s="1153"/>
      <c r="AM3085" s="124"/>
      <c r="AN3085" s="124"/>
      <c r="AO3085" s="1153"/>
      <c r="AP3085" s="1153"/>
      <c r="AQ3085" s="1153"/>
      <c r="AR3085" s="1154"/>
      <c r="AS3085" s="1154"/>
      <c r="AT3085" s="1154"/>
      <c r="AU3085" s="1154"/>
      <c r="AV3085" s="1154"/>
      <c r="AW3085" s="1154"/>
      <c r="AX3085" s="1154"/>
      <c r="AY3085" s="1154"/>
      <c r="AZ3085" s="1154"/>
      <c r="BA3085" s="1154"/>
      <c r="BB3085" s="1154"/>
    </row>
    <row r="3086" spans="2:54" ht="15" customHeight="1">
      <c r="B3086" s="1155"/>
      <c r="C3086" s="3016" t="s">
        <v>1135</v>
      </c>
      <c r="D3086" s="3016" t="s">
        <v>842</v>
      </c>
      <c r="E3086" s="1146" t="s">
        <v>1127</v>
      </c>
      <c r="F3086" s="1106"/>
      <c r="G3086" s="441" t="s">
        <v>93</v>
      </c>
      <c r="H3086" s="441" t="s">
        <v>1103</v>
      </c>
      <c r="I3086" s="441" t="s">
        <v>1128</v>
      </c>
      <c r="J3086" s="441" t="s">
        <v>112</v>
      </c>
      <c r="K3086" s="1111" t="s">
        <v>1135</v>
      </c>
      <c r="L3086" s="441" t="s">
        <v>1120</v>
      </c>
      <c r="M3086" s="441" t="str">
        <f t="shared" si="188"/>
        <v>&lt;INSERT CONNECTION POINT NAME&gt;</v>
      </c>
      <c r="N3086" s="1111" t="s">
        <v>1106</v>
      </c>
      <c r="O3086" s="1111" t="s">
        <v>842</v>
      </c>
      <c r="P3086" s="1111"/>
      <c r="Q3086" s="2892"/>
      <c r="R3086" s="2096"/>
      <c r="S3086" s="2870"/>
      <c r="T3086" s="2870"/>
      <c r="U3086" s="2870"/>
      <c r="V3086" s="2870"/>
      <c r="W3086" s="2870"/>
      <c r="X3086" s="2870"/>
      <c r="Y3086" s="2870"/>
      <c r="Z3086" s="2870"/>
      <c r="AA3086" s="2871"/>
      <c r="AB3086" s="1125"/>
      <c r="AC3086" s="1151"/>
      <c r="AD3086" s="1152"/>
      <c r="AE3086" s="1153"/>
      <c r="AF3086" s="1153"/>
      <c r="AG3086" s="1153"/>
      <c r="AH3086" s="124"/>
      <c r="AI3086" s="124"/>
      <c r="AJ3086" s="124"/>
      <c r="AK3086" s="124"/>
      <c r="AL3086" s="1153"/>
      <c r="AM3086" s="124"/>
      <c r="AN3086" s="124"/>
      <c r="AO3086" s="1153"/>
      <c r="AP3086" s="1153"/>
      <c r="AQ3086" s="1153"/>
      <c r="AR3086" s="1154"/>
      <c r="AS3086" s="1154"/>
      <c r="AT3086" s="1154"/>
      <c r="AU3086" s="1154"/>
      <c r="AV3086" s="1154"/>
      <c r="AW3086" s="1154"/>
      <c r="AX3086" s="1154"/>
      <c r="AY3086" s="1154"/>
      <c r="AZ3086" s="1154"/>
      <c r="BA3086" s="1154"/>
      <c r="BB3086" s="1154"/>
    </row>
    <row r="3087" spans="2:54" ht="15" customHeight="1">
      <c r="B3087" s="1155"/>
      <c r="C3087" s="3017"/>
      <c r="D3087" s="3017"/>
      <c r="E3087" s="1146" t="s">
        <v>1130</v>
      </c>
      <c r="F3087" s="1106"/>
      <c r="G3087" s="441" t="s">
        <v>93</v>
      </c>
      <c r="H3087" s="441" t="s">
        <v>1103</v>
      </c>
      <c r="I3087" s="441" t="s">
        <v>1131</v>
      </c>
      <c r="J3087" s="441" t="s">
        <v>112</v>
      </c>
      <c r="K3087" s="1111" t="s">
        <v>1135</v>
      </c>
      <c r="L3087" s="441" t="s">
        <v>1120</v>
      </c>
      <c r="M3087" s="441" t="str">
        <f t="shared" si="188"/>
        <v>&lt;INSERT CONNECTION POINT NAME&gt;</v>
      </c>
      <c r="N3087" s="1111" t="s">
        <v>1106</v>
      </c>
      <c r="O3087" s="1111" t="s">
        <v>842</v>
      </c>
      <c r="P3087" s="1111"/>
      <c r="Q3087" s="2892"/>
      <c r="R3087" s="2096"/>
      <c r="S3087" s="2870"/>
      <c r="T3087" s="2870"/>
      <c r="U3087" s="2870"/>
      <c r="V3087" s="2870"/>
      <c r="W3087" s="2870"/>
      <c r="X3087" s="2870"/>
      <c r="Y3087" s="2870"/>
      <c r="Z3087" s="2870"/>
      <c r="AA3087" s="2871"/>
      <c r="AB3087" s="1125"/>
      <c r="AC3087" s="1151"/>
      <c r="AD3087" s="1152"/>
      <c r="AE3087" s="1153"/>
      <c r="AF3087" s="1153"/>
      <c r="AG3087" s="1153"/>
      <c r="AH3087" s="124"/>
      <c r="AI3087" s="124"/>
      <c r="AJ3087" s="124"/>
      <c r="AK3087" s="124"/>
      <c r="AL3087" s="1153"/>
      <c r="AM3087" s="124"/>
      <c r="AN3087" s="124"/>
      <c r="AO3087" s="1153"/>
      <c r="AP3087" s="1153"/>
      <c r="AQ3087" s="1153"/>
      <c r="AR3087" s="1154"/>
      <c r="AS3087" s="1154"/>
      <c r="AT3087" s="1154"/>
      <c r="AU3087" s="1154"/>
      <c r="AV3087" s="1154"/>
      <c r="AW3087" s="1154"/>
      <c r="AX3087" s="1154"/>
      <c r="AY3087" s="1154"/>
      <c r="AZ3087" s="1154"/>
      <c r="BA3087" s="1154"/>
      <c r="BB3087" s="1154"/>
    </row>
    <row r="3088" spans="2:54" ht="15" customHeight="1">
      <c r="B3088" s="1155"/>
      <c r="C3088" s="3016" t="s">
        <v>1136</v>
      </c>
      <c r="D3088" s="3016" t="s">
        <v>833</v>
      </c>
      <c r="E3088" s="1146" t="s">
        <v>1127</v>
      </c>
      <c r="F3088" s="1106"/>
      <c r="G3088" s="441" t="s">
        <v>93</v>
      </c>
      <c r="H3088" s="441" t="s">
        <v>1103</v>
      </c>
      <c r="I3088" s="441" t="s">
        <v>1128</v>
      </c>
      <c r="J3088" s="441" t="s">
        <v>112</v>
      </c>
      <c r="K3088" s="1111" t="s">
        <v>1136</v>
      </c>
      <c r="L3088" s="441" t="s">
        <v>1120</v>
      </c>
      <c r="M3088" s="441" t="str">
        <f t="shared" si="188"/>
        <v>&lt;INSERT CONNECTION POINT NAME&gt;</v>
      </c>
      <c r="N3088" s="1111" t="s">
        <v>1106</v>
      </c>
      <c r="O3088" s="1111" t="s">
        <v>833</v>
      </c>
      <c r="P3088" s="1111"/>
      <c r="Q3088" s="2892"/>
      <c r="R3088" s="2096"/>
      <c r="S3088" s="2870"/>
      <c r="T3088" s="2870"/>
      <c r="U3088" s="2870"/>
      <c r="V3088" s="2870"/>
      <c r="W3088" s="2870"/>
      <c r="X3088" s="2870"/>
      <c r="Y3088" s="2870"/>
      <c r="Z3088" s="2870"/>
      <c r="AA3088" s="2871"/>
      <c r="AB3088" s="1125"/>
      <c r="AC3088" s="1151"/>
      <c r="AD3088" s="1152"/>
      <c r="AE3088" s="1153"/>
      <c r="AF3088" s="1153"/>
      <c r="AG3088" s="1153"/>
      <c r="AH3088" s="124"/>
      <c r="AI3088" s="124"/>
      <c r="AJ3088" s="124"/>
      <c r="AK3088" s="124"/>
      <c r="AL3088" s="1153"/>
      <c r="AM3088" s="124"/>
      <c r="AN3088" s="124"/>
      <c r="AO3088" s="1153"/>
      <c r="AP3088" s="1153"/>
      <c r="AQ3088" s="1153"/>
      <c r="AR3088" s="1154"/>
      <c r="AS3088" s="1154"/>
      <c r="AT3088" s="1154"/>
      <c r="AU3088" s="1154"/>
      <c r="AV3088" s="1154"/>
      <c r="AW3088" s="1154"/>
      <c r="AX3088" s="1154"/>
      <c r="AY3088" s="1154"/>
      <c r="AZ3088" s="1154"/>
      <c r="BA3088" s="1154"/>
      <c r="BB3088" s="1154"/>
    </row>
    <row r="3089" spans="2:54" ht="15" customHeight="1">
      <c r="B3089" s="1155"/>
      <c r="C3089" s="3017"/>
      <c r="D3089" s="3017"/>
      <c r="E3089" s="1146" t="s">
        <v>1130</v>
      </c>
      <c r="F3089" s="1106"/>
      <c r="G3089" s="441" t="s">
        <v>93</v>
      </c>
      <c r="H3089" s="441" t="s">
        <v>1103</v>
      </c>
      <c r="I3089" s="441" t="s">
        <v>1131</v>
      </c>
      <c r="J3089" s="441" t="s">
        <v>112</v>
      </c>
      <c r="K3089" s="1111" t="s">
        <v>1136</v>
      </c>
      <c r="L3089" s="441" t="s">
        <v>1120</v>
      </c>
      <c r="M3089" s="441" t="str">
        <f t="shared" si="188"/>
        <v>&lt;INSERT CONNECTION POINT NAME&gt;</v>
      </c>
      <c r="N3089" s="1111" t="s">
        <v>1106</v>
      </c>
      <c r="O3089" s="1111" t="s">
        <v>833</v>
      </c>
      <c r="P3089" s="1111"/>
      <c r="Q3089" s="2100"/>
      <c r="R3089" s="2101"/>
      <c r="S3089" s="2102"/>
      <c r="T3089" s="2102"/>
      <c r="U3089" s="2102"/>
      <c r="V3089" s="2102"/>
      <c r="W3089" s="2102"/>
      <c r="X3089" s="2102"/>
      <c r="Y3089" s="2102"/>
      <c r="Z3089" s="2102"/>
      <c r="AA3089" s="2103"/>
      <c r="AB3089" s="1125"/>
      <c r="AC3089" s="1151"/>
      <c r="AD3089" s="1152"/>
      <c r="AE3089" s="1153"/>
      <c r="AF3089" s="1153"/>
      <c r="AG3089" s="1153"/>
      <c r="AH3089" s="124"/>
      <c r="AI3089" s="124"/>
      <c r="AJ3089" s="124"/>
      <c r="AK3089" s="124"/>
      <c r="AL3089" s="1153"/>
      <c r="AM3089" s="124"/>
      <c r="AN3089" s="124"/>
      <c r="AO3089" s="1153"/>
      <c r="AP3089" s="1153"/>
      <c r="AQ3089" s="1153"/>
      <c r="AR3089" s="1154"/>
      <c r="AS3089" s="1154"/>
      <c r="AT3089" s="1154"/>
      <c r="AU3089" s="1154"/>
      <c r="AV3089" s="1154"/>
      <c r="AW3089" s="1154"/>
      <c r="AX3089" s="1154"/>
      <c r="AY3089" s="1154"/>
      <c r="AZ3089" s="1154"/>
      <c r="BA3089" s="1154"/>
      <c r="BB3089" s="1154"/>
    </row>
    <row r="3090" spans="2:54" ht="15" customHeight="1">
      <c r="B3090" s="1155"/>
      <c r="C3090" s="3016" t="s">
        <v>1136</v>
      </c>
      <c r="D3090" s="3016" t="s">
        <v>842</v>
      </c>
      <c r="E3090" s="1146" t="s">
        <v>1127</v>
      </c>
      <c r="F3090" s="1106"/>
      <c r="G3090" s="441" t="s">
        <v>93</v>
      </c>
      <c r="H3090" s="441" t="s">
        <v>1103</v>
      </c>
      <c r="I3090" s="441" t="s">
        <v>1128</v>
      </c>
      <c r="J3090" s="441" t="s">
        <v>112</v>
      </c>
      <c r="K3090" s="1111" t="s">
        <v>1136</v>
      </c>
      <c r="L3090" s="441" t="s">
        <v>1120</v>
      </c>
      <c r="M3090" s="441" t="str">
        <f t="shared" si="188"/>
        <v>&lt;INSERT CONNECTION POINT NAME&gt;</v>
      </c>
      <c r="N3090" s="1111" t="s">
        <v>1106</v>
      </c>
      <c r="O3090" s="1111" t="s">
        <v>842</v>
      </c>
      <c r="P3090" s="1111"/>
      <c r="Q3090" s="2100"/>
      <c r="R3090" s="2101"/>
      <c r="S3090" s="2102"/>
      <c r="T3090" s="2102"/>
      <c r="U3090" s="2102"/>
      <c r="V3090" s="2102"/>
      <c r="W3090" s="2102"/>
      <c r="X3090" s="2102"/>
      <c r="Y3090" s="2102"/>
      <c r="Z3090" s="2102"/>
      <c r="AA3090" s="2103"/>
      <c r="AB3090" s="1125"/>
      <c r="AC3090" s="1151"/>
      <c r="AD3090" s="1152"/>
      <c r="AE3090" s="1153"/>
      <c r="AF3090" s="1153"/>
      <c r="AG3090" s="1153"/>
      <c r="AH3090" s="124"/>
      <c r="AI3090" s="124"/>
      <c r="AJ3090" s="124"/>
      <c r="AK3090" s="124"/>
      <c r="AL3090" s="1153"/>
      <c r="AM3090" s="124"/>
      <c r="AN3090" s="124"/>
      <c r="AO3090" s="1153"/>
      <c r="AP3090" s="1153"/>
      <c r="AQ3090" s="1153"/>
      <c r="AR3090" s="1154"/>
      <c r="AS3090" s="1154"/>
      <c r="AT3090" s="1154"/>
      <c r="AU3090" s="1154"/>
      <c r="AV3090" s="1154"/>
      <c r="AW3090" s="1154"/>
      <c r="AX3090" s="1154"/>
      <c r="AY3090" s="1154"/>
      <c r="AZ3090" s="1154"/>
      <c r="BA3090" s="1154"/>
      <c r="BB3090" s="1154"/>
    </row>
    <row r="3091" spans="2:54" ht="15" customHeight="1" thickBot="1">
      <c r="B3091" s="2872"/>
      <c r="C3091" s="3018"/>
      <c r="D3091" s="3018"/>
      <c r="E3091" s="2873" t="s">
        <v>1130</v>
      </c>
      <c r="F3091" s="1106"/>
      <c r="G3091" s="441" t="s">
        <v>93</v>
      </c>
      <c r="H3091" s="441" t="s">
        <v>1103</v>
      </c>
      <c r="I3091" s="441" t="s">
        <v>1131</v>
      </c>
      <c r="J3091" s="441" t="s">
        <v>112</v>
      </c>
      <c r="K3091" s="1111" t="s">
        <v>1136</v>
      </c>
      <c r="L3091" s="441" t="s">
        <v>1120</v>
      </c>
      <c r="M3091" s="441" t="str">
        <f t="shared" si="188"/>
        <v>&lt;INSERT CONNECTION POINT NAME&gt;</v>
      </c>
      <c r="N3091" s="1111" t="s">
        <v>1106</v>
      </c>
      <c r="O3091" s="1111" t="s">
        <v>842</v>
      </c>
      <c r="P3091" s="1111"/>
      <c r="Q3091" s="2893"/>
      <c r="R3091" s="2894"/>
      <c r="S3091" s="2877"/>
      <c r="T3091" s="2877"/>
      <c r="U3091" s="2877"/>
      <c r="V3091" s="2877"/>
      <c r="W3091" s="2877"/>
      <c r="X3091" s="2877"/>
      <c r="Y3091" s="2877"/>
      <c r="Z3091" s="2877"/>
      <c r="AA3091" s="2878"/>
      <c r="AB3091" s="1162"/>
      <c r="AC3091" s="1151"/>
      <c r="AD3091" s="1152"/>
      <c r="AE3091" s="1153"/>
      <c r="AF3091" s="1153"/>
      <c r="AG3091" s="1153"/>
      <c r="AH3091" s="124"/>
      <c r="AI3091" s="124"/>
      <c r="AJ3091" s="124"/>
      <c r="AK3091" s="124"/>
      <c r="AL3091" s="1153"/>
      <c r="AM3091" s="124"/>
      <c r="AN3091" s="124"/>
      <c r="AO3091" s="1153"/>
      <c r="AP3091" s="1153"/>
      <c r="AQ3091" s="1153"/>
      <c r="AR3091" s="1154"/>
      <c r="AS3091" s="1154"/>
      <c r="AT3091" s="1154"/>
      <c r="AU3091" s="1154"/>
      <c r="AV3091" s="1154"/>
      <c r="AW3091" s="1154"/>
      <c r="AX3091" s="1154"/>
      <c r="AY3091" s="1154"/>
      <c r="AZ3091" s="1154"/>
      <c r="BA3091" s="1154"/>
      <c r="BB3091" s="1154"/>
    </row>
    <row r="3092" spans="2:54" ht="15" customHeight="1">
      <c r="B3092" s="1145" t="s">
        <v>1125</v>
      </c>
      <c r="C3092" s="3019" t="s">
        <v>1126</v>
      </c>
      <c r="D3092" s="3019" t="s">
        <v>842</v>
      </c>
      <c r="E3092" s="1146" t="s">
        <v>1127</v>
      </c>
      <c r="F3092" s="1106"/>
      <c r="G3092" s="441" t="s">
        <v>93</v>
      </c>
      <c r="H3092" s="441" t="s">
        <v>1103</v>
      </c>
      <c r="I3092" s="441" t="s">
        <v>1128</v>
      </c>
      <c r="J3092" s="441" t="s">
        <v>112</v>
      </c>
      <c r="K3092" s="441" t="s">
        <v>1126</v>
      </c>
      <c r="L3092" s="441" t="s">
        <v>1120</v>
      </c>
      <c r="M3092" s="441" t="str">
        <f t="shared" ref="M3092" si="189">B3092</f>
        <v>&lt;INSERT CONNECTION POINT NAME&gt;</v>
      </c>
      <c r="N3092" s="441" t="s">
        <v>1129</v>
      </c>
      <c r="O3092" s="441" t="s">
        <v>842</v>
      </c>
      <c r="P3092" s="1111"/>
      <c r="Q3092" s="1147"/>
      <c r="R3092" s="1148"/>
      <c r="S3092" s="1149"/>
      <c r="T3092" s="1149"/>
      <c r="U3092" s="1149"/>
      <c r="V3092" s="1149"/>
      <c r="W3092" s="1149"/>
      <c r="X3092" s="1149"/>
      <c r="Y3092" s="1149"/>
      <c r="Z3092" s="1149"/>
      <c r="AA3092" s="1150"/>
      <c r="AB3092" s="1125"/>
      <c r="AC3092" s="1151"/>
      <c r="AD3092" s="1152"/>
      <c r="AE3092" s="1153"/>
      <c r="AF3092" s="1153"/>
      <c r="AG3092" s="1153"/>
      <c r="AH3092" s="124"/>
      <c r="AI3092" s="124"/>
      <c r="AJ3092" s="124"/>
      <c r="AK3092" s="124"/>
      <c r="AL3092" s="124"/>
      <c r="AM3092" s="124"/>
      <c r="AN3092" s="124"/>
      <c r="AO3092" s="124"/>
      <c r="AP3092" s="124"/>
      <c r="AQ3092" s="1153"/>
      <c r="AR3092" s="1154"/>
      <c r="AS3092" s="1154"/>
      <c r="AT3092" s="1154"/>
      <c r="AU3092" s="1154"/>
      <c r="AV3092" s="1154"/>
      <c r="AW3092" s="1154"/>
      <c r="AX3092" s="1154"/>
      <c r="AY3092" s="1154"/>
      <c r="AZ3092" s="1154"/>
      <c r="BA3092" s="1154"/>
      <c r="BB3092" s="1154"/>
    </row>
    <row r="3093" spans="2:54" ht="15" customHeight="1">
      <c r="B3093" s="1155"/>
      <c r="C3093" s="3017"/>
      <c r="D3093" s="3017"/>
      <c r="E3093" s="1146" t="s">
        <v>1130</v>
      </c>
      <c r="F3093" s="1106"/>
      <c r="G3093" s="441" t="s">
        <v>93</v>
      </c>
      <c r="H3093" s="441" t="s">
        <v>1103</v>
      </c>
      <c r="I3093" s="441" t="s">
        <v>1131</v>
      </c>
      <c r="J3093" s="441" t="s">
        <v>112</v>
      </c>
      <c r="K3093" s="441" t="s">
        <v>1126</v>
      </c>
      <c r="L3093" s="441" t="s">
        <v>1120</v>
      </c>
      <c r="M3093" s="441" t="str">
        <f t="shared" si="188"/>
        <v>&lt;INSERT CONNECTION POINT NAME&gt;</v>
      </c>
      <c r="N3093" s="441" t="s">
        <v>1129</v>
      </c>
      <c r="O3093" s="441" t="s">
        <v>842</v>
      </c>
      <c r="P3093" s="1111"/>
      <c r="Q3093" s="1156"/>
      <c r="R3093" s="1157"/>
      <c r="S3093" s="1158"/>
      <c r="T3093" s="1158"/>
      <c r="U3093" s="1158"/>
      <c r="V3093" s="1158"/>
      <c r="W3093" s="1158"/>
      <c r="X3093" s="1158"/>
      <c r="Y3093" s="1158"/>
      <c r="Z3093" s="1158"/>
      <c r="AA3093" s="1159"/>
      <c r="AB3093" s="1125"/>
      <c r="AC3093" s="1151"/>
      <c r="AD3093" s="1152"/>
      <c r="AE3093" s="1153"/>
      <c r="AF3093" s="1153"/>
      <c r="AG3093" s="1153"/>
      <c r="AH3093" s="124"/>
      <c r="AI3093" s="124"/>
      <c r="AJ3093" s="124"/>
      <c r="AK3093" s="124"/>
      <c r="AL3093" s="124"/>
      <c r="AM3093" s="124"/>
      <c r="AN3093" s="124"/>
      <c r="AO3093" s="124"/>
      <c r="AP3093" s="124"/>
      <c r="AQ3093" s="1153"/>
      <c r="AR3093" s="1154"/>
      <c r="AS3093" s="1154"/>
      <c r="AT3093" s="1154"/>
      <c r="AU3093" s="1154"/>
      <c r="AV3093" s="1154"/>
      <c r="AW3093" s="1154"/>
      <c r="AX3093" s="1154"/>
      <c r="AY3093" s="1154"/>
      <c r="AZ3093" s="1154"/>
      <c r="BA3093" s="1154"/>
      <c r="BB3093" s="1154"/>
    </row>
    <row r="3094" spans="2:54" ht="15" customHeight="1">
      <c r="B3094" s="1155"/>
      <c r="C3094" s="3016" t="s">
        <v>1132</v>
      </c>
      <c r="D3094" s="3016" t="s">
        <v>833</v>
      </c>
      <c r="E3094" s="1146" t="s">
        <v>1127</v>
      </c>
      <c r="F3094" s="1106"/>
      <c r="G3094" s="441" t="s">
        <v>93</v>
      </c>
      <c r="H3094" s="441" t="s">
        <v>1103</v>
      </c>
      <c r="I3094" s="441" t="s">
        <v>1128</v>
      </c>
      <c r="J3094" s="441" t="s">
        <v>112</v>
      </c>
      <c r="K3094" s="1111" t="s">
        <v>1132</v>
      </c>
      <c r="L3094" s="441" t="s">
        <v>1120</v>
      </c>
      <c r="M3094" s="441" t="str">
        <f t="shared" si="188"/>
        <v>&lt;INSERT CONNECTION POINT NAME&gt;</v>
      </c>
      <c r="N3094" s="1111" t="s">
        <v>1106</v>
      </c>
      <c r="O3094" s="1111" t="s">
        <v>833</v>
      </c>
      <c r="P3094" s="1111"/>
      <c r="Q3094" s="2850"/>
      <c r="R3094" s="2097"/>
      <c r="S3094" s="2851"/>
      <c r="T3094" s="2851"/>
      <c r="U3094" s="2851"/>
      <c r="V3094" s="2851"/>
      <c r="W3094" s="2852"/>
      <c r="X3094" s="2852"/>
      <c r="Y3094" s="2852"/>
      <c r="Z3094" s="2852"/>
      <c r="AA3094" s="2853"/>
      <c r="AB3094" s="1125"/>
      <c r="AC3094" s="1151"/>
      <c r="AD3094" s="1152"/>
      <c r="AE3094" s="1153"/>
      <c r="AF3094" s="1153"/>
      <c r="AG3094" s="1153"/>
      <c r="AH3094" s="124"/>
      <c r="AI3094" s="124"/>
      <c r="AJ3094" s="124"/>
      <c r="AK3094" s="124"/>
      <c r="AL3094" s="1153"/>
      <c r="AM3094" s="124"/>
      <c r="AN3094" s="124"/>
      <c r="AO3094" s="1153"/>
      <c r="AP3094" s="1153"/>
      <c r="AQ3094" s="1153"/>
      <c r="AR3094" s="1154"/>
      <c r="AS3094" s="1154"/>
      <c r="AT3094" s="1154"/>
      <c r="AU3094" s="1160"/>
      <c r="AV3094" s="1154"/>
      <c r="AW3094" s="1154"/>
      <c r="AX3094" s="1154"/>
      <c r="AY3094" s="1154"/>
      <c r="AZ3094" s="1154"/>
      <c r="BA3094" s="1154"/>
      <c r="BB3094" s="1154"/>
    </row>
    <row r="3095" spans="2:54" ht="15" customHeight="1">
      <c r="B3095" s="1155"/>
      <c r="C3095" s="3017"/>
      <c r="D3095" s="3017"/>
      <c r="E3095" s="1146" t="s">
        <v>1130</v>
      </c>
      <c r="F3095" s="1106"/>
      <c r="G3095" s="441" t="s">
        <v>93</v>
      </c>
      <c r="H3095" s="441" t="s">
        <v>1103</v>
      </c>
      <c r="I3095" s="441" t="s">
        <v>1131</v>
      </c>
      <c r="J3095" s="441" t="s">
        <v>112</v>
      </c>
      <c r="K3095" s="1111" t="s">
        <v>1132</v>
      </c>
      <c r="L3095" s="441" t="s">
        <v>1120</v>
      </c>
      <c r="M3095" s="441" t="str">
        <f t="shared" si="188"/>
        <v>&lt;INSERT CONNECTION POINT NAME&gt;</v>
      </c>
      <c r="N3095" s="1111" t="s">
        <v>1106</v>
      </c>
      <c r="O3095" s="1111" t="s">
        <v>833</v>
      </c>
      <c r="P3095" s="1111"/>
      <c r="Q3095" s="2850"/>
      <c r="R3095" s="2097"/>
      <c r="S3095" s="2851"/>
      <c r="T3095" s="2851"/>
      <c r="U3095" s="2851"/>
      <c r="V3095" s="2851"/>
      <c r="W3095" s="2852"/>
      <c r="X3095" s="2852"/>
      <c r="Y3095" s="2852"/>
      <c r="Z3095" s="2852"/>
      <c r="AA3095" s="2853"/>
      <c r="AB3095" s="1125"/>
      <c r="AC3095" s="1151"/>
      <c r="AD3095" s="1152"/>
      <c r="AE3095" s="1153"/>
      <c r="AF3095" s="1153"/>
      <c r="AG3095" s="1153"/>
      <c r="AH3095" s="124"/>
      <c r="AI3095" s="124"/>
      <c r="AJ3095" s="124"/>
      <c r="AK3095" s="124"/>
      <c r="AL3095" s="1153"/>
      <c r="AM3095" s="124"/>
      <c r="AN3095" s="124"/>
      <c r="AO3095" s="1153"/>
      <c r="AP3095" s="1153"/>
      <c r="AQ3095" s="1153"/>
      <c r="AR3095" s="1154"/>
      <c r="AS3095" s="1154"/>
      <c r="AT3095" s="1154"/>
      <c r="AU3095" s="1160"/>
      <c r="AV3095" s="1154"/>
      <c r="AW3095" s="1154"/>
      <c r="AX3095" s="1154"/>
      <c r="AY3095" s="1154"/>
      <c r="AZ3095" s="1154"/>
      <c r="BA3095" s="1154"/>
      <c r="BB3095" s="1154"/>
    </row>
    <row r="3096" spans="2:54" ht="15" customHeight="1">
      <c r="B3096" s="1155"/>
      <c r="C3096" s="3016" t="s">
        <v>1132</v>
      </c>
      <c r="D3096" s="3016" t="s">
        <v>842</v>
      </c>
      <c r="E3096" s="1146" t="s">
        <v>1127</v>
      </c>
      <c r="F3096" s="1106"/>
      <c r="G3096" s="441" t="s">
        <v>93</v>
      </c>
      <c r="H3096" s="441" t="s">
        <v>1103</v>
      </c>
      <c r="I3096" s="441" t="s">
        <v>1128</v>
      </c>
      <c r="J3096" s="441" t="s">
        <v>112</v>
      </c>
      <c r="K3096" s="1111" t="s">
        <v>1132</v>
      </c>
      <c r="L3096" s="441" t="s">
        <v>1120</v>
      </c>
      <c r="M3096" s="441" t="str">
        <f t="shared" si="188"/>
        <v>&lt;INSERT CONNECTION POINT NAME&gt;</v>
      </c>
      <c r="N3096" s="1111" t="s">
        <v>1106</v>
      </c>
      <c r="O3096" s="1112" t="s">
        <v>842</v>
      </c>
      <c r="P3096" s="1111"/>
      <c r="Q3096" s="2850"/>
      <c r="R3096" s="2097"/>
      <c r="S3096" s="2851"/>
      <c r="T3096" s="2851"/>
      <c r="U3096" s="2851"/>
      <c r="V3096" s="2851"/>
      <c r="W3096" s="2852"/>
      <c r="X3096" s="2852"/>
      <c r="Y3096" s="2852"/>
      <c r="Z3096" s="2852"/>
      <c r="AA3096" s="2853"/>
      <c r="AB3096" s="1125"/>
      <c r="AC3096" s="1151"/>
      <c r="AD3096" s="1152"/>
      <c r="AE3096" s="1153"/>
      <c r="AF3096" s="1153"/>
      <c r="AG3096" s="1153"/>
      <c r="AH3096" s="124"/>
      <c r="AI3096" s="124"/>
      <c r="AJ3096" s="124"/>
      <c r="AK3096" s="124"/>
      <c r="AL3096" s="1153"/>
      <c r="AM3096" s="124"/>
      <c r="AN3096" s="124"/>
      <c r="AO3096" s="1153"/>
      <c r="AP3096" s="1161"/>
      <c r="AQ3096" s="1153"/>
      <c r="AR3096" s="1154"/>
      <c r="AS3096" s="1154"/>
      <c r="AT3096" s="1154"/>
      <c r="AU3096" s="1160"/>
      <c r="AV3096" s="1154"/>
      <c r="AW3096" s="1154"/>
      <c r="AX3096" s="1154"/>
      <c r="AY3096" s="1154"/>
      <c r="AZ3096" s="1154"/>
      <c r="BA3096" s="1154"/>
      <c r="BB3096" s="1154"/>
    </row>
    <row r="3097" spans="2:54" ht="15" customHeight="1">
      <c r="B3097" s="1155"/>
      <c r="C3097" s="3017"/>
      <c r="D3097" s="3017"/>
      <c r="E3097" s="1146" t="s">
        <v>1130</v>
      </c>
      <c r="F3097" s="1106"/>
      <c r="G3097" s="441" t="s">
        <v>93</v>
      </c>
      <c r="H3097" s="441" t="s">
        <v>1103</v>
      </c>
      <c r="I3097" s="441" t="s">
        <v>1131</v>
      </c>
      <c r="J3097" s="441" t="s">
        <v>112</v>
      </c>
      <c r="K3097" s="1111" t="s">
        <v>1132</v>
      </c>
      <c r="L3097" s="441" t="s">
        <v>1120</v>
      </c>
      <c r="M3097" s="441" t="str">
        <f t="shared" si="188"/>
        <v>&lt;INSERT CONNECTION POINT NAME&gt;</v>
      </c>
      <c r="N3097" s="1111" t="s">
        <v>1106</v>
      </c>
      <c r="O3097" s="1112" t="s">
        <v>842</v>
      </c>
      <c r="P3097" s="1111"/>
      <c r="Q3097" s="2850"/>
      <c r="R3097" s="2097"/>
      <c r="S3097" s="2851"/>
      <c r="T3097" s="2851"/>
      <c r="U3097" s="2851"/>
      <c r="V3097" s="2851"/>
      <c r="W3097" s="2852"/>
      <c r="X3097" s="2852"/>
      <c r="Y3097" s="2852"/>
      <c r="Z3097" s="2852"/>
      <c r="AA3097" s="2853"/>
      <c r="AB3097" s="1125"/>
      <c r="AC3097" s="1151"/>
      <c r="AD3097" s="1152"/>
      <c r="AE3097" s="1153"/>
      <c r="AF3097" s="1153"/>
      <c r="AG3097" s="1153"/>
      <c r="AH3097" s="124"/>
      <c r="AI3097" s="124"/>
      <c r="AJ3097" s="124"/>
      <c r="AK3097" s="124"/>
      <c r="AL3097" s="1153"/>
      <c r="AM3097" s="124"/>
      <c r="AN3097" s="124"/>
      <c r="AO3097" s="1153"/>
      <c r="AP3097" s="1161"/>
      <c r="AQ3097" s="1153"/>
      <c r="AR3097" s="1154"/>
      <c r="AS3097" s="1154"/>
      <c r="AT3097" s="1154"/>
      <c r="AU3097" s="1160"/>
      <c r="AV3097" s="1154"/>
      <c r="AW3097" s="1154"/>
      <c r="AX3097" s="1154"/>
      <c r="AY3097" s="1154"/>
      <c r="AZ3097" s="1154"/>
      <c r="BA3097" s="1154"/>
      <c r="BB3097" s="1154"/>
    </row>
    <row r="3098" spans="2:54" ht="15" customHeight="1">
      <c r="B3098" s="1155"/>
      <c r="C3098" s="3016" t="s">
        <v>1133</v>
      </c>
      <c r="D3098" s="3016"/>
      <c r="E3098" s="1146" t="s">
        <v>1127</v>
      </c>
      <c r="F3098" s="1106"/>
      <c r="G3098" s="441" t="s">
        <v>93</v>
      </c>
      <c r="H3098" s="441" t="s">
        <v>1103</v>
      </c>
      <c r="I3098" s="441" t="s">
        <v>1128</v>
      </c>
      <c r="J3098" s="441" t="s">
        <v>112</v>
      </c>
      <c r="K3098" s="1111" t="s">
        <v>1133</v>
      </c>
      <c r="L3098" s="441" t="s">
        <v>1120</v>
      </c>
      <c r="M3098" s="441" t="str">
        <f t="shared" si="188"/>
        <v>&lt;INSERT CONNECTION POINT NAME&gt;</v>
      </c>
      <c r="N3098" s="1111" t="s">
        <v>1108</v>
      </c>
      <c r="O3098" s="1111" t="s">
        <v>1109</v>
      </c>
      <c r="P3098" s="1111"/>
      <c r="Q3098" s="2856"/>
      <c r="R3098" s="2098"/>
      <c r="S3098" s="2858"/>
      <c r="T3098" s="2858"/>
      <c r="U3098" s="2858"/>
      <c r="V3098" s="2858"/>
      <c r="W3098" s="2859"/>
      <c r="X3098" s="2859"/>
      <c r="Y3098" s="2859"/>
      <c r="Z3098" s="2859"/>
      <c r="AA3098" s="2860"/>
      <c r="AB3098" s="1125"/>
      <c r="AC3098" s="1151"/>
      <c r="AD3098" s="1152"/>
      <c r="AE3098" s="1153"/>
      <c r="AF3098" s="1153"/>
      <c r="AG3098" s="1153"/>
      <c r="AH3098" s="124"/>
      <c r="AI3098" s="124"/>
      <c r="AJ3098" s="124"/>
      <c r="AK3098" s="124"/>
      <c r="AL3098" s="1153"/>
      <c r="AM3098" s="124"/>
      <c r="AN3098" s="124"/>
      <c r="AO3098" s="1153"/>
      <c r="AP3098" s="1153"/>
      <c r="AQ3098" s="1153"/>
      <c r="AR3098" s="1154"/>
      <c r="AS3098" s="1154"/>
      <c r="AT3098" s="1154"/>
      <c r="AU3098" s="1154"/>
      <c r="AV3098" s="1154"/>
      <c r="AW3098" s="1154"/>
      <c r="AX3098" s="1154"/>
      <c r="AY3098" s="1154"/>
      <c r="AZ3098" s="1154"/>
      <c r="BA3098" s="1154"/>
      <c r="BB3098" s="1154"/>
    </row>
    <row r="3099" spans="2:54" ht="15" customHeight="1">
      <c r="B3099" s="1155"/>
      <c r="C3099" s="3017"/>
      <c r="D3099" s="3017"/>
      <c r="E3099" s="1146" t="s">
        <v>1130</v>
      </c>
      <c r="F3099" s="1106"/>
      <c r="G3099" s="441" t="s">
        <v>93</v>
      </c>
      <c r="H3099" s="441" t="s">
        <v>1103</v>
      </c>
      <c r="I3099" s="441" t="s">
        <v>1131</v>
      </c>
      <c r="J3099" s="441" t="s">
        <v>112</v>
      </c>
      <c r="K3099" s="1111" t="s">
        <v>1133</v>
      </c>
      <c r="L3099" s="441" t="s">
        <v>1120</v>
      </c>
      <c r="M3099" s="441" t="str">
        <f t="shared" si="188"/>
        <v>&lt;INSERT CONNECTION POINT NAME&gt;</v>
      </c>
      <c r="N3099" s="1111" t="s">
        <v>1108</v>
      </c>
      <c r="O3099" s="1111" t="s">
        <v>1109</v>
      </c>
      <c r="P3099" s="1111"/>
      <c r="Q3099" s="2856"/>
      <c r="R3099" s="2098"/>
      <c r="S3099" s="2858"/>
      <c r="T3099" s="2858"/>
      <c r="U3099" s="2858"/>
      <c r="V3099" s="2858"/>
      <c r="W3099" s="2859"/>
      <c r="X3099" s="2859"/>
      <c r="Y3099" s="2859"/>
      <c r="Z3099" s="2859"/>
      <c r="AA3099" s="2860"/>
      <c r="AB3099" s="1125"/>
      <c r="AC3099" s="1151"/>
      <c r="AD3099" s="1152"/>
      <c r="AE3099" s="1153"/>
      <c r="AF3099" s="1153"/>
      <c r="AG3099" s="1153"/>
      <c r="AH3099" s="124"/>
      <c r="AI3099" s="124"/>
      <c r="AJ3099" s="124"/>
      <c r="AK3099" s="124"/>
      <c r="AL3099" s="1153"/>
      <c r="AM3099" s="124"/>
      <c r="AN3099" s="124"/>
      <c r="AO3099" s="1153"/>
      <c r="AP3099" s="1153"/>
      <c r="AQ3099" s="1153"/>
      <c r="AR3099" s="1154"/>
      <c r="AS3099" s="1154"/>
      <c r="AT3099" s="1154"/>
      <c r="AU3099" s="1154"/>
      <c r="AV3099" s="1154"/>
      <c r="AW3099" s="1154"/>
      <c r="AX3099" s="1154"/>
      <c r="AY3099" s="1154"/>
      <c r="AZ3099" s="1154"/>
      <c r="BA3099" s="1154"/>
      <c r="BB3099" s="1154"/>
    </row>
    <row r="3100" spans="2:54" ht="15" customHeight="1">
      <c r="B3100" s="1155"/>
      <c r="C3100" s="3016" t="s">
        <v>1110</v>
      </c>
      <c r="D3100" s="3016"/>
      <c r="E3100" s="1146" t="s">
        <v>1127</v>
      </c>
      <c r="F3100" s="1106"/>
      <c r="G3100" s="441" t="s">
        <v>93</v>
      </c>
      <c r="H3100" s="441" t="s">
        <v>1103</v>
      </c>
      <c r="I3100" s="441" t="s">
        <v>1128</v>
      </c>
      <c r="J3100" s="441" t="s">
        <v>112</v>
      </c>
      <c r="K3100" s="1111" t="s">
        <v>1110</v>
      </c>
      <c r="L3100" s="441" t="s">
        <v>1120</v>
      </c>
      <c r="M3100" s="441" t="str">
        <f t="shared" si="188"/>
        <v>&lt;INSERT CONNECTION POINT NAME&gt;</v>
      </c>
      <c r="N3100" s="1111" t="s">
        <v>1111</v>
      </c>
      <c r="O3100" s="1112">
        <v>0</v>
      </c>
      <c r="P3100" s="1111"/>
      <c r="Q3100" s="2890"/>
      <c r="R3100" s="2093"/>
      <c r="S3100" s="2883"/>
      <c r="T3100" s="2883"/>
      <c r="U3100" s="2883"/>
      <c r="V3100" s="2883"/>
      <c r="W3100" s="2863"/>
      <c r="X3100" s="2863"/>
      <c r="Y3100" s="2863"/>
      <c r="Z3100" s="2863"/>
      <c r="AA3100" s="2864"/>
      <c r="AB3100" s="1125"/>
      <c r="AC3100" s="1151"/>
      <c r="AD3100" s="1152"/>
      <c r="AE3100" s="1153"/>
      <c r="AF3100" s="1153"/>
      <c r="AG3100" s="1153"/>
      <c r="AH3100" s="124"/>
      <c r="AI3100" s="124"/>
      <c r="AJ3100" s="124"/>
      <c r="AK3100" s="124"/>
      <c r="AL3100" s="1153"/>
      <c r="AM3100" s="124"/>
      <c r="AN3100" s="124"/>
      <c r="AO3100" s="1153"/>
      <c r="AP3100" s="1161"/>
      <c r="AQ3100" s="1153"/>
      <c r="AR3100" s="1154"/>
      <c r="AS3100" s="1154"/>
      <c r="AT3100" s="1154"/>
      <c r="AU3100" s="1154"/>
      <c r="AV3100" s="1154"/>
      <c r="AW3100" s="1154"/>
      <c r="AX3100" s="1154"/>
      <c r="AY3100" s="1154"/>
      <c r="AZ3100" s="1154"/>
      <c r="BA3100" s="1154"/>
      <c r="BB3100" s="1154"/>
    </row>
    <row r="3101" spans="2:54" ht="15" customHeight="1">
      <c r="B3101" s="1155"/>
      <c r="C3101" s="3017"/>
      <c r="D3101" s="3017"/>
      <c r="E3101" s="1146" t="s">
        <v>1130</v>
      </c>
      <c r="F3101" s="1106"/>
      <c r="G3101" s="441" t="s">
        <v>93</v>
      </c>
      <c r="H3101" s="441" t="s">
        <v>1103</v>
      </c>
      <c r="I3101" s="441" t="s">
        <v>1131</v>
      </c>
      <c r="J3101" s="441" t="s">
        <v>112</v>
      </c>
      <c r="K3101" s="1111" t="s">
        <v>1110</v>
      </c>
      <c r="L3101" s="441" t="s">
        <v>1120</v>
      </c>
      <c r="M3101" s="441" t="str">
        <f t="shared" si="188"/>
        <v>&lt;INSERT CONNECTION POINT NAME&gt;</v>
      </c>
      <c r="N3101" s="1111" t="s">
        <v>1111</v>
      </c>
      <c r="O3101" s="1112">
        <v>0</v>
      </c>
      <c r="P3101" s="1111"/>
      <c r="Q3101" s="2890"/>
      <c r="R3101" s="2093"/>
      <c r="S3101" s="2883"/>
      <c r="T3101" s="2883"/>
      <c r="U3101" s="2883"/>
      <c r="V3101" s="2883"/>
      <c r="W3101" s="2863"/>
      <c r="X3101" s="2863"/>
      <c r="Y3101" s="2863"/>
      <c r="Z3101" s="2863"/>
      <c r="AA3101" s="2864"/>
      <c r="AB3101" s="1125"/>
      <c r="AC3101" s="1151"/>
      <c r="AD3101" s="1152"/>
      <c r="AE3101" s="1153"/>
      <c r="AF3101" s="1153"/>
      <c r="AG3101" s="1153"/>
      <c r="AH3101" s="124"/>
      <c r="AI3101" s="124"/>
      <c r="AJ3101" s="124"/>
      <c r="AK3101" s="124"/>
      <c r="AL3101" s="1153"/>
      <c r="AM3101" s="124"/>
      <c r="AN3101" s="124"/>
      <c r="AO3101" s="1153"/>
      <c r="AP3101" s="1161"/>
      <c r="AQ3101" s="1153"/>
      <c r="AR3101" s="1154"/>
      <c r="AS3101" s="1154"/>
      <c r="AT3101" s="1154"/>
      <c r="AU3101" s="1154"/>
      <c r="AV3101" s="1154"/>
      <c r="AW3101" s="1154"/>
      <c r="AX3101" s="1154"/>
      <c r="AY3101" s="1154"/>
      <c r="AZ3101" s="1154"/>
      <c r="BA3101" s="1154"/>
      <c r="BB3101" s="1154"/>
    </row>
    <row r="3102" spans="2:54" ht="15" customHeight="1">
      <c r="B3102" s="1155"/>
      <c r="C3102" s="3016" t="s">
        <v>1112</v>
      </c>
      <c r="D3102" s="3016"/>
      <c r="E3102" s="1146" t="s">
        <v>1127</v>
      </c>
      <c r="F3102" s="1106"/>
      <c r="G3102" s="441" t="s">
        <v>93</v>
      </c>
      <c r="H3102" s="441" t="s">
        <v>1103</v>
      </c>
      <c r="I3102" s="441" t="s">
        <v>1128</v>
      </c>
      <c r="J3102" s="441" t="s">
        <v>112</v>
      </c>
      <c r="K3102" s="1111" t="s">
        <v>1112</v>
      </c>
      <c r="L3102" s="441" t="s">
        <v>1120</v>
      </c>
      <c r="M3102" s="441" t="str">
        <f t="shared" si="188"/>
        <v>&lt;INSERT CONNECTION POINT NAME&gt;</v>
      </c>
      <c r="N3102" s="1111" t="s">
        <v>1113</v>
      </c>
      <c r="O3102" s="1111" t="s">
        <v>1113</v>
      </c>
      <c r="P3102" s="1111"/>
      <c r="Q3102" s="2891"/>
      <c r="R3102" s="2866"/>
      <c r="S3102" s="2866"/>
      <c r="T3102" s="2866"/>
      <c r="U3102" s="2866"/>
      <c r="V3102" s="2866"/>
      <c r="W3102" s="2866"/>
      <c r="X3102" s="2866"/>
      <c r="Y3102" s="2866"/>
      <c r="Z3102" s="2866"/>
      <c r="AA3102" s="2099"/>
      <c r="AB3102" s="1125"/>
      <c r="AC3102" s="1151"/>
      <c r="AD3102" s="1152"/>
      <c r="AE3102" s="1153"/>
      <c r="AF3102" s="1153"/>
      <c r="AG3102" s="1153"/>
      <c r="AH3102" s="124"/>
      <c r="AI3102" s="124"/>
      <c r="AJ3102" s="124"/>
      <c r="AK3102" s="124"/>
      <c r="AL3102" s="1153"/>
      <c r="AM3102" s="124"/>
      <c r="AN3102" s="124"/>
      <c r="AO3102" s="1153"/>
      <c r="AP3102" s="1153"/>
      <c r="AQ3102" s="1153"/>
      <c r="AR3102" s="1154"/>
      <c r="AS3102" s="1154"/>
      <c r="AT3102" s="1154"/>
      <c r="AU3102" s="1154"/>
      <c r="AV3102" s="1154"/>
      <c r="AW3102" s="1154"/>
      <c r="AX3102" s="1154"/>
      <c r="AY3102" s="1154"/>
      <c r="AZ3102" s="1154"/>
      <c r="BA3102" s="1154"/>
      <c r="BB3102" s="1154"/>
    </row>
    <row r="3103" spans="2:54" ht="15" customHeight="1">
      <c r="B3103" s="1155"/>
      <c r="C3103" s="3017"/>
      <c r="D3103" s="3017"/>
      <c r="E3103" s="1146" t="s">
        <v>1130</v>
      </c>
      <c r="F3103" s="1106"/>
      <c r="G3103" s="441" t="s">
        <v>93</v>
      </c>
      <c r="H3103" s="441" t="s">
        <v>1103</v>
      </c>
      <c r="I3103" s="441" t="s">
        <v>1131</v>
      </c>
      <c r="J3103" s="441" t="s">
        <v>112</v>
      </c>
      <c r="K3103" s="1111" t="s">
        <v>1112</v>
      </c>
      <c r="L3103" s="441" t="s">
        <v>1120</v>
      </c>
      <c r="M3103" s="441" t="str">
        <f t="shared" si="188"/>
        <v>&lt;INSERT CONNECTION POINT NAME&gt;</v>
      </c>
      <c r="N3103" s="1111" t="s">
        <v>1113</v>
      </c>
      <c r="O3103" s="1111" t="s">
        <v>1113</v>
      </c>
      <c r="P3103" s="1111"/>
      <c r="Q3103" s="2891"/>
      <c r="R3103" s="2866"/>
      <c r="S3103" s="2866"/>
      <c r="T3103" s="2866"/>
      <c r="U3103" s="2866"/>
      <c r="V3103" s="2866"/>
      <c r="W3103" s="2866"/>
      <c r="X3103" s="2866"/>
      <c r="Y3103" s="2866"/>
      <c r="Z3103" s="2866"/>
      <c r="AA3103" s="2099"/>
      <c r="AB3103" s="1125"/>
      <c r="AC3103" s="1151"/>
      <c r="AD3103" s="1152"/>
      <c r="AE3103" s="1153"/>
      <c r="AF3103" s="1153"/>
      <c r="AG3103" s="1153"/>
      <c r="AH3103" s="124"/>
      <c r="AI3103" s="124"/>
      <c r="AJ3103" s="124"/>
      <c r="AK3103" s="124"/>
      <c r="AL3103" s="1153"/>
      <c r="AM3103" s="124"/>
      <c r="AN3103" s="124"/>
      <c r="AO3103" s="1153"/>
      <c r="AP3103" s="1153"/>
      <c r="AQ3103" s="1153"/>
      <c r="AR3103" s="1154"/>
      <c r="AS3103" s="1154"/>
      <c r="AT3103" s="1154"/>
      <c r="AU3103" s="1154"/>
      <c r="AV3103" s="1154"/>
      <c r="AW3103" s="1154"/>
      <c r="AX3103" s="1154"/>
      <c r="AY3103" s="1154"/>
      <c r="AZ3103" s="1154"/>
      <c r="BA3103" s="1154"/>
      <c r="BB3103" s="1154"/>
    </row>
    <row r="3104" spans="2:54" ht="15" customHeight="1">
      <c r="B3104" s="1155"/>
      <c r="C3104" s="3016" t="s">
        <v>1134</v>
      </c>
      <c r="D3104" s="3016" t="s">
        <v>833</v>
      </c>
      <c r="E3104" s="1146" t="s">
        <v>1127</v>
      </c>
      <c r="F3104" s="1106"/>
      <c r="G3104" s="441" t="s">
        <v>93</v>
      </c>
      <c r="H3104" s="441" t="s">
        <v>1103</v>
      </c>
      <c r="I3104" s="441" t="s">
        <v>1128</v>
      </c>
      <c r="J3104" s="441" t="s">
        <v>112</v>
      </c>
      <c r="K3104" s="1111" t="s">
        <v>1134</v>
      </c>
      <c r="L3104" s="441" t="s">
        <v>1120</v>
      </c>
      <c r="M3104" s="441" t="str">
        <f t="shared" si="188"/>
        <v>&lt;INSERT CONNECTION POINT NAME&gt;</v>
      </c>
      <c r="N3104" s="1111" t="s">
        <v>1115</v>
      </c>
      <c r="O3104" s="1111" t="s">
        <v>833</v>
      </c>
      <c r="P3104" s="1111"/>
      <c r="Q3104" s="2892"/>
      <c r="R3104" s="2096"/>
      <c r="S3104" s="2870"/>
      <c r="T3104" s="2870"/>
      <c r="U3104" s="2870"/>
      <c r="V3104" s="2870"/>
      <c r="W3104" s="2870"/>
      <c r="X3104" s="2870"/>
      <c r="Y3104" s="2870"/>
      <c r="Z3104" s="2870"/>
      <c r="AA3104" s="2871"/>
      <c r="AB3104" s="1125"/>
      <c r="AC3104" s="1151"/>
      <c r="AD3104" s="1152"/>
      <c r="AE3104" s="1153"/>
      <c r="AF3104" s="1153"/>
      <c r="AG3104" s="1153"/>
      <c r="AH3104" s="124"/>
      <c r="AI3104" s="124"/>
      <c r="AJ3104" s="124"/>
      <c r="AK3104" s="124"/>
      <c r="AL3104" s="1153"/>
      <c r="AM3104" s="124"/>
      <c r="AN3104" s="124"/>
      <c r="AO3104" s="1153"/>
      <c r="AP3104" s="1153"/>
      <c r="AQ3104" s="1153"/>
      <c r="AR3104" s="1154"/>
      <c r="AS3104" s="1154"/>
      <c r="AT3104" s="1154"/>
      <c r="AU3104" s="1154"/>
      <c r="AV3104" s="1154"/>
      <c r="AW3104" s="1154"/>
      <c r="AX3104" s="1154"/>
      <c r="AY3104" s="1154"/>
      <c r="AZ3104" s="1154"/>
      <c r="BA3104" s="1154"/>
      <c r="BB3104" s="1154"/>
    </row>
    <row r="3105" spans="2:54" ht="15" customHeight="1">
      <c r="B3105" s="1155"/>
      <c r="C3105" s="3017"/>
      <c r="D3105" s="3017"/>
      <c r="E3105" s="1146" t="s">
        <v>1130</v>
      </c>
      <c r="F3105" s="1106"/>
      <c r="G3105" s="441" t="s">
        <v>93</v>
      </c>
      <c r="H3105" s="441" t="s">
        <v>1103</v>
      </c>
      <c r="I3105" s="441" t="s">
        <v>1131</v>
      </c>
      <c r="J3105" s="441" t="s">
        <v>112</v>
      </c>
      <c r="K3105" s="1111" t="s">
        <v>1134</v>
      </c>
      <c r="L3105" s="441" t="s">
        <v>1120</v>
      </c>
      <c r="M3105" s="441" t="str">
        <f t="shared" si="188"/>
        <v>&lt;INSERT CONNECTION POINT NAME&gt;</v>
      </c>
      <c r="N3105" s="1111" t="s">
        <v>1115</v>
      </c>
      <c r="O3105" s="1111" t="s">
        <v>833</v>
      </c>
      <c r="P3105" s="1111"/>
      <c r="Q3105" s="2892"/>
      <c r="R3105" s="2096"/>
      <c r="S3105" s="2870"/>
      <c r="T3105" s="2870"/>
      <c r="U3105" s="2870"/>
      <c r="V3105" s="2870"/>
      <c r="W3105" s="2870"/>
      <c r="X3105" s="2870"/>
      <c r="Y3105" s="2870"/>
      <c r="Z3105" s="2870"/>
      <c r="AA3105" s="2871"/>
      <c r="AB3105" s="1125"/>
      <c r="AC3105" s="1151"/>
      <c r="AD3105" s="1152"/>
      <c r="AE3105" s="1153"/>
      <c r="AF3105" s="1153"/>
      <c r="AG3105" s="1153"/>
      <c r="AH3105" s="124"/>
      <c r="AI3105" s="124"/>
      <c r="AJ3105" s="124"/>
      <c r="AK3105" s="124"/>
      <c r="AL3105" s="1153"/>
      <c r="AM3105" s="124"/>
      <c r="AN3105" s="124"/>
      <c r="AO3105" s="1153"/>
      <c r="AP3105" s="1153"/>
      <c r="AQ3105" s="1153"/>
      <c r="AR3105" s="1154"/>
      <c r="AS3105" s="1154"/>
      <c r="AT3105" s="1154"/>
      <c r="AU3105" s="1154"/>
      <c r="AV3105" s="1154"/>
      <c r="AW3105" s="1154"/>
      <c r="AX3105" s="1154"/>
      <c r="AY3105" s="1154"/>
      <c r="AZ3105" s="1154"/>
      <c r="BA3105" s="1154"/>
      <c r="BB3105" s="1154"/>
    </row>
    <row r="3106" spans="2:54" ht="15" customHeight="1">
      <c r="B3106" s="1155"/>
      <c r="C3106" s="3016" t="s">
        <v>1135</v>
      </c>
      <c r="D3106" s="3016" t="s">
        <v>833</v>
      </c>
      <c r="E3106" s="1146" t="s">
        <v>1127</v>
      </c>
      <c r="F3106" s="1106"/>
      <c r="G3106" s="441" t="s">
        <v>93</v>
      </c>
      <c r="H3106" s="441" t="s">
        <v>1103</v>
      </c>
      <c r="I3106" s="441" t="s">
        <v>1128</v>
      </c>
      <c r="J3106" s="441" t="s">
        <v>112</v>
      </c>
      <c r="K3106" s="1111" t="s">
        <v>1135</v>
      </c>
      <c r="L3106" s="441" t="s">
        <v>1120</v>
      </c>
      <c r="M3106" s="441" t="str">
        <f t="shared" si="188"/>
        <v>&lt;INSERT CONNECTION POINT NAME&gt;</v>
      </c>
      <c r="N3106" s="1111" t="s">
        <v>1106</v>
      </c>
      <c r="O3106" s="1111" t="s">
        <v>833</v>
      </c>
      <c r="P3106" s="1111"/>
      <c r="Q3106" s="2892"/>
      <c r="R3106" s="2096"/>
      <c r="S3106" s="2870"/>
      <c r="T3106" s="2870"/>
      <c r="U3106" s="2870"/>
      <c r="V3106" s="2870"/>
      <c r="W3106" s="2870"/>
      <c r="X3106" s="2870"/>
      <c r="Y3106" s="2870"/>
      <c r="Z3106" s="2870"/>
      <c r="AA3106" s="2871"/>
      <c r="AB3106" s="1125"/>
      <c r="AC3106" s="1151"/>
      <c r="AD3106" s="1152"/>
      <c r="AE3106" s="1153"/>
      <c r="AF3106" s="1153"/>
      <c r="AG3106" s="1153"/>
      <c r="AH3106" s="124"/>
      <c r="AI3106" s="124"/>
      <c r="AJ3106" s="124"/>
      <c r="AK3106" s="124"/>
      <c r="AL3106" s="1153"/>
      <c r="AM3106" s="124"/>
      <c r="AN3106" s="124"/>
      <c r="AO3106" s="1153"/>
      <c r="AP3106" s="1153"/>
      <c r="AQ3106" s="1153"/>
      <c r="AR3106" s="1154"/>
      <c r="AS3106" s="1154"/>
      <c r="AT3106" s="1154"/>
      <c r="AU3106" s="1154"/>
      <c r="AV3106" s="1154"/>
      <c r="AW3106" s="1154"/>
      <c r="AX3106" s="1154"/>
      <c r="AY3106" s="1154"/>
      <c r="AZ3106" s="1154"/>
      <c r="BA3106" s="1154"/>
      <c r="BB3106" s="1154"/>
    </row>
    <row r="3107" spans="2:54" ht="15" customHeight="1">
      <c r="B3107" s="1155"/>
      <c r="C3107" s="3017"/>
      <c r="D3107" s="3017"/>
      <c r="E3107" s="1146" t="s">
        <v>1130</v>
      </c>
      <c r="F3107" s="1106"/>
      <c r="G3107" s="441" t="s">
        <v>93</v>
      </c>
      <c r="H3107" s="441" t="s">
        <v>1103</v>
      </c>
      <c r="I3107" s="441" t="s">
        <v>1131</v>
      </c>
      <c r="J3107" s="441" t="s">
        <v>112</v>
      </c>
      <c r="K3107" s="1111" t="s">
        <v>1135</v>
      </c>
      <c r="L3107" s="441" t="s">
        <v>1120</v>
      </c>
      <c r="M3107" s="441" t="str">
        <f t="shared" si="188"/>
        <v>&lt;INSERT CONNECTION POINT NAME&gt;</v>
      </c>
      <c r="N3107" s="1111" t="s">
        <v>1106</v>
      </c>
      <c r="O3107" s="1111" t="s">
        <v>833</v>
      </c>
      <c r="P3107" s="1111"/>
      <c r="Q3107" s="2892"/>
      <c r="R3107" s="2096"/>
      <c r="S3107" s="2870"/>
      <c r="T3107" s="2870"/>
      <c r="U3107" s="2870"/>
      <c r="V3107" s="2870"/>
      <c r="W3107" s="2870"/>
      <c r="X3107" s="2870"/>
      <c r="Y3107" s="2870"/>
      <c r="Z3107" s="2870"/>
      <c r="AA3107" s="2871"/>
      <c r="AB3107" s="1125"/>
      <c r="AC3107" s="1151"/>
      <c r="AD3107" s="1152"/>
      <c r="AE3107" s="1153"/>
      <c r="AF3107" s="1153"/>
      <c r="AG3107" s="1153"/>
      <c r="AH3107" s="124"/>
      <c r="AI3107" s="124"/>
      <c r="AJ3107" s="124"/>
      <c r="AK3107" s="124"/>
      <c r="AL3107" s="1153"/>
      <c r="AM3107" s="124"/>
      <c r="AN3107" s="124"/>
      <c r="AO3107" s="1153"/>
      <c r="AP3107" s="1153"/>
      <c r="AQ3107" s="1153"/>
      <c r="AR3107" s="1154"/>
      <c r="AS3107" s="1154"/>
      <c r="AT3107" s="1154"/>
      <c r="AU3107" s="1154"/>
      <c r="AV3107" s="1154"/>
      <c r="AW3107" s="1154"/>
      <c r="AX3107" s="1154"/>
      <c r="AY3107" s="1154"/>
      <c r="AZ3107" s="1154"/>
      <c r="BA3107" s="1154"/>
      <c r="BB3107" s="1154"/>
    </row>
    <row r="3108" spans="2:54" ht="15" customHeight="1">
      <c r="B3108" s="1155"/>
      <c r="C3108" s="3016" t="s">
        <v>1135</v>
      </c>
      <c r="D3108" s="3016" t="s">
        <v>842</v>
      </c>
      <c r="E3108" s="1146" t="s">
        <v>1127</v>
      </c>
      <c r="F3108" s="1106"/>
      <c r="G3108" s="441" t="s">
        <v>93</v>
      </c>
      <c r="H3108" s="441" t="s">
        <v>1103</v>
      </c>
      <c r="I3108" s="441" t="s">
        <v>1128</v>
      </c>
      <c r="J3108" s="441" t="s">
        <v>112</v>
      </c>
      <c r="K3108" s="1111" t="s">
        <v>1135</v>
      </c>
      <c r="L3108" s="441" t="s">
        <v>1120</v>
      </c>
      <c r="M3108" s="441" t="str">
        <f t="shared" si="188"/>
        <v>&lt;INSERT CONNECTION POINT NAME&gt;</v>
      </c>
      <c r="N3108" s="1111" t="s">
        <v>1106</v>
      </c>
      <c r="O3108" s="1111" t="s">
        <v>842</v>
      </c>
      <c r="P3108" s="1111"/>
      <c r="Q3108" s="2892"/>
      <c r="R3108" s="2096"/>
      <c r="S3108" s="2870"/>
      <c r="T3108" s="2870"/>
      <c r="U3108" s="2870"/>
      <c r="V3108" s="2870"/>
      <c r="W3108" s="2870"/>
      <c r="X3108" s="2870"/>
      <c r="Y3108" s="2870"/>
      <c r="Z3108" s="2870"/>
      <c r="AA3108" s="2871"/>
      <c r="AB3108" s="1125"/>
      <c r="AC3108" s="1151"/>
      <c r="AD3108" s="1152"/>
      <c r="AE3108" s="1153"/>
      <c r="AF3108" s="1153"/>
      <c r="AG3108" s="1153"/>
      <c r="AH3108" s="124"/>
      <c r="AI3108" s="124"/>
      <c r="AJ3108" s="124"/>
      <c r="AK3108" s="124"/>
      <c r="AL3108" s="1153"/>
      <c r="AM3108" s="124"/>
      <c r="AN3108" s="124"/>
      <c r="AO3108" s="1153"/>
      <c r="AP3108" s="1153"/>
      <c r="AQ3108" s="1153"/>
      <c r="AR3108" s="1154"/>
      <c r="AS3108" s="1154"/>
      <c r="AT3108" s="1154"/>
      <c r="AU3108" s="1154"/>
      <c r="AV3108" s="1154"/>
      <c r="AW3108" s="1154"/>
      <c r="AX3108" s="1154"/>
      <c r="AY3108" s="1154"/>
      <c r="AZ3108" s="1154"/>
      <c r="BA3108" s="1154"/>
      <c r="BB3108" s="1154"/>
    </row>
    <row r="3109" spans="2:54" ht="15" customHeight="1">
      <c r="B3109" s="1155"/>
      <c r="C3109" s="3017"/>
      <c r="D3109" s="3017"/>
      <c r="E3109" s="1146" t="s">
        <v>1130</v>
      </c>
      <c r="F3109" s="1106"/>
      <c r="G3109" s="441" t="s">
        <v>93</v>
      </c>
      <c r="H3109" s="441" t="s">
        <v>1103</v>
      </c>
      <c r="I3109" s="441" t="s">
        <v>1131</v>
      </c>
      <c r="J3109" s="441" t="s">
        <v>112</v>
      </c>
      <c r="K3109" s="1111" t="s">
        <v>1135</v>
      </c>
      <c r="L3109" s="441" t="s">
        <v>1120</v>
      </c>
      <c r="M3109" s="441" t="str">
        <f t="shared" si="188"/>
        <v>&lt;INSERT CONNECTION POINT NAME&gt;</v>
      </c>
      <c r="N3109" s="1111" t="s">
        <v>1106</v>
      </c>
      <c r="O3109" s="1111" t="s">
        <v>842</v>
      </c>
      <c r="P3109" s="1111"/>
      <c r="Q3109" s="2892"/>
      <c r="R3109" s="2096"/>
      <c r="S3109" s="2870"/>
      <c r="T3109" s="2870"/>
      <c r="U3109" s="2870"/>
      <c r="V3109" s="2870"/>
      <c r="W3109" s="2870"/>
      <c r="X3109" s="2870"/>
      <c r="Y3109" s="2870"/>
      <c r="Z3109" s="2870"/>
      <c r="AA3109" s="2871"/>
      <c r="AB3109" s="1125"/>
      <c r="AC3109" s="1151"/>
      <c r="AD3109" s="1152"/>
      <c r="AE3109" s="1153"/>
      <c r="AF3109" s="1153"/>
      <c r="AG3109" s="1153"/>
      <c r="AH3109" s="124"/>
      <c r="AI3109" s="124"/>
      <c r="AJ3109" s="124"/>
      <c r="AK3109" s="124"/>
      <c r="AL3109" s="1153"/>
      <c r="AM3109" s="124"/>
      <c r="AN3109" s="124"/>
      <c r="AO3109" s="1153"/>
      <c r="AP3109" s="1153"/>
      <c r="AQ3109" s="1153"/>
      <c r="AR3109" s="1154"/>
      <c r="AS3109" s="1154"/>
      <c r="AT3109" s="1154"/>
      <c r="AU3109" s="1154"/>
      <c r="AV3109" s="1154"/>
      <c r="AW3109" s="1154"/>
      <c r="AX3109" s="1154"/>
      <c r="AY3109" s="1154"/>
      <c r="AZ3109" s="1154"/>
      <c r="BA3109" s="1154"/>
      <c r="BB3109" s="1154"/>
    </row>
    <row r="3110" spans="2:54" ht="15" customHeight="1">
      <c r="B3110" s="1155"/>
      <c r="C3110" s="3016" t="s">
        <v>1136</v>
      </c>
      <c r="D3110" s="3016" t="s">
        <v>833</v>
      </c>
      <c r="E3110" s="1146" t="s">
        <v>1127</v>
      </c>
      <c r="F3110" s="1106"/>
      <c r="G3110" s="441" t="s">
        <v>93</v>
      </c>
      <c r="H3110" s="441" t="s">
        <v>1103</v>
      </c>
      <c r="I3110" s="441" t="s">
        <v>1128</v>
      </c>
      <c r="J3110" s="441" t="s">
        <v>112</v>
      </c>
      <c r="K3110" s="1111" t="s">
        <v>1136</v>
      </c>
      <c r="L3110" s="441" t="s">
        <v>1120</v>
      </c>
      <c r="M3110" s="441" t="str">
        <f t="shared" si="188"/>
        <v>&lt;INSERT CONNECTION POINT NAME&gt;</v>
      </c>
      <c r="N3110" s="1111" t="s">
        <v>1106</v>
      </c>
      <c r="O3110" s="1111" t="s">
        <v>833</v>
      </c>
      <c r="P3110" s="1111"/>
      <c r="Q3110" s="2892"/>
      <c r="R3110" s="2096"/>
      <c r="S3110" s="2870"/>
      <c r="T3110" s="2870"/>
      <c r="U3110" s="2870"/>
      <c r="V3110" s="2870"/>
      <c r="W3110" s="2870"/>
      <c r="X3110" s="2870"/>
      <c r="Y3110" s="2870"/>
      <c r="Z3110" s="2870"/>
      <c r="AA3110" s="2871"/>
      <c r="AB3110" s="1125"/>
      <c r="AC3110" s="1151"/>
      <c r="AD3110" s="1152"/>
      <c r="AE3110" s="1153"/>
      <c r="AF3110" s="1153"/>
      <c r="AG3110" s="1153"/>
      <c r="AH3110" s="124"/>
      <c r="AI3110" s="124"/>
      <c r="AJ3110" s="124"/>
      <c r="AK3110" s="124"/>
      <c r="AL3110" s="1153"/>
      <c r="AM3110" s="124"/>
      <c r="AN3110" s="124"/>
      <c r="AO3110" s="1153"/>
      <c r="AP3110" s="1153"/>
      <c r="AQ3110" s="1153"/>
      <c r="AR3110" s="1154"/>
      <c r="AS3110" s="1154"/>
      <c r="AT3110" s="1154"/>
      <c r="AU3110" s="1154"/>
      <c r="AV3110" s="1154"/>
      <c r="AW3110" s="1154"/>
      <c r="AX3110" s="1154"/>
      <c r="AY3110" s="1154"/>
      <c r="AZ3110" s="1154"/>
      <c r="BA3110" s="1154"/>
      <c r="BB3110" s="1154"/>
    </row>
    <row r="3111" spans="2:54" ht="15" customHeight="1">
      <c r="B3111" s="1155"/>
      <c r="C3111" s="3017"/>
      <c r="D3111" s="3017"/>
      <c r="E3111" s="1146" t="s">
        <v>1130</v>
      </c>
      <c r="F3111" s="1106"/>
      <c r="G3111" s="441" t="s">
        <v>93</v>
      </c>
      <c r="H3111" s="441" t="s">
        <v>1103</v>
      </c>
      <c r="I3111" s="441" t="s">
        <v>1131</v>
      </c>
      <c r="J3111" s="441" t="s">
        <v>112</v>
      </c>
      <c r="K3111" s="1111" t="s">
        <v>1136</v>
      </c>
      <c r="L3111" s="441" t="s">
        <v>1120</v>
      </c>
      <c r="M3111" s="441" t="str">
        <f t="shared" si="188"/>
        <v>&lt;INSERT CONNECTION POINT NAME&gt;</v>
      </c>
      <c r="N3111" s="1111" t="s">
        <v>1106</v>
      </c>
      <c r="O3111" s="1111" t="s">
        <v>833</v>
      </c>
      <c r="P3111" s="1111"/>
      <c r="Q3111" s="2100"/>
      <c r="R3111" s="2101"/>
      <c r="S3111" s="2102"/>
      <c r="T3111" s="2102"/>
      <c r="U3111" s="2102"/>
      <c r="V3111" s="2102"/>
      <c r="W3111" s="2102"/>
      <c r="X3111" s="2102"/>
      <c r="Y3111" s="2102"/>
      <c r="Z3111" s="2102"/>
      <c r="AA3111" s="2103"/>
      <c r="AB3111" s="1125"/>
      <c r="AC3111" s="1151"/>
      <c r="AD3111" s="1152"/>
      <c r="AE3111" s="1153"/>
      <c r="AF3111" s="1153"/>
      <c r="AG3111" s="1153"/>
      <c r="AH3111" s="124"/>
      <c r="AI3111" s="124"/>
      <c r="AJ3111" s="124"/>
      <c r="AK3111" s="124"/>
      <c r="AL3111" s="1153"/>
      <c r="AM3111" s="124"/>
      <c r="AN3111" s="124"/>
      <c r="AO3111" s="1153"/>
      <c r="AP3111" s="1153"/>
      <c r="AQ3111" s="1153"/>
      <c r="AR3111" s="1154"/>
      <c r="AS3111" s="1154"/>
      <c r="AT3111" s="1154"/>
      <c r="AU3111" s="1154"/>
      <c r="AV3111" s="1154"/>
      <c r="AW3111" s="1154"/>
      <c r="AX3111" s="1154"/>
      <c r="AY3111" s="1154"/>
      <c r="AZ3111" s="1154"/>
      <c r="BA3111" s="1154"/>
      <c r="BB3111" s="1154"/>
    </row>
    <row r="3112" spans="2:54" ht="15" customHeight="1">
      <c r="B3112" s="1155"/>
      <c r="C3112" s="3016" t="s">
        <v>1136</v>
      </c>
      <c r="D3112" s="3016" t="s">
        <v>842</v>
      </c>
      <c r="E3112" s="1146" t="s">
        <v>1127</v>
      </c>
      <c r="F3112" s="1106"/>
      <c r="G3112" s="441" t="s">
        <v>93</v>
      </c>
      <c r="H3112" s="441" t="s">
        <v>1103</v>
      </c>
      <c r="I3112" s="441" t="s">
        <v>1128</v>
      </c>
      <c r="J3112" s="441" t="s">
        <v>112</v>
      </c>
      <c r="K3112" s="1111" t="s">
        <v>1136</v>
      </c>
      <c r="L3112" s="441" t="s">
        <v>1120</v>
      </c>
      <c r="M3112" s="441" t="str">
        <f t="shared" si="188"/>
        <v>&lt;INSERT CONNECTION POINT NAME&gt;</v>
      </c>
      <c r="N3112" s="1111" t="s">
        <v>1106</v>
      </c>
      <c r="O3112" s="1111" t="s">
        <v>842</v>
      </c>
      <c r="P3112" s="1111"/>
      <c r="Q3112" s="2100"/>
      <c r="R3112" s="2101"/>
      <c r="S3112" s="2102"/>
      <c r="T3112" s="2102"/>
      <c r="U3112" s="2102"/>
      <c r="V3112" s="2102"/>
      <c r="W3112" s="2102"/>
      <c r="X3112" s="2102"/>
      <c r="Y3112" s="2102"/>
      <c r="Z3112" s="2102"/>
      <c r="AA3112" s="2103"/>
      <c r="AB3112" s="1125"/>
      <c r="AC3112" s="1151"/>
      <c r="AD3112" s="1152"/>
      <c r="AE3112" s="1153"/>
      <c r="AF3112" s="1153"/>
      <c r="AG3112" s="1153"/>
      <c r="AH3112" s="124"/>
      <c r="AI3112" s="124"/>
      <c r="AJ3112" s="124"/>
      <c r="AK3112" s="124"/>
      <c r="AL3112" s="1153"/>
      <c r="AM3112" s="124"/>
      <c r="AN3112" s="124"/>
      <c r="AO3112" s="1153"/>
      <c r="AP3112" s="1153"/>
      <c r="AQ3112" s="1153"/>
      <c r="AR3112" s="1154"/>
      <c r="AS3112" s="1154"/>
      <c r="AT3112" s="1154"/>
      <c r="AU3112" s="1154"/>
      <c r="AV3112" s="1154"/>
      <c r="AW3112" s="1154"/>
      <c r="AX3112" s="1154"/>
      <c r="AY3112" s="1154"/>
      <c r="AZ3112" s="1154"/>
      <c r="BA3112" s="1154"/>
      <c r="BB3112" s="1154"/>
    </row>
    <row r="3113" spans="2:54" ht="15" customHeight="1" thickBot="1">
      <c r="B3113" s="2872"/>
      <c r="C3113" s="3018"/>
      <c r="D3113" s="3018"/>
      <c r="E3113" s="2873" t="s">
        <v>1130</v>
      </c>
      <c r="F3113" s="1106"/>
      <c r="G3113" s="441" t="s">
        <v>93</v>
      </c>
      <c r="H3113" s="441" t="s">
        <v>1103</v>
      </c>
      <c r="I3113" s="441" t="s">
        <v>1131</v>
      </c>
      <c r="J3113" s="441" t="s">
        <v>112</v>
      </c>
      <c r="K3113" s="1111" t="s">
        <v>1136</v>
      </c>
      <c r="L3113" s="441" t="s">
        <v>1120</v>
      </c>
      <c r="M3113" s="441" t="str">
        <f t="shared" si="188"/>
        <v>&lt;INSERT CONNECTION POINT NAME&gt;</v>
      </c>
      <c r="N3113" s="1111" t="s">
        <v>1106</v>
      </c>
      <c r="O3113" s="1111" t="s">
        <v>842</v>
      </c>
      <c r="P3113" s="1111"/>
      <c r="Q3113" s="2893"/>
      <c r="R3113" s="2894"/>
      <c r="S3113" s="2877"/>
      <c r="T3113" s="2877"/>
      <c r="U3113" s="2877"/>
      <c r="V3113" s="2877"/>
      <c r="W3113" s="2877"/>
      <c r="X3113" s="2877"/>
      <c r="Y3113" s="2877"/>
      <c r="Z3113" s="2877"/>
      <c r="AA3113" s="2878"/>
      <c r="AB3113" s="1162"/>
      <c r="AC3113" s="1151"/>
      <c r="AD3113" s="1152"/>
      <c r="AE3113" s="1153"/>
      <c r="AF3113" s="1153"/>
      <c r="AG3113" s="1153"/>
      <c r="AH3113" s="124"/>
      <c r="AI3113" s="124"/>
      <c r="AJ3113" s="124"/>
      <c r="AK3113" s="124"/>
      <c r="AL3113" s="1153"/>
      <c r="AM3113" s="124"/>
      <c r="AN3113" s="124"/>
      <c r="AO3113" s="1153"/>
      <c r="AP3113" s="1153"/>
      <c r="AQ3113" s="1153"/>
      <c r="AR3113" s="1154"/>
      <c r="AS3113" s="1154"/>
      <c r="AT3113" s="1154"/>
      <c r="AU3113" s="1154"/>
      <c r="AV3113" s="1154"/>
      <c r="AW3113" s="1154"/>
      <c r="AX3113" s="1154"/>
      <c r="AY3113" s="1154"/>
      <c r="AZ3113" s="1154"/>
      <c r="BA3113" s="1154"/>
      <c r="BB3113" s="1154"/>
    </row>
    <row r="3114" spans="2:54" ht="15" customHeight="1">
      <c r="B3114" s="1145" t="s">
        <v>1125</v>
      </c>
      <c r="C3114" s="3019" t="s">
        <v>1126</v>
      </c>
      <c r="D3114" s="3019" t="s">
        <v>842</v>
      </c>
      <c r="E3114" s="1146" t="s">
        <v>1127</v>
      </c>
      <c r="F3114" s="1106"/>
      <c r="G3114" s="441" t="s">
        <v>93</v>
      </c>
      <c r="H3114" s="441" t="s">
        <v>1103</v>
      </c>
      <c r="I3114" s="441" t="s">
        <v>1128</v>
      </c>
      <c r="J3114" s="441" t="s">
        <v>112</v>
      </c>
      <c r="K3114" s="441" t="s">
        <v>1126</v>
      </c>
      <c r="L3114" s="441" t="s">
        <v>1120</v>
      </c>
      <c r="M3114" s="441" t="str">
        <f t="shared" ref="M3114" si="190">B3114</f>
        <v>&lt;INSERT CONNECTION POINT NAME&gt;</v>
      </c>
      <c r="N3114" s="441" t="s">
        <v>1129</v>
      </c>
      <c r="O3114" s="441" t="s">
        <v>842</v>
      </c>
      <c r="P3114" s="1111"/>
      <c r="Q3114" s="1147"/>
      <c r="R3114" s="1148"/>
      <c r="S3114" s="1149"/>
      <c r="T3114" s="1149"/>
      <c r="U3114" s="1149"/>
      <c r="V3114" s="1149"/>
      <c r="W3114" s="1149"/>
      <c r="X3114" s="1149"/>
      <c r="Y3114" s="1149"/>
      <c r="Z3114" s="1149"/>
      <c r="AA3114" s="1150"/>
      <c r="AB3114" s="1125"/>
      <c r="AC3114" s="1151"/>
      <c r="AD3114" s="1152"/>
      <c r="AE3114" s="1153"/>
      <c r="AF3114" s="1153"/>
      <c r="AG3114" s="1153"/>
      <c r="AH3114" s="124"/>
      <c r="AI3114" s="124"/>
      <c r="AJ3114" s="124"/>
      <c r="AK3114" s="124"/>
      <c r="AL3114" s="124"/>
      <c r="AM3114" s="124"/>
      <c r="AN3114" s="124"/>
      <c r="AO3114" s="124"/>
      <c r="AP3114" s="124"/>
      <c r="AQ3114" s="1153"/>
      <c r="AR3114" s="1154"/>
      <c r="AS3114" s="1154"/>
      <c r="AT3114" s="1154"/>
      <c r="AU3114" s="1154"/>
      <c r="AV3114" s="1154"/>
      <c r="AW3114" s="1154"/>
      <c r="AX3114" s="1154"/>
      <c r="AY3114" s="1154"/>
      <c r="AZ3114" s="1154"/>
      <c r="BA3114" s="1154"/>
      <c r="BB3114" s="1154"/>
    </row>
    <row r="3115" spans="2:54" ht="15" customHeight="1">
      <c r="B3115" s="1155"/>
      <c r="C3115" s="3017"/>
      <c r="D3115" s="3017"/>
      <c r="E3115" s="1146" t="s">
        <v>1130</v>
      </c>
      <c r="F3115" s="1106"/>
      <c r="G3115" s="441" t="s">
        <v>93</v>
      </c>
      <c r="H3115" s="441" t="s">
        <v>1103</v>
      </c>
      <c r="I3115" s="441" t="s">
        <v>1131</v>
      </c>
      <c r="J3115" s="441" t="s">
        <v>112</v>
      </c>
      <c r="K3115" s="441" t="s">
        <v>1126</v>
      </c>
      <c r="L3115" s="441" t="s">
        <v>1120</v>
      </c>
      <c r="M3115" s="441" t="str">
        <f t="shared" si="188"/>
        <v>&lt;INSERT CONNECTION POINT NAME&gt;</v>
      </c>
      <c r="N3115" s="441" t="s">
        <v>1129</v>
      </c>
      <c r="O3115" s="441" t="s">
        <v>842</v>
      </c>
      <c r="P3115" s="1111"/>
      <c r="Q3115" s="1156"/>
      <c r="R3115" s="1157"/>
      <c r="S3115" s="1158"/>
      <c r="T3115" s="1158"/>
      <c r="U3115" s="1158"/>
      <c r="V3115" s="1158"/>
      <c r="W3115" s="1158"/>
      <c r="X3115" s="1158"/>
      <c r="Y3115" s="1158"/>
      <c r="Z3115" s="1158"/>
      <c r="AA3115" s="1159"/>
      <c r="AB3115" s="1125"/>
      <c r="AC3115" s="1151"/>
      <c r="AD3115" s="1152"/>
      <c r="AE3115" s="1153"/>
      <c r="AF3115" s="1153"/>
      <c r="AG3115" s="1153"/>
      <c r="AH3115" s="124"/>
      <c r="AI3115" s="124"/>
      <c r="AJ3115" s="124"/>
      <c r="AK3115" s="124"/>
      <c r="AL3115" s="124"/>
      <c r="AM3115" s="124"/>
      <c r="AN3115" s="124"/>
      <c r="AO3115" s="124"/>
      <c r="AP3115" s="124"/>
      <c r="AQ3115" s="1153"/>
      <c r="AR3115" s="1154"/>
      <c r="AS3115" s="1154"/>
      <c r="AT3115" s="1154"/>
      <c r="AU3115" s="1154"/>
      <c r="AV3115" s="1154"/>
      <c r="AW3115" s="1154"/>
      <c r="AX3115" s="1154"/>
      <c r="AY3115" s="1154"/>
      <c r="AZ3115" s="1154"/>
      <c r="BA3115" s="1154"/>
      <c r="BB3115" s="1154"/>
    </row>
    <row r="3116" spans="2:54" ht="15" customHeight="1">
      <c r="B3116" s="1155"/>
      <c r="C3116" s="3016" t="s">
        <v>1132</v>
      </c>
      <c r="D3116" s="3016" t="s">
        <v>833</v>
      </c>
      <c r="E3116" s="1146" t="s">
        <v>1127</v>
      </c>
      <c r="F3116" s="1106"/>
      <c r="G3116" s="441" t="s">
        <v>93</v>
      </c>
      <c r="H3116" s="441" t="s">
        <v>1103</v>
      </c>
      <c r="I3116" s="441" t="s">
        <v>1128</v>
      </c>
      <c r="J3116" s="441" t="s">
        <v>112</v>
      </c>
      <c r="K3116" s="1111" t="s">
        <v>1132</v>
      </c>
      <c r="L3116" s="441" t="s">
        <v>1120</v>
      </c>
      <c r="M3116" s="441" t="str">
        <f t="shared" si="188"/>
        <v>&lt;INSERT CONNECTION POINT NAME&gt;</v>
      </c>
      <c r="N3116" s="1111" t="s">
        <v>1106</v>
      </c>
      <c r="O3116" s="1111" t="s">
        <v>833</v>
      </c>
      <c r="P3116" s="1111"/>
      <c r="Q3116" s="2850"/>
      <c r="R3116" s="2097"/>
      <c r="S3116" s="2851"/>
      <c r="T3116" s="2851"/>
      <c r="U3116" s="2851"/>
      <c r="V3116" s="2851"/>
      <c r="W3116" s="2852"/>
      <c r="X3116" s="2852"/>
      <c r="Y3116" s="2852"/>
      <c r="Z3116" s="2852"/>
      <c r="AA3116" s="2853"/>
      <c r="AB3116" s="1125"/>
      <c r="AC3116" s="1151"/>
      <c r="AD3116" s="1152"/>
      <c r="AE3116" s="1153"/>
      <c r="AF3116" s="1153"/>
      <c r="AG3116" s="1153"/>
      <c r="AH3116" s="124"/>
      <c r="AI3116" s="124"/>
      <c r="AJ3116" s="124"/>
      <c r="AK3116" s="124"/>
      <c r="AL3116" s="1153"/>
      <c r="AM3116" s="124"/>
      <c r="AN3116" s="124"/>
      <c r="AO3116" s="1153"/>
      <c r="AP3116" s="1153"/>
      <c r="AQ3116" s="1153"/>
      <c r="AR3116" s="1154"/>
      <c r="AS3116" s="1154"/>
      <c r="AT3116" s="1154"/>
      <c r="AU3116" s="1160"/>
      <c r="AV3116" s="1154"/>
      <c r="AW3116" s="1154"/>
      <c r="AX3116" s="1154"/>
      <c r="AY3116" s="1154"/>
      <c r="AZ3116" s="1154"/>
      <c r="BA3116" s="1154"/>
      <c r="BB3116" s="1154"/>
    </row>
    <row r="3117" spans="2:54" ht="15" customHeight="1">
      <c r="B3117" s="1155"/>
      <c r="C3117" s="3017"/>
      <c r="D3117" s="3017"/>
      <c r="E3117" s="1146" t="s">
        <v>1130</v>
      </c>
      <c r="F3117" s="1106"/>
      <c r="G3117" s="441" t="s">
        <v>93</v>
      </c>
      <c r="H3117" s="441" t="s">
        <v>1103</v>
      </c>
      <c r="I3117" s="441" t="s">
        <v>1131</v>
      </c>
      <c r="J3117" s="441" t="s">
        <v>112</v>
      </c>
      <c r="K3117" s="1111" t="s">
        <v>1132</v>
      </c>
      <c r="L3117" s="441" t="s">
        <v>1120</v>
      </c>
      <c r="M3117" s="441" t="str">
        <f t="shared" si="188"/>
        <v>&lt;INSERT CONNECTION POINT NAME&gt;</v>
      </c>
      <c r="N3117" s="1111" t="s">
        <v>1106</v>
      </c>
      <c r="O3117" s="1111" t="s">
        <v>833</v>
      </c>
      <c r="P3117" s="1111"/>
      <c r="Q3117" s="2850"/>
      <c r="R3117" s="2097"/>
      <c r="S3117" s="2851"/>
      <c r="T3117" s="2851"/>
      <c r="U3117" s="2851"/>
      <c r="V3117" s="2851"/>
      <c r="W3117" s="2852"/>
      <c r="X3117" s="2852"/>
      <c r="Y3117" s="2852"/>
      <c r="Z3117" s="2852"/>
      <c r="AA3117" s="2853"/>
      <c r="AB3117" s="1125"/>
      <c r="AC3117" s="1151"/>
      <c r="AD3117" s="1152"/>
      <c r="AE3117" s="1153"/>
      <c r="AF3117" s="1153"/>
      <c r="AG3117" s="1153"/>
      <c r="AH3117" s="124"/>
      <c r="AI3117" s="124"/>
      <c r="AJ3117" s="124"/>
      <c r="AK3117" s="124"/>
      <c r="AL3117" s="1153"/>
      <c r="AM3117" s="124"/>
      <c r="AN3117" s="124"/>
      <c r="AO3117" s="1153"/>
      <c r="AP3117" s="1153"/>
      <c r="AQ3117" s="1153"/>
      <c r="AR3117" s="1154"/>
      <c r="AS3117" s="1154"/>
      <c r="AT3117" s="1154"/>
      <c r="AU3117" s="1160"/>
      <c r="AV3117" s="1154"/>
      <c r="AW3117" s="1154"/>
      <c r="AX3117" s="1154"/>
      <c r="AY3117" s="1154"/>
      <c r="AZ3117" s="1154"/>
      <c r="BA3117" s="1154"/>
      <c r="BB3117" s="1154"/>
    </row>
    <row r="3118" spans="2:54" ht="15" customHeight="1">
      <c r="B3118" s="1155"/>
      <c r="C3118" s="3016" t="s">
        <v>1132</v>
      </c>
      <c r="D3118" s="3016" t="s">
        <v>842</v>
      </c>
      <c r="E3118" s="1146" t="s">
        <v>1127</v>
      </c>
      <c r="F3118" s="1106"/>
      <c r="G3118" s="441" t="s">
        <v>93</v>
      </c>
      <c r="H3118" s="441" t="s">
        <v>1103</v>
      </c>
      <c r="I3118" s="441" t="s">
        <v>1128</v>
      </c>
      <c r="J3118" s="441" t="s">
        <v>112</v>
      </c>
      <c r="K3118" s="1111" t="s">
        <v>1132</v>
      </c>
      <c r="L3118" s="441" t="s">
        <v>1120</v>
      </c>
      <c r="M3118" s="441" t="str">
        <f t="shared" si="188"/>
        <v>&lt;INSERT CONNECTION POINT NAME&gt;</v>
      </c>
      <c r="N3118" s="1111" t="s">
        <v>1106</v>
      </c>
      <c r="O3118" s="1112" t="s">
        <v>842</v>
      </c>
      <c r="P3118" s="1111"/>
      <c r="Q3118" s="2850"/>
      <c r="R3118" s="2097"/>
      <c r="S3118" s="2851"/>
      <c r="T3118" s="2851"/>
      <c r="U3118" s="2851"/>
      <c r="V3118" s="2851"/>
      <c r="W3118" s="2852"/>
      <c r="X3118" s="2852"/>
      <c r="Y3118" s="2852"/>
      <c r="Z3118" s="2852"/>
      <c r="AA3118" s="2853"/>
      <c r="AB3118" s="1125"/>
      <c r="AC3118" s="1151"/>
      <c r="AD3118" s="1152"/>
      <c r="AE3118" s="1153"/>
      <c r="AF3118" s="1153"/>
      <c r="AG3118" s="1153"/>
      <c r="AH3118" s="124"/>
      <c r="AI3118" s="124"/>
      <c r="AJ3118" s="124"/>
      <c r="AK3118" s="124"/>
      <c r="AL3118" s="1153"/>
      <c r="AM3118" s="124"/>
      <c r="AN3118" s="124"/>
      <c r="AO3118" s="1153"/>
      <c r="AP3118" s="1161"/>
      <c r="AQ3118" s="1153"/>
      <c r="AR3118" s="1154"/>
      <c r="AS3118" s="1154"/>
      <c r="AT3118" s="1154"/>
      <c r="AU3118" s="1160"/>
      <c r="AV3118" s="1154"/>
      <c r="AW3118" s="1154"/>
      <c r="AX3118" s="1154"/>
      <c r="AY3118" s="1154"/>
      <c r="AZ3118" s="1154"/>
      <c r="BA3118" s="1154"/>
      <c r="BB3118" s="1154"/>
    </row>
    <row r="3119" spans="2:54" ht="15" customHeight="1">
      <c r="B3119" s="1155"/>
      <c r="C3119" s="3017"/>
      <c r="D3119" s="3017"/>
      <c r="E3119" s="1146" t="s">
        <v>1130</v>
      </c>
      <c r="F3119" s="1106"/>
      <c r="G3119" s="441" t="s">
        <v>93</v>
      </c>
      <c r="H3119" s="441" t="s">
        <v>1103</v>
      </c>
      <c r="I3119" s="441" t="s">
        <v>1131</v>
      </c>
      <c r="J3119" s="441" t="s">
        <v>112</v>
      </c>
      <c r="K3119" s="1111" t="s">
        <v>1132</v>
      </c>
      <c r="L3119" s="441" t="s">
        <v>1120</v>
      </c>
      <c r="M3119" s="441" t="str">
        <f t="shared" si="188"/>
        <v>&lt;INSERT CONNECTION POINT NAME&gt;</v>
      </c>
      <c r="N3119" s="1111" t="s">
        <v>1106</v>
      </c>
      <c r="O3119" s="1112" t="s">
        <v>842</v>
      </c>
      <c r="P3119" s="1111"/>
      <c r="Q3119" s="2850"/>
      <c r="R3119" s="2097"/>
      <c r="S3119" s="2851"/>
      <c r="T3119" s="2851"/>
      <c r="U3119" s="2851"/>
      <c r="V3119" s="2851"/>
      <c r="W3119" s="2852"/>
      <c r="X3119" s="2852"/>
      <c r="Y3119" s="2852"/>
      <c r="Z3119" s="2852"/>
      <c r="AA3119" s="2853"/>
      <c r="AB3119" s="1125"/>
      <c r="AC3119" s="1151"/>
      <c r="AD3119" s="1152"/>
      <c r="AE3119" s="1153"/>
      <c r="AF3119" s="1153"/>
      <c r="AG3119" s="1153"/>
      <c r="AH3119" s="124"/>
      <c r="AI3119" s="124"/>
      <c r="AJ3119" s="124"/>
      <c r="AK3119" s="124"/>
      <c r="AL3119" s="1153"/>
      <c r="AM3119" s="124"/>
      <c r="AN3119" s="124"/>
      <c r="AO3119" s="1153"/>
      <c r="AP3119" s="1161"/>
      <c r="AQ3119" s="1153"/>
      <c r="AR3119" s="1154"/>
      <c r="AS3119" s="1154"/>
      <c r="AT3119" s="1154"/>
      <c r="AU3119" s="1160"/>
      <c r="AV3119" s="1154"/>
      <c r="AW3119" s="1154"/>
      <c r="AX3119" s="1154"/>
      <c r="AY3119" s="1154"/>
      <c r="AZ3119" s="1154"/>
      <c r="BA3119" s="1154"/>
      <c r="BB3119" s="1154"/>
    </row>
    <row r="3120" spans="2:54" ht="15" customHeight="1">
      <c r="B3120" s="1155"/>
      <c r="C3120" s="3016" t="s">
        <v>1133</v>
      </c>
      <c r="D3120" s="3016"/>
      <c r="E3120" s="1146" t="s">
        <v>1127</v>
      </c>
      <c r="F3120" s="1106"/>
      <c r="G3120" s="441" t="s">
        <v>93</v>
      </c>
      <c r="H3120" s="441" t="s">
        <v>1103</v>
      </c>
      <c r="I3120" s="441" t="s">
        <v>1128</v>
      </c>
      <c r="J3120" s="441" t="s">
        <v>112</v>
      </c>
      <c r="K3120" s="1111" t="s">
        <v>1133</v>
      </c>
      <c r="L3120" s="441" t="s">
        <v>1120</v>
      </c>
      <c r="M3120" s="441" t="str">
        <f t="shared" si="188"/>
        <v>&lt;INSERT CONNECTION POINT NAME&gt;</v>
      </c>
      <c r="N3120" s="1111" t="s">
        <v>1108</v>
      </c>
      <c r="O3120" s="1111" t="s">
        <v>1109</v>
      </c>
      <c r="P3120" s="1111"/>
      <c r="Q3120" s="2856"/>
      <c r="R3120" s="2098"/>
      <c r="S3120" s="2858"/>
      <c r="T3120" s="2858"/>
      <c r="U3120" s="2858"/>
      <c r="V3120" s="2858"/>
      <c r="W3120" s="2859"/>
      <c r="X3120" s="2859"/>
      <c r="Y3120" s="2859"/>
      <c r="Z3120" s="2859"/>
      <c r="AA3120" s="2860"/>
      <c r="AB3120" s="1125"/>
      <c r="AC3120" s="1151"/>
      <c r="AD3120" s="1152"/>
      <c r="AE3120" s="1153"/>
      <c r="AF3120" s="1153"/>
      <c r="AG3120" s="1153"/>
      <c r="AH3120" s="124"/>
      <c r="AI3120" s="124"/>
      <c r="AJ3120" s="124"/>
      <c r="AK3120" s="124"/>
      <c r="AL3120" s="1153"/>
      <c r="AM3120" s="124"/>
      <c r="AN3120" s="124"/>
      <c r="AO3120" s="1153"/>
      <c r="AP3120" s="1153"/>
      <c r="AQ3120" s="1153"/>
      <c r="AR3120" s="1154"/>
      <c r="AS3120" s="1154"/>
      <c r="AT3120" s="1154"/>
      <c r="AU3120" s="1154"/>
      <c r="AV3120" s="1154"/>
      <c r="AW3120" s="1154"/>
      <c r="AX3120" s="1154"/>
      <c r="AY3120" s="1154"/>
      <c r="AZ3120" s="1154"/>
      <c r="BA3120" s="1154"/>
      <c r="BB3120" s="1154"/>
    </row>
    <row r="3121" spans="2:54" ht="15" customHeight="1">
      <c r="B3121" s="1155"/>
      <c r="C3121" s="3017"/>
      <c r="D3121" s="3017"/>
      <c r="E3121" s="1146" t="s">
        <v>1130</v>
      </c>
      <c r="F3121" s="1106"/>
      <c r="G3121" s="441" t="s">
        <v>93</v>
      </c>
      <c r="H3121" s="441" t="s">
        <v>1103</v>
      </c>
      <c r="I3121" s="441" t="s">
        <v>1131</v>
      </c>
      <c r="J3121" s="441" t="s">
        <v>112</v>
      </c>
      <c r="K3121" s="1111" t="s">
        <v>1133</v>
      </c>
      <c r="L3121" s="441" t="s">
        <v>1120</v>
      </c>
      <c r="M3121" s="441" t="str">
        <f t="shared" si="188"/>
        <v>&lt;INSERT CONNECTION POINT NAME&gt;</v>
      </c>
      <c r="N3121" s="1111" t="s">
        <v>1108</v>
      </c>
      <c r="O3121" s="1111" t="s">
        <v>1109</v>
      </c>
      <c r="P3121" s="1111"/>
      <c r="Q3121" s="2856"/>
      <c r="R3121" s="2098"/>
      <c r="S3121" s="2858"/>
      <c r="T3121" s="2858"/>
      <c r="U3121" s="2858"/>
      <c r="V3121" s="2858"/>
      <c r="W3121" s="2859"/>
      <c r="X3121" s="2859"/>
      <c r="Y3121" s="2859"/>
      <c r="Z3121" s="2859"/>
      <c r="AA3121" s="2860"/>
      <c r="AB3121" s="1125"/>
      <c r="AC3121" s="1151"/>
      <c r="AD3121" s="1152"/>
      <c r="AE3121" s="1153"/>
      <c r="AF3121" s="1153"/>
      <c r="AG3121" s="1153"/>
      <c r="AH3121" s="124"/>
      <c r="AI3121" s="124"/>
      <c r="AJ3121" s="124"/>
      <c r="AK3121" s="124"/>
      <c r="AL3121" s="1153"/>
      <c r="AM3121" s="124"/>
      <c r="AN3121" s="124"/>
      <c r="AO3121" s="1153"/>
      <c r="AP3121" s="1153"/>
      <c r="AQ3121" s="1153"/>
      <c r="AR3121" s="1154"/>
      <c r="AS3121" s="1154"/>
      <c r="AT3121" s="1154"/>
      <c r="AU3121" s="1154"/>
      <c r="AV3121" s="1154"/>
      <c r="AW3121" s="1154"/>
      <c r="AX3121" s="1154"/>
      <c r="AY3121" s="1154"/>
      <c r="AZ3121" s="1154"/>
      <c r="BA3121" s="1154"/>
      <c r="BB3121" s="1154"/>
    </row>
    <row r="3122" spans="2:54" ht="15" customHeight="1">
      <c r="B3122" s="1155"/>
      <c r="C3122" s="3016" t="s">
        <v>1110</v>
      </c>
      <c r="D3122" s="3016"/>
      <c r="E3122" s="1146" t="s">
        <v>1127</v>
      </c>
      <c r="F3122" s="1106"/>
      <c r="G3122" s="441" t="s">
        <v>93</v>
      </c>
      <c r="H3122" s="441" t="s">
        <v>1103</v>
      </c>
      <c r="I3122" s="441" t="s">
        <v>1128</v>
      </c>
      <c r="J3122" s="441" t="s">
        <v>112</v>
      </c>
      <c r="K3122" s="1111" t="s">
        <v>1110</v>
      </c>
      <c r="L3122" s="441" t="s">
        <v>1120</v>
      </c>
      <c r="M3122" s="441" t="str">
        <f t="shared" si="188"/>
        <v>&lt;INSERT CONNECTION POINT NAME&gt;</v>
      </c>
      <c r="N3122" s="1111" t="s">
        <v>1111</v>
      </c>
      <c r="O3122" s="1112">
        <v>0</v>
      </c>
      <c r="P3122" s="1111"/>
      <c r="Q3122" s="2890"/>
      <c r="R3122" s="2093"/>
      <c r="S3122" s="2883"/>
      <c r="T3122" s="2883"/>
      <c r="U3122" s="2883"/>
      <c r="V3122" s="2883"/>
      <c r="W3122" s="2863"/>
      <c r="X3122" s="2863"/>
      <c r="Y3122" s="2863"/>
      <c r="Z3122" s="2863"/>
      <c r="AA3122" s="2864"/>
      <c r="AB3122" s="1125"/>
      <c r="AC3122" s="1151"/>
      <c r="AD3122" s="1152"/>
      <c r="AE3122" s="1153"/>
      <c r="AF3122" s="1153"/>
      <c r="AG3122" s="1153"/>
      <c r="AH3122" s="124"/>
      <c r="AI3122" s="124"/>
      <c r="AJ3122" s="124"/>
      <c r="AK3122" s="124"/>
      <c r="AL3122" s="1153"/>
      <c r="AM3122" s="124"/>
      <c r="AN3122" s="124"/>
      <c r="AO3122" s="1153"/>
      <c r="AP3122" s="1161"/>
      <c r="AQ3122" s="1153"/>
      <c r="AR3122" s="1154"/>
      <c r="AS3122" s="1154"/>
      <c r="AT3122" s="1154"/>
      <c r="AU3122" s="1154"/>
      <c r="AV3122" s="1154"/>
      <c r="AW3122" s="1154"/>
      <c r="AX3122" s="1154"/>
      <c r="AY3122" s="1154"/>
      <c r="AZ3122" s="1154"/>
      <c r="BA3122" s="1154"/>
      <c r="BB3122" s="1154"/>
    </row>
    <row r="3123" spans="2:54" ht="15" customHeight="1">
      <c r="B3123" s="1155"/>
      <c r="C3123" s="3017"/>
      <c r="D3123" s="3017"/>
      <c r="E3123" s="1146" t="s">
        <v>1130</v>
      </c>
      <c r="F3123" s="1106"/>
      <c r="G3123" s="441" t="s">
        <v>93</v>
      </c>
      <c r="H3123" s="441" t="s">
        <v>1103</v>
      </c>
      <c r="I3123" s="441" t="s">
        <v>1131</v>
      </c>
      <c r="J3123" s="441" t="s">
        <v>112</v>
      </c>
      <c r="K3123" s="1111" t="s">
        <v>1110</v>
      </c>
      <c r="L3123" s="441" t="s">
        <v>1120</v>
      </c>
      <c r="M3123" s="441" t="str">
        <f t="shared" si="188"/>
        <v>&lt;INSERT CONNECTION POINT NAME&gt;</v>
      </c>
      <c r="N3123" s="1111" t="s">
        <v>1111</v>
      </c>
      <c r="O3123" s="1112">
        <v>0</v>
      </c>
      <c r="P3123" s="1111"/>
      <c r="Q3123" s="2890"/>
      <c r="R3123" s="2093"/>
      <c r="S3123" s="2883"/>
      <c r="T3123" s="2883"/>
      <c r="U3123" s="2883"/>
      <c r="V3123" s="2883"/>
      <c r="W3123" s="2863"/>
      <c r="X3123" s="2863"/>
      <c r="Y3123" s="2863"/>
      <c r="Z3123" s="2863"/>
      <c r="AA3123" s="2864"/>
      <c r="AB3123" s="1125"/>
      <c r="AC3123" s="1151"/>
      <c r="AD3123" s="1152"/>
      <c r="AE3123" s="1153"/>
      <c r="AF3123" s="1153"/>
      <c r="AG3123" s="1153"/>
      <c r="AH3123" s="124"/>
      <c r="AI3123" s="124"/>
      <c r="AJ3123" s="124"/>
      <c r="AK3123" s="124"/>
      <c r="AL3123" s="1153"/>
      <c r="AM3123" s="124"/>
      <c r="AN3123" s="124"/>
      <c r="AO3123" s="1153"/>
      <c r="AP3123" s="1161"/>
      <c r="AQ3123" s="1153"/>
      <c r="AR3123" s="1154"/>
      <c r="AS3123" s="1154"/>
      <c r="AT3123" s="1154"/>
      <c r="AU3123" s="1154"/>
      <c r="AV3123" s="1154"/>
      <c r="AW3123" s="1154"/>
      <c r="AX3123" s="1154"/>
      <c r="AY3123" s="1154"/>
      <c r="AZ3123" s="1154"/>
      <c r="BA3123" s="1154"/>
      <c r="BB3123" s="1154"/>
    </row>
    <row r="3124" spans="2:54" ht="15" customHeight="1">
      <c r="B3124" s="1155"/>
      <c r="C3124" s="3016" t="s">
        <v>1112</v>
      </c>
      <c r="D3124" s="3016"/>
      <c r="E3124" s="1146" t="s">
        <v>1127</v>
      </c>
      <c r="F3124" s="1106"/>
      <c r="G3124" s="441" t="s">
        <v>93</v>
      </c>
      <c r="H3124" s="441" t="s">
        <v>1103</v>
      </c>
      <c r="I3124" s="441" t="s">
        <v>1128</v>
      </c>
      <c r="J3124" s="441" t="s">
        <v>112</v>
      </c>
      <c r="K3124" s="1111" t="s">
        <v>1112</v>
      </c>
      <c r="L3124" s="441" t="s">
        <v>1120</v>
      </c>
      <c r="M3124" s="441" t="str">
        <f t="shared" si="188"/>
        <v>&lt;INSERT CONNECTION POINT NAME&gt;</v>
      </c>
      <c r="N3124" s="1111" t="s">
        <v>1113</v>
      </c>
      <c r="O3124" s="1111" t="s">
        <v>1113</v>
      </c>
      <c r="P3124" s="1111"/>
      <c r="Q3124" s="2891"/>
      <c r="R3124" s="2866"/>
      <c r="S3124" s="2866"/>
      <c r="T3124" s="2866"/>
      <c r="U3124" s="2866"/>
      <c r="V3124" s="2866"/>
      <c r="W3124" s="2866"/>
      <c r="X3124" s="2866"/>
      <c r="Y3124" s="2866"/>
      <c r="Z3124" s="2866"/>
      <c r="AA3124" s="2099"/>
      <c r="AB3124" s="1125"/>
      <c r="AC3124" s="1151"/>
      <c r="AD3124" s="1152"/>
      <c r="AE3124" s="1153"/>
      <c r="AF3124" s="1153"/>
      <c r="AG3124" s="1153"/>
      <c r="AH3124" s="124"/>
      <c r="AI3124" s="124"/>
      <c r="AJ3124" s="124"/>
      <c r="AK3124" s="124"/>
      <c r="AL3124" s="1153"/>
      <c r="AM3124" s="124"/>
      <c r="AN3124" s="124"/>
      <c r="AO3124" s="1153"/>
      <c r="AP3124" s="1153"/>
      <c r="AQ3124" s="1153"/>
      <c r="AR3124" s="1154"/>
      <c r="AS3124" s="1154"/>
      <c r="AT3124" s="1154"/>
      <c r="AU3124" s="1154"/>
      <c r="AV3124" s="1154"/>
      <c r="AW3124" s="1154"/>
      <c r="AX3124" s="1154"/>
      <c r="AY3124" s="1154"/>
      <c r="AZ3124" s="1154"/>
      <c r="BA3124" s="1154"/>
      <c r="BB3124" s="1154"/>
    </row>
    <row r="3125" spans="2:54" ht="15" customHeight="1">
      <c r="B3125" s="1155"/>
      <c r="C3125" s="3017"/>
      <c r="D3125" s="3017"/>
      <c r="E3125" s="1146" t="s">
        <v>1130</v>
      </c>
      <c r="F3125" s="1106"/>
      <c r="G3125" s="441" t="s">
        <v>93</v>
      </c>
      <c r="H3125" s="441" t="s">
        <v>1103</v>
      </c>
      <c r="I3125" s="441" t="s">
        <v>1131</v>
      </c>
      <c r="J3125" s="441" t="s">
        <v>112</v>
      </c>
      <c r="K3125" s="1111" t="s">
        <v>1112</v>
      </c>
      <c r="L3125" s="441" t="s">
        <v>1120</v>
      </c>
      <c r="M3125" s="441" t="str">
        <f t="shared" si="188"/>
        <v>&lt;INSERT CONNECTION POINT NAME&gt;</v>
      </c>
      <c r="N3125" s="1111" t="s">
        <v>1113</v>
      </c>
      <c r="O3125" s="1111" t="s">
        <v>1113</v>
      </c>
      <c r="P3125" s="1111"/>
      <c r="Q3125" s="2891"/>
      <c r="R3125" s="2866"/>
      <c r="S3125" s="2866"/>
      <c r="T3125" s="2866"/>
      <c r="U3125" s="2866"/>
      <c r="V3125" s="2866"/>
      <c r="W3125" s="2866"/>
      <c r="X3125" s="2866"/>
      <c r="Y3125" s="2866"/>
      <c r="Z3125" s="2866"/>
      <c r="AA3125" s="2099"/>
      <c r="AB3125" s="1125"/>
      <c r="AC3125" s="1151"/>
      <c r="AD3125" s="1152"/>
      <c r="AE3125" s="1153"/>
      <c r="AF3125" s="1153"/>
      <c r="AG3125" s="1153"/>
      <c r="AH3125" s="124"/>
      <c r="AI3125" s="124"/>
      <c r="AJ3125" s="124"/>
      <c r="AK3125" s="124"/>
      <c r="AL3125" s="1153"/>
      <c r="AM3125" s="124"/>
      <c r="AN3125" s="124"/>
      <c r="AO3125" s="1153"/>
      <c r="AP3125" s="1153"/>
      <c r="AQ3125" s="1153"/>
      <c r="AR3125" s="1154"/>
      <c r="AS3125" s="1154"/>
      <c r="AT3125" s="1154"/>
      <c r="AU3125" s="1154"/>
      <c r="AV3125" s="1154"/>
      <c r="AW3125" s="1154"/>
      <c r="AX3125" s="1154"/>
      <c r="AY3125" s="1154"/>
      <c r="AZ3125" s="1154"/>
      <c r="BA3125" s="1154"/>
      <c r="BB3125" s="1154"/>
    </row>
    <row r="3126" spans="2:54" ht="15" customHeight="1">
      <c r="B3126" s="1155"/>
      <c r="C3126" s="3016" t="s">
        <v>1134</v>
      </c>
      <c r="D3126" s="3016" t="s">
        <v>833</v>
      </c>
      <c r="E3126" s="1146" t="s">
        <v>1127</v>
      </c>
      <c r="F3126" s="1106"/>
      <c r="G3126" s="441" t="s">
        <v>93</v>
      </c>
      <c r="H3126" s="441" t="s">
        <v>1103</v>
      </c>
      <c r="I3126" s="441" t="s">
        <v>1128</v>
      </c>
      <c r="J3126" s="441" t="s">
        <v>112</v>
      </c>
      <c r="K3126" s="1111" t="s">
        <v>1134</v>
      </c>
      <c r="L3126" s="441" t="s">
        <v>1120</v>
      </c>
      <c r="M3126" s="441" t="str">
        <f t="shared" si="188"/>
        <v>&lt;INSERT CONNECTION POINT NAME&gt;</v>
      </c>
      <c r="N3126" s="1111" t="s">
        <v>1115</v>
      </c>
      <c r="O3126" s="1111" t="s">
        <v>833</v>
      </c>
      <c r="P3126" s="1111"/>
      <c r="Q3126" s="2892"/>
      <c r="R3126" s="2096"/>
      <c r="S3126" s="2870"/>
      <c r="T3126" s="2870"/>
      <c r="U3126" s="2870"/>
      <c r="V3126" s="2870"/>
      <c r="W3126" s="2870"/>
      <c r="X3126" s="2870"/>
      <c r="Y3126" s="2870"/>
      <c r="Z3126" s="2870"/>
      <c r="AA3126" s="2871"/>
      <c r="AB3126" s="1125"/>
      <c r="AC3126" s="1151"/>
      <c r="AD3126" s="1152"/>
      <c r="AE3126" s="1153"/>
      <c r="AF3126" s="1153"/>
      <c r="AG3126" s="1153"/>
      <c r="AH3126" s="124"/>
      <c r="AI3126" s="124"/>
      <c r="AJ3126" s="124"/>
      <c r="AK3126" s="124"/>
      <c r="AL3126" s="1153"/>
      <c r="AM3126" s="124"/>
      <c r="AN3126" s="124"/>
      <c r="AO3126" s="1153"/>
      <c r="AP3126" s="1153"/>
      <c r="AQ3126" s="1153"/>
      <c r="AR3126" s="1154"/>
      <c r="AS3126" s="1154"/>
      <c r="AT3126" s="1154"/>
      <c r="AU3126" s="1154"/>
      <c r="AV3126" s="1154"/>
      <c r="AW3126" s="1154"/>
      <c r="AX3126" s="1154"/>
      <c r="AY3126" s="1154"/>
      <c r="AZ3126" s="1154"/>
      <c r="BA3126" s="1154"/>
      <c r="BB3126" s="1154"/>
    </row>
    <row r="3127" spans="2:54" ht="15" customHeight="1">
      <c r="B3127" s="1155"/>
      <c r="C3127" s="3017"/>
      <c r="D3127" s="3017"/>
      <c r="E3127" s="1146" t="s">
        <v>1130</v>
      </c>
      <c r="F3127" s="1106"/>
      <c r="G3127" s="441" t="s">
        <v>93</v>
      </c>
      <c r="H3127" s="441" t="s">
        <v>1103</v>
      </c>
      <c r="I3127" s="441" t="s">
        <v>1131</v>
      </c>
      <c r="J3127" s="441" t="s">
        <v>112</v>
      </c>
      <c r="K3127" s="1111" t="s">
        <v>1134</v>
      </c>
      <c r="L3127" s="441" t="s">
        <v>1120</v>
      </c>
      <c r="M3127" s="441" t="str">
        <f t="shared" si="188"/>
        <v>&lt;INSERT CONNECTION POINT NAME&gt;</v>
      </c>
      <c r="N3127" s="1111" t="s">
        <v>1115</v>
      </c>
      <c r="O3127" s="1111" t="s">
        <v>833</v>
      </c>
      <c r="P3127" s="1111"/>
      <c r="Q3127" s="2892"/>
      <c r="R3127" s="2096"/>
      <c r="S3127" s="2870"/>
      <c r="T3127" s="2870"/>
      <c r="U3127" s="2870"/>
      <c r="V3127" s="2870"/>
      <c r="W3127" s="2870"/>
      <c r="X3127" s="2870"/>
      <c r="Y3127" s="2870"/>
      <c r="Z3127" s="2870"/>
      <c r="AA3127" s="2871"/>
      <c r="AB3127" s="1125"/>
      <c r="AC3127" s="1151"/>
      <c r="AD3127" s="1152"/>
      <c r="AE3127" s="1153"/>
      <c r="AF3127" s="1153"/>
      <c r="AG3127" s="1153"/>
      <c r="AH3127" s="124"/>
      <c r="AI3127" s="124"/>
      <c r="AJ3127" s="124"/>
      <c r="AK3127" s="124"/>
      <c r="AL3127" s="1153"/>
      <c r="AM3127" s="124"/>
      <c r="AN3127" s="124"/>
      <c r="AO3127" s="1153"/>
      <c r="AP3127" s="1153"/>
      <c r="AQ3127" s="1153"/>
      <c r="AR3127" s="1154"/>
      <c r="AS3127" s="1154"/>
      <c r="AT3127" s="1154"/>
      <c r="AU3127" s="1154"/>
      <c r="AV3127" s="1154"/>
      <c r="AW3127" s="1154"/>
      <c r="AX3127" s="1154"/>
      <c r="AY3127" s="1154"/>
      <c r="AZ3127" s="1154"/>
      <c r="BA3127" s="1154"/>
      <c r="BB3127" s="1154"/>
    </row>
    <row r="3128" spans="2:54" ht="15" customHeight="1">
      <c r="B3128" s="1155"/>
      <c r="C3128" s="3016" t="s">
        <v>1135</v>
      </c>
      <c r="D3128" s="3016" t="s">
        <v>833</v>
      </c>
      <c r="E3128" s="1146" t="s">
        <v>1127</v>
      </c>
      <c r="F3128" s="1106"/>
      <c r="G3128" s="441" t="s">
        <v>93</v>
      </c>
      <c r="H3128" s="441" t="s">
        <v>1103</v>
      </c>
      <c r="I3128" s="441" t="s">
        <v>1128</v>
      </c>
      <c r="J3128" s="441" t="s">
        <v>112</v>
      </c>
      <c r="K3128" s="1111" t="s">
        <v>1135</v>
      </c>
      <c r="L3128" s="441" t="s">
        <v>1120</v>
      </c>
      <c r="M3128" s="441" t="str">
        <f t="shared" si="188"/>
        <v>&lt;INSERT CONNECTION POINT NAME&gt;</v>
      </c>
      <c r="N3128" s="1111" t="s">
        <v>1106</v>
      </c>
      <c r="O3128" s="1111" t="s">
        <v>833</v>
      </c>
      <c r="P3128" s="1111"/>
      <c r="Q3128" s="2892"/>
      <c r="R3128" s="2096"/>
      <c r="S3128" s="2870"/>
      <c r="T3128" s="2870"/>
      <c r="U3128" s="2870"/>
      <c r="V3128" s="2870"/>
      <c r="W3128" s="2870"/>
      <c r="X3128" s="2870"/>
      <c r="Y3128" s="2870"/>
      <c r="Z3128" s="2870"/>
      <c r="AA3128" s="2871"/>
      <c r="AB3128" s="1125"/>
      <c r="AC3128" s="1151"/>
      <c r="AD3128" s="1152"/>
      <c r="AE3128" s="1153"/>
      <c r="AF3128" s="1153"/>
      <c r="AG3128" s="1153"/>
      <c r="AH3128" s="124"/>
      <c r="AI3128" s="124"/>
      <c r="AJ3128" s="124"/>
      <c r="AK3128" s="124"/>
      <c r="AL3128" s="1153"/>
      <c r="AM3128" s="124"/>
      <c r="AN3128" s="124"/>
      <c r="AO3128" s="1153"/>
      <c r="AP3128" s="1153"/>
      <c r="AQ3128" s="1153"/>
      <c r="AR3128" s="1154"/>
      <c r="AS3128" s="1154"/>
      <c r="AT3128" s="1154"/>
      <c r="AU3128" s="1154"/>
      <c r="AV3128" s="1154"/>
      <c r="AW3128" s="1154"/>
      <c r="AX3128" s="1154"/>
      <c r="AY3128" s="1154"/>
      <c r="AZ3128" s="1154"/>
      <c r="BA3128" s="1154"/>
      <c r="BB3128" s="1154"/>
    </row>
    <row r="3129" spans="2:54" ht="15" customHeight="1">
      <c r="B3129" s="1155"/>
      <c r="C3129" s="3017"/>
      <c r="D3129" s="3017"/>
      <c r="E3129" s="1146" t="s">
        <v>1130</v>
      </c>
      <c r="F3129" s="1106"/>
      <c r="G3129" s="441" t="s">
        <v>93</v>
      </c>
      <c r="H3129" s="441" t="s">
        <v>1103</v>
      </c>
      <c r="I3129" s="441" t="s">
        <v>1131</v>
      </c>
      <c r="J3129" s="441" t="s">
        <v>112</v>
      </c>
      <c r="K3129" s="1111" t="s">
        <v>1135</v>
      </c>
      <c r="L3129" s="441" t="s">
        <v>1120</v>
      </c>
      <c r="M3129" s="441" t="str">
        <f t="shared" si="188"/>
        <v>&lt;INSERT CONNECTION POINT NAME&gt;</v>
      </c>
      <c r="N3129" s="1111" t="s">
        <v>1106</v>
      </c>
      <c r="O3129" s="1111" t="s">
        <v>833</v>
      </c>
      <c r="P3129" s="1111"/>
      <c r="Q3129" s="2892"/>
      <c r="R3129" s="2096"/>
      <c r="S3129" s="2870"/>
      <c r="T3129" s="2870"/>
      <c r="U3129" s="2870"/>
      <c r="V3129" s="2870"/>
      <c r="W3129" s="2870"/>
      <c r="X3129" s="2870"/>
      <c r="Y3129" s="2870"/>
      <c r="Z3129" s="2870"/>
      <c r="AA3129" s="2871"/>
      <c r="AB3129" s="1125"/>
      <c r="AC3129" s="1151"/>
      <c r="AD3129" s="1152"/>
      <c r="AE3129" s="1153"/>
      <c r="AF3129" s="1153"/>
      <c r="AG3129" s="1153"/>
      <c r="AH3129" s="124"/>
      <c r="AI3129" s="124"/>
      <c r="AJ3129" s="124"/>
      <c r="AK3129" s="124"/>
      <c r="AL3129" s="1153"/>
      <c r="AM3129" s="124"/>
      <c r="AN3129" s="124"/>
      <c r="AO3129" s="1153"/>
      <c r="AP3129" s="1153"/>
      <c r="AQ3129" s="1153"/>
      <c r="AR3129" s="1154"/>
      <c r="AS3129" s="1154"/>
      <c r="AT3129" s="1154"/>
      <c r="AU3129" s="1154"/>
      <c r="AV3129" s="1154"/>
      <c r="AW3129" s="1154"/>
      <c r="AX3129" s="1154"/>
      <c r="AY3129" s="1154"/>
      <c r="AZ3129" s="1154"/>
      <c r="BA3129" s="1154"/>
      <c r="BB3129" s="1154"/>
    </row>
    <row r="3130" spans="2:54" ht="15" customHeight="1">
      <c r="B3130" s="1155"/>
      <c r="C3130" s="3016" t="s">
        <v>1135</v>
      </c>
      <c r="D3130" s="3016" t="s">
        <v>842</v>
      </c>
      <c r="E3130" s="1146" t="s">
        <v>1127</v>
      </c>
      <c r="F3130" s="1106"/>
      <c r="G3130" s="441" t="s">
        <v>93</v>
      </c>
      <c r="H3130" s="441" t="s">
        <v>1103</v>
      </c>
      <c r="I3130" s="441" t="s">
        <v>1128</v>
      </c>
      <c r="J3130" s="441" t="s">
        <v>112</v>
      </c>
      <c r="K3130" s="1111" t="s">
        <v>1135</v>
      </c>
      <c r="L3130" s="441" t="s">
        <v>1120</v>
      </c>
      <c r="M3130" s="441" t="str">
        <f t="shared" si="188"/>
        <v>&lt;INSERT CONNECTION POINT NAME&gt;</v>
      </c>
      <c r="N3130" s="1111" t="s">
        <v>1106</v>
      </c>
      <c r="O3130" s="1111" t="s">
        <v>842</v>
      </c>
      <c r="P3130" s="1111"/>
      <c r="Q3130" s="2892"/>
      <c r="R3130" s="2096"/>
      <c r="S3130" s="2870"/>
      <c r="T3130" s="2870"/>
      <c r="U3130" s="2870"/>
      <c r="V3130" s="2870"/>
      <c r="W3130" s="2870"/>
      <c r="X3130" s="2870"/>
      <c r="Y3130" s="2870"/>
      <c r="Z3130" s="2870"/>
      <c r="AA3130" s="2871"/>
      <c r="AB3130" s="1125"/>
      <c r="AC3130" s="1151"/>
      <c r="AD3130" s="1152"/>
      <c r="AE3130" s="1153"/>
      <c r="AF3130" s="1153"/>
      <c r="AG3130" s="1153"/>
      <c r="AH3130" s="124"/>
      <c r="AI3130" s="124"/>
      <c r="AJ3130" s="124"/>
      <c r="AK3130" s="124"/>
      <c r="AL3130" s="1153"/>
      <c r="AM3130" s="124"/>
      <c r="AN3130" s="124"/>
      <c r="AO3130" s="1153"/>
      <c r="AP3130" s="1153"/>
      <c r="AQ3130" s="1153"/>
      <c r="AR3130" s="1154"/>
      <c r="AS3130" s="1154"/>
      <c r="AT3130" s="1154"/>
      <c r="AU3130" s="1154"/>
      <c r="AV3130" s="1154"/>
      <c r="AW3130" s="1154"/>
      <c r="AX3130" s="1154"/>
      <c r="AY3130" s="1154"/>
      <c r="AZ3130" s="1154"/>
      <c r="BA3130" s="1154"/>
      <c r="BB3130" s="1154"/>
    </row>
    <row r="3131" spans="2:54" ht="15" customHeight="1">
      <c r="B3131" s="1155"/>
      <c r="C3131" s="3017"/>
      <c r="D3131" s="3017"/>
      <c r="E3131" s="1146" t="s">
        <v>1130</v>
      </c>
      <c r="F3131" s="1106"/>
      <c r="G3131" s="441" t="s">
        <v>93</v>
      </c>
      <c r="H3131" s="441" t="s">
        <v>1103</v>
      </c>
      <c r="I3131" s="441" t="s">
        <v>1131</v>
      </c>
      <c r="J3131" s="441" t="s">
        <v>112</v>
      </c>
      <c r="K3131" s="1111" t="s">
        <v>1135</v>
      </c>
      <c r="L3131" s="441" t="s">
        <v>1120</v>
      </c>
      <c r="M3131" s="441" t="str">
        <f t="shared" si="188"/>
        <v>&lt;INSERT CONNECTION POINT NAME&gt;</v>
      </c>
      <c r="N3131" s="1111" t="s">
        <v>1106</v>
      </c>
      <c r="O3131" s="1111" t="s">
        <v>842</v>
      </c>
      <c r="P3131" s="1111"/>
      <c r="Q3131" s="2892"/>
      <c r="R3131" s="2096"/>
      <c r="S3131" s="2870"/>
      <c r="T3131" s="2870"/>
      <c r="U3131" s="2870"/>
      <c r="V3131" s="2870"/>
      <c r="W3131" s="2870"/>
      <c r="X3131" s="2870"/>
      <c r="Y3131" s="2870"/>
      <c r="Z3131" s="2870"/>
      <c r="AA3131" s="2871"/>
      <c r="AB3131" s="1125"/>
      <c r="AC3131" s="1151"/>
      <c r="AD3131" s="1152"/>
      <c r="AE3131" s="1153"/>
      <c r="AF3131" s="1153"/>
      <c r="AG3131" s="1153"/>
      <c r="AH3131" s="124"/>
      <c r="AI3131" s="124"/>
      <c r="AJ3131" s="124"/>
      <c r="AK3131" s="124"/>
      <c r="AL3131" s="1153"/>
      <c r="AM3131" s="124"/>
      <c r="AN3131" s="124"/>
      <c r="AO3131" s="1153"/>
      <c r="AP3131" s="1153"/>
      <c r="AQ3131" s="1153"/>
      <c r="AR3131" s="1154"/>
      <c r="AS3131" s="1154"/>
      <c r="AT3131" s="1154"/>
      <c r="AU3131" s="1154"/>
      <c r="AV3131" s="1154"/>
      <c r="AW3131" s="1154"/>
      <c r="AX3131" s="1154"/>
      <c r="AY3131" s="1154"/>
      <c r="AZ3131" s="1154"/>
      <c r="BA3131" s="1154"/>
      <c r="BB3131" s="1154"/>
    </row>
    <row r="3132" spans="2:54" ht="15" customHeight="1">
      <c r="B3132" s="1155"/>
      <c r="C3132" s="3016" t="s">
        <v>1136</v>
      </c>
      <c r="D3132" s="3016" t="s">
        <v>833</v>
      </c>
      <c r="E3132" s="1146" t="s">
        <v>1127</v>
      </c>
      <c r="F3132" s="1106"/>
      <c r="G3132" s="441" t="s">
        <v>93</v>
      </c>
      <c r="H3132" s="441" t="s">
        <v>1103</v>
      </c>
      <c r="I3132" s="441" t="s">
        <v>1128</v>
      </c>
      <c r="J3132" s="441" t="s">
        <v>112</v>
      </c>
      <c r="K3132" s="1111" t="s">
        <v>1136</v>
      </c>
      <c r="L3132" s="441" t="s">
        <v>1120</v>
      </c>
      <c r="M3132" s="441" t="str">
        <f t="shared" si="188"/>
        <v>&lt;INSERT CONNECTION POINT NAME&gt;</v>
      </c>
      <c r="N3132" s="1111" t="s">
        <v>1106</v>
      </c>
      <c r="O3132" s="1111" t="s">
        <v>833</v>
      </c>
      <c r="P3132" s="1111"/>
      <c r="Q3132" s="2892"/>
      <c r="R3132" s="2096"/>
      <c r="S3132" s="2870"/>
      <c r="T3132" s="2870"/>
      <c r="U3132" s="2870"/>
      <c r="V3132" s="2870"/>
      <c r="W3132" s="2870"/>
      <c r="X3132" s="2870"/>
      <c r="Y3132" s="2870"/>
      <c r="Z3132" s="2870"/>
      <c r="AA3132" s="2871"/>
      <c r="AB3132" s="1125"/>
      <c r="AC3132" s="1151"/>
      <c r="AD3132" s="1152"/>
      <c r="AE3132" s="1153"/>
      <c r="AF3132" s="1153"/>
      <c r="AG3132" s="1153"/>
      <c r="AH3132" s="124"/>
      <c r="AI3132" s="124"/>
      <c r="AJ3132" s="124"/>
      <c r="AK3132" s="124"/>
      <c r="AL3132" s="1153"/>
      <c r="AM3132" s="124"/>
      <c r="AN3132" s="124"/>
      <c r="AO3132" s="1153"/>
      <c r="AP3132" s="1153"/>
      <c r="AQ3132" s="1153"/>
      <c r="AR3132" s="1154"/>
      <c r="AS3132" s="1154"/>
      <c r="AT3132" s="1154"/>
      <c r="AU3132" s="1154"/>
      <c r="AV3132" s="1154"/>
      <c r="AW3132" s="1154"/>
      <c r="AX3132" s="1154"/>
      <c r="AY3132" s="1154"/>
      <c r="AZ3132" s="1154"/>
      <c r="BA3132" s="1154"/>
      <c r="BB3132" s="1154"/>
    </row>
    <row r="3133" spans="2:54" ht="15" customHeight="1">
      <c r="B3133" s="1155"/>
      <c r="C3133" s="3017"/>
      <c r="D3133" s="3017"/>
      <c r="E3133" s="1146" t="s">
        <v>1130</v>
      </c>
      <c r="F3133" s="1106"/>
      <c r="G3133" s="441" t="s">
        <v>93</v>
      </c>
      <c r="H3133" s="441" t="s">
        <v>1103</v>
      </c>
      <c r="I3133" s="441" t="s">
        <v>1131</v>
      </c>
      <c r="J3133" s="441" t="s">
        <v>112</v>
      </c>
      <c r="K3133" s="1111" t="s">
        <v>1136</v>
      </c>
      <c r="L3133" s="441" t="s">
        <v>1120</v>
      </c>
      <c r="M3133" s="441" t="str">
        <f t="shared" si="188"/>
        <v>&lt;INSERT CONNECTION POINT NAME&gt;</v>
      </c>
      <c r="N3133" s="1111" t="s">
        <v>1106</v>
      </c>
      <c r="O3133" s="1111" t="s">
        <v>833</v>
      </c>
      <c r="P3133" s="1111"/>
      <c r="Q3133" s="2100"/>
      <c r="R3133" s="2101"/>
      <c r="S3133" s="2102"/>
      <c r="T3133" s="2102"/>
      <c r="U3133" s="2102"/>
      <c r="V3133" s="2102"/>
      <c r="W3133" s="2102"/>
      <c r="X3133" s="2102"/>
      <c r="Y3133" s="2102"/>
      <c r="Z3133" s="2102"/>
      <c r="AA3133" s="2103"/>
      <c r="AB3133" s="1125"/>
      <c r="AC3133" s="1151"/>
      <c r="AD3133" s="1152"/>
      <c r="AE3133" s="1153"/>
      <c r="AF3133" s="1153"/>
      <c r="AG3133" s="1153"/>
      <c r="AH3133" s="124"/>
      <c r="AI3133" s="124"/>
      <c r="AJ3133" s="124"/>
      <c r="AK3133" s="124"/>
      <c r="AL3133" s="1153"/>
      <c r="AM3133" s="124"/>
      <c r="AN3133" s="124"/>
      <c r="AO3133" s="1153"/>
      <c r="AP3133" s="1153"/>
      <c r="AQ3133" s="1153"/>
      <c r="AR3133" s="1154"/>
      <c r="AS3133" s="1154"/>
      <c r="AT3133" s="1154"/>
      <c r="AU3133" s="1154"/>
      <c r="AV3133" s="1154"/>
      <c r="AW3133" s="1154"/>
      <c r="AX3133" s="1154"/>
      <c r="AY3133" s="1154"/>
      <c r="AZ3133" s="1154"/>
      <c r="BA3133" s="1154"/>
      <c r="BB3133" s="1154"/>
    </row>
    <row r="3134" spans="2:54" ht="15" customHeight="1">
      <c r="B3134" s="1155"/>
      <c r="C3134" s="3016" t="s">
        <v>1136</v>
      </c>
      <c r="D3134" s="3016" t="s">
        <v>842</v>
      </c>
      <c r="E3134" s="1146" t="s">
        <v>1127</v>
      </c>
      <c r="F3134" s="1106"/>
      <c r="G3134" s="441" t="s">
        <v>93</v>
      </c>
      <c r="H3134" s="441" t="s">
        <v>1103</v>
      </c>
      <c r="I3134" s="441" t="s">
        <v>1128</v>
      </c>
      <c r="J3134" s="441" t="s">
        <v>112</v>
      </c>
      <c r="K3134" s="1111" t="s">
        <v>1136</v>
      </c>
      <c r="L3134" s="441" t="s">
        <v>1120</v>
      </c>
      <c r="M3134" s="441" t="str">
        <f t="shared" si="188"/>
        <v>&lt;INSERT CONNECTION POINT NAME&gt;</v>
      </c>
      <c r="N3134" s="1111" t="s">
        <v>1106</v>
      </c>
      <c r="O3134" s="1111" t="s">
        <v>842</v>
      </c>
      <c r="P3134" s="1111"/>
      <c r="Q3134" s="2100"/>
      <c r="R3134" s="2101"/>
      <c r="S3134" s="2102"/>
      <c r="T3134" s="2102"/>
      <c r="U3134" s="2102"/>
      <c r="V3134" s="2102"/>
      <c r="W3134" s="2102"/>
      <c r="X3134" s="2102"/>
      <c r="Y3134" s="2102"/>
      <c r="Z3134" s="2102"/>
      <c r="AA3134" s="2103"/>
      <c r="AB3134" s="1125"/>
      <c r="AC3134" s="1151"/>
      <c r="AD3134" s="1152"/>
      <c r="AE3134" s="1153"/>
      <c r="AF3134" s="1153"/>
      <c r="AG3134" s="1153"/>
      <c r="AH3134" s="124"/>
      <c r="AI3134" s="124"/>
      <c r="AJ3134" s="124"/>
      <c r="AK3134" s="124"/>
      <c r="AL3134" s="1153"/>
      <c r="AM3134" s="124"/>
      <c r="AN3134" s="124"/>
      <c r="AO3134" s="1153"/>
      <c r="AP3134" s="1153"/>
      <c r="AQ3134" s="1153"/>
      <c r="AR3134" s="1154"/>
      <c r="AS3134" s="1154"/>
      <c r="AT3134" s="1154"/>
      <c r="AU3134" s="1154"/>
      <c r="AV3134" s="1154"/>
      <c r="AW3134" s="1154"/>
      <c r="AX3134" s="1154"/>
      <c r="AY3134" s="1154"/>
      <c r="AZ3134" s="1154"/>
      <c r="BA3134" s="1154"/>
      <c r="BB3134" s="1154"/>
    </row>
    <row r="3135" spans="2:54" ht="15" customHeight="1" thickBot="1">
      <c r="B3135" s="2872"/>
      <c r="C3135" s="3018"/>
      <c r="D3135" s="3018"/>
      <c r="E3135" s="2873" t="s">
        <v>1130</v>
      </c>
      <c r="F3135" s="1106"/>
      <c r="G3135" s="441" t="s">
        <v>93</v>
      </c>
      <c r="H3135" s="441" t="s">
        <v>1103</v>
      </c>
      <c r="I3135" s="441" t="s">
        <v>1131</v>
      </c>
      <c r="J3135" s="441" t="s">
        <v>112</v>
      </c>
      <c r="K3135" s="1111" t="s">
        <v>1136</v>
      </c>
      <c r="L3135" s="441" t="s">
        <v>1120</v>
      </c>
      <c r="M3135" s="441" t="str">
        <f t="shared" si="188"/>
        <v>&lt;INSERT CONNECTION POINT NAME&gt;</v>
      </c>
      <c r="N3135" s="1111" t="s">
        <v>1106</v>
      </c>
      <c r="O3135" s="1111" t="s">
        <v>842</v>
      </c>
      <c r="P3135" s="1111"/>
      <c r="Q3135" s="2893"/>
      <c r="R3135" s="2894"/>
      <c r="S3135" s="2877"/>
      <c r="T3135" s="2877"/>
      <c r="U3135" s="2877"/>
      <c r="V3135" s="2877"/>
      <c r="W3135" s="2877"/>
      <c r="X3135" s="2877"/>
      <c r="Y3135" s="2877"/>
      <c r="Z3135" s="2877"/>
      <c r="AA3135" s="2878"/>
      <c r="AB3135" s="1162"/>
      <c r="AC3135" s="1151"/>
      <c r="AD3135" s="1152"/>
      <c r="AE3135" s="1153"/>
      <c r="AF3135" s="1153"/>
      <c r="AG3135" s="1153"/>
      <c r="AH3135" s="124"/>
      <c r="AI3135" s="124"/>
      <c r="AJ3135" s="124"/>
      <c r="AK3135" s="124"/>
      <c r="AL3135" s="1153"/>
      <c r="AM3135" s="124"/>
      <c r="AN3135" s="124"/>
      <c r="AO3135" s="1153"/>
      <c r="AP3135" s="1153"/>
      <c r="AQ3135" s="1153"/>
      <c r="AR3135" s="1154"/>
      <c r="AS3135" s="1154"/>
      <c r="AT3135" s="1154"/>
      <c r="AU3135" s="1154"/>
      <c r="AV3135" s="1154"/>
      <c r="AW3135" s="1154"/>
      <c r="AX3135" s="1154"/>
      <c r="AY3135" s="1154"/>
      <c r="AZ3135" s="1154"/>
      <c r="BA3135" s="1154"/>
      <c r="BB3135" s="1154"/>
    </row>
    <row r="3136" spans="2:54" ht="15" customHeight="1">
      <c r="B3136" s="1145" t="s">
        <v>1125</v>
      </c>
      <c r="C3136" s="3019" t="s">
        <v>1126</v>
      </c>
      <c r="D3136" s="3019" t="s">
        <v>842</v>
      </c>
      <c r="E3136" s="1146" t="s">
        <v>1127</v>
      </c>
      <c r="F3136" s="1106"/>
      <c r="G3136" s="441" t="s">
        <v>93</v>
      </c>
      <c r="H3136" s="441" t="s">
        <v>1103</v>
      </c>
      <c r="I3136" s="441" t="s">
        <v>1128</v>
      </c>
      <c r="J3136" s="441" t="s">
        <v>112</v>
      </c>
      <c r="K3136" s="441" t="s">
        <v>1126</v>
      </c>
      <c r="L3136" s="441" t="s">
        <v>1120</v>
      </c>
      <c r="M3136" s="441" t="str">
        <f t="shared" ref="M3136" si="191">B3136</f>
        <v>&lt;INSERT CONNECTION POINT NAME&gt;</v>
      </c>
      <c r="N3136" s="441" t="s">
        <v>1129</v>
      </c>
      <c r="O3136" s="441" t="s">
        <v>842</v>
      </c>
      <c r="P3136" s="1111"/>
      <c r="Q3136" s="1147"/>
      <c r="R3136" s="1148"/>
      <c r="S3136" s="1149"/>
      <c r="T3136" s="1149"/>
      <c r="U3136" s="1149"/>
      <c r="V3136" s="1149"/>
      <c r="W3136" s="1149"/>
      <c r="X3136" s="1149"/>
      <c r="Y3136" s="1149"/>
      <c r="Z3136" s="1149"/>
      <c r="AA3136" s="1150"/>
      <c r="AC3136" s="124"/>
      <c r="AD3136" s="124"/>
      <c r="AE3136" s="124"/>
      <c r="AF3136" s="124"/>
      <c r="AG3136" s="124"/>
      <c r="AH3136" s="124"/>
      <c r="AI3136" s="124"/>
      <c r="AJ3136" s="124"/>
      <c r="AK3136" s="124"/>
      <c r="AL3136" s="124"/>
      <c r="AM3136" s="124"/>
      <c r="AN3136" s="124"/>
      <c r="AO3136" s="124"/>
      <c r="AP3136" s="124"/>
      <c r="AQ3136" s="124"/>
      <c r="AR3136" s="124"/>
      <c r="AS3136" s="124"/>
      <c r="AT3136" s="124"/>
      <c r="AU3136" s="124"/>
      <c r="AV3136" s="124"/>
      <c r="AW3136" s="124"/>
      <c r="AX3136" s="124"/>
      <c r="AY3136" s="124"/>
      <c r="AZ3136" s="124"/>
      <c r="BA3136" s="124"/>
      <c r="BB3136" s="124"/>
    </row>
    <row r="3137" spans="2:54" ht="15" customHeight="1">
      <c r="B3137" s="1155"/>
      <c r="C3137" s="3017"/>
      <c r="D3137" s="3017"/>
      <c r="E3137" s="1146" t="s">
        <v>1130</v>
      </c>
      <c r="F3137" s="1106"/>
      <c r="G3137" s="441" t="s">
        <v>93</v>
      </c>
      <c r="H3137" s="441" t="s">
        <v>1103</v>
      </c>
      <c r="I3137" s="441" t="s">
        <v>1131</v>
      </c>
      <c r="J3137" s="441" t="s">
        <v>112</v>
      </c>
      <c r="K3137" s="441" t="s">
        <v>1126</v>
      </c>
      <c r="L3137" s="441" t="s">
        <v>1120</v>
      </c>
      <c r="M3137" s="441" t="str">
        <f t="shared" si="188"/>
        <v>&lt;INSERT CONNECTION POINT NAME&gt;</v>
      </c>
      <c r="N3137" s="441" t="s">
        <v>1129</v>
      </c>
      <c r="O3137" s="441" t="s">
        <v>842</v>
      </c>
      <c r="P3137" s="1111"/>
      <c r="Q3137" s="1156"/>
      <c r="R3137" s="1157"/>
      <c r="S3137" s="1158"/>
      <c r="T3137" s="1158"/>
      <c r="U3137" s="1158"/>
      <c r="V3137" s="1158"/>
      <c r="W3137" s="1158"/>
      <c r="X3137" s="1158"/>
      <c r="Y3137" s="1158"/>
      <c r="Z3137" s="1158"/>
      <c r="AA3137" s="1159"/>
      <c r="AC3137" s="124"/>
      <c r="AD3137" s="124"/>
      <c r="AE3137" s="124"/>
      <c r="AF3137" s="124"/>
      <c r="AG3137" s="124"/>
      <c r="AH3137" s="124"/>
      <c r="AI3137" s="124"/>
      <c r="AJ3137" s="124"/>
      <c r="AK3137" s="124"/>
      <c r="AL3137" s="124"/>
      <c r="AM3137" s="124"/>
      <c r="AN3137" s="124"/>
      <c r="AO3137" s="124"/>
      <c r="AP3137" s="124"/>
      <c r="AQ3137" s="124"/>
      <c r="AR3137" s="124"/>
      <c r="AS3137" s="124"/>
      <c r="AT3137" s="124"/>
      <c r="AU3137" s="124"/>
      <c r="AV3137" s="124"/>
      <c r="AW3137" s="124"/>
      <c r="AX3137" s="124"/>
      <c r="AY3137" s="124"/>
      <c r="AZ3137" s="124"/>
      <c r="BA3137" s="124"/>
      <c r="BB3137" s="124"/>
    </row>
    <row r="3138" spans="2:54" ht="15" customHeight="1">
      <c r="B3138" s="1155"/>
      <c r="C3138" s="3016" t="s">
        <v>1132</v>
      </c>
      <c r="D3138" s="3016" t="s">
        <v>833</v>
      </c>
      <c r="E3138" s="1146" t="s">
        <v>1127</v>
      </c>
      <c r="F3138" s="1106"/>
      <c r="G3138" s="441" t="s">
        <v>93</v>
      </c>
      <c r="H3138" s="441" t="s">
        <v>1103</v>
      </c>
      <c r="I3138" s="441" t="s">
        <v>1128</v>
      </c>
      <c r="J3138" s="441" t="s">
        <v>112</v>
      </c>
      <c r="K3138" s="1111" t="s">
        <v>1132</v>
      </c>
      <c r="L3138" s="441" t="s">
        <v>1120</v>
      </c>
      <c r="M3138" s="441" t="str">
        <f t="shared" si="188"/>
        <v>&lt;INSERT CONNECTION POINT NAME&gt;</v>
      </c>
      <c r="N3138" s="1111" t="s">
        <v>1106</v>
      </c>
      <c r="O3138" s="1111" t="s">
        <v>833</v>
      </c>
      <c r="P3138" s="1111"/>
      <c r="Q3138" s="2850"/>
      <c r="R3138" s="2097"/>
      <c r="S3138" s="2851"/>
      <c r="T3138" s="2851"/>
      <c r="U3138" s="2851"/>
      <c r="V3138" s="2851"/>
      <c r="W3138" s="2852"/>
      <c r="X3138" s="2852"/>
      <c r="Y3138" s="2852"/>
      <c r="Z3138" s="2852"/>
      <c r="AA3138" s="2853"/>
      <c r="AC3138" s="124"/>
      <c r="AD3138" s="124"/>
      <c r="AE3138" s="124"/>
      <c r="AF3138" s="124"/>
      <c r="AG3138" s="124"/>
      <c r="AH3138" s="124"/>
      <c r="AI3138" s="124"/>
      <c r="AJ3138" s="124"/>
      <c r="AK3138" s="124"/>
      <c r="AL3138" s="124"/>
      <c r="AM3138" s="124"/>
      <c r="AN3138" s="124"/>
      <c r="AO3138" s="124"/>
      <c r="AP3138" s="124"/>
      <c r="AQ3138" s="124"/>
      <c r="AR3138" s="124"/>
      <c r="AS3138" s="124"/>
      <c r="AT3138" s="124"/>
      <c r="AU3138" s="124"/>
      <c r="AV3138" s="124"/>
      <c r="AW3138" s="124"/>
      <c r="AX3138" s="124"/>
      <c r="AY3138" s="124"/>
      <c r="AZ3138" s="124"/>
      <c r="BA3138" s="124"/>
      <c r="BB3138" s="124"/>
    </row>
    <row r="3139" spans="2:54" ht="15" customHeight="1">
      <c r="B3139" s="1155"/>
      <c r="C3139" s="3017"/>
      <c r="D3139" s="3017"/>
      <c r="E3139" s="1146" t="s">
        <v>1130</v>
      </c>
      <c r="F3139" s="1106"/>
      <c r="G3139" s="441" t="s">
        <v>93</v>
      </c>
      <c r="H3139" s="441" t="s">
        <v>1103</v>
      </c>
      <c r="I3139" s="441" t="s">
        <v>1131</v>
      </c>
      <c r="J3139" s="441" t="s">
        <v>112</v>
      </c>
      <c r="K3139" s="1111" t="s">
        <v>1132</v>
      </c>
      <c r="L3139" s="441" t="s">
        <v>1120</v>
      </c>
      <c r="M3139" s="441" t="str">
        <f t="shared" si="188"/>
        <v>&lt;INSERT CONNECTION POINT NAME&gt;</v>
      </c>
      <c r="N3139" s="1111" t="s">
        <v>1106</v>
      </c>
      <c r="O3139" s="1111" t="s">
        <v>833</v>
      </c>
      <c r="P3139" s="1111"/>
      <c r="Q3139" s="2850"/>
      <c r="R3139" s="2097"/>
      <c r="S3139" s="2851"/>
      <c r="T3139" s="2851"/>
      <c r="U3139" s="2851"/>
      <c r="V3139" s="2851"/>
      <c r="W3139" s="2852"/>
      <c r="X3139" s="2852"/>
      <c r="Y3139" s="2852"/>
      <c r="Z3139" s="2852"/>
      <c r="AA3139" s="2853"/>
      <c r="AC3139" s="124"/>
      <c r="AD3139" s="124"/>
      <c r="AE3139" s="124"/>
      <c r="AF3139" s="124"/>
      <c r="AG3139" s="124"/>
      <c r="AH3139" s="124"/>
      <c r="AI3139" s="124"/>
      <c r="AJ3139" s="124"/>
      <c r="AK3139" s="124"/>
      <c r="AL3139" s="124"/>
      <c r="AM3139" s="124"/>
      <c r="AN3139" s="124"/>
      <c r="AO3139" s="124"/>
      <c r="AP3139" s="124"/>
      <c r="AQ3139" s="124"/>
      <c r="AR3139" s="124"/>
      <c r="AS3139" s="124"/>
      <c r="AT3139" s="124"/>
      <c r="AU3139" s="124"/>
      <c r="AV3139" s="124"/>
      <c r="AW3139" s="124"/>
      <c r="AX3139" s="124"/>
      <c r="AY3139" s="124"/>
      <c r="AZ3139" s="124"/>
      <c r="BA3139" s="124"/>
      <c r="BB3139" s="124"/>
    </row>
    <row r="3140" spans="2:54" ht="15" customHeight="1">
      <c r="B3140" s="1155"/>
      <c r="C3140" s="3016" t="s">
        <v>1132</v>
      </c>
      <c r="D3140" s="3016" t="s">
        <v>842</v>
      </c>
      <c r="E3140" s="1146" t="s">
        <v>1127</v>
      </c>
      <c r="F3140" s="1106"/>
      <c r="G3140" s="441" t="s">
        <v>93</v>
      </c>
      <c r="H3140" s="441" t="s">
        <v>1103</v>
      </c>
      <c r="I3140" s="441" t="s">
        <v>1128</v>
      </c>
      <c r="J3140" s="441" t="s">
        <v>112</v>
      </c>
      <c r="K3140" s="1111" t="s">
        <v>1132</v>
      </c>
      <c r="L3140" s="441" t="s">
        <v>1120</v>
      </c>
      <c r="M3140" s="441" t="str">
        <f t="shared" si="188"/>
        <v>&lt;INSERT CONNECTION POINT NAME&gt;</v>
      </c>
      <c r="N3140" s="1111" t="s">
        <v>1106</v>
      </c>
      <c r="O3140" s="1112" t="s">
        <v>842</v>
      </c>
      <c r="P3140" s="1111"/>
      <c r="Q3140" s="2850"/>
      <c r="R3140" s="2097"/>
      <c r="S3140" s="2851"/>
      <c r="T3140" s="2851"/>
      <c r="U3140" s="2851"/>
      <c r="V3140" s="2851"/>
      <c r="W3140" s="2852"/>
      <c r="X3140" s="2852"/>
      <c r="Y3140" s="2852"/>
      <c r="Z3140" s="2852"/>
      <c r="AA3140" s="2853"/>
      <c r="AC3140" s="124"/>
      <c r="AD3140" s="124"/>
      <c r="AE3140" s="124"/>
      <c r="AF3140" s="124"/>
      <c r="AG3140" s="124"/>
      <c r="AH3140" s="124"/>
      <c r="AI3140" s="124"/>
      <c r="AJ3140" s="124"/>
      <c r="AK3140" s="124"/>
      <c r="AL3140" s="124"/>
      <c r="AM3140" s="124"/>
      <c r="AN3140" s="124"/>
      <c r="AO3140" s="124"/>
      <c r="AP3140" s="124"/>
      <c r="AQ3140" s="124"/>
      <c r="AR3140" s="124"/>
      <c r="AS3140" s="124"/>
      <c r="AT3140" s="124"/>
      <c r="AU3140" s="124"/>
      <c r="AV3140" s="124"/>
      <c r="AW3140" s="124"/>
      <c r="AX3140" s="124"/>
      <c r="AY3140" s="124"/>
      <c r="AZ3140" s="124"/>
      <c r="BA3140" s="124"/>
      <c r="BB3140" s="124"/>
    </row>
    <row r="3141" spans="2:54" ht="15" customHeight="1">
      <c r="B3141" s="1155"/>
      <c r="C3141" s="3017"/>
      <c r="D3141" s="3017"/>
      <c r="E3141" s="1146" t="s">
        <v>1130</v>
      </c>
      <c r="F3141" s="1106"/>
      <c r="G3141" s="441" t="s">
        <v>93</v>
      </c>
      <c r="H3141" s="441" t="s">
        <v>1103</v>
      </c>
      <c r="I3141" s="441" t="s">
        <v>1131</v>
      </c>
      <c r="J3141" s="441" t="s">
        <v>112</v>
      </c>
      <c r="K3141" s="1111" t="s">
        <v>1132</v>
      </c>
      <c r="L3141" s="441" t="s">
        <v>1120</v>
      </c>
      <c r="M3141" s="441" t="str">
        <f t="shared" si="188"/>
        <v>&lt;INSERT CONNECTION POINT NAME&gt;</v>
      </c>
      <c r="N3141" s="1111" t="s">
        <v>1106</v>
      </c>
      <c r="O3141" s="1112" t="s">
        <v>842</v>
      </c>
      <c r="P3141" s="1111"/>
      <c r="Q3141" s="2850"/>
      <c r="R3141" s="2097"/>
      <c r="S3141" s="2851"/>
      <c r="T3141" s="2851"/>
      <c r="U3141" s="2851"/>
      <c r="V3141" s="2851"/>
      <c r="W3141" s="2852"/>
      <c r="X3141" s="2852"/>
      <c r="Y3141" s="2852"/>
      <c r="Z3141" s="2852"/>
      <c r="AA3141" s="2853"/>
      <c r="AC3141" s="124"/>
      <c r="AD3141" s="124"/>
      <c r="AE3141" s="124"/>
      <c r="AF3141" s="124"/>
      <c r="AG3141" s="124"/>
      <c r="AH3141" s="124"/>
      <c r="AI3141" s="124"/>
      <c r="AJ3141" s="124"/>
      <c r="AK3141" s="124"/>
      <c r="AL3141" s="124"/>
      <c r="AM3141" s="124"/>
      <c r="AN3141" s="124"/>
      <c r="AO3141" s="124"/>
      <c r="AP3141" s="124"/>
      <c r="AQ3141" s="124"/>
      <c r="AR3141" s="124"/>
      <c r="AS3141" s="124"/>
      <c r="AT3141" s="124"/>
      <c r="AU3141" s="124"/>
      <c r="AV3141" s="124"/>
      <c r="AW3141" s="124"/>
      <c r="AX3141" s="124"/>
      <c r="AY3141" s="124"/>
      <c r="AZ3141" s="124"/>
      <c r="BA3141" s="124"/>
      <c r="BB3141" s="124"/>
    </row>
    <row r="3142" spans="2:54" ht="15" customHeight="1">
      <c r="B3142" s="1155"/>
      <c r="C3142" s="3016" t="s">
        <v>1133</v>
      </c>
      <c r="D3142" s="3016"/>
      <c r="E3142" s="1146" t="s">
        <v>1127</v>
      </c>
      <c r="F3142" s="1106"/>
      <c r="G3142" s="441" t="s">
        <v>93</v>
      </c>
      <c r="H3142" s="441" t="s">
        <v>1103</v>
      </c>
      <c r="I3142" s="441" t="s">
        <v>1128</v>
      </c>
      <c r="J3142" s="441" t="s">
        <v>112</v>
      </c>
      <c r="K3142" s="1111" t="s">
        <v>1133</v>
      </c>
      <c r="L3142" s="441" t="s">
        <v>1120</v>
      </c>
      <c r="M3142" s="441" t="str">
        <f t="shared" si="188"/>
        <v>&lt;INSERT CONNECTION POINT NAME&gt;</v>
      </c>
      <c r="N3142" s="1111" t="s">
        <v>1108</v>
      </c>
      <c r="O3142" s="1111" t="s">
        <v>1109</v>
      </c>
      <c r="P3142" s="1111"/>
      <c r="Q3142" s="2856"/>
      <c r="R3142" s="2098"/>
      <c r="S3142" s="2858"/>
      <c r="T3142" s="2858"/>
      <c r="U3142" s="2858"/>
      <c r="V3142" s="2858"/>
      <c r="W3142" s="2859"/>
      <c r="X3142" s="2859"/>
      <c r="Y3142" s="2859"/>
      <c r="Z3142" s="2859"/>
      <c r="AA3142" s="2860"/>
      <c r="AC3142" s="124"/>
      <c r="AD3142" s="124"/>
      <c r="AE3142" s="124"/>
      <c r="AF3142" s="124"/>
      <c r="AG3142" s="124"/>
      <c r="AH3142" s="124"/>
      <c r="AI3142" s="124"/>
      <c r="AJ3142" s="124"/>
      <c r="AK3142" s="124"/>
      <c r="AL3142" s="124"/>
      <c r="AM3142" s="124"/>
      <c r="AN3142" s="124"/>
      <c r="AO3142" s="124"/>
      <c r="AP3142" s="124"/>
      <c r="AQ3142" s="124"/>
      <c r="AR3142" s="124"/>
      <c r="AS3142" s="124"/>
      <c r="AT3142" s="124"/>
      <c r="AU3142" s="124"/>
      <c r="AV3142" s="124"/>
      <c r="AW3142" s="124"/>
      <c r="AX3142" s="124"/>
      <c r="AY3142" s="124"/>
      <c r="AZ3142" s="124"/>
      <c r="BA3142" s="124"/>
      <c r="BB3142" s="124"/>
    </row>
    <row r="3143" spans="2:54" ht="15" customHeight="1">
      <c r="B3143" s="1155"/>
      <c r="C3143" s="3017"/>
      <c r="D3143" s="3017"/>
      <c r="E3143" s="1146" t="s">
        <v>1130</v>
      </c>
      <c r="F3143" s="1106"/>
      <c r="G3143" s="441" t="s">
        <v>93</v>
      </c>
      <c r="H3143" s="441" t="s">
        <v>1103</v>
      </c>
      <c r="I3143" s="441" t="s">
        <v>1131</v>
      </c>
      <c r="J3143" s="441" t="s">
        <v>112</v>
      </c>
      <c r="K3143" s="1111" t="s">
        <v>1133</v>
      </c>
      <c r="L3143" s="441" t="s">
        <v>1120</v>
      </c>
      <c r="M3143" s="441" t="str">
        <f t="shared" si="188"/>
        <v>&lt;INSERT CONNECTION POINT NAME&gt;</v>
      </c>
      <c r="N3143" s="1111" t="s">
        <v>1108</v>
      </c>
      <c r="O3143" s="1111" t="s">
        <v>1109</v>
      </c>
      <c r="P3143" s="1111"/>
      <c r="Q3143" s="2856"/>
      <c r="R3143" s="2098"/>
      <c r="S3143" s="2858"/>
      <c r="T3143" s="2858"/>
      <c r="U3143" s="2858"/>
      <c r="V3143" s="2858"/>
      <c r="W3143" s="2859"/>
      <c r="X3143" s="2859"/>
      <c r="Y3143" s="2859"/>
      <c r="Z3143" s="2859"/>
      <c r="AA3143" s="2860"/>
      <c r="AC3143" s="124"/>
      <c r="AD3143" s="124"/>
      <c r="AE3143" s="124"/>
      <c r="AF3143" s="124"/>
      <c r="AG3143" s="124"/>
      <c r="AH3143" s="124"/>
      <c r="AI3143" s="124"/>
      <c r="AJ3143" s="124"/>
      <c r="AK3143" s="124"/>
      <c r="AL3143" s="124"/>
      <c r="AM3143" s="124"/>
      <c r="AN3143" s="124"/>
      <c r="AO3143" s="124"/>
      <c r="AP3143" s="124"/>
      <c r="AQ3143" s="124"/>
      <c r="AR3143" s="124"/>
      <c r="AS3143" s="124"/>
      <c r="AT3143" s="124"/>
      <c r="AU3143" s="124"/>
      <c r="AV3143" s="124"/>
      <c r="AW3143" s="124"/>
      <c r="AX3143" s="124"/>
      <c r="AY3143" s="124"/>
      <c r="AZ3143" s="124"/>
      <c r="BA3143" s="124"/>
      <c r="BB3143" s="124"/>
    </row>
    <row r="3144" spans="2:54" ht="15" customHeight="1">
      <c r="B3144" s="1155"/>
      <c r="C3144" s="3016" t="s">
        <v>1110</v>
      </c>
      <c r="D3144" s="3016"/>
      <c r="E3144" s="1146" t="s">
        <v>1127</v>
      </c>
      <c r="F3144" s="1106"/>
      <c r="G3144" s="441" t="s">
        <v>93</v>
      </c>
      <c r="H3144" s="441" t="s">
        <v>1103</v>
      </c>
      <c r="I3144" s="441" t="s">
        <v>1128</v>
      </c>
      <c r="J3144" s="441" t="s">
        <v>112</v>
      </c>
      <c r="K3144" s="1111" t="s">
        <v>1110</v>
      </c>
      <c r="L3144" s="441" t="s">
        <v>1120</v>
      </c>
      <c r="M3144" s="441" t="str">
        <f t="shared" si="188"/>
        <v>&lt;INSERT CONNECTION POINT NAME&gt;</v>
      </c>
      <c r="N3144" s="1111" t="s">
        <v>1111</v>
      </c>
      <c r="O3144" s="1112">
        <v>0</v>
      </c>
      <c r="P3144" s="1111"/>
      <c r="Q3144" s="2890"/>
      <c r="R3144" s="2093"/>
      <c r="S3144" s="2883"/>
      <c r="T3144" s="2883"/>
      <c r="U3144" s="2883"/>
      <c r="V3144" s="2883"/>
      <c r="W3144" s="2863"/>
      <c r="X3144" s="2863"/>
      <c r="Y3144" s="2863"/>
      <c r="Z3144" s="2863"/>
      <c r="AA3144" s="2864"/>
      <c r="AC3144" s="124"/>
      <c r="AD3144" s="124"/>
      <c r="AE3144" s="124"/>
      <c r="AF3144" s="124"/>
      <c r="AG3144" s="124"/>
      <c r="AH3144" s="124"/>
      <c r="AI3144" s="124"/>
      <c r="AJ3144" s="124"/>
      <c r="AK3144" s="124"/>
      <c r="AL3144" s="124"/>
      <c r="AM3144" s="124"/>
      <c r="AN3144" s="124"/>
      <c r="AO3144" s="124"/>
      <c r="AP3144" s="124"/>
      <c r="AQ3144" s="124"/>
      <c r="AR3144" s="124"/>
      <c r="AS3144" s="124"/>
      <c r="AT3144" s="124"/>
      <c r="AU3144" s="124"/>
      <c r="AV3144" s="124"/>
      <c r="AW3144" s="124"/>
      <c r="AX3144" s="124"/>
      <c r="AY3144" s="124"/>
      <c r="AZ3144" s="124"/>
      <c r="BA3144" s="124"/>
      <c r="BB3144" s="124"/>
    </row>
    <row r="3145" spans="2:54" ht="15" customHeight="1">
      <c r="B3145" s="1155"/>
      <c r="C3145" s="3017"/>
      <c r="D3145" s="3017"/>
      <c r="E3145" s="1146" t="s">
        <v>1130</v>
      </c>
      <c r="F3145" s="1106"/>
      <c r="G3145" s="441" t="s">
        <v>93</v>
      </c>
      <c r="H3145" s="441" t="s">
        <v>1103</v>
      </c>
      <c r="I3145" s="441" t="s">
        <v>1131</v>
      </c>
      <c r="J3145" s="441" t="s">
        <v>112</v>
      </c>
      <c r="K3145" s="1111" t="s">
        <v>1110</v>
      </c>
      <c r="L3145" s="441" t="s">
        <v>1120</v>
      </c>
      <c r="M3145" s="441" t="str">
        <f t="shared" si="188"/>
        <v>&lt;INSERT CONNECTION POINT NAME&gt;</v>
      </c>
      <c r="N3145" s="1111" t="s">
        <v>1111</v>
      </c>
      <c r="O3145" s="1112">
        <v>0</v>
      </c>
      <c r="P3145" s="1111"/>
      <c r="Q3145" s="2890"/>
      <c r="R3145" s="2093"/>
      <c r="S3145" s="2883"/>
      <c r="T3145" s="2883"/>
      <c r="U3145" s="2883"/>
      <c r="V3145" s="2883"/>
      <c r="W3145" s="2863"/>
      <c r="X3145" s="2863"/>
      <c r="Y3145" s="2863"/>
      <c r="Z3145" s="2863"/>
      <c r="AA3145" s="2864"/>
      <c r="AC3145" s="124"/>
      <c r="AD3145" s="124"/>
      <c r="AE3145" s="124"/>
      <c r="AF3145" s="124"/>
      <c r="AG3145" s="124"/>
      <c r="AH3145" s="124"/>
      <c r="AI3145" s="124"/>
      <c r="AJ3145" s="124"/>
      <c r="AK3145" s="124"/>
      <c r="AL3145" s="124"/>
      <c r="AM3145" s="124"/>
      <c r="AN3145" s="124"/>
      <c r="AO3145" s="124"/>
      <c r="AP3145" s="124"/>
      <c r="AQ3145" s="124"/>
      <c r="AR3145" s="124"/>
      <c r="AS3145" s="124"/>
      <c r="AT3145" s="124"/>
      <c r="AU3145" s="124"/>
      <c r="AV3145" s="124"/>
      <c r="AW3145" s="124"/>
      <c r="AX3145" s="124"/>
      <c r="AY3145" s="124"/>
      <c r="AZ3145" s="124"/>
      <c r="BA3145" s="124"/>
      <c r="BB3145" s="124"/>
    </row>
    <row r="3146" spans="2:54" ht="15" customHeight="1">
      <c r="B3146" s="1155"/>
      <c r="C3146" s="3016" t="s">
        <v>1112</v>
      </c>
      <c r="D3146" s="3016"/>
      <c r="E3146" s="1146" t="s">
        <v>1127</v>
      </c>
      <c r="F3146" s="1106"/>
      <c r="G3146" s="441" t="s">
        <v>93</v>
      </c>
      <c r="H3146" s="441" t="s">
        <v>1103</v>
      </c>
      <c r="I3146" s="441" t="s">
        <v>1128</v>
      </c>
      <c r="J3146" s="441" t="s">
        <v>112</v>
      </c>
      <c r="K3146" s="1111" t="s">
        <v>1112</v>
      </c>
      <c r="L3146" s="441" t="s">
        <v>1120</v>
      </c>
      <c r="M3146" s="441" t="str">
        <f t="shared" si="188"/>
        <v>&lt;INSERT CONNECTION POINT NAME&gt;</v>
      </c>
      <c r="N3146" s="1111" t="s">
        <v>1113</v>
      </c>
      <c r="O3146" s="1111" t="s">
        <v>1113</v>
      </c>
      <c r="P3146" s="1111"/>
      <c r="Q3146" s="2891"/>
      <c r="R3146" s="2866"/>
      <c r="S3146" s="2866"/>
      <c r="T3146" s="2866"/>
      <c r="U3146" s="2866"/>
      <c r="V3146" s="2866"/>
      <c r="W3146" s="2866"/>
      <c r="X3146" s="2866"/>
      <c r="Y3146" s="2866"/>
      <c r="Z3146" s="2866"/>
      <c r="AA3146" s="2099"/>
      <c r="AC3146" s="124"/>
      <c r="AD3146" s="124"/>
      <c r="AE3146" s="124"/>
      <c r="AF3146" s="124"/>
      <c r="AG3146" s="124"/>
      <c r="AH3146" s="124"/>
      <c r="AI3146" s="124"/>
      <c r="AJ3146" s="124"/>
      <c r="AK3146" s="124"/>
      <c r="AL3146" s="124"/>
      <c r="AM3146" s="124"/>
      <c r="AN3146" s="124"/>
      <c r="AO3146" s="124"/>
      <c r="AP3146" s="124"/>
      <c r="AQ3146" s="124"/>
      <c r="AR3146" s="124"/>
      <c r="AS3146" s="124"/>
      <c r="AT3146" s="124"/>
      <c r="AU3146" s="124"/>
      <c r="AV3146" s="124"/>
      <c r="AW3146" s="124"/>
      <c r="AX3146" s="124"/>
      <c r="AY3146" s="124"/>
      <c r="AZ3146" s="124"/>
      <c r="BA3146" s="124"/>
      <c r="BB3146" s="124"/>
    </row>
    <row r="3147" spans="2:54" ht="15" customHeight="1">
      <c r="B3147" s="1155"/>
      <c r="C3147" s="3017"/>
      <c r="D3147" s="3017"/>
      <c r="E3147" s="1146" t="s">
        <v>1130</v>
      </c>
      <c r="F3147" s="1106"/>
      <c r="G3147" s="441" t="s">
        <v>93</v>
      </c>
      <c r="H3147" s="441" t="s">
        <v>1103</v>
      </c>
      <c r="I3147" s="441" t="s">
        <v>1131</v>
      </c>
      <c r="J3147" s="441" t="s">
        <v>112</v>
      </c>
      <c r="K3147" s="1111" t="s">
        <v>1112</v>
      </c>
      <c r="L3147" s="441" t="s">
        <v>1120</v>
      </c>
      <c r="M3147" s="441" t="str">
        <f t="shared" si="188"/>
        <v>&lt;INSERT CONNECTION POINT NAME&gt;</v>
      </c>
      <c r="N3147" s="1111" t="s">
        <v>1113</v>
      </c>
      <c r="O3147" s="1111" t="s">
        <v>1113</v>
      </c>
      <c r="P3147" s="1111"/>
      <c r="Q3147" s="2891"/>
      <c r="R3147" s="2866"/>
      <c r="S3147" s="2866"/>
      <c r="T3147" s="2866"/>
      <c r="U3147" s="2866"/>
      <c r="V3147" s="2866"/>
      <c r="W3147" s="2866"/>
      <c r="X3147" s="2866"/>
      <c r="Y3147" s="2866"/>
      <c r="Z3147" s="2866"/>
      <c r="AA3147" s="2099"/>
      <c r="AC3147" s="124"/>
      <c r="AD3147" s="124"/>
      <c r="AE3147" s="124"/>
      <c r="AF3147" s="124"/>
      <c r="AG3147" s="124"/>
      <c r="AH3147" s="124"/>
      <c r="AI3147" s="124"/>
      <c r="AJ3147" s="124"/>
      <c r="AK3147" s="124"/>
      <c r="AL3147" s="124"/>
      <c r="AM3147" s="124"/>
      <c r="AN3147" s="124"/>
      <c r="AO3147" s="124"/>
      <c r="AP3147" s="124"/>
      <c r="AQ3147" s="124"/>
      <c r="AR3147" s="124"/>
      <c r="AS3147" s="124"/>
      <c r="AT3147" s="124"/>
      <c r="AU3147" s="124"/>
      <c r="AV3147" s="124"/>
      <c r="AW3147" s="124"/>
      <c r="AX3147" s="124"/>
      <c r="AY3147" s="124"/>
      <c r="AZ3147" s="124"/>
      <c r="BA3147" s="124"/>
      <c r="BB3147" s="124"/>
    </row>
    <row r="3148" spans="2:54" ht="15" customHeight="1">
      <c r="B3148" s="1155"/>
      <c r="C3148" s="3016" t="s">
        <v>1134</v>
      </c>
      <c r="D3148" s="3016" t="s">
        <v>833</v>
      </c>
      <c r="E3148" s="1146" t="s">
        <v>1127</v>
      </c>
      <c r="F3148" s="1106"/>
      <c r="G3148" s="441" t="s">
        <v>93</v>
      </c>
      <c r="H3148" s="441" t="s">
        <v>1103</v>
      </c>
      <c r="I3148" s="441" t="s">
        <v>1128</v>
      </c>
      <c r="J3148" s="441" t="s">
        <v>112</v>
      </c>
      <c r="K3148" s="1111" t="s">
        <v>1134</v>
      </c>
      <c r="L3148" s="441" t="s">
        <v>1120</v>
      </c>
      <c r="M3148" s="441" t="str">
        <f t="shared" si="188"/>
        <v>&lt;INSERT CONNECTION POINT NAME&gt;</v>
      </c>
      <c r="N3148" s="1111" t="s">
        <v>1115</v>
      </c>
      <c r="O3148" s="1111" t="s">
        <v>833</v>
      </c>
      <c r="P3148" s="1111"/>
      <c r="Q3148" s="2892"/>
      <c r="R3148" s="2096"/>
      <c r="S3148" s="2870"/>
      <c r="T3148" s="2870"/>
      <c r="U3148" s="2870"/>
      <c r="V3148" s="2870"/>
      <c r="W3148" s="2870"/>
      <c r="X3148" s="2870"/>
      <c r="Y3148" s="2870"/>
      <c r="Z3148" s="2870"/>
      <c r="AA3148" s="2871"/>
      <c r="AC3148" s="124"/>
      <c r="AD3148" s="124"/>
      <c r="AE3148" s="124"/>
      <c r="AF3148" s="124"/>
      <c r="AG3148" s="124"/>
      <c r="AH3148" s="124"/>
      <c r="AI3148" s="124"/>
      <c r="AJ3148" s="124"/>
      <c r="AK3148" s="124"/>
      <c r="AL3148" s="124"/>
      <c r="AM3148" s="124"/>
      <c r="AN3148" s="124"/>
      <c r="AO3148" s="124"/>
      <c r="AP3148" s="124"/>
      <c r="AQ3148" s="124"/>
      <c r="AR3148" s="124"/>
      <c r="AS3148" s="124"/>
      <c r="AT3148" s="124"/>
      <c r="AU3148" s="124"/>
      <c r="AV3148" s="124"/>
      <c r="AW3148" s="124"/>
      <c r="AX3148" s="124"/>
      <c r="AY3148" s="124"/>
      <c r="AZ3148" s="124"/>
      <c r="BA3148" s="124"/>
      <c r="BB3148" s="124"/>
    </row>
    <row r="3149" spans="2:54" ht="15" customHeight="1">
      <c r="B3149" s="1155"/>
      <c r="C3149" s="3017"/>
      <c r="D3149" s="3017"/>
      <c r="E3149" s="1146" t="s">
        <v>1130</v>
      </c>
      <c r="F3149" s="1106"/>
      <c r="G3149" s="441" t="s">
        <v>93</v>
      </c>
      <c r="H3149" s="441" t="s">
        <v>1103</v>
      </c>
      <c r="I3149" s="441" t="s">
        <v>1131</v>
      </c>
      <c r="J3149" s="441" t="s">
        <v>112</v>
      </c>
      <c r="K3149" s="1111" t="s">
        <v>1134</v>
      </c>
      <c r="L3149" s="441" t="s">
        <v>1120</v>
      </c>
      <c r="M3149" s="441" t="str">
        <f t="shared" ref="M3149:M3212" si="192">M3148</f>
        <v>&lt;INSERT CONNECTION POINT NAME&gt;</v>
      </c>
      <c r="N3149" s="1111" t="s">
        <v>1115</v>
      </c>
      <c r="O3149" s="1111" t="s">
        <v>833</v>
      </c>
      <c r="P3149" s="1111"/>
      <c r="Q3149" s="2892"/>
      <c r="R3149" s="2096"/>
      <c r="S3149" s="2870"/>
      <c r="T3149" s="2870"/>
      <c r="U3149" s="2870"/>
      <c r="V3149" s="2870"/>
      <c r="W3149" s="2870"/>
      <c r="X3149" s="2870"/>
      <c r="Y3149" s="2870"/>
      <c r="Z3149" s="2870"/>
      <c r="AA3149" s="2871"/>
      <c r="AC3149" s="124"/>
      <c r="AD3149" s="124"/>
      <c r="AE3149" s="124"/>
      <c r="AF3149" s="124"/>
      <c r="AG3149" s="124"/>
      <c r="AH3149" s="124"/>
      <c r="AI3149" s="124"/>
      <c r="AJ3149" s="124"/>
      <c r="AK3149" s="124"/>
      <c r="AL3149" s="124"/>
      <c r="AM3149" s="124"/>
      <c r="AN3149" s="124"/>
      <c r="AO3149" s="124"/>
      <c r="AP3149" s="124"/>
      <c r="AQ3149" s="124"/>
      <c r="AR3149" s="124"/>
      <c r="AS3149" s="124"/>
      <c r="AT3149" s="124"/>
      <c r="AU3149" s="124"/>
      <c r="AV3149" s="124"/>
      <c r="AW3149" s="124"/>
      <c r="AX3149" s="124"/>
      <c r="AY3149" s="124"/>
      <c r="AZ3149" s="124"/>
      <c r="BA3149" s="124"/>
      <c r="BB3149" s="124"/>
    </row>
    <row r="3150" spans="2:54" ht="15" customHeight="1">
      <c r="B3150" s="1155"/>
      <c r="C3150" s="3016" t="s">
        <v>1135</v>
      </c>
      <c r="D3150" s="3016" t="s">
        <v>833</v>
      </c>
      <c r="E3150" s="1146" t="s">
        <v>1127</v>
      </c>
      <c r="F3150" s="1106"/>
      <c r="G3150" s="441" t="s">
        <v>93</v>
      </c>
      <c r="H3150" s="441" t="s">
        <v>1103</v>
      </c>
      <c r="I3150" s="441" t="s">
        <v>1128</v>
      </c>
      <c r="J3150" s="441" t="s">
        <v>112</v>
      </c>
      <c r="K3150" s="1111" t="s">
        <v>1135</v>
      </c>
      <c r="L3150" s="441" t="s">
        <v>1120</v>
      </c>
      <c r="M3150" s="441" t="str">
        <f t="shared" si="192"/>
        <v>&lt;INSERT CONNECTION POINT NAME&gt;</v>
      </c>
      <c r="N3150" s="1111" t="s">
        <v>1106</v>
      </c>
      <c r="O3150" s="1111" t="s">
        <v>833</v>
      </c>
      <c r="P3150" s="1111"/>
      <c r="Q3150" s="2892"/>
      <c r="R3150" s="2096"/>
      <c r="S3150" s="2870"/>
      <c r="T3150" s="2870"/>
      <c r="U3150" s="2870"/>
      <c r="V3150" s="2870"/>
      <c r="W3150" s="2870"/>
      <c r="X3150" s="2870"/>
      <c r="Y3150" s="2870"/>
      <c r="Z3150" s="2870"/>
      <c r="AA3150" s="2871"/>
      <c r="AC3150" s="124"/>
      <c r="AD3150" s="124"/>
      <c r="AE3150" s="124"/>
      <c r="AF3150" s="124"/>
      <c r="AG3150" s="124"/>
      <c r="AH3150" s="124"/>
      <c r="AI3150" s="124"/>
      <c r="AJ3150" s="124"/>
      <c r="AK3150" s="124"/>
      <c r="AL3150" s="124"/>
      <c r="AM3150" s="124"/>
      <c r="AN3150" s="124"/>
      <c r="AO3150" s="124"/>
      <c r="AP3150" s="124"/>
      <c r="AQ3150" s="124"/>
      <c r="AR3150" s="124"/>
      <c r="AS3150" s="124"/>
      <c r="AT3150" s="124"/>
      <c r="AU3150" s="124"/>
      <c r="AV3150" s="124"/>
      <c r="AW3150" s="124"/>
      <c r="AX3150" s="124"/>
      <c r="AY3150" s="124"/>
      <c r="AZ3150" s="124"/>
      <c r="BA3150" s="124"/>
      <c r="BB3150" s="124"/>
    </row>
    <row r="3151" spans="2:54" ht="15" customHeight="1">
      <c r="B3151" s="1155"/>
      <c r="C3151" s="3017"/>
      <c r="D3151" s="3017"/>
      <c r="E3151" s="1146" t="s">
        <v>1130</v>
      </c>
      <c r="F3151" s="1106"/>
      <c r="G3151" s="441" t="s">
        <v>93</v>
      </c>
      <c r="H3151" s="441" t="s">
        <v>1103</v>
      </c>
      <c r="I3151" s="441" t="s">
        <v>1131</v>
      </c>
      <c r="J3151" s="441" t="s">
        <v>112</v>
      </c>
      <c r="K3151" s="1111" t="s">
        <v>1135</v>
      </c>
      <c r="L3151" s="441" t="s">
        <v>1120</v>
      </c>
      <c r="M3151" s="441" t="str">
        <f t="shared" si="192"/>
        <v>&lt;INSERT CONNECTION POINT NAME&gt;</v>
      </c>
      <c r="N3151" s="1111" t="s">
        <v>1106</v>
      </c>
      <c r="O3151" s="1111" t="s">
        <v>833</v>
      </c>
      <c r="P3151" s="1111"/>
      <c r="Q3151" s="2892"/>
      <c r="R3151" s="2096"/>
      <c r="S3151" s="2870"/>
      <c r="T3151" s="2870"/>
      <c r="U3151" s="2870"/>
      <c r="V3151" s="2870"/>
      <c r="W3151" s="2870"/>
      <c r="X3151" s="2870"/>
      <c r="Y3151" s="2870"/>
      <c r="Z3151" s="2870"/>
      <c r="AA3151" s="2871"/>
      <c r="AC3151" s="124"/>
      <c r="AD3151" s="124"/>
      <c r="AE3151" s="124"/>
      <c r="AF3151" s="124"/>
      <c r="AG3151" s="124"/>
      <c r="AH3151" s="124"/>
      <c r="AI3151" s="124"/>
      <c r="AJ3151" s="124"/>
      <c r="AK3151" s="124"/>
      <c r="AL3151" s="124"/>
      <c r="AM3151" s="124"/>
      <c r="AN3151" s="124"/>
      <c r="AO3151" s="124"/>
      <c r="AP3151" s="124"/>
      <c r="AQ3151" s="124"/>
      <c r="AR3151" s="124"/>
      <c r="AS3151" s="124"/>
      <c r="AT3151" s="124"/>
      <c r="AU3151" s="124"/>
      <c r="AV3151" s="124"/>
      <c r="AW3151" s="124"/>
      <c r="AX3151" s="124"/>
      <c r="AY3151" s="124"/>
      <c r="AZ3151" s="124"/>
      <c r="BA3151" s="124"/>
      <c r="BB3151" s="124"/>
    </row>
    <row r="3152" spans="2:54" ht="15" customHeight="1">
      <c r="B3152" s="1155"/>
      <c r="C3152" s="3016" t="s">
        <v>1135</v>
      </c>
      <c r="D3152" s="3016" t="s">
        <v>842</v>
      </c>
      <c r="E3152" s="1146" t="s">
        <v>1127</v>
      </c>
      <c r="F3152" s="1106"/>
      <c r="G3152" s="441" t="s">
        <v>93</v>
      </c>
      <c r="H3152" s="441" t="s">
        <v>1103</v>
      </c>
      <c r="I3152" s="441" t="s">
        <v>1128</v>
      </c>
      <c r="J3152" s="441" t="s">
        <v>112</v>
      </c>
      <c r="K3152" s="1111" t="s">
        <v>1135</v>
      </c>
      <c r="L3152" s="441" t="s">
        <v>1120</v>
      </c>
      <c r="M3152" s="441" t="str">
        <f t="shared" si="192"/>
        <v>&lt;INSERT CONNECTION POINT NAME&gt;</v>
      </c>
      <c r="N3152" s="1111" t="s">
        <v>1106</v>
      </c>
      <c r="O3152" s="1111" t="s">
        <v>842</v>
      </c>
      <c r="P3152" s="1111"/>
      <c r="Q3152" s="2892"/>
      <c r="R3152" s="2096"/>
      <c r="S3152" s="2870"/>
      <c r="T3152" s="2870"/>
      <c r="U3152" s="2870"/>
      <c r="V3152" s="2870"/>
      <c r="W3152" s="2870"/>
      <c r="X3152" s="2870"/>
      <c r="Y3152" s="2870"/>
      <c r="Z3152" s="2870"/>
      <c r="AA3152" s="2871"/>
      <c r="AC3152" s="124"/>
      <c r="AD3152" s="124"/>
      <c r="AE3152" s="124"/>
      <c r="AF3152" s="124"/>
      <c r="AG3152" s="124"/>
      <c r="AH3152" s="124"/>
      <c r="AI3152" s="124"/>
      <c r="AJ3152" s="124"/>
      <c r="AK3152" s="124"/>
      <c r="AL3152" s="124"/>
      <c r="AM3152" s="124"/>
      <c r="AN3152" s="124"/>
      <c r="AO3152" s="124"/>
      <c r="AP3152" s="124"/>
      <c r="AQ3152" s="124"/>
      <c r="AR3152" s="124"/>
      <c r="AS3152" s="124"/>
      <c r="AT3152" s="124"/>
      <c r="AU3152" s="124"/>
      <c r="AV3152" s="124"/>
      <c r="AW3152" s="124"/>
      <c r="AX3152" s="124"/>
      <c r="AY3152" s="124"/>
      <c r="AZ3152" s="124"/>
      <c r="BA3152" s="124"/>
      <c r="BB3152" s="124"/>
    </row>
    <row r="3153" spans="2:54" ht="15" customHeight="1">
      <c r="B3153" s="1155"/>
      <c r="C3153" s="3017"/>
      <c r="D3153" s="3017"/>
      <c r="E3153" s="1146" t="s">
        <v>1130</v>
      </c>
      <c r="F3153" s="1106"/>
      <c r="G3153" s="441" t="s">
        <v>93</v>
      </c>
      <c r="H3153" s="441" t="s">
        <v>1103</v>
      </c>
      <c r="I3153" s="441" t="s">
        <v>1131</v>
      </c>
      <c r="J3153" s="441" t="s">
        <v>112</v>
      </c>
      <c r="K3153" s="1111" t="s">
        <v>1135</v>
      </c>
      <c r="L3153" s="441" t="s">
        <v>1120</v>
      </c>
      <c r="M3153" s="441" t="str">
        <f t="shared" si="192"/>
        <v>&lt;INSERT CONNECTION POINT NAME&gt;</v>
      </c>
      <c r="N3153" s="1111" t="s">
        <v>1106</v>
      </c>
      <c r="O3153" s="1111" t="s">
        <v>842</v>
      </c>
      <c r="P3153" s="1111"/>
      <c r="Q3153" s="2892"/>
      <c r="R3153" s="2096"/>
      <c r="S3153" s="2870"/>
      <c r="T3153" s="2870"/>
      <c r="U3153" s="2870"/>
      <c r="V3153" s="2870"/>
      <c r="W3153" s="2870"/>
      <c r="X3153" s="2870"/>
      <c r="Y3153" s="2870"/>
      <c r="Z3153" s="2870"/>
      <c r="AA3153" s="2871"/>
      <c r="AC3153" s="124"/>
      <c r="AD3153" s="124"/>
      <c r="AE3153" s="124"/>
      <c r="AF3153" s="124"/>
      <c r="AG3153" s="124"/>
      <c r="AH3153" s="124"/>
      <c r="AI3153" s="124"/>
      <c r="AJ3153" s="124"/>
      <c r="AK3153" s="124"/>
      <c r="AL3153" s="124"/>
      <c r="AM3153" s="124"/>
      <c r="AN3153" s="124"/>
      <c r="AO3153" s="124"/>
      <c r="AP3153" s="124"/>
      <c r="AQ3153" s="124"/>
      <c r="AR3153" s="124"/>
      <c r="AS3153" s="124"/>
      <c r="AT3153" s="124"/>
      <c r="AU3153" s="124"/>
      <c r="AV3153" s="124"/>
      <c r="AW3153" s="124"/>
      <c r="AX3153" s="124"/>
      <c r="AY3153" s="124"/>
      <c r="AZ3153" s="124"/>
      <c r="BA3153" s="124"/>
      <c r="BB3153" s="124"/>
    </row>
    <row r="3154" spans="2:54" ht="15" customHeight="1">
      <c r="B3154" s="1155"/>
      <c r="C3154" s="3016" t="s">
        <v>1136</v>
      </c>
      <c r="D3154" s="3016" t="s">
        <v>833</v>
      </c>
      <c r="E3154" s="1146" t="s">
        <v>1127</v>
      </c>
      <c r="F3154" s="1106"/>
      <c r="G3154" s="441" t="s">
        <v>93</v>
      </c>
      <c r="H3154" s="441" t="s">
        <v>1103</v>
      </c>
      <c r="I3154" s="441" t="s">
        <v>1128</v>
      </c>
      <c r="J3154" s="441" t="s">
        <v>112</v>
      </c>
      <c r="K3154" s="1111" t="s">
        <v>1136</v>
      </c>
      <c r="L3154" s="441" t="s">
        <v>1120</v>
      </c>
      <c r="M3154" s="441" t="str">
        <f t="shared" si="192"/>
        <v>&lt;INSERT CONNECTION POINT NAME&gt;</v>
      </c>
      <c r="N3154" s="1111" t="s">
        <v>1106</v>
      </c>
      <c r="O3154" s="1111" t="s">
        <v>833</v>
      </c>
      <c r="P3154" s="1111"/>
      <c r="Q3154" s="2892"/>
      <c r="R3154" s="2096"/>
      <c r="S3154" s="2870"/>
      <c r="T3154" s="2870"/>
      <c r="U3154" s="2870"/>
      <c r="V3154" s="2870"/>
      <c r="W3154" s="2870"/>
      <c r="X3154" s="2870"/>
      <c r="Y3154" s="2870"/>
      <c r="Z3154" s="2870"/>
      <c r="AA3154" s="2871"/>
      <c r="AC3154" s="124"/>
      <c r="AD3154" s="124"/>
      <c r="AE3154" s="124"/>
      <c r="AF3154" s="124"/>
      <c r="AG3154" s="124"/>
      <c r="AH3154" s="124"/>
      <c r="AI3154" s="124"/>
      <c r="AJ3154" s="124"/>
      <c r="AK3154" s="124"/>
      <c r="AL3154" s="124"/>
      <c r="AM3154" s="124"/>
      <c r="AN3154" s="124"/>
      <c r="AO3154" s="124"/>
      <c r="AP3154" s="124"/>
      <c r="AQ3154" s="124"/>
      <c r="AR3154" s="124"/>
      <c r="AS3154" s="124"/>
      <c r="AT3154" s="124"/>
      <c r="AU3154" s="124"/>
      <c r="AV3154" s="124"/>
      <c r="AW3154" s="124"/>
      <c r="AX3154" s="124"/>
      <c r="AY3154" s="124"/>
      <c r="AZ3154" s="124"/>
      <c r="BA3154" s="124"/>
      <c r="BB3154" s="124"/>
    </row>
    <row r="3155" spans="2:54" ht="15" customHeight="1">
      <c r="B3155" s="1155"/>
      <c r="C3155" s="3017"/>
      <c r="D3155" s="3017"/>
      <c r="E3155" s="1146" t="s">
        <v>1130</v>
      </c>
      <c r="F3155" s="1106"/>
      <c r="G3155" s="441" t="s">
        <v>93</v>
      </c>
      <c r="H3155" s="441" t="s">
        <v>1103</v>
      </c>
      <c r="I3155" s="441" t="s">
        <v>1131</v>
      </c>
      <c r="J3155" s="441" t="s">
        <v>112</v>
      </c>
      <c r="K3155" s="1111" t="s">
        <v>1136</v>
      </c>
      <c r="L3155" s="441" t="s">
        <v>1120</v>
      </c>
      <c r="M3155" s="441" t="str">
        <f t="shared" si="192"/>
        <v>&lt;INSERT CONNECTION POINT NAME&gt;</v>
      </c>
      <c r="N3155" s="1111" t="s">
        <v>1106</v>
      </c>
      <c r="O3155" s="1111" t="s">
        <v>833</v>
      </c>
      <c r="P3155" s="1111"/>
      <c r="Q3155" s="2100"/>
      <c r="R3155" s="2101"/>
      <c r="S3155" s="2102"/>
      <c r="T3155" s="2102"/>
      <c r="U3155" s="2102"/>
      <c r="V3155" s="2102"/>
      <c r="W3155" s="2102"/>
      <c r="X3155" s="2102"/>
      <c r="Y3155" s="2102"/>
      <c r="Z3155" s="2102"/>
      <c r="AA3155" s="2103"/>
      <c r="AC3155" s="124"/>
      <c r="AD3155" s="124"/>
      <c r="AE3155" s="124"/>
      <c r="AF3155" s="124"/>
      <c r="AG3155" s="124"/>
      <c r="AH3155" s="124"/>
      <c r="AI3155" s="124"/>
      <c r="AJ3155" s="124"/>
      <c r="AK3155" s="124"/>
      <c r="AL3155" s="124"/>
      <c r="AM3155" s="124"/>
      <c r="AN3155" s="124"/>
      <c r="AO3155" s="124"/>
      <c r="AP3155" s="124"/>
      <c r="AQ3155" s="124"/>
      <c r="AR3155" s="124"/>
      <c r="AS3155" s="124"/>
      <c r="AT3155" s="124"/>
      <c r="AU3155" s="124"/>
      <c r="AV3155" s="124"/>
      <c r="AW3155" s="124"/>
      <c r="AX3155" s="124"/>
      <c r="AY3155" s="124"/>
      <c r="AZ3155" s="124"/>
      <c r="BA3155" s="124"/>
      <c r="BB3155" s="124"/>
    </row>
    <row r="3156" spans="2:54" ht="15" customHeight="1">
      <c r="B3156" s="1155"/>
      <c r="C3156" s="3016" t="s">
        <v>1136</v>
      </c>
      <c r="D3156" s="3016" t="s">
        <v>842</v>
      </c>
      <c r="E3156" s="1146" t="s">
        <v>1127</v>
      </c>
      <c r="F3156" s="1106"/>
      <c r="G3156" s="441" t="s">
        <v>93</v>
      </c>
      <c r="H3156" s="441" t="s">
        <v>1103</v>
      </c>
      <c r="I3156" s="441" t="s">
        <v>1128</v>
      </c>
      <c r="J3156" s="441" t="s">
        <v>112</v>
      </c>
      <c r="K3156" s="1111" t="s">
        <v>1136</v>
      </c>
      <c r="L3156" s="441" t="s">
        <v>1120</v>
      </c>
      <c r="M3156" s="441" t="str">
        <f t="shared" si="192"/>
        <v>&lt;INSERT CONNECTION POINT NAME&gt;</v>
      </c>
      <c r="N3156" s="1111" t="s">
        <v>1106</v>
      </c>
      <c r="O3156" s="1111" t="s">
        <v>842</v>
      </c>
      <c r="P3156" s="1111"/>
      <c r="Q3156" s="2100"/>
      <c r="R3156" s="2101"/>
      <c r="S3156" s="2102"/>
      <c r="T3156" s="2102"/>
      <c r="U3156" s="2102"/>
      <c r="V3156" s="2102"/>
      <c r="W3156" s="2102"/>
      <c r="X3156" s="2102"/>
      <c r="Y3156" s="2102"/>
      <c r="Z3156" s="2102"/>
      <c r="AA3156" s="2103"/>
      <c r="AC3156" s="124"/>
      <c r="AD3156" s="124"/>
      <c r="AE3156" s="124"/>
      <c r="AF3156" s="124"/>
      <c r="AG3156" s="124"/>
      <c r="AH3156" s="124"/>
      <c r="AI3156" s="124"/>
      <c r="AJ3156" s="124"/>
      <c r="AK3156" s="124"/>
      <c r="AL3156" s="124"/>
      <c r="AM3156" s="124"/>
      <c r="AN3156" s="124"/>
      <c r="AO3156" s="124"/>
      <c r="AP3156" s="124"/>
      <c r="AQ3156" s="124"/>
      <c r="AR3156" s="124"/>
      <c r="AS3156" s="124"/>
      <c r="AT3156" s="124"/>
      <c r="AU3156" s="124"/>
      <c r="AV3156" s="124"/>
      <c r="AW3156" s="124"/>
      <c r="AX3156" s="124"/>
      <c r="AY3156" s="124"/>
      <c r="AZ3156" s="124"/>
      <c r="BA3156" s="124"/>
      <c r="BB3156" s="124"/>
    </row>
    <row r="3157" spans="2:54" ht="15" customHeight="1" thickBot="1">
      <c r="B3157" s="2872"/>
      <c r="C3157" s="3018"/>
      <c r="D3157" s="3018"/>
      <c r="E3157" s="2873" t="s">
        <v>1130</v>
      </c>
      <c r="F3157" s="1106"/>
      <c r="G3157" s="441" t="s">
        <v>93</v>
      </c>
      <c r="H3157" s="441" t="s">
        <v>1103</v>
      </c>
      <c r="I3157" s="441" t="s">
        <v>1131</v>
      </c>
      <c r="J3157" s="441" t="s">
        <v>112</v>
      </c>
      <c r="K3157" s="1111" t="s">
        <v>1136</v>
      </c>
      <c r="L3157" s="441" t="s">
        <v>1120</v>
      </c>
      <c r="M3157" s="441" t="str">
        <f t="shared" si="192"/>
        <v>&lt;INSERT CONNECTION POINT NAME&gt;</v>
      </c>
      <c r="N3157" s="1111" t="s">
        <v>1106</v>
      </c>
      <c r="O3157" s="1111" t="s">
        <v>842</v>
      </c>
      <c r="P3157" s="1111"/>
      <c r="Q3157" s="2893"/>
      <c r="R3157" s="2894"/>
      <c r="S3157" s="2877"/>
      <c r="T3157" s="2877"/>
      <c r="U3157" s="2877"/>
      <c r="V3157" s="2877"/>
      <c r="W3157" s="2877"/>
      <c r="X3157" s="2877"/>
      <c r="Y3157" s="2877"/>
      <c r="Z3157" s="2877"/>
      <c r="AA3157" s="2878"/>
      <c r="AC3157" s="124"/>
      <c r="AD3157" s="124"/>
      <c r="AE3157" s="124"/>
      <c r="AF3157" s="124"/>
      <c r="AG3157" s="124"/>
      <c r="AH3157" s="124"/>
      <c r="AI3157" s="124"/>
      <c r="AJ3157" s="124"/>
      <c r="AK3157" s="124"/>
      <c r="AL3157" s="124"/>
      <c r="AM3157" s="124"/>
      <c r="AN3157" s="124"/>
      <c r="AO3157" s="124"/>
      <c r="AP3157" s="124"/>
      <c r="AQ3157" s="124"/>
      <c r="AR3157" s="124"/>
      <c r="AS3157" s="124"/>
      <c r="AT3157" s="124"/>
      <c r="AU3157" s="124"/>
      <c r="AV3157" s="124"/>
      <c r="AW3157" s="124"/>
      <c r="AX3157" s="124"/>
      <c r="AY3157" s="124"/>
      <c r="AZ3157" s="124"/>
      <c r="BA3157" s="124"/>
      <c r="BB3157" s="124"/>
    </row>
    <row r="3158" spans="2:54" ht="15" customHeight="1">
      <c r="B3158" s="1145" t="s">
        <v>1125</v>
      </c>
      <c r="C3158" s="3019" t="s">
        <v>1126</v>
      </c>
      <c r="D3158" s="3019" t="s">
        <v>842</v>
      </c>
      <c r="E3158" s="1146" t="s">
        <v>1127</v>
      </c>
      <c r="F3158" s="1106"/>
      <c r="G3158" s="441" t="s">
        <v>93</v>
      </c>
      <c r="H3158" s="441" t="s">
        <v>1103</v>
      </c>
      <c r="I3158" s="441" t="s">
        <v>1128</v>
      </c>
      <c r="J3158" s="441" t="s">
        <v>112</v>
      </c>
      <c r="K3158" s="441" t="s">
        <v>1126</v>
      </c>
      <c r="L3158" s="441" t="s">
        <v>1120</v>
      </c>
      <c r="M3158" s="441" t="str">
        <f t="shared" ref="M3158" si="193">B3158</f>
        <v>&lt;INSERT CONNECTION POINT NAME&gt;</v>
      </c>
      <c r="N3158" s="441" t="s">
        <v>1129</v>
      </c>
      <c r="O3158" s="441" t="s">
        <v>842</v>
      </c>
      <c r="P3158" s="1111"/>
      <c r="Q3158" s="1147"/>
      <c r="R3158" s="1148"/>
      <c r="S3158" s="1149"/>
      <c r="T3158" s="1149"/>
      <c r="U3158" s="1149"/>
      <c r="V3158" s="1149"/>
      <c r="W3158" s="1149"/>
      <c r="X3158" s="1149"/>
      <c r="Y3158" s="1149"/>
      <c r="Z3158" s="1149"/>
      <c r="AA3158" s="1150"/>
      <c r="AC3158" s="124"/>
      <c r="AD3158" s="124"/>
      <c r="AE3158" s="124"/>
      <c r="AF3158" s="124"/>
      <c r="AG3158" s="124"/>
      <c r="AH3158" s="124"/>
      <c r="AI3158" s="124"/>
      <c r="AJ3158" s="124"/>
      <c r="AK3158" s="124"/>
      <c r="AL3158" s="124"/>
      <c r="AM3158" s="124"/>
      <c r="AN3158" s="124"/>
      <c r="AO3158" s="124"/>
      <c r="AP3158" s="124"/>
      <c r="AQ3158" s="124"/>
      <c r="AR3158" s="124"/>
      <c r="AS3158" s="124"/>
      <c r="AT3158" s="124"/>
      <c r="AU3158" s="124"/>
      <c r="AV3158" s="124"/>
      <c r="AW3158" s="124"/>
      <c r="AX3158" s="124"/>
      <c r="AY3158" s="124"/>
      <c r="AZ3158" s="124"/>
      <c r="BA3158" s="124"/>
      <c r="BB3158" s="124"/>
    </row>
    <row r="3159" spans="2:54" ht="15" customHeight="1">
      <c r="B3159" s="1155"/>
      <c r="C3159" s="3017"/>
      <c r="D3159" s="3017"/>
      <c r="E3159" s="1146" t="s">
        <v>1130</v>
      </c>
      <c r="F3159" s="1106"/>
      <c r="G3159" s="441" t="s">
        <v>93</v>
      </c>
      <c r="H3159" s="441" t="s">
        <v>1103</v>
      </c>
      <c r="I3159" s="441" t="s">
        <v>1131</v>
      </c>
      <c r="J3159" s="441" t="s">
        <v>112</v>
      </c>
      <c r="K3159" s="441" t="s">
        <v>1126</v>
      </c>
      <c r="L3159" s="441" t="s">
        <v>1120</v>
      </c>
      <c r="M3159" s="441" t="str">
        <f t="shared" si="192"/>
        <v>&lt;INSERT CONNECTION POINT NAME&gt;</v>
      </c>
      <c r="N3159" s="441" t="s">
        <v>1129</v>
      </c>
      <c r="O3159" s="441" t="s">
        <v>842</v>
      </c>
      <c r="P3159" s="1111"/>
      <c r="Q3159" s="1156"/>
      <c r="R3159" s="1157"/>
      <c r="S3159" s="1158"/>
      <c r="T3159" s="1158"/>
      <c r="U3159" s="1158"/>
      <c r="V3159" s="1158"/>
      <c r="W3159" s="1158"/>
      <c r="X3159" s="1158"/>
      <c r="Y3159" s="1158"/>
      <c r="Z3159" s="1158"/>
      <c r="AA3159" s="1159"/>
      <c r="AC3159" s="124"/>
      <c r="AD3159" s="124"/>
      <c r="AE3159" s="124"/>
      <c r="AF3159" s="124"/>
      <c r="AG3159" s="124"/>
      <c r="AH3159" s="124"/>
      <c r="AI3159" s="124"/>
      <c r="AJ3159" s="124"/>
      <c r="AK3159" s="124"/>
      <c r="AL3159" s="124"/>
      <c r="AM3159" s="124"/>
      <c r="AN3159" s="124"/>
      <c r="AO3159" s="124"/>
      <c r="AP3159" s="124"/>
      <c r="AQ3159" s="124"/>
      <c r="AR3159" s="124"/>
      <c r="AS3159" s="124"/>
      <c r="AT3159" s="124"/>
      <c r="AU3159" s="124"/>
      <c r="AV3159" s="124"/>
      <c r="AW3159" s="124"/>
      <c r="AX3159" s="124"/>
      <c r="AY3159" s="124"/>
      <c r="AZ3159" s="124"/>
      <c r="BA3159" s="124"/>
      <c r="BB3159" s="124"/>
    </row>
    <row r="3160" spans="2:54" ht="15" customHeight="1">
      <c r="B3160" s="1155"/>
      <c r="C3160" s="3016" t="s">
        <v>1132</v>
      </c>
      <c r="D3160" s="3016" t="s">
        <v>833</v>
      </c>
      <c r="E3160" s="1146" t="s">
        <v>1127</v>
      </c>
      <c r="F3160" s="1106"/>
      <c r="G3160" s="441" t="s">
        <v>93</v>
      </c>
      <c r="H3160" s="441" t="s">
        <v>1103</v>
      </c>
      <c r="I3160" s="441" t="s">
        <v>1128</v>
      </c>
      <c r="J3160" s="441" t="s">
        <v>112</v>
      </c>
      <c r="K3160" s="1111" t="s">
        <v>1132</v>
      </c>
      <c r="L3160" s="441" t="s">
        <v>1120</v>
      </c>
      <c r="M3160" s="441" t="str">
        <f t="shared" si="192"/>
        <v>&lt;INSERT CONNECTION POINT NAME&gt;</v>
      </c>
      <c r="N3160" s="1111" t="s">
        <v>1106</v>
      </c>
      <c r="O3160" s="1111" t="s">
        <v>833</v>
      </c>
      <c r="P3160" s="1111"/>
      <c r="Q3160" s="2850"/>
      <c r="R3160" s="2097"/>
      <c r="S3160" s="2851"/>
      <c r="T3160" s="2851"/>
      <c r="U3160" s="2851"/>
      <c r="V3160" s="2851"/>
      <c r="W3160" s="2852"/>
      <c r="X3160" s="2852"/>
      <c r="Y3160" s="2852"/>
      <c r="Z3160" s="2852"/>
      <c r="AA3160" s="2853"/>
      <c r="AC3160" s="124"/>
      <c r="AD3160" s="124"/>
      <c r="AE3160" s="124"/>
      <c r="AF3160" s="124"/>
      <c r="AG3160" s="124"/>
      <c r="AH3160" s="124"/>
      <c r="AI3160" s="124"/>
      <c r="AJ3160" s="124"/>
      <c r="AK3160" s="124"/>
      <c r="AL3160" s="124"/>
      <c r="AM3160" s="124"/>
      <c r="AN3160" s="124"/>
      <c r="AO3160" s="124"/>
      <c r="AP3160" s="124"/>
      <c r="AQ3160" s="124"/>
      <c r="AR3160" s="124"/>
      <c r="AS3160" s="124"/>
      <c r="AT3160" s="124"/>
      <c r="AU3160" s="124"/>
      <c r="AV3160" s="124"/>
      <c r="AW3160" s="124"/>
      <c r="AX3160" s="124"/>
      <c r="AY3160" s="124"/>
      <c r="AZ3160" s="124"/>
      <c r="BA3160" s="124"/>
      <c r="BB3160" s="124"/>
    </row>
    <row r="3161" spans="2:54" ht="15" customHeight="1">
      <c r="B3161" s="1155"/>
      <c r="C3161" s="3017"/>
      <c r="D3161" s="3017"/>
      <c r="E3161" s="1146" t="s">
        <v>1130</v>
      </c>
      <c r="F3161" s="1106"/>
      <c r="G3161" s="441" t="s">
        <v>93</v>
      </c>
      <c r="H3161" s="441" t="s">
        <v>1103</v>
      </c>
      <c r="I3161" s="441" t="s">
        <v>1131</v>
      </c>
      <c r="J3161" s="441" t="s">
        <v>112</v>
      </c>
      <c r="K3161" s="1111" t="s">
        <v>1132</v>
      </c>
      <c r="L3161" s="441" t="s">
        <v>1120</v>
      </c>
      <c r="M3161" s="441" t="str">
        <f t="shared" si="192"/>
        <v>&lt;INSERT CONNECTION POINT NAME&gt;</v>
      </c>
      <c r="N3161" s="1111" t="s">
        <v>1106</v>
      </c>
      <c r="O3161" s="1111" t="s">
        <v>833</v>
      </c>
      <c r="P3161" s="1111"/>
      <c r="Q3161" s="2850"/>
      <c r="R3161" s="2097"/>
      <c r="S3161" s="2851"/>
      <c r="T3161" s="2851"/>
      <c r="U3161" s="2851"/>
      <c r="V3161" s="2851"/>
      <c r="W3161" s="2852"/>
      <c r="X3161" s="2852"/>
      <c r="Y3161" s="2852"/>
      <c r="Z3161" s="2852"/>
      <c r="AA3161" s="2853"/>
      <c r="AC3161" s="124"/>
      <c r="AD3161" s="124"/>
      <c r="AE3161" s="124"/>
      <c r="AF3161" s="124"/>
      <c r="AG3161" s="124"/>
      <c r="AH3161" s="124"/>
      <c r="AI3161" s="124"/>
      <c r="AJ3161" s="124"/>
      <c r="AK3161" s="124"/>
      <c r="AL3161" s="124"/>
      <c r="AM3161" s="124"/>
      <c r="AN3161" s="124"/>
      <c r="AO3161" s="124"/>
      <c r="AP3161" s="124"/>
      <c r="AQ3161" s="124"/>
      <c r="AR3161" s="124"/>
      <c r="AS3161" s="124"/>
      <c r="AT3161" s="124"/>
      <c r="AU3161" s="124"/>
      <c r="AV3161" s="124"/>
      <c r="AW3161" s="124"/>
      <c r="AX3161" s="124"/>
      <c r="AY3161" s="124"/>
      <c r="AZ3161" s="124"/>
      <c r="BA3161" s="124"/>
      <c r="BB3161" s="124"/>
    </row>
    <row r="3162" spans="2:54" ht="15" customHeight="1">
      <c r="B3162" s="1155"/>
      <c r="C3162" s="3016" t="s">
        <v>1132</v>
      </c>
      <c r="D3162" s="3016" t="s">
        <v>842</v>
      </c>
      <c r="E3162" s="1146" t="s">
        <v>1127</v>
      </c>
      <c r="F3162" s="1106"/>
      <c r="G3162" s="441" t="s">
        <v>93</v>
      </c>
      <c r="H3162" s="441" t="s">
        <v>1103</v>
      </c>
      <c r="I3162" s="441" t="s">
        <v>1128</v>
      </c>
      <c r="J3162" s="441" t="s">
        <v>112</v>
      </c>
      <c r="K3162" s="1111" t="s">
        <v>1132</v>
      </c>
      <c r="L3162" s="441" t="s">
        <v>1120</v>
      </c>
      <c r="M3162" s="441" t="str">
        <f t="shared" si="192"/>
        <v>&lt;INSERT CONNECTION POINT NAME&gt;</v>
      </c>
      <c r="N3162" s="1111" t="s">
        <v>1106</v>
      </c>
      <c r="O3162" s="1112" t="s">
        <v>842</v>
      </c>
      <c r="P3162" s="1111"/>
      <c r="Q3162" s="2850"/>
      <c r="R3162" s="2097"/>
      <c r="S3162" s="2851"/>
      <c r="T3162" s="2851"/>
      <c r="U3162" s="2851"/>
      <c r="V3162" s="2851"/>
      <c r="W3162" s="2852"/>
      <c r="X3162" s="2852"/>
      <c r="Y3162" s="2852"/>
      <c r="Z3162" s="2852"/>
      <c r="AA3162" s="2853"/>
      <c r="AC3162" s="124"/>
      <c r="AD3162" s="124"/>
      <c r="AE3162" s="124"/>
      <c r="AF3162" s="124"/>
      <c r="AG3162" s="124"/>
      <c r="AH3162" s="124"/>
      <c r="AI3162" s="124"/>
      <c r="AJ3162" s="124"/>
      <c r="AK3162" s="124"/>
      <c r="AL3162" s="124"/>
      <c r="AM3162" s="124"/>
      <c r="AN3162" s="124"/>
      <c r="AO3162" s="124"/>
      <c r="AP3162" s="124"/>
      <c r="AQ3162" s="124"/>
      <c r="AR3162" s="124"/>
      <c r="AS3162" s="124"/>
      <c r="AT3162" s="124"/>
      <c r="AU3162" s="124"/>
      <c r="AV3162" s="124"/>
      <c r="AW3162" s="124"/>
      <c r="AX3162" s="124"/>
      <c r="AY3162" s="124"/>
      <c r="AZ3162" s="124"/>
      <c r="BA3162" s="124"/>
      <c r="BB3162" s="124"/>
    </row>
    <row r="3163" spans="2:54" ht="15" customHeight="1">
      <c r="B3163" s="1155"/>
      <c r="C3163" s="3017"/>
      <c r="D3163" s="3017"/>
      <c r="E3163" s="1146" t="s">
        <v>1130</v>
      </c>
      <c r="F3163" s="1106"/>
      <c r="G3163" s="441" t="s">
        <v>93</v>
      </c>
      <c r="H3163" s="441" t="s">
        <v>1103</v>
      </c>
      <c r="I3163" s="441" t="s">
        <v>1131</v>
      </c>
      <c r="J3163" s="441" t="s">
        <v>112</v>
      </c>
      <c r="K3163" s="1111" t="s">
        <v>1132</v>
      </c>
      <c r="L3163" s="441" t="s">
        <v>1120</v>
      </c>
      <c r="M3163" s="441" t="str">
        <f t="shared" si="192"/>
        <v>&lt;INSERT CONNECTION POINT NAME&gt;</v>
      </c>
      <c r="N3163" s="1111" t="s">
        <v>1106</v>
      </c>
      <c r="O3163" s="1112" t="s">
        <v>842</v>
      </c>
      <c r="P3163" s="1111"/>
      <c r="Q3163" s="2850"/>
      <c r="R3163" s="2097"/>
      <c r="S3163" s="2851"/>
      <c r="T3163" s="2851"/>
      <c r="U3163" s="2851"/>
      <c r="V3163" s="2851"/>
      <c r="W3163" s="2852"/>
      <c r="X3163" s="2852"/>
      <c r="Y3163" s="2852"/>
      <c r="Z3163" s="2852"/>
      <c r="AA3163" s="2853"/>
      <c r="AC3163" s="124"/>
      <c r="AD3163" s="124"/>
      <c r="AE3163" s="124"/>
      <c r="AF3163" s="124"/>
      <c r="AG3163" s="124"/>
      <c r="AH3163" s="124"/>
      <c r="AI3163" s="124"/>
      <c r="AJ3163" s="124"/>
      <c r="AK3163" s="124"/>
      <c r="AL3163" s="124"/>
      <c r="AM3163" s="124"/>
      <c r="AN3163" s="124"/>
      <c r="AO3163" s="124"/>
      <c r="AP3163" s="124"/>
      <c r="AQ3163" s="124"/>
      <c r="AR3163" s="124"/>
      <c r="AS3163" s="124"/>
      <c r="AT3163" s="124"/>
      <c r="AU3163" s="124"/>
      <c r="AV3163" s="124"/>
      <c r="AW3163" s="124"/>
      <c r="AX3163" s="124"/>
      <c r="AY3163" s="124"/>
      <c r="AZ3163" s="124"/>
      <c r="BA3163" s="124"/>
      <c r="BB3163" s="124"/>
    </row>
    <row r="3164" spans="2:54" ht="15" customHeight="1">
      <c r="B3164" s="1155"/>
      <c r="C3164" s="3016" t="s">
        <v>1133</v>
      </c>
      <c r="D3164" s="3016"/>
      <c r="E3164" s="1146" t="s">
        <v>1127</v>
      </c>
      <c r="F3164" s="1106"/>
      <c r="G3164" s="441" t="s">
        <v>93</v>
      </c>
      <c r="H3164" s="441" t="s">
        <v>1103</v>
      </c>
      <c r="I3164" s="441" t="s">
        <v>1128</v>
      </c>
      <c r="J3164" s="441" t="s">
        <v>112</v>
      </c>
      <c r="K3164" s="1111" t="s">
        <v>1133</v>
      </c>
      <c r="L3164" s="441" t="s">
        <v>1120</v>
      </c>
      <c r="M3164" s="441" t="str">
        <f t="shared" si="192"/>
        <v>&lt;INSERT CONNECTION POINT NAME&gt;</v>
      </c>
      <c r="N3164" s="1111" t="s">
        <v>1108</v>
      </c>
      <c r="O3164" s="1111" t="s">
        <v>1109</v>
      </c>
      <c r="P3164" s="1111"/>
      <c r="Q3164" s="2856"/>
      <c r="R3164" s="2098"/>
      <c r="S3164" s="2858"/>
      <c r="T3164" s="2858"/>
      <c r="U3164" s="2858"/>
      <c r="V3164" s="2858"/>
      <c r="W3164" s="2859"/>
      <c r="X3164" s="2859"/>
      <c r="Y3164" s="2859"/>
      <c r="Z3164" s="2859"/>
      <c r="AA3164" s="2860"/>
      <c r="AC3164" s="124"/>
      <c r="AD3164" s="124"/>
      <c r="AE3164" s="124"/>
      <c r="AF3164" s="124"/>
      <c r="AG3164" s="124"/>
      <c r="AH3164" s="124"/>
      <c r="AI3164" s="124"/>
      <c r="AJ3164" s="124"/>
      <c r="AK3164" s="124"/>
      <c r="AL3164" s="124"/>
      <c r="AM3164" s="124"/>
      <c r="AN3164" s="124"/>
      <c r="AO3164" s="124"/>
      <c r="AP3164" s="124"/>
      <c r="AQ3164" s="124"/>
      <c r="AR3164" s="124"/>
      <c r="AS3164" s="124"/>
      <c r="AT3164" s="124"/>
      <c r="AU3164" s="124"/>
      <c r="AV3164" s="124"/>
      <c r="AW3164" s="124"/>
      <c r="AX3164" s="124"/>
      <c r="AY3164" s="124"/>
      <c r="AZ3164" s="124"/>
      <c r="BA3164" s="124"/>
      <c r="BB3164" s="124"/>
    </row>
    <row r="3165" spans="2:54" ht="15" customHeight="1">
      <c r="B3165" s="1155"/>
      <c r="C3165" s="3017"/>
      <c r="D3165" s="3017"/>
      <c r="E3165" s="1146" t="s">
        <v>1130</v>
      </c>
      <c r="F3165" s="1106"/>
      <c r="G3165" s="441" t="s">
        <v>93</v>
      </c>
      <c r="H3165" s="441" t="s">
        <v>1103</v>
      </c>
      <c r="I3165" s="441" t="s">
        <v>1131</v>
      </c>
      <c r="J3165" s="441" t="s">
        <v>112</v>
      </c>
      <c r="K3165" s="1111" t="s">
        <v>1133</v>
      </c>
      <c r="L3165" s="441" t="s">
        <v>1120</v>
      </c>
      <c r="M3165" s="441" t="str">
        <f t="shared" si="192"/>
        <v>&lt;INSERT CONNECTION POINT NAME&gt;</v>
      </c>
      <c r="N3165" s="1111" t="s">
        <v>1108</v>
      </c>
      <c r="O3165" s="1111" t="s">
        <v>1109</v>
      </c>
      <c r="P3165" s="1111"/>
      <c r="Q3165" s="2856"/>
      <c r="R3165" s="2098"/>
      <c r="S3165" s="2858"/>
      <c r="T3165" s="2858"/>
      <c r="U3165" s="2858"/>
      <c r="V3165" s="2858"/>
      <c r="W3165" s="2859"/>
      <c r="X3165" s="2859"/>
      <c r="Y3165" s="2859"/>
      <c r="Z3165" s="2859"/>
      <c r="AA3165" s="2860"/>
      <c r="AC3165" s="124"/>
      <c r="AD3165" s="124"/>
      <c r="AE3165" s="124"/>
      <c r="AF3165" s="124"/>
      <c r="AG3165" s="124"/>
      <c r="AH3165" s="124"/>
      <c r="AI3165" s="124"/>
      <c r="AJ3165" s="124"/>
      <c r="AK3165" s="124"/>
      <c r="AL3165" s="124"/>
      <c r="AM3165" s="124"/>
      <c r="AN3165" s="124"/>
      <c r="AO3165" s="124"/>
      <c r="AP3165" s="124"/>
      <c r="AQ3165" s="124"/>
      <c r="AR3165" s="124"/>
      <c r="AS3165" s="124"/>
      <c r="AT3165" s="124"/>
      <c r="AU3165" s="124"/>
      <c r="AV3165" s="124"/>
      <c r="AW3165" s="124"/>
      <c r="AX3165" s="124"/>
      <c r="AY3165" s="124"/>
      <c r="AZ3165" s="124"/>
      <c r="BA3165" s="124"/>
      <c r="BB3165" s="124"/>
    </row>
    <row r="3166" spans="2:54" ht="15" customHeight="1">
      <c r="B3166" s="1155"/>
      <c r="C3166" s="3016" t="s">
        <v>1110</v>
      </c>
      <c r="D3166" s="3016"/>
      <c r="E3166" s="1146" t="s">
        <v>1127</v>
      </c>
      <c r="F3166" s="1106"/>
      <c r="G3166" s="441" t="s">
        <v>93</v>
      </c>
      <c r="H3166" s="441" t="s">
        <v>1103</v>
      </c>
      <c r="I3166" s="441" t="s">
        <v>1128</v>
      </c>
      <c r="J3166" s="441" t="s">
        <v>112</v>
      </c>
      <c r="K3166" s="1111" t="s">
        <v>1110</v>
      </c>
      <c r="L3166" s="441" t="s">
        <v>1120</v>
      </c>
      <c r="M3166" s="441" t="str">
        <f t="shared" si="192"/>
        <v>&lt;INSERT CONNECTION POINT NAME&gt;</v>
      </c>
      <c r="N3166" s="1111" t="s">
        <v>1111</v>
      </c>
      <c r="O3166" s="1112">
        <v>0</v>
      </c>
      <c r="P3166" s="1111"/>
      <c r="Q3166" s="2890"/>
      <c r="R3166" s="2093"/>
      <c r="S3166" s="2883"/>
      <c r="T3166" s="2883"/>
      <c r="U3166" s="2883"/>
      <c r="V3166" s="2883"/>
      <c r="W3166" s="2863"/>
      <c r="X3166" s="2863"/>
      <c r="Y3166" s="2863"/>
      <c r="Z3166" s="2863"/>
      <c r="AA3166" s="2864"/>
      <c r="AC3166" s="124"/>
      <c r="AD3166" s="124"/>
      <c r="AE3166" s="124"/>
      <c r="AF3166" s="124"/>
      <c r="AG3166" s="124"/>
      <c r="AH3166" s="124"/>
      <c r="AI3166" s="124"/>
      <c r="AJ3166" s="124"/>
      <c r="AK3166" s="124"/>
      <c r="AL3166" s="124"/>
      <c r="AM3166" s="124"/>
      <c r="AN3166" s="124"/>
      <c r="AO3166" s="124"/>
      <c r="AP3166" s="124"/>
      <c r="AQ3166" s="124"/>
      <c r="AR3166" s="124"/>
      <c r="AS3166" s="124"/>
      <c r="AT3166" s="124"/>
      <c r="AU3166" s="124"/>
      <c r="AV3166" s="124"/>
      <c r="AW3166" s="124"/>
      <c r="AX3166" s="124"/>
      <c r="AY3166" s="124"/>
      <c r="AZ3166" s="124"/>
      <c r="BA3166" s="124"/>
      <c r="BB3166" s="124"/>
    </row>
    <row r="3167" spans="2:54" ht="15" customHeight="1">
      <c r="B3167" s="1155"/>
      <c r="C3167" s="3017"/>
      <c r="D3167" s="3017"/>
      <c r="E3167" s="1146" t="s">
        <v>1130</v>
      </c>
      <c r="F3167" s="1106"/>
      <c r="G3167" s="441" t="s">
        <v>93</v>
      </c>
      <c r="H3167" s="441" t="s">
        <v>1103</v>
      </c>
      <c r="I3167" s="441" t="s">
        <v>1131</v>
      </c>
      <c r="J3167" s="441" t="s">
        <v>112</v>
      </c>
      <c r="K3167" s="1111" t="s">
        <v>1110</v>
      </c>
      <c r="L3167" s="441" t="s">
        <v>1120</v>
      </c>
      <c r="M3167" s="441" t="str">
        <f t="shared" si="192"/>
        <v>&lt;INSERT CONNECTION POINT NAME&gt;</v>
      </c>
      <c r="N3167" s="1111" t="s">
        <v>1111</v>
      </c>
      <c r="O3167" s="1112">
        <v>0</v>
      </c>
      <c r="P3167" s="1111"/>
      <c r="Q3167" s="2890"/>
      <c r="R3167" s="2093"/>
      <c r="S3167" s="2883"/>
      <c r="T3167" s="2883"/>
      <c r="U3167" s="2883"/>
      <c r="V3167" s="2883"/>
      <c r="W3167" s="2863"/>
      <c r="X3167" s="2863"/>
      <c r="Y3167" s="2863"/>
      <c r="Z3167" s="2863"/>
      <c r="AA3167" s="2864"/>
      <c r="AC3167" s="124"/>
      <c r="AD3167" s="124"/>
      <c r="AE3167" s="124"/>
      <c r="AF3167" s="124"/>
      <c r="AG3167" s="124"/>
      <c r="AH3167" s="124"/>
      <c r="AI3167" s="124"/>
      <c r="AJ3167" s="124"/>
      <c r="AK3167" s="124"/>
      <c r="AL3167" s="124"/>
      <c r="AM3167" s="124"/>
      <c r="AN3167" s="124"/>
      <c r="AO3167" s="124"/>
      <c r="AP3167" s="124"/>
      <c r="AQ3167" s="124"/>
      <c r="AR3167" s="124"/>
      <c r="AS3167" s="124"/>
      <c r="AT3167" s="124"/>
      <c r="AU3167" s="124"/>
      <c r="AV3167" s="124"/>
      <c r="AW3167" s="124"/>
      <c r="AX3167" s="124"/>
      <c r="AY3167" s="124"/>
      <c r="AZ3167" s="124"/>
      <c r="BA3167" s="124"/>
      <c r="BB3167" s="124"/>
    </row>
    <row r="3168" spans="2:54" ht="15" customHeight="1">
      <c r="B3168" s="1155"/>
      <c r="C3168" s="3016" t="s">
        <v>1112</v>
      </c>
      <c r="D3168" s="3016"/>
      <c r="E3168" s="1146" t="s">
        <v>1127</v>
      </c>
      <c r="F3168" s="1106"/>
      <c r="G3168" s="441" t="s">
        <v>93</v>
      </c>
      <c r="H3168" s="441" t="s">
        <v>1103</v>
      </c>
      <c r="I3168" s="441" t="s">
        <v>1128</v>
      </c>
      <c r="J3168" s="441" t="s">
        <v>112</v>
      </c>
      <c r="K3168" s="1111" t="s">
        <v>1112</v>
      </c>
      <c r="L3168" s="441" t="s">
        <v>1120</v>
      </c>
      <c r="M3168" s="441" t="str">
        <f t="shared" si="192"/>
        <v>&lt;INSERT CONNECTION POINT NAME&gt;</v>
      </c>
      <c r="N3168" s="1111" t="s">
        <v>1113</v>
      </c>
      <c r="O3168" s="1111" t="s">
        <v>1113</v>
      </c>
      <c r="P3168" s="1111"/>
      <c r="Q3168" s="2891"/>
      <c r="R3168" s="2866"/>
      <c r="S3168" s="2866"/>
      <c r="T3168" s="2866"/>
      <c r="U3168" s="2866"/>
      <c r="V3168" s="2866"/>
      <c r="W3168" s="2866"/>
      <c r="X3168" s="2866"/>
      <c r="Y3168" s="2866"/>
      <c r="Z3168" s="2866"/>
      <c r="AA3168" s="2099"/>
      <c r="AC3168" s="124"/>
      <c r="AD3168" s="124"/>
      <c r="AE3168" s="124"/>
      <c r="AF3168" s="124"/>
      <c r="AG3168" s="124"/>
      <c r="AH3168" s="124"/>
      <c r="AI3168" s="124"/>
      <c r="AJ3168" s="124"/>
      <c r="AK3168" s="124"/>
      <c r="AL3168" s="124"/>
      <c r="AM3168" s="124"/>
      <c r="AN3168" s="124"/>
      <c r="AO3168" s="124"/>
      <c r="AP3168" s="124"/>
      <c r="AQ3168" s="124"/>
      <c r="AR3168" s="124"/>
      <c r="AS3168" s="124"/>
      <c r="AT3168" s="124"/>
      <c r="AU3168" s="124"/>
      <c r="AV3168" s="124"/>
      <c r="AW3168" s="124"/>
      <c r="AX3168" s="124"/>
      <c r="AY3168" s="124"/>
      <c r="AZ3168" s="124"/>
      <c r="BA3168" s="124"/>
      <c r="BB3168" s="124"/>
    </row>
    <row r="3169" spans="2:54" ht="15" customHeight="1">
      <c r="B3169" s="1155"/>
      <c r="C3169" s="3017"/>
      <c r="D3169" s="3017"/>
      <c r="E3169" s="1146" t="s">
        <v>1130</v>
      </c>
      <c r="F3169" s="1106"/>
      <c r="G3169" s="441" t="s">
        <v>93</v>
      </c>
      <c r="H3169" s="441" t="s">
        <v>1103</v>
      </c>
      <c r="I3169" s="441" t="s">
        <v>1131</v>
      </c>
      <c r="J3169" s="441" t="s">
        <v>112</v>
      </c>
      <c r="K3169" s="1111" t="s">
        <v>1112</v>
      </c>
      <c r="L3169" s="441" t="s">
        <v>1120</v>
      </c>
      <c r="M3169" s="441" t="str">
        <f t="shared" si="192"/>
        <v>&lt;INSERT CONNECTION POINT NAME&gt;</v>
      </c>
      <c r="N3169" s="1111" t="s">
        <v>1113</v>
      </c>
      <c r="O3169" s="1111" t="s">
        <v>1113</v>
      </c>
      <c r="P3169" s="1111"/>
      <c r="Q3169" s="2891"/>
      <c r="R3169" s="2866"/>
      <c r="S3169" s="2866"/>
      <c r="T3169" s="2866"/>
      <c r="U3169" s="2866"/>
      <c r="V3169" s="2866"/>
      <c r="W3169" s="2866"/>
      <c r="X3169" s="2866"/>
      <c r="Y3169" s="2866"/>
      <c r="Z3169" s="2866"/>
      <c r="AA3169" s="2099"/>
      <c r="AC3169" s="124"/>
      <c r="AD3169" s="124"/>
      <c r="AE3169" s="124"/>
      <c r="AF3169" s="124"/>
      <c r="AG3169" s="124"/>
      <c r="AH3169" s="124"/>
      <c r="AI3169" s="124"/>
      <c r="AJ3169" s="124"/>
      <c r="AK3169" s="124"/>
      <c r="AL3169" s="124"/>
      <c r="AM3169" s="124"/>
      <c r="AN3169" s="124"/>
      <c r="AO3169" s="124"/>
      <c r="AP3169" s="124"/>
      <c r="AQ3169" s="124"/>
      <c r="AR3169" s="124"/>
      <c r="AS3169" s="124"/>
      <c r="AT3169" s="124"/>
      <c r="AU3169" s="124"/>
      <c r="AV3169" s="124"/>
      <c r="AW3169" s="124"/>
      <c r="AX3169" s="124"/>
      <c r="AY3169" s="124"/>
      <c r="AZ3169" s="124"/>
      <c r="BA3169" s="124"/>
      <c r="BB3169" s="124"/>
    </row>
    <row r="3170" spans="2:54" ht="15" customHeight="1">
      <c r="B3170" s="1155"/>
      <c r="C3170" s="3016" t="s">
        <v>1134</v>
      </c>
      <c r="D3170" s="3016" t="s">
        <v>833</v>
      </c>
      <c r="E3170" s="1146" t="s">
        <v>1127</v>
      </c>
      <c r="F3170" s="1106"/>
      <c r="G3170" s="441" t="s">
        <v>93</v>
      </c>
      <c r="H3170" s="441" t="s">
        <v>1103</v>
      </c>
      <c r="I3170" s="441" t="s">
        <v>1128</v>
      </c>
      <c r="J3170" s="441" t="s">
        <v>112</v>
      </c>
      <c r="K3170" s="1111" t="s">
        <v>1134</v>
      </c>
      <c r="L3170" s="441" t="s">
        <v>1120</v>
      </c>
      <c r="M3170" s="441" t="str">
        <f t="shared" si="192"/>
        <v>&lt;INSERT CONNECTION POINT NAME&gt;</v>
      </c>
      <c r="N3170" s="1111" t="s">
        <v>1115</v>
      </c>
      <c r="O3170" s="1111" t="s">
        <v>833</v>
      </c>
      <c r="P3170" s="1111"/>
      <c r="Q3170" s="2892"/>
      <c r="R3170" s="2096"/>
      <c r="S3170" s="2870"/>
      <c r="T3170" s="2870"/>
      <c r="U3170" s="2870"/>
      <c r="V3170" s="2870"/>
      <c r="W3170" s="2870"/>
      <c r="X3170" s="2870"/>
      <c r="Y3170" s="2870"/>
      <c r="Z3170" s="2870"/>
      <c r="AA3170" s="2871"/>
      <c r="AC3170" s="124"/>
      <c r="AD3170" s="124"/>
      <c r="AE3170" s="124"/>
      <c r="AF3170" s="124"/>
      <c r="AG3170" s="124"/>
      <c r="AH3170" s="124"/>
      <c r="AI3170" s="124"/>
      <c r="AJ3170" s="124"/>
      <c r="AK3170" s="124"/>
      <c r="AL3170" s="124"/>
      <c r="AM3170" s="124"/>
      <c r="AN3170" s="124"/>
      <c r="AO3170" s="124"/>
      <c r="AP3170" s="124"/>
      <c r="AQ3170" s="124"/>
      <c r="AR3170" s="124"/>
      <c r="AS3170" s="124"/>
      <c r="AT3170" s="124"/>
      <c r="AU3170" s="124"/>
      <c r="AV3170" s="124"/>
      <c r="AW3170" s="124"/>
      <c r="AX3170" s="124"/>
      <c r="AY3170" s="124"/>
      <c r="AZ3170" s="124"/>
      <c r="BA3170" s="124"/>
      <c r="BB3170" s="124"/>
    </row>
    <row r="3171" spans="2:54" ht="15" customHeight="1">
      <c r="B3171" s="1155"/>
      <c r="C3171" s="3017"/>
      <c r="D3171" s="3017"/>
      <c r="E3171" s="1146" t="s">
        <v>1130</v>
      </c>
      <c r="F3171" s="1106"/>
      <c r="G3171" s="441" t="s">
        <v>93</v>
      </c>
      <c r="H3171" s="441" t="s">
        <v>1103</v>
      </c>
      <c r="I3171" s="441" t="s">
        <v>1131</v>
      </c>
      <c r="J3171" s="441" t="s">
        <v>112</v>
      </c>
      <c r="K3171" s="1111" t="s">
        <v>1134</v>
      </c>
      <c r="L3171" s="441" t="s">
        <v>1120</v>
      </c>
      <c r="M3171" s="441" t="str">
        <f t="shared" si="192"/>
        <v>&lt;INSERT CONNECTION POINT NAME&gt;</v>
      </c>
      <c r="N3171" s="1111" t="s">
        <v>1115</v>
      </c>
      <c r="O3171" s="1111" t="s">
        <v>833</v>
      </c>
      <c r="P3171" s="1111"/>
      <c r="Q3171" s="2892"/>
      <c r="R3171" s="2096"/>
      <c r="S3171" s="2870"/>
      <c r="T3171" s="2870"/>
      <c r="U3171" s="2870"/>
      <c r="V3171" s="2870"/>
      <c r="W3171" s="2870"/>
      <c r="X3171" s="2870"/>
      <c r="Y3171" s="2870"/>
      <c r="Z3171" s="2870"/>
      <c r="AA3171" s="2871"/>
      <c r="AC3171" s="124"/>
      <c r="AD3171" s="124"/>
      <c r="AE3171" s="124"/>
      <c r="AF3171" s="124"/>
      <c r="AG3171" s="124"/>
      <c r="AH3171" s="124"/>
      <c r="AI3171" s="124"/>
      <c r="AJ3171" s="124"/>
      <c r="AK3171" s="124"/>
      <c r="AL3171" s="124"/>
      <c r="AM3171" s="124"/>
      <c r="AN3171" s="124"/>
      <c r="AO3171" s="124"/>
      <c r="AP3171" s="124"/>
      <c r="AQ3171" s="124"/>
      <c r="AR3171" s="124"/>
      <c r="AS3171" s="124"/>
      <c r="AT3171" s="124"/>
      <c r="AU3171" s="124"/>
      <c r="AV3171" s="124"/>
      <c r="AW3171" s="124"/>
      <c r="AX3171" s="124"/>
      <c r="AY3171" s="124"/>
      <c r="AZ3171" s="124"/>
      <c r="BA3171" s="124"/>
      <c r="BB3171" s="124"/>
    </row>
    <row r="3172" spans="2:54" ht="15" customHeight="1">
      <c r="B3172" s="1155"/>
      <c r="C3172" s="3016" t="s">
        <v>1135</v>
      </c>
      <c r="D3172" s="3016" t="s">
        <v>833</v>
      </c>
      <c r="E3172" s="1146" t="s">
        <v>1127</v>
      </c>
      <c r="F3172" s="1106"/>
      <c r="G3172" s="441" t="s">
        <v>93</v>
      </c>
      <c r="H3172" s="441" t="s">
        <v>1103</v>
      </c>
      <c r="I3172" s="441" t="s">
        <v>1128</v>
      </c>
      <c r="J3172" s="441" t="s">
        <v>112</v>
      </c>
      <c r="K3172" s="1111" t="s">
        <v>1135</v>
      </c>
      <c r="L3172" s="441" t="s">
        <v>1120</v>
      </c>
      <c r="M3172" s="441" t="str">
        <f t="shared" si="192"/>
        <v>&lt;INSERT CONNECTION POINT NAME&gt;</v>
      </c>
      <c r="N3172" s="1111" t="s">
        <v>1106</v>
      </c>
      <c r="O3172" s="1111" t="s">
        <v>833</v>
      </c>
      <c r="P3172" s="1111"/>
      <c r="Q3172" s="2892"/>
      <c r="R3172" s="2096"/>
      <c r="S3172" s="2870"/>
      <c r="T3172" s="2870"/>
      <c r="U3172" s="2870"/>
      <c r="V3172" s="2870"/>
      <c r="W3172" s="2870"/>
      <c r="X3172" s="2870"/>
      <c r="Y3172" s="2870"/>
      <c r="Z3172" s="2870"/>
      <c r="AA3172" s="2871"/>
      <c r="AC3172" s="124"/>
      <c r="AD3172" s="124"/>
      <c r="AE3172" s="124"/>
      <c r="AF3172" s="124"/>
      <c r="AG3172" s="124"/>
      <c r="AH3172" s="124"/>
      <c r="AI3172" s="124"/>
      <c r="AJ3172" s="124"/>
      <c r="AK3172" s="124"/>
      <c r="AL3172" s="124"/>
      <c r="AM3172" s="124"/>
      <c r="AN3172" s="124"/>
      <c r="AO3172" s="124"/>
      <c r="AP3172" s="124"/>
      <c r="AQ3172" s="124"/>
      <c r="AR3172" s="124"/>
      <c r="AS3172" s="124"/>
      <c r="AT3172" s="124"/>
      <c r="AU3172" s="124"/>
      <c r="AV3172" s="124"/>
      <c r="AW3172" s="124"/>
      <c r="AX3172" s="124"/>
      <c r="AY3172" s="124"/>
      <c r="AZ3172" s="124"/>
      <c r="BA3172" s="124"/>
      <c r="BB3172" s="124"/>
    </row>
    <row r="3173" spans="2:54" ht="15" customHeight="1">
      <c r="B3173" s="1155"/>
      <c r="C3173" s="3017"/>
      <c r="D3173" s="3017"/>
      <c r="E3173" s="1146" t="s">
        <v>1130</v>
      </c>
      <c r="F3173" s="1106"/>
      <c r="G3173" s="441" t="s">
        <v>93</v>
      </c>
      <c r="H3173" s="441" t="s">
        <v>1103</v>
      </c>
      <c r="I3173" s="441" t="s">
        <v>1131</v>
      </c>
      <c r="J3173" s="441" t="s">
        <v>112</v>
      </c>
      <c r="K3173" s="1111" t="s">
        <v>1135</v>
      </c>
      <c r="L3173" s="441" t="s">
        <v>1120</v>
      </c>
      <c r="M3173" s="441" t="str">
        <f t="shared" si="192"/>
        <v>&lt;INSERT CONNECTION POINT NAME&gt;</v>
      </c>
      <c r="N3173" s="1111" t="s">
        <v>1106</v>
      </c>
      <c r="O3173" s="1111" t="s">
        <v>833</v>
      </c>
      <c r="P3173" s="1111"/>
      <c r="Q3173" s="2892"/>
      <c r="R3173" s="2096"/>
      <c r="S3173" s="2870"/>
      <c r="T3173" s="2870"/>
      <c r="U3173" s="2870"/>
      <c r="V3173" s="2870"/>
      <c r="W3173" s="2870"/>
      <c r="X3173" s="2870"/>
      <c r="Y3173" s="2870"/>
      <c r="Z3173" s="2870"/>
      <c r="AA3173" s="2871"/>
      <c r="AC3173" s="124"/>
      <c r="AD3173" s="124"/>
      <c r="AE3173" s="124"/>
      <c r="AF3173" s="124"/>
      <c r="AG3173" s="124"/>
      <c r="AH3173" s="124"/>
      <c r="AI3173" s="124"/>
      <c r="AJ3173" s="124"/>
      <c r="AK3173" s="124"/>
      <c r="AL3173" s="124"/>
      <c r="AM3173" s="124"/>
      <c r="AN3173" s="124"/>
      <c r="AO3173" s="124"/>
      <c r="AP3173" s="124"/>
      <c r="AQ3173" s="124"/>
      <c r="AR3173" s="124"/>
      <c r="AS3173" s="124"/>
      <c r="AT3173" s="124"/>
      <c r="AU3173" s="124"/>
      <c r="AV3173" s="124"/>
      <c r="AW3173" s="124"/>
      <c r="AX3173" s="124"/>
      <c r="AY3173" s="124"/>
      <c r="AZ3173" s="124"/>
      <c r="BA3173" s="124"/>
      <c r="BB3173" s="124"/>
    </row>
    <row r="3174" spans="2:54" ht="15" customHeight="1">
      <c r="B3174" s="1155"/>
      <c r="C3174" s="3016" t="s">
        <v>1135</v>
      </c>
      <c r="D3174" s="3016" t="s">
        <v>842</v>
      </c>
      <c r="E3174" s="1146" t="s">
        <v>1127</v>
      </c>
      <c r="F3174" s="1106"/>
      <c r="G3174" s="441" t="s">
        <v>93</v>
      </c>
      <c r="H3174" s="441" t="s">
        <v>1103</v>
      </c>
      <c r="I3174" s="441" t="s">
        <v>1128</v>
      </c>
      <c r="J3174" s="441" t="s">
        <v>112</v>
      </c>
      <c r="K3174" s="1111" t="s">
        <v>1135</v>
      </c>
      <c r="L3174" s="441" t="s">
        <v>1120</v>
      </c>
      <c r="M3174" s="441" t="str">
        <f t="shared" si="192"/>
        <v>&lt;INSERT CONNECTION POINT NAME&gt;</v>
      </c>
      <c r="N3174" s="1111" t="s">
        <v>1106</v>
      </c>
      <c r="O3174" s="1111" t="s">
        <v>842</v>
      </c>
      <c r="P3174" s="1111"/>
      <c r="Q3174" s="2892"/>
      <c r="R3174" s="2096"/>
      <c r="S3174" s="2870"/>
      <c r="T3174" s="2870"/>
      <c r="U3174" s="2870"/>
      <c r="V3174" s="2870"/>
      <c r="W3174" s="2870"/>
      <c r="X3174" s="2870"/>
      <c r="Y3174" s="2870"/>
      <c r="Z3174" s="2870"/>
      <c r="AA3174" s="2871"/>
      <c r="AC3174" s="124"/>
      <c r="AD3174" s="124"/>
      <c r="AE3174" s="124"/>
      <c r="AF3174" s="124"/>
      <c r="AG3174" s="124"/>
      <c r="AH3174" s="124"/>
      <c r="AI3174" s="124"/>
      <c r="AJ3174" s="124"/>
      <c r="AK3174" s="124"/>
      <c r="AL3174" s="124"/>
      <c r="AM3174" s="124"/>
      <c r="AN3174" s="124"/>
      <c r="AO3174" s="124"/>
      <c r="AP3174" s="124"/>
      <c r="AQ3174" s="124"/>
      <c r="AR3174" s="124"/>
      <c r="AS3174" s="124"/>
      <c r="AT3174" s="124"/>
      <c r="AU3174" s="124"/>
      <c r="AV3174" s="124"/>
      <c r="AW3174" s="124"/>
      <c r="AX3174" s="124"/>
      <c r="AY3174" s="124"/>
      <c r="AZ3174" s="124"/>
      <c r="BA3174" s="124"/>
      <c r="BB3174" s="124"/>
    </row>
    <row r="3175" spans="2:54" ht="15" customHeight="1">
      <c r="B3175" s="1155"/>
      <c r="C3175" s="3017"/>
      <c r="D3175" s="3017"/>
      <c r="E3175" s="1146" t="s">
        <v>1130</v>
      </c>
      <c r="F3175" s="1106"/>
      <c r="G3175" s="441" t="s">
        <v>93</v>
      </c>
      <c r="H3175" s="441" t="s">
        <v>1103</v>
      </c>
      <c r="I3175" s="441" t="s">
        <v>1131</v>
      </c>
      <c r="J3175" s="441" t="s">
        <v>112</v>
      </c>
      <c r="K3175" s="1111" t="s">
        <v>1135</v>
      </c>
      <c r="L3175" s="441" t="s">
        <v>1120</v>
      </c>
      <c r="M3175" s="441" t="str">
        <f t="shared" si="192"/>
        <v>&lt;INSERT CONNECTION POINT NAME&gt;</v>
      </c>
      <c r="N3175" s="1111" t="s">
        <v>1106</v>
      </c>
      <c r="O3175" s="1111" t="s">
        <v>842</v>
      </c>
      <c r="P3175" s="1111"/>
      <c r="Q3175" s="2892"/>
      <c r="R3175" s="2096"/>
      <c r="S3175" s="2870"/>
      <c r="T3175" s="2870"/>
      <c r="U3175" s="2870"/>
      <c r="V3175" s="2870"/>
      <c r="W3175" s="2870"/>
      <c r="X3175" s="2870"/>
      <c r="Y3175" s="2870"/>
      <c r="Z3175" s="2870"/>
      <c r="AA3175" s="2871"/>
      <c r="AC3175" s="124"/>
      <c r="AD3175" s="124"/>
      <c r="AE3175" s="124"/>
      <c r="AF3175" s="124"/>
      <c r="AG3175" s="124"/>
      <c r="AH3175" s="124"/>
      <c r="AI3175" s="124"/>
      <c r="AJ3175" s="124"/>
      <c r="AK3175" s="124"/>
      <c r="AL3175" s="124"/>
      <c r="AM3175" s="124"/>
      <c r="AN3175" s="124"/>
      <c r="AO3175" s="124"/>
      <c r="AP3175" s="124"/>
      <c r="AQ3175" s="124"/>
      <c r="AR3175" s="124"/>
      <c r="AS3175" s="124"/>
      <c r="AT3175" s="124"/>
      <c r="AU3175" s="124"/>
      <c r="AV3175" s="124"/>
      <c r="AW3175" s="124"/>
      <c r="AX3175" s="124"/>
      <c r="AY3175" s="124"/>
      <c r="AZ3175" s="124"/>
      <c r="BA3175" s="124"/>
      <c r="BB3175" s="124"/>
    </row>
    <row r="3176" spans="2:54" ht="15" customHeight="1">
      <c r="B3176" s="1155"/>
      <c r="C3176" s="3016" t="s">
        <v>1136</v>
      </c>
      <c r="D3176" s="3016" t="s">
        <v>833</v>
      </c>
      <c r="E3176" s="1146" t="s">
        <v>1127</v>
      </c>
      <c r="F3176" s="1106"/>
      <c r="G3176" s="441" t="s">
        <v>93</v>
      </c>
      <c r="H3176" s="441" t="s">
        <v>1103</v>
      </c>
      <c r="I3176" s="441" t="s">
        <v>1128</v>
      </c>
      <c r="J3176" s="441" t="s">
        <v>112</v>
      </c>
      <c r="K3176" s="1111" t="s">
        <v>1136</v>
      </c>
      <c r="L3176" s="441" t="s">
        <v>1120</v>
      </c>
      <c r="M3176" s="441" t="str">
        <f t="shared" si="192"/>
        <v>&lt;INSERT CONNECTION POINT NAME&gt;</v>
      </c>
      <c r="N3176" s="1111" t="s">
        <v>1106</v>
      </c>
      <c r="O3176" s="1111" t="s">
        <v>833</v>
      </c>
      <c r="P3176" s="1111"/>
      <c r="Q3176" s="2892"/>
      <c r="R3176" s="2096"/>
      <c r="S3176" s="2870"/>
      <c r="T3176" s="2870"/>
      <c r="U3176" s="2870"/>
      <c r="V3176" s="2870"/>
      <c r="W3176" s="2870"/>
      <c r="X3176" s="2870"/>
      <c r="Y3176" s="2870"/>
      <c r="Z3176" s="2870"/>
      <c r="AA3176" s="2871"/>
      <c r="AC3176" s="124"/>
      <c r="AD3176" s="124"/>
      <c r="AE3176" s="124"/>
      <c r="AF3176" s="124"/>
      <c r="AG3176" s="124"/>
      <c r="AH3176" s="124"/>
      <c r="AI3176" s="124"/>
      <c r="AJ3176" s="124"/>
      <c r="AK3176" s="124"/>
      <c r="AL3176" s="124"/>
      <c r="AM3176" s="124"/>
      <c r="AN3176" s="124"/>
      <c r="AO3176" s="124"/>
      <c r="AP3176" s="124"/>
      <c r="AQ3176" s="124"/>
      <c r="AR3176" s="124"/>
      <c r="AS3176" s="124"/>
      <c r="AT3176" s="124"/>
      <c r="AU3176" s="124"/>
      <c r="AV3176" s="124"/>
      <c r="AW3176" s="124"/>
      <c r="AX3176" s="124"/>
      <c r="AY3176" s="124"/>
      <c r="AZ3176" s="124"/>
      <c r="BA3176" s="124"/>
      <c r="BB3176" s="124"/>
    </row>
    <row r="3177" spans="2:54" ht="15" customHeight="1">
      <c r="B3177" s="1155"/>
      <c r="C3177" s="3017"/>
      <c r="D3177" s="3017"/>
      <c r="E3177" s="1146" t="s">
        <v>1130</v>
      </c>
      <c r="F3177" s="1106"/>
      <c r="G3177" s="441" t="s">
        <v>93</v>
      </c>
      <c r="H3177" s="441" t="s">
        <v>1103</v>
      </c>
      <c r="I3177" s="441" t="s">
        <v>1131</v>
      </c>
      <c r="J3177" s="441" t="s">
        <v>112</v>
      </c>
      <c r="K3177" s="1111" t="s">
        <v>1136</v>
      </c>
      <c r="L3177" s="441" t="s">
        <v>1120</v>
      </c>
      <c r="M3177" s="441" t="str">
        <f t="shared" si="192"/>
        <v>&lt;INSERT CONNECTION POINT NAME&gt;</v>
      </c>
      <c r="N3177" s="1111" t="s">
        <v>1106</v>
      </c>
      <c r="O3177" s="1111" t="s">
        <v>833</v>
      </c>
      <c r="P3177" s="1111"/>
      <c r="Q3177" s="2100"/>
      <c r="R3177" s="2101"/>
      <c r="S3177" s="2102"/>
      <c r="T3177" s="2102"/>
      <c r="U3177" s="2102"/>
      <c r="V3177" s="2102"/>
      <c r="W3177" s="2102"/>
      <c r="X3177" s="2102"/>
      <c r="Y3177" s="2102"/>
      <c r="Z3177" s="2102"/>
      <c r="AA3177" s="2103"/>
      <c r="AC3177" s="124"/>
      <c r="AD3177" s="124"/>
      <c r="AE3177" s="124"/>
      <c r="AF3177" s="124"/>
      <c r="AG3177" s="124"/>
      <c r="AH3177" s="124"/>
      <c r="AI3177" s="124"/>
      <c r="AJ3177" s="124"/>
      <c r="AK3177" s="124"/>
      <c r="AL3177" s="124"/>
      <c r="AM3177" s="124"/>
      <c r="AN3177" s="124"/>
      <c r="AO3177" s="124"/>
      <c r="AP3177" s="124"/>
      <c r="AQ3177" s="124"/>
      <c r="AR3177" s="124"/>
      <c r="AS3177" s="124"/>
      <c r="AT3177" s="124"/>
      <c r="AU3177" s="124"/>
      <c r="AV3177" s="124"/>
      <c r="AW3177" s="124"/>
      <c r="AX3177" s="124"/>
      <c r="AY3177" s="124"/>
      <c r="AZ3177" s="124"/>
      <c r="BA3177" s="124"/>
      <c r="BB3177" s="124"/>
    </row>
    <row r="3178" spans="2:54" ht="15" customHeight="1">
      <c r="B3178" s="1155"/>
      <c r="C3178" s="3016" t="s">
        <v>1136</v>
      </c>
      <c r="D3178" s="3016" t="s">
        <v>842</v>
      </c>
      <c r="E3178" s="1146" t="s">
        <v>1127</v>
      </c>
      <c r="F3178" s="1106"/>
      <c r="G3178" s="441" t="s">
        <v>93</v>
      </c>
      <c r="H3178" s="441" t="s">
        <v>1103</v>
      </c>
      <c r="I3178" s="441" t="s">
        <v>1128</v>
      </c>
      <c r="J3178" s="441" t="s">
        <v>112</v>
      </c>
      <c r="K3178" s="1111" t="s">
        <v>1136</v>
      </c>
      <c r="L3178" s="441" t="s">
        <v>1120</v>
      </c>
      <c r="M3178" s="441" t="str">
        <f t="shared" si="192"/>
        <v>&lt;INSERT CONNECTION POINT NAME&gt;</v>
      </c>
      <c r="N3178" s="1111" t="s">
        <v>1106</v>
      </c>
      <c r="O3178" s="1111" t="s">
        <v>842</v>
      </c>
      <c r="P3178" s="1111"/>
      <c r="Q3178" s="2100"/>
      <c r="R3178" s="2101"/>
      <c r="S3178" s="2102"/>
      <c r="T3178" s="2102"/>
      <c r="U3178" s="2102"/>
      <c r="V3178" s="2102"/>
      <c r="W3178" s="2102"/>
      <c r="X3178" s="2102"/>
      <c r="Y3178" s="2102"/>
      <c r="Z3178" s="2102"/>
      <c r="AA3178" s="2103"/>
      <c r="AC3178" s="124"/>
      <c r="AD3178" s="124"/>
      <c r="AE3178" s="124"/>
      <c r="AF3178" s="124"/>
      <c r="AG3178" s="124"/>
      <c r="AH3178" s="124"/>
      <c r="AI3178" s="124"/>
      <c r="AJ3178" s="124"/>
      <c r="AK3178" s="124"/>
      <c r="AL3178" s="124"/>
      <c r="AM3178" s="124"/>
      <c r="AN3178" s="124"/>
      <c r="AO3178" s="124"/>
      <c r="AP3178" s="124"/>
      <c r="AQ3178" s="124"/>
      <c r="AR3178" s="124"/>
      <c r="AS3178" s="124"/>
      <c r="AT3178" s="124"/>
      <c r="AU3178" s="124"/>
      <c r="AV3178" s="124"/>
      <c r="AW3178" s="124"/>
      <c r="AX3178" s="124"/>
      <c r="AY3178" s="124"/>
      <c r="AZ3178" s="124"/>
      <c r="BA3178" s="124"/>
      <c r="BB3178" s="124"/>
    </row>
    <row r="3179" spans="2:54" ht="15" customHeight="1" thickBot="1">
      <c r="B3179" s="2872"/>
      <c r="C3179" s="3018"/>
      <c r="D3179" s="3018"/>
      <c r="E3179" s="2873" t="s">
        <v>1130</v>
      </c>
      <c r="F3179" s="1106"/>
      <c r="G3179" s="441" t="s">
        <v>93</v>
      </c>
      <c r="H3179" s="441" t="s">
        <v>1103</v>
      </c>
      <c r="I3179" s="441" t="s">
        <v>1131</v>
      </c>
      <c r="J3179" s="441" t="s">
        <v>112</v>
      </c>
      <c r="K3179" s="1111" t="s">
        <v>1136</v>
      </c>
      <c r="L3179" s="441" t="s">
        <v>1120</v>
      </c>
      <c r="M3179" s="441" t="str">
        <f t="shared" si="192"/>
        <v>&lt;INSERT CONNECTION POINT NAME&gt;</v>
      </c>
      <c r="N3179" s="1111" t="s">
        <v>1106</v>
      </c>
      <c r="O3179" s="1111" t="s">
        <v>842</v>
      </c>
      <c r="P3179" s="1111"/>
      <c r="Q3179" s="2893"/>
      <c r="R3179" s="2894"/>
      <c r="S3179" s="2877"/>
      <c r="T3179" s="2877"/>
      <c r="U3179" s="2877"/>
      <c r="V3179" s="2877"/>
      <c r="W3179" s="2877"/>
      <c r="X3179" s="2877"/>
      <c r="Y3179" s="2877"/>
      <c r="Z3179" s="2877"/>
      <c r="AA3179" s="2878"/>
      <c r="AC3179" s="124"/>
      <c r="AD3179" s="124"/>
      <c r="AE3179" s="124"/>
      <c r="AF3179" s="124"/>
      <c r="AG3179" s="124"/>
      <c r="AH3179" s="124"/>
      <c r="AI3179" s="124"/>
      <c r="AJ3179" s="124"/>
      <c r="AK3179" s="124"/>
      <c r="AL3179" s="124"/>
      <c r="AM3179" s="124"/>
      <c r="AN3179" s="124"/>
      <c r="AO3179" s="124"/>
      <c r="AP3179" s="124"/>
      <c r="AQ3179" s="124"/>
      <c r="AR3179" s="124"/>
      <c r="AS3179" s="124"/>
      <c r="AT3179" s="124"/>
      <c r="AU3179" s="124"/>
      <c r="AV3179" s="124"/>
      <c r="AW3179" s="124"/>
      <c r="AX3179" s="124"/>
      <c r="AY3179" s="124"/>
      <c r="AZ3179" s="124"/>
      <c r="BA3179" s="124"/>
      <c r="BB3179" s="124"/>
    </row>
    <row r="3180" spans="2:54" ht="15" customHeight="1">
      <c r="B3180" s="1145" t="s">
        <v>1125</v>
      </c>
      <c r="C3180" s="3019" t="s">
        <v>1126</v>
      </c>
      <c r="D3180" s="3019" t="s">
        <v>842</v>
      </c>
      <c r="E3180" s="1146" t="s">
        <v>1127</v>
      </c>
      <c r="F3180" s="1106"/>
      <c r="G3180" s="441" t="s">
        <v>93</v>
      </c>
      <c r="H3180" s="441" t="s">
        <v>1103</v>
      </c>
      <c r="I3180" s="441" t="s">
        <v>1128</v>
      </c>
      <c r="J3180" s="441" t="s">
        <v>112</v>
      </c>
      <c r="K3180" s="441" t="s">
        <v>1126</v>
      </c>
      <c r="L3180" s="441" t="s">
        <v>1120</v>
      </c>
      <c r="M3180" s="441" t="str">
        <f t="shared" ref="M3180" si="194">B3180</f>
        <v>&lt;INSERT CONNECTION POINT NAME&gt;</v>
      </c>
      <c r="N3180" s="441" t="s">
        <v>1129</v>
      </c>
      <c r="O3180" s="441" t="s">
        <v>842</v>
      </c>
      <c r="P3180" s="1111"/>
      <c r="Q3180" s="1147"/>
      <c r="R3180" s="1148"/>
      <c r="S3180" s="1149"/>
      <c r="T3180" s="1149"/>
      <c r="U3180" s="1149"/>
      <c r="V3180" s="1149"/>
      <c r="W3180" s="1149"/>
      <c r="X3180" s="1149"/>
      <c r="Y3180" s="1149"/>
      <c r="Z3180" s="1149"/>
      <c r="AA3180" s="1150"/>
      <c r="AB3180" s="1125"/>
      <c r="AC3180" s="1151"/>
      <c r="AD3180" s="1152"/>
      <c r="AE3180" s="1153"/>
      <c r="AF3180" s="1153"/>
      <c r="AG3180" s="1153"/>
      <c r="AH3180" s="124"/>
      <c r="AI3180" s="124"/>
      <c r="AJ3180" s="124"/>
      <c r="AK3180" s="124"/>
      <c r="AL3180" s="124"/>
      <c r="AM3180" s="124"/>
      <c r="AN3180" s="124"/>
      <c r="AO3180" s="124"/>
      <c r="AP3180" s="124"/>
      <c r="AQ3180" s="1153"/>
      <c r="AR3180" s="1154"/>
      <c r="AS3180" s="1154"/>
      <c r="AT3180" s="1154"/>
      <c r="AU3180" s="1154"/>
      <c r="AV3180" s="1154"/>
      <c r="AW3180" s="1154"/>
      <c r="AX3180" s="1154"/>
      <c r="AY3180" s="1154"/>
      <c r="AZ3180" s="1154"/>
      <c r="BA3180" s="1154"/>
      <c r="BB3180" s="1154"/>
    </row>
    <row r="3181" spans="2:54" ht="15" customHeight="1">
      <c r="B3181" s="1155"/>
      <c r="C3181" s="3017"/>
      <c r="D3181" s="3017"/>
      <c r="E3181" s="1146" t="s">
        <v>1130</v>
      </c>
      <c r="F3181" s="1106"/>
      <c r="G3181" s="441" t="s">
        <v>93</v>
      </c>
      <c r="H3181" s="441" t="s">
        <v>1103</v>
      </c>
      <c r="I3181" s="441" t="s">
        <v>1131</v>
      </c>
      <c r="J3181" s="441" t="s">
        <v>112</v>
      </c>
      <c r="K3181" s="441" t="s">
        <v>1126</v>
      </c>
      <c r="L3181" s="441" t="s">
        <v>1120</v>
      </c>
      <c r="M3181" s="441" t="str">
        <f t="shared" si="192"/>
        <v>&lt;INSERT CONNECTION POINT NAME&gt;</v>
      </c>
      <c r="N3181" s="441" t="s">
        <v>1129</v>
      </c>
      <c r="O3181" s="441" t="s">
        <v>842</v>
      </c>
      <c r="P3181" s="1111"/>
      <c r="Q3181" s="1156"/>
      <c r="R3181" s="1157"/>
      <c r="S3181" s="1158"/>
      <c r="T3181" s="1158"/>
      <c r="U3181" s="1158"/>
      <c r="V3181" s="1158"/>
      <c r="W3181" s="1158"/>
      <c r="X3181" s="1158"/>
      <c r="Y3181" s="1158"/>
      <c r="Z3181" s="1158"/>
      <c r="AA3181" s="1159"/>
      <c r="AB3181" s="1125"/>
      <c r="AC3181" s="1151"/>
      <c r="AD3181" s="1152"/>
      <c r="AE3181" s="1153"/>
      <c r="AF3181" s="1153"/>
      <c r="AG3181" s="1153"/>
      <c r="AH3181" s="124"/>
      <c r="AI3181" s="124"/>
      <c r="AJ3181" s="124"/>
      <c r="AK3181" s="124"/>
      <c r="AL3181" s="124"/>
      <c r="AM3181" s="124"/>
      <c r="AN3181" s="124"/>
      <c r="AO3181" s="124"/>
      <c r="AP3181" s="124"/>
      <c r="AQ3181" s="1153"/>
      <c r="AR3181" s="1154"/>
      <c r="AS3181" s="1154"/>
      <c r="AT3181" s="1154"/>
      <c r="AU3181" s="1154"/>
      <c r="AV3181" s="1154"/>
      <c r="AW3181" s="1154"/>
      <c r="AX3181" s="1154"/>
      <c r="AY3181" s="1154"/>
      <c r="AZ3181" s="1154"/>
      <c r="BA3181" s="1154"/>
      <c r="BB3181" s="1154"/>
    </row>
    <row r="3182" spans="2:54" ht="15" customHeight="1">
      <c r="B3182" s="1155"/>
      <c r="C3182" s="3016" t="s">
        <v>1132</v>
      </c>
      <c r="D3182" s="3016" t="s">
        <v>833</v>
      </c>
      <c r="E3182" s="1146" t="s">
        <v>1127</v>
      </c>
      <c r="F3182" s="1106"/>
      <c r="G3182" s="441" t="s">
        <v>93</v>
      </c>
      <c r="H3182" s="441" t="s">
        <v>1103</v>
      </c>
      <c r="I3182" s="441" t="s">
        <v>1128</v>
      </c>
      <c r="J3182" s="441" t="s">
        <v>112</v>
      </c>
      <c r="K3182" s="1111" t="s">
        <v>1132</v>
      </c>
      <c r="L3182" s="441" t="s">
        <v>1120</v>
      </c>
      <c r="M3182" s="441" t="str">
        <f t="shared" si="192"/>
        <v>&lt;INSERT CONNECTION POINT NAME&gt;</v>
      </c>
      <c r="N3182" s="1111" t="s">
        <v>1106</v>
      </c>
      <c r="O3182" s="1111" t="s">
        <v>833</v>
      </c>
      <c r="P3182" s="1111"/>
      <c r="Q3182" s="2850"/>
      <c r="R3182" s="2097"/>
      <c r="S3182" s="2851"/>
      <c r="T3182" s="2851"/>
      <c r="U3182" s="2851"/>
      <c r="V3182" s="2851"/>
      <c r="W3182" s="2852"/>
      <c r="X3182" s="2852"/>
      <c r="Y3182" s="2852"/>
      <c r="Z3182" s="2852"/>
      <c r="AA3182" s="2853"/>
      <c r="AB3182" s="1125"/>
      <c r="AC3182" s="1151"/>
      <c r="AD3182" s="1152"/>
      <c r="AE3182" s="1153"/>
      <c r="AF3182" s="1153"/>
      <c r="AG3182" s="1153"/>
      <c r="AH3182" s="124"/>
      <c r="AI3182" s="124"/>
      <c r="AJ3182" s="124"/>
      <c r="AK3182" s="124"/>
      <c r="AL3182" s="1153"/>
      <c r="AM3182" s="124"/>
      <c r="AN3182" s="124"/>
      <c r="AO3182" s="1153"/>
      <c r="AP3182" s="1153"/>
      <c r="AQ3182" s="1153"/>
      <c r="AR3182" s="1154"/>
      <c r="AS3182" s="1154"/>
      <c r="AT3182" s="1154"/>
      <c r="AU3182" s="1160"/>
      <c r="AV3182" s="1154"/>
      <c r="AW3182" s="1154"/>
      <c r="AX3182" s="1154"/>
      <c r="AY3182" s="1154"/>
      <c r="AZ3182" s="1154"/>
      <c r="BA3182" s="1154"/>
      <c r="BB3182" s="1154"/>
    </row>
    <row r="3183" spans="2:54" ht="15" customHeight="1">
      <c r="B3183" s="1155"/>
      <c r="C3183" s="3017"/>
      <c r="D3183" s="3017"/>
      <c r="E3183" s="1146" t="s">
        <v>1130</v>
      </c>
      <c r="F3183" s="1106"/>
      <c r="G3183" s="441" t="s">
        <v>93</v>
      </c>
      <c r="H3183" s="441" t="s">
        <v>1103</v>
      </c>
      <c r="I3183" s="441" t="s">
        <v>1131</v>
      </c>
      <c r="J3183" s="441" t="s">
        <v>112</v>
      </c>
      <c r="K3183" s="1111" t="s">
        <v>1132</v>
      </c>
      <c r="L3183" s="441" t="s">
        <v>1120</v>
      </c>
      <c r="M3183" s="441" t="str">
        <f t="shared" si="192"/>
        <v>&lt;INSERT CONNECTION POINT NAME&gt;</v>
      </c>
      <c r="N3183" s="1111" t="s">
        <v>1106</v>
      </c>
      <c r="O3183" s="1111" t="s">
        <v>833</v>
      </c>
      <c r="P3183" s="1111"/>
      <c r="Q3183" s="2850"/>
      <c r="R3183" s="2097"/>
      <c r="S3183" s="2851"/>
      <c r="T3183" s="2851"/>
      <c r="U3183" s="2851"/>
      <c r="V3183" s="2851"/>
      <c r="W3183" s="2852"/>
      <c r="X3183" s="2852"/>
      <c r="Y3183" s="2852"/>
      <c r="Z3183" s="2852"/>
      <c r="AA3183" s="2853"/>
      <c r="AB3183" s="1125"/>
      <c r="AC3183" s="1151"/>
      <c r="AD3183" s="1152"/>
      <c r="AE3183" s="1153"/>
      <c r="AF3183" s="1153"/>
      <c r="AG3183" s="1153"/>
      <c r="AH3183" s="124"/>
      <c r="AI3183" s="124"/>
      <c r="AJ3183" s="124"/>
      <c r="AK3183" s="124"/>
      <c r="AL3183" s="1153"/>
      <c r="AM3183" s="124"/>
      <c r="AN3183" s="124"/>
      <c r="AO3183" s="1153"/>
      <c r="AP3183" s="1153"/>
      <c r="AQ3183" s="1153"/>
      <c r="AR3183" s="1154"/>
      <c r="AS3183" s="1154"/>
      <c r="AT3183" s="1154"/>
      <c r="AU3183" s="1160"/>
      <c r="AV3183" s="1154"/>
      <c r="AW3183" s="1154"/>
      <c r="AX3183" s="1154"/>
      <c r="AY3183" s="1154"/>
      <c r="AZ3183" s="1154"/>
      <c r="BA3183" s="1154"/>
      <c r="BB3183" s="1154"/>
    </row>
    <row r="3184" spans="2:54" ht="15" customHeight="1">
      <c r="B3184" s="1155"/>
      <c r="C3184" s="3016" t="s">
        <v>1132</v>
      </c>
      <c r="D3184" s="3016" t="s">
        <v>842</v>
      </c>
      <c r="E3184" s="1146" t="s">
        <v>1127</v>
      </c>
      <c r="F3184" s="1106"/>
      <c r="G3184" s="441" t="s">
        <v>93</v>
      </c>
      <c r="H3184" s="441" t="s">
        <v>1103</v>
      </c>
      <c r="I3184" s="441" t="s">
        <v>1128</v>
      </c>
      <c r="J3184" s="441" t="s">
        <v>112</v>
      </c>
      <c r="K3184" s="1111" t="s">
        <v>1132</v>
      </c>
      <c r="L3184" s="441" t="s">
        <v>1120</v>
      </c>
      <c r="M3184" s="441" t="str">
        <f t="shared" si="192"/>
        <v>&lt;INSERT CONNECTION POINT NAME&gt;</v>
      </c>
      <c r="N3184" s="1111" t="s">
        <v>1106</v>
      </c>
      <c r="O3184" s="1112" t="s">
        <v>842</v>
      </c>
      <c r="P3184" s="1111"/>
      <c r="Q3184" s="2850"/>
      <c r="R3184" s="2097"/>
      <c r="S3184" s="2851"/>
      <c r="T3184" s="2851"/>
      <c r="U3184" s="2851"/>
      <c r="V3184" s="2851"/>
      <c r="W3184" s="2852"/>
      <c r="X3184" s="2852"/>
      <c r="Y3184" s="2852"/>
      <c r="Z3184" s="2852"/>
      <c r="AA3184" s="2853"/>
      <c r="AB3184" s="1125"/>
      <c r="AC3184" s="1151"/>
      <c r="AD3184" s="1152"/>
      <c r="AE3184" s="1153"/>
      <c r="AF3184" s="1153"/>
      <c r="AG3184" s="1153"/>
      <c r="AH3184" s="124"/>
      <c r="AI3184" s="124"/>
      <c r="AJ3184" s="124"/>
      <c r="AK3184" s="124"/>
      <c r="AL3184" s="1153"/>
      <c r="AM3184" s="124"/>
      <c r="AN3184" s="124"/>
      <c r="AO3184" s="1153"/>
      <c r="AP3184" s="1161"/>
      <c r="AQ3184" s="1153"/>
      <c r="AR3184" s="1154"/>
      <c r="AS3184" s="1154"/>
      <c r="AT3184" s="1154"/>
      <c r="AU3184" s="1160"/>
      <c r="AV3184" s="1154"/>
      <c r="AW3184" s="1154"/>
      <c r="AX3184" s="1154"/>
      <c r="AY3184" s="1154"/>
      <c r="AZ3184" s="1154"/>
      <c r="BA3184" s="1154"/>
      <c r="BB3184" s="1154"/>
    </row>
    <row r="3185" spans="2:54" ht="15" customHeight="1">
      <c r="B3185" s="1155"/>
      <c r="C3185" s="3017"/>
      <c r="D3185" s="3017"/>
      <c r="E3185" s="1146" t="s">
        <v>1130</v>
      </c>
      <c r="F3185" s="1106"/>
      <c r="G3185" s="441" t="s">
        <v>93</v>
      </c>
      <c r="H3185" s="441" t="s">
        <v>1103</v>
      </c>
      <c r="I3185" s="441" t="s">
        <v>1131</v>
      </c>
      <c r="J3185" s="441" t="s">
        <v>112</v>
      </c>
      <c r="K3185" s="1111" t="s">
        <v>1132</v>
      </c>
      <c r="L3185" s="441" t="s">
        <v>1120</v>
      </c>
      <c r="M3185" s="441" t="str">
        <f t="shared" si="192"/>
        <v>&lt;INSERT CONNECTION POINT NAME&gt;</v>
      </c>
      <c r="N3185" s="1111" t="s">
        <v>1106</v>
      </c>
      <c r="O3185" s="1112" t="s">
        <v>842</v>
      </c>
      <c r="P3185" s="1111"/>
      <c r="Q3185" s="2850"/>
      <c r="R3185" s="2097"/>
      <c r="S3185" s="2851"/>
      <c r="T3185" s="2851"/>
      <c r="U3185" s="2851"/>
      <c r="V3185" s="2851"/>
      <c r="W3185" s="2852"/>
      <c r="X3185" s="2852"/>
      <c r="Y3185" s="2852"/>
      <c r="Z3185" s="2852"/>
      <c r="AA3185" s="2853"/>
      <c r="AB3185" s="1125"/>
      <c r="AC3185" s="1151"/>
      <c r="AD3185" s="1152"/>
      <c r="AE3185" s="1153"/>
      <c r="AF3185" s="1153"/>
      <c r="AG3185" s="1153"/>
      <c r="AH3185" s="124"/>
      <c r="AI3185" s="124"/>
      <c r="AJ3185" s="124"/>
      <c r="AK3185" s="124"/>
      <c r="AL3185" s="1153"/>
      <c r="AM3185" s="124"/>
      <c r="AN3185" s="124"/>
      <c r="AO3185" s="1153"/>
      <c r="AP3185" s="1161"/>
      <c r="AQ3185" s="1153"/>
      <c r="AR3185" s="1154"/>
      <c r="AS3185" s="1154"/>
      <c r="AT3185" s="1154"/>
      <c r="AU3185" s="1160"/>
      <c r="AV3185" s="1154"/>
      <c r="AW3185" s="1154"/>
      <c r="AX3185" s="1154"/>
      <c r="AY3185" s="1154"/>
      <c r="AZ3185" s="1154"/>
      <c r="BA3185" s="1154"/>
      <c r="BB3185" s="1154"/>
    </row>
    <row r="3186" spans="2:54" ht="15" customHeight="1">
      <c r="B3186" s="1155"/>
      <c r="C3186" s="3016" t="s">
        <v>1133</v>
      </c>
      <c r="D3186" s="3016"/>
      <c r="E3186" s="1146" t="s">
        <v>1127</v>
      </c>
      <c r="F3186" s="1106"/>
      <c r="G3186" s="441" t="s">
        <v>93</v>
      </c>
      <c r="H3186" s="441" t="s">
        <v>1103</v>
      </c>
      <c r="I3186" s="441" t="s">
        <v>1128</v>
      </c>
      <c r="J3186" s="441" t="s">
        <v>112</v>
      </c>
      <c r="K3186" s="1111" t="s">
        <v>1133</v>
      </c>
      <c r="L3186" s="441" t="s">
        <v>1120</v>
      </c>
      <c r="M3186" s="441" t="str">
        <f t="shared" si="192"/>
        <v>&lt;INSERT CONNECTION POINT NAME&gt;</v>
      </c>
      <c r="N3186" s="1111" t="s">
        <v>1108</v>
      </c>
      <c r="O3186" s="1111" t="s">
        <v>1109</v>
      </c>
      <c r="P3186" s="1111"/>
      <c r="Q3186" s="2856"/>
      <c r="R3186" s="2098"/>
      <c r="S3186" s="2858"/>
      <c r="T3186" s="2858"/>
      <c r="U3186" s="2858"/>
      <c r="V3186" s="2858"/>
      <c r="W3186" s="2859"/>
      <c r="X3186" s="2859"/>
      <c r="Y3186" s="2859"/>
      <c r="Z3186" s="2859"/>
      <c r="AA3186" s="2860"/>
      <c r="AB3186" s="1125"/>
      <c r="AC3186" s="1151"/>
      <c r="AD3186" s="1152"/>
      <c r="AE3186" s="1153"/>
      <c r="AF3186" s="1153"/>
      <c r="AG3186" s="1153"/>
      <c r="AH3186" s="124"/>
      <c r="AI3186" s="124"/>
      <c r="AJ3186" s="124"/>
      <c r="AK3186" s="124"/>
      <c r="AL3186" s="1153"/>
      <c r="AM3186" s="124"/>
      <c r="AN3186" s="124"/>
      <c r="AO3186" s="1153"/>
      <c r="AP3186" s="1153"/>
      <c r="AQ3186" s="1153"/>
      <c r="AR3186" s="1154"/>
      <c r="AS3186" s="1154"/>
      <c r="AT3186" s="1154"/>
      <c r="AU3186" s="1154"/>
      <c r="AV3186" s="1154"/>
      <c r="AW3186" s="1154"/>
      <c r="AX3186" s="1154"/>
      <c r="AY3186" s="1154"/>
      <c r="AZ3186" s="1154"/>
      <c r="BA3186" s="1154"/>
      <c r="BB3186" s="1154"/>
    </row>
    <row r="3187" spans="2:54" ht="15" customHeight="1">
      <c r="B3187" s="1155"/>
      <c r="C3187" s="3017"/>
      <c r="D3187" s="3017"/>
      <c r="E3187" s="1146" t="s">
        <v>1130</v>
      </c>
      <c r="F3187" s="1106"/>
      <c r="G3187" s="441" t="s">
        <v>93</v>
      </c>
      <c r="H3187" s="441" t="s">
        <v>1103</v>
      </c>
      <c r="I3187" s="441" t="s">
        <v>1131</v>
      </c>
      <c r="J3187" s="441" t="s">
        <v>112</v>
      </c>
      <c r="K3187" s="1111" t="s">
        <v>1133</v>
      </c>
      <c r="L3187" s="441" t="s">
        <v>1120</v>
      </c>
      <c r="M3187" s="441" t="str">
        <f t="shared" si="192"/>
        <v>&lt;INSERT CONNECTION POINT NAME&gt;</v>
      </c>
      <c r="N3187" s="1111" t="s">
        <v>1108</v>
      </c>
      <c r="O3187" s="1111" t="s">
        <v>1109</v>
      </c>
      <c r="P3187" s="1111"/>
      <c r="Q3187" s="2856"/>
      <c r="R3187" s="2098"/>
      <c r="S3187" s="2858"/>
      <c r="T3187" s="2858"/>
      <c r="U3187" s="2858"/>
      <c r="V3187" s="2858"/>
      <c r="W3187" s="2859"/>
      <c r="X3187" s="2859"/>
      <c r="Y3187" s="2859"/>
      <c r="Z3187" s="2859"/>
      <c r="AA3187" s="2860"/>
      <c r="AB3187" s="1125"/>
      <c r="AC3187" s="1151"/>
      <c r="AD3187" s="1152"/>
      <c r="AE3187" s="1153"/>
      <c r="AF3187" s="1153"/>
      <c r="AG3187" s="1153"/>
      <c r="AH3187" s="124"/>
      <c r="AI3187" s="124"/>
      <c r="AJ3187" s="124"/>
      <c r="AK3187" s="124"/>
      <c r="AL3187" s="1153"/>
      <c r="AM3187" s="124"/>
      <c r="AN3187" s="124"/>
      <c r="AO3187" s="1153"/>
      <c r="AP3187" s="1153"/>
      <c r="AQ3187" s="1153"/>
      <c r="AR3187" s="1154"/>
      <c r="AS3187" s="1154"/>
      <c r="AT3187" s="1154"/>
      <c r="AU3187" s="1154"/>
      <c r="AV3187" s="1154"/>
      <c r="AW3187" s="1154"/>
      <c r="AX3187" s="1154"/>
      <c r="AY3187" s="1154"/>
      <c r="AZ3187" s="1154"/>
      <c r="BA3187" s="1154"/>
      <c r="BB3187" s="1154"/>
    </row>
    <row r="3188" spans="2:54" ht="15" customHeight="1">
      <c r="B3188" s="1155"/>
      <c r="C3188" s="3016" t="s">
        <v>1110</v>
      </c>
      <c r="D3188" s="3016"/>
      <c r="E3188" s="1146" t="s">
        <v>1127</v>
      </c>
      <c r="F3188" s="1106"/>
      <c r="G3188" s="441" t="s">
        <v>93</v>
      </c>
      <c r="H3188" s="441" t="s">
        <v>1103</v>
      </c>
      <c r="I3188" s="441" t="s">
        <v>1128</v>
      </c>
      <c r="J3188" s="441" t="s">
        <v>112</v>
      </c>
      <c r="K3188" s="1111" t="s">
        <v>1110</v>
      </c>
      <c r="L3188" s="441" t="s">
        <v>1120</v>
      </c>
      <c r="M3188" s="441" t="str">
        <f t="shared" si="192"/>
        <v>&lt;INSERT CONNECTION POINT NAME&gt;</v>
      </c>
      <c r="N3188" s="1111" t="s">
        <v>1111</v>
      </c>
      <c r="O3188" s="1112">
        <v>0</v>
      </c>
      <c r="P3188" s="1111"/>
      <c r="Q3188" s="2890"/>
      <c r="R3188" s="2093"/>
      <c r="S3188" s="2883"/>
      <c r="T3188" s="2883"/>
      <c r="U3188" s="2883"/>
      <c r="V3188" s="2883"/>
      <c r="W3188" s="2863"/>
      <c r="X3188" s="2863"/>
      <c r="Y3188" s="2863"/>
      <c r="Z3188" s="2863"/>
      <c r="AA3188" s="2864"/>
      <c r="AB3188" s="1125"/>
      <c r="AC3188" s="1151"/>
      <c r="AD3188" s="1152"/>
      <c r="AE3188" s="1153"/>
      <c r="AF3188" s="1153"/>
      <c r="AG3188" s="1153"/>
      <c r="AH3188" s="124"/>
      <c r="AI3188" s="124"/>
      <c r="AJ3188" s="124"/>
      <c r="AK3188" s="124"/>
      <c r="AL3188" s="1153"/>
      <c r="AM3188" s="124"/>
      <c r="AN3188" s="124"/>
      <c r="AO3188" s="1153"/>
      <c r="AP3188" s="1161"/>
      <c r="AQ3188" s="1153"/>
      <c r="AR3188" s="1154"/>
      <c r="AS3188" s="1154"/>
      <c r="AT3188" s="1154"/>
      <c r="AU3188" s="1154"/>
      <c r="AV3188" s="1154"/>
      <c r="AW3188" s="1154"/>
      <c r="AX3188" s="1154"/>
      <c r="AY3188" s="1154"/>
      <c r="AZ3188" s="1154"/>
      <c r="BA3188" s="1154"/>
      <c r="BB3188" s="1154"/>
    </row>
    <row r="3189" spans="2:54" ht="15" customHeight="1">
      <c r="B3189" s="1155"/>
      <c r="C3189" s="3017"/>
      <c r="D3189" s="3017"/>
      <c r="E3189" s="1146" t="s">
        <v>1130</v>
      </c>
      <c r="F3189" s="1106"/>
      <c r="G3189" s="441" t="s">
        <v>93</v>
      </c>
      <c r="H3189" s="441" t="s">
        <v>1103</v>
      </c>
      <c r="I3189" s="441" t="s">
        <v>1131</v>
      </c>
      <c r="J3189" s="441" t="s">
        <v>112</v>
      </c>
      <c r="K3189" s="1111" t="s">
        <v>1110</v>
      </c>
      <c r="L3189" s="441" t="s">
        <v>1120</v>
      </c>
      <c r="M3189" s="441" t="str">
        <f t="shared" si="192"/>
        <v>&lt;INSERT CONNECTION POINT NAME&gt;</v>
      </c>
      <c r="N3189" s="1111" t="s">
        <v>1111</v>
      </c>
      <c r="O3189" s="1112">
        <v>0</v>
      </c>
      <c r="P3189" s="1111"/>
      <c r="Q3189" s="2890"/>
      <c r="R3189" s="2093"/>
      <c r="S3189" s="2883"/>
      <c r="T3189" s="2883"/>
      <c r="U3189" s="2883"/>
      <c r="V3189" s="2883"/>
      <c r="W3189" s="2863"/>
      <c r="X3189" s="2863"/>
      <c r="Y3189" s="2863"/>
      <c r="Z3189" s="2863"/>
      <c r="AA3189" s="2864"/>
      <c r="AB3189" s="1125"/>
      <c r="AC3189" s="1151"/>
      <c r="AD3189" s="1152"/>
      <c r="AE3189" s="1153"/>
      <c r="AF3189" s="1153"/>
      <c r="AG3189" s="1153"/>
      <c r="AH3189" s="124"/>
      <c r="AI3189" s="124"/>
      <c r="AJ3189" s="124"/>
      <c r="AK3189" s="124"/>
      <c r="AL3189" s="1153"/>
      <c r="AM3189" s="124"/>
      <c r="AN3189" s="124"/>
      <c r="AO3189" s="1153"/>
      <c r="AP3189" s="1161"/>
      <c r="AQ3189" s="1153"/>
      <c r="AR3189" s="1154"/>
      <c r="AS3189" s="1154"/>
      <c r="AT3189" s="1154"/>
      <c r="AU3189" s="1154"/>
      <c r="AV3189" s="1154"/>
      <c r="AW3189" s="1154"/>
      <c r="AX3189" s="1154"/>
      <c r="AY3189" s="1154"/>
      <c r="AZ3189" s="1154"/>
      <c r="BA3189" s="1154"/>
      <c r="BB3189" s="1154"/>
    </row>
    <row r="3190" spans="2:54" ht="15" customHeight="1">
      <c r="B3190" s="1155"/>
      <c r="C3190" s="3016" t="s">
        <v>1112</v>
      </c>
      <c r="D3190" s="3016"/>
      <c r="E3190" s="1146" t="s">
        <v>1127</v>
      </c>
      <c r="F3190" s="1106"/>
      <c r="G3190" s="441" t="s">
        <v>93</v>
      </c>
      <c r="H3190" s="441" t="s">
        <v>1103</v>
      </c>
      <c r="I3190" s="441" t="s">
        <v>1128</v>
      </c>
      <c r="J3190" s="441" t="s">
        <v>112</v>
      </c>
      <c r="K3190" s="1111" t="s">
        <v>1112</v>
      </c>
      <c r="L3190" s="441" t="s">
        <v>1120</v>
      </c>
      <c r="M3190" s="441" t="str">
        <f t="shared" si="192"/>
        <v>&lt;INSERT CONNECTION POINT NAME&gt;</v>
      </c>
      <c r="N3190" s="1111" t="s">
        <v>1113</v>
      </c>
      <c r="O3190" s="1111" t="s">
        <v>1113</v>
      </c>
      <c r="P3190" s="1111"/>
      <c r="Q3190" s="2891"/>
      <c r="R3190" s="2866"/>
      <c r="S3190" s="2866"/>
      <c r="T3190" s="2866"/>
      <c r="U3190" s="2866"/>
      <c r="V3190" s="2866"/>
      <c r="W3190" s="2866"/>
      <c r="X3190" s="2866"/>
      <c r="Y3190" s="2866"/>
      <c r="Z3190" s="2866"/>
      <c r="AA3190" s="2099"/>
      <c r="AB3190" s="1125"/>
      <c r="AC3190" s="1151"/>
      <c r="AD3190" s="1152"/>
      <c r="AE3190" s="1153"/>
      <c r="AF3190" s="1153"/>
      <c r="AG3190" s="1153"/>
      <c r="AH3190" s="124"/>
      <c r="AI3190" s="124"/>
      <c r="AJ3190" s="124"/>
      <c r="AK3190" s="124"/>
      <c r="AL3190" s="1153"/>
      <c r="AM3190" s="124"/>
      <c r="AN3190" s="124"/>
      <c r="AO3190" s="1153"/>
      <c r="AP3190" s="1153"/>
      <c r="AQ3190" s="1153"/>
      <c r="AR3190" s="1154"/>
      <c r="AS3190" s="1154"/>
      <c r="AT3190" s="1154"/>
      <c r="AU3190" s="1154"/>
      <c r="AV3190" s="1154"/>
      <c r="AW3190" s="1154"/>
      <c r="AX3190" s="1154"/>
      <c r="AY3190" s="1154"/>
      <c r="AZ3190" s="1154"/>
      <c r="BA3190" s="1154"/>
      <c r="BB3190" s="1154"/>
    </row>
    <row r="3191" spans="2:54" ht="15" customHeight="1">
      <c r="B3191" s="1155"/>
      <c r="C3191" s="3017"/>
      <c r="D3191" s="3017"/>
      <c r="E3191" s="1146" t="s">
        <v>1130</v>
      </c>
      <c r="F3191" s="1106"/>
      <c r="G3191" s="441" t="s">
        <v>93</v>
      </c>
      <c r="H3191" s="441" t="s">
        <v>1103</v>
      </c>
      <c r="I3191" s="441" t="s">
        <v>1131</v>
      </c>
      <c r="J3191" s="441" t="s">
        <v>112</v>
      </c>
      <c r="K3191" s="1111" t="s">
        <v>1112</v>
      </c>
      <c r="L3191" s="441" t="s">
        <v>1120</v>
      </c>
      <c r="M3191" s="441" t="str">
        <f t="shared" si="192"/>
        <v>&lt;INSERT CONNECTION POINT NAME&gt;</v>
      </c>
      <c r="N3191" s="1111" t="s">
        <v>1113</v>
      </c>
      <c r="O3191" s="1111" t="s">
        <v>1113</v>
      </c>
      <c r="P3191" s="1111"/>
      <c r="Q3191" s="2891"/>
      <c r="R3191" s="2866"/>
      <c r="S3191" s="2866"/>
      <c r="T3191" s="2866"/>
      <c r="U3191" s="2866"/>
      <c r="V3191" s="2866"/>
      <c r="W3191" s="2866"/>
      <c r="X3191" s="2866"/>
      <c r="Y3191" s="2866"/>
      <c r="Z3191" s="2866"/>
      <c r="AA3191" s="2099"/>
      <c r="AB3191" s="1125"/>
      <c r="AC3191" s="1151"/>
      <c r="AD3191" s="1152"/>
      <c r="AE3191" s="1153"/>
      <c r="AF3191" s="1153"/>
      <c r="AG3191" s="1153"/>
      <c r="AH3191" s="124"/>
      <c r="AI3191" s="124"/>
      <c r="AJ3191" s="124"/>
      <c r="AK3191" s="124"/>
      <c r="AL3191" s="1153"/>
      <c r="AM3191" s="124"/>
      <c r="AN3191" s="124"/>
      <c r="AO3191" s="1153"/>
      <c r="AP3191" s="1153"/>
      <c r="AQ3191" s="1153"/>
      <c r="AR3191" s="1154"/>
      <c r="AS3191" s="1154"/>
      <c r="AT3191" s="1154"/>
      <c r="AU3191" s="1154"/>
      <c r="AV3191" s="1154"/>
      <c r="AW3191" s="1154"/>
      <c r="AX3191" s="1154"/>
      <c r="AY3191" s="1154"/>
      <c r="AZ3191" s="1154"/>
      <c r="BA3191" s="1154"/>
      <c r="BB3191" s="1154"/>
    </row>
    <row r="3192" spans="2:54" ht="15" customHeight="1">
      <c r="B3192" s="1155"/>
      <c r="C3192" s="3016" t="s">
        <v>1134</v>
      </c>
      <c r="D3192" s="3016" t="s">
        <v>833</v>
      </c>
      <c r="E3192" s="1146" t="s">
        <v>1127</v>
      </c>
      <c r="F3192" s="1106"/>
      <c r="G3192" s="441" t="s">
        <v>93</v>
      </c>
      <c r="H3192" s="441" t="s">
        <v>1103</v>
      </c>
      <c r="I3192" s="441" t="s">
        <v>1128</v>
      </c>
      <c r="J3192" s="441" t="s">
        <v>112</v>
      </c>
      <c r="K3192" s="1111" t="s">
        <v>1134</v>
      </c>
      <c r="L3192" s="441" t="s">
        <v>1120</v>
      </c>
      <c r="M3192" s="441" t="str">
        <f t="shared" si="192"/>
        <v>&lt;INSERT CONNECTION POINT NAME&gt;</v>
      </c>
      <c r="N3192" s="1111" t="s">
        <v>1115</v>
      </c>
      <c r="O3192" s="1111" t="s">
        <v>833</v>
      </c>
      <c r="P3192" s="1111"/>
      <c r="Q3192" s="2892"/>
      <c r="R3192" s="2096"/>
      <c r="S3192" s="2870"/>
      <c r="T3192" s="2870"/>
      <c r="U3192" s="2870"/>
      <c r="V3192" s="2870"/>
      <c r="W3192" s="2870"/>
      <c r="X3192" s="2870"/>
      <c r="Y3192" s="2870"/>
      <c r="Z3192" s="2870"/>
      <c r="AA3192" s="2871"/>
      <c r="AB3192" s="1125"/>
      <c r="AC3192" s="1151"/>
      <c r="AD3192" s="1152"/>
      <c r="AE3192" s="1153"/>
      <c r="AF3192" s="1153"/>
      <c r="AG3192" s="1153"/>
      <c r="AH3192" s="124"/>
      <c r="AI3192" s="124"/>
      <c r="AJ3192" s="124"/>
      <c r="AK3192" s="124"/>
      <c r="AL3192" s="1153"/>
      <c r="AM3192" s="124"/>
      <c r="AN3192" s="124"/>
      <c r="AO3192" s="1153"/>
      <c r="AP3192" s="1153"/>
      <c r="AQ3192" s="1153"/>
      <c r="AR3192" s="1154"/>
      <c r="AS3192" s="1154"/>
      <c r="AT3192" s="1154"/>
      <c r="AU3192" s="1154"/>
      <c r="AV3192" s="1154"/>
      <c r="AW3192" s="1154"/>
      <c r="AX3192" s="1154"/>
      <c r="AY3192" s="1154"/>
      <c r="AZ3192" s="1154"/>
      <c r="BA3192" s="1154"/>
      <c r="BB3192" s="1154"/>
    </row>
    <row r="3193" spans="2:54" ht="15" customHeight="1">
      <c r="B3193" s="1155"/>
      <c r="C3193" s="3017"/>
      <c r="D3193" s="3017"/>
      <c r="E3193" s="1146" t="s">
        <v>1130</v>
      </c>
      <c r="F3193" s="1106"/>
      <c r="G3193" s="441" t="s">
        <v>93</v>
      </c>
      <c r="H3193" s="441" t="s">
        <v>1103</v>
      </c>
      <c r="I3193" s="441" t="s">
        <v>1131</v>
      </c>
      <c r="J3193" s="441" t="s">
        <v>112</v>
      </c>
      <c r="K3193" s="1111" t="s">
        <v>1134</v>
      </c>
      <c r="L3193" s="441" t="s">
        <v>1120</v>
      </c>
      <c r="M3193" s="441" t="str">
        <f t="shared" si="192"/>
        <v>&lt;INSERT CONNECTION POINT NAME&gt;</v>
      </c>
      <c r="N3193" s="1111" t="s">
        <v>1115</v>
      </c>
      <c r="O3193" s="1111" t="s">
        <v>833</v>
      </c>
      <c r="P3193" s="1111"/>
      <c r="Q3193" s="2892"/>
      <c r="R3193" s="2096"/>
      <c r="S3193" s="2870"/>
      <c r="T3193" s="2870"/>
      <c r="U3193" s="2870"/>
      <c r="V3193" s="2870"/>
      <c r="W3193" s="2870"/>
      <c r="X3193" s="2870"/>
      <c r="Y3193" s="2870"/>
      <c r="Z3193" s="2870"/>
      <c r="AA3193" s="2871"/>
      <c r="AB3193" s="1125"/>
      <c r="AC3193" s="1151"/>
      <c r="AD3193" s="1152"/>
      <c r="AE3193" s="1153"/>
      <c r="AF3193" s="1153"/>
      <c r="AG3193" s="1153"/>
      <c r="AH3193" s="124"/>
      <c r="AI3193" s="124"/>
      <c r="AJ3193" s="124"/>
      <c r="AK3193" s="124"/>
      <c r="AL3193" s="1153"/>
      <c r="AM3193" s="124"/>
      <c r="AN3193" s="124"/>
      <c r="AO3193" s="1153"/>
      <c r="AP3193" s="1153"/>
      <c r="AQ3193" s="1153"/>
      <c r="AR3193" s="1154"/>
      <c r="AS3193" s="1154"/>
      <c r="AT3193" s="1154"/>
      <c r="AU3193" s="1154"/>
      <c r="AV3193" s="1154"/>
      <c r="AW3193" s="1154"/>
      <c r="AX3193" s="1154"/>
      <c r="AY3193" s="1154"/>
      <c r="AZ3193" s="1154"/>
      <c r="BA3193" s="1154"/>
      <c r="BB3193" s="1154"/>
    </row>
    <row r="3194" spans="2:54" ht="15" customHeight="1">
      <c r="B3194" s="1155"/>
      <c r="C3194" s="3016" t="s">
        <v>1135</v>
      </c>
      <c r="D3194" s="3016" t="s">
        <v>833</v>
      </c>
      <c r="E3194" s="1146" t="s">
        <v>1127</v>
      </c>
      <c r="F3194" s="1106"/>
      <c r="G3194" s="441" t="s">
        <v>93</v>
      </c>
      <c r="H3194" s="441" t="s">
        <v>1103</v>
      </c>
      <c r="I3194" s="441" t="s">
        <v>1128</v>
      </c>
      <c r="J3194" s="441" t="s">
        <v>112</v>
      </c>
      <c r="K3194" s="1111" t="s">
        <v>1135</v>
      </c>
      <c r="L3194" s="441" t="s">
        <v>1120</v>
      </c>
      <c r="M3194" s="441" t="str">
        <f t="shared" si="192"/>
        <v>&lt;INSERT CONNECTION POINT NAME&gt;</v>
      </c>
      <c r="N3194" s="1111" t="s">
        <v>1106</v>
      </c>
      <c r="O3194" s="1111" t="s">
        <v>833</v>
      </c>
      <c r="P3194" s="1111"/>
      <c r="Q3194" s="2892"/>
      <c r="R3194" s="2096"/>
      <c r="S3194" s="2870"/>
      <c r="T3194" s="2870"/>
      <c r="U3194" s="2870"/>
      <c r="V3194" s="2870"/>
      <c r="W3194" s="2870"/>
      <c r="X3194" s="2870"/>
      <c r="Y3194" s="2870"/>
      <c r="Z3194" s="2870"/>
      <c r="AA3194" s="2871"/>
      <c r="AB3194" s="1125"/>
      <c r="AC3194" s="1151"/>
      <c r="AD3194" s="1152"/>
      <c r="AE3194" s="1153"/>
      <c r="AF3194" s="1153"/>
      <c r="AG3194" s="1153"/>
      <c r="AH3194" s="124"/>
      <c r="AI3194" s="124"/>
      <c r="AJ3194" s="124"/>
      <c r="AK3194" s="124"/>
      <c r="AL3194" s="1153"/>
      <c r="AM3194" s="124"/>
      <c r="AN3194" s="124"/>
      <c r="AO3194" s="1153"/>
      <c r="AP3194" s="1153"/>
      <c r="AQ3194" s="1153"/>
      <c r="AR3194" s="1154"/>
      <c r="AS3194" s="1154"/>
      <c r="AT3194" s="1154"/>
      <c r="AU3194" s="1154"/>
      <c r="AV3194" s="1154"/>
      <c r="AW3194" s="1154"/>
      <c r="AX3194" s="1154"/>
      <c r="AY3194" s="1154"/>
      <c r="AZ3194" s="1154"/>
      <c r="BA3194" s="1154"/>
      <c r="BB3194" s="1154"/>
    </row>
    <row r="3195" spans="2:54" ht="15" customHeight="1">
      <c r="B3195" s="1155"/>
      <c r="C3195" s="3017"/>
      <c r="D3195" s="3017"/>
      <c r="E3195" s="1146" t="s">
        <v>1130</v>
      </c>
      <c r="F3195" s="1106"/>
      <c r="G3195" s="441" t="s">
        <v>93</v>
      </c>
      <c r="H3195" s="441" t="s">
        <v>1103</v>
      </c>
      <c r="I3195" s="441" t="s">
        <v>1131</v>
      </c>
      <c r="J3195" s="441" t="s">
        <v>112</v>
      </c>
      <c r="K3195" s="1111" t="s">
        <v>1135</v>
      </c>
      <c r="L3195" s="441" t="s">
        <v>1120</v>
      </c>
      <c r="M3195" s="441" t="str">
        <f t="shared" si="192"/>
        <v>&lt;INSERT CONNECTION POINT NAME&gt;</v>
      </c>
      <c r="N3195" s="1111" t="s">
        <v>1106</v>
      </c>
      <c r="O3195" s="1111" t="s">
        <v>833</v>
      </c>
      <c r="P3195" s="1111"/>
      <c r="Q3195" s="2892"/>
      <c r="R3195" s="2096"/>
      <c r="S3195" s="2870"/>
      <c r="T3195" s="2870"/>
      <c r="U3195" s="2870"/>
      <c r="V3195" s="2870"/>
      <c r="W3195" s="2870"/>
      <c r="X3195" s="2870"/>
      <c r="Y3195" s="2870"/>
      <c r="Z3195" s="2870"/>
      <c r="AA3195" s="2871"/>
      <c r="AB3195" s="1125"/>
      <c r="AC3195" s="1151"/>
      <c r="AD3195" s="1152"/>
      <c r="AE3195" s="1153"/>
      <c r="AF3195" s="1153"/>
      <c r="AG3195" s="1153"/>
      <c r="AH3195" s="124"/>
      <c r="AI3195" s="124"/>
      <c r="AJ3195" s="124"/>
      <c r="AK3195" s="124"/>
      <c r="AL3195" s="1153"/>
      <c r="AM3195" s="124"/>
      <c r="AN3195" s="124"/>
      <c r="AO3195" s="1153"/>
      <c r="AP3195" s="1153"/>
      <c r="AQ3195" s="1153"/>
      <c r="AR3195" s="1154"/>
      <c r="AS3195" s="1154"/>
      <c r="AT3195" s="1154"/>
      <c r="AU3195" s="1154"/>
      <c r="AV3195" s="1154"/>
      <c r="AW3195" s="1154"/>
      <c r="AX3195" s="1154"/>
      <c r="AY3195" s="1154"/>
      <c r="AZ3195" s="1154"/>
      <c r="BA3195" s="1154"/>
      <c r="BB3195" s="1154"/>
    </row>
    <row r="3196" spans="2:54" ht="15" customHeight="1">
      <c r="B3196" s="1155"/>
      <c r="C3196" s="3016" t="s">
        <v>1135</v>
      </c>
      <c r="D3196" s="3016" t="s">
        <v>842</v>
      </c>
      <c r="E3196" s="1146" t="s">
        <v>1127</v>
      </c>
      <c r="F3196" s="1106"/>
      <c r="G3196" s="441" t="s">
        <v>93</v>
      </c>
      <c r="H3196" s="441" t="s">
        <v>1103</v>
      </c>
      <c r="I3196" s="441" t="s">
        <v>1128</v>
      </c>
      <c r="J3196" s="441" t="s">
        <v>112</v>
      </c>
      <c r="K3196" s="1111" t="s">
        <v>1135</v>
      </c>
      <c r="L3196" s="441" t="s">
        <v>1120</v>
      </c>
      <c r="M3196" s="441" t="str">
        <f t="shared" si="192"/>
        <v>&lt;INSERT CONNECTION POINT NAME&gt;</v>
      </c>
      <c r="N3196" s="1111" t="s">
        <v>1106</v>
      </c>
      <c r="O3196" s="1111" t="s">
        <v>842</v>
      </c>
      <c r="P3196" s="1111"/>
      <c r="Q3196" s="2892"/>
      <c r="R3196" s="2096"/>
      <c r="S3196" s="2870"/>
      <c r="T3196" s="2870"/>
      <c r="U3196" s="2870"/>
      <c r="V3196" s="2870"/>
      <c r="W3196" s="2870"/>
      <c r="X3196" s="2870"/>
      <c r="Y3196" s="2870"/>
      <c r="Z3196" s="2870"/>
      <c r="AA3196" s="2871"/>
      <c r="AB3196" s="1125"/>
      <c r="AC3196" s="1151"/>
      <c r="AD3196" s="1152"/>
      <c r="AE3196" s="1153"/>
      <c r="AF3196" s="1153"/>
      <c r="AG3196" s="1153"/>
      <c r="AH3196" s="124"/>
      <c r="AI3196" s="124"/>
      <c r="AJ3196" s="124"/>
      <c r="AK3196" s="124"/>
      <c r="AL3196" s="1153"/>
      <c r="AM3196" s="124"/>
      <c r="AN3196" s="124"/>
      <c r="AO3196" s="1153"/>
      <c r="AP3196" s="1153"/>
      <c r="AQ3196" s="1153"/>
      <c r="AR3196" s="1154"/>
      <c r="AS3196" s="1154"/>
      <c r="AT3196" s="1154"/>
      <c r="AU3196" s="1154"/>
      <c r="AV3196" s="1154"/>
      <c r="AW3196" s="1154"/>
      <c r="AX3196" s="1154"/>
      <c r="AY3196" s="1154"/>
      <c r="AZ3196" s="1154"/>
      <c r="BA3196" s="1154"/>
      <c r="BB3196" s="1154"/>
    </row>
    <row r="3197" spans="2:54" ht="15" customHeight="1">
      <c r="B3197" s="1155"/>
      <c r="C3197" s="3017"/>
      <c r="D3197" s="3017"/>
      <c r="E3197" s="1146" t="s">
        <v>1130</v>
      </c>
      <c r="F3197" s="1106"/>
      <c r="G3197" s="441" t="s">
        <v>93</v>
      </c>
      <c r="H3197" s="441" t="s">
        <v>1103</v>
      </c>
      <c r="I3197" s="441" t="s">
        <v>1131</v>
      </c>
      <c r="J3197" s="441" t="s">
        <v>112</v>
      </c>
      <c r="K3197" s="1111" t="s">
        <v>1135</v>
      </c>
      <c r="L3197" s="441" t="s">
        <v>1120</v>
      </c>
      <c r="M3197" s="441" t="str">
        <f t="shared" si="192"/>
        <v>&lt;INSERT CONNECTION POINT NAME&gt;</v>
      </c>
      <c r="N3197" s="1111" t="s">
        <v>1106</v>
      </c>
      <c r="O3197" s="1111" t="s">
        <v>842</v>
      </c>
      <c r="P3197" s="1111"/>
      <c r="Q3197" s="2892"/>
      <c r="R3197" s="2096"/>
      <c r="S3197" s="2870"/>
      <c r="T3197" s="2870"/>
      <c r="U3197" s="2870"/>
      <c r="V3197" s="2870"/>
      <c r="W3197" s="2870"/>
      <c r="X3197" s="2870"/>
      <c r="Y3197" s="2870"/>
      <c r="Z3197" s="2870"/>
      <c r="AA3197" s="2871"/>
      <c r="AB3197" s="1125"/>
      <c r="AC3197" s="1151"/>
      <c r="AD3197" s="1152"/>
      <c r="AE3197" s="1153"/>
      <c r="AF3197" s="1153"/>
      <c r="AG3197" s="1153"/>
      <c r="AH3197" s="124"/>
      <c r="AI3197" s="124"/>
      <c r="AJ3197" s="124"/>
      <c r="AK3197" s="124"/>
      <c r="AL3197" s="1153"/>
      <c r="AM3197" s="124"/>
      <c r="AN3197" s="124"/>
      <c r="AO3197" s="1153"/>
      <c r="AP3197" s="1153"/>
      <c r="AQ3197" s="1153"/>
      <c r="AR3197" s="1154"/>
      <c r="AS3197" s="1154"/>
      <c r="AT3197" s="1154"/>
      <c r="AU3197" s="1154"/>
      <c r="AV3197" s="1154"/>
      <c r="AW3197" s="1154"/>
      <c r="AX3197" s="1154"/>
      <c r="AY3197" s="1154"/>
      <c r="AZ3197" s="1154"/>
      <c r="BA3197" s="1154"/>
      <c r="BB3197" s="1154"/>
    </row>
    <row r="3198" spans="2:54" ht="15" customHeight="1">
      <c r="B3198" s="1155"/>
      <c r="C3198" s="3016" t="s">
        <v>1136</v>
      </c>
      <c r="D3198" s="3016" t="s">
        <v>833</v>
      </c>
      <c r="E3198" s="1146" t="s">
        <v>1127</v>
      </c>
      <c r="F3198" s="1106"/>
      <c r="G3198" s="441" t="s">
        <v>93</v>
      </c>
      <c r="H3198" s="441" t="s">
        <v>1103</v>
      </c>
      <c r="I3198" s="441" t="s">
        <v>1128</v>
      </c>
      <c r="J3198" s="441" t="s">
        <v>112</v>
      </c>
      <c r="K3198" s="1111" t="s">
        <v>1136</v>
      </c>
      <c r="L3198" s="441" t="s">
        <v>1120</v>
      </c>
      <c r="M3198" s="441" t="str">
        <f t="shared" si="192"/>
        <v>&lt;INSERT CONNECTION POINT NAME&gt;</v>
      </c>
      <c r="N3198" s="1111" t="s">
        <v>1106</v>
      </c>
      <c r="O3198" s="1111" t="s">
        <v>833</v>
      </c>
      <c r="P3198" s="1111"/>
      <c r="Q3198" s="2892"/>
      <c r="R3198" s="2096"/>
      <c r="S3198" s="2870"/>
      <c r="T3198" s="2870"/>
      <c r="U3198" s="2870"/>
      <c r="V3198" s="2870"/>
      <c r="W3198" s="2870"/>
      <c r="X3198" s="2870"/>
      <c r="Y3198" s="2870"/>
      <c r="Z3198" s="2870"/>
      <c r="AA3198" s="2871"/>
      <c r="AB3198" s="1125"/>
      <c r="AC3198" s="1151"/>
      <c r="AD3198" s="1152"/>
      <c r="AE3198" s="1153"/>
      <c r="AF3198" s="1153"/>
      <c r="AG3198" s="1153"/>
      <c r="AH3198" s="124"/>
      <c r="AI3198" s="124"/>
      <c r="AJ3198" s="124"/>
      <c r="AK3198" s="124"/>
      <c r="AL3198" s="1153"/>
      <c r="AM3198" s="124"/>
      <c r="AN3198" s="124"/>
      <c r="AO3198" s="1153"/>
      <c r="AP3198" s="1153"/>
      <c r="AQ3198" s="1153"/>
      <c r="AR3198" s="1154"/>
      <c r="AS3198" s="1154"/>
      <c r="AT3198" s="1154"/>
      <c r="AU3198" s="1154"/>
      <c r="AV3198" s="1154"/>
      <c r="AW3198" s="1154"/>
      <c r="AX3198" s="1154"/>
      <c r="AY3198" s="1154"/>
      <c r="AZ3198" s="1154"/>
      <c r="BA3198" s="1154"/>
      <c r="BB3198" s="1154"/>
    </row>
    <row r="3199" spans="2:54" ht="15" customHeight="1">
      <c r="B3199" s="1155"/>
      <c r="C3199" s="3017"/>
      <c r="D3199" s="3017"/>
      <c r="E3199" s="1146" t="s">
        <v>1130</v>
      </c>
      <c r="F3199" s="1106"/>
      <c r="G3199" s="441" t="s">
        <v>93</v>
      </c>
      <c r="H3199" s="441" t="s">
        <v>1103</v>
      </c>
      <c r="I3199" s="441" t="s">
        <v>1131</v>
      </c>
      <c r="J3199" s="441" t="s">
        <v>112</v>
      </c>
      <c r="K3199" s="1111" t="s">
        <v>1136</v>
      </c>
      <c r="L3199" s="441" t="s">
        <v>1120</v>
      </c>
      <c r="M3199" s="441" t="str">
        <f t="shared" si="192"/>
        <v>&lt;INSERT CONNECTION POINT NAME&gt;</v>
      </c>
      <c r="N3199" s="1111" t="s">
        <v>1106</v>
      </c>
      <c r="O3199" s="1111" t="s">
        <v>833</v>
      </c>
      <c r="P3199" s="1111"/>
      <c r="Q3199" s="2100"/>
      <c r="R3199" s="2101"/>
      <c r="S3199" s="2102"/>
      <c r="T3199" s="2102"/>
      <c r="U3199" s="2102"/>
      <c r="V3199" s="2102"/>
      <c r="W3199" s="2102"/>
      <c r="X3199" s="2102"/>
      <c r="Y3199" s="2102"/>
      <c r="Z3199" s="2102"/>
      <c r="AA3199" s="2103"/>
      <c r="AB3199" s="1125"/>
      <c r="AC3199" s="1151"/>
      <c r="AD3199" s="1152"/>
      <c r="AE3199" s="1153"/>
      <c r="AF3199" s="1153"/>
      <c r="AG3199" s="1153"/>
      <c r="AH3199" s="124"/>
      <c r="AI3199" s="124"/>
      <c r="AJ3199" s="124"/>
      <c r="AK3199" s="124"/>
      <c r="AL3199" s="1153"/>
      <c r="AM3199" s="124"/>
      <c r="AN3199" s="124"/>
      <c r="AO3199" s="1153"/>
      <c r="AP3199" s="1153"/>
      <c r="AQ3199" s="1153"/>
      <c r="AR3199" s="1154"/>
      <c r="AS3199" s="1154"/>
      <c r="AT3199" s="1154"/>
      <c r="AU3199" s="1154"/>
      <c r="AV3199" s="1154"/>
      <c r="AW3199" s="1154"/>
      <c r="AX3199" s="1154"/>
      <c r="AY3199" s="1154"/>
      <c r="AZ3199" s="1154"/>
      <c r="BA3199" s="1154"/>
      <c r="BB3199" s="1154"/>
    </row>
    <row r="3200" spans="2:54" ht="15" customHeight="1">
      <c r="B3200" s="1155"/>
      <c r="C3200" s="3016" t="s">
        <v>1136</v>
      </c>
      <c r="D3200" s="3016" t="s">
        <v>842</v>
      </c>
      <c r="E3200" s="1146" t="s">
        <v>1127</v>
      </c>
      <c r="F3200" s="1106"/>
      <c r="G3200" s="441" t="s">
        <v>93</v>
      </c>
      <c r="H3200" s="441" t="s">
        <v>1103</v>
      </c>
      <c r="I3200" s="441" t="s">
        <v>1128</v>
      </c>
      <c r="J3200" s="441" t="s">
        <v>112</v>
      </c>
      <c r="K3200" s="1111" t="s">
        <v>1136</v>
      </c>
      <c r="L3200" s="441" t="s">
        <v>1120</v>
      </c>
      <c r="M3200" s="441" t="str">
        <f t="shared" si="192"/>
        <v>&lt;INSERT CONNECTION POINT NAME&gt;</v>
      </c>
      <c r="N3200" s="1111" t="s">
        <v>1106</v>
      </c>
      <c r="O3200" s="1111" t="s">
        <v>842</v>
      </c>
      <c r="P3200" s="1111"/>
      <c r="Q3200" s="2100"/>
      <c r="R3200" s="2101"/>
      <c r="S3200" s="2102"/>
      <c r="T3200" s="2102"/>
      <c r="U3200" s="2102"/>
      <c r="V3200" s="2102"/>
      <c r="W3200" s="2102"/>
      <c r="X3200" s="2102"/>
      <c r="Y3200" s="2102"/>
      <c r="Z3200" s="2102"/>
      <c r="AA3200" s="2103"/>
      <c r="AB3200" s="1125"/>
      <c r="AC3200" s="1151"/>
      <c r="AD3200" s="1152"/>
      <c r="AE3200" s="1153"/>
      <c r="AF3200" s="1153"/>
      <c r="AG3200" s="1153"/>
      <c r="AH3200" s="124"/>
      <c r="AI3200" s="124"/>
      <c r="AJ3200" s="124"/>
      <c r="AK3200" s="124"/>
      <c r="AL3200" s="1153"/>
      <c r="AM3200" s="124"/>
      <c r="AN3200" s="124"/>
      <c r="AO3200" s="1153"/>
      <c r="AP3200" s="1153"/>
      <c r="AQ3200" s="1153"/>
      <c r="AR3200" s="1154"/>
      <c r="AS3200" s="1154"/>
      <c r="AT3200" s="1154"/>
      <c r="AU3200" s="1154"/>
      <c r="AV3200" s="1154"/>
      <c r="AW3200" s="1154"/>
      <c r="AX3200" s="1154"/>
      <c r="AY3200" s="1154"/>
      <c r="AZ3200" s="1154"/>
      <c r="BA3200" s="1154"/>
      <c r="BB3200" s="1154"/>
    </row>
    <row r="3201" spans="2:54" ht="15" customHeight="1" thickBot="1">
      <c r="B3201" s="2872"/>
      <c r="C3201" s="3018"/>
      <c r="D3201" s="3018"/>
      <c r="E3201" s="2873" t="s">
        <v>1130</v>
      </c>
      <c r="F3201" s="1106"/>
      <c r="G3201" s="441" t="s">
        <v>93</v>
      </c>
      <c r="H3201" s="441" t="s">
        <v>1103</v>
      </c>
      <c r="I3201" s="441" t="s">
        <v>1131</v>
      </c>
      <c r="J3201" s="441" t="s">
        <v>112</v>
      </c>
      <c r="K3201" s="1111" t="s">
        <v>1136</v>
      </c>
      <c r="L3201" s="441" t="s">
        <v>1120</v>
      </c>
      <c r="M3201" s="441" t="str">
        <f t="shared" si="192"/>
        <v>&lt;INSERT CONNECTION POINT NAME&gt;</v>
      </c>
      <c r="N3201" s="1111" t="s">
        <v>1106</v>
      </c>
      <c r="O3201" s="1111" t="s">
        <v>842</v>
      </c>
      <c r="P3201" s="1111"/>
      <c r="Q3201" s="2893"/>
      <c r="R3201" s="2894"/>
      <c r="S3201" s="2877"/>
      <c r="T3201" s="2877"/>
      <c r="U3201" s="2877"/>
      <c r="V3201" s="2877"/>
      <c r="W3201" s="2877"/>
      <c r="X3201" s="2877"/>
      <c r="Y3201" s="2877"/>
      <c r="Z3201" s="2877"/>
      <c r="AA3201" s="2878"/>
      <c r="AB3201" s="1162"/>
      <c r="AC3201" s="1151"/>
      <c r="AD3201" s="1152"/>
      <c r="AE3201" s="1153"/>
      <c r="AF3201" s="1153"/>
      <c r="AG3201" s="1153"/>
      <c r="AH3201" s="124"/>
      <c r="AI3201" s="124"/>
      <c r="AJ3201" s="124"/>
      <c r="AK3201" s="124"/>
      <c r="AL3201" s="1153"/>
      <c r="AM3201" s="124"/>
      <c r="AN3201" s="124"/>
      <c r="AO3201" s="1153"/>
      <c r="AP3201" s="1153"/>
      <c r="AQ3201" s="1153"/>
      <c r="AR3201" s="1154"/>
      <c r="AS3201" s="1154"/>
      <c r="AT3201" s="1154"/>
      <c r="AU3201" s="1154"/>
      <c r="AV3201" s="1154"/>
      <c r="AW3201" s="1154"/>
      <c r="AX3201" s="1154"/>
      <c r="AY3201" s="1154"/>
      <c r="AZ3201" s="1154"/>
      <c r="BA3201" s="1154"/>
      <c r="BB3201" s="1154"/>
    </row>
    <row r="3202" spans="2:54" ht="15" customHeight="1">
      <c r="B3202" s="1145" t="s">
        <v>1125</v>
      </c>
      <c r="C3202" s="3019" t="s">
        <v>1126</v>
      </c>
      <c r="D3202" s="3019" t="s">
        <v>842</v>
      </c>
      <c r="E3202" s="1146" t="s">
        <v>1127</v>
      </c>
      <c r="F3202" s="1106"/>
      <c r="G3202" s="441" t="s">
        <v>93</v>
      </c>
      <c r="H3202" s="441" t="s">
        <v>1103</v>
      </c>
      <c r="I3202" s="441" t="s">
        <v>1128</v>
      </c>
      <c r="J3202" s="441" t="s">
        <v>112</v>
      </c>
      <c r="K3202" s="441" t="s">
        <v>1126</v>
      </c>
      <c r="L3202" s="441" t="s">
        <v>1120</v>
      </c>
      <c r="M3202" s="441" t="str">
        <f t="shared" ref="M3202" si="195">B3202</f>
        <v>&lt;INSERT CONNECTION POINT NAME&gt;</v>
      </c>
      <c r="N3202" s="441" t="s">
        <v>1129</v>
      </c>
      <c r="O3202" s="441" t="s">
        <v>842</v>
      </c>
      <c r="P3202" s="1111"/>
      <c r="Q3202" s="1147"/>
      <c r="R3202" s="1148"/>
      <c r="S3202" s="1149"/>
      <c r="T3202" s="1149"/>
      <c r="U3202" s="1149"/>
      <c r="V3202" s="1149"/>
      <c r="W3202" s="1149"/>
      <c r="X3202" s="1149"/>
      <c r="Y3202" s="1149"/>
      <c r="Z3202" s="1149"/>
      <c r="AA3202" s="1150"/>
      <c r="AB3202" s="1125"/>
      <c r="AC3202" s="1151"/>
      <c r="AD3202" s="1152"/>
      <c r="AE3202" s="1153"/>
      <c r="AF3202" s="1153"/>
      <c r="AG3202" s="1153"/>
      <c r="AH3202" s="124"/>
      <c r="AI3202" s="124"/>
      <c r="AJ3202" s="124"/>
      <c r="AK3202" s="124"/>
      <c r="AL3202" s="124"/>
      <c r="AM3202" s="124"/>
      <c r="AN3202" s="124"/>
      <c r="AO3202" s="124"/>
      <c r="AP3202" s="124"/>
      <c r="AQ3202" s="1153"/>
      <c r="AR3202" s="1154"/>
      <c r="AS3202" s="1154"/>
      <c r="AT3202" s="1154"/>
      <c r="AU3202" s="1154"/>
      <c r="AV3202" s="1154"/>
      <c r="AW3202" s="1154"/>
      <c r="AX3202" s="1154"/>
      <c r="AY3202" s="1154"/>
      <c r="AZ3202" s="1154"/>
      <c r="BA3202" s="1154"/>
      <c r="BB3202" s="1154"/>
    </row>
    <row r="3203" spans="2:54" ht="15" customHeight="1">
      <c r="B3203" s="1155"/>
      <c r="C3203" s="3017"/>
      <c r="D3203" s="3017"/>
      <c r="E3203" s="1146" t="s">
        <v>1130</v>
      </c>
      <c r="F3203" s="1106"/>
      <c r="G3203" s="441" t="s">
        <v>93</v>
      </c>
      <c r="H3203" s="441" t="s">
        <v>1103</v>
      </c>
      <c r="I3203" s="441" t="s">
        <v>1131</v>
      </c>
      <c r="J3203" s="441" t="s">
        <v>112</v>
      </c>
      <c r="K3203" s="441" t="s">
        <v>1126</v>
      </c>
      <c r="L3203" s="441" t="s">
        <v>1120</v>
      </c>
      <c r="M3203" s="441" t="str">
        <f t="shared" si="192"/>
        <v>&lt;INSERT CONNECTION POINT NAME&gt;</v>
      </c>
      <c r="N3203" s="441" t="s">
        <v>1129</v>
      </c>
      <c r="O3203" s="441" t="s">
        <v>842</v>
      </c>
      <c r="P3203" s="1111"/>
      <c r="Q3203" s="1156"/>
      <c r="R3203" s="1157"/>
      <c r="S3203" s="1158"/>
      <c r="T3203" s="1158"/>
      <c r="U3203" s="1158"/>
      <c r="V3203" s="1158"/>
      <c r="W3203" s="1158"/>
      <c r="X3203" s="1158"/>
      <c r="Y3203" s="1158"/>
      <c r="Z3203" s="1158"/>
      <c r="AA3203" s="1159"/>
      <c r="AB3203" s="1125"/>
      <c r="AC3203" s="1151"/>
      <c r="AD3203" s="1152"/>
      <c r="AE3203" s="1153"/>
      <c r="AF3203" s="1153"/>
      <c r="AG3203" s="1153"/>
      <c r="AH3203" s="124"/>
      <c r="AI3203" s="124"/>
      <c r="AJ3203" s="124"/>
      <c r="AK3203" s="124"/>
      <c r="AL3203" s="124"/>
      <c r="AM3203" s="124"/>
      <c r="AN3203" s="124"/>
      <c r="AO3203" s="124"/>
      <c r="AP3203" s="124"/>
      <c r="AQ3203" s="1153"/>
      <c r="AR3203" s="1154"/>
      <c r="AS3203" s="1154"/>
      <c r="AT3203" s="1154"/>
      <c r="AU3203" s="1154"/>
      <c r="AV3203" s="1154"/>
      <c r="AW3203" s="1154"/>
      <c r="AX3203" s="1154"/>
      <c r="AY3203" s="1154"/>
      <c r="AZ3203" s="1154"/>
      <c r="BA3203" s="1154"/>
      <c r="BB3203" s="1154"/>
    </row>
    <row r="3204" spans="2:54" ht="15" customHeight="1">
      <c r="B3204" s="1155"/>
      <c r="C3204" s="3016" t="s">
        <v>1132</v>
      </c>
      <c r="D3204" s="3016" t="s">
        <v>833</v>
      </c>
      <c r="E3204" s="1146" t="s">
        <v>1127</v>
      </c>
      <c r="F3204" s="1106"/>
      <c r="G3204" s="441" t="s">
        <v>93</v>
      </c>
      <c r="H3204" s="441" t="s">
        <v>1103</v>
      </c>
      <c r="I3204" s="441" t="s">
        <v>1128</v>
      </c>
      <c r="J3204" s="441" t="s">
        <v>112</v>
      </c>
      <c r="K3204" s="1111" t="s">
        <v>1132</v>
      </c>
      <c r="L3204" s="441" t="s">
        <v>1120</v>
      </c>
      <c r="M3204" s="441" t="str">
        <f t="shared" si="192"/>
        <v>&lt;INSERT CONNECTION POINT NAME&gt;</v>
      </c>
      <c r="N3204" s="1111" t="s">
        <v>1106</v>
      </c>
      <c r="O3204" s="1111" t="s">
        <v>833</v>
      </c>
      <c r="P3204" s="1111"/>
      <c r="Q3204" s="2850"/>
      <c r="R3204" s="2097"/>
      <c r="S3204" s="2851"/>
      <c r="T3204" s="2851"/>
      <c r="U3204" s="2851"/>
      <c r="V3204" s="2851"/>
      <c r="W3204" s="2852"/>
      <c r="X3204" s="2852"/>
      <c r="Y3204" s="2852"/>
      <c r="Z3204" s="2852"/>
      <c r="AA3204" s="2853"/>
      <c r="AB3204" s="1125"/>
      <c r="AC3204" s="1151"/>
      <c r="AD3204" s="1152"/>
      <c r="AE3204" s="1153"/>
      <c r="AF3204" s="1153"/>
      <c r="AG3204" s="1153"/>
      <c r="AH3204" s="124"/>
      <c r="AI3204" s="124"/>
      <c r="AJ3204" s="124"/>
      <c r="AK3204" s="124"/>
      <c r="AL3204" s="1153"/>
      <c r="AM3204" s="124"/>
      <c r="AN3204" s="124"/>
      <c r="AO3204" s="1153"/>
      <c r="AP3204" s="1153"/>
      <c r="AQ3204" s="1153"/>
      <c r="AR3204" s="1154"/>
      <c r="AS3204" s="1154"/>
      <c r="AT3204" s="1154"/>
      <c r="AU3204" s="1160"/>
      <c r="AV3204" s="1154"/>
      <c r="AW3204" s="1154"/>
      <c r="AX3204" s="1154"/>
      <c r="AY3204" s="1154"/>
      <c r="AZ3204" s="1154"/>
      <c r="BA3204" s="1154"/>
      <c r="BB3204" s="1154"/>
    </row>
    <row r="3205" spans="2:54" ht="15" customHeight="1">
      <c r="B3205" s="1155"/>
      <c r="C3205" s="3017"/>
      <c r="D3205" s="3017"/>
      <c r="E3205" s="1146" t="s">
        <v>1130</v>
      </c>
      <c r="F3205" s="1106"/>
      <c r="G3205" s="441" t="s">
        <v>93</v>
      </c>
      <c r="H3205" s="441" t="s">
        <v>1103</v>
      </c>
      <c r="I3205" s="441" t="s">
        <v>1131</v>
      </c>
      <c r="J3205" s="441" t="s">
        <v>112</v>
      </c>
      <c r="K3205" s="1111" t="s">
        <v>1132</v>
      </c>
      <c r="L3205" s="441" t="s">
        <v>1120</v>
      </c>
      <c r="M3205" s="441" t="str">
        <f t="shared" si="192"/>
        <v>&lt;INSERT CONNECTION POINT NAME&gt;</v>
      </c>
      <c r="N3205" s="1111" t="s">
        <v>1106</v>
      </c>
      <c r="O3205" s="1111" t="s">
        <v>833</v>
      </c>
      <c r="P3205" s="1111"/>
      <c r="Q3205" s="2850"/>
      <c r="R3205" s="2097"/>
      <c r="S3205" s="2851"/>
      <c r="T3205" s="2851"/>
      <c r="U3205" s="2851"/>
      <c r="V3205" s="2851"/>
      <c r="W3205" s="2852"/>
      <c r="X3205" s="2852"/>
      <c r="Y3205" s="2852"/>
      <c r="Z3205" s="2852"/>
      <c r="AA3205" s="2853"/>
      <c r="AB3205" s="1125"/>
      <c r="AC3205" s="1151"/>
      <c r="AD3205" s="1152"/>
      <c r="AE3205" s="1153"/>
      <c r="AF3205" s="1153"/>
      <c r="AG3205" s="1153"/>
      <c r="AH3205" s="124"/>
      <c r="AI3205" s="124"/>
      <c r="AJ3205" s="124"/>
      <c r="AK3205" s="124"/>
      <c r="AL3205" s="1153"/>
      <c r="AM3205" s="124"/>
      <c r="AN3205" s="124"/>
      <c r="AO3205" s="1153"/>
      <c r="AP3205" s="1153"/>
      <c r="AQ3205" s="1153"/>
      <c r="AR3205" s="1154"/>
      <c r="AS3205" s="1154"/>
      <c r="AT3205" s="1154"/>
      <c r="AU3205" s="1160"/>
      <c r="AV3205" s="1154"/>
      <c r="AW3205" s="1154"/>
      <c r="AX3205" s="1154"/>
      <c r="AY3205" s="1154"/>
      <c r="AZ3205" s="1154"/>
      <c r="BA3205" s="1154"/>
      <c r="BB3205" s="1154"/>
    </row>
    <row r="3206" spans="2:54" ht="15" customHeight="1">
      <c r="B3206" s="1155"/>
      <c r="C3206" s="3016" t="s">
        <v>1132</v>
      </c>
      <c r="D3206" s="3016" t="s">
        <v>842</v>
      </c>
      <c r="E3206" s="1146" t="s">
        <v>1127</v>
      </c>
      <c r="F3206" s="1106"/>
      <c r="G3206" s="441" t="s">
        <v>93</v>
      </c>
      <c r="H3206" s="441" t="s">
        <v>1103</v>
      </c>
      <c r="I3206" s="441" t="s">
        <v>1128</v>
      </c>
      <c r="J3206" s="441" t="s">
        <v>112</v>
      </c>
      <c r="K3206" s="1111" t="s">
        <v>1132</v>
      </c>
      <c r="L3206" s="441" t="s">
        <v>1120</v>
      </c>
      <c r="M3206" s="441" t="str">
        <f t="shared" si="192"/>
        <v>&lt;INSERT CONNECTION POINT NAME&gt;</v>
      </c>
      <c r="N3206" s="1111" t="s">
        <v>1106</v>
      </c>
      <c r="O3206" s="1112" t="s">
        <v>842</v>
      </c>
      <c r="P3206" s="1111"/>
      <c r="Q3206" s="2850"/>
      <c r="R3206" s="2097"/>
      <c r="S3206" s="2851"/>
      <c r="T3206" s="2851"/>
      <c r="U3206" s="2851"/>
      <c r="V3206" s="2851"/>
      <c r="W3206" s="2852"/>
      <c r="X3206" s="2852"/>
      <c r="Y3206" s="2852"/>
      <c r="Z3206" s="2852"/>
      <c r="AA3206" s="2853"/>
      <c r="AB3206" s="1125"/>
      <c r="AC3206" s="1151"/>
      <c r="AD3206" s="1152"/>
      <c r="AE3206" s="1153"/>
      <c r="AF3206" s="1153"/>
      <c r="AG3206" s="1153"/>
      <c r="AH3206" s="124"/>
      <c r="AI3206" s="124"/>
      <c r="AJ3206" s="124"/>
      <c r="AK3206" s="124"/>
      <c r="AL3206" s="1153"/>
      <c r="AM3206" s="124"/>
      <c r="AN3206" s="124"/>
      <c r="AO3206" s="1153"/>
      <c r="AP3206" s="1161"/>
      <c r="AQ3206" s="1153"/>
      <c r="AR3206" s="1154"/>
      <c r="AS3206" s="1154"/>
      <c r="AT3206" s="1154"/>
      <c r="AU3206" s="1160"/>
      <c r="AV3206" s="1154"/>
      <c r="AW3206" s="1154"/>
      <c r="AX3206" s="1154"/>
      <c r="AY3206" s="1154"/>
      <c r="AZ3206" s="1154"/>
      <c r="BA3206" s="1154"/>
      <c r="BB3206" s="1154"/>
    </row>
    <row r="3207" spans="2:54" ht="15" customHeight="1">
      <c r="B3207" s="1155"/>
      <c r="C3207" s="3017"/>
      <c r="D3207" s="3017"/>
      <c r="E3207" s="1146" t="s">
        <v>1130</v>
      </c>
      <c r="F3207" s="1106"/>
      <c r="G3207" s="441" t="s">
        <v>93</v>
      </c>
      <c r="H3207" s="441" t="s">
        <v>1103</v>
      </c>
      <c r="I3207" s="441" t="s">
        <v>1131</v>
      </c>
      <c r="J3207" s="441" t="s">
        <v>112</v>
      </c>
      <c r="K3207" s="1111" t="s">
        <v>1132</v>
      </c>
      <c r="L3207" s="441" t="s">
        <v>1120</v>
      </c>
      <c r="M3207" s="441" t="str">
        <f t="shared" si="192"/>
        <v>&lt;INSERT CONNECTION POINT NAME&gt;</v>
      </c>
      <c r="N3207" s="1111" t="s">
        <v>1106</v>
      </c>
      <c r="O3207" s="1112" t="s">
        <v>842</v>
      </c>
      <c r="P3207" s="1111"/>
      <c r="Q3207" s="2850"/>
      <c r="R3207" s="2097"/>
      <c r="S3207" s="2851"/>
      <c r="T3207" s="2851"/>
      <c r="U3207" s="2851"/>
      <c r="V3207" s="2851"/>
      <c r="W3207" s="2852"/>
      <c r="X3207" s="2852"/>
      <c r="Y3207" s="2852"/>
      <c r="Z3207" s="2852"/>
      <c r="AA3207" s="2853"/>
      <c r="AB3207" s="1125"/>
      <c r="AC3207" s="1151"/>
      <c r="AD3207" s="1152"/>
      <c r="AE3207" s="1153"/>
      <c r="AF3207" s="1153"/>
      <c r="AG3207" s="1153"/>
      <c r="AH3207" s="124"/>
      <c r="AI3207" s="124"/>
      <c r="AJ3207" s="124"/>
      <c r="AK3207" s="124"/>
      <c r="AL3207" s="1153"/>
      <c r="AM3207" s="124"/>
      <c r="AN3207" s="124"/>
      <c r="AO3207" s="1153"/>
      <c r="AP3207" s="1161"/>
      <c r="AQ3207" s="1153"/>
      <c r="AR3207" s="1154"/>
      <c r="AS3207" s="1154"/>
      <c r="AT3207" s="1154"/>
      <c r="AU3207" s="1160"/>
      <c r="AV3207" s="1154"/>
      <c r="AW3207" s="1154"/>
      <c r="AX3207" s="1154"/>
      <c r="AY3207" s="1154"/>
      <c r="AZ3207" s="1154"/>
      <c r="BA3207" s="1154"/>
      <c r="BB3207" s="1154"/>
    </row>
    <row r="3208" spans="2:54" ht="15" customHeight="1">
      <c r="B3208" s="1155"/>
      <c r="C3208" s="3016" t="s">
        <v>1133</v>
      </c>
      <c r="D3208" s="3016"/>
      <c r="E3208" s="1146" t="s">
        <v>1127</v>
      </c>
      <c r="F3208" s="1106"/>
      <c r="G3208" s="441" t="s">
        <v>93</v>
      </c>
      <c r="H3208" s="441" t="s">
        <v>1103</v>
      </c>
      <c r="I3208" s="441" t="s">
        <v>1128</v>
      </c>
      <c r="J3208" s="441" t="s">
        <v>112</v>
      </c>
      <c r="K3208" s="1111" t="s">
        <v>1133</v>
      </c>
      <c r="L3208" s="441" t="s">
        <v>1120</v>
      </c>
      <c r="M3208" s="441" t="str">
        <f t="shared" si="192"/>
        <v>&lt;INSERT CONNECTION POINT NAME&gt;</v>
      </c>
      <c r="N3208" s="1111" t="s">
        <v>1108</v>
      </c>
      <c r="O3208" s="1111" t="s">
        <v>1109</v>
      </c>
      <c r="P3208" s="1111"/>
      <c r="Q3208" s="2856"/>
      <c r="R3208" s="2098"/>
      <c r="S3208" s="2858"/>
      <c r="T3208" s="2858"/>
      <c r="U3208" s="2858"/>
      <c r="V3208" s="2858"/>
      <c r="W3208" s="2859"/>
      <c r="X3208" s="2859"/>
      <c r="Y3208" s="2859"/>
      <c r="Z3208" s="2859"/>
      <c r="AA3208" s="2860"/>
      <c r="AB3208" s="1125"/>
      <c r="AC3208" s="1151"/>
      <c r="AD3208" s="1152"/>
      <c r="AE3208" s="1153"/>
      <c r="AF3208" s="1153"/>
      <c r="AG3208" s="1153"/>
      <c r="AH3208" s="124"/>
      <c r="AI3208" s="124"/>
      <c r="AJ3208" s="124"/>
      <c r="AK3208" s="124"/>
      <c r="AL3208" s="1153"/>
      <c r="AM3208" s="124"/>
      <c r="AN3208" s="124"/>
      <c r="AO3208" s="1153"/>
      <c r="AP3208" s="1153"/>
      <c r="AQ3208" s="1153"/>
      <c r="AR3208" s="1154"/>
      <c r="AS3208" s="1154"/>
      <c r="AT3208" s="1154"/>
      <c r="AU3208" s="1154"/>
      <c r="AV3208" s="1154"/>
      <c r="AW3208" s="1154"/>
      <c r="AX3208" s="1154"/>
      <c r="AY3208" s="1154"/>
      <c r="AZ3208" s="1154"/>
      <c r="BA3208" s="1154"/>
      <c r="BB3208" s="1154"/>
    </row>
    <row r="3209" spans="2:54" ht="15" customHeight="1">
      <c r="B3209" s="1155"/>
      <c r="C3209" s="3017"/>
      <c r="D3209" s="3017"/>
      <c r="E3209" s="1146" t="s">
        <v>1130</v>
      </c>
      <c r="F3209" s="1106"/>
      <c r="G3209" s="441" t="s">
        <v>93</v>
      </c>
      <c r="H3209" s="441" t="s">
        <v>1103</v>
      </c>
      <c r="I3209" s="441" t="s">
        <v>1131</v>
      </c>
      <c r="J3209" s="441" t="s">
        <v>112</v>
      </c>
      <c r="K3209" s="1111" t="s">
        <v>1133</v>
      </c>
      <c r="L3209" s="441" t="s">
        <v>1120</v>
      </c>
      <c r="M3209" s="441" t="str">
        <f t="shared" si="192"/>
        <v>&lt;INSERT CONNECTION POINT NAME&gt;</v>
      </c>
      <c r="N3209" s="1111" t="s">
        <v>1108</v>
      </c>
      <c r="O3209" s="1111" t="s">
        <v>1109</v>
      </c>
      <c r="P3209" s="1111"/>
      <c r="Q3209" s="2856"/>
      <c r="R3209" s="2098"/>
      <c r="S3209" s="2858"/>
      <c r="T3209" s="2858"/>
      <c r="U3209" s="2858"/>
      <c r="V3209" s="2858"/>
      <c r="W3209" s="2859"/>
      <c r="X3209" s="2859"/>
      <c r="Y3209" s="2859"/>
      <c r="Z3209" s="2859"/>
      <c r="AA3209" s="2860"/>
      <c r="AB3209" s="1125"/>
      <c r="AC3209" s="1151"/>
      <c r="AD3209" s="1152"/>
      <c r="AE3209" s="1153"/>
      <c r="AF3209" s="1153"/>
      <c r="AG3209" s="1153"/>
      <c r="AH3209" s="124"/>
      <c r="AI3209" s="124"/>
      <c r="AJ3209" s="124"/>
      <c r="AK3209" s="124"/>
      <c r="AL3209" s="1153"/>
      <c r="AM3209" s="124"/>
      <c r="AN3209" s="124"/>
      <c r="AO3209" s="1153"/>
      <c r="AP3209" s="1153"/>
      <c r="AQ3209" s="1153"/>
      <c r="AR3209" s="1154"/>
      <c r="AS3209" s="1154"/>
      <c r="AT3209" s="1154"/>
      <c r="AU3209" s="1154"/>
      <c r="AV3209" s="1154"/>
      <c r="AW3209" s="1154"/>
      <c r="AX3209" s="1154"/>
      <c r="AY3209" s="1154"/>
      <c r="AZ3209" s="1154"/>
      <c r="BA3209" s="1154"/>
      <c r="BB3209" s="1154"/>
    </row>
    <row r="3210" spans="2:54" ht="15" customHeight="1">
      <c r="B3210" s="1155"/>
      <c r="C3210" s="3016" t="s">
        <v>1110</v>
      </c>
      <c r="D3210" s="3016"/>
      <c r="E3210" s="1146" t="s">
        <v>1127</v>
      </c>
      <c r="F3210" s="1106"/>
      <c r="G3210" s="441" t="s">
        <v>93</v>
      </c>
      <c r="H3210" s="441" t="s">
        <v>1103</v>
      </c>
      <c r="I3210" s="441" t="s">
        <v>1128</v>
      </c>
      <c r="J3210" s="441" t="s">
        <v>112</v>
      </c>
      <c r="K3210" s="1111" t="s">
        <v>1110</v>
      </c>
      <c r="L3210" s="441" t="s">
        <v>1120</v>
      </c>
      <c r="M3210" s="441" t="str">
        <f t="shared" si="192"/>
        <v>&lt;INSERT CONNECTION POINT NAME&gt;</v>
      </c>
      <c r="N3210" s="1111" t="s">
        <v>1111</v>
      </c>
      <c r="O3210" s="1112">
        <v>0</v>
      </c>
      <c r="P3210" s="1111"/>
      <c r="Q3210" s="2890"/>
      <c r="R3210" s="2093"/>
      <c r="S3210" s="2883"/>
      <c r="T3210" s="2883"/>
      <c r="U3210" s="2883"/>
      <c r="V3210" s="2883"/>
      <c r="W3210" s="2863"/>
      <c r="X3210" s="2863"/>
      <c r="Y3210" s="2863"/>
      <c r="Z3210" s="2863"/>
      <c r="AA3210" s="2864"/>
      <c r="AB3210" s="1125"/>
      <c r="AC3210" s="1151"/>
      <c r="AD3210" s="1152"/>
      <c r="AE3210" s="1153"/>
      <c r="AF3210" s="1153"/>
      <c r="AG3210" s="1153"/>
      <c r="AH3210" s="124"/>
      <c r="AI3210" s="124"/>
      <c r="AJ3210" s="124"/>
      <c r="AK3210" s="124"/>
      <c r="AL3210" s="1153"/>
      <c r="AM3210" s="124"/>
      <c r="AN3210" s="124"/>
      <c r="AO3210" s="1153"/>
      <c r="AP3210" s="1161"/>
      <c r="AQ3210" s="1153"/>
      <c r="AR3210" s="1154"/>
      <c r="AS3210" s="1154"/>
      <c r="AT3210" s="1154"/>
      <c r="AU3210" s="1154"/>
      <c r="AV3210" s="1154"/>
      <c r="AW3210" s="1154"/>
      <c r="AX3210" s="1154"/>
      <c r="AY3210" s="1154"/>
      <c r="AZ3210" s="1154"/>
      <c r="BA3210" s="1154"/>
      <c r="BB3210" s="1154"/>
    </row>
    <row r="3211" spans="2:54" ht="15" customHeight="1">
      <c r="B3211" s="1155"/>
      <c r="C3211" s="3017"/>
      <c r="D3211" s="3017"/>
      <c r="E3211" s="1146" t="s">
        <v>1130</v>
      </c>
      <c r="F3211" s="1106"/>
      <c r="G3211" s="441" t="s">
        <v>93</v>
      </c>
      <c r="H3211" s="441" t="s">
        <v>1103</v>
      </c>
      <c r="I3211" s="441" t="s">
        <v>1131</v>
      </c>
      <c r="J3211" s="441" t="s">
        <v>112</v>
      </c>
      <c r="K3211" s="1111" t="s">
        <v>1110</v>
      </c>
      <c r="L3211" s="441" t="s">
        <v>1120</v>
      </c>
      <c r="M3211" s="441" t="str">
        <f t="shared" si="192"/>
        <v>&lt;INSERT CONNECTION POINT NAME&gt;</v>
      </c>
      <c r="N3211" s="1111" t="s">
        <v>1111</v>
      </c>
      <c r="O3211" s="1112">
        <v>0</v>
      </c>
      <c r="P3211" s="1111"/>
      <c r="Q3211" s="2890"/>
      <c r="R3211" s="2093"/>
      <c r="S3211" s="2883"/>
      <c r="T3211" s="2883"/>
      <c r="U3211" s="2883"/>
      <c r="V3211" s="2883"/>
      <c r="W3211" s="2863"/>
      <c r="X3211" s="2863"/>
      <c r="Y3211" s="2863"/>
      <c r="Z3211" s="2863"/>
      <c r="AA3211" s="2864"/>
      <c r="AB3211" s="1125"/>
      <c r="AC3211" s="1151"/>
      <c r="AD3211" s="1152"/>
      <c r="AE3211" s="1153"/>
      <c r="AF3211" s="1153"/>
      <c r="AG3211" s="1153"/>
      <c r="AH3211" s="124"/>
      <c r="AI3211" s="124"/>
      <c r="AJ3211" s="124"/>
      <c r="AK3211" s="124"/>
      <c r="AL3211" s="1153"/>
      <c r="AM3211" s="124"/>
      <c r="AN3211" s="124"/>
      <c r="AO3211" s="1153"/>
      <c r="AP3211" s="1161"/>
      <c r="AQ3211" s="1153"/>
      <c r="AR3211" s="1154"/>
      <c r="AS3211" s="1154"/>
      <c r="AT3211" s="1154"/>
      <c r="AU3211" s="1154"/>
      <c r="AV3211" s="1154"/>
      <c r="AW3211" s="1154"/>
      <c r="AX3211" s="1154"/>
      <c r="AY3211" s="1154"/>
      <c r="AZ3211" s="1154"/>
      <c r="BA3211" s="1154"/>
      <c r="BB3211" s="1154"/>
    </row>
    <row r="3212" spans="2:54" ht="15" customHeight="1">
      <c r="B3212" s="1155"/>
      <c r="C3212" s="3016" t="s">
        <v>1112</v>
      </c>
      <c r="D3212" s="3016"/>
      <c r="E3212" s="1146" t="s">
        <v>1127</v>
      </c>
      <c r="F3212" s="1106"/>
      <c r="G3212" s="441" t="s">
        <v>93</v>
      </c>
      <c r="H3212" s="441" t="s">
        <v>1103</v>
      </c>
      <c r="I3212" s="441" t="s">
        <v>1128</v>
      </c>
      <c r="J3212" s="441" t="s">
        <v>112</v>
      </c>
      <c r="K3212" s="1111" t="s">
        <v>1112</v>
      </c>
      <c r="L3212" s="441" t="s">
        <v>1120</v>
      </c>
      <c r="M3212" s="441" t="str">
        <f t="shared" si="192"/>
        <v>&lt;INSERT CONNECTION POINT NAME&gt;</v>
      </c>
      <c r="N3212" s="1111" t="s">
        <v>1113</v>
      </c>
      <c r="O3212" s="1111" t="s">
        <v>1113</v>
      </c>
      <c r="P3212" s="1111"/>
      <c r="Q3212" s="2891"/>
      <c r="R3212" s="2866"/>
      <c r="S3212" s="2866"/>
      <c r="T3212" s="2866"/>
      <c r="U3212" s="2866"/>
      <c r="V3212" s="2866"/>
      <c r="W3212" s="2866"/>
      <c r="X3212" s="2866"/>
      <c r="Y3212" s="2866"/>
      <c r="Z3212" s="2866"/>
      <c r="AA3212" s="2099"/>
      <c r="AB3212" s="1125"/>
      <c r="AC3212" s="1151"/>
      <c r="AD3212" s="1152"/>
      <c r="AE3212" s="1153"/>
      <c r="AF3212" s="1153"/>
      <c r="AG3212" s="1153"/>
      <c r="AH3212" s="124"/>
      <c r="AI3212" s="124"/>
      <c r="AJ3212" s="124"/>
      <c r="AK3212" s="124"/>
      <c r="AL3212" s="1153"/>
      <c r="AM3212" s="124"/>
      <c r="AN3212" s="124"/>
      <c r="AO3212" s="1153"/>
      <c r="AP3212" s="1153"/>
      <c r="AQ3212" s="1153"/>
      <c r="AR3212" s="1154"/>
      <c r="AS3212" s="1154"/>
      <c r="AT3212" s="1154"/>
      <c r="AU3212" s="1154"/>
      <c r="AV3212" s="1154"/>
      <c r="AW3212" s="1154"/>
      <c r="AX3212" s="1154"/>
      <c r="AY3212" s="1154"/>
      <c r="AZ3212" s="1154"/>
      <c r="BA3212" s="1154"/>
      <c r="BB3212" s="1154"/>
    </row>
    <row r="3213" spans="2:54" ht="15" customHeight="1">
      <c r="B3213" s="1155"/>
      <c r="C3213" s="3017"/>
      <c r="D3213" s="3017"/>
      <c r="E3213" s="1146" t="s">
        <v>1130</v>
      </c>
      <c r="F3213" s="1106"/>
      <c r="G3213" s="441" t="s">
        <v>93</v>
      </c>
      <c r="H3213" s="441" t="s">
        <v>1103</v>
      </c>
      <c r="I3213" s="441" t="s">
        <v>1131</v>
      </c>
      <c r="J3213" s="441" t="s">
        <v>112</v>
      </c>
      <c r="K3213" s="1111" t="s">
        <v>1112</v>
      </c>
      <c r="L3213" s="441" t="s">
        <v>1120</v>
      </c>
      <c r="M3213" s="441" t="str">
        <f t="shared" ref="M3213:M3276" si="196">M3212</f>
        <v>&lt;INSERT CONNECTION POINT NAME&gt;</v>
      </c>
      <c r="N3213" s="1111" t="s">
        <v>1113</v>
      </c>
      <c r="O3213" s="1111" t="s">
        <v>1113</v>
      </c>
      <c r="P3213" s="1111"/>
      <c r="Q3213" s="2891"/>
      <c r="R3213" s="2866"/>
      <c r="S3213" s="2866"/>
      <c r="T3213" s="2866"/>
      <c r="U3213" s="2866"/>
      <c r="V3213" s="2866"/>
      <c r="W3213" s="2866"/>
      <c r="X3213" s="2866"/>
      <c r="Y3213" s="2866"/>
      <c r="Z3213" s="2866"/>
      <c r="AA3213" s="2099"/>
      <c r="AB3213" s="1125"/>
      <c r="AC3213" s="1151"/>
      <c r="AD3213" s="1152"/>
      <c r="AE3213" s="1153"/>
      <c r="AF3213" s="1153"/>
      <c r="AG3213" s="1153"/>
      <c r="AH3213" s="124"/>
      <c r="AI3213" s="124"/>
      <c r="AJ3213" s="124"/>
      <c r="AK3213" s="124"/>
      <c r="AL3213" s="1153"/>
      <c r="AM3213" s="124"/>
      <c r="AN3213" s="124"/>
      <c r="AO3213" s="1153"/>
      <c r="AP3213" s="1153"/>
      <c r="AQ3213" s="1153"/>
      <c r="AR3213" s="1154"/>
      <c r="AS3213" s="1154"/>
      <c r="AT3213" s="1154"/>
      <c r="AU3213" s="1154"/>
      <c r="AV3213" s="1154"/>
      <c r="AW3213" s="1154"/>
      <c r="AX3213" s="1154"/>
      <c r="AY3213" s="1154"/>
      <c r="AZ3213" s="1154"/>
      <c r="BA3213" s="1154"/>
      <c r="BB3213" s="1154"/>
    </row>
    <row r="3214" spans="2:54" ht="15" customHeight="1">
      <c r="B3214" s="1155"/>
      <c r="C3214" s="3016" t="s">
        <v>1134</v>
      </c>
      <c r="D3214" s="3016" t="s">
        <v>833</v>
      </c>
      <c r="E3214" s="1146" t="s">
        <v>1127</v>
      </c>
      <c r="F3214" s="1106"/>
      <c r="G3214" s="441" t="s">
        <v>93</v>
      </c>
      <c r="H3214" s="441" t="s">
        <v>1103</v>
      </c>
      <c r="I3214" s="441" t="s">
        <v>1128</v>
      </c>
      <c r="J3214" s="441" t="s">
        <v>112</v>
      </c>
      <c r="K3214" s="1111" t="s">
        <v>1134</v>
      </c>
      <c r="L3214" s="441" t="s">
        <v>1120</v>
      </c>
      <c r="M3214" s="441" t="str">
        <f t="shared" si="196"/>
        <v>&lt;INSERT CONNECTION POINT NAME&gt;</v>
      </c>
      <c r="N3214" s="1111" t="s">
        <v>1115</v>
      </c>
      <c r="O3214" s="1111" t="s">
        <v>833</v>
      </c>
      <c r="P3214" s="1111"/>
      <c r="Q3214" s="2892"/>
      <c r="R3214" s="2096"/>
      <c r="S3214" s="2870"/>
      <c r="T3214" s="2870"/>
      <c r="U3214" s="2870"/>
      <c r="V3214" s="2870"/>
      <c r="W3214" s="2870"/>
      <c r="X3214" s="2870"/>
      <c r="Y3214" s="2870"/>
      <c r="Z3214" s="2870"/>
      <c r="AA3214" s="2871"/>
      <c r="AB3214" s="1125"/>
      <c r="AC3214" s="1151"/>
      <c r="AD3214" s="1152"/>
      <c r="AE3214" s="1153"/>
      <c r="AF3214" s="1153"/>
      <c r="AG3214" s="1153"/>
      <c r="AH3214" s="124"/>
      <c r="AI3214" s="124"/>
      <c r="AJ3214" s="124"/>
      <c r="AK3214" s="124"/>
      <c r="AL3214" s="1153"/>
      <c r="AM3214" s="124"/>
      <c r="AN3214" s="124"/>
      <c r="AO3214" s="1153"/>
      <c r="AP3214" s="1153"/>
      <c r="AQ3214" s="1153"/>
      <c r="AR3214" s="1154"/>
      <c r="AS3214" s="1154"/>
      <c r="AT3214" s="1154"/>
      <c r="AU3214" s="1154"/>
      <c r="AV3214" s="1154"/>
      <c r="AW3214" s="1154"/>
      <c r="AX3214" s="1154"/>
      <c r="AY3214" s="1154"/>
      <c r="AZ3214" s="1154"/>
      <c r="BA3214" s="1154"/>
      <c r="BB3214" s="1154"/>
    </row>
    <row r="3215" spans="2:54" ht="15" customHeight="1">
      <c r="B3215" s="1155"/>
      <c r="C3215" s="3017"/>
      <c r="D3215" s="3017"/>
      <c r="E3215" s="1146" t="s">
        <v>1130</v>
      </c>
      <c r="F3215" s="1106"/>
      <c r="G3215" s="441" t="s">
        <v>93</v>
      </c>
      <c r="H3215" s="441" t="s">
        <v>1103</v>
      </c>
      <c r="I3215" s="441" t="s">
        <v>1131</v>
      </c>
      <c r="J3215" s="441" t="s">
        <v>112</v>
      </c>
      <c r="K3215" s="1111" t="s">
        <v>1134</v>
      </c>
      <c r="L3215" s="441" t="s">
        <v>1120</v>
      </c>
      <c r="M3215" s="441" t="str">
        <f t="shared" si="196"/>
        <v>&lt;INSERT CONNECTION POINT NAME&gt;</v>
      </c>
      <c r="N3215" s="1111" t="s">
        <v>1115</v>
      </c>
      <c r="O3215" s="1111" t="s">
        <v>833</v>
      </c>
      <c r="P3215" s="1111"/>
      <c r="Q3215" s="2892"/>
      <c r="R3215" s="2096"/>
      <c r="S3215" s="2870"/>
      <c r="T3215" s="2870"/>
      <c r="U3215" s="2870"/>
      <c r="V3215" s="2870"/>
      <c r="W3215" s="2870"/>
      <c r="X3215" s="2870"/>
      <c r="Y3215" s="2870"/>
      <c r="Z3215" s="2870"/>
      <c r="AA3215" s="2871"/>
      <c r="AB3215" s="1125"/>
      <c r="AC3215" s="1151"/>
      <c r="AD3215" s="1152"/>
      <c r="AE3215" s="1153"/>
      <c r="AF3215" s="1153"/>
      <c r="AG3215" s="1153"/>
      <c r="AH3215" s="124"/>
      <c r="AI3215" s="124"/>
      <c r="AJ3215" s="124"/>
      <c r="AK3215" s="124"/>
      <c r="AL3215" s="1153"/>
      <c r="AM3215" s="124"/>
      <c r="AN3215" s="124"/>
      <c r="AO3215" s="1153"/>
      <c r="AP3215" s="1153"/>
      <c r="AQ3215" s="1153"/>
      <c r="AR3215" s="1154"/>
      <c r="AS3215" s="1154"/>
      <c r="AT3215" s="1154"/>
      <c r="AU3215" s="1154"/>
      <c r="AV3215" s="1154"/>
      <c r="AW3215" s="1154"/>
      <c r="AX3215" s="1154"/>
      <c r="AY3215" s="1154"/>
      <c r="AZ3215" s="1154"/>
      <c r="BA3215" s="1154"/>
      <c r="BB3215" s="1154"/>
    </row>
    <row r="3216" spans="2:54" ht="15" customHeight="1">
      <c r="B3216" s="1155"/>
      <c r="C3216" s="3016" t="s">
        <v>1135</v>
      </c>
      <c r="D3216" s="3016" t="s">
        <v>833</v>
      </c>
      <c r="E3216" s="1146" t="s">
        <v>1127</v>
      </c>
      <c r="F3216" s="1106"/>
      <c r="G3216" s="441" t="s">
        <v>93</v>
      </c>
      <c r="H3216" s="441" t="s">
        <v>1103</v>
      </c>
      <c r="I3216" s="441" t="s">
        <v>1128</v>
      </c>
      <c r="J3216" s="441" t="s">
        <v>112</v>
      </c>
      <c r="K3216" s="1111" t="s">
        <v>1135</v>
      </c>
      <c r="L3216" s="441" t="s">
        <v>1120</v>
      </c>
      <c r="M3216" s="441" t="str">
        <f t="shared" si="196"/>
        <v>&lt;INSERT CONNECTION POINT NAME&gt;</v>
      </c>
      <c r="N3216" s="1111" t="s">
        <v>1106</v>
      </c>
      <c r="O3216" s="1111" t="s">
        <v>833</v>
      </c>
      <c r="P3216" s="1111"/>
      <c r="Q3216" s="2892"/>
      <c r="R3216" s="2096"/>
      <c r="S3216" s="2870"/>
      <c r="T3216" s="2870"/>
      <c r="U3216" s="2870"/>
      <c r="V3216" s="2870"/>
      <c r="W3216" s="2870"/>
      <c r="X3216" s="2870"/>
      <c r="Y3216" s="2870"/>
      <c r="Z3216" s="2870"/>
      <c r="AA3216" s="2871"/>
      <c r="AB3216" s="1125"/>
      <c r="AC3216" s="1151"/>
      <c r="AD3216" s="1152"/>
      <c r="AE3216" s="1153"/>
      <c r="AF3216" s="1153"/>
      <c r="AG3216" s="1153"/>
      <c r="AH3216" s="124"/>
      <c r="AI3216" s="124"/>
      <c r="AJ3216" s="124"/>
      <c r="AK3216" s="124"/>
      <c r="AL3216" s="1153"/>
      <c r="AM3216" s="124"/>
      <c r="AN3216" s="124"/>
      <c r="AO3216" s="1153"/>
      <c r="AP3216" s="1153"/>
      <c r="AQ3216" s="1153"/>
      <c r="AR3216" s="1154"/>
      <c r="AS3216" s="1154"/>
      <c r="AT3216" s="1154"/>
      <c r="AU3216" s="1154"/>
      <c r="AV3216" s="1154"/>
      <c r="AW3216" s="1154"/>
      <c r="AX3216" s="1154"/>
      <c r="AY3216" s="1154"/>
      <c r="AZ3216" s="1154"/>
      <c r="BA3216" s="1154"/>
      <c r="BB3216" s="1154"/>
    </row>
    <row r="3217" spans="2:54" ht="15" customHeight="1">
      <c r="B3217" s="1155"/>
      <c r="C3217" s="3017"/>
      <c r="D3217" s="3017"/>
      <c r="E3217" s="1146" t="s">
        <v>1130</v>
      </c>
      <c r="F3217" s="1106"/>
      <c r="G3217" s="441" t="s">
        <v>93</v>
      </c>
      <c r="H3217" s="441" t="s">
        <v>1103</v>
      </c>
      <c r="I3217" s="441" t="s">
        <v>1131</v>
      </c>
      <c r="J3217" s="441" t="s">
        <v>112</v>
      </c>
      <c r="K3217" s="1111" t="s">
        <v>1135</v>
      </c>
      <c r="L3217" s="441" t="s">
        <v>1120</v>
      </c>
      <c r="M3217" s="441" t="str">
        <f t="shared" si="196"/>
        <v>&lt;INSERT CONNECTION POINT NAME&gt;</v>
      </c>
      <c r="N3217" s="1111" t="s">
        <v>1106</v>
      </c>
      <c r="O3217" s="1111" t="s">
        <v>833</v>
      </c>
      <c r="P3217" s="1111"/>
      <c r="Q3217" s="2892"/>
      <c r="R3217" s="2096"/>
      <c r="S3217" s="2870"/>
      <c r="T3217" s="2870"/>
      <c r="U3217" s="2870"/>
      <c r="V3217" s="2870"/>
      <c r="W3217" s="2870"/>
      <c r="X3217" s="2870"/>
      <c r="Y3217" s="2870"/>
      <c r="Z3217" s="2870"/>
      <c r="AA3217" s="2871"/>
      <c r="AB3217" s="1125"/>
      <c r="AC3217" s="1151"/>
      <c r="AD3217" s="1152"/>
      <c r="AE3217" s="1153"/>
      <c r="AF3217" s="1153"/>
      <c r="AG3217" s="1153"/>
      <c r="AH3217" s="124"/>
      <c r="AI3217" s="124"/>
      <c r="AJ3217" s="124"/>
      <c r="AK3217" s="124"/>
      <c r="AL3217" s="1153"/>
      <c r="AM3217" s="124"/>
      <c r="AN3217" s="124"/>
      <c r="AO3217" s="1153"/>
      <c r="AP3217" s="1153"/>
      <c r="AQ3217" s="1153"/>
      <c r="AR3217" s="1154"/>
      <c r="AS3217" s="1154"/>
      <c r="AT3217" s="1154"/>
      <c r="AU3217" s="1154"/>
      <c r="AV3217" s="1154"/>
      <c r="AW3217" s="1154"/>
      <c r="AX3217" s="1154"/>
      <c r="AY3217" s="1154"/>
      <c r="AZ3217" s="1154"/>
      <c r="BA3217" s="1154"/>
      <c r="BB3217" s="1154"/>
    </row>
    <row r="3218" spans="2:54" ht="15" customHeight="1">
      <c r="B3218" s="1155"/>
      <c r="C3218" s="3016" t="s">
        <v>1135</v>
      </c>
      <c r="D3218" s="3016" t="s">
        <v>842</v>
      </c>
      <c r="E3218" s="1146" t="s">
        <v>1127</v>
      </c>
      <c r="F3218" s="1106"/>
      <c r="G3218" s="441" t="s">
        <v>93</v>
      </c>
      <c r="H3218" s="441" t="s">
        <v>1103</v>
      </c>
      <c r="I3218" s="441" t="s">
        <v>1128</v>
      </c>
      <c r="J3218" s="441" t="s">
        <v>112</v>
      </c>
      <c r="K3218" s="1111" t="s">
        <v>1135</v>
      </c>
      <c r="L3218" s="441" t="s">
        <v>1120</v>
      </c>
      <c r="M3218" s="441" t="str">
        <f t="shared" si="196"/>
        <v>&lt;INSERT CONNECTION POINT NAME&gt;</v>
      </c>
      <c r="N3218" s="1111" t="s">
        <v>1106</v>
      </c>
      <c r="O3218" s="1111" t="s">
        <v>842</v>
      </c>
      <c r="P3218" s="1111"/>
      <c r="Q3218" s="2892"/>
      <c r="R3218" s="2096"/>
      <c r="S3218" s="2870"/>
      <c r="T3218" s="2870"/>
      <c r="U3218" s="2870"/>
      <c r="V3218" s="2870"/>
      <c r="W3218" s="2870"/>
      <c r="X3218" s="2870"/>
      <c r="Y3218" s="2870"/>
      <c r="Z3218" s="2870"/>
      <c r="AA3218" s="2871"/>
      <c r="AB3218" s="1125"/>
      <c r="AC3218" s="1151"/>
      <c r="AD3218" s="1152"/>
      <c r="AE3218" s="1153"/>
      <c r="AF3218" s="1153"/>
      <c r="AG3218" s="1153"/>
      <c r="AH3218" s="124"/>
      <c r="AI3218" s="124"/>
      <c r="AJ3218" s="124"/>
      <c r="AK3218" s="124"/>
      <c r="AL3218" s="1153"/>
      <c r="AM3218" s="124"/>
      <c r="AN3218" s="124"/>
      <c r="AO3218" s="1153"/>
      <c r="AP3218" s="1153"/>
      <c r="AQ3218" s="1153"/>
      <c r="AR3218" s="1154"/>
      <c r="AS3218" s="1154"/>
      <c r="AT3218" s="1154"/>
      <c r="AU3218" s="1154"/>
      <c r="AV3218" s="1154"/>
      <c r="AW3218" s="1154"/>
      <c r="AX3218" s="1154"/>
      <c r="AY3218" s="1154"/>
      <c r="AZ3218" s="1154"/>
      <c r="BA3218" s="1154"/>
      <c r="BB3218" s="1154"/>
    </row>
    <row r="3219" spans="2:54" ht="15" customHeight="1">
      <c r="B3219" s="1155"/>
      <c r="C3219" s="3017"/>
      <c r="D3219" s="3017"/>
      <c r="E3219" s="1146" t="s">
        <v>1130</v>
      </c>
      <c r="F3219" s="1106"/>
      <c r="G3219" s="441" t="s">
        <v>93</v>
      </c>
      <c r="H3219" s="441" t="s">
        <v>1103</v>
      </c>
      <c r="I3219" s="441" t="s">
        <v>1131</v>
      </c>
      <c r="J3219" s="441" t="s">
        <v>112</v>
      </c>
      <c r="K3219" s="1111" t="s">
        <v>1135</v>
      </c>
      <c r="L3219" s="441" t="s">
        <v>1120</v>
      </c>
      <c r="M3219" s="441" t="str">
        <f t="shared" si="196"/>
        <v>&lt;INSERT CONNECTION POINT NAME&gt;</v>
      </c>
      <c r="N3219" s="1111" t="s">
        <v>1106</v>
      </c>
      <c r="O3219" s="1111" t="s">
        <v>842</v>
      </c>
      <c r="P3219" s="1111"/>
      <c r="Q3219" s="2892"/>
      <c r="R3219" s="2096"/>
      <c r="S3219" s="2870"/>
      <c r="T3219" s="2870"/>
      <c r="U3219" s="2870"/>
      <c r="V3219" s="2870"/>
      <c r="W3219" s="2870"/>
      <c r="X3219" s="2870"/>
      <c r="Y3219" s="2870"/>
      <c r="Z3219" s="2870"/>
      <c r="AA3219" s="2871"/>
      <c r="AB3219" s="1125"/>
      <c r="AC3219" s="1151"/>
      <c r="AD3219" s="1152"/>
      <c r="AE3219" s="1153"/>
      <c r="AF3219" s="1153"/>
      <c r="AG3219" s="1153"/>
      <c r="AH3219" s="124"/>
      <c r="AI3219" s="124"/>
      <c r="AJ3219" s="124"/>
      <c r="AK3219" s="124"/>
      <c r="AL3219" s="1153"/>
      <c r="AM3219" s="124"/>
      <c r="AN3219" s="124"/>
      <c r="AO3219" s="1153"/>
      <c r="AP3219" s="1153"/>
      <c r="AQ3219" s="1153"/>
      <c r="AR3219" s="1154"/>
      <c r="AS3219" s="1154"/>
      <c r="AT3219" s="1154"/>
      <c r="AU3219" s="1154"/>
      <c r="AV3219" s="1154"/>
      <c r="AW3219" s="1154"/>
      <c r="AX3219" s="1154"/>
      <c r="AY3219" s="1154"/>
      <c r="AZ3219" s="1154"/>
      <c r="BA3219" s="1154"/>
      <c r="BB3219" s="1154"/>
    </row>
    <row r="3220" spans="2:54" ht="15" customHeight="1">
      <c r="B3220" s="1155"/>
      <c r="C3220" s="3016" t="s">
        <v>1136</v>
      </c>
      <c r="D3220" s="3016" t="s">
        <v>833</v>
      </c>
      <c r="E3220" s="1146" t="s">
        <v>1127</v>
      </c>
      <c r="F3220" s="1106"/>
      <c r="G3220" s="441" t="s">
        <v>93</v>
      </c>
      <c r="H3220" s="441" t="s">
        <v>1103</v>
      </c>
      <c r="I3220" s="441" t="s">
        <v>1128</v>
      </c>
      <c r="J3220" s="441" t="s">
        <v>112</v>
      </c>
      <c r="K3220" s="1111" t="s">
        <v>1136</v>
      </c>
      <c r="L3220" s="441" t="s">
        <v>1120</v>
      </c>
      <c r="M3220" s="441" t="str">
        <f t="shared" si="196"/>
        <v>&lt;INSERT CONNECTION POINT NAME&gt;</v>
      </c>
      <c r="N3220" s="1111" t="s">
        <v>1106</v>
      </c>
      <c r="O3220" s="1111" t="s">
        <v>833</v>
      </c>
      <c r="P3220" s="1111"/>
      <c r="Q3220" s="2892"/>
      <c r="R3220" s="2096"/>
      <c r="S3220" s="2870"/>
      <c r="T3220" s="2870"/>
      <c r="U3220" s="2870"/>
      <c r="V3220" s="2870"/>
      <c r="W3220" s="2870"/>
      <c r="X3220" s="2870"/>
      <c r="Y3220" s="2870"/>
      <c r="Z3220" s="2870"/>
      <c r="AA3220" s="2871"/>
      <c r="AB3220" s="1125"/>
      <c r="AC3220" s="1151"/>
      <c r="AD3220" s="1152"/>
      <c r="AE3220" s="1153"/>
      <c r="AF3220" s="1153"/>
      <c r="AG3220" s="1153"/>
      <c r="AH3220" s="124"/>
      <c r="AI3220" s="124"/>
      <c r="AJ3220" s="124"/>
      <c r="AK3220" s="124"/>
      <c r="AL3220" s="1153"/>
      <c r="AM3220" s="124"/>
      <c r="AN3220" s="124"/>
      <c r="AO3220" s="1153"/>
      <c r="AP3220" s="1153"/>
      <c r="AQ3220" s="1153"/>
      <c r="AR3220" s="1154"/>
      <c r="AS3220" s="1154"/>
      <c r="AT3220" s="1154"/>
      <c r="AU3220" s="1154"/>
      <c r="AV3220" s="1154"/>
      <c r="AW3220" s="1154"/>
      <c r="AX3220" s="1154"/>
      <c r="AY3220" s="1154"/>
      <c r="AZ3220" s="1154"/>
      <c r="BA3220" s="1154"/>
      <c r="BB3220" s="1154"/>
    </row>
    <row r="3221" spans="2:54" ht="15" customHeight="1">
      <c r="B3221" s="1155"/>
      <c r="C3221" s="3017"/>
      <c r="D3221" s="3017"/>
      <c r="E3221" s="1146" t="s">
        <v>1130</v>
      </c>
      <c r="F3221" s="1106"/>
      <c r="G3221" s="441" t="s">
        <v>93</v>
      </c>
      <c r="H3221" s="441" t="s">
        <v>1103</v>
      </c>
      <c r="I3221" s="441" t="s">
        <v>1131</v>
      </c>
      <c r="J3221" s="441" t="s">
        <v>112</v>
      </c>
      <c r="K3221" s="1111" t="s">
        <v>1136</v>
      </c>
      <c r="L3221" s="441" t="s">
        <v>1120</v>
      </c>
      <c r="M3221" s="441" t="str">
        <f t="shared" si="196"/>
        <v>&lt;INSERT CONNECTION POINT NAME&gt;</v>
      </c>
      <c r="N3221" s="1111" t="s">
        <v>1106</v>
      </c>
      <c r="O3221" s="1111" t="s">
        <v>833</v>
      </c>
      <c r="P3221" s="1111"/>
      <c r="Q3221" s="2100"/>
      <c r="R3221" s="2101"/>
      <c r="S3221" s="2102"/>
      <c r="T3221" s="2102"/>
      <c r="U3221" s="2102"/>
      <c r="V3221" s="2102"/>
      <c r="W3221" s="2102"/>
      <c r="X3221" s="2102"/>
      <c r="Y3221" s="2102"/>
      <c r="Z3221" s="2102"/>
      <c r="AA3221" s="2103"/>
      <c r="AB3221" s="1125"/>
      <c r="AC3221" s="1151"/>
      <c r="AD3221" s="1152"/>
      <c r="AE3221" s="1153"/>
      <c r="AF3221" s="1153"/>
      <c r="AG3221" s="1153"/>
      <c r="AH3221" s="124"/>
      <c r="AI3221" s="124"/>
      <c r="AJ3221" s="124"/>
      <c r="AK3221" s="124"/>
      <c r="AL3221" s="1153"/>
      <c r="AM3221" s="124"/>
      <c r="AN3221" s="124"/>
      <c r="AO3221" s="1153"/>
      <c r="AP3221" s="1153"/>
      <c r="AQ3221" s="1153"/>
      <c r="AR3221" s="1154"/>
      <c r="AS3221" s="1154"/>
      <c r="AT3221" s="1154"/>
      <c r="AU3221" s="1154"/>
      <c r="AV3221" s="1154"/>
      <c r="AW3221" s="1154"/>
      <c r="AX3221" s="1154"/>
      <c r="AY3221" s="1154"/>
      <c r="AZ3221" s="1154"/>
      <c r="BA3221" s="1154"/>
      <c r="BB3221" s="1154"/>
    </row>
    <row r="3222" spans="2:54" ht="15" customHeight="1">
      <c r="B3222" s="1155"/>
      <c r="C3222" s="3016" t="s">
        <v>1136</v>
      </c>
      <c r="D3222" s="3016" t="s">
        <v>842</v>
      </c>
      <c r="E3222" s="1146" t="s">
        <v>1127</v>
      </c>
      <c r="F3222" s="1106"/>
      <c r="G3222" s="441" t="s">
        <v>93</v>
      </c>
      <c r="H3222" s="441" t="s">
        <v>1103</v>
      </c>
      <c r="I3222" s="441" t="s">
        <v>1128</v>
      </c>
      <c r="J3222" s="441" t="s">
        <v>112</v>
      </c>
      <c r="K3222" s="1111" t="s">
        <v>1136</v>
      </c>
      <c r="L3222" s="441" t="s">
        <v>1120</v>
      </c>
      <c r="M3222" s="441" t="str">
        <f t="shared" si="196"/>
        <v>&lt;INSERT CONNECTION POINT NAME&gt;</v>
      </c>
      <c r="N3222" s="1111" t="s">
        <v>1106</v>
      </c>
      <c r="O3222" s="1111" t="s">
        <v>842</v>
      </c>
      <c r="P3222" s="1111"/>
      <c r="Q3222" s="2100"/>
      <c r="R3222" s="2101"/>
      <c r="S3222" s="2102"/>
      <c r="T3222" s="2102"/>
      <c r="U3222" s="2102"/>
      <c r="V3222" s="2102"/>
      <c r="W3222" s="2102"/>
      <c r="X3222" s="2102"/>
      <c r="Y3222" s="2102"/>
      <c r="Z3222" s="2102"/>
      <c r="AA3222" s="2103"/>
      <c r="AB3222" s="1125"/>
      <c r="AC3222" s="1151"/>
      <c r="AD3222" s="1152"/>
      <c r="AE3222" s="1153"/>
      <c r="AF3222" s="1153"/>
      <c r="AG3222" s="1153"/>
      <c r="AH3222" s="124"/>
      <c r="AI3222" s="124"/>
      <c r="AJ3222" s="124"/>
      <c r="AK3222" s="124"/>
      <c r="AL3222" s="1153"/>
      <c r="AM3222" s="124"/>
      <c r="AN3222" s="124"/>
      <c r="AO3222" s="1153"/>
      <c r="AP3222" s="1153"/>
      <c r="AQ3222" s="1153"/>
      <c r="AR3222" s="1154"/>
      <c r="AS3222" s="1154"/>
      <c r="AT3222" s="1154"/>
      <c r="AU3222" s="1154"/>
      <c r="AV3222" s="1154"/>
      <c r="AW3222" s="1154"/>
      <c r="AX3222" s="1154"/>
      <c r="AY3222" s="1154"/>
      <c r="AZ3222" s="1154"/>
      <c r="BA3222" s="1154"/>
      <c r="BB3222" s="1154"/>
    </row>
    <row r="3223" spans="2:54" ht="15" customHeight="1" thickBot="1">
      <c r="B3223" s="2872"/>
      <c r="C3223" s="3018"/>
      <c r="D3223" s="3018"/>
      <c r="E3223" s="2873" t="s">
        <v>1130</v>
      </c>
      <c r="F3223" s="1106"/>
      <c r="G3223" s="441" t="s">
        <v>93</v>
      </c>
      <c r="H3223" s="441" t="s">
        <v>1103</v>
      </c>
      <c r="I3223" s="441" t="s">
        <v>1131</v>
      </c>
      <c r="J3223" s="441" t="s">
        <v>112</v>
      </c>
      <c r="K3223" s="1111" t="s">
        <v>1136</v>
      </c>
      <c r="L3223" s="441" t="s">
        <v>1120</v>
      </c>
      <c r="M3223" s="441" t="str">
        <f t="shared" si="196"/>
        <v>&lt;INSERT CONNECTION POINT NAME&gt;</v>
      </c>
      <c r="N3223" s="1111" t="s">
        <v>1106</v>
      </c>
      <c r="O3223" s="1111" t="s">
        <v>842</v>
      </c>
      <c r="P3223" s="1111"/>
      <c r="Q3223" s="2893"/>
      <c r="R3223" s="2894"/>
      <c r="S3223" s="2877"/>
      <c r="T3223" s="2877"/>
      <c r="U3223" s="2877"/>
      <c r="V3223" s="2877"/>
      <c r="W3223" s="2877"/>
      <c r="X3223" s="2877"/>
      <c r="Y3223" s="2877"/>
      <c r="Z3223" s="2877"/>
      <c r="AA3223" s="2878"/>
      <c r="AB3223" s="1162"/>
      <c r="AC3223" s="1151"/>
      <c r="AD3223" s="1152"/>
      <c r="AE3223" s="1153"/>
      <c r="AF3223" s="1153"/>
      <c r="AG3223" s="1153"/>
      <c r="AH3223" s="124"/>
      <c r="AI3223" s="124"/>
      <c r="AJ3223" s="124"/>
      <c r="AK3223" s="124"/>
      <c r="AL3223" s="1153"/>
      <c r="AM3223" s="124"/>
      <c r="AN3223" s="124"/>
      <c r="AO3223" s="1153"/>
      <c r="AP3223" s="1153"/>
      <c r="AQ3223" s="1153"/>
      <c r="AR3223" s="1154"/>
      <c r="AS3223" s="1154"/>
      <c r="AT3223" s="1154"/>
      <c r="AU3223" s="1154"/>
      <c r="AV3223" s="1154"/>
      <c r="AW3223" s="1154"/>
      <c r="AX3223" s="1154"/>
      <c r="AY3223" s="1154"/>
      <c r="AZ3223" s="1154"/>
      <c r="BA3223" s="1154"/>
      <c r="BB3223" s="1154"/>
    </row>
    <row r="3224" spans="2:54" ht="15" customHeight="1">
      <c r="B3224" s="1145" t="s">
        <v>1125</v>
      </c>
      <c r="C3224" s="3019" t="s">
        <v>1126</v>
      </c>
      <c r="D3224" s="3019" t="s">
        <v>842</v>
      </c>
      <c r="E3224" s="1146" t="s">
        <v>1127</v>
      </c>
      <c r="F3224" s="1106"/>
      <c r="G3224" s="441" t="s">
        <v>93</v>
      </c>
      <c r="H3224" s="441" t="s">
        <v>1103</v>
      </c>
      <c r="I3224" s="441" t="s">
        <v>1128</v>
      </c>
      <c r="J3224" s="441" t="s">
        <v>112</v>
      </c>
      <c r="K3224" s="441" t="s">
        <v>1126</v>
      </c>
      <c r="L3224" s="441" t="s">
        <v>1120</v>
      </c>
      <c r="M3224" s="441" t="str">
        <f t="shared" ref="M3224" si="197">B3224</f>
        <v>&lt;INSERT CONNECTION POINT NAME&gt;</v>
      </c>
      <c r="N3224" s="441" t="s">
        <v>1129</v>
      </c>
      <c r="O3224" s="441" t="s">
        <v>842</v>
      </c>
      <c r="P3224" s="1111"/>
      <c r="Q3224" s="1147"/>
      <c r="R3224" s="1148"/>
      <c r="S3224" s="1149"/>
      <c r="T3224" s="1149"/>
      <c r="U3224" s="1149"/>
      <c r="V3224" s="1149"/>
      <c r="W3224" s="1149"/>
      <c r="X3224" s="1149"/>
      <c r="Y3224" s="1149"/>
      <c r="Z3224" s="1149"/>
      <c r="AA3224" s="1150"/>
      <c r="AB3224" s="1125"/>
      <c r="AC3224" s="1151"/>
      <c r="AD3224" s="1152"/>
      <c r="AE3224" s="1153"/>
      <c r="AF3224" s="1153"/>
      <c r="AG3224" s="1153"/>
      <c r="AH3224" s="124"/>
      <c r="AI3224" s="124"/>
      <c r="AJ3224" s="124"/>
      <c r="AK3224" s="124"/>
      <c r="AL3224" s="124"/>
      <c r="AM3224" s="124"/>
      <c r="AN3224" s="124"/>
      <c r="AO3224" s="124"/>
      <c r="AP3224" s="124"/>
      <c r="AQ3224" s="1153"/>
      <c r="AR3224" s="1154"/>
      <c r="AS3224" s="1154"/>
      <c r="AT3224" s="1154"/>
      <c r="AU3224" s="1154"/>
      <c r="AV3224" s="1154"/>
      <c r="AW3224" s="1154"/>
      <c r="AX3224" s="1154"/>
      <c r="AY3224" s="1154"/>
      <c r="AZ3224" s="1154"/>
      <c r="BA3224" s="1154"/>
      <c r="BB3224" s="1154"/>
    </row>
    <row r="3225" spans="2:54" ht="15" customHeight="1">
      <c r="B3225" s="1155"/>
      <c r="C3225" s="3017"/>
      <c r="D3225" s="3017"/>
      <c r="E3225" s="1146" t="s">
        <v>1130</v>
      </c>
      <c r="F3225" s="1106"/>
      <c r="G3225" s="441" t="s">
        <v>93</v>
      </c>
      <c r="H3225" s="441" t="s">
        <v>1103</v>
      </c>
      <c r="I3225" s="441" t="s">
        <v>1131</v>
      </c>
      <c r="J3225" s="441" t="s">
        <v>112</v>
      </c>
      <c r="K3225" s="441" t="s">
        <v>1126</v>
      </c>
      <c r="L3225" s="441" t="s">
        <v>1120</v>
      </c>
      <c r="M3225" s="441" t="str">
        <f t="shared" si="196"/>
        <v>&lt;INSERT CONNECTION POINT NAME&gt;</v>
      </c>
      <c r="N3225" s="441" t="s">
        <v>1129</v>
      </c>
      <c r="O3225" s="441" t="s">
        <v>842</v>
      </c>
      <c r="P3225" s="1111"/>
      <c r="Q3225" s="1156"/>
      <c r="R3225" s="1157"/>
      <c r="S3225" s="1158"/>
      <c r="T3225" s="1158"/>
      <c r="U3225" s="1158"/>
      <c r="V3225" s="1158"/>
      <c r="W3225" s="1158"/>
      <c r="X3225" s="1158"/>
      <c r="Y3225" s="1158"/>
      <c r="Z3225" s="1158"/>
      <c r="AA3225" s="1159"/>
      <c r="AB3225" s="1125"/>
      <c r="AC3225" s="1151"/>
      <c r="AD3225" s="1152"/>
      <c r="AE3225" s="1153"/>
      <c r="AF3225" s="1153"/>
      <c r="AG3225" s="1153"/>
      <c r="AH3225" s="124"/>
      <c r="AI3225" s="124"/>
      <c r="AJ3225" s="124"/>
      <c r="AK3225" s="124"/>
      <c r="AL3225" s="124"/>
      <c r="AM3225" s="124"/>
      <c r="AN3225" s="124"/>
      <c r="AO3225" s="124"/>
      <c r="AP3225" s="124"/>
      <c r="AQ3225" s="1153"/>
      <c r="AR3225" s="1154"/>
      <c r="AS3225" s="1154"/>
      <c r="AT3225" s="1154"/>
      <c r="AU3225" s="1154"/>
      <c r="AV3225" s="1154"/>
      <c r="AW3225" s="1154"/>
      <c r="AX3225" s="1154"/>
      <c r="AY3225" s="1154"/>
      <c r="AZ3225" s="1154"/>
      <c r="BA3225" s="1154"/>
      <c r="BB3225" s="1154"/>
    </row>
    <row r="3226" spans="2:54" ht="15" customHeight="1">
      <c r="B3226" s="1155"/>
      <c r="C3226" s="3016" t="s">
        <v>1132</v>
      </c>
      <c r="D3226" s="3016" t="s">
        <v>833</v>
      </c>
      <c r="E3226" s="1146" t="s">
        <v>1127</v>
      </c>
      <c r="F3226" s="1106"/>
      <c r="G3226" s="441" t="s">
        <v>93</v>
      </c>
      <c r="H3226" s="441" t="s">
        <v>1103</v>
      </c>
      <c r="I3226" s="441" t="s">
        <v>1128</v>
      </c>
      <c r="J3226" s="441" t="s">
        <v>112</v>
      </c>
      <c r="K3226" s="1111" t="s">
        <v>1132</v>
      </c>
      <c r="L3226" s="441" t="s">
        <v>1120</v>
      </c>
      <c r="M3226" s="441" t="str">
        <f t="shared" si="196"/>
        <v>&lt;INSERT CONNECTION POINT NAME&gt;</v>
      </c>
      <c r="N3226" s="1111" t="s">
        <v>1106</v>
      </c>
      <c r="O3226" s="1111" t="s">
        <v>833</v>
      </c>
      <c r="P3226" s="1111"/>
      <c r="Q3226" s="2850"/>
      <c r="R3226" s="2097"/>
      <c r="S3226" s="2851"/>
      <c r="T3226" s="2851"/>
      <c r="U3226" s="2851"/>
      <c r="V3226" s="2851"/>
      <c r="W3226" s="2852"/>
      <c r="X3226" s="2852"/>
      <c r="Y3226" s="2852"/>
      <c r="Z3226" s="2852"/>
      <c r="AA3226" s="2853"/>
      <c r="AB3226" s="1125"/>
      <c r="AC3226" s="1151"/>
      <c r="AD3226" s="1152"/>
      <c r="AE3226" s="1153"/>
      <c r="AF3226" s="1153"/>
      <c r="AG3226" s="1153"/>
      <c r="AH3226" s="124"/>
      <c r="AI3226" s="124"/>
      <c r="AJ3226" s="124"/>
      <c r="AK3226" s="124"/>
      <c r="AL3226" s="1153"/>
      <c r="AM3226" s="124"/>
      <c r="AN3226" s="124"/>
      <c r="AO3226" s="1153"/>
      <c r="AP3226" s="1153"/>
      <c r="AQ3226" s="1153"/>
      <c r="AR3226" s="1154"/>
      <c r="AS3226" s="1154"/>
      <c r="AT3226" s="1154"/>
      <c r="AU3226" s="1160"/>
      <c r="AV3226" s="1154"/>
      <c r="AW3226" s="1154"/>
      <c r="AX3226" s="1154"/>
      <c r="AY3226" s="1154"/>
      <c r="AZ3226" s="1154"/>
      <c r="BA3226" s="1154"/>
      <c r="BB3226" s="1154"/>
    </row>
    <row r="3227" spans="2:54" ht="15" customHeight="1">
      <c r="B3227" s="1155"/>
      <c r="C3227" s="3017"/>
      <c r="D3227" s="3017"/>
      <c r="E3227" s="1146" t="s">
        <v>1130</v>
      </c>
      <c r="F3227" s="1106"/>
      <c r="G3227" s="441" t="s">
        <v>93</v>
      </c>
      <c r="H3227" s="441" t="s">
        <v>1103</v>
      </c>
      <c r="I3227" s="441" t="s">
        <v>1131</v>
      </c>
      <c r="J3227" s="441" t="s">
        <v>112</v>
      </c>
      <c r="K3227" s="1111" t="s">
        <v>1132</v>
      </c>
      <c r="L3227" s="441" t="s">
        <v>1120</v>
      </c>
      <c r="M3227" s="441" t="str">
        <f t="shared" si="196"/>
        <v>&lt;INSERT CONNECTION POINT NAME&gt;</v>
      </c>
      <c r="N3227" s="1111" t="s">
        <v>1106</v>
      </c>
      <c r="O3227" s="1111" t="s">
        <v>833</v>
      </c>
      <c r="P3227" s="1111"/>
      <c r="Q3227" s="2850"/>
      <c r="R3227" s="2097"/>
      <c r="S3227" s="2851"/>
      <c r="T3227" s="2851"/>
      <c r="U3227" s="2851"/>
      <c r="V3227" s="2851"/>
      <c r="W3227" s="2852"/>
      <c r="X3227" s="2852"/>
      <c r="Y3227" s="2852"/>
      <c r="Z3227" s="2852"/>
      <c r="AA3227" s="2853"/>
      <c r="AB3227" s="1125"/>
      <c r="AC3227" s="1151"/>
      <c r="AD3227" s="1152"/>
      <c r="AE3227" s="1153"/>
      <c r="AF3227" s="1153"/>
      <c r="AG3227" s="1153"/>
      <c r="AH3227" s="124"/>
      <c r="AI3227" s="124"/>
      <c r="AJ3227" s="124"/>
      <c r="AK3227" s="124"/>
      <c r="AL3227" s="1153"/>
      <c r="AM3227" s="124"/>
      <c r="AN3227" s="124"/>
      <c r="AO3227" s="1153"/>
      <c r="AP3227" s="1153"/>
      <c r="AQ3227" s="1153"/>
      <c r="AR3227" s="1154"/>
      <c r="AS3227" s="1154"/>
      <c r="AT3227" s="1154"/>
      <c r="AU3227" s="1160"/>
      <c r="AV3227" s="1154"/>
      <c r="AW3227" s="1154"/>
      <c r="AX3227" s="1154"/>
      <c r="AY3227" s="1154"/>
      <c r="AZ3227" s="1154"/>
      <c r="BA3227" s="1154"/>
      <c r="BB3227" s="1154"/>
    </row>
    <row r="3228" spans="2:54" ht="15" customHeight="1">
      <c r="B3228" s="1155"/>
      <c r="C3228" s="3016" t="s">
        <v>1132</v>
      </c>
      <c r="D3228" s="3016" t="s">
        <v>842</v>
      </c>
      <c r="E3228" s="1146" t="s">
        <v>1127</v>
      </c>
      <c r="F3228" s="1106"/>
      <c r="G3228" s="441" t="s">
        <v>93</v>
      </c>
      <c r="H3228" s="441" t="s">
        <v>1103</v>
      </c>
      <c r="I3228" s="441" t="s">
        <v>1128</v>
      </c>
      <c r="J3228" s="441" t="s">
        <v>112</v>
      </c>
      <c r="K3228" s="1111" t="s">
        <v>1132</v>
      </c>
      <c r="L3228" s="441" t="s">
        <v>1120</v>
      </c>
      <c r="M3228" s="441" t="str">
        <f t="shared" si="196"/>
        <v>&lt;INSERT CONNECTION POINT NAME&gt;</v>
      </c>
      <c r="N3228" s="1111" t="s">
        <v>1106</v>
      </c>
      <c r="O3228" s="1112" t="s">
        <v>842</v>
      </c>
      <c r="P3228" s="1111"/>
      <c r="Q3228" s="2850"/>
      <c r="R3228" s="2097"/>
      <c r="S3228" s="2851"/>
      <c r="T3228" s="2851"/>
      <c r="U3228" s="2851"/>
      <c r="V3228" s="2851"/>
      <c r="W3228" s="2852"/>
      <c r="X3228" s="2852"/>
      <c r="Y3228" s="2852"/>
      <c r="Z3228" s="2852"/>
      <c r="AA3228" s="2853"/>
      <c r="AB3228" s="1125"/>
      <c r="AC3228" s="1151"/>
      <c r="AD3228" s="1152"/>
      <c r="AE3228" s="1153"/>
      <c r="AF3228" s="1153"/>
      <c r="AG3228" s="1153"/>
      <c r="AH3228" s="124"/>
      <c r="AI3228" s="124"/>
      <c r="AJ3228" s="124"/>
      <c r="AK3228" s="124"/>
      <c r="AL3228" s="1153"/>
      <c r="AM3228" s="124"/>
      <c r="AN3228" s="124"/>
      <c r="AO3228" s="1153"/>
      <c r="AP3228" s="1161"/>
      <c r="AQ3228" s="1153"/>
      <c r="AR3228" s="1154"/>
      <c r="AS3228" s="1154"/>
      <c r="AT3228" s="1154"/>
      <c r="AU3228" s="1160"/>
      <c r="AV3228" s="1154"/>
      <c r="AW3228" s="1154"/>
      <c r="AX3228" s="1154"/>
      <c r="AY3228" s="1154"/>
      <c r="AZ3228" s="1154"/>
      <c r="BA3228" s="1154"/>
      <c r="BB3228" s="1154"/>
    </row>
    <row r="3229" spans="2:54" ht="15" customHeight="1">
      <c r="B3229" s="1155"/>
      <c r="C3229" s="3017"/>
      <c r="D3229" s="3017"/>
      <c r="E3229" s="1146" t="s">
        <v>1130</v>
      </c>
      <c r="F3229" s="1106"/>
      <c r="G3229" s="441" t="s">
        <v>93</v>
      </c>
      <c r="H3229" s="441" t="s">
        <v>1103</v>
      </c>
      <c r="I3229" s="441" t="s">
        <v>1131</v>
      </c>
      <c r="J3229" s="441" t="s">
        <v>112</v>
      </c>
      <c r="K3229" s="1111" t="s">
        <v>1132</v>
      </c>
      <c r="L3229" s="441" t="s">
        <v>1120</v>
      </c>
      <c r="M3229" s="441" t="str">
        <f t="shared" si="196"/>
        <v>&lt;INSERT CONNECTION POINT NAME&gt;</v>
      </c>
      <c r="N3229" s="1111" t="s">
        <v>1106</v>
      </c>
      <c r="O3229" s="1112" t="s">
        <v>842</v>
      </c>
      <c r="P3229" s="1111"/>
      <c r="Q3229" s="2850"/>
      <c r="R3229" s="2097"/>
      <c r="S3229" s="2851"/>
      <c r="T3229" s="2851"/>
      <c r="U3229" s="2851"/>
      <c r="V3229" s="2851"/>
      <c r="W3229" s="2852"/>
      <c r="X3229" s="2852"/>
      <c r="Y3229" s="2852"/>
      <c r="Z3229" s="2852"/>
      <c r="AA3229" s="2853"/>
      <c r="AB3229" s="1125"/>
      <c r="AC3229" s="1151"/>
      <c r="AD3229" s="1152"/>
      <c r="AE3229" s="1153"/>
      <c r="AF3229" s="1153"/>
      <c r="AG3229" s="1153"/>
      <c r="AH3229" s="124"/>
      <c r="AI3229" s="124"/>
      <c r="AJ3229" s="124"/>
      <c r="AK3229" s="124"/>
      <c r="AL3229" s="1153"/>
      <c r="AM3229" s="124"/>
      <c r="AN3229" s="124"/>
      <c r="AO3229" s="1153"/>
      <c r="AP3229" s="1161"/>
      <c r="AQ3229" s="1153"/>
      <c r="AR3229" s="1154"/>
      <c r="AS3229" s="1154"/>
      <c r="AT3229" s="1154"/>
      <c r="AU3229" s="1160"/>
      <c r="AV3229" s="1154"/>
      <c r="AW3229" s="1154"/>
      <c r="AX3229" s="1154"/>
      <c r="AY3229" s="1154"/>
      <c r="AZ3229" s="1154"/>
      <c r="BA3229" s="1154"/>
      <c r="BB3229" s="1154"/>
    </row>
    <row r="3230" spans="2:54" ht="15" customHeight="1">
      <c r="B3230" s="1155"/>
      <c r="C3230" s="3016" t="s">
        <v>1133</v>
      </c>
      <c r="D3230" s="3016"/>
      <c r="E3230" s="1146" t="s">
        <v>1127</v>
      </c>
      <c r="F3230" s="1106"/>
      <c r="G3230" s="441" t="s">
        <v>93</v>
      </c>
      <c r="H3230" s="441" t="s">
        <v>1103</v>
      </c>
      <c r="I3230" s="441" t="s">
        <v>1128</v>
      </c>
      <c r="J3230" s="441" t="s">
        <v>112</v>
      </c>
      <c r="K3230" s="1111" t="s">
        <v>1133</v>
      </c>
      <c r="L3230" s="441" t="s">
        <v>1120</v>
      </c>
      <c r="M3230" s="441" t="str">
        <f t="shared" si="196"/>
        <v>&lt;INSERT CONNECTION POINT NAME&gt;</v>
      </c>
      <c r="N3230" s="1111" t="s">
        <v>1108</v>
      </c>
      <c r="O3230" s="1111" t="s">
        <v>1109</v>
      </c>
      <c r="P3230" s="1111"/>
      <c r="Q3230" s="2856"/>
      <c r="R3230" s="2098"/>
      <c r="S3230" s="2858"/>
      <c r="T3230" s="2858"/>
      <c r="U3230" s="2858"/>
      <c r="V3230" s="2858"/>
      <c r="W3230" s="2859"/>
      <c r="X3230" s="2859"/>
      <c r="Y3230" s="2859"/>
      <c r="Z3230" s="2859"/>
      <c r="AA3230" s="2860"/>
      <c r="AB3230" s="1125"/>
      <c r="AC3230" s="1151"/>
      <c r="AD3230" s="1152"/>
      <c r="AE3230" s="1153"/>
      <c r="AF3230" s="1153"/>
      <c r="AG3230" s="1153"/>
      <c r="AH3230" s="124"/>
      <c r="AI3230" s="124"/>
      <c r="AJ3230" s="124"/>
      <c r="AK3230" s="124"/>
      <c r="AL3230" s="1153"/>
      <c r="AM3230" s="124"/>
      <c r="AN3230" s="124"/>
      <c r="AO3230" s="1153"/>
      <c r="AP3230" s="1153"/>
      <c r="AQ3230" s="1153"/>
      <c r="AR3230" s="1154"/>
      <c r="AS3230" s="1154"/>
      <c r="AT3230" s="1154"/>
      <c r="AU3230" s="1154"/>
      <c r="AV3230" s="1154"/>
      <c r="AW3230" s="1154"/>
      <c r="AX3230" s="1154"/>
      <c r="AY3230" s="1154"/>
      <c r="AZ3230" s="1154"/>
      <c r="BA3230" s="1154"/>
      <c r="BB3230" s="1154"/>
    </row>
    <row r="3231" spans="2:54" ht="15" customHeight="1">
      <c r="B3231" s="1155"/>
      <c r="C3231" s="3017"/>
      <c r="D3231" s="3017"/>
      <c r="E3231" s="1146" t="s">
        <v>1130</v>
      </c>
      <c r="F3231" s="1106"/>
      <c r="G3231" s="441" t="s">
        <v>93</v>
      </c>
      <c r="H3231" s="441" t="s">
        <v>1103</v>
      </c>
      <c r="I3231" s="441" t="s">
        <v>1131</v>
      </c>
      <c r="J3231" s="441" t="s">
        <v>112</v>
      </c>
      <c r="K3231" s="1111" t="s">
        <v>1133</v>
      </c>
      <c r="L3231" s="441" t="s">
        <v>1120</v>
      </c>
      <c r="M3231" s="441" t="str">
        <f t="shared" si="196"/>
        <v>&lt;INSERT CONNECTION POINT NAME&gt;</v>
      </c>
      <c r="N3231" s="1111" t="s">
        <v>1108</v>
      </c>
      <c r="O3231" s="1111" t="s">
        <v>1109</v>
      </c>
      <c r="P3231" s="1111"/>
      <c r="Q3231" s="2856"/>
      <c r="R3231" s="2098"/>
      <c r="S3231" s="2858"/>
      <c r="T3231" s="2858"/>
      <c r="U3231" s="2858"/>
      <c r="V3231" s="2858"/>
      <c r="W3231" s="2859"/>
      <c r="X3231" s="2859"/>
      <c r="Y3231" s="2859"/>
      <c r="Z3231" s="2859"/>
      <c r="AA3231" s="2860"/>
      <c r="AB3231" s="1125"/>
      <c r="AC3231" s="1151"/>
      <c r="AD3231" s="1152"/>
      <c r="AE3231" s="1153"/>
      <c r="AF3231" s="1153"/>
      <c r="AG3231" s="1153"/>
      <c r="AH3231" s="124"/>
      <c r="AI3231" s="124"/>
      <c r="AJ3231" s="124"/>
      <c r="AK3231" s="124"/>
      <c r="AL3231" s="1153"/>
      <c r="AM3231" s="124"/>
      <c r="AN3231" s="124"/>
      <c r="AO3231" s="1153"/>
      <c r="AP3231" s="1153"/>
      <c r="AQ3231" s="1153"/>
      <c r="AR3231" s="1154"/>
      <c r="AS3231" s="1154"/>
      <c r="AT3231" s="1154"/>
      <c r="AU3231" s="1154"/>
      <c r="AV3231" s="1154"/>
      <c r="AW3231" s="1154"/>
      <c r="AX3231" s="1154"/>
      <c r="AY3231" s="1154"/>
      <c r="AZ3231" s="1154"/>
      <c r="BA3231" s="1154"/>
      <c r="BB3231" s="1154"/>
    </row>
    <row r="3232" spans="2:54" ht="15" customHeight="1">
      <c r="B3232" s="1155"/>
      <c r="C3232" s="3016" t="s">
        <v>1110</v>
      </c>
      <c r="D3232" s="3016"/>
      <c r="E3232" s="1146" t="s">
        <v>1127</v>
      </c>
      <c r="F3232" s="1106"/>
      <c r="G3232" s="441" t="s">
        <v>93</v>
      </c>
      <c r="H3232" s="441" t="s">
        <v>1103</v>
      </c>
      <c r="I3232" s="441" t="s">
        <v>1128</v>
      </c>
      <c r="J3232" s="441" t="s">
        <v>112</v>
      </c>
      <c r="K3232" s="1111" t="s">
        <v>1110</v>
      </c>
      <c r="L3232" s="441" t="s">
        <v>1120</v>
      </c>
      <c r="M3232" s="441" t="str">
        <f t="shared" si="196"/>
        <v>&lt;INSERT CONNECTION POINT NAME&gt;</v>
      </c>
      <c r="N3232" s="1111" t="s">
        <v>1111</v>
      </c>
      <c r="O3232" s="1112">
        <v>0</v>
      </c>
      <c r="P3232" s="1111"/>
      <c r="Q3232" s="2890"/>
      <c r="R3232" s="2093"/>
      <c r="S3232" s="2883"/>
      <c r="T3232" s="2883"/>
      <c r="U3232" s="2883"/>
      <c r="V3232" s="2883"/>
      <c r="W3232" s="2863"/>
      <c r="X3232" s="2863"/>
      <c r="Y3232" s="2863"/>
      <c r="Z3232" s="2863"/>
      <c r="AA3232" s="2864"/>
      <c r="AB3232" s="1125"/>
      <c r="AC3232" s="1151"/>
      <c r="AD3232" s="1152"/>
      <c r="AE3232" s="1153"/>
      <c r="AF3232" s="1153"/>
      <c r="AG3232" s="1153"/>
      <c r="AH3232" s="124"/>
      <c r="AI3232" s="124"/>
      <c r="AJ3232" s="124"/>
      <c r="AK3232" s="124"/>
      <c r="AL3232" s="1153"/>
      <c r="AM3232" s="124"/>
      <c r="AN3232" s="124"/>
      <c r="AO3232" s="1153"/>
      <c r="AP3232" s="1161"/>
      <c r="AQ3232" s="1153"/>
      <c r="AR3232" s="1154"/>
      <c r="AS3232" s="1154"/>
      <c r="AT3232" s="1154"/>
      <c r="AU3232" s="1154"/>
      <c r="AV3232" s="1154"/>
      <c r="AW3232" s="1154"/>
      <c r="AX3232" s="1154"/>
      <c r="AY3232" s="1154"/>
      <c r="AZ3232" s="1154"/>
      <c r="BA3232" s="1154"/>
      <c r="BB3232" s="1154"/>
    </row>
    <row r="3233" spans="2:54" ht="15" customHeight="1">
      <c r="B3233" s="1155"/>
      <c r="C3233" s="3017"/>
      <c r="D3233" s="3017"/>
      <c r="E3233" s="1146" t="s">
        <v>1130</v>
      </c>
      <c r="F3233" s="1106"/>
      <c r="G3233" s="441" t="s">
        <v>93</v>
      </c>
      <c r="H3233" s="441" t="s">
        <v>1103</v>
      </c>
      <c r="I3233" s="441" t="s">
        <v>1131</v>
      </c>
      <c r="J3233" s="441" t="s">
        <v>112</v>
      </c>
      <c r="K3233" s="1111" t="s">
        <v>1110</v>
      </c>
      <c r="L3233" s="441" t="s">
        <v>1120</v>
      </c>
      <c r="M3233" s="441" t="str">
        <f t="shared" si="196"/>
        <v>&lt;INSERT CONNECTION POINT NAME&gt;</v>
      </c>
      <c r="N3233" s="1111" t="s">
        <v>1111</v>
      </c>
      <c r="O3233" s="1112">
        <v>0</v>
      </c>
      <c r="P3233" s="1111"/>
      <c r="Q3233" s="2890"/>
      <c r="R3233" s="2093"/>
      <c r="S3233" s="2883"/>
      <c r="T3233" s="2883"/>
      <c r="U3233" s="2883"/>
      <c r="V3233" s="2883"/>
      <c r="W3233" s="2863"/>
      <c r="X3233" s="2863"/>
      <c r="Y3233" s="2863"/>
      <c r="Z3233" s="2863"/>
      <c r="AA3233" s="2864"/>
      <c r="AB3233" s="1125"/>
      <c r="AC3233" s="1151"/>
      <c r="AD3233" s="1152"/>
      <c r="AE3233" s="1153"/>
      <c r="AF3233" s="1153"/>
      <c r="AG3233" s="1153"/>
      <c r="AH3233" s="124"/>
      <c r="AI3233" s="124"/>
      <c r="AJ3233" s="124"/>
      <c r="AK3233" s="124"/>
      <c r="AL3233" s="1153"/>
      <c r="AM3233" s="124"/>
      <c r="AN3233" s="124"/>
      <c r="AO3233" s="1153"/>
      <c r="AP3233" s="1161"/>
      <c r="AQ3233" s="1153"/>
      <c r="AR3233" s="1154"/>
      <c r="AS3233" s="1154"/>
      <c r="AT3233" s="1154"/>
      <c r="AU3233" s="1154"/>
      <c r="AV3233" s="1154"/>
      <c r="AW3233" s="1154"/>
      <c r="AX3233" s="1154"/>
      <c r="AY3233" s="1154"/>
      <c r="AZ3233" s="1154"/>
      <c r="BA3233" s="1154"/>
      <c r="BB3233" s="1154"/>
    </row>
    <row r="3234" spans="2:54" ht="15" customHeight="1">
      <c r="B3234" s="1155"/>
      <c r="C3234" s="3016" t="s">
        <v>1112</v>
      </c>
      <c r="D3234" s="3016"/>
      <c r="E3234" s="1146" t="s">
        <v>1127</v>
      </c>
      <c r="F3234" s="1106"/>
      <c r="G3234" s="441" t="s">
        <v>93</v>
      </c>
      <c r="H3234" s="441" t="s">
        <v>1103</v>
      </c>
      <c r="I3234" s="441" t="s">
        <v>1128</v>
      </c>
      <c r="J3234" s="441" t="s">
        <v>112</v>
      </c>
      <c r="K3234" s="1111" t="s">
        <v>1112</v>
      </c>
      <c r="L3234" s="441" t="s">
        <v>1120</v>
      </c>
      <c r="M3234" s="441" t="str">
        <f t="shared" si="196"/>
        <v>&lt;INSERT CONNECTION POINT NAME&gt;</v>
      </c>
      <c r="N3234" s="1111" t="s">
        <v>1113</v>
      </c>
      <c r="O3234" s="1111" t="s">
        <v>1113</v>
      </c>
      <c r="P3234" s="1111"/>
      <c r="Q3234" s="2891"/>
      <c r="R3234" s="2866"/>
      <c r="S3234" s="2866"/>
      <c r="T3234" s="2866"/>
      <c r="U3234" s="2866"/>
      <c r="V3234" s="2866"/>
      <c r="W3234" s="2866"/>
      <c r="X3234" s="2866"/>
      <c r="Y3234" s="2866"/>
      <c r="Z3234" s="2866"/>
      <c r="AA3234" s="2099"/>
      <c r="AB3234" s="1125"/>
      <c r="AC3234" s="1151"/>
      <c r="AD3234" s="1152"/>
      <c r="AE3234" s="1153"/>
      <c r="AF3234" s="1153"/>
      <c r="AG3234" s="1153"/>
      <c r="AH3234" s="124"/>
      <c r="AI3234" s="124"/>
      <c r="AJ3234" s="124"/>
      <c r="AK3234" s="124"/>
      <c r="AL3234" s="1153"/>
      <c r="AM3234" s="124"/>
      <c r="AN3234" s="124"/>
      <c r="AO3234" s="1153"/>
      <c r="AP3234" s="1153"/>
      <c r="AQ3234" s="1153"/>
      <c r="AR3234" s="1154"/>
      <c r="AS3234" s="1154"/>
      <c r="AT3234" s="1154"/>
      <c r="AU3234" s="1154"/>
      <c r="AV3234" s="1154"/>
      <c r="AW3234" s="1154"/>
      <c r="AX3234" s="1154"/>
      <c r="AY3234" s="1154"/>
      <c r="AZ3234" s="1154"/>
      <c r="BA3234" s="1154"/>
      <c r="BB3234" s="1154"/>
    </row>
    <row r="3235" spans="2:54" ht="15" customHeight="1">
      <c r="B3235" s="1155"/>
      <c r="C3235" s="3017"/>
      <c r="D3235" s="3017"/>
      <c r="E3235" s="1146" t="s">
        <v>1130</v>
      </c>
      <c r="F3235" s="1106"/>
      <c r="G3235" s="441" t="s">
        <v>93</v>
      </c>
      <c r="H3235" s="441" t="s">
        <v>1103</v>
      </c>
      <c r="I3235" s="441" t="s">
        <v>1131</v>
      </c>
      <c r="J3235" s="441" t="s">
        <v>112</v>
      </c>
      <c r="K3235" s="1111" t="s">
        <v>1112</v>
      </c>
      <c r="L3235" s="441" t="s">
        <v>1120</v>
      </c>
      <c r="M3235" s="441" t="str">
        <f t="shared" si="196"/>
        <v>&lt;INSERT CONNECTION POINT NAME&gt;</v>
      </c>
      <c r="N3235" s="1111" t="s">
        <v>1113</v>
      </c>
      <c r="O3235" s="1111" t="s">
        <v>1113</v>
      </c>
      <c r="P3235" s="1111"/>
      <c r="Q3235" s="2891"/>
      <c r="R3235" s="2866"/>
      <c r="S3235" s="2866"/>
      <c r="T3235" s="2866"/>
      <c r="U3235" s="2866"/>
      <c r="V3235" s="2866"/>
      <c r="W3235" s="2866"/>
      <c r="X3235" s="2866"/>
      <c r="Y3235" s="2866"/>
      <c r="Z3235" s="2866"/>
      <c r="AA3235" s="2099"/>
      <c r="AB3235" s="1125"/>
      <c r="AC3235" s="1151"/>
      <c r="AD3235" s="1152"/>
      <c r="AE3235" s="1153"/>
      <c r="AF3235" s="1153"/>
      <c r="AG3235" s="1153"/>
      <c r="AH3235" s="124"/>
      <c r="AI3235" s="124"/>
      <c r="AJ3235" s="124"/>
      <c r="AK3235" s="124"/>
      <c r="AL3235" s="1153"/>
      <c r="AM3235" s="124"/>
      <c r="AN3235" s="124"/>
      <c r="AO3235" s="1153"/>
      <c r="AP3235" s="1153"/>
      <c r="AQ3235" s="1153"/>
      <c r="AR3235" s="1154"/>
      <c r="AS3235" s="1154"/>
      <c r="AT3235" s="1154"/>
      <c r="AU3235" s="1154"/>
      <c r="AV3235" s="1154"/>
      <c r="AW3235" s="1154"/>
      <c r="AX3235" s="1154"/>
      <c r="AY3235" s="1154"/>
      <c r="AZ3235" s="1154"/>
      <c r="BA3235" s="1154"/>
      <c r="BB3235" s="1154"/>
    </row>
    <row r="3236" spans="2:54" ht="15" customHeight="1">
      <c r="B3236" s="1155"/>
      <c r="C3236" s="3016" t="s">
        <v>1134</v>
      </c>
      <c r="D3236" s="3016" t="s">
        <v>833</v>
      </c>
      <c r="E3236" s="1146" t="s">
        <v>1127</v>
      </c>
      <c r="F3236" s="1106"/>
      <c r="G3236" s="441" t="s">
        <v>93</v>
      </c>
      <c r="H3236" s="441" t="s">
        <v>1103</v>
      </c>
      <c r="I3236" s="441" t="s">
        <v>1128</v>
      </c>
      <c r="J3236" s="441" t="s">
        <v>112</v>
      </c>
      <c r="K3236" s="1111" t="s">
        <v>1134</v>
      </c>
      <c r="L3236" s="441" t="s">
        <v>1120</v>
      </c>
      <c r="M3236" s="441" t="str">
        <f t="shared" si="196"/>
        <v>&lt;INSERT CONNECTION POINT NAME&gt;</v>
      </c>
      <c r="N3236" s="1111" t="s">
        <v>1115</v>
      </c>
      <c r="O3236" s="1111" t="s">
        <v>833</v>
      </c>
      <c r="P3236" s="1111"/>
      <c r="Q3236" s="2892"/>
      <c r="R3236" s="2096"/>
      <c r="S3236" s="2870"/>
      <c r="T3236" s="2870"/>
      <c r="U3236" s="2870"/>
      <c r="V3236" s="2870"/>
      <c r="W3236" s="2870"/>
      <c r="X3236" s="2870"/>
      <c r="Y3236" s="2870"/>
      <c r="Z3236" s="2870"/>
      <c r="AA3236" s="2871"/>
      <c r="AB3236" s="1125"/>
      <c r="AC3236" s="1151"/>
      <c r="AD3236" s="1152"/>
      <c r="AE3236" s="1153"/>
      <c r="AF3236" s="1153"/>
      <c r="AG3236" s="1153"/>
      <c r="AH3236" s="124"/>
      <c r="AI3236" s="124"/>
      <c r="AJ3236" s="124"/>
      <c r="AK3236" s="124"/>
      <c r="AL3236" s="1153"/>
      <c r="AM3236" s="124"/>
      <c r="AN3236" s="124"/>
      <c r="AO3236" s="1153"/>
      <c r="AP3236" s="1153"/>
      <c r="AQ3236" s="1153"/>
      <c r="AR3236" s="1154"/>
      <c r="AS3236" s="1154"/>
      <c r="AT3236" s="1154"/>
      <c r="AU3236" s="1154"/>
      <c r="AV3236" s="1154"/>
      <c r="AW3236" s="1154"/>
      <c r="AX3236" s="1154"/>
      <c r="AY3236" s="1154"/>
      <c r="AZ3236" s="1154"/>
      <c r="BA3236" s="1154"/>
      <c r="BB3236" s="1154"/>
    </row>
    <row r="3237" spans="2:54" ht="15" customHeight="1">
      <c r="B3237" s="1155"/>
      <c r="C3237" s="3017"/>
      <c r="D3237" s="3017"/>
      <c r="E3237" s="1146" t="s">
        <v>1130</v>
      </c>
      <c r="F3237" s="1106"/>
      <c r="G3237" s="441" t="s">
        <v>93</v>
      </c>
      <c r="H3237" s="441" t="s">
        <v>1103</v>
      </c>
      <c r="I3237" s="441" t="s">
        <v>1131</v>
      </c>
      <c r="J3237" s="441" t="s">
        <v>112</v>
      </c>
      <c r="K3237" s="1111" t="s">
        <v>1134</v>
      </c>
      <c r="L3237" s="441" t="s">
        <v>1120</v>
      </c>
      <c r="M3237" s="441" t="str">
        <f t="shared" si="196"/>
        <v>&lt;INSERT CONNECTION POINT NAME&gt;</v>
      </c>
      <c r="N3237" s="1111" t="s">
        <v>1115</v>
      </c>
      <c r="O3237" s="1111" t="s">
        <v>833</v>
      </c>
      <c r="P3237" s="1111"/>
      <c r="Q3237" s="2892"/>
      <c r="R3237" s="2096"/>
      <c r="S3237" s="2870"/>
      <c r="T3237" s="2870"/>
      <c r="U3237" s="2870"/>
      <c r="V3237" s="2870"/>
      <c r="W3237" s="2870"/>
      <c r="X3237" s="2870"/>
      <c r="Y3237" s="2870"/>
      <c r="Z3237" s="2870"/>
      <c r="AA3237" s="2871"/>
      <c r="AB3237" s="1125"/>
      <c r="AC3237" s="1151"/>
      <c r="AD3237" s="1152"/>
      <c r="AE3237" s="1153"/>
      <c r="AF3237" s="1153"/>
      <c r="AG3237" s="1153"/>
      <c r="AH3237" s="124"/>
      <c r="AI3237" s="124"/>
      <c r="AJ3237" s="124"/>
      <c r="AK3237" s="124"/>
      <c r="AL3237" s="1153"/>
      <c r="AM3237" s="124"/>
      <c r="AN3237" s="124"/>
      <c r="AO3237" s="1153"/>
      <c r="AP3237" s="1153"/>
      <c r="AQ3237" s="1153"/>
      <c r="AR3237" s="1154"/>
      <c r="AS3237" s="1154"/>
      <c r="AT3237" s="1154"/>
      <c r="AU3237" s="1154"/>
      <c r="AV3237" s="1154"/>
      <c r="AW3237" s="1154"/>
      <c r="AX3237" s="1154"/>
      <c r="AY3237" s="1154"/>
      <c r="AZ3237" s="1154"/>
      <c r="BA3237" s="1154"/>
      <c r="BB3237" s="1154"/>
    </row>
    <row r="3238" spans="2:54" ht="15" customHeight="1">
      <c r="B3238" s="1155"/>
      <c r="C3238" s="3016" t="s">
        <v>1135</v>
      </c>
      <c r="D3238" s="3016" t="s">
        <v>833</v>
      </c>
      <c r="E3238" s="1146" t="s">
        <v>1127</v>
      </c>
      <c r="F3238" s="1106"/>
      <c r="G3238" s="441" t="s">
        <v>93</v>
      </c>
      <c r="H3238" s="441" t="s">
        <v>1103</v>
      </c>
      <c r="I3238" s="441" t="s">
        <v>1128</v>
      </c>
      <c r="J3238" s="441" t="s">
        <v>112</v>
      </c>
      <c r="K3238" s="1111" t="s">
        <v>1135</v>
      </c>
      <c r="L3238" s="441" t="s">
        <v>1120</v>
      </c>
      <c r="M3238" s="441" t="str">
        <f t="shared" si="196"/>
        <v>&lt;INSERT CONNECTION POINT NAME&gt;</v>
      </c>
      <c r="N3238" s="1111" t="s">
        <v>1106</v>
      </c>
      <c r="O3238" s="1111" t="s">
        <v>833</v>
      </c>
      <c r="P3238" s="1111"/>
      <c r="Q3238" s="2892"/>
      <c r="R3238" s="2096"/>
      <c r="S3238" s="2870"/>
      <c r="T3238" s="2870"/>
      <c r="U3238" s="2870"/>
      <c r="V3238" s="2870"/>
      <c r="W3238" s="2870"/>
      <c r="X3238" s="2870"/>
      <c r="Y3238" s="2870"/>
      <c r="Z3238" s="2870"/>
      <c r="AA3238" s="2871"/>
      <c r="AB3238" s="1125"/>
      <c r="AC3238" s="1151"/>
      <c r="AD3238" s="1152"/>
      <c r="AE3238" s="1153"/>
      <c r="AF3238" s="1153"/>
      <c r="AG3238" s="1153"/>
      <c r="AH3238" s="124"/>
      <c r="AI3238" s="124"/>
      <c r="AJ3238" s="124"/>
      <c r="AK3238" s="124"/>
      <c r="AL3238" s="1153"/>
      <c r="AM3238" s="124"/>
      <c r="AN3238" s="124"/>
      <c r="AO3238" s="1153"/>
      <c r="AP3238" s="1153"/>
      <c r="AQ3238" s="1153"/>
      <c r="AR3238" s="1154"/>
      <c r="AS3238" s="1154"/>
      <c r="AT3238" s="1154"/>
      <c r="AU3238" s="1154"/>
      <c r="AV3238" s="1154"/>
      <c r="AW3238" s="1154"/>
      <c r="AX3238" s="1154"/>
      <c r="AY3238" s="1154"/>
      <c r="AZ3238" s="1154"/>
      <c r="BA3238" s="1154"/>
      <c r="BB3238" s="1154"/>
    </row>
    <row r="3239" spans="2:54" ht="15" customHeight="1">
      <c r="B3239" s="1155"/>
      <c r="C3239" s="3017"/>
      <c r="D3239" s="3017"/>
      <c r="E3239" s="1146" t="s">
        <v>1130</v>
      </c>
      <c r="F3239" s="1106"/>
      <c r="G3239" s="441" t="s">
        <v>93</v>
      </c>
      <c r="H3239" s="441" t="s">
        <v>1103</v>
      </c>
      <c r="I3239" s="441" t="s">
        <v>1131</v>
      </c>
      <c r="J3239" s="441" t="s">
        <v>112</v>
      </c>
      <c r="K3239" s="1111" t="s">
        <v>1135</v>
      </c>
      <c r="L3239" s="441" t="s">
        <v>1120</v>
      </c>
      <c r="M3239" s="441" t="str">
        <f t="shared" si="196"/>
        <v>&lt;INSERT CONNECTION POINT NAME&gt;</v>
      </c>
      <c r="N3239" s="1111" t="s">
        <v>1106</v>
      </c>
      <c r="O3239" s="1111" t="s">
        <v>833</v>
      </c>
      <c r="P3239" s="1111"/>
      <c r="Q3239" s="2892"/>
      <c r="R3239" s="2096"/>
      <c r="S3239" s="2870"/>
      <c r="T3239" s="2870"/>
      <c r="U3239" s="2870"/>
      <c r="V3239" s="2870"/>
      <c r="W3239" s="2870"/>
      <c r="X3239" s="2870"/>
      <c r="Y3239" s="2870"/>
      <c r="Z3239" s="2870"/>
      <c r="AA3239" s="2871"/>
      <c r="AB3239" s="1125"/>
      <c r="AC3239" s="1151"/>
      <c r="AD3239" s="1152"/>
      <c r="AE3239" s="1153"/>
      <c r="AF3239" s="1153"/>
      <c r="AG3239" s="1153"/>
      <c r="AH3239" s="124"/>
      <c r="AI3239" s="124"/>
      <c r="AJ3239" s="124"/>
      <c r="AK3239" s="124"/>
      <c r="AL3239" s="1153"/>
      <c r="AM3239" s="124"/>
      <c r="AN3239" s="124"/>
      <c r="AO3239" s="1153"/>
      <c r="AP3239" s="1153"/>
      <c r="AQ3239" s="1153"/>
      <c r="AR3239" s="1154"/>
      <c r="AS3239" s="1154"/>
      <c r="AT3239" s="1154"/>
      <c r="AU3239" s="1154"/>
      <c r="AV3239" s="1154"/>
      <c r="AW3239" s="1154"/>
      <c r="AX3239" s="1154"/>
      <c r="AY3239" s="1154"/>
      <c r="AZ3239" s="1154"/>
      <c r="BA3239" s="1154"/>
      <c r="BB3239" s="1154"/>
    </row>
    <row r="3240" spans="2:54" ht="15" customHeight="1">
      <c r="B3240" s="1155"/>
      <c r="C3240" s="3016" t="s">
        <v>1135</v>
      </c>
      <c r="D3240" s="3016" t="s">
        <v>842</v>
      </c>
      <c r="E3240" s="1146" t="s">
        <v>1127</v>
      </c>
      <c r="F3240" s="1106"/>
      <c r="G3240" s="441" t="s">
        <v>93</v>
      </c>
      <c r="H3240" s="441" t="s">
        <v>1103</v>
      </c>
      <c r="I3240" s="441" t="s">
        <v>1128</v>
      </c>
      <c r="J3240" s="441" t="s">
        <v>112</v>
      </c>
      <c r="K3240" s="1111" t="s">
        <v>1135</v>
      </c>
      <c r="L3240" s="441" t="s">
        <v>1120</v>
      </c>
      <c r="M3240" s="441" t="str">
        <f t="shared" si="196"/>
        <v>&lt;INSERT CONNECTION POINT NAME&gt;</v>
      </c>
      <c r="N3240" s="1111" t="s">
        <v>1106</v>
      </c>
      <c r="O3240" s="1111" t="s">
        <v>842</v>
      </c>
      <c r="P3240" s="1111"/>
      <c r="Q3240" s="2892"/>
      <c r="R3240" s="2096"/>
      <c r="S3240" s="2870"/>
      <c r="T3240" s="2870"/>
      <c r="U3240" s="2870"/>
      <c r="V3240" s="2870"/>
      <c r="W3240" s="2870"/>
      <c r="X3240" s="2870"/>
      <c r="Y3240" s="2870"/>
      <c r="Z3240" s="2870"/>
      <c r="AA3240" s="2871"/>
      <c r="AB3240" s="1125"/>
      <c r="AC3240" s="1151"/>
      <c r="AD3240" s="1152"/>
      <c r="AE3240" s="1153"/>
      <c r="AF3240" s="1153"/>
      <c r="AG3240" s="1153"/>
      <c r="AH3240" s="124"/>
      <c r="AI3240" s="124"/>
      <c r="AJ3240" s="124"/>
      <c r="AK3240" s="124"/>
      <c r="AL3240" s="1153"/>
      <c r="AM3240" s="124"/>
      <c r="AN3240" s="124"/>
      <c r="AO3240" s="1153"/>
      <c r="AP3240" s="1153"/>
      <c r="AQ3240" s="1153"/>
      <c r="AR3240" s="1154"/>
      <c r="AS3240" s="1154"/>
      <c r="AT3240" s="1154"/>
      <c r="AU3240" s="1154"/>
      <c r="AV3240" s="1154"/>
      <c r="AW3240" s="1154"/>
      <c r="AX3240" s="1154"/>
      <c r="AY3240" s="1154"/>
      <c r="AZ3240" s="1154"/>
      <c r="BA3240" s="1154"/>
      <c r="BB3240" s="1154"/>
    </row>
    <row r="3241" spans="2:54" ht="15" customHeight="1">
      <c r="B3241" s="1155"/>
      <c r="C3241" s="3017"/>
      <c r="D3241" s="3017"/>
      <c r="E3241" s="1146" t="s">
        <v>1130</v>
      </c>
      <c r="F3241" s="1106"/>
      <c r="G3241" s="441" t="s">
        <v>93</v>
      </c>
      <c r="H3241" s="441" t="s">
        <v>1103</v>
      </c>
      <c r="I3241" s="441" t="s">
        <v>1131</v>
      </c>
      <c r="J3241" s="441" t="s">
        <v>112</v>
      </c>
      <c r="K3241" s="1111" t="s">
        <v>1135</v>
      </c>
      <c r="L3241" s="441" t="s">
        <v>1120</v>
      </c>
      <c r="M3241" s="441" t="str">
        <f t="shared" si="196"/>
        <v>&lt;INSERT CONNECTION POINT NAME&gt;</v>
      </c>
      <c r="N3241" s="1111" t="s">
        <v>1106</v>
      </c>
      <c r="O3241" s="1111" t="s">
        <v>842</v>
      </c>
      <c r="P3241" s="1111"/>
      <c r="Q3241" s="2892"/>
      <c r="R3241" s="2096"/>
      <c r="S3241" s="2870"/>
      <c r="T3241" s="2870"/>
      <c r="U3241" s="2870"/>
      <c r="V3241" s="2870"/>
      <c r="W3241" s="2870"/>
      <c r="X3241" s="2870"/>
      <c r="Y3241" s="2870"/>
      <c r="Z3241" s="2870"/>
      <c r="AA3241" s="2871"/>
      <c r="AB3241" s="1125"/>
      <c r="AC3241" s="1151"/>
      <c r="AD3241" s="1152"/>
      <c r="AE3241" s="1153"/>
      <c r="AF3241" s="1153"/>
      <c r="AG3241" s="1153"/>
      <c r="AH3241" s="124"/>
      <c r="AI3241" s="124"/>
      <c r="AJ3241" s="124"/>
      <c r="AK3241" s="124"/>
      <c r="AL3241" s="1153"/>
      <c r="AM3241" s="124"/>
      <c r="AN3241" s="124"/>
      <c r="AO3241" s="1153"/>
      <c r="AP3241" s="1153"/>
      <c r="AQ3241" s="1153"/>
      <c r="AR3241" s="1154"/>
      <c r="AS3241" s="1154"/>
      <c r="AT3241" s="1154"/>
      <c r="AU3241" s="1154"/>
      <c r="AV3241" s="1154"/>
      <c r="AW3241" s="1154"/>
      <c r="AX3241" s="1154"/>
      <c r="AY3241" s="1154"/>
      <c r="AZ3241" s="1154"/>
      <c r="BA3241" s="1154"/>
      <c r="BB3241" s="1154"/>
    </row>
    <row r="3242" spans="2:54" ht="15" customHeight="1">
      <c r="B3242" s="1155"/>
      <c r="C3242" s="3016" t="s">
        <v>1136</v>
      </c>
      <c r="D3242" s="3016" t="s">
        <v>833</v>
      </c>
      <c r="E3242" s="1146" t="s">
        <v>1127</v>
      </c>
      <c r="F3242" s="1106"/>
      <c r="G3242" s="441" t="s">
        <v>93</v>
      </c>
      <c r="H3242" s="441" t="s">
        <v>1103</v>
      </c>
      <c r="I3242" s="441" t="s">
        <v>1128</v>
      </c>
      <c r="J3242" s="441" t="s">
        <v>112</v>
      </c>
      <c r="K3242" s="1111" t="s">
        <v>1136</v>
      </c>
      <c r="L3242" s="441" t="s">
        <v>1120</v>
      </c>
      <c r="M3242" s="441" t="str">
        <f t="shared" si="196"/>
        <v>&lt;INSERT CONNECTION POINT NAME&gt;</v>
      </c>
      <c r="N3242" s="1111" t="s">
        <v>1106</v>
      </c>
      <c r="O3242" s="1111" t="s">
        <v>833</v>
      </c>
      <c r="P3242" s="1111"/>
      <c r="Q3242" s="2892"/>
      <c r="R3242" s="2096"/>
      <c r="S3242" s="2870"/>
      <c r="T3242" s="2870"/>
      <c r="U3242" s="2870"/>
      <c r="V3242" s="2870"/>
      <c r="W3242" s="2870"/>
      <c r="X3242" s="2870"/>
      <c r="Y3242" s="2870"/>
      <c r="Z3242" s="2870"/>
      <c r="AA3242" s="2871"/>
      <c r="AB3242" s="1125"/>
      <c r="AC3242" s="1151"/>
      <c r="AD3242" s="1152"/>
      <c r="AE3242" s="1153"/>
      <c r="AF3242" s="1153"/>
      <c r="AG3242" s="1153"/>
      <c r="AH3242" s="124"/>
      <c r="AI3242" s="124"/>
      <c r="AJ3242" s="124"/>
      <c r="AK3242" s="124"/>
      <c r="AL3242" s="1153"/>
      <c r="AM3242" s="124"/>
      <c r="AN3242" s="124"/>
      <c r="AO3242" s="1153"/>
      <c r="AP3242" s="1153"/>
      <c r="AQ3242" s="1153"/>
      <c r="AR3242" s="1154"/>
      <c r="AS3242" s="1154"/>
      <c r="AT3242" s="1154"/>
      <c r="AU3242" s="1154"/>
      <c r="AV3242" s="1154"/>
      <c r="AW3242" s="1154"/>
      <c r="AX3242" s="1154"/>
      <c r="AY3242" s="1154"/>
      <c r="AZ3242" s="1154"/>
      <c r="BA3242" s="1154"/>
      <c r="BB3242" s="1154"/>
    </row>
    <row r="3243" spans="2:54" ht="15" customHeight="1">
      <c r="B3243" s="1155"/>
      <c r="C3243" s="3017"/>
      <c r="D3243" s="3017"/>
      <c r="E3243" s="1146" t="s">
        <v>1130</v>
      </c>
      <c r="F3243" s="1106"/>
      <c r="G3243" s="441" t="s">
        <v>93</v>
      </c>
      <c r="H3243" s="441" t="s">
        <v>1103</v>
      </c>
      <c r="I3243" s="441" t="s">
        <v>1131</v>
      </c>
      <c r="J3243" s="441" t="s">
        <v>112</v>
      </c>
      <c r="K3243" s="1111" t="s">
        <v>1136</v>
      </c>
      <c r="L3243" s="441" t="s">
        <v>1120</v>
      </c>
      <c r="M3243" s="441" t="str">
        <f t="shared" si="196"/>
        <v>&lt;INSERT CONNECTION POINT NAME&gt;</v>
      </c>
      <c r="N3243" s="1111" t="s">
        <v>1106</v>
      </c>
      <c r="O3243" s="1111" t="s">
        <v>833</v>
      </c>
      <c r="P3243" s="1111"/>
      <c r="Q3243" s="2100"/>
      <c r="R3243" s="2101"/>
      <c r="S3243" s="2102"/>
      <c r="T3243" s="2102"/>
      <c r="U3243" s="2102"/>
      <c r="V3243" s="2102"/>
      <c r="W3243" s="2102"/>
      <c r="X3243" s="2102"/>
      <c r="Y3243" s="2102"/>
      <c r="Z3243" s="2102"/>
      <c r="AA3243" s="2103"/>
      <c r="AB3243" s="1125"/>
      <c r="AC3243" s="1151"/>
      <c r="AD3243" s="1152"/>
      <c r="AE3243" s="1153"/>
      <c r="AF3243" s="1153"/>
      <c r="AG3243" s="1153"/>
      <c r="AH3243" s="124"/>
      <c r="AI3243" s="124"/>
      <c r="AJ3243" s="124"/>
      <c r="AK3243" s="124"/>
      <c r="AL3243" s="1153"/>
      <c r="AM3243" s="124"/>
      <c r="AN3243" s="124"/>
      <c r="AO3243" s="1153"/>
      <c r="AP3243" s="1153"/>
      <c r="AQ3243" s="1153"/>
      <c r="AR3243" s="1154"/>
      <c r="AS3243" s="1154"/>
      <c r="AT3243" s="1154"/>
      <c r="AU3243" s="1154"/>
      <c r="AV3243" s="1154"/>
      <c r="AW3243" s="1154"/>
      <c r="AX3243" s="1154"/>
      <c r="AY3243" s="1154"/>
      <c r="AZ3243" s="1154"/>
      <c r="BA3243" s="1154"/>
      <c r="BB3243" s="1154"/>
    </row>
    <row r="3244" spans="2:54" ht="15" customHeight="1">
      <c r="B3244" s="1155"/>
      <c r="C3244" s="3016" t="s">
        <v>1136</v>
      </c>
      <c r="D3244" s="3016" t="s">
        <v>842</v>
      </c>
      <c r="E3244" s="1146" t="s">
        <v>1127</v>
      </c>
      <c r="F3244" s="1106"/>
      <c r="G3244" s="441" t="s">
        <v>93</v>
      </c>
      <c r="H3244" s="441" t="s">
        <v>1103</v>
      </c>
      <c r="I3244" s="441" t="s">
        <v>1128</v>
      </c>
      <c r="J3244" s="441" t="s">
        <v>112</v>
      </c>
      <c r="K3244" s="1111" t="s">
        <v>1136</v>
      </c>
      <c r="L3244" s="441" t="s">
        <v>1120</v>
      </c>
      <c r="M3244" s="441" t="str">
        <f t="shared" si="196"/>
        <v>&lt;INSERT CONNECTION POINT NAME&gt;</v>
      </c>
      <c r="N3244" s="1111" t="s">
        <v>1106</v>
      </c>
      <c r="O3244" s="1111" t="s">
        <v>842</v>
      </c>
      <c r="P3244" s="1111"/>
      <c r="Q3244" s="2100"/>
      <c r="R3244" s="2101"/>
      <c r="S3244" s="2102"/>
      <c r="T3244" s="2102"/>
      <c r="U3244" s="2102"/>
      <c r="V3244" s="2102"/>
      <c r="W3244" s="2102"/>
      <c r="X3244" s="2102"/>
      <c r="Y3244" s="2102"/>
      <c r="Z3244" s="2102"/>
      <c r="AA3244" s="2103"/>
      <c r="AB3244" s="1125"/>
      <c r="AC3244" s="1151"/>
      <c r="AD3244" s="1152"/>
      <c r="AE3244" s="1153"/>
      <c r="AF3244" s="1153"/>
      <c r="AG3244" s="1153"/>
      <c r="AH3244" s="124"/>
      <c r="AI3244" s="124"/>
      <c r="AJ3244" s="124"/>
      <c r="AK3244" s="124"/>
      <c r="AL3244" s="1153"/>
      <c r="AM3244" s="124"/>
      <c r="AN3244" s="124"/>
      <c r="AO3244" s="1153"/>
      <c r="AP3244" s="1153"/>
      <c r="AQ3244" s="1153"/>
      <c r="AR3244" s="1154"/>
      <c r="AS3244" s="1154"/>
      <c r="AT3244" s="1154"/>
      <c r="AU3244" s="1154"/>
      <c r="AV3244" s="1154"/>
      <c r="AW3244" s="1154"/>
      <c r="AX3244" s="1154"/>
      <c r="AY3244" s="1154"/>
      <c r="AZ3244" s="1154"/>
      <c r="BA3244" s="1154"/>
      <c r="BB3244" s="1154"/>
    </row>
    <row r="3245" spans="2:54" ht="15" customHeight="1" thickBot="1">
      <c r="B3245" s="2872"/>
      <c r="C3245" s="3018"/>
      <c r="D3245" s="3018"/>
      <c r="E3245" s="2873" t="s">
        <v>1130</v>
      </c>
      <c r="F3245" s="1106"/>
      <c r="G3245" s="441" t="s">
        <v>93</v>
      </c>
      <c r="H3245" s="441" t="s">
        <v>1103</v>
      </c>
      <c r="I3245" s="441" t="s">
        <v>1131</v>
      </c>
      <c r="J3245" s="441" t="s">
        <v>112</v>
      </c>
      <c r="K3245" s="1111" t="s">
        <v>1136</v>
      </c>
      <c r="L3245" s="441" t="s">
        <v>1120</v>
      </c>
      <c r="M3245" s="441" t="str">
        <f t="shared" si="196"/>
        <v>&lt;INSERT CONNECTION POINT NAME&gt;</v>
      </c>
      <c r="N3245" s="1111" t="s">
        <v>1106</v>
      </c>
      <c r="O3245" s="1111" t="s">
        <v>842</v>
      </c>
      <c r="P3245" s="1111"/>
      <c r="Q3245" s="2893"/>
      <c r="R3245" s="2894"/>
      <c r="S3245" s="2877"/>
      <c r="T3245" s="2877"/>
      <c r="U3245" s="2877"/>
      <c r="V3245" s="2877"/>
      <c r="W3245" s="2877"/>
      <c r="X3245" s="2877"/>
      <c r="Y3245" s="2877"/>
      <c r="Z3245" s="2877"/>
      <c r="AA3245" s="2878"/>
      <c r="AB3245" s="1162"/>
      <c r="AC3245" s="1151"/>
      <c r="AD3245" s="1152"/>
      <c r="AE3245" s="1153"/>
      <c r="AF3245" s="1153"/>
      <c r="AG3245" s="1153"/>
      <c r="AH3245" s="124"/>
      <c r="AI3245" s="124"/>
      <c r="AJ3245" s="124"/>
      <c r="AK3245" s="124"/>
      <c r="AL3245" s="1153"/>
      <c r="AM3245" s="124"/>
      <c r="AN3245" s="124"/>
      <c r="AO3245" s="1153"/>
      <c r="AP3245" s="1153"/>
      <c r="AQ3245" s="1153"/>
      <c r="AR3245" s="1154"/>
      <c r="AS3245" s="1154"/>
      <c r="AT3245" s="1154"/>
      <c r="AU3245" s="1154"/>
      <c r="AV3245" s="1154"/>
      <c r="AW3245" s="1154"/>
      <c r="AX3245" s="1154"/>
      <c r="AY3245" s="1154"/>
      <c r="AZ3245" s="1154"/>
      <c r="BA3245" s="1154"/>
      <c r="BB3245" s="1154"/>
    </row>
    <row r="3246" spans="2:54" ht="15" customHeight="1">
      <c r="B3246" s="1145" t="s">
        <v>1125</v>
      </c>
      <c r="C3246" s="3019" t="s">
        <v>1126</v>
      </c>
      <c r="D3246" s="3019" t="s">
        <v>842</v>
      </c>
      <c r="E3246" s="1146" t="s">
        <v>1127</v>
      </c>
      <c r="F3246" s="1106"/>
      <c r="G3246" s="441" t="s">
        <v>93</v>
      </c>
      <c r="H3246" s="441" t="s">
        <v>1103</v>
      </c>
      <c r="I3246" s="441" t="s">
        <v>1128</v>
      </c>
      <c r="J3246" s="441" t="s">
        <v>112</v>
      </c>
      <c r="K3246" s="441" t="s">
        <v>1126</v>
      </c>
      <c r="L3246" s="441" t="s">
        <v>1120</v>
      </c>
      <c r="M3246" s="441" t="str">
        <f t="shared" ref="M3246" si="198">B3246</f>
        <v>&lt;INSERT CONNECTION POINT NAME&gt;</v>
      </c>
      <c r="N3246" s="441" t="s">
        <v>1129</v>
      </c>
      <c r="O3246" s="441" t="s">
        <v>842</v>
      </c>
      <c r="P3246" s="1111"/>
      <c r="Q3246" s="1147"/>
      <c r="R3246" s="1148"/>
      <c r="S3246" s="1149"/>
      <c r="T3246" s="1149"/>
      <c r="U3246" s="1149"/>
      <c r="V3246" s="1149"/>
      <c r="W3246" s="1149"/>
      <c r="X3246" s="1149"/>
      <c r="Y3246" s="1149"/>
      <c r="Z3246" s="1149"/>
      <c r="AA3246" s="1150"/>
      <c r="AC3246" s="124"/>
      <c r="AD3246" s="124"/>
      <c r="AE3246" s="124"/>
      <c r="AF3246" s="124"/>
      <c r="AG3246" s="124"/>
      <c r="AH3246" s="124"/>
      <c r="AI3246" s="124"/>
      <c r="AJ3246" s="124"/>
      <c r="AK3246" s="124"/>
      <c r="AL3246" s="124"/>
      <c r="AM3246" s="124"/>
      <c r="AN3246" s="124"/>
      <c r="AO3246" s="124"/>
      <c r="AP3246" s="124"/>
      <c r="AQ3246" s="124"/>
      <c r="AR3246" s="124"/>
      <c r="AS3246" s="124"/>
      <c r="AT3246" s="124"/>
      <c r="AU3246" s="124"/>
      <c r="AV3246" s="124"/>
      <c r="AW3246" s="124"/>
      <c r="AX3246" s="124"/>
      <c r="AY3246" s="124"/>
      <c r="AZ3246" s="124"/>
      <c r="BA3246" s="124"/>
      <c r="BB3246" s="124"/>
    </row>
    <row r="3247" spans="2:54" ht="15" customHeight="1">
      <c r="B3247" s="1155"/>
      <c r="C3247" s="3017"/>
      <c r="D3247" s="3017"/>
      <c r="E3247" s="1146" t="s">
        <v>1130</v>
      </c>
      <c r="F3247" s="1106"/>
      <c r="G3247" s="441" t="s">
        <v>93</v>
      </c>
      <c r="H3247" s="441" t="s">
        <v>1103</v>
      </c>
      <c r="I3247" s="441" t="s">
        <v>1131</v>
      </c>
      <c r="J3247" s="441" t="s">
        <v>112</v>
      </c>
      <c r="K3247" s="441" t="s">
        <v>1126</v>
      </c>
      <c r="L3247" s="441" t="s">
        <v>1120</v>
      </c>
      <c r="M3247" s="441" t="str">
        <f t="shared" si="196"/>
        <v>&lt;INSERT CONNECTION POINT NAME&gt;</v>
      </c>
      <c r="N3247" s="441" t="s">
        <v>1129</v>
      </c>
      <c r="O3247" s="441" t="s">
        <v>842</v>
      </c>
      <c r="P3247" s="1111"/>
      <c r="Q3247" s="1156"/>
      <c r="R3247" s="1157"/>
      <c r="S3247" s="1158"/>
      <c r="T3247" s="1158"/>
      <c r="U3247" s="1158"/>
      <c r="V3247" s="1158"/>
      <c r="W3247" s="1158"/>
      <c r="X3247" s="1158"/>
      <c r="Y3247" s="1158"/>
      <c r="Z3247" s="1158"/>
      <c r="AA3247" s="1159"/>
      <c r="AC3247" s="124"/>
      <c r="AD3247" s="124"/>
      <c r="AE3247" s="124"/>
      <c r="AF3247" s="124"/>
      <c r="AG3247" s="124"/>
      <c r="AH3247" s="124"/>
      <c r="AI3247" s="124"/>
      <c r="AJ3247" s="124"/>
      <c r="AK3247" s="124"/>
      <c r="AL3247" s="124"/>
      <c r="AM3247" s="124"/>
      <c r="AN3247" s="124"/>
      <c r="AO3247" s="124"/>
      <c r="AP3247" s="124"/>
      <c r="AQ3247" s="124"/>
      <c r="AR3247" s="124"/>
      <c r="AS3247" s="124"/>
      <c r="AT3247" s="124"/>
      <c r="AU3247" s="124"/>
      <c r="AV3247" s="124"/>
      <c r="AW3247" s="124"/>
      <c r="AX3247" s="124"/>
      <c r="AY3247" s="124"/>
      <c r="AZ3247" s="124"/>
      <c r="BA3247" s="124"/>
      <c r="BB3247" s="124"/>
    </row>
    <row r="3248" spans="2:54" ht="15" customHeight="1">
      <c r="B3248" s="1155"/>
      <c r="C3248" s="3016" t="s">
        <v>1132</v>
      </c>
      <c r="D3248" s="3016" t="s">
        <v>833</v>
      </c>
      <c r="E3248" s="1146" t="s">
        <v>1127</v>
      </c>
      <c r="F3248" s="1106"/>
      <c r="G3248" s="441" t="s">
        <v>93</v>
      </c>
      <c r="H3248" s="441" t="s">
        <v>1103</v>
      </c>
      <c r="I3248" s="441" t="s">
        <v>1128</v>
      </c>
      <c r="J3248" s="441" t="s">
        <v>112</v>
      </c>
      <c r="K3248" s="1111" t="s">
        <v>1132</v>
      </c>
      <c r="L3248" s="441" t="s">
        <v>1120</v>
      </c>
      <c r="M3248" s="441" t="str">
        <f t="shared" si="196"/>
        <v>&lt;INSERT CONNECTION POINT NAME&gt;</v>
      </c>
      <c r="N3248" s="1111" t="s">
        <v>1106</v>
      </c>
      <c r="O3248" s="1111" t="s">
        <v>833</v>
      </c>
      <c r="P3248" s="1111"/>
      <c r="Q3248" s="2850"/>
      <c r="R3248" s="2097"/>
      <c r="S3248" s="2851"/>
      <c r="T3248" s="2851"/>
      <c r="U3248" s="2851"/>
      <c r="V3248" s="2851"/>
      <c r="W3248" s="2852"/>
      <c r="X3248" s="2852"/>
      <c r="Y3248" s="2852"/>
      <c r="Z3248" s="2852"/>
      <c r="AA3248" s="2853"/>
      <c r="AC3248" s="124"/>
      <c r="AD3248" s="124"/>
      <c r="AE3248" s="124"/>
      <c r="AF3248" s="124"/>
      <c r="AG3248" s="124"/>
      <c r="AH3248" s="124"/>
      <c r="AI3248" s="124"/>
      <c r="AJ3248" s="124"/>
      <c r="AK3248" s="124"/>
      <c r="AL3248" s="124"/>
      <c r="AM3248" s="124"/>
      <c r="AN3248" s="124"/>
      <c r="AO3248" s="124"/>
      <c r="AP3248" s="124"/>
      <c r="AQ3248" s="124"/>
      <c r="AR3248" s="124"/>
      <c r="AS3248" s="124"/>
      <c r="AT3248" s="124"/>
      <c r="AU3248" s="124"/>
      <c r="AV3248" s="124"/>
      <c r="AW3248" s="124"/>
      <c r="AX3248" s="124"/>
      <c r="AY3248" s="124"/>
      <c r="AZ3248" s="124"/>
      <c r="BA3248" s="124"/>
      <c r="BB3248" s="124"/>
    </row>
    <row r="3249" spans="2:54" ht="15" customHeight="1">
      <c r="B3249" s="1155"/>
      <c r="C3249" s="3017"/>
      <c r="D3249" s="3017"/>
      <c r="E3249" s="1146" t="s">
        <v>1130</v>
      </c>
      <c r="F3249" s="1106"/>
      <c r="G3249" s="441" t="s">
        <v>93</v>
      </c>
      <c r="H3249" s="441" t="s">
        <v>1103</v>
      </c>
      <c r="I3249" s="441" t="s">
        <v>1131</v>
      </c>
      <c r="J3249" s="441" t="s">
        <v>112</v>
      </c>
      <c r="K3249" s="1111" t="s">
        <v>1132</v>
      </c>
      <c r="L3249" s="441" t="s">
        <v>1120</v>
      </c>
      <c r="M3249" s="441" t="str">
        <f t="shared" si="196"/>
        <v>&lt;INSERT CONNECTION POINT NAME&gt;</v>
      </c>
      <c r="N3249" s="1111" t="s">
        <v>1106</v>
      </c>
      <c r="O3249" s="1111" t="s">
        <v>833</v>
      </c>
      <c r="P3249" s="1111"/>
      <c r="Q3249" s="2850"/>
      <c r="R3249" s="2097"/>
      <c r="S3249" s="2851"/>
      <c r="T3249" s="2851"/>
      <c r="U3249" s="2851"/>
      <c r="V3249" s="2851"/>
      <c r="W3249" s="2852"/>
      <c r="X3249" s="2852"/>
      <c r="Y3249" s="2852"/>
      <c r="Z3249" s="2852"/>
      <c r="AA3249" s="2853"/>
      <c r="AC3249" s="124"/>
      <c r="AD3249" s="124"/>
      <c r="AE3249" s="124"/>
      <c r="AF3249" s="124"/>
      <c r="AG3249" s="124"/>
      <c r="AH3249" s="124"/>
      <c r="AI3249" s="124"/>
      <c r="AJ3249" s="124"/>
      <c r="AK3249" s="124"/>
      <c r="AL3249" s="124"/>
      <c r="AM3249" s="124"/>
      <c r="AN3249" s="124"/>
      <c r="AO3249" s="124"/>
      <c r="AP3249" s="124"/>
      <c r="AQ3249" s="124"/>
      <c r="AR3249" s="124"/>
      <c r="AS3249" s="124"/>
      <c r="AT3249" s="124"/>
      <c r="AU3249" s="124"/>
      <c r="AV3249" s="124"/>
      <c r="AW3249" s="124"/>
      <c r="AX3249" s="124"/>
      <c r="AY3249" s="124"/>
      <c r="AZ3249" s="124"/>
      <c r="BA3249" s="124"/>
      <c r="BB3249" s="124"/>
    </row>
    <row r="3250" spans="2:54" ht="15" customHeight="1">
      <c r="B3250" s="1155"/>
      <c r="C3250" s="3016" t="s">
        <v>1132</v>
      </c>
      <c r="D3250" s="3016" t="s">
        <v>842</v>
      </c>
      <c r="E3250" s="1146" t="s">
        <v>1127</v>
      </c>
      <c r="F3250" s="1106"/>
      <c r="G3250" s="441" t="s">
        <v>93</v>
      </c>
      <c r="H3250" s="441" t="s">
        <v>1103</v>
      </c>
      <c r="I3250" s="441" t="s">
        <v>1128</v>
      </c>
      <c r="J3250" s="441" t="s">
        <v>112</v>
      </c>
      <c r="K3250" s="1111" t="s">
        <v>1132</v>
      </c>
      <c r="L3250" s="441" t="s">
        <v>1120</v>
      </c>
      <c r="M3250" s="441" t="str">
        <f t="shared" si="196"/>
        <v>&lt;INSERT CONNECTION POINT NAME&gt;</v>
      </c>
      <c r="N3250" s="1111" t="s">
        <v>1106</v>
      </c>
      <c r="O3250" s="1112" t="s">
        <v>842</v>
      </c>
      <c r="P3250" s="1111"/>
      <c r="Q3250" s="2850"/>
      <c r="R3250" s="2097"/>
      <c r="S3250" s="2851"/>
      <c r="T3250" s="2851"/>
      <c r="U3250" s="2851"/>
      <c r="V3250" s="2851"/>
      <c r="W3250" s="2852"/>
      <c r="X3250" s="2852"/>
      <c r="Y3250" s="2852"/>
      <c r="Z3250" s="2852"/>
      <c r="AA3250" s="2853"/>
      <c r="AC3250" s="124"/>
      <c r="AD3250" s="124"/>
      <c r="AE3250" s="124"/>
      <c r="AF3250" s="124"/>
      <c r="AG3250" s="124"/>
      <c r="AH3250" s="124"/>
      <c r="AI3250" s="124"/>
      <c r="AJ3250" s="124"/>
      <c r="AK3250" s="124"/>
      <c r="AL3250" s="124"/>
      <c r="AM3250" s="124"/>
      <c r="AN3250" s="124"/>
      <c r="AO3250" s="124"/>
      <c r="AP3250" s="124"/>
      <c r="AQ3250" s="124"/>
      <c r="AR3250" s="124"/>
      <c r="AS3250" s="124"/>
      <c r="AT3250" s="124"/>
      <c r="AU3250" s="124"/>
      <c r="AV3250" s="124"/>
      <c r="AW3250" s="124"/>
      <c r="AX3250" s="124"/>
      <c r="AY3250" s="124"/>
      <c r="AZ3250" s="124"/>
      <c r="BA3250" s="124"/>
      <c r="BB3250" s="124"/>
    </row>
    <row r="3251" spans="2:54" ht="15" customHeight="1">
      <c r="B3251" s="1155"/>
      <c r="C3251" s="3017"/>
      <c r="D3251" s="3017"/>
      <c r="E3251" s="1146" t="s">
        <v>1130</v>
      </c>
      <c r="F3251" s="1106"/>
      <c r="G3251" s="441" t="s">
        <v>93</v>
      </c>
      <c r="H3251" s="441" t="s">
        <v>1103</v>
      </c>
      <c r="I3251" s="441" t="s">
        <v>1131</v>
      </c>
      <c r="J3251" s="441" t="s">
        <v>112</v>
      </c>
      <c r="K3251" s="1111" t="s">
        <v>1132</v>
      </c>
      <c r="L3251" s="441" t="s">
        <v>1120</v>
      </c>
      <c r="M3251" s="441" t="str">
        <f t="shared" si="196"/>
        <v>&lt;INSERT CONNECTION POINT NAME&gt;</v>
      </c>
      <c r="N3251" s="1111" t="s">
        <v>1106</v>
      </c>
      <c r="O3251" s="1112" t="s">
        <v>842</v>
      </c>
      <c r="P3251" s="1111"/>
      <c r="Q3251" s="2850"/>
      <c r="R3251" s="2097"/>
      <c r="S3251" s="2851"/>
      <c r="T3251" s="2851"/>
      <c r="U3251" s="2851"/>
      <c r="V3251" s="2851"/>
      <c r="W3251" s="2852"/>
      <c r="X3251" s="2852"/>
      <c r="Y3251" s="2852"/>
      <c r="Z3251" s="2852"/>
      <c r="AA3251" s="2853"/>
      <c r="AC3251" s="124"/>
      <c r="AD3251" s="124"/>
      <c r="AE3251" s="124"/>
      <c r="AF3251" s="124"/>
      <c r="AG3251" s="124"/>
      <c r="AH3251" s="124"/>
      <c r="AI3251" s="124"/>
      <c r="AJ3251" s="124"/>
      <c r="AK3251" s="124"/>
      <c r="AL3251" s="124"/>
      <c r="AM3251" s="124"/>
      <c r="AN3251" s="124"/>
      <c r="AO3251" s="124"/>
      <c r="AP3251" s="124"/>
      <c r="AQ3251" s="124"/>
      <c r="AR3251" s="124"/>
      <c r="AS3251" s="124"/>
      <c r="AT3251" s="124"/>
      <c r="AU3251" s="124"/>
      <c r="AV3251" s="124"/>
      <c r="AW3251" s="124"/>
      <c r="AX3251" s="124"/>
      <c r="AY3251" s="124"/>
      <c r="AZ3251" s="124"/>
      <c r="BA3251" s="124"/>
      <c r="BB3251" s="124"/>
    </row>
    <row r="3252" spans="2:54" ht="15" customHeight="1">
      <c r="B3252" s="1155"/>
      <c r="C3252" s="3016" t="s">
        <v>1133</v>
      </c>
      <c r="D3252" s="3016"/>
      <c r="E3252" s="1146" t="s">
        <v>1127</v>
      </c>
      <c r="F3252" s="1106"/>
      <c r="G3252" s="441" t="s">
        <v>93</v>
      </c>
      <c r="H3252" s="441" t="s">
        <v>1103</v>
      </c>
      <c r="I3252" s="441" t="s">
        <v>1128</v>
      </c>
      <c r="J3252" s="441" t="s">
        <v>112</v>
      </c>
      <c r="K3252" s="1111" t="s">
        <v>1133</v>
      </c>
      <c r="L3252" s="441" t="s">
        <v>1120</v>
      </c>
      <c r="M3252" s="441" t="str">
        <f t="shared" si="196"/>
        <v>&lt;INSERT CONNECTION POINT NAME&gt;</v>
      </c>
      <c r="N3252" s="1111" t="s">
        <v>1108</v>
      </c>
      <c r="O3252" s="1111" t="s">
        <v>1109</v>
      </c>
      <c r="P3252" s="1111"/>
      <c r="Q3252" s="2856"/>
      <c r="R3252" s="2098"/>
      <c r="S3252" s="2858"/>
      <c r="T3252" s="2858"/>
      <c r="U3252" s="2858"/>
      <c r="V3252" s="2858"/>
      <c r="W3252" s="2859"/>
      <c r="X3252" s="2859"/>
      <c r="Y3252" s="2859"/>
      <c r="Z3252" s="2859"/>
      <c r="AA3252" s="2860"/>
      <c r="AC3252" s="124"/>
      <c r="AD3252" s="124"/>
      <c r="AE3252" s="124"/>
      <c r="AF3252" s="124"/>
      <c r="AG3252" s="124"/>
      <c r="AH3252" s="124"/>
      <c r="AI3252" s="124"/>
      <c r="AJ3252" s="124"/>
      <c r="AK3252" s="124"/>
      <c r="AL3252" s="124"/>
      <c r="AM3252" s="124"/>
      <c r="AN3252" s="124"/>
      <c r="AO3252" s="124"/>
      <c r="AP3252" s="124"/>
      <c r="AQ3252" s="124"/>
      <c r="AR3252" s="124"/>
      <c r="AS3252" s="124"/>
      <c r="AT3252" s="124"/>
      <c r="AU3252" s="124"/>
      <c r="AV3252" s="124"/>
      <c r="AW3252" s="124"/>
      <c r="AX3252" s="124"/>
      <c r="AY3252" s="124"/>
      <c r="AZ3252" s="124"/>
      <c r="BA3252" s="124"/>
      <c r="BB3252" s="124"/>
    </row>
    <row r="3253" spans="2:54" ht="15" customHeight="1">
      <c r="B3253" s="1155"/>
      <c r="C3253" s="3017"/>
      <c r="D3253" s="3017"/>
      <c r="E3253" s="1146" t="s">
        <v>1130</v>
      </c>
      <c r="F3253" s="1106"/>
      <c r="G3253" s="441" t="s">
        <v>93</v>
      </c>
      <c r="H3253" s="441" t="s">
        <v>1103</v>
      </c>
      <c r="I3253" s="441" t="s">
        <v>1131</v>
      </c>
      <c r="J3253" s="441" t="s">
        <v>112</v>
      </c>
      <c r="K3253" s="1111" t="s">
        <v>1133</v>
      </c>
      <c r="L3253" s="441" t="s">
        <v>1120</v>
      </c>
      <c r="M3253" s="441" t="str">
        <f t="shared" si="196"/>
        <v>&lt;INSERT CONNECTION POINT NAME&gt;</v>
      </c>
      <c r="N3253" s="1111" t="s">
        <v>1108</v>
      </c>
      <c r="O3253" s="1111" t="s">
        <v>1109</v>
      </c>
      <c r="P3253" s="1111"/>
      <c r="Q3253" s="2856"/>
      <c r="R3253" s="2098"/>
      <c r="S3253" s="2858"/>
      <c r="T3253" s="2858"/>
      <c r="U3253" s="2858"/>
      <c r="V3253" s="2858"/>
      <c r="W3253" s="2859"/>
      <c r="X3253" s="2859"/>
      <c r="Y3253" s="2859"/>
      <c r="Z3253" s="2859"/>
      <c r="AA3253" s="2860"/>
      <c r="AC3253" s="124"/>
      <c r="AD3253" s="124"/>
      <c r="AE3253" s="124"/>
      <c r="AF3253" s="124"/>
      <c r="AG3253" s="124"/>
      <c r="AH3253" s="124"/>
      <c r="AI3253" s="124"/>
      <c r="AJ3253" s="124"/>
      <c r="AK3253" s="124"/>
      <c r="AL3253" s="124"/>
      <c r="AM3253" s="124"/>
      <c r="AN3253" s="124"/>
      <c r="AO3253" s="124"/>
      <c r="AP3253" s="124"/>
      <c r="AQ3253" s="124"/>
      <c r="AR3253" s="124"/>
      <c r="AS3253" s="124"/>
      <c r="AT3253" s="124"/>
      <c r="AU3253" s="124"/>
      <c r="AV3253" s="124"/>
      <c r="AW3253" s="124"/>
      <c r="AX3253" s="124"/>
      <c r="AY3253" s="124"/>
      <c r="AZ3253" s="124"/>
      <c r="BA3253" s="124"/>
      <c r="BB3253" s="124"/>
    </row>
    <row r="3254" spans="2:54" ht="15" customHeight="1">
      <c r="B3254" s="1155"/>
      <c r="C3254" s="3016" t="s">
        <v>1110</v>
      </c>
      <c r="D3254" s="3016"/>
      <c r="E3254" s="1146" t="s">
        <v>1127</v>
      </c>
      <c r="F3254" s="1106"/>
      <c r="G3254" s="441" t="s">
        <v>93</v>
      </c>
      <c r="H3254" s="441" t="s">
        <v>1103</v>
      </c>
      <c r="I3254" s="441" t="s">
        <v>1128</v>
      </c>
      <c r="J3254" s="441" t="s">
        <v>112</v>
      </c>
      <c r="K3254" s="1111" t="s">
        <v>1110</v>
      </c>
      <c r="L3254" s="441" t="s">
        <v>1120</v>
      </c>
      <c r="M3254" s="441" t="str">
        <f t="shared" si="196"/>
        <v>&lt;INSERT CONNECTION POINT NAME&gt;</v>
      </c>
      <c r="N3254" s="1111" t="s">
        <v>1111</v>
      </c>
      <c r="O3254" s="1112">
        <v>0</v>
      </c>
      <c r="P3254" s="1111"/>
      <c r="Q3254" s="2890"/>
      <c r="R3254" s="2093"/>
      <c r="S3254" s="2883"/>
      <c r="T3254" s="2883"/>
      <c r="U3254" s="2883"/>
      <c r="V3254" s="2883"/>
      <c r="W3254" s="2863"/>
      <c r="X3254" s="2863"/>
      <c r="Y3254" s="2863"/>
      <c r="Z3254" s="2863"/>
      <c r="AA3254" s="2864"/>
      <c r="AC3254" s="124"/>
      <c r="AD3254" s="124"/>
      <c r="AE3254" s="124"/>
      <c r="AF3254" s="124"/>
      <c r="AG3254" s="124"/>
      <c r="AH3254" s="124"/>
      <c r="AI3254" s="124"/>
      <c r="AJ3254" s="124"/>
      <c r="AK3254" s="124"/>
      <c r="AL3254" s="124"/>
      <c r="AM3254" s="124"/>
      <c r="AN3254" s="124"/>
      <c r="AO3254" s="124"/>
      <c r="AP3254" s="124"/>
      <c r="AQ3254" s="124"/>
      <c r="AR3254" s="124"/>
      <c r="AS3254" s="124"/>
      <c r="AT3254" s="124"/>
      <c r="AU3254" s="124"/>
      <c r="AV3254" s="124"/>
      <c r="AW3254" s="124"/>
      <c r="AX3254" s="124"/>
      <c r="AY3254" s="124"/>
      <c r="AZ3254" s="124"/>
      <c r="BA3254" s="124"/>
      <c r="BB3254" s="124"/>
    </row>
    <row r="3255" spans="2:54" ht="15" customHeight="1">
      <c r="B3255" s="1155"/>
      <c r="C3255" s="3017"/>
      <c r="D3255" s="3017"/>
      <c r="E3255" s="1146" t="s">
        <v>1130</v>
      </c>
      <c r="F3255" s="1106"/>
      <c r="G3255" s="441" t="s">
        <v>93</v>
      </c>
      <c r="H3255" s="441" t="s">
        <v>1103</v>
      </c>
      <c r="I3255" s="441" t="s">
        <v>1131</v>
      </c>
      <c r="J3255" s="441" t="s">
        <v>112</v>
      </c>
      <c r="K3255" s="1111" t="s">
        <v>1110</v>
      </c>
      <c r="L3255" s="441" t="s">
        <v>1120</v>
      </c>
      <c r="M3255" s="441" t="str">
        <f t="shared" si="196"/>
        <v>&lt;INSERT CONNECTION POINT NAME&gt;</v>
      </c>
      <c r="N3255" s="1111" t="s">
        <v>1111</v>
      </c>
      <c r="O3255" s="1112">
        <v>0</v>
      </c>
      <c r="P3255" s="1111"/>
      <c r="Q3255" s="2890"/>
      <c r="R3255" s="2093"/>
      <c r="S3255" s="2883"/>
      <c r="T3255" s="2883"/>
      <c r="U3255" s="2883"/>
      <c r="V3255" s="2883"/>
      <c r="W3255" s="2863"/>
      <c r="X3255" s="2863"/>
      <c r="Y3255" s="2863"/>
      <c r="Z3255" s="2863"/>
      <c r="AA3255" s="2864"/>
      <c r="AC3255" s="124"/>
      <c r="AD3255" s="124"/>
      <c r="AE3255" s="124"/>
      <c r="AF3255" s="124"/>
      <c r="AG3255" s="124"/>
      <c r="AH3255" s="124"/>
      <c r="AI3255" s="124"/>
      <c r="AJ3255" s="124"/>
      <c r="AK3255" s="124"/>
      <c r="AL3255" s="124"/>
      <c r="AM3255" s="124"/>
      <c r="AN3255" s="124"/>
      <c r="AO3255" s="124"/>
      <c r="AP3255" s="124"/>
      <c r="AQ3255" s="124"/>
      <c r="AR3255" s="124"/>
      <c r="AS3255" s="124"/>
      <c r="AT3255" s="124"/>
      <c r="AU3255" s="124"/>
      <c r="AV3255" s="124"/>
      <c r="AW3255" s="124"/>
      <c r="AX3255" s="124"/>
      <c r="AY3255" s="124"/>
      <c r="AZ3255" s="124"/>
      <c r="BA3255" s="124"/>
      <c r="BB3255" s="124"/>
    </row>
    <row r="3256" spans="2:54" ht="15" customHeight="1">
      <c r="B3256" s="1155"/>
      <c r="C3256" s="3016" t="s">
        <v>1112</v>
      </c>
      <c r="D3256" s="3016"/>
      <c r="E3256" s="1146" t="s">
        <v>1127</v>
      </c>
      <c r="F3256" s="1106"/>
      <c r="G3256" s="441" t="s">
        <v>93</v>
      </c>
      <c r="H3256" s="441" t="s">
        <v>1103</v>
      </c>
      <c r="I3256" s="441" t="s">
        <v>1128</v>
      </c>
      <c r="J3256" s="441" t="s">
        <v>112</v>
      </c>
      <c r="K3256" s="1111" t="s">
        <v>1112</v>
      </c>
      <c r="L3256" s="441" t="s">
        <v>1120</v>
      </c>
      <c r="M3256" s="441" t="str">
        <f t="shared" si="196"/>
        <v>&lt;INSERT CONNECTION POINT NAME&gt;</v>
      </c>
      <c r="N3256" s="1111" t="s">
        <v>1113</v>
      </c>
      <c r="O3256" s="1111" t="s">
        <v>1113</v>
      </c>
      <c r="P3256" s="1111"/>
      <c r="Q3256" s="2891"/>
      <c r="R3256" s="2866"/>
      <c r="S3256" s="2866"/>
      <c r="T3256" s="2866"/>
      <c r="U3256" s="2866"/>
      <c r="V3256" s="2866"/>
      <c r="W3256" s="2866"/>
      <c r="X3256" s="2866"/>
      <c r="Y3256" s="2866"/>
      <c r="Z3256" s="2866"/>
      <c r="AA3256" s="2099"/>
      <c r="AC3256" s="124"/>
      <c r="AD3256" s="124"/>
      <c r="AE3256" s="124"/>
      <c r="AF3256" s="124"/>
      <c r="AG3256" s="124"/>
      <c r="AH3256" s="124"/>
      <c r="AI3256" s="124"/>
      <c r="AJ3256" s="124"/>
      <c r="AK3256" s="124"/>
      <c r="AL3256" s="124"/>
      <c r="AM3256" s="124"/>
      <c r="AN3256" s="124"/>
      <c r="AO3256" s="124"/>
      <c r="AP3256" s="124"/>
      <c r="AQ3256" s="124"/>
      <c r="AR3256" s="124"/>
      <c r="AS3256" s="124"/>
      <c r="AT3256" s="124"/>
      <c r="AU3256" s="124"/>
      <c r="AV3256" s="124"/>
      <c r="AW3256" s="124"/>
      <c r="AX3256" s="124"/>
      <c r="AY3256" s="124"/>
      <c r="AZ3256" s="124"/>
      <c r="BA3256" s="124"/>
      <c r="BB3256" s="124"/>
    </row>
    <row r="3257" spans="2:54" ht="15" customHeight="1">
      <c r="B3257" s="1155"/>
      <c r="C3257" s="3017"/>
      <c r="D3257" s="3017"/>
      <c r="E3257" s="1146" t="s">
        <v>1130</v>
      </c>
      <c r="F3257" s="1106"/>
      <c r="G3257" s="441" t="s">
        <v>93</v>
      </c>
      <c r="H3257" s="441" t="s">
        <v>1103</v>
      </c>
      <c r="I3257" s="441" t="s">
        <v>1131</v>
      </c>
      <c r="J3257" s="441" t="s">
        <v>112</v>
      </c>
      <c r="K3257" s="1111" t="s">
        <v>1112</v>
      </c>
      <c r="L3257" s="441" t="s">
        <v>1120</v>
      </c>
      <c r="M3257" s="441" t="str">
        <f t="shared" si="196"/>
        <v>&lt;INSERT CONNECTION POINT NAME&gt;</v>
      </c>
      <c r="N3257" s="1111" t="s">
        <v>1113</v>
      </c>
      <c r="O3257" s="1111" t="s">
        <v>1113</v>
      </c>
      <c r="P3257" s="1111"/>
      <c r="Q3257" s="2891"/>
      <c r="R3257" s="2866"/>
      <c r="S3257" s="2866"/>
      <c r="T3257" s="2866"/>
      <c r="U3257" s="2866"/>
      <c r="V3257" s="2866"/>
      <c r="W3257" s="2866"/>
      <c r="X3257" s="2866"/>
      <c r="Y3257" s="2866"/>
      <c r="Z3257" s="2866"/>
      <c r="AA3257" s="2099"/>
      <c r="AC3257" s="124"/>
      <c r="AD3257" s="124"/>
      <c r="AE3257" s="124"/>
      <c r="AF3257" s="124"/>
      <c r="AG3257" s="124"/>
      <c r="AH3257" s="124"/>
      <c r="AI3257" s="124"/>
      <c r="AJ3257" s="124"/>
      <c r="AK3257" s="124"/>
      <c r="AL3257" s="124"/>
      <c r="AM3257" s="124"/>
      <c r="AN3257" s="124"/>
      <c r="AO3257" s="124"/>
      <c r="AP3257" s="124"/>
      <c r="AQ3257" s="124"/>
      <c r="AR3257" s="124"/>
      <c r="AS3257" s="124"/>
      <c r="AT3257" s="124"/>
      <c r="AU3257" s="124"/>
      <c r="AV3257" s="124"/>
      <c r="AW3257" s="124"/>
      <c r="AX3257" s="124"/>
      <c r="AY3257" s="124"/>
      <c r="AZ3257" s="124"/>
      <c r="BA3257" s="124"/>
      <c r="BB3257" s="124"/>
    </row>
    <row r="3258" spans="2:54" ht="15" customHeight="1">
      <c r="B3258" s="1155"/>
      <c r="C3258" s="3016" t="s">
        <v>1134</v>
      </c>
      <c r="D3258" s="3016" t="s">
        <v>833</v>
      </c>
      <c r="E3258" s="1146" t="s">
        <v>1127</v>
      </c>
      <c r="F3258" s="1106"/>
      <c r="G3258" s="441" t="s">
        <v>93</v>
      </c>
      <c r="H3258" s="441" t="s">
        <v>1103</v>
      </c>
      <c r="I3258" s="441" t="s">
        <v>1128</v>
      </c>
      <c r="J3258" s="441" t="s">
        <v>112</v>
      </c>
      <c r="K3258" s="1111" t="s">
        <v>1134</v>
      </c>
      <c r="L3258" s="441" t="s">
        <v>1120</v>
      </c>
      <c r="M3258" s="441" t="str">
        <f t="shared" si="196"/>
        <v>&lt;INSERT CONNECTION POINT NAME&gt;</v>
      </c>
      <c r="N3258" s="1111" t="s">
        <v>1115</v>
      </c>
      <c r="O3258" s="1111" t="s">
        <v>833</v>
      </c>
      <c r="P3258" s="1111"/>
      <c r="Q3258" s="2892"/>
      <c r="R3258" s="2096"/>
      <c r="S3258" s="2870"/>
      <c r="T3258" s="2870"/>
      <c r="U3258" s="2870"/>
      <c r="V3258" s="2870"/>
      <c r="W3258" s="2870"/>
      <c r="X3258" s="2870"/>
      <c r="Y3258" s="2870"/>
      <c r="Z3258" s="2870"/>
      <c r="AA3258" s="2871"/>
      <c r="AC3258" s="124"/>
      <c r="AD3258" s="124"/>
      <c r="AE3258" s="124"/>
      <c r="AF3258" s="124"/>
      <c r="AG3258" s="124"/>
      <c r="AH3258" s="124"/>
      <c r="AI3258" s="124"/>
      <c r="AJ3258" s="124"/>
      <c r="AK3258" s="124"/>
      <c r="AL3258" s="124"/>
      <c r="AM3258" s="124"/>
      <c r="AN3258" s="124"/>
      <c r="AO3258" s="124"/>
      <c r="AP3258" s="124"/>
      <c r="AQ3258" s="124"/>
      <c r="AR3258" s="124"/>
      <c r="AS3258" s="124"/>
      <c r="AT3258" s="124"/>
      <c r="AU3258" s="124"/>
      <c r="AV3258" s="124"/>
      <c r="AW3258" s="124"/>
      <c r="AX3258" s="124"/>
      <c r="AY3258" s="124"/>
      <c r="AZ3258" s="124"/>
      <c r="BA3258" s="124"/>
      <c r="BB3258" s="124"/>
    </row>
    <row r="3259" spans="2:54" ht="15" customHeight="1">
      <c r="B3259" s="1155"/>
      <c r="C3259" s="3017"/>
      <c r="D3259" s="3017"/>
      <c r="E3259" s="1146" t="s">
        <v>1130</v>
      </c>
      <c r="F3259" s="1106"/>
      <c r="G3259" s="441" t="s">
        <v>93</v>
      </c>
      <c r="H3259" s="441" t="s">
        <v>1103</v>
      </c>
      <c r="I3259" s="441" t="s">
        <v>1131</v>
      </c>
      <c r="J3259" s="441" t="s">
        <v>112</v>
      </c>
      <c r="K3259" s="1111" t="s">
        <v>1134</v>
      </c>
      <c r="L3259" s="441" t="s">
        <v>1120</v>
      </c>
      <c r="M3259" s="441" t="str">
        <f t="shared" si="196"/>
        <v>&lt;INSERT CONNECTION POINT NAME&gt;</v>
      </c>
      <c r="N3259" s="1111" t="s">
        <v>1115</v>
      </c>
      <c r="O3259" s="1111" t="s">
        <v>833</v>
      </c>
      <c r="P3259" s="1111"/>
      <c r="Q3259" s="2892"/>
      <c r="R3259" s="2096"/>
      <c r="S3259" s="2870"/>
      <c r="T3259" s="2870"/>
      <c r="U3259" s="2870"/>
      <c r="V3259" s="2870"/>
      <c r="W3259" s="2870"/>
      <c r="X3259" s="2870"/>
      <c r="Y3259" s="2870"/>
      <c r="Z3259" s="2870"/>
      <c r="AA3259" s="2871"/>
      <c r="AC3259" s="124"/>
      <c r="AD3259" s="124"/>
      <c r="AE3259" s="124"/>
      <c r="AF3259" s="124"/>
      <c r="AG3259" s="124"/>
      <c r="AH3259" s="124"/>
      <c r="AI3259" s="124"/>
      <c r="AJ3259" s="124"/>
      <c r="AK3259" s="124"/>
      <c r="AL3259" s="124"/>
      <c r="AM3259" s="124"/>
      <c r="AN3259" s="124"/>
      <c r="AO3259" s="124"/>
      <c r="AP3259" s="124"/>
      <c r="AQ3259" s="124"/>
      <c r="AR3259" s="124"/>
      <c r="AS3259" s="124"/>
      <c r="AT3259" s="124"/>
      <c r="AU3259" s="124"/>
      <c r="AV3259" s="124"/>
      <c r="AW3259" s="124"/>
      <c r="AX3259" s="124"/>
      <c r="AY3259" s="124"/>
      <c r="AZ3259" s="124"/>
      <c r="BA3259" s="124"/>
      <c r="BB3259" s="124"/>
    </row>
    <row r="3260" spans="2:54" ht="15" customHeight="1">
      <c r="B3260" s="1155"/>
      <c r="C3260" s="3016" t="s">
        <v>1135</v>
      </c>
      <c r="D3260" s="3016" t="s">
        <v>833</v>
      </c>
      <c r="E3260" s="1146" t="s">
        <v>1127</v>
      </c>
      <c r="F3260" s="1106"/>
      <c r="G3260" s="441" t="s">
        <v>93</v>
      </c>
      <c r="H3260" s="441" t="s">
        <v>1103</v>
      </c>
      <c r="I3260" s="441" t="s">
        <v>1128</v>
      </c>
      <c r="J3260" s="441" t="s">
        <v>112</v>
      </c>
      <c r="K3260" s="1111" t="s">
        <v>1135</v>
      </c>
      <c r="L3260" s="441" t="s">
        <v>1120</v>
      </c>
      <c r="M3260" s="441" t="str">
        <f t="shared" si="196"/>
        <v>&lt;INSERT CONNECTION POINT NAME&gt;</v>
      </c>
      <c r="N3260" s="1111" t="s">
        <v>1106</v>
      </c>
      <c r="O3260" s="1111" t="s">
        <v>833</v>
      </c>
      <c r="P3260" s="1111"/>
      <c r="Q3260" s="2892"/>
      <c r="R3260" s="2096"/>
      <c r="S3260" s="2870"/>
      <c r="T3260" s="2870"/>
      <c r="U3260" s="2870"/>
      <c r="V3260" s="2870"/>
      <c r="W3260" s="2870"/>
      <c r="X3260" s="2870"/>
      <c r="Y3260" s="2870"/>
      <c r="Z3260" s="2870"/>
      <c r="AA3260" s="2871"/>
      <c r="AC3260" s="124"/>
      <c r="AD3260" s="124"/>
      <c r="AE3260" s="124"/>
      <c r="AF3260" s="124"/>
      <c r="AG3260" s="124"/>
      <c r="AH3260" s="124"/>
      <c r="AI3260" s="124"/>
      <c r="AJ3260" s="124"/>
      <c r="AK3260" s="124"/>
      <c r="AL3260" s="124"/>
      <c r="AM3260" s="124"/>
      <c r="AN3260" s="124"/>
      <c r="AO3260" s="124"/>
      <c r="AP3260" s="124"/>
      <c r="AQ3260" s="124"/>
      <c r="AR3260" s="124"/>
      <c r="AS3260" s="124"/>
      <c r="AT3260" s="124"/>
      <c r="AU3260" s="124"/>
      <c r="AV3260" s="124"/>
      <c r="AW3260" s="124"/>
      <c r="AX3260" s="124"/>
      <c r="AY3260" s="124"/>
      <c r="AZ3260" s="124"/>
      <c r="BA3260" s="124"/>
      <c r="BB3260" s="124"/>
    </row>
    <row r="3261" spans="2:54" ht="15" customHeight="1">
      <c r="B3261" s="1155"/>
      <c r="C3261" s="3017"/>
      <c r="D3261" s="3017"/>
      <c r="E3261" s="1146" t="s">
        <v>1130</v>
      </c>
      <c r="F3261" s="1106"/>
      <c r="G3261" s="441" t="s">
        <v>93</v>
      </c>
      <c r="H3261" s="441" t="s">
        <v>1103</v>
      </c>
      <c r="I3261" s="441" t="s">
        <v>1131</v>
      </c>
      <c r="J3261" s="441" t="s">
        <v>112</v>
      </c>
      <c r="K3261" s="1111" t="s">
        <v>1135</v>
      </c>
      <c r="L3261" s="441" t="s">
        <v>1120</v>
      </c>
      <c r="M3261" s="441" t="str">
        <f t="shared" si="196"/>
        <v>&lt;INSERT CONNECTION POINT NAME&gt;</v>
      </c>
      <c r="N3261" s="1111" t="s">
        <v>1106</v>
      </c>
      <c r="O3261" s="1111" t="s">
        <v>833</v>
      </c>
      <c r="P3261" s="1111"/>
      <c r="Q3261" s="2892"/>
      <c r="R3261" s="2096"/>
      <c r="S3261" s="2870"/>
      <c r="T3261" s="2870"/>
      <c r="U3261" s="2870"/>
      <c r="V3261" s="2870"/>
      <c r="W3261" s="2870"/>
      <c r="X3261" s="2870"/>
      <c r="Y3261" s="2870"/>
      <c r="Z3261" s="2870"/>
      <c r="AA3261" s="2871"/>
      <c r="AC3261" s="124"/>
      <c r="AD3261" s="124"/>
      <c r="AE3261" s="124"/>
      <c r="AF3261" s="124"/>
      <c r="AG3261" s="124"/>
      <c r="AH3261" s="124"/>
      <c r="AI3261" s="124"/>
      <c r="AJ3261" s="124"/>
      <c r="AK3261" s="124"/>
      <c r="AL3261" s="124"/>
      <c r="AM3261" s="124"/>
      <c r="AN3261" s="124"/>
      <c r="AO3261" s="124"/>
      <c r="AP3261" s="124"/>
      <c r="AQ3261" s="124"/>
      <c r="AR3261" s="124"/>
      <c r="AS3261" s="124"/>
      <c r="AT3261" s="124"/>
      <c r="AU3261" s="124"/>
      <c r="AV3261" s="124"/>
      <c r="AW3261" s="124"/>
      <c r="AX3261" s="124"/>
      <c r="AY3261" s="124"/>
      <c r="AZ3261" s="124"/>
      <c r="BA3261" s="124"/>
      <c r="BB3261" s="124"/>
    </row>
    <row r="3262" spans="2:54" ht="15" customHeight="1">
      <c r="B3262" s="1155"/>
      <c r="C3262" s="3016" t="s">
        <v>1135</v>
      </c>
      <c r="D3262" s="3016" t="s">
        <v>842</v>
      </c>
      <c r="E3262" s="1146" t="s">
        <v>1127</v>
      </c>
      <c r="F3262" s="1106"/>
      <c r="G3262" s="441" t="s">
        <v>93</v>
      </c>
      <c r="H3262" s="441" t="s">
        <v>1103</v>
      </c>
      <c r="I3262" s="441" t="s">
        <v>1128</v>
      </c>
      <c r="J3262" s="441" t="s">
        <v>112</v>
      </c>
      <c r="K3262" s="1111" t="s">
        <v>1135</v>
      </c>
      <c r="L3262" s="441" t="s">
        <v>1120</v>
      </c>
      <c r="M3262" s="441" t="str">
        <f t="shared" si="196"/>
        <v>&lt;INSERT CONNECTION POINT NAME&gt;</v>
      </c>
      <c r="N3262" s="1111" t="s">
        <v>1106</v>
      </c>
      <c r="O3262" s="1111" t="s">
        <v>842</v>
      </c>
      <c r="P3262" s="1111"/>
      <c r="Q3262" s="2892"/>
      <c r="R3262" s="2096"/>
      <c r="S3262" s="2870"/>
      <c r="T3262" s="2870"/>
      <c r="U3262" s="2870"/>
      <c r="V3262" s="2870"/>
      <c r="W3262" s="2870"/>
      <c r="X3262" s="2870"/>
      <c r="Y3262" s="2870"/>
      <c r="Z3262" s="2870"/>
      <c r="AA3262" s="2871"/>
      <c r="AC3262" s="124"/>
      <c r="AD3262" s="124"/>
      <c r="AE3262" s="124"/>
      <c r="AF3262" s="124"/>
      <c r="AG3262" s="124"/>
      <c r="AH3262" s="124"/>
      <c r="AI3262" s="124"/>
      <c r="AJ3262" s="124"/>
      <c r="AK3262" s="124"/>
      <c r="AL3262" s="124"/>
      <c r="AM3262" s="124"/>
      <c r="AN3262" s="124"/>
      <c r="AO3262" s="124"/>
      <c r="AP3262" s="124"/>
      <c r="AQ3262" s="124"/>
      <c r="AR3262" s="124"/>
      <c r="AS3262" s="124"/>
      <c r="AT3262" s="124"/>
      <c r="AU3262" s="124"/>
      <c r="AV3262" s="124"/>
      <c r="AW3262" s="124"/>
      <c r="AX3262" s="124"/>
      <c r="AY3262" s="124"/>
      <c r="AZ3262" s="124"/>
      <c r="BA3262" s="124"/>
      <c r="BB3262" s="124"/>
    </row>
    <row r="3263" spans="2:54" ht="15" customHeight="1">
      <c r="B3263" s="1155"/>
      <c r="C3263" s="3017"/>
      <c r="D3263" s="3017"/>
      <c r="E3263" s="1146" t="s">
        <v>1130</v>
      </c>
      <c r="F3263" s="1106"/>
      <c r="G3263" s="441" t="s">
        <v>93</v>
      </c>
      <c r="H3263" s="441" t="s">
        <v>1103</v>
      </c>
      <c r="I3263" s="441" t="s">
        <v>1131</v>
      </c>
      <c r="J3263" s="441" t="s">
        <v>112</v>
      </c>
      <c r="K3263" s="1111" t="s">
        <v>1135</v>
      </c>
      <c r="L3263" s="441" t="s">
        <v>1120</v>
      </c>
      <c r="M3263" s="441" t="str">
        <f t="shared" si="196"/>
        <v>&lt;INSERT CONNECTION POINT NAME&gt;</v>
      </c>
      <c r="N3263" s="1111" t="s">
        <v>1106</v>
      </c>
      <c r="O3263" s="1111" t="s">
        <v>842</v>
      </c>
      <c r="P3263" s="1111"/>
      <c r="Q3263" s="2892"/>
      <c r="R3263" s="2096"/>
      <c r="S3263" s="2870"/>
      <c r="T3263" s="2870"/>
      <c r="U3263" s="2870"/>
      <c r="V3263" s="2870"/>
      <c r="W3263" s="2870"/>
      <c r="X3263" s="2870"/>
      <c r="Y3263" s="2870"/>
      <c r="Z3263" s="2870"/>
      <c r="AA3263" s="2871"/>
      <c r="AC3263" s="124"/>
      <c r="AD3263" s="124"/>
      <c r="AE3263" s="124"/>
      <c r="AF3263" s="124"/>
      <c r="AG3263" s="124"/>
      <c r="AH3263" s="124"/>
      <c r="AI3263" s="124"/>
      <c r="AJ3263" s="124"/>
      <c r="AK3263" s="124"/>
      <c r="AL3263" s="124"/>
      <c r="AM3263" s="124"/>
      <c r="AN3263" s="124"/>
      <c r="AO3263" s="124"/>
      <c r="AP3263" s="124"/>
      <c r="AQ3263" s="124"/>
      <c r="AR3263" s="124"/>
      <c r="AS3263" s="124"/>
      <c r="AT3263" s="124"/>
      <c r="AU3263" s="124"/>
      <c r="AV3263" s="124"/>
      <c r="AW3263" s="124"/>
      <c r="AX3263" s="124"/>
      <c r="AY3263" s="124"/>
      <c r="AZ3263" s="124"/>
      <c r="BA3263" s="124"/>
      <c r="BB3263" s="124"/>
    </row>
    <row r="3264" spans="2:54" ht="15" customHeight="1">
      <c r="B3264" s="1155"/>
      <c r="C3264" s="3016" t="s">
        <v>1136</v>
      </c>
      <c r="D3264" s="3016" t="s">
        <v>833</v>
      </c>
      <c r="E3264" s="1146" t="s">
        <v>1127</v>
      </c>
      <c r="F3264" s="1106"/>
      <c r="G3264" s="441" t="s">
        <v>93</v>
      </c>
      <c r="H3264" s="441" t="s">
        <v>1103</v>
      </c>
      <c r="I3264" s="441" t="s">
        <v>1128</v>
      </c>
      <c r="J3264" s="441" t="s">
        <v>112</v>
      </c>
      <c r="K3264" s="1111" t="s">
        <v>1136</v>
      </c>
      <c r="L3264" s="441" t="s">
        <v>1120</v>
      </c>
      <c r="M3264" s="441" t="str">
        <f t="shared" si="196"/>
        <v>&lt;INSERT CONNECTION POINT NAME&gt;</v>
      </c>
      <c r="N3264" s="1111" t="s">
        <v>1106</v>
      </c>
      <c r="O3264" s="1111" t="s">
        <v>833</v>
      </c>
      <c r="P3264" s="1111"/>
      <c r="Q3264" s="2892"/>
      <c r="R3264" s="2096"/>
      <c r="S3264" s="2870"/>
      <c r="T3264" s="2870"/>
      <c r="U3264" s="2870"/>
      <c r="V3264" s="2870"/>
      <c r="W3264" s="2870"/>
      <c r="X3264" s="2870"/>
      <c r="Y3264" s="2870"/>
      <c r="Z3264" s="2870"/>
      <c r="AA3264" s="2871"/>
      <c r="AC3264" s="124"/>
      <c r="AD3264" s="124"/>
      <c r="AE3264" s="124"/>
      <c r="AF3264" s="124"/>
      <c r="AG3264" s="124"/>
      <c r="AH3264" s="124"/>
      <c r="AI3264" s="124"/>
      <c r="AJ3264" s="124"/>
      <c r="AK3264" s="124"/>
      <c r="AL3264" s="124"/>
      <c r="AM3264" s="124"/>
      <c r="AN3264" s="124"/>
      <c r="AO3264" s="124"/>
      <c r="AP3264" s="124"/>
      <c r="AQ3264" s="124"/>
      <c r="AR3264" s="124"/>
      <c r="AS3264" s="124"/>
      <c r="AT3264" s="124"/>
      <c r="AU3264" s="124"/>
      <c r="AV3264" s="124"/>
      <c r="AW3264" s="124"/>
      <c r="AX3264" s="124"/>
      <c r="AY3264" s="124"/>
      <c r="AZ3264" s="124"/>
      <c r="BA3264" s="124"/>
      <c r="BB3264" s="124"/>
    </row>
    <row r="3265" spans="2:54" ht="15" customHeight="1">
      <c r="B3265" s="1155"/>
      <c r="C3265" s="3017"/>
      <c r="D3265" s="3017"/>
      <c r="E3265" s="1146" t="s">
        <v>1130</v>
      </c>
      <c r="F3265" s="1106"/>
      <c r="G3265" s="441" t="s">
        <v>93</v>
      </c>
      <c r="H3265" s="441" t="s">
        <v>1103</v>
      </c>
      <c r="I3265" s="441" t="s">
        <v>1131</v>
      </c>
      <c r="J3265" s="441" t="s">
        <v>112</v>
      </c>
      <c r="K3265" s="1111" t="s">
        <v>1136</v>
      </c>
      <c r="L3265" s="441" t="s">
        <v>1120</v>
      </c>
      <c r="M3265" s="441" t="str">
        <f t="shared" si="196"/>
        <v>&lt;INSERT CONNECTION POINT NAME&gt;</v>
      </c>
      <c r="N3265" s="1111" t="s">
        <v>1106</v>
      </c>
      <c r="O3265" s="1111" t="s">
        <v>833</v>
      </c>
      <c r="P3265" s="1111"/>
      <c r="Q3265" s="2100"/>
      <c r="R3265" s="2101"/>
      <c r="S3265" s="2102"/>
      <c r="T3265" s="2102"/>
      <c r="U3265" s="2102"/>
      <c r="V3265" s="2102"/>
      <c r="W3265" s="2102"/>
      <c r="X3265" s="2102"/>
      <c r="Y3265" s="2102"/>
      <c r="Z3265" s="2102"/>
      <c r="AA3265" s="2103"/>
      <c r="AC3265" s="124"/>
      <c r="AD3265" s="124"/>
      <c r="AE3265" s="124"/>
      <c r="AF3265" s="124"/>
      <c r="AG3265" s="124"/>
      <c r="AH3265" s="124"/>
      <c r="AI3265" s="124"/>
      <c r="AJ3265" s="124"/>
      <c r="AK3265" s="124"/>
      <c r="AL3265" s="124"/>
      <c r="AM3265" s="124"/>
      <c r="AN3265" s="124"/>
      <c r="AO3265" s="124"/>
      <c r="AP3265" s="124"/>
      <c r="AQ3265" s="124"/>
      <c r="AR3265" s="124"/>
      <c r="AS3265" s="124"/>
      <c r="AT3265" s="124"/>
      <c r="AU3265" s="124"/>
      <c r="AV3265" s="124"/>
      <c r="AW3265" s="124"/>
      <c r="AX3265" s="124"/>
      <c r="AY3265" s="124"/>
      <c r="AZ3265" s="124"/>
      <c r="BA3265" s="124"/>
      <c r="BB3265" s="124"/>
    </row>
    <row r="3266" spans="2:54" ht="15" customHeight="1">
      <c r="B3266" s="1155"/>
      <c r="C3266" s="3016" t="s">
        <v>1136</v>
      </c>
      <c r="D3266" s="3016" t="s">
        <v>842</v>
      </c>
      <c r="E3266" s="1146" t="s">
        <v>1127</v>
      </c>
      <c r="F3266" s="1106"/>
      <c r="G3266" s="441" t="s">
        <v>93</v>
      </c>
      <c r="H3266" s="441" t="s">
        <v>1103</v>
      </c>
      <c r="I3266" s="441" t="s">
        <v>1128</v>
      </c>
      <c r="J3266" s="441" t="s">
        <v>112</v>
      </c>
      <c r="K3266" s="1111" t="s">
        <v>1136</v>
      </c>
      <c r="L3266" s="441" t="s">
        <v>1120</v>
      </c>
      <c r="M3266" s="441" t="str">
        <f t="shared" si="196"/>
        <v>&lt;INSERT CONNECTION POINT NAME&gt;</v>
      </c>
      <c r="N3266" s="1111" t="s">
        <v>1106</v>
      </c>
      <c r="O3266" s="1111" t="s">
        <v>842</v>
      </c>
      <c r="P3266" s="1111"/>
      <c r="Q3266" s="2100"/>
      <c r="R3266" s="2101"/>
      <c r="S3266" s="2102"/>
      <c r="T3266" s="2102"/>
      <c r="U3266" s="2102"/>
      <c r="V3266" s="2102"/>
      <c r="W3266" s="2102"/>
      <c r="X3266" s="2102"/>
      <c r="Y3266" s="2102"/>
      <c r="Z3266" s="2102"/>
      <c r="AA3266" s="2103"/>
      <c r="AC3266" s="124"/>
      <c r="AD3266" s="124"/>
      <c r="AE3266" s="124"/>
      <c r="AF3266" s="124"/>
      <c r="AG3266" s="124"/>
      <c r="AH3266" s="124"/>
      <c r="AI3266" s="124"/>
      <c r="AJ3266" s="124"/>
      <c r="AK3266" s="124"/>
      <c r="AL3266" s="124"/>
      <c r="AM3266" s="124"/>
      <c r="AN3266" s="124"/>
      <c r="AO3266" s="124"/>
      <c r="AP3266" s="124"/>
      <c r="AQ3266" s="124"/>
      <c r="AR3266" s="124"/>
      <c r="AS3266" s="124"/>
      <c r="AT3266" s="124"/>
      <c r="AU3266" s="124"/>
      <c r="AV3266" s="124"/>
      <c r="AW3266" s="124"/>
      <c r="AX3266" s="124"/>
      <c r="AY3266" s="124"/>
      <c r="AZ3266" s="124"/>
      <c r="BA3266" s="124"/>
      <c r="BB3266" s="124"/>
    </row>
    <row r="3267" spans="2:54" ht="15" customHeight="1" thickBot="1">
      <c r="B3267" s="2872"/>
      <c r="C3267" s="3018"/>
      <c r="D3267" s="3018"/>
      <c r="E3267" s="2873" t="s">
        <v>1130</v>
      </c>
      <c r="F3267" s="1106"/>
      <c r="G3267" s="441" t="s">
        <v>93</v>
      </c>
      <c r="H3267" s="441" t="s">
        <v>1103</v>
      </c>
      <c r="I3267" s="441" t="s">
        <v>1131</v>
      </c>
      <c r="J3267" s="441" t="s">
        <v>112</v>
      </c>
      <c r="K3267" s="1111" t="s">
        <v>1136</v>
      </c>
      <c r="L3267" s="441" t="s">
        <v>1120</v>
      </c>
      <c r="M3267" s="441" t="str">
        <f t="shared" si="196"/>
        <v>&lt;INSERT CONNECTION POINT NAME&gt;</v>
      </c>
      <c r="N3267" s="1111" t="s">
        <v>1106</v>
      </c>
      <c r="O3267" s="1111" t="s">
        <v>842</v>
      </c>
      <c r="P3267" s="1111"/>
      <c r="Q3267" s="2893"/>
      <c r="R3267" s="2894"/>
      <c r="S3267" s="2877"/>
      <c r="T3267" s="2877"/>
      <c r="U3267" s="2877"/>
      <c r="V3267" s="2877"/>
      <c r="W3267" s="2877"/>
      <c r="X3267" s="2877"/>
      <c r="Y3267" s="2877"/>
      <c r="Z3267" s="2877"/>
      <c r="AA3267" s="2878"/>
      <c r="AC3267" s="124"/>
      <c r="AD3267" s="124"/>
      <c r="AE3267" s="124"/>
      <c r="AF3267" s="124"/>
      <c r="AG3267" s="124"/>
      <c r="AH3267" s="124"/>
      <c r="AI3267" s="124"/>
      <c r="AJ3267" s="124"/>
      <c r="AK3267" s="124"/>
      <c r="AL3267" s="124"/>
      <c r="AM3267" s="124"/>
      <c r="AN3267" s="124"/>
      <c r="AO3267" s="124"/>
      <c r="AP3267" s="124"/>
      <c r="AQ3267" s="124"/>
      <c r="AR3267" s="124"/>
      <c r="AS3267" s="124"/>
      <c r="AT3267" s="124"/>
      <c r="AU3267" s="124"/>
      <c r="AV3267" s="124"/>
      <c r="AW3267" s="124"/>
      <c r="AX3267" s="124"/>
      <c r="AY3267" s="124"/>
      <c r="AZ3267" s="124"/>
      <c r="BA3267" s="124"/>
      <c r="BB3267" s="124"/>
    </row>
    <row r="3268" spans="2:54" ht="15" customHeight="1">
      <c r="B3268" s="1145" t="s">
        <v>1125</v>
      </c>
      <c r="C3268" s="3019" t="s">
        <v>1126</v>
      </c>
      <c r="D3268" s="3019" t="s">
        <v>842</v>
      </c>
      <c r="E3268" s="1146" t="s">
        <v>1127</v>
      </c>
      <c r="F3268" s="1106"/>
      <c r="G3268" s="441" t="s">
        <v>93</v>
      </c>
      <c r="H3268" s="441" t="s">
        <v>1103</v>
      </c>
      <c r="I3268" s="441" t="s">
        <v>1128</v>
      </c>
      <c r="J3268" s="441" t="s">
        <v>112</v>
      </c>
      <c r="K3268" s="441" t="s">
        <v>1126</v>
      </c>
      <c r="L3268" s="441" t="s">
        <v>1120</v>
      </c>
      <c r="M3268" s="441" t="str">
        <f t="shared" ref="M3268" si="199">B3268</f>
        <v>&lt;INSERT CONNECTION POINT NAME&gt;</v>
      </c>
      <c r="N3268" s="441" t="s">
        <v>1129</v>
      </c>
      <c r="O3268" s="441" t="s">
        <v>842</v>
      </c>
      <c r="P3268" s="1111"/>
      <c r="Q3268" s="1147"/>
      <c r="R3268" s="1148"/>
      <c r="S3268" s="1149"/>
      <c r="T3268" s="1149"/>
      <c r="U3268" s="1149"/>
      <c r="V3268" s="1149"/>
      <c r="W3268" s="1149"/>
      <c r="X3268" s="1149"/>
      <c r="Y3268" s="1149"/>
      <c r="Z3268" s="1149"/>
      <c r="AA3268" s="1150"/>
      <c r="AC3268" s="124"/>
      <c r="AD3268" s="124"/>
      <c r="AE3268" s="124"/>
      <c r="AF3268" s="124"/>
      <c r="AG3268" s="124"/>
      <c r="AH3268" s="124"/>
      <c r="AI3268" s="124"/>
      <c r="AJ3268" s="124"/>
      <c r="AK3268" s="124"/>
      <c r="AL3268" s="124"/>
      <c r="AM3268" s="124"/>
      <c r="AN3268" s="124"/>
      <c r="AO3268" s="124"/>
      <c r="AP3268" s="124"/>
      <c r="AQ3268" s="124"/>
      <c r="AR3268" s="124"/>
      <c r="AS3268" s="124"/>
      <c r="AT3268" s="124"/>
      <c r="AU3268" s="124"/>
      <c r="AV3268" s="124"/>
      <c r="AW3268" s="124"/>
      <c r="AX3268" s="124"/>
      <c r="AY3268" s="124"/>
      <c r="AZ3268" s="124"/>
      <c r="BA3268" s="124"/>
      <c r="BB3268" s="124"/>
    </row>
    <row r="3269" spans="2:54" ht="15" customHeight="1">
      <c r="B3269" s="1155"/>
      <c r="C3269" s="3017"/>
      <c r="D3269" s="3017"/>
      <c r="E3269" s="1146" t="s">
        <v>1130</v>
      </c>
      <c r="F3269" s="1106"/>
      <c r="G3269" s="441" t="s">
        <v>93</v>
      </c>
      <c r="H3269" s="441" t="s">
        <v>1103</v>
      </c>
      <c r="I3269" s="441" t="s">
        <v>1131</v>
      </c>
      <c r="J3269" s="441" t="s">
        <v>112</v>
      </c>
      <c r="K3269" s="441" t="s">
        <v>1126</v>
      </c>
      <c r="L3269" s="441" t="s">
        <v>1120</v>
      </c>
      <c r="M3269" s="441" t="str">
        <f t="shared" si="196"/>
        <v>&lt;INSERT CONNECTION POINT NAME&gt;</v>
      </c>
      <c r="N3269" s="441" t="s">
        <v>1129</v>
      </c>
      <c r="O3269" s="441" t="s">
        <v>842</v>
      </c>
      <c r="P3269" s="1111"/>
      <c r="Q3269" s="1156"/>
      <c r="R3269" s="1157"/>
      <c r="S3269" s="1158"/>
      <c r="T3269" s="1158"/>
      <c r="U3269" s="1158"/>
      <c r="V3269" s="1158"/>
      <c r="W3269" s="1158"/>
      <c r="X3269" s="1158"/>
      <c r="Y3269" s="1158"/>
      <c r="Z3269" s="1158"/>
      <c r="AA3269" s="1159"/>
      <c r="AC3269" s="124"/>
      <c r="AD3269" s="124"/>
      <c r="AE3269" s="124"/>
      <c r="AF3269" s="124"/>
      <c r="AG3269" s="124"/>
      <c r="AH3269" s="124"/>
      <c r="AI3269" s="124"/>
      <c r="AJ3269" s="124"/>
      <c r="AK3269" s="124"/>
      <c r="AL3269" s="124"/>
      <c r="AM3269" s="124"/>
      <c r="AN3269" s="124"/>
      <c r="AO3269" s="124"/>
      <c r="AP3269" s="124"/>
      <c r="AQ3269" s="124"/>
      <c r="AR3269" s="124"/>
      <c r="AS3269" s="124"/>
      <c r="AT3269" s="124"/>
      <c r="AU3269" s="124"/>
      <c r="AV3269" s="124"/>
      <c r="AW3269" s="124"/>
      <c r="AX3269" s="124"/>
      <c r="AY3269" s="124"/>
      <c r="AZ3269" s="124"/>
      <c r="BA3269" s="124"/>
      <c r="BB3269" s="124"/>
    </row>
    <row r="3270" spans="2:54" ht="15" customHeight="1">
      <c r="B3270" s="1155"/>
      <c r="C3270" s="3016" t="s">
        <v>1132</v>
      </c>
      <c r="D3270" s="3016" t="s">
        <v>833</v>
      </c>
      <c r="E3270" s="1146" t="s">
        <v>1127</v>
      </c>
      <c r="F3270" s="1106"/>
      <c r="G3270" s="441" t="s">
        <v>93</v>
      </c>
      <c r="H3270" s="441" t="s">
        <v>1103</v>
      </c>
      <c r="I3270" s="441" t="s">
        <v>1128</v>
      </c>
      <c r="J3270" s="441" t="s">
        <v>112</v>
      </c>
      <c r="K3270" s="1111" t="s">
        <v>1132</v>
      </c>
      <c r="L3270" s="441" t="s">
        <v>1120</v>
      </c>
      <c r="M3270" s="441" t="str">
        <f t="shared" si="196"/>
        <v>&lt;INSERT CONNECTION POINT NAME&gt;</v>
      </c>
      <c r="N3270" s="1111" t="s">
        <v>1106</v>
      </c>
      <c r="O3270" s="1111" t="s">
        <v>833</v>
      </c>
      <c r="P3270" s="1111"/>
      <c r="Q3270" s="2850"/>
      <c r="R3270" s="2097"/>
      <c r="S3270" s="2851"/>
      <c r="T3270" s="2851"/>
      <c r="U3270" s="2851"/>
      <c r="V3270" s="2851"/>
      <c r="W3270" s="2852"/>
      <c r="X3270" s="2852"/>
      <c r="Y3270" s="2852"/>
      <c r="Z3270" s="2852"/>
      <c r="AA3270" s="2853"/>
      <c r="AC3270" s="124"/>
      <c r="AD3270" s="124"/>
      <c r="AE3270" s="124"/>
      <c r="AF3270" s="124"/>
      <c r="AG3270" s="124"/>
      <c r="AH3270" s="124"/>
      <c r="AI3270" s="124"/>
      <c r="AJ3270" s="124"/>
      <c r="AK3270" s="124"/>
      <c r="AL3270" s="124"/>
      <c r="AM3270" s="124"/>
      <c r="AN3270" s="124"/>
      <c r="AO3270" s="124"/>
      <c r="AP3270" s="124"/>
      <c r="AQ3270" s="124"/>
      <c r="AR3270" s="124"/>
      <c r="AS3270" s="124"/>
      <c r="AT3270" s="124"/>
      <c r="AU3270" s="124"/>
      <c r="AV3270" s="124"/>
      <c r="AW3270" s="124"/>
      <c r="AX3270" s="124"/>
      <c r="AY3270" s="124"/>
      <c r="AZ3270" s="124"/>
      <c r="BA3270" s="124"/>
      <c r="BB3270" s="124"/>
    </row>
    <row r="3271" spans="2:54" ht="15" customHeight="1">
      <c r="B3271" s="1155"/>
      <c r="C3271" s="3017"/>
      <c r="D3271" s="3017"/>
      <c r="E3271" s="1146" t="s">
        <v>1130</v>
      </c>
      <c r="F3271" s="1106"/>
      <c r="G3271" s="441" t="s">
        <v>93</v>
      </c>
      <c r="H3271" s="441" t="s">
        <v>1103</v>
      </c>
      <c r="I3271" s="441" t="s">
        <v>1131</v>
      </c>
      <c r="J3271" s="441" t="s">
        <v>112</v>
      </c>
      <c r="K3271" s="1111" t="s">
        <v>1132</v>
      </c>
      <c r="L3271" s="441" t="s">
        <v>1120</v>
      </c>
      <c r="M3271" s="441" t="str">
        <f t="shared" si="196"/>
        <v>&lt;INSERT CONNECTION POINT NAME&gt;</v>
      </c>
      <c r="N3271" s="1111" t="s">
        <v>1106</v>
      </c>
      <c r="O3271" s="1111" t="s">
        <v>833</v>
      </c>
      <c r="P3271" s="1111"/>
      <c r="Q3271" s="2850"/>
      <c r="R3271" s="2097"/>
      <c r="S3271" s="2851"/>
      <c r="T3271" s="2851"/>
      <c r="U3271" s="2851"/>
      <c r="V3271" s="2851"/>
      <c r="W3271" s="2852"/>
      <c r="X3271" s="2852"/>
      <c r="Y3271" s="2852"/>
      <c r="Z3271" s="2852"/>
      <c r="AA3271" s="2853"/>
      <c r="AC3271" s="124"/>
      <c r="AD3271" s="124"/>
      <c r="AE3271" s="124"/>
      <c r="AF3271" s="124"/>
      <c r="AG3271" s="124"/>
      <c r="AH3271" s="124"/>
      <c r="AI3271" s="124"/>
      <c r="AJ3271" s="124"/>
      <c r="AK3271" s="124"/>
      <c r="AL3271" s="124"/>
      <c r="AM3271" s="124"/>
      <c r="AN3271" s="124"/>
      <c r="AO3271" s="124"/>
      <c r="AP3271" s="124"/>
      <c r="AQ3271" s="124"/>
      <c r="AR3271" s="124"/>
      <c r="AS3271" s="124"/>
      <c r="AT3271" s="124"/>
      <c r="AU3271" s="124"/>
      <c r="AV3271" s="124"/>
      <c r="AW3271" s="124"/>
      <c r="AX3271" s="124"/>
      <c r="AY3271" s="124"/>
      <c r="AZ3271" s="124"/>
      <c r="BA3271" s="124"/>
      <c r="BB3271" s="124"/>
    </row>
    <row r="3272" spans="2:54" ht="15" customHeight="1">
      <c r="B3272" s="1155"/>
      <c r="C3272" s="3016" t="s">
        <v>1132</v>
      </c>
      <c r="D3272" s="3016" t="s">
        <v>842</v>
      </c>
      <c r="E3272" s="1146" t="s">
        <v>1127</v>
      </c>
      <c r="F3272" s="1106"/>
      <c r="G3272" s="441" t="s">
        <v>93</v>
      </c>
      <c r="H3272" s="441" t="s">
        <v>1103</v>
      </c>
      <c r="I3272" s="441" t="s">
        <v>1128</v>
      </c>
      <c r="J3272" s="441" t="s">
        <v>112</v>
      </c>
      <c r="K3272" s="1111" t="s">
        <v>1132</v>
      </c>
      <c r="L3272" s="441" t="s">
        <v>1120</v>
      </c>
      <c r="M3272" s="441" t="str">
        <f t="shared" si="196"/>
        <v>&lt;INSERT CONNECTION POINT NAME&gt;</v>
      </c>
      <c r="N3272" s="1111" t="s">
        <v>1106</v>
      </c>
      <c r="O3272" s="1112" t="s">
        <v>842</v>
      </c>
      <c r="P3272" s="1111"/>
      <c r="Q3272" s="2850"/>
      <c r="R3272" s="2097"/>
      <c r="S3272" s="2851"/>
      <c r="T3272" s="2851"/>
      <c r="U3272" s="2851"/>
      <c r="V3272" s="2851"/>
      <c r="W3272" s="2852"/>
      <c r="X3272" s="2852"/>
      <c r="Y3272" s="2852"/>
      <c r="Z3272" s="2852"/>
      <c r="AA3272" s="2853"/>
      <c r="AC3272" s="124"/>
      <c r="AD3272" s="124"/>
      <c r="AE3272" s="124"/>
      <c r="AF3272" s="124"/>
      <c r="AG3272" s="124"/>
      <c r="AH3272" s="124"/>
      <c r="AI3272" s="124"/>
      <c r="AJ3272" s="124"/>
      <c r="AK3272" s="124"/>
      <c r="AL3272" s="124"/>
      <c r="AM3272" s="124"/>
      <c r="AN3272" s="124"/>
      <c r="AO3272" s="124"/>
      <c r="AP3272" s="124"/>
      <c r="AQ3272" s="124"/>
      <c r="AR3272" s="124"/>
      <c r="AS3272" s="124"/>
      <c r="AT3272" s="124"/>
      <c r="AU3272" s="124"/>
      <c r="AV3272" s="124"/>
      <c r="AW3272" s="124"/>
      <c r="AX3272" s="124"/>
      <c r="AY3272" s="124"/>
      <c r="AZ3272" s="124"/>
      <c r="BA3272" s="124"/>
      <c r="BB3272" s="124"/>
    </row>
    <row r="3273" spans="2:54" ht="15" customHeight="1">
      <c r="B3273" s="1155"/>
      <c r="C3273" s="3017"/>
      <c r="D3273" s="3017"/>
      <c r="E3273" s="1146" t="s">
        <v>1130</v>
      </c>
      <c r="F3273" s="1106"/>
      <c r="G3273" s="441" t="s">
        <v>93</v>
      </c>
      <c r="H3273" s="441" t="s">
        <v>1103</v>
      </c>
      <c r="I3273" s="441" t="s">
        <v>1131</v>
      </c>
      <c r="J3273" s="441" t="s">
        <v>112</v>
      </c>
      <c r="K3273" s="1111" t="s">
        <v>1132</v>
      </c>
      <c r="L3273" s="441" t="s">
        <v>1120</v>
      </c>
      <c r="M3273" s="441" t="str">
        <f t="shared" si="196"/>
        <v>&lt;INSERT CONNECTION POINT NAME&gt;</v>
      </c>
      <c r="N3273" s="1111" t="s">
        <v>1106</v>
      </c>
      <c r="O3273" s="1112" t="s">
        <v>842</v>
      </c>
      <c r="P3273" s="1111"/>
      <c r="Q3273" s="2850"/>
      <c r="R3273" s="2097"/>
      <c r="S3273" s="2851"/>
      <c r="T3273" s="2851"/>
      <c r="U3273" s="2851"/>
      <c r="V3273" s="2851"/>
      <c r="W3273" s="2852"/>
      <c r="X3273" s="2852"/>
      <c r="Y3273" s="2852"/>
      <c r="Z3273" s="2852"/>
      <c r="AA3273" s="2853"/>
      <c r="AC3273" s="124"/>
      <c r="AD3273" s="124"/>
      <c r="AE3273" s="124"/>
      <c r="AF3273" s="124"/>
      <c r="AG3273" s="124"/>
      <c r="AH3273" s="124"/>
      <c r="AI3273" s="124"/>
      <c r="AJ3273" s="124"/>
      <c r="AK3273" s="124"/>
      <c r="AL3273" s="124"/>
      <c r="AM3273" s="124"/>
      <c r="AN3273" s="124"/>
      <c r="AO3273" s="124"/>
      <c r="AP3273" s="124"/>
      <c r="AQ3273" s="124"/>
      <c r="AR3273" s="124"/>
      <c r="AS3273" s="124"/>
      <c r="AT3273" s="124"/>
      <c r="AU3273" s="124"/>
      <c r="AV3273" s="124"/>
      <c r="AW3273" s="124"/>
      <c r="AX3273" s="124"/>
      <c r="AY3273" s="124"/>
      <c r="AZ3273" s="124"/>
      <c r="BA3273" s="124"/>
      <c r="BB3273" s="124"/>
    </row>
    <row r="3274" spans="2:54" ht="15" customHeight="1">
      <c r="B3274" s="1155"/>
      <c r="C3274" s="3016" t="s">
        <v>1133</v>
      </c>
      <c r="D3274" s="3016"/>
      <c r="E3274" s="1146" t="s">
        <v>1127</v>
      </c>
      <c r="F3274" s="1106"/>
      <c r="G3274" s="441" t="s">
        <v>93</v>
      </c>
      <c r="H3274" s="441" t="s">
        <v>1103</v>
      </c>
      <c r="I3274" s="441" t="s">
        <v>1128</v>
      </c>
      <c r="J3274" s="441" t="s">
        <v>112</v>
      </c>
      <c r="K3274" s="1111" t="s">
        <v>1133</v>
      </c>
      <c r="L3274" s="441" t="s">
        <v>1120</v>
      </c>
      <c r="M3274" s="441" t="str">
        <f t="shared" si="196"/>
        <v>&lt;INSERT CONNECTION POINT NAME&gt;</v>
      </c>
      <c r="N3274" s="1111" t="s">
        <v>1108</v>
      </c>
      <c r="O3274" s="1111" t="s">
        <v>1109</v>
      </c>
      <c r="P3274" s="1111"/>
      <c r="Q3274" s="2856"/>
      <c r="R3274" s="2098"/>
      <c r="S3274" s="2858"/>
      <c r="T3274" s="2858"/>
      <c r="U3274" s="2858"/>
      <c r="V3274" s="2858"/>
      <c r="W3274" s="2859"/>
      <c r="X3274" s="2859"/>
      <c r="Y3274" s="2859"/>
      <c r="Z3274" s="2859"/>
      <c r="AA3274" s="2860"/>
      <c r="AC3274" s="124"/>
      <c r="AD3274" s="124"/>
      <c r="AE3274" s="124"/>
      <c r="AF3274" s="124"/>
      <c r="AG3274" s="124"/>
      <c r="AH3274" s="124"/>
      <c r="AI3274" s="124"/>
      <c r="AJ3274" s="124"/>
      <c r="AK3274" s="124"/>
      <c r="AL3274" s="124"/>
      <c r="AM3274" s="124"/>
      <c r="AN3274" s="124"/>
      <c r="AO3274" s="124"/>
      <c r="AP3274" s="124"/>
      <c r="AQ3274" s="124"/>
      <c r="AR3274" s="124"/>
      <c r="AS3274" s="124"/>
      <c r="AT3274" s="124"/>
      <c r="AU3274" s="124"/>
      <c r="AV3274" s="124"/>
      <c r="AW3274" s="124"/>
      <c r="AX3274" s="124"/>
      <c r="AY3274" s="124"/>
      <c r="AZ3274" s="124"/>
      <c r="BA3274" s="124"/>
      <c r="BB3274" s="124"/>
    </row>
    <row r="3275" spans="2:54" ht="15" customHeight="1">
      <c r="B3275" s="1155"/>
      <c r="C3275" s="3017"/>
      <c r="D3275" s="3017"/>
      <c r="E3275" s="1146" t="s">
        <v>1130</v>
      </c>
      <c r="F3275" s="1106"/>
      <c r="G3275" s="441" t="s">
        <v>93</v>
      </c>
      <c r="H3275" s="441" t="s">
        <v>1103</v>
      </c>
      <c r="I3275" s="441" t="s">
        <v>1131</v>
      </c>
      <c r="J3275" s="441" t="s">
        <v>112</v>
      </c>
      <c r="K3275" s="1111" t="s">
        <v>1133</v>
      </c>
      <c r="L3275" s="441" t="s">
        <v>1120</v>
      </c>
      <c r="M3275" s="441" t="str">
        <f t="shared" si="196"/>
        <v>&lt;INSERT CONNECTION POINT NAME&gt;</v>
      </c>
      <c r="N3275" s="1111" t="s">
        <v>1108</v>
      </c>
      <c r="O3275" s="1111" t="s">
        <v>1109</v>
      </c>
      <c r="P3275" s="1111"/>
      <c r="Q3275" s="2856"/>
      <c r="R3275" s="2098"/>
      <c r="S3275" s="2858"/>
      <c r="T3275" s="2858"/>
      <c r="U3275" s="2858"/>
      <c r="V3275" s="2858"/>
      <c r="W3275" s="2859"/>
      <c r="X3275" s="2859"/>
      <c r="Y3275" s="2859"/>
      <c r="Z3275" s="2859"/>
      <c r="AA3275" s="2860"/>
      <c r="AC3275" s="124"/>
      <c r="AD3275" s="124"/>
      <c r="AE3275" s="124"/>
      <c r="AF3275" s="124"/>
      <c r="AG3275" s="124"/>
      <c r="AH3275" s="124"/>
      <c r="AI3275" s="124"/>
      <c r="AJ3275" s="124"/>
      <c r="AK3275" s="124"/>
      <c r="AL3275" s="124"/>
      <c r="AM3275" s="124"/>
      <c r="AN3275" s="124"/>
      <c r="AO3275" s="124"/>
      <c r="AP3275" s="124"/>
      <c r="AQ3275" s="124"/>
      <c r="AR3275" s="124"/>
      <c r="AS3275" s="124"/>
      <c r="AT3275" s="124"/>
      <c r="AU3275" s="124"/>
      <c r="AV3275" s="124"/>
      <c r="AW3275" s="124"/>
      <c r="AX3275" s="124"/>
      <c r="AY3275" s="124"/>
      <c r="AZ3275" s="124"/>
      <c r="BA3275" s="124"/>
      <c r="BB3275" s="124"/>
    </row>
    <row r="3276" spans="2:54" ht="15" customHeight="1">
      <c r="B3276" s="1155"/>
      <c r="C3276" s="3016" t="s">
        <v>1110</v>
      </c>
      <c r="D3276" s="3016"/>
      <c r="E3276" s="1146" t="s">
        <v>1127</v>
      </c>
      <c r="F3276" s="1106"/>
      <c r="G3276" s="441" t="s">
        <v>93</v>
      </c>
      <c r="H3276" s="441" t="s">
        <v>1103</v>
      </c>
      <c r="I3276" s="441" t="s">
        <v>1128</v>
      </c>
      <c r="J3276" s="441" t="s">
        <v>112</v>
      </c>
      <c r="K3276" s="1111" t="s">
        <v>1110</v>
      </c>
      <c r="L3276" s="441" t="s">
        <v>1120</v>
      </c>
      <c r="M3276" s="441" t="str">
        <f t="shared" si="196"/>
        <v>&lt;INSERT CONNECTION POINT NAME&gt;</v>
      </c>
      <c r="N3276" s="1111" t="s">
        <v>1111</v>
      </c>
      <c r="O3276" s="1112">
        <v>0</v>
      </c>
      <c r="P3276" s="1111"/>
      <c r="Q3276" s="2890"/>
      <c r="R3276" s="2093"/>
      <c r="S3276" s="2883"/>
      <c r="T3276" s="2883"/>
      <c r="U3276" s="2883"/>
      <c r="V3276" s="2883"/>
      <c r="W3276" s="2863"/>
      <c r="X3276" s="2863"/>
      <c r="Y3276" s="2863"/>
      <c r="Z3276" s="2863"/>
      <c r="AA3276" s="2864"/>
      <c r="AC3276" s="124"/>
      <c r="AD3276" s="124"/>
      <c r="AE3276" s="124"/>
      <c r="AF3276" s="124"/>
      <c r="AG3276" s="124"/>
      <c r="AH3276" s="124"/>
      <c r="AI3276" s="124"/>
      <c r="AJ3276" s="124"/>
      <c r="AK3276" s="124"/>
      <c r="AL3276" s="124"/>
      <c r="AM3276" s="124"/>
      <c r="AN3276" s="124"/>
      <c r="AO3276" s="124"/>
      <c r="AP3276" s="124"/>
      <c r="AQ3276" s="124"/>
      <c r="AR3276" s="124"/>
      <c r="AS3276" s="124"/>
      <c r="AT3276" s="124"/>
      <c r="AU3276" s="124"/>
      <c r="AV3276" s="124"/>
      <c r="AW3276" s="124"/>
      <c r="AX3276" s="124"/>
      <c r="AY3276" s="124"/>
      <c r="AZ3276" s="124"/>
      <c r="BA3276" s="124"/>
      <c r="BB3276" s="124"/>
    </row>
    <row r="3277" spans="2:54" ht="15" customHeight="1">
      <c r="B3277" s="1155"/>
      <c r="C3277" s="3017"/>
      <c r="D3277" s="3017"/>
      <c r="E3277" s="1146" t="s">
        <v>1130</v>
      </c>
      <c r="F3277" s="1106"/>
      <c r="G3277" s="441" t="s">
        <v>93</v>
      </c>
      <c r="H3277" s="441" t="s">
        <v>1103</v>
      </c>
      <c r="I3277" s="441" t="s">
        <v>1131</v>
      </c>
      <c r="J3277" s="441" t="s">
        <v>112</v>
      </c>
      <c r="K3277" s="1111" t="s">
        <v>1110</v>
      </c>
      <c r="L3277" s="441" t="s">
        <v>1120</v>
      </c>
      <c r="M3277" s="441" t="str">
        <f t="shared" ref="M3277:M3340" si="200">M3276</f>
        <v>&lt;INSERT CONNECTION POINT NAME&gt;</v>
      </c>
      <c r="N3277" s="1111" t="s">
        <v>1111</v>
      </c>
      <c r="O3277" s="1112">
        <v>0</v>
      </c>
      <c r="P3277" s="1111"/>
      <c r="Q3277" s="2890"/>
      <c r="R3277" s="2093"/>
      <c r="S3277" s="2883"/>
      <c r="T3277" s="2883"/>
      <c r="U3277" s="2883"/>
      <c r="V3277" s="2883"/>
      <c r="W3277" s="2863"/>
      <c r="X3277" s="2863"/>
      <c r="Y3277" s="2863"/>
      <c r="Z3277" s="2863"/>
      <c r="AA3277" s="2864"/>
      <c r="AC3277" s="124"/>
      <c r="AD3277" s="124"/>
      <c r="AE3277" s="124"/>
      <c r="AF3277" s="124"/>
      <c r="AG3277" s="124"/>
      <c r="AH3277" s="124"/>
      <c r="AI3277" s="124"/>
      <c r="AJ3277" s="124"/>
      <c r="AK3277" s="124"/>
      <c r="AL3277" s="124"/>
      <c r="AM3277" s="124"/>
      <c r="AN3277" s="124"/>
      <c r="AO3277" s="124"/>
      <c r="AP3277" s="124"/>
      <c r="AQ3277" s="124"/>
      <c r="AR3277" s="124"/>
      <c r="AS3277" s="124"/>
      <c r="AT3277" s="124"/>
      <c r="AU3277" s="124"/>
      <c r="AV3277" s="124"/>
      <c r="AW3277" s="124"/>
      <c r="AX3277" s="124"/>
      <c r="AY3277" s="124"/>
      <c r="AZ3277" s="124"/>
      <c r="BA3277" s="124"/>
      <c r="BB3277" s="124"/>
    </row>
    <row r="3278" spans="2:54" ht="15" customHeight="1">
      <c r="B3278" s="1155"/>
      <c r="C3278" s="3016" t="s">
        <v>1112</v>
      </c>
      <c r="D3278" s="3016"/>
      <c r="E3278" s="1146" t="s">
        <v>1127</v>
      </c>
      <c r="F3278" s="1106"/>
      <c r="G3278" s="441" t="s">
        <v>93</v>
      </c>
      <c r="H3278" s="441" t="s">
        <v>1103</v>
      </c>
      <c r="I3278" s="441" t="s">
        <v>1128</v>
      </c>
      <c r="J3278" s="441" t="s">
        <v>112</v>
      </c>
      <c r="K3278" s="1111" t="s">
        <v>1112</v>
      </c>
      <c r="L3278" s="441" t="s">
        <v>1120</v>
      </c>
      <c r="M3278" s="441" t="str">
        <f t="shared" si="200"/>
        <v>&lt;INSERT CONNECTION POINT NAME&gt;</v>
      </c>
      <c r="N3278" s="1111" t="s">
        <v>1113</v>
      </c>
      <c r="O3278" s="1111" t="s">
        <v>1113</v>
      </c>
      <c r="P3278" s="1111"/>
      <c r="Q3278" s="2891"/>
      <c r="R3278" s="2866"/>
      <c r="S3278" s="2866"/>
      <c r="T3278" s="2866"/>
      <c r="U3278" s="2866"/>
      <c r="V3278" s="2866"/>
      <c r="W3278" s="2866"/>
      <c r="X3278" s="2866"/>
      <c r="Y3278" s="2866"/>
      <c r="Z3278" s="2866"/>
      <c r="AA3278" s="2099"/>
      <c r="AC3278" s="124"/>
      <c r="AD3278" s="124"/>
      <c r="AE3278" s="124"/>
      <c r="AF3278" s="124"/>
      <c r="AG3278" s="124"/>
      <c r="AH3278" s="124"/>
      <c r="AI3278" s="124"/>
      <c r="AJ3278" s="124"/>
      <c r="AK3278" s="124"/>
      <c r="AL3278" s="124"/>
      <c r="AM3278" s="124"/>
      <c r="AN3278" s="124"/>
      <c r="AO3278" s="124"/>
      <c r="AP3278" s="124"/>
      <c r="AQ3278" s="124"/>
      <c r="AR3278" s="124"/>
      <c r="AS3278" s="124"/>
      <c r="AT3278" s="124"/>
      <c r="AU3278" s="124"/>
      <c r="AV3278" s="124"/>
      <c r="AW3278" s="124"/>
      <c r="AX3278" s="124"/>
      <c r="AY3278" s="124"/>
      <c r="AZ3278" s="124"/>
      <c r="BA3278" s="124"/>
      <c r="BB3278" s="124"/>
    </row>
    <row r="3279" spans="2:54" ht="15" customHeight="1">
      <c r="B3279" s="1155"/>
      <c r="C3279" s="3017"/>
      <c r="D3279" s="3017"/>
      <c r="E3279" s="1146" t="s">
        <v>1130</v>
      </c>
      <c r="F3279" s="1106"/>
      <c r="G3279" s="441" t="s">
        <v>93</v>
      </c>
      <c r="H3279" s="441" t="s">
        <v>1103</v>
      </c>
      <c r="I3279" s="441" t="s">
        <v>1131</v>
      </c>
      <c r="J3279" s="441" t="s">
        <v>112</v>
      </c>
      <c r="K3279" s="1111" t="s">
        <v>1112</v>
      </c>
      <c r="L3279" s="441" t="s">
        <v>1120</v>
      </c>
      <c r="M3279" s="441" t="str">
        <f t="shared" si="200"/>
        <v>&lt;INSERT CONNECTION POINT NAME&gt;</v>
      </c>
      <c r="N3279" s="1111" t="s">
        <v>1113</v>
      </c>
      <c r="O3279" s="1111" t="s">
        <v>1113</v>
      </c>
      <c r="P3279" s="1111"/>
      <c r="Q3279" s="2891"/>
      <c r="R3279" s="2866"/>
      <c r="S3279" s="2866"/>
      <c r="T3279" s="2866"/>
      <c r="U3279" s="2866"/>
      <c r="V3279" s="2866"/>
      <c r="W3279" s="2866"/>
      <c r="X3279" s="2866"/>
      <c r="Y3279" s="2866"/>
      <c r="Z3279" s="2866"/>
      <c r="AA3279" s="2099"/>
      <c r="AC3279" s="124"/>
      <c r="AD3279" s="124"/>
      <c r="AE3279" s="124"/>
      <c r="AF3279" s="124"/>
      <c r="AG3279" s="124"/>
      <c r="AH3279" s="124"/>
      <c r="AI3279" s="124"/>
      <c r="AJ3279" s="124"/>
      <c r="AK3279" s="124"/>
      <c r="AL3279" s="124"/>
      <c r="AM3279" s="124"/>
      <c r="AN3279" s="124"/>
      <c r="AO3279" s="124"/>
      <c r="AP3279" s="124"/>
      <c r="AQ3279" s="124"/>
      <c r="AR3279" s="124"/>
      <c r="AS3279" s="124"/>
      <c r="AT3279" s="124"/>
      <c r="AU3279" s="124"/>
      <c r="AV3279" s="124"/>
      <c r="AW3279" s="124"/>
      <c r="AX3279" s="124"/>
      <c r="AY3279" s="124"/>
      <c r="AZ3279" s="124"/>
      <c r="BA3279" s="124"/>
      <c r="BB3279" s="124"/>
    </row>
    <row r="3280" spans="2:54" ht="15" customHeight="1">
      <c r="B3280" s="1155"/>
      <c r="C3280" s="3016" t="s">
        <v>1134</v>
      </c>
      <c r="D3280" s="3016" t="s">
        <v>833</v>
      </c>
      <c r="E3280" s="1146" t="s">
        <v>1127</v>
      </c>
      <c r="F3280" s="1106"/>
      <c r="G3280" s="441" t="s">
        <v>93</v>
      </c>
      <c r="H3280" s="441" t="s">
        <v>1103</v>
      </c>
      <c r="I3280" s="441" t="s">
        <v>1128</v>
      </c>
      <c r="J3280" s="441" t="s">
        <v>112</v>
      </c>
      <c r="K3280" s="1111" t="s">
        <v>1134</v>
      </c>
      <c r="L3280" s="441" t="s">
        <v>1120</v>
      </c>
      <c r="M3280" s="441" t="str">
        <f t="shared" si="200"/>
        <v>&lt;INSERT CONNECTION POINT NAME&gt;</v>
      </c>
      <c r="N3280" s="1111" t="s">
        <v>1115</v>
      </c>
      <c r="O3280" s="1111" t="s">
        <v>833</v>
      </c>
      <c r="P3280" s="1111"/>
      <c r="Q3280" s="2892"/>
      <c r="R3280" s="2096"/>
      <c r="S3280" s="2870"/>
      <c r="T3280" s="2870"/>
      <c r="U3280" s="2870"/>
      <c r="V3280" s="2870"/>
      <c r="W3280" s="2870"/>
      <c r="X3280" s="2870"/>
      <c r="Y3280" s="2870"/>
      <c r="Z3280" s="2870"/>
      <c r="AA3280" s="2871"/>
      <c r="AC3280" s="124"/>
      <c r="AD3280" s="124"/>
      <c r="AE3280" s="124"/>
      <c r="AF3280" s="124"/>
      <c r="AG3280" s="124"/>
      <c r="AH3280" s="124"/>
      <c r="AI3280" s="124"/>
      <c r="AJ3280" s="124"/>
      <c r="AK3280" s="124"/>
      <c r="AL3280" s="124"/>
      <c r="AM3280" s="124"/>
      <c r="AN3280" s="124"/>
      <c r="AO3280" s="124"/>
      <c r="AP3280" s="124"/>
      <c r="AQ3280" s="124"/>
      <c r="AR3280" s="124"/>
      <c r="AS3280" s="124"/>
      <c r="AT3280" s="124"/>
      <c r="AU3280" s="124"/>
      <c r="AV3280" s="124"/>
      <c r="AW3280" s="124"/>
      <c r="AX3280" s="124"/>
      <c r="AY3280" s="124"/>
      <c r="AZ3280" s="124"/>
      <c r="BA3280" s="124"/>
      <c r="BB3280" s="124"/>
    </row>
    <row r="3281" spans="2:54" ht="15" customHeight="1">
      <c r="B3281" s="1155"/>
      <c r="C3281" s="3017"/>
      <c r="D3281" s="3017"/>
      <c r="E3281" s="1146" t="s">
        <v>1130</v>
      </c>
      <c r="F3281" s="1106"/>
      <c r="G3281" s="441" t="s">
        <v>93</v>
      </c>
      <c r="H3281" s="441" t="s">
        <v>1103</v>
      </c>
      <c r="I3281" s="441" t="s">
        <v>1131</v>
      </c>
      <c r="J3281" s="441" t="s">
        <v>112</v>
      </c>
      <c r="K3281" s="1111" t="s">
        <v>1134</v>
      </c>
      <c r="L3281" s="441" t="s">
        <v>1120</v>
      </c>
      <c r="M3281" s="441" t="str">
        <f t="shared" si="200"/>
        <v>&lt;INSERT CONNECTION POINT NAME&gt;</v>
      </c>
      <c r="N3281" s="1111" t="s">
        <v>1115</v>
      </c>
      <c r="O3281" s="1111" t="s">
        <v>833</v>
      </c>
      <c r="P3281" s="1111"/>
      <c r="Q3281" s="2892"/>
      <c r="R3281" s="2096"/>
      <c r="S3281" s="2870"/>
      <c r="T3281" s="2870"/>
      <c r="U3281" s="2870"/>
      <c r="V3281" s="2870"/>
      <c r="W3281" s="2870"/>
      <c r="X3281" s="2870"/>
      <c r="Y3281" s="2870"/>
      <c r="Z3281" s="2870"/>
      <c r="AA3281" s="2871"/>
      <c r="AC3281" s="124"/>
      <c r="AD3281" s="124"/>
      <c r="AE3281" s="124"/>
      <c r="AF3281" s="124"/>
      <c r="AG3281" s="124"/>
      <c r="AH3281" s="124"/>
      <c r="AI3281" s="124"/>
      <c r="AJ3281" s="124"/>
      <c r="AK3281" s="124"/>
      <c r="AL3281" s="124"/>
      <c r="AM3281" s="124"/>
      <c r="AN3281" s="124"/>
      <c r="AO3281" s="124"/>
      <c r="AP3281" s="124"/>
      <c r="AQ3281" s="124"/>
      <c r="AR3281" s="124"/>
      <c r="AS3281" s="124"/>
      <c r="AT3281" s="124"/>
      <c r="AU3281" s="124"/>
      <c r="AV3281" s="124"/>
      <c r="AW3281" s="124"/>
      <c r="AX3281" s="124"/>
      <c r="AY3281" s="124"/>
      <c r="AZ3281" s="124"/>
      <c r="BA3281" s="124"/>
      <c r="BB3281" s="124"/>
    </row>
    <row r="3282" spans="2:54" ht="15" customHeight="1">
      <c r="B3282" s="1155"/>
      <c r="C3282" s="3016" t="s">
        <v>1135</v>
      </c>
      <c r="D3282" s="3016" t="s">
        <v>833</v>
      </c>
      <c r="E3282" s="1146" t="s">
        <v>1127</v>
      </c>
      <c r="F3282" s="1106"/>
      <c r="G3282" s="441" t="s">
        <v>93</v>
      </c>
      <c r="H3282" s="441" t="s">
        <v>1103</v>
      </c>
      <c r="I3282" s="441" t="s">
        <v>1128</v>
      </c>
      <c r="J3282" s="441" t="s">
        <v>112</v>
      </c>
      <c r="K3282" s="1111" t="s">
        <v>1135</v>
      </c>
      <c r="L3282" s="441" t="s">
        <v>1120</v>
      </c>
      <c r="M3282" s="441" t="str">
        <f t="shared" si="200"/>
        <v>&lt;INSERT CONNECTION POINT NAME&gt;</v>
      </c>
      <c r="N3282" s="1111" t="s">
        <v>1106</v>
      </c>
      <c r="O3282" s="1111" t="s">
        <v>833</v>
      </c>
      <c r="P3282" s="1111"/>
      <c r="Q3282" s="2892"/>
      <c r="R3282" s="2096"/>
      <c r="S3282" s="2870"/>
      <c r="T3282" s="2870"/>
      <c r="U3282" s="2870"/>
      <c r="V3282" s="2870"/>
      <c r="W3282" s="2870"/>
      <c r="X3282" s="2870"/>
      <c r="Y3282" s="2870"/>
      <c r="Z3282" s="2870"/>
      <c r="AA3282" s="2871"/>
      <c r="AC3282" s="124"/>
      <c r="AD3282" s="124"/>
      <c r="AE3282" s="124"/>
      <c r="AF3282" s="124"/>
      <c r="AG3282" s="124"/>
      <c r="AH3282" s="124"/>
      <c r="AI3282" s="124"/>
      <c r="AJ3282" s="124"/>
      <c r="AK3282" s="124"/>
      <c r="AL3282" s="124"/>
      <c r="AM3282" s="124"/>
      <c r="AN3282" s="124"/>
      <c r="AO3282" s="124"/>
      <c r="AP3282" s="124"/>
      <c r="AQ3282" s="124"/>
      <c r="AR3282" s="124"/>
      <c r="AS3282" s="124"/>
      <c r="AT3282" s="124"/>
      <c r="AU3282" s="124"/>
      <c r="AV3282" s="124"/>
      <c r="AW3282" s="124"/>
      <c r="AX3282" s="124"/>
      <c r="AY3282" s="124"/>
      <c r="AZ3282" s="124"/>
      <c r="BA3282" s="124"/>
      <c r="BB3282" s="124"/>
    </row>
    <row r="3283" spans="2:54" ht="15" customHeight="1">
      <c r="B3283" s="1155"/>
      <c r="C3283" s="3017"/>
      <c r="D3283" s="3017"/>
      <c r="E3283" s="1146" t="s">
        <v>1130</v>
      </c>
      <c r="F3283" s="1106"/>
      <c r="G3283" s="441" t="s">
        <v>93</v>
      </c>
      <c r="H3283" s="441" t="s">
        <v>1103</v>
      </c>
      <c r="I3283" s="441" t="s">
        <v>1131</v>
      </c>
      <c r="J3283" s="441" t="s">
        <v>112</v>
      </c>
      <c r="K3283" s="1111" t="s">
        <v>1135</v>
      </c>
      <c r="L3283" s="441" t="s">
        <v>1120</v>
      </c>
      <c r="M3283" s="441" t="str">
        <f t="shared" si="200"/>
        <v>&lt;INSERT CONNECTION POINT NAME&gt;</v>
      </c>
      <c r="N3283" s="1111" t="s">
        <v>1106</v>
      </c>
      <c r="O3283" s="1111" t="s">
        <v>833</v>
      </c>
      <c r="P3283" s="1111"/>
      <c r="Q3283" s="2892"/>
      <c r="R3283" s="2096"/>
      <c r="S3283" s="2870"/>
      <c r="T3283" s="2870"/>
      <c r="U3283" s="2870"/>
      <c r="V3283" s="2870"/>
      <c r="W3283" s="2870"/>
      <c r="X3283" s="2870"/>
      <c r="Y3283" s="2870"/>
      <c r="Z3283" s="2870"/>
      <c r="AA3283" s="2871"/>
      <c r="AC3283" s="124"/>
      <c r="AD3283" s="124"/>
      <c r="AE3283" s="124"/>
      <c r="AF3283" s="124"/>
      <c r="AG3283" s="124"/>
      <c r="AH3283" s="124"/>
      <c r="AI3283" s="124"/>
      <c r="AJ3283" s="124"/>
      <c r="AK3283" s="124"/>
      <c r="AL3283" s="124"/>
      <c r="AM3283" s="124"/>
      <c r="AN3283" s="124"/>
      <c r="AO3283" s="124"/>
      <c r="AP3283" s="124"/>
      <c r="AQ3283" s="124"/>
      <c r="AR3283" s="124"/>
      <c r="AS3283" s="124"/>
      <c r="AT3283" s="124"/>
      <c r="AU3283" s="124"/>
      <c r="AV3283" s="124"/>
      <c r="AW3283" s="124"/>
      <c r="AX3283" s="124"/>
      <c r="AY3283" s="124"/>
      <c r="AZ3283" s="124"/>
      <c r="BA3283" s="124"/>
      <c r="BB3283" s="124"/>
    </row>
    <row r="3284" spans="2:54" ht="15" customHeight="1">
      <c r="B3284" s="1155"/>
      <c r="C3284" s="3016" t="s">
        <v>1135</v>
      </c>
      <c r="D3284" s="3016" t="s">
        <v>842</v>
      </c>
      <c r="E3284" s="1146" t="s">
        <v>1127</v>
      </c>
      <c r="F3284" s="1106"/>
      <c r="G3284" s="441" t="s">
        <v>93</v>
      </c>
      <c r="H3284" s="441" t="s">
        <v>1103</v>
      </c>
      <c r="I3284" s="441" t="s">
        <v>1128</v>
      </c>
      <c r="J3284" s="441" t="s">
        <v>112</v>
      </c>
      <c r="K3284" s="1111" t="s">
        <v>1135</v>
      </c>
      <c r="L3284" s="441" t="s">
        <v>1120</v>
      </c>
      <c r="M3284" s="441" t="str">
        <f t="shared" si="200"/>
        <v>&lt;INSERT CONNECTION POINT NAME&gt;</v>
      </c>
      <c r="N3284" s="1111" t="s">
        <v>1106</v>
      </c>
      <c r="O3284" s="1111" t="s">
        <v>842</v>
      </c>
      <c r="P3284" s="1111"/>
      <c r="Q3284" s="2892"/>
      <c r="R3284" s="2096"/>
      <c r="S3284" s="2870"/>
      <c r="T3284" s="2870"/>
      <c r="U3284" s="2870"/>
      <c r="V3284" s="2870"/>
      <c r="W3284" s="2870"/>
      <c r="X3284" s="2870"/>
      <c r="Y3284" s="2870"/>
      <c r="Z3284" s="2870"/>
      <c r="AA3284" s="2871"/>
      <c r="AC3284" s="124"/>
      <c r="AD3284" s="124"/>
      <c r="AE3284" s="124"/>
      <c r="AF3284" s="124"/>
      <c r="AG3284" s="124"/>
      <c r="AH3284" s="124"/>
      <c r="AI3284" s="124"/>
      <c r="AJ3284" s="124"/>
      <c r="AK3284" s="124"/>
      <c r="AL3284" s="124"/>
      <c r="AM3284" s="124"/>
      <c r="AN3284" s="124"/>
      <c r="AO3284" s="124"/>
      <c r="AP3284" s="124"/>
      <c r="AQ3284" s="124"/>
      <c r="AR3284" s="124"/>
      <c r="AS3284" s="124"/>
      <c r="AT3284" s="124"/>
      <c r="AU3284" s="124"/>
      <c r="AV3284" s="124"/>
      <c r="AW3284" s="124"/>
      <c r="AX3284" s="124"/>
      <c r="AY3284" s="124"/>
      <c r="AZ3284" s="124"/>
      <c r="BA3284" s="124"/>
      <c r="BB3284" s="124"/>
    </row>
    <row r="3285" spans="2:54" ht="15" customHeight="1">
      <c r="B3285" s="1155"/>
      <c r="C3285" s="3017"/>
      <c r="D3285" s="3017"/>
      <c r="E3285" s="1146" t="s">
        <v>1130</v>
      </c>
      <c r="F3285" s="1106"/>
      <c r="G3285" s="441" t="s">
        <v>93</v>
      </c>
      <c r="H3285" s="441" t="s">
        <v>1103</v>
      </c>
      <c r="I3285" s="441" t="s">
        <v>1131</v>
      </c>
      <c r="J3285" s="441" t="s">
        <v>112</v>
      </c>
      <c r="K3285" s="1111" t="s">
        <v>1135</v>
      </c>
      <c r="L3285" s="441" t="s">
        <v>1120</v>
      </c>
      <c r="M3285" s="441" t="str">
        <f t="shared" si="200"/>
        <v>&lt;INSERT CONNECTION POINT NAME&gt;</v>
      </c>
      <c r="N3285" s="1111" t="s">
        <v>1106</v>
      </c>
      <c r="O3285" s="1111" t="s">
        <v>842</v>
      </c>
      <c r="P3285" s="1111"/>
      <c r="Q3285" s="2892"/>
      <c r="R3285" s="2096"/>
      <c r="S3285" s="2870"/>
      <c r="T3285" s="2870"/>
      <c r="U3285" s="2870"/>
      <c r="V3285" s="2870"/>
      <c r="W3285" s="2870"/>
      <c r="X3285" s="2870"/>
      <c r="Y3285" s="2870"/>
      <c r="Z3285" s="2870"/>
      <c r="AA3285" s="2871"/>
      <c r="AC3285" s="124"/>
      <c r="AD3285" s="124"/>
      <c r="AE3285" s="124"/>
      <c r="AF3285" s="124"/>
      <c r="AG3285" s="124"/>
      <c r="AH3285" s="124"/>
      <c r="AI3285" s="124"/>
      <c r="AJ3285" s="124"/>
      <c r="AK3285" s="124"/>
      <c r="AL3285" s="124"/>
      <c r="AM3285" s="124"/>
      <c r="AN3285" s="124"/>
      <c r="AO3285" s="124"/>
      <c r="AP3285" s="124"/>
      <c r="AQ3285" s="124"/>
      <c r="AR3285" s="124"/>
      <c r="AS3285" s="124"/>
      <c r="AT3285" s="124"/>
      <c r="AU3285" s="124"/>
      <c r="AV3285" s="124"/>
      <c r="AW3285" s="124"/>
      <c r="AX3285" s="124"/>
      <c r="AY3285" s="124"/>
      <c r="AZ3285" s="124"/>
      <c r="BA3285" s="124"/>
      <c r="BB3285" s="124"/>
    </row>
    <row r="3286" spans="2:54" ht="15" customHeight="1">
      <c r="B3286" s="1155"/>
      <c r="C3286" s="3016" t="s">
        <v>1136</v>
      </c>
      <c r="D3286" s="3016" t="s">
        <v>833</v>
      </c>
      <c r="E3286" s="1146" t="s">
        <v>1127</v>
      </c>
      <c r="F3286" s="1106"/>
      <c r="G3286" s="441" t="s">
        <v>93</v>
      </c>
      <c r="H3286" s="441" t="s">
        <v>1103</v>
      </c>
      <c r="I3286" s="441" t="s">
        <v>1128</v>
      </c>
      <c r="J3286" s="441" t="s">
        <v>112</v>
      </c>
      <c r="K3286" s="1111" t="s">
        <v>1136</v>
      </c>
      <c r="L3286" s="441" t="s">
        <v>1120</v>
      </c>
      <c r="M3286" s="441" t="str">
        <f t="shared" si="200"/>
        <v>&lt;INSERT CONNECTION POINT NAME&gt;</v>
      </c>
      <c r="N3286" s="1111" t="s">
        <v>1106</v>
      </c>
      <c r="O3286" s="1111" t="s">
        <v>833</v>
      </c>
      <c r="P3286" s="1111"/>
      <c r="Q3286" s="2892"/>
      <c r="R3286" s="2096"/>
      <c r="S3286" s="2870"/>
      <c r="T3286" s="2870"/>
      <c r="U3286" s="2870"/>
      <c r="V3286" s="2870"/>
      <c r="W3286" s="2870"/>
      <c r="X3286" s="2870"/>
      <c r="Y3286" s="2870"/>
      <c r="Z3286" s="2870"/>
      <c r="AA3286" s="2871"/>
      <c r="AC3286" s="124"/>
      <c r="AD3286" s="124"/>
      <c r="AE3286" s="124"/>
      <c r="AF3286" s="124"/>
      <c r="AG3286" s="124"/>
      <c r="AH3286" s="124"/>
      <c r="AI3286" s="124"/>
      <c r="AJ3286" s="124"/>
      <c r="AK3286" s="124"/>
      <c r="AL3286" s="124"/>
      <c r="AM3286" s="124"/>
      <c r="AN3286" s="124"/>
      <c r="AO3286" s="124"/>
      <c r="AP3286" s="124"/>
      <c r="AQ3286" s="124"/>
      <c r="AR3286" s="124"/>
      <c r="AS3286" s="124"/>
      <c r="AT3286" s="124"/>
      <c r="AU3286" s="124"/>
      <c r="AV3286" s="124"/>
      <c r="AW3286" s="124"/>
      <c r="AX3286" s="124"/>
      <c r="AY3286" s="124"/>
      <c r="AZ3286" s="124"/>
      <c r="BA3286" s="124"/>
      <c r="BB3286" s="124"/>
    </row>
    <row r="3287" spans="2:54" ht="15" customHeight="1">
      <c r="B3287" s="1155"/>
      <c r="C3287" s="3017"/>
      <c r="D3287" s="3017"/>
      <c r="E3287" s="1146" t="s">
        <v>1130</v>
      </c>
      <c r="F3287" s="1106"/>
      <c r="G3287" s="441" t="s">
        <v>93</v>
      </c>
      <c r="H3287" s="441" t="s">
        <v>1103</v>
      </c>
      <c r="I3287" s="441" t="s">
        <v>1131</v>
      </c>
      <c r="J3287" s="441" t="s">
        <v>112</v>
      </c>
      <c r="K3287" s="1111" t="s">
        <v>1136</v>
      </c>
      <c r="L3287" s="441" t="s">
        <v>1120</v>
      </c>
      <c r="M3287" s="441" t="str">
        <f t="shared" si="200"/>
        <v>&lt;INSERT CONNECTION POINT NAME&gt;</v>
      </c>
      <c r="N3287" s="1111" t="s">
        <v>1106</v>
      </c>
      <c r="O3287" s="1111" t="s">
        <v>833</v>
      </c>
      <c r="P3287" s="1111"/>
      <c r="Q3287" s="2100"/>
      <c r="R3287" s="2101"/>
      <c r="S3287" s="2102"/>
      <c r="T3287" s="2102"/>
      <c r="U3287" s="2102"/>
      <c r="V3287" s="2102"/>
      <c r="W3287" s="2102"/>
      <c r="X3287" s="2102"/>
      <c r="Y3287" s="2102"/>
      <c r="Z3287" s="2102"/>
      <c r="AA3287" s="2103"/>
      <c r="AC3287" s="124"/>
      <c r="AD3287" s="124"/>
      <c r="AE3287" s="124"/>
      <c r="AF3287" s="124"/>
      <c r="AG3287" s="124"/>
      <c r="AH3287" s="124"/>
      <c r="AI3287" s="124"/>
      <c r="AJ3287" s="124"/>
      <c r="AK3287" s="124"/>
      <c r="AL3287" s="124"/>
      <c r="AM3287" s="124"/>
      <c r="AN3287" s="124"/>
      <c r="AO3287" s="124"/>
      <c r="AP3287" s="124"/>
      <c r="AQ3287" s="124"/>
      <c r="AR3287" s="124"/>
      <c r="AS3287" s="124"/>
      <c r="AT3287" s="124"/>
      <c r="AU3287" s="124"/>
      <c r="AV3287" s="124"/>
      <c r="AW3287" s="124"/>
      <c r="AX3287" s="124"/>
      <c r="AY3287" s="124"/>
      <c r="AZ3287" s="124"/>
      <c r="BA3287" s="124"/>
      <c r="BB3287" s="124"/>
    </row>
    <row r="3288" spans="2:54" ht="15" customHeight="1">
      <c r="B3288" s="1155"/>
      <c r="C3288" s="3016" t="s">
        <v>1136</v>
      </c>
      <c r="D3288" s="3016" t="s">
        <v>842</v>
      </c>
      <c r="E3288" s="1146" t="s">
        <v>1127</v>
      </c>
      <c r="F3288" s="1106"/>
      <c r="G3288" s="441" t="s">
        <v>93</v>
      </c>
      <c r="H3288" s="441" t="s">
        <v>1103</v>
      </c>
      <c r="I3288" s="441" t="s">
        <v>1128</v>
      </c>
      <c r="J3288" s="441" t="s">
        <v>112</v>
      </c>
      <c r="K3288" s="1111" t="s">
        <v>1136</v>
      </c>
      <c r="L3288" s="441" t="s">
        <v>1120</v>
      </c>
      <c r="M3288" s="441" t="str">
        <f t="shared" si="200"/>
        <v>&lt;INSERT CONNECTION POINT NAME&gt;</v>
      </c>
      <c r="N3288" s="1111" t="s">
        <v>1106</v>
      </c>
      <c r="O3288" s="1111" t="s">
        <v>842</v>
      </c>
      <c r="P3288" s="1111"/>
      <c r="Q3288" s="2100"/>
      <c r="R3288" s="2101"/>
      <c r="S3288" s="2102"/>
      <c r="T3288" s="2102"/>
      <c r="U3288" s="2102"/>
      <c r="V3288" s="2102"/>
      <c r="W3288" s="2102"/>
      <c r="X3288" s="2102"/>
      <c r="Y3288" s="2102"/>
      <c r="Z3288" s="2102"/>
      <c r="AA3288" s="2103"/>
      <c r="AC3288" s="124"/>
      <c r="AD3288" s="124"/>
      <c r="AE3288" s="124"/>
      <c r="AF3288" s="124"/>
      <c r="AG3288" s="124"/>
      <c r="AH3288" s="124"/>
      <c r="AI3288" s="124"/>
      <c r="AJ3288" s="124"/>
      <c r="AK3288" s="124"/>
      <c r="AL3288" s="124"/>
      <c r="AM3288" s="124"/>
      <c r="AN3288" s="124"/>
      <c r="AO3288" s="124"/>
      <c r="AP3288" s="124"/>
      <c r="AQ3288" s="124"/>
      <c r="AR3288" s="124"/>
      <c r="AS3288" s="124"/>
      <c r="AT3288" s="124"/>
      <c r="AU3288" s="124"/>
      <c r="AV3288" s="124"/>
      <c r="AW3288" s="124"/>
      <c r="AX3288" s="124"/>
      <c r="AY3288" s="124"/>
      <c r="AZ3288" s="124"/>
      <c r="BA3288" s="124"/>
      <c r="BB3288" s="124"/>
    </row>
    <row r="3289" spans="2:54" ht="15" customHeight="1" thickBot="1">
      <c r="B3289" s="2872"/>
      <c r="C3289" s="3018"/>
      <c r="D3289" s="3018"/>
      <c r="E3289" s="2873" t="s">
        <v>1130</v>
      </c>
      <c r="F3289" s="1106"/>
      <c r="G3289" s="441" t="s">
        <v>93</v>
      </c>
      <c r="H3289" s="441" t="s">
        <v>1103</v>
      </c>
      <c r="I3289" s="441" t="s">
        <v>1131</v>
      </c>
      <c r="J3289" s="441" t="s">
        <v>112</v>
      </c>
      <c r="K3289" s="1111" t="s">
        <v>1136</v>
      </c>
      <c r="L3289" s="441" t="s">
        <v>1120</v>
      </c>
      <c r="M3289" s="441" t="str">
        <f t="shared" si="200"/>
        <v>&lt;INSERT CONNECTION POINT NAME&gt;</v>
      </c>
      <c r="N3289" s="1111" t="s">
        <v>1106</v>
      </c>
      <c r="O3289" s="1111" t="s">
        <v>842</v>
      </c>
      <c r="P3289" s="1111"/>
      <c r="Q3289" s="2893"/>
      <c r="R3289" s="2894"/>
      <c r="S3289" s="2877"/>
      <c r="T3289" s="2877"/>
      <c r="U3289" s="2877"/>
      <c r="V3289" s="2877"/>
      <c r="W3289" s="2877"/>
      <c r="X3289" s="2877"/>
      <c r="Y3289" s="2877"/>
      <c r="Z3289" s="2877"/>
      <c r="AA3289" s="2878"/>
      <c r="AC3289" s="124"/>
      <c r="AD3289" s="124"/>
      <c r="AE3289" s="124"/>
      <c r="AF3289" s="124"/>
      <c r="AG3289" s="124"/>
      <c r="AH3289" s="124"/>
      <c r="AI3289" s="124"/>
      <c r="AJ3289" s="124"/>
      <c r="AK3289" s="124"/>
      <c r="AL3289" s="124"/>
      <c r="AM3289" s="124"/>
      <c r="AN3289" s="124"/>
      <c r="AO3289" s="124"/>
      <c r="AP3289" s="124"/>
      <c r="AQ3289" s="124"/>
      <c r="AR3289" s="124"/>
      <c r="AS3289" s="124"/>
      <c r="AT3289" s="124"/>
      <c r="AU3289" s="124"/>
      <c r="AV3289" s="124"/>
      <c r="AW3289" s="124"/>
      <c r="AX3289" s="124"/>
      <c r="AY3289" s="124"/>
      <c r="AZ3289" s="124"/>
      <c r="BA3289" s="124"/>
      <c r="BB3289" s="124"/>
    </row>
    <row r="3290" spans="2:54" ht="15" customHeight="1">
      <c r="B3290" s="1145" t="s">
        <v>1125</v>
      </c>
      <c r="C3290" s="3019" t="s">
        <v>1126</v>
      </c>
      <c r="D3290" s="3019" t="s">
        <v>842</v>
      </c>
      <c r="E3290" s="1146" t="s">
        <v>1127</v>
      </c>
      <c r="F3290" s="1106"/>
      <c r="G3290" s="441" t="s">
        <v>93</v>
      </c>
      <c r="H3290" s="441" t="s">
        <v>1103</v>
      </c>
      <c r="I3290" s="441" t="s">
        <v>1128</v>
      </c>
      <c r="J3290" s="441" t="s">
        <v>112</v>
      </c>
      <c r="K3290" s="441" t="s">
        <v>1126</v>
      </c>
      <c r="L3290" s="441" t="s">
        <v>1120</v>
      </c>
      <c r="M3290" s="441" t="str">
        <f t="shared" ref="M3290" si="201">B3290</f>
        <v>&lt;INSERT CONNECTION POINT NAME&gt;</v>
      </c>
      <c r="N3290" s="441" t="s">
        <v>1129</v>
      </c>
      <c r="O3290" s="441" t="s">
        <v>842</v>
      </c>
      <c r="P3290" s="1111"/>
      <c r="Q3290" s="1147"/>
      <c r="R3290" s="1148"/>
      <c r="S3290" s="1149"/>
      <c r="T3290" s="1149"/>
      <c r="U3290" s="1149"/>
      <c r="V3290" s="1149"/>
      <c r="W3290" s="1149"/>
      <c r="X3290" s="1149"/>
      <c r="Y3290" s="1149"/>
      <c r="Z3290" s="1149"/>
      <c r="AA3290" s="1150"/>
      <c r="AB3290" s="1125"/>
      <c r="AC3290" s="1151"/>
      <c r="AD3290" s="1152"/>
      <c r="AE3290" s="1153"/>
      <c r="AF3290" s="1153"/>
      <c r="AG3290" s="1153"/>
      <c r="AH3290" s="124"/>
      <c r="AI3290" s="124"/>
      <c r="AJ3290" s="124"/>
      <c r="AK3290" s="124"/>
      <c r="AL3290" s="124"/>
      <c r="AM3290" s="124"/>
      <c r="AN3290" s="124"/>
      <c r="AO3290" s="124"/>
      <c r="AP3290" s="124"/>
      <c r="AQ3290" s="1153"/>
      <c r="AR3290" s="1154"/>
      <c r="AS3290" s="1154"/>
      <c r="AT3290" s="1154"/>
      <c r="AU3290" s="1154"/>
      <c r="AV3290" s="1154"/>
      <c r="AW3290" s="1154"/>
      <c r="AX3290" s="1154"/>
      <c r="AY3290" s="1154"/>
      <c r="AZ3290" s="1154"/>
      <c r="BA3290" s="1154"/>
      <c r="BB3290" s="1154"/>
    </row>
    <row r="3291" spans="2:54" ht="15" customHeight="1">
      <c r="B3291" s="1155"/>
      <c r="C3291" s="3017"/>
      <c r="D3291" s="3017"/>
      <c r="E3291" s="1146" t="s">
        <v>1130</v>
      </c>
      <c r="F3291" s="1106"/>
      <c r="G3291" s="441" t="s">
        <v>93</v>
      </c>
      <c r="H3291" s="441" t="s">
        <v>1103</v>
      </c>
      <c r="I3291" s="441" t="s">
        <v>1131</v>
      </c>
      <c r="J3291" s="441" t="s">
        <v>112</v>
      </c>
      <c r="K3291" s="441" t="s">
        <v>1126</v>
      </c>
      <c r="L3291" s="441" t="s">
        <v>1120</v>
      </c>
      <c r="M3291" s="441" t="str">
        <f t="shared" si="200"/>
        <v>&lt;INSERT CONNECTION POINT NAME&gt;</v>
      </c>
      <c r="N3291" s="441" t="s">
        <v>1129</v>
      </c>
      <c r="O3291" s="441" t="s">
        <v>842</v>
      </c>
      <c r="P3291" s="1111"/>
      <c r="Q3291" s="1156"/>
      <c r="R3291" s="1157"/>
      <c r="S3291" s="1158"/>
      <c r="T3291" s="1158"/>
      <c r="U3291" s="1158"/>
      <c r="V3291" s="1158"/>
      <c r="W3291" s="1158"/>
      <c r="X3291" s="1158"/>
      <c r="Y3291" s="1158"/>
      <c r="Z3291" s="1158"/>
      <c r="AA3291" s="1159"/>
      <c r="AB3291" s="1125"/>
      <c r="AC3291" s="1151"/>
      <c r="AD3291" s="1152"/>
      <c r="AE3291" s="1153"/>
      <c r="AF3291" s="1153"/>
      <c r="AG3291" s="1153"/>
      <c r="AH3291" s="124"/>
      <c r="AI3291" s="124"/>
      <c r="AJ3291" s="124"/>
      <c r="AK3291" s="124"/>
      <c r="AL3291" s="124"/>
      <c r="AM3291" s="124"/>
      <c r="AN3291" s="124"/>
      <c r="AO3291" s="124"/>
      <c r="AP3291" s="124"/>
      <c r="AQ3291" s="1153"/>
      <c r="AR3291" s="1154"/>
      <c r="AS3291" s="1154"/>
      <c r="AT3291" s="1154"/>
      <c r="AU3291" s="1154"/>
      <c r="AV3291" s="1154"/>
      <c r="AW3291" s="1154"/>
      <c r="AX3291" s="1154"/>
      <c r="AY3291" s="1154"/>
      <c r="AZ3291" s="1154"/>
      <c r="BA3291" s="1154"/>
      <c r="BB3291" s="1154"/>
    </row>
    <row r="3292" spans="2:54" ht="15" customHeight="1">
      <c r="B3292" s="1155"/>
      <c r="C3292" s="3016" t="s">
        <v>1132</v>
      </c>
      <c r="D3292" s="3016" t="s">
        <v>833</v>
      </c>
      <c r="E3292" s="1146" t="s">
        <v>1127</v>
      </c>
      <c r="F3292" s="1106"/>
      <c r="G3292" s="441" t="s">
        <v>93</v>
      </c>
      <c r="H3292" s="441" t="s">
        <v>1103</v>
      </c>
      <c r="I3292" s="441" t="s">
        <v>1128</v>
      </c>
      <c r="J3292" s="441" t="s">
        <v>112</v>
      </c>
      <c r="K3292" s="1111" t="s">
        <v>1132</v>
      </c>
      <c r="L3292" s="441" t="s">
        <v>1120</v>
      </c>
      <c r="M3292" s="441" t="str">
        <f t="shared" si="200"/>
        <v>&lt;INSERT CONNECTION POINT NAME&gt;</v>
      </c>
      <c r="N3292" s="1111" t="s">
        <v>1106</v>
      </c>
      <c r="O3292" s="1111" t="s">
        <v>833</v>
      </c>
      <c r="P3292" s="1111"/>
      <c r="Q3292" s="2850"/>
      <c r="R3292" s="2097"/>
      <c r="S3292" s="2851"/>
      <c r="T3292" s="2851"/>
      <c r="U3292" s="2851"/>
      <c r="V3292" s="2851"/>
      <c r="W3292" s="2852"/>
      <c r="X3292" s="2852"/>
      <c r="Y3292" s="2852"/>
      <c r="Z3292" s="2852"/>
      <c r="AA3292" s="2853"/>
      <c r="AB3292" s="1125"/>
      <c r="AC3292" s="1151"/>
      <c r="AD3292" s="1152"/>
      <c r="AE3292" s="1153"/>
      <c r="AF3292" s="1153"/>
      <c r="AG3292" s="1153"/>
      <c r="AH3292" s="124"/>
      <c r="AI3292" s="124"/>
      <c r="AJ3292" s="124"/>
      <c r="AK3292" s="124"/>
      <c r="AL3292" s="1153"/>
      <c r="AM3292" s="124"/>
      <c r="AN3292" s="124"/>
      <c r="AO3292" s="1153"/>
      <c r="AP3292" s="1153"/>
      <c r="AQ3292" s="1153"/>
      <c r="AR3292" s="1154"/>
      <c r="AS3292" s="1154"/>
      <c r="AT3292" s="1154"/>
      <c r="AU3292" s="1160"/>
      <c r="AV3292" s="1154"/>
      <c r="AW3292" s="1154"/>
      <c r="AX3292" s="1154"/>
      <c r="AY3292" s="1154"/>
      <c r="AZ3292" s="1154"/>
      <c r="BA3292" s="1154"/>
      <c r="BB3292" s="1154"/>
    </row>
    <row r="3293" spans="2:54" ht="15" customHeight="1">
      <c r="B3293" s="1155"/>
      <c r="C3293" s="3017"/>
      <c r="D3293" s="3017"/>
      <c r="E3293" s="1146" t="s">
        <v>1130</v>
      </c>
      <c r="F3293" s="1106"/>
      <c r="G3293" s="441" t="s">
        <v>93</v>
      </c>
      <c r="H3293" s="441" t="s">
        <v>1103</v>
      </c>
      <c r="I3293" s="441" t="s">
        <v>1131</v>
      </c>
      <c r="J3293" s="441" t="s">
        <v>112</v>
      </c>
      <c r="K3293" s="1111" t="s">
        <v>1132</v>
      </c>
      <c r="L3293" s="441" t="s">
        <v>1120</v>
      </c>
      <c r="M3293" s="441" t="str">
        <f t="shared" si="200"/>
        <v>&lt;INSERT CONNECTION POINT NAME&gt;</v>
      </c>
      <c r="N3293" s="1111" t="s">
        <v>1106</v>
      </c>
      <c r="O3293" s="1111" t="s">
        <v>833</v>
      </c>
      <c r="P3293" s="1111"/>
      <c r="Q3293" s="2850"/>
      <c r="R3293" s="2097"/>
      <c r="S3293" s="2851"/>
      <c r="T3293" s="2851"/>
      <c r="U3293" s="2851"/>
      <c r="V3293" s="2851"/>
      <c r="W3293" s="2852"/>
      <c r="X3293" s="2852"/>
      <c r="Y3293" s="2852"/>
      <c r="Z3293" s="2852"/>
      <c r="AA3293" s="2853"/>
      <c r="AB3293" s="1125"/>
      <c r="AC3293" s="1151"/>
      <c r="AD3293" s="1152"/>
      <c r="AE3293" s="1153"/>
      <c r="AF3293" s="1153"/>
      <c r="AG3293" s="1153"/>
      <c r="AH3293" s="124"/>
      <c r="AI3293" s="124"/>
      <c r="AJ3293" s="124"/>
      <c r="AK3293" s="124"/>
      <c r="AL3293" s="1153"/>
      <c r="AM3293" s="124"/>
      <c r="AN3293" s="124"/>
      <c r="AO3293" s="1153"/>
      <c r="AP3293" s="1153"/>
      <c r="AQ3293" s="1153"/>
      <c r="AR3293" s="1154"/>
      <c r="AS3293" s="1154"/>
      <c r="AT3293" s="1154"/>
      <c r="AU3293" s="1160"/>
      <c r="AV3293" s="1154"/>
      <c r="AW3293" s="1154"/>
      <c r="AX3293" s="1154"/>
      <c r="AY3293" s="1154"/>
      <c r="AZ3293" s="1154"/>
      <c r="BA3293" s="1154"/>
      <c r="BB3293" s="1154"/>
    </row>
    <row r="3294" spans="2:54" ht="15" customHeight="1">
      <c r="B3294" s="1155"/>
      <c r="C3294" s="3016" t="s">
        <v>1132</v>
      </c>
      <c r="D3294" s="3016" t="s">
        <v>842</v>
      </c>
      <c r="E3294" s="1146" t="s">
        <v>1127</v>
      </c>
      <c r="F3294" s="1106"/>
      <c r="G3294" s="441" t="s">
        <v>93</v>
      </c>
      <c r="H3294" s="441" t="s">
        <v>1103</v>
      </c>
      <c r="I3294" s="441" t="s">
        <v>1128</v>
      </c>
      <c r="J3294" s="441" t="s">
        <v>112</v>
      </c>
      <c r="K3294" s="1111" t="s">
        <v>1132</v>
      </c>
      <c r="L3294" s="441" t="s">
        <v>1120</v>
      </c>
      <c r="M3294" s="441" t="str">
        <f t="shared" si="200"/>
        <v>&lt;INSERT CONNECTION POINT NAME&gt;</v>
      </c>
      <c r="N3294" s="1111" t="s">
        <v>1106</v>
      </c>
      <c r="O3294" s="1112" t="s">
        <v>842</v>
      </c>
      <c r="P3294" s="1111"/>
      <c r="Q3294" s="2850"/>
      <c r="R3294" s="2097"/>
      <c r="S3294" s="2851"/>
      <c r="T3294" s="2851"/>
      <c r="U3294" s="2851"/>
      <c r="V3294" s="2851"/>
      <c r="W3294" s="2852"/>
      <c r="X3294" s="2852"/>
      <c r="Y3294" s="2852"/>
      <c r="Z3294" s="2852"/>
      <c r="AA3294" s="2853"/>
      <c r="AB3294" s="1125"/>
      <c r="AC3294" s="1151"/>
      <c r="AD3294" s="1152"/>
      <c r="AE3294" s="1153"/>
      <c r="AF3294" s="1153"/>
      <c r="AG3294" s="1153"/>
      <c r="AH3294" s="124"/>
      <c r="AI3294" s="124"/>
      <c r="AJ3294" s="124"/>
      <c r="AK3294" s="124"/>
      <c r="AL3294" s="1153"/>
      <c r="AM3294" s="124"/>
      <c r="AN3294" s="124"/>
      <c r="AO3294" s="1153"/>
      <c r="AP3294" s="1161"/>
      <c r="AQ3294" s="1153"/>
      <c r="AR3294" s="1154"/>
      <c r="AS3294" s="1154"/>
      <c r="AT3294" s="1154"/>
      <c r="AU3294" s="1160"/>
      <c r="AV3294" s="1154"/>
      <c r="AW3294" s="1154"/>
      <c r="AX3294" s="1154"/>
      <c r="AY3294" s="1154"/>
      <c r="AZ3294" s="1154"/>
      <c r="BA3294" s="1154"/>
      <c r="BB3294" s="1154"/>
    </row>
    <row r="3295" spans="2:54" ht="15" customHeight="1">
      <c r="B3295" s="1155"/>
      <c r="C3295" s="3017"/>
      <c r="D3295" s="3017"/>
      <c r="E3295" s="1146" t="s">
        <v>1130</v>
      </c>
      <c r="F3295" s="1106"/>
      <c r="G3295" s="441" t="s">
        <v>93</v>
      </c>
      <c r="H3295" s="441" t="s">
        <v>1103</v>
      </c>
      <c r="I3295" s="441" t="s">
        <v>1131</v>
      </c>
      <c r="J3295" s="441" t="s">
        <v>112</v>
      </c>
      <c r="K3295" s="1111" t="s">
        <v>1132</v>
      </c>
      <c r="L3295" s="441" t="s">
        <v>1120</v>
      </c>
      <c r="M3295" s="441" t="str">
        <f t="shared" si="200"/>
        <v>&lt;INSERT CONNECTION POINT NAME&gt;</v>
      </c>
      <c r="N3295" s="1111" t="s">
        <v>1106</v>
      </c>
      <c r="O3295" s="1112" t="s">
        <v>842</v>
      </c>
      <c r="P3295" s="1111"/>
      <c r="Q3295" s="2850"/>
      <c r="R3295" s="2097"/>
      <c r="S3295" s="2851"/>
      <c r="T3295" s="2851"/>
      <c r="U3295" s="2851"/>
      <c r="V3295" s="2851"/>
      <c r="W3295" s="2852"/>
      <c r="X3295" s="2852"/>
      <c r="Y3295" s="2852"/>
      <c r="Z3295" s="2852"/>
      <c r="AA3295" s="2853"/>
      <c r="AB3295" s="1125"/>
      <c r="AC3295" s="1151"/>
      <c r="AD3295" s="1152"/>
      <c r="AE3295" s="1153"/>
      <c r="AF3295" s="1153"/>
      <c r="AG3295" s="1153"/>
      <c r="AH3295" s="124"/>
      <c r="AI3295" s="124"/>
      <c r="AJ3295" s="124"/>
      <c r="AK3295" s="124"/>
      <c r="AL3295" s="1153"/>
      <c r="AM3295" s="124"/>
      <c r="AN3295" s="124"/>
      <c r="AO3295" s="1153"/>
      <c r="AP3295" s="1161"/>
      <c r="AQ3295" s="1153"/>
      <c r="AR3295" s="1154"/>
      <c r="AS3295" s="1154"/>
      <c r="AT3295" s="1154"/>
      <c r="AU3295" s="1160"/>
      <c r="AV3295" s="1154"/>
      <c r="AW3295" s="1154"/>
      <c r="AX3295" s="1154"/>
      <c r="AY3295" s="1154"/>
      <c r="AZ3295" s="1154"/>
      <c r="BA3295" s="1154"/>
      <c r="BB3295" s="1154"/>
    </row>
    <row r="3296" spans="2:54" ht="15" customHeight="1">
      <c r="B3296" s="1155"/>
      <c r="C3296" s="3016" t="s">
        <v>1133</v>
      </c>
      <c r="D3296" s="3016"/>
      <c r="E3296" s="1146" t="s">
        <v>1127</v>
      </c>
      <c r="F3296" s="1106"/>
      <c r="G3296" s="441" t="s">
        <v>93</v>
      </c>
      <c r="H3296" s="441" t="s">
        <v>1103</v>
      </c>
      <c r="I3296" s="441" t="s">
        <v>1128</v>
      </c>
      <c r="J3296" s="441" t="s">
        <v>112</v>
      </c>
      <c r="K3296" s="1111" t="s">
        <v>1133</v>
      </c>
      <c r="L3296" s="441" t="s">
        <v>1120</v>
      </c>
      <c r="M3296" s="441" t="str">
        <f t="shared" si="200"/>
        <v>&lt;INSERT CONNECTION POINT NAME&gt;</v>
      </c>
      <c r="N3296" s="1111" t="s">
        <v>1108</v>
      </c>
      <c r="O3296" s="1111" t="s">
        <v>1109</v>
      </c>
      <c r="P3296" s="1111"/>
      <c r="Q3296" s="2856"/>
      <c r="R3296" s="2098"/>
      <c r="S3296" s="2858"/>
      <c r="T3296" s="2858"/>
      <c r="U3296" s="2858"/>
      <c r="V3296" s="2858"/>
      <c r="W3296" s="2859"/>
      <c r="X3296" s="2859"/>
      <c r="Y3296" s="2859"/>
      <c r="Z3296" s="2859"/>
      <c r="AA3296" s="2860"/>
      <c r="AB3296" s="1125"/>
      <c r="AC3296" s="1151"/>
      <c r="AD3296" s="1152"/>
      <c r="AE3296" s="1153"/>
      <c r="AF3296" s="1153"/>
      <c r="AG3296" s="1153"/>
      <c r="AH3296" s="124"/>
      <c r="AI3296" s="124"/>
      <c r="AJ3296" s="124"/>
      <c r="AK3296" s="124"/>
      <c r="AL3296" s="1153"/>
      <c r="AM3296" s="124"/>
      <c r="AN3296" s="124"/>
      <c r="AO3296" s="1153"/>
      <c r="AP3296" s="1153"/>
      <c r="AQ3296" s="1153"/>
      <c r="AR3296" s="1154"/>
      <c r="AS3296" s="1154"/>
      <c r="AT3296" s="1154"/>
      <c r="AU3296" s="1154"/>
      <c r="AV3296" s="1154"/>
      <c r="AW3296" s="1154"/>
      <c r="AX3296" s="1154"/>
      <c r="AY3296" s="1154"/>
      <c r="AZ3296" s="1154"/>
      <c r="BA3296" s="1154"/>
      <c r="BB3296" s="1154"/>
    </row>
    <row r="3297" spans="2:54" ht="15" customHeight="1">
      <c r="B3297" s="1155"/>
      <c r="C3297" s="3017"/>
      <c r="D3297" s="3017"/>
      <c r="E3297" s="1146" t="s">
        <v>1130</v>
      </c>
      <c r="F3297" s="1106"/>
      <c r="G3297" s="441" t="s">
        <v>93</v>
      </c>
      <c r="H3297" s="441" t="s">
        <v>1103</v>
      </c>
      <c r="I3297" s="441" t="s">
        <v>1131</v>
      </c>
      <c r="J3297" s="441" t="s">
        <v>112</v>
      </c>
      <c r="K3297" s="1111" t="s">
        <v>1133</v>
      </c>
      <c r="L3297" s="441" t="s">
        <v>1120</v>
      </c>
      <c r="M3297" s="441" t="str">
        <f t="shared" si="200"/>
        <v>&lt;INSERT CONNECTION POINT NAME&gt;</v>
      </c>
      <c r="N3297" s="1111" t="s">
        <v>1108</v>
      </c>
      <c r="O3297" s="1111" t="s">
        <v>1109</v>
      </c>
      <c r="P3297" s="1111"/>
      <c r="Q3297" s="2856"/>
      <c r="R3297" s="2098"/>
      <c r="S3297" s="2858"/>
      <c r="T3297" s="2858"/>
      <c r="U3297" s="2858"/>
      <c r="V3297" s="2858"/>
      <c r="W3297" s="2859"/>
      <c r="X3297" s="2859"/>
      <c r="Y3297" s="2859"/>
      <c r="Z3297" s="2859"/>
      <c r="AA3297" s="2860"/>
      <c r="AB3297" s="1125"/>
      <c r="AC3297" s="1151"/>
      <c r="AD3297" s="1152"/>
      <c r="AE3297" s="1153"/>
      <c r="AF3297" s="1153"/>
      <c r="AG3297" s="1153"/>
      <c r="AH3297" s="124"/>
      <c r="AI3297" s="124"/>
      <c r="AJ3297" s="124"/>
      <c r="AK3297" s="124"/>
      <c r="AL3297" s="1153"/>
      <c r="AM3297" s="124"/>
      <c r="AN3297" s="124"/>
      <c r="AO3297" s="1153"/>
      <c r="AP3297" s="1153"/>
      <c r="AQ3297" s="1153"/>
      <c r="AR3297" s="1154"/>
      <c r="AS3297" s="1154"/>
      <c r="AT3297" s="1154"/>
      <c r="AU3297" s="1154"/>
      <c r="AV3297" s="1154"/>
      <c r="AW3297" s="1154"/>
      <c r="AX3297" s="1154"/>
      <c r="AY3297" s="1154"/>
      <c r="AZ3297" s="1154"/>
      <c r="BA3297" s="1154"/>
      <c r="BB3297" s="1154"/>
    </row>
    <row r="3298" spans="2:54" ht="15" customHeight="1">
      <c r="B3298" s="1155"/>
      <c r="C3298" s="3016" t="s">
        <v>1110</v>
      </c>
      <c r="D3298" s="3016"/>
      <c r="E3298" s="1146" t="s">
        <v>1127</v>
      </c>
      <c r="F3298" s="1106"/>
      <c r="G3298" s="441" t="s">
        <v>93</v>
      </c>
      <c r="H3298" s="441" t="s">
        <v>1103</v>
      </c>
      <c r="I3298" s="441" t="s">
        <v>1128</v>
      </c>
      <c r="J3298" s="441" t="s">
        <v>112</v>
      </c>
      <c r="K3298" s="1111" t="s">
        <v>1110</v>
      </c>
      <c r="L3298" s="441" t="s">
        <v>1120</v>
      </c>
      <c r="M3298" s="441" t="str">
        <f t="shared" si="200"/>
        <v>&lt;INSERT CONNECTION POINT NAME&gt;</v>
      </c>
      <c r="N3298" s="1111" t="s">
        <v>1111</v>
      </c>
      <c r="O3298" s="1112">
        <v>0</v>
      </c>
      <c r="P3298" s="1111"/>
      <c r="Q3298" s="2890"/>
      <c r="R3298" s="2093"/>
      <c r="S3298" s="2883"/>
      <c r="T3298" s="2883"/>
      <c r="U3298" s="2883"/>
      <c r="V3298" s="2883"/>
      <c r="W3298" s="2863"/>
      <c r="X3298" s="2863"/>
      <c r="Y3298" s="2863"/>
      <c r="Z3298" s="2863"/>
      <c r="AA3298" s="2864"/>
      <c r="AB3298" s="1125"/>
      <c r="AC3298" s="1151"/>
      <c r="AD3298" s="1152"/>
      <c r="AE3298" s="1153"/>
      <c r="AF3298" s="1153"/>
      <c r="AG3298" s="1153"/>
      <c r="AH3298" s="124"/>
      <c r="AI3298" s="124"/>
      <c r="AJ3298" s="124"/>
      <c r="AK3298" s="124"/>
      <c r="AL3298" s="1153"/>
      <c r="AM3298" s="124"/>
      <c r="AN3298" s="124"/>
      <c r="AO3298" s="1153"/>
      <c r="AP3298" s="1161"/>
      <c r="AQ3298" s="1153"/>
      <c r="AR3298" s="1154"/>
      <c r="AS3298" s="1154"/>
      <c r="AT3298" s="1154"/>
      <c r="AU3298" s="1154"/>
      <c r="AV3298" s="1154"/>
      <c r="AW3298" s="1154"/>
      <c r="AX3298" s="1154"/>
      <c r="AY3298" s="1154"/>
      <c r="AZ3298" s="1154"/>
      <c r="BA3298" s="1154"/>
      <c r="BB3298" s="1154"/>
    </row>
    <row r="3299" spans="2:54" ht="15" customHeight="1">
      <c r="B3299" s="1155"/>
      <c r="C3299" s="3017"/>
      <c r="D3299" s="3017"/>
      <c r="E3299" s="1146" t="s">
        <v>1130</v>
      </c>
      <c r="F3299" s="1106"/>
      <c r="G3299" s="441" t="s">
        <v>93</v>
      </c>
      <c r="H3299" s="441" t="s">
        <v>1103</v>
      </c>
      <c r="I3299" s="441" t="s">
        <v>1131</v>
      </c>
      <c r="J3299" s="441" t="s">
        <v>112</v>
      </c>
      <c r="K3299" s="1111" t="s">
        <v>1110</v>
      </c>
      <c r="L3299" s="441" t="s">
        <v>1120</v>
      </c>
      <c r="M3299" s="441" t="str">
        <f t="shared" si="200"/>
        <v>&lt;INSERT CONNECTION POINT NAME&gt;</v>
      </c>
      <c r="N3299" s="1111" t="s">
        <v>1111</v>
      </c>
      <c r="O3299" s="1112">
        <v>0</v>
      </c>
      <c r="P3299" s="1111"/>
      <c r="Q3299" s="2890"/>
      <c r="R3299" s="2093"/>
      <c r="S3299" s="2883"/>
      <c r="T3299" s="2883"/>
      <c r="U3299" s="2883"/>
      <c r="V3299" s="2883"/>
      <c r="W3299" s="2863"/>
      <c r="X3299" s="2863"/>
      <c r="Y3299" s="2863"/>
      <c r="Z3299" s="2863"/>
      <c r="AA3299" s="2864"/>
      <c r="AB3299" s="1125"/>
      <c r="AC3299" s="1151"/>
      <c r="AD3299" s="1152"/>
      <c r="AE3299" s="1153"/>
      <c r="AF3299" s="1153"/>
      <c r="AG3299" s="1153"/>
      <c r="AH3299" s="124"/>
      <c r="AI3299" s="124"/>
      <c r="AJ3299" s="124"/>
      <c r="AK3299" s="124"/>
      <c r="AL3299" s="1153"/>
      <c r="AM3299" s="124"/>
      <c r="AN3299" s="124"/>
      <c r="AO3299" s="1153"/>
      <c r="AP3299" s="1161"/>
      <c r="AQ3299" s="1153"/>
      <c r="AR3299" s="1154"/>
      <c r="AS3299" s="1154"/>
      <c r="AT3299" s="1154"/>
      <c r="AU3299" s="1154"/>
      <c r="AV3299" s="1154"/>
      <c r="AW3299" s="1154"/>
      <c r="AX3299" s="1154"/>
      <c r="AY3299" s="1154"/>
      <c r="AZ3299" s="1154"/>
      <c r="BA3299" s="1154"/>
      <c r="BB3299" s="1154"/>
    </row>
    <row r="3300" spans="2:54" ht="15" customHeight="1">
      <c r="B3300" s="1155"/>
      <c r="C3300" s="3016" t="s">
        <v>1112</v>
      </c>
      <c r="D3300" s="3016"/>
      <c r="E3300" s="1146" t="s">
        <v>1127</v>
      </c>
      <c r="F3300" s="1106"/>
      <c r="G3300" s="441" t="s">
        <v>93</v>
      </c>
      <c r="H3300" s="441" t="s">
        <v>1103</v>
      </c>
      <c r="I3300" s="441" t="s">
        <v>1128</v>
      </c>
      <c r="J3300" s="441" t="s">
        <v>112</v>
      </c>
      <c r="K3300" s="1111" t="s">
        <v>1112</v>
      </c>
      <c r="L3300" s="441" t="s">
        <v>1120</v>
      </c>
      <c r="M3300" s="441" t="str">
        <f t="shared" si="200"/>
        <v>&lt;INSERT CONNECTION POINT NAME&gt;</v>
      </c>
      <c r="N3300" s="1111" t="s">
        <v>1113</v>
      </c>
      <c r="O3300" s="1111" t="s">
        <v>1113</v>
      </c>
      <c r="P3300" s="1111"/>
      <c r="Q3300" s="2891"/>
      <c r="R3300" s="2866"/>
      <c r="S3300" s="2866"/>
      <c r="T3300" s="2866"/>
      <c r="U3300" s="2866"/>
      <c r="V3300" s="2866"/>
      <c r="W3300" s="2866"/>
      <c r="X3300" s="2866"/>
      <c r="Y3300" s="2866"/>
      <c r="Z3300" s="2866"/>
      <c r="AA3300" s="2099"/>
      <c r="AB3300" s="1125"/>
      <c r="AC3300" s="1151"/>
      <c r="AD3300" s="1152"/>
      <c r="AE3300" s="1153"/>
      <c r="AF3300" s="1153"/>
      <c r="AG3300" s="1153"/>
      <c r="AH3300" s="124"/>
      <c r="AI3300" s="124"/>
      <c r="AJ3300" s="124"/>
      <c r="AK3300" s="124"/>
      <c r="AL3300" s="1153"/>
      <c r="AM3300" s="124"/>
      <c r="AN3300" s="124"/>
      <c r="AO3300" s="1153"/>
      <c r="AP3300" s="1153"/>
      <c r="AQ3300" s="1153"/>
      <c r="AR3300" s="1154"/>
      <c r="AS3300" s="1154"/>
      <c r="AT3300" s="1154"/>
      <c r="AU3300" s="1154"/>
      <c r="AV3300" s="1154"/>
      <c r="AW3300" s="1154"/>
      <c r="AX3300" s="1154"/>
      <c r="AY3300" s="1154"/>
      <c r="AZ3300" s="1154"/>
      <c r="BA3300" s="1154"/>
      <c r="BB3300" s="1154"/>
    </row>
    <row r="3301" spans="2:54" ht="15" customHeight="1">
      <c r="B3301" s="1155"/>
      <c r="C3301" s="3017"/>
      <c r="D3301" s="3017"/>
      <c r="E3301" s="1146" t="s">
        <v>1130</v>
      </c>
      <c r="F3301" s="1106"/>
      <c r="G3301" s="441" t="s">
        <v>93</v>
      </c>
      <c r="H3301" s="441" t="s">
        <v>1103</v>
      </c>
      <c r="I3301" s="441" t="s">
        <v>1131</v>
      </c>
      <c r="J3301" s="441" t="s">
        <v>112</v>
      </c>
      <c r="K3301" s="1111" t="s">
        <v>1112</v>
      </c>
      <c r="L3301" s="441" t="s">
        <v>1120</v>
      </c>
      <c r="M3301" s="441" t="str">
        <f t="shared" si="200"/>
        <v>&lt;INSERT CONNECTION POINT NAME&gt;</v>
      </c>
      <c r="N3301" s="1111" t="s">
        <v>1113</v>
      </c>
      <c r="O3301" s="1111" t="s">
        <v>1113</v>
      </c>
      <c r="P3301" s="1111"/>
      <c r="Q3301" s="2891"/>
      <c r="R3301" s="2866"/>
      <c r="S3301" s="2866"/>
      <c r="T3301" s="2866"/>
      <c r="U3301" s="2866"/>
      <c r="V3301" s="2866"/>
      <c r="W3301" s="2866"/>
      <c r="X3301" s="2866"/>
      <c r="Y3301" s="2866"/>
      <c r="Z3301" s="2866"/>
      <c r="AA3301" s="2099"/>
      <c r="AB3301" s="1125"/>
      <c r="AC3301" s="1151"/>
      <c r="AD3301" s="1152"/>
      <c r="AE3301" s="1153"/>
      <c r="AF3301" s="1153"/>
      <c r="AG3301" s="1153"/>
      <c r="AH3301" s="124"/>
      <c r="AI3301" s="124"/>
      <c r="AJ3301" s="124"/>
      <c r="AK3301" s="124"/>
      <c r="AL3301" s="1153"/>
      <c r="AM3301" s="124"/>
      <c r="AN3301" s="124"/>
      <c r="AO3301" s="1153"/>
      <c r="AP3301" s="1153"/>
      <c r="AQ3301" s="1153"/>
      <c r="AR3301" s="1154"/>
      <c r="AS3301" s="1154"/>
      <c r="AT3301" s="1154"/>
      <c r="AU3301" s="1154"/>
      <c r="AV3301" s="1154"/>
      <c r="AW3301" s="1154"/>
      <c r="AX3301" s="1154"/>
      <c r="AY3301" s="1154"/>
      <c r="AZ3301" s="1154"/>
      <c r="BA3301" s="1154"/>
      <c r="BB3301" s="1154"/>
    </row>
    <row r="3302" spans="2:54" ht="15" customHeight="1">
      <c r="B3302" s="1155"/>
      <c r="C3302" s="3016" t="s">
        <v>1134</v>
      </c>
      <c r="D3302" s="3016" t="s">
        <v>833</v>
      </c>
      <c r="E3302" s="1146" t="s">
        <v>1127</v>
      </c>
      <c r="F3302" s="1106"/>
      <c r="G3302" s="441" t="s">
        <v>93</v>
      </c>
      <c r="H3302" s="441" t="s">
        <v>1103</v>
      </c>
      <c r="I3302" s="441" t="s">
        <v>1128</v>
      </c>
      <c r="J3302" s="441" t="s">
        <v>112</v>
      </c>
      <c r="K3302" s="1111" t="s">
        <v>1134</v>
      </c>
      <c r="L3302" s="441" t="s">
        <v>1120</v>
      </c>
      <c r="M3302" s="441" t="str">
        <f t="shared" si="200"/>
        <v>&lt;INSERT CONNECTION POINT NAME&gt;</v>
      </c>
      <c r="N3302" s="1111" t="s">
        <v>1115</v>
      </c>
      <c r="O3302" s="1111" t="s">
        <v>833</v>
      </c>
      <c r="P3302" s="1111"/>
      <c r="Q3302" s="2892"/>
      <c r="R3302" s="2096"/>
      <c r="S3302" s="2870"/>
      <c r="T3302" s="2870"/>
      <c r="U3302" s="2870"/>
      <c r="V3302" s="2870"/>
      <c r="W3302" s="2870"/>
      <c r="X3302" s="2870"/>
      <c r="Y3302" s="2870"/>
      <c r="Z3302" s="2870"/>
      <c r="AA3302" s="2871"/>
      <c r="AB3302" s="1125"/>
      <c r="AC3302" s="1151"/>
      <c r="AD3302" s="1152"/>
      <c r="AE3302" s="1153"/>
      <c r="AF3302" s="1153"/>
      <c r="AG3302" s="1153"/>
      <c r="AH3302" s="124"/>
      <c r="AI3302" s="124"/>
      <c r="AJ3302" s="124"/>
      <c r="AK3302" s="124"/>
      <c r="AL3302" s="1153"/>
      <c r="AM3302" s="124"/>
      <c r="AN3302" s="124"/>
      <c r="AO3302" s="1153"/>
      <c r="AP3302" s="1153"/>
      <c r="AQ3302" s="1153"/>
      <c r="AR3302" s="1154"/>
      <c r="AS3302" s="1154"/>
      <c r="AT3302" s="1154"/>
      <c r="AU3302" s="1154"/>
      <c r="AV3302" s="1154"/>
      <c r="AW3302" s="1154"/>
      <c r="AX3302" s="1154"/>
      <c r="AY3302" s="1154"/>
      <c r="AZ3302" s="1154"/>
      <c r="BA3302" s="1154"/>
      <c r="BB3302" s="1154"/>
    </row>
    <row r="3303" spans="2:54" ht="15" customHeight="1">
      <c r="B3303" s="1155"/>
      <c r="C3303" s="3017"/>
      <c r="D3303" s="3017"/>
      <c r="E3303" s="1146" t="s">
        <v>1130</v>
      </c>
      <c r="F3303" s="1106"/>
      <c r="G3303" s="441" t="s">
        <v>93</v>
      </c>
      <c r="H3303" s="441" t="s">
        <v>1103</v>
      </c>
      <c r="I3303" s="441" t="s">
        <v>1131</v>
      </c>
      <c r="J3303" s="441" t="s">
        <v>112</v>
      </c>
      <c r="K3303" s="1111" t="s">
        <v>1134</v>
      </c>
      <c r="L3303" s="441" t="s">
        <v>1120</v>
      </c>
      <c r="M3303" s="441" t="str">
        <f t="shared" si="200"/>
        <v>&lt;INSERT CONNECTION POINT NAME&gt;</v>
      </c>
      <c r="N3303" s="1111" t="s">
        <v>1115</v>
      </c>
      <c r="O3303" s="1111" t="s">
        <v>833</v>
      </c>
      <c r="P3303" s="1111"/>
      <c r="Q3303" s="2892"/>
      <c r="R3303" s="2096"/>
      <c r="S3303" s="2870"/>
      <c r="T3303" s="2870"/>
      <c r="U3303" s="2870"/>
      <c r="V3303" s="2870"/>
      <c r="W3303" s="2870"/>
      <c r="X3303" s="2870"/>
      <c r="Y3303" s="2870"/>
      <c r="Z3303" s="2870"/>
      <c r="AA3303" s="2871"/>
      <c r="AB3303" s="1125"/>
      <c r="AC3303" s="1151"/>
      <c r="AD3303" s="1152"/>
      <c r="AE3303" s="1153"/>
      <c r="AF3303" s="1153"/>
      <c r="AG3303" s="1153"/>
      <c r="AH3303" s="124"/>
      <c r="AI3303" s="124"/>
      <c r="AJ3303" s="124"/>
      <c r="AK3303" s="124"/>
      <c r="AL3303" s="1153"/>
      <c r="AM3303" s="124"/>
      <c r="AN3303" s="124"/>
      <c r="AO3303" s="1153"/>
      <c r="AP3303" s="1153"/>
      <c r="AQ3303" s="1153"/>
      <c r="AR3303" s="1154"/>
      <c r="AS3303" s="1154"/>
      <c r="AT3303" s="1154"/>
      <c r="AU3303" s="1154"/>
      <c r="AV3303" s="1154"/>
      <c r="AW3303" s="1154"/>
      <c r="AX3303" s="1154"/>
      <c r="AY3303" s="1154"/>
      <c r="AZ3303" s="1154"/>
      <c r="BA3303" s="1154"/>
      <c r="BB3303" s="1154"/>
    </row>
    <row r="3304" spans="2:54" ht="15" customHeight="1">
      <c r="B3304" s="1155"/>
      <c r="C3304" s="3016" t="s">
        <v>1135</v>
      </c>
      <c r="D3304" s="3016" t="s">
        <v>833</v>
      </c>
      <c r="E3304" s="1146" t="s">
        <v>1127</v>
      </c>
      <c r="F3304" s="1106"/>
      <c r="G3304" s="441" t="s">
        <v>93</v>
      </c>
      <c r="H3304" s="441" t="s">
        <v>1103</v>
      </c>
      <c r="I3304" s="441" t="s">
        <v>1128</v>
      </c>
      <c r="J3304" s="441" t="s">
        <v>112</v>
      </c>
      <c r="K3304" s="1111" t="s">
        <v>1135</v>
      </c>
      <c r="L3304" s="441" t="s">
        <v>1120</v>
      </c>
      <c r="M3304" s="441" t="str">
        <f t="shared" si="200"/>
        <v>&lt;INSERT CONNECTION POINT NAME&gt;</v>
      </c>
      <c r="N3304" s="1111" t="s">
        <v>1106</v>
      </c>
      <c r="O3304" s="1111" t="s">
        <v>833</v>
      </c>
      <c r="P3304" s="1111"/>
      <c r="Q3304" s="2892"/>
      <c r="R3304" s="2096"/>
      <c r="S3304" s="2870"/>
      <c r="T3304" s="2870"/>
      <c r="U3304" s="2870"/>
      <c r="V3304" s="2870"/>
      <c r="W3304" s="2870"/>
      <c r="X3304" s="2870"/>
      <c r="Y3304" s="2870"/>
      <c r="Z3304" s="2870"/>
      <c r="AA3304" s="2871"/>
      <c r="AB3304" s="1125"/>
      <c r="AC3304" s="1151"/>
      <c r="AD3304" s="1152"/>
      <c r="AE3304" s="1153"/>
      <c r="AF3304" s="1153"/>
      <c r="AG3304" s="1153"/>
      <c r="AH3304" s="124"/>
      <c r="AI3304" s="124"/>
      <c r="AJ3304" s="124"/>
      <c r="AK3304" s="124"/>
      <c r="AL3304" s="1153"/>
      <c r="AM3304" s="124"/>
      <c r="AN3304" s="124"/>
      <c r="AO3304" s="1153"/>
      <c r="AP3304" s="1153"/>
      <c r="AQ3304" s="1153"/>
      <c r="AR3304" s="1154"/>
      <c r="AS3304" s="1154"/>
      <c r="AT3304" s="1154"/>
      <c r="AU3304" s="1154"/>
      <c r="AV3304" s="1154"/>
      <c r="AW3304" s="1154"/>
      <c r="AX3304" s="1154"/>
      <c r="AY3304" s="1154"/>
      <c r="AZ3304" s="1154"/>
      <c r="BA3304" s="1154"/>
      <c r="BB3304" s="1154"/>
    </row>
    <row r="3305" spans="2:54" ht="15" customHeight="1">
      <c r="B3305" s="1155"/>
      <c r="C3305" s="3017"/>
      <c r="D3305" s="3017"/>
      <c r="E3305" s="1146" t="s">
        <v>1130</v>
      </c>
      <c r="F3305" s="1106"/>
      <c r="G3305" s="441" t="s">
        <v>93</v>
      </c>
      <c r="H3305" s="441" t="s">
        <v>1103</v>
      </c>
      <c r="I3305" s="441" t="s">
        <v>1131</v>
      </c>
      <c r="J3305" s="441" t="s">
        <v>112</v>
      </c>
      <c r="K3305" s="1111" t="s">
        <v>1135</v>
      </c>
      <c r="L3305" s="441" t="s">
        <v>1120</v>
      </c>
      <c r="M3305" s="441" t="str">
        <f t="shared" si="200"/>
        <v>&lt;INSERT CONNECTION POINT NAME&gt;</v>
      </c>
      <c r="N3305" s="1111" t="s">
        <v>1106</v>
      </c>
      <c r="O3305" s="1111" t="s">
        <v>833</v>
      </c>
      <c r="P3305" s="1111"/>
      <c r="Q3305" s="2892"/>
      <c r="R3305" s="2096"/>
      <c r="S3305" s="2870"/>
      <c r="T3305" s="2870"/>
      <c r="U3305" s="2870"/>
      <c r="V3305" s="2870"/>
      <c r="W3305" s="2870"/>
      <c r="X3305" s="2870"/>
      <c r="Y3305" s="2870"/>
      <c r="Z3305" s="2870"/>
      <c r="AA3305" s="2871"/>
      <c r="AB3305" s="1125"/>
      <c r="AC3305" s="1151"/>
      <c r="AD3305" s="1152"/>
      <c r="AE3305" s="1153"/>
      <c r="AF3305" s="1153"/>
      <c r="AG3305" s="1153"/>
      <c r="AH3305" s="124"/>
      <c r="AI3305" s="124"/>
      <c r="AJ3305" s="124"/>
      <c r="AK3305" s="124"/>
      <c r="AL3305" s="1153"/>
      <c r="AM3305" s="124"/>
      <c r="AN3305" s="124"/>
      <c r="AO3305" s="1153"/>
      <c r="AP3305" s="1153"/>
      <c r="AQ3305" s="1153"/>
      <c r="AR3305" s="1154"/>
      <c r="AS3305" s="1154"/>
      <c r="AT3305" s="1154"/>
      <c r="AU3305" s="1154"/>
      <c r="AV3305" s="1154"/>
      <c r="AW3305" s="1154"/>
      <c r="AX3305" s="1154"/>
      <c r="AY3305" s="1154"/>
      <c r="AZ3305" s="1154"/>
      <c r="BA3305" s="1154"/>
      <c r="BB3305" s="1154"/>
    </row>
    <row r="3306" spans="2:54" ht="15" customHeight="1">
      <c r="B3306" s="1155"/>
      <c r="C3306" s="3016" t="s">
        <v>1135</v>
      </c>
      <c r="D3306" s="3016" t="s">
        <v>842</v>
      </c>
      <c r="E3306" s="1146" t="s">
        <v>1127</v>
      </c>
      <c r="F3306" s="1106"/>
      <c r="G3306" s="441" t="s">
        <v>93</v>
      </c>
      <c r="H3306" s="441" t="s">
        <v>1103</v>
      </c>
      <c r="I3306" s="441" t="s">
        <v>1128</v>
      </c>
      <c r="J3306" s="441" t="s">
        <v>112</v>
      </c>
      <c r="K3306" s="1111" t="s">
        <v>1135</v>
      </c>
      <c r="L3306" s="441" t="s">
        <v>1120</v>
      </c>
      <c r="M3306" s="441" t="str">
        <f t="shared" si="200"/>
        <v>&lt;INSERT CONNECTION POINT NAME&gt;</v>
      </c>
      <c r="N3306" s="1111" t="s">
        <v>1106</v>
      </c>
      <c r="O3306" s="1111" t="s">
        <v>842</v>
      </c>
      <c r="P3306" s="1111"/>
      <c r="Q3306" s="2892"/>
      <c r="R3306" s="2096"/>
      <c r="S3306" s="2870"/>
      <c r="T3306" s="2870"/>
      <c r="U3306" s="2870"/>
      <c r="V3306" s="2870"/>
      <c r="W3306" s="2870"/>
      <c r="X3306" s="2870"/>
      <c r="Y3306" s="2870"/>
      <c r="Z3306" s="2870"/>
      <c r="AA3306" s="2871"/>
      <c r="AB3306" s="1125"/>
      <c r="AC3306" s="1151"/>
      <c r="AD3306" s="1152"/>
      <c r="AE3306" s="1153"/>
      <c r="AF3306" s="1153"/>
      <c r="AG3306" s="1153"/>
      <c r="AH3306" s="124"/>
      <c r="AI3306" s="124"/>
      <c r="AJ3306" s="124"/>
      <c r="AK3306" s="124"/>
      <c r="AL3306" s="1153"/>
      <c r="AM3306" s="124"/>
      <c r="AN3306" s="124"/>
      <c r="AO3306" s="1153"/>
      <c r="AP3306" s="1153"/>
      <c r="AQ3306" s="1153"/>
      <c r="AR3306" s="1154"/>
      <c r="AS3306" s="1154"/>
      <c r="AT3306" s="1154"/>
      <c r="AU3306" s="1154"/>
      <c r="AV3306" s="1154"/>
      <c r="AW3306" s="1154"/>
      <c r="AX3306" s="1154"/>
      <c r="AY3306" s="1154"/>
      <c r="AZ3306" s="1154"/>
      <c r="BA3306" s="1154"/>
      <c r="BB3306" s="1154"/>
    </row>
    <row r="3307" spans="2:54" ht="15" customHeight="1">
      <c r="B3307" s="1155"/>
      <c r="C3307" s="3017"/>
      <c r="D3307" s="3017"/>
      <c r="E3307" s="1146" t="s">
        <v>1130</v>
      </c>
      <c r="F3307" s="1106"/>
      <c r="G3307" s="441" t="s">
        <v>93</v>
      </c>
      <c r="H3307" s="441" t="s">
        <v>1103</v>
      </c>
      <c r="I3307" s="441" t="s">
        <v>1131</v>
      </c>
      <c r="J3307" s="441" t="s">
        <v>112</v>
      </c>
      <c r="K3307" s="1111" t="s">
        <v>1135</v>
      </c>
      <c r="L3307" s="441" t="s">
        <v>1120</v>
      </c>
      <c r="M3307" s="441" t="str">
        <f t="shared" si="200"/>
        <v>&lt;INSERT CONNECTION POINT NAME&gt;</v>
      </c>
      <c r="N3307" s="1111" t="s">
        <v>1106</v>
      </c>
      <c r="O3307" s="1111" t="s">
        <v>842</v>
      </c>
      <c r="P3307" s="1111"/>
      <c r="Q3307" s="2892"/>
      <c r="R3307" s="2096"/>
      <c r="S3307" s="2870"/>
      <c r="T3307" s="2870"/>
      <c r="U3307" s="2870"/>
      <c r="V3307" s="2870"/>
      <c r="W3307" s="2870"/>
      <c r="X3307" s="2870"/>
      <c r="Y3307" s="2870"/>
      <c r="Z3307" s="2870"/>
      <c r="AA3307" s="2871"/>
      <c r="AB3307" s="1125"/>
      <c r="AC3307" s="1151"/>
      <c r="AD3307" s="1152"/>
      <c r="AE3307" s="1153"/>
      <c r="AF3307" s="1153"/>
      <c r="AG3307" s="1153"/>
      <c r="AH3307" s="124"/>
      <c r="AI3307" s="124"/>
      <c r="AJ3307" s="124"/>
      <c r="AK3307" s="124"/>
      <c r="AL3307" s="1153"/>
      <c r="AM3307" s="124"/>
      <c r="AN3307" s="124"/>
      <c r="AO3307" s="1153"/>
      <c r="AP3307" s="1153"/>
      <c r="AQ3307" s="1153"/>
      <c r="AR3307" s="1154"/>
      <c r="AS3307" s="1154"/>
      <c r="AT3307" s="1154"/>
      <c r="AU3307" s="1154"/>
      <c r="AV3307" s="1154"/>
      <c r="AW3307" s="1154"/>
      <c r="AX3307" s="1154"/>
      <c r="AY3307" s="1154"/>
      <c r="AZ3307" s="1154"/>
      <c r="BA3307" s="1154"/>
      <c r="BB3307" s="1154"/>
    </row>
    <row r="3308" spans="2:54" ht="15" customHeight="1">
      <c r="B3308" s="1155"/>
      <c r="C3308" s="3016" t="s">
        <v>1136</v>
      </c>
      <c r="D3308" s="3016" t="s">
        <v>833</v>
      </c>
      <c r="E3308" s="1146" t="s">
        <v>1127</v>
      </c>
      <c r="F3308" s="1106"/>
      <c r="G3308" s="441" t="s">
        <v>93</v>
      </c>
      <c r="H3308" s="441" t="s">
        <v>1103</v>
      </c>
      <c r="I3308" s="441" t="s">
        <v>1128</v>
      </c>
      <c r="J3308" s="441" t="s">
        <v>112</v>
      </c>
      <c r="K3308" s="1111" t="s">
        <v>1136</v>
      </c>
      <c r="L3308" s="441" t="s">
        <v>1120</v>
      </c>
      <c r="M3308" s="441" t="str">
        <f t="shared" si="200"/>
        <v>&lt;INSERT CONNECTION POINT NAME&gt;</v>
      </c>
      <c r="N3308" s="1111" t="s">
        <v>1106</v>
      </c>
      <c r="O3308" s="1111" t="s">
        <v>833</v>
      </c>
      <c r="P3308" s="1111"/>
      <c r="Q3308" s="2892"/>
      <c r="R3308" s="2096"/>
      <c r="S3308" s="2870"/>
      <c r="T3308" s="2870"/>
      <c r="U3308" s="2870"/>
      <c r="V3308" s="2870"/>
      <c r="W3308" s="2870"/>
      <c r="X3308" s="2870"/>
      <c r="Y3308" s="2870"/>
      <c r="Z3308" s="2870"/>
      <c r="AA3308" s="2871"/>
      <c r="AB3308" s="1125"/>
      <c r="AC3308" s="1151"/>
      <c r="AD3308" s="1152"/>
      <c r="AE3308" s="1153"/>
      <c r="AF3308" s="1153"/>
      <c r="AG3308" s="1153"/>
      <c r="AH3308" s="124"/>
      <c r="AI3308" s="124"/>
      <c r="AJ3308" s="124"/>
      <c r="AK3308" s="124"/>
      <c r="AL3308" s="1153"/>
      <c r="AM3308" s="124"/>
      <c r="AN3308" s="124"/>
      <c r="AO3308" s="1153"/>
      <c r="AP3308" s="1153"/>
      <c r="AQ3308" s="1153"/>
      <c r="AR3308" s="1154"/>
      <c r="AS3308" s="1154"/>
      <c r="AT3308" s="1154"/>
      <c r="AU3308" s="1154"/>
      <c r="AV3308" s="1154"/>
      <c r="AW3308" s="1154"/>
      <c r="AX3308" s="1154"/>
      <c r="AY3308" s="1154"/>
      <c r="AZ3308" s="1154"/>
      <c r="BA3308" s="1154"/>
      <c r="BB3308" s="1154"/>
    </row>
    <row r="3309" spans="2:54" ht="15" customHeight="1">
      <c r="B3309" s="1155"/>
      <c r="C3309" s="3017"/>
      <c r="D3309" s="3017"/>
      <c r="E3309" s="1146" t="s">
        <v>1130</v>
      </c>
      <c r="F3309" s="1106"/>
      <c r="G3309" s="441" t="s">
        <v>93</v>
      </c>
      <c r="H3309" s="441" t="s">
        <v>1103</v>
      </c>
      <c r="I3309" s="441" t="s">
        <v>1131</v>
      </c>
      <c r="J3309" s="441" t="s">
        <v>112</v>
      </c>
      <c r="K3309" s="1111" t="s">
        <v>1136</v>
      </c>
      <c r="L3309" s="441" t="s">
        <v>1120</v>
      </c>
      <c r="M3309" s="441" t="str">
        <f t="shared" si="200"/>
        <v>&lt;INSERT CONNECTION POINT NAME&gt;</v>
      </c>
      <c r="N3309" s="1111" t="s">
        <v>1106</v>
      </c>
      <c r="O3309" s="1111" t="s">
        <v>833</v>
      </c>
      <c r="P3309" s="1111"/>
      <c r="Q3309" s="2100"/>
      <c r="R3309" s="2101"/>
      <c r="S3309" s="2102"/>
      <c r="T3309" s="2102"/>
      <c r="U3309" s="2102"/>
      <c r="V3309" s="2102"/>
      <c r="W3309" s="2102"/>
      <c r="X3309" s="2102"/>
      <c r="Y3309" s="2102"/>
      <c r="Z3309" s="2102"/>
      <c r="AA3309" s="2103"/>
      <c r="AB3309" s="1125"/>
      <c r="AC3309" s="1151"/>
      <c r="AD3309" s="1152"/>
      <c r="AE3309" s="1153"/>
      <c r="AF3309" s="1153"/>
      <c r="AG3309" s="1153"/>
      <c r="AH3309" s="124"/>
      <c r="AI3309" s="124"/>
      <c r="AJ3309" s="124"/>
      <c r="AK3309" s="124"/>
      <c r="AL3309" s="1153"/>
      <c r="AM3309" s="124"/>
      <c r="AN3309" s="124"/>
      <c r="AO3309" s="1153"/>
      <c r="AP3309" s="1153"/>
      <c r="AQ3309" s="1153"/>
      <c r="AR3309" s="1154"/>
      <c r="AS3309" s="1154"/>
      <c r="AT3309" s="1154"/>
      <c r="AU3309" s="1154"/>
      <c r="AV3309" s="1154"/>
      <c r="AW3309" s="1154"/>
      <c r="AX3309" s="1154"/>
      <c r="AY3309" s="1154"/>
      <c r="AZ3309" s="1154"/>
      <c r="BA3309" s="1154"/>
      <c r="BB3309" s="1154"/>
    </row>
    <row r="3310" spans="2:54" ht="15" customHeight="1">
      <c r="B3310" s="1155"/>
      <c r="C3310" s="3016" t="s">
        <v>1136</v>
      </c>
      <c r="D3310" s="3016" t="s">
        <v>842</v>
      </c>
      <c r="E3310" s="1146" t="s">
        <v>1127</v>
      </c>
      <c r="F3310" s="1106"/>
      <c r="G3310" s="441" t="s">
        <v>93</v>
      </c>
      <c r="H3310" s="441" t="s">
        <v>1103</v>
      </c>
      <c r="I3310" s="441" t="s">
        <v>1128</v>
      </c>
      <c r="J3310" s="441" t="s">
        <v>112</v>
      </c>
      <c r="K3310" s="1111" t="s">
        <v>1136</v>
      </c>
      <c r="L3310" s="441" t="s">
        <v>1120</v>
      </c>
      <c r="M3310" s="441" t="str">
        <f t="shared" si="200"/>
        <v>&lt;INSERT CONNECTION POINT NAME&gt;</v>
      </c>
      <c r="N3310" s="1111" t="s">
        <v>1106</v>
      </c>
      <c r="O3310" s="1111" t="s">
        <v>842</v>
      </c>
      <c r="P3310" s="1111"/>
      <c r="Q3310" s="2100"/>
      <c r="R3310" s="2101"/>
      <c r="S3310" s="2102"/>
      <c r="T3310" s="2102"/>
      <c r="U3310" s="2102"/>
      <c r="V3310" s="2102"/>
      <c r="W3310" s="2102"/>
      <c r="X3310" s="2102"/>
      <c r="Y3310" s="2102"/>
      <c r="Z3310" s="2102"/>
      <c r="AA3310" s="2103"/>
      <c r="AB3310" s="1125"/>
      <c r="AC3310" s="1151"/>
      <c r="AD3310" s="1152"/>
      <c r="AE3310" s="1153"/>
      <c r="AF3310" s="1153"/>
      <c r="AG3310" s="1153"/>
      <c r="AH3310" s="124"/>
      <c r="AI3310" s="124"/>
      <c r="AJ3310" s="124"/>
      <c r="AK3310" s="124"/>
      <c r="AL3310" s="1153"/>
      <c r="AM3310" s="124"/>
      <c r="AN3310" s="124"/>
      <c r="AO3310" s="1153"/>
      <c r="AP3310" s="1153"/>
      <c r="AQ3310" s="1153"/>
      <c r="AR3310" s="1154"/>
      <c r="AS3310" s="1154"/>
      <c r="AT3310" s="1154"/>
      <c r="AU3310" s="1154"/>
      <c r="AV3310" s="1154"/>
      <c r="AW3310" s="1154"/>
      <c r="AX3310" s="1154"/>
      <c r="AY3310" s="1154"/>
      <c r="AZ3310" s="1154"/>
      <c r="BA3310" s="1154"/>
      <c r="BB3310" s="1154"/>
    </row>
    <row r="3311" spans="2:54" ht="15" customHeight="1" thickBot="1">
      <c r="B3311" s="2872"/>
      <c r="C3311" s="3018"/>
      <c r="D3311" s="3018"/>
      <c r="E3311" s="2873" t="s">
        <v>1130</v>
      </c>
      <c r="F3311" s="1106"/>
      <c r="G3311" s="441" t="s">
        <v>93</v>
      </c>
      <c r="H3311" s="441" t="s">
        <v>1103</v>
      </c>
      <c r="I3311" s="441" t="s">
        <v>1131</v>
      </c>
      <c r="J3311" s="441" t="s">
        <v>112</v>
      </c>
      <c r="K3311" s="1111" t="s">
        <v>1136</v>
      </c>
      <c r="L3311" s="441" t="s">
        <v>1120</v>
      </c>
      <c r="M3311" s="441" t="str">
        <f t="shared" si="200"/>
        <v>&lt;INSERT CONNECTION POINT NAME&gt;</v>
      </c>
      <c r="N3311" s="1111" t="s">
        <v>1106</v>
      </c>
      <c r="O3311" s="1111" t="s">
        <v>842</v>
      </c>
      <c r="P3311" s="1111"/>
      <c r="Q3311" s="2893"/>
      <c r="R3311" s="2894"/>
      <c r="S3311" s="2877"/>
      <c r="T3311" s="2877"/>
      <c r="U3311" s="2877"/>
      <c r="V3311" s="2877"/>
      <c r="W3311" s="2877"/>
      <c r="X3311" s="2877"/>
      <c r="Y3311" s="2877"/>
      <c r="Z3311" s="2877"/>
      <c r="AA3311" s="2878"/>
      <c r="AB3311" s="1162"/>
      <c r="AC3311" s="1151"/>
      <c r="AD3311" s="1152"/>
      <c r="AE3311" s="1153"/>
      <c r="AF3311" s="1153"/>
      <c r="AG3311" s="1153"/>
      <c r="AH3311" s="124"/>
      <c r="AI3311" s="124"/>
      <c r="AJ3311" s="124"/>
      <c r="AK3311" s="124"/>
      <c r="AL3311" s="1153"/>
      <c r="AM3311" s="124"/>
      <c r="AN3311" s="124"/>
      <c r="AO3311" s="1153"/>
      <c r="AP3311" s="1153"/>
      <c r="AQ3311" s="1153"/>
      <c r="AR3311" s="1154"/>
      <c r="AS3311" s="1154"/>
      <c r="AT3311" s="1154"/>
      <c r="AU3311" s="1154"/>
      <c r="AV3311" s="1154"/>
      <c r="AW3311" s="1154"/>
      <c r="AX3311" s="1154"/>
      <c r="AY3311" s="1154"/>
      <c r="AZ3311" s="1154"/>
      <c r="BA3311" s="1154"/>
      <c r="BB3311" s="1154"/>
    </row>
    <row r="3312" spans="2:54">
      <c r="B3312" s="1145" t="s">
        <v>1125</v>
      </c>
      <c r="C3312" s="3019" t="s">
        <v>1126</v>
      </c>
      <c r="D3312" s="3019" t="s">
        <v>842</v>
      </c>
      <c r="E3312" s="1146" t="s">
        <v>1127</v>
      </c>
      <c r="F3312" s="1106"/>
      <c r="G3312" s="441" t="s">
        <v>93</v>
      </c>
      <c r="H3312" s="441" t="s">
        <v>1103</v>
      </c>
      <c r="I3312" s="441" t="s">
        <v>1128</v>
      </c>
      <c r="J3312" s="441" t="s">
        <v>112</v>
      </c>
      <c r="K3312" s="441" t="s">
        <v>1126</v>
      </c>
      <c r="L3312" s="441" t="s">
        <v>1120</v>
      </c>
      <c r="M3312" s="441" t="str">
        <f t="shared" ref="M3312" si="202">B3312</f>
        <v>&lt;INSERT CONNECTION POINT NAME&gt;</v>
      </c>
      <c r="N3312" s="441" t="s">
        <v>1129</v>
      </c>
      <c r="O3312" s="441" t="s">
        <v>842</v>
      </c>
      <c r="P3312" s="1111"/>
      <c r="Q3312" s="1147"/>
      <c r="R3312" s="1148"/>
      <c r="S3312" s="1149"/>
      <c r="T3312" s="1149"/>
      <c r="U3312" s="1149"/>
      <c r="V3312" s="1149"/>
      <c r="W3312" s="1149"/>
      <c r="X3312" s="1149"/>
      <c r="Y3312" s="1149"/>
      <c r="Z3312" s="1149"/>
      <c r="AA3312" s="1150"/>
    </row>
    <row r="3313" spans="2:27">
      <c r="B3313" s="1155"/>
      <c r="C3313" s="3017"/>
      <c r="D3313" s="3017"/>
      <c r="E3313" s="1146" t="s">
        <v>1130</v>
      </c>
      <c r="F3313" s="1106"/>
      <c r="G3313" s="441" t="s">
        <v>93</v>
      </c>
      <c r="H3313" s="441" t="s">
        <v>1103</v>
      </c>
      <c r="I3313" s="441" t="s">
        <v>1131</v>
      </c>
      <c r="J3313" s="441" t="s">
        <v>112</v>
      </c>
      <c r="K3313" s="441" t="s">
        <v>1126</v>
      </c>
      <c r="L3313" s="441" t="s">
        <v>1120</v>
      </c>
      <c r="M3313" s="441" t="str">
        <f t="shared" si="200"/>
        <v>&lt;INSERT CONNECTION POINT NAME&gt;</v>
      </c>
      <c r="N3313" s="441" t="s">
        <v>1129</v>
      </c>
      <c r="O3313" s="441" t="s">
        <v>842</v>
      </c>
      <c r="P3313" s="1111"/>
      <c r="Q3313" s="1156"/>
      <c r="R3313" s="1157"/>
      <c r="S3313" s="1158"/>
      <c r="T3313" s="1158"/>
      <c r="U3313" s="1158"/>
      <c r="V3313" s="1158"/>
      <c r="W3313" s="1158"/>
      <c r="X3313" s="1158"/>
      <c r="Y3313" s="1158"/>
      <c r="Z3313" s="1158"/>
      <c r="AA3313" s="1159"/>
    </row>
    <row r="3314" spans="2:27">
      <c r="B3314" s="1155"/>
      <c r="C3314" s="3016" t="s">
        <v>1132</v>
      </c>
      <c r="D3314" s="3016" t="s">
        <v>833</v>
      </c>
      <c r="E3314" s="1146" t="s">
        <v>1127</v>
      </c>
      <c r="F3314" s="1106"/>
      <c r="G3314" s="441" t="s">
        <v>93</v>
      </c>
      <c r="H3314" s="441" t="s">
        <v>1103</v>
      </c>
      <c r="I3314" s="441" t="s">
        <v>1128</v>
      </c>
      <c r="J3314" s="441" t="s">
        <v>112</v>
      </c>
      <c r="K3314" s="1111" t="s">
        <v>1132</v>
      </c>
      <c r="L3314" s="441" t="s">
        <v>1120</v>
      </c>
      <c r="M3314" s="441" t="str">
        <f t="shared" si="200"/>
        <v>&lt;INSERT CONNECTION POINT NAME&gt;</v>
      </c>
      <c r="N3314" s="1111" t="s">
        <v>1106</v>
      </c>
      <c r="O3314" s="1111" t="s">
        <v>833</v>
      </c>
      <c r="P3314" s="1111"/>
      <c r="Q3314" s="2850"/>
      <c r="R3314" s="2097"/>
      <c r="S3314" s="2851"/>
      <c r="T3314" s="2851"/>
      <c r="U3314" s="2851"/>
      <c r="V3314" s="2851"/>
      <c r="W3314" s="2852"/>
      <c r="X3314" s="2852"/>
      <c r="Y3314" s="2852"/>
      <c r="Z3314" s="2852"/>
      <c r="AA3314" s="2853"/>
    </row>
    <row r="3315" spans="2:27">
      <c r="B3315" s="1155"/>
      <c r="C3315" s="3017"/>
      <c r="D3315" s="3017"/>
      <c r="E3315" s="1146" t="s">
        <v>1130</v>
      </c>
      <c r="F3315" s="1106"/>
      <c r="G3315" s="441" t="s">
        <v>93</v>
      </c>
      <c r="H3315" s="441" t="s">
        <v>1103</v>
      </c>
      <c r="I3315" s="441" t="s">
        <v>1131</v>
      </c>
      <c r="J3315" s="441" t="s">
        <v>112</v>
      </c>
      <c r="K3315" s="1111" t="s">
        <v>1132</v>
      </c>
      <c r="L3315" s="441" t="s">
        <v>1120</v>
      </c>
      <c r="M3315" s="441" t="str">
        <f t="shared" si="200"/>
        <v>&lt;INSERT CONNECTION POINT NAME&gt;</v>
      </c>
      <c r="N3315" s="1111" t="s">
        <v>1106</v>
      </c>
      <c r="O3315" s="1111" t="s">
        <v>833</v>
      </c>
      <c r="P3315" s="1111"/>
      <c r="Q3315" s="2850"/>
      <c r="R3315" s="2097"/>
      <c r="S3315" s="2851"/>
      <c r="T3315" s="2851"/>
      <c r="U3315" s="2851"/>
      <c r="V3315" s="2851"/>
      <c r="W3315" s="2852"/>
      <c r="X3315" s="2852"/>
      <c r="Y3315" s="2852"/>
      <c r="Z3315" s="2852"/>
      <c r="AA3315" s="2853"/>
    </row>
    <row r="3316" spans="2:27">
      <c r="B3316" s="1155"/>
      <c r="C3316" s="3016" t="s">
        <v>1132</v>
      </c>
      <c r="D3316" s="3016" t="s">
        <v>842</v>
      </c>
      <c r="E3316" s="1146" t="s">
        <v>1127</v>
      </c>
      <c r="F3316" s="1106"/>
      <c r="G3316" s="441" t="s">
        <v>93</v>
      </c>
      <c r="H3316" s="441" t="s">
        <v>1103</v>
      </c>
      <c r="I3316" s="441" t="s">
        <v>1128</v>
      </c>
      <c r="J3316" s="441" t="s">
        <v>112</v>
      </c>
      <c r="K3316" s="1111" t="s">
        <v>1132</v>
      </c>
      <c r="L3316" s="441" t="s">
        <v>1120</v>
      </c>
      <c r="M3316" s="441" t="str">
        <f t="shared" si="200"/>
        <v>&lt;INSERT CONNECTION POINT NAME&gt;</v>
      </c>
      <c r="N3316" s="1111" t="s">
        <v>1106</v>
      </c>
      <c r="O3316" s="1112" t="s">
        <v>842</v>
      </c>
      <c r="P3316" s="1111"/>
      <c r="Q3316" s="2850"/>
      <c r="R3316" s="2097"/>
      <c r="S3316" s="2851"/>
      <c r="T3316" s="2851"/>
      <c r="U3316" s="2851"/>
      <c r="V3316" s="2851"/>
      <c r="W3316" s="2852"/>
      <c r="X3316" s="2852"/>
      <c r="Y3316" s="2852"/>
      <c r="Z3316" s="2852"/>
      <c r="AA3316" s="2853"/>
    </row>
    <row r="3317" spans="2:27">
      <c r="B3317" s="1155"/>
      <c r="C3317" s="3017"/>
      <c r="D3317" s="3017"/>
      <c r="E3317" s="1146" t="s">
        <v>1130</v>
      </c>
      <c r="F3317" s="1106"/>
      <c r="G3317" s="441" t="s">
        <v>93</v>
      </c>
      <c r="H3317" s="441" t="s">
        <v>1103</v>
      </c>
      <c r="I3317" s="441" t="s">
        <v>1131</v>
      </c>
      <c r="J3317" s="441" t="s">
        <v>112</v>
      </c>
      <c r="K3317" s="1111" t="s">
        <v>1132</v>
      </c>
      <c r="L3317" s="441" t="s">
        <v>1120</v>
      </c>
      <c r="M3317" s="441" t="str">
        <f t="shared" si="200"/>
        <v>&lt;INSERT CONNECTION POINT NAME&gt;</v>
      </c>
      <c r="N3317" s="1111" t="s">
        <v>1106</v>
      </c>
      <c r="O3317" s="1112" t="s">
        <v>842</v>
      </c>
      <c r="P3317" s="1111"/>
      <c r="Q3317" s="2850"/>
      <c r="R3317" s="2097"/>
      <c r="S3317" s="2851"/>
      <c r="T3317" s="2851"/>
      <c r="U3317" s="2851"/>
      <c r="V3317" s="2851"/>
      <c r="W3317" s="2852"/>
      <c r="X3317" s="2852"/>
      <c r="Y3317" s="2852"/>
      <c r="Z3317" s="2852"/>
      <c r="AA3317" s="2853"/>
    </row>
    <row r="3318" spans="2:27">
      <c r="B3318" s="1155"/>
      <c r="C3318" s="3016" t="s">
        <v>1133</v>
      </c>
      <c r="D3318" s="3016"/>
      <c r="E3318" s="1146" t="s">
        <v>1127</v>
      </c>
      <c r="F3318" s="1106"/>
      <c r="G3318" s="441" t="s">
        <v>93</v>
      </c>
      <c r="H3318" s="441" t="s">
        <v>1103</v>
      </c>
      <c r="I3318" s="441" t="s">
        <v>1128</v>
      </c>
      <c r="J3318" s="441" t="s">
        <v>112</v>
      </c>
      <c r="K3318" s="1111" t="s">
        <v>1133</v>
      </c>
      <c r="L3318" s="441" t="s">
        <v>1120</v>
      </c>
      <c r="M3318" s="441" t="str">
        <f t="shared" si="200"/>
        <v>&lt;INSERT CONNECTION POINT NAME&gt;</v>
      </c>
      <c r="N3318" s="1111" t="s">
        <v>1108</v>
      </c>
      <c r="O3318" s="1111" t="s">
        <v>1109</v>
      </c>
      <c r="P3318" s="1111"/>
      <c r="Q3318" s="2856"/>
      <c r="R3318" s="2098"/>
      <c r="S3318" s="2858"/>
      <c r="T3318" s="2858"/>
      <c r="U3318" s="2858"/>
      <c r="V3318" s="2858"/>
      <c r="W3318" s="2859"/>
      <c r="X3318" s="2859"/>
      <c r="Y3318" s="2859"/>
      <c r="Z3318" s="2859"/>
      <c r="AA3318" s="2860"/>
    </row>
    <row r="3319" spans="2:27">
      <c r="B3319" s="1155"/>
      <c r="C3319" s="3017"/>
      <c r="D3319" s="3017"/>
      <c r="E3319" s="1146" t="s">
        <v>1130</v>
      </c>
      <c r="F3319" s="1106"/>
      <c r="G3319" s="441" t="s">
        <v>93</v>
      </c>
      <c r="H3319" s="441" t="s">
        <v>1103</v>
      </c>
      <c r="I3319" s="441" t="s">
        <v>1131</v>
      </c>
      <c r="J3319" s="441" t="s">
        <v>112</v>
      </c>
      <c r="K3319" s="1111" t="s">
        <v>1133</v>
      </c>
      <c r="L3319" s="441" t="s">
        <v>1120</v>
      </c>
      <c r="M3319" s="441" t="str">
        <f t="shared" si="200"/>
        <v>&lt;INSERT CONNECTION POINT NAME&gt;</v>
      </c>
      <c r="N3319" s="1111" t="s">
        <v>1108</v>
      </c>
      <c r="O3319" s="1111" t="s">
        <v>1109</v>
      </c>
      <c r="P3319" s="1111"/>
      <c r="Q3319" s="2856"/>
      <c r="R3319" s="2098"/>
      <c r="S3319" s="2858"/>
      <c r="T3319" s="2858"/>
      <c r="U3319" s="2858"/>
      <c r="V3319" s="2858"/>
      <c r="W3319" s="2859"/>
      <c r="X3319" s="2859"/>
      <c r="Y3319" s="2859"/>
      <c r="Z3319" s="2859"/>
      <c r="AA3319" s="2860"/>
    </row>
    <row r="3320" spans="2:27">
      <c r="B3320" s="1155"/>
      <c r="C3320" s="3016" t="s">
        <v>1110</v>
      </c>
      <c r="D3320" s="3016"/>
      <c r="E3320" s="1146" t="s">
        <v>1127</v>
      </c>
      <c r="F3320" s="1106"/>
      <c r="G3320" s="441" t="s">
        <v>93</v>
      </c>
      <c r="H3320" s="441" t="s">
        <v>1103</v>
      </c>
      <c r="I3320" s="441" t="s">
        <v>1128</v>
      </c>
      <c r="J3320" s="441" t="s">
        <v>112</v>
      </c>
      <c r="K3320" s="1111" t="s">
        <v>1110</v>
      </c>
      <c r="L3320" s="441" t="s">
        <v>1120</v>
      </c>
      <c r="M3320" s="441" t="str">
        <f t="shared" si="200"/>
        <v>&lt;INSERT CONNECTION POINT NAME&gt;</v>
      </c>
      <c r="N3320" s="1111" t="s">
        <v>1111</v>
      </c>
      <c r="O3320" s="1112">
        <v>0</v>
      </c>
      <c r="P3320" s="1111"/>
      <c r="Q3320" s="2890"/>
      <c r="R3320" s="2093"/>
      <c r="S3320" s="2883"/>
      <c r="T3320" s="2883"/>
      <c r="U3320" s="2883"/>
      <c r="V3320" s="2883"/>
      <c r="W3320" s="2863"/>
      <c r="X3320" s="2863"/>
      <c r="Y3320" s="2863"/>
      <c r="Z3320" s="2863"/>
      <c r="AA3320" s="2864"/>
    </row>
    <row r="3321" spans="2:27">
      <c r="B3321" s="1155"/>
      <c r="C3321" s="3017"/>
      <c r="D3321" s="3017"/>
      <c r="E3321" s="1146" t="s">
        <v>1130</v>
      </c>
      <c r="F3321" s="1106"/>
      <c r="G3321" s="441" t="s">
        <v>93</v>
      </c>
      <c r="H3321" s="441" t="s">
        <v>1103</v>
      </c>
      <c r="I3321" s="441" t="s">
        <v>1131</v>
      </c>
      <c r="J3321" s="441" t="s">
        <v>112</v>
      </c>
      <c r="K3321" s="1111" t="s">
        <v>1110</v>
      </c>
      <c r="L3321" s="441" t="s">
        <v>1120</v>
      </c>
      <c r="M3321" s="441" t="str">
        <f t="shared" si="200"/>
        <v>&lt;INSERT CONNECTION POINT NAME&gt;</v>
      </c>
      <c r="N3321" s="1111" t="s">
        <v>1111</v>
      </c>
      <c r="O3321" s="1112">
        <v>0</v>
      </c>
      <c r="P3321" s="1111"/>
      <c r="Q3321" s="2890"/>
      <c r="R3321" s="2093"/>
      <c r="S3321" s="2883"/>
      <c r="T3321" s="2883"/>
      <c r="U3321" s="2883"/>
      <c r="V3321" s="2883"/>
      <c r="W3321" s="2863"/>
      <c r="X3321" s="2863"/>
      <c r="Y3321" s="2863"/>
      <c r="Z3321" s="2863"/>
      <c r="AA3321" s="2864"/>
    </row>
    <row r="3322" spans="2:27">
      <c r="B3322" s="1155"/>
      <c r="C3322" s="3016" t="s">
        <v>1112</v>
      </c>
      <c r="D3322" s="3016"/>
      <c r="E3322" s="1146" t="s">
        <v>1127</v>
      </c>
      <c r="F3322" s="1106"/>
      <c r="G3322" s="441" t="s">
        <v>93</v>
      </c>
      <c r="H3322" s="441" t="s">
        <v>1103</v>
      </c>
      <c r="I3322" s="441" t="s">
        <v>1128</v>
      </c>
      <c r="J3322" s="441" t="s">
        <v>112</v>
      </c>
      <c r="K3322" s="1111" t="s">
        <v>1112</v>
      </c>
      <c r="L3322" s="441" t="s">
        <v>1120</v>
      </c>
      <c r="M3322" s="441" t="str">
        <f t="shared" si="200"/>
        <v>&lt;INSERT CONNECTION POINT NAME&gt;</v>
      </c>
      <c r="N3322" s="1111" t="s">
        <v>1113</v>
      </c>
      <c r="O3322" s="1111" t="s">
        <v>1113</v>
      </c>
      <c r="P3322" s="1111"/>
      <c r="Q3322" s="2891"/>
      <c r="R3322" s="2866"/>
      <c r="S3322" s="2866"/>
      <c r="T3322" s="2866"/>
      <c r="U3322" s="2866"/>
      <c r="V3322" s="2866"/>
      <c r="W3322" s="2866"/>
      <c r="X3322" s="2866"/>
      <c r="Y3322" s="2866"/>
      <c r="Z3322" s="2866"/>
      <c r="AA3322" s="2099"/>
    </row>
    <row r="3323" spans="2:27">
      <c r="B3323" s="1155"/>
      <c r="C3323" s="3017"/>
      <c r="D3323" s="3017"/>
      <c r="E3323" s="1146" t="s">
        <v>1130</v>
      </c>
      <c r="F3323" s="1106"/>
      <c r="G3323" s="441" t="s">
        <v>93</v>
      </c>
      <c r="H3323" s="441" t="s">
        <v>1103</v>
      </c>
      <c r="I3323" s="441" t="s">
        <v>1131</v>
      </c>
      <c r="J3323" s="441" t="s">
        <v>112</v>
      </c>
      <c r="K3323" s="1111" t="s">
        <v>1112</v>
      </c>
      <c r="L3323" s="441" t="s">
        <v>1120</v>
      </c>
      <c r="M3323" s="441" t="str">
        <f t="shared" si="200"/>
        <v>&lt;INSERT CONNECTION POINT NAME&gt;</v>
      </c>
      <c r="N3323" s="1111" t="s">
        <v>1113</v>
      </c>
      <c r="O3323" s="1111" t="s">
        <v>1113</v>
      </c>
      <c r="P3323" s="1111"/>
      <c r="Q3323" s="2891"/>
      <c r="R3323" s="2866"/>
      <c r="S3323" s="2866"/>
      <c r="T3323" s="2866"/>
      <c r="U3323" s="2866"/>
      <c r="V3323" s="2866"/>
      <c r="W3323" s="2866"/>
      <c r="X3323" s="2866"/>
      <c r="Y3323" s="2866"/>
      <c r="Z3323" s="2866"/>
      <c r="AA3323" s="2099"/>
    </row>
    <row r="3324" spans="2:27">
      <c r="B3324" s="1155"/>
      <c r="C3324" s="3016" t="s">
        <v>1134</v>
      </c>
      <c r="D3324" s="3016" t="s">
        <v>833</v>
      </c>
      <c r="E3324" s="1146" t="s">
        <v>1127</v>
      </c>
      <c r="F3324" s="1106"/>
      <c r="G3324" s="441" t="s">
        <v>93</v>
      </c>
      <c r="H3324" s="441" t="s">
        <v>1103</v>
      </c>
      <c r="I3324" s="441" t="s">
        <v>1128</v>
      </c>
      <c r="J3324" s="441" t="s">
        <v>112</v>
      </c>
      <c r="K3324" s="1111" t="s">
        <v>1134</v>
      </c>
      <c r="L3324" s="441" t="s">
        <v>1120</v>
      </c>
      <c r="M3324" s="441" t="str">
        <f t="shared" si="200"/>
        <v>&lt;INSERT CONNECTION POINT NAME&gt;</v>
      </c>
      <c r="N3324" s="1111" t="s">
        <v>1115</v>
      </c>
      <c r="O3324" s="1111" t="s">
        <v>833</v>
      </c>
      <c r="P3324" s="1111"/>
      <c r="Q3324" s="2892"/>
      <c r="R3324" s="2096"/>
      <c r="S3324" s="2870"/>
      <c r="T3324" s="2870"/>
      <c r="U3324" s="2870"/>
      <c r="V3324" s="2870"/>
      <c r="W3324" s="2870"/>
      <c r="X3324" s="2870"/>
      <c r="Y3324" s="2870"/>
      <c r="Z3324" s="2870"/>
      <c r="AA3324" s="2871"/>
    </row>
    <row r="3325" spans="2:27">
      <c r="B3325" s="1155"/>
      <c r="C3325" s="3017"/>
      <c r="D3325" s="3017"/>
      <c r="E3325" s="1146" t="s">
        <v>1130</v>
      </c>
      <c r="F3325" s="1106"/>
      <c r="G3325" s="441" t="s">
        <v>93</v>
      </c>
      <c r="H3325" s="441" t="s">
        <v>1103</v>
      </c>
      <c r="I3325" s="441" t="s">
        <v>1131</v>
      </c>
      <c r="J3325" s="441" t="s">
        <v>112</v>
      </c>
      <c r="K3325" s="1111" t="s">
        <v>1134</v>
      </c>
      <c r="L3325" s="441" t="s">
        <v>1120</v>
      </c>
      <c r="M3325" s="441" t="str">
        <f t="shared" si="200"/>
        <v>&lt;INSERT CONNECTION POINT NAME&gt;</v>
      </c>
      <c r="N3325" s="1111" t="s">
        <v>1115</v>
      </c>
      <c r="O3325" s="1111" t="s">
        <v>833</v>
      </c>
      <c r="P3325" s="1111"/>
      <c r="Q3325" s="2892"/>
      <c r="R3325" s="2096"/>
      <c r="S3325" s="2870"/>
      <c r="T3325" s="2870"/>
      <c r="U3325" s="2870"/>
      <c r="V3325" s="2870"/>
      <c r="W3325" s="2870"/>
      <c r="X3325" s="2870"/>
      <c r="Y3325" s="2870"/>
      <c r="Z3325" s="2870"/>
      <c r="AA3325" s="2871"/>
    </row>
    <row r="3326" spans="2:27">
      <c r="B3326" s="1155"/>
      <c r="C3326" s="3016" t="s">
        <v>1135</v>
      </c>
      <c r="D3326" s="3016" t="s">
        <v>833</v>
      </c>
      <c r="E3326" s="1146" t="s">
        <v>1127</v>
      </c>
      <c r="F3326" s="1106"/>
      <c r="G3326" s="441" t="s">
        <v>93</v>
      </c>
      <c r="H3326" s="441" t="s">
        <v>1103</v>
      </c>
      <c r="I3326" s="441" t="s">
        <v>1128</v>
      </c>
      <c r="J3326" s="441" t="s">
        <v>112</v>
      </c>
      <c r="K3326" s="1111" t="s">
        <v>1135</v>
      </c>
      <c r="L3326" s="441" t="s">
        <v>1120</v>
      </c>
      <c r="M3326" s="441" t="str">
        <f t="shared" si="200"/>
        <v>&lt;INSERT CONNECTION POINT NAME&gt;</v>
      </c>
      <c r="N3326" s="1111" t="s">
        <v>1106</v>
      </c>
      <c r="O3326" s="1111" t="s">
        <v>833</v>
      </c>
      <c r="P3326" s="1111"/>
      <c r="Q3326" s="2892"/>
      <c r="R3326" s="2096"/>
      <c r="S3326" s="2870"/>
      <c r="T3326" s="2870"/>
      <c r="U3326" s="2870"/>
      <c r="V3326" s="2870"/>
      <c r="W3326" s="2870"/>
      <c r="X3326" s="2870"/>
      <c r="Y3326" s="2870"/>
      <c r="Z3326" s="2870"/>
      <c r="AA3326" s="2871"/>
    </row>
    <row r="3327" spans="2:27">
      <c r="B3327" s="1155"/>
      <c r="C3327" s="3017"/>
      <c r="D3327" s="3017"/>
      <c r="E3327" s="1146" t="s">
        <v>1130</v>
      </c>
      <c r="F3327" s="1106"/>
      <c r="G3327" s="441" t="s">
        <v>93</v>
      </c>
      <c r="H3327" s="441" t="s">
        <v>1103</v>
      </c>
      <c r="I3327" s="441" t="s">
        <v>1131</v>
      </c>
      <c r="J3327" s="441" t="s">
        <v>112</v>
      </c>
      <c r="K3327" s="1111" t="s">
        <v>1135</v>
      </c>
      <c r="L3327" s="441" t="s">
        <v>1120</v>
      </c>
      <c r="M3327" s="441" t="str">
        <f t="shared" si="200"/>
        <v>&lt;INSERT CONNECTION POINT NAME&gt;</v>
      </c>
      <c r="N3327" s="1111" t="s">
        <v>1106</v>
      </c>
      <c r="O3327" s="1111" t="s">
        <v>833</v>
      </c>
      <c r="P3327" s="1111"/>
      <c r="Q3327" s="2892"/>
      <c r="R3327" s="2096"/>
      <c r="S3327" s="2870"/>
      <c r="T3327" s="2870"/>
      <c r="U3327" s="2870"/>
      <c r="V3327" s="2870"/>
      <c r="W3327" s="2870"/>
      <c r="X3327" s="2870"/>
      <c r="Y3327" s="2870"/>
      <c r="Z3327" s="2870"/>
      <c r="AA3327" s="2871"/>
    </row>
    <row r="3328" spans="2:27">
      <c r="B3328" s="1155"/>
      <c r="C3328" s="3016" t="s">
        <v>1135</v>
      </c>
      <c r="D3328" s="3016" t="s">
        <v>842</v>
      </c>
      <c r="E3328" s="1146" t="s">
        <v>1127</v>
      </c>
      <c r="F3328" s="1106"/>
      <c r="G3328" s="441" t="s">
        <v>93</v>
      </c>
      <c r="H3328" s="441" t="s">
        <v>1103</v>
      </c>
      <c r="I3328" s="441" t="s">
        <v>1128</v>
      </c>
      <c r="J3328" s="441" t="s">
        <v>112</v>
      </c>
      <c r="K3328" s="1111" t="s">
        <v>1135</v>
      </c>
      <c r="L3328" s="441" t="s">
        <v>1120</v>
      </c>
      <c r="M3328" s="441" t="str">
        <f t="shared" si="200"/>
        <v>&lt;INSERT CONNECTION POINT NAME&gt;</v>
      </c>
      <c r="N3328" s="1111" t="s">
        <v>1106</v>
      </c>
      <c r="O3328" s="1111" t="s">
        <v>842</v>
      </c>
      <c r="P3328" s="1111"/>
      <c r="Q3328" s="2892"/>
      <c r="R3328" s="2096"/>
      <c r="S3328" s="2870"/>
      <c r="T3328" s="2870"/>
      <c r="U3328" s="2870"/>
      <c r="V3328" s="2870"/>
      <c r="W3328" s="2870"/>
      <c r="X3328" s="2870"/>
      <c r="Y3328" s="2870"/>
      <c r="Z3328" s="2870"/>
      <c r="AA3328" s="2871"/>
    </row>
    <row r="3329" spans="2:54">
      <c r="B3329" s="1155"/>
      <c r="C3329" s="3017"/>
      <c r="D3329" s="3017"/>
      <c r="E3329" s="1146" t="s">
        <v>1130</v>
      </c>
      <c r="F3329" s="1106"/>
      <c r="G3329" s="441" t="s">
        <v>93</v>
      </c>
      <c r="H3329" s="441" t="s">
        <v>1103</v>
      </c>
      <c r="I3329" s="441" t="s">
        <v>1131</v>
      </c>
      <c r="J3329" s="441" t="s">
        <v>112</v>
      </c>
      <c r="K3329" s="1111" t="s">
        <v>1135</v>
      </c>
      <c r="L3329" s="441" t="s">
        <v>1120</v>
      </c>
      <c r="M3329" s="441" t="str">
        <f t="shared" si="200"/>
        <v>&lt;INSERT CONNECTION POINT NAME&gt;</v>
      </c>
      <c r="N3329" s="1111" t="s">
        <v>1106</v>
      </c>
      <c r="O3329" s="1111" t="s">
        <v>842</v>
      </c>
      <c r="P3329" s="1111"/>
      <c r="Q3329" s="2892"/>
      <c r="R3329" s="2096"/>
      <c r="S3329" s="2870"/>
      <c r="T3329" s="2870"/>
      <c r="U3329" s="2870"/>
      <c r="V3329" s="2870"/>
      <c r="W3329" s="2870"/>
      <c r="X3329" s="2870"/>
      <c r="Y3329" s="2870"/>
      <c r="Z3329" s="2870"/>
      <c r="AA3329" s="2871"/>
    </row>
    <row r="3330" spans="2:54">
      <c r="B3330" s="1155"/>
      <c r="C3330" s="3016" t="s">
        <v>1136</v>
      </c>
      <c r="D3330" s="3016" t="s">
        <v>833</v>
      </c>
      <c r="E3330" s="1146" t="s">
        <v>1127</v>
      </c>
      <c r="F3330" s="1106"/>
      <c r="G3330" s="441" t="s">
        <v>93</v>
      </c>
      <c r="H3330" s="441" t="s">
        <v>1103</v>
      </c>
      <c r="I3330" s="441" t="s">
        <v>1128</v>
      </c>
      <c r="J3330" s="441" t="s">
        <v>112</v>
      </c>
      <c r="K3330" s="1111" t="s">
        <v>1136</v>
      </c>
      <c r="L3330" s="441" t="s">
        <v>1120</v>
      </c>
      <c r="M3330" s="441" t="str">
        <f t="shared" si="200"/>
        <v>&lt;INSERT CONNECTION POINT NAME&gt;</v>
      </c>
      <c r="N3330" s="1111" t="s">
        <v>1106</v>
      </c>
      <c r="O3330" s="1111" t="s">
        <v>833</v>
      </c>
      <c r="P3330" s="1111"/>
      <c r="Q3330" s="2892"/>
      <c r="R3330" s="2096"/>
      <c r="S3330" s="2870"/>
      <c r="T3330" s="2870"/>
      <c r="U3330" s="2870"/>
      <c r="V3330" s="2870"/>
      <c r="W3330" s="2870"/>
      <c r="X3330" s="2870"/>
      <c r="Y3330" s="2870"/>
      <c r="Z3330" s="2870"/>
      <c r="AA3330" s="2871"/>
    </row>
    <row r="3331" spans="2:54">
      <c r="B3331" s="1155"/>
      <c r="C3331" s="3017"/>
      <c r="D3331" s="3017"/>
      <c r="E3331" s="1146" t="s">
        <v>1130</v>
      </c>
      <c r="F3331" s="1106"/>
      <c r="G3331" s="441" t="s">
        <v>93</v>
      </c>
      <c r="H3331" s="441" t="s">
        <v>1103</v>
      </c>
      <c r="I3331" s="441" t="s">
        <v>1131</v>
      </c>
      <c r="J3331" s="441" t="s">
        <v>112</v>
      </c>
      <c r="K3331" s="1111" t="s">
        <v>1136</v>
      </c>
      <c r="L3331" s="441" t="s">
        <v>1120</v>
      </c>
      <c r="M3331" s="441" t="str">
        <f t="shared" si="200"/>
        <v>&lt;INSERT CONNECTION POINT NAME&gt;</v>
      </c>
      <c r="N3331" s="1111" t="s">
        <v>1106</v>
      </c>
      <c r="O3331" s="1111" t="s">
        <v>833</v>
      </c>
      <c r="P3331" s="1111"/>
      <c r="Q3331" s="2100"/>
      <c r="R3331" s="2101"/>
      <c r="S3331" s="2102"/>
      <c r="T3331" s="2102"/>
      <c r="U3331" s="2102"/>
      <c r="V3331" s="2102"/>
      <c r="W3331" s="2102"/>
      <c r="X3331" s="2102"/>
      <c r="Y3331" s="2102"/>
      <c r="Z3331" s="2102"/>
      <c r="AA3331" s="2103"/>
    </row>
    <row r="3332" spans="2:54">
      <c r="B3332" s="1155"/>
      <c r="C3332" s="3016" t="s">
        <v>1136</v>
      </c>
      <c r="D3332" s="3016" t="s">
        <v>842</v>
      </c>
      <c r="E3332" s="1146" t="s">
        <v>1127</v>
      </c>
      <c r="F3332" s="1106"/>
      <c r="G3332" s="441" t="s">
        <v>93</v>
      </c>
      <c r="H3332" s="441" t="s">
        <v>1103</v>
      </c>
      <c r="I3332" s="441" t="s">
        <v>1128</v>
      </c>
      <c r="J3332" s="441" t="s">
        <v>112</v>
      </c>
      <c r="K3332" s="1111" t="s">
        <v>1136</v>
      </c>
      <c r="L3332" s="441" t="s">
        <v>1120</v>
      </c>
      <c r="M3332" s="441" t="str">
        <f t="shared" si="200"/>
        <v>&lt;INSERT CONNECTION POINT NAME&gt;</v>
      </c>
      <c r="N3332" s="1111" t="s">
        <v>1106</v>
      </c>
      <c r="O3332" s="1111" t="s">
        <v>842</v>
      </c>
      <c r="P3332" s="1111"/>
      <c r="Q3332" s="2100"/>
      <c r="R3332" s="2101"/>
      <c r="S3332" s="2102"/>
      <c r="T3332" s="2102"/>
      <c r="U3332" s="2102"/>
      <c r="V3332" s="2102"/>
      <c r="W3332" s="2102"/>
      <c r="X3332" s="2102"/>
      <c r="Y3332" s="2102"/>
      <c r="Z3332" s="2102"/>
      <c r="AA3332" s="2103"/>
    </row>
    <row r="3333" spans="2:54" ht="15.75" thickBot="1">
      <c r="B3333" s="2872"/>
      <c r="C3333" s="3018"/>
      <c r="D3333" s="3018"/>
      <c r="E3333" s="2873" t="s">
        <v>1130</v>
      </c>
      <c r="F3333" s="1106"/>
      <c r="G3333" s="441" t="s">
        <v>93</v>
      </c>
      <c r="H3333" s="441" t="s">
        <v>1103</v>
      </c>
      <c r="I3333" s="441" t="s">
        <v>1131</v>
      </c>
      <c r="J3333" s="441" t="s">
        <v>112</v>
      </c>
      <c r="K3333" s="1111" t="s">
        <v>1136</v>
      </c>
      <c r="L3333" s="441" t="s">
        <v>1120</v>
      </c>
      <c r="M3333" s="441" t="str">
        <f t="shared" si="200"/>
        <v>&lt;INSERT CONNECTION POINT NAME&gt;</v>
      </c>
      <c r="N3333" s="1111" t="s">
        <v>1106</v>
      </c>
      <c r="O3333" s="1111" t="s">
        <v>842</v>
      </c>
      <c r="P3333" s="1111"/>
      <c r="Q3333" s="2893"/>
      <c r="R3333" s="2894"/>
      <c r="S3333" s="2877"/>
      <c r="T3333" s="2877"/>
      <c r="U3333" s="2877"/>
      <c r="V3333" s="2877"/>
      <c r="W3333" s="2877"/>
      <c r="X3333" s="2877"/>
      <c r="Y3333" s="2877"/>
      <c r="Z3333" s="2877"/>
      <c r="AA3333" s="2878"/>
    </row>
    <row r="3334" spans="2:54" ht="15" customHeight="1">
      <c r="B3334" s="1145" t="s">
        <v>1125</v>
      </c>
      <c r="C3334" s="3019" t="s">
        <v>1126</v>
      </c>
      <c r="D3334" s="3019" t="s">
        <v>842</v>
      </c>
      <c r="E3334" s="1146" t="s">
        <v>1127</v>
      </c>
      <c r="F3334" s="1106"/>
      <c r="G3334" s="441" t="s">
        <v>93</v>
      </c>
      <c r="H3334" s="441" t="s">
        <v>1103</v>
      </c>
      <c r="I3334" s="441" t="s">
        <v>1128</v>
      </c>
      <c r="J3334" s="441" t="s">
        <v>112</v>
      </c>
      <c r="K3334" s="441" t="s">
        <v>1126</v>
      </c>
      <c r="L3334" s="441" t="s">
        <v>1120</v>
      </c>
      <c r="M3334" s="441" t="str">
        <f t="shared" ref="M3334" si="203">B3334</f>
        <v>&lt;INSERT CONNECTION POINT NAME&gt;</v>
      </c>
      <c r="N3334" s="441" t="s">
        <v>1129</v>
      </c>
      <c r="O3334" s="441" t="s">
        <v>842</v>
      </c>
      <c r="P3334" s="1111"/>
      <c r="Q3334" s="1147"/>
      <c r="R3334" s="1148"/>
      <c r="S3334" s="1149"/>
      <c r="T3334" s="1149"/>
      <c r="U3334" s="1149"/>
      <c r="V3334" s="1149"/>
      <c r="W3334" s="1149"/>
      <c r="X3334" s="1149"/>
      <c r="Y3334" s="1149"/>
      <c r="Z3334" s="1149"/>
      <c r="AA3334" s="1150"/>
      <c r="AB3334" s="1125"/>
      <c r="AC3334" s="1151"/>
      <c r="AD3334" s="1152"/>
      <c r="AE3334" s="1153"/>
      <c r="AF3334" s="1153"/>
      <c r="AG3334" s="1153"/>
      <c r="AH3334" s="124"/>
      <c r="AI3334" s="124"/>
      <c r="AJ3334" s="124"/>
      <c r="AK3334" s="124"/>
      <c r="AL3334" s="124"/>
      <c r="AM3334" s="124"/>
      <c r="AN3334" s="124"/>
      <c r="AO3334" s="124"/>
      <c r="AP3334" s="124"/>
      <c r="AQ3334" s="1153"/>
      <c r="AR3334" s="1154"/>
      <c r="AS3334" s="1154"/>
      <c r="AT3334" s="1154"/>
      <c r="AU3334" s="1154"/>
      <c r="AV3334" s="1154"/>
      <c r="AW3334" s="1154"/>
      <c r="AX3334" s="1154"/>
      <c r="AY3334" s="1154"/>
      <c r="AZ3334" s="1154"/>
      <c r="BA3334" s="1154"/>
      <c r="BB3334" s="1154"/>
    </row>
    <row r="3335" spans="2:54" ht="15" customHeight="1">
      <c r="B3335" s="1155"/>
      <c r="C3335" s="3017"/>
      <c r="D3335" s="3017"/>
      <c r="E3335" s="1146" t="s">
        <v>1130</v>
      </c>
      <c r="F3335" s="1106"/>
      <c r="G3335" s="441" t="s">
        <v>93</v>
      </c>
      <c r="H3335" s="441" t="s">
        <v>1103</v>
      </c>
      <c r="I3335" s="441" t="s">
        <v>1131</v>
      </c>
      <c r="J3335" s="441" t="s">
        <v>112</v>
      </c>
      <c r="K3335" s="441" t="s">
        <v>1126</v>
      </c>
      <c r="L3335" s="441" t="s">
        <v>1120</v>
      </c>
      <c r="M3335" s="441" t="str">
        <f t="shared" si="200"/>
        <v>&lt;INSERT CONNECTION POINT NAME&gt;</v>
      </c>
      <c r="N3335" s="441" t="s">
        <v>1129</v>
      </c>
      <c r="O3335" s="441" t="s">
        <v>842</v>
      </c>
      <c r="P3335" s="1111"/>
      <c r="Q3335" s="1156"/>
      <c r="R3335" s="1157"/>
      <c r="S3335" s="1158"/>
      <c r="T3335" s="1158"/>
      <c r="U3335" s="1158"/>
      <c r="V3335" s="1158"/>
      <c r="W3335" s="1158"/>
      <c r="X3335" s="1158"/>
      <c r="Y3335" s="1158"/>
      <c r="Z3335" s="1158"/>
      <c r="AA3335" s="1159"/>
      <c r="AB3335" s="1125"/>
      <c r="AC3335" s="1151"/>
      <c r="AD3335" s="1152"/>
      <c r="AE3335" s="1153"/>
      <c r="AF3335" s="1153"/>
      <c r="AG3335" s="1153"/>
      <c r="AH3335" s="124"/>
      <c r="AI3335" s="124"/>
      <c r="AJ3335" s="124"/>
      <c r="AK3335" s="124"/>
      <c r="AL3335" s="124"/>
      <c r="AM3335" s="124"/>
      <c r="AN3335" s="124"/>
      <c r="AO3335" s="124"/>
      <c r="AP3335" s="124"/>
      <c r="AQ3335" s="1153"/>
      <c r="AR3335" s="1154"/>
      <c r="AS3335" s="1154"/>
      <c r="AT3335" s="1154"/>
      <c r="AU3335" s="1154"/>
      <c r="AV3335" s="1154"/>
      <c r="AW3335" s="1154"/>
      <c r="AX3335" s="1154"/>
      <c r="AY3335" s="1154"/>
      <c r="AZ3335" s="1154"/>
      <c r="BA3335" s="1154"/>
      <c r="BB3335" s="1154"/>
    </row>
    <row r="3336" spans="2:54" ht="15" customHeight="1">
      <c r="B3336" s="1155"/>
      <c r="C3336" s="3016" t="s">
        <v>1132</v>
      </c>
      <c r="D3336" s="3016" t="s">
        <v>833</v>
      </c>
      <c r="E3336" s="1146" t="s">
        <v>1127</v>
      </c>
      <c r="F3336" s="1106"/>
      <c r="G3336" s="441" t="s">
        <v>93</v>
      </c>
      <c r="H3336" s="441" t="s">
        <v>1103</v>
      </c>
      <c r="I3336" s="441" t="s">
        <v>1128</v>
      </c>
      <c r="J3336" s="441" t="s">
        <v>112</v>
      </c>
      <c r="K3336" s="1111" t="s">
        <v>1132</v>
      </c>
      <c r="L3336" s="441" t="s">
        <v>1120</v>
      </c>
      <c r="M3336" s="441" t="str">
        <f t="shared" si="200"/>
        <v>&lt;INSERT CONNECTION POINT NAME&gt;</v>
      </c>
      <c r="N3336" s="1111" t="s">
        <v>1106</v>
      </c>
      <c r="O3336" s="1111" t="s">
        <v>833</v>
      </c>
      <c r="P3336" s="1111"/>
      <c r="Q3336" s="2850"/>
      <c r="R3336" s="2097"/>
      <c r="S3336" s="2851"/>
      <c r="T3336" s="2851"/>
      <c r="U3336" s="2851"/>
      <c r="V3336" s="2851"/>
      <c r="W3336" s="2852"/>
      <c r="X3336" s="2852"/>
      <c r="Y3336" s="2852"/>
      <c r="Z3336" s="2852"/>
      <c r="AA3336" s="2853"/>
      <c r="AB3336" s="1125"/>
      <c r="AC3336" s="1151"/>
      <c r="AD3336" s="1152"/>
      <c r="AE3336" s="1153"/>
      <c r="AF3336" s="1153"/>
      <c r="AG3336" s="1153"/>
      <c r="AH3336" s="124"/>
      <c r="AI3336" s="124"/>
      <c r="AJ3336" s="124"/>
      <c r="AK3336" s="124"/>
      <c r="AL3336" s="1153"/>
      <c r="AM3336" s="124"/>
      <c r="AN3336" s="124"/>
      <c r="AO3336" s="1153"/>
      <c r="AP3336" s="1153"/>
      <c r="AQ3336" s="1153"/>
      <c r="AR3336" s="1154"/>
      <c r="AS3336" s="1154"/>
      <c r="AT3336" s="1154"/>
      <c r="AU3336" s="1160"/>
      <c r="AV3336" s="1154"/>
      <c r="AW3336" s="1154"/>
      <c r="AX3336" s="1154"/>
      <c r="AY3336" s="1154"/>
      <c r="AZ3336" s="1154"/>
      <c r="BA3336" s="1154"/>
      <c r="BB3336" s="1154"/>
    </row>
    <row r="3337" spans="2:54" ht="15" customHeight="1">
      <c r="B3337" s="1155"/>
      <c r="C3337" s="3017"/>
      <c r="D3337" s="3017"/>
      <c r="E3337" s="1146" t="s">
        <v>1130</v>
      </c>
      <c r="F3337" s="1106"/>
      <c r="G3337" s="441" t="s">
        <v>93</v>
      </c>
      <c r="H3337" s="441" t="s">
        <v>1103</v>
      </c>
      <c r="I3337" s="441" t="s">
        <v>1131</v>
      </c>
      <c r="J3337" s="441" t="s">
        <v>112</v>
      </c>
      <c r="K3337" s="1111" t="s">
        <v>1132</v>
      </c>
      <c r="L3337" s="441" t="s">
        <v>1120</v>
      </c>
      <c r="M3337" s="441" t="str">
        <f t="shared" si="200"/>
        <v>&lt;INSERT CONNECTION POINT NAME&gt;</v>
      </c>
      <c r="N3337" s="1111" t="s">
        <v>1106</v>
      </c>
      <c r="O3337" s="1111" t="s">
        <v>833</v>
      </c>
      <c r="P3337" s="1111"/>
      <c r="Q3337" s="2850"/>
      <c r="R3337" s="2097"/>
      <c r="S3337" s="2851"/>
      <c r="T3337" s="2851"/>
      <c r="U3337" s="2851"/>
      <c r="V3337" s="2851"/>
      <c r="W3337" s="2852"/>
      <c r="X3337" s="2852"/>
      <c r="Y3337" s="2852"/>
      <c r="Z3337" s="2852"/>
      <c r="AA3337" s="2853"/>
      <c r="AB3337" s="1125"/>
      <c r="AC3337" s="1151"/>
      <c r="AD3337" s="1152"/>
      <c r="AE3337" s="1153"/>
      <c r="AF3337" s="1153"/>
      <c r="AG3337" s="1153"/>
      <c r="AH3337" s="124"/>
      <c r="AI3337" s="124"/>
      <c r="AJ3337" s="124"/>
      <c r="AK3337" s="124"/>
      <c r="AL3337" s="1153"/>
      <c r="AM3337" s="124"/>
      <c r="AN3337" s="124"/>
      <c r="AO3337" s="1153"/>
      <c r="AP3337" s="1153"/>
      <c r="AQ3337" s="1153"/>
      <c r="AR3337" s="1154"/>
      <c r="AS3337" s="1154"/>
      <c r="AT3337" s="1154"/>
      <c r="AU3337" s="1160"/>
      <c r="AV3337" s="1154"/>
      <c r="AW3337" s="1154"/>
      <c r="AX3337" s="1154"/>
      <c r="AY3337" s="1154"/>
      <c r="AZ3337" s="1154"/>
      <c r="BA3337" s="1154"/>
      <c r="BB3337" s="1154"/>
    </row>
    <row r="3338" spans="2:54" ht="15" customHeight="1">
      <c r="B3338" s="1155"/>
      <c r="C3338" s="3016" t="s">
        <v>1132</v>
      </c>
      <c r="D3338" s="3016" t="s">
        <v>842</v>
      </c>
      <c r="E3338" s="1146" t="s">
        <v>1127</v>
      </c>
      <c r="F3338" s="1106"/>
      <c r="G3338" s="441" t="s">
        <v>93</v>
      </c>
      <c r="H3338" s="441" t="s">
        <v>1103</v>
      </c>
      <c r="I3338" s="441" t="s">
        <v>1128</v>
      </c>
      <c r="J3338" s="441" t="s">
        <v>112</v>
      </c>
      <c r="K3338" s="1111" t="s">
        <v>1132</v>
      </c>
      <c r="L3338" s="441" t="s">
        <v>1120</v>
      </c>
      <c r="M3338" s="441" t="str">
        <f t="shared" si="200"/>
        <v>&lt;INSERT CONNECTION POINT NAME&gt;</v>
      </c>
      <c r="N3338" s="1111" t="s">
        <v>1106</v>
      </c>
      <c r="O3338" s="1112" t="s">
        <v>842</v>
      </c>
      <c r="P3338" s="1111"/>
      <c r="Q3338" s="2850"/>
      <c r="R3338" s="2097"/>
      <c r="S3338" s="2851"/>
      <c r="T3338" s="2851"/>
      <c r="U3338" s="2851"/>
      <c r="V3338" s="2851"/>
      <c r="W3338" s="2852"/>
      <c r="X3338" s="2852"/>
      <c r="Y3338" s="2852"/>
      <c r="Z3338" s="2852"/>
      <c r="AA3338" s="2853"/>
      <c r="AB3338" s="1125"/>
      <c r="AC3338" s="1151"/>
      <c r="AD3338" s="1152"/>
      <c r="AE3338" s="1153"/>
      <c r="AF3338" s="1153"/>
      <c r="AG3338" s="1153"/>
      <c r="AH3338" s="124"/>
      <c r="AI3338" s="124"/>
      <c r="AJ3338" s="124"/>
      <c r="AK3338" s="124"/>
      <c r="AL3338" s="1153"/>
      <c r="AM3338" s="124"/>
      <c r="AN3338" s="124"/>
      <c r="AO3338" s="1153"/>
      <c r="AP3338" s="1161"/>
      <c r="AQ3338" s="1153"/>
      <c r="AR3338" s="1154"/>
      <c r="AS3338" s="1154"/>
      <c r="AT3338" s="1154"/>
      <c r="AU3338" s="1160"/>
      <c r="AV3338" s="1154"/>
      <c r="AW3338" s="1154"/>
      <c r="AX3338" s="1154"/>
      <c r="AY3338" s="1154"/>
      <c r="AZ3338" s="1154"/>
      <c r="BA3338" s="1154"/>
      <c r="BB3338" s="1154"/>
    </row>
    <row r="3339" spans="2:54" ht="15" customHeight="1">
      <c r="B3339" s="1155"/>
      <c r="C3339" s="3017"/>
      <c r="D3339" s="3017"/>
      <c r="E3339" s="1146" t="s">
        <v>1130</v>
      </c>
      <c r="F3339" s="1106"/>
      <c r="G3339" s="441" t="s">
        <v>93</v>
      </c>
      <c r="H3339" s="441" t="s">
        <v>1103</v>
      </c>
      <c r="I3339" s="441" t="s">
        <v>1131</v>
      </c>
      <c r="J3339" s="441" t="s">
        <v>112</v>
      </c>
      <c r="K3339" s="1111" t="s">
        <v>1132</v>
      </c>
      <c r="L3339" s="441" t="s">
        <v>1120</v>
      </c>
      <c r="M3339" s="441" t="str">
        <f t="shared" si="200"/>
        <v>&lt;INSERT CONNECTION POINT NAME&gt;</v>
      </c>
      <c r="N3339" s="1111" t="s">
        <v>1106</v>
      </c>
      <c r="O3339" s="1112" t="s">
        <v>842</v>
      </c>
      <c r="P3339" s="1111"/>
      <c r="Q3339" s="2850"/>
      <c r="R3339" s="2097"/>
      <c r="S3339" s="2851"/>
      <c r="T3339" s="2851"/>
      <c r="U3339" s="2851"/>
      <c r="V3339" s="2851"/>
      <c r="W3339" s="2852"/>
      <c r="X3339" s="2852"/>
      <c r="Y3339" s="2852"/>
      <c r="Z3339" s="2852"/>
      <c r="AA3339" s="2853"/>
      <c r="AB3339" s="1125"/>
      <c r="AC3339" s="1151"/>
      <c r="AD3339" s="1152"/>
      <c r="AE3339" s="1153"/>
      <c r="AF3339" s="1153"/>
      <c r="AG3339" s="1153"/>
      <c r="AH3339" s="124"/>
      <c r="AI3339" s="124"/>
      <c r="AJ3339" s="124"/>
      <c r="AK3339" s="124"/>
      <c r="AL3339" s="1153"/>
      <c r="AM3339" s="124"/>
      <c r="AN3339" s="124"/>
      <c r="AO3339" s="1153"/>
      <c r="AP3339" s="1161"/>
      <c r="AQ3339" s="1153"/>
      <c r="AR3339" s="1154"/>
      <c r="AS3339" s="1154"/>
      <c r="AT3339" s="1154"/>
      <c r="AU3339" s="1160"/>
      <c r="AV3339" s="1154"/>
      <c r="AW3339" s="1154"/>
      <c r="AX3339" s="1154"/>
      <c r="AY3339" s="1154"/>
      <c r="AZ3339" s="1154"/>
      <c r="BA3339" s="1154"/>
      <c r="BB3339" s="1154"/>
    </row>
    <row r="3340" spans="2:54" ht="15" customHeight="1">
      <c r="B3340" s="1155"/>
      <c r="C3340" s="3016" t="s">
        <v>1133</v>
      </c>
      <c r="D3340" s="3016"/>
      <c r="E3340" s="1146" t="s">
        <v>1127</v>
      </c>
      <c r="F3340" s="1106"/>
      <c r="G3340" s="441" t="s">
        <v>93</v>
      </c>
      <c r="H3340" s="441" t="s">
        <v>1103</v>
      </c>
      <c r="I3340" s="441" t="s">
        <v>1128</v>
      </c>
      <c r="J3340" s="441" t="s">
        <v>112</v>
      </c>
      <c r="K3340" s="1111" t="s">
        <v>1133</v>
      </c>
      <c r="L3340" s="441" t="s">
        <v>1120</v>
      </c>
      <c r="M3340" s="441" t="str">
        <f t="shared" si="200"/>
        <v>&lt;INSERT CONNECTION POINT NAME&gt;</v>
      </c>
      <c r="N3340" s="1111" t="s">
        <v>1108</v>
      </c>
      <c r="O3340" s="1111" t="s">
        <v>1109</v>
      </c>
      <c r="P3340" s="1111"/>
      <c r="Q3340" s="2856"/>
      <c r="R3340" s="2098"/>
      <c r="S3340" s="2858"/>
      <c r="T3340" s="2858"/>
      <c r="U3340" s="2858"/>
      <c r="V3340" s="2858"/>
      <c r="W3340" s="2859"/>
      <c r="X3340" s="2859"/>
      <c r="Y3340" s="2859"/>
      <c r="Z3340" s="2859"/>
      <c r="AA3340" s="2860"/>
      <c r="AB3340" s="1125"/>
      <c r="AC3340" s="1151"/>
      <c r="AD3340" s="1152"/>
      <c r="AE3340" s="1153"/>
      <c r="AF3340" s="1153"/>
      <c r="AG3340" s="1153"/>
      <c r="AH3340" s="124"/>
      <c r="AI3340" s="124"/>
      <c r="AJ3340" s="124"/>
      <c r="AK3340" s="124"/>
      <c r="AL3340" s="1153"/>
      <c r="AM3340" s="124"/>
      <c r="AN3340" s="124"/>
      <c r="AO3340" s="1153"/>
      <c r="AP3340" s="1153"/>
      <c r="AQ3340" s="1153"/>
      <c r="AR3340" s="1154"/>
      <c r="AS3340" s="1154"/>
      <c r="AT3340" s="1154"/>
      <c r="AU3340" s="1154"/>
      <c r="AV3340" s="1154"/>
      <c r="AW3340" s="1154"/>
      <c r="AX3340" s="1154"/>
      <c r="AY3340" s="1154"/>
      <c r="AZ3340" s="1154"/>
      <c r="BA3340" s="1154"/>
      <c r="BB3340" s="1154"/>
    </row>
    <row r="3341" spans="2:54" ht="15" customHeight="1">
      <c r="B3341" s="1155"/>
      <c r="C3341" s="3017"/>
      <c r="D3341" s="3017"/>
      <c r="E3341" s="1146" t="s">
        <v>1130</v>
      </c>
      <c r="F3341" s="1106"/>
      <c r="G3341" s="441" t="s">
        <v>93</v>
      </c>
      <c r="H3341" s="441" t="s">
        <v>1103</v>
      </c>
      <c r="I3341" s="441" t="s">
        <v>1131</v>
      </c>
      <c r="J3341" s="441" t="s">
        <v>112</v>
      </c>
      <c r="K3341" s="1111" t="s">
        <v>1133</v>
      </c>
      <c r="L3341" s="441" t="s">
        <v>1120</v>
      </c>
      <c r="M3341" s="441" t="str">
        <f t="shared" ref="M3341:M3404" si="204">M3340</f>
        <v>&lt;INSERT CONNECTION POINT NAME&gt;</v>
      </c>
      <c r="N3341" s="1111" t="s">
        <v>1108</v>
      </c>
      <c r="O3341" s="1111" t="s">
        <v>1109</v>
      </c>
      <c r="P3341" s="1111"/>
      <c r="Q3341" s="2856"/>
      <c r="R3341" s="2098"/>
      <c r="S3341" s="2858"/>
      <c r="T3341" s="2858"/>
      <c r="U3341" s="2858"/>
      <c r="V3341" s="2858"/>
      <c r="W3341" s="2859"/>
      <c r="X3341" s="2859"/>
      <c r="Y3341" s="2859"/>
      <c r="Z3341" s="2859"/>
      <c r="AA3341" s="2860"/>
      <c r="AB3341" s="1125"/>
      <c r="AC3341" s="1151"/>
      <c r="AD3341" s="1152"/>
      <c r="AE3341" s="1153"/>
      <c r="AF3341" s="1153"/>
      <c r="AG3341" s="1153"/>
      <c r="AH3341" s="124"/>
      <c r="AI3341" s="124"/>
      <c r="AJ3341" s="124"/>
      <c r="AK3341" s="124"/>
      <c r="AL3341" s="1153"/>
      <c r="AM3341" s="124"/>
      <c r="AN3341" s="124"/>
      <c r="AO3341" s="1153"/>
      <c r="AP3341" s="1153"/>
      <c r="AQ3341" s="1153"/>
      <c r="AR3341" s="1154"/>
      <c r="AS3341" s="1154"/>
      <c r="AT3341" s="1154"/>
      <c r="AU3341" s="1154"/>
      <c r="AV3341" s="1154"/>
      <c r="AW3341" s="1154"/>
      <c r="AX3341" s="1154"/>
      <c r="AY3341" s="1154"/>
      <c r="AZ3341" s="1154"/>
      <c r="BA3341" s="1154"/>
      <c r="BB3341" s="1154"/>
    </row>
    <row r="3342" spans="2:54" ht="15" customHeight="1">
      <c r="B3342" s="1155"/>
      <c r="C3342" s="3016" t="s">
        <v>1110</v>
      </c>
      <c r="D3342" s="3016"/>
      <c r="E3342" s="1146" t="s">
        <v>1127</v>
      </c>
      <c r="F3342" s="1106"/>
      <c r="G3342" s="441" t="s">
        <v>93</v>
      </c>
      <c r="H3342" s="441" t="s">
        <v>1103</v>
      </c>
      <c r="I3342" s="441" t="s">
        <v>1128</v>
      </c>
      <c r="J3342" s="441" t="s">
        <v>112</v>
      </c>
      <c r="K3342" s="1111" t="s">
        <v>1110</v>
      </c>
      <c r="L3342" s="441" t="s">
        <v>1120</v>
      </c>
      <c r="M3342" s="441" t="str">
        <f t="shared" si="204"/>
        <v>&lt;INSERT CONNECTION POINT NAME&gt;</v>
      </c>
      <c r="N3342" s="1111" t="s">
        <v>1111</v>
      </c>
      <c r="O3342" s="1112">
        <v>0</v>
      </c>
      <c r="P3342" s="1111"/>
      <c r="Q3342" s="2890"/>
      <c r="R3342" s="2093"/>
      <c r="S3342" s="2883"/>
      <c r="T3342" s="2883"/>
      <c r="U3342" s="2883"/>
      <c r="V3342" s="2883"/>
      <c r="W3342" s="2863"/>
      <c r="X3342" s="2863"/>
      <c r="Y3342" s="2863"/>
      <c r="Z3342" s="2863"/>
      <c r="AA3342" s="2864"/>
      <c r="AB3342" s="1125"/>
      <c r="AC3342" s="1151"/>
      <c r="AD3342" s="1152"/>
      <c r="AE3342" s="1153"/>
      <c r="AF3342" s="1153"/>
      <c r="AG3342" s="1153"/>
      <c r="AH3342" s="124"/>
      <c r="AI3342" s="124"/>
      <c r="AJ3342" s="124"/>
      <c r="AK3342" s="124"/>
      <c r="AL3342" s="1153"/>
      <c r="AM3342" s="124"/>
      <c r="AN3342" s="124"/>
      <c r="AO3342" s="1153"/>
      <c r="AP3342" s="1161"/>
      <c r="AQ3342" s="1153"/>
      <c r="AR3342" s="1154"/>
      <c r="AS3342" s="1154"/>
      <c r="AT3342" s="1154"/>
      <c r="AU3342" s="1154"/>
      <c r="AV3342" s="1154"/>
      <c r="AW3342" s="1154"/>
      <c r="AX3342" s="1154"/>
      <c r="AY3342" s="1154"/>
      <c r="AZ3342" s="1154"/>
      <c r="BA3342" s="1154"/>
      <c r="BB3342" s="1154"/>
    </row>
    <row r="3343" spans="2:54" ht="15" customHeight="1">
      <c r="B3343" s="1155"/>
      <c r="C3343" s="3017"/>
      <c r="D3343" s="3017"/>
      <c r="E3343" s="1146" t="s">
        <v>1130</v>
      </c>
      <c r="F3343" s="1106"/>
      <c r="G3343" s="441" t="s">
        <v>93</v>
      </c>
      <c r="H3343" s="441" t="s">
        <v>1103</v>
      </c>
      <c r="I3343" s="441" t="s">
        <v>1131</v>
      </c>
      <c r="J3343" s="441" t="s">
        <v>112</v>
      </c>
      <c r="K3343" s="1111" t="s">
        <v>1110</v>
      </c>
      <c r="L3343" s="441" t="s">
        <v>1120</v>
      </c>
      <c r="M3343" s="441" t="str">
        <f t="shared" si="204"/>
        <v>&lt;INSERT CONNECTION POINT NAME&gt;</v>
      </c>
      <c r="N3343" s="1111" t="s">
        <v>1111</v>
      </c>
      <c r="O3343" s="1112">
        <v>0</v>
      </c>
      <c r="P3343" s="1111"/>
      <c r="Q3343" s="2890"/>
      <c r="R3343" s="2093"/>
      <c r="S3343" s="2883"/>
      <c r="T3343" s="2883"/>
      <c r="U3343" s="2883"/>
      <c r="V3343" s="2883"/>
      <c r="W3343" s="2863"/>
      <c r="X3343" s="2863"/>
      <c r="Y3343" s="2863"/>
      <c r="Z3343" s="2863"/>
      <c r="AA3343" s="2864"/>
      <c r="AB3343" s="1125"/>
      <c r="AC3343" s="1151"/>
      <c r="AD3343" s="1152"/>
      <c r="AE3343" s="1153"/>
      <c r="AF3343" s="1153"/>
      <c r="AG3343" s="1153"/>
      <c r="AH3343" s="124"/>
      <c r="AI3343" s="124"/>
      <c r="AJ3343" s="124"/>
      <c r="AK3343" s="124"/>
      <c r="AL3343" s="1153"/>
      <c r="AM3343" s="124"/>
      <c r="AN3343" s="124"/>
      <c r="AO3343" s="1153"/>
      <c r="AP3343" s="1161"/>
      <c r="AQ3343" s="1153"/>
      <c r="AR3343" s="1154"/>
      <c r="AS3343" s="1154"/>
      <c r="AT3343" s="1154"/>
      <c r="AU3343" s="1154"/>
      <c r="AV3343" s="1154"/>
      <c r="AW3343" s="1154"/>
      <c r="AX3343" s="1154"/>
      <c r="AY3343" s="1154"/>
      <c r="AZ3343" s="1154"/>
      <c r="BA3343" s="1154"/>
      <c r="BB3343" s="1154"/>
    </row>
    <row r="3344" spans="2:54" ht="15" customHeight="1">
      <c r="B3344" s="1155"/>
      <c r="C3344" s="3016" t="s">
        <v>1112</v>
      </c>
      <c r="D3344" s="3016"/>
      <c r="E3344" s="1146" t="s">
        <v>1127</v>
      </c>
      <c r="F3344" s="1106"/>
      <c r="G3344" s="441" t="s">
        <v>93</v>
      </c>
      <c r="H3344" s="441" t="s">
        <v>1103</v>
      </c>
      <c r="I3344" s="441" t="s">
        <v>1128</v>
      </c>
      <c r="J3344" s="441" t="s">
        <v>112</v>
      </c>
      <c r="K3344" s="1111" t="s">
        <v>1112</v>
      </c>
      <c r="L3344" s="441" t="s">
        <v>1120</v>
      </c>
      <c r="M3344" s="441" t="str">
        <f t="shared" si="204"/>
        <v>&lt;INSERT CONNECTION POINT NAME&gt;</v>
      </c>
      <c r="N3344" s="1111" t="s">
        <v>1113</v>
      </c>
      <c r="O3344" s="1111" t="s">
        <v>1113</v>
      </c>
      <c r="P3344" s="1111"/>
      <c r="Q3344" s="2891"/>
      <c r="R3344" s="2866"/>
      <c r="S3344" s="2866"/>
      <c r="T3344" s="2866"/>
      <c r="U3344" s="2866"/>
      <c r="V3344" s="2866"/>
      <c r="W3344" s="2866"/>
      <c r="X3344" s="2866"/>
      <c r="Y3344" s="2866"/>
      <c r="Z3344" s="2866"/>
      <c r="AA3344" s="2099"/>
      <c r="AB3344" s="1125"/>
      <c r="AC3344" s="1151"/>
      <c r="AD3344" s="1152"/>
      <c r="AE3344" s="1153"/>
      <c r="AF3344" s="1153"/>
      <c r="AG3344" s="1153"/>
      <c r="AH3344" s="124"/>
      <c r="AI3344" s="124"/>
      <c r="AJ3344" s="124"/>
      <c r="AK3344" s="124"/>
      <c r="AL3344" s="1153"/>
      <c r="AM3344" s="124"/>
      <c r="AN3344" s="124"/>
      <c r="AO3344" s="1153"/>
      <c r="AP3344" s="1153"/>
      <c r="AQ3344" s="1153"/>
      <c r="AR3344" s="1154"/>
      <c r="AS3344" s="1154"/>
      <c r="AT3344" s="1154"/>
      <c r="AU3344" s="1154"/>
      <c r="AV3344" s="1154"/>
      <c r="AW3344" s="1154"/>
      <c r="AX3344" s="1154"/>
      <c r="AY3344" s="1154"/>
      <c r="AZ3344" s="1154"/>
      <c r="BA3344" s="1154"/>
      <c r="BB3344" s="1154"/>
    </row>
    <row r="3345" spans="2:54" ht="15" customHeight="1">
      <c r="B3345" s="1155"/>
      <c r="C3345" s="3017"/>
      <c r="D3345" s="3017"/>
      <c r="E3345" s="1146" t="s">
        <v>1130</v>
      </c>
      <c r="F3345" s="1106"/>
      <c r="G3345" s="441" t="s">
        <v>93</v>
      </c>
      <c r="H3345" s="441" t="s">
        <v>1103</v>
      </c>
      <c r="I3345" s="441" t="s">
        <v>1131</v>
      </c>
      <c r="J3345" s="441" t="s">
        <v>112</v>
      </c>
      <c r="K3345" s="1111" t="s">
        <v>1112</v>
      </c>
      <c r="L3345" s="441" t="s">
        <v>1120</v>
      </c>
      <c r="M3345" s="441" t="str">
        <f t="shared" si="204"/>
        <v>&lt;INSERT CONNECTION POINT NAME&gt;</v>
      </c>
      <c r="N3345" s="1111" t="s">
        <v>1113</v>
      </c>
      <c r="O3345" s="1111" t="s">
        <v>1113</v>
      </c>
      <c r="P3345" s="1111"/>
      <c r="Q3345" s="2891"/>
      <c r="R3345" s="2866"/>
      <c r="S3345" s="2866"/>
      <c r="T3345" s="2866"/>
      <c r="U3345" s="2866"/>
      <c r="V3345" s="2866"/>
      <c r="W3345" s="2866"/>
      <c r="X3345" s="2866"/>
      <c r="Y3345" s="2866"/>
      <c r="Z3345" s="2866"/>
      <c r="AA3345" s="2099"/>
      <c r="AB3345" s="1125"/>
      <c r="AC3345" s="1151"/>
      <c r="AD3345" s="1152"/>
      <c r="AE3345" s="1153"/>
      <c r="AF3345" s="1153"/>
      <c r="AG3345" s="1153"/>
      <c r="AH3345" s="124"/>
      <c r="AI3345" s="124"/>
      <c r="AJ3345" s="124"/>
      <c r="AK3345" s="124"/>
      <c r="AL3345" s="1153"/>
      <c r="AM3345" s="124"/>
      <c r="AN3345" s="124"/>
      <c r="AO3345" s="1153"/>
      <c r="AP3345" s="1153"/>
      <c r="AQ3345" s="1153"/>
      <c r="AR3345" s="1154"/>
      <c r="AS3345" s="1154"/>
      <c r="AT3345" s="1154"/>
      <c r="AU3345" s="1154"/>
      <c r="AV3345" s="1154"/>
      <c r="AW3345" s="1154"/>
      <c r="AX3345" s="1154"/>
      <c r="AY3345" s="1154"/>
      <c r="AZ3345" s="1154"/>
      <c r="BA3345" s="1154"/>
      <c r="BB3345" s="1154"/>
    </row>
    <row r="3346" spans="2:54" ht="15" customHeight="1">
      <c r="B3346" s="1155"/>
      <c r="C3346" s="3016" t="s">
        <v>1134</v>
      </c>
      <c r="D3346" s="3016" t="s">
        <v>833</v>
      </c>
      <c r="E3346" s="1146" t="s">
        <v>1127</v>
      </c>
      <c r="F3346" s="1106"/>
      <c r="G3346" s="441" t="s">
        <v>93</v>
      </c>
      <c r="H3346" s="441" t="s">
        <v>1103</v>
      </c>
      <c r="I3346" s="441" t="s">
        <v>1128</v>
      </c>
      <c r="J3346" s="441" t="s">
        <v>112</v>
      </c>
      <c r="K3346" s="1111" t="s">
        <v>1134</v>
      </c>
      <c r="L3346" s="441" t="s">
        <v>1120</v>
      </c>
      <c r="M3346" s="441" t="str">
        <f t="shared" si="204"/>
        <v>&lt;INSERT CONNECTION POINT NAME&gt;</v>
      </c>
      <c r="N3346" s="1111" t="s">
        <v>1115</v>
      </c>
      <c r="O3346" s="1111" t="s">
        <v>833</v>
      </c>
      <c r="P3346" s="1111"/>
      <c r="Q3346" s="2892"/>
      <c r="R3346" s="2096"/>
      <c r="S3346" s="2870"/>
      <c r="T3346" s="2870"/>
      <c r="U3346" s="2870"/>
      <c r="V3346" s="2870"/>
      <c r="W3346" s="2870"/>
      <c r="X3346" s="2870"/>
      <c r="Y3346" s="2870"/>
      <c r="Z3346" s="2870"/>
      <c r="AA3346" s="2871"/>
      <c r="AB3346" s="1125"/>
      <c r="AC3346" s="1151"/>
      <c r="AD3346" s="1152"/>
      <c r="AE3346" s="1153"/>
      <c r="AF3346" s="1153"/>
      <c r="AG3346" s="1153"/>
      <c r="AH3346" s="124"/>
      <c r="AI3346" s="124"/>
      <c r="AJ3346" s="124"/>
      <c r="AK3346" s="124"/>
      <c r="AL3346" s="1153"/>
      <c r="AM3346" s="124"/>
      <c r="AN3346" s="124"/>
      <c r="AO3346" s="1153"/>
      <c r="AP3346" s="1153"/>
      <c r="AQ3346" s="1153"/>
      <c r="AR3346" s="1154"/>
      <c r="AS3346" s="1154"/>
      <c r="AT3346" s="1154"/>
      <c r="AU3346" s="1154"/>
      <c r="AV3346" s="1154"/>
      <c r="AW3346" s="1154"/>
      <c r="AX3346" s="1154"/>
      <c r="AY3346" s="1154"/>
      <c r="AZ3346" s="1154"/>
      <c r="BA3346" s="1154"/>
      <c r="BB3346" s="1154"/>
    </row>
    <row r="3347" spans="2:54" ht="15" customHeight="1">
      <c r="B3347" s="1155"/>
      <c r="C3347" s="3017"/>
      <c r="D3347" s="3017"/>
      <c r="E3347" s="1146" t="s">
        <v>1130</v>
      </c>
      <c r="F3347" s="1106"/>
      <c r="G3347" s="441" t="s">
        <v>93</v>
      </c>
      <c r="H3347" s="441" t="s">
        <v>1103</v>
      </c>
      <c r="I3347" s="441" t="s">
        <v>1131</v>
      </c>
      <c r="J3347" s="441" t="s">
        <v>112</v>
      </c>
      <c r="K3347" s="1111" t="s">
        <v>1134</v>
      </c>
      <c r="L3347" s="441" t="s">
        <v>1120</v>
      </c>
      <c r="M3347" s="441" t="str">
        <f t="shared" si="204"/>
        <v>&lt;INSERT CONNECTION POINT NAME&gt;</v>
      </c>
      <c r="N3347" s="1111" t="s">
        <v>1115</v>
      </c>
      <c r="O3347" s="1111" t="s">
        <v>833</v>
      </c>
      <c r="P3347" s="1111"/>
      <c r="Q3347" s="2892"/>
      <c r="R3347" s="2096"/>
      <c r="S3347" s="2870"/>
      <c r="T3347" s="2870"/>
      <c r="U3347" s="2870"/>
      <c r="V3347" s="2870"/>
      <c r="W3347" s="2870"/>
      <c r="X3347" s="2870"/>
      <c r="Y3347" s="2870"/>
      <c r="Z3347" s="2870"/>
      <c r="AA3347" s="2871"/>
      <c r="AB3347" s="1125"/>
      <c r="AC3347" s="1151"/>
      <c r="AD3347" s="1152"/>
      <c r="AE3347" s="1153"/>
      <c r="AF3347" s="1153"/>
      <c r="AG3347" s="1153"/>
      <c r="AH3347" s="124"/>
      <c r="AI3347" s="124"/>
      <c r="AJ3347" s="124"/>
      <c r="AK3347" s="124"/>
      <c r="AL3347" s="1153"/>
      <c r="AM3347" s="124"/>
      <c r="AN3347" s="124"/>
      <c r="AO3347" s="1153"/>
      <c r="AP3347" s="1153"/>
      <c r="AQ3347" s="1153"/>
      <c r="AR3347" s="1154"/>
      <c r="AS3347" s="1154"/>
      <c r="AT3347" s="1154"/>
      <c r="AU3347" s="1154"/>
      <c r="AV3347" s="1154"/>
      <c r="AW3347" s="1154"/>
      <c r="AX3347" s="1154"/>
      <c r="AY3347" s="1154"/>
      <c r="AZ3347" s="1154"/>
      <c r="BA3347" s="1154"/>
      <c r="BB3347" s="1154"/>
    </row>
    <row r="3348" spans="2:54" ht="15" customHeight="1">
      <c r="B3348" s="1155"/>
      <c r="C3348" s="3016" t="s">
        <v>1135</v>
      </c>
      <c r="D3348" s="3016" t="s">
        <v>833</v>
      </c>
      <c r="E3348" s="1146" t="s">
        <v>1127</v>
      </c>
      <c r="F3348" s="1106"/>
      <c r="G3348" s="441" t="s">
        <v>93</v>
      </c>
      <c r="H3348" s="441" t="s">
        <v>1103</v>
      </c>
      <c r="I3348" s="441" t="s">
        <v>1128</v>
      </c>
      <c r="J3348" s="441" t="s">
        <v>112</v>
      </c>
      <c r="K3348" s="1111" t="s">
        <v>1135</v>
      </c>
      <c r="L3348" s="441" t="s">
        <v>1120</v>
      </c>
      <c r="M3348" s="441" t="str">
        <f t="shared" si="204"/>
        <v>&lt;INSERT CONNECTION POINT NAME&gt;</v>
      </c>
      <c r="N3348" s="1111" t="s">
        <v>1106</v>
      </c>
      <c r="O3348" s="1111" t="s">
        <v>833</v>
      </c>
      <c r="P3348" s="1111"/>
      <c r="Q3348" s="2892"/>
      <c r="R3348" s="2096"/>
      <c r="S3348" s="2870"/>
      <c r="T3348" s="2870"/>
      <c r="U3348" s="2870"/>
      <c r="V3348" s="2870"/>
      <c r="W3348" s="2870"/>
      <c r="X3348" s="2870"/>
      <c r="Y3348" s="2870"/>
      <c r="Z3348" s="2870"/>
      <c r="AA3348" s="2871"/>
      <c r="AB3348" s="1125"/>
      <c r="AC3348" s="1151"/>
      <c r="AD3348" s="1152"/>
      <c r="AE3348" s="1153"/>
      <c r="AF3348" s="1153"/>
      <c r="AG3348" s="1153"/>
      <c r="AH3348" s="124"/>
      <c r="AI3348" s="124"/>
      <c r="AJ3348" s="124"/>
      <c r="AK3348" s="124"/>
      <c r="AL3348" s="1153"/>
      <c r="AM3348" s="124"/>
      <c r="AN3348" s="124"/>
      <c r="AO3348" s="1153"/>
      <c r="AP3348" s="1153"/>
      <c r="AQ3348" s="1153"/>
      <c r="AR3348" s="1154"/>
      <c r="AS3348" s="1154"/>
      <c r="AT3348" s="1154"/>
      <c r="AU3348" s="1154"/>
      <c r="AV3348" s="1154"/>
      <c r="AW3348" s="1154"/>
      <c r="AX3348" s="1154"/>
      <c r="AY3348" s="1154"/>
      <c r="AZ3348" s="1154"/>
      <c r="BA3348" s="1154"/>
      <c r="BB3348" s="1154"/>
    </row>
    <row r="3349" spans="2:54" ht="15" customHeight="1">
      <c r="B3349" s="1155"/>
      <c r="C3349" s="3017"/>
      <c r="D3349" s="3017"/>
      <c r="E3349" s="1146" t="s">
        <v>1130</v>
      </c>
      <c r="F3349" s="1106"/>
      <c r="G3349" s="441" t="s">
        <v>93</v>
      </c>
      <c r="H3349" s="441" t="s">
        <v>1103</v>
      </c>
      <c r="I3349" s="441" t="s">
        <v>1131</v>
      </c>
      <c r="J3349" s="441" t="s">
        <v>112</v>
      </c>
      <c r="K3349" s="1111" t="s">
        <v>1135</v>
      </c>
      <c r="L3349" s="441" t="s">
        <v>1120</v>
      </c>
      <c r="M3349" s="441" t="str">
        <f t="shared" si="204"/>
        <v>&lt;INSERT CONNECTION POINT NAME&gt;</v>
      </c>
      <c r="N3349" s="1111" t="s">
        <v>1106</v>
      </c>
      <c r="O3349" s="1111" t="s">
        <v>833</v>
      </c>
      <c r="P3349" s="1111"/>
      <c r="Q3349" s="2892"/>
      <c r="R3349" s="2096"/>
      <c r="S3349" s="2870"/>
      <c r="T3349" s="2870"/>
      <c r="U3349" s="2870"/>
      <c r="V3349" s="2870"/>
      <c r="W3349" s="2870"/>
      <c r="X3349" s="2870"/>
      <c r="Y3349" s="2870"/>
      <c r="Z3349" s="2870"/>
      <c r="AA3349" s="2871"/>
      <c r="AB3349" s="1125"/>
      <c r="AC3349" s="1151"/>
      <c r="AD3349" s="1152"/>
      <c r="AE3349" s="1153"/>
      <c r="AF3349" s="1153"/>
      <c r="AG3349" s="1153"/>
      <c r="AH3349" s="124"/>
      <c r="AI3349" s="124"/>
      <c r="AJ3349" s="124"/>
      <c r="AK3349" s="124"/>
      <c r="AL3349" s="1153"/>
      <c r="AM3349" s="124"/>
      <c r="AN3349" s="124"/>
      <c r="AO3349" s="1153"/>
      <c r="AP3349" s="1153"/>
      <c r="AQ3349" s="1153"/>
      <c r="AR3349" s="1154"/>
      <c r="AS3349" s="1154"/>
      <c r="AT3349" s="1154"/>
      <c r="AU3349" s="1154"/>
      <c r="AV3349" s="1154"/>
      <c r="AW3349" s="1154"/>
      <c r="AX3349" s="1154"/>
      <c r="AY3349" s="1154"/>
      <c r="AZ3349" s="1154"/>
      <c r="BA3349" s="1154"/>
      <c r="BB3349" s="1154"/>
    </row>
    <row r="3350" spans="2:54" ht="15" customHeight="1">
      <c r="B3350" s="1155"/>
      <c r="C3350" s="3016" t="s">
        <v>1135</v>
      </c>
      <c r="D3350" s="3016" t="s">
        <v>842</v>
      </c>
      <c r="E3350" s="1146" t="s">
        <v>1127</v>
      </c>
      <c r="F3350" s="1106"/>
      <c r="G3350" s="441" t="s">
        <v>93</v>
      </c>
      <c r="H3350" s="441" t="s">
        <v>1103</v>
      </c>
      <c r="I3350" s="441" t="s">
        <v>1128</v>
      </c>
      <c r="J3350" s="441" t="s">
        <v>112</v>
      </c>
      <c r="K3350" s="1111" t="s">
        <v>1135</v>
      </c>
      <c r="L3350" s="441" t="s">
        <v>1120</v>
      </c>
      <c r="M3350" s="441" t="str">
        <f t="shared" si="204"/>
        <v>&lt;INSERT CONNECTION POINT NAME&gt;</v>
      </c>
      <c r="N3350" s="1111" t="s">
        <v>1106</v>
      </c>
      <c r="O3350" s="1111" t="s">
        <v>842</v>
      </c>
      <c r="P3350" s="1111"/>
      <c r="Q3350" s="2892"/>
      <c r="R3350" s="2096"/>
      <c r="S3350" s="2870"/>
      <c r="T3350" s="2870"/>
      <c r="U3350" s="2870"/>
      <c r="V3350" s="2870"/>
      <c r="W3350" s="2870"/>
      <c r="X3350" s="2870"/>
      <c r="Y3350" s="2870"/>
      <c r="Z3350" s="2870"/>
      <c r="AA3350" s="2871"/>
      <c r="AB3350" s="1125"/>
      <c r="AC3350" s="1151"/>
      <c r="AD3350" s="1152"/>
      <c r="AE3350" s="1153"/>
      <c r="AF3350" s="1153"/>
      <c r="AG3350" s="1153"/>
      <c r="AH3350" s="124"/>
      <c r="AI3350" s="124"/>
      <c r="AJ3350" s="124"/>
      <c r="AK3350" s="124"/>
      <c r="AL3350" s="1153"/>
      <c r="AM3350" s="124"/>
      <c r="AN3350" s="124"/>
      <c r="AO3350" s="1153"/>
      <c r="AP3350" s="1153"/>
      <c r="AQ3350" s="1153"/>
      <c r="AR3350" s="1154"/>
      <c r="AS3350" s="1154"/>
      <c r="AT3350" s="1154"/>
      <c r="AU3350" s="1154"/>
      <c r="AV3350" s="1154"/>
      <c r="AW3350" s="1154"/>
      <c r="AX3350" s="1154"/>
      <c r="AY3350" s="1154"/>
      <c r="AZ3350" s="1154"/>
      <c r="BA3350" s="1154"/>
      <c r="BB3350" s="1154"/>
    </row>
    <row r="3351" spans="2:54" ht="15" customHeight="1">
      <c r="B3351" s="1155"/>
      <c r="C3351" s="3017"/>
      <c r="D3351" s="3017"/>
      <c r="E3351" s="1146" t="s">
        <v>1130</v>
      </c>
      <c r="F3351" s="1106"/>
      <c r="G3351" s="441" t="s">
        <v>93</v>
      </c>
      <c r="H3351" s="441" t="s">
        <v>1103</v>
      </c>
      <c r="I3351" s="441" t="s">
        <v>1131</v>
      </c>
      <c r="J3351" s="441" t="s">
        <v>112</v>
      </c>
      <c r="K3351" s="1111" t="s">
        <v>1135</v>
      </c>
      <c r="L3351" s="441" t="s">
        <v>1120</v>
      </c>
      <c r="M3351" s="441" t="str">
        <f t="shared" si="204"/>
        <v>&lt;INSERT CONNECTION POINT NAME&gt;</v>
      </c>
      <c r="N3351" s="1111" t="s">
        <v>1106</v>
      </c>
      <c r="O3351" s="1111" t="s">
        <v>842</v>
      </c>
      <c r="P3351" s="1111"/>
      <c r="Q3351" s="2892"/>
      <c r="R3351" s="2096"/>
      <c r="S3351" s="2870"/>
      <c r="T3351" s="2870"/>
      <c r="U3351" s="2870"/>
      <c r="V3351" s="2870"/>
      <c r="W3351" s="2870"/>
      <c r="X3351" s="2870"/>
      <c r="Y3351" s="2870"/>
      <c r="Z3351" s="2870"/>
      <c r="AA3351" s="2871"/>
      <c r="AB3351" s="1125"/>
      <c r="AC3351" s="1151"/>
      <c r="AD3351" s="1152"/>
      <c r="AE3351" s="1153"/>
      <c r="AF3351" s="1153"/>
      <c r="AG3351" s="1153"/>
      <c r="AH3351" s="124"/>
      <c r="AI3351" s="124"/>
      <c r="AJ3351" s="124"/>
      <c r="AK3351" s="124"/>
      <c r="AL3351" s="1153"/>
      <c r="AM3351" s="124"/>
      <c r="AN3351" s="124"/>
      <c r="AO3351" s="1153"/>
      <c r="AP3351" s="1153"/>
      <c r="AQ3351" s="1153"/>
      <c r="AR3351" s="1154"/>
      <c r="AS3351" s="1154"/>
      <c r="AT3351" s="1154"/>
      <c r="AU3351" s="1154"/>
      <c r="AV3351" s="1154"/>
      <c r="AW3351" s="1154"/>
      <c r="AX3351" s="1154"/>
      <c r="AY3351" s="1154"/>
      <c r="AZ3351" s="1154"/>
      <c r="BA3351" s="1154"/>
      <c r="BB3351" s="1154"/>
    </row>
    <row r="3352" spans="2:54" ht="15" customHeight="1">
      <c r="B3352" s="1155"/>
      <c r="C3352" s="3016" t="s">
        <v>1136</v>
      </c>
      <c r="D3352" s="3016" t="s">
        <v>833</v>
      </c>
      <c r="E3352" s="1146" t="s">
        <v>1127</v>
      </c>
      <c r="F3352" s="1106"/>
      <c r="G3352" s="441" t="s">
        <v>93</v>
      </c>
      <c r="H3352" s="441" t="s">
        <v>1103</v>
      </c>
      <c r="I3352" s="441" t="s">
        <v>1128</v>
      </c>
      <c r="J3352" s="441" t="s">
        <v>112</v>
      </c>
      <c r="K3352" s="1111" t="s">
        <v>1136</v>
      </c>
      <c r="L3352" s="441" t="s">
        <v>1120</v>
      </c>
      <c r="M3352" s="441" t="str">
        <f t="shared" si="204"/>
        <v>&lt;INSERT CONNECTION POINT NAME&gt;</v>
      </c>
      <c r="N3352" s="1111" t="s">
        <v>1106</v>
      </c>
      <c r="O3352" s="1111" t="s">
        <v>833</v>
      </c>
      <c r="P3352" s="1111"/>
      <c r="Q3352" s="2892"/>
      <c r="R3352" s="2096"/>
      <c r="S3352" s="2870"/>
      <c r="T3352" s="2870"/>
      <c r="U3352" s="2870"/>
      <c r="V3352" s="2870"/>
      <c r="W3352" s="2870"/>
      <c r="X3352" s="2870"/>
      <c r="Y3352" s="2870"/>
      <c r="Z3352" s="2870"/>
      <c r="AA3352" s="2871"/>
      <c r="AB3352" s="1125"/>
      <c r="AC3352" s="1151"/>
      <c r="AD3352" s="1152"/>
      <c r="AE3352" s="1153"/>
      <c r="AF3352" s="1153"/>
      <c r="AG3352" s="1153"/>
      <c r="AH3352" s="124"/>
      <c r="AI3352" s="124"/>
      <c r="AJ3352" s="124"/>
      <c r="AK3352" s="124"/>
      <c r="AL3352" s="1153"/>
      <c r="AM3352" s="124"/>
      <c r="AN3352" s="124"/>
      <c r="AO3352" s="1153"/>
      <c r="AP3352" s="1153"/>
      <c r="AQ3352" s="1153"/>
      <c r="AR3352" s="1154"/>
      <c r="AS3352" s="1154"/>
      <c r="AT3352" s="1154"/>
      <c r="AU3352" s="1154"/>
      <c r="AV3352" s="1154"/>
      <c r="AW3352" s="1154"/>
      <c r="AX3352" s="1154"/>
      <c r="AY3352" s="1154"/>
      <c r="AZ3352" s="1154"/>
      <c r="BA3352" s="1154"/>
      <c r="BB3352" s="1154"/>
    </row>
    <row r="3353" spans="2:54" ht="15" customHeight="1">
      <c r="B3353" s="1155"/>
      <c r="C3353" s="3017"/>
      <c r="D3353" s="3017"/>
      <c r="E3353" s="1146" t="s">
        <v>1130</v>
      </c>
      <c r="F3353" s="1106"/>
      <c r="G3353" s="441" t="s">
        <v>93</v>
      </c>
      <c r="H3353" s="441" t="s">
        <v>1103</v>
      </c>
      <c r="I3353" s="441" t="s">
        <v>1131</v>
      </c>
      <c r="J3353" s="441" t="s">
        <v>112</v>
      </c>
      <c r="K3353" s="1111" t="s">
        <v>1136</v>
      </c>
      <c r="L3353" s="441" t="s">
        <v>1120</v>
      </c>
      <c r="M3353" s="441" t="str">
        <f t="shared" si="204"/>
        <v>&lt;INSERT CONNECTION POINT NAME&gt;</v>
      </c>
      <c r="N3353" s="1111" t="s">
        <v>1106</v>
      </c>
      <c r="O3353" s="1111" t="s">
        <v>833</v>
      </c>
      <c r="P3353" s="1111"/>
      <c r="Q3353" s="2100"/>
      <c r="R3353" s="2101"/>
      <c r="S3353" s="2102"/>
      <c r="T3353" s="2102"/>
      <c r="U3353" s="2102"/>
      <c r="V3353" s="2102"/>
      <c r="W3353" s="2102"/>
      <c r="X3353" s="2102"/>
      <c r="Y3353" s="2102"/>
      <c r="Z3353" s="2102"/>
      <c r="AA3353" s="2103"/>
      <c r="AB3353" s="1125"/>
      <c r="AC3353" s="1151"/>
      <c r="AD3353" s="1152"/>
      <c r="AE3353" s="1153"/>
      <c r="AF3353" s="1153"/>
      <c r="AG3353" s="1153"/>
      <c r="AH3353" s="124"/>
      <c r="AI3353" s="124"/>
      <c r="AJ3353" s="124"/>
      <c r="AK3353" s="124"/>
      <c r="AL3353" s="1153"/>
      <c r="AM3353" s="124"/>
      <c r="AN3353" s="124"/>
      <c r="AO3353" s="1153"/>
      <c r="AP3353" s="1153"/>
      <c r="AQ3353" s="1153"/>
      <c r="AR3353" s="1154"/>
      <c r="AS3353" s="1154"/>
      <c r="AT3353" s="1154"/>
      <c r="AU3353" s="1154"/>
      <c r="AV3353" s="1154"/>
      <c r="AW3353" s="1154"/>
      <c r="AX3353" s="1154"/>
      <c r="AY3353" s="1154"/>
      <c r="AZ3353" s="1154"/>
      <c r="BA3353" s="1154"/>
      <c r="BB3353" s="1154"/>
    </row>
    <row r="3354" spans="2:54" ht="15" customHeight="1">
      <c r="B3354" s="1155"/>
      <c r="C3354" s="3016" t="s">
        <v>1136</v>
      </c>
      <c r="D3354" s="3016" t="s">
        <v>842</v>
      </c>
      <c r="E3354" s="1146" t="s">
        <v>1127</v>
      </c>
      <c r="F3354" s="1106"/>
      <c r="G3354" s="441" t="s">
        <v>93</v>
      </c>
      <c r="H3354" s="441" t="s">
        <v>1103</v>
      </c>
      <c r="I3354" s="441" t="s">
        <v>1128</v>
      </c>
      <c r="J3354" s="441" t="s">
        <v>112</v>
      </c>
      <c r="K3354" s="1111" t="s">
        <v>1136</v>
      </c>
      <c r="L3354" s="441" t="s">
        <v>1120</v>
      </c>
      <c r="M3354" s="441" t="str">
        <f t="shared" si="204"/>
        <v>&lt;INSERT CONNECTION POINT NAME&gt;</v>
      </c>
      <c r="N3354" s="1111" t="s">
        <v>1106</v>
      </c>
      <c r="O3354" s="1111" t="s">
        <v>842</v>
      </c>
      <c r="P3354" s="1111"/>
      <c r="Q3354" s="2100"/>
      <c r="R3354" s="2101"/>
      <c r="S3354" s="2102"/>
      <c r="T3354" s="2102"/>
      <c r="U3354" s="2102"/>
      <c r="V3354" s="2102"/>
      <c r="W3354" s="2102"/>
      <c r="X3354" s="2102"/>
      <c r="Y3354" s="2102"/>
      <c r="Z3354" s="2102"/>
      <c r="AA3354" s="2103"/>
      <c r="AB3354" s="1125"/>
      <c r="AC3354" s="1151"/>
      <c r="AD3354" s="1152"/>
      <c r="AE3354" s="1153"/>
      <c r="AF3354" s="1153"/>
      <c r="AG3354" s="1153"/>
      <c r="AH3354" s="124"/>
      <c r="AI3354" s="124"/>
      <c r="AJ3354" s="124"/>
      <c r="AK3354" s="124"/>
      <c r="AL3354" s="1153"/>
      <c r="AM3354" s="124"/>
      <c r="AN3354" s="124"/>
      <c r="AO3354" s="1153"/>
      <c r="AP3354" s="1153"/>
      <c r="AQ3354" s="1153"/>
      <c r="AR3354" s="1154"/>
      <c r="AS3354" s="1154"/>
      <c r="AT3354" s="1154"/>
      <c r="AU3354" s="1154"/>
      <c r="AV3354" s="1154"/>
      <c r="AW3354" s="1154"/>
      <c r="AX3354" s="1154"/>
      <c r="AY3354" s="1154"/>
      <c r="AZ3354" s="1154"/>
      <c r="BA3354" s="1154"/>
      <c r="BB3354" s="1154"/>
    </row>
    <row r="3355" spans="2:54" ht="15" customHeight="1" thickBot="1">
      <c r="B3355" s="2872"/>
      <c r="C3355" s="3018"/>
      <c r="D3355" s="3018"/>
      <c r="E3355" s="2873" t="s">
        <v>1130</v>
      </c>
      <c r="F3355" s="1106"/>
      <c r="G3355" s="441" t="s">
        <v>93</v>
      </c>
      <c r="H3355" s="441" t="s">
        <v>1103</v>
      </c>
      <c r="I3355" s="441" t="s">
        <v>1131</v>
      </c>
      <c r="J3355" s="441" t="s">
        <v>112</v>
      </c>
      <c r="K3355" s="1111" t="s">
        <v>1136</v>
      </c>
      <c r="L3355" s="441" t="s">
        <v>1120</v>
      </c>
      <c r="M3355" s="441" t="str">
        <f t="shared" si="204"/>
        <v>&lt;INSERT CONNECTION POINT NAME&gt;</v>
      </c>
      <c r="N3355" s="1111" t="s">
        <v>1106</v>
      </c>
      <c r="O3355" s="1111" t="s">
        <v>842</v>
      </c>
      <c r="P3355" s="1111"/>
      <c r="Q3355" s="2893"/>
      <c r="R3355" s="2894"/>
      <c r="S3355" s="2877"/>
      <c r="T3355" s="2877"/>
      <c r="U3355" s="2877"/>
      <c r="V3355" s="2877"/>
      <c r="W3355" s="2877"/>
      <c r="X3355" s="2877"/>
      <c r="Y3355" s="2877"/>
      <c r="Z3355" s="2877"/>
      <c r="AA3355" s="2878"/>
      <c r="AB3355" s="1162"/>
      <c r="AC3355" s="1151"/>
      <c r="AD3355" s="1152"/>
      <c r="AE3355" s="1153"/>
      <c r="AF3355" s="1153"/>
      <c r="AG3355" s="1153"/>
      <c r="AH3355" s="124"/>
      <c r="AI3355" s="124"/>
      <c r="AJ3355" s="124"/>
      <c r="AK3355" s="124"/>
      <c r="AL3355" s="1153"/>
      <c r="AM3355" s="124"/>
      <c r="AN3355" s="124"/>
      <c r="AO3355" s="1153"/>
      <c r="AP3355" s="1153"/>
      <c r="AQ3355" s="1153"/>
      <c r="AR3355" s="1154"/>
      <c r="AS3355" s="1154"/>
      <c r="AT3355" s="1154"/>
      <c r="AU3355" s="1154"/>
      <c r="AV3355" s="1154"/>
      <c r="AW3355" s="1154"/>
      <c r="AX3355" s="1154"/>
      <c r="AY3355" s="1154"/>
      <c r="AZ3355" s="1154"/>
      <c r="BA3355" s="1154"/>
      <c r="BB3355" s="1154"/>
    </row>
    <row r="3356" spans="2:54" ht="15" customHeight="1">
      <c r="B3356" s="1145" t="s">
        <v>1125</v>
      </c>
      <c r="C3356" s="3019" t="s">
        <v>1126</v>
      </c>
      <c r="D3356" s="3019" t="s">
        <v>842</v>
      </c>
      <c r="E3356" s="1146" t="s">
        <v>1127</v>
      </c>
      <c r="F3356" s="1106"/>
      <c r="G3356" s="441" t="s">
        <v>93</v>
      </c>
      <c r="H3356" s="441" t="s">
        <v>1103</v>
      </c>
      <c r="I3356" s="441" t="s">
        <v>1128</v>
      </c>
      <c r="J3356" s="441" t="s">
        <v>112</v>
      </c>
      <c r="K3356" s="441" t="s">
        <v>1126</v>
      </c>
      <c r="L3356" s="441" t="s">
        <v>1120</v>
      </c>
      <c r="M3356" s="441" t="str">
        <f t="shared" ref="M3356" si="205">B3356</f>
        <v>&lt;INSERT CONNECTION POINT NAME&gt;</v>
      </c>
      <c r="N3356" s="441" t="s">
        <v>1129</v>
      </c>
      <c r="O3356" s="441" t="s">
        <v>842</v>
      </c>
      <c r="P3356" s="1111"/>
      <c r="Q3356" s="1147"/>
      <c r="R3356" s="1148"/>
      <c r="S3356" s="1149"/>
      <c r="T3356" s="1149"/>
      <c r="U3356" s="1149"/>
      <c r="V3356" s="1149"/>
      <c r="W3356" s="1149"/>
      <c r="X3356" s="1149"/>
      <c r="Y3356" s="1149"/>
      <c r="Z3356" s="1149"/>
      <c r="AA3356" s="1150"/>
      <c r="AC3356" s="124"/>
      <c r="AD3356" s="124"/>
      <c r="AE3356" s="124"/>
      <c r="AF3356" s="124"/>
      <c r="AG3356" s="124"/>
      <c r="AH3356" s="124"/>
      <c r="AI3356" s="124"/>
      <c r="AJ3356" s="124"/>
      <c r="AK3356" s="124"/>
      <c r="AL3356" s="124"/>
      <c r="AM3356" s="124"/>
      <c r="AN3356" s="124"/>
      <c r="AO3356" s="124"/>
      <c r="AP3356" s="124"/>
      <c r="AQ3356" s="124"/>
      <c r="AR3356" s="124"/>
      <c r="AS3356" s="124"/>
      <c r="AT3356" s="124"/>
      <c r="AU3356" s="124"/>
      <c r="AV3356" s="124"/>
      <c r="AW3356" s="124"/>
      <c r="AX3356" s="124"/>
      <c r="AY3356" s="124"/>
      <c r="AZ3356" s="124"/>
      <c r="BA3356" s="124"/>
      <c r="BB3356" s="124"/>
    </row>
    <row r="3357" spans="2:54" ht="15" customHeight="1">
      <c r="B3357" s="1155"/>
      <c r="C3357" s="3017"/>
      <c r="D3357" s="3017"/>
      <c r="E3357" s="1146" t="s">
        <v>1130</v>
      </c>
      <c r="F3357" s="1106"/>
      <c r="G3357" s="441" t="s">
        <v>93</v>
      </c>
      <c r="H3357" s="441" t="s">
        <v>1103</v>
      </c>
      <c r="I3357" s="441" t="s">
        <v>1131</v>
      </c>
      <c r="J3357" s="441" t="s">
        <v>112</v>
      </c>
      <c r="K3357" s="441" t="s">
        <v>1126</v>
      </c>
      <c r="L3357" s="441" t="s">
        <v>1120</v>
      </c>
      <c r="M3357" s="441" t="str">
        <f t="shared" si="204"/>
        <v>&lt;INSERT CONNECTION POINT NAME&gt;</v>
      </c>
      <c r="N3357" s="441" t="s">
        <v>1129</v>
      </c>
      <c r="O3357" s="441" t="s">
        <v>842</v>
      </c>
      <c r="P3357" s="1111"/>
      <c r="Q3357" s="1156"/>
      <c r="R3357" s="1157"/>
      <c r="S3357" s="1158"/>
      <c r="T3357" s="1158"/>
      <c r="U3357" s="1158"/>
      <c r="V3357" s="1158"/>
      <c r="W3357" s="1158"/>
      <c r="X3357" s="1158"/>
      <c r="Y3357" s="1158"/>
      <c r="Z3357" s="1158"/>
      <c r="AA3357" s="1159"/>
      <c r="AC3357" s="124"/>
      <c r="AD3357" s="124"/>
      <c r="AE3357" s="124"/>
      <c r="AF3357" s="124"/>
      <c r="AG3357" s="124"/>
      <c r="AH3357" s="124"/>
      <c r="AI3357" s="124"/>
      <c r="AJ3357" s="124"/>
      <c r="AK3357" s="124"/>
      <c r="AL3357" s="124"/>
      <c r="AM3357" s="124"/>
      <c r="AN3357" s="124"/>
      <c r="AO3357" s="124"/>
      <c r="AP3357" s="124"/>
      <c r="AQ3357" s="124"/>
      <c r="AR3357" s="124"/>
      <c r="AS3357" s="124"/>
      <c r="AT3357" s="124"/>
      <c r="AU3357" s="124"/>
      <c r="AV3357" s="124"/>
      <c r="AW3357" s="124"/>
      <c r="AX3357" s="124"/>
      <c r="AY3357" s="124"/>
      <c r="AZ3357" s="124"/>
      <c r="BA3357" s="124"/>
      <c r="BB3357" s="124"/>
    </row>
    <row r="3358" spans="2:54" ht="15" customHeight="1">
      <c r="B3358" s="1155"/>
      <c r="C3358" s="3016" t="s">
        <v>1132</v>
      </c>
      <c r="D3358" s="3016" t="s">
        <v>833</v>
      </c>
      <c r="E3358" s="1146" t="s">
        <v>1127</v>
      </c>
      <c r="F3358" s="1106"/>
      <c r="G3358" s="441" t="s">
        <v>93</v>
      </c>
      <c r="H3358" s="441" t="s">
        <v>1103</v>
      </c>
      <c r="I3358" s="441" t="s">
        <v>1128</v>
      </c>
      <c r="J3358" s="441" t="s">
        <v>112</v>
      </c>
      <c r="K3358" s="1111" t="s">
        <v>1132</v>
      </c>
      <c r="L3358" s="441" t="s">
        <v>1120</v>
      </c>
      <c r="M3358" s="441" t="str">
        <f t="shared" si="204"/>
        <v>&lt;INSERT CONNECTION POINT NAME&gt;</v>
      </c>
      <c r="N3358" s="1111" t="s">
        <v>1106</v>
      </c>
      <c r="O3358" s="1111" t="s">
        <v>833</v>
      </c>
      <c r="P3358" s="1111"/>
      <c r="Q3358" s="2850"/>
      <c r="R3358" s="2097"/>
      <c r="S3358" s="2851"/>
      <c r="T3358" s="2851"/>
      <c r="U3358" s="2851"/>
      <c r="V3358" s="2851"/>
      <c r="W3358" s="2852"/>
      <c r="X3358" s="2852"/>
      <c r="Y3358" s="2852"/>
      <c r="Z3358" s="2852"/>
      <c r="AA3358" s="2853"/>
      <c r="AC3358" s="124"/>
      <c r="AD3358" s="124"/>
      <c r="AE3358" s="124"/>
      <c r="AF3358" s="124"/>
      <c r="AG3358" s="124"/>
      <c r="AH3358" s="124"/>
      <c r="AI3358" s="124"/>
      <c r="AJ3358" s="124"/>
      <c r="AK3358" s="124"/>
      <c r="AL3358" s="124"/>
      <c r="AM3358" s="124"/>
      <c r="AN3358" s="124"/>
      <c r="AO3358" s="124"/>
      <c r="AP3358" s="124"/>
      <c r="AQ3358" s="124"/>
      <c r="AR3358" s="124"/>
      <c r="AS3358" s="124"/>
      <c r="AT3358" s="124"/>
      <c r="AU3358" s="124"/>
      <c r="AV3358" s="124"/>
      <c r="AW3358" s="124"/>
      <c r="AX3358" s="124"/>
      <c r="AY3358" s="124"/>
      <c r="AZ3358" s="124"/>
      <c r="BA3358" s="124"/>
      <c r="BB3358" s="124"/>
    </row>
    <row r="3359" spans="2:54" ht="15" customHeight="1">
      <c r="B3359" s="1155"/>
      <c r="C3359" s="3017"/>
      <c r="D3359" s="3017"/>
      <c r="E3359" s="1146" t="s">
        <v>1130</v>
      </c>
      <c r="F3359" s="1106"/>
      <c r="G3359" s="441" t="s">
        <v>93</v>
      </c>
      <c r="H3359" s="441" t="s">
        <v>1103</v>
      </c>
      <c r="I3359" s="441" t="s">
        <v>1131</v>
      </c>
      <c r="J3359" s="441" t="s">
        <v>112</v>
      </c>
      <c r="K3359" s="1111" t="s">
        <v>1132</v>
      </c>
      <c r="L3359" s="441" t="s">
        <v>1120</v>
      </c>
      <c r="M3359" s="441" t="str">
        <f t="shared" si="204"/>
        <v>&lt;INSERT CONNECTION POINT NAME&gt;</v>
      </c>
      <c r="N3359" s="1111" t="s">
        <v>1106</v>
      </c>
      <c r="O3359" s="1111" t="s">
        <v>833</v>
      </c>
      <c r="P3359" s="1111"/>
      <c r="Q3359" s="2850"/>
      <c r="R3359" s="2097"/>
      <c r="S3359" s="2851"/>
      <c r="T3359" s="2851"/>
      <c r="U3359" s="2851"/>
      <c r="V3359" s="2851"/>
      <c r="W3359" s="2852"/>
      <c r="X3359" s="2852"/>
      <c r="Y3359" s="2852"/>
      <c r="Z3359" s="2852"/>
      <c r="AA3359" s="2853"/>
      <c r="AC3359" s="124"/>
      <c r="AD3359" s="124"/>
      <c r="AE3359" s="124"/>
      <c r="AF3359" s="124"/>
      <c r="AG3359" s="124"/>
      <c r="AH3359" s="124"/>
      <c r="AI3359" s="124"/>
      <c r="AJ3359" s="124"/>
      <c r="AK3359" s="124"/>
      <c r="AL3359" s="124"/>
      <c r="AM3359" s="124"/>
      <c r="AN3359" s="124"/>
      <c r="AO3359" s="124"/>
      <c r="AP3359" s="124"/>
      <c r="AQ3359" s="124"/>
      <c r="AR3359" s="124"/>
      <c r="AS3359" s="124"/>
      <c r="AT3359" s="124"/>
      <c r="AU3359" s="124"/>
      <c r="AV3359" s="124"/>
      <c r="AW3359" s="124"/>
      <c r="AX3359" s="124"/>
      <c r="AY3359" s="124"/>
      <c r="AZ3359" s="124"/>
      <c r="BA3359" s="124"/>
      <c r="BB3359" s="124"/>
    </row>
    <row r="3360" spans="2:54" ht="15" customHeight="1">
      <c r="B3360" s="1155"/>
      <c r="C3360" s="3016" t="s">
        <v>1132</v>
      </c>
      <c r="D3360" s="3016" t="s">
        <v>842</v>
      </c>
      <c r="E3360" s="1146" t="s">
        <v>1127</v>
      </c>
      <c r="F3360" s="1106"/>
      <c r="G3360" s="441" t="s">
        <v>93</v>
      </c>
      <c r="H3360" s="441" t="s">
        <v>1103</v>
      </c>
      <c r="I3360" s="441" t="s">
        <v>1128</v>
      </c>
      <c r="J3360" s="441" t="s">
        <v>112</v>
      </c>
      <c r="K3360" s="1111" t="s">
        <v>1132</v>
      </c>
      <c r="L3360" s="441" t="s">
        <v>1120</v>
      </c>
      <c r="M3360" s="441" t="str">
        <f t="shared" si="204"/>
        <v>&lt;INSERT CONNECTION POINT NAME&gt;</v>
      </c>
      <c r="N3360" s="1111" t="s">
        <v>1106</v>
      </c>
      <c r="O3360" s="1112" t="s">
        <v>842</v>
      </c>
      <c r="P3360" s="1111"/>
      <c r="Q3360" s="2850"/>
      <c r="R3360" s="2097"/>
      <c r="S3360" s="2851"/>
      <c r="T3360" s="2851"/>
      <c r="U3360" s="2851"/>
      <c r="V3360" s="2851"/>
      <c r="W3360" s="2852"/>
      <c r="X3360" s="2852"/>
      <c r="Y3360" s="2852"/>
      <c r="Z3360" s="2852"/>
      <c r="AA3360" s="2853"/>
      <c r="AC3360" s="124"/>
      <c r="AD3360" s="124"/>
      <c r="AE3360" s="124"/>
      <c r="AF3360" s="124"/>
      <c r="AG3360" s="124"/>
      <c r="AH3360" s="124"/>
      <c r="AI3360" s="124"/>
      <c r="AJ3360" s="124"/>
      <c r="AK3360" s="124"/>
      <c r="AL3360" s="124"/>
      <c r="AM3360" s="124"/>
      <c r="AN3360" s="124"/>
      <c r="AO3360" s="124"/>
      <c r="AP3360" s="124"/>
      <c r="AQ3360" s="124"/>
      <c r="AR3360" s="124"/>
      <c r="AS3360" s="124"/>
      <c r="AT3360" s="124"/>
      <c r="AU3360" s="124"/>
      <c r="AV3360" s="124"/>
      <c r="AW3360" s="124"/>
      <c r="AX3360" s="124"/>
      <c r="AY3360" s="124"/>
      <c r="AZ3360" s="124"/>
      <c r="BA3360" s="124"/>
      <c r="BB3360" s="124"/>
    </row>
    <row r="3361" spans="2:54" ht="15" customHeight="1">
      <c r="B3361" s="1155"/>
      <c r="C3361" s="3017"/>
      <c r="D3361" s="3017"/>
      <c r="E3361" s="1146" t="s">
        <v>1130</v>
      </c>
      <c r="F3361" s="1106"/>
      <c r="G3361" s="441" t="s">
        <v>93</v>
      </c>
      <c r="H3361" s="441" t="s">
        <v>1103</v>
      </c>
      <c r="I3361" s="441" t="s">
        <v>1131</v>
      </c>
      <c r="J3361" s="441" t="s">
        <v>112</v>
      </c>
      <c r="K3361" s="1111" t="s">
        <v>1132</v>
      </c>
      <c r="L3361" s="441" t="s">
        <v>1120</v>
      </c>
      <c r="M3361" s="441" t="str">
        <f t="shared" si="204"/>
        <v>&lt;INSERT CONNECTION POINT NAME&gt;</v>
      </c>
      <c r="N3361" s="1111" t="s">
        <v>1106</v>
      </c>
      <c r="O3361" s="1112" t="s">
        <v>842</v>
      </c>
      <c r="P3361" s="1111"/>
      <c r="Q3361" s="2850"/>
      <c r="R3361" s="2097"/>
      <c r="S3361" s="2851"/>
      <c r="T3361" s="2851"/>
      <c r="U3361" s="2851"/>
      <c r="V3361" s="2851"/>
      <c r="W3361" s="2852"/>
      <c r="X3361" s="2852"/>
      <c r="Y3361" s="2852"/>
      <c r="Z3361" s="2852"/>
      <c r="AA3361" s="2853"/>
      <c r="AC3361" s="124"/>
      <c r="AD3361" s="124"/>
      <c r="AE3361" s="124"/>
      <c r="AF3361" s="124"/>
      <c r="AG3361" s="124"/>
      <c r="AH3361" s="124"/>
      <c r="AI3361" s="124"/>
      <c r="AJ3361" s="124"/>
      <c r="AK3361" s="124"/>
      <c r="AL3361" s="124"/>
      <c r="AM3361" s="124"/>
      <c r="AN3361" s="124"/>
      <c r="AO3361" s="124"/>
      <c r="AP3361" s="124"/>
      <c r="AQ3361" s="124"/>
      <c r="AR3361" s="124"/>
      <c r="AS3361" s="124"/>
      <c r="AT3361" s="124"/>
      <c r="AU3361" s="124"/>
      <c r="AV3361" s="124"/>
      <c r="AW3361" s="124"/>
      <c r="AX3361" s="124"/>
      <c r="AY3361" s="124"/>
      <c r="AZ3361" s="124"/>
      <c r="BA3361" s="124"/>
      <c r="BB3361" s="124"/>
    </row>
    <row r="3362" spans="2:54" ht="15" customHeight="1">
      <c r="B3362" s="1155"/>
      <c r="C3362" s="3016" t="s">
        <v>1133</v>
      </c>
      <c r="D3362" s="3016"/>
      <c r="E3362" s="1146" t="s">
        <v>1127</v>
      </c>
      <c r="F3362" s="1106"/>
      <c r="G3362" s="441" t="s">
        <v>93</v>
      </c>
      <c r="H3362" s="441" t="s">
        <v>1103</v>
      </c>
      <c r="I3362" s="441" t="s">
        <v>1128</v>
      </c>
      <c r="J3362" s="441" t="s">
        <v>112</v>
      </c>
      <c r="K3362" s="1111" t="s">
        <v>1133</v>
      </c>
      <c r="L3362" s="441" t="s">
        <v>1120</v>
      </c>
      <c r="M3362" s="441" t="str">
        <f t="shared" si="204"/>
        <v>&lt;INSERT CONNECTION POINT NAME&gt;</v>
      </c>
      <c r="N3362" s="1111" t="s">
        <v>1108</v>
      </c>
      <c r="O3362" s="1111" t="s">
        <v>1109</v>
      </c>
      <c r="P3362" s="1111"/>
      <c r="Q3362" s="2856"/>
      <c r="R3362" s="2098"/>
      <c r="S3362" s="2858"/>
      <c r="T3362" s="2858"/>
      <c r="U3362" s="2858"/>
      <c r="V3362" s="2858"/>
      <c r="W3362" s="2859"/>
      <c r="X3362" s="2859"/>
      <c r="Y3362" s="2859"/>
      <c r="Z3362" s="2859"/>
      <c r="AA3362" s="2860"/>
      <c r="AC3362" s="124"/>
      <c r="AD3362" s="124"/>
      <c r="AE3362" s="124"/>
      <c r="AF3362" s="124"/>
      <c r="AG3362" s="124"/>
      <c r="AH3362" s="124"/>
      <c r="AI3362" s="124"/>
      <c r="AJ3362" s="124"/>
      <c r="AK3362" s="124"/>
      <c r="AL3362" s="124"/>
      <c r="AM3362" s="124"/>
      <c r="AN3362" s="124"/>
      <c r="AO3362" s="124"/>
      <c r="AP3362" s="124"/>
      <c r="AQ3362" s="124"/>
      <c r="AR3362" s="124"/>
      <c r="AS3362" s="124"/>
      <c r="AT3362" s="124"/>
      <c r="AU3362" s="124"/>
      <c r="AV3362" s="124"/>
      <c r="AW3362" s="124"/>
      <c r="AX3362" s="124"/>
      <c r="AY3362" s="124"/>
      <c r="AZ3362" s="124"/>
      <c r="BA3362" s="124"/>
      <c r="BB3362" s="124"/>
    </row>
    <row r="3363" spans="2:54" ht="15" customHeight="1">
      <c r="B3363" s="1155"/>
      <c r="C3363" s="3017"/>
      <c r="D3363" s="3017"/>
      <c r="E3363" s="1146" t="s">
        <v>1130</v>
      </c>
      <c r="F3363" s="1106"/>
      <c r="G3363" s="441" t="s">
        <v>93</v>
      </c>
      <c r="H3363" s="441" t="s">
        <v>1103</v>
      </c>
      <c r="I3363" s="441" t="s">
        <v>1131</v>
      </c>
      <c r="J3363" s="441" t="s">
        <v>112</v>
      </c>
      <c r="K3363" s="1111" t="s">
        <v>1133</v>
      </c>
      <c r="L3363" s="441" t="s">
        <v>1120</v>
      </c>
      <c r="M3363" s="441" t="str">
        <f t="shared" si="204"/>
        <v>&lt;INSERT CONNECTION POINT NAME&gt;</v>
      </c>
      <c r="N3363" s="1111" t="s">
        <v>1108</v>
      </c>
      <c r="O3363" s="1111" t="s">
        <v>1109</v>
      </c>
      <c r="P3363" s="1111"/>
      <c r="Q3363" s="2856"/>
      <c r="R3363" s="2098"/>
      <c r="S3363" s="2858"/>
      <c r="T3363" s="2858"/>
      <c r="U3363" s="2858"/>
      <c r="V3363" s="2858"/>
      <c r="W3363" s="2859"/>
      <c r="X3363" s="2859"/>
      <c r="Y3363" s="2859"/>
      <c r="Z3363" s="2859"/>
      <c r="AA3363" s="2860"/>
      <c r="AC3363" s="124"/>
      <c r="AD3363" s="124"/>
      <c r="AE3363" s="124"/>
      <c r="AF3363" s="124"/>
      <c r="AG3363" s="124"/>
      <c r="AH3363" s="124"/>
      <c r="AI3363" s="124"/>
      <c r="AJ3363" s="124"/>
      <c r="AK3363" s="124"/>
      <c r="AL3363" s="124"/>
      <c r="AM3363" s="124"/>
      <c r="AN3363" s="124"/>
      <c r="AO3363" s="124"/>
      <c r="AP3363" s="124"/>
      <c r="AQ3363" s="124"/>
      <c r="AR3363" s="124"/>
      <c r="AS3363" s="124"/>
      <c r="AT3363" s="124"/>
      <c r="AU3363" s="124"/>
      <c r="AV3363" s="124"/>
      <c r="AW3363" s="124"/>
      <c r="AX3363" s="124"/>
      <c r="AY3363" s="124"/>
      <c r="AZ3363" s="124"/>
      <c r="BA3363" s="124"/>
      <c r="BB3363" s="124"/>
    </row>
    <row r="3364" spans="2:54" ht="15" customHeight="1">
      <c r="B3364" s="1155"/>
      <c r="C3364" s="3016" t="s">
        <v>1110</v>
      </c>
      <c r="D3364" s="3016"/>
      <c r="E3364" s="1146" t="s">
        <v>1127</v>
      </c>
      <c r="F3364" s="1106"/>
      <c r="G3364" s="441" t="s">
        <v>93</v>
      </c>
      <c r="H3364" s="441" t="s">
        <v>1103</v>
      </c>
      <c r="I3364" s="441" t="s">
        <v>1128</v>
      </c>
      <c r="J3364" s="441" t="s">
        <v>112</v>
      </c>
      <c r="K3364" s="1111" t="s">
        <v>1110</v>
      </c>
      <c r="L3364" s="441" t="s">
        <v>1120</v>
      </c>
      <c r="M3364" s="441" t="str">
        <f t="shared" si="204"/>
        <v>&lt;INSERT CONNECTION POINT NAME&gt;</v>
      </c>
      <c r="N3364" s="1111" t="s">
        <v>1111</v>
      </c>
      <c r="O3364" s="1112">
        <v>0</v>
      </c>
      <c r="P3364" s="1111"/>
      <c r="Q3364" s="2890"/>
      <c r="R3364" s="2093"/>
      <c r="S3364" s="2883"/>
      <c r="T3364" s="2883"/>
      <c r="U3364" s="2883"/>
      <c r="V3364" s="2883"/>
      <c r="W3364" s="2863"/>
      <c r="X3364" s="2863"/>
      <c r="Y3364" s="2863"/>
      <c r="Z3364" s="2863"/>
      <c r="AA3364" s="2864"/>
      <c r="AC3364" s="124"/>
      <c r="AD3364" s="124"/>
      <c r="AE3364" s="124"/>
      <c r="AF3364" s="124"/>
      <c r="AG3364" s="124"/>
      <c r="AH3364" s="124"/>
      <c r="AI3364" s="124"/>
      <c r="AJ3364" s="124"/>
      <c r="AK3364" s="124"/>
      <c r="AL3364" s="124"/>
      <c r="AM3364" s="124"/>
      <c r="AN3364" s="124"/>
      <c r="AO3364" s="124"/>
      <c r="AP3364" s="124"/>
      <c r="AQ3364" s="124"/>
      <c r="AR3364" s="124"/>
      <c r="AS3364" s="124"/>
      <c r="AT3364" s="124"/>
      <c r="AU3364" s="124"/>
      <c r="AV3364" s="124"/>
      <c r="AW3364" s="124"/>
      <c r="AX3364" s="124"/>
      <c r="AY3364" s="124"/>
      <c r="AZ3364" s="124"/>
      <c r="BA3364" s="124"/>
      <c r="BB3364" s="124"/>
    </row>
    <row r="3365" spans="2:54" ht="15" customHeight="1">
      <c r="B3365" s="1155"/>
      <c r="C3365" s="3017"/>
      <c r="D3365" s="3017"/>
      <c r="E3365" s="1146" t="s">
        <v>1130</v>
      </c>
      <c r="F3365" s="1106"/>
      <c r="G3365" s="441" t="s">
        <v>93</v>
      </c>
      <c r="H3365" s="441" t="s">
        <v>1103</v>
      </c>
      <c r="I3365" s="441" t="s">
        <v>1131</v>
      </c>
      <c r="J3365" s="441" t="s">
        <v>112</v>
      </c>
      <c r="K3365" s="1111" t="s">
        <v>1110</v>
      </c>
      <c r="L3365" s="441" t="s">
        <v>1120</v>
      </c>
      <c r="M3365" s="441" t="str">
        <f t="shared" si="204"/>
        <v>&lt;INSERT CONNECTION POINT NAME&gt;</v>
      </c>
      <c r="N3365" s="1111" t="s">
        <v>1111</v>
      </c>
      <c r="O3365" s="1112">
        <v>0</v>
      </c>
      <c r="P3365" s="1111"/>
      <c r="Q3365" s="2890"/>
      <c r="R3365" s="2093"/>
      <c r="S3365" s="2883"/>
      <c r="T3365" s="2883"/>
      <c r="U3365" s="2883"/>
      <c r="V3365" s="2883"/>
      <c r="W3365" s="2863"/>
      <c r="X3365" s="2863"/>
      <c r="Y3365" s="2863"/>
      <c r="Z3365" s="2863"/>
      <c r="AA3365" s="2864"/>
      <c r="AC3365" s="124"/>
      <c r="AD3365" s="124"/>
      <c r="AE3365" s="124"/>
      <c r="AF3365" s="124"/>
      <c r="AG3365" s="124"/>
      <c r="AH3365" s="124"/>
      <c r="AI3365" s="124"/>
      <c r="AJ3365" s="124"/>
      <c r="AK3365" s="124"/>
      <c r="AL3365" s="124"/>
      <c r="AM3365" s="124"/>
      <c r="AN3365" s="124"/>
      <c r="AO3365" s="124"/>
      <c r="AP3365" s="124"/>
      <c r="AQ3365" s="124"/>
      <c r="AR3365" s="124"/>
      <c r="AS3365" s="124"/>
      <c r="AT3365" s="124"/>
      <c r="AU3365" s="124"/>
      <c r="AV3365" s="124"/>
      <c r="AW3365" s="124"/>
      <c r="AX3365" s="124"/>
      <c r="AY3365" s="124"/>
      <c r="AZ3365" s="124"/>
      <c r="BA3365" s="124"/>
      <c r="BB3365" s="124"/>
    </row>
    <row r="3366" spans="2:54" ht="15" customHeight="1">
      <c r="B3366" s="1155"/>
      <c r="C3366" s="3016" t="s">
        <v>1112</v>
      </c>
      <c r="D3366" s="3016"/>
      <c r="E3366" s="1146" t="s">
        <v>1127</v>
      </c>
      <c r="F3366" s="1106"/>
      <c r="G3366" s="441" t="s">
        <v>93</v>
      </c>
      <c r="H3366" s="441" t="s">
        <v>1103</v>
      </c>
      <c r="I3366" s="441" t="s">
        <v>1128</v>
      </c>
      <c r="J3366" s="441" t="s">
        <v>112</v>
      </c>
      <c r="K3366" s="1111" t="s">
        <v>1112</v>
      </c>
      <c r="L3366" s="441" t="s">
        <v>1120</v>
      </c>
      <c r="M3366" s="441" t="str">
        <f t="shared" si="204"/>
        <v>&lt;INSERT CONNECTION POINT NAME&gt;</v>
      </c>
      <c r="N3366" s="1111" t="s">
        <v>1113</v>
      </c>
      <c r="O3366" s="1111" t="s">
        <v>1113</v>
      </c>
      <c r="P3366" s="1111"/>
      <c r="Q3366" s="2891"/>
      <c r="R3366" s="2866"/>
      <c r="S3366" s="2866"/>
      <c r="T3366" s="2866"/>
      <c r="U3366" s="2866"/>
      <c r="V3366" s="2866"/>
      <c r="W3366" s="2866"/>
      <c r="X3366" s="2866"/>
      <c r="Y3366" s="2866"/>
      <c r="Z3366" s="2866"/>
      <c r="AA3366" s="2099"/>
      <c r="AC3366" s="124"/>
      <c r="AD3366" s="124"/>
      <c r="AE3366" s="124"/>
      <c r="AF3366" s="124"/>
      <c r="AG3366" s="124"/>
      <c r="AH3366" s="124"/>
      <c r="AI3366" s="124"/>
      <c r="AJ3366" s="124"/>
      <c r="AK3366" s="124"/>
      <c r="AL3366" s="124"/>
      <c r="AM3366" s="124"/>
      <c r="AN3366" s="124"/>
      <c r="AO3366" s="124"/>
      <c r="AP3366" s="124"/>
      <c r="AQ3366" s="124"/>
      <c r="AR3366" s="124"/>
      <c r="AS3366" s="124"/>
      <c r="AT3366" s="124"/>
      <c r="AU3366" s="124"/>
      <c r="AV3366" s="124"/>
      <c r="AW3366" s="124"/>
      <c r="AX3366" s="124"/>
      <c r="AY3366" s="124"/>
      <c r="AZ3366" s="124"/>
      <c r="BA3366" s="124"/>
      <c r="BB3366" s="124"/>
    </row>
    <row r="3367" spans="2:54" ht="15" customHeight="1">
      <c r="B3367" s="1155"/>
      <c r="C3367" s="3017"/>
      <c r="D3367" s="3017"/>
      <c r="E3367" s="1146" t="s">
        <v>1130</v>
      </c>
      <c r="F3367" s="1106"/>
      <c r="G3367" s="441" t="s">
        <v>93</v>
      </c>
      <c r="H3367" s="441" t="s">
        <v>1103</v>
      </c>
      <c r="I3367" s="441" t="s">
        <v>1131</v>
      </c>
      <c r="J3367" s="441" t="s">
        <v>112</v>
      </c>
      <c r="K3367" s="1111" t="s">
        <v>1112</v>
      </c>
      <c r="L3367" s="441" t="s">
        <v>1120</v>
      </c>
      <c r="M3367" s="441" t="str">
        <f t="shared" si="204"/>
        <v>&lt;INSERT CONNECTION POINT NAME&gt;</v>
      </c>
      <c r="N3367" s="1111" t="s">
        <v>1113</v>
      </c>
      <c r="O3367" s="1111" t="s">
        <v>1113</v>
      </c>
      <c r="P3367" s="1111"/>
      <c r="Q3367" s="2891"/>
      <c r="R3367" s="2866"/>
      <c r="S3367" s="2866"/>
      <c r="T3367" s="2866"/>
      <c r="U3367" s="2866"/>
      <c r="V3367" s="2866"/>
      <c r="W3367" s="2866"/>
      <c r="X3367" s="2866"/>
      <c r="Y3367" s="2866"/>
      <c r="Z3367" s="2866"/>
      <c r="AA3367" s="2099"/>
      <c r="AC3367" s="124"/>
      <c r="AD3367" s="124"/>
      <c r="AE3367" s="124"/>
      <c r="AF3367" s="124"/>
      <c r="AG3367" s="124"/>
      <c r="AH3367" s="124"/>
      <c r="AI3367" s="124"/>
      <c r="AJ3367" s="124"/>
      <c r="AK3367" s="124"/>
      <c r="AL3367" s="124"/>
      <c r="AM3367" s="124"/>
      <c r="AN3367" s="124"/>
      <c r="AO3367" s="124"/>
      <c r="AP3367" s="124"/>
      <c r="AQ3367" s="124"/>
      <c r="AR3367" s="124"/>
      <c r="AS3367" s="124"/>
      <c r="AT3367" s="124"/>
      <c r="AU3367" s="124"/>
      <c r="AV3367" s="124"/>
      <c r="AW3367" s="124"/>
      <c r="AX3367" s="124"/>
      <c r="AY3367" s="124"/>
      <c r="AZ3367" s="124"/>
      <c r="BA3367" s="124"/>
      <c r="BB3367" s="124"/>
    </row>
    <row r="3368" spans="2:54" ht="15" customHeight="1">
      <c r="B3368" s="1155"/>
      <c r="C3368" s="3016" t="s">
        <v>1134</v>
      </c>
      <c r="D3368" s="3016" t="s">
        <v>833</v>
      </c>
      <c r="E3368" s="1146" t="s">
        <v>1127</v>
      </c>
      <c r="F3368" s="1106"/>
      <c r="G3368" s="441" t="s">
        <v>93</v>
      </c>
      <c r="H3368" s="441" t="s">
        <v>1103</v>
      </c>
      <c r="I3368" s="441" t="s">
        <v>1128</v>
      </c>
      <c r="J3368" s="441" t="s">
        <v>112</v>
      </c>
      <c r="K3368" s="1111" t="s">
        <v>1134</v>
      </c>
      <c r="L3368" s="441" t="s">
        <v>1120</v>
      </c>
      <c r="M3368" s="441" t="str">
        <f t="shared" si="204"/>
        <v>&lt;INSERT CONNECTION POINT NAME&gt;</v>
      </c>
      <c r="N3368" s="1111" t="s">
        <v>1115</v>
      </c>
      <c r="O3368" s="1111" t="s">
        <v>833</v>
      </c>
      <c r="P3368" s="1111"/>
      <c r="Q3368" s="2892"/>
      <c r="R3368" s="2096"/>
      <c r="S3368" s="2870"/>
      <c r="T3368" s="2870"/>
      <c r="U3368" s="2870"/>
      <c r="V3368" s="2870"/>
      <c r="W3368" s="2870"/>
      <c r="X3368" s="2870"/>
      <c r="Y3368" s="2870"/>
      <c r="Z3368" s="2870"/>
      <c r="AA3368" s="2871"/>
      <c r="AC3368" s="124"/>
      <c r="AD3368" s="124"/>
      <c r="AE3368" s="124"/>
      <c r="AF3368" s="124"/>
      <c r="AG3368" s="124"/>
      <c r="AH3368" s="124"/>
      <c r="AI3368" s="124"/>
      <c r="AJ3368" s="124"/>
      <c r="AK3368" s="124"/>
      <c r="AL3368" s="124"/>
      <c r="AM3368" s="124"/>
      <c r="AN3368" s="124"/>
      <c r="AO3368" s="124"/>
      <c r="AP3368" s="124"/>
      <c r="AQ3368" s="124"/>
      <c r="AR3368" s="124"/>
      <c r="AS3368" s="124"/>
      <c r="AT3368" s="124"/>
      <c r="AU3368" s="124"/>
      <c r="AV3368" s="124"/>
      <c r="AW3368" s="124"/>
      <c r="AX3368" s="124"/>
      <c r="AY3368" s="124"/>
      <c r="AZ3368" s="124"/>
      <c r="BA3368" s="124"/>
      <c r="BB3368" s="124"/>
    </row>
    <row r="3369" spans="2:54" ht="15" customHeight="1">
      <c r="B3369" s="1155"/>
      <c r="C3369" s="3017"/>
      <c r="D3369" s="3017"/>
      <c r="E3369" s="1146" t="s">
        <v>1130</v>
      </c>
      <c r="F3369" s="1106"/>
      <c r="G3369" s="441" t="s">
        <v>93</v>
      </c>
      <c r="H3369" s="441" t="s">
        <v>1103</v>
      </c>
      <c r="I3369" s="441" t="s">
        <v>1131</v>
      </c>
      <c r="J3369" s="441" t="s">
        <v>112</v>
      </c>
      <c r="K3369" s="1111" t="s">
        <v>1134</v>
      </c>
      <c r="L3369" s="441" t="s">
        <v>1120</v>
      </c>
      <c r="M3369" s="441" t="str">
        <f t="shared" si="204"/>
        <v>&lt;INSERT CONNECTION POINT NAME&gt;</v>
      </c>
      <c r="N3369" s="1111" t="s">
        <v>1115</v>
      </c>
      <c r="O3369" s="1111" t="s">
        <v>833</v>
      </c>
      <c r="P3369" s="1111"/>
      <c r="Q3369" s="2892"/>
      <c r="R3369" s="2096"/>
      <c r="S3369" s="2870"/>
      <c r="T3369" s="2870"/>
      <c r="U3369" s="2870"/>
      <c r="V3369" s="2870"/>
      <c r="W3369" s="2870"/>
      <c r="X3369" s="2870"/>
      <c r="Y3369" s="2870"/>
      <c r="Z3369" s="2870"/>
      <c r="AA3369" s="2871"/>
      <c r="AC3369" s="124"/>
      <c r="AD3369" s="124"/>
      <c r="AE3369" s="124"/>
      <c r="AF3369" s="124"/>
      <c r="AG3369" s="124"/>
      <c r="AH3369" s="124"/>
      <c r="AI3369" s="124"/>
      <c r="AJ3369" s="124"/>
      <c r="AK3369" s="124"/>
      <c r="AL3369" s="124"/>
      <c r="AM3369" s="124"/>
      <c r="AN3369" s="124"/>
      <c r="AO3369" s="124"/>
      <c r="AP3369" s="124"/>
      <c r="AQ3369" s="124"/>
      <c r="AR3369" s="124"/>
      <c r="AS3369" s="124"/>
      <c r="AT3369" s="124"/>
      <c r="AU3369" s="124"/>
      <c r="AV3369" s="124"/>
      <c r="AW3369" s="124"/>
      <c r="AX3369" s="124"/>
      <c r="AY3369" s="124"/>
      <c r="AZ3369" s="124"/>
      <c r="BA3369" s="124"/>
      <c r="BB3369" s="124"/>
    </row>
    <row r="3370" spans="2:54" ht="15" customHeight="1">
      <c r="B3370" s="1155"/>
      <c r="C3370" s="3016" t="s">
        <v>1135</v>
      </c>
      <c r="D3370" s="3016" t="s">
        <v>833</v>
      </c>
      <c r="E3370" s="1146" t="s">
        <v>1127</v>
      </c>
      <c r="F3370" s="1106"/>
      <c r="G3370" s="441" t="s">
        <v>93</v>
      </c>
      <c r="H3370" s="441" t="s">
        <v>1103</v>
      </c>
      <c r="I3370" s="441" t="s">
        <v>1128</v>
      </c>
      <c r="J3370" s="441" t="s">
        <v>112</v>
      </c>
      <c r="K3370" s="1111" t="s">
        <v>1135</v>
      </c>
      <c r="L3370" s="441" t="s">
        <v>1120</v>
      </c>
      <c r="M3370" s="441" t="str">
        <f t="shared" si="204"/>
        <v>&lt;INSERT CONNECTION POINT NAME&gt;</v>
      </c>
      <c r="N3370" s="1111" t="s">
        <v>1106</v>
      </c>
      <c r="O3370" s="1111" t="s">
        <v>833</v>
      </c>
      <c r="P3370" s="1111"/>
      <c r="Q3370" s="2892"/>
      <c r="R3370" s="2096"/>
      <c r="S3370" s="2870"/>
      <c r="T3370" s="2870"/>
      <c r="U3370" s="2870"/>
      <c r="V3370" s="2870"/>
      <c r="W3370" s="2870"/>
      <c r="X3370" s="2870"/>
      <c r="Y3370" s="2870"/>
      <c r="Z3370" s="2870"/>
      <c r="AA3370" s="2871"/>
      <c r="AC3370" s="124"/>
      <c r="AD3370" s="124"/>
      <c r="AE3370" s="124"/>
      <c r="AF3370" s="124"/>
      <c r="AG3370" s="124"/>
      <c r="AH3370" s="124"/>
      <c r="AI3370" s="124"/>
      <c r="AJ3370" s="124"/>
      <c r="AK3370" s="124"/>
      <c r="AL3370" s="124"/>
      <c r="AM3370" s="124"/>
      <c r="AN3370" s="124"/>
      <c r="AO3370" s="124"/>
      <c r="AP3370" s="124"/>
      <c r="AQ3370" s="124"/>
      <c r="AR3370" s="124"/>
      <c r="AS3370" s="124"/>
      <c r="AT3370" s="124"/>
      <c r="AU3370" s="124"/>
      <c r="AV3370" s="124"/>
      <c r="AW3370" s="124"/>
      <c r="AX3370" s="124"/>
      <c r="AY3370" s="124"/>
      <c r="AZ3370" s="124"/>
      <c r="BA3370" s="124"/>
      <c r="BB3370" s="124"/>
    </row>
    <row r="3371" spans="2:54" ht="15" customHeight="1">
      <c r="B3371" s="1155"/>
      <c r="C3371" s="3017"/>
      <c r="D3371" s="3017"/>
      <c r="E3371" s="1146" t="s">
        <v>1130</v>
      </c>
      <c r="F3371" s="1106"/>
      <c r="G3371" s="441" t="s">
        <v>93</v>
      </c>
      <c r="H3371" s="441" t="s">
        <v>1103</v>
      </c>
      <c r="I3371" s="441" t="s">
        <v>1131</v>
      </c>
      <c r="J3371" s="441" t="s">
        <v>112</v>
      </c>
      <c r="K3371" s="1111" t="s">
        <v>1135</v>
      </c>
      <c r="L3371" s="441" t="s">
        <v>1120</v>
      </c>
      <c r="M3371" s="441" t="str">
        <f t="shared" si="204"/>
        <v>&lt;INSERT CONNECTION POINT NAME&gt;</v>
      </c>
      <c r="N3371" s="1111" t="s">
        <v>1106</v>
      </c>
      <c r="O3371" s="1111" t="s">
        <v>833</v>
      </c>
      <c r="P3371" s="1111"/>
      <c r="Q3371" s="2892"/>
      <c r="R3371" s="2096"/>
      <c r="S3371" s="2870"/>
      <c r="T3371" s="2870"/>
      <c r="U3371" s="2870"/>
      <c r="V3371" s="2870"/>
      <c r="W3371" s="2870"/>
      <c r="X3371" s="2870"/>
      <c r="Y3371" s="2870"/>
      <c r="Z3371" s="2870"/>
      <c r="AA3371" s="2871"/>
      <c r="AC3371" s="124"/>
      <c r="AD3371" s="124"/>
      <c r="AE3371" s="124"/>
      <c r="AF3371" s="124"/>
      <c r="AG3371" s="124"/>
      <c r="AH3371" s="124"/>
      <c r="AI3371" s="124"/>
      <c r="AJ3371" s="124"/>
      <c r="AK3371" s="124"/>
      <c r="AL3371" s="124"/>
      <c r="AM3371" s="124"/>
      <c r="AN3371" s="124"/>
      <c r="AO3371" s="124"/>
      <c r="AP3371" s="124"/>
      <c r="AQ3371" s="124"/>
      <c r="AR3371" s="124"/>
      <c r="AS3371" s="124"/>
      <c r="AT3371" s="124"/>
      <c r="AU3371" s="124"/>
      <c r="AV3371" s="124"/>
      <c r="AW3371" s="124"/>
      <c r="AX3371" s="124"/>
      <c r="AY3371" s="124"/>
      <c r="AZ3371" s="124"/>
      <c r="BA3371" s="124"/>
      <c r="BB3371" s="124"/>
    </row>
    <row r="3372" spans="2:54" ht="15" customHeight="1">
      <c r="B3372" s="1155"/>
      <c r="C3372" s="3016" t="s">
        <v>1135</v>
      </c>
      <c r="D3372" s="3016" t="s">
        <v>842</v>
      </c>
      <c r="E3372" s="1146" t="s">
        <v>1127</v>
      </c>
      <c r="F3372" s="1106"/>
      <c r="G3372" s="441" t="s">
        <v>93</v>
      </c>
      <c r="H3372" s="441" t="s">
        <v>1103</v>
      </c>
      <c r="I3372" s="441" t="s">
        <v>1128</v>
      </c>
      <c r="J3372" s="441" t="s">
        <v>112</v>
      </c>
      <c r="K3372" s="1111" t="s">
        <v>1135</v>
      </c>
      <c r="L3372" s="441" t="s">
        <v>1120</v>
      </c>
      <c r="M3372" s="441" t="str">
        <f t="shared" si="204"/>
        <v>&lt;INSERT CONNECTION POINT NAME&gt;</v>
      </c>
      <c r="N3372" s="1111" t="s">
        <v>1106</v>
      </c>
      <c r="O3372" s="1111" t="s">
        <v>842</v>
      </c>
      <c r="P3372" s="1111"/>
      <c r="Q3372" s="2892"/>
      <c r="R3372" s="2096"/>
      <c r="S3372" s="2870"/>
      <c r="T3372" s="2870"/>
      <c r="U3372" s="2870"/>
      <c r="V3372" s="2870"/>
      <c r="W3372" s="2870"/>
      <c r="X3372" s="2870"/>
      <c r="Y3372" s="2870"/>
      <c r="Z3372" s="2870"/>
      <c r="AA3372" s="2871"/>
      <c r="AC3372" s="124"/>
      <c r="AD3372" s="124"/>
      <c r="AE3372" s="124"/>
      <c r="AF3372" s="124"/>
      <c r="AG3372" s="124"/>
      <c r="AH3372" s="124"/>
      <c r="AI3372" s="124"/>
      <c r="AJ3372" s="124"/>
      <c r="AK3372" s="124"/>
      <c r="AL3372" s="124"/>
      <c r="AM3372" s="124"/>
      <c r="AN3372" s="124"/>
      <c r="AO3372" s="124"/>
      <c r="AP3372" s="124"/>
      <c r="AQ3372" s="124"/>
      <c r="AR3372" s="124"/>
      <c r="AS3372" s="124"/>
      <c r="AT3372" s="124"/>
      <c r="AU3372" s="124"/>
      <c r="AV3372" s="124"/>
      <c r="AW3372" s="124"/>
      <c r="AX3372" s="124"/>
      <c r="AY3372" s="124"/>
      <c r="AZ3372" s="124"/>
      <c r="BA3372" s="124"/>
      <c r="BB3372" s="124"/>
    </row>
    <row r="3373" spans="2:54" ht="15" customHeight="1">
      <c r="B3373" s="1155"/>
      <c r="C3373" s="3017"/>
      <c r="D3373" s="3017"/>
      <c r="E3373" s="1146" t="s">
        <v>1130</v>
      </c>
      <c r="F3373" s="1106"/>
      <c r="G3373" s="441" t="s">
        <v>93</v>
      </c>
      <c r="H3373" s="441" t="s">
        <v>1103</v>
      </c>
      <c r="I3373" s="441" t="s">
        <v>1131</v>
      </c>
      <c r="J3373" s="441" t="s">
        <v>112</v>
      </c>
      <c r="K3373" s="1111" t="s">
        <v>1135</v>
      </c>
      <c r="L3373" s="441" t="s">
        <v>1120</v>
      </c>
      <c r="M3373" s="441" t="str">
        <f t="shared" si="204"/>
        <v>&lt;INSERT CONNECTION POINT NAME&gt;</v>
      </c>
      <c r="N3373" s="1111" t="s">
        <v>1106</v>
      </c>
      <c r="O3373" s="1111" t="s">
        <v>842</v>
      </c>
      <c r="P3373" s="1111"/>
      <c r="Q3373" s="2892"/>
      <c r="R3373" s="2096"/>
      <c r="S3373" s="2870"/>
      <c r="T3373" s="2870"/>
      <c r="U3373" s="2870"/>
      <c r="V3373" s="2870"/>
      <c r="W3373" s="2870"/>
      <c r="X3373" s="2870"/>
      <c r="Y3373" s="2870"/>
      <c r="Z3373" s="2870"/>
      <c r="AA3373" s="2871"/>
      <c r="AC3373" s="124"/>
      <c r="AD3373" s="124"/>
      <c r="AE3373" s="124"/>
      <c r="AF3373" s="124"/>
      <c r="AG3373" s="124"/>
      <c r="AH3373" s="124"/>
      <c r="AI3373" s="124"/>
      <c r="AJ3373" s="124"/>
      <c r="AK3373" s="124"/>
      <c r="AL3373" s="124"/>
      <c r="AM3373" s="124"/>
      <c r="AN3373" s="124"/>
      <c r="AO3373" s="124"/>
      <c r="AP3373" s="124"/>
      <c r="AQ3373" s="124"/>
      <c r="AR3373" s="124"/>
      <c r="AS3373" s="124"/>
      <c r="AT3373" s="124"/>
      <c r="AU3373" s="124"/>
      <c r="AV3373" s="124"/>
      <c r="AW3373" s="124"/>
      <c r="AX3373" s="124"/>
      <c r="AY3373" s="124"/>
      <c r="AZ3373" s="124"/>
      <c r="BA3373" s="124"/>
      <c r="BB3373" s="124"/>
    </row>
    <row r="3374" spans="2:54" ht="15" customHeight="1">
      <c r="B3374" s="1155"/>
      <c r="C3374" s="3016" t="s">
        <v>1136</v>
      </c>
      <c r="D3374" s="3016" t="s">
        <v>833</v>
      </c>
      <c r="E3374" s="1146" t="s">
        <v>1127</v>
      </c>
      <c r="F3374" s="1106"/>
      <c r="G3374" s="441" t="s">
        <v>93</v>
      </c>
      <c r="H3374" s="441" t="s">
        <v>1103</v>
      </c>
      <c r="I3374" s="441" t="s">
        <v>1128</v>
      </c>
      <c r="J3374" s="441" t="s">
        <v>112</v>
      </c>
      <c r="K3374" s="1111" t="s">
        <v>1136</v>
      </c>
      <c r="L3374" s="441" t="s">
        <v>1120</v>
      </c>
      <c r="M3374" s="441" t="str">
        <f t="shared" si="204"/>
        <v>&lt;INSERT CONNECTION POINT NAME&gt;</v>
      </c>
      <c r="N3374" s="1111" t="s">
        <v>1106</v>
      </c>
      <c r="O3374" s="1111" t="s">
        <v>833</v>
      </c>
      <c r="P3374" s="1111"/>
      <c r="Q3374" s="2892"/>
      <c r="R3374" s="2096"/>
      <c r="S3374" s="2870"/>
      <c r="T3374" s="2870"/>
      <c r="U3374" s="2870"/>
      <c r="V3374" s="2870"/>
      <c r="W3374" s="2870"/>
      <c r="X3374" s="2870"/>
      <c r="Y3374" s="2870"/>
      <c r="Z3374" s="2870"/>
      <c r="AA3374" s="2871"/>
      <c r="AC3374" s="124"/>
      <c r="AD3374" s="124"/>
      <c r="AE3374" s="124"/>
      <c r="AF3374" s="124"/>
      <c r="AG3374" s="124"/>
      <c r="AH3374" s="124"/>
      <c r="AI3374" s="124"/>
      <c r="AJ3374" s="124"/>
      <c r="AK3374" s="124"/>
      <c r="AL3374" s="124"/>
      <c r="AM3374" s="124"/>
      <c r="AN3374" s="124"/>
      <c r="AO3374" s="124"/>
      <c r="AP3374" s="124"/>
      <c r="AQ3374" s="124"/>
      <c r="AR3374" s="124"/>
      <c r="AS3374" s="124"/>
      <c r="AT3374" s="124"/>
      <c r="AU3374" s="124"/>
      <c r="AV3374" s="124"/>
      <c r="AW3374" s="124"/>
      <c r="AX3374" s="124"/>
      <c r="AY3374" s="124"/>
      <c r="AZ3374" s="124"/>
      <c r="BA3374" s="124"/>
      <c r="BB3374" s="124"/>
    </row>
    <row r="3375" spans="2:54" ht="15" customHeight="1">
      <c r="B3375" s="1155"/>
      <c r="C3375" s="3017"/>
      <c r="D3375" s="3017"/>
      <c r="E3375" s="1146" t="s">
        <v>1130</v>
      </c>
      <c r="F3375" s="1106"/>
      <c r="G3375" s="441" t="s">
        <v>93</v>
      </c>
      <c r="H3375" s="441" t="s">
        <v>1103</v>
      </c>
      <c r="I3375" s="441" t="s">
        <v>1131</v>
      </c>
      <c r="J3375" s="441" t="s">
        <v>112</v>
      </c>
      <c r="K3375" s="1111" t="s">
        <v>1136</v>
      </c>
      <c r="L3375" s="441" t="s">
        <v>1120</v>
      </c>
      <c r="M3375" s="441" t="str">
        <f t="shared" si="204"/>
        <v>&lt;INSERT CONNECTION POINT NAME&gt;</v>
      </c>
      <c r="N3375" s="1111" t="s">
        <v>1106</v>
      </c>
      <c r="O3375" s="1111" t="s">
        <v>833</v>
      </c>
      <c r="P3375" s="1111"/>
      <c r="Q3375" s="2100"/>
      <c r="R3375" s="2101"/>
      <c r="S3375" s="2102"/>
      <c r="T3375" s="2102"/>
      <c r="U3375" s="2102"/>
      <c r="V3375" s="2102"/>
      <c r="W3375" s="2102"/>
      <c r="X3375" s="2102"/>
      <c r="Y3375" s="2102"/>
      <c r="Z3375" s="2102"/>
      <c r="AA3375" s="2103"/>
      <c r="AC3375" s="124"/>
      <c r="AD3375" s="124"/>
      <c r="AE3375" s="124"/>
      <c r="AF3375" s="124"/>
      <c r="AG3375" s="124"/>
      <c r="AH3375" s="124"/>
      <c r="AI3375" s="124"/>
      <c r="AJ3375" s="124"/>
      <c r="AK3375" s="124"/>
      <c r="AL3375" s="124"/>
      <c r="AM3375" s="124"/>
      <c r="AN3375" s="124"/>
      <c r="AO3375" s="124"/>
      <c r="AP3375" s="124"/>
      <c r="AQ3375" s="124"/>
      <c r="AR3375" s="124"/>
      <c r="AS3375" s="124"/>
      <c r="AT3375" s="124"/>
      <c r="AU3375" s="124"/>
      <c r="AV3375" s="124"/>
      <c r="AW3375" s="124"/>
      <c r="AX3375" s="124"/>
      <c r="AY3375" s="124"/>
      <c r="AZ3375" s="124"/>
      <c r="BA3375" s="124"/>
      <c r="BB3375" s="124"/>
    </row>
    <row r="3376" spans="2:54" ht="15" customHeight="1">
      <c r="B3376" s="1155"/>
      <c r="C3376" s="3016" t="s">
        <v>1136</v>
      </c>
      <c r="D3376" s="3016" t="s">
        <v>842</v>
      </c>
      <c r="E3376" s="1146" t="s">
        <v>1127</v>
      </c>
      <c r="F3376" s="1106"/>
      <c r="G3376" s="441" t="s">
        <v>93</v>
      </c>
      <c r="H3376" s="441" t="s">
        <v>1103</v>
      </c>
      <c r="I3376" s="441" t="s">
        <v>1128</v>
      </c>
      <c r="J3376" s="441" t="s">
        <v>112</v>
      </c>
      <c r="K3376" s="1111" t="s">
        <v>1136</v>
      </c>
      <c r="L3376" s="441" t="s">
        <v>1120</v>
      </c>
      <c r="M3376" s="441" t="str">
        <f t="shared" si="204"/>
        <v>&lt;INSERT CONNECTION POINT NAME&gt;</v>
      </c>
      <c r="N3376" s="1111" t="s">
        <v>1106</v>
      </c>
      <c r="O3376" s="1111" t="s">
        <v>842</v>
      </c>
      <c r="P3376" s="1111"/>
      <c r="Q3376" s="2100"/>
      <c r="R3376" s="2101"/>
      <c r="S3376" s="2102"/>
      <c r="T3376" s="2102"/>
      <c r="U3376" s="2102"/>
      <c r="V3376" s="2102"/>
      <c r="W3376" s="2102"/>
      <c r="X3376" s="2102"/>
      <c r="Y3376" s="2102"/>
      <c r="Z3376" s="2102"/>
      <c r="AA3376" s="2103"/>
      <c r="AC3376" s="124"/>
      <c r="AD3376" s="124"/>
      <c r="AE3376" s="124"/>
      <c r="AF3376" s="124"/>
      <c r="AG3376" s="124"/>
      <c r="AH3376" s="124"/>
      <c r="AI3376" s="124"/>
      <c r="AJ3376" s="124"/>
      <c r="AK3376" s="124"/>
      <c r="AL3376" s="124"/>
      <c r="AM3376" s="124"/>
      <c r="AN3376" s="124"/>
      <c r="AO3376" s="124"/>
      <c r="AP3376" s="124"/>
      <c r="AQ3376" s="124"/>
      <c r="AR3376" s="124"/>
      <c r="AS3376" s="124"/>
      <c r="AT3376" s="124"/>
      <c r="AU3376" s="124"/>
      <c r="AV3376" s="124"/>
      <c r="AW3376" s="124"/>
      <c r="AX3376" s="124"/>
      <c r="AY3376" s="124"/>
      <c r="AZ3376" s="124"/>
      <c r="BA3376" s="124"/>
      <c r="BB3376" s="124"/>
    </row>
    <row r="3377" spans="2:54" ht="15" customHeight="1" thickBot="1">
      <c r="B3377" s="2872"/>
      <c r="C3377" s="3018"/>
      <c r="D3377" s="3018"/>
      <c r="E3377" s="2873" t="s">
        <v>1130</v>
      </c>
      <c r="F3377" s="1106"/>
      <c r="G3377" s="441" t="s">
        <v>93</v>
      </c>
      <c r="H3377" s="441" t="s">
        <v>1103</v>
      </c>
      <c r="I3377" s="441" t="s">
        <v>1131</v>
      </c>
      <c r="J3377" s="441" t="s">
        <v>112</v>
      </c>
      <c r="K3377" s="1111" t="s">
        <v>1136</v>
      </c>
      <c r="L3377" s="441" t="s">
        <v>1120</v>
      </c>
      <c r="M3377" s="441" t="str">
        <f t="shared" si="204"/>
        <v>&lt;INSERT CONNECTION POINT NAME&gt;</v>
      </c>
      <c r="N3377" s="1111" t="s">
        <v>1106</v>
      </c>
      <c r="O3377" s="1111" t="s">
        <v>842</v>
      </c>
      <c r="P3377" s="1111"/>
      <c r="Q3377" s="2893"/>
      <c r="R3377" s="2894"/>
      <c r="S3377" s="2877"/>
      <c r="T3377" s="2877"/>
      <c r="U3377" s="2877"/>
      <c r="V3377" s="2877"/>
      <c r="W3377" s="2877"/>
      <c r="X3377" s="2877"/>
      <c r="Y3377" s="2877"/>
      <c r="Z3377" s="2877"/>
      <c r="AA3377" s="2878"/>
      <c r="AC3377" s="124"/>
      <c r="AD3377" s="124"/>
      <c r="AE3377" s="124"/>
      <c r="AF3377" s="124"/>
      <c r="AG3377" s="124"/>
      <c r="AH3377" s="124"/>
      <c r="AI3377" s="124"/>
      <c r="AJ3377" s="124"/>
      <c r="AK3377" s="124"/>
      <c r="AL3377" s="124"/>
      <c r="AM3377" s="124"/>
      <c r="AN3377" s="124"/>
      <c r="AO3377" s="124"/>
      <c r="AP3377" s="124"/>
      <c r="AQ3377" s="124"/>
      <c r="AR3377" s="124"/>
      <c r="AS3377" s="124"/>
      <c r="AT3377" s="124"/>
      <c r="AU3377" s="124"/>
      <c r="AV3377" s="124"/>
      <c r="AW3377" s="124"/>
      <c r="AX3377" s="124"/>
      <c r="AY3377" s="124"/>
      <c r="AZ3377" s="124"/>
      <c r="BA3377" s="124"/>
      <c r="BB3377" s="124"/>
    </row>
    <row r="3378" spans="2:54" ht="15" customHeight="1">
      <c r="B3378" s="1145" t="s">
        <v>1125</v>
      </c>
      <c r="C3378" s="3019" t="s">
        <v>1126</v>
      </c>
      <c r="D3378" s="3019" t="s">
        <v>842</v>
      </c>
      <c r="E3378" s="1146" t="s">
        <v>1127</v>
      </c>
      <c r="F3378" s="1106"/>
      <c r="G3378" s="441" t="s">
        <v>93</v>
      </c>
      <c r="H3378" s="441" t="s">
        <v>1103</v>
      </c>
      <c r="I3378" s="441" t="s">
        <v>1128</v>
      </c>
      <c r="J3378" s="441" t="s">
        <v>112</v>
      </c>
      <c r="K3378" s="441" t="s">
        <v>1126</v>
      </c>
      <c r="L3378" s="441" t="s">
        <v>1120</v>
      </c>
      <c r="M3378" s="441" t="str">
        <f t="shared" ref="M3378" si="206">B3378</f>
        <v>&lt;INSERT CONNECTION POINT NAME&gt;</v>
      </c>
      <c r="N3378" s="441" t="s">
        <v>1129</v>
      </c>
      <c r="O3378" s="441" t="s">
        <v>842</v>
      </c>
      <c r="P3378" s="1111"/>
      <c r="Q3378" s="1147"/>
      <c r="R3378" s="1148"/>
      <c r="S3378" s="1149"/>
      <c r="T3378" s="1149"/>
      <c r="U3378" s="1149"/>
      <c r="V3378" s="1149"/>
      <c r="W3378" s="1149"/>
      <c r="X3378" s="1149"/>
      <c r="Y3378" s="1149"/>
      <c r="Z3378" s="1149"/>
      <c r="AA3378" s="1150"/>
      <c r="AC3378" s="124"/>
      <c r="AD3378" s="124"/>
      <c r="AE3378" s="124"/>
      <c r="AF3378" s="124"/>
      <c r="AG3378" s="124"/>
      <c r="AH3378" s="124"/>
      <c r="AI3378" s="124"/>
      <c r="AJ3378" s="124"/>
      <c r="AK3378" s="124"/>
      <c r="AL3378" s="124"/>
      <c r="AM3378" s="124"/>
      <c r="AN3378" s="124"/>
      <c r="AO3378" s="124"/>
      <c r="AP3378" s="124"/>
      <c r="AQ3378" s="124"/>
      <c r="AR3378" s="124"/>
      <c r="AS3378" s="124"/>
      <c r="AT3378" s="124"/>
      <c r="AU3378" s="124"/>
      <c r="AV3378" s="124"/>
      <c r="AW3378" s="124"/>
      <c r="AX3378" s="124"/>
      <c r="AY3378" s="124"/>
      <c r="AZ3378" s="124"/>
      <c r="BA3378" s="124"/>
      <c r="BB3378" s="124"/>
    </row>
    <row r="3379" spans="2:54" ht="15" customHeight="1">
      <c r="B3379" s="1155"/>
      <c r="C3379" s="3017"/>
      <c r="D3379" s="3017"/>
      <c r="E3379" s="1146" t="s">
        <v>1130</v>
      </c>
      <c r="F3379" s="1106"/>
      <c r="G3379" s="441" t="s">
        <v>93</v>
      </c>
      <c r="H3379" s="441" t="s">
        <v>1103</v>
      </c>
      <c r="I3379" s="441" t="s">
        <v>1131</v>
      </c>
      <c r="J3379" s="441" t="s">
        <v>112</v>
      </c>
      <c r="K3379" s="441" t="s">
        <v>1126</v>
      </c>
      <c r="L3379" s="441" t="s">
        <v>1120</v>
      </c>
      <c r="M3379" s="441" t="str">
        <f t="shared" si="204"/>
        <v>&lt;INSERT CONNECTION POINT NAME&gt;</v>
      </c>
      <c r="N3379" s="441" t="s">
        <v>1129</v>
      </c>
      <c r="O3379" s="441" t="s">
        <v>842</v>
      </c>
      <c r="P3379" s="1111"/>
      <c r="Q3379" s="1156"/>
      <c r="R3379" s="1157"/>
      <c r="S3379" s="1158"/>
      <c r="T3379" s="1158"/>
      <c r="U3379" s="1158"/>
      <c r="V3379" s="1158"/>
      <c r="W3379" s="1158"/>
      <c r="X3379" s="1158"/>
      <c r="Y3379" s="1158"/>
      <c r="Z3379" s="1158"/>
      <c r="AA3379" s="1159"/>
      <c r="AC3379" s="124"/>
      <c r="AD3379" s="124"/>
      <c r="AE3379" s="124"/>
      <c r="AF3379" s="124"/>
      <c r="AG3379" s="124"/>
      <c r="AH3379" s="124"/>
      <c r="AI3379" s="124"/>
      <c r="AJ3379" s="124"/>
      <c r="AK3379" s="124"/>
      <c r="AL3379" s="124"/>
      <c r="AM3379" s="124"/>
      <c r="AN3379" s="124"/>
      <c r="AO3379" s="124"/>
      <c r="AP3379" s="124"/>
      <c r="AQ3379" s="124"/>
      <c r="AR3379" s="124"/>
      <c r="AS3379" s="124"/>
      <c r="AT3379" s="124"/>
      <c r="AU3379" s="124"/>
      <c r="AV3379" s="124"/>
      <c r="AW3379" s="124"/>
      <c r="AX3379" s="124"/>
      <c r="AY3379" s="124"/>
      <c r="AZ3379" s="124"/>
      <c r="BA3379" s="124"/>
      <c r="BB3379" s="124"/>
    </row>
    <row r="3380" spans="2:54" ht="15" customHeight="1">
      <c r="B3380" s="1155"/>
      <c r="C3380" s="3016" t="s">
        <v>1132</v>
      </c>
      <c r="D3380" s="3016" t="s">
        <v>833</v>
      </c>
      <c r="E3380" s="1146" t="s">
        <v>1127</v>
      </c>
      <c r="F3380" s="1106"/>
      <c r="G3380" s="441" t="s">
        <v>93</v>
      </c>
      <c r="H3380" s="441" t="s">
        <v>1103</v>
      </c>
      <c r="I3380" s="441" t="s">
        <v>1128</v>
      </c>
      <c r="J3380" s="441" t="s">
        <v>112</v>
      </c>
      <c r="K3380" s="1111" t="s">
        <v>1132</v>
      </c>
      <c r="L3380" s="441" t="s">
        <v>1120</v>
      </c>
      <c r="M3380" s="441" t="str">
        <f t="shared" si="204"/>
        <v>&lt;INSERT CONNECTION POINT NAME&gt;</v>
      </c>
      <c r="N3380" s="1111" t="s">
        <v>1106</v>
      </c>
      <c r="O3380" s="1111" t="s">
        <v>833</v>
      </c>
      <c r="P3380" s="1111"/>
      <c r="Q3380" s="2850"/>
      <c r="R3380" s="2097"/>
      <c r="S3380" s="2851"/>
      <c r="T3380" s="2851"/>
      <c r="U3380" s="2851"/>
      <c r="V3380" s="2851"/>
      <c r="W3380" s="2852"/>
      <c r="X3380" s="2852"/>
      <c r="Y3380" s="2852"/>
      <c r="Z3380" s="2852"/>
      <c r="AA3380" s="2853"/>
      <c r="AC3380" s="124"/>
      <c r="AD3380" s="124"/>
      <c r="AE3380" s="124"/>
      <c r="AF3380" s="124"/>
      <c r="AG3380" s="124"/>
      <c r="AH3380" s="124"/>
      <c r="AI3380" s="124"/>
      <c r="AJ3380" s="124"/>
      <c r="AK3380" s="124"/>
      <c r="AL3380" s="124"/>
      <c r="AM3380" s="124"/>
      <c r="AN3380" s="124"/>
      <c r="AO3380" s="124"/>
      <c r="AP3380" s="124"/>
      <c r="AQ3380" s="124"/>
      <c r="AR3380" s="124"/>
      <c r="AS3380" s="124"/>
      <c r="AT3380" s="124"/>
      <c r="AU3380" s="124"/>
      <c r="AV3380" s="124"/>
      <c r="AW3380" s="124"/>
      <c r="AX3380" s="124"/>
      <c r="AY3380" s="124"/>
      <c r="AZ3380" s="124"/>
      <c r="BA3380" s="124"/>
      <c r="BB3380" s="124"/>
    </row>
    <row r="3381" spans="2:54" ht="15" customHeight="1">
      <c r="B3381" s="1155"/>
      <c r="C3381" s="3017"/>
      <c r="D3381" s="3017"/>
      <c r="E3381" s="1146" t="s">
        <v>1130</v>
      </c>
      <c r="F3381" s="1106"/>
      <c r="G3381" s="441" t="s">
        <v>93</v>
      </c>
      <c r="H3381" s="441" t="s">
        <v>1103</v>
      </c>
      <c r="I3381" s="441" t="s">
        <v>1131</v>
      </c>
      <c r="J3381" s="441" t="s">
        <v>112</v>
      </c>
      <c r="K3381" s="1111" t="s">
        <v>1132</v>
      </c>
      <c r="L3381" s="441" t="s">
        <v>1120</v>
      </c>
      <c r="M3381" s="441" t="str">
        <f t="shared" si="204"/>
        <v>&lt;INSERT CONNECTION POINT NAME&gt;</v>
      </c>
      <c r="N3381" s="1111" t="s">
        <v>1106</v>
      </c>
      <c r="O3381" s="1111" t="s">
        <v>833</v>
      </c>
      <c r="P3381" s="1111"/>
      <c r="Q3381" s="2850"/>
      <c r="R3381" s="2097"/>
      <c r="S3381" s="2851"/>
      <c r="T3381" s="2851"/>
      <c r="U3381" s="2851"/>
      <c r="V3381" s="2851"/>
      <c r="W3381" s="2852"/>
      <c r="X3381" s="2852"/>
      <c r="Y3381" s="2852"/>
      <c r="Z3381" s="2852"/>
      <c r="AA3381" s="2853"/>
      <c r="AC3381" s="124"/>
      <c r="AD3381" s="124"/>
      <c r="AE3381" s="124"/>
      <c r="AF3381" s="124"/>
      <c r="AG3381" s="124"/>
      <c r="AH3381" s="124"/>
      <c r="AI3381" s="124"/>
      <c r="AJ3381" s="124"/>
      <c r="AK3381" s="124"/>
      <c r="AL3381" s="124"/>
      <c r="AM3381" s="124"/>
      <c r="AN3381" s="124"/>
      <c r="AO3381" s="124"/>
      <c r="AP3381" s="124"/>
      <c r="AQ3381" s="124"/>
      <c r="AR3381" s="124"/>
      <c r="AS3381" s="124"/>
      <c r="AT3381" s="124"/>
      <c r="AU3381" s="124"/>
      <c r="AV3381" s="124"/>
      <c r="AW3381" s="124"/>
      <c r="AX3381" s="124"/>
      <c r="AY3381" s="124"/>
      <c r="AZ3381" s="124"/>
      <c r="BA3381" s="124"/>
      <c r="BB3381" s="124"/>
    </row>
    <row r="3382" spans="2:54" ht="15" customHeight="1">
      <c r="B3382" s="1155"/>
      <c r="C3382" s="3016" t="s">
        <v>1132</v>
      </c>
      <c r="D3382" s="3016" t="s">
        <v>842</v>
      </c>
      <c r="E3382" s="1146" t="s">
        <v>1127</v>
      </c>
      <c r="F3382" s="1106"/>
      <c r="G3382" s="441" t="s">
        <v>93</v>
      </c>
      <c r="H3382" s="441" t="s">
        <v>1103</v>
      </c>
      <c r="I3382" s="441" t="s">
        <v>1128</v>
      </c>
      <c r="J3382" s="441" t="s">
        <v>112</v>
      </c>
      <c r="K3382" s="1111" t="s">
        <v>1132</v>
      </c>
      <c r="L3382" s="441" t="s">
        <v>1120</v>
      </c>
      <c r="M3382" s="441" t="str">
        <f t="shared" si="204"/>
        <v>&lt;INSERT CONNECTION POINT NAME&gt;</v>
      </c>
      <c r="N3382" s="1111" t="s">
        <v>1106</v>
      </c>
      <c r="O3382" s="1112" t="s">
        <v>842</v>
      </c>
      <c r="P3382" s="1111"/>
      <c r="Q3382" s="2850"/>
      <c r="R3382" s="2097"/>
      <c r="S3382" s="2851"/>
      <c r="T3382" s="2851"/>
      <c r="U3382" s="2851"/>
      <c r="V3382" s="2851"/>
      <c r="W3382" s="2852"/>
      <c r="X3382" s="2852"/>
      <c r="Y3382" s="2852"/>
      <c r="Z3382" s="2852"/>
      <c r="AA3382" s="2853"/>
      <c r="AC3382" s="124"/>
      <c r="AD3382" s="124"/>
      <c r="AE3382" s="124"/>
      <c r="AF3382" s="124"/>
      <c r="AG3382" s="124"/>
      <c r="AH3382" s="124"/>
      <c r="AI3382" s="124"/>
      <c r="AJ3382" s="124"/>
      <c r="AK3382" s="124"/>
      <c r="AL3382" s="124"/>
      <c r="AM3382" s="124"/>
      <c r="AN3382" s="124"/>
      <c r="AO3382" s="124"/>
      <c r="AP3382" s="124"/>
      <c r="AQ3382" s="124"/>
      <c r="AR3382" s="124"/>
      <c r="AS3382" s="124"/>
      <c r="AT3382" s="124"/>
      <c r="AU3382" s="124"/>
      <c r="AV3382" s="124"/>
      <c r="AW3382" s="124"/>
      <c r="AX3382" s="124"/>
      <c r="AY3382" s="124"/>
      <c r="AZ3382" s="124"/>
      <c r="BA3382" s="124"/>
      <c r="BB3382" s="124"/>
    </row>
    <row r="3383" spans="2:54" ht="15" customHeight="1">
      <c r="B3383" s="1155"/>
      <c r="C3383" s="3017"/>
      <c r="D3383" s="3017"/>
      <c r="E3383" s="1146" t="s">
        <v>1130</v>
      </c>
      <c r="F3383" s="1106"/>
      <c r="G3383" s="441" t="s">
        <v>93</v>
      </c>
      <c r="H3383" s="441" t="s">
        <v>1103</v>
      </c>
      <c r="I3383" s="441" t="s">
        <v>1131</v>
      </c>
      <c r="J3383" s="441" t="s">
        <v>112</v>
      </c>
      <c r="K3383" s="1111" t="s">
        <v>1132</v>
      </c>
      <c r="L3383" s="441" t="s">
        <v>1120</v>
      </c>
      <c r="M3383" s="441" t="str">
        <f t="shared" si="204"/>
        <v>&lt;INSERT CONNECTION POINT NAME&gt;</v>
      </c>
      <c r="N3383" s="1111" t="s">
        <v>1106</v>
      </c>
      <c r="O3383" s="1112" t="s">
        <v>842</v>
      </c>
      <c r="P3383" s="1111"/>
      <c r="Q3383" s="2850"/>
      <c r="R3383" s="2097"/>
      <c r="S3383" s="2851"/>
      <c r="T3383" s="2851"/>
      <c r="U3383" s="2851"/>
      <c r="V3383" s="2851"/>
      <c r="W3383" s="2852"/>
      <c r="X3383" s="2852"/>
      <c r="Y3383" s="2852"/>
      <c r="Z3383" s="2852"/>
      <c r="AA3383" s="2853"/>
      <c r="AC3383" s="124"/>
      <c r="AD3383" s="124"/>
      <c r="AE3383" s="124"/>
      <c r="AF3383" s="124"/>
      <c r="AG3383" s="124"/>
      <c r="AH3383" s="124"/>
      <c r="AI3383" s="124"/>
      <c r="AJ3383" s="124"/>
      <c r="AK3383" s="124"/>
      <c r="AL3383" s="124"/>
      <c r="AM3383" s="124"/>
      <c r="AN3383" s="124"/>
      <c r="AO3383" s="124"/>
      <c r="AP3383" s="124"/>
      <c r="AQ3383" s="124"/>
      <c r="AR3383" s="124"/>
      <c r="AS3383" s="124"/>
      <c r="AT3383" s="124"/>
      <c r="AU3383" s="124"/>
      <c r="AV3383" s="124"/>
      <c r="AW3383" s="124"/>
      <c r="AX3383" s="124"/>
      <c r="AY3383" s="124"/>
      <c r="AZ3383" s="124"/>
      <c r="BA3383" s="124"/>
      <c r="BB3383" s="124"/>
    </row>
    <row r="3384" spans="2:54" ht="15" customHeight="1">
      <c r="B3384" s="1155"/>
      <c r="C3384" s="3016" t="s">
        <v>1133</v>
      </c>
      <c r="D3384" s="3016"/>
      <c r="E3384" s="1146" t="s">
        <v>1127</v>
      </c>
      <c r="F3384" s="1106"/>
      <c r="G3384" s="441" t="s">
        <v>93</v>
      </c>
      <c r="H3384" s="441" t="s">
        <v>1103</v>
      </c>
      <c r="I3384" s="441" t="s">
        <v>1128</v>
      </c>
      <c r="J3384" s="441" t="s">
        <v>112</v>
      </c>
      <c r="K3384" s="1111" t="s">
        <v>1133</v>
      </c>
      <c r="L3384" s="441" t="s">
        <v>1120</v>
      </c>
      <c r="M3384" s="441" t="str">
        <f t="shared" si="204"/>
        <v>&lt;INSERT CONNECTION POINT NAME&gt;</v>
      </c>
      <c r="N3384" s="1111" t="s">
        <v>1108</v>
      </c>
      <c r="O3384" s="1111" t="s">
        <v>1109</v>
      </c>
      <c r="P3384" s="1111"/>
      <c r="Q3384" s="2856"/>
      <c r="R3384" s="2098"/>
      <c r="S3384" s="2858"/>
      <c r="T3384" s="2858"/>
      <c r="U3384" s="2858"/>
      <c r="V3384" s="2858"/>
      <c r="W3384" s="2859"/>
      <c r="X3384" s="2859"/>
      <c r="Y3384" s="2859"/>
      <c r="Z3384" s="2859"/>
      <c r="AA3384" s="2860"/>
      <c r="AC3384" s="124"/>
      <c r="AD3384" s="124"/>
      <c r="AE3384" s="124"/>
      <c r="AF3384" s="124"/>
      <c r="AG3384" s="124"/>
      <c r="AH3384" s="124"/>
      <c r="AI3384" s="124"/>
      <c r="AJ3384" s="124"/>
      <c r="AK3384" s="124"/>
      <c r="AL3384" s="124"/>
      <c r="AM3384" s="124"/>
      <c r="AN3384" s="124"/>
      <c r="AO3384" s="124"/>
      <c r="AP3384" s="124"/>
      <c r="AQ3384" s="124"/>
      <c r="AR3384" s="124"/>
      <c r="AS3384" s="124"/>
      <c r="AT3384" s="124"/>
      <c r="AU3384" s="124"/>
      <c r="AV3384" s="124"/>
      <c r="AW3384" s="124"/>
      <c r="AX3384" s="124"/>
      <c r="AY3384" s="124"/>
      <c r="AZ3384" s="124"/>
      <c r="BA3384" s="124"/>
      <c r="BB3384" s="124"/>
    </row>
    <row r="3385" spans="2:54" ht="15" customHeight="1">
      <c r="B3385" s="1155"/>
      <c r="C3385" s="3017"/>
      <c r="D3385" s="3017"/>
      <c r="E3385" s="1146" t="s">
        <v>1130</v>
      </c>
      <c r="F3385" s="1106"/>
      <c r="G3385" s="441" t="s">
        <v>93</v>
      </c>
      <c r="H3385" s="441" t="s">
        <v>1103</v>
      </c>
      <c r="I3385" s="441" t="s">
        <v>1131</v>
      </c>
      <c r="J3385" s="441" t="s">
        <v>112</v>
      </c>
      <c r="K3385" s="1111" t="s">
        <v>1133</v>
      </c>
      <c r="L3385" s="441" t="s">
        <v>1120</v>
      </c>
      <c r="M3385" s="441" t="str">
        <f t="shared" si="204"/>
        <v>&lt;INSERT CONNECTION POINT NAME&gt;</v>
      </c>
      <c r="N3385" s="1111" t="s">
        <v>1108</v>
      </c>
      <c r="O3385" s="1111" t="s">
        <v>1109</v>
      </c>
      <c r="P3385" s="1111"/>
      <c r="Q3385" s="2856"/>
      <c r="R3385" s="2098"/>
      <c r="S3385" s="2858"/>
      <c r="T3385" s="2858"/>
      <c r="U3385" s="2858"/>
      <c r="V3385" s="2858"/>
      <c r="W3385" s="2859"/>
      <c r="X3385" s="2859"/>
      <c r="Y3385" s="2859"/>
      <c r="Z3385" s="2859"/>
      <c r="AA3385" s="2860"/>
      <c r="AC3385" s="124"/>
      <c r="AD3385" s="124"/>
      <c r="AE3385" s="124"/>
      <c r="AF3385" s="124"/>
      <c r="AG3385" s="124"/>
      <c r="AH3385" s="124"/>
      <c r="AI3385" s="124"/>
      <c r="AJ3385" s="124"/>
      <c r="AK3385" s="124"/>
      <c r="AL3385" s="124"/>
      <c r="AM3385" s="124"/>
      <c r="AN3385" s="124"/>
      <c r="AO3385" s="124"/>
      <c r="AP3385" s="124"/>
      <c r="AQ3385" s="124"/>
      <c r="AR3385" s="124"/>
      <c r="AS3385" s="124"/>
      <c r="AT3385" s="124"/>
      <c r="AU3385" s="124"/>
      <c r="AV3385" s="124"/>
      <c r="AW3385" s="124"/>
      <c r="AX3385" s="124"/>
      <c r="AY3385" s="124"/>
      <c r="AZ3385" s="124"/>
      <c r="BA3385" s="124"/>
      <c r="BB3385" s="124"/>
    </row>
    <row r="3386" spans="2:54" ht="15" customHeight="1">
      <c r="B3386" s="1155"/>
      <c r="C3386" s="3016" t="s">
        <v>1110</v>
      </c>
      <c r="D3386" s="3016"/>
      <c r="E3386" s="1146" t="s">
        <v>1127</v>
      </c>
      <c r="F3386" s="1106"/>
      <c r="G3386" s="441" t="s">
        <v>93</v>
      </c>
      <c r="H3386" s="441" t="s">
        <v>1103</v>
      </c>
      <c r="I3386" s="441" t="s">
        <v>1128</v>
      </c>
      <c r="J3386" s="441" t="s">
        <v>112</v>
      </c>
      <c r="K3386" s="1111" t="s">
        <v>1110</v>
      </c>
      <c r="L3386" s="441" t="s">
        <v>1120</v>
      </c>
      <c r="M3386" s="441" t="str">
        <f t="shared" si="204"/>
        <v>&lt;INSERT CONNECTION POINT NAME&gt;</v>
      </c>
      <c r="N3386" s="1111" t="s">
        <v>1111</v>
      </c>
      <c r="O3386" s="1112">
        <v>0</v>
      </c>
      <c r="P3386" s="1111"/>
      <c r="Q3386" s="2890"/>
      <c r="R3386" s="2093"/>
      <c r="S3386" s="2883"/>
      <c r="T3386" s="2883"/>
      <c r="U3386" s="2883"/>
      <c r="V3386" s="2883"/>
      <c r="W3386" s="2863"/>
      <c r="X3386" s="2863"/>
      <c r="Y3386" s="2863"/>
      <c r="Z3386" s="2863"/>
      <c r="AA3386" s="2864"/>
      <c r="AC3386" s="124"/>
      <c r="AD3386" s="124"/>
      <c r="AE3386" s="124"/>
      <c r="AF3386" s="124"/>
      <c r="AG3386" s="124"/>
      <c r="AH3386" s="124"/>
      <c r="AI3386" s="124"/>
      <c r="AJ3386" s="124"/>
      <c r="AK3386" s="124"/>
      <c r="AL3386" s="124"/>
      <c r="AM3386" s="124"/>
      <c r="AN3386" s="124"/>
      <c r="AO3386" s="124"/>
      <c r="AP3386" s="124"/>
      <c r="AQ3386" s="124"/>
      <c r="AR3386" s="124"/>
      <c r="AS3386" s="124"/>
      <c r="AT3386" s="124"/>
      <c r="AU3386" s="124"/>
      <c r="AV3386" s="124"/>
      <c r="AW3386" s="124"/>
      <c r="AX3386" s="124"/>
      <c r="AY3386" s="124"/>
      <c r="AZ3386" s="124"/>
      <c r="BA3386" s="124"/>
      <c r="BB3386" s="124"/>
    </row>
    <row r="3387" spans="2:54" ht="15" customHeight="1">
      <c r="B3387" s="1155"/>
      <c r="C3387" s="3017"/>
      <c r="D3387" s="3017"/>
      <c r="E3387" s="1146" t="s">
        <v>1130</v>
      </c>
      <c r="F3387" s="1106"/>
      <c r="G3387" s="441" t="s">
        <v>93</v>
      </c>
      <c r="H3387" s="441" t="s">
        <v>1103</v>
      </c>
      <c r="I3387" s="441" t="s">
        <v>1131</v>
      </c>
      <c r="J3387" s="441" t="s">
        <v>112</v>
      </c>
      <c r="K3387" s="1111" t="s">
        <v>1110</v>
      </c>
      <c r="L3387" s="441" t="s">
        <v>1120</v>
      </c>
      <c r="M3387" s="441" t="str">
        <f t="shared" si="204"/>
        <v>&lt;INSERT CONNECTION POINT NAME&gt;</v>
      </c>
      <c r="N3387" s="1111" t="s">
        <v>1111</v>
      </c>
      <c r="O3387" s="1112">
        <v>0</v>
      </c>
      <c r="P3387" s="1111"/>
      <c r="Q3387" s="2890"/>
      <c r="R3387" s="2093"/>
      <c r="S3387" s="2883"/>
      <c r="T3387" s="2883"/>
      <c r="U3387" s="2883"/>
      <c r="V3387" s="2883"/>
      <c r="W3387" s="2863"/>
      <c r="X3387" s="2863"/>
      <c r="Y3387" s="2863"/>
      <c r="Z3387" s="2863"/>
      <c r="AA3387" s="2864"/>
      <c r="AC3387" s="124"/>
      <c r="AD3387" s="124"/>
      <c r="AE3387" s="124"/>
      <c r="AF3387" s="124"/>
      <c r="AG3387" s="124"/>
      <c r="AH3387" s="124"/>
      <c r="AI3387" s="124"/>
      <c r="AJ3387" s="124"/>
      <c r="AK3387" s="124"/>
      <c r="AL3387" s="124"/>
      <c r="AM3387" s="124"/>
      <c r="AN3387" s="124"/>
      <c r="AO3387" s="124"/>
      <c r="AP3387" s="124"/>
      <c r="AQ3387" s="124"/>
      <c r="AR3387" s="124"/>
      <c r="AS3387" s="124"/>
      <c r="AT3387" s="124"/>
      <c r="AU3387" s="124"/>
      <c r="AV3387" s="124"/>
      <c r="AW3387" s="124"/>
      <c r="AX3387" s="124"/>
      <c r="AY3387" s="124"/>
      <c r="AZ3387" s="124"/>
      <c r="BA3387" s="124"/>
      <c r="BB3387" s="124"/>
    </row>
    <row r="3388" spans="2:54" ht="15" customHeight="1">
      <c r="B3388" s="1155"/>
      <c r="C3388" s="3016" t="s">
        <v>1112</v>
      </c>
      <c r="D3388" s="3016"/>
      <c r="E3388" s="1146" t="s">
        <v>1127</v>
      </c>
      <c r="F3388" s="1106"/>
      <c r="G3388" s="441" t="s">
        <v>93</v>
      </c>
      <c r="H3388" s="441" t="s">
        <v>1103</v>
      </c>
      <c r="I3388" s="441" t="s">
        <v>1128</v>
      </c>
      <c r="J3388" s="441" t="s">
        <v>112</v>
      </c>
      <c r="K3388" s="1111" t="s">
        <v>1112</v>
      </c>
      <c r="L3388" s="441" t="s">
        <v>1120</v>
      </c>
      <c r="M3388" s="441" t="str">
        <f t="shared" si="204"/>
        <v>&lt;INSERT CONNECTION POINT NAME&gt;</v>
      </c>
      <c r="N3388" s="1111" t="s">
        <v>1113</v>
      </c>
      <c r="O3388" s="1111" t="s">
        <v>1113</v>
      </c>
      <c r="P3388" s="1111"/>
      <c r="Q3388" s="2891"/>
      <c r="R3388" s="2866"/>
      <c r="S3388" s="2866"/>
      <c r="T3388" s="2866"/>
      <c r="U3388" s="2866"/>
      <c r="V3388" s="2866"/>
      <c r="W3388" s="2866"/>
      <c r="X3388" s="2866"/>
      <c r="Y3388" s="2866"/>
      <c r="Z3388" s="2866"/>
      <c r="AA3388" s="2099"/>
      <c r="AC3388" s="124"/>
      <c r="AD3388" s="124"/>
      <c r="AE3388" s="124"/>
      <c r="AF3388" s="124"/>
      <c r="AG3388" s="124"/>
      <c r="AH3388" s="124"/>
      <c r="AI3388" s="124"/>
      <c r="AJ3388" s="124"/>
      <c r="AK3388" s="124"/>
      <c r="AL3388" s="124"/>
      <c r="AM3388" s="124"/>
      <c r="AN3388" s="124"/>
      <c r="AO3388" s="124"/>
      <c r="AP3388" s="124"/>
      <c r="AQ3388" s="124"/>
      <c r="AR3388" s="124"/>
      <c r="AS3388" s="124"/>
      <c r="AT3388" s="124"/>
      <c r="AU3388" s="124"/>
      <c r="AV3388" s="124"/>
      <c r="AW3388" s="124"/>
      <c r="AX3388" s="124"/>
      <c r="AY3388" s="124"/>
      <c r="AZ3388" s="124"/>
      <c r="BA3388" s="124"/>
      <c r="BB3388" s="124"/>
    </row>
    <row r="3389" spans="2:54" ht="15" customHeight="1">
      <c r="B3389" s="1155"/>
      <c r="C3389" s="3017"/>
      <c r="D3389" s="3017"/>
      <c r="E3389" s="1146" t="s">
        <v>1130</v>
      </c>
      <c r="F3389" s="1106"/>
      <c r="G3389" s="441" t="s">
        <v>93</v>
      </c>
      <c r="H3389" s="441" t="s">
        <v>1103</v>
      </c>
      <c r="I3389" s="441" t="s">
        <v>1131</v>
      </c>
      <c r="J3389" s="441" t="s">
        <v>112</v>
      </c>
      <c r="K3389" s="1111" t="s">
        <v>1112</v>
      </c>
      <c r="L3389" s="441" t="s">
        <v>1120</v>
      </c>
      <c r="M3389" s="441" t="str">
        <f t="shared" si="204"/>
        <v>&lt;INSERT CONNECTION POINT NAME&gt;</v>
      </c>
      <c r="N3389" s="1111" t="s">
        <v>1113</v>
      </c>
      <c r="O3389" s="1111" t="s">
        <v>1113</v>
      </c>
      <c r="P3389" s="1111"/>
      <c r="Q3389" s="2891"/>
      <c r="R3389" s="2866"/>
      <c r="S3389" s="2866"/>
      <c r="T3389" s="2866"/>
      <c r="U3389" s="2866"/>
      <c r="V3389" s="2866"/>
      <c r="W3389" s="2866"/>
      <c r="X3389" s="2866"/>
      <c r="Y3389" s="2866"/>
      <c r="Z3389" s="2866"/>
      <c r="AA3389" s="2099"/>
      <c r="AC3389" s="124"/>
      <c r="AD3389" s="124"/>
      <c r="AE3389" s="124"/>
      <c r="AF3389" s="124"/>
      <c r="AG3389" s="124"/>
      <c r="AH3389" s="124"/>
      <c r="AI3389" s="124"/>
      <c r="AJ3389" s="124"/>
      <c r="AK3389" s="124"/>
      <c r="AL3389" s="124"/>
      <c r="AM3389" s="124"/>
      <c r="AN3389" s="124"/>
      <c r="AO3389" s="124"/>
      <c r="AP3389" s="124"/>
      <c r="AQ3389" s="124"/>
      <c r="AR3389" s="124"/>
      <c r="AS3389" s="124"/>
      <c r="AT3389" s="124"/>
      <c r="AU3389" s="124"/>
      <c r="AV3389" s="124"/>
      <c r="AW3389" s="124"/>
      <c r="AX3389" s="124"/>
      <c r="AY3389" s="124"/>
      <c r="AZ3389" s="124"/>
      <c r="BA3389" s="124"/>
      <c r="BB3389" s="124"/>
    </row>
    <row r="3390" spans="2:54" ht="15" customHeight="1">
      <c r="B3390" s="1155"/>
      <c r="C3390" s="3016" t="s">
        <v>1134</v>
      </c>
      <c r="D3390" s="3016" t="s">
        <v>833</v>
      </c>
      <c r="E3390" s="1146" t="s">
        <v>1127</v>
      </c>
      <c r="F3390" s="1106"/>
      <c r="G3390" s="441" t="s">
        <v>93</v>
      </c>
      <c r="H3390" s="441" t="s">
        <v>1103</v>
      </c>
      <c r="I3390" s="441" t="s">
        <v>1128</v>
      </c>
      <c r="J3390" s="441" t="s">
        <v>112</v>
      </c>
      <c r="K3390" s="1111" t="s">
        <v>1134</v>
      </c>
      <c r="L3390" s="441" t="s">
        <v>1120</v>
      </c>
      <c r="M3390" s="441" t="str">
        <f t="shared" si="204"/>
        <v>&lt;INSERT CONNECTION POINT NAME&gt;</v>
      </c>
      <c r="N3390" s="1111" t="s">
        <v>1115</v>
      </c>
      <c r="O3390" s="1111" t="s">
        <v>833</v>
      </c>
      <c r="P3390" s="1111"/>
      <c r="Q3390" s="2892"/>
      <c r="R3390" s="2096"/>
      <c r="S3390" s="2870"/>
      <c r="T3390" s="2870"/>
      <c r="U3390" s="2870"/>
      <c r="V3390" s="2870"/>
      <c r="W3390" s="2870"/>
      <c r="X3390" s="2870"/>
      <c r="Y3390" s="2870"/>
      <c r="Z3390" s="2870"/>
      <c r="AA3390" s="2871"/>
      <c r="AC3390" s="124"/>
      <c r="AD3390" s="124"/>
      <c r="AE3390" s="124"/>
      <c r="AF3390" s="124"/>
      <c r="AG3390" s="124"/>
      <c r="AH3390" s="124"/>
      <c r="AI3390" s="124"/>
      <c r="AJ3390" s="124"/>
      <c r="AK3390" s="124"/>
      <c r="AL3390" s="124"/>
      <c r="AM3390" s="124"/>
      <c r="AN3390" s="124"/>
      <c r="AO3390" s="124"/>
      <c r="AP3390" s="124"/>
      <c r="AQ3390" s="124"/>
      <c r="AR3390" s="124"/>
      <c r="AS3390" s="124"/>
      <c r="AT3390" s="124"/>
      <c r="AU3390" s="124"/>
      <c r="AV3390" s="124"/>
      <c r="AW3390" s="124"/>
      <c r="AX3390" s="124"/>
      <c r="AY3390" s="124"/>
      <c r="AZ3390" s="124"/>
      <c r="BA3390" s="124"/>
      <c r="BB3390" s="124"/>
    </row>
    <row r="3391" spans="2:54" ht="15" customHeight="1">
      <c r="B3391" s="1155"/>
      <c r="C3391" s="3017"/>
      <c r="D3391" s="3017"/>
      <c r="E3391" s="1146" t="s">
        <v>1130</v>
      </c>
      <c r="F3391" s="1106"/>
      <c r="G3391" s="441" t="s">
        <v>93</v>
      </c>
      <c r="H3391" s="441" t="s">
        <v>1103</v>
      </c>
      <c r="I3391" s="441" t="s">
        <v>1131</v>
      </c>
      <c r="J3391" s="441" t="s">
        <v>112</v>
      </c>
      <c r="K3391" s="1111" t="s">
        <v>1134</v>
      </c>
      <c r="L3391" s="441" t="s">
        <v>1120</v>
      </c>
      <c r="M3391" s="441" t="str">
        <f t="shared" si="204"/>
        <v>&lt;INSERT CONNECTION POINT NAME&gt;</v>
      </c>
      <c r="N3391" s="1111" t="s">
        <v>1115</v>
      </c>
      <c r="O3391" s="1111" t="s">
        <v>833</v>
      </c>
      <c r="P3391" s="1111"/>
      <c r="Q3391" s="2892"/>
      <c r="R3391" s="2096"/>
      <c r="S3391" s="2870"/>
      <c r="T3391" s="2870"/>
      <c r="U3391" s="2870"/>
      <c r="V3391" s="2870"/>
      <c r="W3391" s="2870"/>
      <c r="X3391" s="2870"/>
      <c r="Y3391" s="2870"/>
      <c r="Z3391" s="2870"/>
      <c r="AA3391" s="2871"/>
      <c r="AC3391" s="124"/>
      <c r="AD3391" s="124"/>
      <c r="AE3391" s="124"/>
      <c r="AF3391" s="124"/>
      <c r="AG3391" s="124"/>
      <c r="AH3391" s="124"/>
      <c r="AI3391" s="124"/>
      <c r="AJ3391" s="124"/>
      <c r="AK3391" s="124"/>
      <c r="AL3391" s="124"/>
      <c r="AM3391" s="124"/>
      <c r="AN3391" s="124"/>
      <c r="AO3391" s="124"/>
      <c r="AP3391" s="124"/>
      <c r="AQ3391" s="124"/>
      <c r="AR3391" s="124"/>
      <c r="AS3391" s="124"/>
      <c r="AT3391" s="124"/>
      <c r="AU3391" s="124"/>
      <c r="AV3391" s="124"/>
      <c r="AW3391" s="124"/>
      <c r="AX3391" s="124"/>
      <c r="AY3391" s="124"/>
      <c r="AZ3391" s="124"/>
      <c r="BA3391" s="124"/>
      <c r="BB3391" s="124"/>
    </row>
    <row r="3392" spans="2:54" ht="15" customHeight="1">
      <c r="B3392" s="1155"/>
      <c r="C3392" s="3016" t="s">
        <v>1135</v>
      </c>
      <c r="D3392" s="3016" t="s">
        <v>833</v>
      </c>
      <c r="E3392" s="1146" t="s">
        <v>1127</v>
      </c>
      <c r="F3392" s="1106"/>
      <c r="G3392" s="441" t="s">
        <v>93</v>
      </c>
      <c r="H3392" s="441" t="s">
        <v>1103</v>
      </c>
      <c r="I3392" s="441" t="s">
        <v>1128</v>
      </c>
      <c r="J3392" s="441" t="s">
        <v>112</v>
      </c>
      <c r="K3392" s="1111" t="s">
        <v>1135</v>
      </c>
      <c r="L3392" s="441" t="s">
        <v>1120</v>
      </c>
      <c r="M3392" s="441" t="str">
        <f t="shared" si="204"/>
        <v>&lt;INSERT CONNECTION POINT NAME&gt;</v>
      </c>
      <c r="N3392" s="1111" t="s">
        <v>1106</v>
      </c>
      <c r="O3392" s="1111" t="s">
        <v>833</v>
      </c>
      <c r="P3392" s="1111"/>
      <c r="Q3392" s="2892"/>
      <c r="R3392" s="2096"/>
      <c r="S3392" s="2870"/>
      <c r="T3392" s="2870"/>
      <c r="U3392" s="2870"/>
      <c r="V3392" s="2870"/>
      <c r="W3392" s="2870"/>
      <c r="X3392" s="2870"/>
      <c r="Y3392" s="2870"/>
      <c r="Z3392" s="2870"/>
      <c r="AA3392" s="2871"/>
      <c r="AC3392" s="124"/>
      <c r="AD3392" s="124"/>
      <c r="AE3392" s="124"/>
      <c r="AF3392" s="124"/>
      <c r="AG3392" s="124"/>
      <c r="AH3392" s="124"/>
      <c r="AI3392" s="124"/>
      <c r="AJ3392" s="124"/>
      <c r="AK3392" s="124"/>
      <c r="AL3392" s="124"/>
      <c r="AM3392" s="124"/>
      <c r="AN3392" s="124"/>
      <c r="AO3392" s="124"/>
      <c r="AP3392" s="124"/>
      <c r="AQ3392" s="124"/>
      <c r="AR3392" s="124"/>
      <c r="AS3392" s="124"/>
      <c r="AT3392" s="124"/>
      <c r="AU3392" s="124"/>
      <c r="AV3392" s="124"/>
      <c r="AW3392" s="124"/>
      <c r="AX3392" s="124"/>
      <c r="AY3392" s="124"/>
      <c r="AZ3392" s="124"/>
      <c r="BA3392" s="124"/>
      <c r="BB3392" s="124"/>
    </row>
    <row r="3393" spans="2:54" ht="15" customHeight="1">
      <c r="B3393" s="1155"/>
      <c r="C3393" s="3017"/>
      <c r="D3393" s="3017"/>
      <c r="E3393" s="1146" t="s">
        <v>1130</v>
      </c>
      <c r="F3393" s="1106"/>
      <c r="G3393" s="441" t="s">
        <v>93</v>
      </c>
      <c r="H3393" s="441" t="s">
        <v>1103</v>
      </c>
      <c r="I3393" s="441" t="s">
        <v>1131</v>
      </c>
      <c r="J3393" s="441" t="s">
        <v>112</v>
      </c>
      <c r="K3393" s="1111" t="s">
        <v>1135</v>
      </c>
      <c r="L3393" s="441" t="s">
        <v>1120</v>
      </c>
      <c r="M3393" s="441" t="str">
        <f t="shared" si="204"/>
        <v>&lt;INSERT CONNECTION POINT NAME&gt;</v>
      </c>
      <c r="N3393" s="1111" t="s">
        <v>1106</v>
      </c>
      <c r="O3393" s="1111" t="s">
        <v>833</v>
      </c>
      <c r="P3393" s="1111"/>
      <c r="Q3393" s="2892"/>
      <c r="R3393" s="2096"/>
      <c r="S3393" s="2870"/>
      <c r="T3393" s="2870"/>
      <c r="U3393" s="2870"/>
      <c r="V3393" s="2870"/>
      <c r="W3393" s="2870"/>
      <c r="X3393" s="2870"/>
      <c r="Y3393" s="2870"/>
      <c r="Z3393" s="2870"/>
      <c r="AA3393" s="2871"/>
      <c r="AC3393" s="124"/>
      <c r="AD3393" s="124"/>
      <c r="AE3393" s="124"/>
      <c r="AF3393" s="124"/>
      <c r="AG3393" s="124"/>
      <c r="AH3393" s="124"/>
      <c r="AI3393" s="124"/>
      <c r="AJ3393" s="124"/>
      <c r="AK3393" s="124"/>
      <c r="AL3393" s="124"/>
      <c r="AM3393" s="124"/>
      <c r="AN3393" s="124"/>
      <c r="AO3393" s="124"/>
      <c r="AP3393" s="124"/>
      <c r="AQ3393" s="124"/>
      <c r="AR3393" s="124"/>
      <c r="AS3393" s="124"/>
      <c r="AT3393" s="124"/>
      <c r="AU3393" s="124"/>
      <c r="AV3393" s="124"/>
      <c r="AW3393" s="124"/>
      <c r="AX3393" s="124"/>
      <c r="AY3393" s="124"/>
      <c r="AZ3393" s="124"/>
      <c r="BA3393" s="124"/>
      <c r="BB3393" s="124"/>
    </row>
    <row r="3394" spans="2:54" ht="15" customHeight="1">
      <c r="B3394" s="1155"/>
      <c r="C3394" s="3016" t="s">
        <v>1135</v>
      </c>
      <c r="D3394" s="3016" t="s">
        <v>842</v>
      </c>
      <c r="E3394" s="1146" t="s">
        <v>1127</v>
      </c>
      <c r="F3394" s="1106"/>
      <c r="G3394" s="441" t="s">
        <v>93</v>
      </c>
      <c r="H3394" s="441" t="s">
        <v>1103</v>
      </c>
      <c r="I3394" s="441" t="s">
        <v>1128</v>
      </c>
      <c r="J3394" s="441" t="s">
        <v>112</v>
      </c>
      <c r="K3394" s="1111" t="s">
        <v>1135</v>
      </c>
      <c r="L3394" s="441" t="s">
        <v>1120</v>
      </c>
      <c r="M3394" s="441" t="str">
        <f t="shared" si="204"/>
        <v>&lt;INSERT CONNECTION POINT NAME&gt;</v>
      </c>
      <c r="N3394" s="1111" t="s">
        <v>1106</v>
      </c>
      <c r="O3394" s="1111" t="s">
        <v>842</v>
      </c>
      <c r="P3394" s="1111"/>
      <c r="Q3394" s="2892"/>
      <c r="R3394" s="2096"/>
      <c r="S3394" s="2870"/>
      <c r="T3394" s="2870"/>
      <c r="U3394" s="2870"/>
      <c r="V3394" s="2870"/>
      <c r="W3394" s="2870"/>
      <c r="X3394" s="2870"/>
      <c r="Y3394" s="2870"/>
      <c r="Z3394" s="2870"/>
      <c r="AA3394" s="2871"/>
      <c r="AC3394" s="124"/>
      <c r="AD3394" s="124"/>
      <c r="AE3394" s="124"/>
      <c r="AF3394" s="124"/>
      <c r="AG3394" s="124"/>
      <c r="AH3394" s="124"/>
      <c r="AI3394" s="124"/>
      <c r="AJ3394" s="124"/>
      <c r="AK3394" s="124"/>
      <c r="AL3394" s="124"/>
      <c r="AM3394" s="124"/>
      <c r="AN3394" s="124"/>
      <c r="AO3394" s="124"/>
      <c r="AP3394" s="124"/>
      <c r="AQ3394" s="124"/>
      <c r="AR3394" s="124"/>
      <c r="AS3394" s="124"/>
      <c r="AT3394" s="124"/>
      <c r="AU3394" s="124"/>
      <c r="AV3394" s="124"/>
      <c r="AW3394" s="124"/>
      <c r="AX3394" s="124"/>
      <c r="AY3394" s="124"/>
      <c r="AZ3394" s="124"/>
      <c r="BA3394" s="124"/>
      <c r="BB3394" s="124"/>
    </row>
    <row r="3395" spans="2:54" ht="15" customHeight="1">
      <c r="B3395" s="1155"/>
      <c r="C3395" s="3017"/>
      <c r="D3395" s="3017"/>
      <c r="E3395" s="1146" t="s">
        <v>1130</v>
      </c>
      <c r="F3395" s="1106"/>
      <c r="G3395" s="441" t="s">
        <v>93</v>
      </c>
      <c r="H3395" s="441" t="s">
        <v>1103</v>
      </c>
      <c r="I3395" s="441" t="s">
        <v>1131</v>
      </c>
      <c r="J3395" s="441" t="s">
        <v>112</v>
      </c>
      <c r="K3395" s="1111" t="s">
        <v>1135</v>
      </c>
      <c r="L3395" s="441" t="s">
        <v>1120</v>
      </c>
      <c r="M3395" s="441" t="str">
        <f t="shared" si="204"/>
        <v>&lt;INSERT CONNECTION POINT NAME&gt;</v>
      </c>
      <c r="N3395" s="1111" t="s">
        <v>1106</v>
      </c>
      <c r="O3395" s="1111" t="s">
        <v>842</v>
      </c>
      <c r="P3395" s="1111"/>
      <c r="Q3395" s="2892"/>
      <c r="R3395" s="2096"/>
      <c r="S3395" s="2870"/>
      <c r="T3395" s="2870"/>
      <c r="U3395" s="2870"/>
      <c r="V3395" s="2870"/>
      <c r="W3395" s="2870"/>
      <c r="X3395" s="2870"/>
      <c r="Y3395" s="2870"/>
      <c r="Z3395" s="2870"/>
      <c r="AA3395" s="2871"/>
      <c r="AC3395" s="124"/>
      <c r="AD3395" s="124"/>
      <c r="AE3395" s="124"/>
      <c r="AF3395" s="124"/>
      <c r="AG3395" s="124"/>
      <c r="AH3395" s="124"/>
      <c r="AI3395" s="124"/>
      <c r="AJ3395" s="124"/>
      <c r="AK3395" s="124"/>
      <c r="AL3395" s="124"/>
      <c r="AM3395" s="124"/>
      <c r="AN3395" s="124"/>
      <c r="AO3395" s="124"/>
      <c r="AP3395" s="124"/>
      <c r="AQ3395" s="124"/>
      <c r="AR3395" s="124"/>
      <c r="AS3395" s="124"/>
      <c r="AT3395" s="124"/>
      <c r="AU3395" s="124"/>
      <c r="AV3395" s="124"/>
      <c r="AW3395" s="124"/>
      <c r="AX3395" s="124"/>
      <c r="AY3395" s="124"/>
      <c r="AZ3395" s="124"/>
      <c r="BA3395" s="124"/>
      <c r="BB3395" s="124"/>
    </row>
    <row r="3396" spans="2:54" ht="15" customHeight="1">
      <c r="B3396" s="1155"/>
      <c r="C3396" s="3016" t="s">
        <v>1136</v>
      </c>
      <c r="D3396" s="3016" t="s">
        <v>833</v>
      </c>
      <c r="E3396" s="1146" t="s">
        <v>1127</v>
      </c>
      <c r="F3396" s="1106"/>
      <c r="G3396" s="441" t="s">
        <v>93</v>
      </c>
      <c r="H3396" s="441" t="s">
        <v>1103</v>
      </c>
      <c r="I3396" s="441" t="s">
        <v>1128</v>
      </c>
      <c r="J3396" s="441" t="s">
        <v>112</v>
      </c>
      <c r="K3396" s="1111" t="s">
        <v>1136</v>
      </c>
      <c r="L3396" s="441" t="s">
        <v>1120</v>
      </c>
      <c r="M3396" s="441" t="str">
        <f t="shared" si="204"/>
        <v>&lt;INSERT CONNECTION POINT NAME&gt;</v>
      </c>
      <c r="N3396" s="1111" t="s">
        <v>1106</v>
      </c>
      <c r="O3396" s="1111" t="s">
        <v>833</v>
      </c>
      <c r="P3396" s="1111"/>
      <c r="Q3396" s="2892"/>
      <c r="R3396" s="2096"/>
      <c r="S3396" s="2870"/>
      <c r="T3396" s="2870"/>
      <c r="U3396" s="2870"/>
      <c r="V3396" s="2870"/>
      <c r="W3396" s="2870"/>
      <c r="X3396" s="2870"/>
      <c r="Y3396" s="2870"/>
      <c r="Z3396" s="2870"/>
      <c r="AA3396" s="2871"/>
      <c r="AC3396" s="124"/>
      <c r="AD3396" s="124"/>
      <c r="AE3396" s="124"/>
      <c r="AF3396" s="124"/>
      <c r="AG3396" s="124"/>
      <c r="AH3396" s="124"/>
      <c r="AI3396" s="124"/>
      <c r="AJ3396" s="124"/>
      <c r="AK3396" s="124"/>
      <c r="AL3396" s="124"/>
      <c r="AM3396" s="124"/>
      <c r="AN3396" s="124"/>
      <c r="AO3396" s="124"/>
      <c r="AP3396" s="124"/>
      <c r="AQ3396" s="124"/>
      <c r="AR3396" s="124"/>
      <c r="AS3396" s="124"/>
      <c r="AT3396" s="124"/>
      <c r="AU3396" s="124"/>
      <c r="AV3396" s="124"/>
      <c r="AW3396" s="124"/>
      <c r="AX3396" s="124"/>
      <c r="AY3396" s="124"/>
      <c r="AZ3396" s="124"/>
      <c r="BA3396" s="124"/>
      <c r="BB3396" s="124"/>
    </row>
    <row r="3397" spans="2:54" ht="15" customHeight="1">
      <c r="B3397" s="1155"/>
      <c r="C3397" s="3017"/>
      <c r="D3397" s="3017"/>
      <c r="E3397" s="1146" t="s">
        <v>1130</v>
      </c>
      <c r="F3397" s="1106"/>
      <c r="G3397" s="441" t="s">
        <v>93</v>
      </c>
      <c r="H3397" s="441" t="s">
        <v>1103</v>
      </c>
      <c r="I3397" s="441" t="s">
        <v>1131</v>
      </c>
      <c r="J3397" s="441" t="s">
        <v>112</v>
      </c>
      <c r="K3397" s="1111" t="s">
        <v>1136</v>
      </c>
      <c r="L3397" s="441" t="s">
        <v>1120</v>
      </c>
      <c r="M3397" s="441" t="str">
        <f t="shared" si="204"/>
        <v>&lt;INSERT CONNECTION POINT NAME&gt;</v>
      </c>
      <c r="N3397" s="1111" t="s">
        <v>1106</v>
      </c>
      <c r="O3397" s="1111" t="s">
        <v>833</v>
      </c>
      <c r="P3397" s="1111"/>
      <c r="Q3397" s="2100"/>
      <c r="R3397" s="2101"/>
      <c r="S3397" s="2102"/>
      <c r="T3397" s="2102"/>
      <c r="U3397" s="2102"/>
      <c r="V3397" s="2102"/>
      <c r="W3397" s="2102"/>
      <c r="X3397" s="2102"/>
      <c r="Y3397" s="2102"/>
      <c r="Z3397" s="2102"/>
      <c r="AA3397" s="2103"/>
      <c r="AC3397" s="124"/>
      <c r="AD3397" s="124"/>
      <c r="AE3397" s="124"/>
      <c r="AF3397" s="124"/>
      <c r="AG3397" s="124"/>
      <c r="AH3397" s="124"/>
      <c r="AI3397" s="124"/>
      <c r="AJ3397" s="124"/>
      <c r="AK3397" s="124"/>
      <c r="AL3397" s="124"/>
      <c r="AM3397" s="124"/>
      <c r="AN3397" s="124"/>
      <c r="AO3397" s="124"/>
      <c r="AP3397" s="124"/>
      <c r="AQ3397" s="124"/>
      <c r="AR3397" s="124"/>
      <c r="AS3397" s="124"/>
      <c r="AT3397" s="124"/>
      <c r="AU3397" s="124"/>
      <c r="AV3397" s="124"/>
      <c r="AW3397" s="124"/>
      <c r="AX3397" s="124"/>
      <c r="AY3397" s="124"/>
      <c r="AZ3397" s="124"/>
      <c r="BA3397" s="124"/>
      <c r="BB3397" s="124"/>
    </row>
    <row r="3398" spans="2:54" ht="15" customHeight="1">
      <c r="B3398" s="1155"/>
      <c r="C3398" s="3016" t="s">
        <v>1136</v>
      </c>
      <c r="D3398" s="3016" t="s">
        <v>842</v>
      </c>
      <c r="E3398" s="1146" t="s">
        <v>1127</v>
      </c>
      <c r="F3398" s="1106"/>
      <c r="G3398" s="441" t="s">
        <v>93</v>
      </c>
      <c r="H3398" s="441" t="s">
        <v>1103</v>
      </c>
      <c r="I3398" s="441" t="s">
        <v>1128</v>
      </c>
      <c r="J3398" s="441" t="s">
        <v>112</v>
      </c>
      <c r="K3398" s="1111" t="s">
        <v>1136</v>
      </c>
      <c r="L3398" s="441" t="s">
        <v>1120</v>
      </c>
      <c r="M3398" s="441" t="str">
        <f t="shared" si="204"/>
        <v>&lt;INSERT CONNECTION POINT NAME&gt;</v>
      </c>
      <c r="N3398" s="1111" t="s">
        <v>1106</v>
      </c>
      <c r="O3398" s="1111" t="s">
        <v>842</v>
      </c>
      <c r="P3398" s="1111"/>
      <c r="Q3398" s="2100"/>
      <c r="R3398" s="2101"/>
      <c r="S3398" s="2102"/>
      <c r="T3398" s="2102"/>
      <c r="U3398" s="2102"/>
      <c r="V3398" s="2102"/>
      <c r="W3398" s="2102"/>
      <c r="X3398" s="2102"/>
      <c r="Y3398" s="2102"/>
      <c r="Z3398" s="2102"/>
      <c r="AA3398" s="2103"/>
      <c r="AC3398" s="124"/>
      <c r="AD3398" s="124"/>
      <c r="AE3398" s="124"/>
      <c r="AF3398" s="124"/>
      <c r="AG3398" s="124"/>
      <c r="AH3398" s="124"/>
      <c r="AI3398" s="124"/>
      <c r="AJ3398" s="124"/>
      <c r="AK3398" s="124"/>
      <c r="AL3398" s="124"/>
      <c r="AM3398" s="124"/>
      <c r="AN3398" s="124"/>
      <c r="AO3398" s="124"/>
      <c r="AP3398" s="124"/>
      <c r="AQ3398" s="124"/>
      <c r="AR3398" s="124"/>
      <c r="AS3398" s="124"/>
      <c r="AT3398" s="124"/>
      <c r="AU3398" s="124"/>
      <c r="AV3398" s="124"/>
      <c r="AW3398" s="124"/>
      <c r="AX3398" s="124"/>
      <c r="AY3398" s="124"/>
      <c r="AZ3398" s="124"/>
      <c r="BA3398" s="124"/>
      <c r="BB3398" s="124"/>
    </row>
    <row r="3399" spans="2:54" ht="15" customHeight="1" thickBot="1">
      <c r="B3399" s="2872"/>
      <c r="C3399" s="3018"/>
      <c r="D3399" s="3018"/>
      <c r="E3399" s="2873" t="s">
        <v>1130</v>
      </c>
      <c r="F3399" s="1106"/>
      <c r="G3399" s="441" t="s">
        <v>93</v>
      </c>
      <c r="H3399" s="441" t="s">
        <v>1103</v>
      </c>
      <c r="I3399" s="441" t="s">
        <v>1131</v>
      </c>
      <c r="J3399" s="441" t="s">
        <v>112</v>
      </c>
      <c r="K3399" s="1111" t="s">
        <v>1136</v>
      </c>
      <c r="L3399" s="441" t="s">
        <v>1120</v>
      </c>
      <c r="M3399" s="441" t="str">
        <f t="shared" si="204"/>
        <v>&lt;INSERT CONNECTION POINT NAME&gt;</v>
      </c>
      <c r="N3399" s="1111" t="s">
        <v>1106</v>
      </c>
      <c r="O3399" s="1111" t="s">
        <v>842</v>
      </c>
      <c r="P3399" s="1111"/>
      <c r="Q3399" s="2893"/>
      <c r="R3399" s="2894"/>
      <c r="S3399" s="2877"/>
      <c r="T3399" s="2877"/>
      <c r="U3399" s="2877"/>
      <c r="V3399" s="2877"/>
      <c r="W3399" s="2877"/>
      <c r="X3399" s="2877"/>
      <c r="Y3399" s="2877"/>
      <c r="Z3399" s="2877"/>
      <c r="AA3399" s="2878"/>
      <c r="AC3399" s="124"/>
      <c r="AD3399" s="124"/>
      <c r="AE3399" s="124"/>
      <c r="AF3399" s="124"/>
      <c r="AG3399" s="124"/>
      <c r="AH3399" s="124"/>
      <c r="AI3399" s="124"/>
      <c r="AJ3399" s="124"/>
      <c r="AK3399" s="124"/>
      <c r="AL3399" s="124"/>
      <c r="AM3399" s="124"/>
      <c r="AN3399" s="124"/>
      <c r="AO3399" s="124"/>
      <c r="AP3399" s="124"/>
      <c r="AQ3399" s="124"/>
      <c r="AR3399" s="124"/>
      <c r="AS3399" s="124"/>
      <c r="AT3399" s="124"/>
      <c r="AU3399" s="124"/>
      <c r="AV3399" s="124"/>
      <c r="AW3399" s="124"/>
      <c r="AX3399" s="124"/>
      <c r="AY3399" s="124"/>
      <c r="AZ3399" s="124"/>
      <c r="BA3399" s="124"/>
      <c r="BB3399" s="124"/>
    </row>
    <row r="3400" spans="2:54" ht="15" customHeight="1">
      <c r="B3400" s="1145" t="s">
        <v>1125</v>
      </c>
      <c r="C3400" s="3019" t="s">
        <v>1126</v>
      </c>
      <c r="D3400" s="3019" t="s">
        <v>842</v>
      </c>
      <c r="E3400" s="1146" t="s">
        <v>1127</v>
      </c>
      <c r="F3400" s="1106"/>
      <c r="G3400" s="441" t="s">
        <v>93</v>
      </c>
      <c r="H3400" s="441" t="s">
        <v>1103</v>
      </c>
      <c r="I3400" s="441" t="s">
        <v>1128</v>
      </c>
      <c r="J3400" s="441" t="s">
        <v>112</v>
      </c>
      <c r="K3400" s="441" t="s">
        <v>1126</v>
      </c>
      <c r="L3400" s="441" t="s">
        <v>1120</v>
      </c>
      <c r="M3400" s="441" t="str">
        <f t="shared" ref="M3400" si="207">B3400</f>
        <v>&lt;INSERT CONNECTION POINT NAME&gt;</v>
      </c>
      <c r="N3400" s="441" t="s">
        <v>1129</v>
      </c>
      <c r="O3400" s="441" t="s">
        <v>842</v>
      </c>
      <c r="P3400" s="1111"/>
      <c r="Q3400" s="1147"/>
      <c r="R3400" s="1148"/>
      <c r="S3400" s="1149"/>
      <c r="T3400" s="1149"/>
      <c r="U3400" s="1149"/>
      <c r="V3400" s="1149"/>
      <c r="W3400" s="1149"/>
      <c r="X3400" s="1149"/>
      <c r="Y3400" s="1149"/>
      <c r="Z3400" s="1149"/>
      <c r="AA3400" s="1150"/>
      <c r="AB3400" s="1125"/>
      <c r="AC3400" s="1151"/>
      <c r="AD3400" s="1152"/>
      <c r="AE3400" s="1153"/>
      <c r="AF3400" s="1153"/>
      <c r="AG3400" s="1153"/>
      <c r="AH3400" s="124"/>
      <c r="AI3400" s="124"/>
      <c r="AJ3400" s="124"/>
      <c r="AK3400" s="124"/>
      <c r="AL3400" s="124"/>
      <c r="AM3400" s="124"/>
      <c r="AN3400" s="124"/>
      <c r="AO3400" s="124"/>
      <c r="AP3400" s="124"/>
      <c r="AQ3400" s="1153"/>
      <c r="AR3400" s="1154"/>
      <c r="AS3400" s="1154"/>
      <c r="AT3400" s="1154"/>
      <c r="AU3400" s="1154"/>
      <c r="AV3400" s="1154"/>
      <c r="AW3400" s="1154"/>
      <c r="AX3400" s="1154"/>
      <c r="AY3400" s="1154"/>
      <c r="AZ3400" s="1154"/>
      <c r="BA3400" s="1154"/>
      <c r="BB3400" s="1154"/>
    </row>
    <row r="3401" spans="2:54" ht="15" customHeight="1">
      <c r="B3401" s="1155"/>
      <c r="C3401" s="3017"/>
      <c r="D3401" s="3017"/>
      <c r="E3401" s="1146" t="s">
        <v>1130</v>
      </c>
      <c r="F3401" s="1106"/>
      <c r="G3401" s="441" t="s">
        <v>93</v>
      </c>
      <c r="H3401" s="441" t="s">
        <v>1103</v>
      </c>
      <c r="I3401" s="441" t="s">
        <v>1131</v>
      </c>
      <c r="J3401" s="441" t="s">
        <v>112</v>
      </c>
      <c r="K3401" s="441" t="s">
        <v>1126</v>
      </c>
      <c r="L3401" s="441" t="s">
        <v>1120</v>
      </c>
      <c r="M3401" s="441" t="str">
        <f t="shared" si="204"/>
        <v>&lt;INSERT CONNECTION POINT NAME&gt;</v>
      </c>
      <c r="N3401" s="441" t="s">
        <v>1129</v>
      </c>
      <c r="O3401" s="441" t="s">
        <v>842</v>
      </c>
      <c r="P3401" s="1111"/>
      <c r="Q3401" s="1156"/>
      <c r="R3401" s="1157"/>
      <c r="S3401" s="1158"/>
      <c r="T3401" s="1158"/>
      <c r="U3401" s="1158"/>
      <c r="V3401" s="1158"/>
      <c r="W3401" s="1158"/>
      <c r="X3401" s="1158"/>
      <c r="Y3401" s="1158"/>
      <c r="Z3401" s="1158"/>
      <c r="AA3401" s="1159"/>
      <c r="AB3401" s="1125"/>
      <c r="AC3401" s="1151"/>
      <c r="AD3401" s="1152"/>
      <c r="AE3401" s="1153"/>
      <c r="AF3401" s="1153"/>
      <c r="AG3401" s="1153"/>
      <c r="AH3401" s="124"/>
      <c r="AI3401" s="124"/>
      <c r="AJ3401" s="124"/>
      <c r="AK3401" s="124"/>
      <c r="AL3401" s="124"/>
      <c r="AM3401" s="124"/>
      <c r="AN3401" s="124"/>
      <c r="AO3401" s="124"/>
      <c r="AP3401" s="124"/>
      <c r="AQ3401" s="1153"/>
      <c r="AR3401" s="1154"/>
      <c r="AS3401" s="1154"/>
      <c r="AT3401" s="1154"/>
      <c r="AU3401" s="1154"/>
      <c r="AV3401" s="1154"/>
      <c r="AW3401" s="1154"/>
      <c r="AX3401" s="1154"/>
      <c r="AY3401" s="1154"/>
      <c r="AZ3401" s="1154"/>
      <c r="BA3401" s="1154"/>
      <c r="BB3401" s="1154"/>
    </row>
    <row r="3402" spans="2:54" ht="15" customHeight="1">
      <c r="B3402" s="1155"/>
      <c r="C3402" s="3016" t="s">
        <v>1132</v>
      </c>
      <c r="D3402" s="3016" t="s">
        <v>833</v>
      </c>
      <c r="E3402" s="1146" t="s">
        <v>1127</v>
      </c>
      <c r="F3402" s="1106"/>
      <c r="G3402" s="441" t="s">
        <v>93</v>
      </c>
      <c r="H3402" s="441" t="s">
        <v>1103</v>
      </c>
      <c r="I3402" s="441" t="s">
        <v>1128</v>
      </c>
      <c r="J3402" s="441" t="s">
        <v>112</v>
      </c>
      <c r="K3402" s="1111" t="s">
        <v>1132</v>
      </c>
      <c r="L3402" s="441" t="s">
        <v>1120</v>
      </c>
      <c r="M3402" s="441" t="str">
        <f t="shared" si="204"/>
        <v>&lt;INSERT CONNECTION POINT NAME&gt;</v>
      </c>
      <c r="N3402" s="1111" t="s">
        <v>1106</v>
      </c>
      <c r="O3402" s="1111" t="s">
        <v>833</v>
      </c>
      <c r="P3402" s="1111"/>
      <c r="Q3402" s="2850"/>
      <c r="R3402" s="2097"/>
      <c r="S3402" s="2851"/>
      <c r="T3402" s="2851"/>
      <c r="U3402" s="2851"/>
      <c r="V3402" s="2851"/>
      <c r="W3402" s="2852"/>
      <c r="X3402" s="2852"/>
      <c r="Y3402" s="2852"/>
      <c r="Z3402" s="2852"/>
      <c r="AA3402" s="2853"/>
      <c r="AB3402" s="1125"/>
      <c r="AC3402" s="1151"/>
      <c r="AD3402" s="1152"/>
      <c r="AE3402" s="1153"/>
      <c r="AF3402" s="1153"/>
      <c r="AG3402" s="1153"/>
      <c r="AH3402" s="124"/>
      <c r="AI3402" s="124"/>
      <c r="AJ3402" s="124"/>
      <c r="AK3402" s="124"/>
      <c r="AL3402" s="1153"/>
      <c r="AM3402" s="124"/>
      <c r="AN3402" s="124"/>
      <c r="AO3402" s="1153"/>
      <c r="AP3402" s="1153"/>
      <c r="AQ3402" s="1153"/>
      <c r="AR3402" s="1154"/>
      <c r="AS3402" s="1154"/>
      <c r="AT3402" s="1154"/>
      <c r="AU3402" s="1160"/>
      <c r="AV3402" s="1154"/>
      <c r="AW3402" s="1154"/>
      <c r="AX3402" s="1154"/>
      <c r="AY3402" s="1154"/>
      <c r="AZ3402" s="1154"/>
      <c r="BA3402" s="1154"/>
      <c r="BB3402" s="1154"/>
    </row>
    <row r="3403" spans="2:54" ht="15" customHeight="1">
      <c r="B3403" s="1155"/>
      <c r="C3403" s="3017"/>
      <c r="D3403" s="3017"/>
      <c r="E3403" s="1146" t="s">
        <v>1130</v>
      </c>
      <c r="F3403" s="1106"/>
      <c r="G3403" s="441" t="s">
        <v>93</v>
      </c>
      <c r="H3403" s="441" t="s">
        <v>1103</v>
      </c>
      <c r="I3403" s="441" t="s">
        <v>1131</v>
      </c>
      <c r="J3403" s="441" t="s">
        <v>112</v>
      </c>
      <c r="K3403" s="1111" t="s">
        <v>1132</v>
      </c>
      <c r="L3403" s="441" t="s">
        <v>1120</v>
      </c>
      <c r="M3403" s="441" t="str">
        <f t="shared" si="204"/>
        <v>&lt;INSERT CONNECTION POINT NAME&gt;</v>
      </c>
      <c r="N3403" s="1111" t="s">
        <v>1106</v>
      </c>
      <c r="O3403" s="1111" t="s">
        <v>833</v>
      </c>
      <c r="P3403" s="1111"/>
      <c r="Q3403" s="2850"/>
      <c r="R3403" s="2097"/>
      <c r="S3403" s="2851"/>
      <c r="T3403" s="2851"/>
      <c r="U3403" s="2851"/>
      <c r="V3403" s="2851"/>
      <c r="W3403" s="2852"/>
      <c r="X3403" s="2852"/>
      <c r="Y3403" s="2852"/>
      <c r="Z3403" s="2852"/>
      <c r="AA3403" s="2853"/>
      <c r="AB3403" s="1125"/>
      <c r="AC3403" s="1151"/>
      <c r="AD3403" s="1152"/>
      <c r="AE3403" s="1153"/>
      <c r="AF3403" s="1153"/>
      <c r="AG3403" s="1153"/>
      <c r="AH3403" s="124"/>
      <c r="AI3403" s="124"/>
      <c r="AJ3403" s="124"/>
      <c r="AK3403" s="124"/>
      <c r="AL3403" s="1153"/>
      <c r="AM3403" s="124"/>
      <c r="AN3403" s="124"/>
      <c r="AO3403" s="1153"/>
      <c r="AP3403" s="1153"/>
      <c r="AQ3403" s="1153"/>
      <c r="AR3403" s="1154"/>
      <c r="AS3403" s="1154"/>
      <c r="AT3403" s="1154"/>
      <c r="AU3403" s="1160"/>
      <c r="AV3403" s="1154"/>
      <c r="AW3403" s="1154"/>
      <c r="AX3403" s="1154"/>
      <c r="AY3403" s="1154"/>
      <c r="AZ3403" s="1154"/>
      <c r="BA3403" s="1154"/>
      <c r="BB3403" s="1154"/>
    </row>
    <row r="3404" spans="2:54" ht="15" customHeight="1">
      <c r="B3404" s="1155"/>
      <c r="C3404" s="3016" t="s">
        <v>1132</v>
      </c>
      <c r="D3404" s="3016" t="s">
        <v>842</v>
      </c>
      <c r="E3404" s="1146" t="s">
        <v>1127</v>
      </c>
      <c r="F3404" s="1106"/>
      <c r="G3404" s="441" t="s">
        <v>93</v>
      </c>
      <c r="H3404" s="441" t="s">
        <v>1103</v>
      </c>
      <c r="I3404" s="441" t="s">
        <v>1128</v>
      </c>
      <c r="J3404" s="441" t="s">
        <v>112</v>
      </c>
      <c r="K3404" s="1111" t="s">
        <v>1132</v>
      </c>
      <c r="L3404" s="441" t="s">
        <v>1120</v>
      </c>
      <c r="M3404" s="441" t="str">
        <f t="shared" si="204"/>
        <v>&lt;INSERT CONNECTION POINT NAME&gt;</v>
      </c>
      <c r="N3404" s="1111" t="s">
        <v>1106</v>
      </c>
      <c r="O3404" s="1112" t="s">
        <v>842</v>
      </c>
      <c r="P3404" s="1111"/>
      <c r="Q3404" s="2850"/>
      <c r="R3404" s="2097"/>
      <c r="S3404" s="2851"/>
      <c r="T3404" s="2851"/>
      <c r="U3404" s="2851"/>
      <c r="V3404" s="2851"/>
      <c r="W3404" s="2852"/>
      <c r="X3404" s="2852"/>
      <c r="Y3404" s="2852"/>
      <c r="Z3404" s="2852"/>
      <c r="AA3404" s="2853"/>
      <c r="AB3404" s="1125"/>
      <c r="AC3404" s="1151"/>
      <c r="AD3404" s="1152"/>
      <c r="AE3404" s="1153"/>
      <c r="AF3404" s="1153"/>
      <c r="AG3404" s="1153"/>
      <c r="AH3404" s="124"/>
      <c r="AI3404" s="124"/>
      <c r="AJ3404" s="124"/>
      <c r="AK3404" s="124"/>
      <c r="AL3404" s="1153"/>
      <c r="AM3404" s="124"/>
      <c r="AN3404" s="124"/>
      <c r="AO3404" s="1153"/>
      <c r="AP3404" s="1161"/>
      <c r="AQ3404" s="1153"/>
      <c r="AR3404" s="1154"/>
      <c r="AS3404" s="1154"/>
      <c r="AT3404" s="1154"/>
      <c r="AU3404" s="1160"/>
      <c r="AV3404" s="1154"/>
      <c r="AW3404" s="1154"/>
      <c r="AX3404" s="1154"/>
      <c r="AY3404" s="1154"/>
      <c r="AZ3404" s="1154"/>
      <c r="BA3404" s="1154"/>
      <c r="BB3404" s="1154"/>
    </row>
    <row r="3405" spans="2:54" ht="15" customHeight="1">
      <c r="B3405" s="1155"/>
      <c r="C3405" s="3017"/>
      <c r="D3405" s="3017"/>
      <c r="E3405" s="1146" t="s">
        <v>1130</v>
      </c>
      <c r="F3405" s="1106"/>
      <c r="G3405" s="441" t="s">
        <v>93</v>
      </c>
      <c r="H3405" s="441" t="s">
        <v>1103</v>
      </c>
      <c r="I3405" s="441" t="s">
        <v>1131</v>
      </c>
      <c r="J3405" s="441" t="s">
        <v>112</v>
      </c>
      <c r="K3405" s="1111" t="s">
        <v>1132</v>
      </c>
      <c r="L3405" s="441" t="s">
        <v>1120</v>
      </c>
      <c r="M3405" s="441" t="str">
        <f t="shared" ref="M3405:M3468" si="208">M3404</f>
        <v>&lt;INSERT CONNECTION POINT NAME&gt;</v>
      </c>
      <c r="N3405" s="1111" t="s">
        <v>1106</v>
      </c>
      <c r="O3405" s="1112" t="s">
        <v>842</v>
      </c>
      <c r="P3405" s="1111"/>
      <c r="Q3405" s="2850"/>
      <c r="R3405" s="2097"/>
      <c r="S3405" s="2851"/>
      <c r="T3405" s="2851"/>
      <c r="U3405" s="2851"/>
      <c r="V3405" s="2851"/>
      <c r="W3405" s="2852"/>
      <c r="X3405" s="2852"/>
      <c r="Y3405" s="2852"/>
      <c r="Z3405" s="2852"/>
      <c r="AA3405" s="2853"/>
      <c r="AB3405" s="1125"/>
      <c r="AC3405" s="1151"/>
      <c r="AD3405" s="1152"/>
      <c r="AE3405" s="1153"/>
      <c r="AF3405" s="1153"/>
      <c r="AG3405" s="1153"/>
      <c r="AH3405" s="124"/>
      <c r="AI3405" s="124"/>
      <c r="AJ3405" s="124"/>
      <c r="AK3405" s="124"/>
      <c r="AL3405" s="1153"/>
      <c r="AM3405" s="124"/>
      <c r="AN3405" s="124"/>
      <c r="AO3405" s="1153"/>
      <c r="AP3405" s="1161"/>
      <c r="AQ3405" s="1153"/>
      <c r="AR3405" s="1154"/>
      <c r="AS3405" s="1154"/>
      <c r="AT3405" s="1154"/>
      <c r="AU3405" s="1160"/>
      <c r="AV3405" s="1154"/>
      <c r="AW3405" s="1154"/>
      <c r="AX3405" s="1154"/>
      <c r="AY3405" s="1154"/>
      <c r="AZ3405" s="1154"/>
      <c r="BA3405" s="1154"/>
      <c r="BB3405" s="1154"/>
    </row>
    <row r="3406" spans="2:54" ht="15" customHeight="1">
      <c r="B3406" s="1155"/>
      <c r="C3406" s="3016" t="s">
        <v>1133</v>
      </c>
      <c r="D3406" s="3016"/>
      <c r="E3406" s="1146" t="s">
        <v>1127</v>
      </c>
      <c r="F3406" s="1106"/>
      <c r="G3406" s="441" t="s">
        <v>93</v>
      </c>
      <c r="H3406" s="441" t="s">
        <v>1103</v>
      </c>
      <c r="I3406" s="441" t="s">
        <v>1128</v>
      </c>
      <c r="J3406" s="441" t="s">
        <v>112</v>
      </c>
      <c r="K3406" s="1111" t="s">
        <v>1133</v>
      </c>
      <c r="L3406" s="441" t="s">
        <v>1120</v>
      </c>
      <c r="M3406" s="441" t="str">
        <f t="shared" si="208"/>
        <v>&lt;INSERT CONNECTION POINT NAME&gt;</v>
      </c>
      <c r="N3406" s="1111" t="s">
        <v>1108</v>
      </c>
      <c r="O3406" s="1111" t="s">
        <v>1109</v>
      </c>
      <c r="P3406" s="1111"/>
      <c r="Q3406" s="2856"/>
      <c r="R3406" s="2098"/>
      <c r="S3406" s="2858"/>
      <c r="T3406" s="2858"/>
      <c r="U3406" s="2858"/>
      <c r="V3406" s="2858"/>
      <c r="W3406" s="2859"/>
      <c r="X3406" s="2859"/>
      <c r="Y3406" s="2859"/>
      <c r="Z3406" s="2859"/>
      <c r="AA3406" s="2860"/>
      <c r="AB3406" s="1125"/>
      <c r="AC3406" s="1151"/>
      <c r="AD3406" s="1152"/>
      <c r="AE3406" s="1153"/>
      <c r="AF3406" s="1153"/>
      <c r="AG3406" s="1153"/>
      <c r="AH3406" s="124"/>
      <c r="AI3406" s="124"/>
      <c r="AJ3406" s="124"/>
      <c r="AK3406" s="124"/>
      <c r="AL3406" s="1153"/>
      <c r="AM3406" s="124"/>
      <c r="AN3406" s="124"/>
      <c r="AO3406" s="1153"/>
      <c r="AP3406" s="1153"/>
      <c r="AQ3406" s="1153"/>
      <c r="AR3406" s="1154"/>
      <c r="AS3406" s="1154"/>
      <c r="AT3406" s="1154"/>
      <c r="AU3406" s="1154"/>
      <c r="AV3406" s="1154"/>
      <c r="AW3406" s="1154"/>
      <c r="AX3406" s="1154"/>
      <c r="AY3406" s="1154"/>
      <c r="AZ3406" s="1154"/>
      <c r="BA3406" s="1154"/>
      <c r="BB3406" s="1154"/>
    </row>
    <row r="3407" spans="2:54" ht="15" customHeight="1">
      <c r="B3407" s="1155"/>
      <c r="C3407" s="3017"/>
      <c r="D3407" s="3017"/>
      <c r="E3407" s="1146" t="s">
        <v>1130</v>
      </c>
      <c r="F3407" s="1106"/>
      <c r="G3407" s="441" t="s">
        <v>93</v>
      </c>
      <c r="H3407" s="441" t="s">
        <v>1103</v>
      </c>
      <c r="I3407" s="441" t="s">
        <v>1131</v>
      </c>
      <c r="J3407" s="441" t="s">
        <v>112</v>
      </c>
      <c r="K3407" s="1111" t="s">
        <v>1133</v>
      </c>
      <c r="L3407" s="441" t="s">
        <v>1120</v>
      </c>
      <c r="M3407" s="441" t="str">
        <f t="shared" si="208"/>
        <v>&lt;INSERT CONNECTION POINT NAME&gt;</v>
      </c>
      <c r="N3407" s="1111" t="s">
        <v>1108</v>
      </c>
      <c r="O3407" s="1111" t="s">
        <v>1109</v>
      </c>
      <c r="P3407" s="1111"/>
      <c r="Q3407" s="2856"/>
      <c r="R3407" s="2098"/>
      <c r="S3407" s="2858"/>
      <c r="T3407" s="2858"/>
      <c r="U3407" s="2858"/>
      <c r="V3407" s="2858"/>
      <c r="W3407" s="2859"/>
      <c r="X3407" s="2859"/>
      <c r="Y3407" s="2859"/>
      <c r="Z3407" s="2859"/>
      <c r="AA3407" s="2860"/>
      <c r="AB3407" s="1125"/>
      <c r="AC3407" s="1151"/>
      <c r="AD3407" s="1152"/>
      <c r="AE3407" s="1153"/>
      <c r="AF3407" s="1153"/>
      <c r="AG3407" s="1153"/>
      <c r="AH3407" s="124"/>
      <c r="AI3407" s="124"/>
      <c r="AJ3407" s="124"/>
      <c r="AK3407" s="124"/>
      <c r="AL3407" s="1153"/>
      <c r="AM3407" s="124"/>
      <c r="AN3407" s="124"/>
      <c r="AO3407" s="1153"/>
      <c r="AP3407" s="1153"/>
      <c r="AQ3407" s="1153"/>
      <c r="AR3407" s="1154"/>
      <c r="AS3407" s="1154"/>
      <c r="AT3407" s="1154"/>
      <c r="AU3407" s="1154"/>
      <c r="AV3407" s="1154"/>
      <c r="AW3407" s="1154"/>
      <c r="AX3407" s="1154"/>
      <c r="AY3407" s="1154"/>
      <c r="AZ3407" s="1154"/>
      <c r="BA3407" s="1154"/>
      <c r="BB3407" s="1154"/>
    </row>
    <row r="3408" spans="2:54" ht="15" customHeight="1">
      <c r="B3408" s="1155"/>
      <c r="C3408" s="3016" t="s">
        <v>1110</v>
      </c>
      <c r="D3408" s="3016"/>
      <c r="E3408" s="1146" t="s">
        <v>1127</v>
      </c>
      <c r="F3408" s="1106"/>
      <c r="G3408" s="441" t="s">
        <v>93</v>
      </c>
      <c r="H3408" s="441" t="s">
        <v>1103</v>
      </c>
      <c r="I3408" s="441" t="s">
        <v>1128</v>
      </c>
      <c r="J3408" s="441" t="s">
        <v>112</v>
      </c>
      <c r="K3408" s="1111" t="s">
        <v>1110</v>
      </c>
      <c r="L3408" s="441" t="s">
        <v>1120</v>
      </c>
      <c r="M3408" s="441" t="str">
        <f t="shared" si="208"/>
        <v>&lt;INSERT CONNECTION POINT NAME&gt;</v>
      </c>
      <c r="N3408" s="1111" t="s">
        <v>1111</v>
      </c>
      <c r="O3408" s="1112">
        <v>0</v>
      </c>
      <c r="P3408" s="1111"/>
      <c r="Q3408" s="2890"/>
      <c r="R3408" s="2093"/>
      <c r="S3408" s="2883"/>
      <c r="T3408" s="2883"/>
      <c r="U3408" s="2883"/>
      <c r="V3408" s="2883"/>
      <c r="W3408" s="2863"/>
      <c r="X3408" s="2863"/>
      <c r="Y3408" s="2863"/>
      <c r="Z3408" s="2863"/>
      <c r="AA3408" s="2864"/>
      <c r="AB3408" s="1125"/>
      <c r="AC3408" s="1151"/>
      <c r="AD3408" s="1152"/>
      <c r="AE3408" s="1153"/>
      <c r="AF3408" s="1153"/>
      <c r="AG3408" s="1153"/>
      <c r="AH3408" s="124"/>
      <c r="AI3408" s="124"/>
      <c r="AJ3408" s="124"/>
      <c r="AK3408" s="124"/>
      <c r="AL3408" s="1153"/>
      <c r="AM3408" s="124"/>
      <c r="AN3408" s="124"/>
      <c r="AO3408" s="1153"/>
      <c r="AP3408" s="1161"/>
      <c r="AQ3408" s="1153"/>
      <c r="AR3408" s="1154"/>
      <c r="AS3408" s="1154"/>
      <c r="AT3408" s="1154"/>
      <c r="AU3408" s="1154"/>
      <c r="AV3408" s="1154"/>
      <c r="AW3408" s="1154"/>
      <c r="AX3408" s="1154"/>
      <c r="AY3408" s="1154"/>
      <c r="AZ3408" s="1154"/>
      <c r="BA3408" s="1154"/>
      <c r="BB3408" s="1154"/>
    </row>
    <row r="3409" spans="2:54" ht="15" customHeight="1">
      <c r="B3409" s="1155"/>
      <c r="C3409" s="3017"/>
      <c r="D3409" s="3017"/>
      <c r="E3409" s="1146" t="s">
        <v>1130</v>
      </c>
      <c r="F3409" s="1106"/>
      <c r="G3409" s="441" t="s">
        <v>93</v>
      </c>
      <c r="H3409" s="441" t="s">
        <v>1103</v>
      </c>
      <c r="I3409" s="441" t="s">
        <v>1131</v>
      </c>
      <c r="J3409" s="441" t="s">
        <v>112</v>
      </c>
      <c r="K3409" s="1111" t="s">
        <v>1110</v>
      </c>
      <c r="L3409" s="441" t="s">
        <v>1120</v>
      </c>
      <c r="M3409" s="441" t="str">
        <f t="shared" si="208"/>
        <v>&lt;INSERT CONNECTION POINT NAME&gt;</v>
      </c>
      <c r="N3409" s="1111" t="s">
        <v>1111</v>
      </c>
      <c r="O3409" s="1112">
        <v>0</v>
      </c>
      <c r="P3409" s="1111"/>
      <c r="Q3409" s="2890"/>
      <c r="R3409" s="2093"/>
      <c r="S3409" s="2883"/>
      <c r="T3409" s="2883"/>
      <c r="U3409" s="2883"/>
      <c r="V3409" s="2883"/>
      <c r="W3409" s="2863"/>
      <c r="X3409" s="2863"/>
      <c r="Y3409" s="2863"/>
      <c r="Z3409" s="2863"/>
      <c r="AA3409" s="2864"/>
      <c r="AB3409" s="1125"/>
      <c r="AC3409" s="1151"/>
      <c r="AD3409" s="1152"/>
      <c r="AE3409" s="1153"/>
      <c r="AF3409" s="1153"/>
      <c r="AG3409" s="1153"/>
      <c r="AH3409" s="124"/>
      <c r="AI3409" s="124"/>
      <c r="AJ3409" s="124"/>
      <c r="AK3409" s="124"/>
      <c r="AL3409" s="1153"/>
      <c r="AM3409" s="124"/>
      <c r="AN3409" s="124"/>
      <c r="AO3409" s="1153"/>
      <c r="AP3409" s="1161"/>
      <c r="AQ3409" s="1153"/>
      <c r="AR3409" s="1154"/>
      <c r="AS3409" s="1154"/>
      <c r="AT3409" s="1154"/>
      <c r="AU3409" s="1154"/>
      <c r="AV3409" s="1154"/>
      <c r="AW3409" s="1154"/>
      <c r="AX3409" s="1154"/>
      <c r="AY3409" s="1154"/>
      <c r="AZ3409" s="1154"/>
      <c r="BA3409" s="1154"/>
      <c r="BB3409" s="1154"/>
    </row>
    <row r="3410" spans="2:54" ht="15" customHeight="1">
      <c r="B3410" s="1155"/>
      <c r="C3410" s="3016" t="s">
        <v>1112</v>
      </c>
      <c r="D3410" s="3016"/>
      <c r="E3410" s="1146" t="s">
        <v>1127</v>
      </c>
      <c r="F3410" s="1106"/>
      <c r="G3410" s="441" t="s">
        <v>93</v>
      </c>
      <c r="H3410" s="441" t="s">
        <v>1103</v>
      </c>
      <c r="I3410" s="441" t="s">
        <v>1128</v>
      </c>
      <c r="J3410" s="441" t="s">
        <v>112</v>
      </c>
      <c r="K3410" s="1111" t="s">
        <v>1112</v>
      </c>
      <c r="L3410" s="441" t="s">
        <v>1120</v>
      </c>
      <c r="M3410" s="441" t="str">
        <f t="shared" si="208"/>
        <v>&lt;INSERT CONNECTION POINT NAME&gt;</v>
      </c>
      <c r="N3410" s="1111" t="s">
        <v>1113</v>
      </c>
      <c r="O3410" s="1111" t="s">
        <v>1113</v>
      </c>
      <c r="P3410" s="1111"/>
      <c r="Q3410" s="2891"/>
      <c r="R3410" s="2866"/>
      <c r="S3410" s="2866"/>
      <c r="T3410" s="2866"/>
      <c r="U3410" s="2866"/>
      <c r="V3410" s="2866"/>
      <c r="W3410" s="2866"/>
      <c r="X3410" s="2866"/>
      <c r="Y3410" s="2866"/>
      <c r="Z3410" s="2866"/>
      <c r="AA3410" s="2099"/>
      <c r="AB3410" s="1125"/>
      <c r="AC3410" s="1151"/>
      <c r="AD3410" s="1152"/>
      <c r="AE3410" s="1153"/>
      <c r="AF3410" s="1153"/>
      <c r="AG3410" s="1153"/>
      <c r="AH3410" s="124"/>
      <c r="AI3410" s="124"/>
      <c r="AJ3410" s="124"/>
      <c r="AK3410" s="124"/>
      <c r="AL3410" s="1153"/>
      <c r="AM3410" s="124"/>
      <c r="AN3410" s="124"/>
      <c r="AO3410" s="1153"/>
      <c r="AP3410" s="1153"/>
      <c r="AQ3410" s="1153"/>
      <c r="AR3410" s="1154"/>
      <c r="AS3410" s="1154"/>
      <c r="AT3410" s="1154"/>
      <c r="AU3410" s="1154"/>
      <c r="AV3410" s="1154"/>
      <c r="AW3410" s="1154"/>
      <c r="AX3410" s="1154"/>
      <c r="AY3410" s="1154"/>
      <c r="AZ3410" s="1154"/>
      <c r="BA3410" s="1154"/>
      <c r="BB3410" s="1154"/>
    </row>
    <row r="3411" spans="2:54" ht="15" customHeight="1">
      <c r="B3411" s="1155"/>
      <c r="C3411" s="3017"/>
      <c r="D3411" s="3017"/>
      <c r="E3411" s="1146" t="s">
        <v>1130</v>
      </c>
      <c r="F3411" s="1106"/>
      <c r="G3411" s="441" t="s">
        <v>93</v>
      </c>
      <c r="H3411" s="441" t="s">
        <v>1103</v>
      </c>
      <c r="I3411" s="441" t="s">
        <v>1131</v>
      </c>
      <c r="J3411" s="441" t="s">
        <v>112</v>
      </c>
      <c r="K3411" s="1111" t="s">
        <v>1112</v>
      </c>
      <c r="L3411" s="441" t="s">
        <v>1120</v>
      </c>
      <c r="M3411" s="441" t="str">
        <f t="shared" si="208"/>
        <v>&lt;INSERT CONNECTION POINT NAME&gt;</v>
      </c>
      <c r="N3411" s="1111" t="s">
        <v>1113</v>
      </c>
      <c r="O3411" s="1111" t="s">
        <v>1113</v>
      </c>
      <c r="P3411" s="1111"/>
      <c r="Q3411" s="2891"/>
      <c r="R3411" s="2866"/>
      <c r="S3411" s="2866"/>
      <c r="T3411" s="2866"/>
      <c r="U3411" s="2866"/>
      <c r="V3411" s="2866"/>
      <c r="W3411" s="2866"/>
      <c r="X3411" s="2866"/>
      <c r="Y3411" s="2866"/>
      <c r="Z3411" s="2866"/>
      <c r="AA3411" s="2099"/>
      <c r="AB3411" s="1125"/>
      <c r="AC3411" s="1151"/>
      <c r="AD3411" s="1152"/>
      <c r="AE3411" s="1153"/>
      <c r="AF3411" s="1153"/>
      <c r="AG3411" s="1153"/>
      <c r="AH3411" s="124"/>
      <c r="AI3411" s="124"/>
      <c r="AJ3411" s="124"/>
      <c r="AK3411" s="124"/>
      <c r="AL3411" s="1153"/>
      <c r="AM3411" s="124"/>
      <c r="AN3411" s="124"/>
      <c r="AO3411" s="1153"/>
      <c r="AP3411" s="1153"/>
      <c r="AQ3411" s="1153"/>
      <c r="AR3411" s="1154"/>
      <c r="AS3411" s="1154"/>
      <c r="AT3411" s="1154"/>
      <c r="AU3411" s="1154"/>
      <c r="AV3411" s="1154"/>
      <c r="AW3411" s="1154"/>
      <c r="AX3411" s="1154"/>
      <c r="AY3411" s="1154"/>
      <c r="AZ3411" s="1154"/>
      <c r="BA3411" s="1154"/>
      <c r="BB3411" s="1154"/>
    </row>
    <row r="3412" spans="2:54" ht="15" customHeight="1">
      <c r="B3412" s="1155"/>
      <c r="C3412" s="3016" t="s">
        <v>1134</v>
      </c>
      <c r="D3412" s="3016" t="s">
        <v>833</v>
      </c>
      <c r="E3412" s="1146" t="s">
        <v>1127</v>
      </c>
      <c r="F3412" s="1106"/>
      <c r="G3412" s="441" t="s">
        <v>93</v>
      </c>
      <c r="H3412" s="441" t="s">
        <v>1103</v>
      </c>
      <c r="I3412" s="441" t="s">
        <v>1128</v>
      </c>
      <c r="J3412" s="441" t="s">
        <v>112</v>
      </c>
      <c r="K3412" s="1111" t="s">
        <v>1134</v>
      </c>
      <c r="L3412" s="441" t="s">
        <v>1120</v>
      </c>
      <c r="M3412" s="441" t="str">
        <f t="shared" si="208"/>
        <v>&lt;INSERT CONNECTION POINT NAME&gt;</v>
      </c>
      <c r="N3412" s="1111" t="s">
        <v>1115</v>
      </c>
      <c r="O3412" s="1111" t="s">
        <v>833</v>
      </c>
      <c r="P3412" s="1111"/>
      <c r="Q3412" s="2892"/>
      <c r="R3412" s="2096"/>
      <c r="S3412" s="2870"/>
      <c r="T3412" s="2870"/>
      <c r="U3412" s="2870"/>
      <c r="V3412" s="2870"/>
      <c r="W3412" s="2870"/>
      <c r="X3412" s="2870"/>
      <c r="Y3412" s="2870"/>
      <c r="Z3412" s="2870"/>
      <c r="AA3412" s="2871"/>
      <c r="AB3412" s="1125"/>
      <c r="AC3412" s="1151"/>
      <c r="AD3412" s="1152"/>
      <c r="AE3412" s="1153"/>
      <c r="AF3412" s="1153"/>
      <c r="AG3412" s="1153"/>
      <c r="AH3412" s="124"/>
      <c r="AI3412" s="124"/>
      <c r="AJ3412" s="124"/>
      <c r="AK3412" s="124"/>
      <c r="AL3412" s="1153"/>
      <c r="AM3412" s="124"/>
      <c r="AN3412" s="124"/>
      <c r="AO3412" s="1153"/>
      <c r="AP3412" s="1153"/>
      <c r="AQ3412" s="1153"/>
      <c r="AR3412" s="1154"/>
      <c r="AS3412" s="1154"/>
      <c r="AT3412" s="1154"/>
      <c r="AU3412" s="1154"/>
      <c r="AV3412" s="1154"/>
      <c r="AW3412" s="1154"/>
      <c r="AX3412" s="1154"/>
      <c r="AY3412" s="1154"/>
      <c r="AZ3412" s="1154"/>
      <c r="BA3412" s="1154"/>
      <c r="BB3412" s="1154"/>
    </row>
    <row r="3413" spans="2:54" ht="15" customHeight="1">
      <c r="B3413" s="1155"/>
      <c r="C3413" s="3017"/>
      <c r="D3413" s="3017"/>
      <c r="E3413" s="1146" t="s">
        <v>1130</v>
      </c>
      <c r="F3413" s="1106"/>
      <c r="G3413" s="441" t="s">
        <v>93</v>
      </c>
      <c r="H3413" s="441" t="s">
        <v>1103</v>
      </c>
      <c r="I3413" s="441" t="s">
        <v>1131</v>
      </c>
      <c r="J3413" s="441" t="s">
        <v>112</v>
      </c>
      <c r="K3413" s="1111" t="s">
        <v>1134</v>
      </c>
      <c r="L3413" s="441" t="s">
        <v>1120</v>
      </c>
      <c r="M3413" s="441" t="str">
        <f t="shared" si="208"/>
        <v>&lt;INSERT CONNECTION POINT NAME&gt;</v>
      </c>
      <c r="N3413" s="1111" t="s">
        <v>1115</v>
      </c>
      <c r="O3413" s="1111" t="s">
        <v>833</v>
      </c>
      <c r="P3413" s="1111"/>
      <c r="Q3413" s="2892"/>
      <c r="R3413" s="2096"/>
      <c r="S3413" s="2870"/>
      <c r="T3413" s="2870"/>
      <c r="U3413" s="2870"/>
      <c r="V3413" s="2870"/>
      <c r="W3413" s="2870"/>
      <c r="X3413" s="2870"/>
      <c r="Y3413" s="2870"/>
      <c r="Z3413" s="2870"/>
      <c r="AA3413" s="2871"/>
      <c r="AB3413" s="1125"/>
      <c r="AC3413" s="1151"/>
      <c r="AD3413" s="1152"/>
      <c r="AE3413" s="1153"/>
      <c r="AF3413" s="1153"/>
      <c r="AG3413" s="1153"/>
      <c r="AH3413" s="124"/>
      <c r="AI3413" s="124"/>
      <c r="AJ3413" s="124"/>
      <c r="AK3413" s="124"/>
      <c r="AL3413" s="1153"/>
      <c r="AM3413" s="124"/>
      <c r="AN3413" s="124"/>
      <c r="AO3413" s="1153"/>
      <c r="AP3413" s="1153"/>
      <c r="AQ3413" s="1153"/>
      <c r="AR3413" s="1154"/>
      <c r="AS3413" s="1154"/>
      <c r="AT3413" s="1154"/>
      <c r="AU3413" s="1154"/>
      <c r="AV3413" s="1154"/>
      <c r="AW3413" s="1154"/>
      <c r="AX3413" s="1154"/>
      <c r="AY3413" s="1154"/>
      <c r="AZ3413" s="1154"/>
      <c r="BA3413" s="1154"/>
      <c r="BB3413" s="1154"/>
    </row>
    <row r="3414" spans="2:54" ht="15" customHeight="1">
      <c r="B3414" s="1155"/>
      <c r="C3414" s="3016" t="s">
        <v>1135</v>
      </c>
      <c r="D3414" s="3016" t="s">
        <v>833</v>
      </c>
      <c r="E3414" s="1146" t="s">
        <v>1127</v>
      </c>
      <c r="F3414" s="1106"/>
      <c r="G3414" s="441" t="s">
        <v>93</v>
      </c>
      <c r="H3414" s="441" t="s">
        <v>1103</v>
      </c>
      <c r="I3414" s="441" t="s">
        <v>1128</v>
      </c>
      <c r="J3414" s="441" t="s">
        <v>112</v>
      </c>
      <c r="K3414" s="1111" t="s">
        <v>1135</v>
      </c>
      <c r="L3414" s="441" t="s">
        <v>1120</v>
      </c>
      <c r="M3414" s="441" t="str">
        <f t="shared" si="208"/>
        <v>&lt;INSERT CONNECTION POINT NAME&gt;</v>
      </c>
      <c r="N3414" s="1111" t="s">
        <v>1106</v>
      </c>
      <c r="O3414" s="1111" t="s">
        <v>833</v>
      </c>
      <c r="P3414" s="1111"/>
      <c r="Q3414" s="2892"/>
      <c r="R3414" s="2096"/>
      <c r="S3414" s="2870"/>
      <c r="T3414" s="2870"/>
      <c r="U3414" s="2870"/>
      <c r="V3414" s="2870"/>
      <c r="W3414" s="2870"/>
      <c r="X3414" s="2870"/>
      <c r="Y3414" s="2870"/>
      <c r="Z3414" s="2870"/>
      <c r="AA3414" s="2871"/>
      <c r="AB3414" s="1125"/>
      <c r="AC3414" s="1151"/>
      <c r="AD3414" s="1152"/>
      <c r="AE3414" s="1153"/>
      <c r="AF3414" s="1153"/>
      <c r="AG3414" s="1153"/>
      <c r="AH3414" s="124"/>
      <c r="AI3414" s="124"/>
      <c r="AJ3414" s="124"/>
      <c r="AK3414" s="124"/>
      <c r="AL3414" s="1153"/>
      <c r="AM3414" s="124"/>
      <c r="AN3414" s="124"/>
      <c r="AO3414" s="1153"/>
      <c r="AP3414" s="1153"/>
      <c r="AQ3414" s="1153"/>
      <c r="AR3414" s="1154"/>
      <c r="AS3414" s="1154"/>
      <c r="AT3414" s="1154"/>
      <c r="AU3414" s="1154"/>
      <c r="AV3414" s="1154"/>
      <c r="AW3414" s="1154"/>
      <c r="AX3414" s="1154"/>
      <c r="AY3414" s="1154"/>
      <c r="AZ3414" s="1154"/>
      <c r="BA3414" s="1154"/>
      <c r="BB3414" s="1154"/>
    </row>
    <row r="3415" spans="2:54" ht="15" customHeight="1">
      <c r="B3415" s="1155"/>
      <c r="C3415" s="3017"/>
      <c r="D3415" s="3017"/>
      <c r="E3415" s="1146" t="s">
        <v>1130</v>
      </c>
      <c r="F3415" s="1106"/>
      <c r="G3415" s="441" t="s">
        <v>93</v>
      </c>
      <c r="H3415" s="441" t="s">
        <v>1103</v>
      </c>
      <c r="I3415" s="441" t="s">
        <v>1131</v>
      </c>
      <c r="J3415" s="441" t="s">
        <v>112</v>
      </c>
      <c r="K3415" s="1111" t="s">
        <v>1135</v>
      </c>
      <c r="L3415" s="441" t="s">
        <v>1120</v>
      </c>
      <c r="M3415" s="441" t="str">
        <f t="shared" si="208"/>
        <v>&lt;INSERT CONNECTION POINT NAME&gt;</v>
      </c>
      <c r="N3415" s="1111" t="s">
        <v>1106</v>
      </c>
      <c r="O3415" s="1111" t="s">
        <v>833</v>
      </c>
      <c r="P3415" s="1111"/>
      <c r="Q3415" s="2892"/>
      <c r="R3415" s="2096"/>
      <c r="S3415" s="2870"/>
      <c r="T3415" s="2870"/>
      <c r="U3415" s="2870"/>
      <c r="V3415" s="2870"/>
      <c r="W3415" s="2870"/>
      <c r="X3415" s="2870"/>
      <c r="Y3415" s="2870"/>
      <c r="Z3415" s="2870"/>
      <c r="AA3415" s="2871"/>
      <c r="AB3415" s="1125"/>
      <c r="AC3415" s="1151"/>
      <c r="AD3415" s="1152"/>
      <c r="AE3415" s="1153"/>
      <c r="AF3415" s="1153"/>
      <c r="AG3415" s="1153"/>
      <c r="AH3415" s="124"/>
      <c r="AI3415" s="124"/>
      <c r="AJ3415" s="124"/>
      <c r="AK3415" s="124"/>
      <c r="AL3415" s="1153"/>
      <c r="AM3415" s="124"/>
      <c r="AN3415" s="124"/>
      <c r="AO3415" s="1153"/>
      <c r="AP3415" s="1153"/>
      <c r="AQ3415" s="1153"/>
      <c r="AR3415" s="1154"/>
      <c r="AS3415" s="1154"/>
      <c r="AT3415" s="1154"/>
      <c r="AU3415" s="1154"/>
      <c r="AV3415" s="1154"/>
      <c r="AW3415" s="1154"/>
      <c r="AX3415" s="1154"/>
      <c r="AY3415" s="1154"/>
      <c r="AZ3415" s="1154"/>
      <c r="BA3415" s="1154"/>
      <c r="BB3415" s="1154"/>
    </row>
    <row r="3416" spans="2:54" ht="15" customHeight="1">
      <c r="B3416" s="1155"/>
      <c r="C3416" s="3016" t="s">
        <v>1135</v>
      </c>
      <c r="D3416" s="3016" t="s">
        <v>842</v>
      </c>
      <c r="E3416" s="1146" t="s">
        <v>1127</v>
      </c>
      <c r="F3416" s="1106"/>
      <c r="G3416" s="441" t="s">
        <v>93</v>
      </c>
      <c r="H3416" s="441" t="s">
        <v>1103</v>
      </c>
      <c r="I3416" s="441" t="s">
        <v>1128</v>
      </c>
      <c r="J3416" s="441" t="s">
        <v>112</v>
      </c>
      <c r="K3416" s="1111" t="s">
        <v>1135</v>
      </c>
      <c r="L3416" s="441" t="s">
        <v>1120</v>
      </c>
      <c r="M3416" s="441" t="str">
        <f t="shared" si="208"/>
        <v>&lt;INSERT CONNECTION POINT NAME&gt;</v>
      </c>
      <c r="N3416" s="1111" t="s">
        <v>1106</v>
      </c>
      <c r="O3416" s="1111" t="s">
        <v>842</v>
      </c>
      <c r="P3416" s="1111"/>
      <c r="Q3416" s="2892"/>
      <c r="R3416" s="2096"/>
      <c r="S3416" s="2870"/>
      <c r="T3416" s="2870"/>
      <c r="U3416" s="2870"/>
      <c r="V3416" s="2870"/>
      <c r="W3416" s="2870"/>
      <c r="X3416" s="2870"/>
      <c r="Y3416" s="2870"/>
      <c r="Z3416" s="2870"/>
      <c r="AA3416" s="2871"/>
      <c r="AB3416" s="1125"/>
      <c r="AC3416" s="1151"/>
      <c r="AD3416" s="1152"/>
      <c r="AE3416" s="1153"/>
      <c r="AF3416" s="1153"/>
      <c r="AG3416" s="1153"/>
      <c r="AH3416" s="124"/>
      <c r="AI3416" s="124"/>
      <c r="AJ3416" s="124"/>
      <c r="AK3416" s="124"/>
      <c r="AL3416" s="1153"/>
      <c r="AM3416" s="124"/>
      <c r="AN3416" s="124"/>
      <c r="AO3416" s="1153"/>
      <c r="AP3416" s="1153"/>
      <c r="AQ3416" s="1153"/>
      <c r="AR3416" s="1154"/>
      <c r="AS3416" s="1154"/>
      <c r="AT3416" s="1154"/>
      <c r="AU3416" s="1154"/>
      <c r="AV3416" s="1154"/>
      <c r="AW3416" s="1154"/>
      <c r="AX3416" s="1154"/>
      <c r="AY3416" s="1154"/>
      <c r="AZ3416" s="1154"/>
      <c r="BA3416" s="1154"/>
      <c r="BB3416" s="1154"/>
    </row>
    <row r="3417" spans="2:54" ht="15" customHeight="1">
      <c r="B3417" s="1155"/>
      <c r="C3417" s="3017"/>
      <c r="D3417" s="3017"/>
      <c r="E3417" s="1146" t="s">
        <v>1130</v>
      </c>
      <c r="F3417" s="1106"/>
      <c r="G3417" s="441" t="s">
        <v>93</v>
      </c>
      <c r="H3417" s="441" t="s">
        <v>1103</v>
      </c>
      <c r="I3417" s="441" t="s">
        <v>1131</v>
      </c>
      <c r="J3417" s="441" t="s">
        <v>112</v>
      </c>
      <c r="K3417" s="1111" t="s">
        <v>1135</v>
      </c>
      <c r="L3417" s="441" t="s">
        <v>1120</v>
      </c>
      <c r="M3417" s="441" t="str">
        <f t="shared" si="208"/>
        <v>&lt;INSERT CONNECTION POINT NAME&gt;</v>
      </c>
      <c r="N3417" s="1111" t="s">
        <v>1106</v>
      </c>
      <c r="O3417" s="1111" t="s">
        <v>842</v>
      </c>
      <c r="P3417" s="1111"/>
      <c r="Q3417" s="2892"/>
      <c r="R3417" s="2096"/>
      <c r="S3417" s="2870"/>
      <c r="T3417" s="2870"/>
      <c r="U3417" s="2870"/>
      <c r="V3417" s="2870"/>
      <c r="W3417" s="2870"/>
      <c r="X3417" s="2870"/>
      <c r="Y3417" s="2870"/>
      <c r="Z3417" s="2870"/>
      <c r="AA3417" s="2871"/>
      <c r="AB3417" s="1125"/>
      <c r="AC3417" s="1151"/>
      <c r="AD3417" s="1152"/>
      <c r="AE3417" s="1153"/>
      <c r="AF3417" s="1153"/>
      <c r="AG3417" s="1153"/>
      <c r="AH3417" s="124"/>
      <c r="AI3417" s="124"/>
      <c r="AJ3417" s="124"/>
      <c r="AK3417" s="124"/>
      <c r="AL3417" s="1153"/>
      <c r="AM3417" s="124"/>
      <c r="AN3417" s="124"/>
      <c r="AO3417" s="1153"/>
      <c r="AP3417" s="1153"/>
      <c r="AQ3417" s="1153"/>
      <c r="AR3417" s="1154"/>
      <c r="AS3417" s="1154"/>
      <c r="AT3417" s="1154"/>
      <c r="AU3417" s="1154"/>
      <c r="AV3417" s="1154"/>
      <c r="AW3417" s="1154"/>
      <c r="AX3417" s="1154"/>
      <c r="AY3417" s="1154"/>
      <c r="AZ3417" s="1154"/>
      <c r="BA3417" s="1154"/>
      <c r="BB3417" s="1154"/>
    </row>
    <row r="3418" spans="2:54" ht="15" customHeight="1">
      <c r="B3418" s="1155"/>
      <c r="C3418" s="3016" t="s">
        <v>1136</v>
      </c>
      <c r="D3418" s="3016" t="s">
        <v>833</v>
      </c>
      <c r="E3418" s="1146" t="s">
        <v>1127</v>
      </c>
      <c r="F3418" s="1106"/>
      <c r="G3418" s="441" t="s">
        <v>93</v>
      </c>
      <c r="H3418" s="441" t="s">
        <v>1103</v>
      </c>
      <c r="I3418" s="441" t="s">
        <v>1128</v>
      </c>
      <c r="J3418" s="441" t="s">
        <v>112</v>
      </c>
      <c r="K3418" s="1111" t="s">
        <v>1136</v>
      </c>
      <c r="L3418" s="441" t="s">
        <v>1120</v>
      </c>
      <c r="M3418" s="441" t="str">
        <f t="shared" si="208"/>
        <v>&lt;INSERT CONNECTION POINT NAME&gt;</v>
      </c>
      <c r="N3418" s="1111" t="s">
        <v>1106</v>
      </c>
      <c r="O3418" s="1111" t="s">
        <v>833</v>
      </c>
      <c r="P3418" s="1111"/>
      <c r="Q3418" s="2892"/>
      <c r="R3418" s="2096"/>
      <c r="S3418" s="2870"/>
      <c r="T3418" s="2870"/>
      <c r="U3418" s="2870"/>
      <c r="V3418" s="2870"/>
      <c r="W3418" s="2870"/>
      <c r="X3418" s="2870"/>
      <c r="Y3418" s="2870"/>
      <c r="Z3418" s="2870"/>
      <c r="AA3418" s="2871"/>
      <c r="AB3418" s="1125"/>
      <c r="AC3418" s="1151"/>
      <c r="AD3418" s="1152"/>
      <c r="AE3418" s="1153"/>
      <c r="AF3418" s="1153"/>
      <c r="AG3418" s="1153"/>
      <c r="AH3418" s="124"/>
      <c r="AI3418" s="124"/>
      <c r="AJ3418" s="124"/>
      <c r="AK3418" s="124"/>
      <c r="AL3418" s="1153"/>
      <c r="AM3418" s="124"/>
      <c r="AN3418" s="124"/>
      <c r="AO3418" s="1153"/>
      <c r="AP3418" s="1153"/>
      <c r="AQ3418" s="1153"/>
      <c r="AR3418" s="1154"/>
      <c r="AS3418" s="1154"/>
      <c r="AT3418" s="1154"/>
      <c r="AU3418" s="1154"/>
      <c r="AV3418" s="1154"/>
      <c r="AW3418" s="1154"/>
      <c r="AX3418" s="1154"/>
      <c r="AY3418" s="1154"/>
      <c r="AZ3418" s="1154"/>
      <c r="BA3418" s="1154"/>
      <c r="BB3418" s="1154"/>
    </row>
    <row r="3419" spans="2:54" ht="15" customHeight="1">
      <c r="B3419" s="1155"/>
      <c r="C3419" s="3017"/>
      <c r="D3419" s="3017"/>
      <c r="E3419" s="1146" t="s">
        <v>1130</v>
      </c>
      <c r="F3419" s="1106"/>
      <c r="G3419" s="441" t="s">
        <v>93</v>
      </c>
      <c r="H3419" s="441" t="s">
        <v>1103</v>
      </c>
      <c r="I3419" s="441" t="s">
        <v>1131</v>
      </c>
      <c r="J3419" s="441" t="s">
        <v>112</v>
      </c>
      <c r="K3419" s="1111" t="s">
        <v>1136</v>
      </c>
      <c r="L3419" s="441" t="s">
        <v>1120</v>
      </c>
      <c r="M3419" s="441" t="str">
        <f t="shared" si="208"/>
        <v>&lt;INSERT CONNECTION POINT NAME&gt;</v>
      </c>
      <c r="N3419" s="1111" t="s">
        <v>1106</v>
      </c>
      <c r="O3419" s="1111" t="s">
        <v>833</v>
      </c>
      <c r="P3419" s="1111"/>
      <c r="Q3419" s="2100"/>
      <c r="R3419" s="2101"/>
      <c r="S3419" s="2102"/>
      <c r="T3419" s="2102"/>
      <c r="U3419" s="2102"/>
      <c r="V3419" s="2102"/>
      <c r="W3419" s="2102"/>
      <c r="X3419" s="2102"/>
      <c r="Y3419" s="2102"/>
      <c r="Z3419" s="2102"/>
      <c r="AA3419" s="2103"/>
      <c r="AB3419" s="1125"/>
      <c r="AC3419" s="1151"/>
      <c r="AD3419" s="1152"/>
      <c r="AE3419" s="1153"/>
      <c r="AF3419" s="1153"/>
      <c r="AG3419" s="1153"/>
      <c r="AH3419" s="124"/>
      <c r="AI3419" s="124"/>
      <c r="AJ3419" s="124"/>
      <c r="AK3419" s="124"/>
      <c r="AL3419" s="1153"/>
      <c r="AM3419" s="124"/>
      <c r="AN3419" s="124"/>
      <c r="AO3419" s="1153"/>
      <c r="AP3419" s="1153"/>
      <c r="AQ3419" s="1153"/>
      <c r="AR3419" s="1154"/>
      <c r="AS3419" s="1154"/>
      <c r="AT3419" s="1154"/>
      <c r="AU3419" s="1154"/>
      <c r="AV3419" s="1154"/>
      <c r="AW3419" s="1154"/>
      <c r="AX3419" s="1154"/>
      <c r="AY3419" s="1154"/>
      <c r="AZ3419" s="1154"/>
      <c r="BA3419" s="1154"/>
      <c r="BB3419" s="1154"/>
    </row>
    <row r="3420" spans="2:54" ht="15" customHeight="1">
      <c r="B3420" s="1155"/>
      <c r="C3420" s="3016" t="s">
        <v>1136</v>
      </c>
      <c r="D3420" s="3016" t="s">
        <v>842</v>
      </c>
      <c r="E3420" s="1146" t="s">
        <v>1127</v>
      </c>
      <c r="F3420" s="1106"/>
      <c r="G3420" s="441" t="s">
        <v>93</v>
      </c>
      <c r="H3420" s="441" t="s">
        <v>1103</v>
      </c>
      <c r="I3420" s="441" t="s">
        <v>1128</v>
      </c>
      <c r="J3420" s="441" t="s">
        <v>112</v>
      </c>
      <c r="K3420" s="1111" t="s">
        <v>1136</v>
      </c>
      <c r="L3420" s="441" t="s">
        <v>1120</v>
      </c>
      <c r="M3420" s="441" t="str">
        <f t="shared" si="208"/>
        <v>&lt;INSERT CONNECTION POINT NAME&gt;</v>
      </c>
      <c r="N3420" s="1111" t="s">
        <v>1106</v>
      </c>
      <c r="O3420" s="1111" t="s">
        <v>842</v>
      </c>
      <c r="P3420" s="1111"/>
      <c r="Q3420" s="2100"/>
      <c r="R3420" s="2101"/>
      <c r="S3420" s="2102"/>
      <c r="T3420" s="2102"/>
      <c r="U3420" s="2102"/>
      <c r="V3420" s="2102"/>
      <c r="W3420" s="2102"/>
      <c r="X3420" s="2102"/>
      <c r="Y3420" s="2102"/>
      <c r="Z3420" s="2102"/>
      <c r="AA3420" s="2103"/>
      <c r="AB3420" s="1125"/>
      <c r="AC3420" s="1151"/>
      <c r="AD3420" s="1152"/>
      <c r="AE3420" s="1153"/>
      <c r="AF3420" s="1153"/>
      <c r="AG3420" s="1153"/>
      <c r="AH3420" s="124"/>
      <c r="AI3420" s="124"/>
      <c r="AJ3420" s="124"/>
      <c r="AK3420" s="124"/>
      <c r="AL3420" s="1153"/>
      <c r="AM3420" s="124"/>
      <c r="AN3420" s="124"/>
      <c r="AO3420" s="1153"/>
      <c r="AP3420" s="1153"/>
      <c r="AQ3420" s="1153"/>
      <c r="AR3420" s="1154"/>
      <c r="AS3420" s="1154"/>
      <c r="AT3420" s="1154"/>
      <c r="AU3420" s="1154"/>
      <c r="AV3420" s="1154"/>
      <c r="AW3420" s="1154"/>
      <c r="AX3420" s="1154"/>
      <c r="AY3420" s="1154"/>
      <c r="AZ3420" s="1154"/>
      <c r="BA3420" s="1154"/>
      <c r="BB3420" s="1154"/>
    </row>
    <row r="3421" spans="2:54" ht="15" customHeight="1" thickBot="1">
      <c r="B3421" s="2872"/>
      <c r="C3421" s="3018"/>
      <c r="D3421" s="3018"/>
      <c r="E3421" s="2873" t="s">
        <v>1130</v>
      </c>
      <c r="F3421" s="1106"/>
      <c r="G3421" s="441" t="s">
        <v>93</v>
      </c>
      <c r="H3421" s="441" t="s">
        <v>1103</v>
      </c>
      <c r="I3421" s="441" t="s">
        <v>1131</v>
      </c>
      <c r="J3421" s="441" t="s">
        <v>112</v>
      </c>
      <c r="K3421" s="1111" t="s">
        <v>1136</v>
      </c>
      <c r="L3421" s="441" t="s">
        <v>1120</v>
      </c>
      <c r="M3421" s="441" t="str">
        <f t="shared" si="208"/>
        <v>&lt;INSERT CONNECTION POINT NAME&gt;</v>
      </c>
      <c r="N3421" s="1111" t="s">
        <v>1106</v>
      </c>
      <c r="O3421" s="1111" t="s">
        <v>842</v>
      </c>
      <c r="P3421" s="1111"/>
      <c r="Q3421" s="2893"/>
      <c r="R3421" s="2894"/>
      <c r="S3421" s="2877"/>
      <c r="T3421" s="2877"/>
      <c r="U3421" s="2877"/>
      <c r="V3421" s="2877"/>
      <c r="W3421" s="2877"/>
      <c r="X3421" s="2877"/>
      <c r="Y3421" s="2877"/>
      <c r="Z3421" s="2877"/>
      <c r="AA3421" s="2878"/>
      <c r="AB3421" s="1162"/>
      <c r="AC3421" s="1151"/>
      <c r="AD3421" s="1152"/>
      <c r="AE3421" s="1153"/>
      <c r="AF3421" s="1153"/>
      <c r="AG3421" s="1153"/>
      <c r="AH3421" s="124"/>
      <c r="AI3421" s="124"/>
      <c r="AJ3421" s="124"/>
      <c r="AK3421" s="124"/>
      <c r="AL3421" s="1153"/>
      <c r="AM3421" s="124"/>
      <c r="AN3421" s="124"/>
      <c r="AO3421" s="1153"/>
      <c r="AP3421" s="1153"/>
      <c r="AQ3421" s="1153"/>
      <c r="AR3421" s="1154"/>
      <c r="AS3421" s="1154"/>
      <c r="AT3421" s="1154"/>
      <c r="AU3421" s="1154"/>
      <c r="AV3421" s="1154"/>
      <c r="AW3421" s="1154"/>
      <c r="AX3421" s="1154"/>
      <c r="AY3421" s="1154"/>
      <c r="AZ3421" s="1154"/>
      <c r="BA3421" s="1154"/>
      <c r="BB3421" s="1154"/>
    </row>
    <row r="3422" spans="2:54" ht="15" customHeight="1">
      <c r="B3422" s="1145" t="s">
        <v>1125</v>
      </c>
      <c r="C3422" s="3019" t="s">
        <v>1126</v>
      </c>
      <c r="D3422" s="3019" t="s">
        <v>842</v>
      </c>
      <c r="E3422" s="1146" t="s">
        <v>1127</v>
      </c>
      <c r="F3422" s="1106"/>
      <c r="G3422" s="441" t="s">
        <v>93</v>
      </c>
      <c r="H3422" s="441" t="s">
        <v>1103</v>
      </c>
      <c r="I3422" s="441" t="s">
        <v>1128</v>
      </c>
      <c r="J3422" s="441" t="s">
        <v>112</v>
      </c>
      <c r="K3422" s="441" t="s">
        <v>1126</v>
      </c>
      <c r="L3422" s="441" t="s">
        <v>1120</v>
      </c>
      <c r="M3422" s="441" t="str">
        <f t="shared" ref="M3422" si="209">B3422</f>
        <v>&lt;INSERT CONNECTION POINT NAME&gt;</v>
      </c>
      <c r="N3422" s="441" t="s">
        <v>1129</v>
      </c>
      <c r="O3422" s="441" t="s">
        <v>842</v>
      </c>
      <c r="P3422" s="1111"/>
      <c r="Q3422" s="1147"/>
      <c r="R3422" s="1148"/>
      <c r="S3422" s="1149"/>
      <c r="T3422" s="1149"/>
      <c r="U3422" s="1149"/>
      <c r="V3422" s="1149"/>
      <c r="W3422" s="1149"/>
      <c r="X3422" s="1149"/>
      <c r="Y3422" s="1149"/>
      <c r="Z3422" s="1149"/>
      <c r="AA3422" s="1150"/>
      <c r="AB3422" s="1125"/>
      <c r="AC3422" s="1151"/>
      <c r="AD3422" s="1152"/>
      <c r="AE3422" s="1153"/>
      <c r="AF3422" s="1153"/>
      <c r="AG3422" s="1153"/>
      <c r="AH3422" s="124"/>
      <c r="AI3422" s="124"/>
      <c r="AJ3422" s="124"/>
      <c r="AK3422" s="124"/>
      <c r="AL3422" s="124"/>
      <c r="AM3422" s="124"/>
      <c r="AN3422" s="124"/>
      <c r="AO3422" s="124"/>
      <c r="AP3422" s="124"/>
      <c r="AQ3422" s="1153"/>
      <c r="AR3422" s="1154"/>
      <c r="AS3422" s="1154"/>
      <c r="AT3422" s="1154"/>
      <c r="AU3422" s="1154"/>
      <c r="AV3422" s="1154"/>
      <c r="AW3422" s="1154"/>
      <c r="AX3422" s="1154"/>
      <c r="AY3422" s="1154"/>
      <c r="AZ3422" s="1154"/>
      <c r="BA3422" s="1154"/>
      <c r="BB3422" s="1154"/>
    </row>
    <row r="3423" spans="2:54" ht="15" customHeight="1">
      <c r="B3423" s="1155"/>
      <c r="C3423" s="3017"/>
      <c r="D3423" s="3017"/>
      <c r="E3423" s="1146" t="s">
        <v>1130</v>
      </c>
      <c r="F3423" s="1106"/>
      <c r="G3423" s="441" t="s">
        <v>93</v>
      </c>
      <c r="H3423" s="441" t="s">
        <v>1103</v>
      </c>
      <c r="I3423" s="441" t="s">
        <v>1131</v>
      </c>
      <c r="J3423" s="441" t="s">
        <v>112</v>
      </c>
      <c r="K3423" s="441" t="s">
        <v>1126</v>
      </c>
      <c r="L3423" s="441" t="s">
        <v>1120</v>
      </c>
      <c r="M3423" s="441" t="str">
        <f t="shared" si="208"/>
        <v>&lt;INSERT CONNECTION POINT NAME&gt;</v>
      </c>
      <c r="N3423" s="441" t="s">
        <v>1129</v>
      </c>
      <c r="O3423" s="441" t="s">
        <v>842</v>
      </c>
      <c r="P3423" s="1111"/>
      <c r="Q3423" s="1156"/>
      <c r="R3423" s="1157"/>
      <c r="S3423" s="1158"/>
      <c r="T3423" s="1158"/>
      <c r="U3423" s="1158"/>
      <c r="V3423" s="1158"/>
      <c r="W3423" s="1158"/>
      <c r="X3423" s="1158"/>
      <c r="Y3423" s="1158"/>
      <c r="Z3423" s="1158"/>
      <c r="AA3423" s="1159"/>
      <c r="AB3423" s="1125"/>
      <c r="AC3423" s="1151"/>
      <c r="AD3423" s="1152"/>
      <c r="AE3423" s="1153"/>
      <c r="AF3423" s="1153"/>
      <c r="AG3423" s="1153"/>
      <c r="AH3423" s="124"/>
      <c r="AI3423" s="124"/>
      <c r="AJ3423" s="124"/>
      <c r="AK3423" s="124"/>
      <c r="AL3423" s="124"/>
      <c r="AM3423" s="124"/>
      <c r="AN3423" s="124"/>
      <c r="AO3423" s="124"/>
      <c r="AP3423" s="124"/>
      <c r="AQ3423" s="1153"/>
      <c r="AR3423" s="1154"/>
      <c r="AS3423" s="1154"/>
      <c r="AT3423" s="1154"/>
      <c r="AU3423" s="1154"/>
      <c r="AV3423" s="1154"/>
      <c r="AW3423" s="1154"/>
      <c r="AX3423" s="1154"/>
      <c r="AY3423" s="1154"/>
      <c r="AZ3423" s="1154"/>
      <c r="BA3423" s="1154"/>
      <c r="BB3423" s="1154"/>
    </row>
    <row r="3424" spans="2:54" ht="15" customHeight="1">
      <c r="B3424" s="1155"/>
      <c r="C3424" s="3016" t="s">
        <v>1132</v>
      </c>
      <c r="D3424" s="3016" t="s">
        <v>833</v>
      </c>
      <c r="E3424" s="1146" t="s">
        <v>1127</v>
      </c>
      <c r="F3424" s="1106"/>
      <c r="G3424" s="441" t="s">
        <v>93</v>
      </c>
      <c r="H3424" s="441" t="s">
        <v>1103</v>
      </c>
      <c r="I3424" s="441" t="s">
        <v>1128</v>
      </c>
      <c r="J3424" s="441" t="s">
        <v>112</v>
      </c>
      <c r="K3424" s="1111" t="s">
        <v>1132</v>
      </c>
      <c r="L3424" s="441" t="s">
        <v>1120</v>
      </c>
      <c r="M3424" s="441" t="str">
        <f t="shared" si="208"/>
        <v>&lt;INSERT CONNECTION POINT NAME&gt;</v>
      </c>
      <c r="N3424" s="1111" t="s">
        <v>1106</v>
      </c>
      <c r="O3424" s="1111" t="s">
        <v>833</v>
      </c>
      <c r="P3424" s="1111"/>
      <c r="Q3424" s="2850"/>
      <c r="R3424" s="2097"/>
      <c r="S3424" s="2851"/>
      <c r="T3424" s="2851"/>
      <c r="U3424" s="2851"/>
      <c r="V3424" s="2851"/>
      <c r="W3424" s="2852"/>
      <c r="X3424" s="2852"/>
      <c r="Y3424" s="2852"/>
      <c r="Z3424" s="2852"/>
      <c r="AA3424" s="2853"/>
      <c r="AB3424" s="1125"/>
      <c r="AC3424" s="1151"/>
      <c r="AD3424" s="1152"/>
      <c r="AE3424" s="1153"/>
      <c r="AF3424" s="1153"/>
      <c r="AG3424" s="1153"/>
      <c r="AH3424" s="124"/>
      <c r="AI3424" s="124"/>
      <c r="AJ3424" s="124"/>
      <c r="AK3424" s="124"/>
      <c r="AL3424" s="1153"/>
      <c r="AM3424" s="124"/>
      <c r="AN3424" s="124"/>
      <c r="AO3424" s="1153"/>
      <c r="AP3424" s="1153"/>
      <c r="AQ3424" s="1153"/>
      <c r="AR3424" s="1154"/>
      <c r="AS3424" s="1154"/>
      <c r="AT3424" s="1154"/>
      <c r="AU3424" s="1160"/>
      <c r="AV3424" s="1154"/>
      <c r="AW3424" s="1154"/>
      <c r="AX3424" s="1154"/>
      <c r="AY3424" s="1154"/>
      <c r="AZ3424" s="1154"/>
      <c r="BA3424" s="1154"/>
      <c r="BB3424" s="1154"/>
    </row>
    <row r="3425" spans="2:54" ht="15" customHeight="1">
      <c r="B3425" s="1155"/>
      <c r="C3425" s="3017"/>
      <c r="D3425" s="3017"/>
      <c r="E3425" s="1146" t="s">
        <v>1130</v>
      </c>
      <c r="F3425" s="1106"/>
      <c r="G3425" s="441" t="s">
        <v>93</v>
      </c>
      <c r="H3425" s="441" t="s">
        <v>1103</v>
      </c>
      <c r="I3425" s="441" t="s">
        <v>1131</v>
      </c>
      <c r="J3425" s="441" t="s">
        <v>112</v>
      </c>
      <c r="K3425" s="1111" t="s">
        <v>1132</v>
      </c>
      <c r="L3425" s="441" t="s">
        <v>1120</v>
      </c>
      <c r="M3425" s="441" t="str">
        <f t="shared" si="208"/>
        <v>&lt;INSERT CONNECTION POINT NAME&gt;</v>
      </c>
      <c r="N3425" s="1111" t="s">
        <v>1106</v>
      </c>
      <c r="O3425" s="1111" t="s">
        <v>833</v>
      </c>
      <c r="P3425" s="1111"/>
      <c r="Q3425" s="2850"/>
      <c r="R3425" s="2097"/>
      <c r="S3425" s="2851"/>
      <c r="T3425" s="2851"/>
      <c r="U3425" s="2851"/>
      <c r="V3425" s="2851"/>
      <c r="W3425" s="2852"/>
      <c r="X3425" s="2852"/>
      <c r="Y3425" s="2852"/>
      <c r="Z3425" s="2852"/>
      <c r="AA3425" s="2853"/>
      <c r="AB3425" s="1125"/>
      <c r="AC3425" s="1151"/>
      <c r="AD3425" s="1152"/>
      <c r="AE3425" s="1153"/>
      <c r="AF3425" s="1153"/>
      <c r="AG3425" s="1153"/>
      <c r="AH3425" s="124"/>
      <c r="AI3425" s="124"/>
      <c r="AJ3425" s="124"/>
      <c r="AK3425" s="124"/>
      <c r="AL3425" s="1153"/>
      <c r="AM3425" s="124"/>
      <c r="AN3425" s="124"/>
      <c r="AO3425" s="1153"/>
      <c r="AP3425" s="1153"/>
      <c r="AQ3425" s="1153"/>
      <c r="AR3425" s="1154"/>
      <c r="AS3425" s="1154"/>
      <c r="AT3425" s="1154"/>
      <c r="AU3425" s="1160"/>
      <c r="AV3425" s="1154"/>
      <c r="AW3425" s="1154"/>
      <c r="AX3425" s="1154"/>
      <c r="AY3425" s="1154"/>
      <c r="AZ3425" s="1154"/>
      <c r="BA3425" s="1154"/>
      <c r="BB3425" s="1154"/>
    </row>
    <row r="3426" spans="2:54" ht="15" customHeight="1">
      <c r="B3426" s="1155"/>
      <c r="C3426" s="3016" t="s">
        <v>1132</v>
      </c>
      <c r="D3426" s="3016" t="s">
        <v>842</v>
      </c>
      <c r="E3426" s="1146" t="s">
        <v>1127</v>
      </c>
      <c r="F3426" s="1106"/>
      <c r="G3426" s="441" t="s">
        <v>93</v>
      </c>
      <c r="H3426" s="441" t="s">
        <v>1103</v>
      </c>
      <c r="I3426" s="441" t="s">
        <v>1128</v>
      </c>
      <c r="J3426" s="441" t="s">
        <v>112</v>
      </c>
      <c r="K3426" s="1111" t="s">
        <v>1132</v>
      </c>
      <c r="L3426" s="441" t="s">
        <v>1120</v>
      </c>
      <c r="M3426" s="441" t="str">
        <f t="shared" si="208"/>
        <v>&lt;INSERT CONNECTION POINT NAME&gt;</v>
      </c>
      <c r="N3426" s="1111" t="s">
        <v>1106</v>
      </c>
      <c r="O3426" s="1112" t="s">
        <v>842</v>
      </c>
      <c r="P3426" s="1111"/>
      <c r="Q3426" s="2850"/>
      <c r="R3426" s="2097"/>
      <c r="S3426" s="2851"/>
      <c r="T3426" s="2851"/>
      <c r="U3426" s="2851"/>
      <c r="V3426" s="2851"/>
      <c r="W3426" s="2852"/>
      <c r="X3426" s="2852"/>
      <c r="Y3426" s="2852"/>
      <c r="Z3426" s="2852"/>
      <c r="AA3426" s="2853"/>
      <c r="AB3426" s="1125"/>
      <c r="AC3426" s="1151"/>
      <c r="AD3426" s="1152"/>
      <c r="AE3426" s="1153"/>
      <c r="AF3426" s="1153"/>
      <c r="AG3426" s="1153"/>
      <c r="AH3426" s="124"/>
      <c r="AI3426" s="124"/>
      <c r="AJ3426" s="124"/>
      <c r="AK3426" s="124"/>
      <c r="AL3426" s="1153"/>
      <c r="AM3426" s="124"/>
      <c r="AN3426" s="124"/>
      <c r="AO3426" s="1153"/>
      <c r="AP3426" s="1161"/>
      <c r="AQ3426" s="1153"/>
      <c r="AR3426" s="1154"/>
      <c r="AS3426" s="1154"/>
      <c r="AT3426" s="1154"/>
      <c r="AU3426" s="1160"/>
      <c r="AV3426" s="1154"/>
      <c r="AW3426" s="1154"/>
      <c r="AX3426" s="1154"/>
      <c r="AY3426" s="1154"/>
      <c r="AZ3426" s="1154"/>
      <c r="BA3426" s="1154"/>
      <c r="BB3426" s="1154"/>
    </row>
    <row r="3427" spans="2:54" ht="15" customHeight="1">
      <c r="B3427" s="1155"/>
      <c r="C3427" s="3017"/>
      <c r="D3427" s="3017"/>
      <c r="E3427" s="1146" t="s">
        <v>1130</v>
      </c>
      <c r="F3427" s="1106"/>
      <c r="G3427" s="441" t="s">
        <v>93</v>
      </c>
      <c r="H3427" s="441" t="s">
        <v>1103</v>
      </c>
      <c r="I3427" s="441" t="s">
        <v>1131</v>
      </c>
      <c r="J3427" s="441" t="s">
        <v>112</v>
      </c>
      <c r="K3427" s="1111" t="s">
        <v>1132</v>
      </c>
      <c r="L3427" s="441" t="s">
        <v>1120</v>
      </c>
      <c r="M3427" s="441" t="str">
        <f t="shared" si="208"/>
        <v>&lt;INSERT CONNECTION POINT NAME&gt;</v>
      </c>
      <c r="N3427" s="1111" t="s">
        <v>1106</v>
      </c>
      <c r="O3427" s="1112" t="s">
        <v>842</v>
      </c>
      <c r="P3427" s="1111"/>
      <c r="Q3427" s="2850"/>
      <c r="R3427" s="2097"/>
      <c r="S3427" s="2851"/>
      <c r="T3427" s="2851"/>
      <c r="U3427" s="2851"/>
      <c r="V3427" s="2851"/>
      <c r="W3427" s="2852"/>
      <c r="X3427" s="2852"/>
      <c r="Y3427" s="2852"/>
      <c r="Z3427" s="2852"/>
      <c r="AA3427" s="2853"/>
      <c r="AB3427" s="1125"/>
      <c r="AC3427" s="1151"/>
      <c r="AD3427" s="1152"/>
      <c r="AE3427" s="1153"/>
      <c r="AF3427" s="1153"/>
      <c r="AG3427" s="1153"/>
      <c r="AH3427" s="124"/>
      <c r="AI3427" s="124"/>
      <c r="AJ3427" s="124"/>
      <c r="AK3427" s="124"/>
      <c r="AL3427" s="1153"/>
      <c r="AM3427" s="124"/>
      <c r="AN3427" s="124"/>
      <c r="AO3427" s="1153"/>
      <c r="AP3427" s="1161"/>
      <c r="AQ3427" s="1153"/>
      <c r="AR3427" s="1154"/>
      <c r="AS3427" s="1154"/>
      <c r="AT3427" s="1154"/>
      <c r="AU3427" s="1160"/>
      <c r="AV3427" s="1154"/>
      <c r="AW3427" s="1154"/>
      <c r="AX3427" s="1154"/>
      <c r="AY3427" s="1154"/>
      <c r="AZ3427" s="1154"/>
      <c r="BA3427" s="1154"/>
      <c r="BB3427" s="1154"/>
    </row>
    <row r="3428" spans="2:54" ht="15" customHeight="1">
      <c r="B3428" s="1155"/>
      <c r="C3428" s="3016" t="s">
        <v>1133</v>
      </c>
      <c r="D3428" s="3016"/>
      <c r="E3428" s="1146" t="s">
        <v>1127</v>
      </c>
      <c r="F3428" s="1106"/>
      <c r="G3428" s="441" t="s">
        <v>93</v>
      </c>
      <c r="H3428" s="441" t="s">
        <v>1103</v>
      </c>
      <c r="I3428" s="441" t="s">
        <v>1128</v>
      </c>
      <c r="J3428" s="441" t="s">
        <v>112</v>
      </c>
      <c r="K3428" s="1111" t="s">
        <v>1133</v>
      </c>
      <c r="L3428" s="441" t="s">
        <v>1120</v>
      </c>
      <c r="M3428" s="441" t="str">
        <f t="shared" si="208"/>
        <v>&lt;INSERT CONNECTION POINT NAME&gt;</v>
      </c>
      <c r="N3428" s="1111" t="s">
        <v>1108</v>
      </c>
      <c r="O3428" s="1111" t="s">
        <v>1109</v>
      </c>
      <c r="P3428" s="1111"/>
      <c r="Q3428" s="2856"/>
      <c r="R3428" s="2098"/>
      <c r="S3428" s="2858"/>
      <c r="T3428" s="2858"/>
      <c r="U3428" s="2858"/>
      <c r="V3428" s="2858"/>
      <c r="W3428" s="2859"/>
      <c r="X3428" s="2859"/>
      <c r="Y3428" s="2859"/>
      <c r="Z3428" s="2859"/>
      <c r="AA3428" s="2860"/>
      <c r="AB3428" s="1125"/>
      <c r="AC3428" s="1151"/>
      <c r="AD3428" s="1152"/>
      <c r="AE3428" s="1153"/>
      <c r="AF3428" s="1153"/>
      <c r="AG3428" s="1153"/>
      <c r="AH3428" s="124"/>
      <c r="AI3428" s="124"/>
      <c r="AJ3428" s="124"/>
      <c r="AK3428" s="124"/>
      <c r="AL3428" s="1153"/>
      <c r="AM3428" s="124"/>
      <c r="AN3428" s="124"/>
      <c r="AO3428" s="1153"/>
      <c r="AP3428" s="1153"/>
      <c r="AQ3428" s="1153"/>
      <c r="AR3428" s="1154"/>
      <c r="AS3428" s="1154"/>
      <c r="AT3428" s="1154"/>
      <c r="AU3428" s="1154"/>
      <c r="AV3428" s="1154"/>
      <c r="AW3428" s="1154"/>
      <c r="AX3428" s="1154"/>
      <c r="AY3428" s="1154"/>
      <c r="AZ3428" s="1154"/>
      <c r="BA3428" s="1154"/>
      <c r="BB3428" s="1154"/>
    </row>
    <row r="3429" spans="2:54" ht="15" customHeight="1">
      <c r="B3429" s="1155"/>
      <c r="C3429" s="3017"/>
      <c r="D3429" s="3017"/>
      <c r="E3429" s="1146" t="s">
        <v>1130</v>
      </c>
      <c r="F3429" s="1106"/>
      <c r="G3429" s="441" t="s">
        <v>93</v>
      </c>
      <c r="H3429" s="441" t="s">
        <v>1103</v>
      </c>
      <c r="I3429" s="441" t="s">
        <v>1131</v>
      </c>
      <c r="J3429" s="441" t="s">
        <v>112</v>
      </c>
      <c r="K3429" s="1111" t="s">
        <v>1133</v>
      </c>
      <c r="L3429" s="441" t="s">
        <v>1120</v>
      </c>
      <c r="M3429" s="441" t="str">
        <f t="shared" si="208"/>
        <v>&lt;INSERT CONNECTION POINT NAME&gt;</v>
      </c>
      <c r="N3429" s="1111" t="s">
        <v>1108</v>
      </c>
      <c r="O3429" s="1111" t="s">
        <v>1109</v>
      </c>
      <c r="P3429" s="1111"/>
      <c r="Q3429" s="2856"/>
      <c r="R3429" s="2098"/>
      <c r="S3429" s="2858"/>
      <c r="T3429" s="2858"/>
      <c r="U3429" s="2858"/>
      <c r="V3429" s="2858"/>
      <c r="W3429" s="2859"/>
      <c r="X3429" s="2859"/>
      <c r="Y3429" s="2859"/>
      <c r="Z3429" s="2859"/>
      <c r="AA3429" s="2860"/>
      <c r="AB3429" s="1125"/>
      <c r="AC3429" s="1151"/>
      <c r="AD3429" s="1152"/>
      <c r="AE3429" s="1153"/>
      <c r="AF3429" s="1153"/>
      <c r="AG3429" s="1153"/>
      <c r="AH3429" s="124"/>
      <c r="AI3429" s="124"/>
      <c r="AJ3429" s="124"/>
      <c r="AK3429" s="124"/>
      <c r="AL3429" s="1153"/>
      <c r="AM3429" s="124"/>
      <c r="AN3429" s="124"/>
      <c r="AO3429" s="1153"/>
      <c r="AP3429" s="1153"/>
      <c r="AQ3429" s="1153"/>
      <c r="AR3429" s="1154"/>
      <c r="AS3429" s="1154"/>
      <c r="AT3429" s="1154"/>
      <c r="AU3429" s="1154"/>
      <c r="AV3429" s="1154"/>
      <c r="AW3429" s="1154"/>
      <c r="AX3429" s="1154"/>
      <c r="AY3429" s="1154"/>
      <c r="AZ3429" s="1154"/>
      <c r="BA3429" s="1154"/>
      <c r="BB3429" s="1154"/>
    </row>
    <row r="3430" spans="2:54" ht="15" customHeight="1">
      <c r="B3430" s="1155"/>
      <c r="C3430" s="3016" t="s">
        <v>1110</v>
      </c>
      <c r="D3430" s="3016"/>
      <c r="E3430" s="1146" t="s">
        <v>1127</v>
      </c>
      <c r="F3430" s="1106"/>
      <c r="G3430" s="441" t="s">
        <v>93</v>
      </c>
      <c r="H3430" s="441" t="s">
        <v>1103</v>
      </c>
      <c r="I3430" s="441" t="s">
        <v>1128</v>
      </c>
      <c r="J3430" s="441" t="s">
        <v>112</v>
      </c>
      <c r="K3430" s="1111" t="s">
        <v>1110</v>
      </c>
      <c r="L3430" s="441" t="s">
        <v>1120</v>
      </c>
      <c r="M3430" s="441" t="str">
        <f t="shared" si="208"/>
        <v>&lt;INSERT CONNECTION POINT NAME&gt;</v>
      </c>
      <c r="N3430" s="1111" t="s">
        <v>1111</v>
      </c>
      <c r="O3430" s="1112">
        <v>0</v>
      </c>
      <c r="P3430" s="1111"/>
      <c r="Q3430" s="2890"/>
      <c r="R3430" s="2093"/>
      <c r="S3430" s="2883"/>
      <c r="T3430" s="2883"/>
      <c r="U3430" s="2883"/>
      <c r="V3430" s="2883"/>
      <c r="W3430" s="2863"/>
      <c r="X3430" s="2863"/>
      <c r="Y3430" s="2863"/>
      <c r="Z3430" s="2863"/>
      <c r="AA3430" s="2864"/>
      <c r="AB3430" s="1125"/>
      <c r="AC3430" s="1151"/>
      <c r="AD3430" s="1152"/>
      <c r="AE3430" s="1153"/>
      <c r="AF3430" s="1153"/>
      <c r="AG3430" s="1153"/>
      <c r="AH3430" s="124"/>
      <c r="AI3430" s="124"/>
      <c r="AJ3430" s="124"/>
      <c r="AK3430" s="124"/>
      <c r="AL3430" s="1153"/>
      <c r="AM3430" s="124"/>
      <c r="AN3430" s="124"/>
      <c r="AO3430" s="1153"/>
      <c r="AP3430" s="1161"/>
      <c r="AQ3430" s="1153"/>
      <c r="AR3430" s="1154"/>
      <c r="AS3430" s="1154"/>
      <c r="AT3430" s="1154"/>
      <c r="AU3430" s="1154"/>
      <c r="AV3430" s="1154"/>
      <c r="AW3430" s="1154"/>
      <c r="AX3430" s="1154"/>
      <c r="AY3430" s="1154"/>
      <c r="AZ3430" s="1154"/>
      <c r="BA3430" s="1154"/>
      <c r="BB3430" s="1154"/>
    </row>
    <row r="3431" spans="2:54" ht="15" customHeight="1">
      <c r="B3431" s="1155"/>
      <c r="C3431" s="3017"/>
      <c r="D3431" s="3017"/>
      <c r="E3431" s="1146" t="s">
        <v>1130</v>
      </c>
      <c r="F3431" s="1106"/>
      <c r="G3431" s="441" t="s">
        <v>93</v>
      </c>
      <c r="H3431" s="441" t="s">
        <v>1103</v>
      </c>
      <c r="I3431" s="441" t="s">
        <v>1131</v>
      </c>
      <c r="J3431" s="441" t="s">
        <v>112</v>
      </c>
      <c r="K3431" s="1111" t="s">
        <v>1110</v>
      </c>
      <c r="L3431" s="441" t="s">
        <v>1120</v>
      </c>
      <c r="M3431" s="441" t="str">
        <f t="shared" si="208"/>
        <v>&lt;INSERT CONNECTION POINT NAME&gt;</v>
      </c>
      <c r="N3431" s="1111" t="s">
        <v>1111</v>
      </c>
      <c r="O3431" s="1112">
        <v>0</v>
      </c>
      <c r="P3431" s="1111"/>
      <c r="Q3431" s="2890"/>
      <c r="R3431" s="2093"/>
      <c r="S3431" s="2883"/>
      <c r="T3431" s="2883"/>
      <c r="U3431" s="2883"/>
      <c r="V3431" s="2883"/>
      <c r="W3431" s="2863"/>
      <c r="X3431" s="2863"/>
      <c r="Y3431" s="2863"/>
      <c r="Z3431" s="2863"/>
      <c r="AA3431" s="2864"/>
      <c r="AB3431" s="1125"/>
      <c r="AC3431" s="1151"/>
      <c r="AD3431" s="1152"/>
      <c r="AE3431" s="1153"/>
      <c r="AF3431" s="1153"/>
      <c r="AG3431" s="1153"/>
      <c r="AH3431" s="124"/>
      <c r="AI3431" s="124"/>
      <c r="AJ3431" s="124"/>
      <c r="AK3431" s="124"/>
      <c r="AL3431" s="1153"/>
      <c r="AM3431" s="124"/>
      <c r="AN3431" s="124"/>
      <c r="AO3431" s="1153"/>
      <c r="AP3431" s="1161"/>
      <c r="AQ3431" s="1153"/>
      <c r="AR3431" s="1154"/>
      <c r="AS3431" s="1154"/>
      <c r="AT3431" s="1154"/>
      <c r="AU3431" s="1154"/>
      <c r="AV3431" s="1154"/>
      <c r="AW3431" s="1154"/>
      <c r="AX3431" s="1154"/>
      <c r="AY3431" s="1154"/>
      <c r="AZ3431" s="1154"/>
      <c r="BA3431" s="1154"/>
      <c r="BB3431" s="1154"/>
    </row>
    <row r="3432" spans="2:54" ht="15" customHeight="1">
      <c r="B3432" s="1155"/>
      <c r="C3432" s="3016" t="s">
        <v>1112</v>
      </c>
      <c r="D3432" s="3016"/>
      <c r="E3432" s="1146" t="s">
        <v>1127</v>
      </c>
      <c r="F3432" s="1106"/>
      <c r="G3432" s="441" t="s">
        <v>93</v>
      </c>
      <c r="H3432" s="441" t="s">
        <v>1103</v>
      </c>
      <c r="I3432" s="441" t="s">
        <v>1128</v>
      </c>
      <c r="J3432" s="441" t="s">
        <v>112</v>
      </c>
      <c r="K3432" s="1111" t="s">
        <v>1112</v>
      </c>
      <c r="L3432" s="441" t="s">
        <v>1120</v>
      </c>
      <c r="M3432" s="441" t="str">
        <f t="shared" si="208"/>
        <v>&lt;INSERT CONNECTION POINT NAME&gt;</v>
      </c>
      <c r="N3432" s="1111" t="s">
        <v>1113</v>
      </c>
      <c r="O3432" s="1111" t="s">
        <v>1113</v>
      </c>
      <c r="P3432" s="1111"/>
      <c r="Q3432" s="2891"/>
      <c r="R3432" s="2866"/>
      <c r="S3432" s="2866"/>
      <c r="T3432" s="2866"/>
      <c r="U3432" s="2866"/>
      <c r="V3432" s="2866"/>
      <c r="W3432" s="2866"/>
      <c r="X3432" s="2866"/>
      <c r="Y3432" s="2866"/>
      <c r="Z3432" s="2866"/>
      <c r="AA3432" s="2099"/>
      <c r="AB3432" s="1125"/>
      <c r="AC3432" s="1151"/>
      <c r="AD3432" s="1152"/>
      <c r="AE3432" s="1153"/>
      <c r="AF3432" s="1153"/>
      <c r="AG3432" s="1153"/>
      <c r="AH3432" s="124"/>
      <c r="AI3432" s="124"/>
      <c r="AJ3432" s="124"/>
      <c r="AK3432" s="124"/>
      <c r="AL3432" s="1153"/>
      <c r="AM3432" s="124"/>
      <c r="AN3432" s="124"/>
      <c r="AO3432" s="1153"/>
      <c r="AP3432" s="1153"/>
      <c r="AQ3432" s="1153"/>
      <c r="AR3432" s="1154"/>
      <c r="AS3432" s="1154"/>
      <c r="AT3432" s="1154"/>
      <c r="AU3432" s="1154"/>
      <c r="AV3432" s="1154"/>
      <c r="AW3432" s="1154"/>
      <c r="AX3432" s="1154"/>
      <c r="AY3432" s="1154"/>
      <c r="AZ3432" s="1154"/>
      <c r="BA3432" s="1154"/>
      <c r="BB3432" s="1154"/>
    </row>
    <row r="3433" spans="2:54" ht="15" customHeight="1">
      <c r="B3433" s="1155"/>
      <c r="C3433" s="3017"/>
      <c r="D3433" s="3017"/>
      <c r="E3433" s="1146" t="s">
        <v>1130</v>
      </c>
      <c r="F3433" s="1106"/>
      <c r="G3433" s="441" t="s">
        <v>93</v>
      </c>
      <c r="H3433" s="441" t="s">
        <v>1103</v>
      </c>
      <c r="I3433" s="441" t="s">
        <v>1131</v>
      </c>
      <c r="J3433" s="441" t="s">
        <v>112</v>
      </c>
      <c r="K3433" s="1111" t="s">
        <v>1112</v>
      </c>
      <c r="L3433" s="441" t="s">
        <v>1120</v>
      </c>
      <c r="M3433" s="441" t="str">
        <f t="shared" si="208"/>
        <v>&lt;INSERT CONNECTION POINT NAME&gt;</v>
      </c>
      <c r="N3433" s="1111" t="s">
        <v>1113</v>
      </c>
      <c r="O3433" s="1111" t="s">
        <v>1113</v>
      </c>
      <c r="P3433" s="1111"/>
      <c r="Q3433" s="2891"/>
      <c r="R3433" s="2866"/>
      <c r="S3433" s="2866"/>
      <c r="T3433" s="2866"/>
      <c r="U3433" s="2866"/>
      <c r="V3433" s="2866"/>
      <c r="W3433" s="2866"/>
      <c r="X3433" s="2866"/>
      <c r="Y3433" s="2866"/>
      <c r="Z3433" s="2866"/>
      <c r="AA3433" s="2099"/>
      <c r="AB3433" s="1125"/>
      <c r="AC3433" s="1151"/>
      <c r="AD3433" s="1152"/>
      <c r="AE3433" s="1153"/>
      <c r="AF3433" s="1153"/>
      <c r="AG3433" s="1153"/>
      <c r="AH3433" s="124"/>
      <c r="AI3433" s="124"/>
      <c r="AJ3433" s="124"/>
      <c r="AK3433" s="124"/>
      <c r="AL3433" s="1153"/>
      <c r="AM3433" s="124"/>
      <c r="AN3433" s="124"/>
      <c r="AO3433" s="1153"/>
      <c r="AP3433" s="1153"/>
      <c r="AQ3433" s="1153"/>
      <c r="AR3433" s="1154"/>
      <c r="AS3433" s="1154"/>
      <c r="AT3433" s="1154"/>
      <c r="AU3433" s="1154"/>
      <c r="AV3433" s="1154"/>
      <c r="AW3433" s="1154"/>
      <c r="AX3433" s="1154"/>
      <c r="AY3433" s="1154"/>
      <c r="AZ3433" s="1154"/>
      <c r="BA3433" s="1154"/>
      <c r="BB3433" s="1154"/>
    </row>
    <row r="3434" spans="2:54" ht="15" customHeight="1">
      <c r="B3434" s="1155"/>
      <c r="C3434" s="3016" t="s">
        <v>1134</v>
      </c>
      <c r="D3434" s="3016" t="s">
        <v>833</v>
      </c>
      <c r="E3434" s="1146" t="s">
        <v>1127</v>
      </c>
      <c r="F3434" s="1106"/>
      <c r="G3434" s="441" t="s">
        <v>93</v>
      </c>
      <c r="H3434" s="441" t="s">
        <v>1103</v>
      </c>
      <c r="I3434" s="441" t="s">
        <v>1128</v>
      </c>
      <c r="J3434" s="441" t="s">
        <v>112</v>
      </c>
      <c r="K3434" s="1111" t="s">
        <v>1134</v>
      </c>
      <c r="L3434" s="441" t="s">
        <v>1120</v>
      </c>
      <c r="M3434" s="441" t="str">
        <f t="shared" si="208"/>
        <v>&lt;INSERT CONNECTION POINT NAME&gt;</v>
      </c>
      <c r="N3434" s="1111" t="s">
        <v>1115</v>
      </c>
      <c r="O3434" s="1111" t="s">
        <v>833</v>
      </c>
      <c r="P3434" s="1111"/>
      <c r="Q3434" s="2892"/>
      <c r="R3434" s="2096"/>
      <c r="S3434" s="2870"/>
      <c r="T3434" s="2870"/>
      <c r="U3434" s="2870"/>
      <c r="V3434" s="2870"/>
      <c r="W3434" s="2870"/>
      <c r="X3434" s="2870"/>
      <c r="Y3434" s="2870"/>
      <c r="Z3434" s="2870"/>
      <c r="AA3434" s="2871"/>
      <c r="AB3434" s="1125"/>
      <c r="AC3434" s="1151"/>
      <c r="AD3434" s="1152"/>
      <c r="AE3434" s="1153"/>
      <c r="AF3434" s="1153"/>
      <c r="AG3434" s="1153"/>
      <c r="AH3434" s="124"/>
      <c r="AI3434" s="124"/>
      <c r="AJ3434" s="124"/>
      <c r="AK3434" s="124"/>
      <c r="AL3434" s="1153"/>
      <c r="AM3434" s="124"/>
      <c r="AN3434" s="124"/>
      <c r="AO3434" s="1153"/>
      <c r="AP3434" s="1153"/>
      <c r="AQ3434" s="1153"/>
      <c r="AR3434" s="1154"/>
      <c r="AS3434" s="1154"/>
      <c r="AT3434" s="1154"/>
      <c r="AU3434" s="1154"/>
      <c r="AV3434" s="1154"/>
      <c r="AW3434" s="1154"/>
      <c r="AX3434" s="1154"/>
      <c r="AY3434" s="1154"/>
      <c r="AZ3434" s="1154"/>
      <c r="BA3434" s="1154"/>
      <c r="BB3434" s="1154"/>
    </row>
    <row r="3435" spans="2:54" ht="15" customHeight="1">
      <c r="B3435" s="1155"/>
      <c r="C3435" s="3017"/>
      <c r="D3435" s="3017"/>
      <c r="E3435" s="1146" t="s">
        <v>1130</v>
      </c>
      <c r="F3435" s="1106"/>
      <c r="G3435" s="441" t="s">
        <v>93</v>
      </c>
      <c r="H3435" s="441" t="s">
        <v>1103</v>
      </c>
      <c r="I3435" s="441" t="s">
        <v>1131</v>
      </c>
      <c r="J3435" s="441" t="s">
        <v>112</v>
      </c>
      <c r="K3435" s="1111" t="s">
        <v>1134</v>
      </c>
      <c r="L3435" s="441" t="s">
        <v>1120</v>
      </c>
      <c r="M3435" s="441" t="str">
        <f t="shared" si="208"/>
        <v>&lt;INSERT CONNECTION POINT NAME&gt;</v>
      </c>
      <c r="N3435" s="1111" t="s">
        <v>1115</v>
      </c>
      <c r="O3435" s="1111" t="s">
        <v>833</v>
      </c>
      <c r="P3435" s="1111"/>
      <c r="Q3435" s="2892"/>
      <c r="R3435" s="2096"/>
      <c r="S3435" s="2870"/>
      <c r="T3435" s="2870"/>
      <c r="U3435" s="2870"/>
      <c r="V3435" s="2870"/>
      <c r="W3435" s="2870"/>
      <c r="X3435" s="2870"/>
      <c r="Y3435" s="2870"/>
      <c r="Z3435" s="2870"/>
      <c r="AA3435" s="2871"/>
      <c r="AB3435" s="1125"/>
      <c r="AC3435" s="1151"/>
      <c r="AD3435" s="1152"/>
      <c r="AE3435" s="1153"/>
      <c r="AF3435" s="1153"/>
      <c r="AG3435" s="1153"/>
      <c r="AH3435" s="124"/>
      <c r="AI3435" s="124"/>
      <c r="AJ3435" s="124"/>
      <c r="AK3435" s="124"/>
      <c r="AL3435" s="1153"/>
      <c r="AM3435" s="124"/>
      <c r="AN3435" s="124"/>
      <c r="AO3435" s="1153"/>
      <c r="AP3435" s="1153"/>
      <c r="AQ3435" s="1153"/>
      <c r="AR3435" s="1154"/>
      <c r="AS3435" s="1154"/>
      <c r="AT3435" s="1154"/>
      <c r="AU3435" s="1154"/>
      <c r="AV3435" s="1154"/>
      <c r="AW3435" s="1154"/>
      <c r="AX3435" s="1154"/>
      <c r="AY3435" s="1154"/>
      <c r="AZ3435" s="1154"/>
      <c r="BA3435" s="1154"/>
      <c r="BB3435" s="1154"/>
    </row>
    <row r="3436" spans="2:54" ht="15" customHeight="1">
      <c r="B3436" s="1155"/>
      <c r="C3436" s="3016" t="s">
        <v>1135</v>
      </c>
      <c r="D3436" s="3016" t="s">
        <v>833</v>
      </c>
      <c r="E3436" s="1146" t="s">
        <v>1127</v>
      </c>
      <c r="F3436" s="1106"/>
      <c r="G3436" s="441" t="s">
        <v>93</v>
      </c>
      <c r="H3436" s="441" t="s">
        <v>1103</v>
      </c>
      <c r="I3436" s="441" t="s">
        <v>1128</v>
      </c>
      <c r="J3436" s="441" t="s">
        <v>112</v>
      </c>
      <c r="K3436" s="1111" t="s">
        <v>1135</v>
      </c>
      <c r="L3436" s="441" t="s">
        <v>1120</v>
      </c>
      <c r="M3436" s="441" t="str">
        <f t="shared" si="208"/>
        <v>&lt;INSERT CONNECTION POINT NAME&gt;</v>
      </c>
      <c r="N3436" s="1111" t="s">
        <v>1106</v>
      </c>
      <c r="O3436" s="1111" t="s">
        <v>833</v>
      </c>
      <c r="P3436" s="1111"/>
      <c r="Q3436" s="2892"/>
      <c r="R3436" s="2096"/>
      <c r="S3436" s="2870"/>
      <c r="T3436" s="2870"/>
      <c r="U3436" s="2870"/>
      <c r="V3436" s="2870"/>
      <c r="W3436" s="2870"/>
      <c r="X3436" s="2870"/>
      <c r="Y3436" s="2870"/>
      <c r="Z3436" s="2870"/>
      <c r="AA3436" s="2871"/>
      <c r="AB3436" s="1125"/>
      <c r="AC3436" s="1151"/>
      <c r="AD3436" s="1152"/>
      <c r="AE3436" s="1153"/>
      <c r="AF3436" s="1153"/>
      <c r="AG3436" s="1153"/>
      <c r="AH3436" s="124"/>
      <c r="AI3436" s="124"/>
      <c r="AJ3436" s="124"/>
      <c r="AK3436" s="124"/>
      <c r="AL3436" s="1153"/>
      <c r="AM3436" s="124"/>
      <c r="AN3436" s="124"/>
      <c r="AO3436" s="1153"/>
      <c r="AP3436" s="1153"/>
      <c r="AQ3436" s="1153"/>
      <c r="AR3436" s="1154"/>
      <c r="AS3436" s="1154"/>
      <c r="AT3436" s="1154"/>
      <c r="AU3436" s="1154"/>
      <c r="AV3436" s="1154"/>
      <c r="AW3436" s="1154"/>
      <c r="AX3436" s="1154"/>
      <c r="AY3436" s="1154"/>
      <c r="AZ3436" s="1154"/>
      <c r="BA3436" s="1154"/>
      <c r="BB3436" s="1154"/>
    </row>
    <row r="3437" spans="2:54" ht="15" customHeight="1">
      <c r="B3437" s="1155"/>
      <c r="C3437" s="3017"/>
      <c r="D3437" s="3017"/>
      <c r="E3437" s="1146" t="s">
        <v>1130</v>
      </c>
      <c r="F3437" s="1106"/>
      <c r="G3437" s="441" t="s">
        <v>93</v>
      </c>
      <c r="H3437" s="441" t="s">
        <v>1103</v>
      </c>
      <c r="I3437" s="441" t="s">
        <v>1131</v>
      </c>
      <c r="J3437" s="441" t="s">
        <v>112</v>
      </c>
      <c r="K3437" s="1111" t="s">
        <v>1135</v>
      </c>
      <c r="L3437" s="441" t="s">
        <v>1120</v>
      </c>
      <c r="M3437" s="441" t="str">
        <f t="shared" si="208"/>
        <v>&lt;INSERT CONNECTION POINT NAME&gt;</v>
      </c>
      <c r="N3437" s="1111" t="s">
        <v>1106</v>
      </c>
      <c r="O3437" s="1111" t="s">
        <v>833</v>
      </c>
      <c r="P3437" s="1111"/>
      <c r="Q3437" s="2892"/>
      <c r="R3437" s="2096"/>
      <c r="S3437" s="2870"/>
      <c r="T3437" s="2870"/>
      <c r="U3437" s="2870"/>
      <c r="V3437" s="2870"/>
      <c r="W3437" s="2870"/>
      <c r="X3437" s="2870"/>
      <c r="Y3437" s="2870"/>
      <c r="Z3437" s="2870"/>
      <c r="AA3437" s="2871"/>
      <c r="AB3437" s="1125"/>
      <c r="AC3437" s="1151"/>
      <c r="AD3437" s="1152"/>
      <c r="AE3437" s="1153"/>
      <c r="AF3437" s="1153"/>
      <c r="AG3437" s="1153"/>
      <c r="AH3437" s="124"/>
      <c r="AI3437" s="124"/>
      <c r="AJ3437" s="124"/>
      <c r="AK3437" s="124"/>
      <c r="AL3437" s="1153"/>
      <c r="AM3437" s="124"/>
      <c r="AN3437" s="124"/>
      <c r="AO3437" s="1153"/>
      <c r="AP3437" s="1153"/>
      <c r="AQ3437" s="1153"/>
      <c r="AR3437" s="1154"/>
      <c r="AS3437" s="1154"/>
      <c r="AT3437" s="1154"/>
      <c r="AU3437" s="1154"/>
      <c r="AV3437" s="1154"/>
      <c r="AW3437" s="1154"/>
      <c r="AX3437" s="1154"/>
      <c r="AY3437" s="1154"/>
      <c r="AZ3437" s="1154"/>
      <c r="BA3437" s="1154"/>
      <c r="BB3437" s="1154"/>
    </row>
    <row r="3438" spans="2:54" ht="15" customHeight="1">
      <c r="B3438" s="1155"/>
      <c r="C3438" s="3016" t="s">
        <v>1135</v>
      </c>
      <c r="D3438" s="3016" t="s">
        <v>842</v>
      </c>
      <c r="E3438" s="1146" t="s">
        <v>1127</v>
      </c>
      <c r="F3438" s="1106"/>
      <c r="G3438" s="441" t="s">
        <v>93</v>
      </c>
      <c r="H3438" s="441" t="s">
        <v>1103</v>
      </c>
      <c r="I3438" s="441" t="s">
        <v>1128</v>
      </c>
      <c r="J3438" s="441" t="s">
        <v>112</v>
      </c>
      <c r="K3438" s="1111" t="s">
        <v>1135</v>
      </c>
      <c r="L3438" s="441" t="s">
        <v>1120</v>
      </c>
      <c r="M3438" s="441" t="str">
        <f t="shared" si="208"/>
        <v>&lt;INSERT CONNECTION POINT NAME&gt;</v>
      </c>
      <c r="N3438" s="1111" t="s">
        <v>1106</v>
      </c>
      <c r="O3438" s="1111" t="s">
        <v>842</v>
      </c>
      <c r="P3438" s="1111"/>
      <c r="Q3438" s="2892"/>
      <c r="R3438" s="2096"/>
      <c r="S3438" s="2870"/>
      <c r="T3438" s="2870"/>
      <c r="U3438" s="2870"/>
      <c r="V3438" s="2870"/>
      <c r="W3438" s="2870"/>
      <c r="X3438" s="2870"/>
      <c r="Y3438" s="2870"/>
      <c r="Z3438" s="2870"/>
      <c r="AA3438" s="2871"/>
      <c r="AB3438" s="1125"/>
      <c r="AC3438" s="1151"/>
      <c r="AD3438" s="1152"/>
      <c r="AE3438" s="1153"/>
      <c r="AF3438" s="1153"/>
      <c r="AG3438" s="1153"/>
      <c r="AH3438" s="124"/>
      <c r="AI3438" s="124"/>
      <c r="AJ3438" s="124"/>
      <c r="AK3438" s="124"/>
      <c r="AL3438" s="1153"/>
      <c r="AM3438" s="124"/>
      <c r="AN3438" s="124"/>
      <c r="AO3438" s="1153"/>
      <c r="AP3438" s="1153"/>
      <c r="AQ3438" s="1153"/>
      <c r="AR3438" s="1154"/>
      <c r="AS3438" s="1154"/>
      <c r="AT3438" s="1154"/>
      <c r="AU3438" s="1154"/>
      <c r="AV3438" s="1154"/>
      <c r="AW3438" s="1154"/>
      <c r="AX3438" s="1154"/>
      <c r="AY3438" s="1154"/>
      <c r="AZ3438" s="1154"/>
      <c r="BA3438" s="1154"/>
      <c r="BB3438" s="1154"/>
    </row>
    <row r="3439" spans="2:54" ht="15" customHeight="1">
      <c r="B3439" s="1155"/>
      <c r="C3439" s="3017"/>
      <c r="D3439" s="3017"/>
      <c r="E3439" s="1146" t="s">
        <v>1130</v>
      </c>
      <c r="F3439" s="1106"/>
      <c r="G3439" s="441" t="s">
        <v>93</v>
      </c>
      <c r="H3439" s="441" t="s">
        <v>1103</v>
      </c>
      <c r="I3439" s="441" t="s">
        <v>1131</v>
      </c>
      <c r="J3439" s="441" t="s">
        <v>112</v>
      </c>
      <c r="K3439" s="1111" t="s">
        <v>1135</v>
      </c>
      <c r="L3439" s="441" t="s">
        <v>1120</v>
      </c>
      <c r="M3439" s="441" t="str">
        <f t="shared" si="208"/>
        <v>&lt;INSERT CONNECTION POINT NAME&gt;</v>
      </c>
      <c r="N3439" s="1111" t="s">
        <v>1106</v>
      </c>
      <c r="O3439" s="1111" t="s">
        <v>842</v>
      </c>
      <c r="P3439" s="1111"/>
      <c r="Q3439" s="2892"/>
      <c r="R3439" s="2096"/>
      <c r="S3439" s="2870"/>
      <c r="T3439" s="2870"/>
      <c r="U3439" s="2870"/>
      <c r="V3439" s="2870"/>
      <c r="W3439" s="2870"/>
      <c r="X3439" s="2870"/>
      <c r="Y3439" s="2870"/>
      <c r="Z3439" s="2870"/>
      <c r="AA3439" s="2871"/>
      <c r="AB3439" s="1125"/>
      <c r="AC3439" s="1151"/>
      <c r="AD3439" s="1152"/>
      <c r="AE3439" s="1153"/>
      <c r="AF3439" s="1153"/>
      <c r="AG3439" s="1153"/>
      <c r="AH3439" s="124"/>
      <c r="AI3439" s="124"/>
      <c r="AJ3439" s="124"/>
      <c r="AK3439" s="124"/>
      <c r="AL3439" s="1153"/>
      <c r="AM3439" s="124"/>
      <c r="AN3439" s="124"/>
      <c r="AO3439" s="1153"/>
      <c r="AP3439" s="1153"/>
      <c r="AQ3439" s="1153"/>
      <c r="AR3439" s="1154"/>
      <c r="AS3439" s="1154"/>
      <c r="AT3439" s="1154"/>
      <c r="AU3439" s="1154"/>
      <c r="AV3439" s="1154"/>
      <c r="AW3439" s="1154"/>
      <c r="AX3439" s="1154"/>
      <c r="AY3439" s="1154"/>
      <c r="AZ3439" s="1154"/>
      <c r="BA3439" s="1154"/>
      <c r="BB3439" s="1154"/>
    </row>
    <row r="3440" spans="2:54" ht="15" customHeight="1">
      <c r="B3440" s="1155"/>
      <c r="C3440" s="3016" t="s">
        <v>1136</v>
      </c>
      <c r="D3440" s="3016" t="s">
        <v>833</v>
      </c>
      <c r="E3440" s="1146" t="s">
        <v>1127</v>
      </c>
      <c r="F3440" s="1106"/>
      <c r="G3440" s="441" t="s">
        <v>93</v>
      </c>
      <c r="H3440" s="441" t="s">
        <v>1103</v>
      </c>
      <c r="I3440" s="441" t="s">
        <v>1128</v>
      </c>
      <c r="J3440" s="441" t="s">
        <v>112</v>
      </c>
      <c r="K3440" s="1111" t="s">
        <v>1136</v>
      </c>
      <c r="L3440" s="441" t="s">
        <v>1120</v>
      </c>
      <c r="M3440" s="441" t="str">
        <f t="shared" si="208"/>
        <v>&lt;INSERT CONNECTION POINT NAME&gt;</v>
      </c>
      <c r="N3440" s="1111" t="s">
        <v>1106</v>
      </c>
      <c r="O3440" s="1111" t="s">
        <v>833</v>
      </c>
      <c r="P3440" s="1111"/>
      <c r="Q3440" s="2892"/>
      <c r="R3440" s="2096"/>
      <c r="S3440" s="2870"/>
      <c r="T3440" s="2870"/>
      <c r="U3440" s="2870"/>
      <c r="V3440" s="2870"/>
      <c r="W3440" s="2870"/>
      <c r="X3440" s="2870"/>
      <c r="Y3440" s="2870"/>
      <c r="Z3440" s="2870"/>
      <c r="AA3440" s="2871"/>
      <c r="AB3440" s="1125"/>
      <c r="AC3440" s="1151"/>
      <c r="AD3440" s="1152"/>
      <c r="AE3440" s="1153"/>
      <c r="AF3440" s="1153"/>
      <c r="AG3440" s="1153"/>
      <c r="AH3440" s="124"/>
      <c r="AI3440" s="124"/>
      <c r="AJ3440" s="124"/>
      <c r="AK3440" s="124"/>
      <c r="AL3440" s="1153"/>
      <c r="AM3440" s="124"/>
      <c r="AN3440" s="124"/>
      <c r="AO3440" s="1153"/>
      <c r="AP3440" s="1153"/>
      <c r="AQ3440" s="1153"/>
      <c r="AR3440" s="1154"/>
      <c r="AS3440" s="1154"/>
      <c r="AT3440" s="1154"/>
      <c r="AU3440" s="1154"/>
      <c r="AV3440" s="1154"/>
      <c r="AW3440" s="1154"/>
      <c r="AX3440" s="1154"/>
      <c r="AY3440" s="1154"/>
      <c r="AZ3440" s="1154"/>
      <c r="BA3440" s="1154"/>
      <c r="BB3440" s="1154"/>
    </row>
    <row r="3441" spans="2:54" ht="15" customHeight="1">
      <c r="B3441" s="1155"/>
      <c r="C3441" s="3017"/>
      <c r="D3441" s="3017"/>
      <c r="E3441" s="1146" t="s">
        <v>1130</v>
      </c>
      <c r="F3441" s="1106"/>
      <c r="G3441" s="441" t="s">
        <v>93</v>
      </c>
      <c r="H3441" s="441" t="s">
        <v>1103</v>
      </c>
      <c r="I3441" s="441" t="s">
        <v>1131</v>
      </c>
      <c r="J3441" s="441" t="s">
        <v>112</v>
      </c>
      <c r="K3441" s="1111" t="s">
        <v>1136</v>
      </c>
      <c r="L3441" s="441" t="s">
        <v>1120</v>
      </c>
      <c r="M3441" s="441" t="str">
        <f t="shared" si="208"/>
        <v>&lt;INSERT CONNECTION POINT NAME&gt;</v>
      </c>
      <c r="N3441" s="1111" t="s">
        <v>1106</v>
      </c>
      <c r="O3441" s="1111" t="s">
        <v>833</v>
      </c>
      <c r="P3441" s="1111"/>
      <c r="Q3441" s="2100"/>
      <c r="R3441" s="2101"/>
      <c r="S3441" s="2102"/>
      <c r="T3441" s="2102"/>
      <c r="U3441" s="2102"/>
      <c r="V3441" s="2102"/>
      <c r="W3441" s="2102"/>
      <c r="X3441" s="2102"/>
      <c r="Y3441" s="2102"/>
      <c r="Z3441" s="2102"/>
      <c r="AA3441" s="2103"/>
      <c r="AB3441" s="1125"/>
      <c r="AC3441" s="1151"/>
      <c r="AD3441" s="1152"/>
      <c r="AE3441" s="1153"/>
      <c r="AF3441" s="1153"/>
      <c r="AG3441" s="1153"/>
      <c r="AH3441" s="124"/>
      <c r="AI3441" s="124"/>
      <c r="AJ3441" s="124"/>
      <c r="AK3441" s="124"/>
      <c r="AL3441" s="1153"/>
      <c r="AM3441" s="124"/>
      <c r="AN3441" s="124"/>
      <c r="AO3441" s="1153"/>
      <c r="AP3441" s="1153"/>
      <c r="AQ3441" s="1153"/>
      <c r="AR3441" s="1154"/>
      <c r="AS3441" s="1154"/>
      <c r="AT3441" s="1154"/>
      <c r="AU3441" s="1154"/>
      <c r="AV3441" s="1154"/>
      <c r="AW3441" s="1154"/>
      <c r="AX3441" s="1154"/>
      <c r="AY3441" s="1154"/>
      <c r="AZ3441" s="1154"/>
      <c r="BA3441" s="1154"/>
      <c r="BB3441" s="1154"/>
    </row>
    <row r="3442" spans="2:54" ht="15" customHeight="1">
      <c r="B3442" s="1155"/>
      <c r="C3442" s="3016" t="s">
        <v>1136</v>
      </c>
      <c r="D3442" s="3016" t="s">
        <v>842</v>
      </c>
      <c r="E3442" s="1146" t="s">
        <v>1127</v>
      </c>
      <c r="F3442" s="1106"/>
      <c r="G3442" s="441" t="s">
        <v>93</v>
      </c>
      <c r="H3442" s="441" t="s">
        <v>1103</v>
      </c>
      <c r="I3442" s="441" t="s">
        <v>1128</v>
      </c>
      <c r="J3442" s="441" t="s">
        <v>112</v>
      </c>
      <c r="K3442" s="1111" t="s">
        <v>1136</v>
      </c>
      <c r="L3442" s="441" t="s">
        <v>1120</v>
      </c>
      <c r="M3442" s="441" t="str">
        <f t="shared" si="208"/>
        <v>&lt;INSERT CONNECTION POINT NAME&gt;</v>
      </c>
      <c r="N3442" s="1111" t="s">
        <v>1106</v>
      </c>
      <c r="O3442" s="1111" t="s">
        <v>842</v>
      </c>
      <c r="P3442" s="1111"/>
      <c r="Q3442" s="2100"/>
      <c r="R3442" s="2101"/>
      <c r="S3442" s="2102"/>
      <c r="T3442" s="2102"/>
      <c r="U3442" s="2102"/>
      <c r="V3442" s="2102"/>
      <c r="W3442" s="2102"/>
      <c r="X3442" s="2102"/>
      <c r="Y3442" s="2102"/>
      <c r="Z3442" s="2102"/>
      <c r="AA3442" s="2103"/>
      <c r="AB3442" s="1125"/>
      <c r="AC3442" s="1151"/>
      <c r="AD3442" s="1152"/>
      <c r="AE3442" s="1153"/>
      <c r="AF3442" s="1153"/>
      <c r="AG3442" s="1153"/>
      <c r="AH3442" s="124"/>
      <c r="AI3442" s="124"/>
      <c r="AJ3442" s="124"/>
      <c r="AK3442" s="124"/>
      <c r="AL3442" s="1153"/>
      <c r="AM3442" s="124"/>
      <c r="AN3442" s="124"/>
      <c r="AO3442" s="1153"/>
      <c r="AP3442" s="1153"/>
      <c r="AQ3442" s="1153"/>
      <c r="AR3442" s="1154"/>
      <c r="AS3442" s="1154"/>
      <c r="AT3442" s="1154"/>
      <c r="AU3442" s="1154"/>
      <c r="AV3442" s="1154"/>
      <c r="AW3442" s="1154"/>
      <c r="AX3442" s="1154"/>
      <c r="AY3442" s="1154"/>
      <c r="AZ3442" s="1154"/>
      <c r="BA3442" s="1154"/>
      <c r="BB3442" s="1154"/>
    </row>
    <row r="3443" spans="2:54" ht="15" customHeight="1" thickBot="1">
      <c r="B3443" s="2872"/>
      <c r="C3443" s="3018"/>
      <c r="D3443" s="3018"/>
      <c r="E3443" s="2873" t="s">
        <v>1130</v>
      </c>
      <c r="F3443" s="1106"/>
      <c r="G3443" s="441" t="s">
        <v>93</v>
      </c>
      <c r="H3443" s="441" t="s">
        <v>1103</v>
      </c>
      <c r="I3443" s="441" t="s">
        <v>1131</v>
      </c>
      <c r="J3443" s="441" t="s">
        <v>112</v>
      </c>
      <c r="K3443" s="1111" t="s">
        <v>1136</v>
      </c>
      <c r="L3443" s="441" t="s">
        <v>1120</v>
      </c>
      <c r="M3443" s="441" t="str">
        <f t="shared" si="208"/>
        <v>&lt;INSERT CONNECTION POINT NAME&gt;</v>
      </c>
      <c r="N3443" s="1111" t="s">
        <v>1106</v>
      </c>
      <c r="O3443" s="1111" t="s">
        <v>842</v>
      </c>
      <c r="P3443" s="1111"/>
      <c r="Q3443" s="2893"/>
      <c r="R3443" s="2894"/>
      <c r="S3443" s="2877"/>
      <c r="T3443" s="2877"/>
      <c r="U3443" s="2877"/>
      <c r="V3443" s="2877"/>
      <c r="W3443" s="2877"/>
      <c r="X3443" s="2877"/>
      <c r="Y3443" s="2877"/>
      <c r="Z3443" s="2877"/>
      <c r="AA3443" s="2878"/>
      <c r="AB3443" s="1162"/>
      <c r="AC3443" s="1151"/>
      <c r="AD3443" s="1152"/>
      <c r="AE3443" s="1153"/>
      <c r="AF3443" s="1153"/>
      <c r="AG3443" s="1153"/>
      <c r="AH3443" s="124"/>
      <c r="AI3443" s="124"/>
      <c r="AJ3443" s="124"/>
      <c r="AK3443" s="124"/>
      <c r="AL3443" s="1153"/>
      <c r="AM3443" s="124"/>
      <c r="AN3443" s="124"/>
      <c r="AO3443" s="1153"/>
      <c r="AP3443" s="1153"/>
      <c r="AQ3443" s="1153"/>
      <c r="AR3443" s="1154"/>
      <c r="AS3443" s="1154"/>
      <c r="AT3443" s="1154"/>
      <c r="AU3443" s="1154"/>
      <c r="AV3443" s="1154"/>
      <c r="AW3443" s="1154"/>
      <c r="AX3443" s="1154"/>
      <c r="AY3443" s="1154"/>
      <c r="AZ3443" s="1154"/>
      <c r="BA3443" s="1154"/>
      <c r="BB3443" s="1154"/>
    </row>
    <row r="3444" spans="2:54" ht="15" customHeight="1">
      <c r="B3444" s="1145" t="s">
        <v>1125</v>
      </c>
      <c r="C3444" s="3019" t="s">
        <v>1126</v>
      </c>
      <c r="D3444" s="3019" t="s">
        <v>842</v>
      </c>
      <c r="E3444" s="1146" t="s">
        <v>1127</v>
      </c>
      <c r="F3444" s="1106"/>
      <c r="G3444" s="441" t="s">
        <v>93</v>
      </c>
      <c r="H3444" s="441" t="s">
        <v>1103</v>
      </c>
      <c r="I3444" s="441" t="s">
        <v>1128</v>
      </c>
      <c r="J3444" s="441" t="s">
        <v>112</v>
      </c>
      <c r="K3444" s="441" t="s">
        <v>1126</v>
      </c>
      <c r="L3444" s="441" t="s">
        <v>1120</v>
      </c>
      <c r="M3444" s="441" t="str">
        <f t="shared" ref="M3444" si="210">B3444</f>
        <v>&lt;INSERT CONNECTION POINT NAME&gt;</v>
      </c>
      <c r="N3444" s="441" t="s">
        <v>1129</v>
      </c>
      <c r="O3444" s="441" t="s">
        <v>842</v>
      </c>
      <c r="P3444" s="1111"/>
      <c r="Q3444" s="1147"/>
      <c r="R3444" s="1148"/>
      <c r="S3444" s="1149"/>
      <c r="T3444" s="1149"/>
      <c r="U3444" s="1149"/>
      <c r="V3444" s="1149"/>
      <c r="W3444" s="1149"/>
      <c r="X3444" s="1149"/>
      <c r="Y3444" s="1149"/>
      <c r="Z3444" s="1149"/>
      <c r="AA3444" s="1150"/>
      <c r="AB3444" s="1125"/>
      <c r="AC3444" s="1151"/>
      <c r="AD3444" s="1152"/>
      <c r="AE3444" s="1153"/>
      <c r="AF3444" s="1153"/>
      <c r="AG3444" s="1153"/>
      <c r="AH3444" s="124"/>
      <c r="AI3444" s="124"/>
      <c r="AJ3444" s="124"/>
      <c r="AK3444" s="124"/>
      <c r="AL3444" s="124"/>
      <c r="AM3444" s="124"/>
      <c r="AN3444" s="124"/>
      <c r="AO3444" s="124"/>
      <c r="AP3444" s="124"/>
      <c r="AQ3444" s="1153"/>
      <c r="AR3444" s="1154"/>
      <c r="AS3444" s="1154"/>
      <c r="AT3444" s="1154"/>
      <c r="AU3444" s="1154"/>
      <c r="AV3444" s="1154"/>
      <c r="AW3444" s="1154"/>
      <c r="AX3444" s="1154"/>
      <c r="AY3444" s="1154"/>
      <c r="AZ3444" s="1154"/>
      <c r="BA3444" s="1154"/>
      <c r="BB3444" s="1154"/>
    </row>
    <row r="3445" spans="2:54" ht="15" customHeight="1">
      <c r="B3445" s="1155"/>
      <c r="C3445" s="3017"/>
      <c r="D3445" s="3017"/>
      <c r="E3445" s="1146" t="s">
        <v>1130</v>
      </c>
      <c r="F3445" s="1106"/>
      <c r="G3445" s="441" t="s">
        <v>93</v>
      </c>
      <c r="H3445" s="441" t="s">
        <v>1103</v>
      </c>
      <c r="I3445" s="441" t="s">
        <v>1131</v>
      </c>
      <c r="J3445" s="441" t="s">
        <v>112</v>
      </c>
      <c r="K3445" s="441" t="s">
        <v>1126</v>
      </c>
      <c r="L3445" s="441" t="s">
        <v>1120</v>
      </c>
      <c r="M3445" s="441" t="str">
        <f t="shared" si="208"/>
        <v>&lt;INSERT CONNECTION POINT NAME&gt;</v>
      </c>
      <c r="N3445" s="441" t="s">
        <v>1129</v>
      </c>
      <c r="O3445" s="441" t="s">
        <v>842</v>
      </c>
      <c r="P3445" s="1111"/>
      <c r="Q3445" s="1156"/>
      <c r="R3445" s="1157"/>
      <c r="S3445" s="1158"/>
      <c r="T3445" s="1158"/>
      <c r="U3445" s="1158"/>
      <c r="V3445" s="1158"/>
      <c r="W3445" s="1158"/>
      <c r="X3445" s="1158"/>
      <c r="Y3445" s="1158"/>
      <c r="Z3445" s="1158"/>
      <c r="AA3445" s="1159"/>
      <c r="AB3445" s="1125"/>
      <c r="AC3445" s="1151"/>
      <c r="AD3445" s="1152"/>
      <c r="AE3445" s="1153"/>
      <c r="AF3445" s="1153"/>
      <c r="AG3445" s="1153"/>
      <c r="AH3445" s="124"/>
      <c r="AI3445" s="124"/>
      <c r="AJ3445" s="124"/>
      <c r="AK3445" s="124"/>
      <c r="AL3445" s="124"/>
      <c r="AM3445" s="124"/>
      <c r="AN3445" s="124"/>
      <c r="AO3445" s="124"/>
      <c r="AP3445" s="124"/>
      <c r="AQ3445" s="1153"/>
      <c r="AR3445" s="1154"/>
      <c r="AS3445" s="1154"/>
      <c r="AT3445" s="1154"/>
      <c r="AU3445" s="1154"/>
      <c r="AV3445" s="1154"/>
      <c r="AW3445" s="1154"/>
      <c r="AX3445" s="1154"/>
      <c r="AY3445" s="1154"/>
      <c r="AZ3445" s="1154"/>
      <c r="BA3445" s="1154"/>
      <c r="BB3445" s="1154"/>
    </row>
    <row r="3446" spans="2:54" ht="15" customHeight="1">
      <c r="B3446" s="1155"/>
      <c r="C3446" s="3016" t="s">
        <v>1132</v>
      </c>
      <c r="D3446" s="3016" t="s">
        <v>833</v>
      </c>
      <c r="E3446" s="1146" t="s">
        <v>1127</v>
      </c>
      <c r="F3446" s="1106"/>
      <c r="G3446" s="441" t="s">
        <v>93</v>
      </c>
      <c r="H3446" s="441" t="s">
        <v>1103</v>
      </c>
      <c r="I3446" s="441" t="s">
        <v>1128</v>
      </c>
      <c r="J3446" s="441" t="s">
        <v>112</v>
      </c>
      <c r="K3446" s="1111" t="s">
        <v>1132</v>
      </c>
      <c r="L3446" s="441" t="s">
        <v>1120</v>
      </c>
      <c r="M3446" s="441" t="str">
        <f t="shared" si="208"/>
        <v>&lt;INSERT CONNECTION POINT NAME&gt;</v>
      </c>
      <c r="N3446" s="1111" t="s">
        <v>1106</v>
      </c>
      <c r="O3446" s="1111" t="s">
        <v>833</v>
      </c>
      <c r="P3446" s="1111"/>
      <c r="Q3446" s="2850"/>
      <c r="R3446" s="2097"/>
      <c r="S3446" s="2851"/>
      <c r="T3446" s="2851"/>
      <c r="U3446" s="2851"/>
      <c r="V3446" s="2851"/>
      <c r="W3446" s="2852"/>
      <c r="X3446" s="2852"/>
      <c r="Y3446" s="2852"/>
      <c r="Z3446" s="2852"/>
      <c r="AA3446" s="2853"/>
      <c r="AB3446" s="1125"/>
      <c r="AC3446" s="1151"/>
      <c r="AD3446" s="1152"/>
      <c r="AE3446" s="1153"/>
      <c r="AF3446" s="1153"/>
      <c r="AG3446" s="1153"/>
      <c r="AH3446" s="124"/>
      <c r="AI3446" s="124"/>
      <c r="AJ3446" s="124"/>
      <c r="AK3446" s="124"/>
      <c r="AL3446" s="1153"/>
      <c r="AM3446" s="124"/>
      <c r="AN3446" s="124"/>
      <c r="AO3446" s="1153"/>
      <c r="AP3446" s="1153"/>
      <c r="AQ3446" s="1153"/>
      <c r="AR3446" s="1154"/>
      <c r="AS3446" s="1154"/>
      <c r="AT3446" s="1154"/>
      <c r="AU3446" s="1160"/>
      <c r="AV3446" s="1154"/>
      <c r="AW3446" s="1154"/>
      <c r="AX3446" s="1154"/>
      <c r="AY3446" s="1154"/>
      <c r="AZ3446" s="1154"/>
      <c r="BA3446" s="1154"/>
      <c r="BB3446" s="1154"/>
    </row>
    <row r="3447" spans="2:54" ht="15" customHeight="1">
      <c r="B3447" s="1155"/>
      <c r="C3447" s="3017"/>
      <c r="D3447" s="3017"/>
      <c r="E3447" s="1146" t="s">
        <v>1130</v>
      </c>
      <c r="F3447" s="1106"/>
      <c r="G3447" s="441" t="s">
        <v>93</v>
      </c>
      <c r="H3447" s="441" t="s">
        <v>1103</v>
      </c>
      <c r="I3447" s="441" t="s">
        <v>1131</v>
      </c>
      <c r="J3447" s="441" t="s">
        <v>112</v>
      </c>
      <c r="K3447" s="1111" t="s">
        <v>1132</v>
      </c>
      <c r="L3447" s="441" t="s">
        <v>1120</v>
      </c>
      <c r="M3447" s="441" t="str">
        <f t="shared" si="208"/>
        <v>&lt;INSERT CONNECTION POINT NAME&gt;</v>
      </c>
      <c r="N3447" s="1111" t="s">
        <v>1106</v>
      </c>
      <c r="O3447" s="1111" t="s">
        <v>833</v>
      </c>
      <c r="P3447" s="1111"/>
      <c r="Q3447" s="2850"/>
      <c r="R3447" s="2097"/>
      <c r="S3447" s="2851"/>
      <c r="T3447" s="2851"/>
      <c r="U3447" s="2851"/>
      <c r="V3447" s="2851"/>
      <c r="W3447" s="2852"/>
      <c r="X3447" s="2852"/>
      <c r="Y3447" s="2852"/>
      <c r="Z3447" s="2852"/>
      <c r="AA3447" s="2853"/>
      <c r="AB3447" s="1125"/>
      <c r="AC3447" s="1151"/>
      <c r="AD3447" s="1152"/>
      <c r="AE3447" s="1153"/>
      <c r="AF3447" s="1153"/>
      <c r="AG3447" s="1153"/>
      <c r="AH3447" s="124"/>
      <c r="AI3447" s="124"/>
      <c r="AJ3447" s="124"/>
      <c r="AK3447" s="124"/>
      <c r="AL3447" s="1153"/>
      <c r="AM3447" s="124"/>
      <c r="AN3447" s="124"/>
      <c r="AO3447" s="1153"/>
      <c r="AP3447" s="1153"/>
      <c r="AQ3447" s="1153"/>
      <c r="AR3447" s="1154"/>
      <c r="AS3447" s="1154"/>
      <c r="AT3447" s="1154"/>
      <c r="AU3447" s="1160"/>
      <c r="AV3447" s="1154"/>
      <c r="AW3447" s="1154"/>
      <c r="AX3447" s="1154"/>
      <c r="AY3447" s="1154"/>
      <c r="AZ3447" s="1154"/>
      <c r="BA3447" s="1154"/>
      <c r="BB3447" s="1154"/>
    </row>
    <row r="3448" spans="2:54" ht="15" customHeight="1">
      <c r="B3448" s="1155"/>
      <c r="C3448" s="3016" t="s">
        <v>1132</v>
      </c>
      <c r="D3448" s="3016" t="s">
        <v>842</v>
      </c>
      <c r="E3448" s="1146" t="s">
        <v>1127</v>
      </c>
      <c r="F3448" s="1106"/>
      <c r="G3448" s="441" t="s">
        <v>93</v>
      </c>
      <c r="H3448" s="441" t="s">
        <v>1103</v>
      </c>
      <c r="I3448" s="441" t="s">
        <v>1128</v>
      </c>
      <c r="J3448" s="441" t="s">
        <v>112</v>
      </c>
      <c r="K3448" s="1111" t="s">
        <v>1132</v>
      </c>
      <c r="L3448" s="441" t="s">
        <v>1120</v>
      </c>
      <c r="M3448" s="441" t="str">
        <f t="shared" si="208"/>
        <v>&lt;INSERT CONNECTION POINT NAME&gt;</v>
      </c>
      <c r="N3448" s="1111" t="s">
        <v>1106</v>
      </c>
      <c r="O3448" s="1112" t="s">
        <v>842</v>
      </c>
      <c r="P3448" s="1111"/>
      <c r="Q3448" s="2850"/>
      <c r="R3448" s="2097"/>
      <c r="S3448" s="2851"/>
      <c r="T3448" s="2851"/>
      <c r="U3448" s="2851"/>
      <c r="V3448" s="2851"/>
      <c r="W3448" s="2852"/>
      <c r="X3448" s="2852"/>
      <c r="Y3448" s="2852"/>
      <c r="Z3448" s="2852"/>
      <c r="AA3448" s="2853"/>
      <c r="AB3448" s="1125"/>
      <c r="AC3448" s="1151"/>
      <c r="AD3448" s="1152"/>
      <c r="AE3448" s="1153"/>
      <c r="AF3448" s="1153"/>
      <c r="AG3448" s="1153"/>
      <c r="AH3448" s="124"/>
      <c r="AI3448" s="124"/>
      <c r="AJ3448" s="124"/>
      <c r="AK3448" s="124"/>
      <c r="AL3448" s="1153"/>
      <c r="AM3448" s="124"/>
      <c r="AN3448" s="124"/>
      <c r="AO3448" s="1153"/>
      <c r="AP3448" s="1161"/>
      <c r="AQ3448" s="1153"/>
      <c r="AR3448" s="1154"/>
      <c r="AS3448" s="1154"/>
      <c r="AT3448" s="1154"/>
      <c r="AU3448" s="1160"/>
      <c r="AV3448" s="1154"/>
      <c r="AW3448" s="1154"/>
      <c r="AX3448" s="1154"/>
      <c r="AY3448" s="1154"/>
      <c r="AZ3448" s="1154"/>
      <c r="BA3448" s="1154"/>
      <c r="BB3448" s="1154"/>
    </row>
    <row r="3449" spans="2:54" ht="15" customHeight="1">
      <c r="B3449" s="1155"/>
      <c r="C3449" s="3017"/>
      <c r="D3449" s="3017"/>
      <c r="E3449" s="1146" t="s">
        <v>1130</v>
      </c>
      <c r="F3449" s="1106"/>
      <c r="G3449" s="441" t="s">
        <v>93</v>
      </c>
      <c r="H3449" s="441" t="s">
        <v>1103</v>
      </c>
      <c r="I3449" s="441" t="s">
        <v>1131</v>
      </c>
      <c r="J3449" s="441" t="s">
        <v>112</v>
      </c>
      <c r="K3449" s="1111" t="s">
        <v>1132</v>
      </c>
      <c r="L3449" s="441" t="s">
        <v>1120</v>
      </c>
      <c r="M3449" s="441" t="str">
        <f t="shared" si="208"/>
        <v>&lt;INSERT CONNECTION POINT NAME&gt;</v>
      </c>
      <c r="N3449" s="1111" t="s">
        <v>1106</v>
      </c>
      <c r="O3449" s="1112" t="s">
        <v>842</v>
      </c>
      <c r="P3449" s="1111"/>
      <c r="Q3449" s="2850"/>
      <c r="R3449" s="2097"/>
      <c r="S3449" s="2851"/>
      <c r="T3449" s="2851"/>
      <c r="U3449" s="2851"/>
      <c r="V3449" s="2851"/>
      <c r="W3449" s="2852"/>
      <c r="X3449" s="2852"/>
      <c r="Y3449" s="2852"/>
      <c r="Z3449" s="2852"/>
      <c r="AA3449" s="2853"/>
      <c r="AB3449" s="1125"/>
      <c r="AC3449" s="1151"/>
      <c r="AD3449" s="1152"/>
      <c r="AE3449" s="1153"/>
      <c r="AF3449" s="1153"/>
      <c r="AG3449" s="1153"/>
      <c r="AH3449" s="124"/>
      <c r="AI3449" s="124"/>
      <c r="AJ3449" s="124"/>
      <c r="AK3449" s="124"/>
      <c r="AL3449" s="1153"/>
      <c r="AM3449" s="124"/>
      <c r="AN3449" s="124"/>
      <c r="AO3449" s="1153"/>
      <c r="AP3449" s="1161"/>
      <c r="AQ3449" s="1153"/>
      <c r="AR3449" s="1154"/>
      <c r="AS3449" s="1154"/>
      <c r="AT3449" s="1154"/>
      <c r="AU3449" s="1160"/>
      <c r="AV3449" s="1154"/>
      <c r="AW3449" s="1154"/>
      <c r="AX3449" s="1154"/>
      <c r="AY3449" s="1154"/>
      <c r="AZ3449" s="1154"/>
      <c r="BA3449" s="1154"/>
      <c r="BB3449" s="1154"/>
    </row>
    <row r="3450" spans="2:54" ht="15" customHeight="1">
      <c r="B3450" s="1155"/>
      <c r="C3450" s="3016" t="s">
        <v>1133</v>
      </c>
      <c r="D3450" s="3016"/>
      <c r="E3450" s="1146" t="s">
        <v>1127</v>
      </c>
      <c r="F3450" s="1106"/>
      <c r="G3450" s="441" t="s">
        <v>93</v>
      </c>
      <c r="H3450" s="441" t="s">
        <v>1103</v>
      </c>
      <c r="I3450" s="441" t="s">
        <v>1128</v>
      </c>
      <c r="J3450" s="441" t="s">
        <v>112</v>
      </c>
      <c r="K3450" s="1111" t="s">
        <v>1133</v>
      </c>
      <c r="L3450" s="441" t="s">
        <v>1120</v>
      </c>
      <c r="M3450" s="441" t="str">
        <f t="shared" si="208"/>
        <v>&lt;INSERT CONNECTION POINT NAME&gt;</v>
      </c>
      <c r="N3450" s="1111" t="s">
        <v>1108</v>
      </c>
      <c r="O3450" s="1111" t="s">
        <v>1109</v>
      </c>
      <c r="P3450" s="1111"/>
      <c r="Q3450" s="2856"/>
      <c r="R3450" s="2098"/>
      <c r="S3450" s="2858"/>
      <c r="T3450" s="2858"/>
      <c r="U3450" s="2858"/>
      <c r="V3450" s="2858"/>
      <c r="W3450" s="2859"/>
      <c r="X3450" s="2859"/>
      <c r="Y3450" s="2859"/>
      <c r="Z3450" s="2859"/>
      <c r="AA3450" s="2860"/>
      <c r="AB3450" s="1125"/>
      <c r="AC3450" s="1151"/>
      <c r="AD3450" s="1152"/>
      <c r="AE3450" s="1153"/>
      <c r="AF3450" s="1153"/>
      <c r="AG3450" s="1153"/>
      <c r="AH3450" s="124"/>
      <c r="AI3450" s="124"/>
      <c r="AJ3450" s="124"/>
      <c r="AK3450" s="124"/>
      <c r="AL3450" s="1153"/>
      <c r="AM3450" s="124"/>
      <c r="AN3450" s="124"/>
      <c r="AO3450" s="1153"/>
      <c r="AP3450" s="1153"/>
      <c r="AQ3450" s="1153"/>
      <c r="AR3450" s="1154"/>
      <c r="AS3450" s="1154"/>
      <c r="AT3450" s="1154"/>
      <c r="AU3450" s="1154"/>
      <c r="AV3450" s="1154"/>
      <c r="AW3450" s="1154"/>
      <c r="AX3450" s="1154"/>
      <c r="AY3450" s="1154"/>
      <c r="AZ3450" s="1154"/>
      <c r="BA3450" s="1154"/>
      <c r="BB3450" s="1154"/>
    </row>
    <row r="3451" spans="2:54" ht="15" customHeight="1">
      <c r="B3451" s="1155"/>
      <c r="C3451" s="3017"/>
      <c r="D3451" s="3017"/>
      <c r="E3451" s="1146" t="s">
        <v>1130</v>
      </c>
      <c r="F3451" s="1106"/>
      <c r="G3451" s="441" t="s">
        <v>93</v>
      </c>
      <c r="H3451" s="441" t="s">
        <v>1103</v>
      </c>
      <c r="I3451" s="441" t="s">
        <v>1131</v>
      </c>
      <c r="J3451" s="441" t="s">
        <v>112</v>
      </c>
      <c r="K3451" s="1111" t="s">
        <v>1133</v>
      </c>
      <c r="L3451" s="441" t="s">
        <v>1120</v>
      </c>
      <c r="M3451" s="441" t="str">
        <f t="shared" si="208"/>
        <v>&lt;INSERT CONNECTION POINT NAME&gt;</v>
      </c>
      <c r="N3451" s="1111" t="s">
        <v>1108</v>
      </c>
      <c r="O3451" s="1111" t="s">
        <v>1109</v>
      </c>
      <c r="P3451" s="1111"/>
      <c r="Q3451" s="2856"/>
      <c r="R3451" s="2098"/>
      <c r="S3451" s="2858"/>
      <c r="T3451" s="2858"/>
      <c r="U3451" s="2858"/>
      <c r="V3451" s="2858"/>
      <c r="W3451" s="2859"/>
      <c r="X3451" s="2859"/>
      <c r="Y3451" s="2859"/>
      <c r="Z3451" s="2859"/>
      <c r="AA3451" s="2860"/>
      <c r="AB3451" s="1125"/>
      <c r="AC3451" s="1151"/>
      <c r="AD3451" s="1152"/>
      <c r="AE3451" s="1153"/>
      <c r="AF3451" s="1153"/>
      <c r="AG3451" s="1153"/>
      <c r="AH3451" s="124"/>
      <c r="AI3451" s="124"/>
      <c r="AJ3451" s="124"/>
      <c r="AK3451" s="124"/>
      <c r="AL3451" s="1153"/>
      <c r="AM3451" s="124"/>
      <c r="AN3451" s="124"/>
      <c r="AO3451" s="1153"/>
      <c r="AP3451" s="1153"/>
      <c r="AQ3451" s="1153"/>
      <c r="AR3451" s="1154"/>
      <c r="AS3451" s="1154"/>
      <c r="AT3451" s="1154"/>
      <c r="AU3451" s="1154"/>
      <c r="AV3451" s="1154"/>
      <c r="AW3451" s="1154"/>
      <c r="AX3451" s="1154"/>
      <c r="AY3451" s="1154"/>
      <c r="AZ3451" s="1154"/>
      <c r="BA3451" s="1154"/>
      <c r="BB3451" s="1154"/>
    </row>
    <row r="3452" spans="2:54" ht="15" customHeight="1">
      <c r="B3452" s="1155"/>
      <c r="C3452" s="3016" t="s">
        <v>1110</v>
      </c>
      <c r="D3452" s="3016"/>
      <c r="E3452" s="1146" t="s">
        <v>1127</v>
      </c>
      <c r="F3452" s="1106"/>
      <c r="G3452" s="441" t="s">
        <v>93</v>
      </c>
      <c r="H3452" s="441" t="s">
        <v>1103</v>
      </c>
      <c r="I3452" s="441" t="s">
        <v>1128</v>
      </c>
      <c r="J3452" s="441" t="s">
        <v>112</v>
      </c>
      <c r="K3452" s="1111" t="s">
        <v>1110</v>
      </c>
      <c r="L3452" s="441" t="s">
        <v>1120</v>
      </c>
      <c r="M3452" s="441" t="str">
        <f t="shared" si="208"/>
        <v>&lt;INSERT CONNECTION POINT NAME&gt;</v>
      </c>
      <c r="N3452" s="1111" t="s">
        <v>1111</v>
      </c>
      <c r="O3452" s="1112">
        <v>0</v>
      </c>
      <c r="P3452" s="1111"/>
      <c r="Q3452" s="2890"/>
      <c r="R3452" s="2093"/>
      <c r="S3452" s="2883"/>
      <c r="T3452" s="2883"/>
      <c r="U3452" s="2883"/>
      <c r="V3452" s="2883"/>
      <c r="W3452" s="2863"/>
      <c r="X3452" s="2863"/>
      <c r="Y3452" s="2863"/>
      <c r="Z3452" s="2863"/>
      <c r="AA3452" s="2864"/>
      <c r="AB3452" s="1125"/>
      <c r="AC3452" s="1151"/>
      <c r="AD3452" s="1152"/>
      <c r="AE3452" s="1153"/>
      <c r="AF3452" s="1153"/>
      <c r="AG3452" s="1153"/>
      <c r="AH3452" s="124"/>
      <c r="AI3452" s="124"/>
      <c r="AJ3452" s="124"/>
      <c r="AK3452" s="124"/>
      <c r="AL3452" s="1153"/>
      <c r="AM3452" s="124"/>
      <c r="AN3452" s="124"/>
      <c r="AO3452" s="1153"/>
      <c r="AP3452" s="1161"/>
      <c r="AQ3452" s="1153"/>
      <c r="AR3452" s="1154"/>
      <c r="AS3452" s="1154"/>
      <c r="AT3452" s="1154"/>
      <c r="AU3452" s="1154"/>
      <c r="AV3452" s="1154"/>
      <c r="AW3452" s="1154"/>
      <c r="AX3452" s="1154"/>
      <c r="AY3452" s="1154"/>
      <c r="AZ3452" s="1154"/>
      <c r="BA3452" s="1154"/>
      <c r="BB3452" s="1154"/>
    </row>
    <row r="3453" spans="2:54" ht="15" customHeight="1">
      <c r="B3453" s="1155"/>
      <c r="C3453" s="3017"/>
      <c r="D3453" s="3017"/>
      <c r="E3453" s="1146" t="s">
        <v>1130</v>
      </c>
      <c r="F3453" s="1106"/>
      <c r="G3453" s="441" t="s">
        <v>93</v>
      </c>
      <c r="H3453" s="441" t="s">
        <v>1103</v>
      </c>
      <c r="I3453" s="441" t="s">
        <v>1131</v>
      </c>
      <c r="J3453" s="441" t="s">
        <v>112</v>
      </c>
      <c r="K3453" s="1111" t="s">
        <v>1110</v>
      </c>
      <c r="L3453" s="441" t="s">
        <v>1120</v>
      </c>
      <c r="M3453" s="441" t="str">
        <f t="shared" si="208"/>
        <v>&lt;INSERT CONNECTION POINT NAME&gt;</v>
      </c>
      <c r="N3453" s="1111" t="s">
        <v>1111</v>
      </c>
      <c r="O3453" s="1112">
        <v>0</v>
      </c>
      <c r="P3453" s="1111"/>
      <c r="Q3453" s="2890"/>
      <c r="R3453" s="2093"/>
      <c r="S3453" s="2883"/>
      <c r="T3453" s="2883"/>
      <c r="U3453" s="2883"/>
      <c r="V3453" s="2883"/>
      <c r="W3453" s="2863"/>
      <c r="X3453" s="2863"/>
      <c r="Y3453" s="2863"/>
      <c r="Z3453" s="2863"/>
      <c r="AA3453" s="2864"/>
      <c r="AB3453" s="1125"/>
      <c r="AC3453" s="1151"/>
      <c r="AD3453" s="1152"/>
      <c r="AE3453" s="1153"/>
      <c r="AF3453" s="1153"/>
      <c r="AG3453" s="1153"/>
      <c r="AH3453" s="124"/>
      <c r="AI3453" s="124"/>
      <c r="AJ3453" s="124"/>
      <c r="AK3453" s="124"/>
      <c r="AL3453" s="1153"/>
      <c r="AM3453" s="124"/>
      <c r="AN3453" s="124"/>
      <c r="AO3453" s="1153"/>
      <c r="AP3453" s="1161"/>
      <c r="AQ3453" s="1153"/>
      <c r="AR3453" s="1154"/>
      <c r="AS3453" s="1154"/>
      <c r="AT3453" s="1154"/>
      <c r="AU3453" s="1154"/>
      <c r="AV3453" s="1154"/>
      <c r="AW3453" s="1154"/>
      <c r="AX3453" s="1154"/>
      <c r="AY3453" s="1154"/>
      <c r="AZ3453" s="1154"/>
      <c r="BA3453" s="1154"/>
      <c r="BB3453" s="1154"/>
    </row>
    <row r="3454" spans="2:54" ht="15" customHeight="1">
      <c r="B3454" s="1155"/>
      <c r="C3454" s="3016" t="s">
        <v>1112</v>
      </c>
      <c r="D3454" s="3016"/>
      <c r="E3454" s="1146" t="s">
        <v>1127</v>
      </c>
      <c r="F3454" s="1106"/>
      <c r="G3454" s="441" t="s">
        <v>93</v>
      </c>
      <c r="H3454" s="441" t="s">
        <v>1103</v>
      </c>
      <c r="I3454" s="441" t="s">
        <v>1128</v>
      </c>
      <c r="J3454" s="441" t="s">
        <v>112</v>
      </c>
      <c r="K3454" s="1111" t="s">
        <v>1112</v>
      </c>
      <c r="L3454" s="441" t="s">
        <v>1120</v>
      </c>
      <c r="M3454" s="441" t="str">
        <f t="shared" si="208"/>
        <v>&lt;INSERT CONNECTION POINT NAME&gt;</v>
      </c>
      <c r="N3454" s="1111" t="s">
        <v>1113</v>
      </c>
      <c r="O3454" s="1111" t="s">
        <v>1113</v>
      </c>
      <c r="P3454" s="1111"/>
      <c r="Q3454" s="2891"/>
      <c r="R3454" s="2866"/>
      <c r="S3454" s="2866"/>
      <c r="T3454" s="2866"/>
      <c r="U3454" s="2866"/>
      <c r="V3454" s="2866"/>
      <c r="W3454" s="2866"/>
      <c r="X3454" s="2866"/>
      <c r="Y3454" s="2866"/>
      <c r="Z3454" s="2866"/>
      <c r="AA3454" s="2099"/>
      <c r="AB3454" s="1125"/>
      <c r="AC3454" s="1151"/>
      <c r="AD3454" s="1152"/>
      <c r="AE3454" s="1153"/>
      <c r="AF3454" s="1153"/>
      <c r="AG3454" s="1153"/>
      <c r="AH3454" s="124"/>
      <c r="AI3454" s="124"/>
      <c r="AJ3454" s="124"/>
      <c r="AK3454" s="124"/>
      <c r="AL3454" s="1153"/>
      <c r="AM3454" s="124"/>
      <c r="AN3454" s="124"/>
      <c r="AO3454" s="1153"/>
      <c r="AP3454" s="1153"/>
      <c r="AQ3454" s="1153"/>
      <c r="AR3454" s="1154"/>
      <c r="AS3454" s="1154"/>
      <c r="AT3454" s="1154"/>
      <c r="AU3454" s="1154"/>
      <c r="AV3454" s="1154"/>
      <c r="AW3454" s="1154"/>
      <c r="AX3454" s="1154"/>
      <c r="AY3454" s="1154"/>
      <c r="AZ3454" s="1154"/>
      <c r="BA3454" s="1154"/>
      <c r="BB3454" s="1154"/>
    </row>
    <row r="3455" spans="2:54" ht="15" customHeight="1">
      <c r="B3455" s="1155"/>
      <c r="C3455" s="3017"/>
      <c r="D3455" s="3017"/>
      <c r="E3455" s="1146" t="s">
        <v>1130</v>
      </c>
      <c r="F3455" s="1106"/>
      <c r="G3455" s="441" t="s">
        <v>93</v>
      </c>
      <c r="H3455" s="441" t="s">
        <v>1103</v>
      </c>
      <c r="I3455" s="441" t="s">
        <v>1131</v>
      </c>
      <c r="J3455" s="441" t="s">
        <v>112</v>
      </c>
      <c r="K3455" s="1111" t="s">
        <v>1112</v>
      </c>
      <c r="L3455" s="441" t="s">
        <v>1120</v>
      </c>
      <c r="M3455" s="441" t="str">
        <f t="shared" si="208"/>
        <v>&lt;INSERT CONNECTION POINT NAME&gt;</v>
      </c>
      <c r="N3455" s="1111" t="s">
        <v>1113</v>
      </c>
      <c r="O3455" s="1111" t="s">
        <v>1113</v>
      </c>
      <c r="P3455" s="1111"/>
      <c r="Q3455" s="2891"/>
      <c r="R3455" s="2866"/>
      <c r="S3455" s="2866"/>
      <c r="T3455" s="2866"/>
      <c r="U3455" s="2866"/>
      <c r="V3455" s="2866"/>
      <c r="W3455" s="2866"/>
      <c r="X3455" s="2866"/>
      <c r="Y3455" s="2866"/>
      <c r="Z3455" s="2866"/>
      <c r="AA3455" s="2099"/>
      <c r="AB3455" s="1125"/>
      <c r="AC3455" s="1151"/>
      <c r="AD3455" s="1152"/>
      <c r="AE3455" s="1153"/>
      <c r="AF3455" s="1153"/>
      <c r="AG3455" s="1153"/>
      <c r="AH3455" s="124"/>
      <c r="AI3455" s="124"/>
      <c r="AJ3455" s="124"/>
      <c r="AK3455" s="124"/>
      <c r="AL3455" s="1153"/>
      <c r="AM3455" s="124"/>
      <c r="AN3455" s="124"/>
      <c r="AO3455" s="1153"/>
      <c r="AP3455" s="1153"/>
      <c r="AQ3455" s="1153"/>
      <c r="AR3455" s="1154"/>
      <c r="AS3455" s="1154"/>
      <c r="AT3455" s="1154"/>
      <c r="AU3455" s="1154"/>
      <c r="AV3455" s="1154"/>
      <c r="AW3455" s="1154"/>
      <c r="AX3455" s="1154"/>
      <c r="AY3455" s="1154"/>
      <c r="AZ3455" s="1154"/>
      <c r="BA3455" s="1154"/>
      <c r="BB3455" s="1154"/>
    </row>
    <row r="3456" spans="2:54" ht="15" customHeight="1">
      <c r="B3456" s="1155"/>
      <c r="C3456" s="3016" t="s">
        <v>1134</v>
      </c>
      <c r="D3456" s="3016" t="s">
        <v>833</v>
      </c>
      <c r="E3456" s="1146" t="s">
        <v>1127</v>
      </c>
      <c r="F3456" s="1106"/>
      <c r="G3456" s="441" t="s">
        <v>93</v>
      </c>
      <c r="H3456" s="441" t="s">
        <v>1103</v>
      </c>
      <c r="I3456" s="441" t="s">
        <v>1128</v>
      </c>
      <c r="J3456" s="441" t="s">
        <v>112</v>
      </c>
      <c r="K3456" s="1111" t="s">
        <v>1134</v>
      </c>
      <c r="L3456" s="441" t="s">
        <v>1120</v>
      </c>
      <c r="M3456" s="441" t="str">
        <f t="shared" si="208"/>
        <v>&lt;INSERT CONNECTION POINT NAME&gt;</v>
      </c>
      <c r="N3456" s="1111" t="s">
        <v>1115</v>
      </c>
      <c r="O3456" s="1111" t="s">
        <v>833</v>
      </c>
      <c r="P3456" s="1111"/>
      <c r="Q3456" s="2892"/>
      <c r="R3456" s="2096"/>
      <c r="S3456" s="2870"/>
      <c r="T3456" s="2870"/>
      <c r="U3456" s="2870"/>
      <c r="V3456" s="2870"/>
      <c r="W3456" s="2870"/>
      <c r="X3456" s="2870"/>
      <c r="Y3456" s="2870"/>
      <c r="Z3456" s="2870"/>
      <c r="AA3456" s="2871"/>
      <c r="AB3456" s="1125"/>
      <c r="AC3456" s="1151"/>
      <c r="AD3456" s="1152"/>
      <c r="AE3456" s="1153"/>
      <c r="AF3456" s="1153"/>
      <c r="AG3456" s="1153"/>
      <c r="AH3456" s="124"/>
      <c r="AI3456" s="124"/>
      <c r="AJ3456" s="124"/>
      <c r="AK3456" s="124"/>
      <c r="AL3456" s="1153"/>
      <c r="AM3456" s="124"/>
      <c r="AN3456" s="124"/>
      <c r="AO3456" s="1153"/>
      <c r="AP3456" s="1153"/>
      <c r="AQ3456" s="1153"/>
      <c r="AR3456" s="1154"/>
      <c r="AS3456" s="1154"/>
      <c r="AT3456" s="1154"/>
      <c r="AU3456" s="1154"/>
      <c r="AV3456" s="1154"/>
      <c r="AW3456" s="1154"/>
      <c r="AX3456" s="1154"/>
      <c r="AY3456" s="1154"/>
      <c r="AZ3456" s="1154"/>
      <c r="BA3456" s="1154"/>
      <c r="BB3456" s="1154"/>
    </row>
    <row r="3457" spans="2:54" ht="15" customHeight="1">
      <c r="B3457" s="1155"/>
      <c r="C3457" s="3017"/>
      <c r="D3457" s="3017"/>
      <c r="E3457" s="1146" t="s">
        <v>1130</v>
      </c>
      <c r="F3457" s="1106"/>
      <c r="G3457" s="441" t="s">
        <v>93</v>
      </c>
      <c r="H3457" s="441" t="s">
        <v>1103</v>
      </c>
      <c r="I3457" s="441" t="s">
        <v>1131</v>
      </c>
      <c r="J3457" s="441" t="s">
        <v>112</v>
      </c>
      <c r="K3457" s="1111" t="s">
        <v>1134</v>
      </c>
      <c r="L3457" s="441" t="s">
        <v>1120</v>
      </c>
      <c r="M3457" s="441" t="str">
        <f t="shared" si="208"/>
        <v>&lt;INSERT CONNECTION POINT NAME&gt;</v>
      </c>
      <c r="N3457" s="1111" t="s">
        <v>1115</v>
      </c>
      <c r="O3457" s="1111" t="s">
        <v>833</v>
      </c>
      <c r="P3457" s="1111"/>
      <c r="Q3457" s="2892"/>
      <c r="R3457" s="2096"/>
      <c r="S3457" s="2870"/>
      <c r="T3457" s="2870"/>
      <c r="U3457" s="2870"/>
      <c r="V3457" s="2870"/>
      <c r="W3457" s="2870"/>
      <c r="X3457" s="2870"/>
      <c r="Y3457" s="2870"/>
      <c r="Z3457" s="2870"/>
      <c r="AA3457" s="2871"/>
      <c r="AB3457" s="1125"/>
      <c r="AC3457" s="1151"/>
      <c r="AD3457" s="1152"/>
      <c r="AE3457" s="1153"/>
      <c r="AF3457" s="1153"/>
      <c r="AG3457" s="1153"/>
      <c r="AH3457" s="124"/>
      <c r="AI3457" s="124"/>
      <c r="AJ3457" s="124"/>
      <c r="AK3457" s="124"/>
      <c r="AL3457" s="1153"/>
      <c r="AM3457" s="124"/>
      <c r="AN3457" s="124"/>
      <c r="AO3457" s="1153"/>
      <c r="AP3457" s="1153"/>
      <c r="AQ3457" s="1153"/>
      <c r="AR3457" s="1154"/>
      <c r="AS3457" s="1154"/>
      <c r="AT3457" s="1154"/>
      <c r="AU3457" s="1154"/>
      <c r="AV3457" s="1154"/>
      <c r="AW3457" s="1154"/>
      <c r="AX3457" s="1154"/>
      <c r="AY3457" s="1154"/>
      <c r="AZ3457" s="1154"/>
      <c r="BA3457" s="1154"/>
      <c r="BB3457" s="1154"/>
    </row>
    <row r="3458" spans="2:54" ht="15" customHeight="1">
      <c r="B3458" s="1155"/>
      <c r="C3458" s="3016" t="s">
        <v>1135</v>
      </c>
      <c r="D3458" s="3016" t="s">
        <v>833</v>
      </c>
      <c r="E3458" s="1146" t="s">
        <v>1127</v>
      </c>
      <c r="F3458" s="1106"/>
      <c r="G3458" s="441" t="s">
        <v>93</v>
      </c>
      <c r="H3458" s="441" t="s">
        <v>1103</v>
      </c>
      <c r="I3458" s="441" t="s">
        <v>1128</v>
      </c>
      <c r="J3458" s="441" t="s">
        <v>112</v>
      </c>
      <c r="K3458" s="1111" t="s">
        <v>1135</v>
      </c>
      <c r="L3458" s="441" t="s">
        <v>1120</v>
      </c>
      <c r="M3458" s="441" t="str">
        <f t="shared" si="208"/>
        <v>&lt;INSERT CONNECTION POINT NAME&gt;</v>
      </c>
      <c r="N3458" s="1111" t="s">
        <v>1106</v>
      </c>
      <c r="O3458" s="1111" t="s">
        <v>833</v>
      </c>
      <c r="P3458" s="1111"/>
      <c r="Q3458" s="2892"/>
      <c r="R3458" s="2096"/>
      <c r="S3458" s="2870"/>
      <c r="T3458" s="2870"/>
      <c r="U3458" s="2870"/>
      <c r="V3458" s="2870"/>
      <c r="W3458" s="2870"/>
      <c r="X3458" s="2870"/>
      <c r="Y3458" s="2870"/>
      <c r="Z3458" s="2870"/>
      <c r="AA3458" s="2871"/>
      <c r="AB3458" s="1125"/>
      <c r="AC3458" s="1151"/>
      <c r="AD3458" s="1152"/>
      <c r="AE3458" s="1153"/>
      <c r="AF3458" s="1153"/>
      <c r="AG3458" s="1153"/>
      <c r="AH3458" s="124"/>
      <c r="AI3458" s="124"/>
      <c r="AJ3458" s="124"/>
      <c r="AK3458" s="124"/>
      <c r="AL3458" s="1153"/>
      <c r="AM3458" s="124"/>
      <c r="AN3458" s="124"/>
      <c r="AO3458" s="1153"/>
      <c r="AP3458" s="1153"/>
      <c r="AQ3458" s="1153"/>
      <c r="AR3458" s="1154"/>
      <c r="AS3458" s="1154"/>
      <c r="AT3458" s="1154"/>
      <c r="AU3458" s="1154"/>
      <c r="AV3458" s="1154"/>
      <c r="AW3458" s="1154"/>
      <c r="AX3458" s="1154"/>
      <c r="AY3458" s="1154"/>
      <c r="AZ3458" s="1154"/>
      <c r="BA3458" s="1154"/>
      <c r="BB3458" s="1154"/>
    </row>
    <row r="3459" spans="2:54" ht="15" customHeight="1">
      <c r="B3459" s="1155"/>
      <c r="C3459" s="3017"/>
      <c r="D3459" s="3017"/>
      <c r="E3459" s="1146" t="s">
        <v>1130</v>
      </c>
      <c r="F3459" s="1106"/>
      <c r="G3459" s="441" t="s">
        <v>93</v>
      </c>
      <c r="H3459" s="441" t="s">
        <v>1103</v>
      </c>
      <c r="I3459" s="441" t="s">
        <v>1131</v>
      </c>
      <c r="J3459" s="441" t="s">
        <v>112</v>
      </c>
      <c r="K3459" s="1111" t="s">
        <v>1135</v>
      </c>
      <c r="L3459" s="441" t="s">
        <v>1120</v>
      </c>
      <c r="M3459" s="441" t="str">
        <f t="shared" si="208"/>
        <v>&lt;INSERT CONNECTION POINT NAME&gt;</v>
      </c>
      <c r="N3459" s="1111" t="s">
        <v>1106</v>
      </c>
      <c r="O3459" s="1111" t="s">
        <v>833</v>
      </c>
      <c r="P3459" s="1111"/>
      <c r="Q3459" s="2892"/>
      <c r="R3459" s="2096"/>
      <c r="S3459" s="2870"/>
      <c r="T3459" s="2870"/>
      <c r="U3459" s="2870"/>
      <c r="V3459" s="2870"/>
      <c r="W3459" s="2870"/>
      <c r="X3459" s="2870"/>
      <c r="Y3459" s="2870"/>
      <c r="Z3459" s="2870"/>
      <c r="AA3459" s="2871"/>
      <c r="AB3459" s="1125"/>
      <c r="AC3459" s="1151"/>
      <c r="AD3459" s="1152"/>
      <c r="AE3459" s="1153"/>
      <c r="AF3459" s="1153"/>
      <c r="AG3459" s="1153"/>
      <c r="AH3459" s="124"/>
      <c r="AI3459" s="124"/>
      <c r="AJ3459" s="124"/>
      <c r="AK3459" s="124"/>
      <c r="AL3459" s="1153"/>
      <c r="AM3459" s="124"/>
      <c r="AN3459" s="124"/>
      <c r="AO3459" s="1153"/>
      <c r="AP3459" s="1153"/>
      <c r="AQ3459" s="1153"/>
      <c r="AR3459" s="1154"/>
      <c r="AS3459" s="1154"/>
      <c r="AT3459" s="1154"/>
      <c r="AU3459" s="1154"/>
      <c r="AV3459" s="1154"/>
      <c r="AW3459" s="1154"/>
      <c r="AX3459" s="1154"/>
      <c r="AY3459" s="1154"/>
      <c r="AZ3459" s="1154"/>
      <c r="BA3459" s="1154"/>
      <c r="BB3459" s="1154"/>
    </row>
    <row r="3460" spans="2:54" ht="15" customHeight="1">
      <c r="B3460" s="1155"/>
      <c r="C3460" s="3016" t="s">
        <v>1135</v>
      </c>
      <c r="D3460" s="3016" t="s">
        <v>842</v>
      </c>
      <c r="E3460" s="1146" t="s">
        <v>1127</v>
      </c>
      <c r="F3460" s="1106"/>
      <c r="G3460" s="441" t="s">
        <v>93</v>
      </c>
      <c r="H3460" s="441" t="s">
        <v>1103</v>
      </c>
      <c r="I3460" s="441" t="s">
        <v>1128</v>
      </c>
      <c r="J3460" s="441" t="s">
        <v>112</v>
      </c>
      <c r="K3460" s="1111" t="s">
        <v>1135</v>
      </c>
      <c r="L3460" s="441" t="s">
        <v>1120</v>
      </c>
      <c r="M3460" s="441" t="str">
        <f t="shared" si="208"/>
        <v>&lt;INSERT CONNECTION POINT NAME&gt;</v>
      </c>
      <c r="N3460" s="1111" t="s">
        <v>1106</v>
      </c>
      <c r="O3460" s="1111" t="s">
        <v>842</v>
      </c>
      <c r="P3460" s="1111"/>
      <c r="Q3460" s="2892"/>
      <c r="R3460" s="2096"/>
      <c r="S3460" s="2870"/>
      <c r="T3460" s="2870"/>
      <c r="U3460" s="2870"/>
      <c r="V3460" s="2870"/>
      <c r="W3460" s="2870"/>
      <c r="X3460" s="2870"/>
      <c r="Y3460" s="2870"/>
      <c r="Z3460" s="2870"/>
      <c r="AA3460" s="2871"/>
      <c r="AB3460" s="1125"/>
      <c r="AC3460" s="1151"/>
      <c r="AD3460" s="1152"/>
      <c r="AE3460" s="1153"/>
      <c r="AF3460" s="1153"/>
      <c r="AG3460" s="1153"/>
      <c r="AH3460" s="124"/>
      <c r="AI3460" s="124"/>
      <c r="AJ3460" s="124"/>
      <c r="AK3460" s="124"/>
      <c r="AL3460" s="1153"/>
      <c r="AM3460" s="124"/>
      <c r="AN3460" s="124"/>
      <c r="AO3460" s="1153"/>
      <c r="AP3460" s="1153"/>
      <c r="AQ3460" s="1153"/>
      <c r="AR3460" s="1154"/>
      <c r="AS3460" s="1154"/>
      <c r="AT3460" s="1154"/>
      <c r="AU3460" s="1154"/>
      <c r="AV3460" s="1154"/>
      <c r="AW3460" s="1154"/>
      <c r="AX3460" s="1154"/>
      <c r="AY3460" s="1154"/>
      <c r="AZ3460" s="1154"/>
      <c r="BA3460" s="1154"/>
      <c r="BB3460" s="1154"/>
    </row>
    <row r="3461" spans="2:54" ht="15" customHeight="1">
      <c r="B3461" s="1155"/>
      <c r="C3461" s="3017"/>
      <c r="D3461" s="3017"/>
      <c r="E3461" s="1146" t="s">
        <v>1130</v>
      </c>
      <c r="F3461" s="1106"/>
      <c r="G3461" s="441" t="s">
        <v>93</v>
      </c>
      <c r="H3461" s="441" t="s">
        <v>1103</v>
      </c>
      <c r="I3461" s="441" t="s">
        <v>1131</v>
      </c>
      <c r="J3461" s="441" t="s">
        <v>112</v>
      </c>
      <c r="K3461" s="1111" t="s">
        <v>1135</v>
      </c>
      <c r="L3461" s="441" t="s">
        <v>1120</v>
      </c>
      <c r="M3461" s="441" t="str">
        <f t="shared" si="208"/>
        <v>&lt;INSERT CONNECTION POINT NAME&gt;</v>
      </c>
      <c r="N3461" s="1111" t="s">
        <v>1106</v>
      </c>
      <c r="O3461" s="1111" t="s">
        <v>842</v>
      </c>
      <c r="P3461" s="1111"/>
      <c r="Q3461" s="2892"/>
      <c r="R3461" s="2096"/>
      <c r="S3461" s="2870"/>
      <c r="T3461" s="2870"/>
      <c r="U3461" s="2870"/>
      <c r="V3461" s="2870"/>
      <c r="W3461" s="2870"/>
      <c r="X3461" s="2870"/>
      <c r="Y3461" s="2870"/>
      <c r="Z3461" s="2870"/>
      <c r="AA3461" s="2871"/>
      <c r="AB3461" s="1125"/>
      <c r="AC3461" s="1151"/>
      <c r="AD3461" s="1152"/>
      <c r="AE3461" s="1153"/>
      <c r="AF3461" s="1153"/>
      <c r="AG3461" s="1153"/>
      <c r="AH3461" s="124"/>
      <c r="AI3461" s="124"/>
      <c r="AJ3461" s="124"/>
      <c r="AK3461" s="124"/>
      <c r="AL3461" s="1153"/>
      <c r="AM3461" s="124"/>
      <c r="AN3461" s="124"/>
      <c r="AO3461" s="1153"/>
      <c r="AP3461" s="1153"/>
      <c r="AQ3461" s="1153"/>
      <c r="AR3461" s="1154"/>
      <c r="AS3461" s="1154"/>
      <c r="AT3461" s="1154"/>
      <c r="AU3461" s="1154"/>
      <c r="AV3461" s="1154"/>
      <c r="AW3461" s="1154"/>
      <c r="AX3461" s="1154"/>
      <c r="AY3461" s="1154"/>
      <c r="AZ3461" s="1154"/>
      <c r="BA3461" s="1154"/>
      <c r="BB3461" s="1154"/>
    </row>
    <row r="3462" spans="2:54" ht="15" customHeight="1">
      <c r="B3462" s="1155"/>
      <c r="C3462" s="3016" t="s">
        <v>1136</v>
      </c>
      <c r="D3462" s="3016" t="s">
        <v>833</v>
      </c>
      <c r="E3462" s="1146" t="s">
        <v>1127</v>
      </c>
      <c r="F3462" s="1106"/>
      <c r="G3462" s="441" t="s">
        <v>93</v>
      </c>
      <c r="H3462" s="441" t="s">
        <v>1103</v>
      </c>
      <c r="I3462" s="441" t="s">
        <v>1128</v>
      </c>
      <c r="J3462" s="441" t="s">
        <v>112</v>
      </c>
      <c r="K3462" s="1111" t="s">
        <v>1136</v>
      </c>
      <c r="L3462" s="441" t="s">
        <v>1120</v>
      </c>
      <c r="M3462" s="441" t="str">
        <f t="shared" si="208"/>
        <v>&lt;INSERT CONNECTION POINT NAME&gt;</v>
      </c>
      <c r="N3462" s="1111" t="s">
        <v>1106</v>
      </c>
      <c r="O3462" s="1111" t="s">
        <v>833</v>
      </c>
      <c r="P3462" s="1111"/>
      <c r="Q3462" s="2892"/>
      <c r="R3462" s="2096"/>
      <c r="S3462" s="2870"/>
      <c r="T3462" s="2870"/>
      <c r="U3462" s="2870"/>
      <c r="V3462" s="2870"/>
      <c r="W3462" s="2870"/>
      <c r="X3462" s="2870"/>
      <c r="Y3462" s="2870"/>
      <c r="Z3462" s="2870"/>
      <c r="AA3462" s="2871"/>
      <c r="AB3462" s="1125"/>
      <c r="AC3462" s="1151"/>
      <c r="AD3462" s="1152"/>
      <c r="AE3462" s="1153"/>
      <c r="AF3462" s="1153"/>
      <c r="AG3462" s="1153"/>
      <c r="AH3462" s="124"/>
      <c r="AI3462" s="124"/>
      <c r="AJ3462" s="124"/>
      <c r="AK3462" s="124"/>
      <c r="AL3462" s="1153"/>
      <c r="AM3462" s="124"/>
      <c r="AN3462" s="124"/>
      <c r="AO3462" s="1153"/>
      <c r="AP3462" s="1153"/>
      <c r="AQ3462" s="1153"/>
      <c r="AR3462" s="1154"/>
      <c r="AS3462" s="1154"/>
      <c r="AT3462" s="1154"/>
      <c r="AU3462" s="1154"/>
      <c r="AV3462" s="1154"/>
      <c r="AW3462" s="1154"/>
      <c r="AX3462" s="1154"/>
      <c r="AY3462" s="1154"/>
      <c r="AZ3462" s="1154"/>
      <c r="BA3462" s="1154"/>
      <c r="BB3462" s="1154"/>
    </row>
    <row r="3463" spans="2:54" ht="15" customHeight="1">
      <c r="B3463" s="1155"/>
      <c r="C3463" s="3017"/>
      <c r="D3463" s="3017"/>
      <c r="E3463" s="1146" t="s">
        <v>1130</v>
      </c>
      <c r="F3463" s="1106"/>
      <c r="G3463" s="441" t="s">
        <v>93</v>
      </c>
      <c r="H3463" s="441" t="s">
        <v>1103</v>
      </c>
      <c r="I3463" s="441" t="s">
        <v>1131</v>
      </c>
      <c r="J3463" s="441" t="s">
        <v>112</v>
      </c>
      <c r="K3463" s="1111" t="s">
        <v>1136</v>
      </c>
      <c r="L3463" s="441" t="s">
        <v>1120</v>
      </c>
      <c r="M3463" s="441" t="str">
        <f t="shared" si="208"/>
        <v>&lt;INSERT CONNECTION POINT NAME&gt;</v>
      </c>
      <c r="N3463" s="1111" t="s">
        <v>1106</v>
      </c>
      <c r="O3463" s="1111" t="s">
        <v>833</v>
      </c>
      <c r="P3463" s="1111"/>
      <c r="Q3463" s="2100"/>
      <c r="R3463" s="2101"/>
      <c r="S3463" s="2102"/>
      <c r="T3463" s="2102"/>
      <c r="U3463" s="2102"/>
      <c r="V3463" s="2102"/>
      <c r="W3463" s="2102"/>
      <c r="X3463" s="2102"/>
      <c r="Y3463" s="2102"/>
      <c r="Z3463" s="2102"/>
      <c r="AA3463" s="2103"/>
      <c r="AB3463" s="1125"/>
      <c r="AC3463" s="1151"/>
      <c r="AD3463" s="1152"/>
      <c r="AE3463" s="1153"/>
      <c r="AF3463" s="1153"/>
      <c r="AG3463" s="1153"/>
      <c r="AH3463" s="124"/>
      <c r="AI3463" s="124"/>
      <c r="AJ3463" s="124"/>
      <c r="AK3463" s="124"/>
      <c r="AL3463" s="1153"/>
      <c r="AM3463" s="124"/>
      <c r="AN3463" s="124"/>
      <c r="AO3463" s="1153"/>
      <c r="AP3463" s="1153"/>
      <c r="AQ3463" s="1153"/>
      <c r="AR3463" s="1154"/>
      <c r="AS3463" s="1154"/>
      <c r="AT3463" s="1154"/>
      <c r="AU3463" s="1154"/>
      <c r="AV3463" s="1154"/>
      <c r="AW3463" s="1154"/>
      <c r="AX3463" s="1154"/>
      <c r="AY3463" s="1154"/>
      <c r="AZ3463" s="1154"/>
      <c r="BA3463" s="1154"/>
      <c r="BB3463" s="1154"/>
    </row>
    <row r="3464" spans="2:54" ht="15" customHeight="1">
      <c r="B3464" s="1155"/>
      <c r="C3464" s="3016" t="s">
        <v>1136</v>
      </c>
      <c r="D3464" s="3016" t="s">
        <v>842</v>
      </c>
      <c r="E3464" s="1146" t="s">
        <v>1127</v>
      </c>
      <c r="F3464" s="1106"/>
      <c r="G3464" s="441" t="s">
        <v>93</v>
      </c>
      <c r="H3464" s="441" t="s">
        <v>1103</v>
      </c>
      <c r="I3464" s="441" t="s">
        <v>1128</v>
      </c>
      <c r="J3464" s="441" t="s">
        <v>112</v>
      </c>
      <c r="K3464" s="1111" t="s">
        <v>1136</v>
      </c>
      <c r="L3464" s="441" t="s">
        <v>1120</v>
      </c>
      <c r="M3464" s="441" t="str">
        <f t="shared" si="208"/>
        <v>&lt;INSERT CONNECTION POINT NAME&gt;</v>
      </c>
      <c r="N3464" s="1111" t="s">
        <v>1106</v>
      </c>
      <c r="O3464" s="1111" t="s">
        <v>842</v>
      </c>
      <c r="P3464" s="1111"/>
      <c r="Q3464" s="2100"/>
      <c r="R3464" s="2101"/>
      <c r="S3464" s="2102"/>
      <c r="T3464" s="2102"/>
      <c r="U3464" s="2102"/>
      <c r="V3464" s="2102"/>
      <c r="W3464" s="2102"/>
      <c r="X3464" s="2102"/>
      <c r="Y3464" s="2102"/>
      <c r="Z3464" s="2102"/>
      <c r="AA3464" s="2103"/>
      <c r="AB3464" s="1125"/>
      <c r="AC3464" s="1151"/>
      <c r="AD3464" s="1152"/>
      <c r="AE3464" s="1153"/>
      <c r="AF3464" s="1153"/>
      <c r="AG3464" s="1153"/>
      <c r="AH3464" s="124"/>
      <c r="AI3464" s="124"/>
      <c r="AJ3464" s="124"/>
      <c r="AK3464" s="124"/>
      <c r="AL3464" s="1153"/>
      <c r="AM3464" s="124"/>
      <c r="AN3464" s="124"/>
      <c r="AO3464" s="1153"/>
      <c r="AP3464" s="1153"/>
      <c r="AQ3464" s="1153"/>
      <c r="AR3464" s="1154"/>
      <c r="AS3464" s="1154"/>
      <c r="AT3464" s="1154"/>
      <c r="AU3464" s="1154"/>
      <c r="AV3464" s="1154"/>
      <c r="AW3464" s="1154"/>
      <c r="AX3464" s="1154"/>
      <c r="AY3464" s="1154"/>
      <c r="AZ3464" s="1154"/>
      <c r="BA3464" s="1154"/>
      <c r="BB3464" s="1154"/>
    </row>
    <row r="3465" spans="2:54" ht="15" customHeight="1" thickBot="1">
      <c r="B3465" s="2872"/>
      <c r="C3465" s="3018"/>
      <c r="D3465" s="3018"/>
      <c r="E3465" s="2873" t="s">
        <v>1130</v>
      </c>
      <c r="F3465" s="1106"/>
      <c r="G3465" s="441" t="s">
        <v>93</v>
      </c>
      <c r="H3465" s="441" t="s">
        <v>1103</v>
      </c>
      <c r="I3465" s="441" t="s">
        <v>1131</v>
      </c>
      <c r="J3465" s="441" t="s">
        <v>112</v>
      </c>
      <c r="K3465" s="1111" t="s">
        <v>1136</v>
      </c>
      <c r="L3465" s="441" t="s">
        <v>1120</v>
      </c>
      <c r="M3465" s="441" t="str">
        <f t="shared" si="208"/>
        <v>&lt;INSERT CONNECTION POINT NAME&gt;</v>
      </c>
      <c r="N3465" s="1111" t="s">
        <v>1106</v>
      </c>
      <c r="O3465" s="1111" t="s">
        <v>842</v>
      </c>
      <c r="P3465" s="1111"/>
      <c r="Q3465" s="2893"/>
      <c r="R3465" s="2894"/>
      <c r="S3465" s="2877"/>
      <c r="T3465" s="2877"/>
      <c r="U3465" s="2877"/>
      <c r="V3465" s="2877"/>
      <c r="W3465" s="2877"/>
      <c r="X3465" s="2877"/>
      <c r="Y3465" s="2877"/>
      <c r="Z3465" s="2877"/>
      <c r="AA3465" s="2878"/>
      <c r="AB3465" s="1162"/>
      <c r="AC3465" s="1151"/>
      <c r="AD3465" s="1152"/>
      <c r="AE3465" s="1153"/>
      <c r="AF3465" s="1153"/>
      <c r="AG3465" s="1153"/>
      <c r="AH3465" s="124"/>
      <c r="AI3465" s="124"/>
      <c r="AJ3465" s="124"/>
      <c r="AK3465" s="124"/>
      <c r="AL3465" s="1153"/>
      <c r="AM3465" s="124"/>
      <c r="AN3465" s="124"/>
      <c r="AO3465" s="1153"/>
      <c r="AP3465" s="1153"/>
      <c r="AQ3465" s="1153"/>
      <c r="AR3465" s="1154"/>
      <c r="AS3465" s="1154"/>
      <c r="AT3465" s="1154"/>
      <c r="AU3465" s="1154"/>
      <c r="AV3465" s="1154"/>
      <c r="AW3465" s="1154"/>
      <c r="AX3465" s="1154"/>
      <c r="AY3465" s="1154"/>
      <c r="AZ3465" s="1154"/>
      <c r="BA3465" s="1154"/>
      <c r="BB3465" s="1154"/>
    </row>
    <row r="3466" spans="2:54" ht="15" customHeight="1">
      <c r="B3466" s="1145" t="s">
        <v>1125</v>
      </c>
      <c r="C3466" s="3019" t="s">
        <v>1126</v>
      </c>
      <c r="D3466" s="3019" t="s">
        <v>842</v>
      </c>
      <c r="E3466" s="1146" t="s">
        <v>1127</v>
      </c>
      <c r="F3466" s="1106"/>
      <c r="G3466" s="441" t="s">
        <v>93</v>
      </c>
      <c r="H3466" s="441" t="s">
        <v>1103</v>
      </c>
      <c r="I3466" s="441" t="s">
        <v>1128</v>
      </c>
      <c r="J3466" s="441" t="s">
        <v>112</v>
      </c>
      <c r="K3466" s="441" t="s">
        <v>1126</v>
      </c>
      <c r="L3466" s="441" t="s">
        <v>1120</v>
      </c>
      <c r="M3466" s="441" t="str">
        <f t="shared" ref="M3466" si="211">B3466</f>
        <v>&lt;INSERT CONNECTION POINT NAME&gt;</v>
      </c>
      <c r="N3466" s="441" t="s">
        <v>1129</v>
      </c>
      <c r="O3466" s="441" t="s">
        <v>842</v>
      </c>
      <c r="P3466" s="1111"/>
      <c r="Q3466" s="1147"/>
      <c r="R3466" s="1148"/>
      <c r="S3466" s="1149"/>
      <c r="T3466" s="1149"/>
      <c r="U3466" s="1149"/>
      <c r="V3466" s="1149"/>
      <c r="W3466" s="1149"/>
      <c r="X3466" s="1149"/>
      <c r="Y3466" s="1149"/>
      <c r="Z3466" s="1149"/>
      <c r="AA3466" s="1150"/>
      <c r="AC3466" s="124"/>
      <c r="AD3466" s="124"/>
      <c r="AE3466" s="124"/>
      <c r="AF3466" s="124"/>
      <c r="AG3466" s="124"/>
      <c r="AH3466" s="124"/>
      <c r="AI3466" s="124"/>
      <c r="AJ3466" s="124"/>
      <c r="AK3466" s="124"/>
      <c r="AL3466" s="124"/>
      <c r="AM3466" s="124"/>
      <c r="AN3466" s="124"/>
      <c r="AO3466" s="124"/>
      <c r="AP3466" s="124"/>
      <c r="AQ3466" s="124"/>
      <c r="AR3466" s="124"/>
      <c r="AS3466" s="124"/>
      <c r="AT3466" s="124"/>
      <c r="AU3466" s="124"/>
      <c r="AV3466" s="124"/>
      <c r="AW3466" s="124"/>
      <c r="AX3466" s="124"/>
      <c r="AY3466" s="124"/>
      <c r="AZ3466" s="124"/>
      <c r="BA3466" s="124"/>
      <c r="BB3466" s="124"/>
    </row>
    <row r="3467" spans="2:54" ht="15" customHeight="1">
      <c r="B3467" s="1155"/>
      <c r="C3467" s="3017"/>
      <c r="D3467" s="3017"/>
      <c r="E3467" s="1146" t="s">
        <v>1130</v>
      </c>
      <c r="F3467" s="1106"/>
      <c r="G3467" s="441" t="s">
        <v>93</v>
      </c>
      <c r="H3467" s="441" t="s">
        <v>1103</v>
      </c>
      <c r="I3467" s="441" t="s">
        <v>1131</v>
      </c>
      <c r="J3467" s="441" t="s">
        <v>112</v>
      </c>
      <c r="K3467" s="441" t="s">
        <v>1126</v>
      </c>
      <c r="L3467" s="441" t="s">
        <v>1120</v>
      </c>
      <c r="M3467" s="441" t="str">
        <f t="shared" si="208"/>
        <v>&lt;INSERT CONNECTION POINT NAME&gt;</v>
      </c>
      <c r="N3467" s="441" t="s">
        <v>1129</v>
      </c>
      <c r="O3467" s="441" t="s">
        <v>842</v>
      </c>
      <c r="P3467" s="1111"/>
      <c r="Q3467" s="1156"/>
      <c r="R3467" s="1157"/>
      <c r="S3467" s="1158"/>
      <c r="T3467" s="1158"/>
      <c r="U3467" s="1158"/>
      <c r="V3467" s="1158"/>
      <c r="W3467" s="1158"/>
      <c r="X3467" s="1158"/>
      <c r="Y3467" s="1158"/>
      <c r="Z3467" s="1158"/>
      <c r="AA3467" s="1159"/>
      <c r="AC3467" s="124"/>
      <c r="AD3467" s="124"/>
      <c r="AE3467" s="124"/>
      <c r="AF3467" s="124"/>
      <c r="AG3467" s="124"/>
      <c r="AH3467" s="124"/>
      <c r="AI3467" s="124"/>
      <c r="AJ3467" s="124"/>
      <c r="AK3467" s="124"/>
      <c r="AL3467" s="124"/>
      <c r="AM3467" s="124"/>
      <c r="AN3467" s="124"/>
      <c r="AO3467" s="124"/>
      <c r="AP3467" s="124"/>
      <c r="AQ3467" s="124"/>
      <c r="AR3467" s="124"/>
      <c r="AS3467" s="124"/>
      <c r="AT3467" s="124"/>
      <c r="AU3467" s="124"/>
      <c r="AV3467" s="124"/>
      <c r="AW3467" s="124"/>
      <c r="AX3467" s="124"/>
      <c r="AY3467" s="124"/>
      <c r="AZ3467" s="124"/>
      <c r="BA3467" s="124"/>
      <c r="BB3467" s="124"/>
    </row>
    <row r="3468" spans="2:54" ht="15" customHeight="1">
      <c r="B3468" s="1155"/>
      <c r="C3468" s="3016" t="s">
        <v>1132</v>
      </c>
      <c r="D3468" s="3016" t="s">
        <v>833</v>
      </c>
      <c r="E3468" s="1146" t="s">
        <v>1127</v>
      </c>
      <c r="F3468" s="1106"/>
      <c r="G3468" s="441" t="s">
        <v>93</v>
      </c>
      <c r="H3468" s="441" t="s">
        <v>1103</v>
      </c>
      <c r="I3468" s="441" t="s">
        <v>1128</v>
      </c>
      <c r="J3468" s="441" t="s">
        <v>112</v>
      </c>
      <c r="K3468" s="1111" t="s">
        <v>1132</v>
      </c>
      <c r="L3468" s="441" t="s">
        <v>1120</v>
      </c>
      <c r="M3468" s="441" t="str">
        <f t="shared" si="208"/>
        <v>&lt;INSERT CONNECTION POINT NAME&gt;</v>
      </c>
      <c r="N3468" s="1111" t="s">
        <v>1106</v>
      </c>
      <c r="O3468" s="1111" t="s">
        <v>833</v>
      </c>
      <c r="P3468" s="1111"/>
      <c r="Q3468" s="2850"/>
      <c r="R3468" s="2097"/>
      <c r="S3468" s="2851"/>
      <c r="T3468" s="2851"/>
      <c r="U3468" s="2851"/>
      <c r="V3468" s="2851"/>
      <c r="W3468" s="2852"/>
      <c r="X3468" s="2852"/>
      <c r="Y3468" s="2852"/>
      <c r="Z3468" s="2852"/>
      <c r="AA3468" s="2853"/>
      <c r="AC3468" s="124"/>
      <c r="AD3468" s="124"/>
      <c r="AE3468" s="124"/>
      <c r="AF3468" s="124"/>
      <c r="AG3468" s="124"/>
      <c r="AH3468" s="124"/>
      <c r="AI3468" s="124"/>
      <c r="AJ3468" s="124"/>
      <c r="AK3468" s="124"/>
      <c r="AL3468" s="124"/>
      <c r="AM3468" s="124"/>
      <c r="AN3468" s="124"/>
      <c r="AO3468" s="124"/>
      <c r="AP3468" s="124"/>
      <c r="AQ3468" s="124"/>
      <c r="AR3468" s="124"/>
      <c r="AS3468" s="124"/>
      <c r="AT3468" s="124"/>
      <c r="AU3468" s="124"/>
      <c r="AV3468" s="124"/>
      <c r="AW3468" s="124"/>
      <c r="AX3468" s="124"/>
      <c r="AY3468" s="124"/>
      <c r="AZ3468" s="124"/>
      <c r="BA3468" s="124"/>
      <c r="BB3468" s="124"/>
    </row>
    <row r="3469" spans="2:54" ht="15" customHeight="1">
      <c r="B3469" s="1155"/>
      <c r="C3469" s="3017"/>
      <c r="D3469" s="3017"/>
      <c r="E3469" s="1146" t="s">
        <v>1130</v>
      </c>
      <c r="F3469" s="1106"/>
      <c r="G3469" s="441" t="s">
        <v>93</v>
      </c>
      <c r="H3469" s="441" t="s">
        <v>1103</v>
      </c>
      <c r="I3469" s="441" t="s">
        <v>1131</v>
      </c>
      <c r="J3469" s="441" t="s">
        <v>112</v>
      </c>
      <c r="K3469" s="1111" t="s">
        <v>1132</v>
      </c>
      <c r="L3469" s="441" t="s">
        <v>1120</v>
      </c>
      <c r="M3469" s="441" t="str">
        <f t="shared" ref="M3469:M3531" si="212">M3468</f>
        <v>&lt;INSERT CONNECTION POINT NAME&gt;</v>
      </c>
      <c r="N3469" s="1111" t="s">
        <v>1106</v>
      </c>
      <c r="O3469" s="1111" t="s">
        <v>833</v>
      </c>
      <c r="P3469" s="1111"/>
      <c r="Q3469" s="2850"/>
      <c r="R3469" s="2097"/>
      <c r="S3469" s="2851"/>
      <c r="T3469" s="2851"/>
      <c r="U3469" s="2851"/>
      <c r="V3469" s="2851"/>
      <c r="W3469" s="2852"/>
      <c r="X3469" s="2852"/>
      <c r="Y3469" s="2852"/>
      <c r="Z3469" s="2852"/>
      <c r="AA3469" s="2853"/>
      <c r="AC3469" s="124"/>
      <c r="AD3469" s="124"/>
      <c r="AE3469" s="124"/>
      <c r="AF3469" s="124"/>
      <c r="AG3469" s="124"/>
      <c r="AH3469" s="124"/>
      <c r="AI3469" s="124"/>
      <c r="AJ3469" s="124"/>
      <c r="AK3469" s="124"/>
      <c r="AL3469" s="124"/>
      <c r="AM3469" s="124"/>
      <c r="AN3469" s="124"/>
      <c r="AO3469" s="124"/>
      <c r="AP3469" s="124"/>
      <c r="AQ3469" s="124"/>
      <c r="AR3469" s="124"/>
      <c r="AS3469" s="124"/>
      <c r="AT3469" s="124"/>
      <c r="AU3469" s="124"/>
      <c r="AV3469" s="124"/>
      <c r="AW3469" s="124"/>
      <c r="AX3469" s="124"/>
      <c r="AY3469" s="124"/>
      <c r="AZ3469" s="124"/>
      <c r="BA3469" s="124"/>
      <c r="BB3469" s="124"/>
    </row>
    <row r="3470" spans="2:54" ht="15" customHeight="1">
      <c r="B3470" s="1155"/>
      <c r="C3470" s="3016" t="s">
        <v>1132</v>
      </c>
      <c r="D3470" s="3016" t="s">
        <v>842</v>
      </c>
      <c r="E3470" s="1146" t="s">
        <v>1127</v>
      </c>
      <c r="F3470" s="1106"/>
      <c r="G3470" s="441" t="s">
        <v>93</v>
      </c>
      <c r="H3470" s="441" t="s">
        <v>1103</v>
      </c>
      <c r="I3470" s="441" t="s">
        <v>1128</v>
      </c>
      <c r="J3470" s="441" t="s">
        <v>112</v>
      </c>
      <c r="K3470" s="1111" t="s">
        <v>1132</v>
      </c>
      <c r="L3470" s="441" t="s">
        <v>1120</v>
      </c>
      <c r="M3470" s="441" t="str">
        <f t="shared" si="212"/>
        <v>&lt;INSERT CONNECTION POINT NAME&gt;</v>
      </c>
      <c r="N3470" s="1111" t="s">
        <v>1106</v>
      </c>
      <c r="O3470" s="1112" t="s">
        <v>842</v>
      </c>
      <c r="P3470" s="1111"/>
      <c r="Q3470" s="2850"/>
      <c r="R3470" s="2097"/>
      <c r="S3470" s="2851"/>
      <c r="T3470" s="2851"/>
      <c r="U3470" s="2851"/>
      <c r="V3470" s="2851"/>
      <c r="W3470" s="2852"/>
      <c r="X3470" s="2852"/>
      <c r="Y3470" s="2852"/>
      <c r="Z3470" s="2852"/>
      <c r="AA3470" s="2853"/>
      <c r="AC3470" s="124"/>
      <c r="AD3470" s="124"/>
      <c r="AE3470" s="124"/>
      <c r="AF3470" s="124"/>
      <c r="AG3470" s="124"/>
      <c r="AH3470" s="124"/>
      <c r="AI3470" s="124"/>
      <c r="AJ3470" s="124"/>
      <c r="AK3470" s="124"/>
      <c r="AL3470" s="124"/>
      <c r="AM3470" s="124"/>
      <c r="AN3470" s="124"/>
      <c r="AO3470" s="124"/>
      <c r="AP3470" s="124"/>
      <c r="AQ3470" s="124"/>
      <c r="AR3470" s="124"/>
      <c r="AS3470" s="124"/>
      <c r="AT3470" s="124"/>
      <c r="AU3470" s="124"/>
      <c r="AV3470" s="124"/>
      <c r="AW3470" s="124"/>
      <c r="AX3470" s="124"/>
      <c r="AY3470" s="124"/>
      <c r="AZ3470" s="124"/>
      <c r="BA3470" s="124"/>
      <c r="BB3470" s="124"/>
    </row>
    <row r="3471" spans="2:54" ht="15" customHeight="1">
      <c r="B3471" s="1155"/>
      <c r="C3471" s="3017"/>
      <c r="D3471" s="3017"/>
      <c r="E3471" s="1146" t="s">
        <v>1130</v>
      </c>
      <c r="F3471" s="1106"/>
      <c r="G3471" s="441" t="s">
        <v>93</v>
      </c>
      <c r="H3471" s="441" t="s">
        <v>1103</v>
      </c>
      <c r="I3471" s="441" t="s">
        <v>1131</v>
      </c>
      <c r="J3471" s="441" t="s">
        <v>112</v>
      </c>
      <c r="K3471" s="1111" t="s">
        <v>1132</v>
      </c>
      <c r="L3471" s="441" t="s">
        <v>1120</v>
      </c>
      <c r="M3471" s="441" t="str">
        <f t="shared" si="212"/>
        <v>&lt;INSERT CONNECTION POINT NAME&gt;</v>
      </c>
      <c r="N3471" s="1111" t="s">
        <v>1106</v>
      </c>
      <c r="O3471" s="1112" t="s">
        <v>842</v>
      </c>
      <c r="P3471" s="1111"/>
      <c r="Q3471" s="2850"/>
      <c r="R3471" s="2097"/>
      <c r="S3471" s="2851"/>
      <c r="T3471" s="2851"/>
      <c r="U3471" s="2851"/>
      <c r="V3471" s="2851"/>
      <c r="W3471" s="2852"/>
      <c r="X3471" s="2852"/>
      <c r="Y3471" s="2852"/>
      <c r="Z3471" s="2852"/>
      <c r="AA3471" s="2853"/>
      <c r="AC3471" s="124"/>
      <c r="AD3471" s="124"/>
      <c r="AE3471" s="124"/>
      <c r="AF3471" s="124"/>
      <c r="AG3471" s="124"/>
      <c r="AH3471" s="124"/>
      <c r="AI3471" s="124"/>
      <c r="AJ3471" s="124"/>
      <c r="AK3471" s="124"/>
      <c r="AL3471" s="124"/>
      <c r="AM3471" s="124"/>
      <c r="AN3471" s="124"/>
      <c r="AO3471" s="124"/>
      <c r="AP3471" s="124"/>
      <c r="AQ3471" s="124"/>
      <c r="AR3471" s="124"/>
      <c r="AS3471" s="124"/>
      <c r="AT3471" s="124"/>
      <c r="AU3471" s="124"/>
      <c r="AV3471" s="124"/>
      <c r="AW3471" s="124"/>
      <c r="AX3471" s="124"/>
      <c r="AY3471" s="124"/>
      <c r="AZ3471" s="124"/>
      <c r="BA3471" s="124"/>
      <c r="BB3471" s="124"/>
    </row>
    <row r="3472" spans="2:54" ht="15" customHeight="1">
      <c r="B3472" s="1155"/>
      <c r="C3472" s="3016" t="s">
        <v>1133</v>
      </c>
      <c r="D3472" s="3016"/>
      <c r="E3472" s="1146" t="s">
        <v>1127</v>
      </c>
      <c r="F3472" s="1106"/>
      <c r="G3472" s="441" t="s">
        <v>93</v>
      </c>
      <c r="H3472" s="441" t="s">
        <v>1103</v>
      </c>
      <c r="I3472" s="441" t="s">
        <v>1128</v>
      </c>
      <c r="J3472" s="441" t="s">
        <v>112</v>
      </c>
      <c r="K3472" s="1111" t="s">
        <v>1133</v>
      </c>
      <c r="L3472" s="441" t="s">
        <v>1120</v>
      </c>
      <c r="M3472" s="441" t="str">
        <f t="shared" si="212"/>
        <v>&lt;INSERT CONNECTION POINT NAME&gt;</v>
      </c>
      <c r="N3472" s="1111" t="s">
        <v>1108</v>
      </c>
      <c r="O3472" s="1111" t="s">
        <v>1109</v>
      </c>
      <c r="P3472" s="1111"/>
      <c r="Q3472" s="2856"/>
      <c r="R3472" s="2098"/>
      <c r="S3472" s="2858"/>
      <c r="T3472" s="2858"/>
      <c r="U3472" s="2858"/>
      <c r="V3472" s="2858"/>
      <c r="W3472" s="2859"/>
      <c r="X3472" s="2859"/>
      <c r="Y3472" s="2859"/>
      <c r="Z3472" s="2859"/>
      <c r="AA3472" s="2860"/>
      <c r="AC3472" s="124"/>
      <c r="AD3472" s="124"/>
      <c r="AE3472" s="124"/>
      <c r="AF3472" s="124"/>
      <c r="AG3472" s="124"/>
      <c r="AH3472" s="124"/>
      <c r="AI3472" s="124"/>
      <c r="AJ3472" s="124"/>
      <c r="AK3472" s="124"/>
      <c r="AL3472" s="124"/>
      <c r="AM3472" s="124"/>
      <c r="AN3472" s="124"/>
      <c r="AO3472" s="124"/>
      <c r="AP3472" s="124"/>
      <c r="AQ3472" s="124"/>
      <c r="AR3472" s="124"/>
      <c r="AS3472" s="124"/>
      <c r="AT3472" s="124"/>
      <c r="AU3472" s="124"/>
      <c r="AV3472" s="124"/>
      <c r="AW3472" s="124"/>
      <c r="AX3472" s="124"/>
      <c r="AY3472" s="124"/>
      <c r="AZ3472" s="124"/>
      <c r="BA3472" s="124"/>
      <c r="BB3472" s="124"/>
    </row>
    <row r="3473" spans="2:54" ht="15" customHeight="1">
      <c r="B3473" s="1155"/>
      <c r="C3473" s="3017"/>
      <c r="D3473" s="3017"/>
      <c r="E3473" s="1146" t="s">
        <v>1130</v>
      </c>
      <c r="F3473" s="1106"/>
      <c r="G3473" s="441" t="s">
        <v>93</v>
      </c>
      <c r="H3473" s="441" t="s">
        <v>1103</v>
      </c>
      <c r="I3473" s="441" t="s">
        <v>1131</v>
      </c>
      <c r="J3473" s="441" t="s">
        <v>112</v>
      </c>
      <c r="K3473" s="1111" t="s">
        <v>1133</v>
      </c>
      <c r="L3473" s="441" t="s">
        <v>1120</v>
      </c>
      <c r="M3473" s="441" t="str">
        <f t="shared" si="212"/>
        <v>&lt;INSERT CONNECTION POINT NAME&gt;</v>
      </c>
      <c r="N3473" s="1111" t="s">
        <v>1108</v>
      </c>
      <c r="O3473" s="1111" t="s">
        <v>1109</v>
      </c>
      <c r="P3473" s="1111"/>
      <c r="Q3473" s="2856"/>
      <c r="R3473" s="2098"/>
      <c r="S3473" s="2858"/>
      <c r="T3473" s="2858"/>
      <c r="U3473" s="2858"/>
      <c r="V3473" s="2858"/>
      <c r="W3473" s="2859"/>
      <c r="X3473" s="2859"/>
      <c r="Y3473" s="2859"/>
      <c r="Z3473" s="2859"/>
      <c r="AA3473" s="2860"/>
      <c r="AC3473" s="124"/>
      <c r="AD3473" s="124"/>
      <c r="AE3473" s="124"/>
      <c r="AF3473" s="124"/>
      <c r="AG3473" s="124"/>
      <c r="AH3473" s="124"/>
      <c r="AI3473" s="124"/>
      <c r="AJ3473" s="124"/>
      <c r="AK3473" s="124"/>
      <c r="AL3473" s="124"/>
      <c r="AM3473" s="124"/>
      <c r="AN3473" s="124"/>
      <c r="AO3473" s="124"/>
      <c r="AP3473" s="124"/>
      <c r="AQ3473" s="124"/>
      <c r="AR3473" s="124"/>
      <c r="AS3473" s="124"/>
      <c r="AT3473" s="124"/>
      <c r="AU3473" s="124"/>
      <c r="AV3473" s="124"/>
      <c r="AW3473" s="124"/>
      <c r="AX3473" s="124"/>
      <c r="AY3473" s="124"/>
      <c r="AZ3473" s="124"/>
      <c r="BA3473" s="124"/>
      <c r="BB3473" s="124"/>
    </row>
    <row r="3474" spans="2:54" ht="15" customHeight="1">
      <c r="B3474" s="1155"/>
      <c r="C3474" s="3016" t="s">
        <v>1110</v>
      </c>
      <c r="D3474" s="3016"/>
      <c r="E3474" s="1146" t="s">
        <v>1127</v>
      </c>
      <c r="F3474" s="1106"/>
      <c r="G3474" s="441" t="s">
        <v>93</v>
      </c>
      <c r="H3474" s="441" t="s">
        <v>1103</v>
      </c>
      <c r="I3474" s="441" t="s">
        <v>1128</v>
      </c>
      <c r="J3474" s="441" t="s">
        <v>112</v>
      </c>
      <c r="K3474" s="1111" t="s">
        <v>1110</v>
      </c>
      <c r="L3474" s="441" t="s">
        <v>1120</v>
      </c>
      <c r="M3474" s="441" t="str">
        <f t="shared" si="212"/>
        <v>&lt;INSERT CONNECTION POINT NAME&gt;</v>
      </c>
      <c r="N3474" s="1111" t="s">
        <v>1111</v>
      </c>
      <c r="O3474" s="1112">
        <v>0</v>
      </c>
      <c r="P3474" s="1111"/>
      <c r="Q3474" s="2890"/>
      <c r="R3474" s="2093"/>
      <c r="S3474" s="2883"/>
      <c r="T3474" s="2883"/>
      <c r="U3474" s="2883"/>
      <c r="V3474" s="2883"/>
      <c r="W3474" s="2863"/>
      <c r="X3474" s="2863"/>
      <c r="Y3474" s="2863"/>
      <c r="Z3474" s="2863"/>
      <c r="AA3474" s="2864"/>
      <c r="AC3474" s="124"/>
      <c r="AD3474" s="124"/>
      <c r="AE3474" s="124"/>
      <c r="AF3474" s="124"/>
      <c r="AG3474" s="124"/>
      <c r="AH3474" s="124"/>
      <c r="AI3474" s="124"/>
      <c r="AJ3474" s="124"/>
      <c r="AK3474" s="124"/>
      <c r="AL3474" s="124"/>
      <c r="AM3474" s="124"/>
      <c r="AN3474" s="124"/>
      <c r="AO3474" s="124"/>
      <c r="AP3474" s="124"/>
      <c r="AQ3474" s="124"/>
      <c r="AR3474" s="124"/>
      <c r="AS3474" s="124"/>
      <c r="AT3474" s="124"/>
      <c r="AU3474" s="124"/>
      <c r="AV3474" s="124"/>
      <c r="AW3474" s="124"/>
      <c r="AX3474" s="124"/>
      <c r="AY3474" s="124"/>
      <c r="AZ3474" s="124"/>
      <c r="BA3474" s="124"/>
      <c r="BB3474" s="124"/>
    </row>
    <row r="3475" spans="2:54" ht="15" customHeight="1">
      <c r="B3475" s="1155"/>
      <c r="C3475" s="3017"/>
      <c r="D3475" s="3017"/>
      <c r="E3475" s="1146" t="s">
        <v>1130</v>
      </c>
      <c r="F3475" s="1106"/>
      <c r="G3475" s="441" t="s">
        <v>93</v>
      </c>
      <c r="H3475" s="441" t="s">
        <v>1103</v>
      </c>
      <c r="I3475" s="441" t="s">
        <v>1131</v>
      </c>
      <c r="J3475" s="441" t="s">
        <v>112</v>
      </c>
      <c r="K3475" s="1111" t="s">
        <v>1110</v>
      </c>
      <c r="L3475" s="441" t="s">
        <v>1120</v>
      </c>
      <c r="M3475" s="441" t="str">
        <f t="shared" si="212"/>
        <v>&lt;INSERT CONNECTION POINT NAME&gt;</v>
      </c>
      <c r="N3475" s="1111" t="s">
        <v>1111</v>
      </c>
      <c r="O3475" s="1112">
        <v>0</v>
      </c>
      <c r="P3475" s="1111"/>
      <c r="Q3475" s="2890"/>
      <c r="R3475" s="2093"/>
      <c r="S3475" s="2883"/>
      <c r="T3475" s="2883"/>
      <c r="U3475" s="2883"/>
      <c r="V3475" s="2883"/>
      <c r="W3475" s="2863"/>
      <c r="X3475" s="2863"/>
      <c r="Y3475" s="2863"/>
      <c r="Z3475" s="2863"/>
      <c r="AA3475" s="2864"/>
      <c r="AC3475" s="124"/>
      <c r="AD3475" s="124"/>
      <c r="AE3475" s="124"/>
      <c r="AF3475" s="124"/>
      <c r="AG3475" s="124"/>
      <c r="AH3475" s="124"/>
      <c r="AI3475" s="124"/>
      <c r="AJ3475" s="124"/>
      <c r="AK3475" s="124"/>
      <c r="AL3475" s="124"/>
      <c r="AM3475" s="124"/>
      <c r="AN3475" s="124"/>
      <c r="AO3475" s="124"/>
      <c r="AP3475" s="124"/>
      <c r="AQ3475" s="124"/>
      <c r="AR3475" s="124"/>
      <c r="AS3475" s="124"/>
      <c r="AT3475" s="124"/>
      <c r="AU3475" s="124"/>
      <c r="AV3475" s="124"/>
      <c r="AW3475" s="124"/>
      <c r="AX3475" s="124"/>
      <c r="AY3475" s="124"/>
      <c r="AZ3475" s="124"/>
      <c r="BA3475" s="124"/>
      <c r="BB3475" s="124"/>
    </row>
    <row r="3476" spans="2:54" ht="15" customHeight="1">
      <c r="B3476" s="1155"/>
      <c r="C3476" s="3016" t="s">
        <v>1112</v>
      </c>
      <c r="D3476" s="3016"/>
      <c r="E3476" s="1146" t="s">
        <v>1127</v>
      </c>
      <c r="F3476" s="1106"/>
      <c r="G3476" s="441" t="s">
        <v>93</v>
      </c>
      <c r="H3476" s="441" t="s">
        <v>1103</v>
      </c>
      <c r="I3476" s="441" t="s">
        <v>1128</v>
      </c>
      <c r="J3476" s="441" t="s">
        <v>112</v>
      </c>
      <c r="K3476" s="1111" t="s">
        <v>1112</v>
      </c>
      <c r="L3476" s="441" t="s">
        <v>1120</v>
      </c>
      <c r="M3476" s="441" t="str">
        <f t="shared" si="212"/>
        <v>&lt;INSERT CONNECTION POINT NAME&gt;</v>
      </c>
      <c r="N3476" s="1111" t="s">
        <v>1113</v>
      </c>
      <c r="O3476" s="1111" t="s">
        <v>1113</v>
      </c>
      <c r="P3476" s="1111"/>
      <c r="Q3476" s="2891"/>
      <c r="R3476" s="2866"/>
      <c r="S3476" s="2866"/>
      <c r="T3476" s="2866"/>
      <c r="U3476" s="2866"/>
      <c r="V3476" s="2866"/>
      <c r="W3476" s="2866"/>
      <c r="X3476" s="2866"/>
      <c r="Y3476" s="2866"/>
      <c r="Z3476" s="2866"/>
      <c r="AA3476" s="2099"/>
      <c r="AC3476" s="124"/>
      <c r="AD3476" s="124"/>
      <c r="AE3476" s="124"/>
      <c r="AF3476" s="124"/>
      <c r="AG3476" s="124"/>
      <c r="AH3476" s="124"/>
      <c r="AI3476" s="124"/>
      <c r="AJ3476" s="124"/>
      <c r="AK3476" s="124"/>
      <c r="AL3476" s="124"/>
      <c r="AM3476" s="124"/>
      <c r="AN3476" s="124"/>
      <c r="AO3476" s="124"/>
      <c r="AP3476" s="124"/>
      <c r="AQ3476" s="124"/>
      <c r="AR3476" s="124"/>
      <c r="AS3476" s="124"/>
      <c r="AT3476" s="124"/>
      <c r="AU3476" s="124"/>
      <c r="AV3476" s="124"/>
      <c r="AW3476" s="124"/>
      <c r="AX3476" s="124"/>
      <c r="AY3476" s="124"/>
      <c r="AZ3476" s="124"/>
      <c r="BA3476" s="124"/>
      <c r="BB3476" s="124"/>
    </row>
    <row r="3477" spans="2:54" ht="15" customHeight="1">
      <c r="B3477" s="1155"/>
      <c r="C3477" s="3017"/>
      <c r="D3477" s="3017"/>
      <c r="E3477" s="1146" t="s">
        <v>1130</v>
      </c>
      <c r="F3477" s="1106"/>
      <c r="G3477" s="441" t="s">
        <v>93</v>
      </c>
      <c r="H3477" s="441" t="s">
        <v>1103</v>
      </c>
      <c r="I3477" s="441" t="s">
        <v>1131</v>
      </c>
      <c r="J3477" s="441" t="s">
        <v>112</v>
      </c>
      <c r="K3477" s="1111" t="s">
        <v>1112</v>
      </c>
      <c r="L3477" s="441" t="s">
        <v>1120</v>
      </c>
      <c r="M3477" s="441" t="str">
        <f t="shared" si="212"/>
        <v>&lt;INSERT CONNECTION POINT NAME&gt;</v>
      </c>
      <c r="N3477" s="1111" t="s">
        <v>1113</v>
      </c>
      <c r="O3477" s="1111" t="s">
        <v>1113</v>
      </c>
      <c r="P3477" s="1111"/>
      <c r="Q3477" s="2891"/>
      <c r="R3477" s="2866"/>
      <c r="S3477" s="2866"/>
      <c r="T3477" s="2866"/>
      <c r="U3477" s="2866"/>
      <c r="V3477" s="2866"/>
      <c r="W3477" s="2866"/>
      <c r="X3477" s="2866"/>
      <c r="Y3477" s="2866"/>
      <c r="Z3477" s="2866"/>
      <c r="AA3477" s="2099"/>
      <c r="AC3477" s="124"/>
      <c r="AD3477" s="124"/>
      <c r="AE3477" s="124"/>
      <c r="AF3477" s="124"/>
      <c r="AG3477" s="124"/>
      <c r="AH3477" s="124"/>
      <c r="AI3477" s="124"/>
      <c r="AJ3477" s="124"/>
      <c r="AK3477" s="124"/>
      <c r="AL3477" s="124"/>
      <c r="AM3477" s="124"/>
      <c r="AN3477" s="124"/>
      <c r="AO3477" s="124"/>
      <c r="AP3477" s="124"/>
      <c r="AQ3477" s="124"/>
      <c r="AR3477" s="124"/>
      <c r="AS3477" s="124"/>
      <c r="AT3477" s="124"/>
      <c r="AU3477" s="124"/>
      <c r="AV3477" s="124"/>
      <c r="AW3477" s="124"/>
      <c r="AX3477" s="124"/>
      <c r="AY3477" s="124"/>
      <c r="AZ3477" s="124"/>
      <c r="BA3477" s="124"/>
      <c r="BB3477" s="124"/>
    </row>
    <row r="3478" spans="2:54" ht="15" customHeight="1">
      <c r="B3478" s="1155"/>
      <c r="C3478" s="3016" t="s">
        <v>1134</v>
      </c>
      <c r="D3478" s="3016" t="s">
        <v>833</v>
      </c>
      <c r="E3478" s="1146" t="s">
        <v>1127</v>
      </c>
      <c r="F3478" s="1106"/>
      <c r="G3478" s="441" t="s">
        <v>93</v>
      </c>
      <c r="H3478" s="441" t="s">
        <v>1103</v>
      </c>
      <c r="I3478" s="441" t="s">
        <v>1128</v>
      </c>
      <c r="J3478" s="441" t="s">
        <v>112</v>
      </c>
      <c r="K3478" s="1111" t="s">
        <v>1134</v>
      </c>
      <c r="L3478" s="441" t="s">
        <v>1120</v>
      </c>
      <c r="M3478" s="441" t="str">
        <f t="shared" si="212"/>
        <v>&lt;INSERT CONNECTION POINT NAME&gt;</v>
      </c>
      <c r="N3478" s="1111" t="s">
        <v>1115</v>
      </c>
      <c r="O3478" s="1111" t="s">
        <v>833</v>
      </c>
      <c r="P3478" s="1111"/>
      <c r="Q3478" s="2892"/>
      <c r="R3478" s="2096"/>
      <c r="S3478" s="2870"/>
      <c r="T3478" s="2870"/>
      <c r="U3478" s="2870"/>
      <c r="V3478" s="2870"/>
      <c r="W3478" s="2870"/>
      <c r="X3478" s="2870"/>
      <c r="Y3478" s="2870"/>
      <c r="Z3478" s="2870"/>
      <c r="AA3478" s="2871"/>
      <c r="AC3478" s="124"/>
      <c r="AD3478" s="124"/>
      <c r="AE3478" s="124"/>
      <c r="AF3478" s="124"/>
      <c r="AG3478" s="124"/>
      <c r="AH3478" s="124"/>
      <c r="AI3478" s="124"/>
      <c r="AJ3478" s="124"/>
      <c r="AK3478" s="124"/>
      <c r="AL3478" s="124"/>
      <c r="AM3478" s="124"/>
      <c r="AN3478" s="124"/>
      <c r="AO3478" s="124"/>
      <c r="AP3478" s="124"/>
      <c r="AQ3478" s="124"/>
      <c r="AR3478" s="124"/>
      <c r="AS3478" s="124"/>
      <c r="AT3478" s="124"/>
      <c r="AU3478" s="124"/>
      <c r="AV3478" s="124"/>
      <c r="AW3478" s="124"/>
      <c r="AX3478" s="124"/>
      <c r="AY3478" s="124"/>
      <c r="AZ3478" s="124"/>
      <c r="BA3478" s="124"/>
      <c r="BB3478" s="124"/>
    </row>
    <row r="3479" spans="2:54" ht="15" customHeight="1">
      <c r="B3479" s="1155"/>
      <c r="C3479" s="3017"/>
      <c r="D3479" s="3017"/>
      <c r="E3479" s="1146" t="s">
        <v>1130</v>
      </c>
      <c r="F3479" s="1106"/>
      <c r="G3479" s="441" t="s">
        <v>93</v>
      </c>
      <c r="H3479" s="441" t="s">
        <v>1103</v>
      </c>
      <c r="I3479" s="441" t="s">
        <v>1131</v>
      </c>
      <c r="J3479" s="441" t="s">
        <v>112</v>
      </c>
      <c r="K3479" s="1111" t="s">
        <v>1134</v>
      </c>
      <c r="L3479" s="441" t="s">
        <v>1120</v>
      </c>
      <c r="M3479" s="441" t="str">
        <f t="shared" si="212"/>
        <v>&lt;INSERT CONNECTION POINT NAME&gt;</v>
      </c>
      <c r="N3479" s="1111" t="s">
        <v>1115</v>
      </c>
      <c r="O3479" s="1111" t="s">
        <v>833</v>
      </c>
      <c r="P3479" s="1111"/>
      <c r="Q3479" s="2892"/>
      <c r="R3479" s="2096"/>
      <c r="S3479" s="2870"/>
      <c r="T3479" s="2870"/>
      <c r="U3479" s="2870"/>
      <c r="V3479" s="2870"/>
      <c r="W3479" s="2870"/>
      <c r="X3479" s="2870"/>
      <c r="Y3479" s="2870"/>
      <c r="Z3479" s="2870"/>
      <c r="AA3479" s="2871"/>
      <c r="AC3479" s="124"/>
      <c r="AD3479" s="124"/>
      <c r="AE3479" s="124"/>
      <c r="AF3479" s="124"/>
      <c r="AG3479" s="124"/>
      <c r="AH3479" s="124"/>
      <c r="AI3479" s="124"/>
      <c r="AJ3479" s="124"/>
      <c r="AK3479" s="124"/>
      <c r="AL3479" s="124"/>
      <c r="AM3479" s="124"/>
      <c r="AN3479" s="124"/>
      <c r="AO3479" s="124"/>
      <c r="AP3479" s="124"/>
      <c r="AQ3479" s="124"/>
      <c r="AR3479" s="124"/>
      <c r="AS3479" s="124"/>
      <c r="AT3479" s="124"/>
      <c r="AU3479" s="124"/>
      <c r="AV3479" s="124"/>
      <c r="AW3479" s="124"/>
      <c r="AX3479" s="124"/>
      <c r="AY3479" s="124"/>
      <c r="AZ3479" s="124"/>
      <c r="BA3479" s="124"/>
      <c r="BB3479" s="124"/>
    </row>
    <row r="3480" spans="2:54" ht="15" customHeight="1">
      <c r="B3480" s="1155"/>
      <c r="C3480" s="3016" t="s">
        <v>1135</v>
      </c>
      <c r="D3480" s="3016" t="s">
        <v>833</v>
      </c>
      <c r="E3480" s="1146" t="s">
        <v>1127</v>
      </c>
      <c r="F3480" s="1106"/>
      <c r="G3480" s="441" t="s">
        <v>93</v>
      </c>
      <c r="H3480" s="441" t="s">
        <v>1103</v>
      </c>
      <c r="I3480" s="441" t="s">
        <v>1128</v>
      </c>
      <c r="J3480" s="441" t="s">
        <v>112</v>
      </c>
      <c r="K3480" s="1111" t="s">
        <v>1135</v>
      </c>
      <c r="L3480" s="441" t="s">
        <v>1120</v>
      </c>
      <c r="M3480" s="441" t="str">
        <f t="shared" si="212"/>
        <v>&lt;INSERT CONNECTION POINT NAME&gt;</v>
      </c>
      <c r="N3480" s="1111" t="s">
        <v>1106</v>
      </c>
      <c r="O3480" s="1111" t="s">
        <v>833</v>
      </c>
      <c r="P3480" s="1111"/>
      <c r="Q3480" s="2892"/>
      <c r="R3480" s="2096"/>
      <c r="S3480" s="2870"/>
      <c r="T3480" s="2870"/>
      <c r="U3480" s="2870"/>
      <c r="V3480" s="2870"/>
      <c r="W3480" s="2870"/>
      <c r="X3480" s="2870"/>
      <c r="Y3480" s="2870"/>
      <c r="Z3480" s="2870"/>
      <c r="AA3480" s="2871"/>
      <c r="AC3480" s="124"/>
      <c r="AD3480" s="124"/>
      <c r="AE3480" s="124"/>
      <c r="AF3480" s="124"/>
      <c r="AG3480" s="124"/>
      <c r="AH3480" s="124"/>
      <c r="AI3480" s="124"/>
      <c r="AJ3480" s="124"/>
      <c r="AK3480" s="124"/>
      <c r="AL3480" s="124"/>
      <c r="AM3480" s="124"/>
      <c r="AN3480" s="124"/>
      <c r="AO3480" s="124"/>
      <c r="AP3480" s="124"/>
      <c r="AQ3480" s="124"/>
      <c r="AR3480" s="124"/>
      <c r="AS3480" s="124"/>
      <c r="AT3480" s="124"/>
      <c r="AU3480" s="124"/>
      <c r="AV3480" s="124"/>
      <c r="AW3480" s="124"/>
      <c r="AX3480" s="124"/>
      <c r="AY3480" s="124"/>
      <c r="AZ3480" s="124"/>
      <c r="BA3480" s="124"/>
      <c r="BB3480" s="124"/>
    </row>
    <row r="3481" spans="2:54" ht="15" customHeight="1">
      <c r="B3481" s="1155"/>
      <c r="C3481" s="3017"/>
      <c r="D3481" s="3017"/>
      <c r="E3481" s="1146" t="s">
        <v>1130</v>
      </c>
      <c r="F3481" s="1106"/>
      <c r="G3481" s="441" t="s">
        <v>93</v>
      </c>
      <c r="H3481" s="441" t="s">
        <v>1103</v>
      </c>
      <c r="I3481" s="441" t="s">
        <v>1131</v>
      </c>
      <c r="J3481" s="441" t="s">
        <v>112</v>
      </c>
      <c r="K3481" s="1111" t="s">
        <v>1135</v>
      </c>
      <c r="L3481" s="441" t="s">
        <v>1120</v>
      </c>
      <c r="M3481" s="441" t="str">
        <f t="shared" si="212"/>
        <v>&lt;INSERT CONNECTION POINT NAME&gt;</v>
      </c>
      <c r="N3481" s="1111" t="s">
        <v>1106</v>
      </c>
      <c r="O3481" s="1111" t="s">
        <v>833</v>
      </c>
      <c r="P3481" s="1111"/>
      <c r="Q3481" s="2892"/>
      <c r="R3481" s="2096"/>
      <c r="S3481" s="2870"/>
      <c r="T3481" s="2870"/>
      <c r="U3481" s="2870"/>
      <c r="V3481" s="2870"/>
      <c r="W3481" s="2870"/>
      <c r="X3481" s="2870"/>
      <c r="Y3481" s="2870"/>
      <c r="Z3481" s="2870"/>
      <c r="AA3481" s="2871"/>
      <c r="AC3481" s="124"/>
      <c r="AD3481" s="124"/>
      <c r="AE3481" s="124"/>
      <c r="AF3481" s="124"/>
      <c r="AG3481" s="124"/>
      <c r="AH3481" s="124"/>
      <c r="AI3481" s="124"/>
      <c r="AJ3481" s="124"/>
      <c r="AK3481" s="124"/>
      <c r="AL3481" s="124"/>
      <c r="AM3481" s="124"/>
      <c r="AN3481" s="124"/>
      <c r="AO3481" s="124"/>
      <c r="AP3481" s="124"/>
      <c r="AQ3481" s="124"/>
      <c r="AR3481" s="124"/>
      <c r="AS3481" s="124"/>
      <c r="AT3481" s="124"/>
      <c r="AU3481" s="124"/>
      <c r="AV3481" s="124"/>
      <c r="AW3481" s="124"/>
      <c r="AX3481" s="124"/>
      <c r="AY3481" s="124"/>
      <c r="AZ3481" s="124"/>
      <c r="BA3481" s="124"/>
      <c r="BB3481" s="124"/>
    </row>
    <row r="3482" spans="2:54" ht="15" customHeight="1">
      <c r="B3482" s="1155"/>
      <c r="C3482" s="3016" t="s">
        <v>1135</v>
      </c>
      <c r="D3482" s="3016" t="s">
        <v>842</v>
      </c>
      <c r="E3482" s="1146" t="s">
        <v>1127</v>
      </c>
      <c r="F3482" s="1106"/>
      <c r="G3482" s="441" t="s">
        <v>93</v>
      </c>
      <c r="H3482" s="441" t="s">
        <v>1103</v>
      </c>
      <c r="I3482" s="441" t="s">
        <v>1128</v>
      </c>
      <c r="J3482" s="441" t="s">
        <v>112</v>
      </c>
      <c r="K3482" s="1111" t="s">
        <v>1135</v>
      </c>
      <c r="L3482" s="441" t="s">
        <v>1120</v>
      </c>
      <c r="M3482" s="441" t="str">
        <f t="shared" si="212"/>
        <v>&lt;INSERT CONNECTION POINT NAME&gt;</v>
      </c>
      <c r="N3482" s="1111" t="s">
        <v>1106</v>
      </c>
      <c r="O3482" s="1111" t="s">
        <v>842</v>
      </c>
      <c r="P3482" s="1111"/>
      <c r="Q3482" s="2892"/>
      <c r="R3482" s="2096"/>
      <c r="S3482" s="2870"/>
      <c r="T3482" s="2870"/>
      <c r="U3482" s="2870"/>
      <c r="V3482" s="2870"/>
      <c r="W3482" s="2870"/>
      <c r="X3482" s="2870"/>
      <c r="Y3482" s="2870"/>
      <c r="Z3482" s="2870"/>
      <c r="AA3482" s="2871"/>
      <c r="AC3482" s="124"/>
      <c r="AD3482" s="124"/>
      <c r="AE3482" s="124"/>
      <c r="AF3482" s="124"/>
      <c r="AG3482" s="124"/>
      <c r="AH3482" s="124"/>
      <c r="AI3482" s="124"/>
      <c r="AJ3482" s="124"/>
      <c r="AK3482" s="124"/>
      <c r="AL3482" s="124"/>
      <c r="AM3482" s="124"/>
      <c r="AN3482" s="124"/>
      <c r="AO3482" s="124"/>
      <c r="AP3482" s="124"/>
      <c r="AQ3482" s="124"/>
      <c r="AR3482" s="124"/>
      <c r="AS3482" s="124"/>
      <c r="AT3482" s="124"/>
      <c r="AU3482" s="124"/>
      <c r="AV3482" s="124"/>
      <c r="AW3482" s="124"/>
      <c r="AX3482" s="124"/>
      <c r="AY3482" s="124"/>
      <c r="AZ3482" s="124"/>
      <c r="BA3482" s="124"/>
      <c r="BB3482" s="124"/>
    </row>
    <row r="3483" spans="2:54" ht="15" customHeight="1">
      <c r="B3483" s="1155"/>
      <c r="C3483" s="3017"/>
      <c r="D3483" s="3017"/>
      <c r="E3483" s="1146" t="s">
        <v>1130</v>
      </c>
      <c r="F3483" s="1106"/>
      <c r="G3483" s="441" t="s">
        <v>93</v>
      </c>
      <c r="H3483" s="441" t="s">
        <v>1103</v>
      </c>
      <c r="I3483" s="441" t="s">
        <v>1131</v>
      </c>
      <c r="J3483" s="441" t="s">
        <v>112</v>
      </c>
      <c r="K3483" s="1111" t="s">
        <v>1135</v>
      </c>
      <c r="L3483" s="441" t="s">
        <v>1120</v>
      </c>
      <c r="M3483" s="441" t="str">
        <f t="shared" si="212"/>
        <v>&lt;INSERT CONNECTION POINT NAME&gt;</v>
      </c>
      <c r="N3483" s="1111" t="s">
        <v>1106</v>
      </c>
      <c r="O3483" s="1111" t="s">
        <v>842</v>
      </c>
      <c r="P3483" s="1111"/>
      <c r="Q3483" s="2892"/>
      <c r="R3483" s="2096"/>
      <c r="S3483" s="2870"/>
      <c r="T3483" s="2870"/>
      <c r="U3483" s="2870"/>
      <c r="V3483" s="2870"/>
      <c r="W3483" s="2870"/>
      <c r="X3483" s="2870"/>
      <c r="Y3483" s="2870"/>
      <c r="Z3483" s="2870"/>
      <c r="AA3483" s="2871"/>
      <c r="AC3483" s="124"/>
      <c r="AD3483" s="124"/>
      <c r="AE3483" s="124"/>
      <c r="AF3483" s="124"/>
      <c r="AG3483" s="124"/>
      <c r="AH3483" s="124"/>
      <c r="AI3483" s="124"/>
      <c r="AJ3483" s="124"/>
      <c r="AK3483" s="124"/>
      <c r="AL3483" s="124"/>
      <c r="AM3483" s="124"/>
      <c r="AN3483" s="124"/>
      <c r="AO3483" s="124"/>
      <c r="AP3483" s="124"/>
      <c r="AQ3483" s="124"/>
      <c r="AR3483" s="124"/>
      <c r="AS3483" s="124"/>
      <c r="AT3483" s="124"/>
      <c r="AU3483" s="124"/>
      <c r="AV3483" s="124"/>
      <c r="AW3483" s="124"/>
      <c r="AX3483" s="124"/>
      <c r="AY3483" s="124"/>
      <c r="AZ3483" s="124"/>
      <c r="BA3483" s="124"/>
      <c r="BB3483" s="124"/>
    </row>
    <row r="3484" spans="2:54" ht="15" customHeight="1">
      <c r="B3484" s="1155"/>
      <c r="C3484" s="3016" t="s">
        <v>1136</v>
      </c>
      <c r="D3484" s="3016" t="s">
        <v>833</v>
      </c>
      <c r="E3484" s="1146" t="s">
        <v>1127</v>
      </c>
      <c r="F3484" s="1106"/>
      <c r="G3484" s="441" t="s">
        <v>93</v>
      </c>
      <c r="H3484" s="441" t="s">
        <v>1103</v>
      </c>
      <c r="I3484" s="441" t="s">
        <v>1128</v>
      </c>
      <c r="J3484" s="441" t="s">
        <v>112</v>
      </c>
      <c r="K3484" s="1111" t="s">
        <v>1136</v>
      </c>
      <c r="L3484" s="441" t="s">
        <v>1120</v>
      </c>
      <c r="M3484" s="441" t="str">
        <f t="shared" si="212"/>
        <v>&lt;INSERT CONNECTION POINT NAME&gt;</v>
      </c>
      <c r="N3484" s="1111" t="s">
        <v>1106</v>
      </c>
      <c r="O3484" s="1111" t="s">
        <v>833</v>
      </c>
      <c r="P3484" s="1111"/>
      <c r="Q3484" s="2892"/>
      <c r="R3484" s="2096"/>
      <c r="S3484" s="2870"/>
      <c r="T3484" s="2870"/>
      <c r="U3484" s="2870"/>
      <c r="V3484" s="2870"/>
      <c r="W3484" s="2870"/>
      <c r="X3484" s="2870"/>
      <c r="Y3484" s="2870"/>
      <c r="Z3484" s="2870"/>
      <c r="AA3484" s="2871"/>
      <c r="AC3484" s="124"/>
      <c r="AD3484" s="124"/>
      <c r="AE3484" s="124"/>
      <c r="AF3484" s="124"/>
      <c r="AG3484" s="124"/>
      <c r="AH3484" s="124"/>
      <c r="AI3484" s="124"/>
      <c r="AJ3484" s="124"/>
      <c r="AK3484" s="124"/>
      <c r="AL3484" s="124"/>
      <c r="AM3484" s="124"/>
      <c r="AN3484" s="124"/>
      <c r="AO3484" s="124"/>
      <c r="AP3484" s="124"/>
      <c r="AQ3484" s="124"/>
      <c r="AR3484" s="124"/>
      <c r="AS3484" s="124"/>
      <c r="AT3484" s="124"/>
      <c r="AU3484" s="124"/>
      <c r="AV3484" s="124"/>
      <c r="AW3484" s="124"/>
      <c r="AX3484" s="124"/>
      <c r="AY3484" s="124"/>
      <c r="AZ3484" s="124"/>
      <c r="BA3484" s="124"/>
      <c r="BB3484" s="124"/>
    </row>
    <row r="3485" spans="2:54" ht="15" customHeight="1">
      <c r="B3485" s="1155"/>
      <c r="C3485" s="3017"/>
      <c r="D3485" s="3017"/>
      <c r="E3485" s="1146" t="s">
        <v>1130</v>
      </c>
      <c r="F3485" s="1106"/>
      <c r="G3485" s="441" t="s">
        <v>93</v>
      </c>
      <c r="H3485" s="441" t="s">
        <v>1103</v>
      </c>
      <c r="I3485" s="441" t="s">
        <v>1131</v>
      </c>
      <c r="J3485" s="441" t="s">
        <v>112</v>
      </c>
      <c r="K3485" s="1111" t="s">
        <v>1136</v>
      </c>
      <c r="L3485" s="441" t="s">
        <v>1120</v>
      </c>
      <c r="M3485" s="441" t="str">
        <f t="shared" si="212"/>
        <v>&lt;INSERT CONNECTION POINT NAME&gt;</v>
      </c>
      <c r="N3485" s="1111" t="s">
        <v>1106</v>
      </c>
      <c r="O3485" s="1111" t="s">
        <v>833</v>
      </c>
      <c r="P3485" s="1111"/>
      <c r="Q3485" s="2100"/>
      <c r="R3485" s="2101"/>
      <c r="S3485" s="2102"/>
      <c r="T3485" s="2102"/>
      <c r="U3485" s="2102"/>
      <c r="V3485" s="2102"/>
      <c r="W3485" s="2102"/>
      <c r="X3485" s="2102"/>
      <c r="Y3485" s="2102"/>
      <c r="Z3485" s="2102"/>
      <c r="AA3485" s="2103"/>
      <c r="AC3485" s="124"/>
      <c r="AD3485" s="124"/>
      <c r="AE3485" s="124"/>
      <c r="AF3485" s="124"/>
      <c r="AG3485" s="124"/>
      <c r="AH3485" s="124"/>
      <c r="AI3485" s="124"/>
      <c r="AJ3485" s="124"/>
      <c r="AK3485" s="124"/>
      <c r="AL3485" s="124"/>
      <c r="AM3485" s="124"/>
      <c r="AN3485" s="124"/>
      <c r="AO3485" s="124"/>
      <c r="AP3485" s="124"/>
      <c r="AQ3485" s="124"/>
      <c r="AR3485" s="124"/>
      <c r="AS3485" s="124"/>
      <c r="AT3485" s="124"/>
      <c r="AU3485" s="124"/>
      <c r="AV3485" s="124"/>
      <c r="AW3485" s="124"/>
      <c r="AX3485" s="124"/>
      <c r="AY3485" s="124"/>
      <c r="AZ3485" s="124"/>
      <c r="BA3485" s="124"/>
      <c r="BB3485" s="124"/>
    </row>
    <row r="3486" spans="2:54" ht="15" customHeight="1">
      <c r="B3486" s="1155"/>
      <c r="C3486" s="3016" t="s">
        <v>1136</v>
      </c>
      <c r="D3486" s="3016" t="s">
        <v>842</v>
      </c>
      <c r="E3486" s="1146" t="s">
        <v>1127</v>
      </c>
      <c r="F3486" s="1106"/>
      <c r="G3486" s="441" t="s">
        <v>93</v>
      </c>
      <c r="H3486" s="441" t="s">
        <v>1103</v>
      </c>
      <c r="I3486" s="441" t="s">
        <v>1128</v>
      </c>
      <c r="J3486" s="441" t="s">
        <v>112</v>
      </c>
      <c r="K3486" s="1111" t="s">
        <v>1136</v>
      </c>
      <c r="L3486" s="441" t="s">
        <v>1120</v>
      </c>
      <c r="M3486" s="441" t="str">
        <f t="shared" si="212"/>
        <v>&lt;INSERT CONNECTION POINT NAME&gt;</v>
      </c>
      <c r="N3486" s="1111" t="s">
        <v>1106</v>
      </c>
      <c r="O3486" s="1111" t="s">
        <v>842</v>
      </c>
      <c r="P3486" s="1111"/>
      <c r="Q3486" s="2100"/>
      <c r="R3486" s="2101"/>
      <c r="S3486" s="2102"/>
      <c r="T3486" s="2102"/>
      <c r="U3486" s="2102"/>
      <c r="V3486" s="2102"/>
      <c r="W3486" s="2102"/>
      <c r="X3486" s="2102"/>
      <c r="Y3486" s="2102"/>
      <c r="Z3486" s="2102"/>
      <c r="AA3486" s="2103"/>
      <c r="AC3486" s="124"/>
      <c r="AD3486" s="124"/>
      <c r="AE3486" s="124"/>
      <c r="AF3486" s="124"/>
      <c r="AG3486" s="124"/>
      <c r="AH3486" s="124"/>
      <c r="AI3486" s="124"/>
      <c r="AJ3486" s="124"/>
      <c r="AK3486" s="124"/>
      <c r="AL3486" s="124"/>
      <c r="AM3486" s="124"/>
      <c r="AN3486" s="124"/>
      <c r="AO3486" s="124"/>
      <c r="AP3486" s="124"/>
      <c r="AQ3486" s="124"/>
      <c r="AR3486" s="124"/>
      <c r="AS3486" s="124"/>
      <c r="AT3486" s="124"/>
      <c r="AU3486" s="124"/>
      <c r="AV3486" s="124"/>
      <c r="AW3486" s="124"/>
      <c r="AX3486" s="124"/>
      <c r="AY3486" s="124"/>
      <c r="AZ3486" s="124"/>
      <c r="BA3486" s="124"/>
      <c r="BB3486" s="124"/>
    </row>
    <row r="3487" spans="2:54" ht="15" customHeight="1" thickBot="1">
      <c r="B3487" s="2872"/>
      <c r="C3487" s="3018"/>
      <c r="D3487" s="3018"/>
      <c r="E3487" s="2873" t="s">
        <v>1130</v>
      </c>
      <c r="F3487" s="1106"/>
      <c r="G3487" s="441" t="s">
        <v>93</v>
      </c>
      <c r="H3487" s="441" t="s">
        <v>1103</v>
      </c>
      <c r="I3487" s="441" t="s">
        <v>1131</v>
      </c>
      <c r="J3487" s="441" t="s">
        <v>112</v>
      </c>
      <c r="K3487" s="1111" t="s">
        <v>1136</v>
      </c>
      <c r="L3487" s="441" t="s">
        <v>1120</v>
      </c>
      <c r="M3487" s="441" t="str">
        <f t="shared" si="212"/>
        <v>&lt;INSERT CONNECTION POINT NAME&gt;</v>
      </c>
      <c r="N3487" s="1111" t="s">
        <v>1106</v>
      </c>
      <c r="O3487" s="1111" t="s">
        <v>842</v>
      </c>
      <c r="P3487" s="1111"/>
      <c r="Q3487" s="2893"/>
      <c r="R3487" s="2894"/>
      <c r="S3487" s="2877"/>
      <c r="T3487" s="2877"/>
      <c r="U3487" s="2877"/>
      <c r="V3487" s="2877"/>
      <c r="W3487" s="2877"/>
      <c r="X3487" s="2877"/>
      <c r="Y3487" s="2877"/>
      <c r="Z3487" s="2877"/>
      <c r="AA3487" s="2878"/>
      <c r="AC3487" s="124"/>
      <c r="AD3487" s="124"/>
      <c r="AE3487" s="124"/>
      <c r="AF3487" s="124"/>
      <c r="AG3487" s="124"/>
      <c r="AH3487" s="124"/>
      <c r="AI3487" s="124"/>
      <c r="AJ3487" s="124"/>
      <c r="AK3487" s="124"/>
      <c r="AL3487" s="124"/>
      <c r="AM3487" s="124"/>
      <c r="AN3487" s="124"/>
      <c r="AO3487" s="124"/>
      <c r="AP3487" s="124"/>
      <c r="AQ3487" s="124"/>
      <c r="AR3487" s="124"/>
      <c r="AS3487" s="124"/>
      <c r="AT3487" s="124"/>
      <c r="AU3487" s="124"/>
      <c r="AV3487" s="124"/>
      <c r="AW3487" s="124"/>
      <c r="AX3487" s="124"/>
      <c r="AY3487" s="124"/>
      <c r="AZ3487" s="124"/>
      <c r="BA3487" s="124"/>
      <c r="BB3487" s="124"/>
    </row>
    <row r="3488" spans="2:54" ht="15" customHeight="1">
      <c r="B3488" s="1145" t="s">
        <v>1125</v>
      </c>
      <c r="C3488" s="3019" t="s">
        <v>1126</v>
      </c>
      <c r="D3488" s="3019" t="s">
        <v>842</v>
      </c>
      <c r="E3488" s="1146" t="s">
        <v>1127</v>
      </c>
      <c r="F3488" s="1106"/>
      <c r="G3488" s="441" t="s">
        <v>93</v>
      </c>
      <c r="H3488" s="441" t="s">
        <v>1103</v>
      </c>
      <c r="I3488" s="441" t="s">
        <v>1128</v>
      </c>
      <c r="J3488" s="441" t="s">
        <v>112</v>
      </c>
      <c r="K3488" s="441" t="s">
        <v>1126</v>
      </c>
      <c r="L3488" s="441" t="s">
        <v>1120</v>
      </c>
      <c r="M3488" s="441" t="str">
        <f t="shared" ref="M3488" si="213">B3488</f>
        <v>&lt;INSERT CONNECTION POINT NAME&gt;</v>
      </c>
      <c r="N3488" s="441" t="s">
        <v>1129</v>
      </c>
      <c r="O3488" s="441" t="s">
        <v>842</v>
      </c>
      <c r="P3488" s="1111"/>
      <c r="Q3488" s="1147"/>
      <c r="R3488" s="1148"/>
      <c r="S3488" s="1149"/>
      <c r="T3488" s="1149"/>
      <c r="U3488" s="1149"/>
      <c r="V3488" s="1149"/>
      <c r="W3488" s="1149"/>
      <c r="X3488" s="1149"/>
      <c r="Y3488" s="1149"/>
      <c r="Z3488" s="1149"/>
      <c r="AA3488" s="1150"/>
      <c r="AC3488" s="124"/>
      <c r="AD3488" s="124"/>
      <c r="AE3488" s="124"/>
      <c r="AF3488" s="124"/>
      <c r="AG3488" s="124"/>
      <c r="AH3488" s="124"/>
      <c r="AI3488" s="124"/>
      <c r="AJ3488" s="124"/>
      <c r="AK3488" s="124"/>
      <c r="AL3488" s="124"/>
      <c r="AM3488" s="124"/>
      <c r="AN3488" s="124"/>
      <c r="AO3488" s="124"/>
      <c r="AP3488" s="124"/>
      <c r="AQ3488" s="124"/>
      <c r="AR3488" s="124"/>
      <c r="AS3488" s="124"/>
      <c r="AT3488" s="124"/>
      <c r="AU3488" s="124"/>
      <c r="AV3488" s="124"/>
      <c r="AW3488" s="124"/>
      <c r="AX3488" s="124"/>
      <c r="AY3488" s="124"/>
      <c r="AZ3488" s="124"/>
      <c r="BA3488" s="124"/>
      <c r="BB3488" s="124"/>
    </row>
    <row r="3489" spans="2:54" ht="15" customHeight="1">
      <c r="B3489" s="1155"/>
      <c r="C3489" s="3017"/>
      <c r="D3489" s="3017"/>
      <c r="E3489" s="1146" t="s">
        <v>1130</v>
      </c>
      <c r="F3489" s="1106"/>
      <c r="G3489" s="441" t="s">
        <v>93</v>
      </c>
      <c r="H3489" s="441" t="s">
        <v>1103</v>
      </c>
      <c r="I3489" s="441" t="s">
        <v>1131</v>
      </c>
      <c r="J3489" s="441" t="s">
        <v>112</v>
      </c>
      <c r="K3489" s="441" t="s">
        <v>1126</v>
      </c>
      <c r="L3489" s="441" t="s">
        <v>1120</v>
      </c>
      <c r="M3489" s="441" t="str">
        <f t="shared" si="212"/>
        <v>&lt;INSERT CONNECTION POINT NAME&gt;</v>
      </c>
      <c r="N3489" s="441" t="s">
        <v>1129</v>
      </c>
      <c r="O3489" s="441" t="s">
        <v>842</v>
      </c>
      <c r="P3489" s="1111"/>
      <c r="Q3489" s="1156"/>
      <c r="R3489" s="1157"/>
      <c r="S3489" s="1158"/>
      <c r="T3489" s="1158"/>
      <c r="U3489" s="1158"/>
      <c r="V3489" s="1158"/>
      <c r="W3489" s="1158"/>
      <c r="X3489" s="1158"/>
      <c r="Y3489" s="1158"/>
      <c r="Z3489" s="1158"/>
      <c r="AA3489" s="1159"/>
      <c r="AC3489" s="124"/>
      <c r="AD3489" s="124"/>
      <c r="AE3489" s="124"/>
      <c r="AF3489" s="124"/>
      <c r="AG3489" s="124"/>
      <c r="AH3489" s="124"/>
      <c r="AI3489" s="124"/>
      <c r="AJ3489" s="124"/>
      <c r="AK3489" s="124"/>
      <c r="AL3489" s="124"/>
      <c r="AM3489" s="124"/>
      <c r="AN3489" s="124"/>
      <c r="AO3489" s="124"/>
      <c r="AP3489" s="124"/>
      <c r="AQ3489" s="124"/>
      <c r="AR3489" s="124"/>
      <c r="AS3489" s="124"/>
      <c r="AT3489" s="124"/>
      <c r="AU3489" s="124"/>
      <c r="AV3489" s="124"/>
      <c r="AW3489" s="124"/>
      <c r="AX3489" s="124"/>
      <c r="AY3489" s="124"/>
      <c r="AZ3489" s="124"/>
      <c r="BA3489" s="124"/>
      <c r="BB3489" s="124"/>
    </row>
    <row r="3490" spans="2:54" ht="15" customHeight="1">
      <c r="B3490" s="1155"/>
      <c r="C3490" s="3016" t="s">
        <v>1132</v>
      </c>
      <c r="D3490" s="3016" t="s">
        <v>833</v>
      </c>
      <c r="E3490" s="1146" t="s">
        <v>1127</v>
      </c>
      <c r="F3490" s="1106"/>
      <c r="G3490" s="441" t="s">
        <v>93</v>
      </c>
      <c r="H3490" s="441" t="s">
        <v>1103</v>
      </c>
      <c r="I3490" s="441" t="s">
        <v>1128</v>
      </c>
      <c r="J3490" s="441" t="s">
        <v>112</v>
      </c>
      <c r="K3490" s="1111" t="s">
        <v>1132</v>
      </c>
      <c r="L3490" s="441" t="s">
        <v>1120</v>
      </c>
      <c r="M3490" s="441" t="str">
        <f t="shared" si="212"/>
        <v>&lt;INSERT CONNECTION POINT NAME&gt;</v>
      </c>
      <c r="N3490" s="1111" t="s">
        <v>1106</v>
      </c>
      <c r="O3490" s="1111" t="s">
        <v>833</v>
      </c>
      <c r="P3490" s="1111"/>
      <c r="Q3490" s="2850"/>
      <c r="R3490" s="2097"/>
      <c r="S3490" s="2851"/>
      <c r="T3490" s="2851"/>
      <c r="U3490" s="2851"/>
      <c r="V3490" s="2851"/>
      <c r="W3490" s="2852"/>
      <c r="X3490" s="2852"/>
      <c r="Y3490" s="2852"/>
      <c r="Z3490" s="2852"/>
      <c r="AA3490" s="2853"/>
      <c r="AC3490" s="124"/>
      <c r="AD3490" s="124"/>
      <c r="AE3490" s="124"/>
      <c r="AF3490" s="124"/>
      <c r="AG3490" s="124"/>
      <c r="AH3490" s="124"/>
      <c r="AI3490" s="124"/>
      <c r="AJ3490" s="124"/>
      <c r="AK3490" s="124"/>
      <c r="AL3490" s="124"/>
      <c r="AM3490" s="124"/>
      <c r="AN3490" s="124"/>
      <c r="AO3490" s="124"/>
      <c r="AP3490" s="124"/>
      <c r="AQ3490" s="124"/>
      <c r="AR3490" s="124"/>
      <c r="AS3490" s="124"/>
      <c r="AT3490" s="124"/>
      <c r="AU3490" s="124"/>
      <c r="AV3490" s="124"/>
      <c r="AW3490" s="124"/>
      <c r="AX3490" s="124"/>
      <c r="AY3490" s="124"/>
      <c r="AZ3490" s="124"/>
      <c r="BA3490" s="124"/>
      <c r="BB3490" s="124"/>
    </row>
    <row r="3491" spans="2:54" ht="15" customHeight="1">
      <c r="B3491" s="1155"/>
      <c r="C3491" s="3017"/>
      <c r="D3491" s="3017"/>
      <c r="E3491" s="1146" t="s">
        <v>1130</v>
      </c>
      <c r="F3491" s="1106"/>
      <c r="G3491" s="441" t="s">
        <v>93</v>
      </c>
      <c r="H3491" s="441" t="s">
        <v>1103</v>
      </c>
      <c r="I3491" s="441" t="s">
        <v>1131</v>
      </c>
      <c r="J3491" s="441" t="s">
        <v>112</v>
      </c>
      <c r="K3491" s="1111" t="s">
        <v>1132</v>
      </c>
      <c r="L3491" s="441" t="s">
        <v>1120</v>
      </c>
      <c r="M3491" s="441" t="str">
        <f t="shared" si="212"/>
        <v>&lt;INSERT CONNECTION POINT NAME&gt;</v>
      </c>
      <c r="N3491" s="1111" t="s">
        <v>1106</v>
      </c>
      <c r="O3491" s="1111" t="s">
        <v>833</v>
      </c>
      <c r="P3491" s="1111"/>
      <c r="Q3491" s="2850"/>
      <c r="R3491" s="2097"/>
      <c r="S3491" s="2851"/>
      <c r="T3491" s="2851"/>
      <c r="U3491" s="2851"/>
      <c r="V3491" s="2851"/>
      <c r="W3491" s="2852"/>
      <c r="X3491" s="2852"/>
      <c r="Y3491" s="2852"/>
      <c r="Z3491" s="2852"/>
      <c r="AA3491" s="2853"/>
      <c r="AC3491" s="124"/>
      <c r="AD3491" s="124"/>
      <c r="AE3491" s="124"/>
      <c r="AF3491" s="124"/>
      <c r="AG3491" s="124"/>
      <c r="AH3491" s="124"/>
      <c r="AI3491" s="124"/>
      <c r="AJ3491" s="124"/>
      <c r="AK3491" s="124"/>
      <c r="AL3491" s="124"/>
      <c r="AM3491" s="124"/>
      <c r="AN3491" s="124"/>
      <c r="AO3491" s="124"/>
      <c r="AP3491" s="124"/>
      <c r="AQ3491" s="124"/>
      <c r="AR3491" s="124"/>
      <c r="AS3491" s="124"/>
      <c r="AT3491" s="124"/>
      <c r="AU3491" s="124"/>
      <c r="AV3491" s="124"/>
      <c r="AW3491" s="124"/>
      <c r="AX3491" s="124"/>
      <c r="AY3491" s="124"/>
      <c r="AZ3491" s="124"/>
      <c r="BA3491" s="124"/>
      <c r="BB3491" s="124"/>
    </row>
    <row r="3492" spans="2:54" ht="15" customHeight="1">
      <c r="B3492" s="1155"/>
      <c r="C3492" s="3016" t="s">
        <v>1132</v>
      </c>
      <c r="D3492" s="3016" t="s">
        <v>842</v>
      </c>
      <c r="E3492" s="1146" t="s">
        <v>1127</v>
      </c>
      <c r="F3492" s="1106"/>
      <c r="G3492" s="441" t="s">
        <v>93</v>
      </c>
      <c r="H3492" s="441" t="s">
        <v>1103</v>
      </c>
      <c r="I3492" s="441" t="s">
        <v>1128</v>
      </c>
      <c r="J3492" s="441" t="s">
        <v>112</v>
      </c>
      <c r="K3492" s="1111" t="s">
        <v>1132</v>
      </c>
      <c r="L3492" s="441" t="s">
        <v>1120</v>
      </c>
      <c r="M3492" s="441" t="str">
        <f t="shared" si="212"/>
        <v>&lt;INSERT CONNECTION POINT NAME&gt;</v>
      </c>
      <c r="N3492" s="1111" t="s">
        <v>1106</v>
      </c>
      <c r="O3492" s="1112" t="s">
        <v>842</v>
      </c>
      <c r="P3492" s="1111"/>
      <c r="Q3492" s="2850"/>
      <c r="R3492" s="2097"/>
      <c r="S3492" s="2851"/>
      <c r="T3492" s="2851"/>
      <c r="U3492" s="2851"/>
      <c r="V3492" s="2851"/>
      <c r="W3492" s="2852"/>
      <c r="X3492" s="2852"/>
      <c r="Y3492" s="2852"/>
      <c r="Z3492" s="2852"/>
      <c r="AA3492" s="2853"/>
      <c r="AC3492" s="124"/>
      <c r="AD3492" s="124"/>
      <c r="AE3492" s="124"/>
      <c r="AF3492" s="124"/>
      <c r="AG3492" s="124"/>
      <c r="AH3492" s="124"/>
      <c r="AI3492" s="124"/>
      <c r="AJ3492" s="124"/>
      <c r="AK3492" s="124"/>
      <c r="AL3492" s="124"/>
      <c r="AM3492" s="124"/>
      <c r="AN3492" s="124"/>
      <c r="AO3492" s="124"/>
      <c r="AP3492" s="124"/>
      <c r="AQ3492" s="124"/>
      <c r="AR3492" s="124"/>
      <c r="AS3492" s="124"/>
      <c r="AT3492" s="124"/>
      <c r="AU3492" s="124"/>
      <c r="AV3492" s="124"/>
      <c r="AW3492" s="124"/>
      <c r="AX3492" s="124"/>
      <c r="AY3492" s="124"/>
      <c r="AZ3492" s="124"/>
      <c r="BA3492" s="124"/>
      <c r="BB3492" s="124"/>
    </row>
    <row r="3493" spans="2:54" ht="15" customHeight="1">
      <c r="B3493" s="1155"/>
      <c r="C3493" s="3017"/>
      <c r="D3493" s="3017"/>
      <c r="E3493" s="1146" t="s">
        <v>1130</v>
      </c>
      <c r="F3493" s="1106"/>
      <c r="G3493" s="441" t="s">
        <v>93</v>
      </c>
      <c r="H3493" s="441" t="s">
        <v>1103</v>
      </c>
      <c r="I3493" s="441" t="s">
        <v>1131</v>
      </c>
      <c r="J3493" s="441" t="s">
        <v>112</v>
      </c>
      <c r="K3493" s="1111" t="s">
        <v>1132</v>
      </c>
      <c r="L3493" s="441" t="s">
        <v>1120</v>
      </c>
      <c r="M3493" s="441" t="str">
        <f t="shared" si="212"/>
        <v>&lt;INSERT CONNECTION POINT NAME&gt;</v>
      </c>
      <c r="N3493" s="1111" t="s">
        <v>1106</v>
      </c>
      <c r="O3493" s="1112" t="s">
        <v>842</v>
      </c>
      <c r="P3493" s="1111"/>
      <c r="Q3493" s="2850"/>
      <c r="R3493" s="2097"/>
      <c r="S3493" s="2851"/>
      <c r="T3493" s="2851"/>
      <c r="U3493" s="2851"/>
      <c r="V3493" s="2851"/>
      <c r="W3493" s="2852"/>
      <c r="X3493" s="2852"/>
      <c r="Y3493" s="2852"/>
      <c r="Z3493" s="2852"/>
      <c r="AA3493" s="2853"/>
      <c r="AC3493" s="124"/>
      <c r="AD3493" s="124"/>
      <c r="AE3493" s="124"/>
      <c r="AF3493" s="124"/>
      <c r="AG3493" s="124"/>
      <c r="AH3493" s="124"/>
      <c r="AI3493" s="124"/>
      <c r="AJ3493" s="124"/>
      <c r="AK3493" s="124"/>
      <c r="AL3493" s="124"/>
      <c r="AM3493" s="124"/>
      <c r="AN3493" s="124"/>
      <c r="AO3493" s="124"/>
      <c r="AP3493" s="124"/>
      <c r="AQ3493" s="124"/>
      <c r="AR3493" s="124"/>
      <c r="AS3493" s="124"/>
      <c r="AT3493" s="124"/>
      <c r="AU3493" s="124"/>
      <c r="AV3493" s="124"/>
      <c r="AW3493" s="124"/>
      <c r="AX3493" s="124"/>
      <c r="AY3493" s="124"/>
      <c r="AZ3493" s="124"/>
      <c r="BA3493" s="124"/>
      <c r="BB3493" s="124"/>
    </row>
    <row r="3494" spans="2:54" ht="15" customHeight="1">
      <c r="B3494" s="1155"/>
      <c r="C3494" s="3016" t="s">
        <v>1133</v>
      </c>
      <c r="D3494" s="3016"/>
      <c r="E3494" s="1146" t="s">
        <v>1127</v>
      </c>
      <c r="F3494" s="1106"/>
      <c r="G3494" s="441" t="s">
        <v>93</v>
      </c>
      <c r="H3494" s="441" t="s">
        <v>1103</v>
      </c>
      <c r="I3494" s="441" t="s">
        <v>1128</v>
      </c>
      <c r="J3494" s="441" t="s">
        <v>112</v>
      </c>
      <c r="K3494" s="1111" t="s">
        <v>1133</v>
      </c>
      <c r="L3494" s="441" t="s">
        <v>1120</v>
      </c>
      <c r="M3494" s="441" t="str">
        <f t="shared" si="212"/>
        <v>&lt;INSERT CONNECTION POINT NAME&gt;</v>
      </c>
      <c r="N3494" s="1111" t="s">
        <v>1108</v>
      </c>
      <c r="O3494" s="1111" t="s">
        <v>1109</v>
      </c>
      <c r="P3494" s="1111"/>
      <c r="Q3494" s="2856"/>
      <c r="R3494" s="2098"/>
      <c r="S3494" s="2858"/>
      <c r="T3494" s="2858"/>
      <c r="U3494" s="2858"/>
      <c r="V3494" s="2858"/>
      <c r="W3494" s="2859"/>
      <c r="X3494" s="2859"/>
      <c r="Y3494" s="2859"/>
      <c r="Z3494" s="2859"/>
      <c r="AA3494" s="2860"/>
      <c r="AC3494" s="124"/>
      <c r="AD3494" s="124"/>
      <c r="AE3494" s="124"/>
      <c r="AF3494" s="124"/>
      <c r="AG3494" s="124"/>
      <c r="AH3494" s="124"/>
      <c r="AI3494" s="124"/>
      <c r="AJ3494" s="124"/>
      <c r="AK3494" s="124"/>
      <c r="AL3494" s="124"/>
      <c r="AM3494" s="124"/>
      <c r="AN3494" s="124"/>
      <c r="AO3494" s="124"/>
      <c r="AP3494" s="124"/>
      <c r="AQ3494" s="124"/>
      <c r="AR3494" s="124"/>
      <c r="AS3494" s="124"/>
      <c r="AT3494" s="124"/>
      <c r="AU3494" s="124"/>
      <c r="AV3494" s="124"/>
      <c r="AW3494" s="124"/>
      <c r="AX3494" s="124"/>
      <c r="AY3494" s="124"/>
      <c r="AZ3494" s="124"/>
      <c r="BA3494" s="124"/>
      <c r="BB3494" s="124"/>
    </row>
    <row r="3495" spans="2:54" ht="15" customHeight="1">
      <c r="B3495" s="1155"/>
      <c r="C3495" s="3017"/>
      <c r="D3495" s="3017"/>
      <c r="E3495" s="1146" t="s">
        <v>1130</v>
      </c>
      <c r="F3495" s="1106"/>
      <c r="G3495" s="441" t="s">
        <v>93</v>
      </c>
      <c r="H3495" s="441" t="s">
        <v>1103</v>
      </c>
      <c r="I3495" s="441" t="s">
        <v>1131</v>
      </c>
      <c r="J3495" s="441" t="s">
        <v>112</v>
      </c>
      <c r="K3495" s="1111" t="s">
        <v>1133</v>
      </c>
      <c r="L3495" s="441" t="s">
        <v>1120</v>
      </c>
      <c r="M3495" s="441" t="str">
        <f t="shared" si="212"/>
        <v>&lt;INSERT CONNECTION POINT NAME&gt;</v>
      </c>
      <c r="N3495" s="1111" t="s">
        <v>1108</v>
      </c>
      <c r="O3495" s="1111" t="s">
        <v>1109</v>
      </c>
      <c r="P3495" s="1111"/>
      <c r="Q3495" s="2856"/>
      <c r="R3495" s="2098"/>
      <c r="S3495" s="2858"/>
      <c r="T3495" s="2858"/>
      <c r="U3495" s="2858"/>
      <c r="V3495" s="2858"/>
      <c r="W3495" s="2859"/>
      <c r="X3495" s="2859"/>
      <c r="Y3495" s="2859"/>
      <c r="Z3495" s="2859"/>
      <c r="AA3495" s="2860"/>
      <c r="AC3495" s="124"/>
      <c r="AD3495" s="124"/>
      <c r="AE3495" s="124"/>
      <c r="AF3495" s="124"/>
      <c r="AG3495" s="124"/>
      <c r="AH3495" s="124"/>
      <c r="AI3495" s="124"/>
      <c r="AJ3495" s="124"/>
      <c r="AK3495" s="124"/>
      <c r="AL3495" s="124"/>
      <c r="AM3495" s="124"/>
      <c r="AN3495" s="124"/>
      <c r="AO3495" s="124"/>
      <c r="AP3495" s="124"/>
      <c r="AQ3495" s="124"/>
      <c r="AR3495" s="124"/>
      <c r="AS3495" s="124"/>
      <c r="AT3495" s="124"/>
      <c r="AU3495" s="124"/>
      <c r="AV3495" s="124"/>
      <c r="AW3495" s="124"/>
      <c r="AX3495" s="124"/>
      <c r="AY3495" s="124"/>
      <c r="AZ3495" s="124"/>
      <c r="BA3495" s="124"/>
      <c r="BB3495" s="124"/>
    </row>
    <row r="3496" spans="2:54" ht="15" customHeight="1">
      <c r="B3496" s="1155"/>
      <c r="C3496" s="3016" t="s">
        <v>1110</v>
      </c>
      <c r="D3496" s="3016"/>
      <c r="E3496" s="1146" t="s">
        <v>1127</v>
      </c>
      <c r="F3496" s="1106"/>
      <c r="G3496" s="441" t="s">
        <v>93</v>
      </c>
      <c r="H3496" s="441" t="s">
        <v>1103</v>
      </c>
      <c r="I3496" s="441" t="s">
        <v>1128</v>
      </c>
      <c r="J3496" s="441" t="s">
        <v>112</v>
      </c>
      <c r="K3496" s="1111" t="s">
        <v>1110</v>
      </c>
      <c r="L3496" s="441" t="s">
        <v>1120</v>
      </c>
      <c r="M3496" s="441" t="str">
        <f t="shared" si="212"/>
        <v>&lt;INSERT CONNECTION POINT NAME&gt;</v>
      </c>
      <c r="N3496" s="1111" t="s">
        <v>1111</v>
      </c>
      <c r="O3496" s="1112">
        <v>0</v>
      </c>
      <c r="P3496" s="1111"/>
      <c r="Q3496" s="2890"/>
      <c r="R3496" s="2093"/>
      <c r="S3496" s="2883"/>
      <c r="T3496" s="2883"/>
      <c r="U3496" s="2883"/>
      <c r="V3496" s="2883"/>
      <c r="W3496" s="2863"/>
      <c r="X3496" s="2863"/>
      <c r="Y3496" s="2863"/>
      <c r="Z3496" s="2863"/>
      <c r="AA3496" s="2864"/>
      <c r="AC3496" s="124"/>
      <c r="AD3496" s="124"/>
      <c r="AE3496" s="124"/>
      <c r="AF3496" s="124"/>
      <c r="AG3496" s="124"/>
      <c r="AH3496" s="124"/>
      <c r="AI3496" s="124"/>
      <c r="AJ3496" s="124"/>
      <c r="AK3496" s="124"/>
      <c r="AL3496" s="124"/>
      <c r="AM3496" s="124"/>
      <c r="AN3496" s="124"/>
      <c r="AO3496" s="124"/>
      <c r="AP3496" s="124"/>
      <c r="AQ3496" s="124"/>
      <c r="AR3496" s="124"/>
      <c r="AS3496" s="124"/>
      <c r="AT3496" s="124"/>
      <c r="AU3496" s="124"/>
      <c r="AV3496" s="124"/>
      <c r="AW3496" s="124"/>
      <c r="AX3496" s="124"/>
      <c r="AY3496" s="124"/>
      <c r="AZ3496" s="124"/>
      <c r="BA3496" s="124"/>
      <c r="BB3496" s="124"/>
    </row>
    <row r="3497" spans="2:54" ht="15" customHeight="1">
      <c r="B3497" s="1155"/>
      <c r="C3497" s="3017"/>
      <c r="D3497" s="3017"/>
      <c r="E3497" s="1146" t="s">
        <v>1130</v>
      </c>
      <c r="F3497" s="1106"/>
      <c r="G3497" s="441" t="s">
        <v>93</v>
      </c>
      <c r="H3497" s="441" t="s">
        <v>1103</v>
      </c>
      <c r="I3497" s="441" t="s">
        <v>1131</v>
      </c>
      <c r="J3497" s="441" t="s">
        <v>112</v>
      </c>
      <c r="K3497" s="1111" t="s">
        <v>1110</v>
      </c>
      <c r="L3497" s="441" t="s">
        <v>1120</v>
      </c>
      <c r="M3497" s="441" t="str">
        <f t="shared" si="212"/>
        <v>&lt;INSERT CONNECTION POINT NAME&gt;</v>
      </c>
      <c r="N3497" s="1111" t="s">
        <v>1111</v>
      </c>
      <c r="O3497" s="1112">
        <v>0</v>
      </c>
      <c r="P3497" s="1111"/>
      <c r="Q3497" s="2890"/>
      <c r="R3497" s="2093"/>
      <c r="S3497" s="2883"/>
      <c r="T3497" s="2883"/>
      <c r="U3497" s="2883"/>
      <c r="V3497" s="2883"/>
      <c r="W3497" s="2863"/>
      <c r="X3497" s="2863"/>
      <c r="Y3497" s="2863"/>
      <c r="Z3497" s="2863"/>
      <c r="AA3497" s="2864"/>
      <c r="AC3497" s="124"/>
      <c r="AD3497" s="124"/>
      <c r="AE3497" s="124"/>
      <c r="AF3497" s="124"/>
      <c r="AG3497" s="124"/>
      <c r="AH3497" s="124"/>
      <c r="AI3497" s="124"/>
      <c r="AJ3497" s="124"/>
      <c r="AK3497" s="124"/>
      <c r="AL3497" s="124"/>
      <c r="AM3497" s="124"/>
      <c r="AN3497" s="124"/>
      <c r="AO3497" s="124"/>
      <c r="AP3497" s="124"/>
      <c r="AQ3497" s="124"/>
      <c r="AR3497" s="124"/>
      <c r="AS3497" s="124"/>
      <c r="AT3497" s="124"/>
      <c r="AU3497" s="124"/>
      <c r="AV3497" s="124"/>
      <c r="AW3497" s="124"/>
      <c r="AX3497" s="124"/>
      <c r="AY3497" s="124"/>
      <c r="AZ3497" s="124"/>
      <c r="BA3497" s="124"/>
      <c r="BB3497" s="124"/>
    </row>
    <row r="3498" spans="2:54" ht="15" customHeight="1">
      <c r="B3498" s="1155"/>
      <c r="C3498" s="3016" t="s">
        <v>1112</v>
      </c>
      <c r="D3498" s="3016"/>
      <c r="E3498" s="1146" t="s">
        <v>1127</v>
      </c>
      <c r="F3498" s="1106"/>
      <c r="G3498" s="441" t="s">
        <v>93</v>
      </c>
      <c r="H3498" s="441" t="s">
        <v>1103</v>
      </c>
      <c r="I3498" s="441" t="s">
        <v>1128</v>
      </c>
      <c r="J3498" s="441" t="s">
        <v>112</v>
      </c>
      <c r="K3498" s="1111" t="s">
        <v>1112</v>
      </c>
      <c r="L3498" s="441" t="s">
        <v>1120</v>
      </c>
      <c r="M3498" s="441" t="str">
        <f t="shared" si="212"/>
        <v>&lt;INSERT CONNECTION POINT NAME&gt;</v>
      </c>
      <c r="N3498" s="1111" t="s">
        <v>1113</v>
      </c>
      <c r="O3498" s="1111" t="s">
        <v>1113</v>
      </c>
      <c r="P3498" s="1111"/>
      <c r="Q3498" s="2891"/>
      <c r="R3498" s="2866"/>
      <c r="S3498" s="2866"/>
      <c r="T3498" s="2866"/>
      <c r="U3498" s="2866"/>
      <c r="V3498" s="2866"/>
      <c r="W3498" s="2866"/>
      <c r="X3498" s="2866"/>
      <c r="Y3498" s="2866"/>
      <c r="Z3498" s="2866"/>
      <c r="AA3498" s="2099"/>
      <c r="AC3498" s="124"/>
      <c r="AD3498" s="124"/>
      <c r="AE3498" s="124"/>
      <c r="AF3498" s="124"/>
      <c r="AG3498" s="124"/>
      <c r="AH3498" s="124"/>
      <c r="AI3498" s="124"/>
      <c r="AJ3498" s="124"/>
      <c r="AK3498" s="124"/>
      <c r="AL3498" s="124"/>
      <c r="AM3498" s="124"/>
      <c r="AN3498" s="124"/>
      <c r="AO3498" s="124"/>
      <c r="AP3498" s="124"/>
      <c r="AQ3498" s="124"/>
      <c r="AR3498" s="124"/>
      <c r="AS3498" s="124"/>
      <c r="AT3498" s="124"/>
      <c r="AU3498" s="124"/>
      <c r="AV3498" s="124"/>
      <c r="AW3498" s="124"/>
      <c r="AX3498" s="124"/>
      <c r="AY3498" s="124"/>
      <c r="AZ3498" s="124"/>
      <c r="BA3498" s="124"/>
      <c r="BB3498" s="124"/>
    </row>
    <row r="3499" spans="2:54" ht="15" customHeight="1">
      <c r="B3499" s="1155"/>
      <c r="C3499" s="3017"/>
      <c r="D3499" s="3017"/>
      <c r="E3499" s="1146" t="s">
        <v>1130</v>
      </c>
      <c r="F3499" s="1106"/>
      <c r="G3499" s="441" t="s">
        <v>93</v>
      </c>
      <c r="H3499" s="441" t="s">
        <v>1103</v>
      </c>
      <c r="I3499" s="441" t="s">
        <v>1131</v>
      </c>
      <c r="J3499" s="441" t="s">
        <v>112</v>
      </c>
      <c r="K3499" s="1111" t="s">
        <v>1112</v>
      </c>
      <c r="L3499" s="441" t="s">
        <v>1120</v>
      </c>
      <c r="M3499" s="441" t="str">
        <f t="shared" si="212"/>
        <v>&lt;INSERT CONNECTION POINT NAME&gt;</v>
      </c>
      <c r="N3499" s="1111" t="s">
        <v>1113</v>
      </c>
      <c r="O3499" s="1111" t="s">
        <v>1113</v>
      </c>
      <c r="P3499" s="1111"/>
      <c r="Q3499" s="2891"/>
      <c r="R3499" s="2866"/>
      <c r="S3499" s="2866"/>
      <c r="T3499" s="2866"/>
      <c r="U3499" s="2866"/>
      <c r="V3499" s="2866"/>
      <c r="W3499" s="2866"/>
      <c r="X3499" s="2866"/>
      <c r="Y3499" s="2866"/>
      <c r="Z3499" s="2866"/>
      <c r="AA3499" s="2099"/>
      <c r="AC3499" s="124"/>
      <c r="AD3499" s="124"/>
      <c r="AE3499" s="124"/>
      <c r="AF3499" s="124"/>
      <c r="AG3499" s="124"/>
      <c r="AH3499" s="124"/>
      <c r="AI3499" s="124"/>
      <c r="AJ3499" s="124"/>
      <c r="AK3499" s="124"/>
      <c r="AL3499" s="124"/>
      <c r="AM3499" s="124"/>
      <c r="AN3499" s="124"/>
      <c r="AO3499" s="124"/>
      <c r="AP3499" s="124"/>
      <c r="AQ3499" s="124"/>
      <c r="AR3499" s="124"/>
      <c r="AS3499" s="124"/>
      <c r="AT3499" s="124"/>
      <c r="AU3499" s="124"/>
      <c r="AV3499" s="124"/>
      <c r="AW3499" s="124"/>
      <c r="AX3499" s="124"/>
      <c r="AY3499" s="124"/>
      <c r="AZ3499" s="124"/>
      <c r="BA3499" s="124"/>
      <c r="BB3499" s="124"/>
    </row>
    <row r="3500" spans="2:54" ht="15" customHeight="1">
      <c r="B3500" s="1155"/>
      <c r="C3500" s="3016" t="s">
        <v>1134</v>
      </c>
      <c r="D3500" s="3016" t="s">
        <v>833</v>
      </c>
      <c r="E3500" s="1146" t="s">
        <v>1127</v>
      </c>
      <c r="F3500" s="1106"/>
      <c r="G3500" s="441" t="s">
        <v>93</v>
      </c>
      <c r="H3500" s="441" t="s">
        <v>1103</v>
      </c>
      <c r="I3500" s="441" t="s">
        <v>1128</v>
      </c>
      <c r="J3500" s="441" t="s">
        <v>112</v>
      </c>
      <c r="K3500" s="1111" t="s">
        <v>1134</v>
      </c>
      <c r="L3500" s="441" t="s">
        <v>1120</v>
      </c>
      <c r="M3500" s="441" t="str">
        <f t="shared" si="212"/>
        <v>&lt;INSERT CONNECTION POINT NAME&gt;</v>
      </c>
      <c r="N3500" s="1111" t="s">
        <v>1115</v>
      </c>
      <c r="O3500" s="1111" t="s">
        <v>833</v>
      </c>
      <c r="P3500" s="1111"/>
      <c r="Q3500" s="2892"/>
      <c r="R3500" s="2096"/>
      <c r="S3500" s="2870"/>
      <c r="T3500" s="2870"/>
      <c r="U3500" s="2870"/>
      <c r="V3500" s="2870"/>
      <c r="W3500" s="2870"/>
      <c r="X3500" s="2870"/>
      <c r="Y3500" s="2870"/>
      <c r="Z3500" s="2870"/>
      <c r="AA3500" s="2871"/>
      <c r="AC3500" s="124"/>
      <c r="AD3500" s="124"/>
      <c r="AE3500" s="124"/>
      <c r="AF3500" s="124"/>
      <c r="AG3500" s="124"/>
      <c r="AH3500" s="124"/>
      <c r="AI3500" s="124"/>
      <c r="AJ3500" s="124"/>
      <c r="AK3500" s="124"/>
      <c r="AL3500" s="124"/>
      <c r="AM3500" s="124"/>
      <c r="AN3500" s="124"/>
      <c r="AO3500" s="124"/>
      <c r="AP3500" s="124"/>
      <c r="AQ3500" s="124"/>
      <c r="AR3500" s="124"/>
      <c r="AS3500" s="124"/>
      <c r="AT3500" s="124"/>
      <c r="AU3500" s="124"/>
      <c r="AV3500" s="124"/>
      <c r="AW3500" s="124"/>
      <c r="AX3500" s="124"/>
      <c r="AY3500" s="124"/>
      <c r="AZ3500" s="124"/>
      <c r="BA3500" s="124"/>
      <c r="BB3500" s="124"/>
    </row>
    <row r="3501" spans="2:54" ht="15" customHeight="1">
      <c r="B3501" s="1155"/>
      <c r="C3501" s="3017"/>
      <c r="D3501" s="3017"/>
      <c r="E3501" s="1146" t="s">
        <v>1130</v>
      </c>
      <c r="F3501" s="1106"/>
      <c r="G3501" s="441" t="s">
        <v>93</v>
      </c>
      <c r="H3501" s="441" t="s">
        <v>1103</v>
      </c>
      <c r="I3501" s="441" t="s">
        <v>1131</v>
      </c>
      <c r="J3501" s="441" t="s">
        <v>112</v>
      </c>
      <c r="K3501" s="1111" t="s">
        <v>1134</v>
      </c>
      <c r="L3501" s="441" t="s">
        <v>1120</v>
      </c>
      <c r="M3501" s="441" t="str">
        <f t="shared" si="212"/>
        <v>&lt;INSERT CONNECTION POINT NAME&gt;</v>
      </c>
      <c r="N3501" s="1111" t="s">
        <v>1115</v>
      </c>
      <c r="O3501" s="1111" t="s">
        <v>833</v>
      </c>
      <c r="P3501" s="1111"/>
      <c r="Q3501" s="2892"/>
      <c r="R3501" s="2096"/>
      <c r="S3501" s="2870"/>
      <c r="T3501" s="2870"/>
      <c r="U3501" s="2870"/>
      <c r="V3501" s="2870"/>
      <c r="W3501" s="2870"/>
      <c r="X3501" s="2870"/>
      <c r="Y3501" s="2870"/>
      <c r="Z3501" s="2870"/>
      <c r="AA3501" s="2871"/>
      <c r="AC3501" s="124"/>
      <c r="AD3501" s="124"/>
      <c r="AE3501" s="124"/>
      <c r="AF3501" s="124"/>
      <c r="AG3501" s="124"/>
      <c r="AH3501" s="124"/>
      <c r="AI3501" s="124"/>
      <c r="AJ3501" s="124"/>
      <c r="AK3501" s="124"/>
      <c r="AL3501" s="124"/>
      <c r="AM3501" s="124"/>
      <c r="AN3501" s="124"/>
      <c r="AO3501" s="124"/>
      <c r="AP3501" s="124"/>
      <c r="AQ3501" s="124"/>
      <c r="AR3501" s="124"/>
      <c r="AS3501" s="124"/>
      <c r="AT3501" s="124"/>
      <c r="AU3501" s="124"/>
      <c r="AV3501" s="124"/>
      <c r="AW3501" s="124"/>
      <c r="AX3501" s="124"/>
      <c r="AY3501" s="124"/>
      <c r="AZ3501" s="124"/>
      <c r="BA3501" s="124"/>
      <c r="BB3501" s="124"/>
    </row>
    <row r="3502" spans="2:54" ht="15" customHeight="1">
      <c r="B3502" s="1155"/>
      <c r="C3502" s="3016" t="s">
        <v>1135</v>
      </c>
      <c r="D3502" s="3016" t="s">
        <v>833</v>
      </c>
      <c r="E3502" s="1146" t="s">
        <v>1127</v>
      </c>
      <c r="F3502" s="1106"/>
      <c r="G3502" s="441" t="s">
        <v>93</v>
      </c>
      <c r="H3502" s="441" t="s">
        <v>1103</v>
      </c>
      <c r="I3502" s="441" t="s">
        <v>1128</v>
      </c>
      <c r="J3502" s="441" t="s">
        <v>112</v>
      </c>
      <c r="K3502" s="1111" t="s">
        <v>1135</v>
      </c>
      <c r="L3502" s="441" t="s">
        <v>1120</v>
      </c>
      <c r="M3502" s="441" t="str">
        <f t="shared" si="212"/>
        <v>&lt;INSERT CONNECTION POINT NAME&gt;</v>
      </c>
      <c r="N3502" s="1111" t="s">
        <v>1106</v>
      </c>
      <c r="O3502" s="1111" t="s">
        <v>833</v>
      </c>
      <c r="P3502" s="1111"/>
      <c r="Q3502" s="2892"/>
      <c r="R3502" s="2096"/>
      <c r="S3502" s="2870"/>
      <c r="T3502" s="2870"/>
      <c r="U3502" s="2870"/>
      <c r="V3502" s="2870"/>
      <c r="W3502" s="2870"/>
      <c r="X3502" s="2870"/>
      <c r="Y3502" s="2870"/>
      <c r="Z3502" s="2870"/>
      <c r="AA3502" s="2871"/>
      <c r="AC3502" s="124"/>
      <c r="AD3502" s="124"/>
      <c r="AE3502" s="124"/>
      <c r="AF3502" s="124"/>
      <c r="AG3502" s="124"/>
      <c r="AH3502" s="124"/>
      <c r="AI3502" s="124"/>
      <c r="AJ3502" s="124"/>
      <c r="AK3502" s="124"/>
      <c r="AL3502" s="124"/>
      <c r="AM3502" s="124"/>
      <c r="AN3502" s="124"/>
      <c r="AO3502" s="124"/>
      <c r="AP3502" s="124"/>
      <c r="AQ3502" s="124"/>
      <c r="AR3502" s="124"/>
      <c r="AS3502" s="124"/>
      <c r="AT3502" s="124"/>
      <c r="AU3502" s="124"/>
      <c r="AV3502" s="124"/>
      <c r="AW3502" s="124"/>
      <c r="AX3502" s="124"/>
      <c r="AY3502" s="124"/>
      <c r="AZ3502" s="124"/>
      <c r="BA3502" s="124"/>
      <c r="BB3502" s="124"/>
    </row>
    <row r="3503" spans="2:54" ht="15" customHeight="1">
      <c r="B3503" s="1155"/>
      <c r="C3503" s="3017"/>
      <c r="D3503" s="3017"/>
      <c r="E3503" s="1146" t="s">
        <v>1130</v>
      </c>
      <c r="F3503" s="1106"/>
      <c r="G3503" s="441" t="s">
        <v>93</v>
      </c>
      <c r="H3503" s="441" t="s">
        <v>1103</v>
      </c>
      <c r="I3503" s="441" t="s">
        <v>1131</v>
      </c>
      <c r="J3503" s="441" t="s">
        <v>112</v>
      </c>
      <c r="K3503" s="1111" t="s">
        <v>1135</v>
      </c>
      <c r="L3503" s="441" t="s">
        <v>1120</v>
      </c>
      <c r="M3503" s="441" t="str">
        <f t="shared" si="212"/>
        <v>&lt;INSERT CONNECTION POINT NAME&gt;</v>
      </c>
      <c r="N3503" s="1111" t="s">
        <v>1106</v>
      </c>
      <c r="O3503" s="1111" t="s">
        <v>833</v>
      </c>
      <c r="P3503" s="1111"/>
      <c r="Q3503" s="2892"/>
      <c r="R3503" s="2096"/>
      <c r="S3503" s="2870"/>
      <c r="T3503" s="2870"/>
      <c r="U3503" s="2870"/>
      <c r="V3503" s="2870"/>
      <c r="W3503" s="2870"/>
      <c r="X3503" s="2870"/>
      <c r="Y3503" s="2870"/>
      <c r="Z3503" s="2870"/>
      <c r="AA3503" s="2871"/>
      <c r="AC3503" s="124"/>
      <c r="AD3503" s="124"/>
      <c r="AE3503" s="124"/>
      <c r="AF3503" s="124"/>
      <c r="AG3503" s="124"/>
      <c r="AH3503" s="124"/>
      <c r="AI3503" s="124"/>
      <c r="AJ3503" s="124"/>
      <c r="AK3503" s="124"/>
      <c r="AL3503" s="124"/>
      <c r="AM3503" s="124"/>
      <c r="AN3503" s="124"/>
      <c r="AO3503" s="124"/>
      <c r="AP3503" s="124"/>
      <c r="AQ3503" s="124"/>
      <c r="AR3503" s="124"/>
      <c r="AS3503" s="124"/>
      <c r="AT3503" s="124"/>
      <c r="AU3503" s="124"/>
      <c r="AV3503" s="124"/>
      <c r="AW3503" s="124"/>
      <c r="AX3503" s="124"/>
      <c r="AY3503" s="124"/>
      <c r="AZ3503" s="124"/>
      <c r="BA3503" s="124"/>
      <c r="BB3503" s="124"/>
    </row>
    <row r="3504" spans="2:54" ht="15" customHeight="1">
      <c r="B3504" s="1155"/>
      <c r="C3504" s="3016" t="s">
        <v>1135</v>
      </c>
      <c r="D3504" s="3016" t="s">
        <v>842</v>
      </c>
      <c r="E3504" s="1146" t="s">
        <v>1127</v>
      </c>
      <c r="F3504" s="1106"/>
      <c r="G3504" s="441" t="s">
        <v>93</v>
      </c>
      <c r="H3504" s="441" t="s">
        <v>1103</v>
      </c>
      <c r="I3504" s="441" t="s">
        <v>1128</v>
      </c>
      <c r="J3504" s="441" t="s">
        <v>112</v>
      </c>
      <c r="K3504" s="1111" t="s">
        <v>1135</v>
      </c>
      <c r="L3504" s="441" t="s">
        <v>1120</v>
      </c>
      <c r="M3504" s="441" t="str">
        <f t="shared" si="212"/>
        <v>&lt;INSERT CONNECTION POINT NAME&gt;</v>
      </c>
      <c r="N3504" s="1111" t="s">
        <v>1106</v>
      </c>
      <c r="O3504" s="1111" t="s">
        <v>842</v>
      </c>
      <c r="P3504" s="1111"/>
      <c r="Q3504" s="2892"/>
      <c r="R3504" s="2096"/>
      <c r="S3504" s="2870"/>
      <c r="T3504" s="2870"/>
      <c r="U3504" s="2870"/>
      <c r="V3504" s="2870"/>
      <c r="W3504" s="2870"/>
      <c r="X3504" s="2870"/>
      <c r="Y3504" s="2870"/>
      <c r="Z3504" s="2870"/>
      <c r="AA3504" s="2871"/>
      <c r="AC3504" s="124"/>
      <c r="AD3504" s="124"/>
      <c r="AE3504" s="124"/>
      <c r="AF3504" s="124"/>
      <c r="AG3504" s="124"/>
      <c r="AH3504" s="124"/>
      <c r="AI3504" s="124"/>
      <c r="AJ3504" s="124"/>
      <c r="AK3504" s="124"/>
      <c r="AL3504" s="124"/>
      <c r="AM3504" s="124"/>
      <c r="AN3504" s="124"/>
      <c r="AO3504" s="124"/>
      <c r="AP3504" s="124"/>
      <c r="AQ3504" s="124"/>
      <c r="AR3504" s="124"/>
      <c r="AS3504" s="124"/>
      <c r="AT3504" s="124"/>
      <c r="AU3504" s="124"/>
      <c r="AV3504" s="124"/>
      <c r="AW3504" s="124"/>
      <c r="AX3504" s="124"/>
      <c r="AY3504" s="124"/>
      <c r="AZ3504" s="124"/>
      <c r="BA3504" s="124"/>
      <c r="BB3504" s="124"/>
    </row>
    <row r="3505" spans="2:54" ht="15" customHeight="1">
      <c r="B3505" s="1155"/>
      <c r="C3505" s="3017"/>
      <c r="D3505" s="3017"/>
      <c r="E3505" s="1146" t="s">
        <v>1130</v>
      </c>
      <c r="F3505" s="1106"/>
      <c r="G3505" s="441" t="s">
        <v>93</v>
      </c>
      <c r="H3505" s="441" t="s">
        <v>1103</v>
      </c>
      <c r="I3505" s="441" t="s">
        <v>1131</v>
      </c>
      <c r="J3505" s="441" t="s">
        <v>112</v>
      </c>
      <c r="K3505" s="1111" t="s">
        <v>1135</v>
      </c>
      <c r="L3505" s="441" t="s">
        <v>1120</v>
      </c>
      <c r="M3505" s="441" t="str">
        <f t="shared" si="212"/>
        <v>&lt;INSERT CONNECTION POINT NAME&gt;</v>
      </c>
      <c r="N3505" s="1111" t="s">
        <v>1106</v>
      </c>
      <c r="O3505" s="1111" t="s">
        <v>842</v>
      </c>
      <c r="P3505" s="1111"/>
      <c r="Q3505" s="2892"/>
      <c r="R3505" s="2096"/>
      <c r="S3505" s="2870"/>
      <c r="T3505" s="2870"/>
      <c r="U3505" s="2870"/>
      <c r="V3505" s="2870"/>
      <c r="W3505" s="2870"/>
      <c r="X3505" s="2870"/>
      <c r="Y3505" s="2870"/>
      <c r="Z3505" s="2870"/>
      <c r="AA3505" s="2871"/>
      <c r="AC3505" s="124"/>
      <c r="AD3505" s="124"/>
      <c r="AE3505" s="124"/>
      <c r="AF3505" s="124"/>
      <c r="AG3505" s="124"/>
      <c r="AH3505" s="124"/>
      <c r="AI3505" s="124"/>
      <c r="AJ3505" s="124"/>
      <c r="AK3505" s="124"/>
      <c r="AL3505" s="124"/>
      <c r="AM3505" s="124"/>
      <c r="AN3505" s="124"/>
      <c r="AO3505" s="124"/>
      <c r="AP3505" s="124"/>
      <c r="AQ3505" s="124"/>
      <c r="AR3505" s="124"/>
      <c r="AS3505" s="124"/>
      <c r="AT3505" s="124"/>
      <c r="AU3505" s="124"/>
      <c r="AV3505" s="124"/>
      <c r="AW3505" s="124"/>
      <c r="AX3505" s="124"/>
      <c r="AY3505" s="124"/>
      <c r="AZ3505" s="124"/>
      <c r="BA3505" s="124"/>
      <c r="BB3505" s="124"/>
    </row>
    <row r="3506" spans="2:54" ht="15" customHeight="1">
      <c r="B3506" s="1155"/>
      <c r="C3506" s="3016" t="s">
        <v>1136</v>
      </c>
      <c r="D3506" s="3016" t="s">
        <v>833</v>
      </c>
      <c r="E3506" s="1146" t="s">
        <v>1127</v>
      </c>
      <c r="F3506" s="1106"/>
      <c r="G3506" s="441" t="s">
        <v>93</v>
      </c>
      <c r="H3506" s="441" t="s">
        <v>1103</v>
      </c>
      <c r="I3506" s="441" t="s">
        <v>1128</v>
      </c>
      <c r="J3506" s="441" t="s">
        <v>112</v>
      </c>
      <c r="K3506" s="1111" t="s">
        <v>1136</v>
      </c>
      <c r="L3506" s="441" t="s">
        <v>1120</v>
      </c>
      <c r="M3506" s="441" t="str">
        <f t="shared" si="212"/>
        <v>&lt;INSERT CONNECTION POINT NAME&gt;</v>
      </c>
      <c r="N3506" s="1111" t="s">
        <v>1106</v>
      </c>
      <c r="O3506" s="1111" t="s">
        <v>833</v>
      </c>
      <c r="P3506" s="1111"/>
      <c r="Q3506" s="2892"/>
      <c r="R3506" s="2096"/>
      <c r="S3506" s="2870"/>
      <c r="T3506" s="2870"/>
      <c r="U3506" s="2870"/>
      <c r="V3506" s="2870"/>
      <c r="W3506" s="2870"/>
      <c r="X3506" s="2870"/>
      <c r="Y3506" s="2870"/>
      <c r="Z3506" s="2870"/>
      <c r="AA3506" s="2871"/>
      <c r="AC3506" s="124"/>
      <c r="AD3506" s="124"/>
      <c r="AE3506" s="124"/>
      <c r="AF3506" s="124"/>
      <c r="AG3506" s="124"/>
      <c r="AH3506" s="124"/>
      <c r="AI3506" s="124"/>
      <c r="AJ3506" s="124"/>
      <c r="AK3506" s="124"/>
      <c r="AL3506" s="124"/>
      <c r="AM3506" s="124"/>
      <c r="AN3506" s="124"/>
      <c r="AO3506" s="124"/>
      <c r="AP3506" s="124"/>
      <c r="AQ3506" s="124"/>
      <c r="AR3506" s="124"/>
      <c r="AS3506" s="124"/>
      <c r="AT3506" s="124"/>
      <c r="AU3506" s="124"/>
      <c r="AV3506" s="124"/>
      <c r="AW3506" s="124"/>
      <c r="AX3506" s="124"/>
      <c r="AY3506" s="124"/>
      <c r="AZ3506" s="124"/>
      <c r="BA3506" s="124"/>
      <c r="BB3506" s="124"/>
    </row>
    <row r="3507" spans="2:54" ht="15" customHeight="1">
      <c r="B3507" s="1155"/>
      <c r="C3507" s="3017"/>
      <c r="D3507" s="3017"/>
      <c r="E3507" s="1146" t="s">
        <v>1130</v>
      </c>
      <c r="F3507" s="1106"/>
      <c r="G3507" s="441" t="s">
        <v>93</v>
      </c>
      <c r="H3507" s="441" t="s">
        <v>1103</v>
      </c>
      <c r="I3507" s="441" t="s">
        <v>1131</v>
      </c>
      <c r="J3507" s="441" t="s">
        <v>112</v>
      </c>
      <c r="K3507" s="1111" t="s">
        <v>1136</v>
      </c>
      <c r="L3507" s="441" t="s">
        <v>1120</v>
      </c>
      <c r="M3507" s="441" t="str">
        <f t="shared" si="212"/>
        <v>&lt;INSERT CONNECTION POINT NAME&gt;</v>
      </c>
      <c r="N3507" s="1111" t="s">
        <v>1106</v>
      </c>
      <c r="O3507" s="1111" t="s">
        <v>833</v>
      </c>
      <c r="P3507" s="1111"/>
      <c r="Q3507" s="2100"/>
      <c r="R3507" s="2101"/>
      <c r="S3507" s="2102"/>
      <c r="T3507" s="2102"/>
      <c r="U3507" s="2102"/>
      <c r="V3507" s="2102"/>
      <c r="W3507" s="2102"/>
      <c r="X3507" s="2102"/>
      <c r="Y3507" s="2102"/>
      <c r="Z3507" s="2102"/>
      <c r="AA3507" s="2103"/>
      <c r="AC3507" s="124"/>
      <c r="AD3507" s="124"/>
      <c r="AE3507" s="124"/>
      <c r="AF3507" s="124"/>
      <c r="AG3507" s="124"/>
      <c r="AH3507" s="124"/>
      <c r="AI3507" s="124"/>
      <c r="AJ3507" s="124"/>
      <c r="AK3507" s="124"/>
      <c r="AL3507" s="124"/>
      <c r="AM3507" s="124"/>
      <c r="AN3507" s="124"/>
      <c r="AO3507" s="124"/>
      <c r="AP3507" s="124"/>
      <c r="AQ3507" s="124"/>
      <c r="AR3507" s="124"/>
      <c r="AS3507" s="124"/>
      <c r="AT3507" s="124"/>
      <c r="AU3507" s="124"/>
      <c r="AV3507" s="124"/>
      <c r="AW3507" s="124"/>
      <c r="AX3507" s="124"/>
      <c r="AY3507" s="124"/>
      <c r="AZ3507" s="124"/>
      <c r="BA3507" s="124"/>
      <c r="BB3507" s="124"/>
    </row>
    <row r="3508" spans="2:54" ht="15" customHeight="1">
      <c r="B3508" s="1155"/>
      <c r="C3508" s="3016" t="s">
        <v>1136</v>
      </c>
      <c r="D3508" s="3016" t="s">
        <v>842</v>
      </c>
      <c r="E3508" s="1146" t="s">
        <v>1127</v>
      </c>
      <c r="F3508" s="1106"/>
      <c r="G3508" s="441" t="s">
        <v>93</v>
      </c>
      <c r="H3508" s="441" t="s">
        <v>1103</v>
      </c>
      <c r="I3508" s="441" t="s">
        <v>1128</v>
      </c>
      <c r="J3508" s="441" t="s">
        <v>112</v>
      </c>
      <c r="K3508" s="1111" t="s">
        <v>1136</v>
      </c>
      <c r="L3508" s="441" t="s">
        <v>1120</v>
      </c>
      <c r="M3508" s="441" t="str">
        <f t="shared" si="212"/>
        <v>&lt;INSERT CONNECTION POINT NAME&gt;</v>
      </c>
      <c r="N3508" s="1111" t="s">
        <v>1106</v>
      </c>
      <c r="O3508" s="1111" t="s">
        <v>842</v>
      </c>
      <c r="P3508" s="1111"/>
      <c r="Q3508" s="2100"/>
      <c r="R3508" s="2101"/>
      <c r="S3508" s="2102"/>
      <c r="T3508" s="2102"/>
      <c r="U3508" s="2102"/>
      <c r="V3508" s="2102"/>
      <c r="W3508" s="2102"/>
      <c r="X3508" s="2102"/>
      <c r="Y3508" s="2102"/>
      <c r="Z3508" s="2102"/>
      <c r="AA3508" s="2103"/>
      <c r="AC3508" s="124"/>
      <c r="AD3508" s="124"/>
      <c r="AE3508" s="124"/>
      <c r="AF3508" s="124"/>
      <c r="AG3508" s="124"/>
      <c r="AH3508" s="124"/>
      <c r="AI3508" s="124"/>
      <c r="AJ3508" s="124"/>
      <c r="AK3508" s="124"/>
      <c r="AL3508" s="124"/>
      <c r="AM3508" s="124"/>
      <c r="AN3508" s="124"/>
      <c r="AO3508" s="124"/>
      <c r="AP3508" s="124"/>
      <c r="AQ3508" s="124"/>
      <c r="AR3508" s="124"/>
      <c r="AS3508" s="124"/>
      <c r="AT3508" s="124"/>
      <c r="AU3508" s="124"/>
      <c r="AV3508" s="124"/>
      <c r="AW3508" s="124"/>
      <c r="AX3508" s="124"/>
      <c r="AY3508" s="124"/>
      <c r="AZ3508" s="124"/>
      <c r="BA3508" s="124"/>
      <c r="BB3508" s="124"/>
    </row>
    <row r="3509" spans="2:54" ht="15" customHeight="1" thickBot="1">
      <c r="B3509" s="2872"/>
      <c r="C3509" s="3018"/>
      <c r="D3509" s="3018"/>
      <c r="E3509" s="2873" t="s">
        <v>1130</v>
      </c>
      <c r="F3509" s="1106"/>
      <c r="G3509" s="441" t="s">
        <v>93</v>
      </c>
      <c r="H3509" s="441" t="s">
        <v>1103</v>
      </c>
      <c r="I3509" s="441" t="s">
        <v>1131</v>
      </c>
      <c r="J3509" s="441" t="s">
        <v>112</v>
      </c>
      <c r="K3509" s="1111" t="s">
        <v>1136</v>
      </c>
      <c r="L3509" s="441" t="s">
        <v>1120</v>
      </c>
      <c r="M3509" s="441" t="str">
        <f t="shared" si="212"/>
        <v>&lt;INSERT CONNECTION POINT NAME&gt;</v>
      </c>
      <c r="N3509" s="1111" t="s">
        <v>1106</v>
      </c>
      <c r="O3509" s="1111" t="s">
        <v>842</v>
      </c>
      <c r="P3509" s="1111"/>
      <c r="Q3509" s="2893"/>
      <c r="R3509" s="2894"/>
      <c r="S3509" s="2877"/>
      <c r="T3509" s="2877"/>
      <c r="U3509" s="2877"/>
      <c r="V3509" s="2877"/>
      <c r="W3509" s="2877"/>
      <c r="X3509" s="2877"/>
      <c r="Y3509" s="2877"/>
      <c r="Z3509" s="2877"/>
      <c r="AA3509" s="2878"/>
      <c r="AC3509" s="124"/>
      <c r="AD3509" s="124"/>
      <c r="AE3509" s="124"/>
      <c r="AF3509" s="124"/>
      <c r="AG3509" s="124"/>
      <c r="AH3509" s="124"/>
      <c r="AI3509" s="124"/>
      <c r="AJ3509" s="124"/>
      <c r="AK3509" s="124"/>
      <c r="AL3509" s="124"/>
      <c r="AM3509" s="124"/>
      <c r="AN3509" s="124"/>
      <c r="AO3509" s="124"/>
      <c r="AP3509" s="124"/>
      <c r="AQ3509" s="124"/>
      <c r="AR3509" s="124"/>
      <c r="AS3509" s="124"/>
      <c r="AT3509" s="124"/>
      <c r="AU3509" s="124"/>
      <c r="AV3509" s="124"/>
      <c r="AW3509" s="124"/>
      <c r="AX3509" s="124"/>
      <c r="AY3509" s="124"/>
      <c r="AZ3509" s="124"/>
      <c r="BA3509" s="124"/>
      <c r="BB3509" s="124"/>
    </row>
    <row r="3510" spans="2:54" ht="15" customHeight="1">
      <c r="B3510" s="1145" t="s">
        <v>1125</v>
      </c>
      <c r="C3510" s="3019" t="s">
        <v>1126</v>
      </c>
      <c r="D3510" s="3019" t="s">
        <v>842</v>
      </c>
      <c r="E3510" s="1146" t="s">
        <v>1127</v>
      </c>
      <c r="F3510" s="1106"/>
      <c r="G3510" s="441" t="s">
        <v>93</v>
      </c>
      <c r="H3510" s="441" t="s">
        <v>1103</v>
      </c>
      <c r="I3510" s="441" t="s">
        <v>1128</v>
      </c>
      <c r="J3510" s="441" t="s">
        <v>112</v>
      </c>
      <c r="K3510" s="441" t="s">
        <v>1126</v>
      </c>
      <c r="L3510" s="441" t="s">
        <v>1120</v>
      </c>
      <c r="M3510" s="441" t="str">
        <f t="shared" ref="M3510" si="214">B3510</f>
        <v>&lt;INSERT CONNECTION POINT NAME&gt;</v>
      </c>
      <c r="N3510" s="441" t="s">
        <v>1129</v>
      </c>
      <c r="O3510" s="441" t="s">
        <v>842</v>
      </c>
      <c r="P3510" s="1111"/>
      <c r="Q3510" s="1147"/>
      <c r="R3510" s="1148"/>
      <c r="S3510" s="1149"/>
      <c r="T3510" s="1149"/>
      <c r="U3510" s="1149"/>
      <c r="V3510" s="1149"/>
      <c r="W3510" s="1149"/>
      <c r="X3510" s="1149"/>
      <c r="Y3510" s="1149"/>
      <c r="Z3510" s="1149"/>
      <c r="AA3510" s="1150"/>
      <c r="AB3510" s="1125"/>
      <c r="AC3510" s="1151"/>
      <c r="AD3510" s="1152"/>
      <c r="AE3510" s="1153"/>
      <c r="AF3510" s="1153"/>
      <c r="AG3510" s="1153"/>
      <c r="AH3510" s="124"/>
      <c r="AI3510" s="124"/>
      <c r="AJ3510" s="124"/>
      <c r="AK3510" s="124"/>
      <c r="AL3510" s="124"/>
      <c r="AM3510" s="124"/>
      <c r="AN3510" s="124"/>
      <c r="AO3510" s="124"/>
      <c r="AP3510" s="124"/>
      <c r="AQ3510" s="1153"/>
      <c r="AR3510" s="1154"/>
      <c r="AS3510" s="1154"/>
      <c r="AT3510" s="1154"/>
      <c r="AU3510" s="1154"/>
      <c r="AV3510" s="1154"/>
      <c r="AW3510" s="1154"/>
      <c r="AX3510" s="1154"/>
      <c r="AY3510" s="1154"/>
      <c r="AZ3510" s="1154"/>
      <c r="BA3510" s="1154"/>
      <c r="BB3510" s="1154"/>
    </row>
    <row r="3511" spans="2:54" ht="15" customHeight="1">
      <c r="B3511" s="1155"/>
      <c r="C3511" s="3017"/>
      <c r="D3511" s="3017"/>
      <c r="E3511" s="1146" t="s">
        <v>1130</v>
      </c>
      <c r="F3511" s="1106"/>
      <c r="G3511" s="441" t="s">
        <v>93</v>
      </c>
      <c r="H3511" s="441" t="s">
        <v>1103</v>
      </c>
      <c r="I3511" s="441" t="s">
        <v>1131</v>
      </c>
      <c r="J3511" s="441" t="s">
        <v>112</v>
      </c>
      <c r="K3511" s="441" t="s">
        <v>1126</v>
      </c>
      <c r="L3511" s="441" t="s">
        <v>1120</v>
      </c>
      <c r="M3511" s="441" t="str">
        <f t="shared" si="212"/>
        <v>&lt;INSERT CONNECTION POINT NAME&gt;</v>
      </c>
      <c r="N3511" s="441" t="s">
        <v>1129</v>
      </c>
      <c r="O3511" s="441" t="s">
        <v>842</v>
      </c>
      <c r="P3511" s="1111"/>
      <c r="Q3511" s="1156"/>
      <c r="R3511" s="1157"/>
      <c r="S3511" s="1158"/>
      <c r="T3511" s="1158"/>
      <c r="U3511" s="1158"/>
      <c r="V3511" s="1158"/>
      <c r="W3511" s="1158"/>
      <c r="X3511" s="1158"/>
      <c r="Y3511" s="1158"/>
      <c r="Z3511" s="1158"/>
      <c r="AA3511" s="1159"/>
      <c r="AB3511" s="1125"/>
      <c r="AC3511" s="1151"/>
      <c r="AD3511" s="1152"/>
      <c r="AE3511" s="1153"/>
      <c r="AF3511" s="1153"/>
      <c r="AG3511" s="1153"/>
      <c r="AH3511" s="124"/>
      <c r="AI3511" s="124"/>
      <c r="AJ3511" s="124"/>
      <c r="AK3511" s="124"/>
      <c r="AL3511" s="124"/>
      <c r="AM3511" s="124"/>
      <c r="AN3511" s="124"/>
      <c r="AO3511" s="124"/>
      <c r="AP3511" s="124"/>
      <c r="AQ3511" s="1153"/>
      <c r="AR3511" s="1154"/>
      <c r="AS3511" s="1154"/>
      <c r="AT3511" s="1154"/>
      <c r="AU3511" s="1154"/>
      <c r="AV3511" s="1154"/>
      <c r="AW3511" s="1154"/>
      <c r="AX3511" s="1154"/>
      <c r="AY3511" s="1154"/>
      <c r="AZ3511" s="1154"/>
      <c r="BA3511" s="1154"/>
      <c r="BB3511" s="1154"/>
    </row>
    <row r="3512" spans="2:54" ht="15" customHeight="1">
      <c r="B3512" s="1155"/>
      <c r="C3512" s="3016" t="s">
        <v>1132</v>
      </c>
      <c r="D3512" s="3016" t="s">
        <v>833</v>
      </c>
      <c r="E3512" s="1146" t="s">
        <v>1127</v>
      </c>
      <c r="F3512" s="1106"/>
      <c r="G3512" s="441" t="s">
        <v>93</v>
      </c>
      <c r="H3512" s="441" t="s">
        <v>1103</v>
      </c>
      <c r="I3512" s="441" t="s">
        <v>1128</v>
      </c>
      <c r="J3512" s="441" t="s">
        <v>112</v>
      </c>
      <c r="K3512" s="1111" t="s">
        <v>1132</v>
      </c>
      <c r="L3512" s="441" t="s">
        <v>1120</v>
      </c>
      <c r="M3512" s="441" t="str">
        <f t="shared" si="212"/>
        <v>&lt;INSERT CONNECTION POINT NAME&gt;</v>
      </c>
      <c r="N3512" s="1111" t="s">
        <v>1106</v>
      </c>
      <c r="O3512" s="1111" t="s">
        <v>833</v>
      </c>
      <c r="P3512" s="1111"/>
      <c r="Q3512" s="2850"/>
      <c r="R3512" s="2097"/>
      <c r="S3512" s="2851"/>
      <c r="T3512" s="2851"/>
      <c r="U3512" s="2851"/>
      <c r="V3512" s="2851"/>
      <c r="W3512" s="2852"/>
      <c r="X3512" s="2852"/>
      <c r="Y3512" s="2852"/>
      <c r="Z3512" s="2852"/>
      <c r="AA3512" s="2853"/>
      <c r="AB3512" s="1125"/>
      <c r="AC3512" s="1151"/>
      <c r="AD3512" s="1152"/>
      <c r="AE3512" s="1153"/>
      <c r="AF3512" s="1153"/>
      <c r="AG3512" s="1153"/>
      <c r="AH3512" s="124"/>
      <c r="AI3512" s="124"/>
      <c r="AJ3512" s="124"/>
      <c r="AK3512" s="124"/>
      <c r="AL3512" s="1153"/>
      <c r="AM3512" s="124"/>
      <c r="AN3512" s="124"/>
      <c r="AO3512" s="1153"/>
      <c r="AP3512" s="1153"/>
      <c r="AQ3512" s="1153"/>
      <c r="AR3512" s="1154"/>
      <c r="AS3512" s="1154"/>
      <c r="AT3512" s="1154"/>
      <c r="AU3512" s="1160"/>
      <c r="AV3512" s="1154"/>
      <c r="AW3512" s="1154"/>
      <c r="AX3512" s="1154"/>
      <c r="AY3512" s="1154"/>
      <c r="AZ3512" s="1154"/>
      <c r="BA3512" s="1154"/>
      <c r="BB3512" s="1154"/>
    </row>
    <row r="3513" spans="2:54" ht="15" customHeight="1">
      <c r="B3513" s="1155"/>
      <c r="C3513" s="3017"/>
      <c r="D3513" s="3017"/>
      <c r="E3513" s="1146" t="s">
        <v>1130</v>
      </c>
      <c r="F3513" s="1106"/>
      <c r="G3513" s="441" t="s">
        <v>93</v>
      </c>
      <c r="H3513" s="441" t="s">
        <v>1103</v>
      </c>
      <c r="I3513" s="441" t="s">
        <v>1131</v>
      </c>
      <c r="J3513" s="441" t="s">
        <v>112</v>
      </c>
      <c r="K3513" s="1111" t="s">
        <v>1132</v>
      </c>
      <c r="L3513" s="441" t="s">
        <v>1120</v>
      </c>
      <c r="M3513" s="441" t="str">
        <f t="shared" si="212"/>
        <v>&lt;INSERT CONNECTION POINT NAME&gt;</v>
      </c>
      <c r="N3513" s="1111" t="s">
        <v>1106</v>
      </c>
      <c r="O3513" s="1111" t="s">
        <v>833</v>
      </c>
      <c r="P3513" s="1111"/>
      <c r="Q3513" s="2850"/>
      <c r="R3513" s="2097"/>
      <c r="S3513" s="2851"/>
      <c r="T3513" s="2851"/>
      <c r="U3513" s="2851"/>
      <c r="V3513" s="2851"/>
      <c r="W3513" s="2852"/>
      <c r="X3513" s="2852"/>
      <c r="Y3513" s="2852"/>
      <c r="Z3513" s="2852"/>
      <c r="AA3513" s="2853"/>
      <c r="AB3513" s="1125"/>
      <c r="AC3513" s="1151"/>
      <c r="AD3513" s="1152"/>
      <c r="AE3513" s="1153"/>
      <c r="AF3513" s="1153"/>
      <c r="AG3513" s="1153"/>
      <c r="AH3513" s="124"/>
      <c r="AI3513" s="124"/>
      <c r="AJ3513" s="124"/>
      <c r="AK3513" s="124"/>
      <c r="AL3513" s="1153"/>
      <c r="AM3513" s="124"/>
      <c r="AN3513" s="124"/>
      <c r="AO3513" s="1153"/>
      <c r="AP3513" s="1153"/>
      <c r="AQ3513" s="1153"/>
      <c r="AR3513" s="1154"/>
      <c r="AS3513" s="1154"/>
      <c r="AT3513" s="1154"/>
      <c r="AU3513" s="1160"/>
      <c r="AV3513" s="1154"/>
      <c r="AW3513" s="1154"/>
      <c r="AX3513" s="1154"/>
      <c r="AY3513" s="1154"/>
      <c r="AZ3513" s="1154"/>
      <c r="BA3513" s="1154"/>
      <c r="BB3513" s="1154"/>
    </row>
    <row r="3514" spans="2:54" ht="15" customHeight="1">
      <c r="B3514" s="1155"/>
      <c r="C3514" s="3016" t="s">
        <v>1132</v>
      </c>
      <c r="D3514" s="3016" t="s">
        <v>842</v>
      </c>
      <c r="E3514" s="1146" t="s">
        <v>1127</v>
      </c>
      <c r="F3514" s="1106"/>
      <c r="G3514" s="441" t="s">
        <v>93</v>
      </c>
      <c r="H3514" s="441" t="s">
        <v>1103</v>
      </c>
      <c r="I3514" s="441" t="s">
        <v>1128</v>
      </c>
      <c r="J3514" s="441" t="s">
        <v>112</v>
      </c>
      <c r="K3514" s="1111" t="s">
        <v>1132</v>
      </c>
      <c r="L3514" s="441" t="s">
        <v>1120</v>
      </c>
      <c r="M3514" s="441" t="str">
        <f t="shared" si="212"/>
        <v>&lt;INSERT CONNECTION POINT NAME&gt;</v>
      </c>
      <c r="N3514" s="1111" t="s">
        <v>1106</v>
      </c>
      <c r="O3514" s="1112" t="s">
        <v>842</v>
      </c>
      <c r="P3514" s="1111"/>
      <c r="Q3514" s="2850"/>
      <c r="R3514" s="2097"/>
      <c r="S3514" s="2851"/>
      <c r="T3514" s="2851"/>
      <c r="U3514" s="2851"/>
      <c r="V3514" s="2851"/>
      <c r="W3514" s="2852"/>
      <c r="X3514" s="2852"/>
      <c r="Y3514" s="2852"/>
      <c r="Z3514" s="2852"/>
      <c r="AA3514" s="2853"/>
      <c r="AB3514" s="1125"/>
      <c r="AC3514" s="1151"/>
      <c r="AD3514" s="1152"/>
      <c r="AE3514" s="1153"/>
      <c r="AF3514" s="1153"/>
      <c r="AG3514" s="1153"/>
      <c r="AH3514" s="124"/>
      <c r="AI3514" s="124"/>
      <c r="AJ3514" s="124"/>
      <c r="AK3514" s="124"/>
      <c r="AL3514" s="1153"/>
      <c r="AM3514" s="124"/>
      <c r="AN3514" s="124"/>
      <c r="AO3514" s="1153"/>
      <c r="AP3514" s="1161"/>
      <c r="AQ3514" s="1153"/>
      <c r="AR3514" s="1154"/>
      <c r="AS3514" s="1154"/>
      <c r="AT3514" s="1154"/>
      <c r="AU3514" s="1160"/>
      <c r="AV3514" s="1154"/>
      <c r="AW3514" s="1154"/>
      <c r="AX3514" s="1154"/>
      <c r="AY3514" s="1154"/>
      <c r="AZ3514" s="1154"/>
      <c r="BA3514" s="1154"/>
      <c r="BB3514" s="1154"/>
    </row>
    <row r="3515" spans="2:54" ht="15" customHeight="1">
      <c r="B3515" s="1155"/>
      <c r="C3515" s="3017"/>
      <c r="D3515" s="3017"/>
      <c r="E3515" s="1146" t="s">
        <v>1130</v>
      </c>
      <c r="F3515" s="1106"/>
      <c r="G3515" s="441" t="s">
        <v>93</v>
      </c>
      <c r="H3515" s="441" t="s">
        <v>1103</v>
      </c>
      <c r="I3515" s="441" t="s">
        <v>1131</v>
      </c>
      <c r="J3515" s="441" t="s">
        <v>112</v>
      </c>
      <c r="K3515" s="1111" t="s">
        <v>1132</v>
      </c>
      <c r="L3515" s="441" t="s">
        <v>1120</v>
      </c>
      <c r="M3515" s="441" t="str">
        <f t="shared" si="212"/>
        <v>&lt;INSERT CONNECTION POINT NAME&gt;</v>
      </c>
      <c r="N3515" s="1111" t="s">
        <v>1106</v>
      </c>
      <c r="O3515" s="1112" t="s">
        <v>842</v>
      </c>
      <c r="P3515" s="1111"/>
      <c r="Q3515" s="2850"/>
      <c r="R3515" s="2097"/>
      <c r="S3515" s="2851"/>
      <c r="T3515" s="2851"/>
      <c r="U3515" s="2851"/>
      <c r="V3515" s="2851"/>
      <c r="W3515" s="2852"/>
      <c r="X3515" s="2852"/>
      <c r="Y3515" s="2852"/>
      <c r="Z3515" s="2852"/>
      <c r="AA3515" s="2853"/>
      <c r="AB3515" s="1125"/>
      <c r="AC3515" s="1151"/>
      <c r="AD3515" s="1152"/>
      <c r="AE3515" s="1153"/>
      <c r="AF3515" s="1153"/>
      <c r="AG3515" s="1153"/>
      <c r="AH3515" s="124"/>
      <c r="AI3515" s="124"/>
      <c r="AJ3515" s="124"/>
      <c r="AK3515" s="124"/>
      <c r="AL3515" s="1153"/>
      <c r="AM3515" s="124"/>
      <c r="AN3515" s="124"/>
      <c r="AO3515" s="1153"/>
      <c r="AP3515" s="1161"/>
      <c r="AQ3515" s="1153"/>
      <c r="AR3515" s="1154"/>
      <c r="AS3515" s="1154"/>
      <c r="AT3515" s="1154"/>
      <c r="AU3515" s="1160"/>
      <c r="AV3515" s="1154"/>
      <c r="AW3515" s="1154"/>
      <c r="AX3515" s="1154"/>
      <c r="AY3515" s="1154"/>
      <c r="AZ3515" s="1154"/>
      <c r="BA3515" s="1154"/>
      <c r="BB3515" s="1154"/>
    </row>
    <row r="3516" spans="2:54" ht="15" customHeight="1">
      <c r="B3516" s="1155"/>
      <c r="C3516" s="3016" t="s">
        <v>1133</v>
      </c>
      <c r="D3516" s="3016"/>
      <c r="E3516" s="1146" t="s">
        <v>1127</v>
      </c>
      <c r="F3516" s="1106"/>
      <c r="G3516" s="441" t="s">
        <v>93</v>
      </c>
      <c r="H3516" s="441" t="s">
        <v>1103</v>
      </c>
      <c r="I3516" s="441" t="s">
        <v>1128</v>
      </c>
      <c r="J3516" s="441" t="s">
        <v>112</v>
      </c>
      <c r="K3516" s="1111" t="s">
        <v>1133</v>
      </c>
      <c r="L3516" s="441" t="s">
        <v>1120</v>
      </c>
      <c r="M3516" s="441" t="str">
        <f t="shared" si="212"/>
        <v>&lt;INSERT CONNECTION POINT NAME&gt;</v>
      </c>
      <c r="N3516" s="1111" t="s">
        <v>1108</v>
      </c>
      <c r="O3516" s="1111" t="s">
        <v>1109</v>
      </c>
      <c r="P3516" s="1111"/>
      <c r="Q3516" s="2856"/>
      <c r="R3516" s="2098"/>
      <c r="S3516" s="2858"/>
      <c r="T3516" s="2858"/>
      <c r="U3516" s="2858"/>
      <c r="V3516" s="2858"/>
      <c r="W3516" s="2859"/>
      <c r="X3516" s="2859"/>
      <c r="Y3516" s="2859"/>
      <c r="Z3516" s="2859"/>
      <c r="AA3516" s="2860"/>
      <c r="AB3516" s="1125"/>
      <c r="AC3516" s="1151"/>
      <c r="AD3516" s="1152"/>
      <c r="AE3516" s="1153"/>
      <c r="AF3516" s="1153"/>
      <c r="AG3516" s="1153"/>
      <c r="AH3516" s="124"/>
      <c r="AI3516" s="124"/>
      <c r="AJ3516" s="124"/>
      <c r="AK3516" s="124"/>
      <c r="AL3516" s="1153"/>
      <c r="AM3516" s="124"/>
      <c r="AN3516" s="124"/>
      <c r="AO3516" s="1153"/>
      <c r="AP3516" s="1153"/>
      <c r="AQ3516" s="1153"/>
      <c r="AR3516" s="1154"/>
      <c r="AS3516" s="1154"/>
      <c r="AT3516" s="1154"/>
      <c r="AU3516" s="1154"/>
      <c r="AV3516" s="1154"/>
      <c r="AW3516" s="1154"/>
      <c r="AX3516" s="1154"/>
      <c r="AY3516" s="1154"/>
      <c r="AZ3516" s="1154"/>
      <c r="BA3516" s="1154"/>
      <c r="BB3516" s="1154"/>
    </row>
    <row r="3517" spans="2:54" ht="15" customHeight="1">
      <c r="B3517" s="1155"/>
      <c r="C3517" s="3017"/>
      <c r="D3517" s="3017"/>
      <c r="E3517" s="1146" t="s">
        <v>1130</v>
      </c>
      <c r="F3517" s="1106"/>
      <c r="G3517" s="441" t="s">
        <v>93</v>
      </c>
      <c r="H3517" s="441" t="s">
        <v>1103</v>
      </c>
      <c r="I3517" s="441" t="s">
        <v>1131</v>
      </c>
      <c r="J3517" s="441" t="s">
        <v>112</v>
      </c>
      <c r="K3517" s="1111" t="s">
        <v>1133</v>
      </c>
      <c r="L3517" s="441" t="s">
        <v>1120</v>
      </c>
      <c r="M3517" s="441" t="str">
        <f t="shared" si="212"/>
        <v>&lt;INSERT CONNECTION POINT NAME&gt;</v>
      </c>
      <c r="N3517" s="1111" t="s">
        <v>1108</v>
      </c>
      <c r="O3517" s="1111" t="s">
        <v>1109</v>
      </c>
      <c r="P3517" s="1111"/>
      <c r="Q3517" s="2856"/>
      <c r="R3517" s="2098"/>
      <c r="S3517" s="2858"/>
      <c r="T3517" s="2858"/>
      <c r="U3517" s="2858"/>
      <c r="V3517" s="2858"/>
      <c r="W3517" s="2859"/>
      <c r="X3517" s="2859"/>
      <c r="Y3517" s="2859"/>
      <c r="Z3517" s="2859"/>
      <c r="AA3517" s="2860"/>
      <c r="AB3517" s="1125"/>
      <c r="AC3517" s="1151"/>
      <c r="AD3517" s="1152"/>
      <c r="AE3517" s="1153"/>
      <c r="AF3517" s="1153"/>
      <c r="AG3517" s="1153"/>
      <c r="AH3517" s="124"/>
      <c r="AI3517" s="124"/>
      <c r="AJ3517" s="124"/>
      <c r="AK3517" s="124"/>
      <c r="AL3517" s="1153"/>
      <c r="AM3517" s="124"/>
      <c r="AN3517" s="124"/>
      <c r="AO3517" s="1153"/>
      <c r="AP3517" s="1153"/>
      <c r="AQ3517" s="1153"/>
      <c r="AR3517" s="1154"/>
      <c r="AS3517" s="1154"/>
      <c r="AT3517" s="1154"/>
      <c r="AU3517" s="1154"/>
      <c r="AV3517" s="1154"/>
      <c r="AW3517" s="1154"/>
      <c r="AX3517" s="1154"/>
      <c r="AY3517" s="1154"/>
      <c r="AZ3517" s="1154"/>
      <c r="BA3517" s="1154"/>
      <c r="BB3517" s="1154"/>
    </row>
    <row r="3518" spans="2:54" ht="15" customHeight="1">
      <c r="B3518" s="1155"/>
      <c r="C3518" s="3016" t="s">
        <v>1110</v>
      </c>
      <c r="D3518" s="3016"/>
      <c r="E3518" s="1146" t="s">
        <v>1127</v>
      </c>
      <c r="F3518" s="1106"/>
      <c r="G3518" s="441" t="s">
        <v>93</v>
      </c>
      <c r="H3518" s="441" t="s">
        <v>1103</v>
      </c>
      <c r="I3518" s="441" t="s">
        <v>1128</v>
      </c>
      <c r="J3518" s="441" t="s">
        <v>112</v>
      </c>
      <c r="K3518" s="1111" t="s">
        <v>1110</v>
      </c>
      <c r="L3518" s="441" t="s">
        <v>1120</v>
      </c>
      <c r="M3518" s="441" t="str">
        <f t="shared" si="212"/>
        <v>&lt;INSERT CONNECTION POINT NAME&gt;</v>
      </c>
      <c r="N3518" s="1111" t="s">
        <v>1111</v>
      </c>
      <c r="O3518" s="1112">
        <v>0</v>
      </c>
      <c r="P3518" s="1111"/>
      <c r="Q3518" s="2890"/>
      <c r="R3518" s="2093"/>
      <c r="S3518" s="2883"/>
      <c r="T3518" s="2883"/>
      <c r="U3518" s="2883"/>
      <c r="V3518" s="2883"/>
      <c r="W3518" s="2863"/>
      <c r="X3518" s="2863"/>
      <c r="Y3518" s="2863"/>
      <c r="Z3518" s="2863"/>
      <c r="AA3518" s="2864"/>
      <c r="AB3518" s="1125"/>
      <c r="AC3518" s="1151"/>
      <c r="AD3518" s="1152"/>
      <c r="AE3518" s="1153"/>
      <c r="AF3518" s="1153"/>
      <c r="AG3518" s="1153"/>
      <c r="AH3518" s="124"/>
      <c r="AI3518" s="124"/>
      <c r="AJ3518" s="124"/>
      <c r="AK3518" s="124"/>
      <c r="AL3518" s="1153"/>
      <c r="AM3518" s="124"/>
      <c r="AN3518" s="124"/>
      <c r="AO3518" s="1153"/>
      <c r="AP3518" s="1161"/>
      <c r="AQ3518" s="1153"/>
      <c r="AR3518" s="1154"/>
      <c r="AS3518" s="1154"/>
      <c r="AT3518" s="1154"/>
      <c r="AU3518" s="1154"/>
      <c r="AV3518" s="1154"/>
      <c r="AW3518" s="1154"/>
      <c r="AX3518" s="1154"/>
      <c r="AY3518" s="1154"/>
      <c r="AZ3518" s="1154"/>
      <c r="BA3518" s="1154"/>
      <c r="BB3518" s="1154"/>
    </row>
    <row r="3519" spans="2:54" ht="15" customHeight="1">
      <c r="B3519" s="1155"/>
      <c r="C3519" s="3017"/>
      <c r="D3519" s="3017"/>
      <c r="E3519" s="1146" t="s">
        <v>1130</v>
      </c>
      <c r="F3519" s="1106"/>
      <c r="G3519" s="441" t="s">
        <v>93</v>
      </c>
      <c r="H3519" s="441" t="s">
        <v>1103</v>
      </c>
      <c r="I3519" s="441" t="s">
        <v>1131</v>
      </c>
      <c r="J3519" s="441" t="s">
        <v>112</v>
      </c>
      <c r="K3519" s="1111" t="s">
        <v>1110</v>
      </c>
      <c r="L3519" s="441" t="s">
        <v>1120</v>
      </c>
      <c r="M3519" s="441" t="str">
        <f t="shared" si="212"/>
        <v>&lt;INSERT CONNECTION POINT NAME&gt;</v>
      </c>
      <c r="N3519" s="1111" t="s">
        <v>1111</v>
      </c>
      <c r="O3519" s="1112">
        <v>0</v>
      </c>
      <c r="P3519" s="1111"/>
      <c r="Q3519" s="2890"/>
      <c r="R3519" s="2093"/>
      <c r="S3519" s="2883"/>
      <c r="T3519" s="2883"/>
      <c r="U3519" s="2883"/>
      <c r="V3519" s="2883"/>
      <c r="W3519" s="2863"/>
      <c r="X3519" s="2863"/>
      <c r="Y3519" s="2863"/>
      <c r="Z3519" s="2863"/>
      <c r="AA3519" s="2864"/>
      <c r="AB3519" s="1125"/>
      <c r="AC3519" s="1151"/>
      <c r="AD3519" s="1152"/>
      <c r="AE3519" s="1153"/>
      <c r="AF3519" s="1153"/>
      <c r="AG3519" s="1153"/>
      <c r="AH3519" s="124"/>
      <c r="AI3519" s="124"/>
      <c r="AJ3519" s="124"/>
      <c r="AK3519" s="124"/>
      <c r="AL3519" s="1153"/>
      <c r="AM3519" s="124"/>
      <c r="AN3519" s="124"/>
      <c r="AO3519" s="1153"/>
      <c r="AP3519" s="1161"/>
      <c r="AQ3519" s="1153"/>
      <c r="AR3519" s="1154"/>
      <c r="AS3519" s="1154"/>
      <c r="AT3519" s="1154"/>
      <c r="AU3519" s="1154"/>
      <c r="AV3519" s="1154"/>
      <c r="AW3519" s="1154"/>
      <c r="AX3519" s="1154"/>
      <c r="AY3519" s="1154"/>
      <c r="AZ3519" s="1154"/>
      <c r="BA3519" s="1154"/>
      <c r="BB3519" s="1154"/>
    </row>
    <row r="3520" spans="2:54" ht="15" customHeight="1">
      <c r="B3520" s="1155"/>
      <c r="C3520" s="3016" t="s">
        <v>1112</v>
      </c>
      <c r="D3520" s="3016"/>
      <c r="E3520" s="1146" t="s">
        <v>1127</v>
      </c>
      <c r="F3520" s="1106"/>
      <c r="G3520" s="441" t="s">
        <v>93</v>
      </c>
      <c r="H3520" s="441" t="s">
        <v>1103</v>
      </c>
      <c r="I3520" s="441" t="s">
        <v>1128</v>
      </c>
      <c r="J3520" s="441" t="s">
        <v>112</v>
      </c>
      <c r="K3520" s="1111" t="s">
        <v>1112</v>
      </c>
      <c r="L3520" s="441" t="s">
        <v>1120</v>
      </c>
      <c r="M3520" s="441" t="str">
        <f t="shared" si="212"/>
        <v>&lt;INSERT CONNECTION POINT NAME&gt;</v>
      </c>
      <c r="N3520" s="1111" t="s">
        <v>1113</v>
      </c>
      <c r="O3520" s="1111" t="s">
        <v>1113</v>
      </c>
      <c r="P3520" s="1111"/>
      <c r="Q3520" s="2891"/>
      <c r="R3520" s="2866"/>
      <c r="S3520" s="2866"/>
      <c r="T3520" s="2866"/>
      <c r="U3520" s="2866"/>
      <c r="V3520" s="2866"/>
      <c r="W3520" s="2866"/>
      <c r="X3520" s="2866"/>
      <c r="Y3520" s="2866"/>
      <c r="Z3520" s="2866"/>
      <c r="AA3520" s="2099"/>
      <c r="AB3520" s="1125"/>
      <c r="AC3520" s="1151"/>
      <c r="AD3520" s="1152"/>
      <c r="AE3520" s="1153"/>
      <c r="AF3520" s="1153"/>
      <c r="AG3520" s="1153"/>
      <c r="AH3520" s="124"/>
      <c r="AI3520" s="124"/>
      <c r="AJ3520" s="124"/>
      <c r="AK3520" s="124"/>
      <c r="AL3520" s="1153"/>
      <c r="AM3520" s="124"/>
      <c r="AN3520" s="124"/>
      <c r="AO3520" s="1153"/>
      <c r="AP3520" s="1153"/>
      <c r="AQ3520" s="1153"/>
      <c r="AR3520" s="1154"/>
      <c r="AS3520" s="1154"/>
      <c r="AT3520" s="1154"/>
      <c r="AU3520" s="1154"/>
      <c r="AV3520" s="1154"/>
      <c r="AW3520" s="1154"/>
      <c r="AX3520" s="1154"/>
      <c r="AY3520" s="1154"/>
      <c r="AZ3520" s="1154"/>
      <c r="BA3520" s="1154"/>
      <c r="BB3520" s="1154"/>
    </row>
    <row r="3521" spans="2:54" ht="15" customHeight="1">
      <c r="B3521" s="1155"/>
      <c r="C3521" s="3017"/>
      <c r="D3521" s="3017"/>
      <c r="E3521" s="1146" t="s">
        <v>1130</v>
      </c>
      <c r="F3521" s="1106"/>
      <c r="G3521" s="441" t="s">
        <v>93</v>
      </c>
      <c r="H3521" s="441" t="s">
        <v>1103</v>
      </c>
      <c r="I3521" s="441" t="s">
        <v>1131</v>
      </c>
      <c r="J3521" s="441" t="s">
        <v>112</v>
      </c>
      <c r="K3521" s="1111" t="s">
        <v>1112</v>
      </c>
      <c r="L3521" s="441" t="s">
        <v>1120</v>
      </c>
      <c r="M3521" s="441" t="str">
        <f t="shared" si="212"/>
        <v>&lt;INSERT CONNECTION POINT NAME&gt;</v>
      </c>
      <c r="N3521" s="1111" t="s">
        <v>1113</v>
      </c>
      <c r="O3521" s="1111" t="s">
        <v>1113</v>
      </c>
      <c r="P3521" s="1111"/>
      <c r="Q3521" s="2891"/>
      <c r="R3521" s="2866"/>
      <c r="S3521" s="2866"/>
      <c r="T3521" s="2866"/>
      <c r="U3521" s="2866"/>
      <c r="V3521" s="2866"/>
      <c r="W3521" s="2866"/>
      <c r="X3521" s="2866"/>
      <c r="Y3521" s="2866"/>
      <c r="Z3521" s="2866"/>
      <c r="AA3521" s="2099"/>
      <c r="AB3521" s="1125"/>
      <c r="AC3521" s="1151"/>
      <c r="AD3521" s="1152"/>
      <c r="AE3521" s="1153"/>
      <c r="AF3521" s="1153"/>
      <c r="AG3521" s="1153"/>
      <c r="AH3521" s="124"/>
      <c r="AI3521" s="124"/>
      <c r="AJ3521" s="124"/>
      <c r="AK3521" s="124"/>
      <c r="AL3521" s="1153"/>
      <c r="AM3521" s="124"/>
      <c r="AN3521" s="124"/>
      <c r="AO3521" s="1153"/>
      <c r="AP3521" s="1153"/>
      <c r="AQ3521" s="1153"/>
      <c r="AR3521" s="1154"/>
      <c r="AS3521" s="1154"/>
      <c r="AT3521" s="1154"/>
      <c r="AU3521" s="1154"/>
      <c r="AV3521" s="1154"/>
      <c r="AW3521" s="1154"/>
      <c r="AX3521" s="1154"/>
      <c r="AY3521" s="1154"/>
      <c r="AZ3521" s="1154"/>
      <c r="BA3521" s="1154"/>
      <c r="BB3521" s="1154"/>
    </row>
    <row r="3522" spans="2:54" ht="15" customHeight="1">
      <c r="B3522" s="1155"/>
      <c r="C3522" s="3016" t="s">
        <v>1134</v>
      </c>
      <c r="D3522" s="3016" t="s">
        <v>833</v>
      </c>
      <c r="E3522" s="1146" t="s">
        <v>1127</v>
      </c>
      <c r="F3522" s="1106"/>
      <c r="G3522" s="441" t="s">
        <v>93</v>
      </c>
      <c r="H3522" s="441" t="s">
        <v>1103</v>
      </c>
      <c r="I3522" s="441" t="s">
        <v>1128</v>
      </c>
      <c r="J3522" s="441" t="s">
        <v>112</v>
      </c>
      <c r="K3522" s="1111" t="s">
        <v>1134</v>
      </c>
      <c r="L3522" s="441" t="s">
        <v>1120</v>
      </c>
      <c r="M3522" s="441" t="str">
        <f t="shared" si="212"/>
        <v>&lt;INSERT CONNECTION POINT NAME&gt;</v>
      </c>
      <c r="N3522" s="1111" t="s">
        <v>1115</v>
      </c>
      <c r="O3522" s="1111" t="s">
        <v>833</v>
      </c>
      <c r="P3522" s="1111"/>
      <c r="Q3522" s="2892"/>
      <c r="R3522" s="2096"/>
      <c r="S3522" s="2870"/>
      <c r="T3522" s="2870"/>
      <c r="U3522" s="2870"/>
      <c r="V3522" s="2870"/>
      <c r="W3522" s="2870"/>
      <c r="X3522" s="2870"/>
      <c r="Y3522" s="2870"/>
      <c r="Z3522" s="2870"/>
      <c r="AA3522" s="2871"/>
      <c r="AB3522" s="1125"/>
      <c r="AC3522" s="1151"/>
      <c r="AD3522" s="1152"/>
      <c r="AE3522" s="1153"/>
      <c r="AF3522" s="1153"/>
      <c r="AG3522" s="1153"/>
      <c r="AH3522" s="124"/>
      <c r="AI3522" s="124"/>
      <c r="AJ3522" s="124"/>
      <c r="AK3522" s="124"/>
      <c r="AL3522" s="1153"/>
      <c r="AM3522" s="124"/>
      <c r="AN3522" s="124"/>
      <c r="AO3522" s="1153"/>
      <c r="AP3522" s="1153"/>
      <c r="AQ3522" s="1153"/>
      <c r="AR3522" s="1154"/>
      <c r="AS3522" s="1154"/>
      <c r="AT3522" s="1154"/>
      <c r="AU3522" s="1154"/>
      <c r="AV3522" s="1154"/>
      <c r="AW3522" s="1154"/>
      <c r="AX3522" s="1154"/>
      <c r="AY3522" s="1154"/>
      <c r="AZ3522" s="1154"/>
      <c r="BA3522" s="1154"/>
      <c r="BB3522" s="1154"/>
    </row>
    <row r="3523" spans="2:54" ht="15" customHeight="1">
      <c r="B3523" s="1155"/>
      <c r="C3523" s="3017"/>
      <c r="D3523" s="3017"/>
      <c r="E3523" s="1146" t="s">
        <v>1130</v>
      </c>
      <c r="F3523" s="1106"/>
      <c r="G3523" s="441" t="s">
        <v>93</v>
      </c>
      <c r="H3523" s="441" t="s">
        <v>1103</v>
      </c>
      <c r="I3523" s="441" t="s">
        <v>1131</v>
      </c>
      <c r="J3523" s="441" t="s">
        <v>112</v>
      </c>
      <c r="K3523" s="1111" t="s">
        <v>1134</v>
      </c>
      <c r="L3523" s="441" t="s">
        <v>1120</v>
      </c>
      <c r="M3523" s="441" t="str">
        <f t="shared" si="212"/>
        <v>&lt;INSERT CONNECTION POINT NAME&gt;</v>
      </c>
      <c r="N3523" s="1111" t="s">
        <v>1115</v>
      </c>
      <c r="O3523" s="1111" t="s">
        <v>833</v>
      </c>
      <c r="P3523" s="1111"/>
      <c r="Q3523" s="2892"/>
      <c r="R3523" s="2096"/>
      <c r="S3523" s="2870"/>
      <c r="T3523" s="2870"/>
      <c r="U3523" s="2870"/>
      <c r="V3523" s="2870"/>
      <c r="W3523" s="2870"/>
      <c r="X3523" s="2870"/>
      <c r="Y3523" s="2870"/>
      <c r="Z3523" s="2870"/>
      <c r="AA3523" s="2871"/>
      <c r="AB3523" s="1125"/>
      <c r="AC3523" s="1151"/>
      <c r="AD3523" s="1152"/>
      <c r="AE3523" s="1153"/>
      <c r="AF3523" s="1153"/>
      <c r="AG3523" s="1153"/>
      <c r="AH3523" s="124"/>
      <c r="AI3523" s="124"/>
      <c r="AJ3523" s="124"/>
      <c r="AK3523" s="124"/>
      <c r="AL3523" s="1153"/>
      <c r="AM3523" s="124"/>
      <c r="AN3523" s="124"/>
      <c r="AO3523" s="1153"/>
      <c r="AP3523" s="1153"/>
      <c r="AQ3523" s="1153"/>
      <c r="AR3523" s="1154"/>
      <c r="AS3523" s="1154"/>
      <c r="AT3523" s="1154"/>
      <c r="AU3523" s="1154"/>
      <c r="AV3523" s="1154"/>
      <c r="AW3523" s="1154"/>
      <c r="AX3523" s="1154"/>
      <c r="AY3523" s="1154"/>
      <c r="AZ3523" s="1154"/>
      <c r="BA3523" s="1154"/>
      <c r="BB3523" s="1154"/>
    </row>
    <row r="3524" spans="2:54" ht="15" customHeight="1">
      <c r="B3524" s="1155"/>
      <c r="C3524" s="3016" t="s">
        <v>1135</v>
      </c>
      <c r="D3524" s="3016" t="s">
        <v>833</v>
      </c>
      <c r="E3524" s="1146" t="s">
        <v>1127</v>
      </c>
      <c r="F3524" s="1106"/>
      <c r="G3524" s="441" t="s">
        <v>93</v>
      </c>
      <c r="H3524" s="441" t="s">
        <v>1103</v>
      </c>
      <c r="I3524" s="441" t="s">
        <v>1128</v>
      </c>
      <c r="J3524" s="441" t="s">
        <v>112</v>
      </c>
      <c r="K3524" s="1111" t="s">
        <v>1135</v>
      </c>
      <c r="L3524" s="441" t="s">
        <v>1120</v>
      </c>
      <c r="M3524" s="441" t="str">
        <f t="shared" si="212"/>
        <v>&lt;INSERT CONNECTION POINT NAME&gt;</v>
      </c>
      <c r="N3524" s="1111" t="s">
        <v>1106</v>
      </c>
      <c r="O3524" s="1111" t="s">
        <v>833</v>
      </c>
      <c r="P3524" s="1111"/>
      <c r="Q3524" s="2892"/>
      <c r="R3524" s="2096"/>
      <c r="S3524" s="2870"/>
      <c r="T3524" s="2870"/>
      <c r="U3524" s="2870"/>
      <c r="V3524" s="2870"/>
      <c r="W3524" s="2870"/>
      <c r="X3524" s="2870"/>
      <c r="Y3524" s="2870"/>
      <c r="Z3524" s="2870"/>
      <c r="AA3524" s="2871"/>
      <c r="AB3524" s="1125"/>
      <c r="AC3524" s="1151"/>
      <c r="AD3524" s="1152"/>
      <c r="AE3524" s="1153"/>
      <c r="AF3524" s="1153"/>
      <c r="AG3524" s="1153"/>
      <c r="AH3524" s="124"/>
      <c r="AI3524" s="124"/>
      <c r="AJ3524" s="124"/>
      <c r="AK3524" s="124"/>
      <c r="AL3524" s="1153"/>
      <c r="AM3524" s="124"/>
      <c r="AN3524" s="124"/>
      <c r="AO3524" s="1153"/>
      <c r="AP3524" s="1153"/>
      <c r="AQ3524" s="1153"/>
      <c r="AR3524" s="1154"/>
      <c r="AS3524" s="1154"/>
      <c r="AT3524" s="1154"/>
      <c r="AU3524" s="1154"/>
      <c r="AV3524" s="1154"/>
      <c r="AW3524" s="1154"/>
      <c r="AX3524" s="1154"/>
      <c r="AY3524" s="1154"/>
      <c r="AZ3524" s="1154"/>
      <c r="BA3524" s="1154"/>
      <c r="BB3524" s="1154"/>
    </row>
    <row r="3525" spans="2:54" ht="15" customHeight="1">
      <c r="B3525" s="1155"/>
      <c r="C3525" s="3017"/>
      <c r="D3525" s="3017"/>
      <c r="E3525" s="1146" t="s">
        <v>1130</v>
      </c>
      <c r="F3525" s="1106"/>
      <c r="G3525" s="441" t="s">
        <v>93</v>
      </c>
      <c r="H3525" s="441" t="s">
        <v>1103</v>
      </c>
      <c r="I3525" s="441" t="s">
        <v>1131</v>
      </c>
      <c r="J3525" s="441" t="s">
        <v>112</v>
      </c>
      <c r="K3525" s="1111" t="s">
        <v>1135</v>
      </c>
      <c r="L3525" s="441" t="s">
        <v>1120</v>
      </c>
      <c r="M3525" s="441" t="str">
        <f t="shared" si="212"/>
        <v>&lt;INSERT CONNECTION POINT NAME&gt;</v>
      </c>
      <c r="N3525" s="1111" t="s">
        <v>1106</v>
      </c>
      <c r="O3525" s="1111" t="s">
        <v>833</v>
      </c>
      <c r="P3525" s="1111"/>
      <c r="Q3525" s="2892"/>
      <c r="R3525" s="2096"/>
      <c r="S3525" s="2870"/>
      <c r="T3525" s="2870"/>
      <c r="U3525" s="2870"/>
      <c r="V3525" s="2870"/>
      <c r="W3525" s="2870"/>
      <c r="X3525" s="2870"/>
      <c r="Y3525" s="2870"/>
      <c r="Z3525" s="2870"/>
      <c r="AA3525" s="2871"/>
      <c r="AB3525" s="1125"/>
      <c r="AC3525" s="1151"/>
      <c r="AD3525" s="1152"/>
      <c r="AE3525" s="1153"/>
      <c r="AF3525" s="1153"/>
      <c r="AG3525" s="1153"/>
      <c r="AH3525" s="124"/>
      <c r="AI3525" s="124"/>
      <c r="AJ3525" s="124"/>
      <c r="AK3525" s="124"/>
      <c r="AL3525" s="1153"/>
      <c r="AM3525" s="124"/>
      <c r="AN3525" s="124"/>
      <c r="AO3525" s="1153"/>
      <c r="AP3525" s="1153"/>
      <c r="AQ3525" s="1153"/>
      <c r="AR3525" s="1154"/>
      <c r="AS3525" s="1154"/>
      <c r="AT3525" s="1154"/>
      <c r="AU3525" s="1154"/>
      <c r="AV3525" s="1154"/>
      <c r="AW3525" s="1154"/>
      <c r="AX3525" s="1154"/>
      <c r="AY3525" s="1154"/>
      <c r="AZ3525" s="1154"/>
      <c r="BA3525" s="1154"/>
      <c r="BB3525" s="1154"/>
    </row>
    <row r="3526" spans="2:54" ht="15" customHeight="1">
      <c r="B3526" s="1155"/>
      <c r="C3526" s="3016" t="s">
        <v>1135</v>
      </c>
      <c r="D3526" s="3016" t="s">
        <v>842</v>
      </c>
      <c r="E3526" s="1146" t="s">
        <v>1127</v>
      </c>
      <c r="F3526" s="1106"/>
      <c r="G3526" s="441" t="s">
        <v>93</v>
      </c>
      <c r="H3526" s="441" t="s">
        <v>1103</v>
      </c>
      <c r="I3526" s="441" t="s">
        <v>1128</v>
      </c>
      <c r="J3526" s="441" t="s">
        <v>112</v>
      </c>
      <c r="K3526" s="1111" t="s">
        <v>1135</v>
      </c>
      <c r="L3526" s="441" t="s">
        <v>1120</v>
      </c>
      <c r="M3526" s="441" t="str">
        <f t="shared" si="212"/>
        <v>&lt;INSERT CONNECTION POINT NAME&gt;</v>
      </c>
      <c r="N3526" s="1111" t="s">
        <v>1106</v>
      </c>
      <c r="O3526" s="1111" t="s">
        <v>842</v>
      </c>
      <c r="P3526" s="1111"/>
      <c r="Q3526" s="2892"/>
      <c r="R3526" s="2096"/>
      <c r="S3526" s="2870"/>
      <c r="T3526" s="2870"/>
      <c r="U3526" s="2870"/>
      <c r="V3526" s="2870"/>
      <c r="W3526" s="2870"/>
      <c r="X3526" s="2870"/>
      <c r="Y3526" s="2870"/>
      <c r="Z3526" s="2870"/>
      <c r="AA3526" s="2871"/>
      <c r="AB3526" s="1125"/>
      <c r="AC3526" s="1151"/>
      <c r="AD3526" s="1152"/>
      <c r="AE3526" s="1153"/>
      <c r="AF3526" s="1153"/>
      <c r="AG3526" s="1153"/>
      <c r="AH3526" s="124"/>
      <c r="AI3526" s="124"/>
      <c r="AJ3526" s="124"/>
      <c r="AK3526" s="124"/>
      <c r="AL3526" s="1153"/>
      <c r="AM3526" s="124"/>
      <c r="AN3526" s="124"/>
      <c r="AO3526" s="1153"/>
      <c r="AP3526" s="1153"/>
      <c r="AQ3526" s="1153"/>
      <c r="AR3526" s="1154"/>
      <c r="AS3526" s="1154"/>
      <c r="AT3526" s="1154"/>
      <c r="AU3526" s="1154"/>
      <c r="AV3526" s="1154"/>
      <c r="AW3526" s="1154"/>
      <c r="AX3526" s="1154"/>
      <c r="AY3526" s="1154"/>
      <c r="AZ3526" s="1154"/>
      <c r="BA3526" s="1154"/>
      <c r="BB3526" s="1154"/>
    </row>
    <row r="3527" spans="2:54" ht="15" customHeight="1">
      <c r="B3527" s="1155"/>
      <c r="C3527" s="3017"/>
      <c r="D3527" s="3017"/>
      <c r="E3527" s="1146" t="s">
        <v>1130</v>
      </c>
      <c r="F3527" s="1106"/>
      <c r="G3527" s="441" t="s">
        <v>93</v>
      </c>
      <c r="H3527" s="441" t="s">
        <v>1103</v>
      </c>
      <c r="I3527" s="441" t="s">
        <v>1131</v>
      </c>
      <c r="J3527" s="441" t="s">
        <v>112</v>
      </c>
      <c r="K3527" s="1111" t="s">
        <v>1135</v>
      </c>
      <c r="L3527" s="441" t="s">
        <v>1120</v>
      </c>
      <c r="M3527" s="441" t="str">
        <f t="shared" si="212"/>
        <v>&lt;INSERT CONNECTION POINT NAME&gt;</v>
      </c>
      <c r="N3527" s="1111" t="s">
        <v>1106</v>
      </c>
      <c r="O3527" s="1111" t="s">
        <v>842</v>
      </c>
      <c r="P3527" s="1111"/>
      <c r="Q3527" s="2892"/>
      <c r="R3527" s="2096"/>
      <c r="S3527" s="2870"/>
      <c r="T3527" s="2870"/>
      <c r="U3527" s="2870"/>
      <c r="V3527" s="2870"/>
      <c r="W3527" s="2870"/>
      <c r="X3527" s="2870"/>
      <c r="Y3527" s="2870"/>
      <c r="Z3527" s="2870"/>
      <c r="AA3527" s="2871"/>
      <c r="AB3527" s="1125"/>
      <c r="AC3527" s="1151"/>
      <c r="AD3527" s="1152"/>
      <c r="AE3527" s="1153"/>
      <c r="AF3527" s="1153"/>
      <c r="AG3527" s="1153"/>
      <c r="AH3527" s="124"/>
      <c r="AI3527" s="124"/>
      <c r="AJ3527" s="124"/>
      <c r="AK3527" s="124"/>
      <c r="AL3527" s="1153"/>
      <c r="AM3527" s="124"/>
      <c r="AN3527" s="124"/>
      <c r="AO3527" s="1153"/>
      <c r="AP3527" s="1153"/>
      <c r="AQ3527" s="1153"/>
      <c r="AR3527" s="1154"/>
      <c r="AS3527" s="1154"/>
      <c r="AT3527" s="1154"/>
      <c r="AU3527" s="1154"/>
      <c r="AV3527" s="1154"/>
      <c r="AW3527" s="1154"/>
      <c r="AX3527" s="1154"/>
      <c r="AY3527" s="1154"/>
      <c r="AZ3527" s="1154"/>
      <c r="BA3527" s="1154"/>
      <c r="BB3527" s="1154"/>
    </row>
    <row r="3528" spans="2:54" ht="15" customHeight="1">
      <c r="B3528" s="1155"/>
      <c r="C3528" s="3016" t="s">
        <v>1136</v>
      </c>
      <c r="D3528" s="3016" t="s">
        <v>833</v>
      </c>
      <c r="E3528" s="1146" t="s">
        <v>1127</v>
      </c>
      <c r="F3528" s="1106"/>
      <c r="G3528" s="441" t="s">
        <v>93</v>
      </c>
      <c r="H3528" s="441" t="s">
        <v>1103</v>
      </c>
      <c r="I3528" s="441" t="s">
        <v>1128</v>
      </c>
      <c r="J3528" s="441" t="s">
        <v>112</v>
      </c>
      <c r="K3528" s="1111" t="s">
        <v>1136</v>
      </c>
      <c r="L3528" s="441" t="s">
        <v>1120</v>
      </c>
      <c r="M3528" s="441" t="str">
        <f t="shared" si="212"/>
        <v>&lt;INSERT CONNECTION POINT NAME&gt;</v>
      </c>
      <c r="N3528" s="1111" t="s">
        <v>1106</v>
      </c>
      <c r="O3528" s="1111" t="s">
        <v>833</v>
      </c>
      <c r="P3528" s="1111"/>
      <c r="Q3528" s="2892"/>
      <c r="R3528" s="2096"/>
      <c r="S3528" s="2870"/>
      <c r="T3528" s="2870"/>
      <c r="U3528" s="2870"/>
      <c r="V3528" s="2870"/>
      <c r="W3528" s="2870"/>
      <c r="X3528" s="2870"/>
      <c r="Y3528" s="2870"/>
      <c r="Z3528" s="2870"/>
      <c r="AA3528" s="2871"/>
      <c r="AB3528" s="1125"/>
      <c r="AC3528" s="1151"/>
      <c r="AD3528" s="1152"/>
      <c r="AE3528" s="1153"/>
      <c r="AF3528" s="1153"/>
      <c r="AG3528" s="1153"/>
      <c r="AH3528" s="124"/>
      <c r="AI3528" s="124"/>
      <c r="AJ3528" s="124"/>
      <c r="AK3528" s="124"/>
      <c r="AL3528" s="1153"/>
      <c r="AM3528" s="124"/>
      <c r="AN3528" s="124"/>
      <c r="AO3528" s="1153"/>
      <c r="AP3528" s="1153"/>
      <c r="AQ3528" s="1153"/>
      <c r="AR3528" s="1154"/>
      <c r="AS3528" s="1154"/>
      <c r="AT3528" s="1154"/>
      <c r="AU3528" s="1154"/>
      <c r="AV3528" s="1154"/>
      <c r="AW3528" s="1154"/>
      <c r="AX3528" s="1154"/>
      <c r="AY3528" s="1154"/>
      <c r="AZ3528" s="1154"/>
      <c r="BA3528" s="1154"/>
      <c r="BB3528" s="1154"/>
    </row>
    <row r="3529" spans="2:54" ht="15" customHeight="1">
      <c r="B3529" s="1155"/>
      <c r="C3529" s="3017"/>
      <c r="D3529" s="3017"/>
      <c r="E3529" s="1146" t="s">
        <v>1130</v>
      </c>
      <c r="F3529" s="1106"/>
      <c r="G3529" s="441" t="s">
        <v>93</v>
      </c>
      <c r="H3529" s="441" t="s">
        <v>1103</v>
      </c>
      <c r="I3529" s="441" t="s">
        <v>1131</v>
      </c>
      <c r="J3529" s="441" t="s">
        <v>112</v>
      </c>
      <c r="K3529" s="1111" t="s">
        <v>1136</v>
      </c>
      <c r="L3529" s="441" t="s">
        <v>1120</v>
      </c>
      <c r="M3529" s="441" t="str">
        <f t="shared" si="212"/>
        <v>&lt;INSERT CONNECTION POINT NAME&gt;</v>
      </c>
      <c r="N3529" s="1111" t="s">
        <v>1106</v>
      </c>
      <c r="O3529" s="1111" t="s">
        <v>833</v>
      </c>
      <c r="P3529" s="1111"/>
      <c r="Q3529" s="2100"/>
      <c r="R3529" s="2101"/>
      <c r="S3529" s="2102"/>
      <c r="T3529" s="2102"/>
      <c r="U3529" s="2102"/>
      <c r="V3529" s="2102"/>
      <c r="W3529" s="2102"/>
      <c r="X3529" s="2102"/>
      <c r="Y3529" s="2102"/>
      <c r="Z3529" s="2102"/>
      <c r="AA3529" s="2103"/>
      <c r="AB3529" s="1125"/>
      <c r="AC3529" s="1151"/>
      <c r="AD3529" s="1152"/>
      <c r="AE3529" s="1153"/>
      <c r="AF3529" s="1153"/>
      <c r="AG3529" s="1153"/>
      <c r="AH3529" s="124"/>
      <c r="AI3529" s="124"/>
      <c r="AJ3529" s="124"/>
      <c r="AK3529" s="124"/>
      <c r="AL3529" s="1153"/>
      <c r="AM3529" s="124"/>
      <c r="AN3529" s="124"/>
      <c r="AO3529" s="1153"/>
      <c r="AP3529" s="1153"/>
      <c r="AQ3529" s="1153"/>
      <c r="AR3529" s="1154"/>
      <c r="AS3529" s="1154"/>
      <c r="AT3529" s="1154"/>
      <c r="AU3529" s="1154"/>
      <c r="AV3529" s="1154"/>
      <c r="AW3529" s="1154"/>
      <c r="AX3529" s="1154"/>
      <c r="AY3529" s="1154"/>
      <c r="AZ3529" s="1154"/>
      <c r="BA3529" s="1154"/>
      <c r="BB3529" s="1154"/>
    </row>
    <row r="3530" spans="2:54" ht="15" customHeight="1">
      <c r="B3530" s="1155"/>
      <c r="C3530" s="3016" t="s">
        <v>1136</v>
      </c>
      <c r="D3530" s="3016" t="s">
        <v>842</v>
      </c>
      <c r="E3530" s="1146" t="s">
        <v>1127</v>
      </c>
      <c r="F3530" s="1106"/>
      <c r="G3530" s="441" t="s">
        <v>93</v>
      </c>
      <c r="H3530" s="441" t="s">
        <v>1103</v>
      </c>
      <c r="I3530" s="441" t="s">
        <v>1128</v>
      </c>
      <c r="J3530" s="441" t="s">
        <v>112</v>
      </c>
      <c r="K3530" s="1111" t="s">
        <v>1136</v>
      </c>
      <c r="L3530" s="441" t="s">
        <v>1120</v>
      </c>
      <c r="M3530" s="441" t="str">
        <f t="shared" si="212"/>
        <v>&lt;INSERT CONNECTION POINT NAME&gt;</v>
      </c>
      <c r="N3530" s="1111" t="s">
        <v>1106</v>
      </c>
      <c r="O3530" s="1111" t="s">
        <v>842</v>
      </c>
      <c r="P3530" s="1111"/>
      <c r="Q3530" s="2100"/>
      <c r="R3530" s="2101"/>
      <c r="S3530" s="2102"/>
      <c r="T3530" s="2102"/>
      <c r="U3530" s="2102"/>
      <c r="V3530" s="2102"/>
      <c r="W3530" s="2102"/>
      <c r="X3530" s="2102"/>
      <c r="Y3530" s="2102"/>
      <c r="Z3530" s="2102"/>
      <c r="AA3530" s="2103"/>
      <c r="AB3530" s="1125"/>
      <c r="AC3530" s="1151"/>
      <c r="AD3530" s="1152"/>
      <c r="AE3530" s="1153"/>
      <c r="AF3530" s="1153"/>
      <c r="AG3530" s="1153"/>
      <c r="AH3530" s="124"/>
      <c r="AI3530" s="124"/>
      <c r="AJ3530" s="124"/>
      <c r="AK3530" s="124"/>
      <c r="AL3530" s="1153"/>
      <c r="AM3530" s="124"/>
      <c r="AN3530" s="124"/>
      <c r="AO3530" s="1153"/>
      <c r="AP3530" s="1153"/>
      <c r="AQ3530" s="1153"/>
      <c r="AR3530" s="1154"/>
      <c r="AS3530" s="1154"/>
      <c r="AT3530" s="1154"/>
      <c r="AU3530" s="1154"/>
      <c r="AV3530" s="1154"/>
      <c r="AW3530" s="1154"/>
      <c r="AX3530" s="1154"/>
      <c r="AY3530" s="1154"/>
      <c r="AZ3530" s="1154"/>
      <c r="BA3530" s="1154"/>
      <c r="BB3530" s="1154"/>
    </row>
    <row r="3531" spans="2:54" ht="15" customHeight="1" thickBot="1">
      <c r="B3531" s="2872"/>
      <c r="C3531" s="3018"/>
      <c r="D3531" s="3018"/>
      <c r="E3531" s="2873" t="s">
        <v>1130</v>
      </c>
      <c r="F3531" s="1106"/>
      <c r="G3531" s="441" t="s">
        <v>93</v>
      </c>
      <c r="H3531" s="441" t="s">
        <v>1103</v>
      </c>
      <c r="I3531" s="441" t="s">
        <v>1131</v>
      </c>
      <c r="J3531" s="441" t="s">
        <v>112</v>
      </c>
      <c r="K3531" s="1111" t="s">
        <v>1136</v>
      </c>
      <c r="L3531" s="441" t="s">
        <v>1120</v>
      </c>
      <c r="M3531" s="441" t="str">
        <f t="shared" si="212"/>
        <v>&lt;INSERT CONNECTION POINT NAME&gt;</v>
      </c>
      <c r="N3531" s="1111" t="s">
        <v>1106</v>
      </c>
      <c r="O3531" s="1111" t="s">
        <v>842</v>
      </c>
      <c r="P3531" s="1111"/>
      <c r="Q3531" s="2893"/>
      <c r="R3531" s="2894"/>
      <c r="S3531" s="2877"/>
      <c r="T3531" s="2877"/>
      <c r="U3531" s="2877"/>
      <c r="V3531" s="2877"/>
      <c r="W3531" s="2877"/>
      <c r="X3531" s="2877"/>
      <c r="Y3531" s="2877"/>
      <c r="Z3531" s="2877"/>
      <c r="AA3531" s="2878"/>
      <c r="AB3531" s="1162"/>
      <c r="AC3531" s="1151"/>
      <c r="AD3531" s="1152"/>
      <c r="AE3531" s="1153"/>
      <c r="AF3531" s="1153"/>
      <c r="AG3531" s="1153"/>
      <c r="AH3531" s="124"/>
      <c r="AI3531" s="124"/>
      <c r="AJ3531" s="124"/>
      <c r="AK3531" s="124"/>
      <c r="AL3531" s="1153"/>
      <c r="AM3531" s="124"/>
      <c r="AN3531" s="124"/>
      <c r="AO3531" s="1153"/>
      <c r="AP3531" s="1153"/>
      <c r="AQ3531" s="1153"/>
      <c r="AR3531" s="1154"/>
      <c r="AS3531" s="1154"/>
      <c r="AT3531" s="1154"/>
      <c r="AU3531" s="1154"/>
      <c r="AV3531" s="1154"/>
      <c r="AW3531" s="1154"/>
      <c r="AX3531" s="1154"/>
      <c r="AY3531" s="1154"/>
      <c r="AZ3531" s="1154"/>
      <c r="BA3531" s="1154"/>
      <c r="BB3531" s="1154"/>
    </row>
    <row r="3532" spans="2:54" ht="15" customHeight="1">
      <c r="B3532" s="1145" t="s">
        <v>1125</v>
      </c>
      <c r="C3532" s="3019" t="s">
        <v>1126</v>
      </c>
      <c r="D3532" s="3019" t="s">
        <v>842</v>
      </c>
      <c r="E3532" s="1146" t="s">
        <v>1127</v>
      </c>
      <c r="F3532" s="1106"/>
      <c r="G3532" s="441" t="s">
        <v>93</v>
      </c>
      <c r="H3532" s="441" t="s">
        <v>1103</v>
      </c>
      <c r="I3532" s="441" t="s">
        <v>1128</v>
      </c>
      <c r="J3532" s="441" t="s">
        <v>112</v>
      </c>
      <c r="K3532" s="441" t="s">
        <v>1126</v>
      </c>
      <c r="L3532" s="441" t="s">
        <v>1120</v>
      </c>
      <c r="M3532" s="441" t="str">
        <f t="shared" ref="M3532" si="215">B3532</f>
        <v>&lt;INSERT CONNECTION POINT NAME&gt;</v>
      </c>
      <c r="N3532" s="441" t="s">
        <v>1129</v>
      </c>
      <c r="O3532" s="441" t="s">
        <v>842</v>
      </c>
      <c r="P3532" s="1111"/>
      <c r="Q3532" s="1147"/>
      <c r="R3532" s="1148"/>
      <c r="S3532" s="1149"/>
      <c r="T3532" s="1149"/>
      <c r="U3532" s="1149"/>
      <c r="V3532" s="1149"/>
      <c r="W3532" s="1149"/>
      <c r="X3532" s="1149"/>
      <c r="Y3532" s="1149"/>
      <c r="Z3532" s="1149"/>
      <c r="AA3532" s="1150"/>
      <c r="AB3532" s="1125"/>
      <c r="AC3532" s="1151"/>
      <c r="AD3532" s="1152"/>
      <c r="AE3532" s="1153"/>
      <c r="AF3532" s="1153"/>
      <c r="AG3532" s="1153"/>
      <c r="AH3532" s="124"/>
      <c r="AI3532" s="124"/>
      <c r="AJ3532" s="124"/>
      <c r="AK3532" s="124"/>
      <c r="AL3532" s="124"/>
      <c r="AM3532" s="124"/>
      <c r="AN3532" s="124"/>
      <c r="AO3532" s="124"/>
      <c r="AP3532" s="124"/>
      <c r="AQ3532" s="1153"/>
      <c r="AR3532" s="1154"/>
      <c r="AS3532" s="1154"/>
      <c r="AT3532" s="1154"/>
      <c r="AU3532" s="1154"/>
      <c r="AV3532" s="1154"/>
      <c r="AW3532" s="1154"/>
      <c r="AX3532" s="1154"/>
      <c r="AY3532" s="1154"/>
      <c r="AZ3532" s="1154"/>
      <c r="BA3532" s="1154"/>
      <c r="BB3532" s="1154"/>
    </row>
    <row r="3533" spans="2:54" ht="15" customHeight="1">
      <c r="B3533" s="1155"/>
      <c r="C3533" s="3017"/>
      <c r="D3533" s="3017"/>
      <c r="E3533" s="1146" t="s">
        <v>1130</v>
      </c>
      <c r="F3533" s="1106"/>
      <c r="G3533" s="441" t="s">
        <v>93</v>
      </c>
      <c r="H3533" s="441" t="s">
        <v>1103</v>
      </c>
      <c r="I3533" s="441" t="s">
        <v>1131</v>
      </c>
      <c r="J3533" s="441" t="s">
        <v>112</v>
      </c>
      <c r="K3533" s="441" t="s">
        <v>1126</v>
      </c>
      <c r="L3533" s="441" t="s">
        <v>1120</v>
      </c>
      <c r="M3533" s="441" t="str">
        <f t="shared" ref="M3533:M3596" si="216">M3532</f>
        <v>&lt;INSERT CONNECTION POINT NAME&gt;</v>
      </c>
      <c r="N3533" s="441" t="s">
        <v>1129</v>
      </c>
      <c r="O3533" s="441" t="s">
        <v>842</v>
      </c>
      <c r="P3533" s="1111"/>
      <c r="Q3533" s="1156"/>
      <c r="R3533" s="1157"/>
      <c r="S3533" s="1158"/>
      <c r="T3533" s="1158"/>
      <c r="U3533" s="1158"/>
      <c r="V3533" s="1158"/>
      <c r="W3533" s="1158"/>
      <c r="X3533" s="1158"/>
      <c r="Y3533" s="1158"/>
      <c r="Z3533" s="1158"/>
      <c r="AA3533" s="1159"/>
      <c r="AB3533" s="1125"/>
      <c r="AC3533" s="1151"/>
      <c r="AD3533" s="1152"/>
      <c r="AE3533" s="1153"/>
      <c r="AF3533" s="1153"/>
      <c r="AG3533" s="1153"/>
      <c r="AH3533" s="124"/>
      <c r="AI3533" s="124"/>
      <c r="AJ3533" s="124"/>
      <c r="AK3533" s="124"/>
      <c r="AL3533" s="124"/>
      <c r="AM3533" s="124"/>
      <c r="AN3533" s="124"/>
      <c r="AO3533" s="124"/>
      <c r="AP3533" s="124"/>
      <c r="AQ3533" s="1153"/>
      <c r="AR3533" s="1154"/>
      <c r="AS3533" s="1154"/>
      <c r="AT3533" s="1154"/>
      <c r="AU3533" s="1154"/>
      <c r="AV3533" s="1154"/>
      <c r="AW3533" s="1154"/>
      <c r="AX3533" s="1154"/>
      <c r="AY3533" s="1154"/>
      <c r="AZ3533" s="1154"/>
      <c r="BA3533" s="1154"/>
      <c r="BB3533" s="1154"/>
    </row>
    <row r="3534" spans="2:54" ht="15" customHeight="1">
      <c r="B3534" s="1155"/>
      <c r="C3534" s="3016" t="s">
        <v>1132</v>
      </c>
      <c r="D3534" s="3016" t="s">
        <v>833</v>
      </c>
      <c r="E3534" s="1146" t="s">
        <v>1127</v>
      </c>
      <c r="F3534" s="1106"/>
      <c r="G3534" s="441" t="s">
        <v>93</v>
      </c>
      <c r="H3534" s="441" t="s">
        <v>1103</v>
      </c>
      <c r="I3534" s="441" t="s">
        <v>1128</v>
      </c>
      <c r="J3534" s="441" t="s">
        <v>112</v>
      </c>
      <c r="K3534" s="1111" t="s">
        <v>1132</v>
      </c>
      <c r="L3534" s="441" t="s">
        <v>1120</v>
      </c>
      <c r="M3534" s="441" t="str">
        <f t="shared" si="216"/>
        <v>&lt;INSERT CONNECTION POINT NAME&gt;</v>
      </c>
      <c r="N3534" s="1111" t="s">
        <v>1106</v>
      </c>
      <c r="O3534" s="1111" t="s">
        <v>833</v>
      </c>
      <c r="P3534" s="1111"/>
      <c r="Q3534" s="2850"/>
      <c r="R3534" s="2097"/>
      <c r="S3534" s="2851"/>
      <c r="T3534" s="2851"/>
      <c r="U3534" s="2851"/>
      <c r="V3534" s="2851"/>
      <c r="W3534" s="2852"/>
      <c r="X3534" s="2852"/>
      <c r="Y3534" s="2852"/>
      <c r="Z3534" s="2852"/>
      <c r="AA3534" s="2853"/>
      <c r="AB3534" s="1125"/>
      <c r="AC3534" s="1151"/>
      <c r="AD3534" s="1152"/>
      <c r="AE3534" s="1153"/>
      <c r="AF3534" s="1153"/>
      <c r="AG3534" s="1153"/>
      <c r="AH3534" s="124"/>
      <c r="AI3534" s="124"/>
      <c r="AJ3534" s="124"/>
      <c r="AK3534" s="124"/>
      <c r="AL3534" s="1153"/>
      <c r="AM3534" s="124"/>
      <c r="AN3534" s="124"/>
      <c r="AO3534" s="1153"/>
      <c r="AP3534" s="1153"/>
      <c r="AQ3534" s="1153"/>
      <c r="AR3534" s="1154"/>
      <c r="AS3534" s="1154"/>
      <c r="AT3534" s="1154"/>
      <c r="AU3534" s="1160"/>
      <c r="AV3534" s="1154"/>
      <c r="AW3534" s="1154"/>
      <c r="AX3534" s="1154"/>
      <c r="AY3534" s="1154"/>
      <c r="AZ3534" s="1154"/>
      <c r="BA3534" s="1154"/>
      <c r="BB3534" s="1154"/>
    </row>
    <row r="3535" spans="2:54" ht="15" customHeight="1">
      <c r="B3535" s="1155"/>
      <c r="C3535" s="3017"/>
      <c r="D3535" s="3017"/>
      <c r="E3535" s="1146" t="s">
        <v>1130</v>
      </c>
      <c r="F3535" s="1106"/>
      <c r="G3535" s="441" t="s">
        <v>93</v>
      </c>
      <c r="H3535" s="441" t="s">
        <v>1103</v>
      </c>
      <c r="I3535" s="441" t="s">
        <v>1131</v>
      </c>
      <c r="J3535" s="441" t="s">
        <v>112</v>
      </c>
      <c r="K3535" s="1111" t="s">
        <v>1132</v>
      </c>
      <c r="L3535" s="441" t="s">
        <v>1120</v>
      </c>
      <c r="M3535" s="441" t="str">
        <f t="shared" si="216"/>
        <v>&lt;INSERT CONNECTION POINT NAME&gt;</v>
      </c>
      <c r="N3535" s="1111" t="s">
        <v>1106</v>
      </c>
      <c r="O3535" s="1111" t="s">
        <v>833</v>
      </c>
      <c r="P3535" s="1111"/>
      <c r="Q3535" s="2850"/>
      <c r="R3535" s="2097"/>
      <c r="S3535" s="2851"/>
      <c r="T3535" s="2851"/>
      <c r="U3535" s="2851"/>
      <c r="V3535" s="2851"/>
      <c r="W3535" s="2852"/>
      <c r="X3535" s="2852"/>
      <c r="Y3535" s="2852"/>
      <c r="Z3535" s="2852"/>
      <c r="AA3535" s="2853"/>
      <c r="AB3535" s="1125"/>
      <c r="AC3535" s="1151"/>
      <c r="AD3535" s="1152"/>
      <c r="AE3535" s="1153"/>
      <c r="AF3535" s="1153"/>
      <c r="AG3535" s="1153"/>
      <c r="AH3535" s="124"/>
      <c r="AI3535" s="124"/>
      <c r="AJ3535" s="124"/>
      <c r="AK3535" s="124"/>
      <c r="AL3535" s="1153"/>
      <c r="AM3535" s="124"/>
      <c r="AN3535" s="124"/>
      <c r="AO3535" s="1153"/>
      <c r="AP3535" s="1153"/>
      <c r="AQ3535" s="1153"/>
      <c r="AR3535" s="1154"/>
      <c r="AS3535" s="1154"/>
      <c r="AT3535" s="1154"/>
      <c r="AU3535" s="1160"/>
      <c r="AV3535" s="1154"/>
      <c r="AW3535" s="1154"/>
      <c r="AX3535" s="1154"/>
      <c r="AY3535" s="1154"/>
      <c r="AZ3535" s="1154"/>
      <c r="BA3535" s="1154"/>
      <c r="BB3535" s="1154"/>
    </row>
    <row r="3536" spans="2:54" ht="15" customHeight="1">
      <c r="B3536" s="1155"/>
      <c r="C3536" s="3016" t="s">
        <v>1132</v>
      </c>
      <c r="D3536" s="3016" t="s">
        <v>842</v>
      </c>
      <c r="E3536" s="1146" t="s">
        <v>1127</v>
      </c>
      <c r="F3536" s="1106"/>
      <c r="G3536" s="441" t="s">
        <v>93</v>
      </c>
      <c r="H3536" s="441" t="s">
        <v>1103</v>
      </c>
      <c r="I3536" s="441" t="s">
        <v>1128</v>
      </c>
      <c r="J3536" s="441" t="s">
        <v>112</v>
      </c>
      <c r="K3536" s="1111" t="s">
        <v>1132</v>
      </c>
      <c r="L3536" s="441" t="s">
        <v>1120</v>
      </c>
      <c r="M3536" s="441" t="str">
        <f t="shared" si="216"/>
        <v>&lt;INSERT CONNECTION POINT NAME&gt;</v>
      </c>
      <c r="N3536" s="1111" t="s">
        <v>1106</v>
      </c>
      <c r="O3536" s="1112" t="s">
        <v>842</v>
      </c>
      <c r="P3536" s="1111"/>
      <c r="Q3536" s="2850"/>
      <c r="R3536" s="2097"/>
      <c r="S3536" s="2851"/>
      <c r="T3536" s="2851"/>
      <c r="U3536" s="2851"/>
      <c r="V3536" s="2851"/>
      <c r="W3536" s="2852"/>
      <c r="X3536" s="2852"/>
      <c r="Y3536" s="2852"/>
      <c r="Z3536" s="2852"/>
      <c r="AA3536" s="2853"/>
      <c r="AB3536" s="1125"/>
      <c r="AC3536" s="1151"/>
      <c r="AD3536" s="1152"/>
      <c r="AE3536" s="1153"/>
      <c r="AF3536" s="1153"/>
      <c r="AG3536" s="1153"/>
      <c r="AH3536" s="124"/>
      <c r="AI3536" s="124"/>
      <c r="AJ3536" s="124"/>
      <c r="AK3536" s="124"/>
      <c r="AL3536" s="1153"/>
      <c r="AM3536" s="124"/>
      <c r="AN3536" s="124"/>
      <c r="AO3536" s="1153"/>
      <c r="AP3536" s="1161"/>
      <c r="AQ3536" s="1153"/>
      <c r="AR3536" s="1154"/>
      <c r="AS3536" s="1154"/>
      <c r="AT3536" s="1154"/>
      <c r="AU3536" s="1160"/>
      <c r="AV3536" s="1154"/>
      <c r="AW3536" s="1154"/>
      <c r="AX3536" s="1154"/>
      <c r="AY3536" s="1154"/>
      <c r="AZ3536" s="1154"/>
      <c r="BA3536" s="1154"/>
      <c r="BB3536" s="1154"/>
    </row>
    <row r="3537" spans="2:54" ht="15" customHeight="1">
      <c r="B3537" s="1155"/>
      <c r="C3537" s="3017"/>
      <c r="D3537" s="3017"/>
      <c r="E3537" s="1146" t="s">
        <v>1130</v>
      </c>
      <c r="F3537" s="1106"/>
      <c r="G3537" s="441" t="s">
        <v>93</v>
      </c>
      <c r="H3537" s="441" t="s">
        <v>1103</v>
      </c>
      <c r="I3537" s="441" t="s">
        <v>1131</v>
      </c>
      <c r="J3537" s="441" t="s">
        <v>112</v>
      </c>
      <c r="K3537" s="1111" t="s">
        <v>1132</v>
      </c>
      <c r="L3537" s="441" t="s">
        <v>1120</v>
      </c>
      <c r="M3537" s="441" t="str">
        <f t="shared" si="216"/>
        <v>&lt;INSERT CONNECTION POINT NAME&gt;</v>
      </c>
      <c r="N3537" s="1111" t="s">
        <v>1106</v>
      </c>
      <c r="O3537" s="1112" t="s">
        <v>842</v>
      </c>
      <c r="P3537" s="1111"/>
      <c r="Q3537" s="2850"/>
      <c r="R3537" s="2097"/>
      <c r="S3537" s="2851"/>
      <c r="T3537" s="2851"/>
      <c r="U3537" s="2851"/>
      <c r="V3537" s="2851"/>
      <c r="W3537" s="2852"/>
      <c r="X3537" s="2852"/>
      <c r="Y3537" s="2852"/>
      <c r="Z3537" s="2852"/>
      <c r="AA3537" s="2853"/>
      <c r="AB3537" s="1125"/>
      <c r="AC3537" s="1151"/>
      <c r="AD3537" s="1152"/>
      <c r="AE3537" s="1153"/>
      <c r="AF3537" s="1153"/>
      <c r="AG3537" s="1153"/>
      <c r="AH3537" s="124"/>
      <c r="AI3537" s="124"/>
      <c r="AJ3537" s="124"/>
      <c r="AK3537" s="124"/>
      <c r="AL3537" s="1153"/>
      <c r="AM3537" s="124"/>
      <c r="AN3537" s="124"/>
      <c r="AO3537" s="1153"/>
      <c r="AP3537" s="1161"/>
      <c r="AQ3537" s="1153"/>
      <c r="AR3537" s="1154"/>
      <c r="AS3537" s="1154"/>
      <c r="AT3537" s="1154"/>
      <c r="AU3537" s="1160"/>
      <c r="AV3537" s="1154"/>
      <c r="AW3537" s="1154"/>
      <c r="AX3537" s="1154"/>
      <c r="AY3537" s="1154"/>
      <c r="AZ3537" s="1154"/>
      <c r="BA3537" s="1154"/>
      <c r="BB3537" s="1154"/>
    </row>
    <row r="3538" spans="2:54" ht="15" customHeight="1">
      <c r="B3538" s="1155"/>
      <c r="C3538" s="3016" t="s">
        <v>1133</v>
      </c>
      <c r="D3538" s="3016"/>
      <c r="E3538" s="1146" t="s">
        <v>1127</v>
      </c>
      <c r="F3538" s="1106"/>
      <c r="G3538" s="441" t="s">
        <v>93</v>
      </c>
      <c r="H3538" s="441" t="s">
        <v>1103</v>
      </c>
      <c r="I3538" s="441" t="s">
        <v>1128</v>
      </c>
      <c r="J3538" s="441" t="s">
        <v>112</v>
      </c>
      <c r="K3538" s="1111" t="s">
        <v>1133</v>
      </c>
      <c r="L3538" s="441" t="s">
        <v>1120</v>
      </c>
      <c r="M3538" s="441" t="str">
        <f t="shared" si="216"/>
        <v>&lt;INSERT CONNECTION POINT NAME&gt;</v>
      </c>
      <c r="N3538" s="1111" t="s">
        <v>1108</v>
      </c>
      <c r="O3538" s="1111" t="s">
        <v>1109</v>
      </c>
      <c r="P3538" s="1111"/>
      <c r="Q3538" s="2856"/>
      <c r="R3538" s="2098"/>
      <c r="S3538" s="2858"/>
      <c r="T3538" s="2858"/>
      <c r="U3538" s="2858"/>
      <c r="V3538" s="2858"/>
      <c r="W3538" s="2859"/>
      <c r="X3538" s="2859"/>
      <c r="Y3538" s="2859"/>
      <c r="Z3538" s="2859"/>
      <c r="AA3538" s="2860"/>
      <c r="AB3538" s="1125"/>
      <c r="AC3538" s="1151"/>
      <c r="AD3538" s="1152"/>
      <c r="AE3538" s="1153"/>
      <c r="AF3538" s="1153"/>
      <c r="AG3538" s="1153"/>
      <c r="AH3538" s="124"/>
      <c r="AI3538" s="124"/>
      <c r="AJ3538" s="124"/>
      <c r="AK3538" s="124"/>
      <c r="AL3538" s="1153"/>
      <c r="AM3538" s="124"/>
      <c r="AN3538" s="124"/>
      <c r="AO3538" s="1153"/>
      <c r="AP3538" s="1153"/>
      <c r="AQ3538" s="1153"/>
      <c r="AR3538" s="1154"/>
      <c r="AS3538" s="1154"/>
      <c r="AT3538" s="1154"/>
      <c r="AU3538" s="1154"/>
      <c r="AV3538" s="1154"/>
      <c r="AW3538" s="1154"/>
      <c r="AX3538" s="1154"/>
      <c r="AY3538" s="1154"/>
      <c r="AZ3538" s="1154"/>
      <c r="BA3538" s="1154"/>
      <c r="BB3538" s="1154"/>
    </row>
    <row r="3539" spans="2:54" ht="15" customHeight="1">
      <c r="B3539" s="1155"/>
      <c r="C3539" s="3017"/>
      <c r="D3539" s="3017"/>
      <c r="E3539" s="1146" t="s">
        <v>1130</v>
      </c>
      <c r="F3539" s="1106"/>
      <c r="G3539" s="441" t="s">
        <v>93</v>
      </c>
      <c r="H3539" s="441" t="s">
        <v>1103</v>
      </c>
      <c r="I3539" s="441" t="s">
        <v>1131</v>
      </c>
      <c r="J3539" s="441" t="s">
        <v>112</v>
      </c>
      <c r="K3539" s="1111" t="s">
        <v>1133</v>
      </c>
      <c r="L3539" s="441" t="s">
        <v>1120</v>
      </c>
      <c r="M3539" s="441" t="str">
        <f t="shared" si="216"/>
        <v>&lt;INSERT CONNECTION POINT NAME&gt;</v>
      </c>
      <c r="N3539" s="1111" t="s">
        <v>1108</v>
      </c>
      <c r="O3539" s="1111" t="s">
        <v>1109</v>
      </c>
      <c r="P3539" s="1111"/>
      <c r="Q3539" s="2856"/>
      <c r="R3539" s="2098"/>
      <c r="S3539" s="2858"/>
      <c r="T3539" s="2858"/>
      <c r="U3539" s="2858"/>
      <c r="V3539" s="2858"/>
      <c r="W3539" s="2859"/>
      <c r="X3539" s="2859"/>
      <c r="Y3539" s="2859"/>
      <c r="Z3539" s="2859"/>
      <c r="AA3539" s="2860"/>
      <c r="AB3539" s="1125"/>
      <c r="AC3539" s="1151"/>
      <c r="AD3539" s="1152"/>
      <c r="AE3539" s="1153"/>
      <c r="AF3539" s="1153"/>
      <c r="AG3539" s="1153"/>
      <c r="AH3539" s="124"/>
      <c r="AI3539" s="124"/>
      <c r="AJ3539" s="124"/>
      <c r="AK3539" s="124"/>
      <c r="AL3539" s="1153"/>
      <c r="AM3539" s="124"/>
      <c r="AN3539" s="124"/>
      <c r="AO3539" s="1153"/>
      <c r="AP3539" s="1153"/>
      <c r="AQ3539" s="1153"/>
      <c r="AR3539" s="1154"/>
      <c r="AS3539" s="1154"/>
      <c r="AT3539" s="1154"/>
      <c r="AU3539" s="1154"/>
      <c r="AV3539" s="1154"/>
      <c r="AW3539" s="1154"/>
      <c r="AX3539" s="1154"/>
      <c r="AY3539" s="1154"/>
      <c r="AZ3539" s="1154"/>
      <c r="BA3539" s="1154"/>
      <c r="BB3539" s="1154"/>
    </row>
    <row r="3540" spans="2:54" ht="15" customHeight="1">
      <c r="B3540" s="1155"/>
      <c r="C3540" s="3016" t="s">
        <v>1110</v>
      </c>
      <c r="D3540" s="3016"/>
      <c r="E3540" s="1146" t="s">
        <v>1127</v>
      </c>
      <c r="F3540" s="1106"/>
      <c r="G3540" s="441" t="s">
        <v>93</v>
      </c>
      <c r="H3540" s="441" t="s">
        <v>1103</v>
      </c>
      <c r="I3540" s="441" t="s">
        <v>1128</v>
      </c>
      <c r="J3540" s="441" t="s">
        <v>112</v>
      </c>
      <c r="K3540" s="1111" t="s">
        <v>1110</v>
      </c>
      <c r="L3540" s="441" t="s">
        <v>1120</v>
      </c>
      <c r="M3540" s="441" t="str">
        <f t="shared" si="216"/>
        <v>&lt;INSERT CONNECTION POINT NAME&gt;</v>
      </c>
      <c r="N3540" s="1111" t="s">
        <v>1111</v>
      </c>
      <c r="O3540" s="1112">
        <v>0</v>
      </c>
      <c r="P3540" s="1111"/>
      <c r="Q3540" s="2890"/>
      <c r="R3540" s="2093"/>
      <c r="S3540" s="2883"/>
      <c r="T3540" s="2883"/>
      <c r="U3540" s="2883"/>
      <c r="V3540" s="2883"/>
      <c r="W3540" s="2863"/>
      <c r="X3540" s="2863"/>
      <c r="Y3540" s="2863"/>
      <c r="Z3540" s="2863"/>
      <c r="AA3540" s="2864"/>
      <c r="AB3540" s="1125"/>
      <c r="AC3540" s="1151"/>
      <c r="AD3540" s="1152"/>
      <c r="AE3540" s="1153"/>
      <c r="AF3540" s="1153"/>
      <c r="AG3540" s="1153"/>
      <c r="AH3540" s="124"/>
      <c r="AI3540" s="124"/>
      <c r="AJ3540" s="124"/>
      <c r="AK3540" s="124"/>
      <c r="AL3540" s="1153"/>
      <c r="AM3540" s="124"/>
      <c r="AN3540" s="124"/>
      <c r="AO3540" s="1153"/>
      <c r="AP3540" s="1161"/>
      <c r="AQ3540" s="1153"/>
      <c r="AR3540" s="1154"/>
      <c r="AS3540" s="1154"/>
      <c r="AT3540" s="1154"/>
      <c r="AU3540" s="1154"/>
      <c r="AV3540" s="1154"/>
      <c r="AW3540" s="1154"/>
      <c r="AX3540" s="1154"/>
      <c r="AY3540" s="1154"/>
      <c r="AZ3540" s="1154"/>
      <c r="BA3540" s="1154"/>
      <c r="BB3540" s="1154"/>
    </row>
    <row r="3541" spans="2:54" ht="15" customHeight="1">
      <c r="B3541" s="1155"/>
      <c r="C3541" s="3017"/>
      <c r="D3541" s="3017"/>
      <c r="E3541" s="1146" t="s">
        <v>1130</v>
      </c>
      <c r="F3541" s="1106"/>
      <c r="G3541" s="441" t="s">
        <v>93</v>
      </c>
      <c r="H3541" s="441" t="s">
        <v>1103</v>
      </c>
      <c r="I3541" s="441" t="s">
        <v>1131</v>
      </c>
      <c r="J3541" s="441" t="s">
        <v>112</v>
      </c>
      <c r="K3541" s="1111" t="s">
        <v>1110</v>
      </c>
      <c r="L3541" s="441" t="s">
        <v>1120</v>
      </c>
      <c r="M3541" s="441" t="str">
        <f t="shared" si="216"/>
        <v>&lt;INSERT CONNECTION POINT NAME&gt;</v>
      </c>
      <c r="N3541" s="1111" t="s">
        <v>1111</v>
      </c>
      <c r="O3541" s="1112">
        <v>0</v>
      </c>
      <c r="P3541" s="1111"/>
      <c r="Q3541" s="2890"/>
      <c r="R3541" s="2093"/>
      <c r="S3541" s="2883"/>
      <c r="T3541" s="2883"/>
      <c r="U3541" s="2883"/>
      <c r="V3541" s="2883"/>
      <c r="W3541" s="2863"/>
      <c r="X3541" s="2863"/>
      <c r="Y3541" s="2863"/>
      <c r="Z3541" s="2863"/>
      <c r="AA3541" s="2864"/>
      <c r="AB3541" s="1125"/>
      <c r="AC3541" s="1151"/>
      <c r="AD3541" s="1152"/>
      <c r="AE3541" s="1153"/>
      <c r="AF3541" s="1153"/>
      <c r="AG3541" s="1153"/>
      <c r="AH3541" s="124"/>
      <c r="AI3541" s="124"/>
      <c r="AJ3541" s="124"/>
      <c r="AK3541" s="124"/>
      <c r="AL3541" s="1153"/>
      <c r="AM3541" s="124"/>
      <c r="AN3541" s="124"/>
      <c r="AO3541" s="1153"/>
      <c r="AP3541" s="1161"/>
      <c r="AQ3541" s="1153"/>
      <c r="AR3541" s="1154"/>
      <c r="AS3541" s="1154"/>
      <c r="AT3541" s="1154"/>
      <c r="AU3541" s="1154"/>
      <c r="AV3541" s="1154"/>
      <c r="AW3541" s="1154"/>
      <c r="AX3541" s="1154"/>
      <c r="AY3541" s="1154"/>
      <c r="AZ3541" s="1154"/>
      <c r="BA3541" s="1154"/>
      <c r="BB3541" s="1154"/>
    </row>
    <row r="3542" spans="2:54" ht="15" customHeight="1">
      <c r="B3542" s="1155"/>
      <c r="C3542" s="3016" t="s">
        <v>1112</v>
      </c>
      <c r="D3542" s="3016"/>
      <c r="E3542" s="1146" t="s">
        <v>1127</v>
      </c>
      <c r="F3542" s="1106"/>
      <c r="G3542" s="441" t="s">
        <v>93</v>
      </c>
      <c r="H3542" s="441" t="s">
        <v>1103</v>
      </c>
      <c r="I3542" s="441" t="s">
        <v>1128</v>
      </c>
      <c r="J3542" s="441" t="s">
        <v>112</v>
      </c>
      <c r="K3542" s="1111" t="s">
        <v>1112</v>
      </c>
      <c r="L3542" s="441" t="s">
        <v>1120</v>
      </c>
      <c r="M3542" s="441" t="str">
        <f t="shared" si="216"/>
        <v>&lt;INSERT CONNECTION POINT NAME&gt;</v>
      </c>
      <c r="N3542" s="1111" t="s">
        <v>1113</v>
      </c>
      <c r="O3542" s="1111" t="s">
        <v>1113</v>
      </c>
      <c r="P3542" s="1111"/>
      <c r="Q3542" s="2891"/>
      <c r="R3542" s="2866"/>
      <c r="S3542" s="2866"/>
      <c r="T3542" s="2866"/>
      <c r="U3542" s="2866"/>
      <c r="V3542" s="2866"/>
      <c r="W3542" s="2866"/>
      <c r="X3542" s="2866"/>
      <c r="Y3542" s="2866"/>
      <c r="Z3542" s="2866"/>
      <c r="AA3542" s="2099"/>
      <c r="AB3542" s="1125"/>
      <c r="AC3542" s="1151"/>
      <c r="AD3542" s="1152"/>
      <c r="AE3542" s="1153"/>
      <c r="AF3542" s="1153"/>
      <c r="AG3542" s="1153"/>
      <c r="AH3542" s="124"/>
      <c r="AI3542" s="124"/>
      <c r="AJ3542" s="124"/>
      <c r="AK3542" s="124"/>
      <c r="AL3542" s="1153"/>
      <c r="AM3542" s="124"/>
      <c r="AN3542" s="124"/>
      <c r="AO3542" s="1153"/>
      <c r="AP3542" s="1153"/>
      <c r="AQ3542" s="1153"/>
      <c r="AR3542" s="1154"/>
      <c r="AS3542" s="1154"/>
      <c r="AT3542" s="1154"/>
      <c r="AU3542" s="1154"/>
      <c r="AV3542" s="1154"/>
      <c r="AW3542" s="1154"/>
      <c r="AX3542" s="1154"/>
      <c r="AY3542" s="1154"/>
      <c r="AZ3542" s="1154"/>
      <c r="BA3542" s="1154"/>
      <c r="BB3542" s="1154"/>
    </row>
    <row r="3543" spans="2:54" ht="15" customHeight="1">
      <c r="B3543" s="1155"/>
      <c r="C3543" s="3017"/>
      <c r="D3543" s="3017"/>
      <c r="E3543" s="1146" t="s">
        <v>1130</v>
      </c>
      <c r="F3543" s="1106"/>
      <c r="G3543" s="441" t="s">
        <v>93</v>
      </c>
      <c r="H3543" s="441" t="s">
        <v>1103</v>
      </c>
      <c r="I3543" s="441" t="s">
        <v>1131</v>
      </c>
      <c r="J3543" s="441" t="s">
        <v>112</v>
      </c>
      <c r="K3543" s="1111" t="s">
        <v>1112</v>
      </c>
      <c r="L3543" s="441" t="s">
        <v>1120</v>
      </c>
      <c r="M3543" s="441" t="str">
        <f t="shared" si="216"/>
        <v>&lt;INSERT CONNECTION POINT NAME&gt;</v>
      </c>
      <c r="N3543" s="1111" t="s">
        <v>1113</v>
      </c>
      <c r="O3543" s="1111" t="s">
        <v>1113</v>
      </c>
      <c r="P3543" s="1111"/>
      <c r="Q3543" s="2891"/>
      <c r="R3543" s="2866"/>
      <c r="S3543" s="2866"/>
      <c r="T3543" s="2866"/>
      <c r="U3543" s="2866"/>
      <c r="V3543" s="2866"/>
      <c r="W3543" s="2866"/>
      <c r="X3543" s="2866"/>
      <c r="Y3543" s="2866"/>
      <c r="Z3543" s="2866"/>
      <c r="AA3543" s="2099"/>
      <c r="AB3543" s="1125"/>
      <c r="AC3543" s="1151"/>
      <c r="AD3543" s="1152"/>
      <c r="AE3543" s="1153"/>
      <c r="AF3543" s="1153"/>
      <c r="AG3543" s="1153"/>
      <c r="AH3543" s="124"/>
      <c r="AI3543" s="124"/>
      <c r="AJ3543" s="124"/>
      <c r="AK3543" s="124"/>
      <c r="AL3543" s="1153"/>
      <c r="AM3543" s="124"/>
      <c r="AN3543" s="124"/>
      <c r="AO3543" s="1153"/>
      <c r="AP3543" s="1153"/>
      <c r="AQ3543" s="1153"/>
      <c r="AR3543" s="1154"/>
      <c r="AS3543" s="1154"/>
      <c r="AT3543" s="1154"/>
      <c r="AU3543" s="1154"/>
      <c r="AV3543" s="1154"/>
      <c r="AW3543" s="1154"/>
      <c r="AX3543" s="1154"/>
      <c r="AY3543" s="1154"/>
      <c r="AZ3543" s="1154"/>
      <c r="BA3543" s="1154"/>
      <c r="BB3543" s="1154"/>
    </row>
    <row r="3544" spans="2:54" ht="15" customHeight="1">
      <c r="B3544" s="1155"/>
      <c r="C3544" s="3016" t="s">
        <v>1134</v>
      </c>
      <c r="D3544" s="3016" t="s">
        <v>833</v>
      </c>
      <c r="E3544" s="1146" t="s">
        <v>1127</v>
      </c>
      <c r="F3544" s="1106"/>
      <c r="G3544" s="441" t="s">
        <v>93</v>
      </c>
      <c r="H3544" s="441" t="s">
        <v>1103</v>
      </c>
      <c r="I3544" s="441" t="s">
        <v>1128</v>
      </c>
      <c r="J3544" s="441" t="s">
        <v>112</v>
      </c>
      <c r="K3544" s="1111" t="s">
        <v>1134</v>
      </c>
      <c r="L3544" s="441" t="s">
        <v>1120</v>
      </c>
      <c r="M3544" s="441" t="str">
        <f t="shared" si="216"/>
        <v>&lt;INSERT CONNECTION POINT NAME&gt;</v>
      </c>
      <c r="N3544" s="1111" t="s">
        <v>1115</v>
      </c>
      <c r="O3544" s="1111" t="s">
        <v>833</v>
      </c>
      <c r="P3544" s="1111"/>
      <c r="Q3544" s="2892"/>
      <c r="R3544" s="2096"/>
      <c r="S3544" s="2870"/>
      <c r="T3544" s="2870"/>
      <c r="U3544" s="2870"/>
      <c r="V3544" s="2870"/>
      <c r="W3544" s="2870"/>
      <c r="X3544" s="2870"/>
      <c r="Y3544" s="2870"/>
      <c r="Z3544" s="2870"/>
      <c r="AA3544" s="2871"/>
      <c r="AB3544" s="1125"/>
      <c r="AC3544" s="1151"/>
      <c r="AD3544" s="1152"/>
      <c r="AE3544" s="1153"/>
      <c r="AF3544" s="1153"/>
      <c r="AG3544" s="1153"/>
      <c r="AH3544" s="124"/>
      <c r="AI3544" s="124"/>
      <c r="AJ3544" s="124"/>
      <c r="AK3544" s="124"/>
      <c r="AL3544" s="1153"/>
      <c r="AM3544" s="124"/>
      <c r="AN3544" s="124"/>
      <c r="AO3544" s="1153"/>
      <c r="AP3544" s="1153"/>
      <c r="AQ3544" s="1153"/>
      <c r="AR3544" s="1154"/>
      <c r="AS3544" s="1154"/>
      <c r="AT3544" s="1154"/>
      <c r="AU3544" s="1154"/>
      <c r="AV3544" s="1154"/>
      <c r="AW3544" s="1154"/>
      <c r="AX3544" s="1154"/>
      <c r="AY3544" s="1154"/>
      <c r="AZ3544" s="1154"/>
      <c r="BA3544" s="1154"/>
      <c r="BB3544" s="1154"/>
    </row>
    <row r="3545" spans="2:54" ht="15" customHeight="1">
      <c r="B3545" s="1155"/>
      <c r="C3545" s="3017"/>
      <c r="D3545" s="3017"/>
      <c r="E3545" s="1146" t="s">
        <v>1130</v>
      </c>
      <c r="F3545" s="1106"/>
      <c r="G3545" s="441" t="s">
        <v>93</v>
      </c>
      <c r="H3545" s="441" t="s">
        <v>1103</v>
      </c>
      <c r="I3545" s="441" t="s">
        <v>1131</v>
      </c>
      <c r="J3545" s="441" t="s">
        <v>112</v>
      </c>
      <c r="K3545" s="1111" t="s">
        <v>1134</v>
      </c>
      <c r="L3545" s="441" t="s">
        <v>1120</v>
      </c>
      <c r="M3545" s="441" t="str">
        <f t="shared" si="216"/>
        <v>&lt;INSERT CONNECTION POINT NAME&gt;</v>
      </c>
      <c r="N3545" s="1111" t="s">
        <v>1115</v>
      </c>
      <c r="O3545" s="1111" t="s">
        <v>833</v>
      </c>
      <c r="P3545" s="1111"/>
      <c r="Q3545" s="2892"/>
      <c r="R3545" s="2096"/>
      <c r="S3545" s="2870"/>
      <c r="T3545" s="2870"/>
      <c r="U3545" s="2870"/>
      <c r="V3545" s="2870"/>
      <c r="W3545" s="2870"/>
      <c r="X3545" s="2870"/>
      <c r="Y3545" s="2870"/>
      <c r="Z3545" s="2870"/>
      <c r="AA3545" s="2871"/>
      <c r="AB3545" s="1125"/>
      <c r="AC3545" s="1151"/>
      <c r="AD3545" s="1152"/>
      <c r="AE3545" s="1153"/>
      <c r="AF3545" s="1153"/>
      <c r="AG3545" s="1153"/>
      <c r="AH3545" s="124"/>
      <c r="AI3545" s="124"/>
      <c r="AJ3545" s="124"/>
      <c r="AK3545" s="124"/>
      <c r="AL3545" s="1153"/>
      <c r="AM3545" s="124"/>
      <c r="AN3545" s="124"/>
      <c r="AO3545" s="1153"/>
      <c r="AP3545" s="1153"/>
      <c r="AQ3545" s="1153"/>
      <c r="AR3545" s="1154"/>
      <c r="AS3545" s="1154"/>
      <c r="AT3545" s="1154"/>
      <c r="AU3545" s="1154"/>
      <c r="AV3545" s="1154"/>
      <c r="AW3545" s="1154"/>
      <c r="AX3545" s="1154"/>
      <c r="AY3545" s="1154"/>
      <c r="AZ3545" s="1154"/>
      <c r="BA3545" s="1154"/>
      <c r="BB3545" s="1154"/>
    </row>
    <row r="3546" spans="2:54" ht="15" customHeight="1">
      <c r="B3546" s="1155"/>
      <c r="C3546" s="3016" t="s">
        <v>1135</v>
      </c>
      <c r="D3546" s="3016" t="s">
        <v>833</v>
      </c>
      <c r="E3546" s="1146" t="s">
        <v>1127</v>
      </c>
      <c r="F3546" s="1106"/>
      <c r="G3546" s="441" t="s">
        <v>93</v>
      </c>
      <c r="H3546" s="441" t="s">
        <v>1103</v>
      </c>
      <c r="I3546" s="441" t="s">
        <v>1128</v>
      </c>
      <c r="J3546" s="441" t="s">
        <v>112</v>
      </c>
      <c r="K3546" s="1111" t="s">
        <v>1135</v>
      </c>
      <c r="L3546" s="441" t="s">
        <v>1120</v>
      </c>
      <c r="M3546" s="441" t="str">
        <f t="shared" si="216"/>
        <v>&lt;INSERT CONNECTION POINT NAME&gt;</v>
      </c>
      <c r="N3546" s="1111" t="s">
        <v>1106</v>
      </c>
      <c r="O3546" s="1111" t="s">
        <v>833</v>
      </c>
      <c r="P3546" s="1111"/>
      <c r="Q3546" s="2892"/>
      <c r="R3546" s="2096"/>
      <c r="S3546" s="2870"/>
      <c r="T3546" s="2870"/>
      <c r="U3546" s="2870"/>
      <c r="V3546" s="2870"/>
      <c r="W3546" s="2870"/>
      <c r="X3546" s="2870"/>
      <c r="Y3546" s="2870"/>
      <c r="Z3546" s="2870"/>
      <c r="AA3546" s="2871"/>
      <c r="AB3546" s="1125"/>
      <c r="AC3546" s="1151"/>
      <c r="AD3546" s="1152"/>
      <c r="AE3546" s="1153"/>
      <c r="AF3546" s="1153"/>
      <c r="AG3546" s="1153"/>
      <c r="AH3546" s="124"/>
      <c r="AI3546" s="124"/>
      <c r="AJ3546" s="124"/>
      <c r="AK3546" s="124"/>
      <c r="AL3546" s="1153"/>
      <c r="AM3546" s="124"/>
      <c r="AN3546" s="124"/>
      <c r="AO3546" s="1153"/>
      <c r="AP3546" s="1153"/>
      <c r="AQ3546" s="1153"/>
      <c r="AR3546" s="1154"/>
      <c r="AS3546" s="1154"/>
      <c r="AT3546" s="1154"/>
      <c r="AU3546" s="1154"/>
      <c r="AV3546" s="1154"/>
      <c r="AW3546" s="1154"/>
      <c r="AX3546" s="1154"/>
      <c r="AY3546" s="1154"/>
      <c r="AZ3546" s="1154"/>
      <c r="BA3546" s="1154"/>
      <c r="BB3546" s="1154"/>
    </row>
    <row r="3547" spans="2:54" ht="15" customHeight="1">
      <c r="B3547" s="1155"/>
      <c r="C3547" s="3017"/>
      <c r="D3547" s="3017"/>
      <c r="E3547" s="1146" t="s">
        <v>1130</v>
      </c>
      <c r="F3547" s="1106"/>
      <c r="G3547" s="441" t="s">
        <v>93</v>
      </c>
      <c r="H3547" s="441" t="s">
        <v>1103</v>
      </c>
      <c r="I3547" s="441" t="s">
        <v>1131</v>
      </c>
      <c r="J3547" s="441" t="s">
        <v>112</v>
      </c>
      <c r="K3547" s="1111" t="s">
        <v>1135</v>
      </c>
      <c r="L3547" s="441" t="s">
        <v>1120</v>
      </c>
      <c r="M3547" s="441" t="str">
        <f t="shared" si="216"/>
        <v>&lt;INSERT CONNECTION POINT NAME&gt;</v>
      </c>
      <c r="N3547" s="1111" t="s">
        <v>1106</v>
      </c>
      <c r="O3547" s="1111" t="s">
        <v>833</v>
      </c>
      <c r="P3547" s="1111"/>
      <c r="Q3547" s="2892"/>
      <c r="R3547" s="2096"/>
      <c r="S3547" s="2870"/>
      <c r="T3547" s="2870"/>
      <c r="U3547" s="2870"/>
      <c r="V3547" s="2870"/>
      <c r="W3547" s="2870"/>
      <c r="X3547" s="2870"/>
      <c r="Y3547" s="2870"/>
      <c r="Z3547" s="2870"/>
      <c r="AA3547" s="2871"/>
      <c r="AB3547" s="1125"/>
      <c r="AC3547" s="1151"/>
      <c r="AD3547" s="1152"/>
      <c r="AE3547" s="1153"/>
      <c r="AF3547" s="1153"/>
      <c r="AG3547" s="1153"/>
      <c r="AH3547" s="124"/>
      <c r="AI3547" s="124"/>
      <c r="AJ3547" s="124"/>
      <c r="AK3547" s="124"/>
      <c r="AL3547" s="1153"/>
      <c r="AM3547" s="124"/>
      <c r="AN3547" s="124"/>
      <c r="AO3547" s="1153"/>
      <c r="AP3547" s="1153"/>
      <c r="AQ3547" s="1153"/>
      <c r="AR3547" s="1154"/>
      <c r="AS3547" s="1154"/>
      <c r="AT3547" s="1154"/>
      <c r="AU3547" s="1154"/>
      <c r="AV3547" s="1154"/>
      <c r="AW3547" s="1154"/>
      <c r="AX3547" s="1154"/>
      <c r="AY3547" s="1154"/>
      <c r="AZ3547" s="1154"/>
      <c r="BA3547" s="1154"/>
      <c r="BB3547" s="1154"/>
    </row>
    <row r="3548" spans="2:54" ht="15" customHeight="1">
      <c r="B3548" s="1155"/>
      <c r="C3548" s="3016" t="s">
        <v>1135</v>
      </c>
      <c r="D3548" s="3016" t="s">
        <v>842</v>
      </c>
      <c r="E3548" s="1146" t="s">
        <v>1127</v>
      </c>
      <c r="F3548" s="1106"/>
      <c r="G3548" s="441" t="s">
        <v>93</v>
      </c>
      <c r="H3548" s="441" t="s">
        <v>1103</v>
      </c>
      <c r="I3548" s="441" t="s">
        <v>1128</v>
      </c>
      <c r="J3548" s="441" t="s">
        <v>112</v>
      </c>
      <c r="K3548" s="1111" t="s">
        <v>1135</v>
      </c>
      <c r="L3548" s="441" t="s">
        <v>1120</v>
      </c>
      <c r="M3548" s="441" t="str">
        <f t="shared" si="216"/>
        <v>&lt;INSERT CONNECTION POINT NAME&gt;</v>
      </c>
      <c r="N3548" s="1111" t="s">
        <v>1106</v>
      </c>
      <c r="O3548" s="1111" t="s">
        <v>842</v>
      </c>
      <c r="P3548" s="1111"/>
      <c r="Q3548" s="2892"/>
      <c r="R3548" s="2096"/>
      <c r="S3548" s="2870"/>
      <c r="T3548" s="2870"/>
      <c r="U3548" s="2870"/>
      <c r="V3548" s="2870"/>
      <c r="W3548" s="2870"/>
      <c r="X3548" s="2870"/>
      <c r="Y3548" s="2870"/>
      <c r="Z3548" s="2870"/>
      <c r="AA3548" s="2871"/>
      <c r="AB3548" s="1125"/>
      <c r="AC3548" s="1151"/>
      <c r="AD3548" s="1152"/>
      <c r="AE3548" s="1153"/>
      <c r="AF3548" s="1153"/>
      <c r="AG3548" s="1153"/>
      <c r="AH3548" s="124"/>
      <c r="AI3548" s="124"/>
      <c r="AJ3548" s="124"/>
      <c r="AK3548" s="124"/>
      <c r="AL3548" s="1153"/>
      <c r="AM3548" s="124"/>
      <c r="AN3548" s="124"/>
      <c r="AO3548" s="1153"/>
      <c r="AP3548" s="1153"/>
      <c r="AQ3548" s="1153"/>
      <c r="AR3548" s="1154"/>
      <c r="AS3548" s="1154"/>
      <c r="AT3548" s="1154"/>
      <c r="AU3548" s="1154"/>
      <c r="AV3548" s="1154"/>
      <c r="AW3548" s="1154"/>
      <c r="AX3548" s="1154"/>
      <c r="AY3548" s="1154"/>
      <c r="AZ3548" s="1154"/>
      <c r="BA3548" s="1154"/>
      <c r="BB3548" s="1154"/>
    </row>
    <row r="3549" spans="2:54" ht="15" customHeight="1">
      <c r="B3549" s="1155"/>
      <c r="C3549" s="3017"/>
      <c r="D3549" s="3017"/>
      <c r="E3549" s="1146" t="s">
        <v>1130</v>
      </c>
      <c r="F3549" s="1106"/>
      <c r="G3549" s="441" t="s">
        <v>93</v>
      </c>
      <c r="H3549" s="441" t="s">
        <v>1103</v>
      </c>
      <c r="I3549" s="441" t="s">
        <v>1131</v>
      </c>
      <c r="J3549" s="441" t="s">
        <v>112</v>
      </c>
      <c r="K3549" s="1111" t="s">
        <v>1135</v>
      </c>
      <c r="L3549" s="441" t="s">
        <v>1120</v>
      </c>
      <c r="M3549" s="441" t="str">
        <f t="shared" si="216"/>
        <v>&lt;INSERT CONNECTION POINT NAME&gt;</v>
      </c>
      <c r="N3549" s="1111" t="s">
        <v>1106</v>
      </c>
      <c r="O3549" s="1111" t="s">
        <v>842</v>
      </c>
      <c r="P3549" s="1111"/>
      <c r="Q3549" s="2892"/>
      <c r="R3549" s="2096"/>
      <c r="S3549" s="2870"/>
      <c r="T3549" s="2870"/>
      <c r="U3549" s="2870"/>
      <c r="V3549" s="2870"/>
      <c r="W3549" s="2870"/>
      <c r="X3549" s="2870"/>
      <c r="Y3549" s="2870"/>
      <c r="Z3549" s="2870"/>
      <c r="AA3549" s="2871"/>
      <c r="AB3549" s="1125"/>
      <c r="AC3549" s="1151"/>
      <c r="AD3549" s="1152"/>
      <c r="AE3549" s="1153"/>
      <c r="AF3549" s="1153"/>
      <c r="AG3549" s="1153"/>
      <c r="AH3549" s="124"/>
      <c r="AI3549" s="124"/>
      <c r="AJ3549" s="124"/>
      <c r="AK3549" s="124"/>
      <c r="AL3549" s="1153"/>
      <c r="AM3549" s="124"/>
      <c r="AN3549" s="124"/>
      <c r="AO3549" s="1153"/>
      <c r="AP3549" s="1153"/>
      <c r="AQ3549" s="1153"/>
      <c r="AR3549" s="1154"/>
      <c r="AS3549" s="1154"/>
      <c r="AT3549" s="1154"/>
      <c r="AU3549" s="1154"/>
      <c r="AV3549" s="1154"/>
      <c r="AW3549" s="1154"/>
      <c r="AX3549" s="1154"/>
      <c r="AY3549" s="1154"/>
      <c r="AZ3549" s="1154"/>
      <c r="BA3549" s="1154"/>
      <c r="BB3549" s="1154"/>
    </row>
    <row r="3550" spans="2:54" ht="15" customHeight="1">
      <c r="B3550" s="1155"/>
      <c r="C3550" s="3016" t="s">
        <v>1136</v>
      </c>
      <c r="D3550" s="3016" t="s">
        <v>833</v>
      </c>
      <c r="E3550" s="1146" t="s">
        <v>1127</v>
      </c>
      <c r="F3550" s="1106"/>
      <c r="G3550" s="441" t="s">
        <v>93</v>
      </c>
      <c r="H3550" s="441" t="s">
        <v>1103</v>
      </c>
      <c r="I3550" s="441" t="s">
        <v>1128</v>
      </c>
      <c r="J3550" s="441" t="s">
        <v>112</v>
      </c>
      <c r="K3550" s="1111" t="s">
        <v>1136</v>
      </c>
      <c r="L3550" s="441" t="s">
        <v>1120</v>
      </c>
      <c r="M3550" s="441" t="str">
        <f t="shared" si="216"/>
        <v>&lt;INSERT CONNECTION POINT NAME&gt;</v>
      </c>
      <c r="N3550" s="1111" t="s">
        <v>1106</v>
      </c>
      <c r="O3550" s="1111" t="s">
        <v>833</v>
      </c>
      <c r="P3550" s="1111"/>
      <c r="Q3550" s="2892"/>
      <c r="R3550" s="2096"/>
      <c r="S3550" s="2870"/>
      <c r="T3550" s="2870"/>
      <c r="U3550" s="2870"/>
      <c r="V3550" s="2870"/>
      <c r="W3550" s="2870"/>
      <c r="X3550" s="2870"/>
      <c r="Y3550" s="2870"/>
      <c r="Z3550" s="2870"/>
      <c r="AA3550" s="2871"/>
      <c r="AB3550" s="1125"/>
      <c r="AC3550" s="1151"/>
      <c r="AD3550" s="1152"/>
      <c r="AE3550" s="1153"/>
      <c r="AF3550" s="1153"/>
      <c r="AG3550" s="1153"/>
      <c r="AH3550" s="124"/>
      <c r="AI3550" s="124"/>
      <c r="AJ3550" s="124"/>
      <c r="AK3550" s="124"/>
      <c r="AL3550" s="1153"/>
      <c r="AM3550" s="124"/>
      <c r="AN3550" s="124"/>
      <c r="AO3550" s="1153"/>
      <c r="AP3550" s="1153"/>
      <c r="AQ3550" s="1153"/>
      <c r="AR3550" s="1154"/>
      <c r="AS3550" s="1154"/>
      <c r="AT3550" s="1154"/>
      <c r="AU3550" s="1154"/>
      <c r="AV3550" s="1154"/>
      <c r="AW3550" s="1154"/>
      <c r="AX3550" s="1154"/>
      <c r="AY3550" s="1154"/>
      <c r="AZ3550" s="1154"/>
      <c r="BA3550" s="1154"/>
      <c r="BB3550" s="1154"/>
    </row>
    <row r="3551" spans="2:54" ht="15" customHeight="1">
      <c r="B3551" s="1155"/>
      <c r="C3551" s="3017"/>
      <c r="D3551" s="3017"/>
      <c r="E3551" s="1146" t="s">
        <v>1130</v>
      </c>
      <c r="F3551" s="1106"/>
      <c r="G3551" s="441" t="s">
        <v>93</v>
      </c>
      <c r="H3551" s="441" t="s">
        <v>1103</v>
      </c>
      <c r="I3551" s="441" t="s">
        <v>1131</v>
      </c>
      <c r="J3551" s="441" t="s">
        <v>112</v>
      </c>
      <c r="K3551" s="1111" t="s">
        <v>1136</v>
      </c>
      <c r="L3551" s="441" t="s">
        <v>1120</v>
      </c>
      <c r="M3551" s="441" t="str">
        <f t="shared" si="216"/>
        <v>&lt;INSERT CONNECTION POINT NAME&gt;</v>
      </c>
      <c r="N3551" s="1111" t="s">
        <v>1106</v>
      </c>
      <c r="O3551" s="1111" t="s">
        <v>833</v>
      </c>
      <c r="P3551" s="1111"/>
      <c r="Q3551" s="2100"/>
      <c r="R3551" s="2101"/>
      <c r="S3551" s="2102"/>
      <c r="T3551" s="2102"/>
      <c r="U3551" s="2102"/>
      <c r="V3551" s="2102"/>
      <c r="W3551" s="2102"/>
      <c r="X3551" s="2102"/>
      <c r="Y3551" s="2102"/>
      <c r="Z3551" s="2102"/>
      <c r="AA3551" s="2103"/>
      <c r="AB3551" s="1125"/>
      <c r="AC3551" s="1151"/>
      <c r="AD3551" s="1152"/>
      <c r="AE3551" s="1153"/>
      <c r="AF3551" s="1153"/>
      <c r="AG3551" s="1153"/>
      <c r="AH3551" s="124"/>
      <c r="AI3551" s="124"/>
      <c r="AJ3551" s="124"/>
      <c r="AK3551" s="124"/>
      <c r="AL3551" s="1153"/>
      <c r="AM3551" s="124"/>
      <c r="AN3551" s="124"/>
      <c r="AO3551" s="1153"/>
      <c r="AP3551" s="1153"/>
      <c r="AQ3551" s="1153"/>
      <c r="AR3551" s="1154"/>
      <c r="AS3551" s="1154"/>
      <c r="AT3551" s="1154"/>
      <c r="AU3551" s="1154"/>
      <c r="AV3551" s="1154"/>
      <c r="AW3551" s="1154"/>
      <c r="AX3551" s="1154"/>
      <c r="AY3551" s="1154"/>
      <c r="AZ3551" s="1154"/>
      <c r="BA3551" s="1154"/>
      <c r="BB3551" s="1154"/>
    </row>
    <row r="3552" spans="2:54" ht="15" customHeight="1">
      <c r="B3552" s="1155"/>
      <c r="C3552" s="3016" t="s">
        <v>1136</v>
      </c>
      <c r="D3552" s="3016" t="s">
        <v>842</v>
      </c>
      <c r="E3552" s="1146" t="s">
        <v>1127</v>
      </c>
      <c r="F3552" s="1106"/>
      <c r="G3552" s="441" t="s">
        <v>93</v>
      </c>
      <c r="H3552" s="441" t="s">
        <v>1103</v>
      </c>
      <c r="I3552" s="441" t="s">
        <v>1128</v>
      </c>
      <c r="J3552" s="441" t="s">
        <v>112</v>
      </c>
      <c r="K3552" s="1111" t="s">
        <v>1136</v>
      </c>
      <c r="L3552" s="441" t="s">
        <v>1120</v>
      </c>
      <c r="M3552" s="441" t="str">
        <f t="shared" si="216"/>
        <v>&lt;INSERT CONNECTION POINT NAME&gt;</v>
      </c>
      <c r="N3552" s="1111" t="s">
        <v>1106</v>
      </c>
      <c r="O3552" s="1111" t="s">
        <v>842</v>
      </c>
      <c r="P3552" s="1111"/>
      <c r="Q3552" s="2100"/>
      <c r="R3552" s="2101"/>
      <c r="S3552" s="2102"/>
      <c r="T3552" s="2102"/>
      <c r="U3552" s="2102"/>
      <c r="V3552" s="2102"/>
      <c r="W3552" s="2102"/>
      <c r="X3552" s="2102"/>
      <c r="Y3552" s="2102"/>
      <c r="Z3552" s="2102"/>
      <c r="AA3552" s="2103"/>
      <c r="AB3552" s="1125"/>
      <c r="AC3552" s="1151"/>
      <c r="AD3552" s="1152"/>
      <c r="AE3552" s="1153"/>
      <c r="AF3552" s="1153"/>
      <c r="AG3552" s="1153"/>
      <c r="AH3552" s="124"/>
      <c r="AI3552" s="124"/>
      <c r="AJ3552" s="124"/>
      <c r="AK3552" s="124"/>
      <c r="AL3552" s="1153"/>
      <c r="AM3552" s="124"/>
      <c r="AN3552" s="124"/>
      <c r="AO3552" s="1153"/>
      <c r="AP3552" s="1153"/>
      <c r="AQ3552" s="1153"/>
      <c r="AR3552" s="1154"/>
      <c r="AS3552" s="1154"/>
      <c r="AT3552" s="1154"/>
      <c r="AU3552" s="1154"/>
      <c r="AV3552" s="1154"/>
      <c r="AW3552" s="1154"/>
      <c r="AX3552" s="1154"/>
      <c r="AY3552" s="1154"/>
      <c r="AZ3552" s="1154"/>
      <c r="BA3552" s="1154"/>
      <c r="BB3552" s="1154"/>
    </row>
    <row r="3553" spans="2:54" ht="15" customHeight="1" thickBot="1">
      <c r="B3553" s="2872"/>
      <c r="C3553" s="3018"/>
      <c r="D3553" s="3018"/>
      <c r="E3553" s="2873" t="s">
        <v>1130</v>
      </c>
      <c r="F3553" s="1106"/>
      <c r="G3553" s="441" t="s">
        <v>93</v>
      </c>
      <c r="H3553" s="441" t="s">
        <v>1103</v>
      </c>
      <c r="I3553" s="441" t="s">
        <v>1131</v>
      </c>
      <c r="J3553" s="441" t="s">
        <v>112</v>
      </c>
      <c r="K3553" s="1111" t="s">
        <v>1136</v>
      </c>
      <c r="L3553" s="441" t="s">
        <v>1120</v>
      </c>
      <c r="M3553" s="441" t="str">
        <f t="shared" si="216"/>
        <v>&lt;INSERT CONNECTION POINT NAME&gt;</v>
      </c>
      <c r="N3553" s="1111" t="s">
        <v>1106</v>
      </c>
      <c r="O3553" s="1111" t="s">
        <v>842</v>
      </c>
      <c r="P3553" s="1111"/>
      <c r="Q3553" s="2893"/>
      <c r="R3553" s="2894"/>
      <c r="S3553" s="2877"/>
      <c r="T3553" s="2877"/>
      <c r="U3553" s="2877"/>
      <c r="V3553" s="2877"/>
      <c r="W3553" s="2877"/>
      <c r="X3553" s="2877"/>
      <c r="Y3553" s="2877"/>
      <c r="Z3553" s="2877"/>
      <c r="AA3553" s="2878"/>
      <c r="AB3553" s="1162"/>
      <c r="AC3553" s="1151"/>
      <c r="AD3553" s="1152"/>
      <c r="AE3553" s="1153"/>
      <c r="AF3553" s="1153"/>
      <c r="AG3553" s="1153"/>
      <c r="AH3553" s="124"/>
      <c r="AI3553" s="124"/>
      <c r="AJ3553" s="124"/>
      <c r="AK3553" s="124"/>
      <c r="AL3553" s="1153"/>
      <c r="AM3553" s="124"/>
      <c r="AN3553" s="124"/>
      <c r="AO3553" s="1153"/>
      <c r="AP3553" s="1153"/>
      <c r="AQ3553" s="1153"/>
      <c r="AR3553" s="1154"/>
      <c r="AS3553" s="1154"/>
      <c r="AT3553" s="1154"/>
      <c r="AU3553" s="1154"/>
      <c r="AV3553" s="1154"/>
      <c r="AW3553" s="1154"/>
      <c r="AX3553" s="1154"/>
      <c r="AY3553" s="1154"/>
      <c r="AZ3553" s="1154"/>
      <c r="BA3553" s="1154"/>
      <c r="BB3553" s="1154"/>
    </row>
    <row r="3554" spans="2:54" ht="15" customHeight="1">
      <c r="B3554" s="1145" t="s">
        <v>1125</v>
      </c>
      <c r="C3554" s="3019" t="s">
        <v>1126</v>
      </c>
      <c r="D3554" s="3019" t="s">
        <v>842</v>
      </c>
      <c r="E3554" s="1146" t="s">
        <v>1127</v>
      </c>
      <c r="F3554" s="1106"/>
      <c r="G3554" s="441" t="s">
        <v>93</v>
      </c>
      <c r="H3554" s="441" t="s">
        <v>1103</v>
      </c>
      <c r="I3554" s="441" t="s">
        <v>1128</v>
      </c>
      <c r="J3554" s="441" t="s">
        <v>112</v>
      </c>
      <c r="K3554" s="441" t="s">
        <v>1126</v>
      </c>
      <c r="L3554" s="441" t="s">
        <v>1120</v>
      </c>
      <c r="M3554" s="441" t="str">
        <f t="shared" ref="M3554" si="217">B3554</f>
        <v>&lt;INSERT CONNECTION POINT NAME&gt;</v>
      </c>
      <c r="N3554" s="441" t="s">
        <v>1129</v>
      </c>
      <c r="O3554" s="441" t="s">
        <v>842</v>
      </c>
      <c r="P3554" s="1111"/>
      <c r="Q3554" s="1147"/>
      <c r="R3554" s="1148"/>
      <c r="S3554" s="1149"/>
      <c r="T3554" s="1149"/>
      <c r="U3554" s="1149"/>
      <c r="V3554" s="1149"/>
      <c r="W3554" s="1149"/>
      <c r="X3554" s="1149"/>
      <c r="Y3554" s="1149"/>
      <c r="Z3554" s="1149"/>
      <c r="AA3554" s="1150"/>
      <c r="AB3554" s="1125"/>
      <c r="AC3554" s="1151"/>
      <c r="AD3554" s="1152"/>
      <c r="AE3554" s="1153"/>
      <c r="AF3554" s="1153"/>
      <c r="AG3554" s="1153"/>
      <c r="AH3554" s="124"/>
      <c r="AI3554" s="124"/>
      <c r="AJ3554" s="124"/>
      <c r="AK3554" s="124"/>
      <c r="AL3554" s="124"/>
      <c r="AM3554" s="124"/>
      <c r="AN3554" s="124"/>
      <c r="AO3554" s="124"/>
      <c r="AP3554" s="124"/>
      <c r="AQ3554" s="1153"/>
      <c r="AR3554" s="1154"/>
      <c r="AS3554" s="1154"/>
      <c r="AT3554" s="1154"/>
      <c r="AU3554" s="1154"/>
      <c r="AV3554" s="1154"/>
      <c r="AW3554" s="1154"/>
      <c r="AX3554" s="1154"/>
      <c r="AY3554" s="1154"/>
      <c r="AZ3554" s="1154"/>
      <c r="BA3554" s="1154"/>
      <c r="BB3554" s="1154"/>
    </row>
    <row r="3555" spans="2:54" ht="15" customHeight="1">
      <c r="B3555" s="1155"/>
      <c r="C3555" s="3017"/>
      <c r="D3555" s="3017"/>
      <c r="E3555" s="1146" t="s">
        <v>1130</v>
      </c>
      <c r="F3555" s="1106"/>
      <c r="G3555" s="441" t="s">
        <v>93</v>
      </c>
      <c r="H3555" s="441" t="s">
        <v>1103</v>
      </c>
      <c r="I3555" s="441" t="s">
        <v>1131</v>
      </c>
      <c r="J3555" s="441" t="s">
        <v>112</v>
      </c>
      <c r="K3555" s="441" t="s">
        <v>1126</v>
      </c>
      <c r="L3555" s="441" t="s">
        <v>1120</v>
      </c>
      <c r="M3555" s="441" t="str">
        <f t="shared" si="216"/>
        <v>&lt;INSERT CONNECTION POINT NAME&gt;</v>
      </c>
      <c r="N3555" s="441" t="s">
        <v>1129</v>
      </c>
      <c r="O3555" s="441" t="s">
        <v>842</v>
      </c>
      <c r="P3555" s="1111"/>
      <c r="Q3555" s="1156"/>
      <c r="R3555" s="1157"/>
      <c r="S3555" s="1158"/>
      <c r="T3555" s="1158"/>
      <c r="U3555" s="1158"/>
      <c r="V3555" s="1158"/>
      <c r="W3555" s="1158"/>
      <c r="X3555" s="1158"/>
      <c r="Y3555" s="1158"/>
      <c r="Z3555" s="1158"/>
      <c r="AA3555" s="1159"/>
      <c r="AB3555" s="1125"/>
      <c r="AC3555" s="1151"/>
      <c r="AD3555" s="1152"/>
      <c r="AE3555" s="1153"/>
      <c r="AF3555" s="1153"/>
      <c r="AG3555" s="1153"/>
      <c r="AH3555" s="124"/>
      <c r="AI3555" s="124"/>
      <c r="AJ3555" s="124"/>
      <c r="AK3555" s="124"/>
      <c r="AL3555" s="124"/>
      <c r="AM3555" s="124"/>
      <c r="AN3555" s="124"/>
      <c r="AO3555" s="124"/>
      <c r="AP3555" s="124"/>
      <c r="AQ3555" s="1153"/>
      <c r="AR3555" s="1154"/>
      <c r="AS3555" s="1154"/>
      <c r="AT3555" s="1154"/>
      <c r="AU3555" s="1154"/>
      <c r="AV3555" s="1154"/>
      <c r="AW3555" s="1154"/>
      <c r="AX3555" s="1154"/>
      <c r="AY3555" s="1154"/>
      <c r="AZ3555" s="1154"/>
      <c r="BA3555" s="1154"/>
      <c r="BB3555" s="1154"/>
    </row>
    <row r="3556" spans="2:54" ht="15" customHeight="1">
      <c r="B3556" s="1155"/>
      <c r="C3556" s="3016" t="s">
        <v>1132</v>
      </c>
      <c r="D3556" s="3016" t="s">
        <v>833</v>
      </c>
      <c r="E3556" s="1146" t="s">
        <v>1127</v>
      </c>
      <c r="F3556" s="1106"/>
      <c r="G3556" s="441" t="s">
        <v>93</v>
      </c>
      <c r="H3556" s="441" t="s">
        <v>1103</v>
      </c>
      <c r="I3556" s="441" t="s">
        <v>1128</v>
      </c>
      <c r="J3556" s="441" t="s">
        <v>112</v>
      </c>
      <c r="K3556" s="1111" t="s">
        <v>1132</v>
      </c>
      <c r="L3556" s="441" t="s">
        <v>1120</v>
      </c>
      <c r="M3556" s="441" t="str">
        <f t="shared" si="216"/>
        <v>&lt;INSERT CONNECTION POINT NAME&gt;</v>
      </c>
      <c r="N3556" s="1111" t="s">
        <v>1106</v>
      </c>
      <c r="O3556" s="1111" t="s">
        <v>833</v>
      </c>
      <c r="P3556" s="1111"/>
      <c r="Q3556" s="2850"/>
      <c r="R3556" s="2097"/>
      <c r="S3556" s="2851"/>
      <c r="T3556" s="2851"/>
      <c r="U3556" s="2851"/>
      <c r="V3556" s="2851"/>
      <c r="W3556" s="2852"/>
      <c r="X3556" s="2852"/>
      <c r="Y3556" s="2852"/>
      <c r="Z3556" s="2852"/>
      <c r="AA3556" s="2853"/>
      <c r="AB3556" s="1125"/>
      <c r="AC3556" s="1151"/>
      <c r="AD3556" s="1152"/>
      <c r="AE3556" s="1153"/>
      <c r="AF3556" s="1153"/>
      <c r="AG3556" s="1153"/>
      <c r="AH3556" s="124"/>
      <c r="AI3556" s="124"/>
      <c r="AJ3556" s="124"/>
      <c r="AK3556" s="124"/>
      <c r="AL3556" s="1153"/>
      <c r="AM3556" s="124"/>
      <c r="AN3556" s="124"/>
      <c r="AO3556" s="1153"/>
      <c r="AP3556" s="1153"/>
      <c r="AQ3556" s="1153"/>
      <c r="AR3556" s="1154"/>
      <c r="AS3556" s="1154"/>
      <c r="AT3556" s="1154"/>
      <c r="AU3556" s="1160"/>
      <c r="AV3556" s="1154"/>
      <c r="AW3556" s="1154"/>
      <c r="AX3556" s="1154"/>
      <c r="AY3556" s="1154"/>
      <c r="AZ3556" s="1154"/>
      <c r="BA3556" s="1154"/>
      <c r="BB3556" s="1154"/>
    </row>
    <row r="3557" spans="2:54" ht="15" customHeight="1">
      <c r="B3557" s="1155"/>
      <c r="C3557" s="3017"/>
      <c r="D3557" s="3017"/>
      <c r="E3557" s="1146" t="s">
        <v>1130</v>
      </c>
      <c r="F3557" s="1106"/>
      <c r="G3557" s="441" t="s">
        <v>93</v>
      </c>
      <c r="H3557" s="441" t="s">
        <v>1103</v>
      </c>
      <c r="I3557" s="441" t="s">
        <v>1131</v>
      </c>
      <c r="J3557" s="441" t="s">
        <v>112</v>
      </c>
      <c r="K3557" s="1111" t="s">
        <v>1132</v>
      </c>
      <c r="L3557" s="441" t="s">
        <v>1120</v>
      </c>
      <c r="M3557" s="441" t="str">
        <f t="shared" si="216"/>
        <v>&lt;INSERT CONNECTION POINT NAME&gt;</v>
      </c>
      <c r="N3557" s="1111" t="s">
        <v>1106</v>
      </c>
      <c r="O3557" s="1111" t="s">
        <v>833</v>
      </c>
      <c r="P3557" s="1111"/>
      <c r="Q3557" s="2850"/>
      <c r="R3557" s="2097"/>
      <c r="S3557" s="2851"/>
      <c r="T3557" s="2851"/>
      <c r="U3557" s="2851"/>
      <c r="V3557" s="2851"/>
      <c r="W3557" s="2852"/>
      <c r="X3557" s="2852"/>
      <c r="Y3557" s="2852"/>
      <c r="Z3557" s="2852"/>
      <c r="AA3557" s="2853"/>
      <c r="AB3557" s="1125"/>
      <c r="AC3557" s="1151"/>
      <c r="AD3557" s="1152"/>
      <c r="AE3557" s="1153"/>
      <c r="AF3557" s="1153"/>
      <c r="AG3557" s="1153"/>
      <c r="AH3557" s="124"/>
      <c r="AI3557" s="124"/>
      <c r="AJ3557" s="124"/>
      <c r="AK3557" s="124"/>
      <c r="AL3557" s="1153"/>
      <c r="AM3557" s="124"/>
      <c r="AN3557" s="124"/>
      <c r="AO3557" s="1153"/>
      <c r="AP3557" s="1153"/>
      <c r="AQ3557" s="1153"/>
      <c r="AR3557" s="1154"/>
      <c r="AS3557" s="1154"/>
      <c r="AT3557" s="1154"/>
      <c r="AU3557" s="1160"/>
      <c r="AV3557" s="1154"/>
      <c r="AW3557" s="1154"/>
      <c r="AX3557" s="1154"/>
      <c r="AY3557" s="1154"/>
      <c r="AZ3557" s="1154"/>
      <c r="BA3557" s="1154"/>
      <c r="BB3557" s="1154"/>
    </row>
    <row r="3558" spans="2:54" ht="15" customHeight="1">
      <c r="B3558" s="1155"/>
      <c r="C3558" s="3016" t="s">
        <v>1132</v>
      </c>
      <c r="D3558" s="3016" t="s">
        <v>842</v>
      </c>
      <c r="E3558" s="1146" t="s">
        <v>1127</v>
      </c>
      <c r="F3558" s="1106"/>
      <c r="G3558" s="441" t="s">
        <v>93</v>
      </c>
      <c r="H3558" s="441" t="s">
        <v>1103</v>
      </c>
      <c r="I3558" s="441" t="s">
        <v>1128</v>
      </c>
      <c r="J3558" s="441" t="s">
        <v>112</v>
      </c>
      <c r="K3558" s="1111" t="s">
        <v>1132</v>
      </c>
      <c r="L3558" s="441" t="s">
        <v>1120</v>
      </c>
      <c r="M3558" s="441" t="str">
        <f t="shared" si="216"/>
        <v>&lt;INSERT CONNECTION POINT NAME&gt;</v>
      </c>
      <c r="N3558" s="1111" t="s">
        <v>1106</v>
      </c>
      <c r="O3558" s="1112" t="s">
        <v>842</v>
      </c>
      <c r="P3558" s="1111"/>
      <c r="Q3558" s="2850"/>
      <c r="R3558" s="2097"/>
      <c r="S3558" s="2851"/>
      <c r="T3558" s="2851"/>
      <c r="U3558" s="2851"/>
      <c r="V3558" s="2851"/>
      <c r="W3558" s="2852"/>
      <c r="X3558" s="2852"/>
      <c r="Y3558" s="2852"/>
      <c r="Z3558" s="2852"/>
      <c r="AA3558" s="2853"/>
      <c r="AB3558" s="1125"/>
      <c r="AC3558" s="1151"/>
      <c r="AD3558" s="1152"/>
      <c r="AE3558" s="1153"/>
      <c r="AF3558" s="1153"/>
      <c r="AG3558" s="1153"/>
      <c r="AH3558" s="124"/>
      <c r="AI3558" s="124"/>
      <c r="AJ3558" s="124"/>
      <c r="AK3558" s="124"/>
      <c r="AL3558" s="1153"/>
      <c r="AM3558" s="124"/>
      <c r="AN3558" s="124"/>
      <c r="AO3558" s="1153"/>
      <c r="AP3558" s="1161"/>
      <c r="AQ3558" s="1153"/>
      <c r="AR3558" s="1154"/>
      <c r="AS3558" s="1154"/>
      <c r="AT3558" s="1154"/>
      <c r="AU3558" s="1160"/>
      <c r="AV3558" s="1154"/>
      <c r="AW3558" s="1154"/>
      <c r="AX3558" s="1154"/>
      <c r="AY3558" s="1154"/>
      <c r="AZ3558" s="1154"/>
      <c r="BA3558" s="1154"/>
      <c r="BB3558" s="1154"/>
    </row>
    <row r="3559" spans="2:54" ht="15" customHeight="1">
      <c r="B3559" s="1155"/>
      <c r="C3559" s="3017"/>
      <c r="D3559" s="3017"/>
      <c r="E3559" s="1146" t="s">
        <v>1130</v>
      </c>
      <c r="F3559" s="1106"/>
      <c r="G3559" s="441" t="s">
        <v>93</v>
      </c>
      <c r="H3559" s="441" t="s">
        <v>1103</v>
      </c>
      <c r="I3559" s="441" t="s">
        <v>1131</v>
      </c>
      <c r="J3559" s="441" t="s">
        <v>112</v>
      </c>
      <c r="K3559" s="1111" t="s">
        <v>1132</v>
      </c>
      <c r="L3559" s="441" t="s">
        <v>1120</v>
      </c>
      <c r="M3559" s="441" t="str">
        <f t="shared" si="216"/>
        <v>&lt;INSERT CONNECTION POINT NAME&gt;</v>
      </c>
      <c r="N3559" s="1111" t="s">
        <v>1106</v>
      </c>
      <c r="O3559" s="1112" t="s">
        <v>842</v>
      </c>
      <c r="P3559" s="1111"/>
      <c r="Q3559" s="2850"/>
      <c r="R3559" s="2097"/>
      <c r="S3559" s="2851"/>
      <c r="T3559" s="2851"/>
      <c r="U3559" s="2851"/>
      <c r="V3559" s="2851"/>
      <c r="W3559" s="2852"/>
      <c r="X3559" s="2852"/>
      <c r="Y3559" s="2852"/>
      <c r="Z3559" s="2852"/>
      <c r="AA3559" s="2853"/>
      <c r="AB3559" s="1125"/>
      <c r="AC3559" s="1151"/>
      <c r="AD3559" s="1152"/>
      <c r="AE3559" s="1153"/>
      <c r="AF3559" s="1153"/>
      <c r="AG3559" s="1153"/>
      <c r="AH3559" s="124"/>
      <c r="AI3559" s="124"/>
      <c r="AJ3559" s="124"/>
      <c r="AK3559" s="124"/>
      <c r="AL3559" s="1153"/>
      <c r="AM3559" s="124"/>
      <c r="AN3559" s="124"/>
      <c r="AO3559" s="1153"/>
      <c r="AP3559" s="1161"/>
      <c r="AQ3559" s="1153"/>
      <c r="AR3559" s="1154"/>
      <c r="AS3559" s="1154"/>
      <c r="AT3559" s="1154"/>
      <c r="AU3559" s="1160"/>
      <c r="AV3559" s="1154"/>
      <c r="AW3559" s="1154"/>
      <c r="AX3559" s="1154"/>
      <c r="AY3559" s="1154"/>
      <c r="AZ3559" s="1154"/>
      <c r="BA3559" s="1154"/>
      <c r="BB3559" s="1154"/>
    </row>
    <row r="3560" spans="2:54" ht="15" customHeight="1">
      <c r="B3560" s="1155"/>
      <c r="C3560" s="3016" t="s">
        <v>1133</v>
      </c>
      <c r="D3560" s="3016"/>
      <c r="E3560" s="1146" t="s">
        <v>1127</v>
      </c>
      <c r="F3560" s="1106"/>
      <c r="G3560" s="441" t="s">
        <v>93</v>
      </c>
      <c r="H3560" s="441" t="s">
        <v>1103</v>
      </c>
      <c r="I3560" s="441" t="s">
        <v>1128</v>
      </c>
      <c r="J3560" s="441" t="s">
        <v>112</v>
      </c>
      <c r="K3560" s="1111" t="s">
        <v>1133</v>
      </c>
      <c r="L3560" s="441" t="s">
        <v>1120</v>
      </c>
      <c r="M3560" s="441" t="str">
        <f t="shared" si="216"/>
        <v>&lt;INSERT CONNECTION POINT NAME&gt;</v>
      </c>
      <c r="N3560" s="1111" t="s">
        <v>1108</v>
      </c>
      <c r="O3560" s="1111" t="s">
        <v>1109</v>
      </c>
      <c r="P3560" s="1111"/>
      <c r="Q3560" s="2856"/>
      <c r="R3560" s="2098"/>
      <c r="S3560" s="2858"/>
      <c r="T3560" s="2858"/>
      <c r="U3560" s="2858"/>
      <c r="V3560" s="2858"/>
      <c r="W3560" s="2859"/>
      <c r="X3560" s="2859"/>
      <c r="Y3560" s="2859"/>
      <c r="Z3560" s="2859"/>
      <c r="AA3560" s="2860"/>
      <c r="AB3560" s="1125"/>
      <c r="AC3560" s="1151"/>
      <c r="AD3560" s="1152"/>
      <c r="AE3560" s="1153"/>
      <c r="AF3560" s="1153"/>
      <c r="AG3560" s="1153"/>
      <c r="AH3560" s="124"/>
      <c r="AI3560" s="124"/>
      <c r="AJ3560" s="124"/>
      <c r="AK3560" s="124"/>
      <c r="AL3560" s="1153"/>
      <c r="AM3560" s="124"/>
      <c r="AN3560" s="124"/>
      <c r="AO3560" s="1153"/>
      <c r="AP3560" s="1153"/>
      <c r="AQ3560" s="1153"/>
      <c r="AR3560" s="1154"/>
      <c r="AS3560" s="1154"/>
      <c r="AT3560" s="1154"/>
      <c r="AU3560" s="1154"/>
      <c r="AV3560" s="1154"/>
      <c r="AW3560" s="1154"/>
      <c r="AX3560" s="1154"/>
      <c r="AY3560" s="1154"/>
      <c r="AZ3560" s="1154"/>
      <c r="BA3560" s="1154"/>
      <c r="BB3560" s="1154"/>
    </row>
    <row r="3561" spans="2:54" ht="15" customHeight="1">
      <c r="B3561" s="1155"/>
      <c r="C3561" s="3017"/>
      <c r="D3561" s="3017"/>
      <c r="E3561" s="1146" t="s">
        <v>1130</v>
      </c>
      <c r="F3561" s="1106"/>
      <c r="G3561" s="441" t="s">
        <v>93</v>
      </c>
      <c r="H3561" s="441" t="s">
        <v>1103</v>
      </c>
      <c r="I3561" s="441" t="s">
        <v>1131</v>
      </c>
      <c r="J3561" s="441" t="s">
        <v>112</v>
      </c>
      <c r="K3561" s="1111" t="s">
        <v>1133</v>
      </c>
      <c r="L3561" s="441" t="s">
        <v>1120</v>
      </c>
      <c r="M3561" s="441" t="str">
        <f t="shared" si="216"/>
        <v>&lt;INSERT CONNECTION POINT NAME&gt;</v>
      </c>
      <c r="N3561" s="1111" t="s">
        <v>1108</v>
      </c>
      <c r="O3561" s="1111" t="s">
        <v>1109</v>
      </c>
      <c r="P3561" s="1111"/>
      <c r="Q3561" s="2856"/>
      <c r="R3561" s="2098"/>
      <c r="S3561" s="2858"/>
      <c r="T3561" s="2858"/>
      <c r="U3561" s="2858"/>
      <c r="V3561" s="2858"/>
      <c r="W3561" s="2859"/>
      <c r="X3561" s="2859"/>
      <c r="Y3561" s="2859"/>
      <c r="Z3561" s="2859"/>
      <c r="AA3561" s="2860"/>
      <c r="AB3561" s="1125"/>
      <c r="AC3561" s="1151"/>
      <c r="AD3561" s="1152"/>
      <c r="AE3561" s="1153"/>
      <c r="AF3561" s="1153"/>
      <c r="AG3561" s="1153"/>
      <c r="AH3561" s="124"/>
      <c r="AI3561" s="124"/>
      <c r="AJ3561" s="124"/>
      <c r="AK3561" s="124"/>
      <c r="AL3561" s="1153"/>
      <c r="AM3561" s="124"/>
      <c r="AN3561" s="124"/>
      <c r="AO3561" s="1153"/>
      <c r="AP3561" s="1153"/>
      <c r="AQ3561" s="1153"/>
      <c r="AR3561" s="1154"/>
      <c r="AS3561" s="1154"/>
      <c r="AT3561" s="1154"/>
      <c r="AU3561" s="1154"/>
      <c r="AV3561" s="1154"/>
      <c r="AW3561" s="1154"/>
      <c r="AX3561" s="1154"/>
      <c r="AY3561" s="1154"/>
      <c r="AZ3561" s="1154"/>
      <c r="BA3561" s="1154"/>
      <c r="BB3561" s="1154"/>
    </row>
    <row r="3562" spans="2:54" ht="15" customHeight="1">
      <c r="B3562" s="1155"/>
      <c r="C3562" s="3016" t="s">
        <v>1110</v>
      </c>
      <c r="D3562" s="3016"/>
      <c r="E3562" s="1146" t="s">
        <v>1127</v>
      </c>
      <c r="F3562" s="1106"/>
      <c r="G3562" s="441" t="s">
        <v>93</v>
      </c>
      <c r="H3562" s="441" t="s">
        <v>1103</v>
      </c>
      <c r="I3562" s="441" t="s">
        <v>1128</v>
      </c>
      <c r="J3562" s="441" t="s">
        <v>112</v>
      </c>
      <c r="K3562" s="1111" t="s">
        <v>1110</v>
      </c>
      <c r="L3562" s="441" t="s">
        <v>1120</v>
      </c>
      <c r="M3562" s="441" t="str">
        <f t="shared" si="216"/>
        <v>&lt;INSERT CONNECTION POINT NAME&gt;</v>
      </c>
      <c r="N3562" s="1111" t="s">
        <v>1111</v>
      </c>
      <c r="O3562" s="1112">
        <v>0</v>
      </c>
      <c r="P3562" s="1111"/>
      <c r="Q3562" s="2890"/>
      <c r="R3562" s="2093"/>
      <c r="S3562" s="2883"/>
      <c r="T3562" s="2883"/>
      <c r="U3562" s="2883"/>
      <c r="V3562" s="2883"/>
      <c r="W3562" s="2863"/>
      <c r="X3562" s="2863"/>
      <c r="Y3562" s="2863"/>
      <c r="Z3562" s="2863"/>
      <c r="AA3562" s="2864"/>
      <c r="AB3562" s="1125"/>
      <c r="AC3562" s="1151"/>
      <c r="AD3562" s="1152"/>
      <c r="AE3562" s="1153"/>
      <c r="AF3562" s="1153"/>
      <c r="AG3562" s="1153"/>
      <c r="AH3562" s="124"/>
      <c r="AI3562" s="124"/>
      <c r="AJ3562" s="124"/>
      <c r="AK3562" s="124"/>
      <c r="AL3562" s="1153"/>
      <c r="AM3562" s="124"/>
      <c r="AN3562" s="124"/>
      <c r="AO3562" s="1153"/>
      <c r="AP3562" s="1161"/>
      <c r="AQ3562" s="1153"/>
      <c r="AR3562" s="1154"/>
      <c r="AS3562" s="1154"/>
      <c r="AT3562" s="1154"/>
      <c r="AU3562" s="1154"/>
      <c r="AV3562" s="1154"/>
      <c r="AW3562" s="1154"/>
      <c r="AX3562" s="1154"/>
      <c r="AY3562" s="1154"/>
      <c r="AZ3562" s="1154"/>
      <c r="BA3562" s="1154"/>
      <c r="BB3562" s="1154"/>
    </row>
    <row r="3563" spans="2:54" ht="15" customHeight="1">
      <c r="B3563" s="1155"/>
      <c r="C3563" s="3017"/>
      <c r="D3563" s="3017"/>
      <c r="E3563" s="1146" t="s">
        <v>1130</v>
      </c>
      <c r="F3563" s="1106"/>
      <c r="G3563" s="441" t="s">
        <v>93</v>
      </c>
      <c r="H3563" s="441" t="s">
        <v>1103</v>
      </c>
      <c r="I3563" s="441" t="s">
        <v>1131</v>
      </c>
      <c r="J3563" s="441" t="s">
        <v>112</v>
      </c>
      <c r="K3563" s="1111" t="s">
        <v>1110</v>
      </c>
      <c r="L3563" s="441" t="s">
        <v>1120</v>
      </c>
      <c r="M3563" s="441" t="str">
        <f t="shared" si="216"/>
        <v>&lt;INSERT CONNECTION POINT NAME&gt;</v>
      </c>
      <c r="N3563" s="1111" t="s">
        <v>1111</v>
      </c>
      <c r="O3563" s="1112">
        <v>0</v>
      </c>
      <c r="P3563" s="1111"/>
      <c r="Q3563" s="2890"/>
      <c r="R3563" s="2093"/>
      <c r="S3563" s="2883"/>
      <c r="T3563" s="2883"/>
      <c r="U3563" s="2883"/>
      <c r="V3563" s="2883"/>
      <c r="W3563" s="2863"/>
      <c r="X3563" s="2863"/>
      <c r="Y3563" s="2863"/>
      <c r="Z3563" s="2863"/>
      <c r="AA3563" s="2864"/>
      <c r="AB3563" s="1125"/>
      <c r="AC3563" s="1151"/>
      <c r="AD3563" s="1152"/>
      <c r="AE3563" s="1153"/>
      <c r="AF3563" s="1153"/>
      <c r="AG3563" s="1153"/>
      <c r="AH3563" s="124"/>
      <c r="AI3563" s="124"/>
      <c r="AJ3563" s="124"/>
      <c r="AK3563" s="124"/>
      <c r="AL3563" s="1153"/>
      <c r="AM3563" s="124"/>
      <c r="AN3563" s="124"/>
      <c r="AO3563" s="1153"/>
      <c r="AP3563" s="1161"/>
      <c r="AQ3563" s="1153"/>
      <c r="AR3563" s="1154"/>
      <c r="AS3563" s="1154"/>
      <c r="AT3563" s="1154"/>
      <c r="AU3563" s="1154"/>
      <c r="AV3563" s="1154"/>
      <c r="AW3563" s="1154"/>
      <c r="AX3563" s="1154"/>
      <c r="AY3563" s="1154"/>
      <c r="AZ3563" s="1154"/>
      <c r="BA3563" s="1154"/>
      <c r="BB3563" s="1154"/>
    </row>
    <row r="3564" spans="2:54" ht="15" customHeight="1">
      <c r="B3564" s="1155"/>
      <c r="C3564" s="3016" t="s">
        <v>1112</v>
      </c>
      <c r="D3564" s="3016"/>
      <c r="E3564" s="1146" t="s">
        <v>1127</v>
      </c>
      <c r="F3564" s="1106"/>
      <c r="G3564" s="441" t="s">
        <v>93</v>
      </c>
      <c r="H3564" s="441" t="s">
        <v>1103</v>
      </c>
      <c r="I3564" s="441" t="s">
        <v>1128</v>
      </c>
      <c r="J3564" s="441" t="s">
        <v>112</v>
      </c>
      <c r="K3564" s="1111" t="s">
        <v>1112</v>
      </c>
      <c r="L3564" s="441" t="s">
        <v>1120</v>
      </c>
      <c r="M3564" s="441" t="str">
        <f t="shared" si="216"/>
        <v>&lt;INSERT CONNECTION POINT NAME&gt;</v>
      </c>
      <c r="N3564" s="1111" t="s">
        <v>1113</v>
      </c>
      <c r="O3564" s="1111" t="s">
        <v>1113</v>
      </c>
      <c r="P3564" s="1111"/>
      <c r="Q3564" s="2891"/>
      <c r="R3564" s="2866"/>
      <c r="S3564" s="2866"/>
      <c r="T3564" s="2866"/>
      <c r="U3564" s="2866"/>
      <c r="V3564" s="2866"/>
      <c r="W3564" s="2866"/>
      <c r="X3564" s="2866"/>
      <c r="Y3564" s="2866"/>
      <c r="Z3564" s="2866"/>
      <c r="AA3564" s="2099"/>
      <c r="AB3564" s="1125"/>
      <c r="AC3564" s="1151"/>
      <c r="AD3564" s="1152"/>
      <c r="AE3564" s="1153"/>
      <c r="AF3564" s="1153"/>
      <c r="AG3564" s="1153"/>
      <c r="AH3564" s="124"/>
      <c r="AI3564" s="124"/>
      <c r="AJ3564" s="124"/>
      <c r="AK3564" s="124"/>
      <c r="AL3564" s="1153"/>
      <c r="AM3564" s="124"/>
      <c r="AN3564" s="124"/>
      <c r="AO3564" s="1153"/>
      <c r="AP3564" s="1153"/>
      <c r="AQ3564" s="1153"/>
      <c r="AR3564" s="1154"/>
      <c r="AS3564" s="1154"/>
      <c r="AT3564" s="1154"/>
      <c r="AU3564" s="1154"/>
      <c r="AV3564" s="1154"/>
      <c r="AW3564" s="1154"/>
      <c r="AX3564" s="1154"/>
      <c r="AY3564" s="1154"/>
      <c r="AZ3564" s="1154"/>
      <c r="BA3564" s="1154"/>
      <c r="BB3564" s="1154"/>
    </row>
    <row r="3565" spans="2:54" ht="15" customHeight="1">
      <c r="B3565" s="1155"/>
      <c r="C3565" s="3017"/>
      <c r="D3565" s="3017"/>
      <c r="E3565" s="1146" t="s">
        <v>1130</v>
      </c>
      <c r="F3565" s="1106"/>
      <c r="G3565" s="441" t="s">
        <v>93</v>
      </c>
      <c r="H3565" s="441" t="s">
        <v>1103</v>
      </c>
      <c r="I3565" s="441" t="s">
        <v>1131</v>
      </c>
      <c r="J3565" s="441" t="s">
        <v>112</v>
      </c>
      <c r="K3565" s="1111" t="s">
        <v>1112</v>
      </c>
      <c r="L3565" s="441" t="s">
        <v>1120</v>
      </c>
      <c r="M3565" s="441" t="str">
        <f t="shared" si="216"/>
        <v>&lt;INSERT CONNECTION POINT NAME&gt;</v>
      </c>
      <c r="N3565" s="1111" t="s">
        <v>1113</v>
      </c>
      <c r="O3565" s="1111" t="s">
        <v>1113</v>
      </c>
      <c r="P3565" s="1111"/>
      <c r="Q3565" s="2891"/>
      <c r="R3565" s="2866"/>
      <c r="S3565" s="2866"/>
      <c r="T3565" s="2866"/>
      <c r="U3565" s="2866"/>
      <c r="V3565" s="2866"/>
      <c r="W3565" s="2866"/>
      <c r="X3565" s="2866"/>
      <c r="Y3565" s="2866"/>
      <c r="Z3565" s="2866"/>
      <c r="AA3565" s="2099"/>
      <c r="AB3565" s="1125"/>
      <c r="AC3565" s="1151"/>
      <c r="AD3565" s="1152"/>
      <c r="AE3565" s="1153"/>
      <c r="AF3565" s="1153"/>
      <c r="AG3565" s="1153"/>
      <c r="AH3565" s="124"/>
      <c r="AI3565" s="124"/>
      <c r="AJ3565" s="124"/>
      <c r="AK3565" s="124"/>
      <c r="AL3565" s="1153"/>
      <c r="AM3565" s="124"/>
      <c r="AN3565" s="124"/>
      <c r="AO3565" s="1153"/>
      <c r="AP3565" s="1153"/>
      <c r="AQ3565" s="1153"/>
      <c r="AR3565" s="1154"/>
      <c r="AS3565" s="1154"/>
      <c r="AT3565" s="1154"/>
      <c r="AU3565" s="1154"/>
      <c r="AV3565" s="1154"/>
      <c r="AW3565" s="1154"/>
      <c r="AX3565" s="1154"/>
      <c r="AY3565" s="1154"/>
      <c r="AZ3565" s="1154"/>
      <c r="BA3565" s="1154"/>
      <c r="BB3565" s="1154"/>
    </row>
    <row r="3566" spans="2:54" ht="15" customHeight="1">
      <c r="B3566" s="1155"/>
      <c r="C3566" s="3016" t="s">
        <v>1134</v>
      </c>
      <c r="D3566" s="3016" t="s">
        <v>833</v>
      </c>
      <c r="E3566" s="1146" t="s">
        <v>1127</v>
      </c>
      <c r="F3566" s="1106"/>
      <c r="G3566" s="441" t="s">
        <v>93</v>
      </c>
      <c r="H3566" s="441" t="s">
        <v>1103</v>
      </c>
      <c r="I3566" s="441" t="s">
        <v>1128</v>
      </c>
      <c r="J3566" s="441" t="s">
        <v>112</v>
      </c>
      <c r="K3566" s="1111" t="s">
        <v>1134</v>
      </c>
      <c r="L3566" s="441" t="s">
        <v>1120</v>
      </c>
      <c r="M3566" s="441" t="str">
        <f t="shared" si="216"/>
        <v>&lt;INSERT CONNECTION POINT NAME&gt;</v>
      </c>
      <c r="N3566" s="1111" t="s">
        <v>1115</v>
      </c>
      <c r="O3566" s="1111" t="s">
        <v>833</v>
      </c>
      <c r="P3566" s="1111"/>
      <c r="Q3566" s="2892"/>
      <c r="R3566" s="2096"/>
      <c r="S3566" s="2870"/>
      <c r="T3566" s="2870"/>
      <c r="U3566" s="2870"/>
      <c r="V3566" s="2870"/>
      <c r="W3566" s="2870"/>
      <c r="X3566" s="2870"/>
      <c r="Y3566" s="2870"/>
      <c r="Z3566" s="2870"/>
      <c r="AA3566" s="2871"/>
      <c r="AB3566" s="1125"/>
      <c r="AC3566" s="1151"/>
      <c r="AD3566" s="1152"/>
      <c r="AE3566" s="1153"/>
      <c r="AF3566" s="1153"/>
      <c r="AG3566" s="1153"/>
      <c r="AH3566" s="124"/>
      <c r="AI3566" s="124"/>
      <c r="AJ3566" s="124"/>
      <c r="AK3566" s="124"/>
      <c r="AL3566" s="1153"/>
      <c r="AM3566" s="124"/>
      <c r="AN3566" s="124"/>
      <c r="AO3566" s="1153"/>
      <c r="AP3566" s="1153"/>
      <c r="AQ3566" s="1153"/>
      <c r="AR3566" s="1154"/>
      <c r="AS3566" s="1154"/>
      <c r="AT3566" s="1154"/>
      <c r="AU3566" s="1154"/>
      <c r="AV3566" s="1154"/>
      <c r="AW3566" s="1154"/>
      <c r="AX3566" s="1154"/>
      <c r="AY3566" s="1154"/>
      <c r="AZ3566" s="1154"/>
      <c r="BA3566" s="1154"/>
      <c r="BB3566" s="1154"/>
    </row>
    <row r="3567" spans="2:54" ht="15" customHeight="1">
      <c r="B3567" s="1155"/>
      <c r="C3567" s="3017"/>
      <c r="D3567" s="3017"/>
      <c r="E3567" s="1146" t="s">
        <v>1130</v>
      </c>
      <c r="F3567" s="1106"/>
      <c r="G3567" s="441" t="s">
        <v>93</v>
      </c>
      <c r="H3567" s="441" t="s">
        <v>1103</v>
      </c>
      <c r="I3567" s="441" t="s">
        <v>1131</v>
      </c>
      <c r="J3567" s="441" t="s">
        <v>112</v>
      </c>
      <c r="K3567" s="1111" t="s">
        <v>1134</v>
      </c>
      <c r="L3567" s="441" t="s">
        <v>1120</v>
      </c>
      <c r="M3567" s="441" t="str">
        <f t="shared" si="216"/>
        <v>&lt;INSERT CONNECTION POINT NAME&gt;</v>
      </c>
      <c r="N3567" s="1111" t="s">
        <v>1115</v>
      </c>
      <c r="O3567" s="1111" t="s">
        <v>833</v>
      </c>
      <c r="P3567" s="1111"/>
      <c r="Q3567" s="2892"/>
      <c r="R3567" s="2096"/>
      <c r="S3567" s="2870"/>
      <c r="T3567" s="2870"/>
      <c r="U3567" s="2870"/>
      <c r="V3567" s="2870"/>
      <c r="W3567" s="2870"/>
      <c r="X3567" s="2870"/>
      <c r="Y3567" s="2870"/>
      <c r="Z3567" s="2870"/>
      <c r="AA3567" s="2871"/>
      <c r="AB3567" s="1125"/>
      <c r="AC3567" s="1151"/>
      <c r="AD3567" s="1152"/>
      <c r="AE3567" s="1153"/>
      <c r="AF3567" s="1153"/>
      <c r="AG3567" s="1153"/>
      <c r="AH3567" s="124"/>
      <c r="AI3567" s="124"/>
      <c r="AJ3567" s="124"/>
      <c r="AK3567" s="124"/>
      <c r="AL3567" s="1153"/>
      <c r="AM3567" s="124"/>
      <c r="AN3567" s="124"/>
      <c r="AO3567" s="1153"/>
      <c r="AP3567" s="1153"/>
      <c r="AQ3567" s="1153"/>
      <c r="AR3567" s="1154"/>
      <c r="AS3567" s="1154"/>
      <c r="AT3567" s="1154"/>
      <c r="AU3567" s="1154"/>
      <c r="AV3567" s="1154"/>
      <c r="AW3567" s="1154"/>
      <c r="AX3567" s="1154"/>
      <c r="AY3567" s="1154"/>
      <c r="AZ3567" s="1154"/>
      <c r="BA3567" s="1154"/>
      <c r="BB3567" s="1154"/>
    </row>
    <row r="3568" spans="2:54" ht="15" customHeight="1">
      <c r="B3568" s="1155"/>
      <c r="C3568" s="3016" t="s">
        <v>1135</v>
      </c>
      <c r="D3568" s="3016" t="s">
        <v>833</v>
      </c>
      <c r="E3568" s="1146" t="s">
        <v>1127</v>
      </c>
      <c r="F3568" s="1106"/>
      <c r="G3568" s="441" t="s">
        <v>93</v>
      </c>
      <c r="H3568" s="441" t="s">
        <v>1103</v>
      </c>
      <c r="I3568" s="441" t="s">
        <v>1128</v>
      </c>
      <c r="J3568" s="441" t="s">
        <v>112</v>
      </c>
      <c r="K3568" s="1111" t="s">
        <v>1135</v>
      </c>
      <c r="L3568" s="441" t="s">
        <v>1120</v>
      </c>
      <c r="M3568" s="441" t="str">
        <f t="shared" si="216"/>
        <v>&lt;INSERT CONNECTION POINT NAME&gt;</v>
      </c>
      <c r="N3568" s="1111" t="s">
        <v>1106</v>
      </c>
      <c r="O3568" s="1111" t="s">
        <v>833</v>
      </c>
      <c r="P3568" s="1111"/>
      <c r="Q3568" s="2892"/>
      <c r="R3568" s="2096"/>
      <c r="S3568" s="2870"/>
      <c r="T3568" s="2870"/>
      <c r="U3568" s="2870"/>
      <c r="V3568" s="2870"/>
      <c r="W3568" s="2870"/>
      <c r="X3568" s="2870"/>
      <c r="Y3568" s="2870"/>
      <c r="Z3568" s="2870"/>
      <c r="AA3568" s="2871"/>
      <c r="AB3568" s="1125"/>
      <c r="AC3568" s="1151"/>
      <c r="AD3568" s="1152"/>
      <c r="AE3568" s="1153"/>
      <c r="AF3568" s="1153"/>
      <c r="AG3568" s="1153"/>
      <c r="AH3568" s="124"/>
      <c r="AI3568" s="124"/>
      <c r="AJ3568" s="124"/>
      <c r="AK3568" s="124"/>
      <c r="AL3568" s="1153"/>
      <c r="AM3568" s="124"/>
      <c r="AN3568" s="124"/>
      <c r="AO3568" s="1153"/>
      <c r="AP3568" s="1153"/>
      <c r="AQ3568" s="1153"/>
      <c r="AR3568" s="1154"/>
      <c r="AS3568" s="1154"/>
      <c r="AT3568" s="1154"/>
      <c r="AU3568" s="1154"/>
      <c r="AV3568" s="1154"/>
      <c r="AW3568" s="1154"/>
      <c r="AX3568" s="1154"/>
      <c r="AY3568" s="1154"/>
      <c r="AZ3568" s="1154"/>
      <c r="BA3568" s="1154"/>
      <c r="BB3568" s="1154"/>
    </row>
    <row r="3569" spans="2:54" ht="15" customHeight="1">
      <c r="B3569" s="1155"/>
      <c r="C3569" s="3017"/>
      <c r="D3569" s="3017"/>
      <c r="E3569" s="1146" t="s">
        <v>1130</v>
      </c>
      <c r="F3569" s="1106"/>
      <c r="G3569" s="441" t="s">
        <v>93</v>
      </c>
      <c r="H3569" s="441" t="s">
        <v>1103</v>
      </c>
      <c r="I3569" s="441" t="s">
        <v>1131</v>
      </c>
      <c r="J3569" s="441" t="s">
        <v>112</v>
      </c>
      <c r="K3569" s="1111" t="s">
        <v>1135</v>
      </c>
      <c r="L3569" s="441" t="s">
        <v>1120</v>
      </c>
      <c r="M3569" s="441" t="str">
        <f t="shared" si="216"/>
        <v>&lt;INSERT CONNECTION POINT NAME&gt;</v>
      </c>
      <c r="N3569" s="1111" t="s">
        <v>1106</v>
      </c>
      <c r="O3569" s="1111" t="s">
        <v>833</v>
      </c>
      <c r="P3569" s="1111"/>
      <c r="Q3569" s="2892"/>
      <c r="R3569" s="2096"/>
      <c r="S3569" s="2870"/>
      <c r="T3569" s="2870"/>
      <c r="U3569" s="2870"/>
      <c r="V3569" s="2870"/>
      <c r="W3569" s="2870"/>
      <c r="X3569" s="2870"/>
      <c r="Y3569" s="2870"/>
      <c r="Z3569" s="2870"/>
      <c r="AA3569" s="2871"/>
      <c r="AB3569" s="1125"/>
      <c r="AC3569" s="1151"/>
      <c r="AD3569" s="1152"/>
      <c r="AE3569" s="1153"/>
      <c r="AF3569" s="1153"/>
      <c r="AG3569" s="1153"/>
      <c r="AH3569" s="124"/>
      <c r="AI3569" s="124"/>
      <c r="AJ3569" s="124"/>
      <c r="AK3569" s="124"/>
      <c r="AL3569" s="1153"/>
      <c r="AM3569" s="124"/>
      <c r="AN3569" s="124"/>
      <c r="AO3569" s="1153"/>
      <c r="AP3569" s="1153"/>
      <c r="AQ3569" s="1153"/>
      <c r="AR3569" s="1154"/>
      <c r="AS3569" s="1154"/>
      <c r="AT3569" s="1154"/>
      <c r="AU3569" s="1154"/>
      <c r="AV3569" s="1154"/>
      <c r="AW3569" s="1154"/>
      <c r="AX3569" s="1154"/>
      <c r="AY3569" s="1154"/>
      <c r="AZ3569" s="1154"/>
      <c r="BA3569" s="1154"/>
      <c r="BB3569" s="1154"/>
    </row>
    <row r="3570" spans="2:54" ht="15" customHeight="1">
      <c r="B3570" s="1155"/>
      <c r="C3570" s="3016" t="s">
        <v>1135</v>
      </c>
      <c r="D3570" s="3016" t="s">
        <v>842</v>
      </c>
      <c r="E3570" s="1146" t="s">
        <v>1127</v>
      </c>
      <c r="F3570" s="1106"/>
      <c r="G3570" s="441" t="s">
        <v>93</v>
      </c>
      <c r="H3570" s="441" t="s">
        <v>1103</v>
      </c>
      <c r="I3570" s="441" t="s">
        <v>1128</v>
      </c>
      <c r="J3570" s="441" t="s">
        <v>112</v>
      </c>
      <c r="K3570" s="1111" t="s">
        <v>1135</v>
      </c>
      <c r="L3570" s="441" t="s">
        <v>1120</v>
      </c>
      <c r="M3570" s="441" t="str">
        <f t="shared" si="216"/>
        <v>&lt;INSERT CONNECTION POINT NAME&gt;</v>
      </c>
      <c r="N3570" s="1111" t="s">
        <v>1106</v>
      </c>
      <c r="O3570" s="1111" t="s">
        <v>842</v>
      </c>
      <c r="P3570" s="1111"/>
      <c r="Q3570" s="2892"/>
      <c r="R3570" s="2096"/>
      <c r="S3570" s="2870"/>
      <c r="T3570" s="2870"/>
      <c r="U3570" s="2870"/>
      <c r="V3570" s="2870"/>
      <c r="W3570" s="2870"/>
      <c r="X3570" s="2870"/>
      <c r="Y3570" s="2870"/>
      <c r="Z3570" s="2870"/>
      <c r="AA3570" s="2871"/>
      <c r="AB3570" s="1125"/>
      <c r="AC3570" s="1151"/>
      <c r="AD3570" s="1152"/>
      <c r="AE3570" s="1153"/>
      <c r="AF3570" s="1153"/>
      <c r="AG3570" s="1153"/>
      <c r="AH3570" s="124"/>
      <c r="AI3570" s="124"/>
      <c r="AJ3570" s="124"/>
      <c r="AK3570" s="124"/>
      <c r="AL3570" s="1153"/>
      <c r="AM3570" s="124"/>
      <c r="AN3570" s="124"/>
      <c r="AO3570" s="1153"/>
      <c r="AP3570" s="1153"/>
      <c r="AQ3570" s="1153"/>
      <c r="AR3570" s="1154"/>
      <c r="AS3570" s="1154"/>
      <c r="AT3570" s="1154"/>
      <c r="AU3570" s="1154"/>
      <c r="AV3570" s="1154"/>
      <c r="AW3570" s="1154"/>
      <c r="AX3570" s="1154"/>
      <c r="AY3570" s="1154"/>
      <c r="AZ3570" s="1154"/>
      <c r="BA3570" s="1154"/>
      <c r="BB3570" s="1154"/>
    </row>
    <row r="3571" spans="2:54" ht="15" customHeight="1">
      <c r="B3571" s="1155"/>
      <c r="C3571" s="3017"/>
      <c r="D3571" s="3017"/>
      <c r="E3571" s="1146" t="s">
        <v>1130</v>
      </c>
      <c r="F3571" s="1106"/>
      <c r="G3571" s="441" t="s">
        <v>93</v>
      </c>
      <c r="H3571" s="441" t="s">
        <v>1103</v>
      </c>
      <c r="I3571" s="441" t="s">
        <v>1131</v>
      </c>
      <c r="J3571" s="441" t="s">
        <v>112</v>
      </c>
      <c r="K3571" s="1111" t="s">
        <v>1135</v>
      </c>
      <c r="L3571" s="441" t="s">
        <v>1120</v>
      </c>
      <c r="M3571" s="441" t="str">
        <f t="shared" si="216"/>
        <v>&lt;INSERT CONNECTION POINT NAME&gt;</v>
      </c>
      <c r="N3571" s="1111" t="s">
        <v>1106</v>
      </c>
      <c r="O3571" s="1111" t="s">
        <v>842</v>
      </c>
      <c r="P3571" s="1111"/>
      <c r="Q3571" s="2892"/>
      <c r="R3571" s="2096"/>
      <c r="S3571" s="2870"/>
      <c r="T3571" s="2870"/>
      <c r="U3571" s="2870"/>
      <c r="V3571" s="2870"/>
      <c r="W3571" s="2870"/>
      <c r="X3571" s="2870"/>
      <c r="Y3571" s="2870"/>
      <c r="Z3571" s="2870"/>
      <c r="AA3571" s="2871"/>
      <c r="AB3571" s="1125"/>
      <c r="AC3571" s="1151"/>
      <c r="AD3571" s="1152"/>
      <c r="AE3571" s="1153"/>
      <c r="AF3571" s="1153"/>
      <c r="AG3571" s="1153"/>
      <c r="AH3571" s="124"/>
      <c r="AI3571" s="124"/>
      <c r="AJ3571" s="124"/>
      <c r="AK3571" s="124"/>
      <c r="AL3571" s="1153"/>
      <c r="AM3571" s="124"/>
      <c r="AN3571" s="124"/>
      <c r="AO3571" s="1153"/>
      <c r="AP3571" s="1153"/>
      <c r="AQ3571" s="1153"/>
      <c r="AR3571" s="1154"/>
      <c r="AS3571" s="1154"/>
      <c r="AT3571" s="1154"/>
      <c r="AU3571" s="1154"/>
      <c r="AV3571" s="1154"/>
      <c r="AW3571" s="1154"/>
      <c r="AX3571" s="1154"/>
      <c r="AY3571" s="1154"/>
      <c r="AZ3571" s="1154"/>
      <c r="BA3571" s="1154"/>
      <c r="BB3571" s="1154"/>
    </row>
    <row r="3572" spans="2:54" ht="15" customHeight="1">
      <c r="B3572" s="1155"/>
      <c r="C3572" s="3016" t="s">
        <v>1136</v>
      </c>
      <c r="D3572" s="3016" t="s">
        <v>833</v>
      </c>
      <c r="E3572" s="1146" t="s">
        <v>1127</v>
      </c>
      <c r="F3572" s="1106"/>
      <c r="G3572" s="441" t="s">
        <v>93</v>
      </c>
      <c r="H3572" s="441" t="s">
        <v>1103</v>
      </c>
      <c r="I3572" s="441" t="s">
        <v>1128</v>
      </c>
      <c r="J3572" s="441" t="s">
        <v>112</v>
      </c>
      <c r="K3572" s="1111" t="s">
        <v>1136</v>
      </c>
      <c r="L3572" s="441" t="s">
        <v>1120</v>
      </c>
      <c r="M3572" s="441" t="str">
        <f t="shared" si="216"/>
        <v>&lt;INSERT CONNECTION POINT NAME&gt;</v>
      </c>
      <c r="N3572" s="1111" t="s">
        <v>1106</v>
      </c>
      <c r="O3572" s="1111" t="s">
        <v>833</v>
      </c>
      <c r="P3572" s="1111"/>
      <c r="Q3572" s="2892"/>
      <c r="R3572" s="2096"/>
      <c r="S3572" s="2870"/>
      <c r="T3572" s="2870"/>
      <c r="U3572" s="2870"/>
      <c r="V3572" s="2870"/>
      <c r="W3572" s="2870"/>
      <c r="X3572" s="2870"/>
      <c r="Y3572" s="2870"/>
      <c r="Z3572" s="2870"/>
      <c r="AA3572" s="2871"/>
      <c r="AB3572" s="1125"/>
      <c r="AC3572" s="1151"/>
      <c r="AD3572" s="1152"/>
      <c r="AE3572" s="1153"/>
      <c r="AF3572" s="1153"/>
      <c r="AG3572" s="1153"/>
      <c r="AH3572" s="124"/>
      <c r="AI3572" s="124"/>
      <c r="AJ3572" s="124"/>
      <c r="AK3572" s="124"/>
      <c r="AL3572" s="1153"/>
      <c r="AM3572" s="124"/>
      <c r="AN3572" s="124"/>
      <c r="AO3572" s="1153"/>
      <c r="AP3572" s="1153"/>
      <c r="AQ3572" s="1153"/>
      <c r="AR3572" s="1154"/>
      <c r="AS3572" s="1154"/>
      <c r="AT3572" s="1154"/>
      <c r="AU3572" s="1154"/>
      <c r="AV3572" s="1154"/>
      <c r="AW3572" s="1154"/>
      <c r="AX3572" s="1154"/>
      <c r="AY3572" s="1154"/>
      <c r="AZ3572" s="1154"/>
      <c r="BA3572" s="1154"/>
      <c r="BB3572" s="1154"/>
    </row>
    <row r="3573" spans="2:54" ht="15" customHeight="1">
      <c r="B3573" s="1155"/>
      <c r="C3573" s="3017"/>
      <c r="D3573" s="3017"/>
      <c r="E3573" s="1146" t="s">
        <v>1130</v>
      </c>
      <c r="F3573" s="1106"/>
      <c r="G3573" s="441" t="s">
        <v>93</v>
      </c>
      <c r="H3573" s="441" t="s">
        <v>1103</v>
      </c>
      <c r="I3573" s="441" t="s">
        <v>1131</v>
      </c>
      <c r="J3573" s="441" t="s">
        <v>112</v>
      </c>
      <c r="K3573" s="1111" t="s">
        <v>1136</v>
      </c>
      <c r="L3573" s="441" t="s">
        <v>1120</v>
      </c>
      <c r="M3573" s="441" t="str">
        <f t="shared" si="216"/>
        <v>&lt;INSERT CONNECTION POINT NAME&gt;</v>
      </c>
      <c r="N3573" s="1111" t="s">
        <v>1106</v>
      </c>
      <c r="O3573" s="1111" t="s">
        <v>833</v>
      </c>
      <c r="P3573" s="1111"/>
      <c r="Q3573" s="2100"/>
      <c r="R3573" s="2101"/>
      <c r="S3573" s="2102"/>
      <c r="T3573" s="2102"/>
      <c r="U3573" s="2102"/>
      <c r="V3573" s="2102"/>
      <c r="W3573" s="2102"/>
      <c r="X3573" s="2102"/>
      <c r="Y3573" s="2102"/>
      <c r="Z3573" s="2102"/>
      <c r="AA3573" s="2103"/>
      <c r="AB3573" s="1125"/>
      <c r="AC3573" s="1151"/>
      <c r="AD3573" s="1152"/>
      <c r="AE3573" s="1153"/>
      <c r="AF3573" s="1153"/>
      <c r="AG3573" s="1153"/>
      <c r="AH3573" s="124"/>
      <c r="AI3573" s="124"/>
      <c r="AJ3573" s="124"/>
      <c r="AK3573" s="124"/>
      <c r="AL3573" s="1153"/>
      <c r="AM3573" s="124"/>
      <c r="AN3573" s="124"/>
      <c r="AO3573" s="1153"/>
      <c r="AP3573" s="1153"/>
      <c r="AQ3573" s="1153"/>
      <c r="AR3573" s="1154"/>
      <c r="AS3573" s="1154"/>
      <c r="AT3573" s="1154"/>
      <c r="AU3573" s="1154"/>
      <c r="AV3573" s="1154"/>
      <c r="AW3573" s="1154"/>
      <c r="AX3573" s="1154"/>
      <c r="AY3573" s="1154"/>
      <c r="AZ3573" s="1154"/>
      <c r="BA3573" s="1154"/>
      <c r="BB3573" s="1154"/>
    </row>
    <row r="3574" spans="2:54" ht="15" customHeight="1">
      <c r="B3574" s="1155"/>
      <c r="C3574" s="3016" t="s">
        <v>1136</v>
      </c>
      <c r="D3574" s="3016" t="s">
        <v>842</v>
      </c>
      <c r="E3574" s="1146" t="s">
        <v>1127</v>
      </c>
      <c r="F3574" s="1106"/>
      <c r="G3574" s="441" t="s">
        <v>93</v>
      </c>
      <c r="H3574" s="441" t="s">
        <v>1103</v>
      </c>
      <c r="I3574" s="441" t="s">
        <v>1128</v>
      </c>
      <c r="J3574" s="441" t="s">
        <v>112</v>
      </c>
      <c r="K3574" s="1111" t="s">
        <v>1136</v>
      </c>
      <c r="L3574" s="441" t="s">
        <v>1120</v>
      </c>
      <c r="M3574" s="441" t="str">
        <f t="shared" si="216"/>
        <v>&lt;INSERT CONNECTION POINT NAME&gt;</v>
      </c>
      <c r="N3574" s="1111" t="s">
        <v>1106</v>
      </c>
      <c r="O3574" s="1111" t="s">
        <v>842</v>
      </c>
      <c r="P3574" s="1111"/>
      <c r="Q3574" s="2100"/>
      <c r="R3574" s="2101"/>
      <c r="S3574" s="2102"/>
      <c r="T3574" s="2102"/>
      <c r="U3574" s="2102"/>
      <c r="V3574" s="2102"/>
      <c r="W3574" s="2102"/>
      <c r="X3574" s="2102"/>
      <c r="Y3574" s="2102"/>
      <c r="Z3574" s="2102"/>
      <c r="AA3574" s="2103"/>
      <c r="AB3574" s="1125"/>
      <c r="AC3574" s="1151"/>
      <c r="AD3574" s="1152"/>
      <c r="AE3574" s="1153"/>
      <c r="AF3574" s="1153"/>
      <c r="AG3574" s="1153"/>
      <c r="AH3574" s="124"/>
      <c r="AI3574" s="124"/>
      <c r="AJ3574" s="124"/>
      <c r="AK3574" s="124"/>
      <c r="AL3574" s="1153"/>
      <c r="AM3574" s="124"/>
      <c r="AN3574" s="124"/>
      <c r="AO3574" s="1153"/>
      <c r="AP3574" s="1153"/>
      <c r="AQ3574" s="1153"/>
      <c r="AR3574" s="1154"/>
      <c r="AS3574" s="1154"/>
      <c r="AT3574" s="1154"/>
      <c r="AU3574" s="1154"/>
      <c r="AV3574" s="1154"/>
      <c r="AW3574" s="1154"/>
      <c r="AX3574" s="1154"/>
      <c r="AY3574" s="1154"/>
      <c r="AZ3574" s="1154"/>
      <c r="BA3574" s="1154"/>
      <c r="BB3574" s="1154"/>
    </row>
    <row r="3575" spans="2:54" ht="15" customHeight="1" thickBot="1">
      <c r="B3575" s="2872"/>
      <c r="C3575" s="3018"/>
      <c r="D3575" s="3018"/>
      <c r="E3575" s="2873" t="s">
        <v>1130</v>
      </c>
      <c r="F3575" s="1106"/>
      <c r="G3575" s="441" t="s">
        <v>93</v>
      </c>
      <c r="H3575" s="441" t="s">
        <v>1103</v>
      </c>
      <c r="I3575" s="441" t="s">
        <v>1131</v>
      </c>
      <c r="J3575" s="441" t="s">
        <v>112</v>
      </c>
      <c r="K3575" s="1111" t="s">
        <v>1136</v>
      </c>
      <c r="L3575" s="441" t="s">
        <v>1120</v>
      </c>
      <c r="M3575" s="441" t="str">
        <f t="shared" si="216"/>
        <v>&lt;INSERT CONNECTION POINT NAME&gt;</v>
      </c>
      <c r="N3575" s="1111" t="s">
        <v>1106</v>
      </c>
      <c r="O3575" s="1111" t="s">
        <v>842</v>
      </c>
      <c r="P3575" s="1111"/>
      <c r="Q3575" s="2893"/>
      <c r="R3575" s="2894"/>
      <c r="S3575" s="2877"/>
      <c r="T3575" s="2877"/>
      <c r="U3575" s="2877"/>
      <c r="V3575" s="2877"/>
      <c r="W3575" s="2877"/>
      <c r="X3575" s="2877"/>
      <c r="Y3575" s="2877"/>
      <c r="Z3575" s="2877"/>
      <c r="AA3575" s="2878"/>
      <c r="AB3575" s="1162"/>
      <c r="AC3575" s="1151"/>
      <c r="AD3575" s="1152"/>
      <c r="AE3575" s="1153"/>
      <c r="AF3575" s="1153"/>
      <c r="AG3575" s="1153"/>
      <c r="AH3575" s="124"/>
      <c r="AI3575" s="124"/>
      <c r="AJ3575" s="124"/>
      <c r="AK3575" s="124"/>
      <c r="AL3575" s="1153"/>
      <c r="AM3575" s="124"/>
      <c r="AN3575" s="124"/>
      <c r="AO3575" s="1153"/>
      <c r="AP3575" s="1153"/>
      <c r="AQ3575" s="1153"/>
      <c r="AR3575" s="1154"/>
      <c r="AS3575" s="1154"/>
      <c r="AT3575" s="1154"/>
      <c r="AU3575" s="1154"/>
      <c r="AV3575" s="1154"/>
      <c r="AW3575" s="1154"/>
      <c r="AX3575" s="1154"/>
      <c r="AY3575" s="1154"/>
      <c r="AZ3575" s="1154"/>
      <c r="BA3575" s="1154"/>
      <c r="BB3575" s="1154"/>
    </row>
    <row r="3576" spans="2:54" ht="15" customHeight="1">
      <c r="B3576" s="1145" t="s">
        <v>1125</v>
      </c>
      <c r="C3576" s="3019" t="s">
        <v>1126</v>
      </c>
      <c r="D3576" s="3019" t="s">
        <v>842</v>
      </c>
      <c r="E3576" s="1146" t="s">
        <v>1127</v>
      </c>
      <c r="F3576" s="1106"/>
      <c r="G3576" s="441" t="s">
        <v>93</v>
      </c>
      <c r="H3576" s="441" t="s">
        <v>1103</v>
      </c>
      <c r="I3576" s="441" t="s">
        <v>1128</v>
      </c>
      <c r="J3576" s="441" t="s">
        <v>112</v>
      </c>
      <c r="K3576" s="441" t="s">
        <v>1126</v>
      </c>
      <c r="L3576" s="441" t="s">
        <v>1120</v>
      </c>
      <c r="M3576" s="441" t="str">
        <f t="shared" ref="M3576" si="218">B3576</f>
        <v>&lt;INSERT CONNECTION POINT NAME&gt;</v>
      </c>
      <c r="N3576" s="441" t="s">
        <v>1129</v>
      </c>
      <c r="O3576" s="441" t="s">
        <v>842</v>
      </c>
      <c r="P3576" s="1111"/>
      <c r="Q3576" s="1147"/>
      <c r="R3576" s="1148"/>
      <c r="S3576" s="1149"/>
      <c r="T3576" s="1149"/>
      <c r="U3576" s="1149"/>
      <c r="V3576" s="1149"/>
      <c r="W3576" s="1149"/>
      <c r="X3576" s="1149"/>
      <c r="Y3576" s="1149"/>
      <c r="Z3576" s="1149"/>
      <c r="AA3576" s="1150"/>
      <c r="AC3576" s="124"/>
      <c r="AD3576" s="124"/>
      <c r="AE3576" s="124"/>
      <c r="AF3576" s="124"/>
      <c r="AG3576" s="124"/>
      <c r="AH3576" s="124"/>
      <c r="AI3576" s="124"/>
      <c r="AJ3576" s="124"/>
      <c r="AK3576" s="124"/>
      <c r="AL3576" s="124"/>
      <c r="AM3576" s="124"/>
      <c r="AN3576" s="124"/>
      <c r="AO3576" s="124"/>
      <c r="AP3576" s="124"/>
      <c r="AQ3576" s="124"/>
      <c r="AR3576" s="124"/>
      <c r="AS3576" s="124"/>
      <c r="AT3576" s="124"/>
      <c r="AU3576" s="124"/>
      <c r="AV3576" s="124"/>
      <c r="AW3576" s="124"/>
      <c r="AX3576" s="124"/>
      <c r="AY3576" s="124"/>
      <c r="AZ3576" s="124"/>
      <c r="BA3576" s="124"/>
      <c r="BB3576" s="124"/>
    </row>
    <row r="3577" spans="2:54" ht="15" customHeight="1">
      <c r="B3577" s="1155"/>
      <c r="C3577" s="3017"/>
      <c r="D3577" s="3017"/>
      <c r="E3577" s="1146" t="s">
        <v>1130</v>
      </c>
      <c r="F3577" s="1106"/>
      <c r="G3577" s="441" t="s">
        <v>93</v>
      </c>
      <c r="H3577" s="441" t="s">
        <v>1103</v>
      </c>
      <c r="I3577" s="441" t="s">
        <v>1131</v>
      </c>
      <c r="J3577" s="441" t="s">
        <v>112</v>
      </c>
      <c r="K3577" s="441" t="s">
        <v>1126</v>
      </c>
      <c r="L3577" s="441" t="s">
        <v>1120</v>
      </c>
      <c r="M3577" s="441" t="str">
        <f t="shared" si="216"/>
        <v>&lt;INSERT CONNECTION POINT NAME&gt;</v>
      </c>
      <c r="N3577" s="441" t="s">
        <v>1129</v>
      </c>
      <c r="O3577" s="441" t="s">
        <v>842</v>
      </c>
      <c r="P3577" s="1111"/>
      <c r="Q3577" s="1156"/>
      <c r="R3577" s="1157"/>
      <c r="S3577" s="1158"/>
      <c r="T3577" s="1158"/>
      <c r="U3577" s="1158"/>
      <c r="V3577" s="1158"/>
      <c r="W3577" s="1158"/>
      <c r="X3577" s="1158"/>
      <c r="Y3577" s="1158"/>
      <c r="Z3577" s="1158"/>
      <c r="AA3577" s="1159"/>
      <c r="AC3577" s="124"/>
      <c r="AD3577" s="124"/>
      <c r="AE3577" s="124"/>
      <c r="AF3577" s="124"/>
      <c r="AG3577" s="124"/>
      <c r="AH3577" s="124"/>
      <c r="AI3577" s="124"/>
      <c r="AJ3577" s="124"/>
      <c r="AK3577" s="124"/>
      <c r="AL3577" s="124"/>
      <c r="AM3577" s="124"/>
      <c r="AN3577" s="124"/>
      <c r="AO3577" s="124"/>
      <c r="AP3577" s="124"/>
      <c r="AQ3577" s="124"/>
      <c r="AR3577" s="124"/>
      <c r="AS3577" s="124"/>
      <c r="AT3577" s="124"/>
      <c r="AU3577" s="124"/>
      <c r="AV3577" s="124"/>
      <c r="AW3577" s="124"/>
      <c r="AX3577" s="124"/>
      <c r="AY3577" s="124"/>
      <c r="AZ3577" s="124"/>
      <c r="BA3577" s="124"/>
      <c r="BB3577" s="124"/>
    </row>
    <row r="3578" spans="2:54" ht="15" customHeight="1">
      <c r="B3578" s="1155"/>
      <c r="C3578" s="3016" t="s">
        <v>1132</v>
      </c>
      <c r="D3578" s="3016" t="s">
        <v>833</v>
      </c>
      <c r="E3578" s="1146" t="s">
        <v>1127</v>
      </c>
      <c r="F3578" s="1106"/>
      <c r="G3578" s="441" t="s">
        <v>93</v>
      </c>
      <c r="H3578" s="441" t="s">
        <v>1103</v>
      </c>
      <c r="I3578" s="441" t="s">
        <v>1128</v>
      </c>
      <c r="J3578" s="441" t="s">
        <v>112</v>
      </c>
      <c r="K3578" s="1111" t="s">
        <v>1132</v>
      </c>
      <c r="L3578" s="441" t="s">
        <v>1120</v>
      </c>
      <c r="M3578" s="441" t="str">
        <f t="shared" si="216"/>
        <v>&lt;INSERT CONNECTION POINT NAME&gt;</v>
      </c>
      <c r="N3578" s="1111" t="s">
        <v>1106</v>
      </c>
      <c r="O3578" s="1111" t="s">
        <v>833</v>
      </c>
      <c r="P3578" s="1111"/>
      <c r="Q3578" s="2850"/>
      <c r="R3578" s="2097"/>
      <c r="S3578" s="2851"/>
      <c r="T3578" s="2851"/>
      <c r="U3578" s="2851"/>
      <c r="V3578" s="2851"/>
      <c r="W3578" s="2852"/>
      <c r="X3578" s="2852"/>
      <c r="Y3578" s="2852"/>
      <c r="Z3578" s="2852"/>
      <c r="AA3578" s="2853"/>
      <c r="AC3578" s="124"/>
      <c r="AD3578" s="124"/>
      <c r="AE3578" s="124"/>
      <c r="AF3578" s="124"/>
      <c r="AG3578" s="124"/>
      <c r="AH3578" s="124"/>
      <c r="AI3578" s="124"/>
      <c r="AJ3578" s="124"/>
      <c r="AK3578" s="124"/>
      <c r="AL3578" s="124"/>
      <c r="AM3578" s="124"/>
      <c r="AN3578" s="124"/>
      <c r="AO3578" s="124"/>
      <c r="AP3578" s="124"/>
      <c r="AQ3578" s="124"/>
      <c r="AR3578" s="124"/>
      <c r="AS3578" s="124"/>
      <c r="AT3578" s="124"/>
      <c r="AU3578" s="124"/>
      <c r="AV3578" s="124"/>
      <c r="AW3578" s="124"/>
      <c r="AX3578" s="124"/>
      <c r="AY3578" s="124"/>
      <c r="AZ3578" s="124"/>
      <c r="BA3578" s="124"/>
      <c r="BB3578" s="124"/>
    </row>
    <row r="3579" spans="2:54" ht="15" customHeight="1">
      <c r="B3579" s="1155"/>
      <c r="C3579" s="3017"/>
      <c r="D3579" s="3017"/>
      <c r="E3579" s="1146" t="s">
        <v>1130</v>
      </c>
      <c r="F3579" s="1106"/>
      <c r="G3579" s="441" t="s">
        <v>93</v>
      </c>
      <c r="H3579" s="441" t="s">
        <v>1103</v>
      </c>
      <c r="I3579" s="441" t="s">
        <v>1131</v>
      </c>
      <c r="J3579" s="441" t="s">
        <v>112</v>
      </c>
      <c r="K3579" s="1111" t="s">
        <v>1132</v>
      </c>
      <c r="L3579" s="441" t="s">
        <v>1120</v>
      </c>
      <c r="M3579" s="441" t="str">
        <f t="shared" si="216"/>
        <v>&lt;INSERT CONNECTION POINT NAME&gt;</v>
      </c>
      <c r="N3579" s="1111" t="s">
        <v>1106</v>
      </c>
      <c r="O3579" s="1111" t="s">
        <v>833</v>
      </c>
      <c r="P3579" s="1111"/>
      <c r="Q3579" s="2850"/>
      <c r="R3579" s="2097"/>
      <c r="S3579" s="2851"/>
      <c r="T3579" s="2851"/>
      <c r="U3579" s="2851"/>
      <c r="V3579" s="2851"/>
      <c r="W3579" s="2852"/>
      <c r="X3579" s="2852"/>
      <c r="Y3579" s="2852"/>
      <c r="Z3579" s="2852"/>
      <c r="AA3579" s="2853"/>
      <c r="AC3579" s="124"/>
      <c r="AD3579" s="124"/>
      <c r="AE3579" s="124"/>
      <c r="AF3579" s="124"/>
      <c r="AG3579" s="124"/>
      <c r="AH3579" s="124"/>
      <c r="AI3579" s="124"/>
      <c r="AJ3579" s="124"/>
      <c r="AK3579" s="124"/>
      <c r="AL3579" s="124"/>
      <c r="AM3579" s="124"/>
      <c r="AN3579" s="124"/>
      <c r="AO3579" s="124"/>
      <c r="AP3579" s="124"/>
      <c r="AQ3579" s="124"/>
      <c r="AR3579" s="124"/>
      <c r="AS3579" s="124"/>
      <c r="AT3579" s="124"/>
      <c r="AU3579" s="124"/>
      <c r="AV3579" s="124"/>
      <c r="AW3579" s="124"/>
      <c r="AX3579" s="124"/>
      <c r="AY3579" s="124"/>
      <c r="AZ3579" s="124"/>
      <c r="BA3579" s="124"/>
      <c r="BB3579" s="124"/>
    </row>
    <row r="3580" spans="2:54" ht="15" customHeight="1">
      <c r="B3580" s="1155"/>
      <c r="C3580" s="3016" t="s">
        <v>1132</v>
      </c>
      <c r="D3580" s="3016" t="s">
        <v>842</v>
      </c>
      <c r="E3580" s="1146" t="s">
        <v>1127</v>
      </c>
      <c r="F3580" s="1106"/>
      <c r="G3580" s="441" t="s">
        <v>93</v>
      </c>
      <c r="H3580" s="441" t="s">
        <v>1103</v>
      </c>
      <c r="I3580" s="441" t="s">
        <v>1128</v>
      </c>
      <c r="J3580" s="441" t="s">
        <v>112</v>
      </c>
      <c r="K3580" s="1111" t="s">
        <v>1132</v>
      </c>
      <c r="L3580" s="441" t="s">
        <v>1120</v>
      </c>
      <c r="M3580" s="441" t="str">
        <f t="shared" si="216"/>
        <v>&lt;INSERT CONNECTION POINT NAME&gt;</v>
      </c>
      <c r="N3580" s="1111" t="s">
        <v>1106</v>
      </c>
      <c r="O3580" s="1112" t="s">
        <v>842</v>
      </c>
      <c r="P3580" s="1111"/>
      <c r="Q3580" s="2850"/>
      <c r="R3580" s="2097"/>
      <c r="S3580" s="2851"/>
      <c r="T3580" s="2851"/>
      <c r="U3580" s="2851"/>
      <c r="V3580" s="2851"/>
      <c r="W3580" s="2852"/>
      <c r="X3580" s="2852"/>
      <c r="Y3580" s="2852"/>
      <c r="Z3580" s="2852"/>
      <c r="AA3580" s="2853"/>
      <c r="AC3580" s="124"/>
      <c r="AD3580" s="124"/>
      <c r="AE3580" s="124"/>
      <c r="AF3580" s="124"/>
      <c r="AG3580" s="124"/>
      <c r="AH3580" s="124"/>
      <c r="AI3580" s="124"/>
      <c r="AJ3580" s="124"/>
      <c r="AK3580" s="124"/>
      <c r="AL3580" s="124"/>
      <c r="AM3580" s="124"/>
      <c r="AN3580" s="124"/>
      <c r="AO3580" s="124"/>
      <c r="AP3580" s="124"/>
      <c r="AQ3580" s="124"/>
      <c r="AR3580" s="124"/>
      <c r="AS3580" s="124"/>
      <c r="AT3580" s="124"/>
      <c r="AU3580" s="124"/>
      <c r="AV3580" s="124"/>
      <c r="AW3580" s="124"/>
      <c r="AX3580" s="124"/>
      <c r="AY3580" s="124"/>
      <c r="AZ3580" s="124"/>
      <c r="BA3580" s="124"/>
      <c r="BB3580" s="124"/>
    </row>
    <row r="3581" spans="2:54" ht="15" customHeight="1">
      <c r="B3581" s="1155"/>
      <c r="C3581" s="3017"/>
      <c r="D3581" s="3017"/>
      <c r="E3581" s="1146" t="s">
        <v>1130</v>
      </c>
      <c r="F3581" s="1106"/>
      <c r="G3581" s="441" t="s">
        <v>93</v>
      </c>
      <c r="H3581" s="441" t="s">
        <v>1103</v>
      </c>
      <c r="I3581" s="441" t="s">
        <v>1131</v>
      </c>
      <c r="J3581" s="441" t="s">
        <v>112</v>
      </c>
      <c r="K3581" s="1111" t="s">
        <v>1132</v>
      </c>
      <c r="L3581" s="441" t="s">
        <v>1120</v>
      </c>
      <c r="M3581" s="441" t="str">
        <f t="shared" si="216"/>
        <v>&lt;INSERT CONNECTION POINT NAME&gt;</v>
      </c>
      <c r="N3581" s="1111" t="s">
        <v>1106</v>
      </c>
      <c r="O3581" s="1112" t="s">
        <v>842</v>
      </c>
      <c r="P3581" s="1111"/>
      <c r="Q3581" s="2850"/>
      <c r="R3581" s="2097"/>
      <c r="S3581" s="2851"/>
      <c r="T3581" s="2851"/>
      <c r="U3581" s="2851"/>
      <c r="V3581" s="2851"/>
      <c r="W3581" s="2852"/>
      <c r="X3581" s="2852"/>
      <c r="Y3581" s="2852"/>
      <c r="Z3581" s="2852"/>
      <c r="AA3581" s="2853"/>
      <c r="AC3581" s="124"/>
      <c r="AD3581" s="124"/>
      <c r="AE3581" s="124"/>
      <c r="AF3581" s="124"/>
      <c r="AG3581" s="124"/>
      <c r="AH3581" s="124"/>
      <c r="AI3581" s="124"/>
      <c r="AJ3581" s="124"/>
      <c r="AK3581" s="124"/>
      <c r="AL3581" s="124"/>
      <c r="AM3581" s="124"/>
      <c r="AN3581" s="124"/>
      <c r="AO3581" s="124"/>
      <c r="AP3581" s="124"/>
      <c r="AQ3581" s="124"/>
      <c r="AR3581" s="124"/>
      <c r="AS3581" s="124"/>
      <c r="AT3581" s="124"/>
      <c r="AU3581" s="124"/>
      <c r="AV3581" s="124"/>
      <c r="AW3581" s="124"/>
      <c r="AX3581" s="124"/>
      <c r="AY3581" s="124"/>
      <c r="AZ3581" s="124"/>
      <c r="BA3581" s="124"/>
      <c r="BB3581" s="124"/>
    </row>
    <row r="3582" spans="2:54" ht="15" customHeight="1">
      <c r="B3582" s="1155"/>
      <c r="C3582" s="3016" t="s">
        <v>1133</v>
      </c>
      <c r="D3582" s="3016"/>
      <c r="E3582" s="1146" t="s">
        <v>1127</v>
      </c>
      <c r="F3582" s="1106"/>
      <c r="G3582" s="441" t="s">
        <v>93</v>
      </c>
      <c r="H3582" s="441" t="s">
        <v>1103</v>
      </c>
      <c r="I3582" s="441" t="s">
        <v>1128</v>
      </c>
      <c r="J3582" s="441" t="s">
        <v>112</v>
      </c>
      <c r="K3582" s="1111" t="s">
        <v>1133</v>
      </c>
      <c r="L3582" s="441" t="s">
        <v>1120</v>
      </c>
      <c r="M3582" s="441" t="str">
        <f t="shared" si="216"/>
        <v>&lt;INSERT CONNECTION POINT NAME&gt;</v>
      </c>
      <c r="N3582" s="1111" t="s">
        <v>1108</v>
      </c>
      <c r="O3582" s="1111" t="s">
        <v>1109</v>
      </c>
      <c r="P3582" s="1111"/>
      <c r="Q3582" s="2856"/>
      <c r="R3582" s="2098"/>
      <c r="S3582" s="2858"/>
      <c r="T3582" s="2858"/>
      <c r="U3582" s="2858"/>
      <c r="V3582" s="2858"/>
      <c r="W3582" s="2859"/>
      <c r="X3582" s="2859"/>
      <c r="Y3582" s="2859"/>
      <c r="Z3582" s="2859"/>
      <c r="AA3582" s="2860"/>
      <c r="AC3582" s="124"/>
      <c r="AD3582" s="124"/>
      <c r="AE3582" s="124"/>
      <c r="AF3582" s="124"/>
      <c r="AG3582" s="124"/>
      <c r="AH3582" s="124"/>
      <c r="AI3582" s="124"/>
      <c r="AJ3582" s="124"/>
      <c r="AK3582" s="124"/>
      <c r="AL3582" s="124"/>
      <c r="AM3582" s="124"/>
      <c r="AN3582" s="124"/>
      <c r="AO3582" s="124"/>
      <c r="AP3582" s="124"/>
      <c r="AQ3582" s="124"/>
      <c r="AR3582" s="124"/>
      <c r="AS3582" s="124"/>
      <c r="AT3582" s="124"/>
      <c r="AU3582" s="124"/>
      <c r="AV3582" s="124"/>
      <c r="AW3582" s="124"/>
      <c r="AX3582" s="124"/>
      <c r="AY3582" s="124"/>
      <c r="AZ3582" s="124"/>
      <c r="BA3582" s="124"/>
      <c r="BB3582" s="124"/>
    </row>
    <row r="3583" spans="2:54" ht="15" customHeight="1">
      <c r="B3583" s="1155"/>
      <c r="C3583" s="3017"/>
      <c r="D3583" s="3017"/>
      <c r="E3583" s="1146" t="s">
        <v>1130</v>
      </c>
      <c r="F3583" s="1106"/>
      <c r="G3583" s="441" t="s">
        <v>93</v>
      </c>
      <c r="H3583" s="441" t="s">
        <v>1103</v>
      </c>
      <c r="I3583" s="441" t="s">
        <v>1131</v>
      </c>
      <c r="J3583" s="441" t="s">
        <v>112</v>
      </c>
      <c r="K3583" s="1111" t="s">
        <v>1133</v>
      </c>
      <c r="L3583" s="441" t="s">
        <v>1120</v>
      </c>
      <c r="M3583" s="441" t="str">
        <f t="shared" si="216"/>
        <v>&lt;INSERT CONNECTION POINT NAME&gt;</v>
      </c>
      <c r="N3583" s="1111" t="s">
        <v>1108</v>
      </c>
      <c r="O3583" s="1111" t="s">
        <v>1109</v>
      </c>
      <c r="P3583" s="1111"/>
      <c r="Q3583" s="2856"/>
      <c r="R3583" s="2098"/>
      <c r="S3583" s="2858"/>
      <c r="T3583" s="2858"/>
      <c r="U3583" s="2858"/>
      <c r="V3583" s="2858"/>
      <c r="W3583" s="2859"/>
      <c r="X3583" s="2859"/>
      <c r="Y3583" s="2859"/>
      <c r="Z3583" s="2859"/>
      <c r="AA3583" s="2860"/>
      <c r="AC3583" s="124"/>
      <c r="AD3583" s="124"/>
      <c r="AE3583" s="124"/>
      <c r="AF3583" s="124"/>
      <c r="AG3583" s="124"/>
      <c r="AH3583" s="124"/>
      <c r="AI3583" s="124"/>
      <c r="AJ3583" s="124"/>
      <c r="AK3583" s="124"/>
      <c r="AL3583" s="124"/>
      <c r="AM3583" s="124"/>
      <c r="AN3583" s="124"/>
      <c r="AO3583" s="124"/>
      <c r="AP3583" s="124"/>
      <c r="AQ3583" s="124"/>
      <c r="AR3583" s="124"/>
      <c r="AS3583" s="124"/>
      <c r="AT3583" s="124"/>
      <c r="AU3583" s="124"/>
      <c r="AV3583" s="124"/>
      <c r="AW3583" s="124"/>
      <c r="AX3583" s="124"/>
      <c r="AY3583" s="124"/>
      <c r="AZ3583" s="124"/>
      <c r="BA3583" s="124"/>
      <c r="BB3583" s="124"/>
    </row>
    <row r="3584" spans="2:54" ht="15" customHeight="1">
      <c r="B3584" s="1155"/>
      <c r="C3584" s="3016" t="s">
        <v>1110</v>
      </c>
      <c r="D3584" s="3016"/>
      <c r="E3584" s="1146" t="s">
        <v>1127</v>
      </c>
      <c r="F3584" s="1106"/>
      <c r="G3584" s="441" t="s">
        <v>93</v>
      </c>
      <c r="H3584" s="441" t="s">
        <v>1103</v>
      </c>
      <c r="I3584" s="441" t="s">
        <v>1128</v>
      </c>
      <c r="J3584" s="441" t="s">
        <v>112</v>
      </c>
      <c r="K3584" s="1111" t="s">
        <v>1110</v>
      </c>
      <c r="L3584" s="441" t="s">
        <v>1120</v>
      </c>
      <c r="M3584" s="441" t="str">
        <f t="shared" si="216"/>
        <v>&lt;INSERT CONNECTION POINT NAME&gt;</v>
      </c>
      <c r="N3584" s="1111" t="s">
        <v>1111</v>
      </c>
      <c r="O3584" s="1112">
        <v>0</v>
      </c>
      <c r="P3584" s="1111"/>
      <c r="Q3584" s="2890"/>
      <c r="R3584" s="2093"/>
      <c r="S3584" s="2883"/>
      <c r="T3584" s="2883"/>
      <c r="U3584" s="2883"/>
      <c r="V3584" s="2883"/>
      <c r="W3584" s="2863"/>
      <c r="X3584" s="2863"/>
      <c r="Y3584" s="2863"/>
      <c r="Z3584" s="2863"/>
      <c r="AA3584" s="2864"/>
      <c r="AC3584" s="124"/>
      <c r="AD3584" s="124"/>
      <c r="AE3584" s="124"/>
      <c r="AF3584" s="124"/>
      <c r="AG3584" s="124"/>
      <c r="AH3584" s="124"/>
      <c r="AI3584" s="124"/>
      <c r="AJ3584" s="124"/>
      <c r="AK3584" s="124"/>
      <c r="AL3584" s="124"/>
      <c r="AM3584" s="124"/>
      <c r="AN3584" s="124"/>
      <c r="AO3584" s="124"/>
      <c r="AP3584" s="124"/>
      <c r="AQ3584" s="124"/>
      <c r="AR3584" s="124"/>
      <c r="AS3584" s="124"/>
      <c r="AT3584" s="124"/>
      <c r="AU3584" s="124"/>
      <c r="AV3584" s="124"/>
      <c r="AW3584" s="124"/>
      <c r="AX3584" s="124"/>
      <c r="AY3584" s="124"/>
      <c r="AZ3584" s="124"/>
      <c r="BA3584" s="124"/>
      <c r="BB3584" s="124"/>
    </row>
    <row r="3585" spans="2:54" ht="15" customHeight="1">
      <c r="B3585" s="1155"/>
      <c r="C3585" s="3017"/>
      <c r="D3585" s="3017"/>
      <c r="E3585" s="1146" t="s">
        <v>1130</v>
      </c>
      <c r="F3585" s="1106"/>
      <c r="G3585" s="441" t="s">
        <v>93</v>
      </c>
      <c r="H3585" s="441" t="s">
        <v>1103</v>
      </c>
      <c r="I3585" s="441" t="s">
        <v>1131</v>
      </c>
      <c r="J3585" s="441" t="s">
        <v>112</v>
      </c>
      <c r="K3585" s="1111" t="s">
        <v>1110</v>
      </c>
      <c r="L3585" s="441" t="s">
        <v>1120</v>
      </c>
      <c r="M3585" s="441" t="str">
        <f t="shared" si="216"/>
        <v>&lt;INSERT CONNECTION POINT NAME&gt;</v>
      </c>
      <c r="N3585" s="1111" t="s">
        <v>1111</v>
      </c>
      <c r="O3585" s="1112">
        <v>0</v>
      </c>
      <c r="P3585" s="1111"/>
      <c r="Q3585" s="2890"/>
      <c r="R3585" s="2093"/>
      <c r="S3585" s="2883"/>
      <c r="T3585" s="2883"/>
      <c r="U3585" s="2883"/>
      <c r="V3585" s="2883"/>
      <c r="W3585" s="2863"/>
      <c r="X3585" s="2863"/>
      <c r="Y3585" s="2863"/>
      <c r="Z3585" s="2863"/>
      <c r="AA3585" s="2864"/>
      <c r="AC3585" s="124"/>
      <c r="AD3585" s="124"/>
      <c r="AE3585" s="124"/>
      <c r="AF3585" s="124"/>
      <c r="AG3585" s="124"/>
      <c r="AH3585" s="124"/>
      <c r="AI3585" s="124"/>
      <c r="AJ3585" s="124"/>
      <c r="AK3585" s="124"/>
      <c r="AL3585" s="124"/>
      <c r="AM3585" s="124"/>
      <c r="AN3585" s="124"/>
      <c r="AO3585" s="124"/>
      <c r="AP3585" s="124"/>
      <c r="AQ3585" s="124"/>
      <c r="AR3585" s="124"/>
      <c r="AS3585" s="124"/>
      <c r="AT3585" s="124"/>
      <c r="AU3585" s="124"/>
      <c r="AV3585" s="124"/>
      <c r="AW3585" s="124"/>
      <c r="AX3585" s="124"/>
      <c r="AY3585" s="124"/>
      <c r="AZ3585" s="124"/>
      <c r="BA3585" s="124"/>
      <c r="BB3585" s="124"/>
    </row>
    <row r="3586" spans="2:54" ht="15" customHeight="1">
      <c r="B3586" s="1155"/>
      <c r="C3586" s="3016" t="s">
        <v>1112</v>
      </c>
      <c r="D3586" s="3016"/>
      <c r="E3586" s="1146" t="s">
        <v>1127</v>
      </c>
      <c r="F3586" s="1106"/>
      <c r="G3586" s="441" t="s">
        <v>93</v>
      </c>
      <c r="H3586" s="441" t="s">
        <v>1103</v>
      </c>
      <c r="I3586" s="441" t="s">
        <v>1128</v>
      </c>
      <c r="J3586" s="441" t="s">
        <v>112</v>
      </c>
      <c r="K3586" s="1111" t="s">
        <v>1112</v>
      </c>
      <c r="L3586" s="441" t="s">
        <v>1120</v>
      </c>
      <c r="M3586" s="441" t="str">
        <f t="shared" si="216"/>
        <v>&lt;INSERT CONNECTION POINT NAME&gt;</v>
      </c>
      <c r="N3586" s="1111" t="s">
        <v>1113</v>
      </c>
      <c r="O3586" s="1111" t="s">
        <v>1113</v>
      </c>
      <c r="P3586" s="1111"/>
      <c r="Q3586" s="2891"/>
      <c r="R3586" s="2866"/>
      <c r="S3586" s="2866"/>
      <c r="T3586" s="2866"/>
      <c r="U3586" s="2866"/>
      <c r="V3586" s="2866"/>
      <c r="W3586" s="2866"/>
      <c r="X3586" s="2866"/>
      <c r="Y3586" s="2866"/>
      <c r="Z3586" s="2866"/>
      <c r="AA3586" s="2099"/>
      <c r="AC3586" s="124"/>
      <c r="AD3586" s="124"/>
      <c r="AE3586" s="124"/>
      <c r="AF3586" s="124"/>
      <c r="AG3586" s="124"/>
      <c r="AH3586" s="124"/>
      <c r="AI3586" s="124"/>
      <c r="AJ3586" s="124"/>
      <c r="AK3586" s="124"/>
      <c r="AL3586" s="124"/>
      <c r="AM3586" s="124"/>
      <c r="AN3586" s="124"/>
      <c r="AO3586" s="124"/>
      <c r="AP3586" s="124"/>
      <c r="AQ3586" s="124"/>
      <c r="AR3586" s="124"/>
      <c r="AS3586" s="124"/>
      <c r="AT3586" s="124"/>
      <c r="AU3586" s="124"/>
      <c r="AV3586" s="124"/>
      <c r="AW3586" s="124"/>
      <c r="AX3586" s="124"/>
      <c r="AY3586" s="124"/>
      <c r="AZ3586" s="124"/>
      <c r="BA3586" s="124"/>
      <c r="BB3586" s="124"/>
    </row>
    <row r="3587" spans="2:54" ht="15" customHeight="1">
      <c r="B3587" s="1155"/>
      <c r="C3587" s="3017"/>
      <c r="D3587" s="3017"/>
      <c r="E3587" s="1146" t="s">
        <v>1130</v>
      </c>
      <c r="F3587" s="1106"/>
      <c r="G3587" s="441" t="s">
        <v>93</v>
      </c>
      <c r="H3587" s="441" t="s">
        <v>1103</v>
      </c>
      <c r="I3587" s="441" t="s">
        <v>1131</v>
      </c>
      <c r="J3587" s="441" t="s">
        <v>112</v>
      </c>
      <c r="K3587" s="1111" t="s">
        <v>1112</v>
      </c>
      <c r="L3587" s="441" t="s">
        <v>1120</v>
      </c>
      <c r="M3587" s="441" t="str">
        <f t="shared" si="216"/>
        <v>&lt;INSERT CONNECTION POINT NAME&gt;</v>
      </c>
      <c r="N3587" s="1111" t="s">
        <v>1113</v>
      </c>
      <c r="O3587" s="1111" t="s">
        <v>1113</v>
      </c>
      <c r="P3587" s="1111"/>
      <c r="Q3587" s="2891"/>
      <c r="R3587" s="2866"/>
      <c r="S3587" s="2866"/>
      <c r="T3587" s="2866"/>
      <c r="U3587" s="2866"/>
      <c r="V3587" s="2866"/>
      <c r="W3587" s="2866"/>
      <c r="X3587" s="2866"/>
      <c r="Y3587" s="2866"/>
      <c r="Z3587" s="2866"/>
      <c r="AA3587" s="2099"/>
      <c r="AC3587" s="124"/>
      <c r="AD3587" s="124"/>
      <c r="AE3587" s="124"/>
      <c r="AF3587" s="124"/>
      <c r="AG3587" s="124"/>
      <c r="AH3587" s="124"/>
      <c r="AI3587" s="124"/>
      <c r="AJ3587" s="124"/>
      <c r="AK3587" s="124"/>
      <c r="AL3587" s="124"/>
      <c r="AM3587" s="124"/>
      <c r="AN3587" s="124"/>
      <c r="AO3587" s="124"/>
      <c r="AP3587" s="124"/>
      <c r="AQ3587" s="124"/>
      <c r="AR3587" s="124"/>
      <c r="AS3587" s="124"/>
      <c r="AT3587" s="124"/>
      <c r="AU3587" s="124"/>
      <c r="AV3587" s="124"/>
      <c r="AW3587" s="124"/>
      <c r="AX3587" s="124"/>
      <c r="AY3587" s="124"/>
      <c r="AZ3587" s="124"/>
      <c r="BA3587" s="124"/>
      <c r="BB3587" s="124"/>
    </row>
    <row r="3588" spans="2:54" ht="15" customHeight="1">
      <c r="B3588" s="1155"/>
      <c r="C3588" s="3016" t="s">
        <v>1134</v>
      </c>
      <c r="D3588" s="3016" t="s">
        <v>833</v>
      </c>
      <c r="E3588" s="1146" t="s">
        <v>1127</v>
      </c>
      <c r="F3588" s="1106"/>
      <c r="G3588" s="441" t="s">
        <v>93</v>
      </c>
      <c r="H3588" s="441" t="s">
        <v>1103</v>
      </c>
      <c r="I3588" s="441" t="s">
        <v>1128</v>
      </c>
      <c r="J3588" s="441" t="s">
        <v>112</v>
      </c>
      <c r="K3588" s="1111" t="s">
        <v>1134</v>
      </c>
      <c r="L3588" s="441" t="s">
        <v>1120</v>
      </c>
      <c r="M3588" s="441" t="str">
        <f t="shared" si="216"/>
        <v>&lt;INSERT CONNECTION POINT NAME&gt;</v>
      </c>
      <c r="N3588" s="1111" t="s">
        <v>1115</v>
      </c>
      <c r="O3588" s="1111" t="s">
        <v>833</v>
      </c>
      <c r="P3588" s="1111"/>
      <c r="Q3588" s="2892"/>
      <c r="R3588" s="2096"/>
      <c r="S3588" s="2870"/>
      <c r="T3588" s="2870"/>
      <c r="U3588" s="2870"/>
      <c r="V3588" s="2870"/>
      <c r="W3588" s="2870"/>
      <c r="X3588" s="2870"/>
      <c r="Y3588" s="2870"/>
      <c r="Z3588" s="2870"/>
      <c r="AA3588" s="2871"/>
      <c r="AC3588" s="124"/>
      <c r="AD3588" s="124"/>
      <c r="AE3588" s="124"/>
      <c r="AF3588" s="124"/>
      <c r="AG3588" s="124"/>
      <c r="AH3588" s="124"/>
      <c r="AI3588" s="124"/>
      <c r="AJ3588" s="124"/>
      <c r="AK3588" s="124"/>
      <c r="AL3588" s="124"/>
      <c r="AM3588" s="124"/>
      <c r="AN3588" s="124"/>
      <c r="AO3588" s="124"/>
      <c r="AP3588" s="124"/>
      <c r="AQ3588" s="124"/>
      <c r="AR3588" s="124"/>
      <c r="AS3588" s="124"/>
      <c r="AT3588" s="124"/>
      <c r="AU3588" s="124"/>
      <c r="AV3588" s="124"/>
      <c r="AW3588" s="124"/>
      <c r="AX3588" s="124"/>
      <c r="AY3588" s="124"/>
      <c r="AZ3588" s="124"/>
      <c r="BA3588" s="124"/>
      <c r="BB3588" s="124"/>
    </row>
    <row r="3589" spans="2:54" ht="15" customHeight="1">
      <c r="B3589" s="1155"/>
      <c r="C3589" s="3017"/>
      <c r="D3589" s="3017"/>
      <c r="E3589" s="1146" t="s">
        <v>1130</v>
      </c>
      <c r="F3589" s="1106"/>
      <c r="G3589" s="441" t="s">
        <v>93</v>
      </c>
      <c r="H3589" s="441" t="s">
        <v>1103</v>
      </c>
      <c r="I3589" s="441" t="s">
        <v>1131</v>
      </c>
      <c r="J3589" s="441" t="s">
        <v>112</v>
      </c>
      <c r="K3589" s="1111" t="s">
        <v>1134</v>
      </c>
      <c r="L3589" s="441" t="s">
        <v>1120</v>
      </c>
      <c r="M3589" s="441" t="str">
        <f t="shared" si="216"/>
        <v>&lt;INSERT CONNECTION POINT NAME&gt;</v>
      </c>
      <c r="N3589" s="1111" t="s">
        <v>1115</v>
      </c>
      <c r="O3589" s="1111" t="s">
        <v>833</v>
      </c>
      <c r="P3589" s="1111"/>
      <c r="Q3589" s="2892"/>
      <c r="R3589" s="2096"/>
      <c r="S3589" s="2870"/>
      <c r="T3589" s="2870"/>
      <c r="U3589" s="2870"/>
      <c r="V3589" s="2870"/>
      <c r="W3589" s="2870"/>
      <c r="X3589" s="2870"/>
      <c r="Y3589" s="2870"/>
      <c r="Z3589" s="2870"/>
      <c r="AA3589" s="2871"/>
      <c r="AC3589" s="124"/>
      <c r="AD3589" s="124"/>
      <c r="AE3589" s="124"/>
      <c r="AF3589" s="124"/>
      <c r="AG3589" s="124"/>
      <c r="AH3589" s="124"/>
      <c r="AI3589" s="124"/>
      <c r="AJ3589" s="124"/>
      <c r="AK3589" s="124"/>
      <c r="AL3589" s="124"/>
      <c r="AM3589" s="124"/>
      <c r="AN3589" s="124"/>
      <c r="AO3589" s="124"/>
      <c r="AP3589" s="124"/>
      <c r="AQ3589" s="124"/>
      <c r="AR3589" s="124"/>
      <c r="AS3589" s="124"/>
      <c r="AT3589" s="124"/>
      <c r="AU3589" s="124"/>
      <c r="AV3589" s="124"/>
      <c r="AW3589" s="124"/>
      <c r="AX3589" s="124"/>
      <c r="AY3589" s="124"/>
      <c r="AZ3589" s="124"/>
      <c r="BA3589" s="124"/>
      <c r="BB3589" s="124"/>
    </row>
    <row r="3590" spans="2:54" ht="15" customHeight="1">
      <c r="B3590" s="1155"/>
      <c r="C3590" s="3016" t="s">
        <v>1135</v>
      </c>
      <c r="D3590" s="3016" t="s">
        <v>833</v>
      </c>
      <c r="E3590" s="1146" t="s">
        <v>1127</v>
      </c>
      <c r="F3590" s="1106"/>
      <c r="G3590" s="441" t="s">
        <v>93</v>
      </c>
      <c r="H3590" s="441" t="s">
        <v>1103</v>
      </c>
      <c r="I3590" s="441" t="s">
        <v>1128</v>
      </c>
      <c r="J3590" s="441" t="s">
        <v>112</v>
      </c>
      <c r="K3590" s="1111" t="s">
        <v>1135</v>
      </c>
      <c r="L3590" s="441" t="s">
        <v>1120</v>
      </c>
      <c r="M3590" s="441" t="str">
        <f t="shared" si="216"/>
        <v>&lt;INSERT CONNECTION POINT NAME&gt;</v>
      </c>
      <c r="N3590" s="1111" t="s">
        <v>1106</v>
      </c>
      <c r="O3590" s="1111" t="s">
        <v>833</v>
      </c>
      <c r="P3590" s="1111"/>
      <c r="Q3590" s="2892"/>
      <c r="R3590" s="2096"/>
      <c r="S3590" s="2870"/>
      <c r="T3590" s="2870"/>
      <c r="U3590" s="2870"/>
      <c r="V3590" s="2870"/>
      <c r="W3590" s="2870"/>
      <c r="X3590" s="2870"/>
      <c r="Y3590" s="2870"/>
      <c r="Z3590" s="2870"/>
      <c r="AA3590" s="2871"/>
      <c r="AC3590" s="124"/>
      <c r="AD3590" s="124"/>
      <c r="AE3590" s="124"/>
      <c r="AF3590" s="124"/>
      <c r="AG3590" s="124"/>
      <c r="AH3590" s="124"/>
      <c r="AI3590" s="124"/>
      <c r="AJ3590" s="124"/>
      <c r="AK3590" s="124"/>
      <c r="AL3590" s="124"/>
      <c r="AM3590" s="124"/>
      <c r="AN3590" s="124"/>
      <c r="AO3590" s="124"/>
      <c r="AP3590" s="124"/>
      <c r="AQ3590" s="124"/>
      <c r="AR3590" s="124"/>
      <c r="AS3590" s="124"/>
      <c r="AT3590" s="124"/>
      <c r="AU3590" s="124"/>
      <c r="AV3590" s="124"/>
      <c r="AW3590" s="124"/>
      <c r="AX3590" s="124"/>
      <c r="AY3590" s="124"/>
      <c r="AZ3590" s="124"/>
      <c r="BA3590" s="124"/>
      <c r="BB3590" s="124"/>
    </row>
    <row r="3591" spans="2:54" ht="15" customHeight="1">
      <c r="B3591" s="1155"/>
      <c r="C3591" s="3017"/>
      <c r="D3591" s="3017"/>
      <c r="E3591" s="1146" t="s">
        <v>1130</v>
      </c>
      <c r="F3591" s="1106"/>
      <c r="G3591" s="441" t="s">
        <v>93</v>
      </c>
      <c r="H3591" s="441" t="s">
        <v>1103</v>
      </c>
      <c r="I3591" s="441" t="s">
        <v>1131</v>
      </c>
      <c r="J3591" s="441" t="s">
        <v>112</v>
      </c>
      <c r="K3591" s="1111" t="s">
        <v>1135</v>
      </c>
      <c r="L3591" s="441" t="s">
        <v>1120</v>
      </c>
      <c r="M3591" s="441" t="str">
        <f t="shared" si="216"/>
        <v>&lt;INSERT CONNECTION POINT NAME&gt;</v>
      </c>
      <c r="N3591" s="1111" t="s">
        <v>1106</v>
      </c>
      <c r="O3591" s="1111" t="s">
        <v>833</v>
      </c>
      <c r="P3591" s="1111"/>
      <c r="Q3591" s="2892"/>
      <c r="R3591" s="2096"/>
      <c r="S3591" s="2870"/>
      <c r="T3591" s="2870"/>
      <c r="U3591" s="2870"/>
      <c r="V3591" s="2870"/>
      <c r="W3591" s="2870"/>
      <c r="X3591" s="2870"/>
      <c r="Y3591" s="2870"/>
      <c r="Z3591" s="2870"/>
      <c r="AA3591" s="2871"/>
      <c r="AC3591" s="124"/>
      <c r="AD3591" s="124"/>
      <c r="AE3591" s="124"/>
      <c r="AF3591" s="124"/>
      <c r="AG3591" s="124"/>
      <c r="AH3591" s="124"/>
      <c r="AI3591" s="124"/>
      <c r="AJ3591" s="124"/>
      <c r="AK3591" s="124"/>
      <c r="AL3591" s="124"/>
      <c r="AM3591" s="124"/>
      <c r="AN3591" s="124"/>
      <c r="AO3591" s="124"/>
      <c r="AP3591" s="124"/>
      <c r="AQ3591" s="124"/>
      <c r="AR3591" s="124"/>
      <c r="AS3591" s="124"/>
      <c r="AT3591" s="124"/>
      <c r="AU3591" s="124"/>
      <c r="AV3591" s="124"/>
      <c r="AW3591" s="124"/>
      <c r="AX3591" s="124"/>
      <c r="AY3591" s="124"/>
      <c r="AZ3591" s="124"/>
      <c r="BA3591" s="124"/>
      <c r="BB3591" s="124"/>
    </row>
    <row r="3592" spans="2:54" ht="15" customHeight="1">
      <c r="B3592" s="1155"/>
      <c r="C3592" s="3016" t="s">
        <v>1135</v>
      </c>
      <c r="D3592" s="3016" t="s">
        <v>842</v>
      </c>
      <c r="E3592" s="1146" t="s">
        <v>1127</v>
      </c>
      <c r="F3592" s="1106"/>
      <c r="G3592" s="441" t="s">
        <v>93</v>
      </c>
      <c r="H3592" s="441" t="s">
        <v>1103</v>
      </c>
      <c r="I3592" s="441" t="s">
        <v>1128</v>
      </c>
      <c r="J3592" s="441" t="s">
        <v>112</v>
      </c>
      <c r="K3592" s="1111" t="s">
        <v>1135</v>
      </c>
      <c r="L3592" s="441" t="s">
        <v>1120</v>
      </c>
      <c r="M3592" s="441" t="str">
        <f t="shared" si="216"/>
        <v>&lt;INSERT CONNECTION POINT NAME&gt;</v>
      </c>
      <c r="N3592" s="1111" t="s">
        <v>1106</v>
      </c>
      <c r="O3592" s="1111" t="s">
        <v>842</v>
      </c>
      <c r="P3592" s="1111"/>
      <c r="Q3592" s="2892"/>
      <c r="R3592" s="2096"/>
      <c r="S3592" s="2870"/>
      <c r="T3592" s="2870"/>
      <c r="U3592" s="2870"/>
      <c r="V3592" s="2870"/>
      <c r="W3592" s="2870"/>
      <c r="X3592" s="2870"/>
      <c r="Y3592" s="2870"/>
      <c r="Z3592" s="2870"/>
      <c r="AA3592" s="2871"/>
      <c r="AC3592" s="124"/>
      <c r="AD3592" s="124"/>
      <c r="AE3592" s="124"/>
      <c r="AF3592" s="124"/>
      <c r="AG3592" s="124"/>
      <c r="AH3592" s="124"/>
      <c r="AI3592" s="124"/>
      <c r="AJ3592" s="124"/>
      <c r="AK3592" s="124"/>
      <c r="AL3592" s="124"/>
      <c r="AM3592" s="124"/>
      <c r="AN3592" s="124"/>
      <c r="AO3592" s="124"/>
      <c r="AP3592" s="124"/>
      <c r="AQ3592" s="124"/>
      <c r="AR3592" s="124"/>
      <c r="AS3592" s="124"/>
      <c r="AT3592" s="124"/>
      <c r="AU3592" s="124"/>
      <c r="AV3592" s="124"/>
      <c r="AW3592" s="124"/>
      <c r="AX3592" s="124"/>
      <c r="AY3592" s="124"/>
      <c r="AZ3592" s="124"/>
      <c r="BA3592" s="124"/>
      <c r="BB3592" s="124"/>
    </row>
    <row r="3593" spans="2:54" ht="15" customHeight="1">
      <c r="B3593" s="1155"/>
      <c r="C3593" s="3017"/>
      <c r="D3593" s="3017"/>
      <c r="E3593" s="1146" t="s">
        <v>1130</v>
      </c>
      <c r="F3593" s="1106"/>
      <c r="G3593" s="441" t="s">
        <v>93</v>
      </c>
      <c r="H3593" s="441" t="s">
        <v>1103</v>
      </c>
      <c r="I3593" s="441" t="s">
        <v>1131</v>
      </c>
      <c r="J3593" s="441" t="s">
        <v>112</v>
      </c>
      <c r="K3593" s="1111" t="s">
        <v>1135</v>
      </c>
      <c r="L3593" s="441" t="s">
        <v>1120</v>
      </c>
      <c r="M3593" s="441" t="str">
        <f t="shared" si="216"/>
        <v>&lt;INSERT CONNECTION POINT NAME&gt;</v>
      </c>
      <c r="N3593" s="1111" t="s">
        <v>1106</v>
      </c>
      <c r="O3593" s="1111" t="s">
        <v>842</v>
      </c>
      <c r="P3593" s="1111"/>
      <c r="Q3593" s="2892"/>
      <c r="R3593" s="2096"/>
      <c r="S3593" s="2870"/>
      <c r="T3593" s="2870"/>
      <c r="U3593" s="2870"/>
      <c r="V3593" s="2870"/>
      <c r="W3593" s="2870"/>
      <c r="X3593" s="2870"/>
      <c r="Y3593" s="2870"/>
      <c r="Z3593" s="2870"/>
      <c r="AA3593" s="2871"/>
      <c r="AC3593" s="124"/>
      <c r="AD3593" s="124"/>
      <c r="AE3593" s="124"/>
      <c r="AF3593" s="124"/>
      <c r="AG3593" s="124"/>
      <c r="AH3593" s="124"/>
      <c r="AI3593" s="124"/>
      <c r="AJ3593" s="124"/>
      <c r="AK3593" s="124"/>
      <c r="AL3593" s="124"/>
      <c r="AM3593" s="124"/>
      <c r="AN3593" s="124"/>
      <c r="AO3593" s="124"/>
      <c r="AP3593" s="124"/>
      <c r="AQ3593" s="124"/>
      <c r="AR3593" s="124"/>
      <c r="AS3593" s="124"/>
      <c r="AT3593" s="124"/>
      <c r="AU3593" s="124"/>
      <c r="AV3593" s="124"/>
      <c r="AW3593" s="124"/>
      <c r="AX3593" s="124"/>
      <c r="AY3593" s="124"/>
      <c r="AZ3593" s="124"/>
      <c r="BA3593" s="124"/>
      <c r="BB3593" s="124"/>
    </row>
    <row r="3594" spans="2:54" ht="15" customHeight="1">
      <c r="B3594" s="1155"/>
      <c r="C3594" s="3016" t="s">
        <v>1136</v>
      </c>
      <c r="D3594" s="3016" t="s">
        <v>833</v>
      </c>
      <c r="E3594" s="1146" t="s">
        <v>1127</v>
      </c>
      <c r="F3594" s="1106"/>
      <c r="G3594" s="441" t="s">
        <v>93</v>
      </c>
      <c r="H3594" s="441" t="s">
        <v>1103</v>
      </c>
      <c r="I3594" s="441" t="s">
        <v>1128</v>
      </c>
      <c r="J3594" s="441" t="s">
        <v>112</v>
      </c>
      <c r="K3594" s="1111" t="s">
        <v>1136</v>
      </c>
      <c r="L3594" s="441" t="s">
        <v>1120</v>
      </c>
      <c r="M3594" s="441" t="str">
        <f t="shared" si="216"/>
        <v>&lt;INSERT CONNECTION POINT NAME&gt;</v>
      </c>
      <c r="N3594" s="1111" t="s">
        <v>1106</v>
      </c>
      <c r="O3594" s="1111" t="s">
        <v>833</v>
      </c>
      <c r="P3594" s="1111"/>
      <c r="Q3594" s="2892"/>
      <c r="R3594" s="2096"/>
      <c r="S3594" s="2870"/>
      <c r="T3594" s="2870"/>
      <c r="U3594" s="2870"/>
      <c r="V3594" s="2870"/>
      <c r="W3594" s="2870"/>
      <c r="X3594" s="2870"/>
      <c r="Y3594" s="2870"/>
      <c r="Z3594" s="2870"/>
      <c r="AA3594" s="2871"/>
      <c r="AC3594" s="124"/>
      <c r="AD3594" s="124"/>
      <c r="AE3594" s="124"/>
      <c r="AF3594" s="124"/>
      <c r="AG3594" s="124"/>
      <c r="AH3594" s="124"/>
      <c r="AI3594" s="124"/>
      <c r="AJ3594" s="124"/>
      <c r="AK3594" s="124"/>
      <c r="AL3594" s="124"/>
      <c r="AM3594" s="124"/>
      <c r="AN3594" s="124"/>
      <c r="AO3594" s="124"/>
      <c r="AP3594" s="124"/>
      <c r="AQ3594" s="124"/>
      <c r="AR3594" s="124"/>
      <c r="AS3594" s="124"/>
      <c r="AT3594" s="124"/>
      <c r="AU3594" s="124"/>
      <c r="AV3594" s="124"/>
      <c r="AW3594" s="124"/>
      <c r="AX3594" s="124"/>
      <c r="AY3594" s="124"/>
      <c r="AZ3594" s="124"/>
      <c r="BA3594" s="124"/>
      <c r="BB3594" s="124"/>
    </row>
    <row r="3595" spans="2:54" ht="15" customHeight="1">
      <c r="B3595" s="1155"/>
      <c r="C3595" s="3017"/>
      <c r="D3595" s="3017"/>
      <c r="E3595" s="1146" t="s">
        <v>1130</v>
      </c>
      <c r="F3595" s="1106"/>
      <c r="G3595" s="441" t="s">
        <v>93</v>
      </c>
      <c r="H3595" s="441" t="s">
        <v>1103</v>
      </c>
      <c r="I3595" s="441" t="s">
        <v>1131</v>
      </c>
      <c r="J3595" s="441" t="s">
        <v>112</v>
      </c>
      <c r="K3595" s="1111" t="s">
        <v>1136</v>
      </c>
      <c r="L3595" s="441" t="s">
        <v>1120</v>
      </c>
      <c r="M3595" s="441" t="str">
        <f t="shared" si="216"/>
        <v>&lt;INSERT CONNECTION POINT NAME&gt;</v>
      </c>
      <c r="N3595" s="1111" t="s">
        <v>1106</v>
      </c>
      <c r="O3595" s="1111" t="s">
        <v>833</v>
      </c>
      <c r="P3595" s="1111"/>
      <c r="Q3595" s="2100"/>
      <c r="R3595" s="2101"/>
      <c r="S3595" s="2102"/>
      <c r="T3595" s="2102"/>
      <c r="U3595" s="2102"/>
      <c r="V3595" s="2102"/>
      <c r="W3595" s="2102"/>
      <c r="X3595" s="2102"/>
      <c r="Y3595" s="2102"/>
      <c r="Z3595" s="2102"/>
      <c r="AA3595" s="2103"/>
      <c r="AC3595" s="124"/>
      <c r="AD3595" s="124"/>
      <c r="AE3595" s="124"/>
      <c r="AF3595" s="124"/>
      <c r="AG3595" s="124"/>
      <c r="AH3595" s="124"/>
      <c r="AI3595" s="124"/>
      <c r="AJ3595" s="124"/>
      <c r="AK3595" s="124"/>
      <c r="AL3595" s="124"/>
      <c r="AM3595" s="124"/>
      <c r="AN3595" s="124"/>
      <c r="AO3595" s="124"/>
      <c r="AP3595" s="124"/>
      <c r="AQ3595" s="124"/>
      <c r="AR3595" s="124"/>
      <c r="AS3595" s="124"/>
      <c r="AT3595" s="124"/>
      <c r="AU3595" s="124"/>
      <c r="AV3595" s="124"/>
      <c r="AW3595" s="124"/>
      <c r="AX3595" s="124"/>
      <c r="AY3595" s="124"/>
      <c r="AZ3595" s="124"/>
      <c r="BA3595" s="124"/>
      <c r="BB3595" s="124"/>
    </row>
    <row r="3596" spans="2:54" ht="15" customHeight="1">
      <c r="B3596" s="1155"/>
      <c r="C3596" s="3016" t="s">
        <v>1136</v>
      </c>
      <c r="D3596" s="3016" t="s">
        <v>842</v>
      </c>
      <c r="E3596" s="1146" t="s">
        <v>1127</v>
      </c>
      <c r="F3596" s="1106"/>
      <c r="G3596" s="441" t="s">
        <v>93</v>
      </c>
      <c r="H3596" s="441" t="s">
        <v>1103</v>
      </c>
      <c r="I3596" s="441" t="s">
        <v>1128</v>
      </c>
      <c r="J3596" s="441" t="s">
        <v>112</v>
      </c>
      <c r="K3596" s="1111" t="s">
        <v>1136</v>
      </c>
      <c r="L3596" s="441" t="s">
        <v>1120</v>
      </c>
      <c r="M3596" s="441" t="str">
        <f t="shared" si="216"/>
        <v>&lt;INSERT CONNECTION POINT NAME&gt;</v>
      </c>
      <c r="N3596" s="1111" t="s">
        <v>1106</v>
      </c>
      <c r="O3596" s="1111" t="s">
        <v>842</v>
      </c>
      <c r="P3596" s="1111"/>
      <c r="Q3596" s="2100"/>
      <c r="R3596" s="2101"/>
      <c r="S3596" s="2102"/>
      <c r="T3596" s="2102"/>
      <c r="U3596" s="2102"/>
      <c r="V3596" s="2102"/>
      <c r="W3596" s="2102"/>
      <c r="X3596" s="2102"/>
      <c r="Y3596" s="2102"/>
      <c r="Z3596" s="2102"/>
      <c r="AA3596" s="2103"/>
      <c r="AC3596" s="124"/>
      <c r="AD3596" s="124"/>
      <c r="AE3596" s="124"/>
      <c r="AF3596" s="124"/>
      <c r="AG3596" s="124"/>
      <c r="AH3596" s="124"/>
      <c r="AI3596" s="124"/>
      <c r="AJ3596" s="124"/>
      <c r="AK3596" s="124"/>
      <c r="AL3596" s="124"/>
      <c r="AM3596" s="124"/>
      <c r="AN3596" s="124"/>
      <c r="AO3596" s="124"/>
      <c r="AP3596" s="124"/>
      <c r="AQ3596" s="124"/>
      <c r="AR3596" s="124"/>
      <c r="AS3596" s="124"/>
      <c r="AT3596" s="124"/>
      <c r="AU3596" s="124"/>
      <c r="AV3596" s="124"/>
      <c r="AW3596" s="124"/>
      <c r="AX3596" s="124"/>
      <c r="AY3596" s="124"/>
      <c r="AZ3596" s="124"/>
      <c r="BA3596" s="124"/>
      <c r="BB3596" s="124"/>
    </row>
    <row r="3597" spans="2:54" ht="15" customHeight="1" thickBot="1">
      <c r="B3597" s="2872"/>
      <c r="C3597" s="3018"/>
      <c r="D3597" s="3018"/>
      <c r="E3597" s="2873" t="s">
        <v>1130</v>
      </c>
      <c r="F3597" s="1106"/>
      <c r="G3597" s="441" t="s">
        <v>93</v>
      </c>
      <c r="H3597" s="441" t="s">
        <v>1103</v>
      </c>
      <c r="I3597" s="441" t="s">
        <v>1131</v>
      </c>
      <c r="J3597" s="441" t="s">
        <v>112</v>
      </c>
      <c r="K3597" s="1111" t="s">
        <v>1136</v>
      </c>
      <c r="L3597" s="441" t="s">
        <v>1120</v>
      </c>
      <c r="M3597" s="441" t="str">
        <f t="shared" ref="M3597:M3660" si="219">M3596</f>
        <v>&lt;INSERT CONNECTION POINT NAME&gt;</v>
      </c>
      <c r="N3597" s="1111" t="s">
        <v>1106</v>
      </c>
      <c r="O3597" s="1111" t="s">
        <v>842</v>
      </c>
      <c r="P3597" s="1111"/>
      <c r="Q3597" s="2893"/>
      <c r="R3597" s="2894"/>
      <c r="S3597" s="2877"/>
      <c r="T3597" s="2877"/>
      <c r="U3597" s="2877"/>
      <c r="V3597" s="2877"/>
      <c r="W3597" s="2877"/>
      <c r="X3597" s="2877"/>
      <c r="Y3597" s="2877"/>
      <c r="Z3597" s="2877"/>
      <c r="AA3597" s="2878"/>
      <c r="AC3597" s="124"/>
      <c r="AD3597" s="124"/>
      <c r="AE3597" s="124"/>
      <c r="AF3597" s="124"/>
      <c r="AG3597" s="124"/>
      <c r="AH3597" s="124"/>
      <c r="AI3597" s="124"/>
      <c r="AJ3597" s="124"/>
      <c r="AK3597" s="124"/>
      <c r="AL3597" s="124"/>
      <c r="AM3597" s="124"/>
      <c r="AN3597" s="124"/>
      <c r="AO3597" s="124"/>
      <c r="AP3597" s="124"/>
      <c r="AQ3597" s="124"/>
      <c r="AR3597" s="124"/>
      <c r="AS3597" s="124"/>
      <c r="AT3597" s="124"/>
      <c r="AU3597" s="124"/>
      <c r="AV3597" s="124"/>
      <c r="AW3597" s="124"/>
      <c r="AX3597" s="124"/>
      <c r="AY3597" s="124"/>
      <c r="AZ3597" s="124"/>
      <c r="BA3597" s="124"/>
      <c r="BB3597" s="124"/>
    </row>
    <row r="3598" spans="2:54" ht="15" customHeight="1">
      <c r="B3598" s="1145" t="s">
        <v>1125</v>
      </c>
      <c r="C3598" s="3019" t="s">
        <v>1126</v>
      </c>
      <c r="D3598" s="3019" t="s">
        <v>842</v>
      </c>
      <c r="E3598" s="1146" t="s">
        <v>1127</v>
      </c>
      <c r="F3598" s="1106"/>
      <c r="G3598" s="441" t="s">
        <v>93</v>
      </c>
      <c r="H3598" s="441" t="s">
        <v>1103</v>
      </c>
      <c r="I3598" s="441" t="s">
        <v>1128</v>
      </c>
      <c r="J3598" s="441" t="s">
        <v>112</v>
      </c>
      <c r="K3598" s="441" t="s">
        <v>1126</v>
      </c>
      <c r="L3598" s="441" t="s">
        <v>1120</v>
      </c>
      <c r="M3598" s="441" t="str">
        <f t="shared" ref="M3598" si="220">B3598</f>
        <v>&lt;INSERT CONNECTION POINT NAME&gt;</v>
      </c>
      <c r="N3598" s="441" t="s">
        <v>1129</v>
      </c>
      <c r="O3598" s="441" t="s">
        <v>842</v>
      </c>
      <c r="P3598" s="1111"/>
      <c r="Q3598" s="1147"/>
      <c r="R3598" s="1148"/>
      <c r="S3598" s="1149"/>
      <c r="T3598" s="1149"/>
      <c r="U3598" s="1149"/>
      <c r="V3598" s="1149"/>
      <c r="W3598" s="1149"/>
      <c r="X3598" s="1149"/>
      <c r="Y3598" s="1149"/>
      <c r="Z3598" s="1149"/>
      <c r="AA3598" s="1150"/>
      <c r="AC3598" s="124"/>
      <c r="AD3598" s="124"/>
      <c r="AE3598" s="124"/>
      <c r="AF3598" s="124"/>
      <c r="AG3598" s="124"/>
      <c r="AH3598" s="124"/>
      <c r="AI3598" s="124"/>
      <c r="AJ3598" s="124"/>
      <c r="AK3598" s="124"/>
      <c r="AL3598" s="124"/>
      <c r="AM3598" s="124"/>
      <c r="AN3598" s="124"/>
      <c r="AO3598" s="124"/>
      <c r="AP3598" s="124"/>
      <c r="AQ3598" s="124"/>
      <c r="AR3598" s="124"/>
      <c r="AS3598" s="124"/>
      <c r="AT3598" s="124"/>
      <c r="AU3598" s="124"/>
      <c r="AV3598" s="124"/>
      <c r="AW3598" s="124"/>
      <c r="AX3598" s="124"/>
      <c r="AY3598" s="124"/>
      <c r="AZ3598" s="124"/>
      <c r="BA3598" s="124"/>
      <c r="BB3598" s="124"/>
    </row>
    <row r="3599" spans="2:54" ht="15" customHeight="1">
      <c r="B3599" s="1155"/>
      <c r="C3599" s="3017"/>
      <c r="D3599" s="3017"/>
      <c r="E3599" s="1146" t="s">
        <v>1130</v>
      </c>
      <c r="F3599" s="1106"/>
      <c r="G3599" s="441" t="s">
        <v>93</v>
      </c>
      <c r="H3599" s="441" t="s">
        <v>1103</v>
      </c>
      <c r="I3599" s="441" t="s">
        <v>1131</v>
      </c>
      <c r="J3599" s="441" t="s">
        <v>112</v>
      </c>
      <c r="K3599" s="441" t="s">
        <v>1126</v>
      </c>
      <c r="L3599" s="441" t="s">
        <v>1120</v>
      </c>
      <c r="M3599" s="441" t="str">
        <f t="shared" si="219"/>
        <v>&lt;INSERT CONNECTION POINT NAME&gt;</v>
      </c>
      <c r="N3599" s="441" t="s">
        <v>1129</v>
      </c>
      <c r="O3599" s="441" t="s">
        <v>842</v>
      </c>
      <c r="P3599" s="1111"/>
      <c r="Q3599" s="1156"/>
      <c r="R3599" s="1157"/>
      <c r="S3599" s="1158"/>
      <c r="T3599" s="1158"/>
      <c r="U3599" s="1158"/>
      <c r="V3599" s="1158"/>
      <c r="W3599" s="1158"/>
      <c r="X3599" s="1158"/>
      <c r="Y3599" s="1158"/>
      <c r="Z3599" s="1158"/>
      <c r="AA3599" s="1159"/>
      <c r="AC3599" s="124"/>
      <c r="AD3599" s="124"/>
      <c r="AE3599" s="124"/>
      <c r="AF3599" s="124"/>
      <c r="AG3599" s="124"/>
      <c r="AH3599" s="124"/>
      <c r="AI3599" s="124"/>
      <c r="AJ3599" s="124"/>
      <c r="AK3599" s="124"/>
      <c r="AL3599" s="124"/>
      <c r="AM3599" s="124"/>
      <c r="AN3599" s="124"/>
      <c r="AO3599" s="124"/>
      <c r="AP3599" s="124"/>
      <c r="AQ3599" s="124"/>
      <c r="AR3599" s="124"/>
      <c r="AS3599" s="124"/>
      <c r="AT3599" s="124"/>
      <c r="AU3599" s="124"/>
      <c r="AV3599" s="124"/>
      <c r="AW3599" s="124"/>
      <c r="AX3599" s="124"/>
      <c r="AY3599" s="124"/>
      <c r="AZ3599" s="124"/>
      <c r="BA3599" s="124"/>
      <c r="BB3599" s="124"/>
    </row>
    <row r="3600" spans="2:54" ht="15" customHeight="1">
      <c r="B3600" s="1155"/>
      <c r="C3600" s="3016" t="s">
        <v>1132</v>
      </c>
      <c r="D3600" s="3016" t="s">
        <v>833</v>
      </c>
      <c r="E3600" s="1146" t="s">
        <v>1127</v>
      </c>
      <c r="F3600" s="1106"/>
      <c r="G3600" s="441" t="s">
        <v>93</v>
      </c>
      <c r="H3600" s="441" t="s">
        <v>1103</v>
      </c>
      <c r="I3600" s="441" t="s">
        <v>1128</v>
      </c>
      <c r="J3600" s="441" t="s">
        <v>112</v>
      </c>
      <c r="K3600" s="1111" t="s">
        <v>1132</v>
      </c>
      <c r="L3600" s="441" t="s">
        <v>1120</v>
      </c>
      <c r="M3600" s="441" t="str">
        <f t="shared" si="219"/>
        <v>&lt;INSERT CONNECTION POINT NAME&gt;</v>
      </c>
      <c r="N3600" s="1111" t="s">
        <v>1106</v>
      </c>
      <c r="O3600" s="1111" t="s">
        <v>833</v>
      </c>
      <c r="P3600" s="1111"/>
      <c r="Q3600" s="2850"/>
      <c r="R3600" s="2097"/>
      <c r="S3600" s="2851"/>
      <c r="T3600" s="2851"/>
      <c r="U3600" s="2851"/>
      <c r="V3600" s="2851"/>
      <c r="W3600" s="2852"/>
      <c r="X3600" s="2852"/>
      <c r="Y3600" s="2852"/>
      <c r="Z3600" s="2852"/>
      <c r="AA3600" s="2853"/>
      <c r="AC3600" s="124"/>
      <c r="AD3600" s="124"/>
      <c r="AE3600" s="124"/>
      <c r="AF3600" s="124"/>
      <c r="AG3600" s="124"/>
      <c r="AH3600" s="124"/>
      <c r="AI3600" s="124"/>
      <c r="AJ3600" s="124"/>
      <c r="AK3600" s="124"/>
      <c r="AL3600" s="124"/>
      <c r="AM3600" s="124"/>
      <c r="AN3600" s="124"/>
      <c r="AO3600" s="124"/>
      <c r="AP3600" s="124"/>
      <c r="AQ3600" s="124"/>
      <c r="AR3600" s="124"/>
      <c r="AS3600" s="124"/>
      <c r="AT3600" s="124"/>
      <c r="AU3600" s="124"/>
      <c r="AV3600" s="124"/>
      <c r="AW3600" s="124"/>
      <c r="AX3600" s="124"/>
      <c r="AY3600" s="124"/>
      <c r="AZ3600" s="124"/>
      <c r="BA3600" s="124"/>
      <c r="BB3600" s="124"/>
    </row>
    <row r="3601" spans="2:54" ht="15" customHeight="1">
      <c r="B3601" s="1155"/>
      <c r="C3601" s="3017"/>
      <c r="D3601" s="3017"/>
      <c r="E3601" s="1146" t="s">
        <v>1130</v>
      </c>
      <c r="F3601" s="1106"/>
      <c r="G3601" s="441" t="s">
        <v>93</v>
      </c>
      <c r="H3601" s="441" t="s">
        <v>1103</v>
      </c>
      <c r="I3601" s="441" t="s">
        <v>1131</v>
      </c>
      <c r="J3601" s="441" t="s">
        <v>112</v>
      </c>
      <c r="K3601" s="1111" t="s">
        <v>1132</v>
      </c>
      <c r="L3601" s="441" t="s">
        <v>1120</v>
      </c>
      <c r="M3601" s="441" t="str">
        <f t="shared" si="219"/>
        <v>&lt;INSERT CONNECTION POINT NAME&gt;</v>
      </c>
      <c r="N3601" s="1111" t="s">
        <v>1106</v>
      </c>
      <c r="O3601" s="1111" t="s">
        <v>833</v>
      </c>
      <c r="P3601" s="1111"/>
      <c r="Q3601" s="2850"/>
      <c r="R3601" s="2097"/>
      <c r="S3601" s="2851"/>
      <c r="T3601" s="2851"/>
      <c r="U3601" s="2851"/>
      <c r="V3601" s="2851"/>
      <c r="W3601" s="2852"/>
      <c r="X3601" s="2852"/>
      <c r="Y3601" s="2852"/>
      <c r="Z3601" s="2852"/>
      <c r="AA3601" s="2853"/>
      <c r="AC3601" s="124"/>
      <c r="AD3601" s="124"/>
      <c r="AE3601" s="124"/>
      <c r="AF3601" s="124"/>
      <c r="AG3601" s="124"/>
      <c r="AH3601" s="124"/>
      <c r="AI3601" s="124"/>
      <c r="AJ3601" s="124"/>
      <c r="AK3601" s="124"/>
      <c r="AL3601" s="124"/>
      <c r="AM3601" s="124"/>
      <c r="AN3601" s="124"/>
      <c r="AO3601" s="124"/>
      <c r="AP3601" s="124"/>
      <c r="AQ3601" s="124"/>
      <c r="AR3601" s="124"/>
      <c r="AS3601" s="124"/>
      <c r="AT3601" s="124"/>
      <c r="AU3601" s="124"/>
      <c r="AV3601" s="124"/>
      <c r="AW3601" s="124"/>
      <c r="AX3601" s="124"/>
      <c r="AY3601" s="124"/>
      <c r="AZ3601" s="124"/>
      <c r="BA3601" s="124"/>
      <c r="BB3601" s="124"/>
    </row>
    <row r="3602" spans="2:54" ht="15" customHeight="1">
      <c r="B3602" s="1155"/>
      <c r="C3602" s="3016" t="s">
        <v>1132</v>
      </c>
      <c r="D3602" s="3016" t="s">
        <v>842</v>
      </c>
      <c r="E3602" s="1146" t="s">
        <v>1127</v>
      </c>
      <c r="F3602" s="1106"/>
      <c r="G3602" s="441" t="s">
        <v>93</v>
      </c>
      <c r="H3602" s="441" t="s">
        <v>1103</v>
      </c>
      <c r="I3602" s="441" t="s">
        <v>1128</v>
      </c>
      <c r="J3602" s="441" t="s">
        <v>112</v>
      </c>
      <c r="K3602" s="1111" t="s">
        <v>1132</v>
      </c>
      <c r="L3602" s="441" t="s">
        <v>1120</v>
      </c>
      <c r="M3602" s="441" t="str">
        <f t="shared" si="219"/>
        <v>&lt;INSERT CONNECTION POINT NAME&gt;</v>
      </c>
      <c r="N3602" s="1111" t="s">
        <v>1106</v>
      </c>
      <c r="O3602" s="1112" t="s">
        <v>842</v>
      </c>
      <c r="P3602" s="1111"/>
      <c r="Q3602" s="2850"/>
      <c r="R3602" s="2097"/>
      <c r="S3602" s="2851"/>
      <c r="T3602" s="2851"/>
      <c r="U3602" s="2851"/>
      <c r="V3602" s="2851"/>
      <c r="W3602" s="2852"/>
      <c r="X3602" s="2852"/>
      <c r="Y3602" s="2852"/>
      <c r="Z3602" s="2852"/>
      <c r="AA3602" s="2853"/>
      <c r="AC3602" s="124"/>
      <c r="AD3602" s="124"/>
      <c r="AE3602" s="124"/>
      <c r="AF3602" s="124"/>
      <c r="AG3602" s="124"/>
      <c r="AH3602" s="124"/>
      <c r="AI3602" s="124"/>
      <c r="AJ3602" s="124"/>
      <c r="AK3602" s="124"/>
      <c r="AL3602" s="124"/>
      <c r="AM3602" s="124"/>
      <c r="AN3602" s="124"/>
      <c r="AO3602" s="124"/>
      <c r="AP3602" s="124"/>
      <c r="AQ3602" s="124"/>
      <c r="AR3602" s="124"/>
      <c r="AS3602" s="124"/>
      <c r="AT3602" s="124"/>
      <c r="AU3602" s="124"/>
      <c r="AV3602" s="124"/>
      <c r="AW3602" s="124"/>
      <c r="AX3602" s="124"/>
      <c r="AY3602" s="124"/>
      <c r="AZ3602" s="124"/>
      <c r="BA3602" s="124"/>
      <c r="BB3602" s="124"/>
    </row>
    <row r="3603" spans="2:54" ht="15" customHeight="1">
      <c r="B3603" s="1155"/>
      <c r="C3603" s="3017"/>
      <c r="D3603" s="3017"/>
      <c r="E3603" s="1146" t="s">
        <v>1130</v>
      </c>
      <c r="F3603" s="1106"/>
      <c r="G3603" s="441" t="s">
        <v>93</v>
      </c>
      <c r="H3603" s="441" t="s">
        <v>1103</v>
      </c>
      <c r="I3603" s="441" t="s">
        <v>1131</v>
      </c>
      <c r="J3603" s="441" t="s">
        <v>112</v>
      </c>
      <c r="K3603" s="1111" t="s">
        <v>1132</v>
      </c>
      <c r="L3603" s="441" t="s">
        <v>1120</v>
      </c>
      <c r="M3603" s="441" t="str">
        <f t="shared" si="219"/>
        <v>&lt;INSERT CONNECTION POINT NAME&gt;</v>
      </c>
      <c r="N3603" s="1111" t="s">
        <v>1106</v>
      </c>
      <c r="O3603" s="1112" t="s">
        <v>842</v>
      </c>
      <c r="P3603" s="1111"/>
      <c r="Q3603" s="2850"/>
      <c r="R3603" s="2097"/>
      <c r="S3603" s="2851"/>
      <c r="T3603" s="2851"/>
      <c r="U3603" s="2851"/>
      <c r="V3603" s="2851"/>
      <c r="W3603" s="2852"/>
      <c r="X3603" s="2852"/>
      <c r="Y3603" s="2852"/>
      <c r="Z3603" s="2852"/>
      <c r="AA3603" s="2853"/>
      <c r="AC3603" s="124"/>
      <c r="AD3603" s="124"/>
      <c r="AE3603" s="124"/>
      <c r="AF3603" s="124"/>
      <c r="AG3603" s="124"/>
      <c r="AH3603" s="124"/>
      <c r="AI3603" s="124"/>
      <c r="AJ3603" s="124"/>
      <c r="AK3603" s="124"/>
      <c r="AL3603" s="124"/>
      <c r="AM3603" s="124"/>
      <c r="AN3603" s="124"/>
      <c r="AO3603" s="124"/>
      <c r="AP3603" s="124"/>
      <c r="AQ3603" s="124"/>
      <c r="AR3603" s="124"/>
      <c r="AS3603" s="124"/>
      <c r="AT3603" s="124"/>
      <c r="AU3603" s="124"/>
      <c r="AV3603" s="124"/>
      <c r="AW3603" s="124"/>
      <c r="AX3603" s="124"/>
      <c r="AY3603" s="124"/>
      <c r="AZ3603" s="124"/>
      <c r="BA3603" s="124"/>
      <c r="BB3603" s="124"/>
    </row>
    <row r="3604" spans="2:54" ht="15" customHeight="1">
      <c r="B3604" s="1155"/>
      <c r="C3604" s="3016" t="s">
        <v>1133</v>
      </c>
      <c r="D3604" s="3016"/>
      <c r="E3604" s="1146" t="s">
        <v>1127</v>
      </c>
      <c r="F3604" s="1106"/>
      <c r="G3604" s="441" t="s">
        <v>93</v>
      </c>
      <c r="H3604" s="441" t="s">
        <v>1103</v>
      </c>
      <c r="I3604" s="441" t="s">
        <v>1128</v>
      </c>
      <c r="J3604" s="441" t="s">
        <v>112</v>
      </c>
      <c r="K3604" s="1111" t="s">
        <v>1133</v>
      </c>
      <c r="L3604" s="441" t="s">
        <v>1120</v>
      </c>
      <c r="M3604" s="441" t="str">
        <f t="shared" si="219"/>
        <v>&lt;INSERT CONNECTION POINT NAME&gt;</v>
      </c>
      <c r="N3604" s="1111" t="s">
        <v>1108</v>
      </c>
      <c r="O3604" s="1111" t="s">
        <v>1109</v>
      </c>
      <c r="P3604" s="1111"/>
      <c r="Q3604" s="2856"/>
      <c r="R3604" s="2098"/>
      <c r="S3604" s="2858"/>
      <c r="T3604" s="2858"/>
      <c r="U3604" s="2858"/>
      <c r="V3604" s="2858"/>
      <c r="W3604" s="2859"/>
      <c r="X3604" s="2859"/>
      <c r="Y3604" s="2859"/>
      <c r="Z3604" s="2859"/>
      <c r="AA3604" s="2860"/>
      <c r="AC3604" s="124"/>
      <c r="AD3604" s="124"/>
      <c r="AE3604" s="124"/>
      <c r="AF3604" s="124"/>
      <c r="AG3604" s="124"/>
      <c r="AH3604" s="124"/>
      <c r="AI3604" s="124"/>
      <c r="AJ3604" s="124"/>
      <c r="AK3604" s="124"/>
      <c r="AL3604" s="124"/>
      <c r="AM3604" s="124"/>
      <c r="AN3604" s="124"/>
      <c r="AO3604" s="124"/>
      <c r="AP3604" s="124"/>
      <c r="AQ3604" s="124"/>
      <c r="AR3604" s="124"/>
      <c r="AS3604" s="124"/>
      <c r="AT3604" s="124"/>
      <c r="AU3604" s="124"/>
      <c r="AV3604" s="124"/>
      <c r="AW3604" s="124"/>
      <c r="AX3604" s="124"/>
      <c r="AY3604" s="124"/>
      <c r="AZ3604" s="124"/>
      <c r="BA3604" s="124"/>
      <c r="BB3604" s="124"/>
    </row>
    <row r="3605" spans="2:54" ht="15" customHeight="1">
      <c r="B3605" s="1155"/>
      <c r="C3605" s="3017"/>
      <c r="D3605" s="3017"/>
      <c r="E3605" s="1146" t="s">
        <v>1130</v>
      </c>
      <c r="F3605" s="1106"/>
      <c r="G3605" s="441" t="s">
        <v>93</v>
      </c>
      <c r="H3605" s="441" t="s">
        <v>1103</v>
      </c>
      <c r="I3605" s="441" t="s">
        <v>1131</v>
      </c>
      <c r="J3605" s="441" t="s">
        <v>112</v>
      </c>
      <c r="K3605" s="1111" t="s">
        <v>1133</v>
      </c>
      <c r="L3605" s="441" t="s">
        <v>1120</v>
      </c>
      <c r="M3605" s="441" t="str">
        <f t="shared" si="219"/>
        <v>&lt;INSERT CONNECTION POINT NAME&gt;</v>
      </c>
      <c r="N3605" s="1111" t="s">
        <v>1108</v>
      </c>
      <c r="O3605" s="1111" t="s">
        <v>1109</v>
      </c>
      <c r="P3605" s="1111"/>
      <c r="Q3605" s="2856"/>
      <c r="R3605" s="2098"/>
      <c r="S3605" s="2858"/>
      <c r="T3605" s="2858"/>
      <c r="U3605" s="2858"/>
      <c r="V3605" s="2858"/>
      <c r="W3605" s="2859"/>
      <c r="X3605" s="2859"/>
      <c r="Y3605" s="2859"/>
      <c r="Z3605" s="2859"/>
      <c r="AA3605" s="2860"/>
      <c r="AC3605" s="124"/>
      <c r="AD3605" s="124"/>
      <c r="AE3605" s="124"/>
      <c r="AF3605" s="124"/>
      <c r="AG3605" s="124"/>
      <c r="AH3605" s="124"/>
      <c r="AI3605" s="124"/>
      <c r="AJ3605" s="124"/>
      <c r="AK3605" s="124"/>
      <c r="AL3605" s="124"/>
      <c r="AM3605" s="124"/>
      <c r="AN3605" s="124"/>
      <c r="AO3605" s="124"/>
      <c r="AP3605" s="124"/>
      <c r="AQ3605" s="124"/>
      <c r="AR3605" s="124"/>
      <c r="AS3605" s="124"/>
      <c r="AT3605" s="124"/>
      <c r="AU3605" s="124"/>
      <c r="AV3605" s="124"/>
      <c r="AW3605" s="124"/>
      <c r="AX3605" s="124"/>
      <c r="AY3605" s="124"/>
      <c r="AZ3605" s="124"/>
      <c r="BA3605" s="124"/>
      <c r="BB3605" s="124"/>
    </row>
    <row r="3606" spans="2:54" ht="15" customHeight="1">
      <c r="B3606" s="1155"/>
      <c r="C3606" s="3016" t="s">
        <v>1110</v>
      </c>
      <c r="D3606" s="3016"/>
      <c r="E3606" s="1146" t="s">
        <v>1127</v>
      </c>
      <c r="F3606" s="1106"/>
      <c r="G3606" s="441" t="s">
        <v>93</v>
      </c>
      <c r="H3606" s="441" t="s">
        <v>1103</v>
      </c>
      <c r="I3606" s="441" t="s">
        <v>1128</v>
      </c>
      <c r="J3606" s="441" t="s">
        <v>112</v>
      </c>
      <c r="K3606" s="1111" t="s">
        <v>1110</v>
      </c>
      <c r="L3606" s="441" t="s">
        <v>1120</v>
      </c>
      <c r="M3606" s="441" t="str">
        <f t="shared" si="219"/>
        <v>&lt;INSERT CONNECTION POINT NAME&gt;</v>
      </c>
      <c r="N3606" s="1111" t="s">
        <v>1111</v>
      </c>
      <c r="O3606" s="1112">
        <v>0</v>
      </c>
      <c r="P3606" s="1111"/>
      <c r="Q3606" s="2890"/>
      <c r="R3606" s="2093"/>
      <c r="S3606" s="2883"/>
      <c r="T3606" s="2883"/>
      <c r="U3606" s="2883"/>
      <c r="V3606" s="2883"/>
      <c r="W3606" s="2863"/>
      <c r="X3606" s="2863"/>
      <c r="Y3606" s="2863"/>
      <c r="Z3606" s="2863"/>
      <c r="AA3606" s="2864"/>
      <c r="AC3606" s="124"/>
      <c r="AD3606" s="124"/>
      <c r="AE3606" s="124"/>
      <c r="AF3606" s="124"/>
      <c r="AG3606" s="124"/>
      <c r="AH3606" s="124"/>
      <c r="AI3606" s="124"/>
      <c r="AJ3606" s="124"/>
      <c r="AK3606" s="124"/>
      <c r="AL3606" s="124"/>
      <c r="AM3606" s="124"/>
      <c r="AN3606" s="124"/>
      <c r="AO3606" s="124"/>
      <c r="AP3606" s="124"/>
      <c r="AQ3606" s="124"/>
      <c r="AR3606" s="124"/>
      <c r="AS3606" s="124"/>
      <c r="AT3606" s="124"/>
      <c r="AU3606" s="124"/>
      <c r="AV3606" s="124"/>
      <c r="AW3606" s="124"/>
      <c r="AX3606" s="124"/>
      <c r="AY3606" s="124"/>
      <c r="AZ3606" s="124"/>
      <c r="BA3606" s="124"/>
      <c r="BB3606" s="124"/>
    </row>
    <row r="3607" spans="2:54" ht="15" customHeight="1">
      <c r="B3607" s="1155"/>
      <c r="C3607" s="3017"/>
      <c r="D3607" s="3017"/>
      <c r="E3607" s="1146" t="s">
        <v>1130</v>
      </c>
      <c r="F3607" s="1106"/>
      <c r="G3607" s="441" t="s">
        <v>93</v>
      </c>
      <c r="H3607" s="441" t="s">
        <v>1103</v>
      </c>
      <c r="I3607" s="441" t="s">
        <v>1131</v>
      </c>
      <c r="J3607" s="441" t="s">
        <v>112</v>
      </c>
      <c r="K3607" s="1111" t="s">
        <v>1110</v>
      </c>
      <c r="L3607" s="441" t="s">
        <v>1120</v>
      </c>
      <c r="M3607" s="441" t="str">
        <f t="shared" si="219"/>
        <v>&lt;INSERT CONNECTION POINT NAME&gt;</v>
      </c>
      <c r="N3607" s="1111" t="s">
        <v>1111</v>
      </c>
      <c r="O3607" s="1112">
        <v>0</v>
      </c>
      <c r="P3607" s="1111"/>
      <c r="Q3607" s="2890"/>
      <c r="R3607" s="2093"/>
      <c r="S3607" s="2883"/>
      <c r="T3607" s="2883"/>
      <c r="U3607" s="2883"/>
      <c r="V3607" s="2883"/>
      <c r="W3607" s="2863"/>
      <c r="X3607" s="2863"/>
      <c r="Y3607" s="2863"/>
      <c r="Z3607" s="2863"/>
      <c r="AA3607" s="2864"/>
      <c r="AC3607" s="124"/>
      <c r="AD3607" s="124"/>
      <c r="AE3607" s="124"/>
      <c r="AF3607" s="124"/>
      <c r="AG3607" s="124"/>
      <c r="AH3607" s="124"/>
      <c r="AI3607" s="124"/>
      <c r="AJ3607" s="124"/>
      <c r="AK3607" s="124"/>
      <c r="AL3607" s="124"/>
      <c r="AM3607" s="124"/>
      <c r="AN3607" s="124"/>
      <c r="AO3607" s="124"/>
      <c r="AP3607" s="124"/>
      <c r="AQ3607" s="124"/>
      <c r="AR3607" s="124"/>
      <c r="AS3607" s="124"/>
      <c r="AT3607" s="124"/>
      <c r="AU3607" s="124"/>
      <c r="AV3607" s="124"/>
      <c r="AW3607" s="124"/>
      <c r="AX3607" s="124"/>
      <c r="AY3607" s="124"/>
      <c r="AZ3607" s="124"/>
      <c r="BA3607" s="124"/>
      <c r="BB3607" s="124"/>
    </row>
    <row r="3608" spans="2:54" ht="15" customHeight="1">
      <c r="B3608" s="1155"/>
      <c r="C3608" s="3016" t="s">
        <v>1112</v>
      </c>
      <c r="D3608" s="3016"/>
      <c r="E3608" s="1146" t="s">
        <v>1127</v>
      </c>
      <c r="F3608" s="1106"/>
      <c r="G3608" s="441" t="s">
        <v>93</v>
      </c>
      <c r="H3608" s="441" t="s">
        <v>1103</v>
      </c>
      <c r="I3608" s="441" t="s">
        <v>1128</v>
      </c>
      <c r="J3608" s="441" t="s">
        <v>112</v>
      </c>
      <c r="K3608" s="1111" t="s">
        <v>1112</v>
      </c>
      <c r="L3608" s="441" t="s">
        <v>1120</v>
      </c>
      <c r="M3608" s="441" t="str">
        <f t="shared" si="219"/>
        <v>&lt;INSERT CONNECTION POINT NAME&gt;</v>
      </c>
      <c r="N3608" s="1111" t="s">
        <v>1113</v>
      </c>
      <c r="O3608" s="1111" t="s">
        <v>1113</v>
      </c>
      <c r="P3608" s="1111"/>
      <c r="Q3608" s="2891"/>
      <c r="R3608" s="2866"/>
      <c r="S3608" s="2866"/>
      <c r="T3608" s="2866"/>
      <c r="U3608" s="2866"/>
      <c r="V3608" s="2866"/>
      <c r="W3608" s="2866"/>
      <c r="X3608" s="2866"/>
      <c r="Y3608" s="2866"/>
      <c r="Z3608" s="2866"/>
      <c r="AA3608" s="2099"/>
      <c r="AC3608" s="124"/>
      <c r="AD3608" s="124"/>
      <c r="AE3608" s="124"/>
      <c r="AF3608" s="124"/>
      <c r="AG3608" s="124"/>
      <c r="AH3608" s="124"/>
      <c r="AI3608" s="124"/>
      <c r="AJ3608" s="124"/>
      <c r="AK3608" s="124"/>
      <c r="AL3608" s="124"/>
      <c r="AM3608" s="124"/>
      <c r="AN3608" s="124"/>
      <c r="AO3608" s="124"/>
      <c r="AP3608" s="124"/>
      <c r="AQ3608" s="124"/>
      <c r="AR3608" s="124"/>
      <c r="AS3608" s="124"/>
      <c r="AT3608" s="124"/>
      <c r="AU3608" s="124"/>
      <c r="AV3608" s="124"/>
      <c r="AW3608" s="124"/>
      <c r="AX3608" s="124"/>
      <c r="AY3608" s="124"/>
      <c r="AZ3608" s="124"/>
      <c r="BA3608" s="124"/>
      <c r="BB3608" s="124"/>
    </row>
    <row r="3609" spans="2:54" ht="15" customHeight="1">
      <c r="B3609" s="1155"/>
      <c r="C3609" s="3017"/>
      <c r="D3609" s="3017"/>
      <c r="E3609" s="1146" t="s">
        <v>1130</v>
      </c>
      <c r="F3609" s="1106"/>
      <c r="G3609" s="441" t="s">
        <v>93</v>
      </c>
      <c r="H3609" s="441" t="s">
        <v>1103</v>
      </c>
      <c r="I3609" s="441" t="s">
        <v>1131</v>
      </c>
      <c r="J3609" s="441" t="s">
        <v>112</v>
      </c>
      <c r="K3609" s="1111" t="s">
        <v>1112</v>
      </c>
      <c r="L3609" s="441" t="s">
        <v>1120</v>
      </c>
      <c r="M3609" s="441" t="str">
        <f t="shared" si="219"/>
        <v>&lt;INSERT CONNECTION POINT NAME&gt;</v>
      </c>
      <c r="N3609" s="1111" t="s">
        <v>1113</v>
      </c>
      <c r="O3609" s="1111" t="s">
        <v>1113</v>
      </c>
      <c r="P3609" s="1111"/>
      <c r="Q3609" s="2891"/>
      <c r="R3609" s="2866"/>
      <c r="S3609" s="2866"/>
      <c r="T3609" s="2866"/>
      <c r="U3609" s="2866"/>
      <c r="V3609" s="2866"/>
      <c r="W3609" s="2866"/>
      <c r="X3609" s="2866"/>
      <c r="Y3609" s="2866"/>
      <c r="Z3609" s="2866"/>
      <c r="AA3609" s="2099"/>
      <c r="AC3609" s="124"/>
      <c r="AD3609" s="124"/>
      <c r="AE3609" s="124"/>
      <c r="AF3609" s="124"/>
      <c r="AG3609" s="124"/>
      <c r="AH3609" s="124"/>
      <c r="AI3609" s="124"/>
      <c r="AJ3609" s="124"/>
      <c r="AK3609" s="124"/>
      <c r="AL3609" s="124"/>
      <c r="AM3609" s="124"/>
      <c r="AN3609" s="124"/>
      <c r="AO3609" s="124"/>
      <c r="AP3609" s="124"/>
      <c r="AQ3609" s="124"/>
      <c r="AR3609" s="124"/>
      <c r="AS3609" s="124"/>
      <c r="AT3609" s="124"/>
      <c r="AU3609" s="124"/>
      <c r="AV3609" s="124"/>
      <c r="AW3609" s="124"/>
      <c r="AX3609" s="124"/>
      <c r="AY3609" s="124"/>
      <c r="AZ3609" s="124"/>
      <c r="BA3609" s="124"/>
      <c r="BB3609" s="124"/>
    </row>
    <row r="3610" spans="2:54" ht="15" customHeight="1">
      <c r="B3610" s="1155"/>
      <c r="C3610" s="3016" t="s">
        <v>1134</v>
      </c>
      <c r="D3610" s="3016" t="s">
        <v>833</v>
      </c>
      <c r="E3610" s="1146" t="s">
        <v>1127</v>
      </c>
      <c r="F3610" s="1106"/>
      <c r="G3610" s="441" t="s">
        <v>93</v>
      </c>
      <c r="H3610" s="441" t="s">
        <v>1103</v>
      </c>
      <c r="I3610" s="441" t="s">
        <v>1128</v>
      </c>
      <c r="J3610" s="441" t="s">
        <v>112</v>
      </c>
      <c r="K3610" s="1111" t="s">
        <v>1134</v>
      </c>
      <c r="L3610" s="441" t="s">
        <v>1120</v>
      </c>
      <c r="M3610" s="441" t="str">
        <f t="shared" si="219"/>
        <v>&lt;INSERT CONNECTION POINT NAME&gt;</v>
      </c>
      <c r="N3610" s="1111" t="s">
        <v>1115</v>
      </c>
      <c r="O3610" s="1111" t="s">
        <v>833</v>
      </c>
      <c r="P3610" s="1111"/>
      <c r="Q3610" s="2892"/>
      <c r="R3610" s="2096"/>
      <c r="S3610" s="2870"/>
      <c r="T3610" s="2870"/>
      <c r="U3610" s="2870"/>
      <c r="V3610" s="2870"/>
      <c r="W3610" s="2870"/>
      <c r="X3610" s="2870"/>
      <c r="Y3610" s="2870"/>
      <c r="Z3610" s="2870"/>
      <c r="AA3610" s="2871"/>
      <c r="AC3610" s="124"/>
      <c r="AD3610" s="124"/>
      <c r="AE3610" s="124"/>
      <c r="AF3610" s="124"/>
      <c r="AG3610" s="124"/>
      <c r="AH3610" s="124"/>
      <c r="AI3610" s="124"/>
      <c r="AJ3610" s="124"/>
      <c r="AK3610" s="124"/>
      <c r="AL3610" s="124"/>
      <c r="AM3610" s="124"/>
      <c r="AN3610" s="124"/>
      <c r="AO3610" s="124"/>
      <c r="AP3610" s="124"/>
      <c r="AQ3610" s="124"/>
      <c r="AR3610" s="124"/>
      <c r="AS3610" s="124"/>
      <c r="AT3610" s="124"/>
      <c r="AU3610" s="124"/>
      <c r="AV3610" s="124"/>
      <c r="AW3610" s="124"/>
      <c r="AX3610" s="124"/>
      <c r="AY3610" s="124"/>
      <c r="AZ3610" s="124"/>
      <c r="BA3610" s="124"/>
      <c r="BB3610" s="124"/>
    </row>
    <row r="3611" spans="2:54" ht="15" customHeight="1">
      <c r="B3611" s="1155"/>
      <c r="C3611" s="3017"/>
      <c r="D3611" s="3017"/>
      <c r="E3611" s="1146" t="s">
        <v>1130</v>
      </c>
      <c r="F3611" s="1106"/>
      <c r="G3611" s="441" t="s">
        <v>93</v>
      </c>
      <c r="H3611" s="441" t="s">
        <v>1103</v>
      </c>
      <c r="I3611" s="441" t="s">
        <v>1131</v>
      </c>
      <c r="J3611" s="441" t="s">
        <v>112</v>
      </c>
      <c r="K3611" s="1111" t="s">
        <v>1134</v>
      </c>
      <c r="L3611" s="441" t="s">
        <v>1120</v>
      </c>
      <c r="M3611" s="441" t="str">
        <f t="shared" si="219"/>
        <v>&lt;INSERT CONNECTION POINT NAME&gt;</v>
      </c>
      <c r="N3611" s="1111" t="s">
        <v>1115</v>
      </c>
      <c r="O3611" s="1111" t="s">
        <v>833</v>
      </c>
      <c r="P3611" s="1111"/>
      <c r="Q3611" s="2892"/>
      <c r="R3611" s="2096"/>
      <c r="S3611" s="2870"/>
      <c r="T3611" s="2870"/>
      <c r="U3611" s="2870"/>
      <c r="V3611" s="2870"/>
      <c r="W3611" s="2870"/>
      <c r="X3611" s="2870"/>
      <c r="Y3611" s="2870"/>
      <c r="Z3611" s="2870"/>
      <c r="AA3611" s="2871"/>
      <c r="AC3611" s="124"/>
      <c r="AD3611" s="124"/>
      <c r="AE3611" s="124"/>
      <c r="AF3611" s="124"/>
      <c r="AG3611" s="124"/>
      <c r="AH3611" s="124"/>
      <c r="AI3611" s="124"/>
      <c r="AJ3611" s="124"/>
      <c r="AK3611" s="124"/>
      <c r="AL3611" s="124"/>
      <c r="AM3611" s="124"/>
      <c r="AN3611" s="124"/>
      <c r="AO3611" s="124"/>
      <c r="AP3611" s="124"/>
      <c r="AQ3611" s="124"/>
      <c r="AR3611" s="124"/>
      <c r="AS3611" s="124"/>
      <c r="AT3611" s="124"/>
      <c r="AU3611" s="124"/>
      <c r="AV3611" s="124"/>
      <c r="AW3611" s="124"/>
      <c r="AX3611" s="124"/>
      <c r="AY3611" s="124"/>
      <c r="AZ3611" s="124"/>
      <c r="BA3611" s="124"/>
      <c r="BB3611" s="124"/>
    </row>
    <row r="3612" spans="2:54" ht="15" customHeight="1">
      <c r="B3612" s="1155"/>
      <c r="C3612" s="3016" t="s">
        <v>1135</v>
      </c>
      <c r="D3612" s="3016" t="s">
        <v>833</v>
      </c>
      <c r="E3612" s="1146" t="s">
        <v>1127</v>
      </c>
      <c r="F3612" s="1106"/>
      <c r="G3612" s="441" t="s">
        <v>93</v>
      </c>
      <c r="H3612" s="441" t="s">
        <v>1103</v>
      </c>
      <c r="I3612" s="441" t="s">
        <v>1128</v>
      </c>
      <c r="J3612" s="441" t="s">
        <v>112</v>
      </c>
      <c r="K3612" s="1111" t="s">
        <v>1135</v>
      </c>
      <c r="L3612" s="441" t="s">
        <v>1120</v>
      </c>
      <c r="M3612" s="441" t="str">
        <f t="shared" si="219"/>
        <v>&lt;INSERT CONNECTION POINT NAME&gt;</v>
      </c>
      <c r="N3612" s="1111" t="s">
        <v>1106</v>
      </c>
      <c r="O3612" s="1111" t="s">
        <v>833</v>
      </c>
      <c r="P3612" s="1111"/>
      <c r="Q3612" s="2892"/>
      <c r="R3612" s="2096"/>
      <c r="S3612" s="2870"/>
      <c r="T3612" s="2870"/>
      <c r="U3612" s="2870"/>
      <c r="V3612" s="2870"/>
      <c r="W3612" s="2870"/>
      <c r="X3612" s="2870"/>
      <c r="Y3612" s="2870"/>
      <c r="Z3612" s="2870"/>
      <c r="AA3612" s="2871"/>
      <c r="AC3612" s="124"/>
      <c r="AD3612" s="124"/>
      <c r="AE3612" s="124"/>
      <c r="AF3612" s="124"/>
      <c r="AG3612" s="124"/>
      <c r="AH3612" s="124"/>
      <c r="AI3612" s="124"/>
      <c r="AJ3612" s="124"/>
      <c r="AK3612" s="124"/>
      <c r="AL3612" s="124"/>
      <c r="AM3612" s="124"/>
      <c r="AN3612" s="124"/>
      <c r="AO3612" s="124"/>
      <c r="AP3612" s="124"/>
      <c r="AQ3612" s="124"/>
      <c r="AR3612" s="124"/>
      <c r="AS3612" s="124"/>
      <c r="AT3612" s="124"/>
      <c r="AU3612" s="124"/>
      <c r="AV3612" s="124"/>
      <c r="AW3612" s="124"/>
      <c r="AX3612" s="124"/>
      <c r="AY3612" s="124"/>
      <c r="AZ3612" s="124"/>
      <c r="BA3612" s="124"/>
      <c r="BB3612" s="124"/>
    </row>
    <row r="3613" spans="2:54" ht="15" customHeight="1">
      <c r="B3613" s="1155"/>
      <c r="C3613" s="3017"/>
      <c r="D3613" s="3017"/>
      <c r="E3613" s="1146" t="s">
        <v>1130</v>
      </c>
      <c r="F3613" s="1106"/>
      <c r="G3613" s="441" t="s">
        <v>93</v>
      </c>
      <c r="H3613" s="441" t="s">
        <v>1103</v>
      </c>
      <c r="I3613" s="441" t="s">
        <v>1131</v>
      </c>
      <c r="J3613" s="441" t="s">
        <v>112</v>
      </c>
      <c r="K3613" s="1111" t="s">
        <v>1135</v>
      </c>
      <c r="L3613" s="441" t="s">
        <v>1120</v>
      </c>
      <c r="M3613" s="441" t="str">
        <f t="shared" si="219"/>
        <v>&lt;INSERT CONNECTION POINT NAME&gt;</v>
      </c>
      <c r="N3613" s="1111" t="s">
        <v>1106</v>
      </c>
      <c r="O3613" s="1111" t="s">
        <v>833</v>
      </c>
      <c r="P3613" s="1111"/>
      <c r="Q3613" s="2892"/>
      <c r="R3613" s="2096"/>
      <c r="S3613" s="2870"/>
      <c r="T3613" s="2870"/>
      <c r="U3613" s="2870"/>
      <c r="V3613" s="2870"/>
      <c r="W3613" s="2870"/>
      <c r="X3613" s="2870"/>
      <c r="Y3613" s="2870"/>
      <c r="Z3613" s="2870"/>
      <c r="AA3613" s="2871"/>
      <c r="AC3613" s="124"/>
      <c r="AD3613" s="124"/>
      <c r="AE3613" s="124"/>
      <c r="AF3613" s="124"/>
      <c r="AG3613" s="124"/>
      <c r="AH3613" s="124"/>
      <c r="AI3613" s="124"/>
      <c r="AJ3613" s="124"/>
      <c r="AK3613" s="124"/>
      <c r="AL3613" s="124"/>
      <c r="AM3613" s="124"/>
      <c r="AN3613" s="124"/>
      <c r="AO3613" s="124"/>
      <c r="AP3613" s="124"/>
      <c r="AQ3613" s="124"/>
      <c r="AR3613" s="124"/>
      <c r="AS3613" s="124"/>
      <c r="AT3613" s="124"/>
      <c r="AU3613" s="124"/>
      <c r="AV3613" s="124"/>
      <c r="AW3613" s="124"/>
      <c r="AX3613" s="124"/>
      <c r="AY3613" s="124"/>
      <c r="AZ3613" s="124"/>
      <c r="BA3613" s="124"/>
      <c r="BB3613" s="124"/>
    </row>
    <row r="3614" spans="2:54" ht="15" customHeight="1">
      <c r="B3614" s="1155"/>
      <c r="C3614" s="3016" t="s">
        <v>1135</v>
      </c>
      <c r="D3614" s="3016" t="s">
        <v>842</v>
      </c>
      <c r="E3614" s="1146" t="s">
        <v>1127</v>
      </c>
      <c r="F3614" s="1106"/>
      <c r="G3614" s="441" t="s">
        <v>93</v>
      </c>
      <c r="H3614" s="441" t="s">
        <v>1103</v>
      </c>
      <c r="I3614" s="441" t="s">
        <v>1128</v>
      </c>
      <c r="J3614" s="441" t="s">
        <v>112</v>
      </c>
      <c r="K3614" s="1111" t="s">
        <v>1135</v>
      </c>
      <c r="L3614" s="441" t="s">
        <v>1120</v>
      </c>
      <c r="M3614" s="441" t="str">
        <f t="shared" si="219"/>
        <v>&lt;INSERT CONNECTION POINT NAME&gt;</v>
      </c>
      <c r="N3614" s="1111" t="s">
        <v>1106</v>
      </c>
      <c r="O3614" s="1111" t="s">
        <v>842</v>
      </c>
      <c r="P3614" s="1111"/>
      <c r="Q3614" s="2892"/>
      <c r="R3614" s="2096"/>
      <c r="S3614" s="2870"/>
      <c r="T3614" s="2870"/>
      <c r="U3614" s="2870"/>
      <c r="V3614" s="2870"/>
      <c r="W3614" s="2870"/>
      <c r="X3614" s="2870"/>
      <c r="Y3614" s="2870"/>
      <c r="Z3614" s="2870"/>
      <c r="AA3614" s="2871"/>
      <c r="AC3614" s="124"/>
      <c r="AD3614" s="124"/>
      <c r="AE3614" s="124"/>
      <c r="AF3614" s="124"/>
      <c r="AG3614" s="124"/>
      <c r="AH3614" s="124"/>
      <c r="AI3614" s="124"/>
      <c r="AJ3614" s="124"/>
      <c r="AK3614" s="124"/>
      <c r="AL3614" s="124"/>
      <c r="AM3614" s="124"/>
      <c r="AN3614" s="124"/>
      <c r="AO3614" s="124"/>
      <c r="AP3614" s="124"/>
      <c r="AQ3614" s="124"/>
      <c r="AR3614" s="124"/>
      <c r="AS3614" s="124"/>
      <c r="AT3614" s="124"/>
      <c r="AU3614" s="124"/>
      <c r="AV3614" s="124"/>
      <c r="AW3614" s="124"/>
      <c r="AX3614" s="124"/>
      <c r="AY3614" s="124"/>
      <c r="AZ3614" s="124"/>
      <c r="BA3614" s="124"/>
      <c r="BB3614" s="124"/>
    </row>
    <row r="3615" spans="2:54" ht="15" customHeight="1">
      <c r="B3615" s="1155"/>
      <c r="C3615" s="3017"/>
      <c r="D3615" s="3017"/>
      <c r="E3615" s="1146" t="s">
        <v>1130</v>
      </c>
      <c r="F3615" s="1106"/>
      <c r="G3615" s="441" t="s">
        <v>93</v>
      </c>
      <c r="H3615" s="441" t="s">
        <v>1103</v>
      </c>
      <c r="I3615" s="441" t="s">
        <v>1131</v>
      </c>
      <c r="J3615" s="441" t="s">
        <v>112</v>
      </c>
      <c r="K3615" s="1111" t="s">
        <v>1135</v>
      </c>
      <c r="L3615" s="441" t="s">
        <v>1120</v>
      </c>
      <c r="M3615" s="441" t="str">
        <f t="shared" si="219"/>
        <v>&lt;INSERT CONNECTION POINT NAME&gt;</v>
      </c>
      <c r="N3615" s="1111" t="s">
        <v>1106</v>
      </c>
      <c r="O3615" s="1111" t="s">
        <v>842</v>
      </c>
      <c r="P3615" s="1111"/>
      <c r="Q3615" s="2892"/>
      <c r="R3615" s="2096"/>
      <c r="S3615" s="2870"/>
      <c r="T3615" s="2870"/>
      <c r="U3615" s="2870"/>
      <c r="V3615" s="2870"/>
      <c r="W3615" s="2870"/>
      <c r="X3615" s="2870"/>
      <c r="Y3615" s="2870"/>
      <c r="Z3615" s="2870"/>
      <c r="AA3615" s="2871"/>
      <c r="AC3615" s="124"/>
      <c r="AD3615" s="124"/>
      <c r="AE3615" s="124"/>
      <c r="AF3615" s="124"/>
      <c r="AG3615" s="124"/>
      <c r="AH3615" s="124"/>
      <c r="AI3615" s="124"/>
      <c r="AJ3615" s="124"/>
      <c r="AK3615" s="124"/>
      <c r="AL3615" s="124"/>
      <c r="AM3615" s="124"/>
      <c r="AN3615" s="124"/>
      <c r="AO3615" s="124"/>
      <c r="AP3615" s="124"/>
      <c r="AQ3615" s="124"/>
      <c r="AR3615" s="124"/>
      <c r="AS3615" s="124"/>
      <c r="AT3615" s="124"/>
      <c r="AU3615" s="124"/>
      <c r="AV3615" s="124"/>
      <c r="AW3615" s="124"/>
      <c r="AX3615" s="124"/>
      <c r="AY3615" s="124"/>
      <c r="AZ3615" s="124"/>
      <c r="BA3615" s="124"/>
      <c r="BB3615" s="124"/>
    </row>
    <row r="3616" spans="2:54" ht="15" customHeight="1">
      <c r="B3616" s="1155"/>
      <c r="C3616" s="3016" t="s">
        <v>1136</v>
      </c>
      <c r="D3616" s="3016" t="s">
        <v>833</v>
      </c>
      <c r="E3616" s="1146" t="s">
        <v>1127</v>
      </c>
      <c r="F3616" s="1106"/>
      <c r="G3616" s="441" t="s">
        <v>93</v>
      </c>
      <c r="H3616" s="441" t="s">
        <v>1103</v>
      </c>
      <c r="I3616" s="441" t="s">
        <v>1128</v>
      </c>
      <c r="J3616" s="441" t="s">
        <v>112</v>
      </c>
      <c r="K3616" s="1111" t="s">
        <v>1136</v>
      </c>
      <c r="L3616" s="441" t="s">
        <v>1120</v>
      </c>
      <c r="M3616" s="441" t="str">
        <f t="shared" si="219"/>
        <v>&lt;INSERT CONNECTION POINT NAME&gt;</v>
      </c>
      <c r="N3616" s="1111" t="s">
        <v>1106</v>
      </c>
      <c r="O3616" s="1111" t="s">
        <v>833</v>
      </c>
      <c r="P3616" s="1111"/>
      <c r="Q3616" s="2892"/>
      <c r="R3616" s="2096"/>
      <c r="S3616" s="2870"/>
      <c r="T3616" s="2870"/>
      <c r="U3616" s="2870"/>
      <c r="V3616" s="2870"/>
      <c r="W3616" s="2870"/>
      <c r="X3616" s="2870"/>
      <c r="Y3616" s="2870"/>
      <c r="Z3616" s="2870"/>
      <c r="AA3616" s="2871"/>
      <c r="AC3616" s="124"/>
      <c r="AD3616" s="124"/>
      <c r="AE3616" s="124"/>
      <c r="AF3616" s="124"/>
      <c r="AG3616" s="124"/>
      <c r="AH3616" s="124"/>
      <c r="AI3616" s="124"/>
      <c r="AJ3616" s="124"/>
      <c r="AK3616" s="124"/>
      <c r="AL3616" s="124"/>
      <c r="AM3616" s="124"/>
      <c r="AN3616" s="124"/>
      <c r="AO3616" s="124"/>
      <c r="AP3616" s="124"/>
      <c r="AQ3616" s="124"/>
      <c r="AR3616" s="124"/>
      <c r="AS3616" s="124"/>
      <c r="AT3616" s="124"/>
      <c r="AU3616" s="124"/>
      <c r="AV3616" s="124"/>
      <c r="AW3616" s="124"/>
      <c r="AX3616" s="124"/>
      <c r="AY3616" s="124"/>
      <c r="AZ3616" s="124"/>
      <c r="BA3616" s="124"/>
      <c r="BB3616" s="124"/>
    </row>
    <row r="3617" spans="2:54" ht="15" customHeight="1">
      <c r="B3617" s="1155"/>
      <c r="C3617" s="3017"/>
      <c r="D3617" s="3017"/>
      <c r="E3617" s="1146" t="s">
        <v>1130</v>
      </c>
      <c r="F3617" s="1106"/>
      <c r="G3617" s="441" t="s">
        <v>93</v>
      </c>
      <c r="H3617" s="441" t="s">
        <v>1103</v>
      </c>
      <c r="I3617" s="441" t="s">
        <v>1131</v>
      </c>
      <c r="J3617" s="441" t="s">
        <v>112</v>
      </c>
      <c r="K3617" s="1111" t="s">
        <v>1136</v>
      </c>
      <c r="L3617" s="441" t="s">
        <v>1120</v>
      </c>
      <c r="M3617" s="441" t="str">
        <f t="shared" si="219"/>
        <v>&lt;INSERT CONNECTION POINT NAME&gt;</v>
      </c>
      <c r="N3617" s="1111" t="s">
        <v>1106</v>
      </c>
      <c r="O3617" s="1111" t="s">
        <v>833</v>
      </c>
      <c r="P3617" s="1111"/>
      <c r="Q3617" s="2100"/>
      <c r="R3617" s="2101"/>
      <c r="S3617" s="2102"/>
      <c r="T3617" s="2102"/>
      <c r="U3617" s="2102"/>
      <c r="V3617" s="2102"/>
      <c r="W3617" s="2102"/>
      <c r="X3617" s="2102"/>
      <c r="Y3617" s="2102"/>
      <c r="Z3617" s="2102"/>
      <c r="AA3617" s="2103"/>
      <c r="AC3617" s="124"/>
      <c r="AD3617" s="124"/>
      <c r="AE3617" s="124"/>
      <c r="AF3617" s="124"/>
      <c r="AG3617" s="124"/>
      <c r="AH3617" s="124"/>
      <c r="AI3617" s="124"/>
      <c r="AJ3617" s="124"/>
      <c r="AK3617" s="124"/>
      <c r="AL3617" s="124"/>
      <c r="AM3617" s="124"/>
      <c r="AN3617" s="124"/>
      <c r="AO3617" s="124"/>
      <c r="AP3617" s="124"/>
      <c r="AQ3617" s="124"/>
      <c r="AR3617" s="124"/>
      <c r="AS3617" s="124"/>
      <c r="AT3617" s="124"/>
      <c r="AU3617" s="124"/>
      <c r="AV3617" s="124"/>
      <c r="AW3617" s="124"/>
      <c r="AX3617" s="124"/>
      <c r="AY3617" s="124"/>
      <c r="AZ3617" s="124"/>
      <c r="BA3617" s="124"/>
      <c r="BB3617" s="124"/>
    </row>
    <row r="3618" spans="2:54" ht="15" customHeight="1">
      <c r="B3618" s="1155"/>
      <c r="C3618" s="3016" t="s">
        <v>1136</v>
      </c>
      <c r="D3618" s="3016" t="s">
        <v>842</v>
      </c>
      <c r="E3618" s="1146" t="s">
        <v>1127</v>
      </c>
      <c r="F3618" s="1106"/>
      <c r="G3618" s="441" t="s">
        <v>93</v>
      </c>
      <c r="H3618" s="441" t="s">
        <v>1103</v>
      </c>
      <c r="I3618" s="441" t="s">
        <v>1128</v>
      </c>
      <c r="J3618" s="441" t="s">
        <v>112</v>
      </c>
      <c r="K3618" s="1111" t="s">
        <v>1136</v>
      </c>
      <c r="L3618" s="441" t="s">
        <v>1120</v>
      </c>
      <c r="M3618" s="441" t="str">
        <f t="shared" si="219"/>
        <v>&lt;INSERT CONNECTION POINT NAME&gt;</v>
      </c>
      <c r="N3618" s="1111" t="s">
        <v>1106</v>
      </c>
      <c r="O3618" s="1111" t="s">
        <v>842</v>
      </c>
      <c r="P3618" s="1111"/>
      <c r="Q3618" s="2100"/>
      <c r="R3618" s="2101"/>
      <c r="S3618" s="2102"/>
      <c r="T3618" s="2102"/>
      <c r="U3618" s="2102"/>
      <c r="V3618" s="2102"/>
      <c r="W3618" s="2102"/>
      <c r="X3618" s="2102"/>
      <c r="Y3618" s="2102"/>
      <c r="Z3618" s="2102"/>
      <c r="AA3618" s="2103"/>
      <c r="AC3618" s="124"/>
      <c r="AD3618" s="124"/>
      <c r="AE3618" s="124"/>
      <c r="AF3618" s="124"/>
      <c r="AG3618" s="124"/>
      <c r="AH3618" s="124"/>
      <c r="AI3618" s="124"/>
      <c r="AJ3618" s="124"/>
      <c r="AK3618" s="124"/>
      <c r="AL3618" s="124"/>
      <c r="AM3618" s="124"/>
      <c r="AN3618" s="124"/>
      <c r="AO3618" s="124"/>
      <c r="AP3618" s="124"/>
      <c r="AQ3618" s="124"/>
      <c r="AR3618" s="124"/>
      <c r="AS3618" s="124"/>
      <c r="AT3618" s="124"/>
      <c r="AU3618" s="124"/>
      <c r="AV3618" s="124"/>
      <c r="AW3618" s="124"/>
      <c r="AX3618" s="124"/>
      <c r="AY3618" s="124"/>
      <c r="AZ3618" s="124"/>
      <c r="BA3618" s="124"/>
      <c r="BB3618" s="124"/>
    </row>
    <row r="3619" spans="2:54" ht="15" customHeight="1" thickBot="1">
      <c r="B3619" s="2872"/>
      <c r="C3619" s="3018"/>
      <c r="D3619" s="3018"/>
      <c r="E3619" s="2873" t="s">
        <v>1130</v>
      </c>
      <c r="F3619" s="1106"/>
      <c r="G3619" s="441" t="s">
        <v>93</v>
      </c>
      <c r="H3619" s="441" t="s">
        <v>1103</v>
      </c>
      <c r="I3619" s="441" t="s">
        <v>1131</v>
      </c>
      <c r="J3619" s="441" t="s">
        <v>112</v>
      </c>
      <c r="K3619" s="1111" t="s">
        <v>1136</v>
      </c>
      <c r="L3619" s="441" t="s">
        <v>1120</v>
      </c>
      <c r="M3619" s="441" t="str">
        <f t="shared" si="219"/>
        <v>&lt;INSERT CONNECTION POINT NAME&gt;</v>
      </c>
      <c r="N3619" s="1111" t="s">
        <v>1106</v>
      </c>
      <c r="O3619" s="1111" t="s">
        <v>842</v>
      </c>
      <c r="P3619" s="1111"/>
      <c r="Q3619" s="2893"/>
      <c r="R3619" s="2894"/>
      <c r="S3619" s="2877"/>
      <c r="T3619" s="2877"/>
      <c r="U3619" s="2877"/>
      <c r="V3619" s="2877"/>
      <c r="W3619" s="2877"/>
      <c r="X3619" s="2877"/>
      <c r="Y3619" s="2877"/>
      <c r="Z3619" s="2877"/>
      <c r="AA3619" s="2878"/>
      <c r="AC3619" s="124"/>
      <c r="AD3619" s="124"/>
      <c r="AE3619" s="124"/>
      <c r="AF3619" s="124"/>
      <c r="AG3619" s="124"/>
      <c r="AH3619" s="124"/>
      <c r="AI3619" s="124"/>
      <c r="AJ3619" s="124"/>
      <c r="AK3619" s="124"/>
      <c r="AL3619" s="124"/>
      <c r="AM3619" s="124"/>
      <c r="AN3619" s="124"/>
      <c r="AO3619" s="124"/>
      <c r="AP3619" s="124"/>
      <c r="AQ3619" s="124"/>
      <c r="AR3619" s="124"/>
      <c r="AS3619" s="124"/>
      <c r="AT3619" s="124"/>
      <c r="AU3619" s="124"/>
      <c r="AV3619" s="124"/>
      <c r="AW3619" s="124"/>
      <c r="AX3619" s="124"/>
      <c r="AY3619" s="124"/>
      <c r="AZ3619" s="124"/>
      <c r="BA3619" s="124"/>
      <c r="BB3619" s="124"/>
    </row>
    <row r="3620" spans="2:54" ht="15" customHeight="1">
      <c r="B3620" s="1145" t="s">
        <v>1125</v>
      </c>
      <c r="C3620" s="3019" t="s">
        <v>1126</v>
      </c>
      <c r="D3620" s="3019" t="s">
        <v>842</v>
      </c>
      <c r="E3620" s="1146" t="s">
        <v>1127</v>
      </c>
      <c r="F3620" s="1106"/>
      <c r="G3620" s="441" t="s">
        <v>93</v>
      </c>
      <c r="H3620" s="441" t="s">
        <v>1103</v>
      </c>
      <c r="I3620" s="441" t="s">
        <v>1128</v>
      </c>
      <c r="J3620" s="441" t="s">
        <v>112</v>
      </c>
      <c r="K3620" s="441" t="s">
        <v>1126</v>
      </c>
      <c r="L3620" s="441" t="s">
        <v>1120</v>
      </c>
      <c r="M3620" s="441" t="str">
        <f t="shared" ref="M3620" si="221">B3620</f>
        <v>&lt;INSERT CONNECTION POINT NAME&gt;</v>
      </c>
      <c r="N3620" s="441" t="s">
        <v>1129</v>
      </c>
      <c r="O3620" s="441" t="s">
        <v>842</v>
      </c>
      <c r="P3620" s="1111"/>
      <c r="Q3620" s="1147"/>
      <c r="R3620" s="1148"/>
      <c r="S3620" s="1149"/>
      <c r="T3620" s="1149"/>
      <c r="U3620" s="1149"/>
      <c r="V3620" s="1149"/>
      <c r="W3620" s="1149"/>
      <c r="X3620" s="1149"/>
      <c r="Y3620" s="1149"/>
      <c r="Z3620" s="1149"/>
      <c r="AA3620" s="1150"/>
      <c r="AB3620" s="1125"/>
      <c r="AC3620" s="1151"/>
      <c r="AD3620" s="1152"/>
      <c r="AE3620" s="1153"/>
      <c r="AF3620" s="1153"/>
      <c r="AG3620" s="1153"/>
      <c r="AH3620" s="124"/>
      <c r="AI3620" s="124"/>
      <c r="AJ3620" s="124"/>
      <c r="AK3620" s="124"/>
      <c r="AL3620" s="124"/>
      <c r="AM3620" s="124"/>
      <c r="AN3620" s="124"/>
      <c r="AO3620" s="124"/>
      <c r="AP3620" s="124"/>
      <c r="AQ3620" s="1153"/>
      <c r="AR3620" s="1154"/>
      <c r="AS3620" s="1154"/>
      <c r="AT3620" s="1154"/>
      <c r="AU3620" s="1154"/>
      <c r="AV3620" s="1154"/>
      <c r="AW3620" s="1154"/>
      <c r="AX3620" s="1154"/>
      <c r="AY3620" s="1154"/>
      <c r="AZ3620" s="1154"/>
      <c r="BA3620" s="1154"/>
      <c r="BB3620" s="1154"/>
    </row>
    <row r="3621" spans="2:54" ht="15" customHeight="1">
      <c r="B3621" s="1155"/>
      <c r="C3621" s="3017"/>
      <c r="D3621" s="3017"/>
      <c r="E3621" s="1146" t="s">
        <v>1130</v>
      </c>
      <c r="F3621" s="1106"/>
      <c r="G3621" s="441" t="s">
        <v>93</v>
      </c>
      <c r="H3621" s="441" t="s">
        <v>1103</v>
      </c>
      <c r="I3621" s="441" t="s">
        <v>1131</v>
      </c>
      <c r="J3621" s="441" t="s">
        <v>112</v>
      </c>
      <c r="K3621" s="441" t="s">
        <v>1126</v>
      </c>
      <c r="L3621" s="441" t="s">
        <v>1120</v>
      </c>
      <c r="M3621" s="441" t="str">
        <f t="shared" si="219"/>
        <v>&lt;INSERT CONNECTION POINT NAME&gt;</v>
      </c>
      <c r="N3621" s="441" t="s">
        <v>1129</v>
      </c>
      <c r="O3621" s="441" t="s">
        <v>842</v>
      </c>
      <c r="P3621" s="1111"/>
      <c r="Q3621" s="1156"/>
      <c r="R3621" s="1157"/>
      <c r="S3621" s="1158"/>
      <c r="T3621" s="1158"/>
      <c r="U3621" s="1158"/>
      <c r="V3621" s="1158"/>
      <c r="W3621" s="1158"/>
      <c r="X3621" s="1158"/>
      <c r="Y3621" s="1158"/>
      <c r="Z3621" s="1158"/>
      <c r="AA3621" s="1159"/>
      <c r="AB3621" s="1125"/>
      <c r="AC3621" s="1151"/>
      <c r="AD3621" s="1152"/>
      <c r="AE3621" s="1153"/>
      <c r="AF3621" s="1153"/>
      <c r="AG3621" s="1153"/>
      <c r="AH3621" s="124"/>
      <c r="AI3621" s="124"/>
      <c r="AJ3621" s="124"/>
      <c r="AK3621" s="124"/>
      <c r="AL3621" s="124"/>
      <c r="AM3621" s="124"/>
      <c r="AN3621" s="124"/>
      <c r="AO3621" s="124"/>
      <c r="AP3621" s="124"/>
      <c r="AQ3621" s="1153"/>
      <c r="AR3621" s="1154"/>
      <c r="AS3621" s="1154"/>
      <c r="AT3621" s="1154"/>
      <c r="AU3621" s="1154"/>
      <c r="AV3621" s="1154"/>
      <c r="AW3621" s="1154"/>
      <c r="AX3621" s="1154"/>
      <c r="AY3621" s="1154"/>
      <c r="AZ3621" s="1154"/>
      <c r="BA3621" s="1154"/>
      <c r="BB3621" s="1154"/>
    </row>
    <row r="3622" spans="2:54" ht="15" customHeight="1">
      <c r="B3622" s="1155"/>
      <c r="C3622" s="3016" t="s">
        <v>1132</v>
      </c>
      <c r="D3622" s="3016" t="s">
        <v>833</v>
      </c>
      <c r="E3622" s="1146" t="s">
        <v>1127</v>
      </c>
      <c r="F3622" s="1106"/>
      <c r="G3622" s="441" t="s">
        <v>93</v>
      </c>
      <c r="H3622" s="441" t="s">
        <v>1103</v>
      </c>
      <c r="I3622" s="441" t="s">
        <v>1128</v>
      </c>
      <c r="J3622" s="441" t="s">
        <v>112</v>
      </c>
      <c r="K3622" s="1111" t="s">
        <v>1132</v>
      </c>
      <c r="L3622" s="441" t="s">
        <v>1120</v>
      </c>
      <c r="M3622" s="441" t="str">
        <f t="shared" si="219"/>
        <v>&lt;INSERT CONNECTION POINT NAME&gt;</v>
      </c>
      <c r="N3622" s="1111" t="s">
        <v>1106</v>
      </c>
      <c r="O3622" s="1111" t="s">
        <v>833</v>
      </c>
      <c r="P3622" s="1111"/>
      <c r="Q3622" s="2850"/>
      <c r="R3622" s="2097"/>
      <c r="S3622" s="2851"/>
      <c r="T3622" s="2851"/>
      <c r="U3622" s="2851"/>
      <c r="V3622" s="2851"/>
      <c r="W3622" s="2852"/>
      <c r="X3622" s="2852"/>
      <c r="Y3622" s="2852"/>
      <c r="Z3622" s="2852"/>
      <c r="AA3622" s="2853"/>
      <c r="AB3622" s="1125"/>
      <c r="AC3622" s="1151"/>
      <c r="AD3622" s="1152"/>
      <c r="AE3622" s="1153"/>
      <c r="AF3622" s="1153"/>
      <c r="AG3622" s="1153"/>
      <c r="AH3622" s="124"/>
      <c r="AI3622" s="124"/>
      <c r="AJ3622" s="124"/>
      <c r="AK3622" s="124"/>
      <c r="AL3622" s="1153"/>
      <c r="AM3622" s="124"/>
      <c r="AN3622" s="124"/>
      <c r="AO3622" s="1153"/>
      <c r="AP3622" s="1153"/>
      <c r="AQ3622" s="1153"/>
      <c r="AR3622" s="1154"/>
      <c r="AS3622" s="1154"/>
      <c r="AT3622" s="1154"/>
      <c r="AU3622" s="1160"/>
      <c r="AV3622" s="1154"/>
      <c r="AW3622" s="1154"/>
      <c r="AX3622" s="1154"/>
      <c r="AY3622" s="1154"/>
      <c r="AZ3622" s="1154"/>
      <c r="BA3622" s="1154"/>
      <c r="BB3622" s="1154"/>
    </row>
    <row r="3623" spans="2:54" ht="15" customHeight="1">
      <c r="B3623" s="1155"/>
      <c r="C3623" s="3017"/>
      <c r="D3623" s="3017"/>
      <c r="E3623" s="1146" t="s">
        <v>1130</v>
      </c>
      <c r="F3623" s="1106"/>
      <c r="G3623" s="441" t="s">
        <v>93</v>
      </c>
      <c r="H3623" s="441" t="s">
        <v>1103</v>
      </c>
      <c r="I3623" s="441" t="s">
        <v>1131</v>
      </c>
      <c r="J3623" s="441" t="s">
        <v>112</v>
      </c>
      <c r="K3623" s="1111" t="s">
        <v>1132</v>
      </c>
      <c r="L3623" s="441" t="s">
        <v>1120</v>
      </c>
      <c r="M3623" s="441" t="str">
        <f t="shared" si="219"/>
        <v>&lt;INSERT CONNECTION POINT NAME&gt;</v>
      </c>
      <c r="N3623" s="1111" t="s">
        <v>1106</v>
      </c>
      <c r="O3623" s="1111" t="s">
        <v>833</v>
      </c>
      <c r="P3623" s="1111"/>
      <c r="Q3623" s="2850"/>
      <c r="R3623" s="2097"/>
      <c r="S3623" s="2851"/>
      <c r="T3623" s="2851"/>
      <c r="U3623" s="2851"/>
      <c r="V3623" s="2851"/>
      <c r="W3623" s="2852"/>
      <c r="X3623" s="2852"/>
      <c r="Y3623" s="2852"/>
      <c r="Z3623" s="2852"/>
      <c r="AA3623" s="2853"/>
      <c r="AB3623" s="1125"/>
      <c r="AC3623" s="1151"/>
      <c r="AD3623" s="1152"/>
      <c r="AE3623" s="1153"/>
      <c r="AF3623" s="1153"/>
      <c r="AG3623" s="1153"/>
      <c r="AH3623" s="124"/>
      <c r="AI3623" s="124"/>
      <c r="AJ3623" s="124"/>
      <c r="AK3623" s="124"/>
      <c r="AL3623" s="1153"/>
      <c r="AM3623" s="124"/>
      <c r="AN3623" s="124"/>
      <c r="AO3623" s="1153"/>
      <c r="AP3623" s="1153"/>
      <c r="AQ3623" s="1153"/>
      <c r="AR3623" s="1154"/>
      <c r="AS3623" s="1154"/>
      <c r="AT3623" s="1154"/>
      <c r="AU3623" s="1160"/>
      <c r="AV3623" s="1154"/>
      <c r="AW3623" s="1154"/>
      <c r="AX3623" s="1154"/>
      <c r="AY3623" s="1154"/>
      <c r="AZ3623" s="1154"/>
      <c r="BA3623" s="1154"/>
      <c r="BB3623" s="1154"/>
    </row>
    <row r="3624" spans="2:54" ht="15" customHeight="1">
      <c r="B3624" s="1155"/>
      <c r="C3624" s="3016" t="s">
        <v>1132</v>
      </c>
      <c r="D3624" s="3016" t="s">
        <v>842</v>
      </c>
      <c r="E3624" s="1146" t="s">
        <v>1127</v>
      </c>
      <c r="F3624" s="1106"/>
      <c r="G3624" s="441" t="s">
        <v>93</v>
      </c>
      <c r="H3624" s="441" t="s">
        <v>1103</v>
      </c>
      <c r="I3624" s="441" t="s">
        <v>1128</v>
      </c>
      <c r="J3624" s="441" t="s">
        <v>112</v>
      </c>
      <c r="K3624" s="1111" t="s">
        <v>1132</v>
      </c>
      <c r="L3624" s="441" t="s">
        <v>1120</v>
      </c>
      <c r="M3624" s="441" t="str">
        <f t="shared" si="219"/>
        <v>&lt;INSERT CONNECTION POINT NAME&gt;</v>
      </c>
      <c r="N3624" s="1111" t="s">
        <v>1106</v>
      </c>
      <c r="O3624" s="1112" t="s">
        <v>842</v>
      </c>
      <c r="P3624" s="1111"/>
      <c r="Q3624" s="2850"/>
      <c r="R3624" s="2097"/>
      <c r="S3624" s="2851"/>
      <c r="T3624" s="2851"/>
      <c r="U3624" s="2851"/>
      <c r="V3624" s="2851"/>
      <c r="W3624" s="2852"/>
      <c r="X3624" s="2852"/>
      <c r="Y3624" s="2852"/>
      <c r="Z3624" s="2852"/>
      <c r="AA3624" s="2853"/>
      <c r="AB3624" s="1125"/>
      <c r="AC3624" s="1151"/>
      <c r="AD3624" s="1152"/>
      <c r="AE3624" s="1153"/>
      <c r="AF3624" s="1153"/>
      <c r="AG3624" s="1153"/>
      <c r="AH3624" s="124"/>
      <c r="AI3624" s="124"/>
      <c r="AJ3624" s="124"/>
      <c r="AK3624" s="124"/>
      <c r="AL3624" s="1153"/>
      <c r="AM3624" s="124"/>
      <c r="AN3624" s="124"/>
      <c r="AO3624" s="1153"/>
      <c r="AP3624" s="1161"/>
      <c r="AQ3624" s="1153"/>
      <c r="AR3624" s="1154"/>
      <c r="AS3624" s="1154"/>
      <c r="AT3624" s="1154"/>
      <c r="AU3624" s="1160"/>
      <c r="AV3624" s="1154"/>
      <c r="AW3624" s="1154"/>
      <c r="AX3624" s="1154"/>
      <c r="AY3624" s="1154"/>
      <c r="AZ3624" s="1154"/>
      <c r="BA3624" s="1154"/>
      <c r="BB3624" s="1154"/>
    </row>
    <row r="3625" spans="2:54" ht="15" customHeight="1">
      <c r="B3625" s="1155"/>
      <c r="C3625" s="3017"/>
      <c r="D3625" s="3017"/>
      <c r="E3625" s="1146" t="s">
        <v>1130</v>
      </c>
      <c r="F3625" s="1106"/>
      <c r="G3625" s="441" t="s">
        <v>93</v>
      </c>
      <c r="H3625" s="441" t="s">
        <v>1103</v>
      </c>
      <c r="I3625" s="441" t="s">
        <v>1131</v>
      </c>
      <c r="J3625" s="441" t="s">
        <v>112</v>
      </c>
      <c r="K3625" s="1111" t="s">
        <v>1132</v>
      </c>
      <c r="L3625" s="441" t="s">
        <v>1120</v>
      </c>
      <c r="M3625" s="441" t="str">
        <f t="shared" si="219"/>
        <v>&lt;INSERT CONNECTION POINT NAME&gt;</v>
      </c>
      <c r="N3625" s="1111" t="s">
        <v>1106</v>
      </c>
      <c r="O3625" s="1112" t="s">
        <v>842</v>
      </c>
      <c r="P3625" s="1111"/>
      <c r="Q3625" s="2850"/>
      <c r="R3625" s="2097"/>
      <c r="S3625" s="2851"/>
      <c r="T3625" s="2851"/>
      <c r="U3625" s="2851"/>
      <c r="V3625" s="2851"/>
      <c r="W3625" s="2852"/>
      <c r="X3625" s="2852"/>
      <c r="Y3625" s="2852"/>
      <c r="Z3625" s="2852"/>
      <c r="AA3625" s="2853"/>
      <c r="AB3625" s="1125"/>
      <c r="AC3625" s="1151"/>
      <c r="AD3625" s="1152"/>
      <c r="AE3625" s="1153"/>
      <c r="AF3625" s="1153"/>
      <c r="AG3625" s="1153"/>
      <c r="AH3625" s="124"/>
      <c r="AI3625" s="124"/>
      <c r="AJ3625" s="124"/>
      <c r="AK3625" s="124"/>
      <c r="AL3625" s="1153"/>
      <c r="AM3625" s="124"/>
      <c r="AN3625" s="124"/>
      <c r="AO3625" s="1153"/>
      <c r="AP3625" s="1161"/>
      <c r="AQ3625" s="1153"/>
      <c r="AR3625" s="1154"/>
      <c r="AS3625" s="1154"/>
      <c r="AT3625" s="1154"/>
      <c r="AU3625" s="1160"/>
      <c r="AV3625" s="1154"/>
      <c r="AW3625" s="1154"/>
      <c r="AX3625" s="1154"/>
      <c r="AY3625" s="1154"/>
      <c r="AZ3625" s="1154"/>
      <c r="BA3625" s="1154"/>
      <c r="BB3625" s="1154"/>
    </row>
    <row r="3626" spans="2:54" ht="15" customHeight="1">
      <c r="B3626" s="1155"/>
      <c r="C3626" s="3016" t="s">
        <v>1133</v>
      </c>
      <c r="D3626" s="3016"/>
      <c r="E3626" s="1146" t="s">
        <v>1127</v>
      </c>
      <c r="F3626" s="1106"/>
      <c r="G3626" s="441" t="s">
        <v>93</v>
      </c>
      <c r="H3626" s="441" t="s">
        <v>1103</v>
      </c>
      <c r="I3626" s="441" t="s">
        <v>1128</v>
      </c>
      <c r="J3626" s="441" t="s">
        <v>112</v>
      </c>
      <c r="K3626" s="1111" t="s">
        <v>1133</v>
      </c>
      <c r="L3626" s="441" t="s">
        <v>1120</v>
      </c>
      <c r="M3626" s="441" t="str">
        <f t="shared" si="219"/>
        <v>&lt;INSERT CONNECTION POINT NAME&gt;</v>
      </c>
      <c r="N3626" s="1111" t="s">
        <v>1108</v>
      </c>
      <c r="O3626" s="1111" t="s">
        <v>1109</v>
      </c>
      <c r="P3626" s="1111"/>
      <c r="Q3626" s="2856"/>
      <c r="R3626" s="2098"/>
      <c r="S3626" s="2858"/>
      <c r="T3626" s="2858"/>
      <c r="U3626" s="2858"/>
      <c r="V3626" s="2858"/>
      <c r="W3626" s="2859"/>
      <c r="X3626" s="2859"/>
      <c r="Y3626" s="2859"/>
      <c r="Z3626" s="2859"/>
      <c r="AA3626" s="2860"/>
      <c r="AB3626" s="1125"/>
      <c r="AC3626" s="1151"/>
      <c r="AD3626" s="1152"/>
      <c r="AE3626" s="1153"/>
      <c r="AF3626" s="1153"/>
      <c r="AG3626" s="1153"/>
      <c r="AH3626" s="124"/>
      <c r="AI3626" s="124"/>
      <c r="AJ3626" s="124"/>
      <c r="AK3626" s="124"/>
      <c r="AL3626" s="1153"/>
      <c r="AM3626" s="124"/>
      <c r="AN3626" s="124"/>
      <c r="AO3626" s="1153"/>
      <c r="AP3626" s="1153"/>
      <c r="AQ3626" s="1153"/>
      <c r="AR3626" s="1154"/>
      <c r="AS3626" s="1154"/>
      <c r="AT3626" s="1154"/>
      <c r="AU3626" s="1154"/>
      <c r="AV3626" s="1154"/>
      <c r="AW3626" s="1154"/>
      <c r="AX3626" s="1154"/>
      <c r="AY3626" s="1154"/>
      <c r="AZ3626" s="1154"/>
      <c r="BA3626" s="1154"/>
      <c r="BB3626" s="1154"/>
    </row>
    <row r="3627" spans="2:54" ht="15" customHeight="1">
      <c r="B3627" s="1155"/>
      <c r="C3627" s="3017"/>
      <c r="D3627" s="3017"/>
      <c r="E3627" s="1146" t="s">
        <v>1130</v>
      </c>
      <c r="F3627" s="1106"/>
      <c r="G3627" s="441" t="s">
        <v>93</v>
      </c>
      <c r="H3627" s="441" t="s">
        <v>1103</v>
      </c>
      <c r="I3627" s="441" t="s">
        <v>1131</v>
      </c>
      <c r="J3627" s="441" t="s">
        <v>112</v>
      </c>
      <c r="K3627" s="1111" t="s">
        <v>1133</v>
      </c>
      <c r="L3627" s="441" t="s">
        <v>1120</v>
      </c>
      <c r="M3627" s="441" t="str">
        <f t="shared" si="219"/>
        <v>&lt;INSERT CONNECTION POINT NAME&gt;</v>
      </c>
      <c r="N3627" s="1111" t="s">
        <v>1108</v>
      </c>
      <c r="O3627" s="1111" t="s">
        <v>1109</v>
      </c>
      <c r="P3627" s="1111"/>
      <c r="Q3627" s="2856"/>
      <c r="R3627" s="2098"/>
      <c r="S3627" s="2858"/>
      <c r="T3627" s="2858"/>
      <c r="U3627" s="2858"/>
      <c r="V3627" s="2858"/>
      <c r="W3627" s="2859"/>
      <c r="X3627" s="2859"/>
      <c r="Y3627" s="2859"/>
      <c r="Z3627" s="2859"/>
      <c r="AA3627" s="2860"/>
      <c r="AB3627" s="1125"/>
      <c r="AC3627" s="1151"/>
      <c r="AD3627" s="1152"/>
      <c r="AE3627" s="1153"/>
      <c r="AF3627" s="1153"/>
      <c r="AG3627" s="1153"/>
      <c r="AH3627" s="124"/>
      <c r="AI3627" s="124"/>
      <c r="AJ3627" s="124"/>
      <c r="AK3627" s="124"/>
      <c r="AL3627" s="1153"/>
      <c r="AM3627" s="124"/>
      <c r="AN3627" s="124"/>
      <c r="AO3627" s="1153"/>
      <c r="AP3627" s="1153"/>
      <c r="AQ3627" s="1153"/>
      <c r="AR3627" s="1154"/>
      <c r="AS3627" s="1154"/>
      <c r="AT3627" s="1154"/>
      <c r="AU3627" s="1154"/>
      <c r="AV3627" s="1154"/>
      <c r="AW3627" s="1154"/>
      <c r="AX3627" s="1154"/>
      <c r="AY3627" s="1154"/>
      <c r="AZ3627" s="1154"/>
      <c r="BA3627" s="1154"/>
      <c r="BB3627" s="1154"/>
    </row>
    <row r="3628" spans="2:54" ht="15" customHeight="1">
      <c r="B3628" s="1155"/>
      <c r="C3628" s="3016" t="s">
        <v>1110</v>
      </c>
      <c r="D3628" s="3016"/>
      <c r="E3628" s="1146" t="s">
        <v>1127</v>
      </c>
      <c r="F3628" s="1106"/>
      <c r="G3628" s="441" t="s">
        <v>93</v>
      </c>
      <c r="H3628" s="441" t="s">
        <v>1103</v>
      </c>
      <c r="I3628" s="441" t="s">
        <v>1128</v>
      </c>
      <c r="J3628" s="441" t="s">
        <v>112</v>
      </c>
      <c r="K3628" s="1111" t="s">
        <v>1110</v>
      </c>
      <c r="L3628" s="441" t="s">
        <v>1120</v>
      </c>
      <c r="M3628" s="441" t="str">
        <f t="shared" si="219"/>
        <v>&lt;INSERT CONNECTION POINT NAME&gt;</v>
      </c>
      <c r="N3628" s="1111" t="s">
        <v>1111</v>
      </c>
      <c r="O3628" s="1112">
        <v>0</v>
      </c>
      <c r="P3628" s="1111"/>
      <c r="Q3628" s="2890"/>
      <c r="R3628" s="2093"/>
      <c r="S3628" s="2883"/>
      <c r="T3628" s="2883"/>
      <c r="U3628" s="2883"/>
      <c r="V3628" s="2883"/>
      <c r="W3628" s="2863"/>
      <c r="X3628" s="2863"/>
      <c r="Y3628" s="2863"/>
      <c r="Z3628" s="2863"/>
      <c r="AA3628" s="2864"/>
      <c r="AB3628" s="1125"/>
      <c r="AC3628" s="1151"/>
      <c r="AD3628" s="1152"/>
      <c r="AE3628" s="1153"/>
      <c r="AF3628" s="1153"/>
      <c r="AG3628" s="1153"/>
      <c r="AH3628" s="124"/>
      <c r="AI3628" s="124"/>
      <c r="AJ3628" s="124"/>
      <c r="AK3628" s="124"/>
      <c r="AL3628" s="1153"/>
      <c r="AM3628" s="124"/>
      <c r="AN3628" s="124"/>
      <c r="AO3628" s="1153"/>
      <c r="AP3628" s="1161"/>
      <c r="AQ3628" s="1153"/>
      <c r="AR3628" s="1154"/>
      <c r="AS3628" s="1154"/>
      <c r="AT3628" s="1154"/>
      <c r="AU3628" s="1154"/>
      <c r="AV3628" s="1154"/>
      <c r="AW3628" s="1154"/>
      <c r="AX3628" s="1154"/>
      <c r="AY3628" s="1154"/>
      <c r="AZ3628" s="1154"/>
      <c r="BA3628" s="1154"/>
      <c r="BB3628" s="1154"/>
    </row>
    <row r="3629" spans="2:54" ht="15" customHeight="1">
      <c r="B3629" s="1155"/>
      <c r="C3629" s="3017"/>
      <c r="D3629" s="3017"/>
      <c r="E3629" s="1146" t="s">
        <v>1130</v>
      </c>
      <c r="F3629" s="1106"/>
      <c r="G3629" s="441" t="s">
        <v>93</v>
      </c>
      <c r="H3629" s="441" t="s">
        <v>1103</v>
      </c>
      <c r="I3629" s="441" t="s">
        <v>1131</v>
      </c>
      <c r="J3629" s="441" t="s">
        <v>112</v>
      </c>
      <c r="K3629" s="1111" t="s">
        <v>1110</v>
      </c>
      <c r="L3629" s="441" t="s">
        <v>1120</v>
      </c>
      <c r="M3629" s="441" t="str">
        <f t="shared" si="219"/>
        <v>&lt;INSERT CONNECTION POINT NAME&gt;</v>
      </c>
      <c r="N3629" s="1111" t="s">
        <v>1111</v>
      </c>
      <c r="O3629" s="1112">
        <v>0</v>
      </c>
      <c r="P3629" s="1111"/>
      <c r="Q3629" s="2890"/>
      <c r="R3629" s="2093"/>
      <c r="S3629" s="2883"/>
      <c r="T3629" s="2883"/>
      <c r="U3629" s="2883"/>
      <c r="V3629" s="2883"/>
      <c r="W3629" s="2863"/>
      <c r="X3629" s="2863"/>
      <c r="Y3629" s="2863"/>
      <c r="Z3629" s="2863"/>
      <c r="AA3629" s="2864"/>
      <c r="AB3629" s="1125"/>
      <c r="AC3629" s="1151"/>
      <c r="AD3629" s="1152"/>
      <c r="AE3629" s="1153"/>
      <c r="AF3629" s="1153"/>
      <c r="AG3629" s="1153"/>
      <c r="AH3629" s="124"/>
      <c r="AI3629" s="124"/>
      <c r="AJ3629" s="124"/>
      <c r="AK3629" s="124"/>
      <c r="AL3629" s="1153"/>
      <c r="AM3629" s="124"/>
      <c r="AN3629" s="124"/>
      <c r="AO3629" s="1153"/>
      <c r="AP3629" s="1161"/>
      <c r="AQ3629" s="1153"/>
      <c r="AR3629" s="1154"/>
      <c r="AS3629" s="1154"/>
      <c r="AT3629" s="1154"/>
      <c r="AU3629" s="1154"/>
      <c r="AV3629" s="1154"/>
      <c r="AW3629" s="1154"/>
      <c r="AX3629" s="1154"/>
      <c r="AY3629" s="1154"/>
      <c r="AZ3629" s="1154"/>
      <c r="BA3629" s="1154"/>
      <c r="BB3629" s="1154"/>
    </row>
    <row r="3630" spans="2:54" ht="15" customHeight="1">
      <c r="B3630" s="1155"/>
      <c r="C3630" s="3016" t="s">
        <v>1112</v>
      </c>
      <c r="D3630" s="3016"/>
      <c r="E3630" s="1146" t="s">
        <v>1127</v>
      </c>
      <c r="F3630" s="1106"/>
      <c r="G3630" s="441" t="s">
        <v>93</v>
      </c>
      <c r="H3630" s="441" t="s">
        <v>1103</v>
      </c>
      <c r="I3630" s="441" t="s">
        <v>1128</v>
      </c>
      <c r="J3630" s="441" t="s">
        <v>112</v>
      </c>
      <c r="K3630" s="1111" t="s">
        <v>1112</v>
      </c>
      <c r="L3630" s="441" t="s">
        <v>1120</v>
      </c>
      <c r="M3630" s="441" t="str">
        <f t="shared" si="219"/>
        <v>&lt;INSERT CONNECTION POINT NAME&gt;</v>
      </c>
      <c r="N3630" s="1111" t="s">
        <v>1113</v>
      </c>
      <c r="O3630" s="1111" t="s">
        <v>1113</v>
      </c>
      <c r="P3630" s="1111"/>
      <c r="Q3630" s="2891"/>
      <c r="R3630" s="2866"/>
      <c r="S3630" s="2866"/>
      <c r="T3630" s="2866"/>
      <c r="U3630" s="2866"/>
      <c r="V3630" s="2866"/>
      <c r="W3630" s="2866"/>
      <c r="X3630" s="2866"/>
      <c r="Y3630" s="2866"/>
      <c r="Z3630" s="2866"/>
      <c r="AA3630" s="2099"/>
      <c r="AB3630" s="1125"/>
      <c r="AC3630" s="1151"/>
      <c r="AD3630" s="1152"/>
      <c r="AE3630" s="1153"/>
      <c r="AF3630" s="1153"/>
      <c r="AG3630" s="1153"/>
      <c r="AH3630" s="124"/>
      <c r="AI3630" s="124"/>
      <c r="AJ3630" s="124"/>
      <c r="AK3630" s="124"/>
      <c r="AL3630" s="1153"/>
      <c r="AM3630" s="124"/>
      <c r="AN3630" s="124"/>
      <c r="AO3630" s="1153"/>
      <c r="AP3630" s="1153"/>
      <c r="AQ3630" s="1153"/>
      <c r="AR3630" s="1154"/>
      <c r="AS3630" s="1154"/>
      <c r="AT3630" s="1154"/>
      <c r="AU3630" s="1154"/>
      <c r="AV3630" s="1154"/>
      <c r="AW3630" s="1154"/>
      <c r="AX3630" s="1154"/>
      <c r="AY3630" s="1154"/>
      <c r="AZ3630" s="1154"/>
      <c r="BA3630" s="1154"/>
      <c r="BB3630" s="1154"/>
    </row>
    <row r="3631" spans="2:54" ht="15" customHeight="1">
      <c r="B3631" s="1155"/>
      <c r="C3631" s="3017"/>
      <c r="D3631" s="3017"/>
      <c r="E3631" s="1146" t="s">
        <v>1130</v>
      </c>
      <c r="F3631" s="1106"/>
      <c r="G3631" s="441" t="s">
        <v>93</v>
      </c>
      <c r="H3631" s="441" t="s">
        <v>1103</v>
      </c>
      <c r="I3631" s="441" t="s">
        <v>1131</v>
      </c>
      <c r="J3631" s="441" t="s">
        <v>112</v>
      </c>
      <c r="K3631" s="1111" t="s">
        <v>1112</v>
      </c>
      <c r="L3631" s="441" t="s">
        <v>1120</v>
      </c>
      <c r="M3631" s="441" t="str">
        <f t="shared" si="219"/>
        <v>&lt;INSERT CONNECTION POINT NAME&gt;</v>
      </c>
      <c r="N3631" s="1111" t="s">
        <v>1113</v>
      </c>
      <c r="O3631" s="1111" t="s">
        <v>1113</v>
      </c>
      <c r="P3631" s="1111"/>
      <c r="Q3631" s="2891"/>
      <c r="R3631" s="2866"/>
      <c r="S3631" s="2866"/>
      <c r="T3631" s="2866"/>
      <c r="U3631" s="2866"/>
      <c r="V3631" s="2866"/>
      <c r="W3631" s="2866"/>
      <c r="X3631" s="2866"/>
      <c r="Y3631" s="2866"/>
      <c r="Z3631" s="2866"/>
      <c r="AA3631" s="2099"/>
      <c r="AB3631" s="1125"/>
      <c r="AC3631" s="1151"/>
      <c r="AD3631" s="1152"/>
      <c r="AE3631" s="1153"/>
      <c r="AF3631" s="1153"/>
      <c r="AG3631" s="1153"/>
      <c r="AH3631" s="124"/>
      <c r="AI3631" s="124"/>
      <c r="AJ3631" s="124"/>
      <c r="AK3631" s="124"/>
      <c r="AL3631" s="1153"/>
      <c r="AM3631" s="124"/>
      <c r="AN3631" s="124"/>
      <c r="AO3631" s="1153"/>
      <c r="AP3631" s="1153"/>
      <c r="AQ3631" s="1153"/>
      <c r="AR3631" s="1154"/>
      <c r="AS3631" s="1154"/>
      <c r="AT3631" s="1154"/>
      <c r="AU3631" s="1154"/>
      <c r="AV3631" s="1154"/>
      <c r="AW3631" s="1154"/>
      <c r="AX3631" s="1154"/>
      <c r="AY3631" s="1154"/>
      <c r="AZ3631" s="1154"/>
      <c r="BA3631" s="1154"/>
      <c r="BB3631" s="1154"/>
    </row>
    <row r="3632" spans="2:54" ht="15" customHeight="1">
      <c r="B3632" s="1155"/>
      <c r="C3632" s="3016" t="s">
        <v>1134</v>
      </c>
      <c r="D3632" s="3016" t="s">
        <v>833</v>
      </c>
      <c r="E3632" s="1146" t="s">
        <v>1127</v>
      </c>
      <c r="F3632" s="1106"/>
      <c r="G3632" s="441" t="s">
        <v>93</v>
      </c>
      <c r="H3632" s="441" t="s">
        <v>1103</v>
      </c>
      <c r="I3632" s="441" t="s">
        <v>1128</v>
      </c>
      <c r="J3632" s="441" t="s">
        <v>112</v>
      </c>
      <c r="K3632" s="1111" t="s">
        <v>1134</v>
      </c>
      <c r="L3632" s="441" t="s">
        <v>1120</v>
      </c>
      <c r="M3632" s="441" t="str">
        <f t="shared" si="219"/>
        <v>&lt;INSERT CONNECTION POINT NAME&gt;</v>
      </c>
      <c r="N3632" s="1111" t="s">
        <v>1115</v>
      </c>
      <c r="O3632" s="1111" t="s">
        <v>833</v>
      </c>
      <c r="P3632" s="1111"/>
      <c r="Q3632" s="2892"/>
      <c r="R3632" s="2096"/>
      <c r="S3632" s="2870"/>
      <c r="T3632" s="2870"/>
      <c r="U3632" s="2870"/>
      <c r="V3632" s="2870"/>
      <c r="W3632" s="2870"/>
      <c r="X3632" s="2870"/>
      <c r="Y3632" s="2870"/>
      <c r="Z3632" s="2870"/>
      <c r="AA3632" s="2871"/>
      <c r="AB3632" s="1125"/>
      <c r="AC3632" s="1151"/>
      <c r="AD3632" s="1152"/>
      <c r="AE3632" s="1153"/>
      <c r="AF3632" s="1153"/>
      <c r="AG3632" s="1153"/>
      <c r="AH3632" s="124"/>
      <c r="AI3632" s="124"/>
      <c r="AJ3632" s="124"/>
      <c r="AK3632" s="124"/>
      <c r="AL3632" s="1153"/>
      <c r="AM3632" s="124"/>
      <c r="AN3632" s="124"/>
      <c r="AO3632" s="1153"/>
      <c r="AP3632" s="1153"/>
      <c r="AQ3632" s="1153"/>
      <c r="AR3632" s="1154"/>
      <c r="AS3632" s="1154"/>
      <c r="AT3632" s="1154"/>
      <c r="AU3632" s="1154"/>
      <c r="AV3632" s="1154"/>
      <c r="AW3632" s="1154"/>
      <c r="AX3632" s="1154"/>
      <c r="AY3632" s="1154"/>
      <c r="AZ3632" s="1154"/>
      <c r="BA3632" s="1154"/>
      <c r="BB3632" s="1154"/>
    </row>
    <row r="3633" spans="2:54" ht="15" customHeight="1">
      <c r="B3633" s="1155"/>
      <c r="C3633" s="3017"/>
      <c r="D3633" s="3017"/>
      <c r="E3633" s="1146" t="s">
        <v>1130</v>
      </c>
      <c r="F3633" s="1106"/>
      <c r="G3633" s="441" t="s">
        <v>93</v>
      </c>
      <c r="H3633" s="441" t="s">
        <v>1103</v>
      </c>
      <c r="I3633" s="441" t="s">
        <v>1131</v>
      </c>
      <c r="J3633" s="441" t="s">
        <v>112</v>
      </c>
      <c r="K3633" s="1111" t="s">
        <v>1134</v>
      </c>
      <c r="L3633" s="441" t="s">
        <v>1120</v>
      </c>
      <c r="M3633" s="441" t="str">
        <f t="shared" si="219"/>
        <v>&lt;INSERT CONNECTION POINT NAME&gt;</v>
      </c>
      <c r="N3633" s="1111" t="s">
        <v>1115</v>
      </c>
      <c r="O3633" s="1111" t="s">
        <v>833</v>
      </c>
      <c r="P3633" s="1111"/>
      <c r="Q3633" s="2892"/>
      <c r="R3633" s="2096"/>
      <c r="S3633" s="2870"/>
      <c r="T3633" s="2870"/>
      <c r="U3633" s="2870"/>
      <c r="V3633" s="2870"/>
      <c r="W3633" s="2870"/>
      <c r="X3633" s="2870"/>
      <c r="Y3633" s="2870"/>
      <c r="Z3633" s="2870"/>
      <c r="AA3633" s="2871"/>
      <c r="AB3633" s="1125"/>
      <c r="AC3633" s="1151"/>
      <c r="AD3633" s="1152"/>
      <c r="AE3633" s="1153"/>
      <c r="AF3633" s="1153"/>
      <c r="AG3633" s="1153"/>
      <c r="AH3633" s="124"/>
      <c r="AI3633" s="124"/>
      <c r="AJ3633" s="124"/>
      <c r="AK3633" s="124"/>
      <c r="AL3633" s="1153"/>
      <c r="AM3633" s="124"/>
      <c r="AN3633" s="124"/>
      <c r="AO3633" s="1153"/>
      <c r="AP3633" s="1153"/>
      <c r="AQ3633" s="1153"/>
      <c r="AR3633" s="1154"/>
      <c r="AS3633" s="1154"/>
      <c r="AT3633" s="1154"/>
      <c r="AU3633" s="1154"/>
      <c r="AV3633" s="1154"/>
      <c r="AW3633" s="1154"/>
      <c r="AX3633" s="1154"/>
      <c r="AY3633" s="1154"/>
      <c r="AZ3633" s="1154"/>
      <c r="BA3633" s="1154"/>
      <c r="BB3633" s="1154"/>
    </row>
    <row r="3634" spans="2:54" ht="15" customHeight="1">
      <c r="B3634" s="1155"/>
      <c r="C3634" s="3016" t="s">
        <v>1135</v>
      </c>
      <c r="D3634" s="3016" t="s">
        <v>833</v>
      </c>
      <c r="E3634" s="1146" t="s">
        <v>1127</v>
      </c>
      <c r="F3634" s="1106"/>
      <c r="G3634" s="441" t="s">
        <v>93</v>
      </c>
      <c r="H3634" s="441" t="s">
        <v>1103</v>
      </c>
      <c r="I3634" s="441" t="s">
        <v>1128</v>
      </c>
      <c r="J3634" s="441" t="s">
        <v>112</v>
      </c>
      <c r="K3634" s="1111" t="s">
        <v>1135</v>
      </c>
      <c r="L3634" s="441" t="s">
        <v>1120</v>
      </c>
      <c r="M3634" s="441" t="str">
        <f t="shared" si="219"/>
        <v>&lt;INSERT CONNECTION POINT NAME&gt;</v>
      </c>
      <c r="N3634" s="1111" t="s">
        <v>1106</v>
      </c>
      <c r="O3634" s="1111" t="s">
        <v>833</v>
      </c>
      <c r="P3634" s="1111"/>
      <c r="Q3634" s="2892"/>
      <c r="R3634" s="2096"/>
      <c r="S3634" s="2870"/>
      <c r="T3634" s="2870"/>
      <c r="U3634" s="2870"/>
      <c r="V3634" s="2870"/>
      <c r="W3634" s="2870"/>
      <c r="X3634" s="2870"/>
      <c r="Y3634" s="2870"/>
      <c r="Z3634" s="2870"/>
      <c r="AA3634" s="2871"/>
      <c r="AB3634" s="1125"/>
      <c r="AC3634" s="1151"/>
      <c r="AD3634" s="1152"/>
      <c r="AE3634" s="1153"/>
      <c r="AF3634" s="1153"/>
      <c r="AG3634" s="1153"/>
      <c r="AH3634" s="124"/>
      <c r="AI3634" s="124"/>
      <c r="AJ3634" s="124"/>
      <c r="AK3634" s="124"/>
      <c r="AL3634" s="1153"/>
      <c r="AM3634" s="124"/>
      <c r="AN3634" s="124"/>
      <c r="AO3634" s="1153"/>
      <c r="AP3634" s="1153"/>
      <c r="AQ3634" s="1153"/>
      <c r="AR3634" s="1154"/>
      <c r="AS3634" s="1154"/>
      <c r="AT3634" s="1154"/>
      <c r="AU3634" s="1154"/>
      <c r="AV3634" s="1154"/>
      <c r="AW3634" s="1154"/>
      <c r="AX3634" s="1154"/>
      <c r="AY3634" s="1154"/>
      <c r="AZ3634" s="1154"/>
      <c r="BA3634" s="1154"/>
      <c r="BB3634" s="1154"/>
    </row>
    <row r="3635" spans="2:54" ht="15" customHeight="1">
      <c r="B3635" s="1155"/>
      <c r="C3635" s="3017"/>
      <c r="D3635" s="3017"/>
      <c r="E3635" s="1146" t="s">
        <v>1130</v>
      </c>
      <c r="F3635" s="1106"/>
      <c r="G3635" s="441" t="s">
        <v>93</v>
      </c>
      <c r="H3635" s="441" t="s">
        <v>1103</v>
      </c>
      <c r="I3635" s="441" t="s">
        <v>1131</v>
      </c>
      <c r="J3635" s="441" t="s">
        <v>112</v>
      </c>
      <c r="K3635" s="1111" t="s">
        <v>1135</v>
      </c>
      <c r="L3635" s="441" t="s">
        <v>1120</v>
      </c>
      <c r="M3635" s="441" t="str">
        <f t="shared" si="219"/>
        <v>&lt;INSERT CONNECTION POINT NAME&gt;</v>
      </c>
      <c r="N3635" s="1111" t="s">
        <v>1106</v>
      </c>
      <c r="O3635" s="1111" t="s">
        <v>833</v>
      </c>
      <c r="P3635" s="1111"/>
      <c r="Q3635" s="2892"/>
      <c r="R3635" s="2096"/>
      <c r="S3635" s="2870"/>
      <c r="T3635" s="2870"/>
      <c r="U3635" s="2870"/>
      <c r="V3635" s="2870"/>
      <c r="W3635" s="2870"/>
      <c r="X3635" s="2870"/>
      <c r="Y3635" s="2870"/>
      <c r="Z3635" s="2870"/>
      <c r="AA3635" s="2871"/>
      <c r="AB3635" s="1125"/>
      <c r="AC3635" s="1151"/>
      <c r="AD3635" s="1152"/>
      <c r="AE3635" s="1153"/>
      <c r="AF3635" s="1153"/>
      <c r="AG3635" s="1153"/>
      <c r="AH3635" s="124"/>
      <c r="AI3635" s="124"/>
      <c r="AJ3635" s="124"/>
      <c r="AK3635" s="124"/>
      <c r="AL3635" s="1153"/>
      <c r="AM3635" s="124"/>
      <c r="AN3635" s="124"/>
      <c r="AO3635" s="1153"/>
      <c r="AP3635" s="1153"/>
      <c r="AQ3635" s="1153"/>
      <c r="AR3635" s="1154"/>
      <c r="AS3635" s="1154"/>
      <c r="AT3635" s="1154"/>
      <c r="AU3635" s="1154"/>
      <c r="AV3635" s="1154"/>
      <c r="AW3635" s="1154"/>
      <c r="AX3635" s="1154"/>
      <c r="AY3635" s="1154"/>
      <c r="AZ3635" s="1154"/>
      <c r="BA3635" s="1154"/>
      <c r="BB3635" s="1154"/>
    </row>
    <row r="3636" spans="2:54" ht="15" customHeight="1">
      <c r="B3636" s="1155"/>
      <c r="C3636" s="3016" t="s">
        <v>1135</v>
      </c>
      <c r="D3636" s="3016" t="s">
        <v>842</v>
      </c>
      <c r="E3636" s="1146" t="s">
        <v>1127</v>
      </c>
      <c r="F3636" s="1106"/>
      <c r="G3636" s="441" t="s">
        <v>93</v>
      </c>
      <c r="H3636" s="441" t="s">
        <v>1103</v>
      </c>
      <c r="I3636" s="441" t="s">
        <v>1128</v>
      </c>
      <c r="J3636" s="441" t="s">
        <v>112</v>
      </c>
      <c r="K3636" s="1111" t="s">
        <v>1135</v>
      </c>
      <c r="L3636" s="441" t="s">
        <v>1120</v>
      </c>
      <c r="M3636" s="441" t="str">
        <f t="shared" si="219"/>
        <v>&lt;INSERT CONNECTION POINT NAME&gt;</v>
      </c>
      <c r="N3636" s="1111" t="s">
        <v>1106</v>
      </c>
      <c r="O3636" s="1111" t="s">
        <v>842</v>
      </c>
      <c r="P3636" s="1111"/>
      <c r="Q3636" s="2892"/>
      <c r="R3636" s="2096"/>
      <c r="S3636" s="2870"/>
      <c r="T3636" s="2870"/>
      <c r="U3636" s="2870"/>
      <c r="V3636" s="2870"/>
      <c r="W3636" s="2870"/>
      <c r="X3636" s="2870"/>
      <c r="Y3636" s="2870"/>
      <c r="Z3636" s="2870"/>
      <c r="AA3636" s="2871"/>
      <c r="AB3636" s="1125"/>
      <c r="AC3636" s="1151"/>
      <c r="AD3636" s="1152"/>
      <c r="AE3636" s="1153"/>
      <c r="AF3636" s="1153"/>
      <c r="AG3636" s="1153"/>
      <c r="AH3636" s="124"/>
      <c r="AI3636" s="124"/>
      <c r="AJ3636" s="124"/>
      <c r="AK3636" s="124"/>
      <c r="AL3636" s="1153"/>
      <c r="AM3636" s="124"/>
      <c r="AN3636" s="124"/>
      <c r="AO3636" s="1153"/>
      <c r="AP3636" s="1153"/>
      <c r="AQ3636" s="1153"/>
      <c r="AR3636" s="1154"/>
      <c r="AS3636" s="1154"/>
      <c r="AT3636" s="1154"/>
      <c r="AU3636" s="1154"/>
      <c r="AV3636" s="1154"/>
      <c r="AW3636" s="1154"/>
      <c r="AX3636" s="1154"/>
      <c r="AY3636" s="1154"/>
      <c r="AZ3636" s="1154"/>
      <c r="BA3636" s="1154"/>
      <c r="BB3636" s="1154"/>
    </row>
    <row r="3637" spans="2:54" ht="15" customHeight="1">
      <c r="B3637" s="1155"/>
      <c r="C3637" s="3017"/>
      <c r="D3637" s="3017"/>
      <c r="E3637" s="1146" t="s">
        <v>1130</v>
      </c>
      <c r="F3637" s="1106"/>
      <c r="G3637" s="441" t="s">
        <v>93</v>
      </c>
      <c r="H3637" s="441" t="s">
        <v>1103</v>
      </c>
      <c r="I3637" s="441" t="s">
        <v>1131</v>
      </c>
      <c r="J3637" s="441" t="s">
        <v>112</v>
      </c>
      <c r="K3637" s="1111" t="s">
        <v>1135</v>
      </c>
      <c r="L3637" s="441" t="s">
        <v>1120</v>
      </c>
      <c r="M3637" s="441" t="str">
        <f t="shared" si="219"/>
        <v>&lt;INSERT CONNECTION POINT NAME&gt;</v>
      </c>
      <c r="N3637" s="1111" t="s">
        <v>1106</v>
      </c>
      <c r="O3637" s="1111" t="s">
        <v>842</v>
      </c>
      <c r="P3637" s="1111"/>
      <c r="Q3637" s="2892"/>
      <c r="R3637" s="2096"/>
      <c r="S3637" s="2870"/>
      <c r="T3637" s="2870"/>
      <c r="U3637" s="2870"/>
      <c r="V3637" s="2870"/>
      <c r="W3637" s="2870"/>
      <c r="X3637" s="2870"/>
      <c r="Y3637" s="2870"/>
      <c r="Z3637" s="2870"/>
      <c r="AA3637" s="2871"/>
      <c r="AB3637" s="1125"/>
      <c r="AC3637" s="1151"/>
      <c r="AD3637" s="1152"/>
      <c r="AE3637" s="1153"/>
      <c r="AF3637" s="1153"/>
      <c r="AG3637" s="1153"/>
      <c r="AH3637" s="124"/>
      <c r="AI3637" s="124"/>
      <c r="AJ3637" s="124"/>
      <c r="AK3637" s="124"/>
      <c r="AL3637" s="1153"/>
      <c r="AM3637" s="124"/>
      <c r="AN3637" s="124"/>
      <c r="AO3637" s="1153"/>
      <c r="AP3637" s="1153"/>
      <c r="AQ3637" s="1153"/>
      <c r="AR3637" s="1154"/>
      <c r="AS3637" s="1154"/>
      <c r="AT3637" s="1154"/>
      <c r="AU3637" s="1154"/>
      <c r="AV3637" s="1154"/>
      <c r="AW3637" s="1154"/>
      <c r="AX3637" s="1154"/>
      <c r="AY3637" s="1154"/>
      <c r="AZ3637" s="1154"/>
      <c r="BA3637" s="1154"/>
      <c r="BB3637" s="1154"/>
    </row>
    <row r="3638" spans="2:54" ht="15" customHeight="1">
      <c r="B3638" s="1155"/>
      <c r="C3638" s="3016" t="s">
        <v>1136</v>
      </c>
      <c r="D3638" s="3016" t="s">
        <v>833</v>
      </c>
      <c r="E3638" s="1146" t="s">
        <v>1127</v>
      </c>
      <c r="F3638" s="1106"/>
      <c r="G3638" s="441" t="s">
        <v>93</v>
      </c>
      <c r="H3638" s="441" t="s">
        <v>1103</v>
      </c>
      <c r="I3638" s="441" t="s">
        <v>1128</v>
      </c>
      <c r="J3638" s="441" t="s">
        <v>112</v>
      </c>
      <c r="K3638" s="1111" t="s">
        <v>1136</v>
      </c>
      <c r="L3638" s="441" t="s">
        <v>1120</v>
      </c>
      <c r="M3638" s="441" t="str">
        <f t="shared" si="219"/>
        <v>&lt;INSERT CONNECTION POINT NAME&gt;</v>
      </c>
      <c r="N3638" s="1111" t="s">
        <v>1106</v>
      </c>
      <c r="O3638" s="1111" t="s">
        <v>833</v>
      </c>
      <c r="P3638" s="1111"/>
      <c r="Q3638" s="2892"/>
      <c r="R3638" s="2096"/>
      <c r="S3638" s="2870"/>
      <c r="T3638" s="2870"/>
      <c r="U3638" s="2870"/>
      <c r="V3638" s="2870"/>
      <c r="W3638" s="2870"/>
      <c r="X3638" s="2870"/>
      <c r="Y3638" s="2870"/>
      <c r="Z3638" s="2870"/>
      <c r="AA3638" s="2871"/>
      <c r="AB3638" s="1125"/>
      <c r="AC3638" s="1151"/>
      <c r="AD3638" s="1152"/>
      <c r="AE3638" s="1153"/>
      <c r="AF3638" s="1153"/>
      <c r="AG3638" s="1153"/>
      <c r="AH3638" s="124"/>
      <c r="AI3638" s="124"/>
      <c r="AJ3638" s="124"/>
      <c r="AK3638" s="124"/>
      <c r="AL3638" s="1153"/>
      <c r="AM3638" s="124"/>
      <c r="AN3638" s="124"/>
      <c r="AO3638" s="1153"/>
      <c r="AP3638" s="1153"/>
      <c r="AQ3638" s="1153"/>
      <c r="AR3638" s="1154"/>
      <c r="AS3638" s="1154"/>
      <c r="AT3638" s="1154"/>
      <c r="AU3638" s="1154"/>
      <c r="AV3638" s="1154"/>
      <c r="AW3638" s="1154"/>
      <c r="AX3638" s="1154"/>
      <c r="AY3638" s="1154"/>
      <c r="AZ3638" s="1154"/>
      <c r="BA3638" s="1154"/>
      <c r="BB3638" s="1154"/>
    </row>
    <row r="3639" spans="2:54" ht="15" customHeight="1">
      <c r="B3639" s="1155"/>
      <c r="C3639" s="3017"/>
      <c r="D3639" s="3017"/>
      <c r="E3639" s="1146" t="s">
        <v>1130</v>
      </c>
      <c r="F3639" s="1106"/>
      <c r="G3639" s="441" t="s">
        <v>93</v>
      </c>
      <c r="H3639" s="441" t="s">
        <v>1103</v>
      </c>
      <c r="I3639" s="441" t="s">
        <v>1131</v>
      </c>
      <c r="J3639" s="441" t="s">
        <v>112</v>
      </c>
      <c r="K3639" s="1111" t="s">
        <v>1136</v>
      </c>
      <c r="L3639" s="441" t="s">
        <v>1120</v>
      </c>
      <c r="M3639" s="441" t="str">
        <f t="shared" si="219"/>
        <v>&lt;INSERT CONNECTION POINT NAME&gt;</v>
      </c>
      <c r="N3639" s="1111" t="s">
        <v>1106</v>
      </c>
      <c r="O3639" s="1111" t="s">
        <v>833</v>
      </c>
      <c r="P3639" s="1111"/>
      <c r="Q3639" s="2100"/>
      <c r="R3639" s="2101"/>
      <c r="S3639" s="2102"/>
      <c r="T3639" s="2102"/>
      <c r="U3639" s="2102"/>
      <c r="V3639" s="2102"/>
      <c r="W3639" s="2102"/>
      <c r="X3639" s="2102"/>
      <c r="Y3639" s="2102"/>
      <c r="Z3639" s="2102"/>
      <c r="AA3639" s="2103"/>
      <c r="AB3639" s="1125"/>
      <c r="AC3639" s="1151"/>
      <c r="AD3639" s="1152"/>
      <c r="AE3639" s="1153"/>
      <c r="AF3639" s="1153"/>
      <c r="AG3639" s="1153"/>
      <c r="AH3639" s="124"/>
      <c r="AI3639" s="124"/>
      <c r="AJ3639" s="124"/>
      <c r="AK3639" s="124"/>
      <c r="AL3639" s="1153"/>
      <c r="AM3639" s="124"/>
      <c r="AN3639" s="124"/>
      <c r="AO3639" s="1153"/>
      <c r="AP3639" s="1153"/>
      <c r="AQ3639" s="1153"/>
      <c r="AR3639" s="1154"/>
      <c r="AS3639" s="1154"/>
      <c r="AT3639" s="1154"/>
      <c r="AU3639" s="1154"/>
      <c r="AV3639" s="1154"/>
      <c r="AW3639" s="1154"/>
      <c r="AX3639" s="1154"/>
      <c r="AY3639" s="1154"/>
      <c r="AZ3639" s="1154"/>
      <c r="BA3639" s="1154"/>
      <c r="BB3639" s="1154"/>
    </row>
    <row r="3640" spans="2:54" ht="15" customHeight="1">
      <c r="B3640" s="1155"/>
      <c r="C3640" s="3016" t="s">
        <v>1136</v>
      </c>
      <c r="D3640" s="3016" t="s">
        <v>842</v>
      </c>
      <c r="E3640" s="1146" t="s">
        <v>1127</v>
      </c>
      <c r="F3640" s="1106"/>
      <c r="G3640" s="441" t="s">
        <v>93</v>
      </c>
      <c r="H3640" s="441" t="s">
        <v>1103</v>
      </c>
      <c r="I3640" s="441" t="s">
        <v>1128</v>
      </c>
      <c r="J3640" s="441" t="s">
        <v>112</v>
      </c>
      <c r="K3640" s="1111" t="s">
        <v>1136</v>
      </c>
      <c r="L3640" s="441" t="s">
        <v>1120</v>
      </c>
      <c r="M3640" s="441" t="str">
        <f t="shared" si="219"/>
        <v>&lt;INSERT CONNECTION POINT NAME&gt;</v>
      </c>
      <c r="N3640" s="1111" t="s">
        <v>1106</v>
      </c>
      <c r="O3640" s="1111" t="s">
        <v>842</v>
      </c>
      <c r="P3640" s="1111"/>
      <c r="Q3640" s="2100"/>
      <c r="R3640" s="2101"/>
      <c r="S3640" s="2102"/>
      <c r="T3640" s="2102"/>
      <c r="U3640" s="2102"/>
      <c r="V3640" s="2102"/>
      <c r="W3640" s="2102"/>
      <c r="X3640" s="2102"/>
      <c r="Y3640" s="2102"/>
      <c r="Z3640" s="2102"/>
      <c r="AA3640" s="2103"/>
      <c r="AB3640" s="1125"/>
      <c r="AC3640" s="1151"/>
      <c r="AD3640" s="1152"/>
      <c r="AE3640" s="1153"/>
      <c r="AF3640" s="1153"/>
      <c r="AG3640" s="1153"/>
      <c r="AH3640" s="124"/>
      <c r="AI3640" s="124"/>
      <c r="AJ3640" s="124"/>
      <c r="AK3640" s="124"/>
      <c r="AL3640" s="1153"/>
      <c r="AM3640" s="124"/>
      <c r="AN3640" s="124"/>
      <c r="AO3640" s="1153"/>
      <c r="AP3640" s="1153"/>
      <c r="AQ3640" s="1153"/>
      <c r="AR3640" s="1154"/>
      <c r="AS3640" s="1154"/>
      <c r="AT3640" s="1154"/>
      <c r="AU3640" s="1154"/>
      <c r="AV3640" s="1154"/>
      <c r="AW3640" s="1154"/>
      <c r="AX3640" s="1154"/>
      <c r="AY3640" s="1154"/>
      <c r="AZ3640" s="1154"/>
      <c r="BA3640" s="1154"/>
      <c r="BB3640" s="1154"/>
    </row>
    <row r="3641" spans="2:54" ht="15" customHeight="1" thickBot="1">
      <c r="B3641" s="2872"/>
      <c r="C3641" s="3018"/>
      <c r="D3641" s="3018"/>
      <c r="E3641" s="2873" t="s">
        <v>1130</v>
      </c>
      <c r="F3641" s="1106"/>
      <c r="G3641" s="441" t="s">
        <v>93</v>
      </c>
      <c r="H3641" s="441" t="s">
        <v>1103</v>
      </c>
      <c r="I3641" s="441" t="s">
        <v>1131</v>
      </c>
      <c r="J3641" s="441" t="s">
        <v>112</v>
      </c>
      <c r="K3641" s="1111" t="s">
        <v>1136</v>
      </c>
      <c r="L3641" s="441" t="s">
        <v>1120</v>
      </c>
      <c r="M3641" s="441" t="str">
        <f t="shared" si="219"/>
        <v>&lt;INSERT CONNECTION POINT NAME&gt;</v>
      </c>
      <c r="N3641" s="1111" t="s">
        <v>1106</v>
      </c>
      <c r="O3641" s="1111" t="s">
        <v>842</v>
      </c>
      <c r="P3641" s="1111"/>
      <c r="Q3641" s="2893"/>
      <c r="R3641" s="2894"/>
      <c r="S3641" s="2877"/>
      <c r="T3641" s="2877"/>
      <c r="U3641" s="2877"/>
      <c r="V3641" s="2877"/>
      <c r="W3641" s="2877"/>
      <c r="X3641" s="2877"/>
      <c r="Y3641" s="2877"/>
      <c r="Z3641" s="2877"/>
      <c r="AA3641" s="2878"/>
      <c r="AB3641" s="1162"/>
      <c r="AC3641" s="1151"/>
      <c r="AD3641" s="1152"/>
      <c r="AE3641" s="1153"/>
      <c r="AF3641" s="1153"/>
      <c r="AG3641" s="1153"/>
      <c r="AH3641" s="124"/>
      <c r="AI3641" s="124"/>
      <c r="AJ3641" s="124"/>
      <c r="AK3641" s="124"/>
      <c r="AL3641" s="1153"/>
      <c r="AM3641" s="124"/>
      <c r="AN3641" s="124"/>
      <c r="AO3641" s="1153"/>
      <c r="AP3641" s="1153"/>
      <c r="AQ3641" s="1153"/>
      <c r="AR3641" s="1154"/>
      <c r="AS3641" s="1154"/>
      <c r="AT3641" s="1154"/>
      <c r="AU3641" s="1154"/>
      <c r="AV3641" s="1154"/>
      <c r="AW3641" s="1154"/>
      <c r="AX3641" s="1154"/>
      <c r="AY3641" s="1154"/>
      <c r="AZ3641" s="1154"/>
      <c r="BA3641" s="1154"/>
      <c r="BB3641" s="1154"/>
    </row>
    <row r="3642" spans="2:54" ht="15" customHeight="1">
      <c r="B3642" s="1145" t="s">
        <v>1125</v>
      </c>
      <c r="C3642" s="3019" t="s">
        <v>1126</v>
      </c>
      <c r="D3642" s="3019" t="s">
        <v>842</v>
      </c>
      <c r="E3642" s="1146" t="s">
        <v>1127</v>
      </c>
      <c r="F3642" s="1106"/>
      <c r="G3642" s="441" t="s">
        <v>93</v>
      </c>
      <c r="H3642" s="441" t="s">
        <v>1103</v>
      </c>
      <c r="I3642" s="441" t="s">
        <v>1128</v>
      </c>
      <c r="J3642" s="441" t="s">
        <v>112</v>
      </c>
      <c r="K3642" s="441" t="s">
        <v>1126</v>
      </c>
      <c r="L3642" s="441" t="s">
        <v>1120</v>
      </c>
      <c r="M3642" s="441" t="str">
        <f t="shared" ref="M3642" si="222">B3642</f>
        <v>&lt;INSERT CONNECTION POINT NAME&gt;</v>
      </c>
      <c r="N3642" s="441" t="s">
        <v>1129</v>
      </c>
      <c r="O3642" s="441" t="s">
        <v>842</v>
      </c>
      <c r="P3642" s="1111"/>
      <c r="Q3642" s="1147"/>
      <c r="R3642" s="1148"/>
      <c r="S3642" s="1149"/>
      <c r="T3642" s="1149"/>
      <c r="U3642" s="1149"/>
      <c r="V3642" s="1149"/>
      <c r="W3642" s="1149"/>
      <c r="X3642" s="1149"/>
      <c r="Y3642" s="1149"/>
      <c r="Z3642" s="1149"/>
      <c r="AA3642" s="1150"/>
      <c r="AB3642" s="1125"/>
      <c r="AC3642" s="1151"/>
      <c r="AD3642" s="1152"/>
      <c r="AE3642" s="1153"/>
      <c r="AF3642" s="1153"/>
      <c r="AG3642" s="1153"/>
      <c r="AH3642" s="124"/>
      <c r="AI3642" s="124"/>
      <c r="AJ3642" s="124"/>
      <c r="AK3642" s="124"/>
      <c r="AL3642" s="124"/>
      <c r="AM3642" s="124"/>
      <c r="AN3642" s="124"/>
      <c r="AO3642" s="124"/>
      <c r="AP3642" s="124"/>
      <c r="AQ3642" s="1153"/>
      <c r="AR3642" s="1154"/>
      <c r="AS3642" s="1154"/>
      <c r="AT3642" s="1154"/>
      <c r="AU3642" s="1154"/>
      <c r="AV3642" s="1154"/>
      <c r="AW3642" s="1154"/>
      <c r="AX3642" s="1154"/>
      <c r="AY3642" s="1154"/>
      <c r="AZ3642" s="1154"/>
      <c r="BA3642" s="1154"/>
      <c r="BB3642" s="1154"/>
    </row>
    <row r="3643" spans="2:54" ht="15" customHeight="1">
      <c r="B3643" s="1155"/>
      <c r="C3643" s="3017"/>
      <c r="D3643" s="3017"/>
      <c r="E3643" s="1146" t="s">
        <v>1130</v>
      </c>
      <c r="F3643" s="1106"/>
      <c r="G3643" s="441" t="s">
        <v>93</v>
      </c>
      <c r="H3643" s="441" t="s">
        <v>1103</v>
      </c>
      <c r="I3643" s="441" t="s">
        <v>1131</v>
      </c>
      <c r="J3643" s="441" t="s">
        <v>112</v>
      </c>
      <c r="K3643" s="441" t="s">
        <v>1126</v>
      </c>
      <c r="L3643" s="441" t="s">
        <v>1120</v>
      </c>
      <c r="M3643" s="441" t="str">
        <f t="shared" si="219"/>
        <v>&lt;INSERT CONNECTION POINT NAME&gt;</v>
      </c>
      <c r="N3643" s="441" t="s">
        <v>1129</v>
      </c>
      <c r="O3643" s="441" t="s">
        <v>842</v>
      </c>
      <c r="P3643" s="1111"/>
      <c r="Q3643" s="1156"/>
      <c r="R3643" s="1157"/>
      <c r="S3643" s="1158"/>
      <c r="T3643" s="1158"/>
      <c r="U3643" s="1158"/>
      <c r="V3643" s="1158"/>
      <c r="W3643" s="1158"/>
      <c r="X3643" s="1158"/>
      <c r="Y3643" s="1158"/>
      <c r="Z3643" s="1158"/>
      <c r="AA3643" s="1159"/>
      <c r="AB3643" s="1125"/>
      <c r="AC3643" s="1151"/>
      <c r="AD3643" s="1152"/>
      <c r="AE3643" s="1153"/>
      <c r="AF3643" s="1153"/>
      <c r="AG3643" s="1153"/>
      <c r="AH3643" s="124"/>
      <c r="AI3643" s="124"/>
      <c r="AJ3643" s="124"/>
      <c r="AK3643" s="124"/>
      <c r="AL3643" s="124"/>
      <c r="AM3643" s="124"/>
      <c r="AN3643" s="124"/>
      <c r="AO3643" s="124"/>
      <c r="AP3643" s="124"/>
      <c r="AQ3643" s="1153"/>
      <c r="AR3643" s="1154"/>
      <c r="AS3643" s="1154"/>
      <c r="AT3643" s="1154"/>
      <c r="AU3643" s="1154"/>
      <c r="AV3643" s="1154"/>
      <c r="AW3643" s="1154"/>
      <c r="AX3643" s="1154"/>
      <c r="AY3643" s="1154"/>
      <c r="AZ3643" s="1154"/>
      <c r="BA3643" s="1154"/>
      <c r="BB3643" s="1154"/>
    </row>
    <row r="3644" spans="2:54" ht="15" customHeight="1">
      <c r="B3644" s="1155"/>
      <c r="C3644" s="3016" t="s">
        <v>1132</v>
      </c>
      <c r="D3644" s="3016" t="s">
        <v>833</v>
      </c>
      <c r="E3644" s="1146" t="s">
        <v>1127</v>
      </c>
      <c r="F3644" s="1106"/>
      <c r="G3644" s="441" t="s">
        <v>93</v>
      </c>
      <c r="H3644" s="441" t="s">
        <v>1103</v>
      </c>
      <c r="I3644" s="441" t="s">
        <v>1128</v>
      </c>
      <c r="J3644" s="441" t="s">
        <v>112</v>
      </c>
      <c r="K3644" s="1111" t="s">
        <v>1132</v>
      </c>
      <c r="L3644" s="441" t="s">
        <v>1120</v>
      </c>
      <c r="M3644" s="441" t="str">
        <f t="shared" si="219"/>
        <v>&lt;INSERT CONNECTION POINT NAME&gt;</v>
      </c>
      <c r="N3644" s="1111" t="s">
        <v>1106</v>
      </c>
      <c r="O3644" s="1111" t="s">
        <v>833</v>
      </c>
      <c r="P3644" s="1111"/>
      <c r="Q3644" s="2850"/>
      <c r="R3644" s="2097"/>
      <c r="S3644" s="2851"/>
      <c r="T3644" s="2851"/>
      <c r="U3644" s="2851"/>
      <c r="V3644" s="2851"/>
      <c r="W3644" s="2852"/>
      <c r="X3644" s="2852"/>
      <c r="Y3644" s="2852"/>
      <c r="Z3644" s="2852"/>
      <c r="AA3644" s="2853"/>
      <c r="AB3644" s="1125"/>
      <c r="AC3644" s="1151"/>
      <c r="AD3644" s="1152"/>
      <c r="AE3644" s="1153"/>
      <c r="AF3644" s="1153"/>
      <c r="AG3644" s="1153"/>
      <c r="AH3644" s="124"/>
      <c r="AI3644" s="124"/>
      <c r="AJ3644" s="124"/>
      <c r="AK3644" s="124"/>
      <c r="AL3644" s="1153"/>
      <c r="AM3644" s="124"/>
      <c r="AN3644" s="124"/>
      <c r="AO3644" s="1153"/>
      <c r="AP3644" s="1153"/>
      <c r="AQ3644" s="1153"/>
      <c r="AR3644" s="1154"/>
      <c r="AS3644" s="1154"/>
      <c r="AT3644" s="1154"/>
      <c r="AU3644" s="1160"/>
      <c r="AV3644" s="1154"/>
      <c r="AW3644" s="1154"/>
      <c r="AX3644" s="1154"/>
      <c r="AY3644" s="1154"/>
      <c r="AZ3644" s="1154"/>
      <c r="BA3644" s="1154"/>
      <c r="BB3644" s="1154"/>
    </row>
    <row r="3645" spans="2:54" ht="15" customHeight="1">
      <c r="B3645" s="1155"/>
      <c r="C3645" s="3017"/>
      <c r="D3645" s="3017"/>
      <c r="E3645" s="1146" t="s">
        <v>1130</v>
      </c>
      <c r="F3645" s="1106"/>
      <c r="G3645" s="441" t="s">
        <v>93</v>
      </c>
      <c r="H3645" s="441" t="s">
        <v>1103</v>
      </c>
      <c r="I3645" s="441" t="s">
        <v>1131</v>
      </c>
      <c r="J3645" s="441" t="s">
        <v>112</v>
      </c>
      <c r="K3645" s="1111" t="s">
        <v>1132</v>
      </c>
      <c r="L3645" s="441" t="s">
        <v>1120</v>
      </c>
      <c r="M3645" s="441" t="str">
        <f t="shared" si="219"/>
        <v>&lt;INSERT CONNECTION POINT NAME&gt;</v>
      </c>
      <c r="N3645" s="1111" t="s">
        <v>1106</v>
      </c>
      <c r="O3645" s="1111" t="s">
        <v>833</v>
      </c>
      <c r="P3645" s="1111"/>
      <c r="Q3645" s="2850"/>
      <c r="R3645" s="2097"/>
      <c r="S3645" s="2851"/>
      <c r="T3645" s="2851"/>
      <c r="U3645" s="2851"/>
      <c r="V3645" s="2851"/>
      <c r="W3645" s="2852"/>
      <c r="X3645" s="2852"/>
      <c r="Y3645" s="2852"/>
      <c r="Z3645" s="2852"/>
      <c r="AA3645" s="2853"/>
      <c r="AB3645" s="1125"/>
      <c r="AC3645" s="1151"/>
      <c r="AD3645" s="1152"/>
      <c r="AE3645" s="1153"/>
      <c r="AF3645" s="1153"/>
      <c r="AG3645" s="1153"/>
      <c r="AH3645" s="124"/>
      <c r="AI3645" s="124"/>
      <c r="AJ3645" s="124"/>
      <c r="AK3645" s="124"/>
      <c r="AL3645" s="1153"/>
      <c r="AM3645" s="124"/>
      <c r="AN3645" s="124"/>
      <c r="AO3645" s="1153"/>
      <c r="AP3645" s="1153"/>
      <c r="AQ3645" s="1153"/>
      <c r="AR3645" s="1154"/>
      <c r="AS3645" s="1154"/>
      <c r="AT3645" s="1154"/>
      <c r="AU3645" s="1160"/>
      <c r="AV3645" s="1154"/>
      <c r="AW3645" s="1154"/>
      <c r="AX3645" s="1154"/>
      <c r="AY3645" s="1154"/>
      <c r="AZ3645" s="1154"/>
      <c r="BA3645" s="1154"/>
      <c r="BB3645" s="1154"/>
    </row>
    <row r="3646" spans="2:54" ht="15" customHeight="1">
      <c r="B3646" s="1155"/>
      <c r="C3646" s="3016" t="s">
        <v>1132</v>
      </c>
      <c r="D3646" s="3016" t="s">
        <v>842</v>
      </c>
      <c r="E3646" s="1146" t="s">
        <v>1127</v>
      </c>
      <c r="F3646" s="1106"/>
      <c r="G3646" s="441" t="s">
        <v>93</v>
      </c>
      <c r="H3646" s="441" t="s">
        <v>1103</v>
      </c>
      <c r="I3646" s="441" t="s">
        <v>1128</v>
      </c>
      <c r="J3646" s="441" t="s">
        <v>112</v>
      </c>
      <c r="K3646" s="1111" t="s">
        <v>1132</v>
      </c>
      <c r="L3646" s="441" t="s">
        <v>1120</v>
      </c>
      <c r="M3646" s="441" t="str">
        <f t="shared" si="219"/>
        <v>&lt;INSERT CONNECTION POINT NAME&gt;</v>
      </c>
      <c r="N3646" s="1111" t="s">
        <v>1106</v>
      </c>
      <c r="O3646" s="1112" t="s">
        <v>842</v>
      </c>
      <c r="P3646" s="1111"/>
      <c r="Q3646" s="2850"/>
      <c r="R3646" s="2097"/>
      <c r="S3646" s="2851"/>
      <c r="T3646" s="2851"/>
      <c r="U3646" s="2851"/>
      <c r="V3646" s="2851"/>
      <c r="W3646" s="2852"/>
      <c r="X3646" s="2852"/>
      <c r="Y3646" s="2852"/>
      <c r="Z3646" s="2852"/>
      <c r="AA3646" s="2853"/>
      <c r="AB3646" s="1125"/>
      <c r="AC3646" s="1151"/>
      <c r="AD3646" s="1152"/>
      <c r="AE3646" s="1153"/>
      <c r="AF3646" s="1153"/>
      <c r="AG3646" s="1153"/>
      <c r="AH3646" s="124"/>
      <c r="AI3646" s="124"/>
      <c r="AJ3646" s="124"/>
      <c r="AK3646" s="124"/>
      <c r="AL3646" s="1153"/>
      <c r="AM3646" s="124"/>
      <c r="AN3646" s="124"/>
      <c r="AO3646" s="1153"/>
      <c r="AP3646" s="1161"/>
      <c r="AQ3646" s="1153"/>
      <c r="AR3646" s="1154"/>
      <c r="AS3646" s="1154"/>
      <c r="AT3646" s="1154"/>
      <c r="AU3646" s="1160"/>
      <c r="AV3646" s="1154"/>
      <c r="AW3646" s="1154"/>
      <c r="AX3646" s="1154"/>
      <c r="AY3646" s="1154"/>
      <c r="AZ3646" s="1154"/>
      <c r="BA3646" s="1154"/>
      <c r="BB3646" s="1154"/>
    </row>
    <row r="3647" spans="2:54" ht="15" customHeight="1">
      <c r="B3647" s="1155"/>
      <c r="C3647" s="3017"/>
      <c r="D3647" s="3017"/>
      <c r="E3647" s="1146" t="s">
        <v>1130</v>
      </c>
      <c r="F3647" s="1106"/>
      <c r="G3647" s="441" t="s">
        <v>93</v>
      </c>
      <c r="H3647" s="441" t="s">
        <v>1103</v>
      </c>
      <c r="I3647" s="441" t="s">
        <v>1131</v>
      </c>
      <c r="J3647" s="441" t="s">
        <v>112</v>
      </c>
      <c r="K3647" s="1111" t="s">
        <v>1132</v>
      </c>
      <c r="L3647" s="441" t="s">
        <v>1120</v>
      </c>
      <c r="M3647" s="441" t="str">
        <f t="shared" si="219"/>
        <v>&lt;INSERT CONNECTION POINT NAME&gt;</v>
      </c>
      <c r="N3647" s="1111" t="s">
        <v>1106</v>
      </c>
      <c r="O3647" s="1112" t="s">
        <v>842</v>
      </c>
      <c r="P3647" s="1111"/>
      <c r="Q3647" s="2850"/>
      <c r="R3647" s="2097"/>
      <c r="S3647" s="2851"/>
      <c r="T3647" s="2851"/>
      <c r="U3647" s="2851"/>
      <c r="V3647" s="2851"/>
      <c r="W3647" s="2852"/>
      <c r="X3647" s="2852"/>
      <c r="Y3647" s="2852"/>
      <c r="Z3647" s="2852"/>
      <c r="AA3647" s="2853"/>
      <c r="AB3647" s="1125"/>
      <c r="AC3647" s="1151"/>
      <c r="AD3647" s="1152"/>
      <c r="AE3647" s="1153"/>
      <c r="AF3647" s="1153"/>
      <c r="AG3647" s="1153"/>
      <c r="AH3647" s="124"/>
      <c r="AI3647" s="124"/>
      <c r="AJ3647" s="124"/>
      <c r="AK3647" s="124"/>
      <c r="AL3647" s="1153"/>
      <c r="AM3647" s="124"/>
      <c r="AN3647" s="124"/>
      <c r="AO3647" s="1153"/>
      <c r="AP3647" s="1161"/>
      <c r="AQ3647" s="1153"/>
      <c r="AR3647" s="1154"/>
      <c r="AS3647" s="1154"/>
      <c r="AT3647" s="1154"/>
      <c r="AU3647" s="1160"/>
      <c r="AV3647" s="1154"/>
      <c r="AW3647" s="1154"/>
      <c r="AX3647" s="1154"/>
      <c r="AY3647" s="1154"/>
      <c r="AZ3647" s="1154"/>
      <c r="BA3647" s="1154"/>
      <c r="BB3647" s="1154"/>
    </row>
    <row r="3648" spans="2:54" ht="15" customHeight="1">
      <c r="B3648" s="1155"/>
      <c r="C3648" s="3016" t="s">
        <v>1133</v>
      </c>
      <c r="D3648" s="3016"/>
      <c r="E3648" s="1146" t="s">
        <v>1127</v>
      </c>
      <c r="F3648" s="1106"/>
      <c r="G3648" s="441" t="s">
        <v>93</v>
      </c>
      <c r="H3648" s="441" t="s">
        <v>1103</v>
      </c>
      <c r="I3648" s="441" t="s">
        <v>1128</v>
      </c>
      <c r="J3648" s="441" t="s">
        <v>112</v>
      </c>
      <c r="K3648" s="1111" t="s">
        <v>1133</v>
      </c>
      <c r="L3648" s="441" t="s">
        <v>1120</v>
      </c>
      <c r="M3648" s="441" t="str">
        <f t="shared" si="219"/>
        <v>&lt;INSERT CONNECTION POINT NAME&gt;</v>
      </c>
      <c r="N3648" s="1111" t="s">
        <v>1108</v>
      </c>
      <c r="O3648" s="1111" t="s">
        <v>1109</v>
      </c>
      <c r="P3648" s="1111"/>
      <c r="Q3648" s="2856"/>
      <c r="R3648" s="2098"/>
      <c r="S3648" s="2858"/>
      <c r="T3648" s="2858"/>
      <c r="U3648" s="2858"/>
      <c r="V3648" s="2858"/>
      <c r="W3648" s="2859"/>
      <c r="X3648" s="2859"/>
      <c r="Y3648" s="2859"/>
      <c r="Z3648" s="2859"/>
      <c r="AA3648" s="2860"/>
      <c r="AB3648" s="1125"/>
      <c r="AC3648" s="1151"/>
      <c r="AD3648" s="1152"/>
      <c r="AE3648" s="1153"/>
      <c r="AF3648" s="1153"/>
      <c r="AG3648" s="1153"/>
      <c r="AH3648" s="124"/>
      <c r="AI3648" s="124"/>
      <c r="AJ3648" s="124"/>
      <c r="AK3648" s="124"/>
      <c r="AL3648" s="1153"/>
      <c r="AM3648" s="124"/>
      <c r="AN3648" s="124"/>
      <c r="AO3648" s="1153"/>
      <c r="AP3648" s="1153"/>
      <c r="AQ3648" s="1153"/>
      <c r="AR3648" s="1154"/>
      <c r="AS3648" s="1154"/>
      <c r="AT3648" s="1154"/>
      <c r="AU3648" s="1154"/>
      <c r="AV3648" s="1154"/>
      <c r="AW3648" s="1154"/>
      <c r="AX3648" s="1154"/>
      <c r="AY3648" s="1154"/>
      <c r="AZ3648" s="1154"/>
      <c r="BA3648" s="1154"/>
      <c r="BB3648" s="1154"/>
    </row>
    <row r="3649" spans="2:54" ht="15" customHeight="1">
      <c r="B3649" s="1155"/>
      <c r="C3649" s="3017"/>
      <c r="D3649" s="3017"/>
      <c r="E3649" s="1146" t="s">
        <v>1130</v>
      </c>
      <c r="F3649" s="1106"/>
      <c r="G3649" s="441" t="s">
        <v>93</v>
      </c>
      <c r="H3649" s="441" t="s">
        <v>1103</v>
      </c>
      <c r="I3649" s="441" t="s">
        <v>1131</v>
      </c>
      <c r="J3649" s="441" t="s">
        <v>112</v>
      </c>
      <c r="K3649" s="1111" t="s">
        <v>1133</v>
      </c>
      <c r="L3649" s="441" t="s">
        <v>1120</v>
      </c>
      <c r="M3649" s="441" t="str">
        <f t="shared" si="219"/>
        <v>&lt;INSERT CONNECTION POINT NAME&gt;</v>
      </c>
      <c r="N3649" s="1111" t="s">
        <v>1108</v>
      </c>
      <c r="O3649" s="1111" t="s">
        <v>1109</v>
      </c>
      <c r="P3649" s="1111"/>
      <c r="Q3649" s="2856"/>
      <c r="R3649" s="2098"/>
      <c r="S3649" s="2858"/>
      <c r="T3649" s="2858"/>
      <c r="U3649" s="2858"/>
      <c r="V3649" s="2858"/>
      <c r="W3649" s="2859"/>
      <c r="X3649" s="2859"/>
      <c r="Y3649" s="2859"/>
      <c r="Z3649" s="2859"/>
      <c r="AA3649" s="2860"/>
      <c r="AB3649" s="1125"/>
      <c r="AC3649" s="1151"/>
      <c r="AD3649" s="1152"/>
      <c r="AE3649" s="1153"/>
      <c r="AF3649" s="1153"/>
      <c r="AG3649" s="1153"/>
      <c r="AH3649" s="124"/>
      <c r="AI3649" s="124"/>
      <c r="AJ3649" s="124"/>
      <c r="AK3649" s="124"/>
      <c r="AL3649" s="1153"/>
      <c r="AM3649" s="124"/>
      <c r="AN3649" s="124"/>
      <c r="AO3649" s="1153"/>
      <c r="AP3649" s="1153"/>
      <c r="AQ3649" s="1153"/>
      <c r="AR3649" s="1154"/>
      <c r="AS3649" s="1154"/>
      <c r="AT3649" s="1154"/>
      <c r="AU3649" s="1154"/>
      <c r="AV3649" s="1154"/>
      <c r="AW3649" s="1154"/>
      <c r="AX3649" s="1154"/>
      <c r="AY3649" s="1154"/>
      <c r="AZ3649" s="1154"/>
      <c r="BA3649" s="1154"/>
      <c r="BB3649" s="1154"/>
    </row>
    <row r="3650" spans="2:54" ht="15" customHeight="1">
      <c r="B3650" s="1155"/>
      <c r="C3650" s="3016" t="s">
        <v>1110</v>
      </c>
      <c r="D3650" s="3016"/>
      <c r="E3650" s="1146" t="s">
        <v>1127</v>
      </c>
      <c r="F3650" s="1106"/>
      <c r="G3650" s="441" t="s">
        <v>93</v>
      </c>
      <c r="H3650" s="441" t="s">
        <v>1103</v>
      </c>
      <c r="I3650" s="441" t="s">
        <v>1128</v>
      </c>
      <c r="J3650" s="441" t="s">
        <v>112</v>
      </c>
      <c r="K3650" s="1111" t="s">
        <v>1110</v>
      </c>
      <c r="L3650" s="441" t="s">
        <v>1120</v>
      </c>
      <c r="M3650" s="441" t="str">
        <f t="shared" si="219"/>
        <v>&lt;INSERT CONNECTION POINT NAME&gt;</v>
      </c>
      <c r="N3650" s="1111" t="s">
        <v>1111</v>
      </c>
      <c r="O3650" s="1112">
        <v>0</v>
      </c>
      <c r="P3650" s="1111"/>
      <c r="Q3650" s="2890"/>
      <c r="R3650" s="2093"/>
      <c r="S3650" s="2883"/>
      <c r="T3650" s="2883"/>
      <c r="U3650" s="2883"/>
      <c r="V3650" s="2883"/>
      <c r="W3650" s="2863"/>
      <c r="X3650" s="2863"/>
      <c r="Y3650" s="2863"/>
      <c r="Z3650" s="2863"/>
      <c r="AA3650" s="2864"/>
      <c r="AB3650" s="1125"/>
      <c r="AC3650" s="1151"/>
      <c r="AD3650" s="1152"/>
      <c r="AE3650" s="1153"/>
      <c r="AF3650" s="1153"/>
      <c r="AG3650" s="1153"/>
      <c r="AH3650" s="124"/>
      <c r="AI3650" s="124"/>
      <c r="AJ3650" s="124"/>
      <c r="AK3650" s="124"/>
      <c r="AL3650" s="1153"/>
      <c r="AM3650" s="124"/>
      <c r="AN3650" s="124"/>
      <c r="AO3650" s="1153"/>
      <c r="AP3650" s="1161"/>
      <c r="AQ3650" s="1153"/>
      <c r="AR3650" s="1154"/>
      <c r="AS3650" s="1154"/>
      <c r="AT3650" s="1154"/>
      <c r="AU3650" s="1154"/>
      <c r="AV3650" s="1154"/>
      <c r="AW3650" s="1154"/>
      <c r="AX3650" s="1154"/>
      <c r="AY3650" s="1154"/>
      <c r="AZ3650" s="1154"/>
      <c r="BA3650" s="1154"/>
      <c r="BB3650" s="1154"/>
    </row>
    <row r="3651" spans="2:54" ht="15" customHeight="1">
      <c r="B3651" s="1155"/>
      <c r="C3651" s="3017"/>
      <c r="D3651" s="3017"/>
      <c r="E3651" s="1146" t="s">
        <v>1130</v>
      </c>
      <c r="F3651" s="1106"/>
      <c r="G3651" s="441" t="s">
        <v>93</v>
      </c>
      <c r="H3651" s="441" t="s">
        <v>1103</v>
      </c>
      <c r="I3651" s="441" t="s">
        <v>1131</v>
      </c>
      <c r="J3651" s="441" t="s">
        <v>112</v>
      </c>
      <c r="K3651" s="1111" t="s">
        <v>1110</v>
      </c>
      <c r="L3651" s="441" t="s">
        <v>1120</v>
      </c>
      <c r="M3651" s="441" t="str">
        <f t="shared" si="219"/>
        <v>&lt;INSERT CONNECTION POINT NAME&gt;</v>
      </c>
      <c r="N3651" s="1111" t="s">
        <v>1111</v>
      </c>
      <c r="O3651" s="1112">
        <v>0</v>
      </c>
      <c r="P3651" s="1111"/>
      <c r="Q3651" s="2890"/>
      <c r="R3651" s="2093"/>
      <c r="S3651" s="2883"/>
      <c r="T3651" s="2883"/>
      <c r="U3651" s="2883"/>
      <c r="V3651" s="2883"/>
      <c r="W3651" s="2863"/>
      <c r="X3651" s="2863"/>
      <c r="Y3651" s="2863"/>
      <c r="Z3651" s="2863"/>
      <c r="AA3651" s="2864"/>
      <c r="AB3651" s="1125"/>
      <c r="AC3651" s="1151"/>
      <c r="AD3651" s="1152"/>
      <c r="AE3651" s="1153"/>
      <c r="AF3651" s="1153"/>
      <c r="AG3651" s="1153"/>
      <c r="AH3651" s="124"/>
      <c r="AI3651" s="124"/>
      <c r="AJ3651" s="124"/>
      <c r="AK3651" s="124"/>
      <c r="AL3651" s="1153"/>
      <c r="AM3651" s="124"/>
      <c r="AN3651" s="124"/>
      <c r="AO3651" s="1153"/>
      <c r="AP3651" s="1161"/>
      <c r="AQ3651" s="1153"/>
      <c r="AR3651" s="1154"/>
      <c r="AS3651" s="1154"/>
      <c r="AT3651" s="1154"/>
      <c r="AU3651" s="1154"/>
      <c r="AV3651" s="1154"/>
      <c r="AW3651" s="1154"/>
      <c r="AX3651" s="1154"/>
      <c r="AY3651" s="1154"/>
      <c r="AZ3651" s="1154"/>
      <c r="BA3651" s="1154"/>
      <c r="BB3651" s="1154"/>
    </row>
    <row r="3652" spans="2:54" ht="15" customHeight="1">
      <c r="B3652" s="1155"/>
      <c r="C3652" s="3016" t="s">
        <v>1112</v>
      </c>
      <c r="D3652" s="3016"/>
      <c r="E3652" s="1146" t="s">
        <v>1127</v>
      </c>
      <c r="F3652" s="1106"/>
      <c r="G3652" s="441" t="s">
        <v>93</v>
      </c>
      <c r="H3652" s="441" t="s">
        <v>1103</v>
      </c>
      <c r="I3652" s="441" t="s">
        <v>1128</v>
      </c>
      <c r="J3652" s="441" t="s">
        <v>112</v>
      </c>
      <c r="K3652" s="1111" t="s">
        <v>1112</v>
      </c>
      <c r="L3652" s="441" t="s">
        <v>1120</v>
      </c>
      <c r="M3652" s="441" t="str">
        <f t="shared" si="219"/>
        <v>&lt;INSERT CONNECTION POINT NAME&gt;</v>
      </c>
      <c r="N3652" s="1111" t="s">
        <v>1113</v>
      </c>
      <c r="O3652" s="1111" t="s">
        <v>1113</v>
      </c>
      <c r="P3652" s="1111"/>
      <c r="Q3652" s="2891"/>
      <c r="R3652" s="2866"/>
      <c r="S3652" s="2866"/>
      <c r="T3652" s="2866"/>
      <c r="U3652" s="2866"/>
      <c r="V3652" s="2866"/>
      <c r="W3652" s="2866"/>
      <c r="X3652" s="2866"/>
      <c r="Y3652" s="2866"/>
      <c r="Z3652" s="2866"/>
      <c r="AA3652" s="2099"/>
      <c r="AB3652" s="1125"/>
      <c r="AC3652" s="1151"/>
      <c r="AD3652" s="1152"/>
      <c r="AE3652" s="1153"/>
      <c r="AF3652" s="1153"/>
      <c r="AG3652" s="1153"/>
      <c r="AH3652" s="124"/>
      <c r="AI3652" s="124"/>
      <c r="AJ3652" s="124"/>
      <c r="AK3652" s="124"/>
      <c r="AL3652" s="1153"/>
      <c r="AM3652" s="124"/>
      <c r="AN3652" s="124"/>
      <c r="AO3652" s="1153"/>
      <c r="AP3652" s="1153"/>
      <c r="AQ3652" s="1153"/>
      <c r="AR3652" s="1154"/>
      <c r="AS3652" s="1154"/>
      <c r="AT3652" s="1154"/>
      <c r="AU3652" s="1154"/>
      <c r="AV3652" s="1154"/>
      <c r="AW3652" s="1154"/>
      <c r="AX3652" s="1154"/>
      <c r="AY3652" s="1154"/>
      <c r="AZ3652" s="1154"/>
      <c r="BA3652" s="1154"/>
      <c r="BB3652" s="1154"/>
    </row>
    <row r="3653" spans="2:54" ht="15" customHeight="1">
      <c r="B3653" s="1155"/>
      <c r="C3653" s="3017"/>
      <c r="D3653" s="3017"/>
      <c r="E3653" s="1146" t="s">
        <v>1130</v>
      </c>
      <c r="F3653" s="1106"/>
      <c r="G3653" s="441" t="s">
        <v>93</v>
      </c>
      <c r="H3653" s="441" t="s">
        <v>1103</v>
      </c>
      <c r="I3653" s="441" t="s">
        <v>1131</v>
      </c>
      <c r="J3653" s="441" t="s">
        <v>112</v>
      </c>
      <c r="K3653" s="1111" t="s">
        <v>1112</v>
      </c>
      <c r="L3653" s="441" t="s">
        <v>1120</v>
      </c>
      <c r="M3653" s="441" t="str">
        <f t="shared" si="219"/>
        <v>&lt;INSERT CONNECTION POINT NAME&gt;</v>
      </c>
      <c r="N3653" s="1111" t="s">
        <v>1113</v>
      </c>
      <c r="O3653" s="1111" t="s">
        <v>1113</v>
      </c>
      <c r="P3653" s="1111"/>
      <c r="Q3653" s="2891"/>
      <c r="R3653" s="2866"/>
      <c r="S3653" s="2866"/>
      <c r="T3653" s="2866"/>
      <c r="U3653" s="2866"/>
      <c r="V3653" s="2866"/>
      <c r="W3653" s="2866"/>
      <c r="X3653" s="2866"/>
      <c r="Y3653" s="2866"/>
      <c r="Z3653" s="2866"/>
      <c r="AA3653" s="2099"/>
      <c r="AB3653" s="1125"/>
      <c r="AC3653" s="1151"/>
      <c r="AD3653" s="1152"/>
      <c r="AE3653" s="1153"/>
      <c r="AF3653" s="1153"/>
      <c r="AG3653" s="1153"/>
      <c r="AH3653" s="124"/>
      <c r="AI3653" s="124"/>
      <c r="AJ3653" s="124"/>
      <c r="AK3653" s="124"/>
      <c r="AL3653" s="1153"/>
      <c r="AM3653" s="124"/>
      <c r="AN3653" s="124"/>
      <c r="AO3653" s="1153"/>
      <c r="AP3653" s="1153"/>
      <c r="AQ3653" s="1153"/>
      <c r="AR3653" s="1154"/>
      <c r="AS3653" s="1154"/>
      <c r="AT3653" s="1154"/>
      <c r="AU3653" s="1154"/>
      <c r="AV3653" s="1154"/>
      <c r="AW3653" s="1154"/>
      <c r="AX3653" s="1154"/>
      <c r="AY3653" s="1154"/>
      <c r="AZ3653" s="1154"/>
      <c r="BA3653" s="1154"/>
      <c r="BB3653" s="1154"/>
    </row>
    <row r="3654" spans="2:54" ht="15" customHeight="1">
      <c r="B3654" s="1155"/>
      <c r="C3654" s="3016" t="s">
        <v>1134</v>
      </c>
      <c r="D3654" s="3016" t="s">
        <v>833</v>
      </c>
      <c r="E3654" s="1146" t="s">
        <v>1127</v>
      </c>
      <c r="F3654" s="1106"/>
      <c r="G3654" s="441" t="s">
        <v>93</v>
      </c>
      <c r="H3654" s="441" t="s">
        <v>1103</v>
      </c>
      <c r="I3654" s="441" t="s">
        <v>1128</v>
      </c>
      <c r="J3654" s="441" t="s">
        <v>112</v>
      </c>
      <c r="K3654" s="1111" t="s">
        <v>1134</v>
      </c>
      <c r="L3654" s="441" t="s">
        <v>1120</v>
      </c>
      <c r="M3654" s="441" t="str">
        <f t="shared" si="219"/>
        <v>&lt;INSERT CONNECTION POINT NAME&gt;</v>
      </c>
      <c r="N3654" s="1111" t="s">
        <v>1115</v>
      </c>
      <c r="O3654" s="1111" t="s">
        <v>833</v>
      </c>
      <c r="P3654" s="1111"/>
      <c r="Q3654" s="2892"/>
      <c r="R3654" s="2096"/>
      <c r="S3654" s="2870"/>
      <c r="T3654" s="2870"/>
      <c r="U3654" s="2870"/>
      <c r="V3654" s="2870"/>
      <c r="W3654" s="2870"/>
      <c r="X3654" s="2870"/>
      <c r="Y3654" s="2870"/>
      <c r="Z3654" s="2870"/>
      <c r="AA3654" s="2871"/>
      <c r="AB3654" s="1125"/>
      <c r="AC3654" s="1151"/>
      <c r="AD3654" s="1152"/>
      <c r="AE3654" s="1153"/>
      <c r="AF3654" s="1153"/>
      <c r="AG3654" s="1153"/>
      <c r="AH3654" s="124"/>
      <c r="AI3654" s="124"/>
      <c r="AJ3654" s="124"/>
      <c r="AK3654" s="124"/>
      <c r="AL3654" s="1153"/>
      <c r="AM3654" s="124"/>
      <c r="AN3654" s="124"/>
      <c r="AO3654" s="1153"/>
      <c r="AP3654" s="1153"/>
      <c r="AQ3654" s="1153"/>
      <c r="AR3654" s="1154"/>
      <c r="AS3654" s="1154"/>
      <c r="AT3654" s="1154"/>
      <c r="AU3654" s="1154"/>
      <c r="AV3654" s="1154"/>
      <c r="AW3654" s="1154"/>
      <c r="AX3654" s="1154"/>
      <c r="AY3654" s="1154"/>
      <c r="AZ3654" s="1154"/>
      <c r="BA3654" s="1154"/>
      <c r="BB3654" s="1154"/>
    </row>
    <row r="3655" spans="2:54" ht="15" customHeight="1">
      <c r="B3655" s="1155"/>
      <c r="C3655" s="3017"/>
      <c r="D3655" s="3017"/>
      <c r="E3655" s="1146" t="s">
        <v>1130</v>
      </c>
      <c r="F3655" s="1106"/>
      <c r="G3655" s="441" t="s">
        <v>93</v>
      </c>
      <c r="H3655" s="441" t="s">
        <v>1103</v>
      </c>
      <c r="I3655" s="441" t="s">
        <v>1131</v>
      </c>
      <c r="J3655" s="441" t="s">
        <v>112</v>
      </c>
      <c r="K3655" s="1111" t="s">
        <v>1134</v>
      </c>
      <c r="L3655" s="441" t="s">
        <v>1120</v>
      </c>
      <c r="M3655" s="441" t="str">
        <f t="shared" si="219"/>
        <v>&lt;INSERT CONNECTION POINT NAME&gt;</v>
      </c>
      <c r="N3655" s="1111" t="s">
        <v>1115</v>
      </c>
      <c r="O3655" s="1111" t="s">
        <v>833</v>
      </c>
      <c r="P3655" s="1111"/>
      <c r="Q3655" s="2892"/>
      <c r="R3655" s="2096"/>
      <c r="S3655" s="2870"/>
      <c r="T3655" s="2870"/>
      <c r="U3655" s="2870"/>
      <c r="V3655" s="2870"/>
      <c r="W3655" s="2870"/>
      <c r="X3655" s="2870"/>
      <c r="Y3655" s="2870"/>
      <c r="Z3655" s="2870"/>
      <c r="AA3655" s="2871"/>
      <c r="AB3655" s="1125"/>
      <c r="AC3655" s="1151"/>
      <c r="AD3655" s="1152"/>
      <c r="AE3655" s="1153"/>
      <c r="AF3655" s="1153"/>
      <c r="AG3655" s="1153"/>
      <c r="AH3655" s="124"/>
      <c r="AI3655" s="124"/>
      <c r="AJ3655" s="124"/>
      <c r="AK3655" s="124"/>
      <c r="AL3655" s="1153"/>
      <c r="AM3655" s="124"/>
      <c r="AN3655" s="124"/>
      <c r="AO3655" s="1153"/>
      <c r="AP3655" s="1153"/>
      <c r="AQ3655" s="1153"/>
      <c r="AR3655" s="1154"/>
      <c r="AS3655" s="1154"/>
      <c r="AT3655" s="1154"/>
      <c r="AU3655" s="1154"/>
      <c r="AV3655" s="1154"/>
      <c r="AW3655" s="1154"/>
      <c r="AX3655" s="1154"/>
      <c r="AY3655" s="1154"/>
      <c r="AZ3655" s="1154"/>
      <c r="BA3655" s="1154"/>
      <c r="BB3655" s="1154"/>
    </row>
    <row r="3656" spans="2:54" ht="15" customHeight="1">
      <c r="B3656" s="1155"/>
      <c r="C3656" s="3016" t="s">
        <v>1135</v>
      </c>
      <c r="D3656" s="3016" t="s">
        <v>833</v>
      </c>
      <c r="E3656" s="1146" t="s">
        <v>1127</v>
      </c>
      <c r="F3656" s="1106"/>
      <c r="G3656" s="441" t="s">
        <v>93</v>
      </c>
      <c r="H3656" s="441" t="s">
        <v>1103</v>
      </c>
      <c r="I3656" s="441" t="s">
        <v>1128</v>
      </c>
      <c r="J3656" s="441" t="s">
        <v>112</v>
      </c>
      <c r="K3656" s="1111" t="s">
        <v>1135</v>
      </c>
      <c r="L3656" s="441" t="s">
        <v>1120</v>
      </c>
      <c r="M3656" s="441" t="str">
        <f t="shared" si="219"/>
        <v>&lt;INSERT CONNECTION POINT NAME&gt;</v>
      </c>
      <c r="N3656" s="1111" t="s">
        <v>1106</v>
      </c>
      <c r="O3656" s="1111" t="s">
        <v>833</v>
      </c>
      <c r="P3656" s="1111"/>
      <c r="Q3656" s="2892"/>
      <c r="R3656" s="2096"/>
      <c r="S3656" s="2870"/>
      <c r="T3656" s="2870"/>
      <c r="U3656" s="2870"/>
      <c r="V3656" s="2870"/>
      <c r="W3656" s="2870"/>
      <c r="X3656" s="2870"/>
      <c r="Y3656" s="2870"/>
      <c r="Z3656" s="2870"/>
      <c r="AA3656" s="2871"/>
      <c r="AB3656" s="1125"/>
      <c r="AC3656" s="1151"/>
      <c r="AD3656" s="1152"/>
      <c r="AE3656" s="1153"/>
      <c r="AF3656" s="1153"/>
      <c r="AG3656" s="1153"/>
      <c r="AH3656" s="124"/>
      <c r="AI3656" s="124"/>
      <c r="AJ3656" s="124"/>
      <c r="AK3656" s="124"/>
      <c r="AL3656" s="1153"/>
      <c r="AM3656" s="124"/>
      <c r="AN3656" s="124"/>
      <c r="AO3656" s="1153"/>
      <c r="AP3656" s="1153"/>
      <c r="AQ3656" s="1153"/>
      <c r="AR3656" s="1154"/>
      <c r="AS3656" s="1154"/>
      <c r="AT3656" s="1154"/>
      <c r="AU3656" s="1154"/>
      <c r="AV3656" s="1154"/>
      <c r="AW3656" s="1154"/>
      <c r="AX3656" s="1154"/>
      <c r="AY3656" s="1154"/>
      <c r="AZ3656" s="1154"/>
      <c r="BA3656" s="1154"/>
      <c r="BB3656" s="1154"/>
    </row>
    <row r="3657" spans="2:54" ht="15" customHeight="1">
      <c r="B3657" s="1155"/>
      <c r="C3657" s="3017"/>
      <c r="D3657" s="3017"/>
      <c r="E3657" s="1146" t="s">
        <v>1130</v>
      </c>
      <c r="F3657" s="1106"/>
      <c r="G3657" s="441" t="s">
        <v>93</v>
      </c>
      <c r="H3657" s="441" t="s">
        <v>1103</v>
      </c>
      <c r="I3657" s="441" t="s">
        <v>1131</v>
      </c>
      <c r="J3657" s="441" t="s">
        <v>112</v>
      </c>
      <c r="K3657" s="1111" t="s">
        <v>1135</v>
      </c>
      <c r="L3657" s="441" t="s">
        <v>1120</v>
      </c>
      <c r="M3657" s="441" t="str">
        <f t="shared" si="219"/>
        <v>&lt;INSERT CONNECTION POINT NAME&gt;</v>
      </c>
      <c r="N3657" s="1111" t="s">
        <v>1106</v>
      </c>
      <c r="O3657" s="1111" t="s">
        <v>833</v>
      </c>
      <c r="P3657" s="1111"/>
      <c r="Q3657" s="2892"/>
      <c r="R3657" s="2096"/>
      <c r="S3657" s="2870"/>
      <c r="T3657" s="2870"/>
      <c r="U3657" s="2870"/>
      <c r="V3657" s="2870"/>
      <c r="W3657" s="2870"/>
      <c r="X3657" s="2870"/>
      <c r="Y3657" s="2870"/>
      <c r="Z3657" s="2870"/>
      <c r="AA3657" s="2871"/>
      <c r="AB3657" s="1125"/>
      <c r="AC3657" s="1151"/>
      <c r="AD3657" s="1152"/>
      <c r="AE3657" s="1153"/>
      <c r="AF3657" s="1153"/>
      <c r="AG3657" s="1153"/>
      <c r="AH3657" s="124"/>
      <c r="AI3657" s="124"/>
      <c r="AJ3657" s="124"/>
      <c r="AK3657" s="124"/>
      <c r="AL3657" s="1153"/>
      <c r="AM3657" s="124"/>
      <c r="AN3657" s="124"/>
      <c r="AO3657" s="1153"/>
      <c r="AP3657" s="1153"/>
      <c r="AQ3657" s="1153"/>
      <c r="AR3657" s="1154"/>
      <c r="AS3657" s="1154"/>
      <c r="AT3657" s="1154"/>
      <c r="AU3657" s="1154"/>
      <c r="AV3657" s="1154"/>
      <c r="AW3657" s="1154"/>
      <c r="AX3657" s="1154"/>
      <c r="AY3657" s="1154"/>
      <c r="AZ3657" s="1154"/>
      <c r="BA3657" s="1154"/>
      <c r="BB3657" s="1154"/>
    </row>
    <row r="3658" spans="2:54" ht="15" customHeight="1">
      <c r="B3658" s="1155"/>
      <c r="C3658" s="3016" t="s">
        <v>1135</v>
      </c>
      <c r="D3658" s="3016" t="s">
        <v>842</v>
      </c>
      <c r="E3658" s="1146" t="s">
        <v>1127</v>
      </c>
      <c r="F3658" s="1106"/>
      <c r="G3658" s="441" t="s">
        <v>93</v>
      </c>
      <c r="H3658" s="441" t="s">
        <v>1103</v>
      </c>
      <c r="I3658" s="441" t="s">
        <v>1128</v>
      </c>
      <c r="J3658" s="441" t="s">
        <v>112</v>
      </c>
      <c r="K3658" s="1111" t="s">
        <v>1135</v>
      </c>
      <c r="L3658" s="441" t="s">
        <v>1120</v>
      </c>
      <c r="M3658" s="441" t="str">
        <f t="shared" si="219"/>
        <v>&lt;INSERT CONNECTION POINT NAME&gt;</v>
      </c>
      <c r="N3658" s="1111" t="s">
        <v>1106</v>
      </c>
      <c r="O3658" s="1111" t="s">
        <v>842</v>
      </c>
      <c r="P3658" s="1111"/>
      <c r="Q3658" s="2892"/>
      <c r="R3658" s="2096"/>
      <c r="S3658" s="2870"/>
      <c r="T3658" s="2870"/>
      <c r="U3658" s="2870"/>
      <c r="V3658" s="2870"/>
      <c r="W3658" s="2870"/>
      <c r="X3658" s="2870"/>
      <c r="Y3658" s="2870"/>
      <c r="Z3658" s="2870"/>
      <c r="AA3658" s="2871"/>
      <c r="AB3658" s="1125"/>
      <c r="AC3658" s="1151"/>
      <c r="AD3658" s="1152"/>
      <c r="AE3658" s="1153"/>
      <c r="AF3658" s="1153"/>
      <c r="AG3658" s="1153"/>
      <c r="AH3658" s="124"/>
      <c r="AI3658" s="124"/>
      <c r="AJ3658" s="124"/>
      <c r="AK3658" s="124"/>
      <c r="AL3658" s="1153"/>
      <c r="AM3658" s="124"/>
      <c r="AN3658" s="124"/>
      <c r="AO3658" s="1153"/>
      <c r="AP3658" s="1153"/>
      <c r="AQ3658" s="1153"/>
      <c r="AR3658" s="1154"/>
      <c r="AS3658" s="1154"/>
      <c r="AT3658" s="1154"/>
      <c r="AU3658" s="1154"/>
      <c r="AV3658" s="1154"/>
      <c r="AW3658" s="1154"/>
      <c r="AX3658" s="1154"/>
      <c r="AY3658" s="1154"/>
      <c r="AZ3658" s="1154"/>
      <c r="BA3658" s="1154"/>
      <c r="BB3658" s="1154"/>
    </row>
    <row r="3659" spans="2:54" ht="15" customHeight="1">
      <c r="B3659" s="1155"/>
      <c r="C3659" s="3017"/>
      <c r="D3659" s="3017"/>
      <c r="E3659" s="1146" t="s">
        <v>1130</v>
      </c>
      <c r="F3659" s="1106"/>
      <c r="G3659" s="441" t="s">
        <v>93</v>
      </c>
      <c r="H3659" s="441" t="s">
        <v>1103</v>
      </c>
      <c r="I3659" s="441" t="s">
        <v>1131</v>
      </c>
      <c r="J3659" s="441" t="s">
        <v>112</v>
      </c>
      <c r="K3659" s="1111" t="s">
        <v>1135</v>
      </c>
      <c r="L3659" s="441" t="s">
        <v>1120</v>
      </c>
      <c r="M3659" s="441" t="str">
        <f t="shared" si="219"/>
        <v>&lt;INSERT CONNECTION POINT NAME&gt;</v>
      </c>
      <c r="N3659" s="1111" t="s">
        <v>1106</v>
      </c>
      <c r="O3659" s="1111" t="s">
        <v>842</v>
      </c>
      <c r="P3659" s="1111"/>
      <c r="Q3659" s="2892"/>
      <c r="R3659" s="2096"/>
      <c r="S3659" s="2870"/>
      <c r="T3659" s="2870"/>
      <c r="U3659" s="2870"/>
      <c r="V3659" s="2870"/>
      <c r="W3659" s="2870"/>
      <c r="X3659" s="2870"/>
      <c r="Y3659" s="2870"/>
      <c r="Z3659" s="2870"/>
      <c r="AA3659" s="2871"/>
      <c r="AB3659" s="1125"/>
      <c r="AC3659" s="1151"/>
      <c r="AD3659" s="1152"/>
      <c r="AE3659" s="1153"/>
      <c r="AF3659" s="1153"/>
      <c r="AG3659" s="1153"/>
      <c r="AH3659" s="124"/>
      <c r="AI3659" s="124"/>
      <c r="AJ3659" s="124"/>
      <c r="AK3659" s="124"/>
      <c r="AL3659" s="1153"/>
      <c r="AM3659" s="124"/>
      <c r="AN3659" s="124"/>
      <c r="AO3659" s="1153"/>
      <c r="AP3659" s="1153"/>
      <c r="AQ3659" s="1153"/>
      <c r="AR3659" s="1154"/>
      <c r="AS3659" s="1154"/>
      <c r="AT3659" s="1154"/>
      <c r="AU3659" s="1154"/>
      <c r="AV3659" s="1154"/>
      <c r="AW3659" s="1154"/>
      <c r="AX3659" s="1154"/>
      <c r="AY3659" s="1154"/>
      <c r="AZ3659" s="1154"/>
      <c r="BA3659" s="1154"/>
      <c r="BB3659" s="1154"/>
    </row>
    <row r="3660" spans="2:54" ht="15" customHeight="1">
      <c r="B3660" s="1155"/>
      <c r="C3660" s="3016" t="s">
        <v>1136</v>
      </c>
      <c r="D3660" s="3016" t="s">
        <v>833</v>
      </c>
      <c r="E3660" s="1146" t="s">
        <v>1127</v>
      </c>
      <c r="F3660" s="1106"/>
      <c r="G3660" s="441" t="s">
        <v>93</v>
      </c>
      <c r="H3660" s="441" t="s">
        <v>1103</v>
      </c>
      <c r="I3660" s="441" t="s">
        <v>1128</v>
      </c>
      <c r="J3660" s="441" t="s">
        <v>112</v>
      </c>
      <c r="K3660" s="1111" t="s">
        <v>1136</v>
      </c>
      <c r="L3660" s="441" t="s">
        <v>1120</v>
      </c>
      <c r="M3660" s="441" t="str">
        <f t="shared" si="219"/>
        <v>&lt;INSERT CONNECTION POINT NAME&gt;</v>
      </c>
      <c r="N3660" s="1111" t="s">
        <v>1106</v>
      </c>
      <c r="O3660" s="1111" t="s">
        <v>833</v>
      </c>
      <c r="P3660" s="1111"/>
      <c r="Q3660" s="2892"/>
      <c r="R3660" s="2096"/>
      <c r="S3660" s="2870"/>
      <c r="T3660" s="2870"/>
      <c r="U3660" s="2870"/>
      <c r="V3660" s="2870"/>
      <c r="W3660" s="2870"/>
      <c r="X3660" s="2870"/>
      <c r="Y3660" s="2870"/>
      <c r="Z3660" s="2870"/>
      <c r="AA3660" s="2871"/>
      <c r="AB3660" s="1125"/>
      <c r="AC3660" s="1151"/>
      <c r="AD3660" s="1152"/>
      <c r="AE3660" s="1153"/>
      <c r="AF3660" s="1153"/>
      <c r="AG3660" s="1153"/>
      <c r="AH3660" s="124"/>
      <c r="AI3660" s="124"/>
      <c r="AJ3660" s="124"/>
      <c r="AK3660" s="124"/>
      <c r="AL3660" s="1153"/>
      <c r="AM3660" s="124"/>
      <c r="AN3660" s="124"/>
      <c r="AO3660" s="1153"/>
      <c r="AP3660" s="1153"/>
      <c r="AQ3660" s="1153"/>
      <c r="AR3660" s="1154"/>
      <c r="AS3660" s="1154"/>
      <c r="AT3660" s="1154"/>
      <c r="AU3660" s="1154"/>
      <c r="AV3660" s="1154"/>
      <c r="AW3660" s="1154"/>
      <c r="AX3660" s="1154"/>
      <c r="AY3660" s="1154"/>
      <c r="AZ3660" s="1154"/>
      <c r="BA3660" s="1154"/>
      <c r="BB3660" s="1154"/>
    </row>
    <row r="3661" spans="2:54" ht="15" customHeight="1">
      <c r="B3661" s="1155"/>
      <c r="C3661" s="3017"/>
      <c r="D3661" s="3017"/>
      <c r="E3661" s="1146" t="s">
        <v>1130</v>
      </c>
      <c r="F3661" s="1106"/>
      <c r="G3661" s="441" t="s">
        <v>93</v>
      </c>
      <c r="H3661" s="441" t="s">
        <v>1103</v>
      </c>
      <c r="I3661" s="441" t="s">
        <v>1131</v>
      </c>
      <c r="J3661" s="441" t="s">
        <v>112</v>
      </c>
      <c r="K3661" s="1111" t="s">
        <v>1136</v>
      </c>
      <c r="L3661" s="441" t="s">
        <v>1120</v>
      </c>
      <c r="M3661" s="441" t="str">
        <f t="shared" ref="M3661:M3724" si="223">M3660</f>
        <v>&lt;INSERT CONNECTION POINT NAME&gt;</v>
      </c>
      <c r="N3661" s="1111" t="s">
        <v>1106</v>
      </c>
      <c r="O3661" s="1111" t="s">
        <v>833</v>
      </c>
      <c r="P3661" s="1111"/>
      <c r="Q3661" s="2100"/>
      <c r="R3661" s="2101"/>
      <c r="S3661" s="2102"/>
      <c r="T3661" s="2102"/>
      <c r="U3661" s="2102"/>
      <c r="V3661" s="2102"/>
      <c r="W3661" s="2102"/>
      <c r="X3661" s="2102"/>
      <c r="Y3661" s="2102"/>
      <c r="Z3661" s="2102"/>
      <c r="AA3661" s="2103"/>
      <c r="AB3661" s="1125"/>
      <c r="AC3661" s="1151"/>
      <c r="AD3661" s="1152"/>
      <c r="AE3661" s="1153"/>
      <c r="AF3661" s="1153"/>
      <c r="AG3661" s="1153"/>
      <c r="AH3661" s="124"/>
      <c r="AI3661" s="124"/>
      <c r="AJ3661" s="124"/>
      <c r="AK3661" s="124"/>
      <c r="AL3661" s="1153"/>
      <c r="AM3661" s="124"/>
      <c r="AN3661" s="124"/>
      <c r="AO3661" s="1153"/>
      <c r="AP3661" s="1153"/>
      <c r="AQ3661" s="1153"/>
      <c r="AR3661" s="1154"/>
      <c r="AS3661" s="1154"/>
      <c r="AT3661" s="1154"/>
      <c r="AU3661" s="1154"/>
      <c r="AV3661" s="1154"/>
      <c r="AW3661" s="1154"/>
      <c r="AX3661" s="1154"/>
      <c r="AY3661" s="1154"/>
      <c r="AZ3661" s="1154"/>
      <c r="BA3661" s="1154"/>
      <c r="BB3661" s="1154"/>
    </row>
    <row r="3662" spans="2:54" ht="15" customHeight="1">
      <c r="B3662" s="1155"/>
      <c r="C3662" s="3016" t="s">
        <v>1136</v>
      </c>
      <c r="D3662" s="3016" t="s">
        <v>842</v>
      </c>
      <c r="E3662" s="1146" t="s">
        <v>1127</v>
      </c>
      <c r="F3662" s="1106"/>
      <c r="G3662" s="441" t="s">
        <v>93</v>
      </c>
      <c r="H3662" s="441" t="s">
        <v>1103</v>
      </c>
      <c r="I3662" s="441" t="s">
        <v>1128</v>
      </c>
      <c r="J3662" s="441" t="s">
        <v>112</v>
      </c>
      <c r="K3662" s="1111" t="s">
        <v>1136</v>
      </c>
      <c r="L3662" s="441" t="s">
        <v>1120</v>
      </c>
      <c r="M3662" s="441" t="str">
        <f t="shared" si="223"/>
        <v>&lt;INSERT CONNECTION POINT NAME&gt;</v>
      </c>
      <c r="N3662" s="1111" t="s">
        <v>1106</v>
      </c>
      <c r="O3662" s="1111" t="s">
        <v>842</v>
      </c>
      <c r="P3662" s="1111"/>
      <c r="Q3662" s="2100"/>
      <c r="R3662" s="2101"/>
      <c r="S3662" s="2102"/>
      <c r="T3662" s="2102"/>
      <c r="U3662" s="2102"/>
      <c r="V3662" s="2102"/>
      <c r="W3662" s="2102"/>
      <c r="X3662" s="2102"/>
      <c r="Y3662" s="2102"/>
      <c r="Z3662" s="2102"/>
      <c r="AA3662" s="2103"/>
      <c r="AB3662" s="1125"/>
      <c r="AC3662" s="1151"/>
      <c r="AD3662" s="1152"/>
      <c r="AE3662" s="1153"/>
      <c r="AF3662" s="1153"/>
      <c r="AG3662" s="1153"/>
      <c r="AH3662" s="124"/>
      <c r="AI3662" s="124"/>
      <c r="AJ3662" s="124"/>
      <c r="AK3662" s="124"/>
      <c r="AL3662" s="1153"/>
      <c r="AM3662" s="124"/>
      <c r="AN3662" s="124"/>
      <c r="AO3662" s="1153"/>
      <c r="AP3662" s="1153"/>
      <c r="AQ3662" s="1153"/>
      <c r="AR3662" s="1154"/>
      <c r="AS3662" s="1154"/>
      <c r="AT3662" s="1154"/>
      <c r="AU3662" s="1154"/>
      <c r="AV3662" s="1154"/>
      <c r="AW3662" s="1154"/>
      <c r="AX3662" s="1154"/>
      <c r="AY3662" s="1154"/>
      <c r="AZ3662" s="1154"/>
      <c r="BA3662" s="1154"/>
      <c r="BB3662" s="1154"/>
    </row>
    <row r="3663" spans="2:54" ht="15" customHeight="1" thickBot="1">
      <c r="B3663" s="2872"/>
      <c r="C3663" s="3018"/>
      <c r="D3663" s="3018"/>
      <c r="E3663" s="2873" t="s">
        <v>1130</v>
      </c>
      <c r="F3663" s="1106"/>
      <c r="G3663" s="441" t="s">
        <v>93</v>
      </c>
      <c r="H3663" s="441" t="s">
        <v>1103</v>
      </c>
      <c r="I3663" s="441" t="s">
        <v>1131</v>
      </c>
      <c r="J3663" s="441" t="s">
        <v>112</v>
      </c>
      <c r="K3663" s="1111" t="s">
        <v>1136</v>
      </c>
      <c r="L3663" s="441" t="s">
        <v>1120</v>
      </c>
      <c r="M3663" s="441" t="str">
        <f t="shared" si="223"/>
        <v>&lt;INSERT CONNECTION POINT NAME&gt;</v>
      </c>
      <c r="N3663" s="1111" t="s">
        <v>1106</v>
      </c>
      <c r="O3663" s="1111" t="s">
        <v>842</v>
      </c>
      <c r="P3663" s="1111"/>
      <c r="Q3663" s="2893"/>
      <c r="R3663" s="2894"/>
      <c r="S3663" s="2877"/>
      <c r="T3663" s="2877"/>
      <c r="U3663" s="2877"/>
      <c r="V3663" s="2877"/>
      <c r="W3663" s="2877"/>
      <c r="X3663" s="2877"/>
      <c r="Y3663" s="2877"/>
      <c r="Z3663" s="2877"/>
      <c r="AA3663" s="2878"/>
      <c r="AB3663" s="1162"/>
      <c r="AC3663" s="1151"/>
      <c r="AD3663" s="1152"/>
      <c r="AE3663" s="1153"/>
      <c r="AF3663" s="1153"/>
      <c r="AG3663" s="1153"/>
      <c r="AH3663" s="124"/>
      <c r="AI3663" s="124"/>
      <c r="AJ3663" s="124"/>
      <c r="AK3663" s="124"/>
      <c r="AL3663" s="1153"/>
      <c r="AM3663" s="124"/>
      <c r="AN3663" s="124"/>
      <c r="AO3663" s="1153"/>
      <c r="AP3663" s="1153"/>
      <c r="AQ3663" s="1153"/>
      <c r="AR3663" s="1154"/>
      <c r="AS3663" s="1154"/>
      <c r="AT3663" s="1154"/>
      <c r="AU3663" s="1154"/>
      <c r="AV3663" s="1154"/>
      <c r="AW3663" s="1154"/>
      <c r="AX3663" s="1154"/>
      <c r="AY3663" s="1154"/>
      <c r="AZ3663" s="1154"/>
      <c r="BA3663" s="1154"/>
      <c r="BB3663" s="1154"/>
    </row>
    <row r="3664" spans="2:54" ht="15" customHeight="1">
      <c r="B3664" s="1145" t="s">
        <v>1125</v>
      </c>
      <c r="C3664" s="3019" t="s">
        <v>1126</v>
      </c>
      <c r="D3664" s="3019" t="s">
        <v>842</v>
      </c>
      <c r="E3664" s="1146" t="s">
        <v>1127</v>
      </c>
      <c r="F3664" s="1106"/>
      <c r="G3664" s="441" t="s">
        <v>93</v>
      </c>
      <c r="H3664" s="441" t="s">
        <v>1103</v>
      </c>
      <c r="I3664" s="441" t="s">
        <v>1128</v>
      </c>
      <c r="J3664" s="441" t="s">
        <v>112</v>
      </c>
      <c r="K3664" s="441" t="s">
        <v>1126</v>
      </c>
      <c r="L3664" s="441" t="s">
        <v>1120</v>
      </c>
      <c r="M3664" s="441" t="str">
        <f t="shared" ref="M3664" si="224">B3664</f>
        <v>&lt;INSERT CONNECTION POINT NAME&gt;</v>
      </c>
      <c r="N3664" s="441" t="s">
        <v>1129</v>
      </c>
      <c r="O3664" s="441" t="s">
        <v>842</v>
      </c>
      <c r="P3664" s="1111"/>
      <c r="Q3664" s="1147"/>
      <c r="R3664" s="1148"/>
      <c r="S3664" s="1149"/>
      <c r="T3664" s="1149"/>
      <c r="U3664" s="1149"/>
      <c r="V3664" s="1149"/>
      <c r="W3664" s="1149"/>
      <c r="X3664" s="1149"/>
      <c r="Y3664" s="1149"/>
      <c r="Z3664" s="1149"/>
      <c r="AA3664" s="1150"/>
      <c r="AB3664" s="1125"/>
      <c r="AC3664" s="1151"/>
      <c r="AD3664" s="1152"/>
      <c r="AE3664" s="1153"/>
      <c r="AF3664" s="1153"/>
      <c r="AG3664" s="1153"/>
      <c r="AH3664" s="124"/>
      <c r="AI3664" s="124"/>
      <c r="AJ3664" s="124"/>
      <c r="AK3664" s="124"/>
      <c r="AL3664" s="124"/>
      <c r="AM3664" s="124"/>
      <c r="AN3664" s="124"/>
      <c r="AO3664" s="124"/>
      <c r="AP3664" s="124"/>
      <c r="AQ3664" s="1153"/>
      <c r="AR3664" s="1154"/>
      <c r="AS3664" s="1154"/>
      <c r="AT3664" s="1154"/>
      <c r="AU3664" s="1154"/>
      <c r="AV3664" s="1154"/>
      <c r="AW3664" s="1154"/>
      <c r="AX3664" s="1154"/>
      <c r="AY3664" s="1154"/>
      <c r="AZ3664" s="1154"/>
      <c r="BA3664" s="1154"/>
      <c r="BB3664" s="1154"/>
    </row>
    <row r="3665" spans="2:54" ht="15" customHeight="1">
      <c r="B3665" s="1155"/>
      <c r="C3665" s="3017"/>
      <c r="D3665" s="3017"/>
      <c r="E3665" s="1146" t="s">
        <v>1130</v>
      </c>
      <c r="F3665" s="1106"/>
      <c r="G3665" s="441" t="s">
        <v>93</v>
      </c>
      <c r="H3665" s="441" t="s">
        <v>1103</v>
      </c>
      <c r="I3665" s="441" t="s">
        <v>1131</v>
      </c>
      <c r="J3665" s="441" t="s">
        <v>112</v>
      </c>
      <c r="K3665" s="441" t="s">
        <v>1126</v>
      </c>
      <c r="L3665" s="441" t="s">
        <v>1120</v>
      </c>
      <c r="M3665" s="441" t="str">
        <f t="shared" si="223"/>
        <v>&lt;INSERT CONNECTION POINT NAME&gt;</v>
      </c>
      <c r="N3665" s="441" t="s">
        <v>1129</v>
      </c>
      <c r="O3665" s="441" t="s">
        <v>842</v>
      </c>
      <c r="P3665" s="1111"/>
      <c r="Q3665" s="1156"/>
      <c r="R3665" s="1157"/>
      <c r="S3665" s="1158"/>
      <c r="T3665" s="1158"/>
      <c r="U3665" s="1158"/>
      <c r="V3665" s="1158"/>
      <c r="W3665" s="1158"/>
      <c r="X3665" s="1158"/>
      <c r="Y3665" s="1158"/>
      <c r="Z3665" s="1158"/>
      <c r="AA3665" s="1159"/>
      <c r="AB3665" s="1125"/>
      <c r="AC3665" s="1151"/>
      <c r="AD3665" s="1152"/>
      <c r="AE3665" s="1153"/>
      <c r="AF3665" s="1153"/>
      <c r="AG3665" s="1153"/>
      <c r="AH3665" s="124"/>
      <c r="AI3665" s="124"/>
      <c r="AJ3665" s="124"/>
      <c r="AK3665" s="124"/>
      <c r="AL3665" s="124"/>
      <c r="AM3665" s="124"/>
      <c r="AN3665" s="124"/>
      <c r="AO3665" s="124"/>
      <c r="AP3665" s="124"/>
      <c r="AQ3665" s="1153"/>
      <c r="AR3665" s="1154"/>
      <c r="AS3665" s="1154"/>
      <c r="AT3665" s="1154"/>
      <c r="AU3665" s="1154"/>
      <c r="AV3665" s="1154"/>
      <c r="AW3665" s="1154"/>
      <c r="AX3665" s="1154"/>
      <c r="AY3665" s="1154"/>
      <c r="AZ3665" s="1154"/>
      <c r="BA3665" s="1154"/>
      <c r="BB3665" s="1154"/>
    </row>
    <row r="3666" spans="2:54" ht="15" customHeight="1">
      <c r="B3666" s="1155"/>
      <c r="C3666" s="3016" t="s">
        <v>1132</v>
      </c>
      <c r="D3666" s="3016" t="s">
        <v>833</v>
      </c>
      <c r="E3666" s="1146" t="s">
        <v>1127</v>
      </c>
      <c r="F3666" s="1106"/>
      <c r="G3666" s="441" t="s">
        <v>93</v>
      </c>
      <c r="H3666" s="441" t="s">
        <v>1103</v>
      </c>
      <c r="I3666" s="441" t="s">
        <v>1128</v>
      </c>
      <c r="J3666" s="441" t="s">
        <v>112</v>
      </c>
      <c r="K3666" s="1111" t="s">
        <v>1132</v>
      </c>
      <c r="L3666" s="441" t="s">
        <v>1120</v>
      </c>
      <c r="M3666" s="441" t="str">
        <f t="shared" si="223"/>
        <v>&lt;INSERT CONNECTION POINT NAME&gt;</v>
      </c>
      <c r="N3666" s="1111" t="s">
        <v>1106</v>
      </c>
      <c r="O3666" s="1111" t="s">
        <v>833</v>
      </c>
      <c r="P3666" s="1111"/>
      <c r="Q3666" s="2850"/>
      <c r="R3666" s="2097"/>
      <c r="S3666" s="2851"/>
      <c r="T3666" s="2851"/>
      <c r="U3666" s="2851"/>
      <c r="V3666" s="2851"/>
      <c r="W3666" s="2852"/>
      <c r="X3666" s="2852"/>
      <c r="Y3666" s="2852"/>
      <c r="Z3666" s="2852"/>
      <c r="AA3666" s="2853"/>
      <c r="AB3666" s="1125"/>
      <c r="AC3666" s="1151"/>
      <c r="AD3666" s="1152"/>
      <c r="AE3666" s="1153"/>
      <c r="AF3666" s="1153"/>
      <c r="AG3666" s="1153"/>
      <c r="AH3666" s="124"/>
      <c r="AI3666" s="124"/>
      <c r="AJ3666" s="124"/>
      <c r="AK3666" s="124"/>
      <c r="AL3666" s="1153"/>
      <c r="AM3666" s="124"/>
      <c r="AN3666" s="124"/>
      <c r="AO3666" s="1153"/>
      <c r="AP3666" s="1153"/>
      <c r="AQ3666" s="1153"/>
      <c r="AR3666" s="1154"/>
      <c r="AS3666" s="1154"/>
      <c r="AT3666" s="1154"/>
      <c r="AU3666" s="1160"/>
      <c r="AV3666" s="1154"/>
      <c r="AW3666" s="1154"/>
      <c r="AX3666" s="1154"/>
      <c r="AY3666" s="1154"/>
      <c r="AZ3666" s="1154"/>
      <c r="BA3666" s="1154"/>
      <c r="BB3666" s="1154"/>
    </row>
    <row r="3667" spans="2:54" ht="15" customHeight="1">
      <c r="B3667" s="1155"/>
      <c r="C3667" s="3017"/>
      <c r="D3667" s="3017"/>
      <c r="E3667" s="1146" t="s">
        <v>1130</v>
      </c>
      <c r="F3667" s="1106"/>
      <c r="G3667" s="441" t="s">
        <v>93</v>
      </c>
      <c r="H3667" s="441" t="s">
        <v>1103</v>
      </c>
      <c r="I3667" s="441" t="s">
        <v>1131</v>
      </c>
      <c r="J3667" s="441" t="s">
        <v>112</v>
      </c>
      <c r="K3667" s="1111" t="s">
        <v>1132</v>
      </c>
      <c r="L3667" s="441" t="s">
        <v>1120</v>
      </c>
      <c r="M3667" s="441" t="str">
        <f t="shared" si="223"/>
        <v>&lt;INSERT CONNECTION POINT NAME&gt;</v>
      </c>
      <c r="N3667" s="1111" t="s">
        <v>1106</v>
      </c>
      <c r="O3667" s="1111" t="s">
        <v>833</v>
      </c>
      <c r="P3667" s="1111"/>
      <c r="Q3667" s="2850"/>
      <c r="R3667" s="2097"/>
      <c r="S3667" s="2851"/>
      <c r="T3667" s="2851"/>
      <c r="U3667" s="2851"/>
      <c r="V3667" s="2851"/>
      <c r="W3667" s="2852"/>
      <c r="X3667" s="2852"/>
      <c r="Y3667" s="2852"/>
      <c r="Z3667" s="2852"/>
      <c r="AA3667" s="2853"/>
      <c r="AB3667" s="1125"/>
      <c r="AC3667" s="1151"/>
      <c r="AD3667" s="1152"/>
      <c r="AE3667" s="1153"/>
      <c r="AF3667" s="1153"/>
      <c r="AG3667" s="1153"/>
      <c r="AH3667" s="124"/>
      <c r="AI3667" s="124"/>
      <c r="AJ3667" s="124"/>
      <c r="AK3667" s="124"/>
      <c r="AL3667" s="1153"/>
      <c r="AM3667" s="124"/>
      <c r="AN3667" s="124"/>
      <c r="AO3667" s="1153"/>
      <c r="AP3667" s="1153"/>
      <c r="AQ3667" s="1153"/>
      <c r="AR3667" s="1154"/>
      <c r="AS3667" s="1154"/>
      <c r="AT3667" s="1154"/>
      <c r="AU3667" s="1160"/>
      <c r="AV3667" s="1154"/>
      <c r="AW3667" s="1154"/>
      <c r="AX3667" s="1154"/>
      <c r="AY3667" s="1154"/>
      <c r="AZ3667" s="1154"/>
      <c r="BA3667" s="1154"/>
      <c r="BB3667" s="1154"/>
    </row>
    <row r="3668" spans="2:54" ht="15" customHeight="1">
      <c r="B3668" s="1155"/>
      <c r="C3668" s="3016" t="s">
        <v>1132</v>
      </c>
      <c r="D3668" s="3016" t="s">
        <v>842</v>
      </c>
      <c r="E3668" s="1146" t="s">
        <v>1127</v>
      </c>
      <c r="F3668" s="1106"/>
      <c r="G3668" s="441" t="s">
        <v>93</v>
      </c>
      <c r="H3668" s="441" t="s">
        <v>1103</v>
      </c>
      <c r="I3668" s="441" t="s">
        <v>1128</v>
      </c>
      <c r="J3668" s="441" t="s">
        <v>112</v>
      </c>
      <c r="K3668" s="1111" t="s">
        <v>1132</v>
      </c>
      <c r="L3668" s="441" t="s">
        <v>1120</v>
      </c>
      <c r="M3668" s="441" t="str">
        <f t="shared" si="223"/>
        <v>&lt;INSERT CONNECTION POINT NAME&gt;</v>
      </c>
      <c r="N3668" s="1111" t="s">
        <v>1106</v>
      </c>
      <c r="O3668" s="1112" t="s">
        <v>842</v>
      </c>
      <c r="P3668" s="1111"/>
      <c r="Q3668" s="2850"/>
      <c r="R3668" s="2097"/>
      <c r="S3668" s="2851"/>
      <c r="T3668" s="2851"/>
      <c r="U3668" s="2851"/>
      <c r="V3668" s="2851"/>
      <c r="W3668" s="2852"/>
      <c r="X3668" s="2852"/>
      <c r="Y3668" s="2852"/>
      <c r="Z3668" s="2852"/>
      <c r="AA3668" s="2853"/>
      <c r="AB3668" s="1125"/>
      <c r="AC3668" s="1151"/>
      <c r="AD3668" s="1152"/>
      <c r="AE3668" s="1153"/>
      <c r="AF3668" s="1153"/>
      <c r="AG3668" s="1153"/>
      <c r="AH3668" s="124"/>
      <c r="AI3668" s="124"/>
      <c r="AJ3668" s="124"/>
      <c r="AK3668" s="124"/>
      <c r="AL3668" s="1153"/>
      <c r="AM3668" s="124"/>
      <c r="AN3668" s="124"/>
      <c r="AO3668" s="1153"/>
      <c r="AP3668" s="1161"/>
      <c r="AQ3668" s="1153"/>
      <c r="AR3668" s="1154"/>
      <c r="AS3668" s="1154"/>
      <c r="AT3668" s="1154"/>
      <c r="AU3668" s="1160"/>
      <c r="AV3668" s="1154"/>
      <c r="AW3668" s="1154"/>
      <c r="AX3668" s="1154"/>
      <c r="AY3668" s="1154"/>
      <c r="AZ3668" s="1154"/>
      <c r="BA3668" s="1154"/>
      <c r="BB3668" s="1154"/>
    </row>
    <row r="3669" spans="2:54" ht="15" customHeight="1">
      <c r="B3669" s="1155"/>
      <c r="C3669" s="3017"/>
      <c r="D3669" s="3017"/>
      <c r="E3669" s="1146" t="s">
        <v>1130</v>
      </c>
      <c r="F3669" s="1106"/>
      <c r="G3669" s="441" t="s">
        <v>93</v>
      </c>
      <c r="H3669" s="441" t="s">
        <v>1103</v>
      </c>
      <c r="I3669" s="441" t="s">
        <v>1131</v>
      </c>
      <c r="J3669" s="441" t="s">
        <v>112</v>
      </c>
      <c r="K3669" s="1111" t="s">
        <v>1132</v>
      </c>
      <c r="L3669" s="441" t="s">
        <v>1120</v>
      </c>
      <c r="M3669" s="441" t="str">
        <f t="shared" si="223"/>
        <v>&lt;INSERT CONNECTION POINT NAME&gt;</v>
      </c>
      <c r="N3669" s="1111" t="s">
        <v>1106</v>
      </c>
      <c r="O3669" s="1112" t="s">
        <v>842</v>
      </c>
      <c r="P3669" s="1111"/>
      <c r="Q3669" s="2850"/>
      <c r="R3669" s="2097"/>
      <c r="S3669" s="2851"/>
      <c r="T3669" s="2851"/>
      <c r="U3669" s="2851"/>
      <c r="V3669" s="2851"/>
      <c r="W3669" s="2852"/>
      <c r="X3669" s="2852"/>
      <c r="Y3669" s="2852"/>
      <c r="Z3669" s="2852"/>
      <c r="AA3669" s="2853"/>
      <c r="AB3669" s="1125"/>
      <c r="AC3669" s="1151"/>
      <c r="AD3669" s="1152"/>
      <c r="AE3669" s="1153"/>
      <c r="AF3669" s="1153"/>
      <c r="AG3669" s="1153"/>
      <c r="AH3669" s="124"/>
      <c r="AI3669" s="124"/>
      <c r="AJ3669" s="124"/>
      <c r="AK3669" s="124"/>
      <c r="AL3669" s="1153"/>
      <c r="AM3669" s="124"/>
      <c r="AN3669" s="124"/>
      <c r="AO3669" s="1153"/>
      <c r="AP3669" s="1161"/>
      <c r="AQ3669" s="1153"/>
      <c r="AR3669" s="1154"/>
      <c r="AS3669" s="1154"/>
      <c r="AT3669" s="1154"/>
      <c r="AU3669" s="1160"/>
      <c r="AV3669" s="1154"/>
      <c r="AW3669" s="1154"/>
      <c r="AX3669" s="1154"/>
      <c r="AY3669" s="1154"/>
      <c r="AZ3669" s="1154"/>
      <c r="BA3669" s="1154"/>
      <c r="BB3669" s="1154"/>
    </row>
    <row r="3670" spans="2:54" ht="15" customHeight="1">
      <c r="B3670" s="1155"/>
      <c r="C3670" s="3016" t="s">
        <v>1133</v>
      </c>
      <c r="D3670" s="3016"/>
      <c r="E3670" s="1146" t="s">
        <v>1127</v>
      </c>
      <c r="F3670" s="1106"/>
      <c r="G3670" s="441" t="s">
        <v>93</v>
      </c>
      <c r="H3670" s="441" t="s">
        <v>1103</v>
      </c>
      <c r="I3670" s="441" t="s">
        <v>1128</v>
      </c>
      <c r="J3670" s="441" t="s">
        <v>112</v>
      </c>
      <c r="K3670" s="1111" t="s">
        <v>1133</v>
      </c>
      <c r="L3670" s="441" t="s">
        <v>1120</v>
      </c>
      <c r="M3670" s="441" t="str">
        <f t="shared" si="223"/>
        <v>&lt;INSERT CONNECTION POINT NAME&gt;</v>
      </c>
      <c r="N3670" s="1111" t="s">
        <v>1108</v>
      </c>
      <c r="O3670" s="1111" t="s">
        <v>1109</v>
      </c>
      <c r="P3670" s="1111"/>
      <c r="Q3670" s="2856"/>
      <c r="R3670" s="2098"/>
      <c r="S3670" s="2858"/>
      <c r="T3670" s="2858"/>
      <c r="U3670" s="2858"/>
      <c r="V3670" s="2858"/>
      <c r="W3670" s="2859"/>
      <c r="X3670" s="2859"/>
      <c r="Y3670" s="2859"/>
      <c r="Z3670" s="2859"/>
      <c r="AA3670" s="2860"/>
      <c r="AB3670" s="1125"/>
      <c r="AC3670" s="1151"/>
      <c r="AD3670" s="1152"/>
      <c r="AE3670" s="1153"/>
      <c r="AF3670" s="1153"/>
      <c r="AG3670" s="1153"/>
      <c r="AH3670" s="124"/>
      <c r="AI3670" s="124"/>
      <c r="AJ3670" s="124"/>
      <c r="AK3670" s="124"/>
      <c r="AL3670" s="1153"/>
      <c r="AM3670" s="124"/>
      <c r="AN3670" s="124"/>
      <c r="AO3670" s="1153"/>
      <c r="AP3670" s="1153"/>
      <c r="AQ3670" s="1153"/>
      <c r="AR3670" s="1154"/>
      <c r="AS3670" s="1154"/>
      <c r="AT3670" s="1154"/>
      <c r="AU3670" s="1154"/>
      <c r="AV3670" s="1154"/>
      <c r="AW3670" s="1154"/>
      <c r="AX3670" s="1154"/>
      <c r="AY3670" s="1154"/>
      <c r="AZ3670" s="1154"/>
      <c r="BA3670" s="1154"/>
      <c r="BB3670" s="1154"/>
    </row>
    <row r="3671" spans="2:54" ht="15" customHeight="1">
      <c r="B3671" s="1155"/>
      <c r="C3671" s="3017"/>
      <c r="D3671" s="3017"/>
      <c r="E3671" s="1146" t="s">
        <v>1130</v>
      </c>
      <c r="F3671" s="1106"/>
      <c r="G3671" s="441" t="s">
        <v>93</v>
      </c>
      <c r="H3671" s="441" t="s">
        <v>1103</v>
      </c>
      <c r="I3671" s="441" t="s">
        <v>1131</v>
      </c>
      <c r="J3671" s="441" t="s">
        <v>112</v>
      </c>
      <c r="K3671" s="1111" t="s">
        <v>1133</v>
      </c>
      <c r="L3671" s="441" t="s">
        <v>1120</v>
      </c>
      <c r="M3671" s="441" t="str">
        <f t="shared" si="223"/>
        <v>&lt;INSERT CONNECTION POINT NAME&gt;</v>
      </c>
      <c r="N3671" s="1111" t="s">
        <v>1108</v>
      </c>
      <c r="O3671" s="1111" t="s">
        <v>1109</v>
      </c>
      <c r="P3671" s="1111"/>
      <c r="Q3671" s="2856"/>
      <c r="R3671" s="2098"/>
      <c r="S3671" s="2858"/>
      <c r="T3671" s="2858"/>
      <c r="U3671" s="2858"/>
      <c r="V3671" s="2858"/>
      <c r="W3671" s="2859"/>
      <c r="X3671" s="2859"/>
      <c r="Y3671" s="2859"/>
      <c r="Z3671" s="2859"/>
      <c r="AA3671" s="2860"/>
      <c r="AB3671" s="1125"/>
      <c r="AC3671" s="1151"/>
      <c r="AD3671" s="1152"/>
      <c r="AE3671" s="1153"/>
      <c r="AF3671" s="1153"/>
      <c r="AG3671" s="1153"/>
      <c r="AH3671" s="124"/>
      <c r="AI3671" s="124"/>
      <c r="AJ3671" s="124"/>
      <c r="AK3671" s="124"/>
      <c r="AL3671" s="1153"/>
      <c r="AM3671" s="124"/>
      <c r="AN3671" s="124"/>
      <c r="AO3671" s="1153"/>
      <c r="AP3671" s="1153"/>
      <c r="AQ3671" s="1153"/>
      <c r="AR3671" s="1154"/>
      <c r="AS3671" s="1154"/>
      <c r="AT3671" s="1154"/>
      <c r="AU3671" s="1154"/>
      <c r="AV3671" s="1154"/>
      <c r="AW3671" s="1154"/>
      <c r="AX3671" s="1154"/>
      <c r="AY3671" s="1154"/>
      <c r="AZ3671" s="1154"/>
      <c r="BA3671" s="1154"/>
      <c r="BB3671" s="1154"/>
    </row>
    <row r="3672" spans="2:54" ht="15" customHeight="1">
      <c r="B3672" s="1155"/>
      <c r="C3672" s="3016" t="s">
        <v>1110</v>
      </c>
      <c r="D3672" s="3016"/>
      <c r="E3672" s="1146" t="s">
        <v>1127</v>
      </c>
      <c r="F3672" s="1106"/>
      <c r="G3672" s="441" t="s">
        <v>93</v>
      </c>
      <c r="H3672" s="441" t="s">
        <v>1103</v>
      </c>
      <c r="I3672" s="441" t="s">
        <v>1128</v>
      </c>
      <c r="J3672" s="441" t="s">
        <v>112</v>
      </c>
      <c r="K3672" s="1111" t="s">
        <v>1110</v>
      </c>
      <c r="L3672" s="441" t="s">
        <v>1120</v>
      </c>
      <c r="M3672" s="441" t="str">
        <f t="shared" si="223"/>
        <v>&lt;INSERT CONNECTION POINT NAME&gt;</v>
      </c>
      <c r="N3672" s="1111" t="s">
        <v>1111</v>
      </c>
      <c r="O3672" s="1112">
        <v>0</v>
      </c>
      <c r="P3672" s="1111"/>
      <c r="Q3672" s="2890"/>
      <c r="R3672" s="2093"/>
      <c r="S3672" s="2883"/>
      <c r="T3672" s="2883"/>
      <c r="U3672" s="2883"/>
      <c r="V3672" s="2883"/>
      <c r="W3672" s="2863"/>
      <c r="X3672" s="2863"/>
      <c r="Y3672" s="2863"/>
      <c r="Z3672" s="2863"/>
      <c r="AA3672" s="2864"/>
      <c r="AB3672" s="1125"/>
      <c r="AC3672" s="1151"/>
      <c r="AD3672" s="1152"/>
      <c r="AE3672" s="1153"/>
      <c r="AF3672" s="1153"/>
      <c r="AG3672" s="1153"/>
      <c r="AH3672" s="124"/>
      <c r="AI3672" s="124"/>
      <c r="AJ3672" s="124"/>
      <c r="AK3672" s="124"/>
      <c r="AL3672" s="1153"/>
      <c r="AM3672" s="124"/>
      <c r="AN3672" s="124"/>
      <c r="AO3672" s="1153"/>
      <c r="AP3672" s="1161"/>
      <c r="AQ3672" s="1153"/>
      <c r="AR3672" s="1154"/>
      <c r="AS3672" s="1154"/>
      <c r="AT3672" s="1154"/>
      <c r="AU3672" s="1154"/>
      <c r="AV3672" s="1154"/>
      <c r="AW3672" s="1154"/>
      <c r="AX3672" s="1154"/>
      <c r="AY3672" s="1154"/>
      <c r="AZ3672" s="1154"/>
      <c r="BA3672" s="1154"/>
      <c r="BB3672" s="1154"/>
    </row>
    <row r="3673" spans="2:54" ht="15" customHeight="1">
      <c r="B3673" s="1155"/>
      <c r="C3673" s="3017"/>
      <c r="D3673" s="3017"/>
      <c r="E3673" s="1146" t="s">
        <v>1130</v>
      </c>
      <c r="F3673" s="1106"/>
      <c r="G3673" s="441" t="s">
        <v>93</v>
      </c>
      <c r="H3673" s="441" t="s">
        <v>1103</v>
      </c>
      <c r="I3673" s="441" t="s">
        <v>1131</v>
      </c>
      <c r="J3673" s="441" t="s">
        <v>112</v>
      </c>
      <c r="K3673" s="1111" t="s">
        <v>1110</v>
      </c>
      <c r="L3673" s="441" t="s">
        <v>1120</v>
      </c>
      <c r="M3673" s="441" t="str">
        <f t="shared" si="223"/>
        <v>&lt;INSERT CONNECTION POINT NAME&gt;</v>
      </c>
      <c r="N3673" s="1111" t="s">
        <v>1111</v>
      </c>
      <c r="O3673" s="1112">
        <v>0</v>
      </c>
      <c r="P3673" s="1111"/>
      <c r="Q3673" s="2890"/>
      <c r="R3673" s="2093"/>
      <c r="S3673" s="2883"/>
      <c r="T3673" s="2883"/>
      <c r="U3673" s="2883"/>
      <c r="V3673" s="2883"/>
      <c r="W3673" s="2863"/>
      <c r="X3673" s="2863"/>
      <c r="Y3673" s="2863"/>
      <c r="Z3673" s="2863"/>
      <c r="AA3673" s="2864"/>
      <c r="AB3673" s="1125"/>
      <c r="AC3673" s="1151"/>
      <c r="AD3673" s="1152"/>
      <c r="AE3673" s="1153"/>
      <c r="AF3673" s="1153"/>
      <c r="AG3673" s="1153"/>
      <c r="AH3673" s="124"/>
      <c r="AI3673" s="124"/>
      <c r="AJ3673" s="124"/>
      <c r="AK3673" s="124"/>
      <c r="AL3673" s="1153"/>
      <c r="AM3673" s="124"/>
      <c r="AN3673" s="124"/>
      <c r="AO3673" s="1153"/>
      <c r="AP3673" s="1161"/>
      <c r="AQ3673" s="1153"/>
      <c r="AR3673" s="1154"/>
      <c r="AS3673" s="1154"/>
      <c r="AT3673" s="1154"/>
      <c r="AU3673" s="1154"/>
      <c r="AV3673" s="1154"/>
      <c r="AW3673" s="1154"/>
      <c r="AX3673" s="1154"/>
      <c r="AY3673" s="1154"/>
      <c r="AZ3673" s="1154"/>
      <c r="BA3673" s="1154"/>
      <c r="BB3673" s="1154"/>
    </row>
    <row r="3674" spans="2:54" ht="15" customHeight="1">
      <c r="B3674" s="1155"/>
      <c r="C3674" s="3016" t="s">
        <v>1112</v>
      </c>
      <c r="D3674" s="3016"/>
      <c r="E3674" s="1146" t="s">
        <v>1127</v>
      </c>
      <c r="F3674" s="1106"/>
      <c r="G3674" s="441" t="s">
        <v>93</v>
      </c>
      <c r="H3674" s="441" t="s">
        <v>1103</v>
      </c>
      <c r="I3674" s="441" t="s">
        <v>1128</v>
      </c>
      <c r="J3674" s="441" t="s">
        <v>112</v>
      </c>
      <c r="K3674" s="1111" t="s">
        <v>1112</v>
      </c>
      <c r="L3674" s="441" t="s">
        <v>1120</v>
      </c>
      <c r="M3674" s="441" t="str">
        <f t="shared" si="223"/>
        <v>&lt;INSERT CONNECTION POINT NAME&gt;</v>
      </c>
      <c r="N3674" s="1111" t="s">
        <v>1113</v>
      </c>
      <c r="O3674" s="1111" t="s">
        <v>1113</v>
      </c>
      <c r="P3674" s="1111"/>
      <c r="Q3674" s="2891"/>
      <c r="R3674" s="2866"/>
      <c r="S3674" s="2866"/>
      <c r="T3674" s="2866"/>
      <c r="U3674" s="2866"/>
      <c r="V3674" s="2866"/>
      <c r="W3674" s="2866"/>
      <c r="X3674" s="2866"/>
      <c r="Y3674" s="2866"/>
      <c r="Z3674" s="2866"/>
      <c r="AA3674" s="2099"/>
      <c r="AB3674" s="1125"/>
      <c r="AC3674" s="1151"/>
      <c r="AD3674" s="1152"/>
      <c r="AE3674" s="1153"/>
      <c r="AF3674" s="1153"/>
      <c r="AG3674" s="1153"/>
      <c r="AH3674" s="124"/>
      <c r="AI3674" s="124"/>
      <c r="AJ3674" s="124"/>
      <c r="AK3674" s="124"/>
      <c r="AL3674" s="1153"/>
      <c r="AM3674" s="124"/>
      <c r="AN3674" s="124"/>
      <c r="AO3674" s="1153"/>
      <c r="AP3674" s="1153"/>
      <c r="AQ3674" s="1153"/>
      <c r="AR3674" s="1154"/>
      <c r="AS3674" s="1154"/>
      <c r="AT3674" s="1154"/>
      <c r="AU3674" s="1154"/>
      <c r="AV3674" s="1154"/>
      <c r="AW3674" s="1154"/>
      <c r="AX3674" s="1154"/>
      <c r="AY3674" s="1154"/>
      <c r="AZ3674" s="1154"/>
      <c r="BA3674" s="1154"/>
      <c r="BB3674" s="1154"/>
    </row>
    <row r="3675" spans="2:54" ht="15" customHeight="1">
      <c r="B3675" s="1155"/>
      <c r="C3675" s="3017"/>
      <c r="D3675" s="3017"/>
      <c r="E3675" s="1146" t="s">
        <v>1130</v>
      </c>
      <c r="F3675" s="1106"/>
      <c r="G3675" s="441" t="s">
        <v>93</v>
      </c>
      <c r="H3675" s="441" t="s">
        <v>1103</v>
      </c>
      <c r="I3675" s="441" t="s">
        <v>1131</v>
      </c>
      <c r="J3675" s="441" t="s">
        <v>112</v>
      </c>
      <c r="K3675" s="1111" t="s">
        <v>1112</v>
      </c>
      <c r="L3675" s="441" t="s">
        <v>1120</v>
      </c>
      <c r="M3675" s="441" t="str">
        <f t="shared" si="223"/>
        <v>&lt;INSERT CONNECTION POINT NAME&gt;</v>
      </c>
      <c r="N3675" s="1111" t="s">
        <v>1113</v>
      </c>
      <c r="O3675" s="1111" t="s">
        <v>1113</v>
      </c>
      <c r="P3675" s="1111"/>
      <c r="Q3675" s="2891"/>
      <c r="R3675" s="2866"/>
      <c r="S3675" s="2866"/>
      <c r="T3675" s="2866"/>
      <c r="U3675" s="2866"/>
      <c r="V3675" s="2866"/>
      <c r="W3675" s="2866"/>
      <c r="X3675" s="2866"/>
      <c r="Y3675" s="2866"/>
      <c r="Z3675" s="2866"/>
      <c r="AA3675" s="2099"/>
      <c r="AB3675" s="1125"/>
      <c r="AC3675" s="1151"/>
      <c r="AD3675" s="1152"/>
      <c r="AE3675" s="1153"/>
      <c r="AF3675" s="1153"/>
      <c r="AG3675" s="1153"/>
      <c r="AH3675" s="124"/>
      <c r="AI3675" s="124"/>
      <c r="AJ3675" s="124"/>
      <c r="AK3675" s="124"/>
      <c r="AL3675" s="1153"/>
      <c r="AM3675" s="124"/>
      <c r="AN3675" s="124"/>
      <c r="AO3675" s="1153"/>
      <c r="AP3675" s="1153"/>
      <c r="AQ3675" s="1153"/>
      <c r="AR3675" s="1154"/>
      <c r="AS3675" s="1154"/>
      <c r="AT3675" s="1154"/>
      <c r="AU3675" s="1154"/>
      <c r="AV3675" s="1154"/>
      <c r="AW3675" s="1154"/>
      <c r="AX3675" s="1154"/>
      <c r="AY3675" s="1154"/>
      <c r="AZ3675" s="1154"/>
      <c r="BA3675" s="1154"/>
      <c r="BB3675" s="1154"/>
    </row>
    <row r="3676" spans="2:54" ht="15" customHeight="1">
      <c r="B3676" s="1155"/>
      <c r="C3676" s="3016" t="s">
        <v>1134</v>
      </c>
      <c r="D3676" s="3016" t="s">
        <v>833</v>
      </c>
      <c r="E3676" s="1146" t="s">
        <v>1127</v>
      </c>
      <c r="F3676" s="1106"/>
      <c r="G3676" s="441" t="s">
        <v>93</v>
      </c>
      <c r="H3676" s="441" t="s">
        <v>1103</v>
      </c>
      <c r="I3676" s="441" t="s">
        <v>1128</v>
      </c>
      <c r="J3676" s="441" t="s">
        <v>112</v>
      </c>
      <c r="K3676" s="1111" t="s">
        <v>1134</v>
      </c>
      <c r="L3676" s="441" t="s">
        <v>1120</v>
      </c>
      <c r="M3676" s="441" t="str">
        <f t="shared" si="223"/>
        <v>&lt;INSERT CONNECTION POINT NAME&gt;</v>
      </c>
      <c r="N3676" s="1111" t="s">
        <v>1115</v>
      </c>
      <c r="O3676" s="1111" t="s">
        <v>833</v>
      </c>
      <c r="P3676" s="1111"/>
      <c r="Q3676" s="2892"/>
      <c r="R3676" s="2096"/>
      <c r="S3676" s="2870"/>
      <c r="T3676" s="2870"/>
      <c r="U3676" s="2870"/>
      <c r="V3676" s="2870"/>
      <c r="W3676" s="2870"/>
      <c r="X3676" s="2870"/>
      <c r="Y3676" s="2870"/>
      <c r="Z3676" s="2870"/>
      <c r="AA3676" s="2871"/>
      <c r="AB3676" s="1125"/>
      <c r="AC3676" s="1151"/>
      <c r="AD3676" s="1152"/>
      <c r="AE3676" s="1153"/>
      <c r="AF3676" s="1153"/>
      <c r="AG3676" s="1153"/>
      <c r="AH3676" s="124"/>
      <c r="AI3676" s="124"/>
      <c r="AJ3676" s="124"/>
      <c r="AK3676" s="124"/>
      <c r="AL3676" s="1153"/>
      <c r="AM3676" s="124"/>
      <c r="AN3676" s="124"/>
      <c r="AO3676" s="1153"/>
      <c r="AP3676" s="1153"/>
      <c r="AQ3676" s="1153"/>
      <c r="AR3676" s="1154"/>
      <c r="AS3676" s="1154"/>
      <c r="AT3676" s="1154"/>
      <c r="AU3676" s="1154"/>
      <c r="AV3676" s="1154"/>
      <c r="AW3676" s="1154"/>
      <c r="AX3676" s="1154"/>
      <c r="AY3676" s="1154"/>
      <c r="AZ3676" s="1154"/>
      <c r="BA3676" s="1154"/>
      <c r="BB3676" s="1154"/>
    </row>
    <row r="3677" spans="2:54" ht="15" customHeight="1">
      <c r="B3677" s="1155"/>
      <c r="C3677" s="3017"/>
      <c r="D3677" s="3017"/>
      <c r="E3677" s="1146" t="s">
        <v>1130</v>
      </c>
      <c r="F3677" s="1106"/>
      <c r="G3677" s="441" t="s">
        <v>93</v>
      </c>
      <c r="H3677" s="441" t="s">
        <v>1103</v>
      </c>
      <c r="I3677" s="441" t="s">
        <v>1131</v>
      </c>
      <c r="J3677" s="441" t="s">
        <v>112</v>
      </c>
      <c r="K3677" s="1111" t="s">
        <v>1134</v>
      </c>
      <c r="L3677" s="441" t="s">
        <v>1120</v>
      </c>
      <c r="M3677" s="441" t="str">
        <f t="shared" si="223"/>
        <v>&lt;INSERT CONNECTION POINT NAME&gt;</v>
      </c>
      <c r="N3677" s="1111" t="s">
        <v>1115</v>
      </c>
      <c r="O3677" s="1111" t="s">
        <v>833</v>
      </c>
      <c r="P3677" s="1111"/>
      <c r="Q3677" s="2892"/>
      <c r="R3677" s="2096"/>
      <c r="S3677" s="2870"/>
      <c r="T3677" s="2870"/>
      <c r="U3677" s="2870"/>
      <c r="V3677" s="2870"/>
      <c r="W3677" s="2870"/>
      <c r="X3677" s="2870"/>
      <c r="Y3677" s="2870"/>
      <c r="Z3677" s="2870"/>
      <c r="AA3677" s="2871"/>
      <c r="AB3677" s="1125"/>
      <c r="AC3677" s="1151"/>
      <c r="AD3677" s="1152"/>
      <c r="AE3677" s="1153"/>
      <c r="AF3677" s="1153"/>
      <c r="AG3677" s="1153"/>
      <c r="AH3677" s="124"/>
      <c r="AI3677" s="124"/>
      <c r="AJ3677" s="124"/>
      <c r="AK3677" s="124"/>
      <c r="AL3677" s="1153"/>
      <c r="AM3677" s="124"/>
      <c r="AN3677" s="124"/>
      <c r="AO3677" s="1153"/>
      <c r="AP3677" s="1153"/>
      <c r="AQ3677" s="1153"/>
      <c r="AR3677" s="1154"/>
      <c r="AS3677" s="1154"/>
      <c r="AT3677" s="1154"/>
      <c r="AU3677" s="1154"/>
      <c r="AV3677" s="1154"/>
      <c r="AW3677" s="1154"/>
      <c r="AX3677" s="1154"/>
      <c r="AY3677" s="1154"/>
      <c r="AZ3677" s="1154"/>
      <c r="BA3677" s="1154"/>
      <c r="BB3677" s="1154"/>
    </row>
    <row r="3678" spans="2:54" ht="15" customHeight="1">
      <c r="B3678" s="1155"/>
      <c r="C3678" s="3016" t="s">
        <v>1135</v>
      </c>
      <c r="D3678" s="3016" t="s">
        <v>833</v>
      </c>
      <c r="E3678" s="1146" t="s">
        <v>1127</v>
      </c>
      <c r="F3678" s="1106"/>
      <c r="G3678" s="441" t="s">
        <v>93</v>
      </c>
      <c r="H3678" s="441" t="s">
        <v>1103</v>
      </c>
      <c r="I3678" s="441" t="s">
        <v>1128</v>
      </c>
      <c r="J3678" s="441" t="s">
        <v>112</v>
      </c>
      <c r="K3678" s="1111" t="s">
        <v>1135</v>
      </c>
      <c r="L3678" s="441" t="s">
        <v>1120</v>
      </c>
      <c r="M3678" s="441" t="str">
        <f t="shared" si="223"/>
        <v>&lt;INSERT CONNECTION POINT NAME&gt;</v>
      </c>
      <c r="N3678" s="1111" t="s">
        <v>1106</v>
      </c>
      <c r="O3678" s="1111" t="s">
        <v>833</v>
      </c>
      <c r="P3678" s="1111"/>
      <c r="Q3678" s="2892"/>
      <c r="R3678" s="2096"/>
      <c r="S3678" s="2870"/>
      <c r="T3678" s="2870"/>
      <c r="U3678" s="2870"/>
      <c r="V3678" s="2870"/>
      <c r="W3678" s="2870"/>
      <c r="X3678" s="2870"/>
      <c r="Y3678" s="2870"/>
      <c r="Z3678" s="2870"/>
      <c r="AA3678" s="2871"/>
      <c r="AB3678" s="1125"/>
      <c r="AC3678" s="1151"/>
      <c r="AD3678" s="1152"/>
      <c r="AE3678" s="1153"/>
      <c r="AF3678" s="1153"/>
      <c r="AG3678" s="1153"/>
      <c r="AH3678" s="124"/>
      <c r="AI3678" s="124"/>
      <c r="AJ3678" s="124"/>
      <c r="AK3678" s="124"/>
      <c r="AL3678" s="1153"/>
      <c r="AM3678" s="124"/>
      <c r="AN3678" s="124"/>
      <c r="AO3678" s="1153"/>
      <c r="AP3678" s="1153"/>
      <c r="AQ3678" s="1153"/>
      <c r="AR3678" s="1154"/>
      <c r="AS3678" s="1154"/>
      <c r="AT3678" s="1154"/>
      <c r="AU3678" s="1154"/>
      <c r="AV3678" s="1154"/>
      <c r="AW3678" s="1154"/>
      <c r="AX3678" s="1154"/>
      <c r="AY3678" s="1154"/>
      <c r="AZ3678" s="1154"/>
      <c r="BA3678" s="1154"/>
      <c r="BB3678" s="1154"/>
    </row>
    <row r="3679" spans="2:54" ht="15" customHeight="1">
      <c r="B3679" s="1155"/>
      <c r="C3679" s="3017"/>
      <c r="D3679" s="3017"/>
      <c r="E3679" s="1146" t="s">
        <v>1130</v>
      </c>
      <c r="F3679" s="1106"/>
      <c r="G3679" s="441" t="s">
        <v>93</v>
      </c>
      <c r="H3679" s="441" t="s">
        <v>1103</v>
      </c>
      <c r="I3679" s="441" t="s">
        <v>1131</v>
      </c>
      <c r="J3679" s="441" t="s">
        <v>112</v>
      </c>
      <c r="K3679" s="1111" t="s">
        <v>1135</v>
      </c>
      <c r="L3679" s="441" t="s">
        <v>1120</v>
      </c>
      <c r="M3679" s="441" t="str">
        <f t="shared" si="223"/>
        <v>&lt;INSERT CONNECTION POINT NAME&gt;</v>
      </c>
      <c r="N3679" s="1111" t="s">
        <v>1106</v>
      </c>
      <c r="O3679" s="1111" t="s">
        <v>833</v>
      </c>
      <c r="P3679" s="1111"/>
      <c r="Q3679" s="2892"/>
      <c r="R3679" s="2096"/>
      <c r="S3679" s="2870"/>
      <c r="T3679" s="2870"/>
      <c r="U3679" s="2870"/>
      <c r="V3679" s="2870"/>
      <c r="W3679" s="2870"/>
      <c r="X3679" s="2870"/>
      <c r="Y3679" s="2870"/>
      <c r="Z3679" s="2870"/>
      <c r="AA3679" s="2871"/>
      <c r="AB3679" s="1125"/>
      <c r="AC3679" s="1151"/>
      <c r="AD3679" s="1152"/>
      <c r="AE3679" s="1153"/>
      <c r="AF3679" s="1153"/>
      <c r="AG3679" s="1153"/>
      <c r="AH3679" s="124"/>
      <c r="AI3679" s="124"/>
      <c r="AJ3679" s="124"/>
      <c r="AK3679" s="124"/>
      <c r="AL3679" s="1153"/>
      <c r="AM3679" s="124"/>
      <c r="AN3679" s="124"/>
      <c r="AO3679" s="1153"/>
      <c r="AP3679" s="1153"/>
      <c r="AQ3679" s="1153"/>
      <c r="AR3679" s="1154"/>
      <c r="AS3679" s="1154"/>
      <c r="AT3679" s="1154"/>
      <c r="AU3679" s="1154"/>
      <c r="AV3679" s="1154"/>
      <c r="AW3679" s="1154"/>
      <c r="AX3679" s="1154"/>
      <c r="AY3679" s="1154"/>
      <c r="AZ3679" s="1154"/>
      <c r="BA3679" s="1154"/>
      <c r="BB3679" s="1154"/>
    </row>
    <row r="3680" spans="2:54" ht="15" customHeight="1">
      <c r="B3680" s="1155"/>
      <c r="C3680" s="3016" t="s">
        <v>1135</v>
      </c>
      <c r="D3680" s="3016" t="s">
        <v>842</v>
      </c>
      <c r="E3680" s="1146" t="s">
        <v>1127</v>
      </c>
      <c r="F3680" s="1106"/>
      <c r="G3680" s="441" t="s">
        <v>93</v>
      </c>
      <c r="H3680" s="441" t="s">
        <v>1103</v>
      </c>
      <c r="I3680" s="441" t="s">
        <v>1128</v>
      </c>
      <c r="J3680" s="441" t="s">
        <v>112</v>
      </c>
      <c r="K3680" s="1111" t="s">
        <v>1135</v>
      </c>
      <c r="L3680" s="441" t="s">
        <v>1120</v>
      </c>
      <c r="M3680" s="441" t="str">
        <f t="shared" si="223"/>
        <v>&lt;INSERT CONNECTION POINT NAME&gt;</v>
      </c>
      <c r="N3680" s="1111" t="s">
        <v>1106</v>
      </c>
      <c r="O3680" s="1111" t="s">
        <v>842</v>
      </c>
      <c r="P3680" s="1111"/>
      <c r="Q3680" s="2892"/>
      <c r="R3680" s="2096"/>
      <c r="S3680" s="2870"/>
      <c r="T3680" s="2870"/>
      <c r="U3680" s="2870"/>
      <c r="V3680" s="2870"/>
      <c r="W3680" s="2870"/>
      <c r="X3680" s="2870"/>
      <c r="Y3680" s="2870"/>
      <c r="Z3680" s="2870"/>
      <c r="AA3680" s="2871"/>
      <c r="AB3680" s="1125"/>
      <c r="AC3680" s="1151"/>
      <c r="AD3680" s="1152"/>
      <c r="AE3680" s="1153"/>
      <c r="AF3680" s="1153"/>
      <c r="AG3680" s="1153"/>
      <c r="AH3680" s="124"/>
      <c r="AI3680" s="124"/>
      <c r="AJ3680" s="124"/>
      <c r="AK3680" s="124"/>
      <c r="AL3680" s="1153"/>
      <c r="AM3680" s="124"/>
      <c r="AN3680" s="124"/>
      <c r="AO3680" s="1153"/>
      <c r="AP3680" s="1153"/>
      <c r="AQ3680" s="1153"/>
      <c r="AR3680" s="1154"/>
      <c r="AS3680" s="1154"/>
      <c r="AT3680" s="1154"/>
      <c r="AU3680" s="1154"/>
      <c r="AV3680" s="1154"/>
      <c r="AW3680" s="1154"/>
      <c r="AX3680" s="1154"/>
      <c r="AY3680" s="1154"/>
      <c r="AZ3680" s="1154"/>
      <c r="BA3680" s="1154"/>
      <c r="BB3680" s="1154"/>
    </row>
    <row r="3681" spans="2:54" ht="15" customHeight="1">
      <c r="B3681" s="1155"/>
      <c r="C3681" s="3017"/>
      <c r="D3681" s="3017"/>
      <c r="E3681" s="1146" t="s">
        <v>1130</v>
      </c>
      <c r="F3681" s="1106"/>
      <c r="G3681" s="441" t="s">
        <v>93</v>
      </c>
      <c r="H3681" s="441" t="s">
        <v>1103</v>
      </c>
      <c r="I3681" s="441" t="s">
        <v>1131</v>
      </c>
      <c r="J3681" s="441" t="s">
        <v>112</v>
      </c>
      <c r="K3681" s="1111" t="s">
        <v>1135</v>
      </c>
      <c r="L3681" s="441" t="s">
        <v>1120</v>
      </c>
      <c r="M3681" s="441" t="str">
        <f t="shared" si="223"/>
        <v>&lt;INSERT CONNECTION POINT NAME&gt;</v>
      </c>
      <c r="N3681" s="1111" t="s">
        <v>1106</v>
      </c>
      <c r="O3681" s="1111" t="s">
        <v>842</v>
      </c>
      <c r="P3681" s="1111"/>
      <c r="Q3681" s="2892"/>
      <c r="R3681" s="2096"/>
      <c r="S3681" s="2870"/>
      <c r="T3681" s="2870"/>
      <c r="U3681" s="2870"/>
      <c r="V3681" s="2870"/>
      <c r="W3681" s="2870"/>
      <c r="X3681" s="2870"/>
      <c r="Y3681" s="2870"/>
      <c r="Z3681" s="2870"/>
      <c r="AA3681" s="2871"/>
      <c r="AB3681" s="1125"/>
      <c r="AC3681" s="1151"/>
      <c r="AD3681" s="1152"/>
      <c r="AE3681" s="1153"/>
      <c r="AF3681" s="1153"/>
      <c r="AG3681" s="1153"/>
      <c r="AH3681" s="124"/>
      <c r="AI3681" s="124"/>
      <c r="AJ3681" s="124"/>
      <c r="AK3681" s="124"/>
      <c r="AL3681" s="1153"/>
      <c r="AM3681" s="124"/>
      <c r="AN3681" s="124"/>
      <c r="AO3681" s="1153"/>
      <c r="AP3681" s="1153"/>
      <c r="AQ3681" s="1153"/>
      <c r="AR3681" s="1154"/>
      <c r="AS3681" s="1154"/>
      <c r="AT3681" s="1154"/>
      <c r="AU3681" s="1154"/>
      <c r="AV3681" s="1154"/>
      <c r="AW3681" s="1154"/>
      <c r="AX3681" s="1154"/>
      <c r="AY3681" s="1154"/>
      <c r="AZ3681" s="1154"/>
      <c r="BA3681" s="1154"/>
      <c r="BB3681" s="1154"/>
    </row>
    <row r="3682" spans="2:54" ht="15" customHeight="1">
      <c r="B3682" s="1155"/>
      <c r="C3682" s="3016" t="s">
        <v>1136</v>
      </c>
      <c r="D3682" s="3016" t="s">
        <v>833</v>
      </c>
      <c r="E3682" s="1146" t="s">
        <v>1127</v>
      </c>
      <c r="F3682" s="1106"/>
      <c r="G3682" s="441" t="s">
        <v>93</v>
      </c>
      <c r="H3682" s="441" t="s">
        <v>1103</v>
      </c>
      <c r="I3682" s="441" t="s">
        <v>1128</v>
      </c>
      <c r="J3682" s="441" t="s">
        <v>112</v>
      </c>
      <c r="K3682" s="1111" t="s">
        <v>1136</v>
      </c>
      <c r="L3682" s="441" t="s">
        <v>1120</v>
      </c>
      <c r="M3682" s="441" t="str">
        <f t="shared" si="223"/>
        <v>&lt;INSERT CONNECTION POINT NAME&gt;</v>
      </c>
      <c r="N3682" s="1111" t="s">
        <v>1106</v>
      </c>
      <c r="O3682" s="1111" t="s">
        <v>833</v>
      </c>
      <c r="P3682" s="1111"/>
      <c r="Q3682" s="2892"/>
      <c r="R3682" s="2096"/>
      <c r="S3682" s="2870"/>
      <c r="T3682" s="2870"/>
      <c r="U3682" s="2870"/>
      <c r="V3682" s="2870"/>
      <c r="W3682" s="2870"/>
      <c r="X3682" s="2870"/>
      <c r="Y3682" s="2870"/>
      <c r="Z3682" s="2870"/>
      <c r="AA3682" s="2871"/>
      <c r="AB3682" s="1125"/>
      <c r="AC3682" s="1151"/>
      <c r="AD3682" s="1152"/>
      <c r="AE3682" s="1153"/>
      <c r="AF3682" s="1153"/>
      <c r="AG3682" s="1153"/>
      <c r="AH3682" s="124"/>
      <c r="AI3682" s="124"/>
      <c r="AJ3682" s="124"/>
      <c r="AK3682" s="124"/>
      <c r="AL3682" s="1153"/>
      <c r="AM3682" s="124"/>
      <c r="AN3682" s="124"/>
      <c r="AO3682" s="1153"/>
      <c r="AP3682" s="1153"/>
      <c r="AQ3682" s="1153"/>
      <c r="AR3682" s="1154"/>
      <c r="AS3682" s="1154"/>
      <c r="AT3682" s="1154"/>
      <c r="AU3682" s="1154"/>
      <c r="AV3682" s="1154"/>
      <c r="AW3682" s="1154"/>
      <c r="AX3682" s="1154"/>
      <c r="AY3682" s="1154"/>
      <c r="AZ3682" s="1154"/>
      <c r="BA3682" s="1154"/>
      <c r="BB3682" s="1154"/>
    </row>
    <row r="3683" spans="2:54" ht="15" customHeight="1">
      <c r="B3683" s="1155"/>
      <c r="C3683" s="3017"/>
      <c r="D3683" s="3017"/>
      <c r="E3683" s="1146" t="s">
        <v>1130</v>
      </c>
      <c r="F3683" s="1106"/>
      <c r="G3683" s="441" t="s">
        <v>93</v>
      </c>
      <c r="H3683" s="441" t="s">
        <v>1103</v>
      </c>
      <c r="I3683" s="441" t="s">
        <v>1131</v>
      </c>
      <c r="J3683" s="441" t="s">
        <v>112</v>
      </c>
      <c r="K3683" s="1111" t="s">
        <v>1136</v>
      </c>
      <c r="L3683" s="441" t="s">
        <v>1120</v>
      </c>
      <c r="M3683" s="441" t="str">
        <f t="shared" si="223"/>
        <v>&lt;INSERT CONNECTION POINT NAME&gt;</v>
      </c>
      <c r="N3683" s="1111" t="s">
        <v>1106</v>
      </c>
      <c r="O3683" s="1111" t="s">
        <v>833</v>
      </c>
      <c r="P3683" s="1111"/>
      <c r="Q3683" s="2100"/>
      <c r="R3683" s="2101"/>
      <c r="S3683" s="2102"/>
      <c r="T3683" s="2102"/>
      <c r="U3683" s="2102"/>
      <c r="V3683" s="2102"/>
      <c r="W3683" s="2102"/>
      <c r="X3683" s="2102"/>
      <c r="Y3683" s="2102"/>
      <c r="Z3683" s="2102"/>
      <c r="AA3683" s="2103"/>
      <c r="AB3683" s="1125"/>
      <c r="AC3683" s="1151"/>
      <c r="AD3683" s="1152"/>
      <c r="AE3683" s="1153"/>
      <c r="AF3683" s="1153"/>
      <c r="AG3683" s="1153"/>
      <c r="AH3683" s="124"/>
      <c r="AI3683" s="124"/>
      <c r="AJ3683" s="124"/>
      <c r="AK3683" s="124"/>
      <c r="AL3683" s="1153"/>
      <c r="AM3683" s="124"/>
      <c r="AN3683" s="124"/>
      <c r="AO3683" s="1153"/>
      <c r="AP3683" s="1153"/>
      <c r="AQ3683" s="1153"/>
      <c r="AR3683" s="1154"/>
      <c r="AS3683" s="1154"/>
      <c r="AT3683" s="1154"/>
      <c r="AU3683" s="1154"/>
      <c r="AV3683" s="1154"/>
      <c r="AW3683" s="1154"/>
      <c r="AX3683" s="1154"/>
      <c r="AY3683" s="1154"/>
      <c r="AZ3683" s="1154"/>
      <c r="BA3683" s="1154"/>
      <c r="BB3683" s="1154"/>
    </row>
    <row r="3684" spans="2:54" ht="15" customHeight="1">
      <c r="B3684" s="1155"/>
      <c r="C3684" s="3016" t="s">
        <v>1136</v>
      </c>
      <c r="D3684" s="3016" t="s">
        <v>842</v>
      </c>
      <c r="E3684" s="1146" t="s">
        <v>1127</v>
      </c>
      <c r="F3684" s="1106"/>
      <c r="G3684" s="441" t="s">
        <v>93</v>
      </c>
      <c r="H3684" s="441" t="s">
        <v>1103</v>
      </c>
      <c r="I3684" s="441" t="s">
        <v>1128</v>
      </c>
      <c r="J3684" s="441" t="s">
        <v>112</v>
      </c>
      <c r="K3684" s="1111" t="s">
        <v>1136</v>
      </c>
      <c r="L3684" s="441" t="s">
        <v>1120</v>
      </c>
      <c r="M3684" s="441" t="str">
        <f t="shared" si="223"/>
        <v>&lt;INSERT CONNECTION POINT NAME&gt;</v>
      </c>
      <c r="N3684" s="1111" t="s">
        <v>1106</v>
      </c>
      <c r="O3684" s="1111" t="s">
        <v>842</v>
      </c>
      <c r="P3684" s="1111"/>
      <c r="Q3684" s="2100"/>
      <c r="R3684" s="2101"/>
      <c r="S3684" s="2102"/>
      <c r="T3684" s="2102"/>
      <c r="U3684" s="2102"/>
      <c r="V3684" s="2102"/>
      <c r="W3684" s="2102"/>
      <c r="X3684" s="2102"/>
      <c r="Y3684" s="2102"/>
      <c r="Z3684" s="2102"/>
      <c r="AA3684" s="2103"/>
      <c r="AB3684" s="1125"/>
      <c r="AC3684" s="1151"/>
      <c r="AD3684" s="1152"/>
      <c r="AE3684" s="1153"/>
      <c r="AF3684" s="1153"/>
      <c r="AG3684" s="1153"/>
      <c r="AH3684" s="124"/>
      <c r="AI3684" s="124"/>
      <c r="AJ3684" s="124"/>
      <c r="AK3684" s="124"/>
      <c r="AL3684" s="1153"/>
      <c r="AM3684" s="124"/>
      <c r="AN3684" s="124"/>
      <c r="AO3684" s="1153"/>
      <c r="AP3684" s="1153"/>
      <c r="AQ3684" s="1153"/>
      <c r="AR3684" s="1154"/>
      <c r="AS3684" s="1154"/>
      <c r="AT3684" s="1154"/>
      <c r="AU3684" s="1154"/>
      <c r="AV3684" s="1154"/>
      <c r="AW3684" s="1154"/>
      <c r="AX3684" s="1154"/>
      <c r="AY3684" s="1154"/>
      <c r="AZ3684" s="1154"/>
      <c r="BA3684" s="1154"/>
      <c r="BB3684" s="1154"/>
    </row>
    <row r="3685" spans="2:54" ht="15" customHeight="1" thickBot="1">
      <c r="B3685" s="2872"/>
      <c r="C3685" s="3018"/>
      <c r="D3685" s="3018"/>
      <c r="E3685" s="2873" t="s">
        <v>1130</v>
      </c>
      <c r="F3685" s="1106"/>
      <c r="G3685" s="441" t="s">
        <v>93</v>
      </c>
      <c r="H3685" s="441" t="s">
        <v>1103</v>
      </c>
      <c r="I3685" s="441" t="s">
        <v>1131</v>
      </c>
      <c r="J3685" s="441" t="s">
        <v>112</v>
      </c>
      <c r="K3685" s="1111" t="s">
        <v>1136</v>
      </c>
      <c r="L3685" s="441" t="s">
        <v>1120</v>
      </c>
      <c r="M3685" s="441" t="str">
        <f t="shared" si="223"/>
        <v>&lt;INSERT CONNECTION POINT NAME&gt;</v>
      </c>
      <c r="N3685" s="1111" t="s">
        <v>1106</v>
      </c>
      <c r="O3685" s="1111" t="s">
        <v>842</v>
      </c>
      <c r="P3685" s="1111"/>
      <c r="Q3685" s="2893"/>
      <c r="R3685" s="2894"/>
      <c r="S3685" s="2877"/>
      <c r="T3685" s="2877"/>
      <c r="U3685" s="2877"/>
      <c r="V3685" s="2877"/>
      <c r="W3685" s="2877"/>
      <c r="X3685" s="2877"/>
      <c r="Y3685" s="2877"/>
      <c r="Z3685" s="2877"/>
      <c r="AA3685" s="2878"/>
      <c r="AB3685" s="1162"/>
      <c r="AC3685" s="1151"/>
      <c r="AD3685" s="1152"/>
      <c r="AE3685" s="1153"/>
      <c r="AF3685" s="1153"/>
      <c r="AG3685" s="1153"/>
      <c r="AH3685" s="124"/>
      <c r="AI3685" s="124"/>
      <c r="AJ3685" s="124"/>
      <c r="AK3685" s="124"/>
      <c r="AL3685" s="1153"/>
      <c r="AM3685" s="124"/>
      <c r="AN3685" s="124"/>
      <c r="AO3685" s="1153"/>
      <c r="AP3685" s="1153"/>
      <c r="AQ3685" s="1153"/>
      <c r="AR3685" s="1154"/>
      <c r="AS3685" s="1154"/>
      <c r="AT3685" s="1154"/>
      <c r="AU3685" s="1154"/>
      <c r="AV3685" s="1154"/>
      <c r="AW3685" s="1154"/>
      <c r="AX3685" s="1154"/>
      <c r="AY3685" s="1154"/>
      <c r="AZ3685" s="1154"/>
      <c r="BA3685" s="1154"/>
      <c r="BB3685" s="1154"/>
    </row>
    <row r="3686" spans="2:54" ht="15" customHeight="1">
      <c r="B3686" s="1145" t="s">
        <v>1125</v>
      </c>
      <c r="C3686" s="3019" t="s">
        <v>1126</v>
      </c>
      <c r="D3686" s="3019" t="s">
        <v>842</v>
      </c>
      <c r="E3686" s="1146" t="s">
        <v>1127</v>
      </c>
      <c r="F3686" s="1106"/>
      <c r="G3686" s="441" t="s">
        <v>93</v>
      </c>
      <c r="H3686" s="441" t="s">
        <v>1103</v>
      </c>
      <c r="I3686" s="441" t="s">
        <v>1128</v>
      </c>
      <c r="J3686" s="441" t="s">
        <v>112</v>
      </c>
      <c r="K3686" s="441" t="s">
        <v>1126</v>
      </c>
      <c r="L3686" s="441" t="s">
        <v>1120</v>
      </c>
      <c r="M3686" s="441" t="str">
        <f t="shared" ref="M3686" si="225">B3686</f>
        <v>&lt;INSERT CONNECTION POINT NAME&gt;</v>
      </c>
      <c r="N3686" s="441" t="s">
        <v>1129</v>
      </c>
      <c r="O3686" s="441" t="s">
        <v>842</v>
      </c>
      <c r="P3686" s="1111"/>
      <c r="Q3686" s="1147"/>
      <c r="R3686" s="1148"/>
      <c r="S3686" s="1149"/>
      <c r="T3686" s="1149"/>
      <c r="U3686" s="1149"/>
      <c r="V3686" s="1149"/>
      <c r="W3686" s="1149"/>
      <c r="X3686" s="1149"/>
      <c r="Y3686" s="1149"/>
      <c r="Z3686" s="1149"/>
      <c r="AA3686" s="1150"/>
      <c r="AC3686" s="124"/>
      <c r="AD3686" s="124"/>
      <c r="AE3686" s="124"/>
      <c r="AF3686" s="124"/>
      <c r="AG3686" s="124"/>
      <c r="AH3686" s="124"/>
      <c r="AI3686" s="124"/>
      <c r="AJ3686" s="124"/>
      <c r="AK3686" s="124"/>
      <c r="AL3686" s="124"/>
      <c r="AM3686" s="124"/>
      <c r="AN3686" s="124"/>
      <c r="AO3686" s="124"/>
      <c r="AP3686" s="124"/>
      <c r="AQ3686" s="124"/>
      <c r="AR3686" s="124"/>
      <c r="AS3686" s="124"/>
      <c r="AT3686" s="124"/>
      <c r="AU3686" s="124"/>
      <c r="AV3686" s="124"/>
      <c r="AW3686" s="124"/>
      <c r="AX3686" s="124"/>
      <c r="AY3686" s="124"/>
      <c r="AZ3686" s="124"/>
      <c r="BA3686" s="124"/>
      <c r="BB3686" s="124"/>
    </row>
    <row r="3687" spans="2:54" ht="15" customHeight="1">
      <c r="B3687" s="1155"/>
      <c r="C3687" s="3017"/>
      <c r="D3687" s="3017"/>
      <c r="E3687" s="1146" t="s">
        <v>1130</v>
      </c>
      <c r="F3687" s="1106"/>
      <c r="G3687" s="441" t="s">
        <v>93</v>
      </c>
      <c r="H3687" s="441" t="s">
        <v>1103</v>
      </c>
      <c r="I3687" s="441" t="s">
        <v>1131</v>
      </c>
      <c r="J3687" s="441" t="s">
        <v>112</v>
      </c>
      <c r="K3687" s="441" t="s">
        <v>1126</v>
      </c>
      <c r="L3687" s="441" t="s">
        <v>1120</v>
      </c>
      <c r="M3687" s="441" t="str">
        <f t="shared" si="223"/>
        <v>&lt;INSERT CONNECTION POINT NAME&gt;</v>
      </c>
      <c r="N3687" s="441" t="s">
        <v>1129</v>
      </c>
      <c r="O3687" s="441" t="s">
        <v>842</v>
      </c>
      <c r="P3687" s="1111"/>
      <c r="Q3687" s="1156"/>
      <c r="R3687" s="1157"/>
      <c r="S3687" s="1158"/>
      <c r="T3687" s="1158"/>
      <c r="U3687" s="1158"/>
      <c r="V3687" s="1158"/>
      <c r="W3687" s="1158"/>
      <c r="X3687" s="1158"/>
      <c r="Y3687" s="1158"/>
      <c r="Z3687" s="1158"/>
      <c r="AA3687" s="1159"/>
      <c r="AC3687" s="124"/>
      <c r="AD3687" s="124"/>
      <c r="AE3687" s="124"/>
      <c r="AF3687" s="124"/>
      <c r="AG3687" s="124"/>
      <c r="AH3687" s="124"/>
      <c r="AI3687" s="124"/>
      <c r="AJ3687" s="124"/>
      <c r="AK3687" s="124"/>
      <c r="AL3687" s="124"/>
      <c r="AM3687" s="124"/>
      <c r="AN3687" s="124"/>
      <c r="AO3687" s="124"/>
      <c r="AP3687" s="124"/>
      <c r="AQ3687" s="124"/>
      <c r="AR3687" s="124"/>
      <c r="AS3687" s="124"/>
      <c r="AT3687" s="124"/>
      <c r="AU3687" s="124"/>
      <c r="AV3687" s="124"/>
      <c r="AW3687" s="124"/>
      <c r="AX3687" s="124"/>
      <c r="AY3687" s="124"/>
      <c r="AZ3687" s="124"/>
      <c r="BA3687" s="124"/>
      <c r="BB3687" s="124"/>
    </row>
    <row r="3688" spans="2:54" ht="15" customHeight="1">
      <c r="B3688" s="1155"/>
      <c r="C3688" s="3016" t="s">
        <v>1132</v>
      </c>
      <c r="D3688" s="3016" t="s">
        <v>833</v>
      </c>
      <c r="E3688" s="1146" t="s">
        <v>1127</v>
      </c>
      <c r="F3688" s="1106"/>
      <c r="G3688" s="441" t="s">
        <v>93</v>
      </c>
      <c r="H3688" s="441" t="s">
        <v>1103</v>
      </c>
      <c r="I3688" s="441" t="s">
        <v>1128</v>
      </c>
      <c r="J3688" s="441" t="s">
        <v>112</v>
      </c>
      <c r="K3688" s="1111" t="s">
        <v>1132</v>
      </c>
      <c r="L3688" s="441" t="s">
        <v>1120</v>
      </c>
      <c r="M3688" s="441" t="str">
        <f t="shared" si="223"/>
        <v>&lt;INSERT CONNECTION POINT NAME&gt;</v>
      </c>
      <c r="N3688" s="1111" t="s">
        <v>1106</v>
      </c>
      <c r="O3688" s="1111" t="s">
        <v>833</v>
      </c>
      <c r="P3688" s="1111"/>
      <c r="Q3688" s="2850"/>
      <c r="R3688" s="2097"/>
      <c r="S3688" s="2851"/>
      <c r="T3688" s="2851"/>
      <c r="U3688" s="2851"/>
      <c r="V3688" s="2851"/>
      <c r="W3688" s="2852"/>
      <c r="X3688" s="2852"/>
      <c r="Y3688" s="2852"/>
      <c r="Z3688" s="2852"/>
      <c r="AA3688" s="2853"/>
      <c r="AC3688" s="124"/>
      <c r="AD3688" s="124"/>
      <c r="AE3688" s="124"/>
      <c r="AF3688" s="124"/>
      <c r="AG3688" s="124"/>
      <c r="AH3688" s="124"/>
      <c r="AI3688" s="124"/>
      <c r="AJ3688" s="124"/>
      <c r="AK3688" s="124"/>
      <c r="AL3688" s="124"/>
      <c r="AM3688" s="124"/>
      <c r="AN3688" s="124"/>
      <c r="AO3688" s="124"/>
      <c r="AP3688" s="124"/>
      <c r="AQ3688" s="124"/>
      <c r="AR3688" s="124"/>
      <c r="AS3688" s="124"/>
      <c r="AT3688" s="124"/>
      <c r="AU3688" s="124"/>
      <c r="AV3688" s="124"/>
      <c r="AW3688" s="124"/>
      <c r="AX3688" s="124"/>
      <c r="AY3688" s="124"/>
      <c r="AZ3688" s="124"/>
      <c r="BA3688" s="124"/>
      <c r="BB3688" s="124"/>
    </row>
    <row r="3689" spans="2:54" ht="15" customHeight="1">
      <c r="B3689" s="1155"/>
      <c r="C3689" s="3017"/>
      <c r="D3689" s="3017"/>
      <c r="E3689" s="1146" t="s">
        <v>1130</v>
      </c>
      <c r="F3689" s="1106"/>
      <c r="G3689" s="441" t="s">
        <v>93</v>
      </c>
      <c r="H3689" s="441" t="s">
        <v>1103</v>
      </c>
      <c r="I3689" s="441" t="s">
        <v>1131</v>
      </c>
      <c r="J3689" s="441" t="s">
        <v>112</v>
      </c>
      <c r="K3689" s="1111" t="s">
        <v>1132</v>
      </c>
      <c r="L3689" s="441" t="s">
        <v>1120</v>
      </c>
      <c r="M3689" s="441" t="str">
        <f t="shared" si="223"/>
        <v>&lt;INSERT CONNECTION POINT NAME&gt;</v>
      </c>
      <c r="N3689" s="1111" t="s">
        <v>1106</v>
      </c>
      <c r="O3689" s="1111" t="s">
        <v>833</v>
      </c>
      <c r="P3689" s="1111"/>
      <c r="Q3689" s="2850"/>
      <c r="R3689" s="2097"/>
      <c r="S3689" s="2851"/>
      <c r="T3689" s="2851"/>
      <c r="U3689" s="2851"/>
      <c r="V3689" s="2851"/>
      <c r="W3689" s="2852"/>
      <c r="X3689" s="2852"/>
      <c r="Y3689" s="2852"/>
      <c r="Z3689" s="2852"/>
      <c r="AA3689" s="2853"/>
      <c r="AC3689" s="124"/>
      <c r="AD3689" s="124"/>
      <c r="AE3689" s="124"/>
      <c r="AF3689" s="124"/>
      <c r="AG3689" s="124"/>
      <c r="AH3689" s="124"/>
      <c r="AI3689" s="124"/>
      <c r="AJ3689" s="124"/>
      <c r="AK3689" s="124"/>
      <c r="AL3689" s="124"/>
      <c r="AM3689" s="124"/>
      <c r="AN3689" s="124"/>
      <c r="AO3689" s="124"/>
      <c r="AP3689" s="124"/>
      <c r="AQ3689" s="124"/>
      <c r="AR3689" s="124"/>
      <c r="AS3689" s="124"/>
      <c r="AT3689" s="124"/>
      <c r="AU3689" s="124"/>
      <c r="AV3689" s="124"/>
      <c r="AW3689" s="124"/>
      <c r="AX3689" s="124"/>
      <c r="AY3689" s="124"/>
      <c r="AZ3689" s="124"/>
      <c r="BA3689" s="124"/>
      <c r="BB3689" s="124"/>
    </row>
    <row r="3690" spans="2:54" ht="15" customHeight="1">
      <c r="B3690" s="1155"/>
      <c r="C3690" s="3016" t="s">
        <v>1132</v>
      </c>
      <c r="D3690" s="3016" t="s">
        <v>842</v>
      </c>
      <c r="E3690" s="1146" t="s">
        <v>1127</v>
      </c>
      <c r="F3690" s="1106"/>
      <c r="G3690" s="441" t="s">
        <v>93</v>
      </c>
      <c r="H3690" s="441" t="s">
        <v>1103</v>
      </c>
      <c r="I3690" s="441" t="s">
        <v>1128</v>
      </c>
      <c r="J3690" s="441" t="s">
        <v>112</v>
      </c>
      <c r="K3690" s="1111" t="s">
        <v>1132</v>
      </c>
      <c r="L3690" s="441" t="s">
        <v>1120</v>
      </c>
      <c r="M3690" s="441" t="str">
        <f t="shared" si="223"/>
        <v>&lt;INSERT CONNECTION POINT NAME&gt;</v>
      </c>
      <c r="N3690" s="1111" t="s">
        <v>1106</v>
      </c>
      <c r="O3690" s="1112" t="s">
        <v>842</v>
      </c>
      <c r="P3690" s="1111"/>
      <c r="Q3690" s="2850"/>
      <c r="R3690" s="2097"/>
      <c r="S3690" s="2851"/>
      <c r="T3690" s="2851"/>
      <c r="U3690" s="2851"/>
      <c r="V3690" s="2851"/>
      <c r="W3690" s="2852"/>
      <c r="X3690" s="2852"/>
      <c r="Y3690" s="2852"/>
      <c r="Z3690" s="2852"/>
      <c r="AA3690" s="2853"/>
      <c r="AC3690" s="124"/>
      <c r="AD3690" s="124"/>
      <c r="AE3690" s="124"/>
      <c r="AF3690" s="124"/>
      <c r="AG3690" s="124"/>
      <c r="AH3690" s="124"/>
      <c r="AI3690" s="124"/>
      <c r="AJ3690" s="124"/>
      <c r="AK3690" s="124"/>
      <c r="AL3690" s="124"/>
      <c r="AM3690" s="124"/>
      <c r="AN3690" s="124"/>
      <c r="AO3690" s="124"/>
      <c r="AP3690" s="124"/>
      <c r="AQ3690" s="124"/>
      <c r="AR3690" s="124"/>
      <c r="AS3690" s="124"/>
      <c r="AT3690" s="124"/>
      <c r="AU3690" s="124"/>
      <c r="AV3690" s="124"/>
      <c r="AW3690" s="124"/>
      <c r="AX3690" s="124"/>
      <c r="AY3690" s="124"/>
      <c r="AZ3690" s="124"/>
      <c r="BA3690" s="124"/>
      <c r="BB3690" s="124"/>
    </row>
    <row r="3691" spans="2:54" ht="15" customHeight="1">
      <c r="B3691" s="1155"/>
      <c r="C3691" s="3017"/>
      <c r="D3691" s="3017"/>
      <c r="E3691" s="1146" t="s">
        <v>1130</v>
      </c>
      <c r="F3691" s="1106"/>
      <c r="G3691" s="441" t="s">
        <v>93</v>
      </c>
      <c r="H3691" s="441" t="s">
        <v>1103</v>
      </c>
      <c r="I3691" s="441" t="s">
        <v>1131</v>
      </c>
      <c r="J3691" s="441" t="s">
        <v>112</v>
      </c>
      <c r="K3691" s="1111" t="s">
        <v>1132</v>
      </c>
      <c r="L3691" s="441" t="s">
        <v>1120</v>
      </c>
      <c r="M3691" s="441" t="str">
        <f t="shared" si="223"/>
        <v>&lt;INSERT CONNECTION POINT NAME&gt;</v>
      </c>
      <c r="N3691" s="1111" t="s">
        <v>1106</v>
      </c>
      <c r="O3691" s="1112" t="s">
        <v>842</v>
      </c>
      <c r="P3691" s="1111"/>
      <c r="Q3691" s="2850"/>
      <c r="R3691" s="2097"/>
      <c r="S3691" s="2851"/>
      <c r="T3691" s="2851"/>
      <c r="U3691" s="2851"/>
      <c r="V3691" s="2851"/>
      <c r="W3691" s="2852"/>
      <c r="X3691" s="2852"/>
      <c r="Y3691" s="2852"/>
      <c r="Z3691" s="2852"/>
      <c r="AA3691" s="2853"/>
      <c r="AC3691" s="124"/>
      <c r="AD3691" s="124"/>
      <c r="AE3691" s="124"/>
      <c r="AF3691" s="124"/>
      <c r="AG3691" s="124"/>
      <c r="AH3691" s="124"/>
      <c r="AI3691" s="124"/>
      <c r="AJ3691" s="124"/>
      <c r="AK3691" s="124"/>
      <c r="AL3691" s="124"/>
      <c r="AM3691" s="124"/>
      <c r="AN3691" s="124"/>
      <c r="AO3691" s="124"/>
      <c r="AP3691" s="124"/>
      <c r="AQ3691" s="124"/>
      <c r="AR3691" s="124"/>
      <c r="AS3691" s="124"/>
      <c r="AT3691" s="124"/>
      <c r="AU3691" s="124"/>
      <c r="AV3691" s="124"/>
      <c r="AW3691" s="124"/>
      <c r="AX3691" s="124"/>
      <c r="AY3691" s="124"/>
      <c r="AZ3691" s="124"/>
      <c r="BA3691" s="124"/>
      <c r="BB3691" s="124"/>
    </row>
    <row r="3692" spans="2:54" ht="15" customHeight="1">
      <c r="B3692" s="1155"/>
      <c r="C3692" s="3016" t="s">
        <v>1133</v>
      </c>
      <c r="D3692" s="3016"/>
      <c r="E3692" s="1146" t="s">
        <v>1127</v>
      </c>
      <c r="F3692" s="1106"/>
      <c r="G3692" s="441" t="s">
        <v>93</v>
      </c>
      <c r="H3692" s="441" t="s">
        <v>1103</v>
      </c>
      <c r="I3692" s="441" t="s">
        <v>1128</v>
      </c>
      <c r="J3692" s="441" t="s">
        <v>112</v>
      </c>
      <c r="K3692" s="1111" t="s">
        <v>1133</v>
      </c>
      <c r="L3692" s="441" t="s">
        <v>1120</v>
      </c>
      <c r="M3692" s="441" t="str">
        <f t="shared" si="223"/>
        <v>&lt;INSERT CONNECTION POINT NAME&gt;</v>
      </c>
      <c r="N3692" s="1111" t="s">
        <v>1108</v>
      </c>
      <c r="O3692" s="1111" t="s">
        <v>1109</v>
      </c>
      <c r="P3692" s="1111"/>
      <c r="Q3692" s="2856"/>
      <c r="R3692" s="2098"/>
      <c r="S3692" s="2858"/>
      <c r="T3692" s="2858"/>
      <c r="U3692" s="2858"/>
      <c r="V3692" s="2858"/>
      <c r="W3692" s="2859"/>
      <c r="X3692" s="2859"/>
      <c r="Y3692" s="2859"/>
      <c r="Z3692" s="2859"/>
      <c r="AA3692" s="2860"/>
      <c r="AC3692" s="124"/>
      <c r="AD3692" s="124"/>
      <c r="AE3692" s="124"/>
      <c r="AF3692" s="124"/>
      <c r="AG3692" s="124"/>
      <c r="AH3692" s="124"/>
      <c r="AI3692" s="124"/>
      <c r="AJ3692" s="124"/>
      <c r="AK3692" s="124"/>
      <c r="AL3692" s="124"/>
      <c r="AM3692" s="124"/>
      <c r="AN3692" s="124"/>
      <c r="AO3692" s="124"/>
      <c r="AP3692" s="124"/>
      <c r="AQ3692" s="124"/>
      <c r="AR3692" s="124"/>
      <c r="AS3692" s="124"/>
      <c r="AT3692" s="124"/>
      <c r="AU3692" s="124"/>
      <c r="AV3692" s="124"/>
      <c r="AW3692" s="124"/>
      <c r="AX3692" s="124"/>
      <c r="AY3692" s="124"/>
      <c r="AZ3692" s="124"/>
      <c r="BA3692" s="124"/>
      <c r="BB3692" s="124"/>
    </row>
    <row r="3693" spans="2:54" ht="15" customHeight="1">
      <c r="B3693" s="1155"/>
      <c r="C3693" s="3017"/>
      <c r="D3693" s="3017"/>
      <c r="E3693" s="1146" t="s">
        <v>1130</v>
      </c>
      <c r="F3693" s="1106"/>
      <c r="G3693" s="441" t="s">
        <v>93</v>
      </c>
      <c r="H3693" s="441" t="s">
        <v>1103</v>
      </c>
      <c r="I3693" s="441" t="s">
        <v>1131</v>
      </c>
      <c r="J3693" s="441" t="s">
        <v>112</v>
      </c>
      <c r="K3693" s="1111" t="s">
        <v>1133</v>
      </c>
      <c r="L3693" s="441" t="s">
        <v>1120</v>
      </c>
      <c r="M3693" s="441" t="str">
        <f t="shared" si="223"/>
        <v>&lt;INSERT CONNECTION POINT NAME&gt;</v>
      </c>
      <c r="N3693" s="1111" t="s">
        <v>1108</v>
      </c>
      <c r="O3693" s="1111" t="s">
        <v>1109</v>
      </c>
      <c r="P3693" s="1111"/>
      <c r="Q3693" s="2856"/>
      <c r="R3693" s="2098"/>
      <c r="S3693" s="2858"/>
      <c r="T3693" s="2858"/>
      <c r="U3693" s="2858"/>
      <c r="V3693" s="2858"/>
      <c r="W3693" s="2859"/>
      <c r="X3693" s="2859"/>
      <c r="Y3693" s="2859"/>
      <c r="Z3693" s="2859"/>
      <c r="AA3693" s="2860"/>
      <c r="AC3693" s="124"/>
      <c r="AD3693" s="124"/>
      <c r="AE3693" s="124"/>
      <c r="AF3693" s="124"/>
      <c r="AG3693" s="124"/>
      <c r="AH3693" s="124"/>
      <c r="AI3693" s="124"/>
      <c r="AJ3693" s="124"/>
      <c r="AK3693" s="124"/>
      <c r="AL3693" s="124"/>
      <c r="AM3693" s="124"/>
      <c r="AN3693" s="124"/>
      <c r="AO3693" s="124"/>
      <c r="AP3693" s="124"/>
      <c r="AQ3693" s="124"/>
      <c r="AR3693" s="124"/>
      <c r="AS3693" s="124"/>
      <c r="AT3693" s="124"/>
      <c r="AU3693" s="124"/>
      <c r="AV3693" s="124"/>
      <c r="AW3693" s="124"/>
      <c r="AX3693" s="124"/>
      <c r="AY3693" s="124"/>
      <c r="AZ3693" s="124"/>
      <c r="BA3693" s="124"/>
      <c r="BB3693" s="124"/>
    </row>
    <row r="3694" spans="2:54" ht="15" customHeight="1">
      <c r="B3694" s="1155"/>
      <c r="C3694" s="3016" t="s">
        <v>1110</v>
      </c>
      <c r="D3694" s="3016"/>
      <c r="E3694" s="1146" t="s">
        <v>1127</v>
      </c>
      <c r="F3694" s="1106"/>
      <c r="G3694" s="441" t="s">
        <v>93</v>
      </c>
      <c r="H3694" s="441" t="s">
        <v>1103</v>
      </c>
      <c r="I3694" s="441" t="s">
        <v>1128</v>
      </c>
      <c r="J3694" s="441" t="s">
        <v>112</v>
      </c>
      <c r="K3694" s="1111" t="s">
        <v>1110</v>
      </c>
      <c r="L3694" s="441" t="s">
        <v>1120</v>
      </c>
      <c r="M3694" s="441" t="str">
        <f t="shared" si="223"/>
        <v>&lt;INSERT CONNECTION POINT NAME&gt;</v>
      </c>
      <c r="N3694" s="1111" t="s">
        <v>1111</v>
      </c>
      <c r="O3694" s="1112">
        <v>0</v>
      </c>
      <c r="P3694" s="1111"/>
      <c r="Q3694" s="2890"/>
      <c r="R3694" s="2093"/>
      <c r="S3694" s="2883"/>
      <c r="T3694" s="2883"/>
      <c r="U3694" s="2883"/>
      <c r="V3694" s="2883"/>
      <c r="W3694" s="2863"/>
      <c r="X3694" s="2863"/>
      <c r="Y3694" s="2863"/>
      <c r="Z3694" s="2863"/>
      <c r="AA3694" s="2864"/>
      <c r="AC3694" s="124"/>
      <c r="AD3694" s="124"/>
      <c r="AE3694" s="124"/>
      <c r="AF3694" s="124"/>
      <c r="AG3694" s="124"/>
      <c r="AH3694" s="124"/>
      <c r="AI3694" s="124"/>
      <c r="AJ3694" s="124"/>
      <c r="AK3694" s="124"/>
      <c r="AL3694" s="124"/>
      <c r="AM3694" s="124"/>
      <c r="AN3694" s="124"/>
      <c r="AO3694" s="124"/>
      <c r="AP3694" s="124"/>
      <c r="AQ3694" s="124"/>
      <c r="AR3694" s="124"/>
      <c r="AS3694" s="124"/>
      <c r="AT3694" s="124"/>
      <c r="AU3694" s="124"/>
      <c r="AV3694" s="124"/>
      <c r="AW3694" s="124"/>
      <c r="AX3694" s="124"/>
      <c r="AY3694" s="124"/>
      <c r="AZ3694" s="124"/>
      <c r="BA3694" s="124"/>
      <c r="BB3694" s="124"/>
    </row>
    <row r="3695" spans="2:54" ht="15" customHeight="1">
      <c r="B3695" s="1155"/>
      <c r="C3695" s="3017"/>
      <c r="D3695" s="3017"/>
      <c r="E3695" s="1146" t="s">
        <v>1130</v>
      </c>
      <c r="F3695" s="1106"/>
      <c r="G3695" s="441" t="s">
        <v>93</v>
      </c>
      <c r="H3695" s="441" t="s">
        <v>1103</v>
      </c>
      <c r="I3695" s="441" t="s">
        <v>1131</v>
      </c>
      <c r="J3695" s="441" t="s">
        <v>112</v>
      </c>
      <c r="K3695" s="1111" t="s">
        <v>1110</v>
      </c>
      <c r="L3695" s="441" t="s">
        <v>1120</v>
      </c>
      <c r="M3695" s="441" t="str">
        <f t="shared" si="223"/>
        <v>&lt;INSERT CONNECTION POINT NAME&gt;</v>
      </c>
      <c r="N3695" s="1111" t="s">
        <v>1111</v>
      </c>
      <c r="O3695" s="1112">
        <v>0</v>
      </c>
      <c r="P3695" s="1111"/>
      <c r="Q3695" s="2890"/>
      <c r="R3695" s="2093"/>
      <c r="S3695" s="2883"/>
      <c r="T3695" s="2883"/>
      <c r="U3695" s="2883"/>
      <c r="V3695" s="2883"/>
      <c r="W3695" s="2863"/>
      <c r="X3695" s="2863"/>
      <c r="Y3695" s="2863"/>
      <c r="Z3695" s="2863"/>
      <c r="AA3695" s="2864"/>
      <c r="AC3695" s="124"/>
      <c r="AD3695" s="124"/>
      <c r="AE3695" s="124"/>
      <c r="AF3695" s="124"/>
      <c r="AG3695" s="124"/>
      <c r="AH3695" s="124"/>
      <c r="AI3695" s="124"/>
      <c r="AJ3695" s="124"/>
      <c r="AK3695" s="124"/>
      <c r="AL3695" s="124"/>
      <c r="AM3695" s="124"/>
      <c r="AN3695" s="124"/>
      <c r="AO3695" s="124"/>
      <c r="AP3695" s="124"/>
      <c r="AQ3695" s="124"/>
      <c r="AR3695" s="124"/>
      <c r="AS3695" s="124"/>
      <c r="AT3695" s="124"/>
      <c r="AU3695" s="124"/>
      <c r="AV3695" s="124"/>
      <c r="AW3695" s="124"/>
      <c r="AX3695" s="124"/>
      <c r="AY3695" s="124"/>
      <c r="AZ3695" s="124"/>
      <c r="BA3695" s="124"/>
      <c r="BB3695" s="124"/>
    </row>
    <row r="3696" spans="2:54" ht="15" customHeight="1">
      <c r="B3696" s="1155"/>
      <c r="C3696" s="3016" t="s">
        <v>1112</v>
      </c>
      <c r="D3696" s="3016"/>
      <c r="E3696" s="1146" t="s">
        <v>1127</v>
      </c>
      <c r="F3696" s="1106"/>
      <c r="G3696" s="441" t="s">
        <v>93</v>
      </c>
      <c r="H3696" s="441" t="s">
        <v>1103</v>
      </c>
      <c r="I3696" s="441" t="s">
        <v>1128</v>
      </c>
      <c r="J3696" s="441" t="s">
        <v>112</v>
      </c>
      <c r="K3696" s="1111" t="s">
        <v>1112</v>
      </c>
      <c r="L3696" s="441" t="s">
        <v>1120</v>
      </c>
      <c r="M3696" s="441" t="str">
        <f t="shared" si="223"/>
        <v>&lt;INSERT CONNECTION POINT NAME&gt;</v>
      </c>
      <c r="N3696" s="1111" t="s">
        <v>1113</v>
      </c>
      <c r="O3696" s="1111" t="s">
        <v>1113</v>
      </c>
      <c r="P3696" s="1111"/>
      <c r="Q3696" s="2891"/>
      <c r="R3696" s="2866"/>
      <c r="S3696" s="2866"/>
      <c r="T3696" s="2866"/>
      <c r="U3696" s="2866"/>
      <c r="V3696" s="2866"/>
      <c r="W3696" s="2866"/>
      <c r="X3696" s="2866"/>
      <c r="Y3696" s="2866"/>
      <c r="Z3696" s="2866"/>
      <c r="AA3696" s="2099"/>
      <c r="AC3696" s="124"/>
      <c r="AD3696" s="124"/>
      <c r="AE3696" s="124"/>
      <c r="AF3696" s="124"/>
      <c r="AG3696" s="124"/>
      <c r="AH3696" s="124"/>
      <c r="AI3696" s="124"/>
      <c r="AJ3696" s="124"/>
      <c r="AK3696" s="124"/>
      <c r="AL3696" s="124"/>
      <c r="AM3696" s="124"/>
      <c r="AN3696" s="124"/>
      <c r="AO3696" s="124"/>
      <c r="AP3696" s="124"/>
      <c r="AQ3696" s="124"/>
      <c r="AR3696" s="124"/>
      <c r="AS3696" s="124"/>
      <c r="AT3696" s="124"/>
      <c r="AU3696" s="124"/>
      <c r="AV3696" s="124"/>
      <c r="AW3696" s="124"/>
      <c r="AX3696" s="124"/>
      <c r="AY3696" s="124"/>
      <c r="AZ3696" s="124"/>
      <c r="BA3696" s="124"/>
      <c r="BB3696" s="124"/>
    </row>
    <row r="3697" spans="2:54" ht="15" customHeight="1">
      <c r="B3697" s="1155"/>
      <c r="C3697" s="3017"/>
      <c r="D3697" s="3017"/>
      <c r="E3697" s="1146" t="s">
        <v>1130</v>
      </c>
      <c r="F3697" s="1106"/>
      <c r="G3697" s="441" t="s">
        <v>93</v>
      </c>
      <c r="H3697" s="441" t="s">
        <v>1103</v>
      </c>
      <c r="I3697" s="441" t="s">
        <v>1131</v>
      </c>
      <c r="J3697" s="441" t="s">
        <v>112</v>
      </c>
      <c r="K3697" s="1111" t="s">
        <v>1112</v>
      </c>
      <c r="L3697" s="441" t="s">
        <v>1120</v>
      </c>
      <c r="M3697" s="441" t="str">
        <f t="shared" si="223"/>
        <v>&lt;INSERT CONNECTION POINT NAME&gt;</v>
      </c>
      <c r="N3697" s="1111" t="s">
        <v>1113</v>
      </c>
      <c r="O3697" s="1111" t="s">
        <v>1113</v>
      </c>
      <c r="P3697" s="1111"/>
      <c r="Q3697" s="2891"/>
      <c r="R3697" s="2866"/>
      <c r="S3697" s="2866"/>
      <c r="T3697" s="2866"/>
      <c r="U3697" s="2866"/>
      <c r="V3697" s="2866"/>
      <c r="W3697" s="2866"/>
      <c r="X3697" s="2866"/>
      <c r="Y3697" s="2866"/>
      <c r="Z3697" s="2866"/>
      <c r="AA3697" s="2099"/>
      <c r="AC3697" s="124"/>
      <c r="AD3697" s="124"/>
      <c r="AE3697" s="124"/>
      <c r="AF3697" s="124"/>
      <c r="AG3697" s="124"/>
      <c r="AH3697" s="124"/>
      <c r="AI3697" s="124"/>
      <c r="AJ3697" s="124"/>
      <c r="AK3697" s="124"/>
      <c r="AL3697" s="124"/>
      <c r="AM3697" s="124"/>
      <c r="AN3697" s="124"/>
      <c r="AO3697" s="124"/>
      <c r="AP3697" s="124"/>
      <c r="AQ3697" s="124"/>
      <c r="AR3697" s="124"/>
      <c r="AS3697" s="124"/>
      <c r="AT3697" s="124"/>
      <c r="AU3697" s="124"/>
      <c r="AV3697" s="124"/>
      <c r="AW3697" s="124"/>
      <c r="AX3697" s="124"/>
      <c r="AY3697" s="124"/>
      <c r="AZ3697" s="124"/>
      <c r="BA3697" s="124"/>
      <c r="BB3697" s="124"/>
    </row>
    <row r="3698" spans="2:54" ht="15" customHeight="1">
      <c r="B3698" s="1155"/>
      <c r="C3698" s="3016" t="s">
        <v>1134</v>
      </c>
      <c r="D3698" s="3016" t="s">
        <v>833</v>
      </c>
      <c r="E3698" s="1146" t="s">
        <v>1127</v>
      </c>
      <c r="F3698" s="1106"/>
      <c r="G3698" s="441" t="s">
        <v>93</v>
      </c>
      <c r="H3698" s="441" t="s">
        <v>1103</v>
      </c>
      <c r="I3698" s="441" t="s">
        <v>1128</v>
      </c>
      <c r="J3698" s="441" t="s">
        <v>112</v>
      </c>
      <c r="K3698" s="1111" t="s">
        <v>1134</v>
      </c>
      <c r="L3698" s="441" t="s">
        <v>1120</v>
      </c>
      <c r="M3698" s="441" t="str">
        <f t="shared" si="223"/>
        <v>&lt;INSERT CONNECTION POINT NAME&gt;</v>
      </c>
      <c r="N3698" s="1111" t="s">
        <v>1115</v>
      </c>
      <c r="O3698" s="1111" t="s">
        <v>833</v>
      </c>
      <c r="P3698" s="1111"/>
      <c r="Q3698" s="2892"/>
      <c r="R3698" s="2096"/>
      <c r="S3698" s="2870"/>
      <c r="T3698" s="2870"/>
      <c r="U3698" s="2870"/>
      <c r="V3698" s="2870"/>
      <c r="W3698" s="2870"/>
      <c r="X3698" s="2870"/>
      <c r="Y3698" s="2870"/>
      <c r="Z3698" s="2870"/>
      <c r="AA3698" s="2871"/>
      <c r="AC3698" s="124"/>
      <c r="AD3698" s="124"/>
      <c r="AE3698" s="124"/>
      <c r="AF3698" s="124"/>
      <c r="AG3698" s="124"/>
      <c r="AH3698" s="124"/>
      <c r="AI3698" s="124"/>
      <c r="AJ3698" s="124"/>
      <c r="AK3698" s="124"/>
      <c r="AL3698" s="124"/>
      <c r="AM3698" s="124"/>
      <c r="AN3698" s="124"/>
      <c r="AO3698" s="124"/>
      <c r="AP3698" s="124"/>
      <c r="AQ3698" s="124"/>
      <c r="AR3698" s="124"/>
      <c r="AS3698" s="124"/>
      <c r="AT3698" s="124"/>
      <c r="AU3698" s="124"/>
      <c r="AV3698" s="124"/>
      <c r="AW3698" s="124"/>
      <c r="AX3698" s="124"/>
      <c r="AY3698" s="124"/>
      <c r="AZ3698" s="124"/>
      <c r="BA3698" s="124"/>
      <c r="BB3698" s="124"/>
    </row>
    <row r="3699" spans="2:54" ht="15" customHeight="1">
      <c r="B3699" s="1155"/>
      <c r="C3699" s="3017"/>
      <c r="D3699" s="3017"/>
      <c r="E3699" s="1146" t="s">
        <v>1130</v>
      </c>
      <c r="F3699" s="1106"/>
      <c r="G3699" s="441" t="s">
        <v>93</v>
      </c>
      <c r="H3699" s="441" t="s">
        <v>1103</v>
      </c>
      <c r="I3699" s="441" t="s">
        <v>1131</v>
      </c>
      <c r="J3699" s="441" t="s">
        <v>112</v>
      </c>
      <c r="K3699" s="1111" t="s">
        <v>1134</v>
      </c>
      <c r="L3699" s="441" t="s">
        <v>1120</v>
      </c>
      <c r="M3699" s="441" t="str">
        <f t="shared" si="223"/>
        <v>&lt;INSERT CONNECTION POINT NAME&gt;</v>
      </c>
      <c r="N3699" s="1111" t="s">
        <v>1115</v>
      </c>
      <c r="O3699" s="1111" t="s">
        <v>833</v>
      </c>
      <c r="P3699" s="1111"/>
      <c r="Q3699" s="2892"/>
      <c r="R3699" s="2096"/>
      <c r="S3699" s="2870"/>
      <c r="T3699" s="2870"/>
      <c r="U3699" s="2870"/>
      <c r="V3699" s="2870"/>
      <c r="W3699" s="2870"/>
      <c r="X3699" s="2870"/>
      <c r="Y3699" s="2870"/>
      <c r="Z3699" s="2870"/>
      <c r="AA3699" s="2871"/>
      <c r="AC3699" s="124"/>
      <c r="AD3699" s="124"/>
      <c r="AE3699" s="124"/>
      <c r="AF3699" s="124"/>
      <c r="AG3699" s="124"/>
      <c r="AH3699" s="124"/>
      <c r="AI3699" s="124"/>
      <c r="AJ3699" s="124"/>
      <c r="AK3699" s="124"/>
      <c r="AL3699" s="124"/>
      <c r="AM3699" s="124"/>
      <c r="AN3699" s="124"/>
      <c r="AO3699" s="124"/>
      <c r="AP3699" s="124"/>
      <c r="AQ3699" s="124"/>
      <c r="AR3699" s="124"/>
      <c r="AS3699" s="124"/>
      <c r="AT3699" s="124"/>
      <c r="AU3699" s="124"/>
      <c r="AV3699" s="124"/>
      <c r="AW3699" s="124"/>
      <c r="AX3699" s="124"/>
      <c r="AY3699" s="124"/>
      <c r="AZ3699" s="124"/>
      <c r="BA3699" s="124"/>
      <c r="BB3699" s="124"/>
    </row>
    <row r="3700" spans="2:54" ht="15" customHeight="1">
      <c r="B3700" s="1155"/>
      <c r="C3700" s="3016" t="s">
        <v>1135</v>
      </c>
      <c r="D3700" s="3016" t="s">
        <v>833</v>
      </c>
      <c r="E3700" s="1146" t="s">
        <v>1127</v>
      </c>
      <c r="F3700" s="1106"/>
      <c r="G3700" s="441" t="s">
        <v>93</v>
      </c>
      <c r="H3700" s="441" t="s">
        <v>1103</v>
      </c>
      <c r="I3700" s="441" t="s">
        <v>1128</v>
      </c>
      <c r="J3700" s="441" t="s">
        <v>112</v>
      </c>
      <c r="K3700" s="1111" t="s">
        <v>1135</v>
      </c>
      <c r="L3700" s="441" t="s">
        <v>1120</v>
      </c>
      <c r="M3700" s="441" t="str">
        <f t="shared" si="223"/>
        <v>&lt;INSERT CONNECTION POINT NAME&gt;</v>
      </c>
      <c r="N3700" s="1111" t="s">
        <v>1106</v>
      </c>
      <c r="O3700" s="1111" t="s">
        <v>833</v>
      </c>
      <c r="P3700" s="1111"/>
      <c r="Q3700" s="2892"/>
      <c r="R3700" s="2096"/>
      <c r="S3700" s="2870"/>
      <c r="T3700" s="2870"/>
      <c r="U3700" s="2870"/>
      <c r="V3700" s="2870"/>
      <c r="W3700" s="2870"/>
      <c r="X3700" s="2870"/>
      <c r="Y3700" s="2870"/>
      <c r="Z3700" s="2870"/>
      <c r="AA3700" s="2871"/>
      <c r="AC3700" s="124"/>
      <c r="AD3700" s="124"/>
      <c r="AE3700" s="124"/>
      <c r="AF3700" s="124"/>
      <c r="AG3700" s="124"/>
      <c r="AH3700" s="124"/>
      <c r="AI3700" s="124"/>
      <c r="AJ3700" s="124"/>
      <c r="AK3700" s="124"/>
      <c r="AL3700" s="124"/>
      <c r="AM3700" s="124"/>
      <c r="AN3700" s="124"/>
      <c r="AO3700" s="124"/>
      <c r="AP3700" s="124"/>
      <c r="AQ3700" s="124"/>
      <c r="AR3700" s="124"/>
      <c r="AS3700" s="124"/>
      <c r="AT3700" s="124"/>
      <c r="AU3700" s="124"/>
      <c r="AV3700" s="124"/>
      <c r="AW3700" s="124"/>
      <c r="AX3700" s="124"/>
      <c r="AY3700" s="124"/>
      <c r="AZ3700" s="124"/>
      <c r="BA3700" s="124"/>
      <c r="BB3700" s="124"/>
    </row>
    <row r="3701" spans="2:54" ht="15" customHeight="1">
      <c r="B3701" s="1155"/>
      <c r="C3701" s="3017"/>
      <c r="D3701" s="3017"/>
      <c r="E3701" s="1146" t="s">
        <v>1130</v>
      </c>
      <c r="F3701" s="1106"/>
      <c r="G3701" s="441" t="s">
        <v>93</v>
      </c>
      <c r="H3701" s="441" t="s">
        <v>1103</v>
      </c>
      <c r="I3701" s="441" t="s">
        <v>1131</v>
      </c>
      <c r="J3701" s="441" t="s">
        <v>112</v>
      </c>
      <c r="K3701" s="1111" t="s">
        <v>1135</v>
      </c>
      <c r="L3701" s="441" t="s">
        <v>1120</v>
      </c>
      <c r="M3701" s="441" t="str">
        <f t="shared" si="223"/>
        <v>&lt;INSERT CONNECTION POINT NAME&gt;</v>
      </c>
      <c r="N3701" s="1111" t="s">
        <v>1106</v>
      </c>
      <c r="O3701" s="1111" t="s">
        <v>833</v>
      </c>
      <c r="P3701" s="1111"/>
      <c r="Q3701" s="2892"/>
      <c r="R3701" s="2096"/>
      <c r="S3701" s="2870"/>
      <c r="T3701" s="2870"/>
      <c r="U3701" s="2870"/>
      <c r="V3701" s="2870"/>
      <c r="W3701" s="2870"/>
      <c r="X3701" s="2870"/>
      <c r="Y3701" s="2870"/>
      <c r="Z3701" s="2870"/>
      <c r="AA3701" s="2871"/>
      <c r="AC3701" s="124"/>
      <c r="AD3701" s="124"/>
      <c r="AE3701" s="124"/>
      <c r="AF3701" s="124"/>
      <c r="AG3701" s="124"/>
      <c r="AH3701" s="124"/>
      <c r="AI3701" s="124"/>
      <c r="AJ3701" s="124"/>
      <c r="AK3701" s="124"/>
      <c r="AL3701" s="124"/>
      <c r="AM3701" s="124"/>
      <c r="AN3701" s="124"/>
      <c r="AO3701" s="124"/>
      <c r="AP3701" s="124"/>
      <c r="AQ3701" s="124"/>
      <c r="AR3701" s="124"/>
      <c r="AS3701" s="124"/>
      <c r="AT3701" s="124"/>
      <c r="AU3701" s="124"/>
      <c r="AV3701" s="124"/>
      <c r="AW3701" s="124"/>
      <c r="AX3701" s="124"/>
      <c r="AY3701" s="124"/>
      <c r="AZ3701" s="124"/>
      <c r="BA3701" s="124"/>
      <c r="BB3701" s="124"/>
    </row>
    <row r="3702" spans="2:54" ht="15" customHeight="1">
      <c r="B3702" s="1155"/>
      <c r="C3702" s="3016" t="s">
        <v>1135</v>
      </c>
      <c r="D3702" s="3016" t="s">
        <v>842</v>
      </c>
      <c r="E3702" s="1146" t="s">
        <v>1127</v>
      </c>
      <c r="F3702" s="1106"/>
      <c r="G3702" s="441" t="s">
        <v>93</v>
      </c>
      <c r="H3702" s="441" t="s">
        <v>1103</v>
      </c>
      <c r="I3702" s="441" t="s">
        <v>1128</v>
      </c>
      <c r="J3702" s="441" t="s">
        <v>112</v>
      </c>
      <c r="K3702" s="1111" t="s">
        <v>1135</v>
      </c>
      <c r="L3702" s="441" t="s">
        <v>1120</v>
      </c>
      <c r="M3702" s="441" t="str">
        <f t="shared" si="223"/>
        <v>&lt;INSERT CONNECTION POINT NAME&gt;</v>
      </c>
      <c r="N3702" s="1111" t="s">
        <v>1106</v>
      </c>
      <c r="O3702" s="1111" t="s">
        <v>842</v>
      </c>
      <c r="P3702" s="1111"/>
      <c r="Q3702" s="2892"/>
      <c r="R3702" s="2096"/>
      <c r="S3702" s="2870"/>
      <c r="T3702" s="2870"/>
      <c r="U3702" s="2870"/>
      <c r="V3702" s="2870"/>
      <c r="W3702" s="2870"/>
      <c r="X3702" s="2870"/>
      <c r="Y3702" s="2870"/>
      <c r="Z3702" s="2870"/>
      <c r="AA3702" s="2871"/>
      <c r="AC3702" s="124"/>
      <c r="AD3702" s="124"/>
      <c r="AE3702" s="124"/>
      <c r="AF3702" s="124"/>
      <c r="AG3702" s="124"/>
      <c r="AH3702" s="124"/>
      <c r="AI3702" s="124"/>
      <c r="AJ3702" s="124"/>
      <c r="AK3702" s="124"/>
      <c r="AL3702" s="124"/>
      <c r="AM3702" s="124"/>
      <c r="AN3702" s="124"/>
      <c r="AO3702" s="124"/>
      <c r="AP3702" s="124"/>
      <c r="AQ3702" s="124"/>
      <c r="AR3702" s="124"/>
      <c r="AS3702" s="124"/>
      <c r="AT3702" s="124"/>
      <c r="AU3702" s="124"/>
      <c r="AV3702" s="124"/>
      <c r="AW3702" s="124"/>
      <c r="AX3702" s="124"/>
      <c r="AY3702" s="124"/>
      <c r="AZ3702" s="124"/>
      <c r="BA3702" s="124"/>
      <c r="BB3702" s="124"/>
    </row>
    <row r="3703" spans="2:54" ht="15" customHeight="1">
      <c r="B3703" s="1155"/>
      <c r="C3703" s="3017"/>
      <c r="D3703" s="3017"/>
      <c r="E3703" s="1146" t="s">
        <v>1130</v>
      </c>
      <c r="F3703" s="1106"/>
      <c r="G3703" s="441" t="s">
        <v>93</v>
      </c>
      <c r="H3703" s="441" t="s">
        <v>1103</v>
      </c>
      <c r="I3703" s="441" t="s">
        <v>1131</v>
      </c>
      <c r="J3703" s="441" t="s">
        <v>112</v>
      </c>
      <c r="K3703" s="1111" t="s">
        <v>1135</v>
      </c>
      <c r="L3703" s="441" t="s">
        <v>1120</v>
      </c>
      <c r="M3703" s="441" t="str">
        <f t="shared" si="223"/>
        <v>&lt;INSERT CONNECTION POINT NAME&gt;</v>
      </c>
      <c r="N3703" s="1111" t="s">
        <v>1106</v>
      </c>
      <c r="O3703" s="1111" t="s">
        <v>842</v>
      </c>
      <c r="P3703" s="1111"/>
      <c r="Q3703" s="2892"/>
      <c r="R3703" s="2096"/>
      <c r="S3703" s="2870"/>
      <c r="T3703" s="2870"/>
      <c r="U3703" s="2870"/>
      <c r="V3703" s="2870"/>
      <c r="W3703" s="2870"/>
      <c r="X3703" s="2870"/>
      <c r="Y3703" s="2870"/>
      <c r="Z3703" s="2870"/>
      <c r="AA3703" s="2871"/>
      <c r="AC3703" s="124"/>
      <c r="AD3703" s="124"/>
      <c r="AE3703" s="124"/>
      <c r="AF3703" s="124"/>
      <c r="AG3703" s="124"/>
      <c r="AH3703" s="124"/>
      <c r="AI3703" s="124"/>
      <c r="AJ3703" s="124"/>
      <c r="AK3703" s="124"/>
      <c r="AL3703" s="124"/>
      <c r="AM3703" s="124"/>
      <c r="AN3703" s="124"/>
      <c r="AO3703" s="124"/>
      <c r="AP3703" s="124"/>
      <c r="AQ3703" s="124"/>
      <c r="AR3703" s="124"/>
      <c r="AS3703" s="124"/>
      <c r="AT3703" s="124"/>
      <c r="AU3703" s="124"/>
      <c r="AV3703" s="124"/>
      <c r="AW3703" s="124"/>
      <c r="AX3703" s="124"/>
      <c r="AY3703" s="124"/>
      <c r="AZ3703" s="124"/>
      <c r="BA3703" s="124"/>
      <c r="BB3703" s="124"/>
    </row>
    <row r="3704" spans="2:54" ht="15" customHeight="1">
      <c r="B3704" s="1155"/>
      <c r="C3704" s="3016" t="s">
        <v>1136</v>
      </c>
      <c r="D3704" s="3016" t="s">
        <v>833</v>
      </c>
      <c r="E3704" s="1146" t="s">
        <v>1127</v>
      </c>
      <c r="F3704" s="1106"/>
      <c r="G3704" s="441" t="s">
        <v>93</v>
      </c>
      <c r="H3704" s="441" t="s">
        <v>1103</v>
      </c>
      <c r="I3704" s="441" t="s">
        <v>1128</v>
      </c>
      <c r="J3704" s="441" t="s">
        <v>112</v>
      </c>
      <c r="K3704" s="1111" t="s">
        <v>1136</v>
      </c>
      <c r="L3704" s="441" t="s">
        <v>1120</v>
      </c>
      <c r="M3704" s="441" t="str">
        <f t="shared" si="223"/>
        <v>&lt;INSERT CONNECTION POINT NAME&gt;</v>
      </c>
      <c r="N3704" s="1111" t="s">
        <v>1106</v>
      </c>
      <c r="O3704" s="1111" t="s">
        <v>833</v>
      </c>
      <c r="P3704" s="1111"/>
      <c r="Q3704" s="2892"/>
      <c r="R3704" s="2096"/>
      <c r="S3704" s="2870"/>
      <c r="T3704" s="2870"/>
      <c r="U3704" s="2870"/>
      <c r="V3704" s="2870"/>
      <c r="W3704" s="2870"/>
      <c r="X3704" s="2870"/>
      <c r="Y3704" s="2870"/>
      <c r="Z3704" s="2870"/>
      <c r="AA3704" s="2871"/>
      <c r="AC3704" s="124"/>
      <c r="AD3704" s="124"/>
      <c r="AE3704" s="124"/>
      <c r="AF3704" s="124"/>
      <c r="AG3704" s="124"/>
      <c r="AH3704" s="124"/>
      <c r="AI3704" s="124"/>
      <c r="AJ3704" s="124"/>
      <c r="AK3704" s="124"/>
      <c r="AL3704" s="124"/>
      <c r="AM3704" s="124"/>
      <c r="AN3704" s="124"/>
      <c r="AO3704" s="124"/>
      <c r="AP3704" s="124"/>
      <c r="AQ3704" s="124"/>
      <c r="AR3704" s="124"/>
      <c r="AS3704" s="124"/>
      <c r="AT3704" s="124"/>
      <c r="AU3704" s="124"/>
      <c r="AV3704" s="124"/>
      <c r="AW3704" s="124"/>
      <c r="AX3704" s="124"/>
      <c r="AY3704" s="124"/>
      <c r="AZ3704" s="124"/>
      <c r="BA3704" s="124"/>
      <c r="BB3704" s="124"/>
    </row>
    <row r="3705" spans="2:54" ht="15" customHeight="1">
      <c r="B3705" s="1155"/>
      <c r="C3705" s="3017"/>
      <c r="D3705" s="3017"/>
      <c r="E3705" s="1146" t="s">
        <v>1130</v>
      </c>
      <c r="F3705" s="1106"/>
      <c r="G3705" s="441" t="s">
        <v>93</v>
      </c>
      <c r="H3705" s="441" t="s">
        <v>1103</v>
      </c>
      <c r="I3705" s="441" t="s">
        <v>1131</v>
      </c>
      <c r="J3705" s="441" t="s">
        <v>112</v>
      </c>
      <c r="K3705" s="1111" t="s">
        <v>1136</v>
      </c>
      <c r="L3705" s="441" t="s">
        <v>1120</v>
      </c>
      <c r="M3705" s="441" t="str">
        <f t="shared" si="223"/>
        <v>&lt;INSERT CONNECTION POINT NAME&gt;</v>
      </c>
      <c r="N3705" s="1111" t="s">
        <v>1106</v>
      </c>
      <c r="O3705" s="1111" t="s">
        <v>833</v>
      </c>
      <c r="P3705" s="1111"/>
      <c r="Q3705" s="2100"/>
      <c r="R3705" s="2101"/>
      <c r="S3705" s="2102"/>
      <c r="T3705" s="2102"/>
      <c r="U3705" s="2102"/>
      <c r="V3705" s="2102"/>
      <c r="W3705" s="2102"/>
      <c r="X3705" s="2102"/>
      <c r="Y3705" s="2102"/>
      <c r="Z3705" s="2102"/>
      <c r="AA3705" s="2103"/>
      <c r="AC3705" s="124"/>
      <c r="AD3705" s="124"/>
      <c r="AE3705" s="124"/>
      <c r="AF3705" s="124"/>
      <c r="AG3705" s="124"/>
      <c r="AH3705" s="124"/>
      <c r="AI3705" s="124"/>
      <c r="AJ3705" s="124"/>
      <c r="AK3705" s="124"/>
      <c r="AL3705" s="124"/>
      <c r="AM3705" s="124"/>
      <c r="AN3705" s="124"/>
      <c r="AO3705" s="124"/>
      <c r="AP3705" s="124"/>
      <c r="AQ3705" s="124"/>
      <c r="AR3705" s="124"/>
      <c r="AS3705" s="124"/>
      <c r="AT3705" s="124"/>
      <c r="AU3705" s="124"/>
      <c r="AV3705" s="124"/>
      <c r="AW3705" s="124"/>
      <c r="AX3705" s="124"/>
      <c r="AY3705" s="124"/>
      <c r="AZ3705" s="124"/>
      <c r="BA3705" s="124"/>
      <c r="BB3705" s="124"/>
    </row>
    <row r="3706" spans="2:54" ht="15" customHeight="1">
      <c r="B3706" s="1155"/>
      <c r="C3706" s="3016" t="s">
        <v>1136</v>
      </c>
      <c r="D3706" s="3016" t="s">
        <v>842</v>
      </c>
      <c r="E3706" s="1146" t="s">
        <v>1127</v>
      </c>
      <c r="F3706" s="1106"/>
      <c r="G3706" s="441" t="s">
        <v>93</v>
      </c>
      <c r="H3706" s="441" t="s">
        <v>1103</v>
      </c>
      <c r="I3706" s="441" t="s">
        <v>1128</v>
      </c>
      <c r="J3706" s="441" t="s">
        <v>112</v>
      </c>
      <c r="K3706" s="1111" t="s">
        <v>1136</v>
      </c>
      <c r="L3706" s="441" t="s">
        <v>1120</v>
      </c>
      <c r="M3706" s="441" t="str">
        <f t="shared" si="223"/>
        <v>&lt;INSERT CONNECTION POINT NAME&gt;</v>
      </c>
      <c r="N3706" s="1111" t="s">
        <v>1106</v>
      </c>
      <c r="O3706" s="1111" t="s">
        <v>842</v>
      </c>
      <c r="P3706" s="1111"/>
      <c r="Q3706" s="2100"/>
      <c r="R3706" s="2101"/>
      <c r="S3706" s="2102"/>
      <c r="T3706" s="2102"/>
      <c r="U3706" s="2102"/>
      <c r="V3706" s="2102"/>
      <c r="W3706" s="2102"/>
      <c r="X3706" s="2102"/>
      <c r="Y3706" s="2102"/>
      <c r="Z3706" s="2102"/>
      <c r="AA3706" s="2103"/>
      <c r="AC3706" s="124"/>
      <c r="AD3706" s="124"/>
      <c r="AE3706" s="124"/>
      <c r="AF3706" s="124"/>
      <c r="AG3706" s="124"/>
      <c r="AH3706" s="124"/>
      <c r="AI3706" s="124"/>
      <c r="AJ3706" s="124"/>
      <c r="AK3706" s="124"/>
      <c r="AL3706" s="124"/>
      <c r="AM3706" s="124"/>
      <c r="AN3706" s="124"/>
      <c r="AO3706" s="124"/>
      <c r="AP3706" s="124"/>
      <c r="AQ3706" s="124"/>
      <c r="AR3706" s="124"/>
      <c r="AS3706" s="124"/>
      <c r="AT3706" s="124"/>
      <c r="AU3706" s="124"/>
      <c r="AV3706" s="124"/>
      <c r="AW3706" s="124"/>
      <c r="AX3706" s="124"/>
      <c r="AY3706" s="124"/>
      <c r="AZ3706" s="124"/>
      <c r="BA3706" s="124"/>
      <c r="BB3706" s="124"/>
    </row>
    <row r="3707" spans="2:54" ht="15" customHeight="1" thickBot="1">
      <c r="B3707" s="2872"/>
      <c r="C3707" s="3018"/>
      <c r="D3707" s="3018"/>
      <c r="E3707" s="2873" t="s">
        <v>1130</v>
      </c>
      <c r="F3707" s="1106"/>
      <c r="G3707" s="441" t="s">
        <v>93</v>
      </c>
      <c r="H3707" s="441" t="s">
        <v>1103</v>
      </c>
      <c r="I3707" s="441" t="s">
        <v>1131</v>
      </c>
      <c r="J3707" s="441" t="s">
        <v>112</v>
      </c>
      <c r="K3707" s="1111" t="s">
        <v>1136</v>
      </c>
      <c r="L3707" s="441" t="s">
        <v>1120</v>
      </c>
      <c r="M3707" s="441" t="str">
        <f t="shared" si="223"/>
        <v>&lt;INSERT CONNECTION POINT NAME&gt;</v>
      </c>
      <c r="N3707" s="1111" t="s">
        <v>1106</v>
      </c>
      <c r="O3707" s="1111" t="s">
        <v>842</v>
      </c>
      <c r="P3707" s="1111"/>
      <c r="Q3707" s="2893"/>
      <c r="R3707" s="2894"/>
      <c r="S3707" s="2877"/>
      <c r="T3707" s="2877"/>
      <c r="U3707" s="2877"/>
      <c r="V3707" s="2877"/>
      <c r="W3707" s="2877"/>
      <c r="X3707" s="2877"/>
      <c r="Y3707" s="2877"/>
      <c r="Z3707" s="2877"/>
      <c r="AA3707" s="2878"/>
      <c r="AC3707" s="124"/>
      <c r="AD3707" s="124"/>
      <c r="AE3707" s="124"/>
      <c r="AF3707" s="124"/>
      <c r="AG3707" s="124"/>
      <c r="AH3707" s="124"/>
      <c r="AI3707" s="124"/>
      <c r="AJ3707" s="124"/>
      <c r="AK3707" s="124"/>
      <c r="AL3707" s="124"/>
      <c r="AM3707" s="124"/>
      <c r="AN3707" s="124"/>
      <c r="AO3707" s="124"/>
      <c r="AP3707" s="124"/>
      <c r="AQ3707" s="124"/>
      <c r="AR3707" s="124"/>
      <c r="AS3707" s="124"/>
      <c r="AT3707" s="124"/>
      <c r="AU3707" s="124"/>
      <c r="AV3707" s="124"/>
      <c r="AW3707" s="124"/>
      <c r="AX3707" s="124"/>
      <c r="AY3707" s="124"/>
      <c r="AZ3707" s="124"/>
      <c r="BA3707" s="124"/>
      <c r="BB3707" s="124"/>
    </row>
    <row r="3708" spans="2:54" ht="15" customHeight="1">
      <c r="B3708" s="1145" t="s">
        <v>1125</v>
      </c>
      <c r="C3708" s="3019" t="s">
        <v>1126</v>
      </c>
      <c r="D3708" s="3019" t="s">
        <v>842</v>
      </c>
      <c r="E3708" s="1146" t="s">
        <v>1127</v>
      </c>
      <c r="F3708" s="1106"/>
      <c r="G3708" s="441" t="s">
        <v>93</v>
      </c>
      <c r="H3708" s="441" t="s">
        <v>1103</v>
      </c>
      <c r="I3708" s="441" t="s">
        <v>1128</v>
      </c>
      <c r="J3708" s="441" t="s">
        <v>112</v>
      </c>
      <c r="K3708" s="441" t="s">
        <v>1126</v>
      </c>
      <c r="L3708" s="441" t="s">
        <v>1120</v>
      </c>
      <c r="M3708" s="441" t="str">
        <f t="shared" ref="M3708" si="226">B3708</f>
        <v>&lt;INSERT CONNECTION POINT NAME&gt;</v>
      </c>
      <c r="N3708" s="441" t="s">
        <v>1129</v>
      </c>
      <c r="O3708" s="441" t="s">
        <v>842</v>
      </c>
      <c r="P3708" s="1111"/>
      <c r="Q3708" s="1147"/>
      <c r="R3708" s="1148"/>
      <c r="S3708" s="1149"/>
      <c r="T3708" s="1149"/>
      <c r="U3708" s="1149"/>
      <c r="V3708" s="1149"/>
      <c r="W3708" s="1149"/>
      <c r="X3708" s="1149"/>
      <c r="Y3708" s="1149"/>
      <c r="Z3708" s="1149"/>
      <c r="AA3708" s="1150"/>
      <c r="AC3708" s="124"/>
      <c r="AD3708" s="124"/>
      <c r="AE3708" s="124"/>
      <c r="AF3708" s="124"/>
      <c r="AG3708" s="124"/>
      <c r="AH3708" s="124"/>
      <c r="AI3708" s="124"/>
      <c r="AJ3708" s="124"/>
      <c r="AK3708" s="124"/>
      <c r="AL3708" s="124"/>
      <c r="AM3708" s="124"/>
      <c r="AN3708" s="124"/>
      <c r="AO3708" s="124"/>
      <c r="AP3708" s="124"/>
      <c r="AQ3708" s="124"/>
      <c r="AR3708" s="124"/>
      <c r="AS3708" s="124"/>
      <c r="AT3708" s="124"/>
      <c r="AU3708" s="124"/>
      <c r="AV3708" s="124"/>
      <c r="AW3708" s="124"/>
      <c r="AX3708" s="124"/>
      <c r="AY3708" s="124"/>
      <c r="AZ3708" s="124"/>
      <c r="BA3708" s="124"/>
      <c r="BB3708" s="124"/>
    </row>
    <row r="3709" spans="2:54" ht="15" customHeight="1">
      <c r="B3709" s="1155"/>
      <c r="C3709" s="3017"/>
      <c r="D3709" s="3017"/>
      <c r="E3709" s="1146" t="s">
        <v>1130</v>
      </c>
      <c r="F3709" s="1106"/>
      <c r="G3709" s="441" t="s">
        <v>93</v>
      </c>
      <c r="H3709" s="441" t="s">
        <v>1103</v>
      </c>
      <c r="I3709" s="441" t="s">
        <v>1131</v>
      </c>
      <c r="J3709" s="441" t="s">
        <v>112</v>
      </c>
      <c r="K3709" s="441" t="s">
        <v>1126</v>
      </c>
      <c r="L3709" s="441" t="s">
        <v>1120</v>
      </c>
      <c r="M3709" s="441" t="str">
        <f t="shared" si="223"/>
        <v>&lt;INSERT CONNECTION POINT NAME&gt;</v>
      </c>
      <c r="N3709" s="441" t="s">
        <v>1129</v>
      </c>
      <c r="O3709" s="441" t="s">
        <v>842</v>
      </c>
      <c r="P3709" s="1111"/>
      <c r="Q3709" s="1156"/>
      <c r="R3709" s="1157"/>
      <c r="S3709" s="1158"/>
      <c r="T3709" s="1158"/>
      <c r="U3709" s="1158"/>
      <c r="V3709" s="1158"/>
      <c r="W3709" s="1158"/>
      <c r="X3709" s="1158"/>
      <c r="Y3709" s="1158"/>
      <c r="Z3709" s="1158"/>
      <c r="AA3709" s="1159"/>
      <c r="AC3709" s="124"/>
      <c r="AD3709" s="124"/>
      <c r="AE3709" s="124"/>
      <c r="AF3709" s="124"/>
      <c r="AG3709" s="124"/>
      <c r="AH3709" s="124"/>
      <c r="AI3709" s="124"/>
      <c r="AJ3709" s="124"/>
      <c r="AK3709" s="124"/>
      <c r="AL3709" s="124"/>
      <c r="AM3709" s="124"/>
      <c r="AN3709" s="124"/>
      <c r="AO3709" s="124"/>
      <c r="AP3709" s="124"/>
      <c r="AQ3709" s="124"/>
      <c r="AR3709" s="124"/>
      <c r="AS3709" s="124"/>
      <c r="AT3709" s="124"/>
      <c r="AU3709" s="124"/>
      <c r="AV3709" s="124"/>
      <c r="AW3709" s="124"/>
      <c r="AX3709" s="124"/>
      <c r="AY3709" s="124"/>
      <c r="AZ3709" s="124"/>
      <c r="BA3709" s="124"/>
      <c r="BB3709" s="124"/>
    </row>
    <row r="3710" spans="2:54" ht="15" customHeight="1">
      <c r="B3710" s="1155"/>
      <c r="C3710" s="3016" t="s">
        <v>1132</v>
      </c>
      <c r="D3710" s="3016" t="s">
        <v>833</v>
      </c>
      <c r="E3710" s="1146" t="s">
        <v>1127</v>
      </c>
      <c r="F3710" s="1106"/>
      <c r="G3710" s="441" t="s">
        <v>93</v>
      </c>
      <c r="H3710" s="441" t="s">
        <v>1103</v>
      </c>
      <c r="I3710" s="441" t="s">
        <v>1128</v>
      </c>
      <c r="J3710" s="441" t="s">
        <v>112</v>
      </c>
      <c r="K3710" s="1111" t="s">
        <v>1132</v>
      </c>
      <c r="L3710" s="441" t="s">
        <v>1120</v>
      </c>
      <c r="M3710" s="441" t="str">
        <f t="shared" si="223"/>
        <v>&lt;INSERT CONNECTION POINT NAME&gt;</v>
      </c>
      <c r="N3710" s="1111" t="s">
        <v>1106</v>
      </c>
      <c r="O3710" s="1111" t="s">
        <v>833</v>
      </c>
      <c r="P3710" s="1111"/>
      <c r="Q3710" s="2850"/>
      <c r="R3710" s="2097"/>
      <c r="S3710" s="2851"/>
      <c r="T3710" s="2851"/>
      <c r="U3710" s="2851"/>
      <c r="V3710" s="2851"/>
      <c r="W3710" s="2852"/>
      <c r="X3710" s="2852"/>
      <c r="Y3710" s="2852"/>
      <c r="Z3710" s="2852"/>
      <c r="AA3710" s="2853"/>
      <c r="AC3710" s="124"/>
      <c r="AD3710" s="124"/>
      <c r="AE3710" s="124"/>
      <c r="AF3710" s="124"/>
      <c r="AG3710" s="124"/>
      <c r="AH3710" s="124"/>
      <c r="AI3710" s="124"/>
      <c r="AJ3710" s="124"/>
      <c r="AK3710" s="124"/>
      <c r="AL3710" s="124"/>
      <c r="AM3710" s="124"/>
      <c r="AN3710" s="124"/>
      <c r="AO3710" s="124"/>
      <c r="AP3710" s="124"/>
      <c r="AQ3710" s="124"/>
      <c r="AR3710" s="124"/>
      <c r="AS3710" s="124"/>
      <c r="AT3710" s="124"/>
      <c r="AU3710" s="124"/>
      <c r="AV3710" s="124"/>
      <c r="AW3710" s="124"/>
      <c r="AX3710" s="124"/>
      <c r="AY3710" s="124"/>
      <c r="AZ3710" s="124"/>
      <c r="BA3710" s="124"/>
      <c r="BB3710" s="124"/>
    </row>
    <row r="3711" spans="2:54" ht="15" customHeight="1">
      <c r="B3711" s="1155"/>
      <c r="C3711" s="3017"/>
      <c r="D3711" s="3017"/>
      <c r="E3711" s="1146" t="s">
        <v>1130</v>
      </c>
      <c r="F3711" s="1106"/>
      <c r="G3711" s="441" t="s">
        <v>93</v>
      </c>
      <c r="H3711" s="441" t="s">
        <v>1103</v>
      </c>
      <c r="I3711" s="441" t="s">
        <v>1131</v>
      </c>
      <c r="J3711" s="441" t="s">
        <v>112</v>
      </c>
      <c r="K3711" s="1111" t="s">
        <v>1132</v>
      </c>
      <c r="L3711" s="441" t="s">
        <v>1120</v>
      </c>
      <c r="M3711" s="441" t="str">
        <f t="shared" si="223"/>
        <v>&lt;INSERT CONNECTION POINT NAME&gt;</v>
      </c>
      <c r="N3711" s="1111" t="s">
        <v>1106</v>
      </c>
      <c r="O3711" s="1111" t="s">
        <v>833</v>
      </c>
      <c r="P3711" s="1111"/>
      <c r="Q3711" s="2850"/>
      <c r="R3711" s="2097"/>
      <c r="S3711" s="2851"/>
      <c r="T3711" s="2851"/>
      <c r="U3711" s="2851"/>
      <c r="V3711" s="2851"/>
      <c r="W3711" s="2852"/>
      <c r="X3711" s="2852"/>
      <c r="Y3711" s="2852"/>
      <c r="Z3711" s="2852"/>
      <c r="AA3711" s="2853"/>
      <c r="AC3711" s="124"/>
      <c r="AD3711" s="124"/>
      <c r="AE3711" s="124"/>
      <c r="AF3711" s="124"/>
      <c r="AG3711" s="124"/>
      <c r="AH3711" s="124"/>
      <c r="AI3711" s="124"/>
      <c r="AJ3711" s="124"/>
      <c r="AK3711" s="124"/>
      <c r="AL3711" s="124"/>
      <c r="AM3711" s="124"/>
      <c r="AN3711" s="124"/>
      <c r="AO3711" s="124"/>
      <c r="AP3711" s="124"/>
      <c r="AQ3711" s="124"/>
      <c r="AR3711" s="124"/>
      <c r="AS3711" s="124"/>
      <c r="AT3711" s="124"/>
      <c r="AU3711" s="124"/>
      <c r="AV3711" s="124"/>
      <c r="AW3711" s="124"/>
      <c r="AX3711" s="124"/>
      <c r="AY3711" s="124"/>
      <c r="AZ3711" s="124"/>
      <c r="BA3711" s="124"/>
      <c r="BB3711" s="124"/>
    </row>
    <row r="3712" spans="2:54" ht="15" customHeight="1">
      <c r="B3712" s="1155"/>
      <c r="C3712" s="3016" t="s">
        <v>1132</v>
      </c>
      <c r="D3712" s="3016" t="s">
        <v>842</v>
      </c>
      <c r="E3712" s="1146" t="s">
        <v>1127</v>
      </c>
      <c r="F3712" s="1106"/>
      <c r="G3712" s="441" t="s">
        <v>93</v>
      </c>
      <c r="H3712" s="441" t="s">
        <v>1103</v>
      </c>
      <c r="I3712" s="441" t="s">
        <v>1128</v>
      </c>
      <c r="J3712" s="441" t="s">
        <v>112</v>
      </c>
      <c r="K3712" s="1111" t="s">
        <v>1132</v>
      </c>
      <c r="L3712" s="441" t="s">
        <v>1120</v>
      </c>
      <c r="M3712" s="441" t="str">
        <f t="shared" si="223"/>
        <v>&lt;INSERT CONNECTION POINT NAME&gt;</v>
      </c>
      <c r="N3712" s="1111" t="s">
        <v>1106</v>
      </c>
      <c r="O3712" s="1112" t="s">
        <v>842</v>
      </c>
      <c r="P3712" s="1111"/>
      <c r="Q3712" s="2850"/>
      <c r="R3712" s="2097"/>
      <c r="S3712" s="2851"/>
      <c r="T3712" s="2851"/>
      <c r="U3712" s="2851"/>
      <c r="V3712" s="2851"/>
      <c r="W3712" s="2852"/>
      <c r="X3712" s="2852"/>
      <c r="Y3712" s="2852"/>
      <c r="Z3712" s="2852"/>
      <c r="AA3712" s="2853"/>
      <c r="AC3712" s="124"/>
      <c r="AD3712" s="124"/>
      <c r="AE3712" s="124"/>
      <c r="AF3712" s="124"/>
      <c r="AG3712" s="124"/>
      <c r="AH3712" s="124"/>
      <c r="AI3712" s="124"/>
      <c r="AJ3712" s="124"/>
      <c r="AK3712" s="124"/>
      <c r="AL3712" s="124"/>
      <c r="AM3712" s="124"/>
      <c r="AN3712" s="124"/>
      <c r="AO3712" s="124"/>
      <c r="AP3712" s="124"/>
      <c r="AQ3712" s="124"/>
      <c r="AR3712" s="124"/>
      <c r="AS3712" s="124"/>
      <c r="AT3712" s="124"/>
      <c r="AU3712" s="124"/>
      <c r="AV3712" s="124"/>
      <c r="AW3712" s="124"/>
      <c r="AX3712" s="124"/>
      <c r="AY3712" s="124"/>
      <c r="AZ3712" s="124"/>
      <c r="BA3712" s="124"/>
      <c r="BB3712" s="124"/>
    </row>
    <row r="3713" spans="2:54" ht="15" customHeight="1">
      <c r="B3713" s="1155"/>
      <c r="C3713" s="3017"/>
      <c r="D3713" s="3017"/>
      <c r="E3713" s="1146" t="s">
        <v>1130</v>
      </c>
      <c r="F3713" s="1106"/>
      <c r="G3713" s="441" t="s">
        <v>93</v>
      </c>
      <c r="H3713" s="441" t="s">
        <v>1103</v>
      </c>
      <c r="I3713" s="441" t="s">
        <v>1131</v>
      </c>
      <c r="J3713" s="441" t="s">
        <v>112</v>
      </c>
      <c r="K3713" s="1111" t="s">
        <v>1132</v>
      </c>
      <c r="L3713" s="441" t="s">
        <v>1120</v>
      </c>
      <c r="M3713" s="441" t="str">
        <f t="shared" si="223"/>
        <v>&lt;INSERT CONNECTION POINT NAME&gt;</v>
      </c>
      <c r="N3713" s="1111" t="s">
        <v>1106</v>
      </c>
      <c r="O3713" s="1112" t="s">
        <v>842</v>
      </c>
      <c r="P3713" s="1111"/>
      <c r="Q3713" s="2850"/>
      <c r="R3713" s="2097"/>
      <c r="S3713" s="2851"/>
      <c r="T3713" s="2851"/>
      <c r="U3713" s="2851"/>
      <c r="V3713" s="2851"/>
      <c r="W3713" s="2852"/>
      <c r="X3713" s="2852"/>
      <c r="Y3713" s="2852"/>
      <c r="Z3713" s="2852"/>
      <c r="AA3713" s="2853"/>
      <c r="AC3713" s="124"/>
      <c r="AD3713" s="124"/>
      <c r="AE3713" s="124"/>
      <c r="AF3713" s="124"/>
      <c r="AG3713" s="124"/>
      <c r="AH3713" s="124"/>
      <c r="AI3713" s="124"/>
      <c r="AJ3713" s="124"/>
      <c r="AK3713" s="124"/>
      <c r="AL3713" s="124"/>
      <c r="AM3713" s="124"/>
      <c r="AN3713" s="124"/>
      <c r="AO3713" s="124"/>
      <c r="AP3713" s="124"/>
      <c r="AQ3713" s="124"/>
      <c r="AR3713" s="124"/>
      <c r="AS3713" s="124"/>
      <c r="AT3713" s="124"/>
      <c r="AU3713" s="124"/>
      <c r="AV3713" s="124"/>
      <c r="AW3713" s="124"/>
      <c r="AX3713" s="124"/>
      <c r="AY3713" s="124"/>
      <c r="AZ3713" s="124"/>
      <c r="BA3713" s="124"/>
      <c r="BB3713" s="124"/>
    </row>
    <row r="3714" spans="2:54" ht="15" customHeight="1">
      <c r="B3714" s="1155"/>
      <c r="C3714" s="3016" t="s">
        <v>1133</v>
      </c>
      <c r="D3714" s="3016"/>
      <c r="E3714" s="1146" t="s">
        <v>1127</v>
      </c>
      <c r="F3714" s="1106"/>
      <c r="G3714" s="441" t="s">
        <v>93</v>
      </c>
      <c r="H3714" s="441" t="s">
        <v>1103</v>
      </c>
      <c r="I3714" s="441" t="s">
        <v>1128</v>
      </c>
      <c r="J3714" s="441" t="s">
        <v>112</v>
      </c>
      <c r="K3714" s="1111" t="s">
        <v>1133</v>
      </c>
      <c r="L3714" s="441" t="s">
        <v>1120</v>
      </c>
      <c r="M3714" s="441" t="str">
        <f t="shared" si="223"/>
        <v>&lt;INSERT CONNECTION POINT NAME&gt;</v>
      </c>
      <c r="N3714" s="1111" t="s">
        <v>1108</v>
      </c>
      <c r="O3714" s="1111" t="s">
        <v>1109</v>
      </c>
      <c r="P3714" s="1111"/>
      <c r="Q3714" s="2856"/>
      <c r="R3714" s="2098"/>
      <c r="S3714" s="2858"/>
      <c r="T3714" s="2858"/>
      <c r="U3714" s="2858"/>
      <c r="V3714" s="2858"/>
      <c r="W3714" s="2859"/>
      <c r="X3714" s="2859"/>
      <c r="Y3714" s="2859"/>
      <c r="Z3714" s="2859"/>
      <c r="AA3714" s="2860"/>
      <c r="AC3714" s="124"/>
      <c r="AD3714" s="124"/>
      <c r="AE3714" s="124"/>
      <c r="AF3714" s="124"/>
      <c r="AG3714" s="124"/>
      <c r="AH3714" s="124"/>
      <c r="AI3714" s="124"/>
      <c r="AJ3714" s="124"/>
      <c r="AK3714" s="124"/>
      <c r="AL3714" s="124"/>
      <c r="AM3714" s="124"/>
      <c r="AN3714" s="124"/>
      <c r="AO3714" s="124"/>
      <c r="AP3714" s="124"/>
      <c r="AQ3714" s="124"/>
      <c r="AR3714" s="124"/>
      <c r="AS3714" s="124"/>
      <c r="AT3714" s="124"/>
      <c r="AU3714" s="124"/>
      <c r="AV3714" s="124"/>
      <c r="AW3714" s="124"/>
      <c r="AX3714" s="124"/>
      <c r="AY3714" s="124"/>
      <c r="AZ3714" s="124"/>
      <c r="BA3714" s="124"/>
      <c r="BB3714" s="124"/>
    </row>
    <row r="3715" spans="2:54" ht="15" customHeight="1">
      <c r="B3715" s="1155"/>
      <c r="C3715" s="3017"/>
      <c r="D3715" s="3017"/>
      <c r="E3715" s="1146" t="s">
        <v>1130</v>
      </c>
      <c r="F3715" s="1106"/>
      <c r="G3715" s="441" t="s">
        <v>93</v>
      </c>
      <c r="H3715" s="441" t="s">
        <v>1103</v>
      </c>
      <c r="I3715" s="441" t="s">
        <v>1131</v>
      </c>
      <c r="J3715" s="441" t="s">
        <v>112</v>
      </c>
      <c r="K3715" s="1111" t="s">
        <v>1133</v>
      </c>
      <c r="L3715" s="441" t="s">
        <v>1120</v>
      </c>
      <c r="M3715" s="441" t="str">
        <f t="shared" si="223"/>
        <v>&lt;INSERT CONNECTION POINT NAME&gt;</v>
      </c>
      <c r="N3715" s="1111" t="s">
        <v>1108</v>
      </c>
      <c r="O3715" s="1111" t="s">
        <v>1109</v>
      </c>
      <c r="P3715" s="1111"/>
      <c r="Q3715" s="2856"/>
      <c r="R3715" s="2098"/>
      <c r="S3715" s="2858"/>
      <c r="T3715" s="2858"/>
      <c r="U3715" s="2858"/>
      <c r="V3715" s="2858"/>
      <c r="W3715" s="2859"/>
      <c r="X3715" s="2859"/>
      <c r="Y3715" s="2859"/>
      <c r="Z3715" s="2859"/>
      <c r="AA3715" s="2860"/>
      <c r="AC3715" s="124"/>
      <c r="AD3715" s="124"/>
      <c r="AE3715" s="124"/>
      <c r="AF3715" s="124"/>
      <c r="AG3715" s="124"/>
      <c r="AH3715" s="124"/>
      <c r="AI3715" s="124"/>
      <c r="AJ3715" s="124"/>
      <c r="AK3715" s="124"/>
      <c r="AL3715" s="124"/>
      <c r="AM3715" s="124"/>
      <c r="AN3715" s="124"/>
      <c r="AO3715" s="124"/>
      <c r="AP3715" s="124"/>
      <c r="AQ3715" s="124"/>
      <c r="AR3715" s="124"/>
      <c r="AS3715" s="124"/>
      <c r="AT3715" s="124"/>
      <c r="AU3715" s="124"/>
      <c r="AV3715" s="124"/>
      <c r="AW3715" s="124"/>
      <c r="AX3715" s="124"/>
      <c r="AY3715" s="124"/>
      <c r="AZ3715" s="124"/>
      <c r="BA3715" s="124"/>
      <c r="BB3715" s="124"/>
    </row>
    <row r="3716" spans="2:54" ht="15" customHeight="1">
      <c r="B3716" s="1155"/>
      <c r="C3716" s="3016" t="s">
        <v>1110</v>
      </c>
      <c r="D3716" s="3016"/>
      <c r="E3716" s="1146" t="s">
        <v>1127</v>
      </c>
      <c r="F3716" s="1106"/>
      <c r="G3716" s="441" t="s">
        <v>93</v>
      </c>
      <c r="H3716" s="441" t="s">
        <v>1103</v>
      </c>
      <c r="I3716" s="441" t="s">
        <v>1128</v>
      </c>
      <c r="J3716" s="441" t="s">
        <v>112</v>
      </c>
      <c r="K3716" s="1111" t="s">
        <v>1110</v>
      </c>
      <c r="L3716" s="441" t="s">
        <v>1120</v>
      </c>
      <c r="M3716" s="441" t="str">
        <f t="shared" si="223"/>
        <v>&lt;INSERT CONNECTION POINT NAME&gt;</v>
      </c>
      <c r="N3716" s="1111" t="s">
        <v>1111</v>
      </c>
      <c r="O3716" s="1112">
        <v>0</v>
      </c>
      <c r="P3716" s="1111"/>
      <c r="Q3716" s="2890"/>
      <c r="R3716" s="2093"/>
      <c r="S3716" s="2883"/>
      <c r="T3716" s="2883"/>
      <c r="U3716" s="2883"/>
      <c r="V3716" s="2883"/>
      <c r="W3716" s="2863"/>
      <c r="X3716" s="2863"/>
      <c r="Y3716" s="2863"/>
      <c r="Z3716" s="2863"/>
      <c r="AA3716" s="2864"/>
      <c r="AC3716" s="124"/>
      <c r="AD3716" s="124"/>
      <c r="AE3716" s="124"/>
      <c r="AF3716" s="124"/>
      <c r="AG3716" s="124"/>
      <c r="AH3716" s="124"/>
      <c r="AI3716" s="124"/>
      <c r="AJ3716" s="124"/>
      <c r="AK3716" s="124"/>
      <c r="AL3716" s="124"/>
      <c r="AM3716" s="124"/>
      <c r="AN3716" s="124"/>
      <c r="AO3716" s="124"/>
      <c r="AP3716" s="124"/>
      <c r="AQ3716" s="124"/>
      <c r="AR3716" s="124"/>
      <c r="AS3716" s="124"/>
      <c r="AT3716" s="124"/>
      <c r="AU3716" s="124"/>
      <c r="AV3716" s="124"/>
      <c r="AW3716" s="124"/>
      <c r="AX3716" s="124"/>
      <c r="AY3716" s="124"/>
      <c r="AZ3716" s="124"/>
      <c r="BA3716" s="124"/>
      <c r="BB3716" s="124"/>
    </row>
    <row r="3717" spans="2:54" ht="15" customHeight="1">
      <c r="B3717" s="1155"/>
      <c r="C3717" s="3017"/>
      <c r="D3717" s="3017"/>
      <c r="E3717" s="1146" t="s">
        <v>1130</v>
      </c>
      <c r="F3717" s="1106"/>
      <c r="G3717" s="441" t="s">
        <v>93</v>
      </c>
      <c r="H3717" s="441" t="s">
        <v>1103</v>
      </c>
      <c r="I3717" s="441" t="s">
        <v>1131</v>
      </c>
      <c r="J3717" s="441" t="s">
        <v>112</v>
      </c>
      <c r="K3717" s="1111" t="s">
        <v>1110</v>
      </c>
      <c r="L3717" s="441" t="s">
        <v>1120</v>
      </c>
      <c r="M3717" s="441" t="str">
        <f t="shared" si="223"/>
        <v>&lt;INSERT CONNECTION POINT NAME&gt;</v>
      </c>
      <c r="N3717" s="1111" t="s">
        <v>1111</v>
      </c>
      <c r="O3717" s="1112">
        <v>0</v>
      </c>
      <c r="P3717" s="1111"/>
      <c r="Q3717" s="2890"/>
      <c r="R3717" s="2093"/>
      <c r="S3717" s="2883"/>
      <c r="T3717" s="2883"/>
      <c r="U3717" s="2883"/>
      <c r="V3717" s="2883"/>
      <c r="W3717" s="2863"/>
      <c r="X3717" s="2863"/>
      <c r="Y3717" s="2863"/>
      <c r="Z3717" s="2863"/>
      <c r="AA3717" s="2864"/>
      <c r="AC3717" s="124"/>
      <c r="AD3717" s="124"/>
      <c r="AE3717" s="124"/>
      <c r="AF3717" s="124"/>
      <c r="AG3717" s="124"/>
      <c r="AH3717" s="124"/>
      <c r="AI3717" s="124"/>
      <c r="AJ3717" s="124"/>
      <c r="AK3717" s="124"/>
      <c r="AL3717" s="124"/>
      <c r="AM3717" s="124"/>
      <c r="AN3717" s="124"/>
      <c r="AO3717" s="124"/>
      <c r="AP3717" s="124"/>
      <c r="AQ3717" s="124"/>
      <c r="AR3717" s="124"/>
      <c r="AS3717" s="124"/>
      <c r="AT3717" s="124"/>
      <c r="AU3717" s="124"/>
      <c r="AV3717" s="124"/>
      <c r="AW3717" s="124"/>
      <c r="AX3717" s="124"/>
      <c r="AY3717" s="124"/>
      <c r="AZ3717" s="124"/>
      <c r="BA3717" s="124"/>
      <c r="BB3717" s="124"/>
    </row>
    <row r="3718" spans="2:54" ht="15" customHeight="1">
      <c r="B3718" s="1155"/>
      <c r="C3718" s="3016" t="s">
        <v>1112</v>
      </c>
      <c r="D3718" s="3016"/>
      <c r="E3718" s="1146" t="s">
        <v>1127</v>
      </c>
      <c r="F3718" s="1106"/>
      <c r="G3718" s="441" t="s">
        <v>93</v>
      </c>
      <c r="H3718" s="441" t="s">
        <v>1103</v>
      </c>
      <c r="I3718" s="441" t="s">
        <v>1128</v>
      </c>
      <c r="J3718" s="441" t="s">
        <v>112</v>
      </c>
      <c r="K3718" s="1111" t="s">
        <v>1112</v>
      </c>
      <c r="L3718" s="441" t="s">
        <v>1120</v>
      </c>
      <c r="M3718" s="441" t="str">
        <f t="shared" si="223"/>
        <v>&lt;INSERT CONNECTION POINT NAME&gt;</v>
      </c>
      <c r="N3718" s="1111" t="s">
        <v>1113</v>
      </c>
      <c r="O3718" s="1111" t="s">
        <v>1113</v>
      </c>
      <c r="P3718" s="1111"/>
      <c r="Q3718" s="2891"/>
      <c r="R3718" s="2866"/>
      <c r="S3718" s="2866"/>
      <c r="T3718" s="2866"/>
      <c r="U3718" s="2866"/>
      <c r="V3718" s="2866"/>
      <c r="W3718" s="2866"/>
      <c r="X3718" s="2866"/>
      <c r="Y3718" s="2866"/>
      <c r="Z3718" s="2866"/>
      <c r="AA3718" s="2099"/>
      <c r="AC3718" s="124"/>
      <c r="AD3718" s="124"/>
      <c r="AE3718" s="124"/>
      <c r="AF3718" s="124"/>
      <c r="AG3718" s="124"/>
      <c r="AH3718" s="124"/>
      <c r="AI3718" s="124"/>
      <c r="AJ3718" s="124"/>
      <c r="AK3718" s="124"/>
      <c r="AL3718" s="124"/>
      <c r="AM3718" s="124"/>
      <c r="AN3718" s="124"/>
      <c r="AO3718" s="124"/>
      <c r="AP3718" s="124"/>
      <c r="AQ3718" s="124"/>
      <c r="AR3718" s="124"/>
      <c r="AS3718" s="124"/>
      <c r="AT3718" s="124"/>
      <c r="AU3718" s="124"/>
      <c r="AV3718" s="124"/>
      <c r="AW3718" s="124"/>
      <c r="AX3718" s="124"/>
      <c r="AY3718" s="124"/>
      <c r="AZ3718" s="124"/>
      <c r="BA3718" s="124"/>
      <c r="BB3718" s="124"/>
    </row>
    <row r="3719" spans="2:54" ht="15" customHeight="1">
      <c r="B3719" s="1155"/>
      <c r="C3719" s="3017"/>
      <c r="D3719" s="3017"/>
      <c r="E3719" s="1146" t="s">
        <v>1130</v>
      </c>
      <c r="F3719" s="1106"/>
      <c r="G3719" s="441" t="s">
        <v>93</v>
      </c>
      <c r="H3719" s="441" t="s">
        <v>1103</v>
      </c>
      <c r="I3719" s="441" t="s">
        <v>1131</v>
      </c>
      <c r="J3719" s="441" t="s">
        <v>112</v>
      </c>
      <c r="K3719" s="1111" t="s">
        <v>1112</v>
      </c>
      <c r="L3719" s="441" t="s">
        <v>1120</v>
      </c>
      <c r="M3719" s="441" t="str">
        <f t="shared" si="223"/>
        <v>&lt;INSERT CONNECTION POINT NAME&gt;</v>
      </c>
      <c r="N3719" s="1111" t="s">
        <v>1113</v>
      </c>
      <c r="O3719" s="1111" t="s">
        <v>1113</v>
      </c>
      <c r="P3719" s="1111"/>
      <c r="Q3719" s="2891"/>
      <c r="R3719" s="2866"/>
      <c r="S3719" s="2866"/>
      <c r="T3719" s="2866"/>
      <c r="U3719" s="2866"/>
      <c r="V3719" s="2866"/>
      <c r="W3719" s="2866"/>
      <c r="X3719" s="2866"/>
      <c r="Y3719" s="2866"/>
      <c r="Z3719" s="2866"/>
      <c r="AA3719" s="2099"/>
      <c r="AC3719" s="124"/>
      <c r="AD3719" s="124"/>
      <c r="AE3719" s="124"/>
      <c r="AF3719" s="124"/>
      <c r="AG3719" s="124"/>
      <c r="AH3719" s="124"/>
      <c r="AI3719" s="124"/>
      <c r="AJ3719" s="124"/>
      <c r="AK3719" s="124"/>
      <c r="AL3719" s="124"/>
      <c r="AM3719" s="124"/>
      <c r="AN3719" s="124"/>
      <c r="AO3719" s="124"/>
      <c r="AP3719" s="124"/>
      <c r="AQ3719" s="124"/>
      <c r="AR3719" s="124"/>
      <c r="AS3719" s="124"/>
      <c r="AT3719" s="124"/>
      <c r="AU3719" s="124"/>
      <c r="AV3719" s="124"/>
      <c r="AW3719" s="124"/>
      <c r="AX3719" s="124"/>
      <c r="AY3719" s="124"/>
      <c r="AZ3719" s="124"/>
      <c r="BA3719" s="124"/>
      <c r="BB3719" s="124"/>
    </row>
    <row r="3720" spans="2:54" ht="15" customHeight="1">
      <c r="B3720" s="1155"/>
      <c r="C3720" s="3016" t="s">
        <v>1134</v>
      </c>
      <c r="D3720" s="3016" t="s">
        <v>833</v>
      </c>
      <c r="E3720" s="1146" t="s">
        <v>1127</v>
      </c>
      <c r="F3720" s="1106"/>
      <c r="G3720" s="441" t="s">
        <v>93</v>
      </c>
      <c r="H3720" s="441" t="s">
        <v>1103</v>
      </c>
      <c r="I3720" s="441" t="s">
        <v>1128</v>
      </c>
      <c r="J3720" s="441" t="s">
        <v>112</v>
      </c>
      <c r="K3720" s="1111" t="s">
        <v>1134</v>
      </c>
      <c r="L3720" s="441" t="s">
        <v>1120</v>
      </c>
      <c r="M3720" s="441" t="str">
        <f t="shared" si="223"/>
        <v>&lt;INSERT CONNECTION POINT NAME&gt;</v>
      </c>
      <c r="N3720" s="1111" t="s">
        <v>1115</v>
      </c>
      <c r="O3720" s="1111" t="s">
        <v>833</v>
      </c>
      <c r="P3720" s="1111"/>
      <c r="Q3720" s="2892"/>
      <c r="R3720" s="2096"/>
      <c r="S3720" s="2870"/>
      <c r="T3720" s="2870"/>
      <c r="U3720" s="2870"/>
      <c r="V3720" s="2870"/>
      <c r="W3720" s="2870"/>
      <c r="X3720" s="2870"/>
      <c r="Y3720" s="2870"/>
      <c r="Z3720" s="2870"/>
      <c r="AA3720" s="2871"/>
      <c r="AC3720" s="124"/>
      <c r="AD3720" s="124"/>
      <c r="AE3720" s="124"/>
      <c r="AF3720" s="124"/>
      <c r="AG3720" s="124"/>
      <c r="AH3720" s="124"/>
      <c r="AI3720" s="124"/>
      <c r="AJ3720" s="124"/>
      <c r="AK3720" s="124"/>
      <c r="AL3720" s="124"/>
      <c r="AM3720" s="124"/>
      <c r="AN3720" s="124"/>
      <c r="AO3720" s="124"/>
      <c r="AP3720" s="124"/>
      <c r="AQ3720" s="124"/>
      <c r="AR3720" s="124"/>
      <c r="AS3720" s="124"/>
      <c r="AT3720" s="124"/>
      <c r="AU3720" s="124"/>
      <c r="AV3720" s="124"/>
      <c r="AW3720" s="124"/>
      <c r="AX3720" s="124"/>
      <c r="AY3720" s="124"/>
      <c r="AZ3720" s="124"/>
      <c r="BA3720" s="124"/>
      <c r="BB3720" s="124"/>
    </row>
    <row r="3721" spans="2:54" ht="15" customHeight="1">
      <c r="B3721" s="1155"/>
      <c r="C3721" s="3017"/>
      <c r="D3721" s="3017"/>
      <c r="E3721" s="1146" t="s">
        <v>1130</v>
      </c>
      <c r="F3721" s="1106"/>
      <c r="G3721" s="441" t="s">
        <v>93</v>
      </c>
      <c r="H3721" s="441" t="s">
        <v>1103</v>
      </c>
      <c r="I3721" s="441" t="s">
        <v>1131</v>
      </c>
      <c r="J3721" s="441" t="s">
        <v>112</v>
      </c>
      <c r="K3721" s="1111" t="s">
        <v>1134</v>
      </c>
      <c r="L3721" s="441" t="s">
        <v>1120</v>
      </c>
      <c r="M3721" s="441" t="str">
        <f t="shared" si="223"/>
        <v>&lt;INSERT CONNECTION POINT NAME&gt;</v>
      </c>
      <c r="N3721" s="1111" t="s">
        <v>1115</v>
      </c>
      <c r="O3721" s="1111" t="s">
        <v>833</v>
      </c>
      <c r="P3721" s="1111"/>
      <c r="Q3721" s="2892"/>
      <c r="R3721" s="2096"/>
      <c r="S3721" s="2870"/>
      <c r="T3721" s="2870"/>
      <c r="U3721" s="2870"/>
      <c r="V3721" s="2870"/>
      <c r="W3721" s="2870"/>
      <c r="X3721" s="2870"/>
      <c r="Y3721" s="2870"/>
      <c r="Z3721" s="2870"/>
      <c r="AA3721" s="2871"/>
      <c r="AC3721" s="124"/>
      <c r="AD3721" s="124"/>
      <c r="AE3721" s="124"/>
      <c r="AF3721" s="124"/>
      <c r="AG3721" s="124"/>
      <c r="AH3721" s="124"/>
      <c r="AI3721" s="124"/>
      <c r="AJ3721" s="124"/>
      <c r="AK3721" s="124"/>
      <c r="AL3721" s="124"/>
      <c r="AM3721" s="124"/>
      <c r="AN3721" s="124"/>
      <c r="AO3721" s="124"/>
      <c r="AP3721" s="124"/>
      <c r="AQ3721" s="124"/>
      <c r="AR3721" s="124"/>
      <c r="AS3721" s="124"/>
      <c r="AT3721" s="124"/>
      <c r="AU3721" s="124"/>
      <c r="AV3721" s="124"/>
      <c r="AW3721" s="124"/>
      <c r="AX3721" s="124"/>
      <c r="AY3721" s="124"/>
      <c r="AZ3721" s="124"/>
      <c r="BA3721" s="124"/>
      <c r="BB3721" s="124"/>
    </row>
    <row r="3722" spans="2:54" ht="15" customHeight="1">
      <c r="B3722" s="1155"/>
      <c r="C3722" s="3016" t="s">
        <v>1135</v>
      </c>
      <c r="D3722" s="3016" t="s">
        <v>833</v>
      </c>
      <c r="E3722" s="1146" t="s">
        <v>1127</v>
      </c>
      <c r="F3722" s="1106"/>
      <c r="G3722" s="441" t="s">
        <v>93</v>
      </c>
      <c r="H3722" s="441" t="s">
        <v>1103</v>
      </c>
      <c r="I3722" s="441" t="s">
        <v>1128</v>
      </c>
      <c r="J3722" s="441" t="s">
        <v>112</v>
      </c>
      <c r="K3722" s="1111" t="s">
        <v>1135</v>
      </c>
      <c r="L3722" s="441" t="s">
        <v>1120</v>
      </c>
      <c r="M3722" s="441" t="str">
        <f t="shared" si="223"/>
        <v>&lt;INSERT CONNECTION POINT NAME&gt;</v>
      </c>
      <c r="N3722" s="1111" t="s">
        <v>1106</v>
      </c>
      <c r="O3722" s="1111" t="s">
        <v>833</v>
      </c>
      <c r="P3722" s="1111"/>
      <c r="Q3722" s="2892"/>
      <c r="R3722" s="2096"/>
      <c r="S3722" s="2870"/>
      <c r="T3722" s="2870"/>
      <c r="U3722" s="2870"/>
      <c r="V3722" s="2870"/>
      <c r="W3722" s="2870"/>
      <c r="X3722" s="2870"/>
      <c r="Y3722" s="2870"/>
      <c r="Z3722" s="2870"/>
      <c r="AA3722" s="2871"/>
      <c r="AC3722" s="124"/>
      <c r="AD3722" s="124"/>
      <c r="AE3722" s="124"/>
      <c r="AF3722" s="124"/>
      <c r="AG3722" s="124"/>
      <c r="AH3722" s="124"/>
      <c r="AI3722" s="124"/>
      <c r="AJ3722" s="124"/>
      <c r="AK3722" s="124"/>
      <c r="AL3722" s="124"/>
      <c r="AM3722" s="124"/>
      <c r="AN3722" s="124"/>
      <c r="AO3722" s="124"/>
      <c r="AP3722" s="124"/>
      <c r="AQ3722" s="124"/>
      <c r="AR3722" s="124"/>
      <c r="AS3722" s="124"/>
      <c r="AT3722" s="124"/>
      <c r="AU3722" s="124"/>
      <c r="AV3722" s="124"/>
      <c r="AW3722" s="124"/>
      <c r="AX3722" s="124"/>
      <c r="AY3722" s="124"/>
      <c r="AZ3722" s="124"/>
      <c r="BA3722" s="124"/>
      <c r="BB3722" s="124"/>
    </row>
    <row r="3723" spans="2:54" ht="15" customHeight="1">
      <c r="B3723" s="1155"/>
      <c r="C3723" s="3017"/>
      <c r="D3723" s="3017"/>
      <c r="E3723" s="1146" t="s">
        <v>1130</v>
      </c>
      <c r="F3723" s="1106"/>
      <c r="G3723" s="441" t="s">
        <v>93</v>
      </c>
      <c r="H3723" s="441" t="s">
        <v>1103</v>
      </c>
      <c r="I3723" s="441" t="s">
        <v>1131</v>
      </c>
      <c r="J3723" s="441" t="s">
        <v>112</v>
      </c>
      <c r="K3723" s="1111" t="s">
        <v>1135</v>
      </c>
      <c r="L3723" s="441" t="s">
        <v>1120</v>
      </c>
      <c r="M3723" s="441" t="str">
        <f t="shared" si="223"/>
        <v>&lt;INSERT CONNECTION POINT NAME&gt;</v>
      </c>
      <c r="N3723" s="1111" t="s">
        <v>1106</v>
      </c>
      <c r="O3723" s="1111" t="s">
        <v>833</v>
      </c>
      <c r="P3723" s="1111"/>
      <c r="Q3723" s="2892"/>
      <c r="R3723" s="2096"/>
      <c r="S3723" s="2870"/>
      <c r="T3723" s="2870"/>
      <c r="U3723" s="2870"/>
      <c r="V3723" s="2870"/>
      <c r="W3723" s="2870"/>
      <c r="X3723" s="2870"/>
      <c r="Y3723" s="2870"/>
      <c r="Z3723" s="2870"/>
      <c r="AA3723" s="2871"/>
      <c r="AC3723" s="124"/>
      <c r="AD3723" s="124"/>
      <c r="AE3723" s="124"/>
      <c r="AF3723" s="124"/>
      <c r="AG3723" s="124"/>
      <c r="AH3723" s="124"/>
      <c r="AI3723" s="124"/>
      <c r="AJ3723" s="124"/>
      <c r="AK3723" s="124"/>
      <c r="AL3723" s="124"/>
      <c r="AM3723" s="124"/>
      <c r="AN3723" s="124"/>
      <c r="AO3723" s="124"/>
      <c r="AP3723" s="124"/>
      <c r="AQ3723" s="124"/>
      <c r="AR3723" s="124"/>
      <c r="AS3723" s="124"/>
      <c r="AT3723" s="124"/>
      <c r="AU3723" s="124"/>
      <c r="AV3723" s="124"/>
      <c r="AW3723" s="124"/>
      <c r="AX3723" s="124"/>
      <c r="AY3723" s="124"/>
      <c r="AZ3723" s="124"/>
      <c r="BA3723" s="124"/>
      <c r="BB3723" s="124"/>
    </row>
    <row r="3724" spans="2:54" ht="15" customHeight="1">
      <c r="B3724" s="1155"/>
      <c r="C3724" s="3016" t="s">
        <v>1135</v>
      </c>
      <c r="D3724" s="3016" t="s">
        <v>842</v>
      </c>
      <c r="E3724" s="1146" t="s">
        <v>1127</v>
      </c>
      <c r="F3724" s="1106"/>
      <c r="G3724" s="441" t="s">
        <v>93</v>
      </c>
      <c r="H3724" s="441" t="s">
        <v>1103</v>
      </c>
      <c r="I3724" s="441" t="s">
        <v>1128</v>
      </c>
      <c r="J3724" s="441" t="s">
        <v>112</v>
      </c>
      <c r="K3724" s="1111" t="s">
        <v>1135</v>
      </c>
      <c r="L3724" s="441" t="s">
        <v>1120</v>
      </c>
      <c r="M3724" s="441" t="str">
        <f t="shared" si="223"/>
        <v>&lt;INSERT CONNECTION POINT NAME&gt;</v>
      </c>
      <c r="N3724" s="1111" t="s">
        <v>1106</v>
      </c>
      <c r="O3724" s="1111" t="s">
        <v>842</v>
      </c>
      <c r="P3724" s="1111"/>
      <c r="Q3724" s="2892"/>
      <c r="R3724" s="2096"/>
      <c r="S3724" s="2870"/>
      <c r="T3724" s="2870"/>
      <c r="U3724" s="2870"/>
      <c r="V3724" s="2870"/>
      <c r="W3724" s="2870"/>
      <c r="X3724" s="2870"/>
      <c r="Y3724" s="2870"/>
      <c r="Z3724" s="2870"/>
      <c r="AA3724" s="2871"/>
      <c r="AC3724" s="124"/>
      <c r="AD3724" s="124"/>
      <c r="AE3724" s="124"/>
      <c r="AF3724" s="124"/>
      <c r="AG3724" s="124"/>
      <c r="AH3724" s="124"/>
      <c r="AI3724" s="124"/>
      <c r="AJ3724" s="124"/>
      <c r="AK3724" s="124"/>
      <c r="AL3724" s="124"/>
      <c r="AM3724" s="124"/>
      <c r="AN3724" s="124"/>
      <c r="AO3724" s="124"/>
      <c r="AP3724" s="124"/>
      <c r="AQ3724" s="124"/>
      <c r="AR3724" s="124"/>
      <c r="AS3724" s="124"/>
      <c r="AT3724" s="124"/>
      <c r="AU3724" s="124"/>
      <c r="AV3724" s="124"/>
      <c r="AW3724" s="124"/>
      <c r="AX3724" s="124"/>
      <c r="AY3724" s="124"/>
      <c r="AZ3724" s="124"/>
      <c r="BA3724" s="124"/>
      <c r="BB3724" s="124"/>
    </row>
    <row r="3725" spans="2:54" ht="15" customHeight="1">
      <c r="B3725" s="1155"/>
      <c r="C3725" s="3017"/>
      <c r="D3725" s="3017"/>
      <c r="E3725" s="1146" t="s">
        <v>1130</v>
      </c>
      <c r="F3725" s="1106"/>
      <c r="G3725" s="441" t="s">
        <v>93</v>
      </c>
      <c r="H3725" s="441" t="s">
        <v>1103</v>
      </c>
      <c r="I3725" s="441" t="s">
        <v>1131</v>
      </c>
      <c r="J3725" s="441" t="s">
        <v>112</v>
      </c>
      <c r="K3725" s="1111" t="s">
        <v>1135</v>
      </c>
      <c r="L3725" s="441" t="s">
        <v>1120</v>
      </c>
      <c r="M3725" s="441" t="str">
        <f t="shared" ref="M3725:M3788" si="227">M3724</f>
        <v>&lt;INSERT CONNECTION POINT NAME&gt;</v>
      </c>
      <c r="N3725" s="1111" t="s">
        <v>1106</v>
      </c>
      <c r="O3725" s="1111" t="s">
        <v>842</v>
      </c>
      <c r="P3725" s="1111"/>
      <c r="Q3725" s="2892"/>
      <c r="R3725" s="2096"/>
      <c r="S3725" s="2870"/>
      <c r="T3725" s="2870"/>
      <c r="U3725" s="2870"/>
      <c r="V3725" s="2870"/>
      <c r="W3725" s="2870"/>
      <c r="X3725" s="2870"/>
      <c r="Y3725" s="2870"/>
      <c r="Z3725" s="2870"/>
      <c r="AA3725" s="2871"/>
      <c r="AC3725" s="124"/>
      <c r="AD3725" s="124"/>
      <c r="AE3725" s="124"/>
      <c r="AF3725" s="124"/>
      <c r="AG3725" s="124"/>
      <c r="AH3725" s="124"/>
      <c r="AI3725" s="124"/>
      <c r="AJ3725" s="124"/>
      <c r="AK3725" s="124"/>
      <c r="AL3725" s="124"/>
      <c r="AM3725" s="124"/>
      <c r="AN3725" s="124"/>
      <c r="AO3725" s="124"/>
      <c r="AP3725" s="124"/>
      <c r="AQ3725" s="124"/>
      <c r="AR3725" s="124"/>
      <c r="AS3725" s="124"/>
      <c r="AT3725" s="124"/>
      <c r="AU3725" s="124"/>
      <c r="AV3725" s="124"/>
      <c r="AW3725" s="124"/>
      <c r="AX3725" s="124"/>
      <c r="AY3725" s="124"/>
      <c r="AZ3725" s="124"/>
      <c r="BA3725" s="124"/>
      <c r="BB3725" s="124"/>
    </row>
    <row r="3726" spans="2:54" ht="15" customHeight="1">
      <c r="B3726" s="1155"/>
      <c r="C3726" s="3016" t="s">
        <v>1136</v>
      </c>
      <c r="D3726" s="3016" t="s">
        <v>833</v>
      </c>
      <c r="E3726" s="1146" t="s">
        <v>1127</v>
      </c>
      <c r="F3726" s="1106"/>
      <c r="G3726" s="441" t="s">
        <v>93</v>
      </c>
      <c r="H3726" s="441" t="s">
        <v>1103</v>
      </c>
      <c r="I3726" s="441" t="s">
        <v>1128</v>
      </c>
      <c r="J3726" s="441" t="s">
        <v>112</v>
      </c>
      <c r="K3726" s="1111" t="s">
        <v>1136</v>
      </c>
      <c r="L3726" s="441" t="s">
        <v>1120</v>
      </c>
      <c r="M3726" s="441" t="str">
        <f t="shared" si="227"/>
        <v>&lt;INSERT CONNECTION POINT NAME&gt;</v>
      </c>
      <c r="N3726" s="1111" t="s">
        <v>1106</v>
      </c>
      <c r="O3726" s="1111" t="s">
        <v>833</v>
      </c>
      <c r="P3726" s="1111"/>
      <c r="Q3726" s="2892"/>
      <c r="R3726" s="2096"/>
      <c r="S3726" s="2870"/>
      <c r="T3726" s="2870"/>
      <c r="U3726" s="2870"/>
      <c r="V3726" s="2870"/>
      <c r="W3726" s="2870"/>
      <c r="X3726" s="2870"/>
      <c r="Y3726" s="2870"/>
      <c r="Z3726" s="2870"/>
      <c r="AA3726" s="2871"/>
      <c r="AC3726" s="124"/>
      <c r="AD3726" s="124"/>
      <c r="AE3726" s="124"/>
      <c r="AF3726" s="124"/>
      <c r="AG3726" s="124"/>
      <c r="AH3726" s="124"/>
      <c r="AI3726" s="124"/>
      <c r="AJ3726" s="124"/>
      <c r="AK3726" s="124"/>
      <c r="AL3726" s="124"/>
      <c r="AM3726" s="124"/>
      <c r="AN3726" s="124"/>
      <c r="AO3726" s="124"/>
      <c r="AP3726" s="124"/>
      <c r="AQ3726" s="124"/>
      <c r="AR3726" s="124"/>
      <c r="AS3726" s="124"/>
      <c r="AT3726" s="124"/>
      <c r="AU3726" s="124"/>
      <c r="AV3726" s="124"/>
      <c r="AW3726" s="124"/>
      <c r="AX3726" s="124"/>
      <c r="AY3726" s="124"/>
      <c r="AZ3726" s="124"/>
      <c r="BA3726" s="124"/>
      <c r="BB3726" s="124"/>
    </row>
    <row r="3727" spans="2:54" ht="15" customHeight="1">
      <c r="B3727" s="1155"/>
      <c r="C3727" s="3017"/>
      <c r="D3727" s="3017"/>
      <c r="E3727" s="1146" t="s">
        <v>1130</v>
      </c>
      <c r="F3727" s="1106"/>
      <c r="G3727" s="441" t="s">
        <v>93</v>
      </c>
      <c r="H3727" s="441" t="s">
        <v>1103</v>
      </c>
      <c r="I3727" s="441" t="s">
        <v>1131</v>
      </c>
      <c r="J3727" s="441" t="s">
        <v>112</v>
      </c>
      <c r="K3727" s="1111" t="s">
        <v>1136</v>
      </c>
      <c r="L3727" s="441" t="s">
        <v>1120</v>
      </c>
      <c r="M3727" s="441" t="str">
        <f t="shared" si="227"/>
        <v>&lt;INSERT CONNECTION POINT NAME&gt;</v>
      </c>
      <c r="N3727" s="1111" t="s">
        <v>1106</v>
      </c>
      <c r="O3727" s="1111" t="s">
        <v>833</v>
      </c>
      <c r="P3727" s="1111"/>
      <c r="Q3727" s="2100"/>
      <c r="R3727" s="2101"/>
      <c r="S3727" s="2102"/>
      <c r="T3727" s="2102"/>
      <c r="U3727" s="2102"/>
      <c r="V3727" s="2102"/>
      <c r="W3727" s="2102"/>
      <c r="X3727" s="2102"/>
      <c r="Y3727" s="2102"/>
      <c r="Z3727" s="2102"/>
      <c r="AA3727" s="2103"/>
      <c r="AC3727" s="124"/>
      <c r="AD3727" s="124"/>
      <c r="AE3727" s="124"/>
      <c r="AF3727" s="124"/>
      <c r="AG3727" s="124"/>
      <c r="AH3727" s="124"/>
      <c r="AI3727" s="124"/>
      <c r="AJ3727" s="124"/>
      <c r="AK3727" s="124"/>
      <c r="AL3727" s="124"/>
      <c r="AM3727" s="124"/>
      <c r="AN3727" s="124"/>
      <c r="AO3727" s="124"/>
      <c r="AP3727" s="124"/>
      <c r="AQ3727" s="124"/>
      <c r="AR3727" s="124"/>
      <c r="AS3727" s="124"/>
      <c r="AT3727" s="124"/>
      <c r="AU3727" s="124"/>
      <c r="AV3727" s="124"/>
      <c r="AW3727" s="124"/>
      <c r="AX3727" s="124"/>
      <c r="AY3727" s="124"/>
      <c r="AZ3727" s="124"/>
      <c r="BA3727" s="124"/>
      <c r="BB3727" s="124"/>
    </row>
    <row r="3728" spans="2:54" ht="15" customHeight="1">
      <c r="B3728" s="1155"/>
      <c r="C3728" s="3016" t="s">
        <v>1136</v>
      </c>
      <c r="D3728" s="3016" t="s">
        <v>842</v>
      </c>
      <c r="E3728" s="1146" t="s">
        <v>1127</v>
      </c>
      <c r="F3728" s="1106"/>
      <c r="G3728" s="441" t="s">
        <v>93</v>
      </c>
      <c r="H3728" s="441" t="s">
        <v>1103</v>
      </c>
      <c r="I3728" s="441" t="s">
        <v>1128</v>
      </c>
      <c r="J3728" s="441" t="s">
        <v>112</v>
      </c>
      <c r="K3728" s="1111" t="s">
        <v>1136</v>
      </c>
      <c r="L3728" s="441" t="s">
        <v>1120</v>
      </c>
      <c r="M3728" s="441" t="str">
        <f t="shared" si="227"/>
        <v>&lt;INSERT CONNECTION POINT NAME&gt;</v>
      </c>
      <c r="N3728" s="1111" t="s">
        <v>1106</v>
      </c>
      <c r="O3728" s="1111" t="s">
        <v>842</v>
      </c>
      <c r="P3728" s="1111"/>
      <c r="Q3728" s="2100"/>
      <c r="R3728" s="2101"/>
      <c r="S3728" s="2102"/>
      <c r="T3728" s="2102"/>
      <c r="U3728" s="2102"/>
      <c r="V3728" s="2102"/>
      <c r="W3728" s="2102"/>
      <c r="X3728" s="2102"/>
      <c r="Y3728" s="2102"/>
      <c r="Z3728" s="2102"/>
      <c r="AA3728" s="2103"/>
      <c r="AC3728" s="124"/>
      <c r="AD3728" s="124"/>
      <c r="AE3728" s="124"/>
      <c r="AF3728" s="124"/>
      <c r="AG3728" s="124"/>
      <c r="AH3728" s="124"/>
      <c r="AI3728" s="124"/>
      <c r="AJ3728" s="124"/>
      <c r="AK3728" s="124"/>
      <c r="AL3728" s="124"/>
      <c r="AM3728" s="124"/>
      <c r="AN3728" s="124"/>
      <c r="AO3728" s="124"/>
      <c r="AP3728" s="124"/>
      <c r="AQ3728" s="124"/>
      <c r="AR3728" s="124"/>
      <c r="AS3728" s="124"/>
      <c r="AT3728" s="124"/>
      <c r="AU3728" s="124"/>
      <c r="AV3728" s="124"/>
      <c r="AW3728" s="124"/>
      <c r="AX3728" s="124"/>
      <c r="AY3728" s="124"/>
      <c r="AZ3728" s="124"/>
      <c r="BA3728" s="124"/>
      <c r="BB3728" s="124"/>
    </row>
    <row r="3729" spans="2:54" ht="15" customHeight="1" thickBot="1">
      <c r="B3729" s="2872"/>
      <c r="C3729" s="3018"/>
      <c r="D3729" s="3018"/>
      <c r="E3729" s="2873" t="s">
        <v>1130</v>
      </c>
      <c r="F3729" s="1106"/>
      <c r="G3729" s="441" t="s">
        <v>93</v>
      </c>
      <c r="H3729" s="441" t="s">
        <v>1103</v>
      </c>
      <c r="I3729" s="441" t="s">
        <v>1131</v>
      </c>
      <c r="J3729" s="441" t="s">
        <v>112</v>
      </c>
      <c r="K3729" s="1111" t="s">
        <v>1136</v>
      </c>
      <c r="L3729" s="441" t="s">
        <v>1120</v>
      </c>
      <c r="M3729" s="441" t="str">
        <f t="shared" si="227"/>
        <v>&lt;INSERT CONNECTION POINT NAME&gt;</v>
      </c>
      <c r="N3729" s="1111" t="s">
        <v>1106</v>
      </c>
      <c r="O3729" s="1111" t="s">
        <v>842</v>
      </c>
      <c r="P3729" s="1111"/>
      <c r="Q3729" s="2893"/>
      <c r="R3729" s="2894"/>
      <c r="S3729" s="2877"/>
      <c r="T3729" s="2877"/>
      <c r="U3729" s="2877"/>
      <c r="V3729" s="2877"/>
      <c r="W3729" s="2877"/>
      <c r="X3729" s="2877"/>
      <c r="Y3729" s="2877"/>
      <c r="Z3729" s="2877"/>
      <c r="AA3729" s="2878"/>
      <c r="AC3729" s="124"/>
      <c r="AD3729" s="124"/>
      <c r="AE3729" s="124"/>
      <c r="AF3729" s="124"/>
      <c r="AG3729" s="124"/>
      <c r="AH3729" s="124"/>
      <c r="AI3729" s="124"/>
      <c r="AJ3729" s="124"/>
      <c r="AK3729" s="124"/>
      <c r="AL3729" s="124"/>
      <c r="AM3729" s="124"/>
      <c r="AN3729" s="124"/>
      <c r="AO3729" s="124"/>
      <c r="AP3729" s="124"/>
      <c r="AQ3729" s="124"/>
      <c r="AR3729" s="124"/>
      <c r="AS3729" s="124"/>
      <c r="AT3729" s="124"/>
      <c r="AU3729" s="124"/>
      <c r="AV3729" s="124"/>
      <c r="AW3729" s="124"/>
      <c r="AX3729" s="124"/>
      <c r="AY3729" s="124"/>
      <c r="AZ3729" s="124"/>
      <c r="BA3729" s="124"/>
      <c r="BB3729" s="124"/>
    </row>
    <row r="3730" spans="2:54" ht="15" customHeight="1">
      <c r="B3730" s="1145" t="s">
        <v>1125</v>
      </c>
      <c r="C3730" s="3019" t="s">
        <v>1126</v>
      </c>
      <c r="D3730" s="3019" t="s">
        <v>842</v>
      </c>
      <c r="E3730" s="1146" t="s">
        <v>1127</v>
      </c>
      <c r="F3730" s="1106"/>
      <c r="G3730" s="441" t="s">
        <v>93</v>
      </c>
      <c r="H3730" s="441" t="s">
        <v>1103</v>
      </c>
      <c r="I3730" s="441" t="s">
        <v>1128</v>
      </c>
      <c r="J3730" s="441" t="s">
        <v>112</v>
      </c>
      <c r="K3730" s="441" t="s">
        <v>1126</v>
      </c>
      <c r="L3730" s="441" t="s">
        <v>1120</v>
      </c>
      <c r="M3730" s="441" t="str">
        <f t="shared" ref="M3730" si="228">B3730</f>
        <v>&lt;INSERT CONNECTION POINT NAME&gt;</v>
      </c>
      <c r="N3730" s="441" t="s">
        <v>1129</v>
      </c>
      <c r="O3730" s="441" t="s">
        <v>842</v>
      </c>
      <c r="P3730" s="1111"/>
      <c r="Q3730" s="1147"/>
      <c r="R3730" s="1148"/>
      <c r="S3730" s="1149"/>
      <c r="T3730" s="1149"/>
      <c r="U3730" s="1149"/>
      <c r="V3730" s="1149"/>
      <c r="W3730" s="1149"/>
      <c r="X3730" s="1149"/>
      <c r="Y3730" s="1149"/>
      <c r="Z3730" s="1149"/>
      <c r="AA3730" s="1150"/>
      <c r="AB3730" s="1125"/>
      <c r="AC3730" s="1151"/>
      <c r="AD3730" s="1152"/>
      <c r="AE3730" s="1153"/>
      <c r="AF3730" s="1153"/>
      <c r="AG3730" s="1153"/>
      <c r="AH3730" s="124"/>
      <c r="AI3730" s="124"/>
      <c r="AJ3730" s="124"/>
      <c r="AK3730" s="124"/>
      <c r="AL3730" s="124"/>
      <c r="AM3730" s="124"/>
      <c r="AN3730" s="124"/>
      <c r="AO3730" s="124"/>
      <c r="AP3730" s="124"/>
      <c r="AQ3730" s="1153"/>
      <c r="AR3730" s="1154"/>
      <c r="AS3730" s="1154"/>
      <c r="AT3730" s="1154"/>
      <c r="AU3730" s="1154"/>
      <c r="AV3730" s="1154"/>
      <c r="AW3730" s="1154"/>
      <c r="AX3730" s="1154"/>
      <c r="AY3730" s="1154"/>
      <c r="AZ3730" s="1154"/>
      <c r="BA3730" s="1154"/>
      <c r="BB3730" s="1154"/>
    </row>
    <row r="3731" spans="2:54" ht="15" customHeight="1">
      <c r="B3731" s="1155"/>
      <c r="C3731" s="3017"/>
      <c r="D3731" s="3017"/>
      <c r="E3731" s="1146" t="s">
        <v>1130</v>
      </c>
      <c r="F3731" s="1106"/>
      <c r="G3731" s="441" t="s">
        <v>93</v>
      </c>
      <c r="H3731" s="441" t="s">
        <v>1103</v>
      </c>
      <c r="I3731" s="441" t="s">
        <v>1131</v>
      </c>
      <c r="J3731" s="441" t="s">
        <v>112</v>
      </c>
      <c r="K3731" s="441" t="s">
        <v>1126</v>
      </c>
      <c r="L3731" s="441" t="s">
        <v>1120</v>
      </c>
      <c r="M3731" s="441" t="str">
        <f t="shared" si="227"/>
        <v>&lt;INSERT CONNECTION POINT NAME&gt;</v>
      </c>
      <c r="N3731" s="441" t="s">
        <v>1129</v>
      </c>
      <c r="O3731" s="441" t="s">
        <v>842</v>
      </c>
      <c r="P3731" s="1111"/>
      <c r="Q3731" s="1156"/>
      <c r="R3731" s="1157"/>
      <c r="S3731" s="1158"/>
      <c r="T3731" s="1158"/>
      <c r="U3731" s="1158"/>
      <c r="V3731" s="1158"/>
      <c r="W3731" s="1158"/>
      <c r="X3731" s="1158"/>
      <c r="Y3731" s="1158"/>
      <c r="Z3731" s="1158"/>
      <c r="AA3731" s="1159"/>
      <c r="AB3731" s="1125"/>
      <c r="AC3731" s="1151"/>
      <c r="AD3731" s="1152"/>
      <c r="AE3731" s="1153"/>
      <c r="AF3731" s="1153"/>
      <c r="AG3731" s="1153"/>
      <c r="AH3731" s="124"/>
      <c r="AI3731" s="124"/>
      <c r="AJ3731" s="124"/>
      <c r="AK3731" s="124"/>
      <c r="AL3731" s="124"/>
      <c r="AM3731" s="124"/>
      <c r="AN3731" s="124"/>
      <c r="AO3731" s="124"/>
      <c r="AP3731" s="124"/>
      <c r="AQ3731" s="1153"/>
      <c r="AR3731" s="1154"/>
      <c r="AS3731" s="1154"/>
      <c r="AT3731" s="1154"/>
      <c r="AU3731" s="1154"/>
      <c r="AV3731" s="1154"/>
      <c r="AW3731" s="1154"/>
      <c r="AX3731" s="1154"/>
      <c r="AY3731" s="1154"/>
      <c r="AZ3731" s="1154"/>
      <c r="BA3731" s="1154"/>
      <c r="BB3731" s="1154"/>
    </row>
    <row r="3732" spans="2:54" ht="15" customHeight="1">
      <c r="B3732" s="1155"/>
      <c r="C3732" s="3016" t="s">
        <v>1132</v>
      </c>
      <c r="D3732" s="3016" t="s">
        <v>833</v>
      </c>
      <c r="E3732" s="1146" t="s">
        <v>1127</v>
      </c>
      <c r="F3732" s="1106"/>
      <c r="G3732" s="441" t="s">
        <v>93</v>
      </c>
      <c r="H3732" s="441" t="s">
        <v>1103</v>
      </c>
      <c r="I3732" s="441" t="s">
        <v>1128</v>
      </c>
      <c r="J3732" s="441" t="s">
        <v>112</v>
      </c>
      <c r="K3732" s="1111" t="s">
        <v>1132</v>
      </c>
      <c r="L3732" s="441" t="s">
        <v>1120</v>
      </c>
      <c r="M3732" s="441" t="str">
        <f t="shared" si="227"/>
        <v>&lt;INSERT CONNECTION POINT NAME&gt;</v>
      </c>
      <c r="N3732" s="1111" t="s">
        <v>1106</v>
      </c>
      <c r="O3732" s="1111" t="s">
        <v>833</v>
      </c>
      <c r="P3732" s="1111"/>
      <c r="Q3732" s="2850"/>
      <c r="R3732" s="2097"/>
      <c r="S3732" s="2851"/>
      <c r="T3732" s="2851"/>
      <c r="U3732" s="2851"/>
      <c r="V3732" s="2851"/>
      <c r="W3732" s="2852"/>
      <c r="X3732" s="2852"/>
      <c r="Y3732" s="2852"/>
      <c r="Z3732" s="2852"/>
      <c r="AA3732" s="2853"/>
      <c r="AB3732" s="1125"/>
      <c r="AC3732" s="1151"/>
      <c r="AD3732" s="1152"/>
      <c r="AE3732" s="1153"/>
      <c r="AF3732" s="1153"/>
      <c r="AG3732" s="1153"/>
      <c r="AH3732" s="124"/>
      <c r="AI3732" s="124"/>
      <c r="AJ3732" s="124"/>
      <c r="AK3732" s="124"/>
      <c r="AL3732" s="1153"/>
      <c r="AM3732" s="124"/>
      <c r="AN3732" s="124"/>
      <c r="AO3732" s="1153"/>
      <c r="AP3732" s="1153"/>
      <c r="AQ3732" s="1153"/>
      <c r="AR3732" s="1154"/>
      <c r="AS3732" s="1154"/>
      <c r="AT3732" s="1154"/>
      <c r="AU3732" s="1160"/>
      <c r="AV3732" s="1154"/>
      <c r="AW3732" s="1154"/>
      <c r="AX3732" s="1154"/>
      <c r="AY3732" s="1154"/>
      <c r="AZ3732" s="1154"/>
      <c r="BA3732" s="1154"/>
      <c r="BB3732" s="1154"/>
    </row>
    <row r="3733" spans="2:54" ht="15" customHeight="1">
      <c r="B3733" s="1155"/>
      <c r="C3733" s="3017"/>
      <c r="D3733" s="3017"/>
      <c r="E3733" s="1146" t="s">
        <v>1130</v>
      </c>
      <c r="F3733" s="1106"/>
      <c r="G3733" s="441" t="s">
        <v>93</v>
      </c>
      <c r="H3733" s="441" t="s">
        <v>1103</v>
      </c>
      <c r="I3733" s="441" t="s">
        <v>1131</v>
      </c>
      <c r="J3733" s="441" t="s">
        <v>112</v>
      </c>
      <c r="K3733" s="1111" t="s">
        <v>1132</v>
      </c>
      <c r="L3733" s="441" t="s">
        <v>1120</v>
      </c>
      <c r="M3733" s="441" t="str">
        <f t="shared" si="227"/>
        <v>&lt;INSERT CONNECTION POINT NAME&gt;</v>
      </c>
      <c r="N3733" s="1111" t="s">
        <v>1106</v>
      </c>
      <c r="O3733" s="1111" t="s">
        <v>833</v>
      </c>
      <c r="P3733" s="1111"/>
      <c r="Q3733" s="2850"/>
      <c r="R3733" s="2097"/>
      <c r="S3733" s="2851"/>
      <c r="T3733" s="2851"/>
      <c r="U3733" s="2851"/>
      <c r="V3733" s="2851"/>
      <c r="W3733" s="2852"/>
      <c r="X3733" s="2852"/>
      <c r="Y3733" s="2852"/>
      <c r="Z3733" s="2852"/>
      <c r="AA3733" s="2853"/>
      <c r="AB3733" s="1125"/>
      <c r="AC3733" s="1151"/>
      <c r="AD3733" s="1152"/>
      <c r="AE3733" s="1153"/>
      <c r="AF3733" s="1153"/>
      <c r="AG3733" s="1153"/>
      <c r="AH3733" s="124"/>
      <c r="AI3733" s="124"/>
      <c r="AJ3733" s="124"/>
      <c r="AK3733" s="124"/>
      <c r="AL3733" s="1153"/>
      <c r="AM3733" s="124"/>
      <c r="AN3733" s="124"/>
      <c r="AO3733" s="1153"/>
      <c r="AP3733" s="1153"/>
      <c r="AQ3733" s="1153"/>
      <c r="AR3733" s="1154"/>
      <c r="AS3733" s="1154"/>
      <c r="AT3733" s="1154"/>
      <c r="AU3733" s="1160"/>
      <c r="AV3733" s="1154"/>
      <c r="AW3733" s="1154"/>
      <c r="AX3733" s="1154"/>
      <c r="AY3733" s="1154"/>
      <c r="AZ3733" s="1154"/>
      <c r="BA3733" s="1154"/>
      <c r="BB3733" s="1154"/>
    </row>
    <row r="3734" spans="2:54" ht="15" customHeight="1">
      <c r="B3734" s="1155"/>
      <c r="C3734" s="3016" t="s">
        <v>1132</v>
      </c>
      <c r="D3734" s="3016" t="s">
        <v>842</v>
      </c>
      <c r="E3734" s="1146" t="s">
        <v>1127</v>
      </c>
      <c r="F3734" s="1106"/>
      <c r="G3734" s="441" t="s">
        <v>93</v>
      </c>
      <c r="H3734" s="441" t="s">
        <v>1103</v>
      </c>
      <c r="I3734" s="441" t="s">
        <v>1128</v>
      </c>
      <c r="J3734" s="441" t="s">
        <v>112</v>
      </c>
      <c r="K3734" s="1111" t="s">
        <v>1132</v>
      </c>
      <c r="L3734" s="441" t="s">
        <v>1120</v>
      </c>
      <c r="M3734" s="441" t="str">
        <f t="shared" si="227"/>
        <v>&lt;INSERT CONNECTION POINT NAME&gt;</v>
      </c>
      <c r="N3734" s="1111" t="s">
        <v>1106</v>
      </c>
      <c r="O3734" s="1112" t="s">
        <v>842</v>
      </c>
      <c r="P3734" s="1111"/>
      <c r="Q3734" s="2850"/>
      <c r="R3734" s="2097"/>
      <c r="S3734" s="2851"/>
      <c r="T3734" s="2851"/>
      <c r="U3734" s="2851"/>
      <c r="V3734" s="2851"/>
      <c r="W3734" s="2852"/>
      <c r="X3734" s="2852"/>
      <c r="Y3734" s="2852"/>
      <c r="Z3734" s="2852"/>
      <c r="AA3734" s="2853"/>
      <c r="AB3734" s="1125"/>
      <c r="AC3734" s="1151"/>
      <c r="AD3734" s="1152"/>
      <c r="AE3734" s="1153"/>
      <c r="AF3734" s="1153"/>
      <c r="AG3734" s="1153"/>
      <c r="AH3734" s="124"/>
      <c r="AI3734" s="124"/>
      <c r="AJ3734" s="124"/>
      <c r="AK3734" s="124"/>
      <c r="AL3734" s="1153"/>
      <c r="AM3734" s="124"/>
      <c r="AN3734" s="124"/>
      <c r="AO3734" s="1153"/>
      <c r="AP3734" s="1161"/>
      <c r="AQ3734" s="1153"/>
      <c r="AR3734" s="1154"/>
      <c r="AS3734" s="1154"/>
      <c r="AT3734" s="1154"/>
      <c r="AU3734" s="1160"/>
      <c r="AV3734" s="1154"/>
      <c r="AW3734" s="1154"/>
      <c r="AX3734" s="1154"/>
      <c r="AY3734" s="1154"/>
      <c r="AZ3734" s="1154"/>
      <c r="BA3734" s="1154"/>
      <c r="BB3734" s="1154"/>
    </row>
    <row r="3735" spans="2:54" ht="15" customHeight="1">
      <c r="B3735" s="1155"/>
      <c r="C3735" s="3017"/>
      <c r="D3735" s="3017"/>
      <c r="E3735" s="1146" t="s">
        <v>1130</v>
      </c>
      <c r="F3735" s="1106"/>
      <c r="G3735" s="441" t="s">
        <v>93</v>
      </c>
      <c r="H3735" s="441" t="s">
        <v>1103</v>
      </c>
      <c r="I3735" s="441" t="s">
        <v>1131</v>
      </c>
      <c r="J3735" s="441" t="s">
        <v>112</v>
      </c>
      <c r="K3735" s="1111" t="s">
        <v>1132</v>
      </c>
      <c r="L3735" s="441" t="s">
        <v>1120</v>
      </c>
      <c r="M3735" s="441" t="str">
        <f t="shared" si="227"/>
        <v>&lt;INSERT CONNECTION POINT NAME&gt;</v>
      </c>
      <c r="N3735" s="1111" t="s">
        <v>1106</v>
      </c>
      <c r="O3735" s="1112" t="s">
        <v>842</v>
      </c>
      <c r="P3735" s="1111"/>
      <c r="Q3735" s="2850"/>
      <c r="R3735" s="2097"/>
      <c r="S3735" s="2851"/>
      <c r="T3735" s="2851"/>
      <c r="U3735" s="2851"/>
      <c r="V3735" s="2851"/>
      <c r="W3735" s="2852"/>
      <c r="X3735" s="2852"/>
      <c r="Y3735" s="2852"/>
      <c r="Z3735" s="2852"/>
      <c r="AA3735" s="2853"/>
      <c r="AB3735" s="1125"/>
      <c r="AC3735" s="1151"/>
      <c r="AD3735" s="1152"/>
      <c r="AE3735" s="1153"/>
      <c r="AF3735" s="1153"/>
      <c r="AG3735" s="1153"/>
      <c r="AH3735" s="124"/>
      <c r="AI3735" s="124"/>
      <c r="AJ3735" s="124"/>
      <c r="AK3735" s="124"/>
      <c r="AL3735" s="1153"/>
      <c r="AM3735" s="124"/>
      <c r="AN3735" s="124"/>
      <c r="AO3735" s="1153"/>
      <c r="AP3735" s="1161"/>
      <c r="AQ3735" s="1153"/>
      <c r="AR3735" s="1154"/>
      <c r="AS3735" s="1154"/>
      <c r="AT3735" s="1154"/>
      <c r="AU3735" s="1160"/>
      <c r="AV3735" s="1154"/>
      <c r="AW3735" s="1154"/>
      <c r="AX3735" s="1154"/>
      <c r="AY3735" s="1154"/>
      <c r="AZ3735" s="1154"/>
      <c r="BA3735" s="1154"/>
      <c r="BB3735" s="1154"/>
    </row>
    <row r="3736" spans="2:54" ht="15" customHeight="1">
      <c r="B3736" s="1155"/>
      <c r="C3736" s="3016" t="s">
        <v>1133</v>
      </c>
      <c r="D3736" s="3016"/>
      <c r="E3736" s="1146" t="s">
        <v>1127</v>
      </c>
      <c r="F3736" s="1106"/>
      <c r="G3736" s="441" t="s">
        <v>93</v>
      </c>
      <c r="H3736" s="441" t="s">
        <v>1103</v>
      </c>
      <c r="I3736" s="441" t="s">
        <v>1128</v>
      </c>
      <c r="J3736" s="441" t="s">
        <v>112</v>
      </c>
      <c r="K3736" s="1111" t="s">
        <v>1133</v>
      </c>
      <c r="L3736" s="441" t="s">
        <v>1120</v>
      </c>
      <c r="M3736" s="441" t="str">
        <f t="shared" si="227"/>
        <v>&lt;INSERT CONNECTION POINT NAME&gt;</v>
      </c>
      <c r="N3736" s="1111" t="s">
        <v>1108</v>
      </c>
      <c r="O3736" s="1111" t="s">
        <v>1109</v>
      </c>
      <c r="P3736" s="1111"/>
      <c r="Q3736" s="2856"/>
      <c r="R3736" s="2098"/>
      <c r="S3736" s="2858"/>
      <c r="T3736" s="2858"/>
      <c r="U3736" s="2858"/>
      <c r="V3736" s="2858"/>
      <c r="W3736" s="2859"/>
      <c r="X3736" s="2859"/>
      <c r="Y3736" s="2859"/>
      <c r="Z3736" s="2859"/>
      <c r="AA3736" s="2860"/>
      <c r="AB3736" s="1125"/>
      <c r="AC3736" s="1151"/>
      <c r="AD3736" s="1152"/>
      <c r="AE3736" s="1153"/>
      <c r="AF3736" s="1153"/>
      <c r="AG3736" s="1153"/>
      <c r="AH3736" s="124"/>
      <c r="AI3736" s="124"/>
      <c r="AJ3736" s="124"/>
      <c r="AK3736" s="124"/>
      <c r="AL3736" s="1153"/>
      <c r="AM3736" s="124"/>
      <c r="AN3736" s="124"/>
      <c r="AO3736" s="1153"/>
      <c r="AP3736" s="1153"/>
      <c r="AQ3736" s="1153"/>
      <c r="AR3736" s="1154"/>
      <c r="AS3736" s="1154"/>
      <c r="AT3736" s="1154"/>
      <c r="AU3736" s="1154"/>
      <c r="AV3736" s="1154"/>
      <c r="AW3736" s="1154"/>
      <c r="AX3736" s="1154"/>
      <c r="AY3736" s="1154"/>
      <c r="AZ3736" s="1154"/>
      <c r="BA3736" s="1154"/>
      <c r="BB3736" s="1154"/>
    </row>
    <row r="3737" spans="2:54" ht="15" customHeight="1">
      <c r="B3737" s="1155"/>
      <c r="C3737" s="3017"/>
      <c r="D3737" s="3017"/>
      <c r="E3737" s="1146" t="s">
        <v>1130</v>
      </c>
      <c r="F3737" s="1106"/>
      <c r="G3737" s="441" t="s">
        <v>93</v>
      </c>
      <c r="H3737" s="441" t="s">
        <v>1103</v>
      </c>
      <c r="I3737" s="441" t="s">
        <v>1131</v>
      </c>
      <c r="J3737" s="441" t="s">
        <v>112</v>
      </c>
      <c r="K3737" s="1111" t="s">
        <v>1133</v>
      </c>
      <c r="L3737" s="441" t="s">
        <v>1120</v>
      </c>
      <c r="M3737" s="441" t="str">
        <f t="shared" si="227"/>
        <v>&lt;INSERT CONNECTION POINT NAME&gt;</v>
      </c>
      <c r="N3737" s="1111" t="s">
        <v>1108</v>
      </c>
      <c r="O3737" s="1111" t="s">
        <v>1109</v>
      </c>
      <c r="P3737" s="1111"/>
      <c r="Q3737" s="2856"/>
      <c r="R3737" s="2098"/>
      <c r="S3737" s="2858"/>
      <c r="T3737" s="2858"/>
      <c r="U3737" s="2858"/>
      <c r="V3737" s="2858"/>
      <c r="W3737" s="2859"/>
      <c r="X3737" s="2859"/>
      <c r="Y3737" s="2859"/>
      <c r="Z3737" s="2859"/>
      <c r="AA3737" s="2860"/>
      <c r="AB3737" s="1125"/>
      <c r="AC3737" s="1151"/>
      <c r="AD3737" s="1152"/>
      <c r="AE3737" s="1153"/>
      <c r="AF3737" s="1153"/>
      <c r="AG3737" s="1153"/>
      <c r="AH3737" s="124"/>
      <c r="AI3737" s="124"/>
      <c r="AJ3737" s="124"/>
      <c r="AK3737" s="124"/>
      <c r="AL3737" s="1153"/>
      <c r="AM3737" s="124"/>
      <c r="AN3737" s="124"/>
      <c r="AO3737" s="1153"/>
      <c r="AP3737" s="1153"/>
      <c r="AQ3737" s="1153"/>
      <c r="AR3737" s="1154"/>
      <c r="AS3737" s="1154"/>
      <c r="AT3737" s="1154"/>
      <c r="AU3737" s="1154"/>
      <c r="AV3737" s="1154"/>
      <c r="AW3737" s="1154"/>
      <c r="AX3737" s="1154"/>
      <c r="AY3737" s="1154"/>
      <c r="AZ3737" s="1154"/>
      <c r="BA3737" s="1154"/>
      <c r="BB3737" s="1154"/>
    </row>
    <row r="3738" spans="2:54" ht="15" customHeight="1">
      <c r="B3738" s="1155"/>
      <c r="C3738" s="3016" t="s">
        <v>1110</v>
      </c>
      <c r="D3738" s="3016"/>
      <c r="E3738" s="1146" t="s">
        <v>1127</v>
      </c>
      <c r="F3738" s="1106"/>
      <c r="G3738" s="441" t="s">
        <v>93</v>
      </c>
      <c r="H3738" s="441" t="s">
        <v>1103</v>
      </c>
      <c r="I3738" s="441" t="s">
        <v>1128</v>
      </c>
      <c r="J3738" s="441" t="s">
        <v>112</v>
      </c>
      <c r="K3738" s="1111" t="s">
        <v>1110</v>
      </c>
      <c r="L3738" s="441" t="s">
        <v>1120</v>
      </c>
      <c r="M3738" s="441" t="str">
        <f t="shared" si="227"/>
        <v>&lt;INSERT CONNECTION POINT NAME&gt;</v>
      </c>
      <c r="N3738" s="1111" t="s">
        <v>1111</v>
      </c>
      <c r="O3738" s="1112">
        <v>0</v>
      </c>
      <c r="P3738" s="1111"/>
      <c r="Q3738" s="2890"/>
      <c r="R3738" s="2093"/>
      <c r="S3738" s="2883"/>
      <c r="T3738" s="2883"/>
      <c r="U3738" s="2883"/>
      <c r="V3738" s="2883"/>
      <c r="W3738" s="2863"/>
      <c r="X3738" s="2863"/>
      <c r="Y3738" s="2863"/>
      <c r="Z3738" s="2863"/>
      <c r="AA3738" s="2864"/>
      <c r="AB3738" s="1125"/>
      <c r="AC3738" s="1151"/>
      <c r="AD3738" s="1152"/>
      <c r="AE3738" s="1153"/>
      <c r="AF3738" s="1153"/>
      <c r="AG3738" s="1153"/>
      <c r="AH3738" s="124"/>
      <c r="AI3738" s="124"/>
      <c r="AJ3738" s="124"/>
      <c r="AK3738" s="124"/>
      <c r="AL3738" s="1153"/>
      <c r="AM3738" s="124"/>
      <c r="AN3738" s="124"/>
      <c r="AO3738" s="1153"/>
      <c r="AP3738" s="1161"/>
      <c r="AQ3738" s="1153"/>
      <c r="AR3738" s="1154"/>
      <c r="AS3738" s="1154"/>
      <c r="AT3738" s="1154"/>
      <c r="AU3738" s="1154"/>
      <c r="AV3738" s="1154"/>
      <c r="AW3738" s="1154"/>
      <c r="AX3738" s="1154"/>
      <c r="AY3738" s="1154"/>
      <c r="AZ3738" s="1154"/>
      <c r="BA3738" s="1154"/>
      <c r="BB3738" s="1154"/>
    </row>
    <row r="3739" spans="2:54" ht="15" customHeight="1">
      <c r="B3739" s="1155"/>
      <c r="C3739" s="3017"/>
      <c r="D3739" s="3017"/>
      <c r="E3739" s="1146" t="s">
        <v>1130</v>
      </c>
      <c r="F3739" s="1106"/>
      <c r="G3739" s="441" t="s">
        <v>93</v>
      </c>
      <c r="H3739" s="441" t="s">
        <v>1103</v>
      </c>
      <c r="I3739" s="441" t="s">
        <v>1131</v>
      </c>
      <c r="J3739" s="441" t="s">
        <v>112</v>
      </c>
      <c r="K3739" s="1111" t="s">
        <v>1110</v>
      </c>
      <c r="L3739" s="441" t="s">
        <v>1120</v>
      </c>
      <c r="M3739" s="441" t="str">
        <f t="shared" si="227"/>
        <v>&lt;INSERT CONNECTION POINT NAME&gt;</v>
      </c>
      <c r="N3739" s="1111" t="s">
        <v>1111</v>
      </c>
      <c r="O3739" s="1112">
        <v>0</v>
      </c>
      <c r="P3739" s="1111"/>
      <c r="Q3739" s="2890"/>
      <c r="R3739" s="2093"/>
      <c r="S3739" s="2883"/>
      <c r="T3739" s="2883"/>
      <c r="U3739" s="2883"/>
      <c r="V3739" s="2883"/>
      <c r="W3739" s="2863"/>
      <c r="X3739" s="2863"/>
      <c r="Y3739" s="2863"/>
      <c r="Z3739" s="2863"/>
      <c r="AA3739" s="2864"/>
      <c r="AB3739" s="1125"/>
      <c r="AC3739" s="1151"/>
      <c r="AD3739" s="1152"/>
      <c r="AE3739" s="1153"/>
      <c r="AF3739" s="1153"/>
      <c r="AG3739" s="1153"/>
      <c r="AH3739" s="124"/>
      <c r="AI3739" s="124"/>
      <c r="AJ3739" s="124"/>
      <c r="AK3739" s="124"/>
      <c r="AL3739" s="1153"/>
      <c r="AM3739" s="124"/>
      <c r="AN3739" s="124"/>
      <c r="AO3739" s="1153"/>
      <c r="AP3739" s="1161"/>
      <c r="AQ3739" s="1153"/>
      <c r="AR3739" s="1154"/>
      <c r="AS3739" s="1154"/>
      <c r="AT3739" s="1154"/>
      <c r="AU3739" s="1154"/>
      <c r="AV3739" s="1154"/>
      <c r="AW3739" s="1154"/>
      <c r="AX3739" s="1154"/>
      <c r="AY3739" s="1154"/>
      <c r="AZ3739" s="1154"/>
      <c r="BA3739" s="1154"/>
      <c r="BB3739" s="1154"/>
    </row>
    <row r="3740" spans="2:54" ht="15" customHeight="1">
      <c r="B3740" s="1155"/>
      <c r="C3740" s="3016" t="s">
        <v>1112</v>
      </c>
      <c r="D3740" s="3016"/>
      <c r="E3740" s="1146" t="s">
        <v>1127</v>
      </c>
      <c r="F3740" s="1106"/>
      <c r="G3740" s="441" t="s">
        <v>93</v>
      </c>
      <c r="H3740" s="441" t="s">
        <v>1103</v>
      </c>
      <c r="I3740" s="441" t="s">
        <v>1128</v>
      </c>
      <c r="J3740" s="441" t="s">
        <v>112</v>
      </c>
      <c r="K3740" s="1111" t="s">
        <v>1112</v>
      </c>
      <c r="L3740" s="441" t="s">
        <v>1120</v>
      </c>
      <c r="M3740" s="441" t="str">
        <f t="shared" si="227"/>
        <v>&lt;INSERT CONNECTION POINT NAME&gt;</v>
      </c>
      <c r="N3740" s="1111" t="s">
        <v>1113</v>
      </c>
      <c r="O3740" s="1111" t="s">
        <v>1113</v>
      </c>
      <c r="P3740" s="1111"/>
      <c r="Q3740" s="2891"/>
      <c r="R3740" s="2866"/>
      <c r="S3740" s="2866"/>
      <c r="T3740" s="2866"/>
      <c r="U3740" s="2866"/>
      <c r="V3740" s="2866"/>
      <c r="W3740" s="2866"/>
      <c r="X3740" s="2866"/>
      <c r="Y3740" s="2866"/>
      <c r="Z3740" s="2866"/>
      <c r="AA3740" s="2099"/>
      <c r="AB3740" s="1125"/>
      <c r="AC3740" s="1151"/>
      <c r="AD3740" s="1152"/>
      <c r="AE3740" s="1153"/>
      <c r="AF3740" s="1153"/>
      <c r="AG3740" s="1153"/>
      <c r="AH3740" s="124"/>
      <c r="AI3740" s="124"/>
      <c r="AJ3740" s="124"/>
      <c r="AK3740" s="124"/>
      <c r="AL3740" s="1153"/>
      <c r="AM3740" s="124"/>
      <c r="AN3740" s="124"/>
      <c r="AO3740" s="1153"/>
      <c r="AP3740" s="1153"/>
      <c r="AQ3740" s="1153"/>
      <c r="AR3740" s="1154"/>
      <c r="AS3740" s="1154"/>
      <c r="AT3740" s="1154"/>
      <c r="AU3740" s="1154"/>
      <c r="AV3740" s="1154"/>
      <c r="AW3740" s="1154"/>
      <c r="AX3740" s="1154"/>
      <c r="AY3740" s="1154"/>
      <c r="AZ3740" s="1154"/>
      <c r="BA3740" s="1154"/>
      <c r="BB3740" s="1154"/>
    </row>
    <row r="3741" spans="2:54" ht="15" customHeight="1">
      <c r="B3741" s="1155"/>
      <c r="C3741" s="3017"/>
      <c r="D3741" s="3017"/>
      <c r="E3741" s="1146" t="s">
        <v>1130</v>
      </c>
      <c r="F3741" s="1106"/>
      <c r="G3741" s="441" t="s">
        <v>93</v>
      </c>
      <c r="H3741" s="441" t="s">
        <v>1103</v>
      </c>
      <c r="I3741" s="441" t="s">
        <v>1131</v>
      </c>
      <c r="J3741" s="441" t="s">
        <v>112</v>
      </c>
      <c r="K3741" s="1111" t="s">
        <v>1112</v>
      </c>
      <c r="L3741" s="441" t="s">
        <v>1120</v>
      </c>
      <c r="M3741" s="441" t="str">
        <f t="shared" si="227"/>
        <v>&lt;INSERT CONNECTION POINT NAME&gt;</v>
      </c>
      <c r="N3741" s="1111" t="s">
        <v>1113</v>
      </c>
      <c r="O3741" s="1111" t="s">
        <v>1113</v>
      </c>
      <c r="P3741" s="1111"/>
      <c r="Q3741" s="2891"/>
      <c r="R3741" s="2866"/>
      <c r="S3741" s="2866"/>
      <c r="T3741" s="2866"/>
      <c r="U3741" s="2866"/>
      <c r="V3741" s="2866"/>
      <c r="W3741" s="2866"/>
      <c r="X3741" s="2866"/>
      <c r="Y3741" s="2866"/>
      <c r="Z3741" s="2866"/>
      <c r="AA3741" s="2099"/>
      <c r="AB3741" s="1125"/>
      <c r="AC3741" s="1151"/>
      <c r="AD3741" s="1152"/>
      <c r="AE3741" s="1153"/>
      <c r="AF3741" s="1153"/>
      <c r="AG3741" s="1153"/>
      <c r="AH3741" s="124"/>
      <c r="AI3741" s="124"/>
      <c r="AJ3741" s="124"/>
      <c r="AK3741" s="124"/>
      <c r="AL3741" s="1153"/>
      <c r="AM3741" s="124"/>
      <c r="AN3741" s="124"/>
      <c r="AO3741" s="1153"/>
      <c r="AP3741" s="1153"/>
      <c r="AQ3741" s="1153"/>
      <c r="AR3741" s="1154"/>
      <c r="AS3741" s="1154"/>
      <c r="AT3741" s="1154"/>
      <c r="AU3741" s="1154"/>
      <c r="AV3741" s="1154"/>
      <c r="AW3741" s="1154"/>
      <c r="AX3741" s="1154"/>
      <c r="AY3741" s="1154"/>
      <c r="AZ3741" s="1154"/>
      <c r="BA3741" s="1154"/>
      <c r="BB3741" s="1154"/>
    </row>
    <row r="3742" spans="2:54" ht="15" customHeight="1">
      <c r="B3742" s="1155"/>
      <c r="C3742" s="3016" t="s">
        <v>1134</v>
      </c>
      <c r="D3742" s="3016" t="s">
        <v>833</v>
      </c>
      <c r="E3742" s="1146" t="s">
        <v>1127</v>
      </c>
      <c r="F3742" s="1106"/>
      <c r="G3742" s="441" t="s">
        <v>93</v>
      </c>
      <c r="H3742" s="441" t="s">
        <v>1103</v>
      </c>
      <c r="I3742" s="441" t="s">
        <v>1128</v>
      </c>
      <c r="J3742" s="441" t="s">
        <v>112</v>
      </c>
      <c r="K3742" s="1111" t="s">
        <v>1134</v>
      </c>
      <c r="L3742" s="441" t="s">
        <v>1120</v>
      </c>
      <c r="M3742" s="441" t="str">
        <f t="shared" si="227"/>
        <v>&lt;INSERT CONNECTION POINT NAME&gt;</v>
      </c>
      <c r="N3742" s="1111" t="s">
        <v>1115</v>
      </c>
      <c r="O3742" s="1111" t="s">
        <v>833</v>
      </c>
      <c r="P3742" s="1111"/>
      <c r="Q3742" s="2892"/>
      <c r="R3742" s="2096"/>
      <c r="S3742" s="2870"/>
      <c r="T3742" s="2870"/>
      <c r="U3742" s="2870"/>
      <c r="V3742" s="2870"/>
      <c r="W3742" s="2870"/>
      <c r="X3742" s="2870"/>
      <c r="Y3742" s="2870"/>
      <c r="Z3742" s="2870"/>
      <c r="AA3742" s="2871"/>
      <c r="AB3742" s="1125"/>
      <c r="AC3742" s="1151"/>
      <c r="AD3742" s="1152"/>
      <c r="AE3742" s="1153"/>
      <c r="AF3742" s="1153"/>
      <c r="AG3742" s="1153"/>
      <c r="AH3742" s="124"/>
      <c r="AI3742" s="124"/>
      <c r="AJ3742" s="124"/>
      <c r="AK3742" s="124"/>
      <c r="AL3742" s="1153"/>
      <c r="AM3742" s="124"/>
      <c r="AN3742" s="124"/>
      <c r="AO3742" s="1153"/>
      <c r="AP3742" s="1153"/>
      <c r="AQ3742" s="1153"/>
      <c r="AR3742" s="1154"/>
      <c r="AS3742" s="1154"/>
      <c r="AT3742" s="1154"/>
      <c r="AU3742" s="1154"/>
      <c r="AV3742" s="1154"/>
      <c r="AW3742" s="1154"/>
      <c r="AX3742" s="1154"/>
      <c r="AY3742" s="1154"/>
      <c r="AZ3742" s="1154"/>
      <c r="BA3742" s="1154"/>
      <c r="BB3742" s="1154"/>
    </row>
    <row r="3743" spans="2:54" ht="15" customHeight="1">
      <c r="B3743" s="1155"/>
      <c r="C3743" s="3017"/>
      <c r="D3743" s="3017"/>
      <c r="E3743" s="1146" t="s">
        <v>1130</v>
      </c>
      <c r="F3743" s="1106"/>
      <c r="G3743" s="441" t="s">
        <v>93</v>
      </c>
      <c r="H3743" s="441" t="s">
        <v>1103</v>
      </c>
      <c r="I3743" s="441" t="s">
        <v>1131</v>
      </c>
      <c r="J3743" s="441" t="s">
        <v>112</v>
      </c>
      <c r="K3743" s="1111" t="s">
        <v>1134</v>
      </c>
      <c r="L3743" s="441" t="s">
        <v>1120</v>
      </c>
      <c r="M3743" s="441" t="str">
        <f t="shared" si="227"/>
        <v>&lt;INSERT CONNECTION POINT NAME&gt;</v>
      </c>
      <c r="N3743" s="1111" t="s">
        <v>1115</v>
      </c>
      <c r="O3743" s="1111" t="s">
        <v>833</v>
      </c>
      <c r="P3743" s="1111"/>
      <c r="Q3743" s="2892"/>
      <c r="R3743" s="2096"/>
      <c r="S3743" s="2870"/>
      <c r="T3743" s="2870"/>
      <c r="U3743" s="2870"/>
      <c r="V3743" s="2870"/>
      <c r="W3743" s="2870"/>
      <c r="X3743" s="2870"/>
      <c r="Y3743" s="2870"/>
      <c r="Z3743" s="2870"/>
      <c r="AA3743" s="2871"/>
      <c r="AB3743" s="1125"/>
      <c r="AC3743" s="1151"/>
      <c r="AD3743" s="1152"/>
      <c r="AE3743" s="1153"/>
      <c r="AF3743" s="1153"/>
      <c r="AG3743" s="1153"/>
      <c r="AH3743" s="124"/>
      <c r="AI3743" s="124"/>
      <c r="AJ3743" s="124"/>
      <c r="AK3743" s="124"/>
      <c r="AL3743" s="1153"/>
      <c r="AM3743" s="124"/>
      <c r="AN3743" s="124"/>
      <c r="AO3743" s="1153"/>
      <c r="AP3743" s="1153"/>
      <c r="AQ3743" s="1153"/>
      <c r="AR3743" s="1154"/>
      <c r="AS3743" s="1154"/>
      <c r="AT3743" s="1154"/>
      <c r="AU3743" s="1154"/>
      <c r="AV3743" s="1154"/>
      <c r="AW3743" s="1154"/>
      <c r="AX3743" s="1154"/>
      <c r="AY3743" s="1154"/>
      <c r="AZ3743" s="1154"/>
      <c r="BA3743" s="1154"/>
      <c r="BB3743" s="1154"/>
    </row>
    <row r="3744" spans="2:54" ht="15" customHeight="1">
      <c r="B3744" s="1155"/>
      <c r="C3744" s="3016" t="s">
        <v>1135</v>
      </c>
      <c r="D3744" s="3016" t="s">
        <v>833</v>
      </c>
      <c r="E3744" s="1146" t="s">
        <v>1127</v>
      </c>
      <c r="F3744" s="1106"/>
      <c r="G3744" s="441" t="s">
        <v>93</v>
      </c>
      <c r="H3744" s="441" t="s">
        <v>1103</v>
      </c>
      <c r="I3744" s="441" t="s">
        <v>1128</v>
      </c>
      <c r="J3744" s="441" t="s">
        <v>112</v>
      </c>
      <c r="K3744" s="1111" t="s">
        <v>1135</v>
      </c>
      <c r="L3744" s="441" t="s">
        <v>1120</v>
      </c>
      <c r="M3744" s="441" t="str">
        <f t="shared" si="227"/>
        <v>&lt;INSERT CONNECTION POINT NAME&gt;</v>
      </c>
      <c r="N3744" s="1111" t="s">
        <v>1106</v>
      </c>
      <c r="O3744" s="1111" t="s">
        <v>833</v>
      </c>
      <c r="P3744" s="1111"/>
      <c r="Q3744" s="2892"/>
      <c r="R3744" s="2096"/>
      <c r="S3744" s="2870"/>
      <c r="T3744" s="2870"/>
      <c r="U3744" s="2870"/>
      <c r="V3744" s="2870"/>
      <c r="W3744" s="2870"/>
      <c r="X3744" s="2870"/>
      <c r="Y3744" s="2870"/>
      <c r="Z3744" s="2870"/>
      <c r="AA3744" s="2871"/>
      <c r="AB3744" s="1125"/>
      <c r="AC3744" s="1151"/>
      <c r="AD3744" s="1152"/>
      <c r="AE3744" s="1153"/>
      <c r="AF3744" s="1153"/>
      <c r="AG3744" s="1153"/>
      <c r="AH3744" s="124"/>
      <c r="AI3744" s="124"/>
      <c r="AJ3744" s="124"/>
      <c r="AK3744" s="124"/>
      <c r="AL3744" s="1153"/>
      <c r="AM3744" s="124"/>
      <c r="AN3744" s="124"/>
      <c r="AO3744" s="1153"/>
      <c r="AP3744" s="1153"/>
      <c r="AQ3744" s="1153"/>
      <c r="AR3744" s="1154"/>
      <c r="AS3744" s="1154"/>
      <c r="AT3744" s="1154"/>
      <c r="AU3744" s="1154"/>
      <c r="AV3744" s="1154"/>
      <c r="AW3744" s="1154"/>
      <c r="AX3744" s="1154"/>
      <c r="AY3744" s="1154"/>
      <c r="AZ3744" s="1154"/>
      <c r="BA3744" s="1154"/>
      <c r="BB3744" s="1154"/>
    </row>
    <row r="3745" spans="2:54" ht="15" customHeight="1">
      <c r="B3745" s="1155"/>
      <c r="C3745" s="3017"/>
      <c r="D3745" s="3017"/>
      <c r="E3745" s="1146" t="s">
        <v>1130</v>
      </c>
      <c r="F3745" s="1106"/>
      <c r="G3745" s="441" t="s">
        <v>93</v>
      </c>
      <c r="H3745" s="441" t="s">
        <v>1103</v>
      </c>
      <c r="I3745" s="441" t="s">
        <v>1131</v>
      </c>
      <c r="J3745" s="441" t="s">
        <v>112</v>
      </c>
      <c r="K3745" s="1111" t="s">
        <v>1135</v>
      </c>
      <c r="L3745" s="441" t="s">
        <v>1120</v>
      </c>
      <c r="M3745" s="441" t="str">
        <f t="shared" si="227"/>
        <v>&lt;INSERT CONNECTION POINT NAME&gt;</v>
      </c>
      <c r="N3745" s="1111" t="s">
        <v>1106</v>
      </c>
      <c r="O3745" s="1111" t="s">
        <v>833</v>
      </c>
      <c r="P3745" s="1111"/>
      <c r="Q3745" s="2892"/>
      <c r="R3745" s="2096"/>
      <c r="S3745" s="2870"/>
      <c r="T3745" s="2870"/>
      <c r="U3745" s="2870"/>
      <c r="V3745" s="2870"/>
      <c r="W3745" s="2870"/>
      <c r="X3745" s="2870"/>
      <c r="Y3745" s="2870"/>
      <c r="Z3745" s="2870"/>
      <c r="AA3745" s="2871"/>
      <c r="AB3745" s="1125"/>
      <c r="AC3745" s="1151"/>
      <c r="AD3745" s="1152"/>
      <c r="AE3745" s="1153"/>
      <c r="AF3745" s="1153"/>
      <c r="AG3745" s="1153"/>
      <c r="AH3745" s="124"/>
      <c r="AI3745" s="124"/>
      <c r="AJ3745" s="124"/>
      <c r="AK3745" s="124"/>
      <c r="AL3745" s="1153"/>
      <c r="AM3745" s="124"/>
      <c r="AN3745" s="124"/>
      <c r="AO3745" s="1153"/>
      <c r="AP3745" s="1153"/>
      <c r="AQ3745" s="1153"/>
      <c r="AR3745" s="1154"/>
      <c r="AS3745" s="1154"/>
      <c r="AT3745" s="1154"/>
      <c r="AU3745" s="1154"/>
      <c r="AV3745" s="1154"/>
      <c r="AW3745" s="1154"/>
      <c r="AX3745" s="1154"/>
      <c r="AY3745" s="1154"/>
      <c r="AZ3745" s="1154"/>
      <c r="BA3745" s="1154"/>
      <c r="BB3745" s="1154"/>
    </row>
    <row r="3746" spans="2:54" ht="15" customHeight="1">
      <c r="B3746" s="1155"/>
      <c r="C3746" s="3016" t="s">
        <v>1135</v>
      </c>
      <c r="D3746" s="3016" t="s">
        <v>842</v>
      </c>
      <c r="E3746" s="1146" t="s">
        <v>1127</v>
      </c>
      <c r="F3746" s="1106"/>
      <c r="G3746" s="441" t="s">
        <v>93</v>
      </c>
      <c r="H3746" s="441" t="s">
        <v>1103</v>
      </c>
      <c r="I3746" s="441" t="s">
        <v>1128</v>
      </c>
      <c r="J3746" s="441" t="s">
        <v>112</v>
      </c>
      <c r="K3746" s="1111" t="s">
        <v>1135</v>
      </c>
      <c r="L3746" s="441" t="s">
        <v>1120</v>
      </c>
      <c r="M3746" s="441" t="str">
        <f t="shared" si="227"/>
        <v>&lt;INSERT CONNECTION POINT NAME&gt;</v>
      </c>
      <c r="N3746" s="1111" t="s">
        <v>1106</v>
      </c>
      <c r="O3746" s="1111" t="s">
        <v>842</v>
      </c>
      <c r="P3746" s="1111"/>
      <c r="Q3746" s="2892"/>
      <c r="R3746" s="2096"/>
      <c r="S3746" s="2870"/>
      <c r="T3746" s="2870"/>
      <c r="U3746" s="2870"/>
      <c r="V3746" s="2870"/>
      <c r="W3746" s="2870"/>
      <c r="X3746" s="2870"/>
      <c r="Y3746" s="2870"/>
      <c r="Z3746" s="2870"/>
      <c r="AA3746" s="2871"/>
      <c r="AB3746" s="1125"/>
      <c r="AC3746" s="1151"/>
      <c r="AD3746" s="1152"/>
      <c r="AE3746" s="1153"/>
      <c r="AF3746" s="1153"/>
      <c r="AG3746" s="1153"/>
      <c r="AH3746" s="124"/>
      <c r="AI3746" s="124"/>
      <c r="AJ3746" s="124"/>
      <c r="AK3746" s="124"/>
      <c r="AL3746" s="1153"/>
      <c r="AM3746" s="124"/>
      <c r="AN3746" s="124"/>
      <c r="AO3746" s="1153"/>
      <c r="AP3746" s="1153"/>
      <c r="AQ3746" s="1153"/>
      <c r="AR3746" s="1154"/>
      <c r="AS3746" s="1154"/>
      <c r="AT3746" s="1154"/>
      <c r="AU3746" s="1154"/>
      <c r="AV3746" s="1154"/>
      <c r="AW3746" s="1154"/>
      <c r="AX3746" s="1154"/>
      <c r="AY3746" s="1154"/>
      <c r="AZ3746" s="1154"/>
      <c r="BA3746" s="1154"/>
      <c r="BB3746" s="1154"/>
    </row>
    <row r="3747" spans="2:54" ht="15" customHeight="1">
      <c r="B3747" s="1155"/>
      <c r="C3747" s="3017"/>
      <c r="D3747" s="3017"/>
      <c r="E3747" s="1146" t="s">
        <v>1130</v>
      </c>
      <c r="F3747" s="1106"/>
      <c r="G3747" s="441" t="s">
        <v>93</v>
      </c>
      <c r="H3747" s="441" t="s">
        <v>1103</v>
      </c>
      <c r="I3747" s="441" t="s">
        <v>1131</v>
      </c>
      <c r="J3747" s="441" t="s">
        <v>112</v>
      </c>
      <c r="K3747" s="1111" t="s">
        <v>1135</v>
      </c>
      <c r="L3747" s="441" t="s">
        <v>1120</v>
      </c>
      <c r="M3747" s="441" t="str">
        <f t="shared" si="227"/>
        <v>&lt;INSERT CONNECTION POINT NAME&gt;</v>
      </c>
      <c r="N3747" s="1111" t="s">
        <v>1106</v>
      </c>
      <c r="O3747" s="1111" t="s">
        <v>842</v>
      </c>
      <c r="P3747" s="1111"/>
      <c r="Q3747" s="2892"/>
      <c r="R3747" s="2096"/>
      <c r="S3747" s="2870"/>
      <c r="T3747" s="2870"/>
      <c r="U3747" s="2870"/>
      <c r="V3747" s="2870"/>
      <c r="W3747" s="2870"/>
      <c r="X3747" s="2870"/>
      <c r="Y3747" s="2870"/>
      <c r="Z3747" s="2870"/>
      <c r="AA3747" s="2871"/>
      <c r="AB3747" s="1125"/>
      <c r="AC3747" s="1151"/>
      <c r="AD3747" s="1152"/>
      <c r="AE3747" s="1153"/>
      <c r="AF3747" s="1153"/>
      <c r="AG3747" s="1153"/>
      <c r="AH3747" s="124"/>
      <c r="AI3747" s="124"/>
      <c r="AJ3747" s="124"/>
      <c r="AK3747" s="124"/>
      <c r="AL3747" s="1153"/>
      <c r="AM3747" s="124"/>
      <c r="AN3747" s="124"/>
      <c r="AO3747" s="1153"/>
      <c r="AP3747" s="1153"/>
      <c r="AQ3747" s="1153"/>
      <c r="AR3747" s="1154"/>
      <c r="AS3747" s="1154"/>
      <c r="AT3747" s="1154"/>
      <c r="AU3747" s="1154"/>
      <c r="AV3747" s="1154"/>
      <c r="AW3747" s="1154"/>
      <c r="AX3747" s="1154"/>
      <c r="AY3747" s="1154"/>
      <c r="AZ3747" s="1154"/>
      <c r="BA3747" s="1154"/>
      <c r="BB3747" s="1154"/>
    </row>
    <row r="3748" spans="2:54" ht="15" customHeight="1">
      <c r="B3748" s="1155"/>
      <c r="C3748" s="3016" t="s">
        <v>1136</v>
      </c>
      <c r="D3748" s="3016" t="s">
        <v>833</v>
      </c>
      <c r="E3748" s="1146" t="s">
        <v>1127</v>
      </c>
      <c r="F3748" s="1106"/>
      <c r="G3748" s="441" t="s">
        <v>93</v>
      </c>
      <c r="H3748" s="441" t="s">
        <v>1103</v>
      </c>
      <c r="I3748" s="441" t="s">
        <v>1128</v>
      </c>
      <c r="J3748" s="441" t="s">
        <v>112</v>
      </c>
      <c r="K3748" s="1111" t="s">
        <v>1136</v>
      </c>
      <c r="L3748" s="441" t="s">
        <v>1120</v>
      </c>
      <c r="M3748" s="441" t="str">
        <f t="shared" si="227"/>
        <v>&lt;INSERT CONNECTION POINT NAME&gt;</v>
      </c>
      <c r="N3748" s="1111" t="s">
        <v>1106</v>
      </c>
      <c r="O3748" s="1111" t="s">
        <v>833</v>
      </c>
      <c r="P3748" s="1111"/>
      <c r="Q3748" s="2892"/>
      <c r="R3748" s="2096"/>
      <c r="S3748" s="2870"/>
      <c r="T3748" s="2870"/>
      <c r="U3748" s="2870"/>
      <c r="V3748" s="2870"/>
      <c r="W3748" s="2870"/>
      <c r="X3748" s="2870"/>
      <c r="Y3748" s="2870"/>
      <c r="Z3748" s="2870"/>
      <c r="AA3748" s="2871"/>
      <c r="AB3748" s="1125"/>
      <c r="AC3748" s="1151"/>
      <c r="AD3748" s="1152"/>
      <c r="AE3748" s="1153"/>
      <c r="AF3748" s="1153"/>
      <c r="AG3748" s="1153"/>
      <c r="AH3748" s="124"/>
      <c r="AI3748" s="124"/>
      <c r="AJ3748" s="124"/>
      <c r="AK3748" s="124"/>
      <c r="AL3748" s="1153"/>
      <c r="AM3748" s="124"/>
      <c r="AN3748" s="124"/>
      <c r="AO3748" s="1153"/>
      <c r="AP3748" s="1153"/>
      <c r="AQ3748" s="1153"/>
      <c r="AR3748" s="1154"/>
      <c r="AS3748" s="1154"/>
      <c r="AT3748" s="1154"/>
      <c r="AU3748" s="1154"/>
      <c r="AV3748" s="1154"/>
      <c r="AW3748" s="1154"/>
      <c r="AX3748" s="1154"/>
      <c r="AY3748" s="1154"/>
      <c r="AZ3748" s="1154"/>
      <c r="BA3748" s="1154"/>
      <c r="BB3748" s="1154"/>
    </row>
    <row r="3749" spans="2:54" ht="15" customHeight="1">
      <c r="B3749" s="1155"/>
      <c r="C3749" s="3017"/>
      <c r="D3749" s="3017"/>
      <c r="E3749" s="1146" t="s">
        <v>1130</v>
      </c>
      <c r="F3749" s="1106"/>
      <c r="G3749" s="441" t="s">
        <v>93</v>
      </c>
      <c r="H3749" s="441" t="s">
        <v>1103</v>
      </c>
      <c r="I3749" s="441" t="s">
        <v>1131</v>
      </c>
      <c r="J3749" s="441" t="s">
        <v>112</v>
      </c>
      <c r="K3749" s="1111" t="s">
        <v>1136</v>
      </c>
      <c r="L3749" s="441" t="s">
        <v>1120</v>
      </c>
      <c r="M3749" s="441" t="str">
        <f t="shared" si="227"/>
        <v>&lt;INSERT CONNECTION POINT NAME&gt;</v>
      </c>
      <c r="N3749" s="1111" t="s">
        <v>1106</v>
      </c>
      <c r="O3749" s="1111" t="s">
        <v>833</v>
      </c>
      <c r="P3749" s="1111"/>
      <c r="Q3749" s="2100"/>
      <c r="R3749" s="2101"/>
      <c r="S3749" s="2102"/>
      <c r="T3749" s="2102"/>
      <c r="U3749" s="2102"/>
      <c r="V3749" s="2102"/>
      <c r="W3749" s="2102"/>
      <c r="X3749" s="2102"/>
      <c r="Y3749" s="2102"/>
      <c r="Z3749" s="2102"/>
      <c r="AA3749" s="2103"/>
      <c r="AB3749" s="1125"/>
      <c r="AC3749" s="1151"/>
      <c r="AD3749" s="1152"/>
      <c r="AE3749" s="1153"/>
      <c r="AF3749" s="1153"/>
      <c r="AG3749" s="1153"/>
      <c r="AH3749" s="124"/>
      <c r="AI3749" s="124"/>
      <c r="AJ3749" s="124"/>
      <c r="AK3749" s="124"/>
      <c r="AL3749" s="1153"/>
      <c r="AM3749" s="124"/>
      <c r="AN3749" s="124"/>
      <c r="AO3749" s="1153"/>
      <c r="AP3749" s="1153"/>
      <c r="AQ3749" s="1153"/>
      <c r="AR3749" s="1154"/>
      <c r="AS3749" s="1154"/>
      <c r="AT3749" s="1154"/>
      <c r="AU3749" s="1154"/>
      <c r="AV3749" s="1154"/>
      <c r="AW3749" s="1154"/>
      <c r="AX3749" s="1154"/>
      <c r="AY3749" s="1154"/>
      <c r="AZ3749" s="1154"/>
      <c r="BA3749" s="1154"/>
      <c r="BB3749" s="1154"/>
    </row>
    <row r="3750" spans="2:54" ht="15" customHeight="1">
      <c r="B3750" s="1155"/>
      <c r="C3750" s="3016" t="s">
        <v>1136</v>
      </c>
      <c r="D3750" s="3016" t="s">
        <v>842</v>
      </c>
      <c r="E3750" s="1146" t="s">
        <v>1127</v>
      </c>
      <c r="F3750" s="1106"/>
      <c r="G3750" s="441" t="s">
        <v>93</v>
      </c>
      <c r="H3750" s="441" t="s">
        <v>1103</v>
      </c>
      <c r="I3750" s="441" t="s">
        <v>1128</v>
      </c>
      <c r="J3750" s="441" t="s">
        <v>112</v>
      </c>
      <c r="K3750" s="1111" t="s">
        <v>1136</v>
      </c>
      <c r="L3750" s="441" t="s">
        <v>1120</v>
      </c>
      <c r="M3750" s="441" t="str">
        <f t="shared" si="227"/>
        <v>&lt;INSERT CONNECTION POINT NAME&gt;</v>
      </c>
      <c r="N3750" s="1111" t="s">
        <v>1106</v>
      </c>
      <c r="O3750" s="1111" t="s">
        <v>842</v>
      </c>
      <c r="P3750" s="1111"/>
      <c r="Q3750" s="2100"/>
      <c r="R3750" s="2101"/>
      <c r="S3750" s="2102"/>
      <c r="T3750" s="2102"/>
      <c r="U3750" s="2102"/>
      <c r="V3750" s="2102"/>
      <c r="W3750" s="2102"/>
      <c r="X3750" s="2102"/>
      <c r="Y3750" s="2102"/>
      <c r="Z3750" s="2102"/>
      <c r="AA3750" s="2103"/>
      <c r="AB3750" s="1125"/>
      <c r="AC3750" s="1151"/>
      <c r="AD3750" s="1152"/>
      <c r="AE3750" s="1153"/>
      <c r="AF3750" s="1153"/>
      <c r="AG3750" s="1153"/>
      <c r="AH3750" s="124"/>
      <c r="AI3750" s="124"/>
      <c r="AJ3750" s="124"/>
      <c r="AK3750" s="124"/>
      <c r="AL3750" s="1153"/>
      <c r="AM3750" s="124"/>
      <c r="AN3750" s="124"/>
      <c r="AO3750" s="1153"/>
      <c r="AP3750" s="1153"/>
      <c r="AQ3750" s="1153"/>
      <c r="AR3750" s="1154"/>
      <c r="AS3750" s="1154"/>
      <c r="AT3750" s="1154"/>
      <c r="AU3750" s="1154"/>
      <c r="AV3750" s="1154"/>
      <c r="AW3750" s="1154"/>
      <c r="AX3750" s="1154"/>
      <c r="AY3750" s="1154"/>
      <c r="AZ3750" s="1154"/>
      <c r="BA3750" s="1154"/>
      <c r="BB3750" s="1154"/>
    </row>
    <row r="3751" spans="2:54" ht="15" customHeight="1" thickBot="1">
      <c r="B3751" s="2872"/>
      <c r="C3751" s="3018"/>
      <c r="D3751" s="3018"/>
      <c r="E3751" s="2873" t="s">
        <v>1130</v>
      </c>
      <c r="F3751" s="1106"/>
      <c r="G3751" s="441" t="s">
        <v>93</v>
      </c>
      <c r="H3751" s="441" t="s">
        <v>1103</v>
      </c>
      <c r="I3751" s="441" t="s">
        <v>1131</v>
      </c>
      <c r="J3751" s="441" t="s">
        <v>112</v>
      </c>
      <c r="K3751" s="1111" t="s">
        <v>1136</v>
      </c>
      <c r="L3751" s="441" t="s">
        <v>1120</v>
      </c>
      <c r="M3751" s="441" t="str">
        <f t="shared" si="227"/>
        <v>&lt;INSERT CONNECTION POINT NAME&gt;</v>
      </c>
      <c r="N3751" s="1111" t="s">
        <v>1106</v>
      </c>
      <c r="O3751" s="1111" t="s">
        <v>842</v>
      </c>
      <c r="P3751" s="1111"/>
      <c r="Q3751" s="2893"/>
      <c r="R3751" s="2894"/>
      <c r="S3751" s="2877"/>
      <c r="T3751" s="2877"/>
      <c r="U3751" s="2877"/>
      <c r="V3751" s="2877"/>
      <c r="W3751" s="2877"/>
      <c r="X3751" s="2877"/>
      <c r="Y3751" s="2877"/>
      <c r="Z3751" s="2877"/>
      <c r="AA3751" s="2878"/>
      <c r="AB3751" s="1162"/>
      <c r="AC3751" s="1151"/>
      <c r="AD3751" s="1152"/>
      <c r="AE3751" s="1153"/>
      <c r="AF3751" s="1153"/>
      <c r="AG3751" s="1153"/>
      <c r="AH3751" s="124"/>
      <c r="AI3751" s="124"/>
      <c r="AJ3751" s="124"/>
      <c r="AK3751" s="124"/>
      <c r="AL3751" s="1153"/>
      <c r="AM3751" s="124"/>
      <c r="AN3751" s="124"/>
      <c r="AO3751" s="1153"/>
      <c r="AP3751" s="1153"/>
      <c r="AQ3751" s="1153"/>
      <c r="AR3751" s="1154"/>
      <c r="AS3751" s="1154"/>
      <c r="AT3751" s="1154"/>
      <c r="AU3751" s="1154"/>
      <c r="AV3751" s="1154"/>
      <c r="AW3751" s="1154"/>
      <c r="AX3751" s="1154"/>
      <c r="AY3751" s="1154"/>
      <c r="AZ3751" s="1154"/>
      <c r="BA3751" s="1154"/>
      <c r="BB3751" s="1154"/>
    </row>
    <row r="3752" spans="2:54" ht="15" customHeight="1">
      <c r="B3752" s="1145" t="s">
        <v>1125</v>
      </c>
      <c r="C3752" s="3019" t="s">
        <v>1126</v>
      </c>
      <c r="D3752" s="3019" t="s">
        <v>842</v>
      </c>
      <c r="E3752" s="1146" t="s">
        <v>1127</v>
      </c>
      <c r="F3752" s="1106"/>
      <c r="G3752" s="441" t="s">
        <v>93</v>
      </c>
      <c r="H3752" s="441" t="s">
        <v>1103</v>
      </c>
      <c r="I3752" s="441" t="s">
        <v>1128</v>
      </c>
      <c r="J3752" s="441" t="s">
        <v>112</v>
      </c>
      <c r="K3752" s="441" t="s">
        <v>1126</v>
      </c>
      <c r="L3752" s="441" t="s">
        <v>1120</v>
      </c>
      <c r="M3752" s="441" t="str">
        <f t="shared" ref="M3752" si="229">B3752</f>
        <v>&lt;INSERT CONNECTION POINT NAME&gt;</v>
      </c>
      <c r="N3752" s="441" t="s">
        <v>1129</v>
      </c>
      <c r="O3752" s="441" t="s">
        <v>842</v>
      </c>
      <c r="P3752" s="1111"/>
      <c r="Q3752" s="1147"/>
      <c r="R3752" s="1148"/>
      <c r="S3752" s="1149"/>
      <c r="T3752" s="1149"/>
      <c r="U3752" s="1149"/>
      <c r="V3752" s="1149"/>
      <c r="W3752" s="1149"/>
      <c r="X3752" s="1149"/>
      <c r="Y3752" s="1149"/>
      <c r="Z3752" s="1149"/>
      <c r="AA3752" s="1150"/>
      <c r="AB3752" s="1125"/>
      <c r="AC3752" s="1151"/>
      <c r="AD3752" s="1152"/>
      <c r="AE3752" s="1153"/>
      <c r="AF3752" s="1153"/>
      <c r="AG3752" s="1153"/>
      <c r="AH3752" s="124"/>
      <c r="AI3752" s="124"/>
      <c r="AJ3752" s="124"/>
      <c r="AK3752" s="124"/>
      <c r="AL3752" s="124"/>
      <c r="AM3752" s="124"/>
      <c r="AN3752" s="124"/>
      <c r="AO3752" s="124"/>
      <c r="AP3752" s="124"/>
      <c r="AQ3752" s="1153"/>
      <c r="AR3752" s="1154"/>
      <c r="AS3752" s="1154"/>
      <c r="AT3752" s="1154"/>
      <c r="AU3752" s="1154"/>
      <c r="AV3752" s="1154"/>
      <c r="AW3752" s="1154"/>
      <c r="AX3752" s="1154"/>
      <c r="AY3752" s="1154"/>
      <c r="AZ3752" s="1154"/>
      <c r="BA3752" s="1154"/>
      <c r="BB3752" s="1154"/>
    </row>
    <row r="3753" spans="2:54" ht="15" customHeight="1">
      <c r="B3753" s="1155"/>
      <c r="C3753" s="3017"/>
      <c r="D3753" s="3017"/>
      <c r="E3753" s="1146" t="s">
        <v>1130</v>
      </c>
      <c r="F3753" s="1106"/>
      <c r="G3753" s="441" t="s">
        <v>93</v>
      </c>
      <c r="H3753" s="441" t="s">
        <v>1103</v>
      </c>
      <c r="I3753" s="441" t="s">
        <v>1131</v>
      </c>
      <c r="J3753" s="441" t="s">
        <v>112</v>
      </c>
      <c r="K3753" s="441" t="s">
        <v>1126</v>
      </c>
      <c r="L3753" s="441" t="s">
        <v>1120</v>
      </c>
      <c r="M3753" s="441" t="str">
        <f t="shared" si="227"/>
        <v>&lt;INSERT CONNECTION POINT NAME&gt;</v>
      </c>
      <c r="N3753" s="441" t="s">
        <v>1129</v>
      </c>
      <c r="O3753" s="441" t="s">
        <v>842</v>
      </c>
      <c r="P3753" s="1111"/>
      <c r="Q3753" s="1156"/>
      <c r="R3753" s="1157"/>
      <c r="S3753" s="1158"/>
      <c r="T3753" s="1158"/>
      <c r="U3753" s="1158"/>
      <c r="V3753" s="1158"/>
      <c r="W3753" s="1158"/>
      <c r="X3753" s="1158"/>
      <c r="Y3753" s="1158"/>
      <c r="Z3753" s="1158"/>
      <c r="AA3753" s="1159"/>
      <c r="AB3753" s="1125"/>
      <c r="AC3753" s="1151"/>
      <c r="AD3753" s="1152"/>
      <c r="AE3753" s="1153"/>
      <c r="AF3753" s="1153"/>
      <c r="AG3753" s="1153"/>
      <c r="AH3753" s="124"/>
      <c r="AI3753" s="124"/>
      <c r="AJ3753" s="124"/>
      <c r="AK3753" s="124"/>
      <c r="AL3753" s="124"/>
      <c r="AM3753" s="124"/>
      <c r="AN3753" s="124"/>
      <c r="AO3753" s="124"/>
      <c r="AP3753" s="124"/>
      <c r="AQ3753" s="1153"/>
      <c r="AR3753" s="1154"/>
      <c r="AS3753" s="1154"/>
      <c r="AT3753" s="1154"/>
      <c r="AU3753" s="1154"/>
      <c r="AV3753" s="1154"/>
      <c r="AW3753" s="1154"/>
      <c r="AX3753" s="1154"/>
      <c r="AY3753" s="1154"/>
      <c r="AZ3753" s="1154"/>
      <c r="BA3753" s="1154"/>
      <c r="BB3753" s="1154"/>
    </row>
    <row r="3754" spans="2:54" ht="15" customHeight="1">
      <c r="B3754" s="1155"/>
      <c r="C3754" s="3016" t="s">
        <v>1132</v>
      </c>
      <c r="D3754" s="3016" t="s">
        <v>833</v>
      </c>
      <c r="E3754" s="1146" t="s">
        <v>1127</v>
      </c>
      <c r="F3754" s="1106"/>
      <c r="G3754" s="441" t="s">
        <v>93</v>
      </c>
      <c r="H3754" s="441" t="s">
        <v>1103</v>
      </c>
      <c r="I3754" s="441" t="s">
        <v>1128</v>
      </c>
      <c r="J3754" s="441" t="s">
        <v>112</v>
      </c>
      <c r="K3754" s="1111" t="s">
        <v>1132</v>
      </c>
      <c r="L3754" s="441" t="s">
        <v>1120</v>
      </c>
      <c r="M3754" s="441" t="str">
        <f t="shared" si="227"/>
        <v>&lt;INSERT CONNECTION POINT NAME&gt;</v>
      </c>
      <c r="N3754" s="1111" t="s">
        <v>1106</v>
      </c>
      <c r="O3754" s="1111" t="s">
        <v>833</v>
      </c>
      <c r="P3754" s="1111"/>
      <c r="Q3754" s="2850"/>
      <c r="R3754" s="2097"/>
      <c r="S3754" s="2851"/>
      <c r="T3754" s="2851"/>
      <c r="U3754" s="2851"/>
      <c r="V3754" s="2851"/>
      <c r="W3754" s="2852"/>
      <c r="X3754" s="2852"/>
      <c r="Y3754" s="2852"/>
      <c r="Z3754" s="2852"/>
      <c r="AA3754" s="2853"/>
      <c r="AB3754" s="1125"/>
      <c r="AC3754" s="1151"/>
      <c r="AD3754" s="1152"/>
      <c r="AE3754" s="1153"/>
      <c r="AF3754" s="1153"/>
      <c r="AG3754" s="1153"/>
      <c r="AH3754" s="124"/>
      <c r="AI3754" s="124"/>
      <c r="AJ3754" s="124"/>
      <c r="AK3754" s="124"/>
      <c r="AL3754" s="1153"/>
      <c r="AM3754" s="124"/>
      <c r="AN3754" s="124"/>
      <c r="AO3754" s="1153"/>
      <c r="AP3754" s="1153"/>
      <c r="AQ3754" s="1153"/>
      <c r="AR3754" s="1154"/>
      <c r="AS3754" s="1154"/>
      <c r="AT3754" s="1154"/>
      <c r="AU3754" s="1160"/>
      <c r="AV3754" s="1154"/>
      <c r="AW3754" s="1154"/>
      <c r="AX3754" s="1154"/>
      <c r="AY3754" s="1154"/>
      <c r="AZ3754" s="1154"/>
      <c r="BA3754" s="1154"/>
      <c r="BB3754" s="1154"/>
    </row>
    <row r="3755" spans="2:54" ht="15" customHeight="1">
      <c r="B3755" s="1155"/>
      <c r="C3755" s="3017"/>
      <c r="D3755" s="3017"/>
      <c r="E3755" s="1146" t="s">
        <v>1130</v>
      </c>
      <c r="F3755" s="1106"/>
      <c r="G3755" s="441" t="s">
        <v>93</v>
      </c>
      <c r="H3755" s="441" t="s">
        <v>1103</v>
      </c>
      <c r="I3755" s="441" t="s">
        <v>1131</v>
      </c>
      <c r="J3755" s="441" t="s">
        <v>112</v>
      </c>
      <c r="K3755" s="1111" t="s">
        <v>1132</v>
      </c>
      <c r="L3755" s="441" t="s">
        <v>1120</v>
      </c>
      <c r="M3755" s="441" t="str">
        <f t="shared" si="227"/>
        <v>&lt;INSERT CONNECTION POINT NAME&gt;</v>
      </c>
      <c r="N3755" s="1111" t="s">
        <v>1106</v>
      </c>
      <c r="O3755" s="1111" t="s">
        <v>833</v>
      </c>
      <c r="P3755" s="1111"/>
      <c r="Q3755" s="2850"/>
      <c r="R3755" s="2097"/>
      <c r="S3755" s="2851"/>
      <c r="T3755" s="2851"/>
      <c r="U3755" s="2851"/>
      <c r="V3755" s="2851"/>
      <c r="W3755" s="2852"/>
      <c r="X3755" s="2852"/>
      <c r="Y3755" s="2852"/>
      <c r="Z3755" s="2852"/>
      <c r="AA3755" s="2853"/>
      <c r="AB3755" s="1125"/>
      <c r="AC3755" s="1151"/>
      <c r="AD3755" s="1152"/>
      <c r="AE3755" s="1153"/>
      <c r="AF3755" s="1153"/>
      <c r="AG3755" s="1153"/>
      <c r="AH3755" s="124"/>
      <c r="AI3755" s="124"/>
      <c r="AJ3755" s="124"/>
      <c r="AK3755" s="124"/>
      <c r="AL3755" s="1153"/>
      <c r="AM3755" s="124"/>
      <c r="AN3755" s="124"/>
      <c r="AO3755" s="1153"/>
      <c r="AP3755" s="1153"/>
      <c r="AQ3755" s="1153"/>
      <c r="AR3755" s="1154"/>
      <c r="AS3755" s="1154"/>
      <c r="AT3755" s="1154"/>
      <c r="AU3755" s="1160"/>
      <c r="AV3755" s="1154"/>
      <c r="AW3755" s="1154"/>
      <c r="AX3755" s="1154"/>
      <c r="AY3755" s="1154"/>
      <c r="AZ3755" s="1154"/>
      <c r="BA3755" s="1154"/>
      <c r="BB3755" s="1154"/>
    </row>
    <row r="3756" spans="2:54" ht="15" customHeight="1">
      <c r="B3756" s="1155"/>
      <c r="C3756" s="3016" t="s">
        <v>1132</v>
      </c>
      <c r="D3756" s="3016" t="s">
        <v>842</v>
      </c>
      <c r="E3756" s="1146" t="s">
        <v>1127</v>
      </c>
      <c r="F3756" s="1106"/>
      <c r="G3756" s="441" t="s">
        <v>93</v>
      </c>
      <c r="H3756" s="441" t="s">
        <v>1103</v>
      </c>
      <c r="I3756" s="441" t="s">
        <v>1128</v>
      </c>
      <c r="J3756" s="441" t="s">
        <v>112</v>
      </c>
      <c r="K3756" s="1111" t="s">
        <v>1132</v>
      </c>
      <c r="L3756" s="441" t="s">
        <v>1120</v>
      </c>
      <c r="M3756" s="441" t="str">
        <f t="shared" si="227"/>
        <v>&lt;INSERT CONNECTION POINT NAME&gt;</v>
      </c>
      <c r="N3756" s="1111" t="s">
        <v>1106</v>
      </c>
      <c r="O3756" s="1112" t="s">
        <v>842</v>
      </c>
      <c r="P3756" s="1111"/>
      <c r="Q3756" s="2850"/>
      <c r="R3756" s="2097"/>
      <c r="S3756" s="2851"/>
      <c r="T3756" s="2851"/>
      <c r="U3756" s="2851"/>
      <c r="V3756" s="2851"/>
      <c r="W3756" s="2852"/>
      <c r="X3756" s="2852"/>
      <c r="Y3756" s="2852"/>
      <c r="Z3756" s="2852"/>
      <c r="AA3756" s="2853"/>
      <c r="AB3756" s="1125"/>
      <c r="AC3756" s="1151"/>
      <c r="AD3756" s="1152"/>
      <c r="AE3756" s="1153"/>
      <c r="AF3756" s="1153"/>
      <c r="AG3756" s="1153"/>
      <c r="AH3756" s="124"/>
      <c r="AI3756" s="124"/>
      <c r="AJ3756" s="124"/>
      <c r="AK3756" s="124"/>
      <c r="AL3756" s="1153"/>
      <c r="AM3756" s="124"/>
      <c r="AN3756" s="124"/>
      <c r="AO3756" s="1153"/>
      <c r="AP3756" s="1161"/>
      <c r="AQ3756" s="1153"/>
      <c r="AR3756" s="1154"/>
      <c r="AS3756" s="1154"/>
      <c r="AT3756" s="1154"/>
      <c r="AU3756" s="1160"/>
      <c r="AV3756" s="1154"/>
      <c r="AW3756" s="1154"/>
      <c r="AX3756" s="1154"/>
      <c r="AY3756" s="1154"/>
      <c r="AZ3756" s="1154"/>
      <c r="BA3756" s="1154"/>
      <c r="BB3756" s="1154"/>
    </row>
    <row r="3757" spans="2:54" ht="15" customHeight="1">
      <c r="B3757" s="1155"/>
      <c r="C3757" s="3017"/>
      <c r="D3757" s="3017"/>
      <c r="E3757" s="1146" t="s">
        <v>1130</v>
      </c>
      <c r="F3757" s="1106"/>
      <c r="G3757" s="441" t="s">
        <v>93</v>
      </c>
      <c r="H3757" s="441" t="s">
        <v>1103</v>
      </c>
      <c r="I3757" s="441" t="s">
        <v>1131</v>
      </c>
      <c r="J3757" s="441" t="s">
        <v>112</v>
      </c>
      <c r="K3757" s="1111" t="s">
        <v>1132</v>
      </c>
      <c r="L3757" s="441" t="s">
        <v>1120</v>
      </c>
      <c r="M3757" s="441" t="str">
        <f t="shared" si="227"/>
        <v>&lt;INSERT CONNECTION POINT NAME&gt;</v>
      </c>
      <c r="N3757" s="1111" t="s">
        <v>1106</v>
      </c>
      <c r="O3757" s="1112" t="s">
        <v>842</v>
      </c>
      <c r="P3757" s="1111"/>
      <c r="Q3757" s="2850"/>
      <c r="R3757" s="2097"/>
      <c r="S3757" s="2851"/>
      <c r="T3757" s="2851"/>
      <c r="U3757" s="2851"/>
      <c r="V3757" s="2851"/>
      <c r="W3757" s="2852"/>
      <c r="X3757" s="2852"/>
      <c r="Y3757" s="2852"/>
      <c r="Z3757" s="2852"/>
      <c r="AA3757" s="2853"/>
      <c r="AB3757" s="1125"/>
      <c r="AC3757" s="1151"/>
      <c r="AD3757" s="1152"/>
      <c r="AE3757" s="1153"/>
      <c r="AF3757" s="1153"/>
      <c r="AG3757" s="1153"/>
      <c r="AH3757" s="124"/>
      <c r="AI3757" s="124"/>
      <c r="AJ3757" s="124"/>
      <c r="AK3757" s="124"/>
      <c r="AL3757" s="1153"/>
      <c r="AM3757" s="124"/>
      <c r="AN3757" s="124"/>
      <c r="AO3757" s="1153"/>
      <c r="AP3757" s="1161"/>
      <c r="AQ3757" s="1153"/>
      <c r="AR3757" s="1154"/>
      <c r="AS3757" s="1154"/>
      <c r="AT3757" s="1154"/>
      <c r="AU3757" s="1160"/>
      <c r="AV3757" s="1154"/>
      <c r="AW3757" s="1154"/>
      <c r="AX3757" s="1154"/>
      <c r="AY3757" s="1154"/>
      <c r="AZ3757" s="1154"/>
      <c r="BA3757" s="1154"/>
      <c r="BB3757" s="1154"/>
    </row>
    <row r="3758" spans="2:54" ht="15" customHeight="1">
      <c r="B3758" s="1155"/>
      <c r="C3758" s="3016" t="s">
        <v>1133</v>
      </c>
      <c r="D3758" s="3016"/>
      <c r="E3758" s="1146" t="s">
        <v>1127</v>
      </c>
      <c r="F3758" s="1106"/>
      <c r="G3758" s="441" t="s">
        <v>93</v>
      </c>
      <c r="H3758" s="441" t="s">
        <v>1103</v>
      </c>
      <c r="I3758" s="441" t="s">
        <v>1128</v>
      </c>
      <c r="J3758" s="441" t="s">
        <v>112</v>
      </c>
      <c r="K3758" s="1111" t="s">
        <v>1133</v>
      </c>
      <c r="L3758" s="441" t="s">
        <v>1120</v>
      </c>
      <c r="M3758" s="441" t="str">
        <f t="shared" si="227"/>
        <v>&lt;INSERT CONNECTION POINT NAME&gt;</v>
      </c>
      <c r="N3758" s="1111" t="s">
        <v>1108</v>
      </c>
      <c r="O3758" s="1111" t="s">
        <v>1109</v>
      </c>
      <c r="P3758" s="1111"/>
      <c r="Q3758" s="2856"/>
      <c r="R3758" s="2098"/>
      <c r="S3758" s="2858"/>
      <c r="T3758" s="2858"/>
      <c r="U3758" s="2858"/>
      <c r="V3758" s="2858"/>
      <c r="W3758" s="2859"/>
      <c r="X3758" s="2859"/>
      <c r="Y3758" s="2859"/>
      <c r="Z3758" s="2859"/>
      <c r="AA3758" s="2860"/>
      <c r="AB3758" s="1125"/>
      <c r="AC3758" s="1151"/>
      <c r="AD3758" s="1152"/>
      <c r="AE3758" s="1153"/>
      <c r="AF3758" s="1153"/>
      <c r="AG3758" s="1153"/>
      <c r="AH3758" s="124"/>
      <c r="AI3758" s="124"/>
      <c r="AJ3758" s="124"/>
      <c r="AK3758" s="124"/>
      <c r="AL3758" s="1153"/>
      <c r="AM3758" s="124"/>
      <c r="AN3758" s="124"/>
      <c r="AO3758" s="1153"/>
      <c r="AP3758" s="1153"/>
      <c r="AQ3758" s="1153"/>
      <c r="AR3758" s="1154"/>
      <c r="AS3758" s="1154"/>
      <c r="AT3758" s="1154"/>
      <c r="AU3758" s="1154"/>
      <c r="AV3758" s="1154"/>
      <c r="AW3758" s="1154"/>
      <c r="AX3758" s="1154"/>
      <c r="AY3758" s="1154"/>
      <c r="AZ3758" s="1154"/>
      <c r="BA3758" s="1154"/>
      <c r="BB3758" s="1154"/>
    </row>
    <row r="3759" spans="2:54" ht="15" customHeight="1">
      <c r="B3759" s="1155"/>
      <c r="C3759" s="3017"/>
      <c r="D3759" s="3017"/>
      <c r="E3759" s="1146" t="s">
        <v>1130</v>
      </c>
      <c r="F3759" s="1106"/>
      <c r="G3759" s="441" t="s">
        <v>93</v>
      </c>
      <c r="H3759" s="441" t="s">
        <v>1103</v>
      </c>
      <c r="I3759" s="441" t="s">
        <v>1131</v>
      </c>
      <c r="J3759" s="441" t="s">
        <v>112</v>
      </c>
      <c r="K3759" s="1111" t="s">
        <v>1133</v>
      </c>
      <c r="L3759" s="441" t="s">
        <v>1120</v>
      </c>
      <c r="M3759" s="441" t="str">
        <f t="shared" si="227"/>
        <v>&lt;INSERT CONNECTION POINT NAME&gt;</v>
      </c>
      <c r="N3759" s="1111" t="s">
        <v>1108</v>
      </c>
      <c r="O3759" s="1111" t="s">
        <v>1109</v>
      </c>
      <c r="P3759" s="1111"/>
      <c r="Q3759" s="2856"/>
      <c r="R3759" s="2098"/>
      <c r="S3759" s="2858"/>
      <c r="T3759" s="2858"/>
      <c r="U3759" s="2858"/>
      <c r="V3759" s="2858"/>
      <c r="W3759" s="2859"/>
      <c r="X3759" s="2859"/>
      <c r="Y3759" s="2859"/>
      <c r="Z3759" s="2859"/>
      <c r="AA3759" s="2860"/>
      <c r="AB3759" s="1125"/>
      <c r="AC3759" s="1151"/>
      <c r="AD3759" s="1152"/>
      <c r="AE3759" s="1153"/>
      <c r="AF3759" s="1153"/>
      <c r="AG3759" s="1153"/>
      <c r="AH3759" s="124"/>
      <c r="AI3759" s="124"/>
      <c r="AJ3759" s="124"/>
      <c r="AK3759" s="124"/>
      <c r="AL3759" s="1153"/>
      <c r="AM3759" s="124"/>
      <c r="AN3759" s="124"/>
      <c r="AO3759" s="1153"/>
      <c r="AP3759" s="1153"/>
      <c r="AQ3759" s="1153"/>
      <c r="AR3759" s="1154"/>
      <c r="AS3759" s="1154"/>
      <c r="AT3759" s="1154"/>
      <c r="AU3759" s="1154"/>
      <c r="AV3759" s="1154"/>
      <c r="AW3759" s="1154"/>
      <c r="AX3759" s="1154"/>
      <c r="AY3759" s="1154"/>
      <c r="AZ3759" s="1154"/>
      <c r="BA3759" s="1154"/>
      <c r="BB3759" s="1154"/>
    </row>
    <row r="3760" spans="2:54" ht="15" customHeight="1">
      <c r="B3760" s="1155"/>
      <c r="C3760" s="3016" t="s">
        <v>1110</v>
      </c>
      <c r="D3760" s="3016"/>
      <c r="E3760" s="1146" t="s">
        <v>1127</v>
      </c>
      <c r="F3760" s="1106"/>
      <c r="G3760" s="441" t="s">
        <v>93</v>
      </c>
      <c r="H3760" s="441" t="s">
        <v>1103</v>
      </c>
      <c r="I3760" s="441" t="s">
        <v>1128</v>
      </c>
      <c r="J3760" s="441" t="s">
        <v>112</v>
      </c>
      <c r="K3760" s="1111" t="s">
        <v>1110</v>
      </c>
      <c r="L3760" s="441" t="s">
        <v>1120</v>
      </c>
      <c r="M3760" s="441" t="str">
        <f t="shared" si="227"/>
        <v>&lt;INSERT CONNECTION POINT NAME&gt;</v>
      </c>
      <c r="N3760" s="1111" t="s">
        <v>1111</v>
      </c>
      <c r="O3760" s="1112">
        <v>0</v>
      </c>
      <c r="P3760" s="1111"/>
      <c r="Q3760" s="2890"/>
      <c r="R3760" s="2093"/>
      <c r="S3760" s="2883"/>
      <c r="T3760" s="2883"/>
      <c r="U3760" s="2883"/>
      <c r="V3760" s="2883"/>
      <c r="W3760" s="2863"/>
      <c r="X3760" s="2863"/>
      <c r="Y3760" s="2863"/>
      <c r="Z3760" s="2863"/>
      <c r="AA3760" s="2864"/>
      <c r="AB3760" s="1125"/>
      <c r="AC3760" s="1151"/>
      <c r="AD3760" s="1152"/>
      <c r="AE3760" s="1153"/>
      <c r="AF3760" s="1153"/>
      <c r="AG3760" s="1153"/>
      <c r="AH3760" s="124"/>
      <c r="AI3760" s="124"/>
      <c r="AJ3760" s="124"/>
      <c r="AK3760" s="124"/>
      <c r="AL3760" s="1153"/>
      <c r="AM3760" s="124"/>
      <c r="AN3760" s="124"/>
      <c r="AO3760" s="1153"/>
      <c r="AP3760" s="1161"/>
      <c r="AQ3760" s="1153"/>
      <c r="AR3760" s="1154"/>
      <c r="AS3760" s="1154"/>
      <c r="AT3760" s="1154"/>
      <c r="AU3760" s="1154"/>
      <c r="AV3760" s="1154"/>
      <c r="AW3760" s="1154"/>
      <c r="AX3760" s="1154"/>
      <c r="AY3760" s="1154"/>
      <c r="AZ3760" s="1154"/>
      <c r="BA3760" s="1154"/>
      <c r="BB3760" s="1154"/>
    </row>
    <row r="3761" spans="2:54" ht="15" customHeight="1">
      <c r="B3761" s="1155"/>
      <c r="C3761" s="3017"/>
      <c r="D3761" s="3017"/>
      <c r="E3761" s="1146" t="s">
        <v>1130</v>
      </c>
      <c r="F3761" s="1106"/>
      <c r="G3761" s="441" t="s">
        <v>93</v>
      </c>
      <c r="H3761" s="441" t="s">
        <v>1103</v>
      </c>
      <c r="I3761" s="441" t="s">
        <v>1131</v>
      </c>
      <c r="J3761" s="441" t="s">
        <v>112</v>
      </c>
      <c r="K3761" s="1111" t="s">
        <v>1110</v>
      </c>
      <c r="L3761" s="441" t="s">
        <v>1120</v>
      </c>
      <c r="M3761" s="441" t="str">
        <f t="shared" si="227"/>
        <v>&lt;INSERT CONNECTION POINT NAME&gt;</v>
      </c>
      <c r="N3761" s="1111" t="s">
        <v>1111</v>
      </c>
      <c r="O3761" s="1112">
        <v>0</v>
      </c>
      <c r="P3761" s="1111"/>
      <c r="Q3761" s="2890"/>
      <c r="R3761" s="2093"/>
      <c r="S3761" s="2883"/>
      <c r="T3761" s="2883"/>
      <c r="U3761" s="2883"/>
      <c r="V3761" s="2883"/>
      <c r="W3761" s="2863"/>
      <c r="X3761" s="2863"/>
      <c r="Y3761" s="2863"/>
      <c r="Z3761" s="2863"/>
      <c r="AA3761" s="2864"/>
      <c r="AB3761" s="1125"/>
      <c r="AC3761" s="1151"/>
      <c r="AD3761" s="1152"/>
      <c r="AE3761" s="1153"/>
      <c r="AF3761" s="1153"/>
      <c r="AG3761" s="1153"/>
      <c r="AH3761" s="124"/>
      <c r="AI3761" s="124"/>
      <c r="AJ3761" s="124"/>
      <c r="AK3761" s="124"/>
      <c r="AL3761" s="1153"/>
      <c r="AM3761" s="124"/>
      <c r="AN3761" s="124"/>
      <c r="AO3761" s="1153"/>
      <c r="AP3761" s="1161"/>
      <c r="AQ3761" s="1153"/>
      <c r="AR3761" s="1154"/>
      <c r="AS3761" s="1154"/>
      <c r="AT3761" s="1154"/>
      <c r="AU3761" s="1154"/>
      <c r="AV3761" s="1154"/>
      <c r="AW3761" s="1154"/>
      <c r="AX3761" s="1154"/>
      <c r="AY3761" s="1154"/>
      <c r="AZ3761" s="1154"/>
      <c r="BA3761" s="1154"/>
      <c r="BB3761" s="1154"/>
    </row>
    <row r="3762" spans="2:54" ht="15" customHeight="1">
      <c r="B3762" s="1155"/>
      <c r="C3762" s="3016" t="s">
        <v>1112</v>
      </c>
      <c r="D3762" s="3016"/>
      <c r="E3762" s="1146" t="s">
        <v>1127</v>
      </c>
      <c r="F3762" s="1106"/>
      <c r="G3762" s="441" t="s">
        <v>93</v>
      </c>
      <c r="H3762" s="441" t="s">
        <v>1103</v>
      </c>
      <c r="I3762" s="441" t="s">
        <v>1128</v>
      </c>
      <c r="J3762" s="441" t="s">
        <v>112</v>
      </c>
      <c r="K3762" s="1111" t="s">
        <v>1112</v>
      </c>
      <c r="L3762" s="441" t="s">
        <v>1120</v>
      </c>
      <c r="M3762" s="441" t="str">
        <f t="shared" si="227"/>
        <v>&lt;INSERT CONNECTION POINT NAME&gt;</v>
      </c>
      <c r="N3762" s="1111" t="s">
        <v>1113</v>
      </c>
      <c r="O3762" s="1111" t="s">
        <v>1113</v>
      </c>
      <c r="P3762" s="1111"/>
      <c r="Q3762" s="2891"/>
      <c r="R3762" s="2866"/>
      <c r="S3762" s="2866"/>
      <c r="T3762" s="2866"/>
      <c r="U3762" s="2866"/>
      <c r="V3762" s="2866"/>
      <c r="W3762" s="2866"/>
      <c r="X3762" s="2866"/>
      <c r="Y3762" s="2866"/>
      <c r="Z3762" s="2866"/>
      <c r="AA3762" s="2099"/>
      <c r="AB3762" s="1125"/>
      <c r="AC3762" s="1151"/>
      <c r="AD3762" s="1152"/>
      <c r="AE3762" s="1153"/>
      <c r="AF3762" s="1153"/>
      <c r="AG3762" s="1153"/>
      <c r="AH3762" s="124"/>
      <c r="AI3762" s="124"/>
      <c r="AJ3762" s="124"/>
      <c r="AK3762" s="124"/>
      <c r="AL3762" s="1153"/>
      <c r="AM3762" s="124"/>
      <c r="AN3762" s="124"/>
      <c r="AO3762" s="1153"/>
      <c r="AP3762" s="1153"/>
      <c r="AQ3762" s="1153"/>
      <c r="AR3762" s="1154"/>
      <c r="AS3762" s="1154"/>
      <c r="AT3762" s="1154"/>
      <c r="AU3762" s="1154"/>
      <c r="AV3762" s="1154"/>
      <c r="AW3762" s="1154"/>
      <c r="AX3762" s="1154"/>
      <c r="AY3762" s="1154"/>
      <c r="AZ3762" s="1154"/>
      <c r="BA3762" s="1154"/>
      <c r="BB3762" s="1154"/>
    </row>
    <row r="3763" spans="2:54" ht="15" customHeight="1">
      <c r="B3763" s="1155"/>
      <c r="C3763" s="3017"/>
      <c r="D3763" s="3017"/>
      <c r="E3763" s="1146" t="s">
        <v>1130</v>
      </c>
      <c r="F3763" s="1106"/>
      <c r="G3763" s="441" t="s">
        <v>93</v>
      </c>
      <c r="H3763" s="441" t="s">
        <v>1103</v>
      </c>
      <c r="I3763" s="441" t="s">
        <v>1131</v>
      </c>
      <c r="J3763" s="441" t="s">
        <v>112</v>
      </c>
      <c r="K3763" s="1111" t="s">
        <v>1112</v>
      </c>
      <c r="L3763" s="441" t="s">
        <v>1120</v>
      </c>
      <c r="M3763" s="441" t="str">
        <f t="shared" si="227"/>
        <v>&lt;INSERT CONNECTION POINT NAME&gt;</v>
      </c>
      <c r="N3763" s="1111" t="s">
        <v>1113</v>
      </c>
      <c r="O3763" s="1111" t="s">
        <v>1113</v>
      </c>
      <c r="P3763" s="1111"/>
      <c r="Q3763" s="2891"/>
      <c r="R3763" s="2866"/>
      <c r="S3763" s="2866"/>
      <c r="T3763" s="2866"/>
      <c r="U3763" s="2866"/>
      <c r="V3763" s="2866"/>
      <c r="W3763" s="2866"/>
      <c r="X3763" s="2866"/>
      <c r="Y3763" s="2866"/>
      <c r="Z3763" s="2866"/>
      <c r="AA3763" s="2099"/>
      <c r="AB3763" s="1125"/>
      <c r="AC3763" s="1151"/>
      <c r="AD3763" s="1152"/>
      <c r="AE3763" s="1153"/>
      <c r="AF3763" s="1153"/>
      <c r="AG3763" s="1153"/>
      <c r="AH3763" s="124"/>
      <c r="AI3763" s="124"/>
      <c r="AJ3763" s="124"/>
      <c r="AK3763" s="124"/>
      <c r="AL3763" s="1153"/>
      <c r="AM3763" s="124"/>
      <c r="AN3763" s="124"/>
      <c r="AO3763" s="1153"/>
      <c r="AP3763" s="1153"/>
      <c r="AQ3763" s="1153"/>
      <c r="AR3763" s="1154"/>
      <c r="AS3763" s="1154"/>
      <c r="AT3763" s="1154"/>
      <c r="AU3763" s="1154"/>
      <c r="AV3763" s="1154"/>
      <c r="AW3763" s="1154"/>
      <c r="AX3763" s="1154"/>
      <c r="AY3763" s="1154"/>
      <c r="AZ3763" s="1154"/>
      <c r="BA3763" s="1154"/>
      <c r="BB3763" s="1154"/>
    </row>
    <row r="3764" spans="2:54" ht="15" customHeight="1">
      <c r="B3764" s="1155"/>
      <c r="C3764" s="3016" t="s">
        <v>1134</v>
      </c>
      <c r="D3764" s="3016" t="s">
        <v>833</v>
      </c>
      <c r="E3764" s="1146" t="s">
        <v>1127</v>
      </c>
      <c r="F3764" s="1106"/>
      <c r="G3764" s="441" t="s">
        <v>93</v>
      </c>
      <c r="H3764" s="441" t="s">
        <v>1103</v>
      </c>
      <c r="I3764" s="441" t="s">
        <v>1128</v>
      </c>
      <c r="J3764" s="441" t="s">
        <v>112</v>
      </c>
      <c r="K3764" s="1111" t="s">
        <v>1134</v>
      </c>
      <c r="L3764" s="441" t="s">
        <v>1120</v>
      </c>
      <c r="M3764" s="441" t="str">
        <f t="shared" si="227"/>
        <v>&lt;INSERT CONNECTION POINT NAME&gt;</v>
      </c>
      <c r="N3764" s="1111" t="s">
        <v>1115</v>
      </c>
      <c r="O3764" s="1111" t="s">
        <v>833</v>
      </c>
      <c r="P3764" s="1111"/>
      <c r="Q3764" s="2892"/>
      <c r="R3764" s="2096"/>
      <c r="S3764" s="2870"/>
      <c r="T3764" s="2870"/>
      <c r="U3764" s="2870"/>
      <c r="V3764" s="2870"/>
      <c r="W3764" s="2870"/>
      <c r="X3764" s="2870"/>
      <c r="Y3764" s="2870"/>
      <c r="Z3764" s="2870"/>
      <c r="AA3764" s="2871"/>
      <c r="AB3764" s="1125"/>
      <c r="AC3764" s="1151"/>
      <c r="AD3764" s="1152"/>
      <c r="AE3764" s="1153"/>
      <c r="AF3764" s="1153"/>
      <c r="AG3764" s="1153"/>
      <c r="AH3764" s="124"/>
      <c r="AI3764" s="124"/>
      <c r="AJ3764" s="124"/>
      <c r="AK3764" s="124"/>
      <c r="AL3764" s="1153"/>
      <c r="AM3764" s="124"/>
      <c r="AN3764" s="124"/>
      <c r="AO3764" s="1153"/>
      <c r="AP3764" s="1153"/>
      <c r="AQ3764" s="1153"/>
      <c r="AR3764" s="1154"/>
      <c r="AS3764" s="1154"/>
      <c r="AT3764" s="1154"/>
      <c r="AU3764" s="1154"/>
      <c r="AV3764" s="1154"/>
      <c r="AW3764" s="1154"/>
      <c r="AX3764" s="1154"/>
      <c r="AY3764" s="1154"/>
      <c r="AZ3764" s="1154"/>
      <c r="BA3764" s="1154"/>
      <c r="BB3764" s="1154"/>
    </row>
    <row r="3765" spans="2:54" ht="15" customHeight="1">
      <c r="B3765" s="1155"/>
      <c r="C3765" s="3017"/>
      <c r="D3765" s="3017"/>
      <c r="E3765" s="1146" t="s">
        <v>1130</v>
      </c>
      <c r="F3765" s="1106"/>
      <c r="G3765" s="441" t="s">
        <v>93</v>
      </c>
      <c r="H3765" s="441" t="s">
        <v>1103</v>
      </c>
      <c r="I3765" s="441" t="s">
        <v>1131</v>
      </c>
      <c r="J3765" s="441" t="s">
        <v>112</v>
      </c>
      <c r="K3765" s="1111" t="s">
        <v>1134</v>
      </c>
      <c r="L3765" s="441" t="s">
        <v>1120</v>
      </c>
      <c r="M3765" s="441" t="str">
        <f t="shared" si="227"/>
        <v>&lt;INSERT CONNECTION POINT NAME&gt;</v>
      </c>
      <c r="N3765" s="1111" t="s">
        <v>1115</v>
      </c>
      <c r="O3765" s="1111" t="s">
        <v>833</v>
      </c>
      <c r="P3765" s="1111"/>
      <c r="Q3765" s="2892"/>
      <c r="R3765" s="2096"/>
      <c r="S3765" s="2870"/>
      <c r="T3765" s="2870"/>
      <c r="U3765" s="2870"/>
      <c r="V3765" s="2870"/>
      <c r="W3765" s="2870"/>
      <c r="X3765" s="2870"/>
      <c r="Y3765" s="2870"/>
      <c r="Z3765" s="2870"/>
      <c r="AA3765" s="2871"/>
      <c r="AB3765" s="1125"/>
      <c r="AC3765" s="1151"/>
      <c r="AD3765" s="1152"/>
      <c r="AE3765" s="1153"/>
      <c r="AF3765" s="1153"/>
      <c r="AG3765" s="1153"/>
      <c r="AH3765" s="124"/>
      <c r="AI3765" s="124"/>
      <c r="AJ3765" s="124"/>
      <c r="AK3765" s="124"/>
      <c r="AL3765" s="1153"/>
      <c r="AM3765" s="124"/>
      <c r="AN3765" s="124"/>
      <c r="AO3765" s="1153"/>
      <c r="AP3765" s="1153"/>
      <c r="AQ3765" s="1153"/>
      <c r="AR3765" s="1154"/>
      <c r="AS3765" s="1154"/>
      <c r="AT3765" s="1154"/>
      <c r="AU3765" s="1154"/>
      <c r="AV3765" s="1154"/>
      <c r="AW3765" s="1154"/>
      <c r="AX3765" s="1154"/>
      <c r="AY3765" s="1154"/>
      <c r="AZ3765" s="1154"/>
      <c r="BA3765" s="1154"/>
      <c r="BB3765" s="1154"/>
    </row>
    <row r="3766" spans="2:54" ht="15" customHeight="1">
      <c r="B3766" s="1155"/>
      <c r="C3766" s="3016" t="s">
        <v>1135</v>
      </c>
      <c r="D3766" s="3016" t="s">
        <v>833</v>
      </c>
      <c r="E3766" s="1146" t="s">
        <v>1127</v>
      </c>
      <c r="F3766" s="1106"/>
      <c r="G3766" s="441" t="s">
        <v>93</v>
      </c>
      <c r="H3766" s="441" t="s">
        <v>1103</v>
      </c>
      <c r="I3766" s="441" t="s">
        <v>1128</v>
      </c>
      <c r="J3766" s="441" t="s">
        <v>112</v>
      </c>
      <c r="K3766" s="1111" t="s">
        <v>1135</v>
      </c>
      <c r="L3766" s="441" t="s">
        <v>1120</v>
      </c>
      <c r="M3766" s="441" t="str">
        <f t="shared" si="227"/>
        <v>&lt;INSERT CONNECTION POINT NAME&gt;</v>
      </c>
      <c r="N3766" s="1111" t="s">
        <v>1106</v>
      </c>
      <c r="O3766" s="1111" t="s">
        <v>833</v>
      </c>
      <c r="P3766" s="1111"/>
      <c r="Q3766" s="2892"/>
      <c r="R3766" s="2096"/>
      <c r="S3766" s="2870"/>
      <c r="T3766" s="2870"/>
      <c r="U3766" s="2870"/>
      <c r="V3766" s="2870"/>
      <c r="W3766" s="2870"/>
      <c r="X3766" s="2870"/>
      <c r="Y3766" s="2870"/>
      <c r="Z3766" s="2870"/>
      <c r="AA3766" s="2871"/>
      <c r="AB3766" s="1125"/>
      <c r="AC3766" s="1151"/>
      <c r="AD3766" s="1152"/>
      <c r="AE3766" s="1153"/>
      <c r="AF3766" s="1153"/>
      <c r="AG3766" s="1153"/>
      <c r="AH3766" s="124"/>
      <c r="AI3766" s="124"/>
      <c r="AJ3766" s="124"/>
      <c r="AK3766" s="124"/>
      <c r="AL3766" s="1153"/>
      <c r="AM3766" s="124"/>
      <c r="AN3766" s="124"/>
      <c r="AO3766" s="1153"/>
      <c r="AP3766" s="1153"/>
      <c r="AQ3766" s="1153"/>
      <c r="AR3766" s="1154"/>
      <c r="AS3766" s="1154"/>
      <c r="AT3766" s="1154"/>
      <c r="AU3766" s="1154"/>
      <c r="AV3766" s="1154"/>
      <c r="AW3766" s="1154"/>
      <c r="AX3766" s="1154"/>
      <c r="AY3766" s="1154"/>
      <c r="AZ3766" s="1154"/>
      <c r="BA3766" s="1154"/>
      <c r="BB3766" s="1154"/>
    </row>
    <row r="3767" spans="2:54" ht="15" customHeight="1">
      <c r="B3767" s="1155"/>
      <c r="C3767" s="3017"/>
      <c r="D3767" s="3017"/>
      <c r="E3767" s="1146" t="s">
        <v>1130</v>
      </c>
      <c r="F3767" s="1106"/>
      <c r="G3767" s="441" t="s">
        <v>93</v>
      </c>
      <c r="H3767" s="441" t="s">
        <v>1103</v>
      </c>
      <c r="I3767" s="441" t="s">
        <v>1131</v>
      </c>
      <c r="J3767" s="441" t="s">
        <v>112</v>
      </c>
      <c r="K3767" s="1111" t="s">
        <v>1135</v>
      </c>
      <c r="L3767" s="441" t="s">
        <v>1120</v>
      </c>
      <c r="M3767" s="441" t="str">
        <f t="shared" si="227"/>
        <v>&lt;INSERT CONNECTION POINT NAME&gt;</v>
      </c>
      <c r="N3767" s="1111" t="s">
        <v>1106</v>
      </c>
      <c r="O3767" s="1111" t="s">
        <v>833</v>
      </c>
      <c r="P3767" s="1111"/>
      <c r="Q3767" s="2892"/>
      <c r="R3767" s="2096"/>
      <c r="S3767" s="2870"/>
      <c r="T3767" s="2870"/>
      <c r="U3767" s="2870"/>
      <c r="V3767" s="2870"/>
      <c r="W3767" s="2870"/>
      <c r="X3767" s="2870"/>
      <c r="Y3767" s="2870"/>
      <c r="Z3767" s="2870"/>
      <c r="AA3767" s="2871"/>
      <c r="AB3767" s="1125"/>
      <c r="AC3767" s="1151"/>
      <c r="AD3767" s="1152"/>
      <c r="AE3767" s="1153"/>
      <c r="AF3767" s="1153"/>
      <c r="AG3767" s="1153"/>
      <c r="AH3767" s="124"/>
      <c r="AI3767" s="124"/>
      <c r="AJ3767" s="124"/>
      <c r="AK3767" s="124"/>
      <c r="AL3767" s="1153"/>
      <c r="AM3767" s="124"/>
      <c r="AN3767" s="124"/>
      <c r="AO3767" s="1153"/>
      <c r="AP3767" s="1153"/>
      <c r="AQ3767" s="1153"/>
      <c r="AR3767" s="1154"/>
      <c r="AS3767" s="1154"/>
      <c r="AT3767" s="1154"/>
      <c r="AU3767" s="1154"/>
      <c r="AV3767" s="1154"/>
      <c r="AW3767" s="1154"/>
      <c r="AX3767" s="1154"/>
      <c r="AY3767" s="1154"/>
      <c r="AZ3767" s="1154"/>
      <c r="BA3767" s="1154"/>
      <c r="BB3767" s="1154"/>
    </row>
    <row r="3768" spans="2:54" ht="15" customHeight="1">
      <c r="B3768" s="1155"/>
      <c r="C3768" s="3016" t="s">
        <v>1135</v>
      </c>
      <c r="D3768" s="3016" t="s">
        <v>842</v>
      </c>
      <c r="E3768" s="1146" t="s">
        <v>1127</v>
      </c>
      <c r="F3768" s="1106"/>
      <c r="G3768" s="441" t="s">
        <v>93</v>
      </c>
      <c r="H3768" s="441" t="s">
        <v>1103</v>
      </c>
      <c r="I3768" s="441" t="s">
        <v>1128</v>
      </c>
      <c r="J3768" s="441" t="s">
        <v>112</v>
      </c>
      <c r="K3768" s="1111" t="s">
        <v>1135</v>
      </c>
      <c r="L3768" s="441" t="s">
        <v>1120</v>
      </c>
      <c r="M3768" s="441" t="str">
        <f t="shared" si="227"/>
        <v>&lt;INSERT CONNECTION POINT NAME&gt;</v>
      </c>
      <c r="N3768" s="1111" t="s">
        <v>1106</v>
      </c>
      <c r="O3768" s="1111" t="s">
        <v>842</v>
      </c>
      <c r="P3768" s="1111"/>
      <c r="Q3768" s="2892"/>
      <c r="R3768" s="2096"/>
      <c r="S3768" s="2870"/>
      <c r="T3768" s="2870"/>
      <c r="U3768" s="2870"/>
      <c r="V3768" s="2870"/>
      <c r="W3768" s="2870"/>
      <c r="X3768" s="2870"/>
      <c r="Y3768" s="2870"/>
      <c r="Z3768" s="2870"/>
      <c r="AA3768" s="2871"/>
      <c r="AB3768" s="1125"/>
      <c r="AC3768" s="1151"/>
      <c r="AD3768" s="1152"/>
      <c r="AE3768" s="1153"/>
      <c r="AF3768" s="1153"/>
      <c r="AG3768" s="1153"/>
      <c r="AH3768" s="124"/>
      <c r="AI3768" s="124"/>
      <c r="AJ3768" s="124"/>
      <c r="AK3768" s="124"/>
      <c r="AL3768" s="1153"/>
      <c r="AM3768" s="124"/>
      <c r="AN3768" s="124"/>
      <c r="AO3768" s="1153"/>
      <c r="AP3768" s="1153"/>
      <c r="AQ3768" s="1153"/>
      <c r="AR3768" s="1154"/>
      <c r="AS3768" s="1154"/>
      <c r="AT3768" s="1154"/>
      <c r="AU3768" s="1154"/>
      <c r="AV3768" s="1154"/>
      <c r="AW3768" s="1154"/>
      <c r="AX3768" s="1154"/>
      <c r="AY3768" s="1154"/>
      <c r="AZ3768" s="1154"/>
      <c r="BA3768" s="1154"/>
      <c r="BB3768" s="1154"/>
    </row>
    <row r="3769" spans="2:54" ht="15" customHeight="1">
      <c r="B3769" s="1155"/>
      <c r="C3769" s="3017"/>
      <c r="D3769" s="3017"/>
      <c r="E3769" s="1146" t="s">
        <v>1130</v>
      </c>
      <c r="F3769" s="1106"/>
      <c r="G3769" s="441" t="s">
        <v>93</v>
      </c>
      <c r="H3769" s="441" t="s">
        <v>1103</v>
      </c>
      <c r="I3769" s="441" t="s">
        <v>1131</v>
      </c>
      <c r="J3769" s="441" t="s">
        <v>112</v>
      </c>
      <c r="K3769" s="1111" t="s">
        <v>1135</v>
      </c>
      <c r="L3769" s="441" t="s">
        <v>1120</v>
      </c>
      <c r="M3769" s="441" t="str">
        <f t="shared" si="227"/>
        <v>&lt;INSERT CONNECTION POINT NAME&gt;</v>
      </c>
      <c r="N3769" s="1111" t="s">
        <v>1106</v>
      </c>
      <c r="O3769" s="1111" t="s">
        <v>842</v>
      </c>
      <c r="P3769" s="1111"/>
      <c r="Q3769" s="2892"/>
      <c r="R3769" s="2096"/>
      <c r="S3769" s="2870"/>
      <c r="T3769" s="2870"/>
      <c r="U3769" s="2870"/>
      <c r="V3769" s="2870"/>
      <c r="W3769" s="2870"/>
      <c r="X3769" s="2870"/>
      <c r="Y3769" s="2870"/>
      <c r="Z3769" s="2870"/>
      <c r="AA3769" s="2871"/>
      <c r="AB3769" s="1125"/>
      <c r="AC3769" s="1151"/>
      <c r="AD3769" s="1152"/>
      <c r="AE3769" s="1153"/>
      <c r="AF3769" s="1153"/>
      <c r="AG3769" s="1153"/>
      <c r="AH3769" s="124"/>
      <c r="AI3769" s="124"/>
      <c r="AJ3769" s="124"/>
      <c r="AK3769" s="124"/>
      <c r="AL3769" s="1153"/>
      <c r="AM3769" s="124"/>
      <c r="AN3769" s="124"/>
      <c r="AO3769" s="1153"/>
      <c r="AP3769" s="1153"/>
      <c r="AQ3769" s="1153"/>
      <c r="AR3769" s="1154"/>
      <c r="AS3769" s="1154"/>
      <c r="AT3769" s="1154"/>
      <c r="AU3769" s="1154"/>
      <c r="AV3769" s="1154"/>
      <c r="AW3769" s="1154"/>
      <c r="AX3769" s="1154"/>
      <c r="AY3769" s="1154"/>
      <c r="AZ3769" s="1154"/>
      <c r="BA3769" s="1154"/>
      <c r="BB3769" s="1154"/>
    </row>
    <row r="3770" spans="2:54" ht="15" customHeight="1">
      <c r="B3770" s="1155"/>
      <c r="C3770" s="3016" t="s">
        <v>1136</v>
      </c>
      <c r="D3770" s="3016" t="s">
        <v>833</v>
      </c>
      <c r="E3770" s="1146" t="s">
        <v>1127</v>
      </c>
      <c r="F3770" s="1106"/>
      <c r="G3770" s="441" t="s">
        <v>93</v>
      </c>
      <c r="H3770" s="441" t="s">
        <v>1103</v>
      </c>
      <c r="I3770" s="441" t="s">
        <v>1128</v>
      </c>
      <c r="J3770" s="441" t="s">
        <v>112</v>
      </c>
      <c r="K3770" s="1111" t="s">
        <v>1136</v>
      </c>
      <c r="L3770" s="441" t="s">
        <v>1120</v>
      </c>
      <c r="M3770" s="441" t="str">
        <f t="shared" si="227"/>
        <v>&lt;INSERT CONNECTION POINT NAME&gt;</v>
      </c>
      <c r="N3770" s="1111" t="s">
        <v>1106</v>
      </c>
      <c r="O3770" s="1111" t="s">
        <v>833</v>
      </c>
      <c r="P3770" s="1111"/>
      <c r="Q3770" s="2892"/>
      <c r="R3770" s="2096"/>
      <c r="S3770" s="2870"/>
      <c r="T3770" s="2870"/>
      <c r="U3770" s="2870"/>
      <c r="V3770" s="2870"/>
      <c r="W3770" s="2870"/>
      <c r="X3770" s="2870"/>
      <c r="Y3770" s="2870"/>
      <c r="Z3770" s="2870"/>
      <c r="AA3770" s="2871"/>
      <c r="AB3770" s="1125"/>
      <c r="AC3770" s="1151"/>
      <c r="AD3770" s="1152"/>
      <c r="AE3770" s="1153"/>
      <c r="AF3770" s="1153"/>
      <c r="AG3770" s="1153"/>
      <c r="AH3770" s="124"/>
      <c r="AI3770" s="124"/>
      <c r="AJ3770" s="124"/>
      <c r="AK3770" s="124"/>
      <c r="AL3770" s="1153"/>
      <c r="AM3770" s="124"/>
      <c r="AN3770" s="124"/>
      <c r="AO3770" s="1153"/>
      <c r="AP3770" s="1153"/>
      <c r="AQ3770" s="1153"/>
      <c r="AR3770" s="1154"/>
      <c r="AS3770" s="1154"/>
      <c r="AT3770" s="1154"/>
      <c r="AU3770" s="1154"/>
      <c r="AV3770" s="1154"/>
      <c r="AW3770" s="1154"/>
      <c r="AX3770" s="1154"/>
      <c r="AY3770" s="1154"/>
      <c r="AZ3770" s="1154"/>
      <c r="BA3770" s="1154"/>
      <c r="BB3770" s="1154"/>
    </row>
    <row r="3771" spans="2:54" ht="15" customHeight="1">
      <c r="B3771" s="1155"/>
      <c r="C3771" s="3017"/>
      <c r="D3771" s="3017"/>
      <c r="E3771" s="1146" t="s">
        <v>1130</v>
      </c>
      <c r="F3771" s="1106"/>
      <c r="G3771" s="441" t="s">
        <v>93</v>
      </c>
      <c r="H3771" s="441" t="s">
        <v>1103</v>
      </c>
      <c r="I3771" s="441" t="s">
        <v>1131</v>
      </c>
      <c r="J3771" s="441" t="s">
        <v>112</v>
      </c>
      <c r="K3771" s="1111" t="s">
        <v>1136</v>
      </c>
      <c r="L3771" s="441" t="s">
        <v>1120</v>
      </c>
      <c r="M3771" s="441" t="str">
        <f t="shared" si="227"/>
        <v>&lt;INSERT CONNECTION POINT NAME&gt;</v>
      </c>
      <c r="N3771" s="1111" t="s">
        <v>1106</v>
      </c>
      <c r="O3771" s="1111" t="s">
        <v>833</v>
      </c>
      <c r="P3771" s="1111"/>
      <c r="Q3771" s="2100"/>
      <c r="R3771" s="2101"/>
      <c r="S3771" s="2102"/>
      <c r="T3771" s="2102"/>
      <c r="U3771" s="2102"/>
      <c r="V3771" s="2102"/>
      <c r="W3771" s="2102"/>
      <c r="X3771" s="2102"/>
      <c r="Y3771" s="2102"/>
      <c r="Z3771" s="2102"/>
      <c r="AA3771" s="2103"/>
      <c r="AB3771" s="1125"/>
      <c r="AC3771" s="1151"/>
      <c r="AD3771" s="1152"/>
      <c r="AE3771" s="1153"/>
      <c r="AF3771" s="1153"/>
      <c r="AG3771" s="1153"/>
      <c r="AH3771" s="124"/>
      <c r="AI3771" s="124"/>
      <c r="AJ3771" s="124"/>
      <c r="AK3771" s="124"/>
      <c r="AL3771" s="1153"/>
      <c r="AM3771" s="124"/>
      <c r="AN3771" s="124"/>
      <c r="AO3771" s="1153"/>
      <c r="AP3771" s="1153"/>
      <c r="AQ3771" s="1153"/>
      <c r="AR3771" s="1154"/>
      <c r="AS3771" s="1154"/>
      <c r="AT3771" s="1154"/>
      <c r="AU3771" s="1154"/>
      <c r="AV3771" s="1154"/>
      <c r="AW3771" s="1154"/>
      <c r="AX3771" s="1154"/>
      <c r="AY3771" s="1154"/>
      <c r="AZ3771" s="1154"/>
      <c r="BA3771" s="1154"/>
      <c r="BB3771" s="1154"/>
    </row>
    <row r="3772" spans="2:54" ht="15" customHeight="1">
      <c r="B3772" s="1155"/>
      <c r="C3772" s="3016" t="s">
        <v>1136</v>
      </c>
      <c r="D3772" s="3016" t="s">
        <v>842</v>
      </c>
      <c r="E3772" s="1146" t="s">
        <v>1127</v>
      </c>
      <c r="F3772" s="1106"/>
      <c r="G3772" s="441" t="s">
        <v>93</v>
      </c>
      <c r="H3772" s="441" t="s">
        <v>1103</v>
      </c>
      <c r="I3772" s="441" t="s">
        <v>1128</v>
      </c>
      <c r="J3772" s="441" t="s">
        <v>112</v>
      </c>
      <c r="K3772" s="1111" t="s">
        <v>1136</v>
      </c>
      <c r="L3772" s="441" t="s">
        <v>1120</v>
      </c>
      <c r="M3772" s="441" t="str">
        <f t="shared" si="227"/>
        <v>&lt;INSERT CONNECTION POINT NAME&gt;</v>
      </c>
      <c r="N3772" s="1111" t="s">
        <v>1106</v>
      </c>
      <c r="O3772" s="1111" t="s">
        <v>842</v>
      </c>
      <c r="P3772" s="1111"/>
      <c r="Q3772" s="2100"/>
      <c r="R3772" s="2101"/>
      <c r="S3772" s="2102"/>
      <c r="T3772" s="2102"/>
      <c r="U3772" s="2102"/>
      <c r="V3772" s="2102"/>
      <c r="W3772" s="2102"/>
      <c r="X3772" s="2102"/>
      <c r="Y3772" s="2102"/>
      <c r="Z3772" s="2102"/>
      <c r="AA3772" s="2103"/>
      <c r="AB3772" s="1125"/>
      <c r="AC3772" s="1151"/>
      <c r="AD3772" s="1152"/>
      <c r="AE3772" s="1153"/>
      <c r="AF3772" s="1153"/>
      <c r="AG3772" s="1153"/>
      <c r="AH3772" s="124"/>
      <c r="AI3772" s="124"/>
      <c r="AJ3772" s="124"/>
      <c r="AK3772" s="124"/>
      <c r="AL3772" s="1153"/>
      <c r="AM3772" s="124"/>
      <c r="AN3772" s="124"/>
      <c r="AO3772" s="1153"/>
      <c r="AP3772" s="1153"/>
      <c r="AQ3772" s="1153"/>
      <c r="AR3772" s="1154"/>
      <c r="AS3772" s="1154"/>
      <c r="AT3772" s="1154"/>
      <c r="AU3772" s="1154"/>
      <c r="AV3772" s="1154"/>
      <c r="AW3772" s="1154"/>
      <c r="AX3772" s="1154"/>
      <c r="AY3772" s="1154"/>
      <c r="AZ3772" s="1154"/>
      <c r="BA3772" s="1154"/>
      <c r="BB3772" s="1154"/>
    </row>
    <row r="3773" spans="2:54" ht="15" customHeight="1" thickBot="1">
      <c r="B3773" s="2872"/>
      <c r="C3773" s="3018"/>
      <c r="D3773" s="3018"/>
      <c r="E3773" s="2873" t="s">
        <v>1130</v>
      </c>
      <c r="F3773" s="1106"/>
      <c r="G3773" s="441" t="s">
        <v>93</v>
      </c>
      <c r="H3773" s="441" t="s">
        <v>1103</v>
      </c>
      <c r="I3773" s="441" t="s">
        <v>1131</v>
      </c>
      <c r="J3773" s="441" t="s">
        <v>112</v>
      </c>
      <c r="K3773" s="1111" t="s">
        <v>1136</v>
      </c>
      <c r="L3773" s="441" t="s">
        <v>1120</v>
      </c>
      <c r="M3773" s="441" t="str">
        <f t="shared" si="227"/>
        <v>&lt;INSERT CONNECTION POINT NAME&gt;</v>
      </c>
      <c r="N3773" s="1111" t="s">
        <v>1106</v>
      </c>
      <c r="O3773" s="1111" t="s">
        <v>842</v>
      </c>
      <c r="P3773" s="1111"/>
      <c r="Q3773" s="2893"/>
      <c r="R3773" s="2894"/>
      <c r="S3773" s="2877"/>
      <c r="T3773" s="2877"/>
      <c r="U3773" s="2877"/>
      <c r="V3773" s="2877"/>
      <c r="W3773" s="2877"/>
      <c r="X3773" s="2877"/>
      <c r="Y3773" s="2877"/>
      <c r="Z3773" s="2877"/>
      <c r="AA3773" s="2878"/>
      <c r="AB3773" s="1162"/>
      <c r="AC3773" s="1151"/>
      <c r="AD3773" s="1152"/>
      <c r="AE3773" s="1153"/>
      <c r="AF3773" s="1153"/>
      <c r="AG3773" s="1153"/>
      <c r="AH3773" s="124"/>
      <c r="AI3773" s="124"/>
      <c r="AJ3773" s="124"/>
      <c r="AK3773" s="124"/>
      <c r="AL3773" s="1153"/>
      <c r="AM3773" s="124"/>
      <c r="AN3773" s="124"/>
      <c r="AO3773" s="1153"/>
      <c r="AP3773" s="1153"/>
      <c r="AQ3773" s="1153"/>
      <c r="AR3773" s="1154"/>
      <c r="AS3773" s="1154"/>
      <c r="AT3773" s="1154"/>
      <c r="AU3773" s="1154"/>
      <c r="AV3773" s="1154"/>
      <c r="AW3773" s="1154"/>
      <c r="AX3773" s="1154"/>
      <c r="AY3773" s="1154"/>
      <c r="AZ3773" s="1154"/>
      <c r="BA3773" s="1154"/>
      <c r="BB3773" s="1154"/>
    </row>
    <row r="3774" spans="2:54" ht="15" customHeight="1">
      <c r="B3774" s="1145" t="s">
        <v>1125</v>
      </c>
      <c r="C3774" s="3019" t="s">
        <v>1126</v>
      </c>
      <c r="D3774" s="3019" t="s">
        <v>842</v>
      </c>
      <c r="E3774" s="1146" t="s">
        <v>1127</v>
      </c>
      <c r="F3774" s="1106"/>
      <c r="G3774" s="441" t="s">
        <v>93</v>
      </c>
      <c r="H3774" s="441" t="s">
        <v>1103</v>
      </c>
      <c r="I3774" s="441" t="s">
        <v>1128</v>
      </c>
      <c r="J3774" s="441" t="s">
        <v>112</v>
      </c>
      <c r="K3774" s="441" t="s">
        <v>1126</v>
      </c>
      <c r="L3774" s="441" t="s">
        <v>1120</v>
      </c>
      <c r="M3774" s="441" t="str">
        <f t="shared" ref="M3774" si="230">B3774</f>
        <v>&lt;INSERT CONNECTION POINT NAME&gt;</v>
      </c>
      <c r="N3774" s="441" t="s">
        <v>1129</v>
      </c>
      <c r="O3774" s="441" t="s">
        <v>842</v>
      </c>
      <c r="P3774" s="1111"/>
      <c r="Q3774" s="1147"/>
      <c r="R3774" s="1148"/>
      <c r="S3774" s="1149"/>
      <c r="T3774" s="1149"/>
      <c r="U3774" s="1149"/>
      <c r="V3774" s="1149"/>
      <c r="W3774" s="1149"/>
      <c r="X3774" s="1149"/>
      <c r="Y3774" s="1149"/>
      <c r="Z3774" s="1149"/>
      <c r="AA3774" s="1150"/>
      <c r="AB3774" s="1125"/>
      <c r="AC3774" s="1151"/>
      <c r="AD3774" s="1152"/>
      <c r="AE3774" s="1153"/>
      <c r="AF3774" s="1153"/>
      <c r="AG3774" s="1153"/>
      <c r="AH3774" s="124"/>
      <c r="AI3774" s="124"/>
      <c r="AJ3774" s="124"/>
      <c r="AK3774" s="124"/>
      <c r="AL3774" s="124"/>
      <c r="AM3774" s="124"/>
      <c r="AN3774" s="124"/>
      <c r="AO3774" s="124"/>
      <c r="AP3774" s="124"/>
      <c r="AQ3774" s="1153"/>
      <c r="AR3774" s="1154"/>
      <c r="AS3774" s="1154"/>
      <c r="AT3774" s="1154"/>
      <c r="AU3774" s="1154"/>
      <c r="AV3774" s="1154"/>
      <c r="AW3774" s="1154"/>
      <c r="AX3774" s="1154"/>
      <c r="AY3774" s="1154"/>
      <c r="AZ3774" s="1154"/>
      <c r="BA3774" s="1154"/>
      <c r="BB3774" s="1154"/>
    </row>
    <row r="3775" spans="2:54" ht="15" customHeight="1">
      <c r="B3775" s="1155"/>
      <c r="C3775" s="3017"/>
      <c r="D3775" s="3017"/>
      <c r="E3775" s="1146" t="s">
        <v>1130</v>
      </c>
      <c r="F3775" s="1106"/>
      <c r="G3775" s="441" t="s">
        <v>93</v>
      </c>
      <c r="H3775" s="441" t="s">
        <v>1103</v>
      </c>
      <c r="I3775" s="441" t="s">
        <v>1131</v>
      </c>
      <c r="J3775" s="441" t="s">
        <v>112</v>
      </c>
      <c r="K3775" s="441" t="s">
        <v>1126</v>
      </c>
      <c r="L3775" s="441" t="s">
        <v>1120</v>
      </c>
      <c r="M3775" s="441" t="str">
        <f t="shared" si="227"/>
        <v>&lt;INSERT CONNECTION POINT NAME&gt;</v>
      </c>
      <c r="N3775" s="441" t="s">
        <v>1129</v>
      </c>
      <c r="O3775" s="441" t="s">
        <v>842</v>
      </c>
      <c r="P3775" s="1111"/>
      <c r="Q3775" s="1156"/>
      <c r="R3775" s="1157"/>
      <c r="S3775" s="1158"/>
      <c r="T3775" s="1158"/>
      <c r="U3775" s="1158"/>
      <c r="V3775" s="1158"/>
      <c r="W3775" s="1158"/>
      <c r="X3775" s="1158"/>
      <c r="Y3775" s="1158"/>
      <c r="Z3775" s="1158"/>
      <c r="AA3775" s="1159"/>
      <c r="AB3775" s="1125"/>
      <c r="AC3775" s="1151"/>
      <c r="AD3775" s="1152"/>
      <c r="AE3775" s="1153"/>
      <c r="AF3775" s="1153"/>
      <c r="AG3775" s="1153"/>
      <c r="AH3775" s="124"/>
      <c r="AI3775" s="124"/>
      <c r="AJ3775" s="124"/>
      <c r="AK3775" s="124"/>
      <c r="AL3775" s="124"/>
      <c r="AM3775" s="124"/>
      <c r="AN3775" s="124"/>
      <c r="AO3775" s="124"/>
      <c r="AP3775" s="124"/>
      <c r="AQ3775" s="1153"/>
      <c r="AR3775" s="1154"/>
      <c r="AS3775" s="1154"/>
      <c r="AT3775" s="1154"/>
      <c r="AU3775" s="1154"/>
      <c r="AV3775" s="1154"/>
      <c r="AW3775" s="1154"/>
      <c r="AX3775" s="1154"/>
      <c r="AY3775" s="1154"/>
      <c r="AZ3775" s="1154"/>
      <c r="BA3775" s="1154"/>
      <c r="BB3775" s="1154"/>
    </row>
    <row r="3776" spans="2:54" ht="15" customHeight="1">
      <c r="B3776" s="1155"/>
      <c r="C3776" s="3016" t="s">
        <v>1132</v>
      </c>
      <c r="D3776" s="3016" t="s">
        <v>833</v>
      </c>
      <c r="E3776" s="1146" t="s">
        <v>1127</v>
      </c>
      <c r="F3776" s="1106"/>
      <c r="G3776" s="441" t="s">
        <v>93</v>
      </c>
      <c r="H3776" s="441" t="s">
        <v>1103</v>
      </c>
      <c r="I3776" s="441" t="s">
        <v>1128</v>
      </c>
      <c r="J3776" s="441" t="s">
        <v>112</v>
      </c>
      <c r="K3776" s="1111" t="s">
        <v>1132</v>
      </c>
      <c r="L3776" s="441" t="s">
        <v>1120</v>
      </c>
      <c r="M3776" s="441" t="str">
        <f t="shared" si="227"/>
        <v>&lt;INSERT CONNECTION POINT NAME&gt;</v>
      </c>
      <c r="N3776" s="1111" t="s">
        <v>1106</v>
      </c>
      <c r="O3776" s="1111" t="s">
        <v>833</v>
      </c>
      <c r="P3776" s="1111"/>
      <c r="Q3776" s="2850"/>
      <c r="R3776" s="2097"/>
      <c r="S3776" s="2851"/>
      <c r="T3776" s="2851"/>
      <c r="U3776" s="2851"/>
      <c r="V3776" s="2851"/>
      <c r="W3776" s="2852"/>
      <c r="X3776" s="2852"/>
      <c r="Y3776" s="2852"/>
      <c r="Z3776" s="2852"/>
      <c r="AA3776" s="2853"/>
      <c r="AB3776" s="1125"/>
      <c r="AC3776" s="1151"/>
      <c r="AD3776" s="1152"/>
      <c r="AE3776" s="1153"/>
      <c r="AF3776" s="1153"/>
      <c r="AG3776" s="1153"/>
      <c r="AH3776" s="124"/>
      <c r="AI3776" s="124"/>
      <c r="AJ3776" s="124"/>
      <c r="AK3776" s="124"/>
      <c r="AL3776" s="1153"/>
      <c r="AM3776" s="124"/>
      <c r="AN3776" s="124"/>
      <c r="AO3776" s="1153"/>
      <c r="AP3776" s="1153"/>
      <c r="AQ3776" s="1153"/>
      <c r="AR3776" s="1154"/>
      <c r="AS3776" s="1154"/>
      <c r="AT3776" s="1154"/>
      <c r="AU3776" s="1160"/>
      <c r="AV3776" s="1154"/>
      <c r="AW3776" s="1154"/>
      <c r="AX3776" s="1154"/>
      <c r="AY3776" s="1154"/>
      <c r="AZ3776" s="1154"/>
      <c r="BA3776" s="1154"/>
      <c r="BB3776" s="1154"/>
    </row>
    <row r="3777" spans="2:54" ht="15" customHeight="1">
      <c r="B3777" s="1155"/>
      <c r="C3777" s="3017"/>
      <c r="D3777" s="3017"/>
      <c r="E3777" s="1146" t="s">
        <v>1130</v>
      </c>
      <c r="F3777" s="1106"/>
      <c r="G3777" s="441" t="s">
        <v>93</v>
      </c>
      <c r="H3777" s="441" t="s">
        <v>1103</v>
      </c>
      <c r="I3777" s="441" t="s">
        <v>1131</v>
      </c>
      <c r="J3777" s="441" t="s">
        <v>112</v>
      </c>
      <c r="K3777" s="1111" t="s">
        <v>1132</v>
      </c>
      <c r="L3777" s="441" t="s">
        <v>1120</v>
      </c>
      <c r="M3777" s="441" t="str">
        <f t="shared" si="227"/>
        <v>&lt;INSERT CONNECTION POINT NAME&gt;</v>
      </c>
      <c r="N3777" s="1111" t="s">
        <v>1106</v>
      </c>
      <c r="O3777" s="1111" t="s">
        <v>833</v>
      </c>
      <c r="P3777" s="1111"/>
      <c r="Q3777" s="2850"/>
      <c r="R3777" s="2097"/>
      <c r="S3777" s="2851"/>
      <c r="T3777" s="2851"/>
      <c r="U3777" s="2851"/>
      <c r="V3777" s="2851"/>
      <c r="W3777" s="2852"/>
      <c r="X3777" s="2852"/>
      <c r="Y3777" s="2852"/>
      <c r="Z3777" s="2852"/>
      <c r="AA3777" s="2853"/>
      <c r="AB3777" s="1125"/>
      <c r="AC3777" s="1151"/>
      <c r="AD3777" s="1152"/>
      <c r="AE3777" s="1153"/>
      <c r="AF3777" s="1153"/>
      <c r="AG3777" s="1153"/>
      <c r="AH3777" s="124"/>
      <c r="AI3777" s="124"/>
      <c r="AJ3777" s="124"/>
      <c r="AK3777" s="124"/>
      <c r="AL3777" s="1153"/>
      <c r="AM3777" s="124"/>
      <c r="AN3777" s="124"/>
      <c r="AO3777" s="1153"/>
      <c r="AP3777" s="1153"/>
      <c r="AQ3777" s="1153"/>
      <c r="AR3777" s="1154"/>
      <c r="AS3777" s="1154"/>
      <c r="AT3777" s="1154"/>
      <c r="AU3777" s="1160"/>
      <c r="AV3777" s="1154"/>
      <c r="AW3777" s="1154"/>
      <c r="AX3777" s="1154"/>
      <c r="AY3777" s="1154"/>
      <c r="AZ3777" s="1154"/>
      <c r="BA3777" s="1154"/>
      <c r="BB3777" s="1154"/>
    </row>
    <row r="3778" spans="2:54" ht="15" customHeight="1">
      <c r="B3778" s="1155"/>
      <c r="C3778" s="3016" t="s">
        <v>1132</v>
      </c>
      <c r="D3778" s="3016" t="s">
        <v>842</v>
      </c>
      <c r="E3778" s="1146" t="s">
        <v>1127</v>
      </c>
      <c r="F3778" s="1106"/>
      <c r="G3778" s="441" t="s">
        <v>93</v>
      </c>
      <c r="H3778" s="441" t="s">
        <v>1103</v>
      </c>
      <c r="I3778" s="441" t="s">
        <v>1128</v>
      </c>
      <c r="J3778" s="441" t="s">
        <v>112</v>
      </c>
      <c r="K3778" s="1111" t="s">
        <v>1132</v>
      </c>
      <c r="L3778" s="441" t="s">
        <v>1120</v>
      </c>
      <c r="M3778" s="441" t="str">
        <f t="shared" si="227"/>
        <v>&lt;INSERT CONNECTION POINT NAME&gt;</v>
      </c>
      <c r="N3778" s="1111" t="s">
        <v>1106</v>
      </c>
      <c r="O3778" s="1112" t="s">
        <v>842</v>
      </c>
      <c r="P3778" s="1111"/>
      <c r="Q3778" s="2850"/>
      <c r="R3778" s="2097"/>
      <c r="S3778" s="2851"/>
      <c r="T3778" s="2851"/>
      <c r="U3778" s="2851"/>
      <c r="V3778" s="2851"/>
      <c r="W3778" s="2852"/>
      <c r="X3778" s="2852"/>
      <c r="Y3778" s="2852"/>
      <c r="Z3778" s="2852"/>
      <c r="AA3778" s="2853"/>
      <c r="AB3778" s="1125"/>
      <c r="AC3778" s="1151"/>
      <c r="AD3778" s="1152"/>
      <c r="AE3778" s="1153"/>
      <c r="AF3778" s="1153"/>
      <c r="AG3778" s="1153"/>
      <c r="AH3778" s="124"/>
      <c r="AI3778" s="124"/>
      <c r="AJ3778" s="124"/>
      <c r="AK3778" s="124"/>
      <c r="AL3778" s="1153"/>
      <c r="AM3778" s="124"/>
      <c r="AN3778" s="124"/>
      <c r="AO3778" s="1153"/>
      <c r="AP3778" s="1161"/>
      <c r="AQ3778" s="1153"/>
      <c r="AR3778" s="1154"/>
      <c r="AS3778" s="1154"/>
      <c r="AT3778" s="1154"/>
      <c r="AU3778" s="1160"/>
      <c r="AV3778" s="1154"/>
      <c r="AW3778" s="1154"/>
      <c r="AX3778" s="1154"/>
      <c r="AY3778" s="1154"/>
      <c r="AZ3778" s="1154"/>
      <c r="BA3778" s="1154"/>
      <c r="BB3778" s="1154"/>
    </row>
    <row r="3779" spans="2:54" ht="15" customHeight="1">
      <c r="B3779" s="1155"/>
      <c r="C3779" s="3017"/>
      <c r="D3779" s="3017"/>
      <c r="E3779" s="1146" t="s">
        <v>1130</v>
      </c>
      <c r="F3779" s="1106"/>
      <c r="G3779" s="441" t="s">
        <v>93</v>
      </c>
      <c r="H3779" s="441" t="s">
        <v>1103</v>
      </c>
      <c r="I3779" s="441" t="s">
        <v>1131</v>
      </c>
      <c r="J3779" s="441" t="s">
        <v>112</v>
      </c>
      <c r="K3779" s="1111" t="s">
        <v>1132</v>
      </c>
      <c r="L3779" s="441" t="s">
        <v>1120</v>
      </c>
      <c r="M3779" s="441" t="str">
        <f t="shared" si="227"/>
        <v>&lt;INSERT CONNECTION POINT NAME&gt;</v>
      </c>
      <c r="N3779" s="1111" t="s">
        <v>1106</v>
      </c>
      <c r="O3779" s="1112" t="s">
        <v>842</v>
      </c>
      <c r="P3779" s="1111"/>
      <c r="Q3779" s="2850"/>
      <c r="R3779" s="2097"/>
      <c r="S3779" s="2851"/>
      <c r="T3779" s="2851"/>
      <c r="U3779" s="2851"/>
      <c r="V3779" s="2851"/>
      <c r="W3779" s="2852"/>
      <c r="X3779" s="2852"/>
      <c r="Y3779" s="2852"/>
      <c r="Z3779" s="2852"/>
      <c r="AA3779" s="2853"/>
      <c r="AB3779" s="1125"/>
      <c r="AC3779" s="1151"/>
      <c r="AD3779" s="1152"/>
      <c r="AE3779" s="1153"/>
      <c r="AF3779" s="1153"/>
      <c r="AG3779" s="1153"/>
      <c r="AH3779" s="124"/>
      <c r="AI3779" s="124"/>
      <c r="AJ3779" s="124"/>
      <c r="AK3779" s="124"/>
      <c r="AL3779" s="1153"/>
      <c r="AM3779" s="124"/>
      <c r="AN3779" s="124"/>
      <c r="AO3779" s="1153"/>
      <c r="AP3779" s="1161"/>
      <c r="AQ3779" s="1153"/>
      <c r="AR3779" s="1154"/>
      <c r="AS3779" s="1154"/>
      <c r="AT3779" s="1154"/>
      <c r="AU3779" s="1160"/>
      <c r="AV3779" s="1154"/>
      <c r="AW3779" s="1154"/>
      <c r="AX3779" s="1154"/>
      <c r="AY3779" s="1154"/>
      <c r="AZ3779" s="1154"/>
      <c r="BA3779" s="1154"/>
      <c r="BB3779" s="1154"/>
    </row>
    <row r="3780" spans="2:54" ht="15" customHeight="1">
      <c r="B3780" s="1155"/>
      <c r="C3780" s="3016" t="s">
        <v>1133</v>
      </c>
      <c r="D3780" s="3016"/>
      <c r="E3780" s="1146" t="s">
        <v>1127</v>
      </c>
      <c r="F3780" s="1106"/>
      <c r="G3780" s="441" t="s">
        <v>93</v>
      </c>
      <c r="H3780" s="441" t="s">
        <v>1103</v>
      </c>
      <c r="I3780" s="441" t="s">
        <v>1128</v>
      </c>
      <c r="J3780" s="441" t="s">
        <v>112</v>
      </c>
      <c r="K3780" s="1111" t="s">
        <v>1133</v>
      </c>
      <c r="L3780" s="441" t="s">
        <v>1120</v>
      </c>
      <c r="M3780" s="441" t="str">
        <f t="shared" si="227"/>
        <v>&lt;INSERT CONNECTION POINT NAME&gt;</v>
      </c>
      <c r="N3780" s="1111" t="s">
        <v>1108</v>
      </c>
      <c r="O3780" s="1111" t="s">
        <v>1109</v>
      </c>
      <c r="P3780" s="1111"/>
      <c r="Q3780" s="2856"/>
      <c r="R3780" s="2098"/>
      <c r="S3780" s="2858"/>
      <c r="T3780" s="2858"/>
      <c r="U3780" s="2858"/>
      <c r="V3780" s="2858"/>
      <c r="W3780" s="2859"/>
      <c r="X3780" s="2859"/>
      <c r="Y3780" s="2859"/>
      <c r="Z3780" s="2859"/>
      <c r="AA3780" s="2860"/>
      <c r="AB3780" s="1125"/>
      <c r="AC3780" s="1151"/>
      <c r="AD3780" s="1152"/>
      <c r="AE3780" s="1153"/>
      <c r="AF3780" s="1153"/>
      <c r="AG3780" s="1153"/>
      <c r="AH3780" s="124"/>
      <c r="AI3780" s="124"/>
      <c r="AJ3780" s="124"/>
      <c r="AK3780" s="124"/>
      <c r="AL3780" s="1153"/>
      <c r="AM3780" s="124"/>
      <c r="AN3780" s="124"/>
      <c r="AO3780" s="1153"/>
      <c r="AP3780" s="1153"/>
      <c r="AQ3780" s="1153"/>
      <c r="AR3780" s="1154"/>
      <c r="AS3780" s="1154"/>
      <c r="AT3780" s="1154"/>
      <c r="AU3780" s="1154"/>
      <c r="AV3780" s="1154"/>
      <c r="AW3780" s="1154"/>
      <c r="AX3780" s="1154"/>
      <c r="AY3780" s="1154"/>
      <c r="AZ3780" s="1154"/>
      <c r="BA3780" s="1154"/>
      <c r="BB3780" s="1154"/>
    </row>
    <row r="3781" spans="2:54" ht="15" customHeight="1">
      <c r="B3781" s="1155"/>
      <c r="C3781" s="3017"/>
      <c r="D3781" s="3017"/>
      <c r="E3781" s="1146" t="s">
        <v>1130</v>
      </c>
      <c r="F3781" s="1106"/>
      <c r="G3781" s="441" t="s">
        <v>93</v>
      </c>
      <c r="H3781" s="441" t="s">
        <v>1103</v>
      </c>
      <c r="I3781" s="441" t="s">
        <v>1131</v>
      </c>
      <c r="J3781" s="441" t="s">
        <v>112</v>
      </c>
      <c r="K3781" s="1111" t="s">
        <v>1133</v>
      </c>
      <c r="L3781" s="441" t="s">
        <v>1120</v>
      </c>
      <c r="M3781" s="441" t="str">
        <f t="shared" si="227"/>
        <v>&lt;INSERT CONNECTION POINT NAME&gt;</v>
      </c>
      <c r="N3781" s="1111" t="s">
        <v>1108</v>
      </c>
      <c r="O3781" s="1111" t="s">
        <v>1109</v>
      </c>
      <c r="P3781" s="1111"/>
      <c r="Q3781" s="2856"/>
      <c r="R3781" s="2098"/>
      <c r="S3781" s="2858"/>
      <c r="T3781" s="2858"/>
      <c r="U3781" s="2858"/>
      <c r="V3781" s="2858"/>
      <c r="W3781" s="2859"/>
      <c r="X3781" s="2859"/>
      <c r="Y3781" s="2859"/>
      <c r="Z3781" s="2859"/>
      <c r="AA3781" s="2860"/>
      <c r="AB3781" s="1125"/>
      <c r="AC3781" s="1151"/>
      <c r="AD3781" s="1152"/>
      <c r="AE3781" s="1153"/>
      <c r="AF3781" s="1153"/>
      <c r="AG3781" s="1153"/>
      <c r="AH3781" s="124"/>
      <c r="AI3781" s="124"/>
      <c r="AJ3781" s="124"/>
      <c r="AK3781" s="124"/>
      <c r="AL3781" s="1153"/>
      <c r="AM3781" s="124"/>
      <c r="AN3781" s="124"/>
      <c r="AO3781" s="1153"/>
      <c r="AP3781" s="1153"/>
      <c r="AQ3781" s="1153"/>
      <c r="AR3781" s="1154"/>
      <c r="AS3781" s="1154"/>
      <c r="AT3781" s="1154"/>
      <c r="AU3781" s="1154"/>
      <c r="AV3781" s="1154"/>
      <c r="AW3781" s="1154"/>
      <c r="AX3781" s="1154"/>
      <c r="AY3781" s="1154"/>
      <c r="AZ3781" s="1154"/>
      <c r="BA3781" s="1154"/>
      <c r="BB3781" s="1154"/>
    </row>
    <row r="3782" spans="2:54" ht="15" customHeight="1">
      <c r="B3782" s="1155"/>
      <c r="C3782" s="3016" t="s">
        <v>1110</v>
      </c>
      <c r="D3782" s="3016"/>
      <c r="E3782" s="1146" t="s">
        <v>1127</v>
      </c>
      <c r="F3782" s="1106"/>
      <c r="G3782" s="441" t="s">
        <v>93</v>
      </c>
      <c r="H3782" s="441" t="s">
        <v>1103</v>
      </c>
      <c r="I3782" s="441" t="s">
        <v>1128</v>
      </c>
      <c r="J3782" s="441" t="s">
        <v>112</v>
      </c>
      <c r="K3782" s="1111" t="s">
        <v>1110</v>
      </c>
      <c r="L3782" s="441" t="s">
        <v>1120</v>
      </c>
      <c r="M3782" s="441" t="str">
        <f t="shared" si="227"/>
        <v>&lt;INSERT CONNECTION POINT NAME&gt;</v>
      </c>
      <c r="N3782" s="1111" t="s">
        <v>1111</v>
      </c>
      <c r="O3782" s="1112">
        <v>0</v>
      </c>
      <c r="P3782" s="1111"/>
      <c r="Q3782" s="2890"/>
      <c r="R3782" s="2093"/>
      <c r="S3782" s="2883"/>
      <c r="T3782" s="2883"/>
      <c r="U3782" s="2883"/>
      <c r="V3782" s="2883"/>
      <c r="W3782" s="2863"/>
      <c r="X3782" s="2863"/>
      <c r="Y3782" s="2863"/>
      <c r="Z3782" s="2863"/>
      <c r="AA3782" s="2864"/>
      <c r="AB3782" s="1125"/>
      <c r="AC3782" s="1151"/>
      <c r="AD3782" s="1152"/>
      <c r="AE3782" s="1153"/>
      <c r="AF3782" s="1153"/>
      <c r="AG3782" s="1153"/>
      <c r="AH3782" s="124"/>
      <c r="AI3782" s="124"/>
      <c r="AJ3782" s="124"/>
      <c r="AK3782" s="124"/>
      <c r="AL3782" s="1153"/>
      <c r="AM3782" s="124"/>
      <c r="AN3782" s="124"/>
      <c r="AO3782" s="1153"/>
      <c r="AP3782" s="1161"/>
      <c r="AQ3782" s="1153"/>
      <c r="AR3782" s="1154"/>
      <c r="AS3782" s="1154"/>
      <c r="AT3782" s="1154"/>
      <c r="AU3782" s="1154"/>
      <c r="AV3782" s="1154"/>
      <c r="AW3782" s="1154"/>
      <c r="AX3782" s="1154"/>
      <c r="AY3782" s="1154"/>
      <c r="AZ3782" s="1154"/>
      <c r="BA3782" s="1154"/>
      <c r="BB3782" s="1154"/>
    </row>
    <row r="3783" spans="2:54" ht="15" customHeight="1">
      <c r="B3783" s="1155"/>
      <c r="C3783" s="3017"/>
      <c r="D3783" s="3017"/>
      <c r="E3783" s="1146" t="s">
        <v>1130</v>
      </c>
      <c r="F3783" s="1106"/>
      <c r="G3783" s="441" t="s">
        <v>93</v>
      </c>
      <c r="H3783" s="441" t="s">
        <v>1103</v>
      </c>
      <c r="I3783" s="441" t="s">
        <v>1131</v>
      </c>
      <c r="J3783" s="441" t="s">
        <v>112</v>
      </c>
      <c r="K3783" s="1111" t="s">
        <v>1110</v>
      </c>
      <c r="L3783" s="441" t="s">
        <v>1120</v>
      </c>
      <c r="M3783" s="441" t="str">
        <f t="shared" si="227"/>
        <v>&lt;INSERT CONNECTION POINT NAME&gt;</v>
      </c>
      <c r="N3783" s="1111" t="s">
        <v>1111</v>
      </c>
      <c r="O3783" s="1112">
        <v>0</v>
      </c>
      <c r="P3783" s="1111"/>
      <c r="Q3783" s="2890"/>
      <c r="R3783" s="2093"/>
      <c r="S3783" s="2883"/>
      <c r="T3783" s="2883"/>
      <c r="U3783" s="2883"/>
      <c r="V3783" s="2883"/>
      <c r="W3783" s="2863"/>
      <c r="X3783" s="2863"/>
      <c r="Y3783" s="2863"/>
      <c r="Z3783" s="2863"/>
      <c r="AA3783" s="2864"/>
      <c r="AB3783" s="1125"/>
      <c r="AC3783" s="1151"/>
      <c r="AD3783" s="1152"/>
      <c r="AE3783" s="1153"/>
      <c r="AF3783" s="1153"/>
      <c r="AG3783" s="1153"/>
      <c r="AH3783" s="124"/>
      <c r="AI3783" s="124"/>
      <c r="AJ3783" s="124"/>
      <c r="AK3783" s="124"/>
      <c r="AL3783" s="1153"/>
      <c r="AM3783" s="124"/>
      <c r="AN3783" s="124"/>
      <c r="AO3783" s="1153"/>
      <c r="AP3783" s="1161"/>
      <c r="AQ3783" s="1153"/>
      <c r="AR3783" s="1154"/>
      <c r="AS3783" s="1154"/>
      <c r="AT3783" s="1154"/>
      <c r="AU3783" s="1154"/>
      <c r="AV3783" s="1154"/>
      <c r="AW3783" s="1154"/>
      <c r="AX3783" s="1154"/>
      <c r="AY3783" s="1154"/>
      <c r="AZ3783" s="1154"/>
      <c r="BA3783" s="1154"/>
      <c r="BB3783" s="1154"/>
    </row>
    <row r="3784" spans="2:54" ht="15" customHeight="1">
      <c r="B3784" s="1155"/>
      <c r="C3784" s="3016" t="s">
        <v>1112</v>
      </c>
      <c r="D3784" s="3016"/>
      <c r="E3784" s="1146" t="s">
        <v>1127</v>
      </c>
      <c r="F3784" s="1106"/>
      <c r="G3784" s="441" t="s">
        <v>93</v>
      </c>
      <c r="H3784" s="441" t="s">
        <v>1103</v>
      </c>
      <c r="I3784" s="441" t="s">
        <v>1128</v>
      </c>
      <c r="J3784" s="441" t="s">
        <v>112</v>
      </c>
      <c r="K3784" s="1111" t="s">
        <v>1112</v>
      </c>
      <c r="L3784" s="441" t="s">
        <v>1120</v>
      </c>
      <c r="M3784" s="441" t="str">
        <f t="shared" si="227"/>
        <v>&lt;INSERT CONNECTION POINT NAME&gt;</v>
      </c>
      <c r="N3784" s="1111" t="s">
        <v>1113</v>
      </c>
      <c r="O3784" s="1111" t="s">
        <v>1113</v>
      </c>
      <c r="P3784" s="1111"/>
      <c r="Q3784" s="2891"/>
      <c r="R3784" s="2866"/>
      <c r="S3784" s="2866"/>
      <c r="T3784" s="2866"/>
      <c r="U3784" s="2866"/>
      <c r="V3784" s="2866"/>
      <c r="W3784" s="2866"/>
      <c r="X3784" s="2866"/>
      <c r="Y3784" s="2866"/>
      <c r="Z3784" s="2866"/>
      <c r="AA3784" s="2099"/>
      <c r="AB3784" s="1125"/>
      <c r="AC3784" s="1151"/>
      <c r="AD3784" s="1152"/>
      <c r="AE3784" s="1153"/>
      <c r="AF3784" s="1153"/>
      <c r="AG3784" s="1153"/>
      <c r="AH3784" s="124"/>
      <c r="AI3784" s="124"/>
      <c r="AJ3784" s="124"/>
      <c r="AK3784" s="124"/>
      <c r="AL3784" s="1153"/>
      <c r="AM3784" s="124"/>
      <c r="AN3784" s="124"/>
      <c r="AO3784" s="1153"/>
      <c r="AP3784" s="1153"/>
      <c r="AQ3784" s="1153"/>
      <c r="AR3784" s="1154"/>
      <c r="AS3784" s="1154"/>
      <c r="AT3784" s="1154"/>
      <c r="AU3784" s="1154"/>
      <c r="AV3784" s="1154"/>
      <c r="AW3784" s="1154"/>
      <c r="AX3784" s="1154"/>
      <c r="AY3784" s="1154"/>
      <c r="AZ3784" s="1154"/>
      <c r="BA3784" s="1154"/>
      <c r="BB3784" s="1154"/>
    </row>
    <row r="3785" spans="2:54" ht="15" customHeight="1">
      <c r="B3785" s="1155"/>
      <c r="C3785" s="3017"/>
      <c r="D3785" s="3017"/>
      <c r="E3785" s="1146" t="s">
        <v>1130</v>
      </c>
      <c r="F3785" s="1106"/>
      <c r="G3785" s="441" t="s">
        <v>93</v>
      </c>
      <c r="H3785" s="441" t="s">
        <v>1103</v>
      </c>
      <c r="I3785" s="441" t="s">
        <v>1131</v>
      </c>
      <c r="J3785" s="441" t="s">
        <v>112</v>
      </c>
      <c r="K3785" s="1111" t="s">
        <v>1112</v>
      </c>
      <c r="L3785" s="441" t="s">
        <v>1120</v>
      </c>
      <c r="M3785" s="441" t="str">
        <f t="shared" si="227"/>
        <v>&lt;INSERT CONNECTION POINT NAME&gt;</v>
      </c>
      <c r="N3785" s="1111" t="s">
        <v>1113</v>
      </c>
      <c r="O3785" s="1111" t="s">
        <v>1113</v>
      </c>
      <c r="P3785" s="1111"/>
      <c r="Q3785" s="2891"/>
      <c r="R3785" s="2866"/>
      <c r="S3785" s="2866"/>
      <c r="T3785" s="2866"/>
      <c r="U3785" s="2866"/>
      <c r="V3785" s="2866"/>
      <c r="W3785" s="2866"/>
      <c r="X3785" s="2866"/>
      <c r="Y3785" s="2866"/>
      <c r="Z3785" s="2866"/>
      <c r="AA3785" s="2099"/>
      <c r="AB3785" s="1125"/>
      <c r="AC3785" s="1151"/>
      <c r="AD3785" s="1152"/>
      <c r="AE3785" s="1153"/>
      <c r="AF3785" s="1153"/>
      <c r="AG3785" s="1153"/>
      <c r="AH3785" s="124"/>
      <c r="AI3785" s="124"/>
      <c r="AJ3785" s="124"/>
      <c r="AK3785" s="124"/>
      <c r="AL3785" s="1153"/>
      <c r="AM3785" s="124"/>
      <c r="AN3785" s="124"/>
      <c r="AO3785" s="1153"/>
      <c r="AP3785" s="1153"/>
      <c r="AQ3785" s="1153"/>
      <c r="AR3785" s="1154"/>
      <c r="AS3785" s="1154"/>
      <c r="AT3785" s="1154"/>
      <c r="AU3785" s="1154"/>
      <c r="AV3785" s="1154"/>
      <c r="AW3785" s="1154"/>
      <c r="AX3785" s="1154"/>
      <c r="AY3785" s="1154"/>
      <c r="AZ3785" s="1154"/>
      <c r="BA3785" s="1154"/>
      <c r="BB3785" s="1154"/>
    </row>
    <row r="3786" spans="2:54" ht="15" customHeight="1">
      <c r="B3786" s="1155"/>
      <c r="C3786" s="3016" t="s">
        <v>1134</v>
      </c>
      <c r="D3786" s="3016" t="s">
        <v>833</v>
      </c>
      <c r="E3786" s="1146" t="s">
        <v>1127</v>
      </c>
      <c r="F3786" s="1106"/>
      <c r="G3786" s="441" t="s">
        <v>93</v>
      </c>
      <c r="H3786" s="441" t="s">
        <v>1103</v>
      </c>
      <c r="I3786" s="441" t="s">
        <v>1128</v>
      </c>
      <c r="J3786" s="441" t="s">
        <v>112</v>
      </c>
      <c r="K3786" s="1111" t="s">
        <v>1134</v>
      </c>
      <c r="L3786" s="441" t="s">
        <v>1120</v>
      </c>
      <c r="M3786" s="441" t="str">
        <f t="shared" si="227"/>
        <v>&lt;INSERT CONNECTION POINT NAME&gt;</v>
      </c>
      <c r="N3786" s="1111" t="s">
        <v>1115</v>
      </c>
      <c r="O3786" s="1111" t="s">
        <v>833</v>
      </c>
      <c r="P3786" s="1111"/>
      <c r="Q3786" s="2892"/>
      <c r="R3786" s="2096"/>
      <c r="S3786" s="2870"/>
      <c r="T3786" s="2870"/>
      <c r="U3786" s="2870"/>
      <c r="V3786" s="2870"/>
      <c r="W3786" s="2870"/>
      <c r="X3786" s="2870"/>
      <c r="Y3786" s="2870"/>
      <c r="Z3786" s="2870"/>
      <c r="AA3786" s="2871"/>
      <c r="AB3786" s="1125"/>
      <c r="AC3786" s="1151"/>
      <c r="AD3786" s="1152"/>
      <c r="AE3786" s="1153"/>
      <c r="AF3786" s="1153"/>
      <c r="AG3786" s="1153"/>
      <c r="AH3786" s="124"/>
      <c r="AI3786" s="124"/>
      <c r="AJ3786" s="124"/>
      <c r="AK3786" s="124"/>
      <c r="AL3786" s="1153"/>
      <c r="AM3786" s="124"/>
      <c r="AN3786" s="124"/>
      <c r="AO3786" s="1153"/>
      <c r="AP3786" s="1153"/>
      <c r="AQ3786" s="1153"/>
      <c r="AR3786" s="1154"/>
      <c r="AS3786" s="1154"/>
      <c r="AT3786" s="1154"/>
      <c r="AU3786" s="1154"/>
      <c r="AV3786" s="1154"/>
      <c r="AW3786" s="1154"/>
      <c r="AX3786" s="1154"/>
      <c r="AY3786" s="1154"/>
      <c r="AZ3786" s="1154"/>
      <c r="BA3786" s="1154"/>
      <c r="BB3786" s="1154"/>
    </row>
    <row r="3787" spans="2:54" ht="15" customHeight="1">
      <c r="B3787" s="1155"/>
      <c r="C3787" s="3017"/>
      <c r="D3787" s="3017"/>
      <c r="E3787" s="1146" t="s">
        <v>1130</v>
      </c>
      <c r="F3787" s="1106"/>
      <c r="G3787" s="441" t="s">
        <v>93</v>
      </c>
      <c r="H3787" s="441" t="s">
        <v>1103</v>
      </c>
      <c r="I3787" s="441" t="s">
        <v>1131</v>
      </c>
      <c r="J3787" s="441" t="s">
        <v>112</v>
      </c>
      <c r="K3787" s="1111" t="s">
        <v>1134</v>
      </c>
      <c r="L3787" s="441" t="s">
        <v>1120</v>
      </c>
      <c r="M3787" s="441" t="str">
        <f t="shared" si="227"/>
        <v>&lt;INSERT CONNECTION POINT NAME&gt;</v>
      </c>
      <c r="N3787" s="1111" t="s">
        <v>1115</v>
      </c>
      <c r="O3787" s="1111" t="s">
        <v>833</v>
      </c>
      <c r="P3787" s="1111"/>
      <c r="Q3787" s="2892"/>
      <c r="R3787" s="2096"/>
      <c r="S3787" s="2870"/>
      <c r="T3787" s="2870"/>
      <c r="U3787" s="2870"/>
      <c r="V3787" s="2870"/>
      <c r="W3787" s="2870"/>
      <c r="X3787" s="2870"/>
      <c r="Y3787" s="2870"/>
      <c r="Z3787" s="2870"/>
      <c r="AA3787" s="2871"/>
      <c r="AB3787" s="1125"/>
      <c r="AC3787" s="1151"/>
      <c r="AD3787" s="1152"/>
      <c r="AE3787" s="1153"/>
      <c r="AF3787" s="1153"/>
      <c r="AG3787" s="1153"/>
      <c r="AH3787" s="124"/>
      <c r="AI3787" s="124"/>
      <c r="AJ3787" s="124"/>
      <c r="AK3787" s="124"/>
      <c r="AL3787" s="1153"/>
      <c r="AM3787" s="124"/>
      <c r="AN3787" s="124"/>
      <c r="AO3787" s="1153"/>
      <c r="AP3787" s="1153"/>
      <c r="AQ3787" s="1153"/>
      <c r="AR3787" s="1154"/>
      <c r="AS3787" s="1154"/>
      <c r="AT3787" s="1154"/>
      <c r="AU3787" s="1154"/>
      <c r="AV3787" s="1154"/>
      <c r="AW3787" s="1154"/>
      <c r="AX3787" s="1154"/>
      <c r="AY3787" s="1154"/>
      <c r="AZ3787" s="1154"/>
      <c r="BA3787" s="1154"/>
      <c r="BB3787" s="1154"/>
    </row>
    <row r="3788" spans="2:54" ht="15" customHeight="1">
      <c r="B3788" s="1155"/>
      <c r="C3788" s="3016" t="s">
        <v>1135</v>
      </c>
      <c r="D3788" s="3016" t="s">
        <v>833</v>
      </c>
      <c r="E3788" s="1146" t="s">
        <v>1127</v>
      </c>
      <c r="F3788" s="1106"/>
      <c r="G3788" s="441" t="s">
        <v>93</v>
      </c>
      <c r="H3788" s="441" t="s">
        <v>1103</v>
      </c>
      <c r="I3788" s="441" t="s">
        <v>1128</v>
      </c>
      <c r="J3788" s="441" t="s">
        <v>112</v>
      </c>
      <c r="K3788" s="1111" t="s">
        <v>1135</v>
      </c>
      <c r="L3788" s="441" t="s">
        <v>1120</v>
      </c>
      <c r="M3788" s="441" t="str">
        <f t="shared" si="227"/>
        <v>&lt;INSERT CONNECTION POINT NAME&gt;</v>
      </c>
      <c r="N3788" s="1111" t="s">
        <v>1106</v>
      </c>
      <c r="O3788" s="1111" t="s">
        <v>833</v>
      </c>
      <c r="P3788" s="1111"/>
      <c r="Q3788" s="2892"/>
      <c r="R3788" s="2096"/>
      <c r="S3788" s="2870"/>
      <c r="T3788" s="2870"/>
      <c r="U3788" s="2870"/>
      <c r="V3788" s="2870"/>
      <c r="W3788" s="2870"/>
      <c r="X3788" s="2870"/>
      <c r="Y3788" s="2870"/>
      <c r="Z3788" s="2870"/>
      <c r="AA3788" s="2871"/>
      <c r="AB3788" s="1125"/>
      <c r="AC3788" s="1151"/>
      <c r="AD3788" s="1152"/>
      <c r="AE3788" s="1153"/>
      <c r="AF3788" s="1153"/>
      <c r="AG3788" s="1153"/>
      <c r="AH3788" s="124"/>
      <c r="AI3788" s="124"/>
      <c r="AJ3788" s="124"/>
      <c r="AK3788" s="124"/>
      <c r="AL3788" s="1153"/>
      <c r="AM3788" s="124"/>
      <c r="AN3788" s="124"/>
      <c r="AO3788" s="1153"/>
      <c r="AP3788" s="1153"/>
      <c r="AQ3788" s="1153"/>
      <c r="AR3788" s="1154"/>
      <c r="AS3788" s="1154"/>
      <c r="AT3788" s="1154"/>
      <c r="AU3788" s="1154"/>
      <c r="AV3788" s="1154"/>
      <c r="AW3788" s="1154"/>
      <c r="AX3788" s="1154"/>
      <c r="AY3788" s="1154"/>
      <c r="AZ3788" s="1154"/>
      <c r="BA3788" s="1154"/>
      <c r="BB3788" s="1154"/>
    </row>
    <row r="3789" spans="2:54" ht="15" customHeight="1">
      <c r="B3789" s="1155"/>
      <c r="C3789" s="3017"/>
      <c r="D3789" s="3017"/>
      <c r="E3789" s="1146" t="s">
        <v>1130</v>
      </c>
      <c r="F3789" s="1106"/>
      <c r="G3789" s="441" t="s">
        <v>93</v>
      </c>
      <c r="H3789" s="441" t="s">
        <v>1103</v>
      </c>
      <c r="I3789" s="441" t="s">
        <v>1131</v>
      </c>
      <c r="J3789" s="441" t="s">
        <v>112</v>
      </c>
      <c r="K3789" s="1111" t="s">
        <v>1135</v>
      </c>
      <c r="L3789" s="441" t="s">
        <v>1120</v>
      </c>
      <c r="M3789" s="441" t="str">
        <f t="shared" ref="M3789:M3852" si="231">M3788</f>
        <v>&lt;INSERT CONNECTION POINT NAME&gt;</v>
      </c>
      <c r="N3789" s="1111" t="s">
        <v>1106</v>
      </c>
      <c r="O3789" s="1111" t="s">
        <v>833</v>
      </c>
      <c r="P3789" s="1111"/>
      <c r="Q3789" s="2892"/>
      <c r="R3789" s="2096"/>
      <c r="S3789" s="2870"/>
      <c r="T3789" s="2870"/>
      <c r="U3789" s="2870"/>
      <c r="V3789" s="2870"/>
      <c r="W3789" s="2870"/>
      <c r="X3789" s="2870"/>
      <c r="Y3789" s="2870"/>
      <c r="Z3789" s="2870"/>
      <c r="AA3789" s="2871"/>
      <c r="AB3789" s="1125"/>
      <c r="AC3789" s="1151"/>
      <c r="AD3789" s="1152"/>
      <c r="AE3789" s="1153"/>
      <c r="AF3789" s="1153"/>
      <c r="AG3789" s="1153"/>
      <c r="AH3789" s="124"/>
      <c r="AI3789" s="124"/>
      <c r="AJ3789" s="124"/>
      <c r="AK3789" s="124"/>
      <c r="AL3789" s="1153"/>
      <c r="AM3789" s="124"/>
      <c r="AN3789" s="124"/>
      <c r="AO3789" s="1153"/>
      <c r="AP3789" s="1153"/>
      <c r="AQ3789" s="1153"/>
      <c r="AR3789" s="1154"/>
      <c r="AS3789" s="1154"/>
      <c r="AT3789" s="1154"/>
      <c r="AU3789" s="1154"/>
      <c r="AV3789" s="1154"/>
      <c r="AW3789" s="1154"/>
      <c r="AX3789" s="1154"/>
      <c r="AY3789" s="1154"/>
      <c r="AZ3789" s="1154"/>
      <c r="BA3789" s="1154"/>
      <c r="BB3789" s="1154"/>
    </row>
    <row r="3790" spans="2:54" ht="15" customHeight="1">
      <c r="B3790" s="1155"/>
      <c r="C3790" s="3016" t="s">
        <v>1135</v>
      </c>
      <c r="D3790" s="3016" t="s">
        <v>842</v>
      </c>
      <c r="E3790" s="1146" t="s">
        <v>1127</v>
      </c>
      <c r="F3790" s="1106"/>
      <c r="G3790" s="441" t="s">
        <v>93</v>
      </c>
      <c r="H3790" s="441" t="s">
        <v>1103</v>
      </c>
      <c r="I3790" s="441" t="s">
        <v>1128</v>
      </c>
      <c r="J3790" s="441" t="s">
        <v>112</v>
      </c>
      <c r="K3790" s="1111" t="s">
        <v>1135</v>
      </c>
      <c r="L3790" s="441" t="s">
        <v>1120</v>
      </c>
      <c r="M3790" s="441" t="str">
        <f t="shared" si="231"/>
        <v>&lt;INSERT CONNECTION POINT NAME&gt;</v>
      </c>
      <c r="N3790" s="1111" t="s">
        <v>1106</v>
      </c>
      <c r="O3790" s="1111" t="s">
        <v>842</v>
      </c>
      <c r="P3790" s="1111"/>
      <c r="Q3790" s="2892"/>
      <c r="R3790" s="2096"/>
      <c r="S3790" s="2870"/>
      <c r="T3790" s="2870"/>
      <c r="U3790" s="2870"/>
      <c r="V3790" s="2870"/>
      <c r="W3790" s="2870"/>
      <c r="X3790" s="2870"/>
      <c r="Y3790" s="2870"/>
      <c r="Z3790" s="2870"/>
      <c r="AA3790" s="2871"/>
      <c r="AB3790" s="1125"/>
      <c r="AC3790" s="1151"/>
      <c r="AD3790" s="1152"/>
      <c r="AE3790" s="1153"/>
      <c r="AF3790" s="1153"/>
      <c r="AG3790" s="1153"/>
      <c r="AH3790" s="124"/>
      <c r="AI3790" s="124"/>
      <c r="AJ3790" s="124"/>
      <c r="AK3790" s="124"/>
      <c r="AL3790" s="1153"/>
      <c r="AM3790" s="124"/>
      <c r="AN3790" s="124"/>
      <c r="AO3790" s="1153"/>
      <c r="AP3790" s="1153"/>
      <c r="AQ3790" s="1153"/>
      <c r="AR3790" s="1154"/>
      <c r="AS3790" s="1154"/>
      <c r="AT3790" s="1154"/>
      <c r="AU3790" s="1154"/>
      <c r="AV3790" s="1154"/>
      <c r="AW3790" s="1154"/>
      <c r="AX3790" s="1154"/>
      <c r="AY3790" s="1154"/>
      <c r="AZ3790" s="1154"/>
      <c r="BA3790" s="1154"/>
      <c r="BB3790" s="1154"/>
    </row>
    <row r="3791" spans="2:54" ht="15" customHeight="1">
      <c r="B3791" s="1155"/>
      <c r="C3791" s="3017"/>
      <c r="D3791" s="3017"/>
      <c r="E3791" s="1146" t="s">
        <v>1130</v>
      </c>
      <c r="F3791" s="1106"/>
      <c r="G3791" s="441" t="s">
        <v>93</v>
      </c>
      <c r="H3791" s="441" t="s">
        <v>1103</v>
      </c>
      <c r="I3791" s="441" t="s">
        <v>1131</v>
      </c>
      <c r="J3791" s="441" t="s">
        <v>112</v>
      </c>
      <c r="K3791" s="1111" t="s">
        <v>1135</v>
      </c>
      <c r="L3791" s="441" t="s">
        <v>1120</v>
      </c>
      <c r="M3791" s="441" t="str">
        <f t="shared" si="231"/>
        <v>&lt;INSERT CONNECTION POINT NAME&gt;</v>
      </c>
      <c r="N3791" s="1111" t="s">
        <v>1106</v>
      </c>
      <c r="O3791" s="1111" t="s">
        <v>842</v>
      </c>
      <c r="P3791" s="1111"/>
      <c r="Q3791" s="2892"/>
      <c r="R3791" s="2096"/>
      <c r="S3791" s="2870"/>
      <c r="T3791" s="2870"/>
      <c r="U3791" s="2870"/>
      <c r="V3791" s="2870"/>
      <c r="W3791" s="2870"/>
      <c r="X3791" s="2870"/>
      <c r="Y3791" s="2870"/>
      <c r="Z3791" s="2870"/>
      <c r="AA3791" s="2871"/>
      <c r="AB3791" s="1125"/>
      <c r="AC3791" s="1151"/>
      <c r="AD3791" s="1152"/>
      <c r="AE3791" s="1153"/>
      <c r="AF3791" s="1153"/>
      <c r="AG3791" s="1153"/>
      <c r="AH3791" s="124"/>
      <c r="AI3791" s="124"/>
      <c r="AJ3791" s="124"/>
      <c r="AK3791" s="124"/>
      <c r="AL3791" s="1153"/>
      <c r="AM3791" s="124"/>
      <c r="AN3791" s="124"/>
      <c r="AO3791" s="1153"/>
      <c r="AP3791" s="1153"/>
      <c r="AQ3791" s="1153"/>
      <c r="AR3791" s="1154"/>
      <c r="AS3791" s="1154"/>
      <c r="AT3791" s="1154"/>
      <c r="AU3791" s="1154"/>
      <c r="AV3791" s="1154"/>
      <c r="AW3791" s="1154"/>
      <c r="AX3791" s="1154"/>
      <c r="AY3791" s="1154"/>
      <c r="AZ3791" s="1154"/>
      <c r="BA3791" s="1154"/>
      <c r="BB3791" s="1154"/>
    </row>
    <row r="3792" spans="2:54" ht="15" customHeight="1">
      <c r="B3792" s="1155"/>
      <c r="C3792" s="3016" t="s">
        <v>1136</v>
      </c>
      <c r="D3792" s="3016" t="s">
        <v>833</v>
      </c>
      <c r="E3792" s="1146" t="s">
        <v>1127</v>
      </c>
      <c r="F3792" s="1106"/>
      <c r="G3792" s="441" t="s">
        <v>93</v>
      </c>
      <c r="H3792" s="441" t="s">
        <v>1103</v>
      </c>
      <c r="I3792" s="441" t="s">
        <v>1128</v>
      </c>
      <c r="J3792" s="441" t="s">
        <v>112</v>
      </c>
      <c r="K3792" s="1111" t="s">
        <v>1136</v>
      </c>
      <c r="L3792" s="441" t="s">
        <v>1120</v>
      </c>
      <c r="M3792" s="441" t="str">
        <f t="shared" si="231"/>
        <v>&lt;INSERT CONNECTION POINT NAME&gt;</v>
      </c>
      <c r="N3792" s="1111" t="s">
        <v>1106</v>
      </c>
      <c r="O3792" s="1111" t="s">
        <v>833</v>
      </c>
      <c r="P3792" s="1111"/>
      <c r="Q3792" s="2892"/>
      <c r="R3792" s="2096"/>
      <c r="S3792" s="2870"/>
      <c r="T3792" s="2870"/>
      <c r="U3792" s="2870"/>
      <c r="V3792" s="2870"/>
      <c r="W3792" s="2870"/>
      <c r="X3792" s="2870"/>
      <c r="Y3792" s="2870"/>
      <c r="Z3792" s="2870"/>
      <c r="AA3792" s="2871"/>
      <c r="AB3792" s="1125"/>
      <c r="AC3792" s="1151"/>
      <c r="AD3792" s="1152"/>
      <c r="AE3792" s="1153"/>
      <c r="AF3792" s="1153"/>
      <c r="AG3792" s="1153"/>
      <c r="AH3792" s="124"/>
      <c r="AI3792" s="124"/>
      <c r="AJ3792" s="124"/>
      <c r="AK3792" s="124"/>
      <c r="AL3792" s="1153"/>
      <c r="AM3792" s="124"/>
      <c r="AN3792" s="124"/>
      <c r="AO3792" s="1153"/>
      <c r="AP3792" s="1153"/>
      <c r="AQ3792" s="1153"/>
      <c r="AR3792" s="1154"/>
      <c r="AS3792" s="1154"/>
      <c r="AT3792" s="1154"/>
      <c r="AU3792" s="1154"/>
      <c r="AV3792" s="1154"/>
      <c r="AW3792" s="1154"/>
      <c r="AX3792" s="1154"/>
      <c r="AY3792" s="1154"/>
      <c r="AZ3792" s="1154"/>
      <c r="BA3792" s="1154"/>
      <c r="BB3792" s="1154"/>
    </row>
    <row r="3793" spans="2:54" ht="15" customHeight="1">
      <c r="B3793" s="1155"/>
      <c r="C3793" s="3017"/>
      <c r="D3793" s="3017"/>
      <c r="E3793" s="1146" t="s">
        <v>1130</v>
      </c>
      <c r="F3793" s="1106"/>
      <c r="G3793" s="441" t="s">
        <v>93</v>
      </c>
      <c r="H3793" s="441" t="s">
        <v>1103</v>
      </c>
      <c r="I3793" s="441" t="s">
        <v>1131</v>
      </c>
      <c r="J3793" s="441" t="s">
        <v>112</v>
      </c>
      <c r="K3793" s="1111" t="s">
        <v>1136</v>
      </c>
      <c r="L3793" s="441" t="s">
        <v>1120</v>
      </c>
      <c r="M3793" s="441" t="str">
        <f t="shared" si="231"/>
        <v>&lt;INSERT CONNECTION POINT NAME&gt;</v>
      </c>
      <c r="N3793" s="1111" t="s">
        <v>1106</v>
      </c>
      <c r="O3793" s="1111" t="s">
        <v>833</v>
      </c>
      <c r="P3793" s="1111"/>
      <c r="Q3793" s="2100"/>
      <c r="R3793" s="2101"/>
      <c r="S3793" s="2102"/>
      <c r="T3793" s="2102"/>
      <c r="U3793" s="2102"/>
      <c r="V3793" s="2102"/>
      <c r="W3793" s="2102"/>
      <c r="X3793" s="2102"/>
      <c r="Y3793" s="2102"/>
      <c r="Z3793" s="2102"/>
      <c r="AA3793" s="2103"/>
      <c r="AB3793" s="1125"/>
      <c r="AC3793" s="1151"/>
      <c r="AD3793" s="1152"/>
      <c r="AE3793" s="1153"/>
      <c r="AF3793" s="1153"/>
      <c r="AG3793" s="1153"/>
      <c r="AH3793" s="124"/>
      <c r="AI3793" s="124"/>
      <c r="AJ3793" s="124"/>
      <c r="AK3793" s="124"/>
      <c r="AL3793" s="1153"/>
      <c r="AM3793" s="124"/>
      <c r="AN3793" s="124"/>
      <c r="AO3793" s="1153"/>
      <c r="AP3793" s="1153"/>
      <c r="AQ3793" s="1153"/>
      <c r="AR3793" s="1154"/>
      <c r="AS3793" s="1154"/>
      <c r="AT3793" s="1154"/>
      <c r="AU3793" s="1154"/>
      <c r="AV3793" s="1154"/>
      <c r="AW3793" s="1154"/>
      <c r="AX3793" s="1154"/>
      <c r="AY3793" s="1154"/>
      <c r="AZ3793" s="1154"/>
      <c r="BA3793" s="1154"/>
      <c r="BB3793" s="1154"/>
    </row>
    <row r="3794" spans="2:54" ht="15" customHeight="1">
      <c r="B3794" s="1155"/>
      <c r="C3794" s="3016" t="s">
        <v>1136</v>
      </c>
      <c r="D3794" s="3016" t="s">
        <v>842</v>
      </c>
      <c r="E3794" s="1146" t="s">
        <v>1127</v>
      </c>
      <c r="F3794" s="1106"/>
      <c r="G3794" s="441" t="s">
        <v>93</v>
      </c>
      <c r="H3794" s="441" t="s">
        <v>1103</v>
      </c>
      <c r="I3794" s="441" t="s">
        <v>1128</v>
      </c>
      <c r="J3794" s="441" t="s">
        <v>112</v>
      </c>
      <c r="K3794" s="1111" t="s">
        <v>1136</v>
      </c>
      <c r="L3794" s="441" t="s">
        <v>1120</v>
      </c>
      <c r="M3794" s="441" t="str">
        <f t="shared" si="231"/>
        <v>&lt;INSERT CONNECTION POINT NAME&gt;</v>
      </c>
      <c r="N3794" s="1111" t="s">
        <v>1106</v>
      </c>
      <c r="O3794" s="1111" t="s">
        <v>842</v>
      </c>
      <c r="P3794" s="1111"/>
      <c r="Q3794" s="2100"/>
      <c r="R3794" s="2101"/>
      <c r="S3794" s="2102"/>
      <c r="T3794" s="2102"/>
      <c r="U3794" s="2102"/>
      <c r="V3794" s="2102"/>
      <c r="W3794" s="2102"/>
      <c r="X3794" s="2102"/>
      <c r="Y3794" s="2102"/>
      <c r="Z3794" s="2102"/>
      <c r="AA3794" s="2103"/>
      <c r="AB3794" s="1125"/>
      <c r="AC3794" s="1151"/>
      <c r="AD3794" s="1152"/>
      <c r="AE3794" s="1153"/>
      <c r="AF3794" s="1153"/>
      <c r="AG3794" s="1153"/>
      <c r="AH3794" s="124"/>
      <c r="AI3794" s="124"/>
      <c r="AJ3794" s="124"/>
      <c r="AK3794" s="124"/>
      <c r="AL3794" s="1153"/>
      <c r="AM3794" s="124"/>
      <c r="AN3794" s="124"/>
      <c r="AO3794" s="1153"/>
      <c r="AP3794" s="1153"/>
      <c r="AQ3794" s="1153"/>
      <c r="AR3794" s="1154"/>
      <c r="AS3794" s="1154"/>
      <c r="AT3794" s="1154"/>
      <c r="AU3794" s="1154"/>
      <c r="AV3794" s="1154"/>
      <c r="AW3794" s="1154"/>
      <c r="AX3794" s="1154"/>
      <c r="AY3794" s="1154"/>
      <c r="AZ3794" s="1154"/>
      <c r="BA3794" s="1154"/>
      <c r="BB3794" s="1154"/>
    </row>
    <row r="3795" spans="2:54" ht="15" customHeight="1" thickBot="1">
      <c r="B3795" s="2872"/>
      <c r="C3795" s="3018"/>
      <c r="D3795" s="3018"/>
      <c r="E3795" s="2873" t="s">
        <v>1130</v>
      </c>
      <c r="F3795" s="1106"/>
      <c r="G3795" s="441" t="s">
        <v>93</v>
      </c>
      <c r="H3795" s="441" t="s">
        <v>1103</v>
      </c>
      <c r="I3795" s="441" t="s">
        <v>1131</v>
      </c>
      <c r="J3795" s="441" t="s">
        <v>112</v>
      </c>
      <c r="K3795" s="1111" t="s">
        <v>1136</v>
      </c>
      <c r="L3795" s="441" t="s">
        <v>1120</v>
      </c>
      <c r="M3795" s="441" t="str">
        <f t="shared" si="231"/>
        <v>&lt;INSERT CONNECTION POINT NAME&gt;</v>
      </c>
      <c r="N3795" s="1111" t="s">
        <v>1106</v>
      </c>
      <c r="O3795" s="1111" t="s">
        <v>842</v>
      </c>
      <c r="P3795" s="1111"/>
      <c r="Q3795" s="2893"/>
      <c r="R3795" s="2894"/>
      <c r="S3795" s="2877"/>
      <c r="T3795" s="2877"/>
      <c r="U3795" s="2877"/>
      <c r="V3795" s="2877"/>
      <c r="W3795" s="2877"/>
      <c r="X3795" s="2877"/>
      <c r="Y3795" s="2877"/>
      <c r="Z3795" s="2877"/>
      <c r="AA3795" s="2878"/>
      <c r="AB3795" s="1162"/>
      <c r="AC3795" s="1151"/>
      <c r="AD3795" s="1152"/>
      <c r="AE3795" s="1153"/>
      <c r="AF3795" s="1153"/>
      <c r="AG3795" s="1153"/>
      <c r="AH3795" s="124"/>
      <c r="AI3795" s="124"/>
      <c r="AJ3795" s="124"/>
      <c r="AK3795" s="124"/>
      <c r="AL3795" s="1153"/>
      <c r="AM3795" s="124"/>
      <c r="AN3795" s="124"/>
      <c r="AO3795" s="1153"/>
      <c r="AP3795" s="1153"/>
      <c r="AQ3795" s="1153"/>
      <c r="AR3795" s="1154"/>
      <c r="AS3795" s="1154"/>
      <c r="AT3795" s="1154"/>
      <c r="AU3795" s="1154"/>
      <c r="AV3795" s="1154"/>
      <c r="AW3795" s="1154"/>
      <c r="AX3795" s="1154"/>
      <c r="AY3795" s="1154"/>
      <c r="AZ3795" s="1154"/>
      <c r="BA3795" s="1154"/>
      <c r="BB3795" s="1154"/>
    </row>
    <row r="3796" spans="2:54" ht="15" customHeight="1">
      <c r="B3796" s="1145" t="s">
        <v>1125</v>
      </c>
      <c r="C3796" s="3019" t="s">
        <v>1126</v>
      </c>
      <c r="D3796" s="3019" t="s">
        <v>842</v>
      </c>
      <c r="E3796" s="1146" t="s">
        <v>1127</v>
      </c>
      <c r="F3796" s="1106"/>
      <c r="G3796" s="441" t="s">
        <v>93</v>
      </c>
      <c r="H3796" s="441" t="s">
        <v>1103</v>
      </c>
      <c r="I3796" s="441" t="s">
        <v>1128</v>
      </c>
      <c r="J3796" s="441" t="s">
        <v>112</v>
      </c>
      <c r="K3796" s="441" t="s">
        <v>1126</v>
      </c>
      <c r="L3796" s="441" t="s">
        <v>1120</v>
      </c>
      <c r="M3796" s="441" t="str">
        <f t="shared" ref="M3796" si="232">B3796</f>
        <v>&lt;INSERT CONNECTION POINT NAME&gt;</v>
      </c>
      <c r="N3796" s="441" t="s">
        <v>1129</v>
      </c>
      <c r="O3796" s="441" t="s">
        <v>842</v>
      </c>
      <c r="P3796" s="1111"/>
      <c r="Q3796" s="1147"/>
      <c r="R3796" s="1148"/>
      <c r="S3796" s="1149"/>
      <c r="T3796" s="1149"/>
      <c r="U3796" s="1149"/>
      <c r="V3796" s="1149"/>
      <c r="W3796" s="1149"/>
      <c r="X3796" s="1149"/>
      <c r="Y3796" s="1149"/>
      <c r="Z3796" s="1149"/>
      <c r="AA3796" s="1150"/>
      <c r="AC3796" s="124"/>
      <c r="AD3796" s="124"/>
      <c r="AE3796" s="124"/>
      <c r="AF3796" s="124"/>
      <c r="AG3796" s="124"/>
      <c r="AH3796" s="124"/>
      <c r="AI3796" s="124"/>
      <c r="AJ3796" s="124"/>
      <c r="AK3796" s="124"/>
      <c r="AL3796" s="124"/>
      <c r="AM3796" s="124"/>
      <c r="AN3796" s="124"/>
      <c r="AO3796" s="124"/>
      <c r="AP3796" s="124"/>
      <c r="AQ3796" s="124"/>
      <c r="AR3796" s="124"/>
      <c r="AS3796" s="124"/>
      <c r="AT3796" s="124"/>
      <c r="AU3796" s="124"/>
      <c r="AV3796" s="124"/>
      <c r="AW3796" s="124"/>
      <c r="AX3796" s="124"/>
      <c r="AY3796" s="124"/>
      <c r="AZ3796" s="124"/>
      <c r="BA3796" s="124"/>
      <c r="BB3796" s="124"/>
    </row>
    <row r="3797" spans="2:54" ht="15" customHeight="1">
      <c r="B3797" s="1155"/>
      <c r="C3797" s="3017"/>
      <c r="D3797" s="3017"/>
      <c r="E3797" s="1146" t="s">
        <v>1130</v>
      </c>
      <c r="F3797" s="1106"/>
      <c r="G3797" s="441" t="s">
        <v>93</v>
      </c>
      <c r="H3797" s="441" t="s">
        <v>1103</v>
      </c>
      <c r="I3797" s="441" t="s">
        <v>1131</v>
      </c>
      <c r="J3797" s="441" t="s">
        <v>112</v>
      </c>
      <c r="K3797" s="441" t="s">
        <v>1126</v>
      </c>
      <c r="L3797" s="441" t="s">
        <v>1120</v>
      </c>
      <c r="M3797" s="441" t="str">
        <f t="shared" si="231"/>
        <v>&lt;INSERT CONNECTION POINT NAME&gt;</v>
      </c>
      <c r="N3797" s="441" t="s">
        <v>1129</v>
      </c>
      <c r="O3797" s="441" t="s">
        <v>842</v>
      </c>
      <c r="P3797" s="1111"/>
      <c r="Q3797" s="1156"/>
      <c r="R3797" s="1157"/>
      <c r="S3797" s="1158"/>
      <c r="T3797" s="1158"/>
      <c r="U3797" s="1158"/>
      <c r="V3797" s="1158"/>
      <c r="W3797" s="1158"/>
      <c r="X3797" s="1158"/>
      <c r="Y3797" s="1158"/>
      <c r="Z3797" s="1158"/>
      <c r="AA3797" s="1159"/>
      <c r="AC3797" s="124"/>
      <c r="AD3797" s="124"/>
      <c r="AE3797" s="124"/>
      <c r="AF3797" s="124"/>
      <c r="AG3797" s="124"/>
      <c r="AH3797" s="124"/>
      <c r="AI3797" s="124"/>
      <c r="AJ3797" s="124"/>
      <c r="AK3797" s="124"/>
      <c r="AL3797" s="124"/>
      <c r="AM3797" s="124"/>
      <c r="AN3797" s="124"/>
      <c r="AO3797" s="124"/>
      <c r="AP3797" s="124"/>
      <c r="AQ3797" s="124"/>
      <c r="AR3797" s="124"/>
      <c r="AS3797" s="124"/>
      <c r="AT3797" s="124"/>
      <c r="AU3797" s="124"/>
      <c r="AV3797" s="124"/>
      <c r="AW3797" s="124"/>
      <c r="AX3797" s="124"/>
      <c r="AY3797" s="124"/>
      <c r="AZ3797" s="124"/>
      <c r="BA3797" s="124"/>
      <c r="BB3797" s="124"/>
    </row>
    <row r="3798" spans="2:54" ht="15" customHeight="1">
      <c r="B3798" s="1155"/>
      <c r="C3798" s="3016" t="s">
        <v>1132</v>
      </c>
      <c r="D3798" s="3016" t="s">
        <v>833</v>
      </c>
      <c r="E3798" s="1146" t="s">
        <v>1127</v>
      </c>
      <c r="F3798" s="1106"/>
      <c r="G3798" s="441" t="s">
        <v>93</v>
      </c>
      <c r="H3798" s="441" t="s">
        <v>1103</v>
      </c>
      <c r="I3798" s="441" t="s">
        <v>1128</v>
      </c>
      <c r="J3798" s="441" t="s">
        <v>112</v>
      </c>
      <c r="K3798" s="1111" t="s">
        <v>1132</v>
      </c>
      <c r="L3798" s="441" t="s">
        <v>1120</v>
      </c>
      <c r="M3798" s="441" t="str">
        <f t="shared" si="231"/>
        <v>&lt;INSERT CONNECTION POINT NAME&gt;</v>
      </c>
      <c r="N3798" s="1111" t="s">
        <v>1106</v>
      </c>
      <c r="O3798" s="1111" t="s">
        <v>833</v>
      </c>
      <c r="P3798" s="1111"/>
      <c r="Q3798" s="2850"/>
      <c r="R3798" s="2097"/>
      <c r="S3798" s="2851"/>
      <c r="T3798" s="2851"/>
      <c r="U3798" s="2851"/>
      <c r="V3798" s="2851"/>
      <c r="W3798" s="2852"/>
      <c r="X3798" s="2852"/>
      <c r="Y3798" s="2852"/>
      <c r="Z3798" s="2852"/>
      <c r="AA3798" s="2853"/>
      <c r="AC3798" s="124"/>
      <c r="AD3798" s="124"/>
      <c r="AE3798" s="124"/>
      <c r="AF3798" s="124"/>
      <c r="AG3798" s="124"/>
      <c r="AH3798" s="124"/>
      <c r="AI3798" s="124"/>
      <c r="AJ3798" s="124"/>
      <c r="AK3798" s="124"/>
      <c r="AL3798" s="124"/>
      <c r="AM3798" s="124"/>
      <c r="AN3798" s="124"/>
      <c r="AO3798" s="124"/>
      <c r="AP3798" s="124"/>
      <c r="AQ3798" s="124"/>
      <c r="AR3798" s="124"/>
      <c r="AS3798" s="124"/>
      <c r="AT3798" s="124"/>
      <c r="AU3798" s="124"/>
      <c r="AV3798" s="124"/>
      <c r="AW3798" s="124"/>
      <c r="AX3798" s="124"/>
      <c r="AY3798" s="124"/>
      <c r="AZ3798" s="124"/>
      <c r="BA3798" s="124"/>
      <c r="BB3798" s="124"/>
    </row>
    <row r="3799" spans="2:54" ht="15" customHeight="1">
      <c r="B3799" s="1155"/>
      <c r="C3799" s="3017"/>
      <c r="D3799" s="3017"/>
      <c r="E3799" s="1146" t="s">
        <v>1130</v>
      </c>
      <c r="F3799" s="1106"/>
      <c r="G3799" s="441" t="s">
        <v>93</v>
      </c>
      <c r="H3799" s="441" t="s">
        <v>1103</v>
      </c>
      <c r="I3799" s="441" t="s">
        <v>1131</v>
      </c>
      <c r="J3799" s="441" t="s">
        <v>112</v>
      </c>
      <c r="K3799" s="1111" t="s">
        <v>1132</v>
      </c>
      <c r="L3799" s="441" t="s">
        <v>1120</v>
      </c>
      <c r="M3799" s="441" t="str">
        <f t="shared" si="231"/>
        <v>&lt;INSERT CONNECTION POINT NAME&gt;</v>
      </c>
      <c r="N3799" s="1111" t="s">
        <v>1106</v>
      </c>
      <c r="O3799" s="1111" t="s">
        <v>833</v>
      </c>
      <c r="P3799" s="1111"/>
      <c r="Q3799" s="2850"/>
      <c r="R3799" s="2097"/>
      <c r="S3799" s="2851"/>
      <c r="T3799" s="2851"/>
      <c r="U3799" s="2851"/>
      <c r="V3799" s="2851"/>
      <c r="W3799" s="2852"/>
      <c r="X3799" s="2852"/>
      <c r="Y3799" s="2852"/>
      <c r="Z3799" s="2852"/>
      <c r="AA3799" s="2853"/>
      <c r="AC3799" s="124"/>
      <c r="AD3799" s="124"/>
      <c r="AE3799" s="124"/>
      <c r="AF3799" s="124"/>
      <c r="AG3799" s="124"/>
      <c r="AH3799" s="124"/>
      <c r="AI3799" s="124"/>
      <c r="AJ3799" s="124"/>
      <c r="AK3799" s="124"/>
      <c r="AL3799" s="124"/>
      <c r="AM3799" s="124"/>
      <c r="AN3799" s="124"/>
      <c r="AO3799" s="124"/>
      <c r="AP3799" s="124"/>
      <c r="AQ3799" s="124"/>
      <c r="AR3799" s="124"/>
      <c r="AS3799" s="124"/>
      <c r="AT3799" s="124"/>
      <c r="AU3799" s="124"/>
      <c r="AV3799" s="124"/>
      <c r="AW3799" s="124"/>
      <c r="AX3799" s="124"/>
      <c r="AY3799" s="124"/>
      <c r="AZ3799" s="124"/>
      <c r="BA3799" s="124"/>
      <c r="BB3799" s="124"/>
    </row>
    <row r="3800" spans="2:54" ht="15" customHeight="1">
      <c r="B3800" s="1155"/>
      <c r="C3800" s="3016" t="s">
        <v>1132</v>
      </c>
      <c r="D3800" s="3016" t="s">
        <v>842</v>
      </c>
      <c r="E3800" s="1146" t="s">
        <v>1127</v>
      </c>
      <c r="F3800" s="1106"/>
      <c r="G3800" s="441" t="s">
        <v>93</v>
      </c>
      <c r="H3800" s="441" t="s">
        <v>1103</v>
      </c>
      <c r="I3800" s="441" t="s">
        <v>1128</v>
      </c>
      <c r="J3800" s="441" t="s">
        <v>112</v>
      </c>
      <c r="K3800" s="1111" t="s">
        <v>1132</v>
      </c>
      <c r="L3800" s="441" t="s">
        <v>1120</v>
      </c>
      <c r="M3800" s="441" t="str">
        <f t="shared" si="231"/>
        <v>&lt;INSERT CONNECTION POINT NAME&gt;</v>
      </c>
      <c r="N3800" s="1111" t="s">
        <v>1106</v>
      </c>
      <c r="O3800" s="1112" t="s">
        <v>842</v>
      </c>
      <c r="P3800" s="1111"/>
      <c r="Q3800" s="2850"/>
      <c r="R3800" s="2097"/>
      <c r="S3800" s="2851"/>
      <c r="T3800" s="2851"/>
      <c r="U3800" s="2851"/>
      <c r="V3800" s="2851"/>
      <c r="W3800" s="2852"/>
      <c r="X3800" s="2852"/>
      <c r="Y3800" s="2852"/>
      <c r="Z3800" s="2852"/>
      <c r="AA3800" s="2853"/>
      <c r="AC3800" s="124"/>
      <c r="AD3800" s="124"/>
      <c r="AE3800" s="124"/>
      <c r="AF3800" s="124"/>
      <c r="AG3800" s="124"/>
      <c r="AH3800" s="124"/>
      <c r="AI3800" s="124"/>
      <c r="AJ3800" s="124"/>
      <c r="AK3800" s="124"/>
      <c r="AL3800" s="124"/>
      <c r="AM3800" s="124"/>
      <c r="AN3800" s="124"/>
      <c r="AO3800" s="124"/>
      <c r="AP3800" s="124"/>
      <c r="AQ3800" s="124"/>
      <c r="AR3800" s="124"/>
      <c r="AS3800" s="124"/>
      <c r="AT3800" s="124"/>
      <c r="AU3800" s="124"/>
      <c r="AV3800" s="124"/>
      <c r="AW3800" s="124"/>
      <c r="AX3800" s="124"/>
      <c r="AY3800" s="124"/>
      <c r="AZ3800" s="124"/>
      <c r="BA3800" s="124"/>
      <c r="BB3800" s="124"/>
    </row>
    <row r="3801" spans="2:54" ht="15" customHeight="1">
      <c r="B3801" s="1155"/>
      <c r="C3801" s="3017"/>
      <c r="D3801" s="3017"/>
      <c r="E3801" s="1146" t="s">
        <v>1130</v>
      </c>
      <c r="F3801" s="1106"/>
      <c r="G3801" s="441" t="s">
        <v>93</v>
      </c>
      <c r="H3801" s="441" t="s">
        <v>1103</v>
      </c>
      <c r="I3801" s="441" t="s">
        <v>1131</v>
      </c>
      <c r="J3801" s="441" t="s">
        <v>112</v>
      </c>
      <c r="K3801" s="1111" t="s">
        <v>1132</v>
      </c>
      <c r="L3801" s="441" t="s">
        <v>1120</v>
      </c>
      <c r="M3801" s="441" t="str">
        <f t="shared" si="231"/>
        <v>&lt;INSERT CONNECTION POINT NAME&gt;</v>
      </c>
      <c r="N3801" s="1111" t="s">
        <v>1106</v>
      </c>
      <c r="O3801" s="1112" t="s">
        <v>842</v>
      </c>
      <c r="P3801" s="1111"/>
      <c r="Q3801" s="2850"/>
      <c r="R3801" s="2097"/>
      <c r="S3801" s="2851"/>
      <c r="T3801" s="2851"/>
      <c r="U3801" s="2851"/>
      <c r="V3801" s="2851"/>
      <c r="W3801" s="2852"/>
      <c r="X3801" s="2852"/>
      <c r="Y3801" s="2852"/>
      <c r="Z3801" s="2852"/>
      <c r="AA3801" s="2853"/>
      <c r="AC3801" s="124"/>
      <c r="AD3801" s="124"/>
      <c r="AE3801" s="124"/>
      <c r="AF3801" s="124"/>
      <c r="AG3801" s="124"/>
      <c r="AH3801" s="124"/>
      <c r="AI3801" s="124"/>
      <c r="AJ3801" s="124"/>
      <c r="AK3801" s="124"/>
      <c r="AL3801" s="124"/>
      <c r="AM3801" s="124"/>
      <c r="AN3801" s="124"/>
      <c r="AO3801" s="124"/>
      <c r="AP3801" s="124"/>
      <c r="AQ3801" s="124"/>
      <c r="AR3801" s="124"/>
      <c r="AS3801" s="124"/>
      <c r="AT3801" s="124"/>
      <c r="AU3801" s="124"/>
      <c r="AV3801" s="124"/>
      <c r="AW3801" s="124"/>
      <c r="AX3801" s="124"/>
      <c r="AY3801" s="124"/>
      <c r="AZ3801" s="124"/>
      <c r="BA3801" s="124"/>
      <c r="BB3801" s="124"/>
    </row>
    <row r="3802" spans="2:54" ht="15" customHeight="1">
      <c r="B3802" s="1155"/>
      <c r="C3802" s="3016" t="s">
        <v>1133</v>
      </c>
      <c r="D3802" s="3016"/>
      <c r="E3802" s="1146" t="s">
        <v>1127</v>
      </c>
      <c r="F3802" s="1106"/>
      <c r="G3802" s="441" t="s">
        <v>93</v>
      </c>
      <c r="H3802" s="441" t="s">
        <v>1103</v>
      </c>
      <c r="I3802" s="441" t="s">
        <v>1128</v>
      </c>
      <c r="J3802" s="441" t="s">
        <v>112</v>
      </c>
      <c r="K3802" s="1111" t="s">
        <v>1133</v>
      </c>
      <c r="L3802" s="441" t="s">
        <v>1120</v>
      </c>
      <c r="M3802" s="441" t="str">
        <f t="shared" si="231"/>
        <v>&lt;INSERT CONNECTION POINT NAME&gt;</v>
      </c>
      <c r="N3802" s="1111" t="s">
        <v>1108</v>
      </c>
      <c r="O3802" s="1111" t="s">
        <v>1109</v>
      </c>
      <c r="P3802" s="1111"/>
      <c r="Q3802" s="2856"/>
      <c r="R3802" s="2098"/>
      <c r="S3802" s="2858"/>
      <c r="T3802" s="2858"/>
      <c r="U3802" s="2858"/>
      <c r="V3802" s="2858"/>
      <c r="W3802" s="2859"/>
      <c r="X3802" s="2859"/>
      <c r="Y3802" s="2859"/>
      <c r="Z3802" s="2859"/>
      <c r="AA3802" s="2860"/>
      <c r="AC3802" s="124"/>
      <c r="AD3802" s="124"/>
      <c r="AE3802" s="124"/>
      <c r="AF3802" s="124"/>
      <c r="AG3802" s="124"/>
      <c r="AH3802" s="124"/>
      <c r="AI3802" s="124"/>
      <c r="AJ3802" s="124"/>
      <c r="AK3802" s="124"/>
      <c r="AL3802" s="124"/>
      <c r="AM3802" s="124"/>
      <c r="AN3802" s="124"/>
      <c r="AO3802" s="124"/>
      <c r="AP3802" s="124"/>
      <c r="AQ3802" s="124"/>
      <c r="AR3802" s="124"/>
      <c r="AS3802" s="124"/>
      <c r="AT3802" s="124"/>
      <c r="AU3802" s="124"/>
      <c r="AV3802" s="124"/>
      <c r="AW3802" s="124"/>
      <c r="AX3802" s="124"/>
      <c r="AY3802" s="124"/>
      <c r="AZ3802" s="124"/>
      <c r="BA3802" s="124"/>
      <c r="BB3802" s="124"/>
    </row>
    <row r="3803" spans="2:54" ht="15" customHeight="1">
      <c r="B3803" s="1155"/>
      <c r="C3803" s="3017"/>
      <c r="D3803" s="3017"/>
      <c r="E3803" s="1146" t="s">
        <v>1130</v>
      </c>
      <c r="F3803" s="1106"/>
      <c r="G3803" s="441" t="s">
        <v>93</v>
      </c>
      <c r="H3803" s="441" t="s">
        <v>1103</v>
      </c>
      <c r="I3803" s="441" t="s">
        <v>1131</v>
      </c>
      <c r="J3803" s="441" t="s">
        <v>112</v>
      </c>
      <c r="K3803" s="1111" t="s">
        <v>1133</v>
      </c>
      <c r="L3803" s="441" t="s">
        <v>1120</v>
      </c>
      <c r="M3803" s="441" t="str">
        <f t="shared" si="231"/>
        <v>&lt;INSERT CONNECTION POINT NAME&gt;</v>
      </c>
      <c r="N3803" s="1111" t="s">
        <v>1108</v>
      </c>
      <c r="O3803" s="1111" t="s">
        <v>1109</v>
      </c>
      <c r="P3803" s="1111"/>
      <c r="Q3803" s="2856"/>
      <c r="R3803" s="2098"/>
      <c r="S3803" s="2858"/>
      <c r="T3803" s="2858"/>
      <c r="U3803" s="2858"/>
      <c r="V3803" s="2858"/>
      <c r="W3803" s="2859"/>
      <c r="X3803" s="2859"/>
      <c r="Y3803" s="2859"/>
      <c r="Z3803" s="2859"/>
      <c r="AA3803" s="2860"/>
      <c r="AC3803" s="124"/>
      <c r="AD3803" s="124"/>
      <c r="AE3803" s="124"/>
      <c r="AF3803" s="124"/>
      <c r="AG3803" s="124"/>
      <c r="AH3803" s="124"/>
      <c r="AI3803" s="124"/>
      <c r="AJ3803" s="124"/>
      <c r="AK3803" s="124"/>
      <c r="AL3803" s="124"/>
      <c r="AM3803" s="124"/>
      <c r="AN3803" s="124"/>
      <c r="AO3803" s="124"/>
      <c r="AP3803" s="124"/>
      <c r="AQ3803" s="124"/>
      <c r="AR3803" s="124"/>
      <c r="AS3803" s="124"/>
      <c r="AT3803" s="124"/>
      <c r="AU3803" s="124"/>
      <c r="AV3803" s="124"/>
      <c r="AW3803" s="124"/>
      <c r="AX3803" s="124"/>
      <c r="AY3803" s="124"/>
      <c r="AZ3803" s="124"/>
      <c r="BA3803" s="124"/>
      <c r="BB3803" s="124"/>
    </row>
    <row r="3804" spans="2:54" ht="15" customHeight="1">
      <c r="B3804" s="1155"/>
      <c r="C3804" s="3016" t="s">
        <v>1110</v>
      </c>
      <c r="D3804" s="3016"/>
      <c r="E3804" s="1146" t="s">
        <v>1127</v>
      </c>
      <c r="F3804" s="1106"/>
      <c r="G3804" s="441" t="s">
        <v>93</v>
      </c>
      <c r="H3804" s="441" t="s">
        <v>1103</v>
      </c>
      <c r="I3804" s="441" t="s">
        <v>1128</v>
      </c>
      <c r="J3804" s="441" t="s">
        <v>112</v>
      </c>
      <c r="K3804" s="1111" t="s">
        <v>1110</v>
      </c>
      <c r="L3804" s="441" t="s">
        <v>1120</v>
      </c>
      <c r="M3804" s="441" t="str">
        <f t="shared" si="231"/>
        <v>&lt;INSERT CONNECTION POINT NAME&gt;</v>
      </c>
      <c r="N3804" s="1111" t="s">
        <v>1111</v>
      </c>
      <c r="O3804" s="1112">
        <v>0</v>
      </c>
      <c r="P3804" s="1111"/>
      <c r="Q3804" s="2890"/>
      <c r="R3804" s="2093"/>
      <c r="S3804" s="2883"/>
      <c r="T3804" s="2883"/>
      <c r="U3804" s="2883"/>
      <c r="V3804" s="2883"/>
      <c r="W3804" s="2863"/>
      <c r="X3804" s="2863"/>
      <c r="Y3804" s="2863"/>
      <c r="Z3804" s="2863"/>
      <c r="AA3804" s="2864"/>
      <c r="AC3804" s="124"/>
      <c r="AD3804" s="124"/>
      <c r="AE3804" s="124"/>
      <c r="AF3804" s="124"/>
      <c r="AG3804" s="124"/>
      <c r="AH3804" s="124"/>
      <c r="AI3804" s="124"/>
      <c r="AJ3804" s="124"/>
      <c r="AK3804" s="124"/>
      <c r="AL3804" s="124"/>
      <c r="AM3804" s="124"/>
      <c r="AN3804" s="124"/>
      <c r="AO3804" s="124"/>
      <c r="AP3804" s="124"/>
      <c r="AQ3804" s="124"/>
      <c r="AR3804" s="124"/>
      <c r="AS3804" s="124"/>
      <c r="AT3804" s="124"/>
      <c r="AU3804" s="124"/>
      <c r="AV3804" s="124"/>
      <c r="AW3804" s="124"/>
      <c r="AX3804" s="124"/>
      <c r="AY3804" s="124"/>
      <c r="AZ3804" s="124"/>
      <c r="BA3804" s="124"/>
      <c r="BB3804" s="124"/>
    </row>
    <row r="3805" spans="2:54" ht="15" customHeight="1">
      <c r="B3805" s="1155"/>
      <c r="C3805" s="3017"/>
      <c r="D3805" s="3017"/>
      <c r="E3805" s="1146" t="s">
        <v>1130</v>
      </c>
      <c r="F3805" s="1106"/>
      <c r="G3805" s="441" t="s">
        <v>93</v>
      </c>
      <c r="H3805" s="441" t="s">
        <v>1103</v>
      </c>
      <c r="I3805" s="441" t="s">
        <v>1131</v>
      </c>
      <c r="J3805" s="441" t="s">
        <v>112</v>
      </c>
      <c r="K3805" s="1111" t="s">
        <v>1110</v>
      </c>
      <c r="L3805" s="441" t="s">
        <v>1120</v>
      </c>
      <c r="M3805" s="441" t="str">
        <f t="shared" si="231"/>
        <v>&lt;INSERT CONNECTION POINT NAME&gt;</v>
      </c>
      <c r="N3805" s="1111" t="s">
        <v>1111</v>
      </c>
      <c r="O3805" s="1112">
        <v>0</v>
      </c>
      <c r="P3805" s="1111"/>
      <c r="Q3805" s="2890"/>
      <c r="R3805" s="2093"/>
      <c r="S3805" s="2883"/>
      <c r="T3805" s="2883"/>
      <c r="U3805" s="2883"/>
      <c r="V3805" s="2883"/>
      <c r="W3805" s="2863"/>
      <c r="X3805" s="2863"/>
      <c r="Y3805" s="2863"/>
      <c r="Z3805" s="2863"/>
      <c r="AA3805" s="2864"/>
      <c r="AC3805" s="124"/>
      <c r="AD3805" s="124"/>
      <c r="AE3805" s="124"/>
      <c r="AF3805" s="124"/>
      <c r="AG3805" s="124"/>
      <c r="AH3805" s="124"/>
      <c r="AI3805" s="124"/>
      <c r="AJ3805" s="124"/>
      <c r="AK3805" s="124"/>
      <c r="AL3805" s="124"/>
      <c r="AM3805" s="124"/>
      <c r="AN3805" s="124"/>
      <c r="AO3805" s="124"/>
      <c r="AP3805" s="124"/>
      <c r="AQ3805" s="124"/>
      <c r="AR3805" s="124"/>
      <c r="AS3805" s="124"/>
      <c r="AT3805" s="124"/>
      <c r="AU3805" s="124"/>
      <c r="AV3805" s="124"/>
      <c r="AW3805" s="124"/>
      <c r="AX3805" s="124"/>
      <c r="AY3805" s="124"/>
      <c r="AZ3805" s="124"/>
      <c r="BA3805" s="124"/>
      <c r="BB3805" s="124"/>
    </row>
    <row r="3806" spans="2:54" ht="15" customHeight="1">
      <c r="B3806" s="1155"/>
      <c r="C3806" s="3016" t="s">
        <v>1112</v>
      </c>
      <c r="D3806" s="3016"/>
      <c r="E3806" s="1146" t="s">
        <v>1127</v>
      </c>
      <c r="F3806" s="1106"/>
      <c r="G3806" s="441" t="s">
        <v>93</v>
      </c>
      <c r="H3806" s="441" t="s">
        <v>1103</v>
      </c>
      <c r="I3806" s="441" t="s">
        <v>1128</v>
      </c>
      <c r="J3806" s="441" t="s">
        <v>112</v>
      </c>
      <c r="K3806" s="1111" t="s">
        <v>1112</v>
      </c>
      <c r="L3806" s="441" t="s">
        <v>1120</v>
      </c>
      <c r="M3806" s="441" t="str">
        <f t="shared" si="231"/>
        <v>&lt;INSERT CONNECTION POINT NAME&gt;</v>
      </c>
      <c r="N3806" s="1111" t="s">
        <v>1113</v>
      </c>
      <c r="O3806" s="1111" t="s">
        <v>1113</v>
      </c>
      <c r="P3806" s="1111"/>
      <c r="Q3806" s="2891"/>
      <c r="R3806" s="2866"/>
      <c r="S3806" s="2866"/>
      <c r="T3806" s="2866"/>
      <c r="U3806" s="2866"/>
      <c r="V3806" s="2866"/>
      <c r="W3806" s="2866"/>
      <c r="X3806" s="2866"/>
      <c r="Y3806" s="2866"/>
      <c r="Z3806" s="2866"/>
      <c r="AA3806" s="2099"/>
      <c r="AC3806" s="124"/>
      <c r="AD3806" s="124"/>
      <c r="AE3806" s="124"/>
      <c r="AF3806" s="124"/>
      <c r="AG3806" s="124"/>
      <c r="AH3806" s="124"/>
      <c r="AI3806" s="124"/>
      <c r="AJ3806" s="124"/>
      <c r="AK3806" s="124"/>
      <c r="AL3806" s="124"/>
      <c r="AM3806" s="124"/>
      <c r="AN3806" s="124"/>
      <c r="AO3806" s="124"/>
      <c r="AP3806" s="124"/>
      <c r="AQ3806" s="124"/>
      <c r="AR3806" s="124"/>
      <c r="AS3806" s="124"/>
      <c r="AT3806" s="124"/>
      <c r="AU3806" s="124"/>
      <c r="AV3806" s="124"/>
      <c r="AW3806" s="124"/>
      <c r="AX3806" s="124"/>
      <c r="AY3806" s="124"/>
      <c r="AZ3806" s="124"/>
      <c r="BA3806" s="124"/>
      <c r="BB3806" s="124"/>
    </row>
    <row r="3807" spans="2:54" ht="15" customHeight="1">
      <c r="B3807" s="1155"/>
      <c r="C3807" s="3017"/>
      <c r="D3807" s="3017"/>
      <c r="E3807" s="1146" t="s">
        <v>1130</v>
      </c>
      <c r="F3807" s="1106"/>
      <c r="G3807" s="441" t="s">
        <v>93</v>
      </c>
      <c r="H3807" s="441" t="s">
        <v>1103</v>
      </c>
      <c r="I3807" s="441" t="s">
        <v>1131</v>
      </c>
      <c r="J3807" s="441" t="s">
        <v>112</v>
      </c>
      <c r="K3807" s="1111" t="s">
        <v>1112</v>
      </c>
      <c r="L3807" s="441" t="s">
        <v>1120</v>
      </c>
      <c r="M3807" s="441" t="str">
        <f t="shared" si="231"/>
        <v>&lt;INSERT CONNECTION POINT NAME&gt;</v>
      </c>
      <c r="N3807" s="1111" t="s">
        <v>1113</v>
      </c>
      <c r="O3807" s="1111" t="s">
        <v>1113</v>
      </c>
      <c r="P3807" s="1111"/>
      <c r="Q3807" s="2891"/>
      <c r="R3807" s="2866"/>
      <c r="S3807" s="2866"/>
      <c r="T3807" s="2866"/>
      <c r="U3807" s="2866"/>
      <c r="V3807" s="2866"/>
      <c r="W3807" s="2866"/>
      <c r="X3807" s="2866"/>
      <c r="Y3807" s="2866"/>
      <c r="Z3807" s="2866"/>
      <c r="AA3807" s="2099"/>
      <c r="AC3807" s="124"/>
      <c r="AD3807" s="124"/>
      <c r="AE3807" s="124"/>
      <c r="AF3807" s="124"/>
      <c r="AG3807" s="124"/>
      <c r="AH3807" s="124"/>
      <c r="AI3807" s="124"/>
      <c r="AJ3807" s="124"/>
      <c r="AK3807" s="124"/>
      <c r="AL3807" s="124"/>
      <c r="AM3807" s="124"/>
      <c r="AN3807" s="124"/>
      <c r="AO3807" s="124"/>
      <c r="AP3807" s="124"/>
      <c r="AQ3807" s="124"/>
      <c r="AR3807" s="124"/>
      <c r="AS3807" s="124"/>
      <c r="AT3807" s="124"/>
      <c r="AU3807" s="124"/>
      <c r="AV3807" s="124"/>
      <c r="AW3807" s="124"/>
      <c r="AX3807" s="124"/>
      <c r="AY3807" s="124"/>
      <c r="AZ3807" s="124"/>
      <c r="BA3807" s="124"/>
      <c r="BB3807" s="124"/>
    </row>
    <row r="3808" spans="2:54" ht="15" customHeight="1">
      <c r="B3808" s="1155"/>
      <c r="C3808" s="3016" t="s">
        <v>1134</v>
      </c>
      <c r="D3808" s="3016" t="s">
        <v>833</v>
      </c>
      <c r="E3808" s="1146" t="s">
        <v>1127</v>
      </c>
      <c r="F3808" s="1106"/>
      <c r="G3808" s="441" t="s">
        <v>93</v>
      </c>
      <c r="H3808" s="441" t="s">
        <v>1103</v>
      </c>
      <c r="I3808" s="441" t="s">
        <v>1128</v>
      </c>
      <c r="J3808" s="441" t="s">
        <v>112</v>
      </c>
      <c r="K3808" s="1111" t="s">
        <v>1134</v>
      </c>
      <c r="L3808" s="441" t="s">
        <v>1120</v>
      </c>
      <c r="M3808" s="441" t="str">
        <f t="shared" si="231"/>
        <v>&lt;INSERT CONNECTION POINT NAME&gt;</v>
      </c>
      <c r="N3808" s="1111" t="s">
        <v>1115</v>
      </c>
      <c r="O3808" s="1111" t="s">
        <v>833</v>
      </c>
      <c r="P3808" s="1111"/>
      <c r="Q3808" s="2892"/>
      <c r="R3808" s="2096"/>
      <c r="S3808" s="2870"/>
      <c r="T3808" s="2870"/>
      <c r="U3808" s="2870"/>
      <c r="V3808" s="2870"/>
      <c r="W3808" s="2870"/>
      <c r="X3808" s="2870"/>
      <c r="Y3808" s="2870"/>
      <c r="Z3808" s="2870"/>
      <c r="AA3808" s="2871"/>
      <c r="AC3808" s="124"/>
      <c r="AD3808" s="124"/>
      <c r="AE3808" s="124"/>
      <c r="AF3808" s="124"/>
      <c r="AG3808" s="124"/>
      <c r="AH3808" s="124"/>
      <c r="AI3808" s="124"/>
      <c r="AJ3808" s="124"/>
      <c r="AK3808" s="124"/>
      <c r="AL3808" s="124"/>
      <c r="AM3808" s="124"/>
      <c r="AN3808" s="124"/>
      <c r="AO3808" s="124"/>
      <c r="AP3808" s="124"/>
      <c r="AQ3808" s="124"/>
      <c r="AR3808" s="124"/>
      <c r="AS3808" s="124"/>
      <c r="AT3808" s="124"/>
      <c r="AU3808" s="124"/>
      <c r="AV3808" s="124"/>
      <c r="AW3808" s="124"/>
      <c r="AX3808" s="124"/>
      <c r="AY3808" s="124"/>
      <c r="AZ3808" s="124"/>
      <c r="BA3808" s="124"/>
      <c r="BB3808" s="124"/>
    </row>
    <row r="3809" spans="2:54" ht="15" customHeight="1">
      <c r="B3809" s="1155"/>
      <c r="C3809" s="3017"/>
      <c r="D3809" s="3017"/>
      <c r="E3809" s="1146" t="s">
        <v>1130</v>
      </c>
      <c r="F3809" s="1106"/>
      <c r="G3809" s="441" t="s">
        <v>93</v>
      </c>
      <c r="H3809" s="441" t="s">
        <v>1103</v>
      </c>
      <c r="I3809" s="441" t="s">
        <v>1131</v>
      </c>
      <c r="J3809" s="441" t="s">
        <v>112</v>
      </c>
      <c r="K3809" s="1111" t="s">
        <v>1134</v>
      </c>
      <c r="L3809" s="441" t="s">
        <v>1120</v>
      </c>
      <c r="M3809" s="441" t="str">
        <f t="shared" si="231"/>
        <v>&lt;INSERT CONNECTION POINT NAME&gt;</v>
      </c>
      <c r="N3809" s="1111" t="s">
        <v>1115</v>
      </c>
      <c r="O3809" s="1111" t="s">
        <v>833</v>
      </c>
      <c r="P3809" s="1111"/>
      <c r="Q3809" s="2892"/>
      <c r="R3809" s="2096"/>
      <c r="S3809" s="2870"/>
      <c r="T3809" s="2870"/>
      <c r="U3809" s="2870"/>
      <c r="V3809" s="2870"/>
      <c r="W3809" s="2870"/>
      <c r="X3809" s="2870"/>
      <c r="Y3809" s="2870"/>
      <c r="Z3809" s="2870"/>
      <c r="AA3809" s="2871"/>
      <c r="AC3809" s="124"/>
      <c r="AD3809" s="124"/>
      <c r="AE3809" s="124"/>
      <c r="AF3809" s="124"/>
      <c r="AG3809" s="124"/>
      <c r="AH3809" s="124"/>
      <c r="AI3809" s="124"/>
      <c r="AJ3809" s="124"/>
      <c r="AK3809" s="124"/>
      <c r="AL3809" s="124"/>
      <c r="AM3809" s="124"/>
      <c r="AN3809" s="124"/>
      <c r="AO3809" s="124"/>
      <c r="AP3809" s="124"/>
      <c r="AQ3809" s="124"/>
      <c r="AR3809" s="124"/>
      <c r="AS3809" s="124"/>
      <c r="AT3809" s="124"/>
      <c r="AU3809" s="124"/>
      <c r="AV3809" s="124"/>
      <c r="AW3809" s="124"/>
      <c r="AX3809" s="124"/>
      <c r="AY3809" s="124"/>
      <c r="AZ3809" s="124"/>
      <c r="BA3809" s="124"/>
      <c r="BB3809" s="124"/>
    </row>
    <row r="3810" spans="2:54" ht="15" customHeight="1">
      <c r="B3810" s="1155"/>
      <c r="C3810" s="3016" t="s">
        <v>1135</v>
      </c>
      <c r="D3810" s="3016" t="s">
        <v>833</v>
      </c>
      <c r="E3810" s="1146" t="s">
        <v>1127</v>
      </c>
      <c r="F3810" s="1106"/>
      <c r="G3810" s="441" t="s">
        <v>93</v>
      </c>
      <c r="H3810" s="441" t="s">
        <v>1103</v>
      </c>
      <c r="I3810" s="441" t="s">
        <v>1128</v>
      </c>
      <c r="J3810" s="441" t="s">
        <v>112</v>
      </c>
      <c r="K3810" s="1111" t="s">
        <v>1135</v>
      </c>
      <c r="L3810" s="441" t="s">
        <v>1120</v>
      </c>
      <c r="M3810" s="441" t="str">
        <f t="shared" si="231"/>
        <v>&lt;INSERT CONNECTION POINT NAME&gt;</v>
      </c>
      <c r="N3810" s="1111" t="s">
        <v>1106</v>
      </c>
      <c r="O3810" s="1111" t="s">
        <v>833</v>
      </c>
      <c r="P3810" s="1111"/>
      <c r="Q3810" s="2892"/>
      <c r="R3810" s="2096"/>
      <c r="S3810" s="2870"/>
      <c r="T3810" s="2870"/>
      <c r="U3810" s="2870"/>
      <c r="V3810" s="2870"/>
      <c r="W3810" s="2870"/>
      <c r="X3810" s="2870"/>
      <c r="Y3810" s="2870"/>
      <c r="Z3810" s="2870"/>
      <c r="AA3810" s="2871"/>
      <c r="AC3810" s="124"/>
      <c r="AD3810" s="124"/>
      <c r="AE3810" s="124"/>
      <c r="AF3810" s="124"/>
      <c r="AG3810" s="124"/>
      <c r="AH3810" s="124"/>
      <c r="AI3810" s="124"/>
      <c r="AJ3810" s="124"/>
      <c r="AK3810" s="124"/>
      <c r="AL3810" s="124"/>
      <c r="AM3810" s="124"/>
      <c r="AN3810" s="124"/>
      <c r="AO3810" s="124"/>
      <c r="AP3810" s="124"/>
      <c r="AQ3810" s="124"/>
      <c r="AR3810" s="124"/>
      <c r="AS3810" s="124"/>
      <c r="AT3810" s="124"/>
      <c r="AU3810" s="124"/>
      <c r="AV3810" s="124"/>
      <c r="AW3810" s="124"/>
      <c r="AX3810" s="124"/>
      <c r="AY3810" s="124"/>
      <c r="AZ3810" s="124"/>
      <c r="BA3810" s="124"/>
      <c r="BB3810" s="124"/>
    </row>
    <row r="3811" spans="2:54" ht="15" customHeight="1">
      <c r="B3811" s="1155"/>
      <c r="C3811" s="3017"/>
      <c r="D3811" s="3017"/>
      <c r="E3811" s="1146" t="s">
        <v>1130</v>
      </c>
      <c r="F3811" s="1106"/>
      <c r="G3811" s="441" t="s">
        <v>93</v>
      </c>
      <c r="H3811" s="441" t="s">
        <v>1103</v>
      </c>
      <c r="I3811" s="441" t="s">
        <v>1131</v>
      </c>
      <c r="J3811" s="441" t="s">
        <v>112</v>
      </c>
      <c r="K3811" s="1111" t="s">
        <v>1135</v>
      </c>
      <c r="L3811" s="441" t="s">
        <v>1120</v>
      </c>
      <c r="M3811" s="441" t="str">
        <f t="shared" si="231"/>
        <v>&lt;INSERT CONNECTION POINT NAME&gt;</v>
      </c>
      <c r="N3811" s="1111" t="s">
        <v>1106</v>
      </c>
      <c r="O3811" s="1111" t="s">
        <v>833</v>
      </c>
      <c r="P3811" s="1111"/>
      <c r="Q3811" s="2892"/>
      <c r="R3811" s="2096"/>
      <c r="S3811" s="2870"/>
      <c r="T3811" s="2870"/>
      <c r="U3811" s="2870"/>
      <c r="V3811" s="2870"/>
      <c r="W3811" s="2870"/>
      <c r="X3811" s="2870"/>
      <c r="Y3811" s="2870"/>
      <c r="Z3811" s="2870"/>
      <c r="AA3811" s="2871"/>
      <c r="AC3811" s="124"/>
      <c r="AD3811" s="124"/>
      <c r="AE3811" s="124"/>
      <c r="AF3811" s="124"/>
      <c r="AG3811" s="124"/>
      <c r="AH3811" s="124"/>
      <c r="AI3811" s="124"/>
      <c r="AJ3811" s="124"/>
      <c r="AK3811" s="124"/>
      <c r="AL3811" s="124"/>
      <c r="AM3811" s="124"/>
      <c r="AN3811" s="124"/>
      <c r="AO3811" s="124"/>
      <c r="AP3811" s="124"/>
      <c r="AQ3811" s="124"/>
      <c r="AR3811" s="124"/>
      <c r="AS3811" s="124"/>
      <c r="AT3811" s="124"/>
      <c r="AU3811" s="124"/>
      <c r="AV3811" s="124"/>
      <c r="AW3811" s="124"/>
      <c r="AX3811" s="124"/>
      <c r="AY3811" s="124"/>
      <c r="AZ3811" s="124"/>
      <c r="BA3811" s="124"/>
      <c r="BB3811" s="124"/>
    </row>
    <row r="3812" spans="2:54" ht="15" customHeight="1">
      <c r="B3812" s="1155"/>
      <c r="C3812" s="3016" t="s">
        <v>1135</v>
      </c>
      <c r="D3812" s="3016" t="s">
        <v>842</v>
      </c>
      <c r="E3812" s="1146" t="s">
        <v>1127</v>
      </c>
      <c r="F3812" s="1106"/>
      <c r="G3812" s="441" t="s">
        <v>93</v>
      </c>
      <c r="H3812" s="441" t="s">
        <v>1103</v>
      </c>
      <c r="I3812" s="441" t="s">
        <v>1128</v>
      </c>
      <c r="J3812" s="441" t="s">
        <v>112</v>
      </c>
      <c r="K3812" s="1111" t="s">
        <v>1135</v>
      </c>
      <c r="L3812" s="441" t="s">
        <v>1120</v>
      </c>
      <c r="M3812" s="441" t="str">
        <f t="shared" si="231"/>
        <v>&lt;INSERT CONNECTION POINT NAME&gt;</v>
      </c>
      <c r="N3812" s="1111" t="s">
        <v>1106</v>
      </c>
      <c r="O3812" s="1111" t="s">
        <v>842</v>
      </c>
      <c r="P3812" s="1111"/>
      <c r="Q3812" s="2892"/>
      <c r="R3812" s="2096"/>
      <c r="S3812" s="2870"/>
      <c r="T3812" s="2870"/>
      <c r="U3812" s="2870"/>
      <c r="V3812" s="2870"/>
      <c r="W3812" s="2870"/>
      <c r="X3812" s="2870"/>
      <c r="Y3812" s="2870"/>
      <c r="Z3812" s="2870"/>
      <c r="AA3812" s="2871"/>
      <c r="AC3812" s="124"/>
      <c r="AD3812" s="124"/>
      <c r="AE3812" s="124"/>
      <c r="AF3812" s="124"/>
      <c r="AG3812" s="124"/>
      <c r="AH3812" s="124"/>
      <c r="AI3812" s="124"/>
      <c r="AJ3812" s="124"/>
      <c r="AK3812" s="124"/>
      <c r="AL3812" s="124"/>
      <c r="AM3812" s="124"/>
      <c r="AN3812" s="124"/>
      <c r="AO3812" s="124"/>
      <c r="AP3812" s="124"/>
      <c r="AQ3812" s="124"/>
      <c r="AR3812" s="124"/>
      <c r="AS3812" s="124"/>
      <c r="AT3812" s="124"/>
      <c r="AU3812" s="124"/>
      <c r="AV3812" s="124"/>
      <c r="AW3812" s="124"/>
      <c r="AX3812" s="124"/>
      <c r="AY3812" s="124"/>
      <c r="AZ3812" s="124"/>
      <c r="BA3812" s="124"/>
      <c r="BB3812" s="124"/>
    </row>
    <row r="3813" spans="2:54" ht="15" customHeight="1">
      <c r="B3813" s="1155"/>
      <c r="C3813" s="3017"/>
      <c r="D3813" s="3017"/>
      <c r="E3813" s="1146" t="s">
        <v>1130</v>
      </c>
      <c r="F3813" s="1106"/>
      <c r="G3813" s="441" t="s">
        <v>93</v>
      </c>
      <c r="H3813" s="441" t="s">
        <v>1103</v>
      </c>
      <c r="I3813" s="441" t="s">
        <v>1131</v>
      </c>
      <c r="J3813" s="441" t="s">
        <v>112</v>
      </c>
      <c r="K3813" s="1111" t="s">
        <v>1135</v>
      </c>
      <c r="L3813" s="441" t="s">
        <v>1120</v>
      </c>
      <c r="M3813" s="441" t="str">
        <f t="shared" si="231"/>
        <v>&lt;INSERT CONNECTION POINT NAME&gt;</v>
      </c>
      <c r="N3813" s="1111" t="s">
        <v>1106</v>
      </c>
      <c r="O3813" s="1111" t="s">
        <v>842</v>
      </c>
      <c r="P3813" s="1111"/>
      <c r="Q3813" s="2892"/>
      <c r="R3813" s="2096"/>
      <c r="S3813" s="2870"/>
      <c r="T3813" s="2870"/>
      <c r="U3813" s="2870"/>
      <c r="V3813" s="2870"/>
      <c r="W3813" s="2870"/>
      <c r="X3813" s="2870"/>
      <c r="Y3813" s="2870"/>
      <c r="Z3813" s="2870"/>
      <c r="AA3813" s="2871"/>
      <c r="AC3813" s="124"/>
      <c r="AD3813" s="124"/>
      <c r="AE3813" s="124"/>
      <c r="AF3813" s="124"/>
      <c r="AG3813" s="124"/>
      <c r="AH3813" s="124"/>
      <c r="AI3813" s="124"/>
      <c r="AJ3813" s="124"/>
      <c r="AK3813" s="124"/>
      <c r="AL3813" s="124"/>
      <c r="AM3813" s="124"/>
      <c r="AN3813" s="124"/>
      <c r="AO3813" s="124"/>
      <c r="AP3813" s="124"/>
      <c r="AQ3813" s="124"/>
      <c r="AR3813" s="124"/>
      <c r="AS3813" s="124"/>
      <c r="AT3813" s="124"/>
      <c r="AU3813" s="124"/>
      <c r="AV3813" s="124"/>
      <c r="AW3813" s="124"/>
      <c r="AX3813" s="124"/>
      <c r="AY3813" s="124"/>
      <c r="AZ3813" s="124"/>
      <c r="BA3813" s="124"/>
      <c r="BB3813" s="124"/>
    </row>
    <row r="3814" spans="2:54" ht="15" customHeight="1">
      <c r="B3814" s="1155"/>
      <c r="C3814" s="3016" t="s">
        <v>1136</v>
      </c>
      <c r="D3814" s="3016" t="s">
        <v>833</v>
      </c>
      <c r="E3814" s="1146" t="s">
        <v>1127</v>
      </c>
      <c r="F3814" s="1106"/>
      <c r="G3814" s="441" t="s">
        <v>93</v>
      </c>
      <c r="H3814" s="441" t="s">
        <v>1103</v>
      </c>
      <c r="I3814" s="441" t="s">
        <v>1128</v>
      </c>
      <c r="J3814" s="441" t="s">
        <v>112</v>
      </c>
      <c r="K3814" s="1111" t="s">
        <v>1136</v>
      </c>
      <c r="L3814" s="441" t="s">
        <v>1120</v>
      </c>
      <c r="M3814" s="441" t="str">
        <f t="shared" si="231"/>
        <v>&lt;INSERT CONNECTION POINT NAME&gt;</v>
      </c>
      <c r="N3814" s="1111" t="s">
        <v>1106</v>
      </c>
      <c r="O3814" s="1111" t="s">
        <v>833</v>
      </c>
      <c r="P3814" s="1111"/>
      <c r="Q3814" s="2892"/>
      <c r="R3814" s="2096"/>
      <c r="S3814" s="2870"/>
      <c r="T3814" s="2870"/>
      <c r="U3814" s="2870"/>
      <c r="V3814" s="2870"/>
      <c r="W3814" s="2870"/>
      <c r="X3814" s="2870"/>
      <c r="Y3814" s="2870"/>
      <c r="Z3814" s="2870"/>
      <c r="AA3814" s="2871"/>
      <c r="AC3814" s="124"/>
      <c r="AD3814" s="124"/>
      <c r="AE3814" s="124"/>
      <c r="AF3814" s="124"/>
      <c r="AG3814" s="124"/>
      <c r="AH3814" s="124"/>
      <c r="AI3814" s="124"/>
      <c r="AJ3814" s="124"/>
      <c r="AK3814" s="124"/>
      <c r="AL3814" s="124"/>
      <c r="AM3814" s="124"/>
      <c r="AN3814" s="124"/>
      <c r="AO3814" s="124"/>
      <c r="AP3814" s="124"/>
      <c r="AQ3814" s="124"/>
      <c r="AR3814" s="124"/>
      <c r="AS3814" s="124"/>
      <c r="AT3814" s="124"/>
      <c r="AU3814" s="124"/>
      <c r="AV3814" s="124"/>
      <c r="AW3814" s="124"/>
      <c r="AX3814" s="124"/>
      <c r="AY3814" s="124"/>
      <c r="AZ3814" s="124"/>
      <c r="BA3814" s="124"/>
      <c r="BB3814" s="124"/>
    </row>
    <row r="3815" spans="2:54" ht="15" customHeight="1">
      <c r="B3815" s="1155"/>
      <c r="C3815" s="3017"/>
      <c r="D3815" s="3017"/>
      <c r="E3815" s="1146" t="s">
        <v>1130</v>
      </c>
      <c r="F3815" s="1106"/>
      <c r="G3815" s="441" t="s">
        <v>93</v>
      </c>
      <c r="H3815" s="441" t="s">
        <v>1103</v>
      </c>
      <c r="I3815" s="441" t="s">
        <v>1131</v>
      </c>
      <c r="J3815" s="441" t="s">
        <v>112</v>
      </c>
      <c r="K3815" s="1111" t="s">
        <v>1136</v>
      </c>
      <c r="L3815" s="441" t="s">
        <v>1120</v>
      </c>
      <c r="M3815" s="441" t="str">
        <f t="shared" si="231"/>
        <v>&lt;INSERT CONNECTION POINT NAME&gt;</v>
      </c>
      <c r="N3815" s="1111" t="s">
        <v>1106</v>
      </c>
      <c r="O3815" s="1111" t="s">
        <v>833</v>
      </c>
      <c r="P3815" s="1111"/>
      <c r="Q3815" s="2100"/>
      <c r="R3815" s="2101"/>
      <c r="S3815" s="2102"/>
      <c r="T3815" s="2102"/>
      <c r="U3815" s="2102"/>
      <c r="V3815" s="2102"/>
      <c r="W3815" s="2102"/>
      <c r="X3815" s="2102"/>
      <c r="Y3815" s="2102"/>
      <c r="Z3815" s="2102"/>
      <c r="AA3815" s="2103"/>
      <c r="AC3815" s="124"/>
      <c r="AD3815" s="124"/>
      <c r="AE3815" s="124"/>
      <c r="AF3815" s="124"/>
      <c r="AG3815" s="124"/>
      <c r="AH3815" s="124"/>
      <c r="AI3815" s="124"/>
      <c r="AJ3815" s="124"/>
      <c r="AK3815" s="124"/>
      <c r="AL3815" s="124"/>
      <c r="AM3815" s="124"/>
      <c r="AN3815" s="124"/>
      <c r="AO3815" s="124"/>
      <c r="AP3815" s="124"/>
      <c r="AQ3815" s="124"/>
      <c r="AR3815" s="124"/>
      <c r="AS3815" s="124"/>
      <c r="AT3815" s="124"/>
      <c r="AU3815" s="124"/>
      <c r="AV3815" s="124"/>
      <c r="AW3815" s="124"/>
      <c r="AX3815" s="124"/>
      <c r="AY3815" s="124"/>
      <c r="AZ3815" s="124"/>
      <c r="BA3815" s="124"/>
      <c r="BB3815" s="124"/>
    </row>
    <row r="3816" spans="2:54" ht="15" customHeight="1">
      <c r="B3816" s="1155"/>
      <c r="C3816" s="3016" t="s">
        <v>1136</v>
      </c>
      <c r="D3816" s="3016" t="s">
        <v>842</v>
      </c>
      <c r="E3816" s="1146" t="s">
        <v>1127</v>
      </c>
      <c r="F3816" s="1106"/>
      <c r="G3816" s="441" t="s">
        <v>93</v>
      </c>
      <c r="H3816" s="441" t="s">
        <v>1103</v>
      </c>
      <c r="I3816" s="441" t="s">
        <v>1128</v>
      </c>
      <c r="J3816" s="441" t="s">
        <v>112</v>
      </c>
      <c r="K3816" s="1111" t="s">
        <v>1136</v>
      </c>
      <c r="L3816" s="441" t="s">
        <v>1120</v>
      </c>
      <c r="M3816" s="441" t="str">
        <f t="shared" si="231"/>
        <v>&lt;INSERT CONNECTION POINT NAME&gt;</v>
      </c>
      <c r="N3816" s="1111" t="s">
        <v>1106</v>
      </c>
      <c r="O3816" s="1111" t="s">
        <v>842</v>
      </c>
      <c r="P3816" s="1111"/>
      <c r="Q3816" s="2100"/>
      <c r="R3816" s="2101"/>
      <c r="S3816" s="2102"/>
      <c r="T3816" s="2102"/>
      <c r="U3816" s="2102"/>
      <c r="V3816" s="2102"/>
      <c r="W3816" s="2102"/>
      <c r="X3816" s="2102"/>
      <c r="Y3816" s="2102"/>
      <c r="Z3816" s="2102"/>
      <c r="AA3816" s="2103"/>
      <c r="AC3816" s="124"/>
      <c r="AD3816" s="124"/>
      <c r="AE3816" s="124"/>
      <c r="AF3816" s="124"/>
      <c r="AG3816" s="124"/>
      <c r="AH3816" s="124"/>
      <c r="AI3816" s="124"/>
      <c r="AJ3816" s="124"/>
      <c r="AK3816" s="124"/>
      <c r="AL3816" s="124"/>
      <c r="AM3816" s="124"/>
      <c r="AN3816" s="124"/>
      <c r="AO3816" s="124"/>
      <c r="AP3816" s="124"/>
      <c r="AQ3816" s="124"/>
      <c r="AR3816" s="124"/>
      <c r="AS3816" s="124"/>
      <c r="AT3816" s="124"/>
      <c r="AU3816" s="124"/>
      <c r="AV3816" s="124"/>
      <c r="AW3816" s="124"/>
      <c r="AX3816" s="124"/>
      <c r="AY3816" s="124"/>
      <c r="AZ3816" s="124"/>
      <c r="BA3816" s="124"/>
      <c r="BB3816" s="124"/>
    </row>
    <row r="3817" spans="2:54" ht="15" customHeight="1" thickBot="1">
      <c r="B3817" s="2872"/>
      <c r="C3817" s="3018"/>
      <c r="D3817" s="3018"/>
      <c r="E3817" s="2873" t="s">
        <v>1130</v>
      </c>
      <c r="F3817" s="1106"/>
      <c r="G3817" s="441" t="s">
        <v>93</v>
      </c>
      <c r="H3817" s="441" t="s">
        <v>1103</v>
      </c>
      <c r="I3817" s="441" t="s">
        <v>1131</v>
      </c>
      <c r="J3817" s="441" t="s">
        <v>112</v>
      </c>
      <c r="K3817" s="1111" t="s">
        <v>1136</v>
      </c>
      <c r="L3817" s="441" t="s">
        <v>1120</v>
      </c>
      <c r="M3817" s="441" t="str">
        <f t="shared" si="231"/>
        <v>&lt;INSERT CONNECTION POINT NAME&gt;</v>
      </c>
      <c r="N3817" s="1111" t="s">
        <v>1106</v>
      </c>
      <c r="O3817" s="1111" t="s">
        <v>842</v>
      </c>
      <c r="P3817" s="1111"/>
      <c r="Q3817" s="2893"/>
      <c r="R3817" s="2894"/>
      <c r="S3817" s="2877"/>
      <c r="T3817" s="2877"/>
      <c r="U3817" s="2877"/>
      <c r="V3817" s="2877"/>
      <c r="W3817" s="2877"/>
      <c r="X3817" s="2877"/>
      <c r="Y3817" s="2877"/>
      <c r="Z3817" s="2877"/>
      <c r="AA3817" s="2878"/>
      <c r="AC3817" s="124"/>
      <c r="AD3817" s="124"/>
      <c r="AE3817" s="124"/>
      <c r="AF3817" s="124"/>
      <c r="AG3817" s="124"/>
      <c r="AH3817" s="124"/>
      <c r="AI3817" s="124"/>
      <c r="AJ3817" s="124"/>
      <c r="AK3817" s="124"/>
      <c r="AL3817" s="124"/>
      <c r="AM3817" s="124"/>
      <c r="AN3817" s="124"/>
      <c r="AO3817" s="124"/>
      <c r="AP3817" s="124"/>
      <c r="AQ3817" s="124"/>
      <c r="AR3817" s="124"/>
      <c r="AS3817" s="124"/>
      <c r="AT3817" s="124"/>
      <c r="AU3817" s="124"/>
      <c r="AV3817" s="124"/>
      <c r="AW3817" s="124"/>
      <c r="AX3817" s="124"/>
      <c r="AY3817" s="124"/>
      <c r="AZ3817" s="124"/>
      <c r="BA3817" s="124"/>
      <c r="BB3817" s="124"/>
    </row>
    <row r="3818" spans="2:54" ht="15" customHeight="1">
      <c r="B3818" s="1145" t="s">
        <v>1125</v>
      </c>
      <c r="C3818" s="3019" t="s">
        <v>1126</v>
      </c>
      <c r="D3818" s="3019" t="s">
        <v>842</v>
      </c>
      <c r="E3818" s="1146" t="s">
        <v>1127</v>
      </c>
      <c r="F3818" s="1106"/>
      <c r="G3818" s="441" t="s">
        <v>93</v>
      </c>
      <c r="H3818" s="441" t="s">
        <v>1103</v>
      </c>
      <c r="I3818" s="441" t="s">
        <v>1128</v>
      </c>
      <c r="J3818" s="441" t="s">
        <v>112</v>
      </c>
      <c r="K3818" s="441" t="s">
        <v>1126</v>
      </c>
      <c r="L3818" s="441" t="s">
        <v>1120</v>
      </c>
      <c r="M3818" s="441" t="str">
        <f t="shared" ref="M3818" si="233">B3818</f>
        <v>&lt;INSERT CONNECTION POINT NAME&gt;</v>
      </c>
      <c r="N3818" s="441" t="s">
        <v>1129</v>
      </c>
      <c r="O3818" s="441" t="s">
        <v>842</v>
      </c>
      <c r="P3818" s="1111"/>
      <c r="Q3818" s="1147"/>
      <c r="R3818" s="1148"/>
      <c r="S3818" s="1149"/>
      <c r="T3818" s="1149"/>
      <c r="U3818" s="1149"/>
      <c r="V3818" s="1149"/>
      <c r="W3818" s="1149"/>
      <c r="X3818" s="1149"/>
      <c r="Y3818" s="1149"/>
      <c r="Z3818" s="1149"/>
      <c r="AA3818" s="1150"/>
      <c r="AC3818" s="124"/>
      <c r="AD3818" s="124"/>
      <c r="AE3818" s="124"/>
      <c r="AF3818" s="124"/>
      <c r="AG3818" s="124"/>
      <c r="AH3818" s="124"/>
      <c r="AI3818" s="124"/>
      <c r="AJ3818" s="124"/>
      <c r="AK3818" s="124"/>
      <c r="AL3818" s="124"/>
      <c r="AM3818" s="124"/>
      <c r="AN3818" s="124"/>
      <c r="AO3818" s="124"/>
      <c r="AP3818" s="124"/>
      <c r="AQ3818" s="124"/>
      <c r="AR3818" s="124"/>
      <c r="AS3818" s="124"/>
      <c r="AT3818" s="124"/>
      <c r="AU3818" s="124"/>
      <c r="AV3818" s="124"/>
      <c r="AW3818" s="124"/>
      <c r="AX3818" s="124"/>
      <c r="AY3818" s="124"/>
      <c r="AZ3818" s="124"/>
      <c r="BA3818" s="124"/>
      <c r="BB3818" s="124"/>
    </row>
    <row r="3819" spans="2:54" ht="15" customHeight="1">
      <c r="B3819" s="1155"/>
      <c r="C3819" s="3017"/>
      <c r="D3819" s="3017"/>
      <c r="E3819" s="1146" t="s">
        <v>1130</v>
      </c>
      <c r="F3819" s="1106"/>
      <c r="G3819" s="441" t="s">
        <v>93</v>
      </c>
      <c r="H3819" s="441" t="s">
        <v>1103</v>
      </c>
      <c r="I3819" s="441" t="s">
        <v>1131</v>
      </c>
      <c r="J3819" s="441" t="s">
        <v>112</v>
      </c>
      <c r="K3819" s="441" t="s">
        <v>1126</v>
      </c>
      <c r="L3819" s="441" t="s">
        <v>1120</v>
      </c>
      <c r="M3819" s="441" t="str">
        <f t="shared" si="231"/>
        <v>&lt;INSERT CONNECTION POINT NAME&gt;</v>
      </c>
      <c r="N3819" s="441" t="s">
        <v>1129</v>
      </c>
      <c r="O3819" s="441" t="s">
        <v>842</v>
      </c>
      <c r="P3819" s="1111"/>
      <c r="Q3819" s="1156"/>
      <c r="R3819" s="1157"/>
      <c r="S3819" s="1158"/>
      <c r="T3819" s="1158"/>
      <c r="U3819" s="1158"/>
      <c r="V3819" s="1158"/>
      <c r="W3819" s="1158"/>
      <c r="X3819" s="1158"/>
      <c r="Y3819" s="1158"/>
      <c r="Z3819" s="1158"/>
      <c r="AA3819" s="1159"/>
      <c r="AC3819" s="124"/>
      <c r="AD3819" s="124"/>
      <c r="AE3819" s="124"/>
      <c r="AF3819" s="124"/>
      <c r="AG3819" s="124"/>
      <c r="AH3819" s="124"/>
      <c r="AI3819" s="124"/>
      <c r="AJ3819" s="124"/>
      <c r="AK3819" s="124"/>
      <c r="AL3819" s="124"/>
      <c r="AM3819" s="124"/>
      <c r="AN3819" s="124"/>
      <c r="AO3819" s="124"/>
      <c r="AP3819" s="124"/>
      <c r="AQ3819" s="124"/>
      <c r="AR3819" s="124"/>
      <c r="AS3819" s="124"/>
      <c r="AT3819" s="124"/>
      <c r="AU3819" s="124"/>
      <c r="AV3819" s="124"/>
      <c r="AW3819" s="124"/>
      <c r="AX3819" s="124"/>
      <c r="AY3819" s="124"/>
      <c r="AZ3819" s="124"/>
      <c r="BA3819" s="124"/>
      <c r="BB3819" s="124"/>
    </row>
    <row r="3820" spans="2:54" ht="15" customHeight="1">
      <c r="B3820" s="1155"/>
      <c r="C3820" s="3016" t="s">
        <v>1132</v>
      </c>
      <c r="D3820" s="3016" t="s">
        <v>833</v>
      </c>
      <c r="E3820" s="1146" t="s">
        <v>1127</v>
      </c>
      <c r="F3820" s="1106"/>
      <c r="G3820" s="441" t="s">
        <v>93</v>
      </c>
      <c r="H3820" s="441" t="s">
        <v>1103</v>
      </c>
      <c r="I3820" s="441" t="s">
        <v>1128</v>
      </c>
      <c r="J3820" s="441" t="s">
        <v>112</v>
      </c>
      <c r="K3820" s="1111" t="s">
        <v>1132</v>
      </c>
      <c r="L3820" s="441" t="s">
        <v>1120</v>
      </c>
      <c r="M3820" s="441" t="str">
        <f t="shared" si="231"/>
        <v>&lt;INSERT CONNECTION POINT NAME&gt;</v>
      </c>
      <c r="N3820" s="1111" t="s">
        <v>1106</v>
      </c>
      <c r="O3820" s="1111" t="s">
        <v>833</v>
      </c>
      <c r="P3820" s="1111"/>
      <c r="Q3820" s="2850"/>
      <c r="R3820" s="2097"/>
      <c r="S3820" s="2851"/>
      <c r="T3820" s="2851"/>
      <c r="U3820" s="2851"/>
      <c r="V3820" s="2851"/>
      <c r="W3820" s="2852"/>
      <c r="X3820" s="2852"/>
      <c r="Y3820" s="2852"/>
      <c r="Z3820" s="2852"/>
      <c r="AA3820" s="2853"/>
      <c r="AC3820" s="124"/>
      <c r="AD3820" s="124"/>
      <c r="AE3820" s="124"/>
      <c r="AF3820" s="124"/>
      <c r="AG3820" s="124"/>
      <c r="AH3820" s="124"/>
      <c r="AI3820" s="124"/>
      <c r="AJ3820" s="124"/>
      <c r="AK3820" s="124"/>
      <c r="AL3820" s="124"/>
      <c r="AM3820" s="124"/>
      <c r="AN3820" s="124"/>
      <c r="AO3820" s="124"/>
      <c r="AP3820" s="124"/>
      <c r="AQ3820" s="124"/>
      <c r="AR3820" s="124"/>
      <c r="AS3820" s="124"/>
      <c r="AT3820" s="124"/>
      <c r="AU3820" s="124"/>
      <c r="AV3820" s="124"/>
      <c r="AW3820" s="124"/>
      <c r="AX3820" s="124"/>
      <c r="AY3820" s="124"/>
      <c r="AZ3820" s="124"/>
      <c r="BA3820" s="124"/>
      <c r="BB3820" s="124"/>
    </row>
    <row r="3821" spans="2:54" ht="15" customHeight="1">
      <c r="B3821" s="1155"/>
      <c r="C3821" s="3017"/>
      <c r="D3821" s="3017"/>
      <c r="E3821" s="1146" t="s">
        <v>1130</v>
      </c>
      <c r="F3821" s="1106"/>
      <c r="G3821" s="441" t="s">
        <v>93</v>
      </c>
      <c r="H3821" s="441" t="s">
        <v>1103</v>
      </c>
      <c r="I3821" s="441" t="s">
        <v>1131</v>
      </c>
      <c r="J3821" s="441" t="s">
        <v>112</v>
      </c>
      <c r="K3821" s="1111" t="s">
        <v>1132</v>
      </c>
      <c r="L3821" s="441" t="s">
        <v>1120</v>
      </c>
      <c r="M3821" s="441" t="str">
        <f t="shared" si="231"/>
        <v>&lt;INSERT CONNECTION POINT NAME&gt;</v>
      </c>
      <c r="N3821" s="1111" t="s">
        <v>1106</v>
      </c>
      <c r="O3821" s="1111" t="s">
        <v>833</v>
      </c>
      <c r="P3821" s="1111"/>
      <c r="Q3821" s="2850"/>
      <c r="R3821" s="2097"/>
      <c r="S3821" s="2851"/>
      <c r="T3821" s="2851"/>
      <c r="U3821" s="2851"/>
      <c r="V3821" s="2851"/>
      <c r="W3821" s="2852"/>
      <c r="X3821" s="2852"/>
      <c r="Y3821" s="2852"/>
      <c r="Z3821" s="2852"/>
      <c r="AA3821" s="2853"/>
      <c r="AC3821" s="124"/>
      <c r="AD3821" s="124"/>
      <c r="AE3821" s="124"/>
      <c r="AF3821" s="124"/>
      <c r="AG3821" s="124"/>
      <c r="AH3821" s="124"/>
      <c r="AI3821" s="124"/>
      <c r="AJ3821" s="124"/>
      <c r="AK3821" s="124"/>
      <c r="AL3821" s="124"/>
      <c r="AM3821" s="124"/>
      <c r="AN3821" s="124"/>
      <c r="AO3821" s="124"/>
      <c r="AP3821" s="124"/>
      <c r="AQ3821" s="124"/>
      <c r="AR3821" s="124"/>
      <c r="AS3821" s="124"/>
      <c r="AT3821" s="124"/>
      <c r="AU3821" s="124"/>
      <c r="AV3821" s="124"/>
      <c r="AW3821" s="124"/>
      <c r="AX3821" s="124"/>
      <c r="AY3821" s="124"/>
      <c r="AZ3821" s="124"/>
      <c r="BA3821" s="124"/>
      <c r="BB3821" s="124"/>
    </row>
    <row r="3822" spans="2:54" ht="15" customHeight="1">
      <c r="B3822" s="1155"/>
      <c r="C3822" s="3016" t="s">
        <v>1132</v>
      </c>
      <c r="D3822" s="3016" t="s">
        <v>842</v>
      </c>
      <c r="E3822" s="1146" t="s">
        <v>1127</v>
      </c>
      <c r="F3822" s="1106"/>
      <c r="G3822" s="441" t="s">
        <v>93</v>
      </c>
      <c r="H3822" s="441" t="s">
        <v>1103</v>
      </c>
      <c r="I3822" s="441" t="s">
        <v>1128</v>
      </c>
      <c r="J3822" s="441" t="s">
        <v>112</v>
      </c>
      <c r="K3822" s="1111" t="s">
        <v>1132</v>
      </c>
      <c r="L3822" s="441" t="s">
        <v>1120</v>
      </c>
      <c r="M3822" s="441" t="str">
        <f t="shared" si="231"/>
        <v>&lt;INSERT CONNECTION POINT NAME&gt;</v>
      </c>
      <c r="N3822" s="1111" t="s">
        <v>1106</v>
      </c>
      <c r="O3822" s="1112" t="s">
        <v>842</v>
      </c>
      <c r="P3822" s="1111"/>
      <c r="Q3822" s="2850"/>
      <c r="R3822" s="2097"/>
      <c r="S3822" s="2851"/>
      <c r="T3822" s="2851"/>
      <c r="U3822" s="2851"/>
      <c r="V3822" s="2851"/>
      <c r="W3822" s="2852"/>
      <c r="X3822" s="2852"/>
      <c r="Y3822" s="2852"/>
      <c r="Z3822" s="2852"/>
      <c r="AA3822" s="2853"/>
      <c r="AC3822" s="124"/>
      <c r="AD3822" s="124"/>
      <c r="AE3822" s="124"/>
      <c r="AF3822" s="124"/>
      <c r="AG3822" s="124"/>
      <c r="AH3822" s="124"/>
      <c r="AI3822" s="124"/>
      <c r="AJ3822" s="124"/>
      <c r="AK3822" s="124"/>
      <c r="AL3822" s="124"/>
      <c r="AM3822" s="124"/>
      <c r="AN3822" s="124"/>
      <c r="AO3822" s="124"/>
      <c r="AP3822" s="124"/>
      <c r="AQ3822" s="124"/>
      <c r="AR3822" s="124"/>
      <c r="AS3822" s="124"/>
      <c r="AT3822" s="124"/>
      <c r="AU3822" s="124"/>
      <c r="AV3822" s="124"/>
      <c r="AW3822" s="124"/>
      <c r="AX3822" s="124"/>
      <c r="AY3822" s="124"/>
      <c r="AZ3822" s="124"/>
      <c r="BA3822" s="124"/>
      <c r="BB3822" s="124"/>
    </row>
    <row r="3823" spans="2:54" ht="15" customHeight="1">
      <c r="B3823" s="1155"/>
      <c r="C3823" s="3017"/>
      <c r="D3823" s="3017"/>
      <c r="E3823" s="1146" t="s">
        <v>1130</v>
      </c>
      <c r="F3823" s="1106"/>
      <c r="G3823" s="441" t="s">
        <v>93</v>
      </c>
      <c r="H3823" s="441" t="s">
        <v>1103</v>
      </c>
      <c r="I3823" s="441" t="s">
        <v>1131</v>
      </c>
      <c r="J3823" s="441" t="s">
        <v>112</v>
      </c>
      <c r="K3823" s="1111" t="s">
        <v>1132</v>
      </c>
      <c r="L3823" s="441" t="s">
        <v>1120</v>
      </c>
      <c r="M3823" s="441" t="str">
        <f t="shared" si="231"/>
        <v>&lt;INSERT CONNECTION POINT NAME&gt;</v>
      </c>
      <c r="N3823" s="1111" t="s">
        <v>1106</v>
      </c>
      <c r="O3823" s="1112" t="s">
        <v>842</v>
      </c>
      <c r="P3823" s="1111"/>
      <c r="Q3823" s="2850"/>
      <c r="R3823" s="2097"/>
      <c r="S3823" s="2851"/>
      <c r="T3823" s="2851"/>
      <c r="U3823" s="2851"/>
      <c r="V3823" s="2851"/>
      <c r="W3823" s="2852"/>
      <c r="X3823" s="2852"/>
      <c r="Y3823" s="2852"/>
      <c r="Z3823" s="2852"/>
      <c r="AA3823" s="2853"/>
      <c r="AC3823" s="124"/>
      <c r="AD3823" s="124"/>
      <c r="AE3823" s="124"/>
      <c r="AF3823" s="124"/>
      <c r="AG3823" s="124"/>
      <c r="AH3823" s="124"/>
      <c r="AI3823" s="124"/>
      <c r="AJ3823" s="124"/>
      <c r="AK3823" s="124"/>
      <c r="AL3823" s="124"/>
      <c r="AM3823" s="124"/>
      <c r="AN3823" s="124"/>
      <c r="AO3823" s="124"/>
      <c r="AP3823" s="124"/>
      <c r="AQ3823" s="124"/>
      <c r="AR3823" s="124"/>
      <c r="AS3823" s="124"/>
      <c r="AT3823" s="124"/>
      <c r="AU3823" s="124"/>
      <c r="AV3823" s="124"/>
      <c r="AW3823" s="124"/>
      <c r="AX3823" s="124"/>
      <c r="AY3823" s="124"/>
      <c r="AZ3823" s="124"/>
      <c r="BA3823" s="124"/>
      <c r="BB3823" s="124"/>
    </row>
    <row r="3824" spans="2:54" ht="15" customHeight="1">
      <c r="B3824" s="1155"/>
      <c r="C3824" s="3016" t="s">
        <v>1133</v>
      </c>
      <c r="D3824" s="3016"/>
      <c r="E3824" s="1146" t="s">
        <v>1127</v>
      </c>
      <c r="F3824" s="1106"/>
      <c r="G3824" s="441" t="s">
        <v>93</v>
      </c>
      <c r="H3824" s="441" t="s">
        <v>1103</v>
      </c>
      <c r="I3824" s="441" t="s">
        <v>1128</v>
      </c>
      <c r="J3824" s="441" t="s">
        <v>112</v>
      </c>
      <c r="K3824" s="1111" t="s">
        <v>1133</v>
      </c>
      <c r="L3824" s="441" t="s">
        <v>1120</v>
      </c>
      <c r="M3824" s="441" t="str">
        <f t="shared" si="231"/>
        <v>&lt;INSERT CONNECTION POINT NAME&gt;</v>
      </c>
      <c r="N3824" s="1111" t="s">
        <v>1108</v>
      </c>
      <c r="O3824" s="1111" t="s">
        <v>1109</v>
      </c>
      <c r="P3824" s="1111"/>
      <c r="Q3824" s="2856"/>
      <c r="R3824" s="2098"/>
      <c r="S3824" s="2858"/>
      <c r="T3824" s="2858"/>
      <c r="U3824" s="2858"/>
      <c r="V3824" s="2858"/>
      <c r="W3824" s="2859"/>
      <c r="X3824" s="2859"/>
      <c r="Y3824" s="2859"/>
      <c r="Z3824" s="2859"/>
      <c r="AA3824" s="2860"/>
      <c r="AC3824" s="124"/>
      <c r="AD3824" s="124"/>
      <c r="AE3824" s="124"/>
      <c r="AF3824" s="124"/>
      <c r="AG3824" s="124"/>
      <c r="AH3824" s="124"/>
      <c r="AI3824" s="124"/>
      <c r="AJ3824" s="124"/>
      <c r="AK3824" s="124"/>
      <c r="AL3824" s="124"/>
      <c r="AM3824" s="124"/>
      <c r="AN3824" s="124"/>
      <c r="AO3824" s="124"/>
      <c r="AP3824" s="124"/>
      <c r="AQ3824" s="124"/>
      <c r="AR3824" s="124"/>
      <c r="AS3824" s="124"/>
      <c r="AT3824" s="124"/>
      <c r="AU3824" s="124"/>
      <c r="AV3824" s="124"/>
      <c r="AW3824" s="124"/>
      <c r="AX3824" s="124"/>
      <c r="AY3824" s="124"/>
      <c r="AZ3824" s="124"/>
      <c r="BA3824" s="124"/>
      <c r="BB3824" s="124"/>
    </row>
    <row r="3825" spans="2:54" ht="15" customHeight="1">
      <c r="B3825" s="1155"/>
      <c r="C3825" s="3017"/>
      <c r="D3825" s="3017"/>
      <c r="E3825" s="1146" t="s">
        <v>1130</v>
      </c>
      <c r="F3825" s="1106"/>
      <c r="G3825" s="441" t="s">
        <v>93</v>
      </c>
      <c r="H3825" s="441" t="s">
        <v>1103</v>
      </c>
      <c r="I3825" s="441" t="s">
        <v>1131</v>
      </c>
      <c r="J3825" s="441" t="s">
        <v>112</v>
      </c>
      <c r="K3825" s="1111" t="s">
        <v>1133</v>
      </c>
      <c r="L3825" s="441" t="s">
        <v>1120</v>
      </c>
      <c r="M3825" s="441" t="str">
        <f t="shared" si="231"/>
        <v>&lt;INSERT CONNECTION POINT NAME&gt;</v>
      </c>
      <c r="N3825" s="1111" t="s">
        <v>1108</v>
      </c>
      <c r="O3825" s="1111" t="s">
        <v>1109</v>
      </c>
      <c r="P3825" s="1111"/>
      <c r="Q3825" s="2856"/>
      <c r="R3825" s="2098"/>
      <c r="S3825" s="2858"/>
      <c r="T3825" s="2858"/>
      <c r="U3825" s="2858"/>
      <c r="V3825" s="2858"/>
      <c r="W3825" s="2859"/>
      <c r="X3825" s="2859"/>
      <c r="Y3825" s="2859"/>
      <c r="Z3825" s="2859"/>
      <c r="AA3825" s="2860"/>
      <c r="AC3825" s="124"/>
      <c r="AD3825" s="124"/>
      <c r="AE3825" s="124"/>
      <c r="AF3825" s="124"/>
      <c r="AG3825" s="124"/>
      <c r="AH3825" s="124"/>
      <c r="AI3825" s="124"/>
      <c r="AJ3825" s="124"/>
      <c r="AK3825" s="124"/>
      <c r="AL3825" s="124"/>
      <c r="AM3825" s="124"/>
      <c r="AN3825" s="124"/>
      <c r="AO3825" s="124"/>
      <c r="AP3825" s="124"/>
      <c r="AQ3825" s="124"/>
      <c r="AR3825" s="124"/>
      <c r="AS3825" s="124"/>
      <c r="AT3825" s="124"/>
      <c r="AU3825" s="124"/>
      <c r="AV3825" s="124"/>
      <c r="AW3825" s="124"/>
      <c r="AX3825" s="124"/>
      <c r="AY3825" s="124"/>
      <c r="AZ3825" s="124"/>
      <c r="BA3825" s="124"/>
      <c r="BB3825" s="124"/>
    </row>
    <row r="3826" spans="2:54" ht="15" customHeight="1">
      <c r="B3826" s="1155"/>
      <c r="C3826" s="3016" t="s">
        <v>1110</v>
      </c>
      <c r="D3826" s="3016"/>
      <c r="E3826" s="1146" t="s">
        <v>1127</v>
      </c>
      <c r="F3826" s="1106"/>
      <c r="G3826" s="441" t="s">
        <v>93</v>
      </c>
      <c r="H3826" s="441" t="s">
        <v>1103</v>
      </c>
      <c r="I3826" s="441" t="s">
        <v>1128</v>
      </c>
      <c r="J3826" s="441" t="s">
        <v>112</v>
      </c>
      <c r="K3826" s="1111" t="s">
        <v>1110</v>
      </c>
      <c r="L3826" s="441" t="s">
        <v>1120</v>
      </c>
      <c r="M3826" s="441" t="str">
        <f t="shared" si="231"/>
        <v>&lt;INSERT CONNECTION POINT NAME&gt;</v>
      </c>
      <c r="N3826" s="1111" t="s">
        <v>1111</v>
      </c>
      <c r="O3826" s="1112">
        <v>0</v>
      </c>
      <c r="P3826" s="1111"/>
      <c r="Q3826" s="2890"/>
      <c r="R3826" s="2093"/>
      <c r="S3826" s="2883"/>
      <c r="T3826" s="2883"/>
      <c r="U3826" s="2883"/>
      <c r="V3826" s="2883"/>
      <c r="W3826" s="2863"/>
      <c r="X3826" s="2863"/>
      <c r="Y3826" s="2863"/>
      <c r="Z3826" s="2863"/>
      <c r="AA3826" s="2864"/>
      <c r="AC3826" s="124"/>
      <c r="AD3826" s="124"/>
      <c r="AE3826" s="124"/>
      <c r="AF3826" s="124"/>
      <c r="AG3826" s="124"/>
      <c r="AH3826" s="124"/>
      <c r="AI3826" s="124"/>
      <c r="AJ3826" s="124"/>
      <c r="AK3826" s="124"/>
      <c r="AL3826" s="124"/>
      <c r="AM3826" s="124"/>
      <c r="AN3826" s="124"/>
      <c r="AO3826" s="124"/>
      <c r="AP3826" s="124"/>
      <c r="AQ3826" s="124"/>
      <c r="AR3826" s="124"/>
      <c r="AS3826" s="124"/>
      <c r="AT3826" s="124"/>
      <c r="AU3826" s="124"/>
      <c r="AV3826" s="124"/>
      <c r="AW3826" s="124"/>
      <c r="AX3826" s="124"/>
      <c r="AY3826" s="124"/>
      <c r="AZ3826" s="124"/>
      <c r="BA3826" s="124"/>
      <c r="BB3826" s="124"/>
    </row>
    <row r="3827" spans="2:54" ht="15" customHeight="1">
      <c r="B3827" s="1155"/>
      <c r="C3827" s="3017"/>
      <c r="D3827" s="3017"/>
      <c r="E3827" s="1146" t="s">
        <v>1130</v>
      </c>
      <c r="F3827" s="1106"/>
      <c r="G3827" s="441" t="s">
        <v>93</v>
      </c>
      <c r="H3827" s="441" t="s">
        <v>1103</v>
      </c>
      <c r="I3827" s="441" t="s">
        <v>1131</v>
      </c>
      <c r="J3827" s="441" t="s">
        <v>112</v>
      </c>
      <c r="K3827" s="1111" t="s">
        <v>1110</v>
      </c>
      <c r="L3827" s="441" t="s">
        <v>1120</v>
      </c>
      <c r="M3827" s="441" t="str">
        <f t="shared" si="231"/>
        <v>&lt;INSERT CONNECTION POINT NAME&gt;</v>
      </c>
      <c r="N3827" s="1111" t="s">
        <v>1111</v>
      </c>
      <c r="O3827" s="1112">
        <v>0</v>
      </c>
      <c r="P3827" s="1111"/>
      <c r="Q3827" s="2890"/>
      <c r="R3827" s="2093"/>
      <c r="S3827" s="2883"/>
      <c r="T3827" s="2883"/>
      <c r="U3827" s="2883"/>
      <c r="V3827" s="2883"/>
      <c r="W3827" s="2863"/>
      <c r="X3827" s="2863"/>
      <c r="Y3827" s="2863"/>
      <c r="Z3827" s="2863"/>
      <c r="AA3827" s="2864"/>
      <c r="AC3827" s="124"/>
      <c r="AD3827" s="124"/>
      <c r="AE3827" s="124"/>
      <c r="AF3827" s="124"/>
      <c r="AG3827" s="124"/>
      <c r="AH3827" s="124"/>
      <c r="AI3827" s="124"/>
      <c r="AJ3827" s="124"/>
      <c r="AK3827" s="124"/>
      <c r="AL3827" s="124"/>
      <c r="AM3827" s="124"/>
      <c r="AN3827" s="124"/>
      <c r="AO3827" s="124"/>
      <c r="AP3827" s="124"/>
      <c r="AQ3827" s="124"/>
      <c r="AR3827" s="124"/>
      <c r="AS3827" s="124"/>
      <c r="AT3827" s="124"/>
      <c r="AU3827" s="124"/>
      <c r="AV3827" s="124"/>
      <c r="AW3827" s="124"/>
      <c r="AX3827" s="124"/>
      <c r="AY3827" s="124"/>
      <c r="AZ3827" s="124"/>
      <c r="BA3827" s="124"/>
      <c r="BB3827" s="124"/>
    </row>
    <row r="3828" spans="2:54" ht="15" customHeight="1">
      <c r="B3828" s="1155"/>
      <c r="C3828" s="3016" t="s">
        <v>1112</v>
      </c>
      <c r="D3828" s="3016"/>
      <c r="E3828" s="1146" t="s">
        <v>1127</v>
      </c>
      <c r="F3828" s="1106"/>
      <c r="G3828" s="441" t="s">
        <v>93</v>
      </c>
      <c r="H3828" s="441" t="s">
        <v>1103</v>
      </c>
      <c r="I3828" s="441" t="s">
        <v>1128</v>
      </c>
      <c r="J3828" s="441" t="s">
        <v>112</v>
      </c>
      <c r="K3828" s="1111" t="s">
        <v>1112</v>
      </c>
      <c r="L3828" s="441" t="s">
        <v>1120</v>
      </c>
      <c r="M3828" s="441" t="str">
        <f t="shared" si="231"/>
        <v>&lt;INSERT CONNECTION POINT NAME&gt;</v>
      </c>
      <c r="N3828" s="1111" t="s">
        <v>1113</v>
      </c>
      <c r="O3828" s="1111" t="s">
        <v>1113</v>
      </c>
      <c r="P3828" s="1111"/>
      <c r="Q3828" s="2891"/>
      <c r="R3828" s="2866"/>
      <c r="S3828" s="2866"/>
      <c r="T3828" s="2866"/>
      <c r="U3828" s="2866"/>
      <c r="V3828" s="2866"/>
      <c r="W3828" s="2866"/>
      <c r="X3828" s="2866"/>
      <c r="Y3828" s="2866"/>
      <c r="Z3828" s="2866"/>
      <c r="AA3828" s="2099"/>
      <c r="AC3828" s="124"/>
      <c r="AD3828" s="124"/>
      <c r="AE3828" s="124"/>
      <c r="AF3828" s="124"/>
      <c r="AG3828" s="124"/>
      <c r="AH3828" s="124"/>
      <c r="AI3828" s="124"/>
      <c r="AJ3828" s="124"/>
      <c r="AK3828" s="124"/>
      <c r="AL3828" s="124"/>
      <c r="AM3828" s="124"/>
      <c r="AN3828" s="124"/>
      <c r="AO3828" s="124"/>
      <c r="AP3828" s="124"/>
      <c r="AQ3828" s="124"/>
      <c r="AR3828" s="124"/>
      <c r="AS3828" s="124"/>
      <c r="AT3828" s="124"/>
      <c r="AU3828" s="124"/>
      <c r="AV3828" s="124"/>
      <c r="AW3828" s="124"/>
      <c r="AX3828" s="124"/>
      <c r="AY3828" s="124"/>
      <c r="AZ3828" s="124"/>
      <c r="BA3828" s="124"/>
      <c r="BB3828" s="124"/>
    </row>
    <row r="3829" spans="2:54" ht="15" customHeight="1">
      <c r="B3829" s="1155"/>
      <c r="C3829" s="3017"/>
      <c r="D3829" s="3017"/>
      <c r="E3829" s="1146" t="s">
        <v>1130</v>
      </c>
      <c r="F3829" s="1106"/>
      <c r="G3829" s="441" t="s">
        <v>93</v>
      </c>
      <c r="H3829" s="441" t="s">
        <v>1103</v>
      </c>
      <c r="I3829" s="441" t="s">
        <v>1131</v>
      </c>
      <c r="J3829" s="441" t="s">
        <v>112</v>
      </c>
      <c r="K3829" s="1111" t="s">
        <v>1112</v>
      </c>
      <c r="L3829" s="441" t="s">
        <v>1120</v>
      </c>
      <c r="M3829" s="441" t="str">
        <f t="shared" si="231"/>
        <v>&lt;INSERT CONNECTION POINT NAME&gt;</v>
      </c>
      <c r="N3829" s="1111" t="s">
        <v>1113</v>
      </c>
      <c r="O3829" s="1111" t="s">
        <v>1113</v>
      </c>
      <c r="P3829" s="1111"/>
      <c r="Q3829" s="2891"/>
      <c r="R3829" s="2866"/>
      <c r="S3829" s="2866"/>
      <c r="T3829" s="2866"/>
      <c r="U3829" s="2866"/>
      <c r="V3829" s="2866"/>
      <c r="W3829" s="2866"/>
      <c r="X3829" s="2866"/>
      <c r="Y3829" s="2866"/>
      <c r="Z3829" s="2866"/>
      <c r="AA3829" s="2099"/>
      <c r="AC3829" s="124"/>
      <c r="AD3829" s="124"/>
      <c r="AE3829" s="124"/>
      <c r="AF3829" s="124"/>
      <c r="AG3829" s="124"/>
      <c r="AH3829" s="124"/>
      <c r="AI3829" s="124"/>
      <c r="AJ3829" s="124"/>
      <c r="AK3829" s="124"/>
      <c r="AL3829" s="124"/>
      <c r="AM3829" s="124"/>
      <c r="AN3829" s="124"/>
      <c r="AO3829" s="124"/>
      <c r="AP3829" s="124"/>
      <c r="AQ3829" s="124"/>
      <c r="AR3829" s="124"/>
      <c r="AS3829" s="124"/>
      <c r="AT3829" s="124"/>
      <c r="AU3829" s="124"/>
      <c r="AV3829" s="124"/>
      <c r="AW3829" s="124"/>
      <c r="AX3829" s="124"/>
      <c r="AY3829" s="124"/>
      <c r="AZ3829" s="124"/>
      <c r="BA3829" s="124"/>
      <c r="BB3829" s="124"/>
    </row>
    <row r="3830" spans="2:54" ht="15" customHeight="1">
      <c r="B3830" s="1155"/>
      <c r="C3830" s="3016" t="s">
        <v>1134</v>
      </c>
      <c r="D3830" s="3016" t="s">
        <v>833</v>
      </c>
      <c r="E3830" s="1146" t="s">
        <v>1127</v>
      </c>
      <c r="F3830" s="1106"/>
      <c r="G3830" s="441" t="s">
        <v>93</v>
      </c>
      <c r="H3830" s="441" t="s">
        <v>1103</v>
      </c>
      <c r="I3830" s="441" t="s">
        <v>1128</v>
      </c>
      <c r="J3830" s="441" t="s">
        <v>112</v>
      </c>
      <c r="K3830" s="1111" t="s">
        <v>1134</v>
      </c>
      <c r="L3830" s="441" t="s">
        <v>1120</v>
      </c>
      <c r="M3830" s="441" t="str">
        <f t="shared" si="231"/>
        <v>&lt;INSERT CONNECTION POINT NAME&gt;</v>
      </c>
      <c r="N3830" s="1111" t="s">
        <v>1115</v>
      </c>
      <c r="O3830" s="1111" t="s">
        <v>833</v>
      </c>
      <c r="P3830" s="1111"/>
      <c r="Q3830" s="2892"/>
      <c r="R3830" s="2096"/>
      <c r="S3830" s="2870"/>
      <c r="T3830" s="2870"/>
      <c r="U3830" s="2870"/>
      <c r="V3830" s="2870"/>
      <c r="W3830" s="2870"/>
      <c r="X3830" s="2870"/>
      <c r="Y3830" s="2870"/>
      <c r="Z3830" s="2870"/>
      <c r="AA3830" s="2871"/>
      <c r="AC3830" s="124"/>
      <c r="AD3830" s="124"/>
      <c r="AE3830" s="124"/>
      <c r="AF3830" s="124"/>
      <c r="AG3830" s="124"/>
      <c r="AH3830" s="124"/>
      <c r="AI3830" s="124"/>
      <c r="AJ3830" s="124"/>
      <c r="AK3830" s="124"/>
      <c r="AL3830" s="124"/>
      <c r="AM3830" s="124"/>
      <c r="AN3830" s="124"/>
      <c r="AO3830" s="124"/>
      <c r="AP3830" s="124"/>
      <c r="AQ3830" s="124"/>
      <c r="AR3830" s="124"/>
      <c r="AS3830" s="124"/>
      <c r="AT3830" s="124"/>
      <c r="AU3830" s="124"/>
      <c r="AV3830" s="124"/>
      <c r="AW3830" s="124"/>
      <c r="AX3830" s="124"/>
      <c r="AY3830" s="124"/>
      <c r="AZ3830" s="124"/>
      <c r="BA3830" s="124"/>
      <c r="BB3830" s="124"/>
    </row>
    <row r="3831" spans="2:54" ht="15" customHeight="1">
      <c r="B3831" s="1155"/>
      <c r="C3831" s="3017"/>
      <c r="D3831" s="3017"/>
      <c r="E3831" s="1146" t="s">
        <v>1130</v>
      </c>
      <c r="F3831" s="1106"/>
      <c r="G3831" s="441" t="s">
        <v>93</v>
      </c>
      <c r="H3831" s="441" t="s">
        <v>1103</v>
      </c>
      <c r="I3831" s="441" t="s">
        <v>1131</v>
      </c>
      <c r="J3831" s="441" t="s">
        <v>112</v>
      </c>
      <c r="K3831" s="1111" t="s">
        <v>1134</v>
      </c>
      <c r="L3831" s="441" t="s">
        <v>1120</v>
      </c>
      <c r="M3831" s="441" t="str">
        <f t="shared" si="231"/>
        <v>&lt;INSERT CONNECTION POINT NAME&gt;</v>
      </c>
      <c r="N3831" s="1111" t="s">
        <v>1115</v>
      </c>
      <c r="O3831" s="1111" t="s">
        <v>833</v>
      </c>
      <c r="P3831" s="1111"/>
      <c r="Q3831" s="2892"/>
      <c r="R3831" s="2096"/>
      <c r="S3831" s="2870"/>
      <c r="T3831" s="2870"/>
      <c r="U3831" s="2870"/>
      <c r="V3831" s="2870"/>
      <c r="W3831" s="2870"/>
      <c r="X3831" s="2870"/>
      <c r="Y3831" s="2870"/>
      <c r="Z3831" s="2870"/>
      <c r="AA3831" s="2871"/>
      <c r="AC3831" s="124"/>
      <c r="AD3831" s="124"/>
      <c r="AE3831" s="124"/>
      <c r="AF3831" s="124"/>
      <c r="AG3831" s="124"/>
      <c r="AH3831" s="124"/>
      <c r="AI3831" s="124"/>
      <c r="AJ3831" s="124"/>
      <c r="AK3831" s="124"/>
      <c r="AL3831" s="124"/>
      <c r="AM3831" s="124"/>
      <c r="AN3831" s="124"/>
      <c r="AO3831" s="124"/>
      <c r="AP3831" s="124"/>
      <c r="AQ3831" s="124"/>
      <c r="AR3831" s="124"/>
      <c r="AS3831" s="124"/>
      <c r="AT3831" s="124"/>
      <c r="AU3831" s="124"/>
      <c r="AV3831" s="124"/>
      <c r="AW3831" s="124"/>
      <c r="AX3831" s="124"/>
      <c r="AY3831" s="124"/>
      <c r="AZ3831" s="124"/>
      <c r="BA3831" s="124"/>
      <c r="BB3831" s="124"/>
    </row>
    <row r="3832" spans="2:54" ht="15" customHeight="1">
      <c r="B3832" s="1155"/>
      <c r="C3832" s="3016" t="s">
        <v>1135</v>
      </c>
      <c r="D3832" s="3016" t="s">
        <v>833</v>
      </c>
      <c r="E3832" s="1146" t="s">
        <v>1127</v>
      </c>
      <c r="F3832" s="1106"/>
      <c r="G3832" s="441" t="s">
        <v>93</v>
      </c>
      <c r="H3832" s="441" t="s">
        <v>1103</v>
      </c>
      <c r="I3832" s="441" t="s">
        <v>1128</v>
      </c>
      <c r="J3832" s="441" t="s">
        <v>112</v>
      </c>
      <c r="K3832" s="1111" t="s">
        <v>1135</v>
      </c>
      <c r="L3832" s="441" t="s">
        <v>1120</v>
      </c>
      <c r="M3832" s="441" t="str">
        <f t="shared" si="231"/>
        <v>&lt;INSERT CONNECTION POINT NAME&gt;</v>
      </c>
      <c r="N3832" s="1111" t="s">
        <v>1106</v>
      </c>
      <c r="O3832" s="1111" t="s">
        <v>833</v>
      </c>
      <c r="P3832" s="1111"/>
      <c r="Q3832" s="2892"/>
      <c r="R3832" s="2096"/>
      <c r="S3832" s="2870"/>
      <c r="T3832" s="2870"/>
      <c r="U3832" s="2870"/>
      <c r="V3832" s="2870"/>
      <c r="W3832" s="2870"/>
      <c r="X3832" s="2870"/>
      <c r="Y3832" s="2870"/>
      <c r="Z3832" s="2870"/>
      <c r="AA3832" s="2871"/>
      <c r="AC3832" s="124"/>
      <c r="AD3832" s="124"/>
      <c r="AE3832" s="124"/>
      <c r="AF3832" s="124"/>
      <c r="AG3832" s="124"/>
      <c r="AH3832" s="124"/>
      <c r="AI3832" s="124"/>
      <c r="AJ3832" s="124"/>
      <c r="AK3832" s="124"/>
      <c r="AL3832" s="124"/>
      <c r="AM3832" s="124"/>
      <c r="AN3832" s="124"/>
      <c r="AO3832" s="124"/>
      <c r="AP3832" s="124"/>
      <c r="AQ3832" s="124"/>
      <c r="AR3832" s="124"/>
      <c r="AS3832" s="124"/>
      <c r="AT3832" s="124"/>
      <c r="AU3832" s="124"/>
      <c r="AV3832" s="124"/>
      <c r="AW3832" s="124"/>
      <c r="AX3832" s="124"/>
      <c r="AY3832" s="124"/>
      <c r="AZ3832" s="124"/>
      <c r="BA3832" s="124"/>
      <c r="BB3832" s="124"/>
    </row>
    <row r="3833" spans="2:54" ht="15" customHeight="1">
      <c r="B3833" s="1155"/>
      <c r="C3833" s="3017"/>
      <c r="D3833" s="3017"/>
      <c r="E3833" s="1146" t="s">
        <v>1130</v>
      </c>
      <c r="F3833" s="1106"/>
      <c r="G3833" s="441" t="s">
        <v>93</v>
      </c>
      <c r="H3833" s="441" t="s">
        <v>1103</v>
      </c>
      <c r="I3833" s="441" t="s">
        <v>1131</v>
      </c>
      <c r="J3833" s="441" t="s">
        <v>112</v>
      </c>
      <c r="K3833" s="1111" t="s">
        <v>1135</v>
      </c>
      <c r="L3833" s="441" t="s">
        <v>1120</v>
      </c>
      <c r="M3833" s="441" t="str">
        <f t="shared" si="231"/>
        <v>&lt;INSERT CONNECTION POINT NAME&gt;</v>
      </c>
      <c r="N3833" s="1111" t="s">
        <v>1106</v>
      </c>
      <c r="O3833" s="1111" t="s">
        <v>833</v>
      </c>
      <c r="P3833" s="1111"/>
      <c r="Q3833" s="2892"/>
      <c r="R3833" s="2096"/>
      <c r="S3833" s="2870"/>
      <c r="T3833" s="2870"/>
      <c r="U3833" s="2870"/>
      <c r="V3833" s="2870"/>
      <c r="W3833" s="2870"/>
      <c r="X3833" s="2870"/>
      <c r="Y3833" s="2870"/>
      <c r="Z3833" s="2870"/>
      <c r="AA3833" s="2871"/>
      <c r="AC3833" s="124"/>
      <c r="AD3833" s="124"/>
      <c r="AE3833" s="124"/>
      <c r="AF3833" s="124"/>
      <c r="AG3833" s="124"/>
      <c r="AH3833" s="124"/>
      <c r="AI3833" s="124"/>
      <c r="AJ3833" s="124"/>
      <c r="AK3833" s="124"/>
      <c r="AL3833" s="124"/>
      <c r="AM3833" s="124"/>
      <c r="AN3833" s="124"/>
      <c r="AO3833" s="124"/>
      <c r="AP3833" s="124"/>
      <c r="AQ3833" s="124"/>
      <c r="AR3833" s="124"/>
      <c r="AS3833" s="124"/>
      <c r="AT3833" s="124"/>
      <c r="AU3833" s="124"/>
      <c r="AV3833" s="124"/>
      <c r="AW3833" s="124"/>
      <c r="AX3833" s="124"/>
      <c r="AY3833" s="124"/>
      <c r="AZ3833" s="124"/>
      <c r="BA3833" s="124"/>
      <c r="BB3833" s="124"/>
    </row>
    <row r="3834" spans="2:54" ht="15" customHeight="1">
      <c r="B3834" s="1155"/>
      <c r="C3834" s="3016" t="s">
        <v>1135</v>
      </c>
      <c r="D3834" s="3016" t="s">
        <v>842</v>
      </c>
      <c r="E3834" s="1146" t="s">
        <v>1127</v>
      </c>
      <c r="F3834" s="1106"/>
      <c r="G3834" s="441" t="s">
        <v>93</v>
      </c>
      <c r="H3834" s="441" t="s">
        <v>1103</v>
      </c>
      <c r="I3834" s="441" t="s">
        <v>1128</v>
      </c>
      <c r="J3834" s="441" t="s">
        <v>112</v>
      </c>
      <c r="K3834" s="1111" t="s">
        <v>1135</v>
      </c>
      <c r="L3834" s="441" t="s">
        <v>1120</v>
      </c>
      <c r="M3834" s="441" t="str">
        <f t="shared" si="231"/>
        <v>&lt;INSERT CONNECTION POINT NAME&gt;</v>
      </c>
      <c r="N3834" s="1111" t="s">
        <v>1106</v>
      </c>
      <c r="O3834" s="1111" t="s">
        <v>842</v>
      </c>
      <c r="P3834" s="1111"/>
      <c r="Q3834" s="2892"/>
      <c r="R3834" s="2096"/>
      <c r="S3834" s="2870"/>
      <c r="T3834" s="2870"/>
      <c r="U3834" s="2870"/>
      <c r="V3834" s="2870"/>
      <c r="W3834" s="2870"/>
      <c r="X3834" s="2870"/>
      <c r="Y3834" s="2870"/>
      <c r="Z3834" s="2870"/>
      <c r="AA3834" s="2871"/>
      <c r="AC3834" s="124"/>
      <c r="AD3834" s="124"/>
      <c r="AE3834" s="124"/>
      <c r="AF3834" s="124"/>
      <c r="AG3834" s="124"/>
      <c r="AH3834" s="124"/>
      <c r="AI3834" s="124"/>
      <c r="AJ3834" s="124"/>
      <c r="AK3834" s="124"/>
      <c r="AL3834" s="124"/>
      <c r="AM3834" s="124"/>
      <c r="AN3834" s="124"/>
      <c r="AO3834" s="124"/>
      <c r="AP3834" s="124"/>
      <c r="AQ3834" s="124"/>
      <c r="AR3834" s="124"/>
      <c r="AS3834" s="124"/>
      <c r="AT3834" s="124"/>
      <c r="AU3834" s="124"/>
      <c r="AV3834" s="124"/>
      <c r="AW3834" s="124"/>
      <c r="AX3834" s="124"/>
      <c r="AY3834" s="124"/>
      <c r="AZ3834" s="124"/>
      <c r="BA3834" s="124"/>
      <c r="BB3834" s="124"/>
    </row>
    <row r="3835" spans="2:54" ht="15" customHeight="1">
      <c r="B3835" s="1155"/>
      <c r="C3835" s="3017"/>
      <c r="D3835" s="3017"/>
      <c r="E3835" s="1146" t="s">
        <v>1130</v>
      </c>
      <c r="F3835" s="1106"/>
      <c r="G3835" s="441" t="s">
        <v>93</v>
      </c>
      <c r="H3835" s="441" t="s">
        <v>1103</v>
      </c>
      <c r="I3835" s="441" t="s">
        <v>1131</v>
      </c>
      <c r="J3835" s="441" t="s">
        <v>112</v>
      </c>
      <c r="K3835" s="1111" t="s">
        <v>1135</v>
      </c>
      <c r="L3835" s="441" t="s">
        <v>1120</v>
      </c>
      <c r="M3835" s="441" t="str">
        <f t="shared" si="231"/>
        <v>&lt;INSERT CONNECTION POINT NAME&gt;</v>
      </c>
      <c r="N3835" s="1111" t="s">
        <v>1106</v>
      </c>
      <c r="O3835" s="1111" t="s">
        <v>842</v>
      </c>
      <c r="P3835" s="1111"/>
      <c r="Q3835" s="2892"/>
      <c r="R3835" s="2096"/>
      <c r="S3835" s="2870"/>
      <c r="T3835" s="2870"/>
      <c r="U3835" s="2870"/>
      <c r="V3835" s="2870"/>
      <c r="W3835" s="2870"/>
      <c r="X3835" s="2870"/>
      <c r="Y3835" s="2870"/>
      <c r="Z3835" s="2870"/>
      <c r="AA3835" s="2871"/>
      <c r="AC3835" s="124"/>
      <c r="AD3835" s="124"/>
      <c r="AE3835" s="124"/>
      <c r="AF3835" s="124"/>
      <c r="AG3835" s="124"/>
      <c r="AH3835" s="124"/>
      <c r="AI3835" s="124"/>
      <c r="AJ3835" s="124"/>
      <c r="AK3835" s="124"/>
      <c r="AL3835" s="124"/>
      <c r="AM3835" s="124"/>
      <c r="AN3835" s="124"/>
      <c r="AO3835" s="124"/>
      <c r="AP3835" s="124"/>
      <c r="AQ3835" s="124"/>
      <c r="AR3835" s="124"/>
      <c r="AS3835" s="124"/>
      <c r="AT3835" s="124"/>
      <c r="AU3835" s="124"/>
      <c r="AV3835" s="124"/>
      <c r="AW3835" s="124"/>
      <c r="AX3835" s="124"/>
      <c r="AY3835" s="124"/>
      <c r="AZ3835" s="124"/>
      <c r="BA3835" s="124"/>
      <c r="BB3835" s="124"/>
    </row>
    <row r="3836" spans="2:54" ht="15" customHeight="1">
      <c r="B3836" s="1155"/>
      <c r="C3836" s="3016" t="s">
        <v>1136</v>
      </c>
      <c r="D3836" s="3016" t="s">
        <v>833</v>
      </c>
      <c r="E3836" s="1146" t="s">
        <v>1127</v>
      </c>
      <c r="F3836" s="1106"/>
      <c r="G3836" s="441" t="s">
        <v>93</v>
      </c>
      <c r="H3836" s="441" t="s">
        <v>1103</v>
      </c>
      <c r="I3836" s="441" t="s">
        <v>1128</v>
      </c>
      <c r="J3836" s="441" t="s">
        <v>112</v>
      </c>
      <c r="K3836" s="1111" t="s">
        <v>1136</v>
      </c>
      <c r="L3836" s="441" t="s">
        <v>1120</v>
      </c>
      <c r="M3836" s="441" t="str">
        <f t="shared" si="231"/>
        <v>&lt;INSERT CONNECTION POINT NAME&gt;</v>
      </c>
      <c r="N3836" s="1111" t="s">
        <v>1106</v>
      </c>
      <c r="O3836" s="1111" t="s">
        <v>833</v>
      </c>
      <c r="P3836" s="1111"/>
      <c r="Q3836" s="2892"/>
      <c r="R3836" s="2096"/>
      <c r="S3836" s="2870"/>
      <c r="T3836" s="2870"/>
      <c r="U3836" s="2870"/>
      <c r="V3836" s="2870"/>
      <c r="W3836" s="2870"/>
      <c r="X3836" s="2870"/>
      <c r="Y3836" s="2870"/>
      <c r="Z3836" s="2870"/>
      <c r="AA3836" s="2871"/>
      <c r="AC3836" s="124"/>
      <c r="AD3836" s="124"/>
      <c r="AE3836" s="124"/>
      <c r="AF3836" s="124"/>
      <c r="AG3836" s="124"/>
      <c r="AH3836" s="124"/>
      <c r="AI3836" s="124"/>
      <c r="AJ3836" s="124"/>
      <c r="AK3836" s="124"/>
      <c r="AL3836" s="124"/>
      <c r="AM3836" s="124"/>
      <c r="AN3836" s="124"/>
      <c r="AO3836" s="124"/>
      <c r="AP3836" s="124"/>
      <c r="AQ3836" s="124"/>
      <c r="AR3836" s="124"/>
      <c r="AS3836" s="124"/>
      <c r="AT3836" s="124"/>
      <c r="AU3836" s="124"/>
      <c r="AV3836" s="124"/>
      <c r="AW3836" s="124"/>
      <c r="AX3836" s="124"/>
      <c r="AY3836" s="124"/>
      <c r="AZ3836" s="124"/>
      <c r="BA3836" s="124"/>
      <c r="BB3836" s="124"/>
    </row>
    <row r="3837" spans="2:54" ht="15" customHeight="1">
      <c r="B3837" s="1155"/>
      <c r="C3837" s="3017"/>
      <c r="D3837" s="3017"/>
      <c r="E3837" s="1146" t="s">
        <v>1130</v>
      </c>
      <c r="F3837" s="1106"/>
      <c r="G3837" s="441" t="s">
        <v>93</v>
      </c>
      <c r="H3837" s="441" t="s">
        <v>1103</v>
      </c>
      <c r="I3837" s="441" t="s">
        <v>1131</v>
      </c>
      <c r="J3837" s="441" t="s">
        <v>112</v>
      </c>
      <c r="K3837" s="1111" t="s">
        <v>1136</v>
      </c>
      <c r="L3837" s="441" t="s">
        <v>1120</v>
      </c>
      <c r="M3837" s="441" t="str">
        <f t="shared" si="231"/>
        <v>&lt;INSERT CONNECTION POINT NAME&gt;</v>
      </c>
      <c r="N3837" s="1111" t="s">
        <v>1106</v>
      </c>
      <c r="O3837" s="1111" t="s">
        <v>833</v>
      </c>
      <c r="P3837" s="1111"/>
      <c r="Q3837" s="2100"/>
      <c r="R3837" s="2101"/>
      <c r="S3837" s="2102"/>
      <c r="T3837" s="2102"/>
      <c r="U3837" s="2102"/>
      <c r="V3837" s="2102"/>
      <c r="W3837" s="2102"/>
      <c r="X3837" s="2102"/>
      <c r="Y3837" s="2102"/>
      <c r="Z3837" s="2102"/>
      <c r="AA3837" s="2103"/>
      <c r="AC3837" s="124"/>
      <c r="AD3837" s="124"/>
      <c r="AE3837" s="124"/>
      <c r="AF3837" s="124"/>
      <c r="AG3837" s="124"/>
      <c r="AH3837" s="124"/>
      <c r="AI3837" s="124"/>
      <c r="AJ3837" s="124"/>
      <c r="AK3837" s="124"/>
      <c r="AL3837" s="124"/>
      <c r="AM3837" s="124"/>
      <c r="AN3837" s="124"/>
      <c r="AO3837" s="124"/>
      <c r="AP3837" s="124"/>
      <c r="AQ3837" s="124"/>
      <c r="AR3837" s="124"/>
      <c r="AS3837" s="124"/>
      <c r="AT3837" s="124"/>
      <c r="AU3837" s="124"/>
      <c r="AV3837" s="124"/>
      <c r="AW3837" s="124"/>
      <c r="AX3837" s="124"/>
      <c r="AY3837" s="124"/>
      <c r="AZ3837" s="124"/>
      <c r="BA3837" s="124"/>
      <c r="BB3837" s="124"/>
    </row>
    <row r="3838" spans="2:54" ht="15" customHeight="1">
      <c r="B3838" s="1155"/>
      <c r="C3838" s="3016" t="s">
        <v>1136</v>
      </c>
      <c r="D3838" s="3016" t="s">
        <v>842</v>
      </c>
      <c r="E3838" s="1146" t="s">
        <v>1127</v>
      </c>
      <c r="F3838" s="1106"/>
      <c r="G3838" s="441" t="s">
        <v>93</v>
      </c>
      <c r="H3838" s="441" t="s">
        <v>1103</v>
      </c>
      <c r="I3838" s="441" t="s">
        <v>1128</v>
      </c>
      <c r="J3838" s="441" t="s">
        <v>112</v>
      </c>
      <c r="K3838" s="1111" t="s">
        <v>1136</v>
      </c>
      <c r="L3838" s="441" t="s">
        <v>1120</v>
      </c>
      <c r="M3838" s="441" t="str">
        <f t="shared" si="231"/>
        <v>&lt;INSERT CONNECTION POINT NAME&gt;</v>
      </c>
      <c r="N3838" s="1111" t="s">
        <v>1106</v>
      </c>
      <c r="O3838" s="1111" t="s">
        <v>842</v>
      </c>
      <c r="P3838" s="1111"/>
      <c r="Q3838" s="2100"/>
      <c r="R3838" s="2101"/>
      <c r="S3838" s="2102"/>
      <c r="T3838" s="2102"/>
      <c r="U3838" s="2102"/>
      <c r="V3838" s="2102"/>
      <c r="W3838" s="2102"/>
      <c r="X3838" s="2102"/>
      <c r="Y3838" s="2102"/>
      <c r="Z3838" s="2102"/>
      <c r="AA3838" s="2103"/>
      <c r="AC3838" s="124"/>
      <c r="AD3838" s="124"/>
      <c r="AE3838" s="124"/>
      <c r="AF3838" s="124"/>
      <c r="AG3838" s="124"/>
      <c r="AH3838" s="124"/>
      <c r="AI3838" s="124"/>
      <c r="AJ3838" s="124"/>
      <c r="AK3838" s="124"/>
      <c r="AL3838" s="124"/>
      <c r="AM3838" s="124"/>
      <c r="AN3838" s="124"/>
      <c r="AO3838" s="124"/>
      <c r="AP3838" s="124"/>
      <c r="AQ3838" s="124"/>
      <c r="AR3838" s="124"/>
      <c r="AS3838" s="124"/>
      <c r="AT3838" s="124"/>
      <c r="AU3838" s="124"/>
      <c r="AV3838" s="124"/>
      <c r="AW3838" s="124"/>
      <c r="AX3838" s="124"/>
      <c r="AY3838" s="124"/>
      <c r="AZ3838" s="124"/>
      <c r="BA3838" s="124"/>
      <c r="BB3838" s="124"/>
    </row>
    <row r="3839" spans="2:54" ht="15" customHeight="1" thickBot="1">
      <c r="B3839" s="2872"/>
      <c r="C3839" s="3018"/>
      <c r="D3839" s="3018"/>
      <c r="E3839" s="2873" t="s">
        <v>1130</v>
      </c>
      <c r="F3839" s="1106"/>
      <c r="G3839" s="441" t="s">
        <v>93</v>
      </c>
      <c r="H3839" s="441" t="s">
        <v>1103</v>
      </c>
      <c r="I3839" s="441" t="s">
        <v>1131</v>
      </c>
      <c r="J3839" s="441" t="s">
        <v>112</v>
      </c>
      <c r="K3839" s="1111" t="s">
        <v>1136</v>
      </c>
      <c r="L3839" s="441" t="s">
        <v>1120</v>
      </c>
      <c r="M3839" s="441" t="str">
        <f t="shared" si="231"/>
        <v>&lt;INSERT CONNECTION POINT NAME&gt;</v>
      </c>
      <c r="N3839" s="1111" t="s">
        <v>1106</v>
      </c>
      <c r="O3839" s="1111" t="s">
        <v>842</v>
      </c>
      <c r="P3839" s="1111"/>
      <c r="Q3839" s="2893"/>
      <c r="R3839" s="2894"/>
      <c r="S3839" s="2877"/>
      <c r="T3839" s="2877"/>
      <c r="U3839" s="2877"/>
      <c r="V3839" s="2877"/>
      <c r="W3839" s="2877"/>
      <c r="X3839" s="2877"/>
      <c r="Y3839" s="2877"/>
      <c r="Z3839" s="2877"/>
      <c r="AA3839" s="2878"/>
      <c r="AC3839" s="124"/>
      <c r="AD3839" s="124"/>
      <c r="AE3839" s="124"/>
      <c r="AF3839" s="124"/>
      <c r="AG3839" s="124"/>
      <c r="AH3839" s="124"/>
      <c r="AI3839" s="124"/>
      <c r="AJ3839" s="124"/>
      <c r="AK3839" s="124"/>
      <c r="AL3839" s="124"/>
      <c r="AM3839" s="124"/>
      <c r="AN3839" s="124"/>
      <c r="AO3839" s="124"/>
      <c r="AP3839" s="124"/>
      <c r="AQ3839" s="124"/>
      <c r="AR3839" s="124"/>
      <c r="AS3839" s="124"/>
      <c r="AT3839" s="124"/>
      <c r="AU3839" s="124"/>
      <c r="AV3839" s="124"/>
      <c r="AW3839" s="124"/>
      <c r="AX3839" s="124"/>
      <c r="AY3839" s="124"/>
      <c r="AZ3839" s="124"/>
      <c r="BA3839" s="124"/>
      <c r="BB3839" s="124"/>
    </row>
    <row r="3840" spans="2:54" ht="15" customHeight="1">
      <c r="B3840" s="1145" t="s">
        <v>1125</v>
      </c>
      <c r="C3840" s="3019" t="s">
        <v>1126</v>
      </c>
      <c r="D3840" s="3019" t="s">
        <v>842</v>
      </c>
      <c r="E3840" s="1146" t="s">
        <v>1127</v>
      </c>
      <c r="F3840" s="1106"/>
      <c r="G3840" s="441" t="s">
        <v>93</v>
      </c>
      <c r="H3840" s="441" t="s">
        <v>1103</v>
      </c>
      <c r="I3840" s="441" t="s">
        <v>1128</v>
      </c>
      <c r="J3840" s="441" t="s">
        <v>112</v>
      </c>
      <c r="K3840" s="441" t="s">
        <v>1126</v>
      </c>
      <c r="L3840" s="441" t="s">
        <v>1120</v>
      </c>
      <c r="M3840" s="441" t="str">
        <f t="shared" ref="M3840" si="234">B3840</f>
        <v>&lt;INSERT CONNECTION POINT NAME&gt;</v>
      </c>
      <c r="N3840" s="441" t="s">
        <v>1129</v>
      </c>
      <c r="O3840" s="441" t="s">
        <v>842</v>
      </c>
      <c r="P3840" s="1111"/>
      <c r="Q3840" s="1147"/>
      <c r="R3840" s="1148"/>
      <c r="S3840" s="1149"/>
      <c r="T3840" s="1149"/>
      <c r="U3840" s="1149"/>
      <c r="V3840" s="1149"/>
      <c r="W3840" s="1149"/>
      <c r="X3840" s="1149"/>
      <c r="Y3840" s="1149"/>
      <c r="Z3840" s="1149"/>
      <c r="AA3840" s="1150"/>
      <c r="AB3840" s="1125"/>
      <c r="AC3840" s="1151"/>
      <c r="AD3840" s="1152"/>
      <c r="AE3840" s="1153"/>
      <c r="AF3840" s="1153"/>
      <c r="AG3840" s="1153"/>
      <c r="AH3840" s="124"/>
      <c r="AI3840" s="124"/>
      <c r="AJ3840" s="124"/>
      <c r="AK3840" s="124"/>
      <c r="AL3840" s="124"/>
      <c r="AM3840" s="124"/>
      <c r="AN3840" s="124"/>
      <c r="AO3840" s="124"/>
      <c r="AP3840" s="124"/>
      <c r="AQ3840" s="1153"/>
      <c r="AR3840" s="1154"/>
      <c r="AS3840" s="1154"/>
      <c r="AT3840" s="1154"/>
      <c r="AU3840" s="1154"/>
      <c r="AV3840" s="1154"/>
      <c r="AW3840" s="1154"/>
      <c r="AX3840" s="1154"/>
      <c r="AY3840" s="1154"/>
      <c r="AZ3840" s="1154"/>
      <c r="BA3840" s="1154"/>
      <c r="BB3840" s="1154"/>
    </row>
    <row r="3841" spans="2:54" ht="15" customHeight="1">
      <c r="B3841" s="1155"/>
      <c r="C3841" s="3017"/>
      <c r="D3841" s="3017"/>
      <c r="E3841" s="1146" t="s">
        <v>1130</v>
      </c>
      <c r="F3841" s="1106"/>
      <c r="G3841" s="441" t="s">
        <v>93</v>
      </c>
      <c r="H3841" s="441" t="s">
        <v>1103</v>
      </c>
      <c r="I3841" s="441" t="s">
        <v>1131</v>
      </c>
      <c r="J3841" s="441" t="s">
        <v>112</v>
      </c>
      <c r="K3841" s="441" t="s">
        <v>1126</v>
      </c>
      <c r="L3841" s="441" t="s">
        <v>1120</v>
      </c>
      <c r="M3841" s="441" t="str">
        <f t="shared" si="231"/>
        <v>&lt;INSERT CONNECTION POINT NAME&gt;</v>
      </c>
      <c r="N3841" s="441" t="s">
        <v>1129</v>
      </c>
      <c r="O3841" s="441" t="s">
        <v>842</v>
      </c>
      <c r="P3841" s="1111"/>
      <c r="Q3841" s="1156"/>
      <c r="R3841" s="1157"/>
      <c r="S3841" s="1158"/>
      <c r="T3841" s="1158"/>
      <c r="U3841" s="1158"/>
      <c r="V3841" s="1158"/>
      <c r="W3841" s="1158"/>
      <c r="X3841" s="1158"/>
      <c r="Y3841" s="1158"/>
      <c r="Z3841" s="1158"/>
      <c r="AA3841" s="1159"/>
      <c r="AB3841" s="1125"/>
      <c r="AC3841" s="1151"/>
      <c r="AD3841" s="1152"/>
      <c r="AE3841" s="1153"/>
      <c r="AF3841" s="1153"/>
      <c r="AG3841" s="1153"/>
      <c r="AH3841" s="124"/>
      <c r="AI3841" s="124"/>
      <c r="AJ3841" s="124"/>
      <c r="AK3841" s="124"/>
      <c r="AL3841" s="124"/>
      <c r="AM3841" s="124"/>
      <c r="AN3841" s="124"/>
      <c r="AO3841" s="124"/>
      <c r="AP3841" s="124"/>
      <c r="AQ3841" s="1153"/>
      <c r="AR3841" s="1154"/>
      <c r="AS3841" s="1154"/>
      <c r="AT3841" s="1154"/>
      <c r="AU3841" s="1154"/>
      <c r="AV3841" s="1154"/>
      <c r="AW3841" s="1154"/>
      <c r="AX3841" s="1154"/>
      <c r="AY3841" s="1154"/>
      <c r="AZ3841" s="1154"/>
      <c r="BA3841" s="1154"/>
      <c r="BB3841" s="1154"/>
    </row>
    <row r="3842" spans="2:54" ht="15" customHeight="1">
      <c r="B3842" s="1155"/>
      <c r="C3842" s="3016" t="s">
        <v>1132</v>
      </c>
      <c r="D3842" s="3016" t="s">
        <v>833</v>
      </c>
      <c r="E3842" s="1146" t="s">
        <v>1127</v>
      </c>
      <c r="F3842" s="1106"/>
      <c r="G3842" s="441" t="s">
        <v>93</v>
      </c>
      <c r="H3842" s="441" t="s">
        <v>1103</v>
      </c>
      <c r="I3842" s="441" t="s">
        <v>1128</v>
      </c>
      <c r="J3842" s="441" t="s">
        <v>112</v>
      </c>
      <c r="K3842" s="1111" t="s">
        <v>1132</v>
      </c>
      <c r="L3842" s="441" t="s">
        <v>1120</v>
      </c>
      <c r="M3842" s="441" t="str">
        <f t="shared" si="231"/>
        <v>&lt;INSERT CONNECTION POINT NAME&gt;</v>
      </c>
      <c r="N3842" s="1111" t="s">
        <v>1106</v>
      </c>
      <c r="O3842" s="1111" t="s">
        <v>833</v>
      </c>
      <c r="P3842" s="1111"/>
      <c r="Q3842" s="2850"/>
      <c r="R3842" s="2097"/>
      <c r="S3842" s="2851"/>
      <c r="T3842" s="2851"/>
      <c r="U3842" s="2851"/>
      <c r="V3842" s="2851"/>
      <c r="W3842" s="2852"/>
      <c r="X3842" s="2852"/>
      <c r="Y3842" s="2852"/>
      <c r="Z3842" s="2852"/>
      <c r="AA3842" s="2853"/>
      <c r="AB3842" s="1125"/>
      <c r="AC3842" s="1151"/>
      <c r="AD3842" s="1152"/>
      <c r="AE3842" s="1153"/>
      <c r="AF3842" s="1153"/>
      <c r="AG3842" s="1153"/>
      <c r="AH3842" s="124"/>
      <c r="AI3842" s="124"/>
      <c r="AJ3842" s="124"/>
      <c r="AK3842" s="124"/>
      <c r="AL3842" s="1153"/>
      <c r="AM3842" s="124"/>
      <c r="AN3842" s="124"/>
      <c r="AO3842" s="1153"/>
      <c r="AP3842" s="1153"/>
      <c r="AQ3842" s="1153"/>
      <c r="AR3842" s="1154"/>
      <c r="AS3842" s="1154"/>
      <c r="AT3842" s="1154"/>
      <c r="AU3842" s="1160"/>
      <c r="AV3842" s="1154"/>
      <c r="AW3842" s="1154"/>
      <c r="AX3842" s="1154"/>
      <c r="AY3842" s="1154"/>
      <c r="AZ3842" s="1154"/>
      <c r="BA3842" s="1154"/>
      <c r="BB3842" s="1154"/>
    </row>
    <row r="3843" spans="2:54" ht="15" customHeight="1">
      <c r="B3843" s="1155"/>
      <c r="C3843" s="3017"/>
      <c r="D3843" s="3017"/>
      <c r="E3843" s="1146" t="s">
        <v>1130</v>
      </c>
      <c r="F3843" s="1106"/>
      <c r="G3843" s="441" t="s">
        <v>93</v>
      </c>
      <c r="H3843" s="441" t="s">
        <v>1103</v>
      </c>
      <c r="I3843" s="441" t="s">
        <v>1131</v>
      </c>
      <c r="J3843" s="441" t="s">
        <v>112</v>
      </c>
      <c r="K3843" s="1111" t="s">
        <v>1132</v>
      </c>
      <c r="L3843" s="441" t="s">
        <v>1120</v>
      </c>
      <c r="M3843" s="441" t="str">
        <f t="shared" si="231"/>
        <v>&lt;INSERT CONNECTION POINT NAME&gt;</v>
      </c>
      <c r="N3843" s="1111" t="s">
        <v>1106</v>
      </c>
      <c r="O3843" s="1111" t="s">
        <v>833</v>
      </c>
      <c r="P3843" s="1111"/>
      <c r="Q3843" s="2850"/>
      <c r="R3843" s="2097"/>
      <c r="S3843" s="2851"/>
      <c r="T3843" s="2851"/>
      <c r="U3843" s="2851"/>
      <c r="V3843" s="2851"/>
      <c r="W3843" s="2852"/>
      <c r="X3843" s="2852"/>
      <c r="Y3843" s="2852"/>
      <c r="Z3843" s="2852"/>
      <c r="AA3843" s="2853"/>
      <c r="AB3843" s="1125"/>
      <c r="AC3843" s="1151"/>
      <c r="AD3843" s="1152"/>
      <c r="AE3843" s="1153"/>
      <c r="AF3843" s="1153"/>
      <c r="AG3843" s="1153"/>
      <c r="AH3843" s="124"/>
      <c r="AI3843" s="124"/>
      <c r="AJ3843" s="124"/>
      <c r="AK3843" s="124"/>
      <c r="AL3843" s="1153"/>
      <c r="AM3843" s="124"/>
      <c r="AN3843" s="124"/>
      <c r="AO3843" s="1153"/>
      <c r="AP3843" s="1153"/>
      <c r="AQ3843" s="1153"/>
      <c r="AR3843" s="1154"/>
      <c r="AS3843" s="1154"/>
      <c r="AT3843" s="1154"/>
      <c r="AU3843" s="1160"/>
      <c r="AV3843" s="1154"/>
      <c r="AW3843" s="1154"/>
      <c r="AX3843" s="1154"/>
      <c r="AY3843" s="1154"/>
      <c r="AZ3843" s="1154"/>
      <c r="BA3843" s="1154"/>
      <c r="BB3843" s="1154"/>
    </row>
    <row r="3844" spans="2:54" ht="15" customHeight="1">
      <c r="B3844" s="1155"/>
      <c r="C3844" s="3016" t="s">
        <v>1132</v>
      </c>
      <c r="D3844" s="3016" t="s">
        <v>842</v>
      </c>
      <c r="E3844" s="1146" t="s">
        <v>1127</v>
      </c>
      <c r="F3844" s="1106"/>
      <c r="G3844" s="441" t="s">
        <v>93</v>
      </c>
      <c r="H3844" s="441" t="s">
        <v>1103</v>
      </c>
      <c r="I3844" s="441" t="s">
        <v>1128</v>
      </c>
      <c r="J3844" s="441" t="s">
        <v>112</v>
      </c>
      <c r="K3844" s="1111" t="s">
        <v>1132</v>
      </c>
      <c r="L3844" s="441" t="s">
        <v>1120</v>
      </c>
      <c r="M3844" s="441" t="str">
        <f t="shared" si="231"/>
        <v>&lt;INSERT CONNECTION POINT NAME&gt;</v>
      </c>
      <c r="N3844" s="1111" t="s">
        <v>1106</v>
      </c>
      <c r="O3844" s="1112" t="s">
        <v>842</v>
      </c>
      <c r="P3844" s="1111"/>
      <c r="Q3844" s="2850"/>
      <c r="R3844" s="2097"/>
      <c r="S3844" s="2851"/>
      <c r="T3844" s="2851"/>
      <c r="U3844" s="2851"/>
      <c r="V3844" s="2851"/>
      <c r="W3844" s="2852"/>
      <c r="X3844" s="2852"/>
      <c r="Y3844" s="2852"/>
      <c r="Z3844" s="2852"/>
      <c r="AA3844" s="2853"/>
      <c r="AB3844" s="1125"/>
      <c r="AC3844" s="1151"/>
      <c r="AD3844" s="1152"/>
      <c r="AE3844" s="1153"/>
      <c r="AF3844" s="1153"/>
      <c r="AG3844" s="1153"/>
      <c r="AH3844" s="124"/>
      <c r="AI3844" s="124"/>
      <c r="AJ3844" s="124"/>
      <c r="AK3844" s="124"/>
      <c r="AL3844" s="1153"/>
      <c r="AM3844" s="124"/>
      <c r="AN3844" s="124"/>
      <c r="AO3844" s="1153"/>
      <c r="AP3844" s="1161"/>
      <c r="AQ3844" s="1153"/>
      <c r="AR3844" s="1154"/>
      <c r="AS3844" s="1154"/>
      <c r="AT3844" s="1154"/>
      <c r="AU3844" s="1160"/>
      <c r="AV3844" s="1154"/>
      <c r="AW3844" s="1154"/>
      <c r="AX3844" s="1154"/>
      <c r="AY3844" s="1154"/>
      <c r="AZ3844" s="1154"/>
      <c r="BA3844" s="1154"/>
      <c r="BB3844" s="1154"/>
    </row>
    <row r="3845" spans="2:54" ht="15" customHeight="1">
      <c r="B3845" s="1155"/>
      <c r="C3845" s="3017"/>
      <c r="D3845" s="3017"/>
      <c r="E3845" s="1146" t="s">
        <v>1130</v>
      </c>
      <c r="F3845" s="1106"/>
      <c r="G3845" s="441" t="s">
        <v>93</v>
      </c>
      <c r="H3845" s="441" t="s">
        <v>1103</v>
      </c>
      <c r="I3845" s="441" t="s">
        <v>1131</v>
      </c>
      <c r="J3845" s="441" t="s">
        <v>112</v>
      </c>
      <c r="K3845" s="1111" t="s">
        <v>1132</v>
      </c>
      <c r="L3845" s="441" t="s">
        <v>1120</v>
      </c>
      <c r="M3845" s="441" t="str">
        <f t="shared" si="231"/>
        <v>&lt;INSERT CONNECTION POINT NAME&gt;</v>
      </c>
      <c r="N3845" s="1111" t="s">
        <v>1106</v>
      </c>
      <c r="O3845" s="1112" t="s">
        <v>842</v>
      </c>
      <c r="P3845" s="1111"/>
      <c r="Q3845" s="2850"/>
      <c r="R3845" s="2097"/>
      <c r="S3845" s="2851"/>
      <c r="T3845" s="2851"/>
      <c r="U3845" s="2851"/>
      <c r="V3845" s="2851"/>
      <c r="W3845" s="2852"/>
      <c r="X3845" s="2852"/>
      <c r="Y3845" s="2852"/>
      <c r="Z3845" s="2852"/>
      <c r="AA3845" s="2853"/>
      <c r="AB3845" s="1125"/>
      <c r="AC3845" s="1151"/>
      <c r="AD3845" s="1152"/>
      <c r="AE3845" s="1153"/>
      <c r="AF3845" s="1153"/>
      <c r="AG3845" s="1153"/>
      <c r="AH3845" s="124"/>
      <c r="AI3845" s="124"/>
      <c r="AJ3845" s="124"/>
      <c r="AK3845" s="124"/>
      <c r="AL3845" s="1153"/>
      <c r="AM3845" s="124"/>
      <c r="AN3845" s="124"/>
      <c r="AO3845" s="1153"/>
      <c r="AP3845" s="1161"/>
      <c r="AQ3845" s="1153"/>
      <c r="AR3845" s="1154"/>
      <c r="AS3845" s="1154"/>
      <c r="AT3845" s="1154"/>
      <c r="AU3845" s="1160"/>
      <c r="AV3845" s="1154"/>
      <c r="AW3845" s="1154"/>
      <c r="AX3845" s="1154"/>
      <c r="AY3845" s="1154"/>
      <c r="AZ3845" s="1154"/>
      <c r="BA3845" s="1154"/>
      <c r="BB3845" s="1154"/>
    </row>
    <row r="3846" spans="2:54" ht="15" customHeight="1">
      <c r="B3846" s="1155"/>
      <c r="C3846" s="3016" t="s">
        <v>1133</v>
      </c>
      <c r="D3846" s="3016"/>
      <c r="E3846" s="1146" t="s">
        <v>1127</v>
      </c>
      <c r="F3846" s="1106"/>
      <c r="G3846" s="441" t="s">
        <v>93</v>
      </c>
      <c r="H3846" s="441" t="s">
        <v>1103</v>
      </c>
      <c r="I3846" s="441" t="s">
        <v>1128</v>
      </c>
      <c r="J3846" s="441" t="s">
        <v>112</v>
      </c>
      <c r="K3846" s="1111" t="s">
        <v>1133</v>
      </c>
      <c r="L3846" s="441" t="s">
        <v>1120</v>
      </c>
      <c r="M3846" s="441" t="str">
        <f t="shared" si="231"/>
        <v>&lt;INSERT CONNECTION POINT NAME&gt;</v>
      </c>
      <c r="N3846" s="1111" t="s">
        <v>1108</v>
      </c>
      <c r="O3846" s="1111" t="s">
        <v>1109</v>
      </c>
      <c r="P3846" s="1111"/>
      <c r="Q3846" s="2856"/>
      <c r="R3846" s="2098"/>
      <c r="S3846" s="2858"/>
      <c r="T3846" s="2858"/>
      <c r="U3846" s="2858"/>
      <c r="V3846" s="2858"/>
      <c r="W3846" s="2859"/>
      <c r="X3846" s="2859"/>
      <c r="Y3846" s="2859"/>
      <c r="Z3846" s="2859"/>
      <c r="AA3846" s="2860"/>
      <c r="AB3846" s="1125"/>
      <c r="AC3846" s="1151"/>
      <c r="AD3846" s="1152"/>
      <c r="AE3846" s="1153"/>
      <c r="AF3846" s="1153"/>
      <c r="AG3846" s="1153"/>
      <c r="AH3846" s="124"/>
      <c r="AI3846" s="124"/>
      <c r="AJ3846" s="124"/>
      <c r="AK3846" s="124"/>
      <c r="AL3846" s="1153"/>
      <c r="AM3846" s="124"/>
      <c r="AN3846" s="124"/>
      <c r="AO3846" s="1153"/>
      <c r="AP3846" s="1153"/>
      <c r="AQ3846" s="1153"/>
      <c r="AR3846" s="1154"/>
      <c r="AS3846" s="1154"/>
      <c r="AT3846" s="1154"/>
      <c r="AU3846" s="1154"/>
      <c r="AV3846" s="1154"/>
      <c r="AW3846" s="1154"/>
      <c r="AX3846" s="1154"/>
      <c r="AY3846" s="1154"/>
      <c r="AZ3846" s="1154"/>
      <c r="BA3846" s="1154"/>
      <c r="BB3846" s="1154"/>
    </row>
    <row r="3847" spans="2:54" ht="15" customHeight="1">
      <c r="B3847" s="1155"/>
      <c r="C3847" s="3017"/>
      <c r="D3847" s="3017"/>
      <c r="E3847" s="1146" t="s">
        <v>1130</v>
      </c>
      <c r="F3847" s="1106"/>
      <c r="G3847" s="441" t="s">
        <v>93</v>
      </c>
      <c r="H3847" s="441" t="s">
        <v>1103</v>
      </c>
      <c r="I3847" s="441" t="s">
        <v>1131</v>
      </c>
      <c r="J3847" s="441" t="s">
        <v>112</v>
      </c>
      <c r="K3847" s="1111" t="s">
        <v>1133</v>
      </c>
      <c r="L3847" s="441" t="s">
        <v>1120</v>
      </c>
      <c r="M3847" s="441" t="str">
        <f t="shared" si="231"/>
        <v>&lt;INSERT CONNECTION POINT NAME&gt;</v>
      </c>
      <c r="N3847" s="1111" t="s">
        <v>1108</v>
      </c>
      <c r="O3847" s="1111" t="s">
        <v>1109</v>
      </c>
      <c r="P3847" s="1111"/>
      <c r="Q3847" s="2856"/>
      <c r="R3847" s="2098"/>
      <c r="S3847" s="2858"/>
      <c r="T3847" s="2858"/>
      <c r="U3847" s="2858"/>
      <c r="V3847" s="2858"/>
      <c r="W3847" s="2859"/>
      <c r="X3847" s="2859"/>
      <c r="Y3847" s="2859"/>
      <c r="Z3847" s="2859"/>
      <c r="AA3847" s="2860"/>
      <c r="AB3847" s="1125"/>
      <c r="AC3847" s="1151"/>
      <c r="AD3847" s="1152"/>
      <c r="AE3847" s="1153"/>
      <c r="AF3847" s="1153"/>
      <c r="AG3847" s="1153"/>
      <c r="AH3847" s="124"/>
      <c r="AI3847" s="124"/>
      <c r="AJ3847" s="124"/>
      <c r="AK3847" s="124"/>
      <c r="AL3847" s="1153"/>
      <c r="AM3847" s="124"/>
      <c r="AN3847" s="124"/>
      <c r="AO3847" s="1153"/>
      <c r="AP3847" s="1153"/>
      <c r="AQ3847" s="1153"/>
      <c r="AR3847" s="1154"/>
      <c r="AS3847" s="1154"/>
      <c r="AT3847" s="1154"/>
      <c r="AU3847" s="1154"/>
      <c r="AV3847" s="1154"/>
      <c r="AW3847" s="1154"/>
      <c r="AX3847" s="1154"/>
      <c r="AY3847" s="1154"/>
      <c r="AZ3847" s="1154"/>
      <c r="BA3847" s="1154"/>
      <c r="BB3847" s="1154"/>
    </row>
    <row r="3848" spans="2:54" ht="15" customHeight="1">
      <c r="B3848" s="1155"/>
      <c r="C3848" s="3016" t="s">
        <v>1110</v>
      </c>
      <c r="D3848" s="3016"/>
      <c r="E3848" s="1146" t="s">
        <v>1127</v>
      </c>
      <c r="F3848" s="1106"/>
      <c r="G3848" s="441" t="s">
        <v>93</v>
      </c>
      <c r="H3848" s="441" t="s">
        <v>1103</v>
      </c>
      <c r="I3848" s="441" t="s">
        <v>1128</v>
      </c>
      <c r="J3848" s="441" t="s">
        <v>112</v>
      </c>
      <c r="K3848" s="1111" t="s">
        <v>1110</v>
      </c>
      <c r="L3848" s="441" t="s">
        <v>1120</v>
      </c>
      <c r="M3848" s="441" t="str">
        <f t="shared" si="231"/>
        <v>&lt;INSERT CONNECTION POINT NAME&gt;</v>
      </c>
      <c r="N3848" s="1111" t="s">
        <v>1111</v>
      </c>
      <c r="O3848" s="1112">
        <v>0</v>
      </c>
      <c r="P3848" s="1111"/>
      <c r="Q3848" s="2890"/>
      <c r="R3848" s="2093"/>
      <c r="S3848" s="2883"/>
      <c r="T3848" s="2883"/>
      <c r="U3848" s="2883"/>
      <c r="V3848" s="2883"/>
      <c r="W3848" s="2863"/>
      <c r="X3848" s="2863"/>
      <c r="Y3848" s="2863"/>
      <c r="Z3848" s="2863"/>
      <c r="AA3848" s="2864"/>
      <c r="AB3848" s="1125"/>
      <c r="AC3848" s="1151"/>
      <c r="AD3848" s="1152"/>
      <c r="AE3848" s="1153"/>
      <c r="AF3848" s="1153"/>
      <c r="AG3848" s="1153"/>
      <c r="AH3848" s="124"/>
      <c r="AI3848" s="124"/>
      <c r="AJ3848" s="124"/>
      <c r="AK3848" s="124"/>
      <c r="AL3848" s="1153"/>
      <c r="AM3848" s="124"/>
      <c r="AN3848" s="124"/>
      <c r="AO3848" s="1153"/>
      <c r="AP3848" s="1161"/>
      <c r="AQ3848" s="1153"/>
      <c r="AR3848" s="1154"/>
      <c r="AS3848" s="1154"/>
      <c r="AT3848" s="1154"/>
      <c r="AU3848" s="1154"/>
      <c r="AV3848" s="1154"/>
      <c r="AW3848" s="1154"/>
      <c r="AX3848" s="1154"/>
      <c r="AY3848" s="1154"/>
      <c r="AZ3848" s="1154"/>
      <c r="BA3848" s="1154"/>
      <c r="BB3848" s="1154"/>
    </row>
    <row r="3849" spans="2:54" ht="15" customHeight="1">
      <c r="B3849" s="1155"/>
      <c r="C3849" s="3017"/>
      <c r="D3849" s="3017"/>
      <c r="E3849" s="1146" t="s">
        <v>1130</v>
      </c>
      <c r="F3849" s="1106"/>
      <c r="G3849" s="441" t="s">
        <v>93</v>
      </c>
      <c r="H3849" s="441" t="s">
        <v>1103</v>
      </c>
      <c r="I3849" s="441" t="s">
        <v>1131</v>
      </c>
      <c r="J3849" s="441" t="s">
        <v>112</v>
      </c>
      <c r="K3849" s="1111" t="s">
        <v>1110</v>
      </c>
      <c r="L3849" s="441" t="s">
        <v>1120</v>
      </c>
      <c r="M3849" s="441" t="str">
        <f t="shared" si="231"/>
        <v>&lt;INSERT CONNECTION POINT NAME&gt;</v>
      </c>
      <c r="N3849" s="1111" t="s">
        <v>1111</v>
      </c>
      <c r="O3849" s="1112">
        <v>0</v>
      </c>
      <c r="P3849" s="1111"/>
      <c r="Q3849" s="2890"/>
      <c r="R3849" s="2093"/>
      <c r="S3849" s="2883"/>
      <c r="T3849" s="2883"/>
      <c r="U3849" s="2883"/>
      <c r="V3849" s="2883"/>
      <c r="W3849" s="2863"/>
      <c r="X3849" s="2863"/>
      <c r="Y3849" s="2863"/>
      <c r="Z3849" s="2863"/>
      <c r="AA3849" s="2864"/>
      <c r="AB3849" s="1125"/>
      <c r="AC3849" s="1151"/>
      <c r="AD3849" s="1152"/>
      <c r="AE3849" s="1153"/>
      <c r="AF3849" s="1153"/>
      <c r="AG3849" s="1153"/>
      <c r="AH3849" s="124"/>
      <c r="AI3849" s="124"/>
      <c r="AJ3849" s="124"/>
      <c r="AK3849" s="124"/>
      <c r="AL3849" s="1153"/>
      <c r="AM3849" s="124"/>
      <c r="AN3849" s="124"/>
      <c r="AO3849" s="1153"/>
      <c r="AP3849" s="1161"/>
      <c r="AQ3849" s="1153"/>
      <c r="AR3849" s="1154"/>
      <c r="AS3849" s="1154"/>
      <c r="AT3849" s="1154"/>
      <c r="AU3849" s="1154"/>
      <c r="AV3849" s="1154"/>
      <c r="AW3849" s="1154"/>
      <c r="AX3849" s="1154"/>
      <c r="AY3849" s="1154"/>
      <c r="AZ3849" s="1154"/>
      <c r="BA3849" s="1154"/>
      <c r="BB3849" s="1154"/>
    </row>
    <row r="3850" spans="2:54" ht="15" customHeight="1">
      <c r="B3850" s="1155"/>
      <c r="C3850" s="3016" t="s">
        <v>1112</v>
      </c>
      <c r="D3850" s="3016"/>
      <c r="E3850" s="1146" t="s">
        <v>1127</v>
      </c>
      <c r="F3850" s="1106"/>
      <c r="G3850" s="441" t="s">
        <v>93</v>
      </c>
      <c r="H3850" s="441" t="s">
        <v>1103</v>
      </c>
      <c r="I3850" s="441" t="s">
        <v>1128</v>
      </c>
      <c r="J3850" s="441" t="s">
        <v>112</v>
      </c>
      <c r="K3850" s="1111" t="s">
        <v>1112</v>
      </c>
      <c r="L3850" s="441" t="s">
        <v>1120</v>
      </c>
      <c r="M3850" s="441" t="str">
        <f t="shared" si="231"/>
        <v>&lt;INSERT CONNECTION POINT NAME&gt;</v>
      </c>
      <c r="N3850" s="1111" t="s">
        <v>1113</v>
      </c>
      <c r="O3850" s="1111" t="s">
        <v>1113</v>
      </c>
      <c r="P3850" s="1111"/>
      <c r="Q3850" s="2891"/>
      <c r="R3850" s="2866"/>
      <c r="S3850" s="2866"/>
      <c r="T3850" s="2866"/>
      <c r="U3850" s="2866"/>
      <c r="V3850" s="2866"/>
      <c r="W3850" s="2866"/>
      <c r="X3850" s="2866"/>
      <c r="Y3850" s="2866"/>
      <c r="Z3850" s="2866"/>
      <c r="AA3850" s="2099"/>
      <c r="AB3850" s="1125"/>
      <c r="AC3850" s="1151"/>
      <c r="AD3850" s="1152"/>
      <c r="AE3850" s="1153"/>
      <c r="AF3850" s="1153"/>
      <c r="AG3850" s="1153"/>
      <c r="AH3850" s="124"/>
      <c r="AI3850" s="124"/>
      <c r="AJ3850" s="124"/>
      <c r="AK3850" s="124"/>
      <c r="AL3850" s="1153"/>
      <c r="AM3850" s="124"/>
      <c r="AN3850" s="124"/>
      <c r="AO3850" s="1153"/>
      <c r="AP3850" s="1153"/>
      <c r="AQ3850" s="1153"/>
      <c r="AR3850" s="1154"/>
      <c r="AS3850" s="1154"/>
      <c r="AT3850" s="1154"/>
      <c r="AU3850" s="1154"/>
      <c r="AV3850" s="1154"/>
      <c r="AW3850" s="1154"/>
      <c r="AX3850" s="1154"/>
      <c r="AY3850" s="1154"/>
      <c r="AZ3850" s="1154"/>
      <c r="BA3850" s="1154"/>
      <c r="BB3850" s="1154"/>
    </row>
    <row r="3851" spans="2:54" ht="15" customHeight="1">
      <c r="B3851" s="1155"/>
      <c r="C3851" s="3017"/>
      <c r="D3851" s="3017"/>
      <c r="E3851" s="1146" t="s">
        <v>1130</v>
      </c>
      <c r="F3851" s="1106"/>
      <c r="G3851" s="441" t="s">
        <v>93</v>
      </c>
      <c r="H3851" s="441" t="s">
        <v>1103</v>
      </c>
      <c r="I3851" s="441" t="s">
        <v>1131</v>
      </c>
      <c r="J3851" s="441" t="s">
        <v>112</v>
      </c>
      <c r="K3851" s="1111" t="s">
        <v>1112</v>
      </c>
      <c r="L3851" s="441" t="s">
        <v>1120</v>
      </c>
      <c r="M3851" s="441" t="str">
        <f t="shared" si="231"/>
        <v>&lt;INSERT CONNECTION POINT NAME&gt;</v>
      </c>
      <c r="N3851" s="1111" t="s">
        <v>1113</v>
      </c>
      <c r="O3851" s="1111" t="s">
        <v>1113</v>
      </c>
      <c r="P3851" s="1111"/>
      <c r="Q3851" s="2891"/>
      <c r="R3851" s="2866"/>
      <c r="S3851" s="2866"/>
      <c r="T3851" s="2866"/>
      <c r="U3851" s="2866"/>
      <c r="V3851" s="2866"/>
      <c r="W3851" s="2866"/>
      <c r="X3851" s="2866"/>
      <c r="Y3851" s="2866"/>
      <c r="Z3851" s="2866"/>
      <c r="AA3851" s="2099"/>
      <c r="AB3851" s="1125"/>
      <c r="AC3851" s="1151"/>
      <c r="AD3851" s="1152"/>
      <c r="AE3851" s="1153"/>
      <c r="AF3851" s="1153"/>
      <c r="AG3851" s="1153"/>
      <c r="AH3851" s="124"/>
      <c r="AI3851" s="124"/>
      <c r="AJ3851" s="124"/>
      <c r="AK3851" s="124"/>
      <c r="AL3851" s="1153"/>
      <c r="AM3851" s="124"/>
      <c r="AN3851" s="124"/>
      <c r="AO3851" s="1153"/>
      <c r="AP3851" s="1153"/>
      <c r="AQ3851" s="1153"/>
      <c r="AR3851" s="1154"/>
      <c r="AS3851" s="1154"/>
      <c r="AT3851" s="1154"/>
      <c r="AU3851" s="1154"/>
      <c r="AV3851" s="1154"/>
      <c r="AW3851" s="1154"/>
      <c r="AX3851" s="1154"/>
      <c r="AY3851" s="1154"/>
      <c r="AZ3851" s="1154"/>
      <c r="BA3851" s="1154"/>
      <c r="BB3851" s="1154"/>
    </row>
    <row r="3852" spans="2:54" ht="15" customHeight="1">
      <c r="B3852" s="1155"/>
      <c r="C3852" s="3016" t="s">
        <v>1134</v>
      </c>
      <c r="D3852" s="3016" t="s">
        <v>833</v>
      </c>
      <c r="E3852" s="1146" t="s">
        <v>1127</v>
      </c>
      <c r="F3852" s="1106"/>
      <c r="G3852" s="441" t="s">
        <v>93</v>
      </c>
      <c r="H3852" s="441" t="s">
        <v>1103</v>
      </c>
      <c r="I3852" s="441" t="s">
        <v>1128</v>
      </c>
      <c r="J3852" s="441" t="s">
        <v>112</v>
      </c>
      <c r="K3852" s="1111" t="s">
        <v>1134</v>
      </c>
      <c r="L3852" s="441" t="s">
        <v>1120</v>
      </c>
      <c r="M3852" s="441" t="str">
        <f t="shared" si="231"/>
        <v>&lt;INSERT CONNECTION POINT NAME&gt;</v>
      </c>
      <c r="N3852" s="1111" t="s">
        <v>1115</v>
      </c>
      <c r="O3852" s="1111" t="s">
        <v>833</v>
      </c>
      <c r="P3852" s="1111"/>
      <c r="Q3852" s="2892"/>
      <c r="R3852" s="2096"/>
      <c r="S3852" s="2870"/>
      <c r="T3852" s="2870"/>
      <c r="U3852" s="2870"/>
      <c r="V3852" s="2870"/>
      <c r="W3852" s="2870"/>
      <c r="X3852" s="2870"/>
      <c r="Y3852" s="2870"/>
      <c r="Z3852" s="2870"/>
      <c r="AA3852" s="2871"/>
      <c r="AB3852" s="1125"/>
      <c r="AC3852" s="1151"/>
      <c r="AD3852" s="1152"/>
      <c r="AE3852" s="1153"/>
      <c r="AF3852" s="1153"/>
      <c r="AG3852" s="1153"/>
      <c r="AH3852" s="124"/>
      <c r="AI3852" s="124"/>
      <c r="AJ3852" s="124"/>
      <c r="AK3852" s="124"/>
      <c r="AL3852" s="1153"/>
      <c r="AM3852" s="124"/>
      <c r="AN3852" s="124"/>
      <c r="AO3852" s="1153"/>
      <c r="AP3852" s="1153"/>
      <c r="AQ3852" s="1153"/>
      <c r="AR3852" s="1154"/>
      <c r="AS3852" s="1154"/>
      <c r="AT3852" s="1154"/>
      <c r="AU3852" s="1154"/>
      <c r="AV3852" s="1154"/>
      <c r="AW3852" s="1154"/>
      <c r="AX3852" s="1154"/>
      <c r="AY3852" s="1154"/>
      <c r="AZ3852" s="1154"/>
      <c r="BA3852" s="1154"/>
      <c r="BB3852" s="1154"/>
    </row>
    <row r="3853" spans="2:54" ht="15" customHeight="1">
      <c r="B3853" s="1155"/>
      <c r="C3853" s="3017"/>
      <c r="D3853" s="3017"/>
      <c r="E3853" s="1146" t="s">
        <v>1130</v>
      </c>
      <c r="F3853" s="1106"/>
      <c r="G3853" s="441" t="s">
        <v>93</v>
      </c>
      <c r="H3853" s="441" t="s">
        <v>1103</v>
      </c>
      <c r="I3853" s="441" t="s">
        <v>1131</v>
      </c>
      <c r="J3853" s="441" t="s">
        <v>112</v>
      </c>
      <c r="K3853" s="1111" t="s">
        <v>1134</v>
      </c>
      <c r="L3853" s="441" t="s">
        <v>1120</v>
      </c>
      <c r="M3853" s="441" t="str">
        <f t="shared" ref="M3853:M3916" si="235">M3852</f>
        <v>&lt;INSERT CONNECTION POINT NAME&gt;</v>
      </c>
      <c r="N3853" s="1111" t="s">
        <v>1115</v>
      </c>
      <c r="O3853" s="1111" t="s">
        <v>833</v>
      </c>
      <c r="P3853" s="1111"/>
      <c r="Q3853" s="2892"/>
      <c r="R3853" s="2096"/>
      <c r="S3853" s="2870"/>
      <c r="T3853" s="2870"/>
      <c r="U3853" s="2870"/>
      <c r="V3853" s="2870"/>
      <c r="W3853" s="2870"/>
      <c r="X3853" s="2870"/>
      <c r="Y3853" s="2870"/>
      <c r="Z3853" s="2870"/>
      <c r="AA3853" s="2871"/>
      <c r="AB3853" s="1125"/>
      <c r="AC3853" s="1151"/>
      <c r="AD3853" s="1152"/>
      <c r="AE3853" s="1153"/>
      <c r="AF3853" s="1153"/>
      <c r="AG3853" s="1153"/>
      <c r="AH3853" s="124"/>
      <c r="AI3853" s="124"/>
      <c r="AJ3853" s="124"/>
      <c r="AK3853" s="124"/>
      <c r="AL3853" s="1153"/>
      <c r="AM3853" s="124"/>
      <c r="AN3853" s="124"/>
      <c r="AO3853" s="1153"/>
      <c r="AP3853" s="1153"/>
      <c r="AQ3853" s="1153"/>
      <c r="AR3853" s="1154"/>
      <c r="AS3853" s="1154"/>
      <c r="AT3853" s="1154"/>
      <c r="AU3853" s="1154"/>
      <c r="AV3853" s="1154"/>
      <c r="AW3853" s="1154"/>
      <c r="AX3853" s="1154"/>
      <c r="AY3853" s="1154"/>
      <c r="AZ3853" s="1154"/>
      <c r="BA3853" s="1154"/>
      <c r="BB3853" s="1154"/>
    </row>
    <row r="3854" spans="2:54" ht="15" customHeight="1">
      <c r="B3854" s="1155"/>
      <c r="C3854" s="3016" t="s">
        <v>1135</v>
      </c>
      <c r="D3854" s="3016" t="s">
        <v>833</v>
      </c>
      <c r="E3854" s="1146" t="s">
        <v>1127</v>
      </c>
      <c r="F3854" s="1106"/>
      <c r="G3854" s="441" t="s">
        <v>93</v>
      </c>
      <c r="H3854" s="441" t="s">
        <v>1103</v>
      </c>
      <c r="I3854" s="441" t="s">
        <v>1128</v>
      </c>
      <c r="J3854" s="441" t="s">
        <v>112</v>
      </c>
      <c r="K3854" s="1111" t="s">
        <v>1135</v>
      </c>
      <c r="L3854" s="441" t="s">
        <v>1120</v>
      </c>
      <c r="M3854" s="441" t="str">
        <f t="shared" si="235"/>
        <v>&lt;INSERT CONNECTION POINT NAME&gt;</v>
      </c>
      <c r="N3854" s="1111" t="s">
        <v>1106</v>
      </c>
      <c r="O3854" s="1111" t="s">
        <v>833</v>
      </c>
      <c r="P3854" s="1111"/>
      <c r="Q3854" s="2892"/>
      <c r="R3854" s="2096"/>
      <c r="S3854" s="2870"/>
      <c r="T3854" s="2870"/>
      <c r="U3854" s="2870"/>
      <c r="V3854" s="2870"/>
      <c r="W3854" s="2870"/>
      <c r="X3854" s="2870"/>
      <c r="Y3854" s="2870"/>
      <c r="Z3854" s="2870"/>
      <c r="AA3854" s="2871"/>
      <c r="AB3854" s="1125"/>
      <c r="AC3854" s="1151"/>
      <c r="AD3854" s="1152"/>
      <c r="AE3854" s="1153"/>
      <c r="AF3854" s="1153"/>
      <c r="AG3854" s="1153"/>
      <c r="AH3854" s="124"/>
      <c r="AI3854" s="124"/>
      <c r="AJ3854" s="124"/>
      <c r="AK3854" s="124"/>
      <c r="AL3854" s="1153"/>
      <c r="AM3854" s="124"/>
      <c r="AN3854" s="124"/>
      <c r="AO3854" s="1153"/>
      <c r="AP3854" s="1153"/>
      <c r="AQ3854" s="1153"/>
      <c r="AR3854" s="1154"/>
      <c r="AS3854" s="1154"/>
      <c r="AT3854" s="1154"/>
      <c r="AU3854" s="1154"/>
      <c r="AV3854" s="1154"/>
      <c r="AW3854" s="1154"/>
      <c r="AX3854" s="1154"/>
      <c r="AY3854" s="1154"/>
      <c r="AZ3854" s="1154"/>
      <c r="BA3854" s="1154"/>
      <c r="BB3854" s="1154"/>
    </row>
    <row r="3855" spans="2:54" ht="15" customHeight="1">
      <c r="B3855" s="1155"/>
      <c r="C3855" s="3017"/>
      <c r="D3855" s="3017"/>
      <c r="E3855" s="1146" t="s">
        <v>1130</v>
      </c>
      <c r="F3855" s="1106"/>
      <c r="G3855" s="441" t="s">
        <v>93</v>
      </c>
      <c r="H3855" s="441" t="s">
        <v>1103</v>
      </c>
      <c r="I3855" s="441" t="s">
        <v>1131</v>
      </c>
      <c r="J3855" s="441" t="s">
        <v>112</v>
      </c>
      <c r="K3855" s="1111" t="s">
        <v>1135</v>
      </c>
      <c r="L3855" s="441" t="s">
        <v>1120</v>
      </c>
      <c r="M3855" s="441" t="str">
        <f t="shared" si="235"/>
        <v>&lt;INSERT CONNECTION POINT NAME&gt;</v>
      </c>
      <c r="N3855" s="1111" t="s">
        <v>1106</v>
      </c>
      <c r="O3855" s="1111" t="s">
        <v>833</v>
      </c>
      <c r="P3855" s="1111"/>
      <c r="Q3855" s="2892"/>
      <c r="R3855" s="2096"/>
      <c r="S3855" s="2870"/>
      <c r="T3855" s="2870"/>
      <c r="U3855" s="2870"/>
      <c r="V3855" s="2870"/>
      <c r="W3855" s="2870"/>
      <c r="X3855" s="2870"/>
      <c r="Y3855" s="2870"/>
      <c r="Z3855" s="2870"/>
      <c r="AA3855" s="2871"/>
      <c r="AB3855" s="1125"/>
      <c r="AC3855" s="1151"/>
      <c r="AD3855" s="1152"/>
      <c r="AE3855" s="1153"/>
      <c r="AF3855" s="1153"/>
      <c r="AG3855" s="1153"/>
      <c r="AH3855" s="124"/>
      <c r="AI3855" s="124"/>
      <c r="AJ3855" s="124"/>
      <c r="AK3855" s="124"/>
      <c r="AL3855" s="1153"/>
      <c r="AM3855" s="124"/>
      <c r="AN3855" s="124"/>
      <c r="AO3855" s="1153"/>
      <c r="AP3855" s="1153"/>
      <c r="AQ3855" s="1153"/>
      <c r="AR3855" s="1154"/>
      <c r="AS3855" s="1154"/>
      <c r="AT3855" s="1154"/>
      <c r="AU3855" s="1154"/>
      <c r="AV3855" s="1154"/>
      <c r="AW3855" s="1154"/>
      <c r="AX3855" s="1154"/>
      <c r="AY3855" s="1154"/>
      <c r="AZ3855" s="1154"/>
      <c r="BA3855" s="1154"/>
      <c r="BB3855" s="1154"/>
    </row>
    <row r="3856" spans="2:54" ht="15" customHeight="1">
      <c r="B3856" s="1155"/>
      <c r="C3856" s="3016" t="s">
        <v>1135</v>
      </c>
      <c r="D3856" s="3016" t="s">
        <v>842</v>
      </c>
      <c r="E3856" s="1146" t="s">
        <v>1127</v>
      </c>
      <c r="F3856" s="1106"/>
      <c r="G3856" s="441" t="s">
        <v>93</v>
      </c>
      <c r="H3856" s="441" t="s">
        <v>1103</v>
      </c>
      <c r="I3856" s="441" t="s">
        <v>1128</v>
      </c>
      <c r="J3856" s="441" t="s">
        <v>112</v>
      </c>
      <c r="K3856" s="1111" t="s">
        <v>1135</v>
      </c>
      <c r="L3856" s="441" t="s">
        <v>1120</v>
      </c>
      <c r="M3856" s="441" t="str">
        <f t="shared" si="235"/>
        <v>&lt;INSERT CONNECTION POINT NAME&gt;</v>
      </c>
      <c r="N3856" s="1111" t="s">
        <v>1106</v>
      </c>
      <c r="O3856" s="1111" t="s">
        <v>842</v>
      </c>
      <c r="P3856" s="1111"/>
      <c r="Q3856" s="2892"/>
      <c r="R3856" s="2096"/>
      <c r="S3856" s="2870"/>
      <c r="T3856" s="2870"/>
      <c r="U3856" s="2870"/>
      <c r="V3856" s="2870"/>
      <c r="W3856" s="2870"/>
      <c r="X3856" s="2870"/>
      <c r="Y3856" s="2870"/>
      <c r="Z3856" s="2870"/>
      <c r="AA3856" s="2871"/>
      <c r="AB3856" s="1125"/>
      <c r="AC3856" s="1151"/>
      <c r="AD3856" s="1152"/>
      <c r="AE3856" s="1153"/>
      <c r="AF3856" s="1153"/>
      <c r="AG3856" s="1153"/>
      <c r="AH3856" s="124"/>
      <c r="AI3856" s="124"/>
      <c r="AJ3856" s="124"/>
      <c r="AK3856" s="124"/>
      <c r="AL3856" s="1153"/>
      <c r="AM3856" s="124"/>
      <c r="AN3856" s="124"/>
      <c r="AO3856" s="1153"/>
      <c r="AP3856" s="1153"/>
      <c r="AQ3856" s="1153"/>
      <c r="AR3856" s="1154"/>
      <c r="AS3856" s="1154"/>
      <c r="AT3856" s="1154"/>
      <c r="AU3856" s="1154"/>
      <c r="AV3856" s="1154"/>
      <c r="AW3856" s="1154"/>
      <c r="AX3856" s="1154"/>
      <c r="AY3856" s="1154"/>
      <c r="AZ3856" s="1154"/>
      <c r="BA3856" s="1154"/>
      <c r="BB3856" s="1154"/>
    </row>
    <row r="3857" spans="2:54" ht="15" customHeight="1">
      <c r="B3857" s="1155"/>
      <c r="C3857" s="3017"/>
      <c r="D3857" s="3017"/>
      <c r="E3857" s="1146" t="s">
        <v>1130</v>
      </c>
      <c r="F3857" s="1106"/>
      <c r="G3857" s="441" t="s">
        <v>93</v>
      </c>
      <c r="H3857" s="441" t="s">
        <v>1103</v>
      </c>
      <c r="I3857" s="441" t="s">
        <v>1131</v>
      </c>
      <c r="J3857" s="441" t="s">
        <v>112</v>
      </c>
      <c r="K3857" s="1111" t="s">
        <v>1135</v>
      </c>
      <c r="L3857" s="441" t="s">
        <v>1120</v>
      </c>
      <c r="M3857" s="441" t="str">
        <f t="shared" si="235"/>
        <v>&lt;INSERT CONNECTION POINT NAME&gt;</v>
      </c>
      <c r="N3857" s="1111" t="s">
        <v>1106</v>
      </c>
      <c r="O3857" s="1111" t="s">
        <v>842</v>
      </c>
      <c r="P3857" s="1111"/>
      <c r="Q3857" s="2892"/>
      <c r="R3857" s="2096"/>
      <c r="S3857" s="2870"/>
      <c r="T3857" s="2870"/>
      <c r="U3857" s="2870"/>
      <c r="V3857" s="2870"/>
      <c r="W3857" s="2870"/>
      <c r="X3857" s="2870"/>
      <c r="Y3857" s="2870"/>
      <c r="Z3857" s="2870"/>
      <c r="AA3857" s="2871"/>
      <c r="AB3857" s="1125"/>
      <c r="AC3857" s="1151"/>
      <c r="AD3857" s="1152"/>
      <c r="AE3857" s="1153"/>
      <c r="AF3857" s="1153"/>
      <c r="AG3857" s="1153"/>
      <c r="AH3857" s="124"/>
      <c r="AI3857" s="124"/>
      <c r="AJ3857" s="124"/>
      <c r="AK3857" s="124"/>
      <c r="AL3857" s="1153"/>
      <c r="AM3857" s="124"/>
      <c r="AN3857" s="124"/>
      <c r="AO3857" s="1153"/>
      <c r="AP3857" s="1153"/>
      <c r="AQ3857" s="1153"/>
      <c r="AR3857" s="1154"/>
      <c r="AS3857" s="1154"/>
      <c r="AT3857" s="1154"/>
      <c r="AU3857" s="1154"/>
      <c r="AV3857" s="1154"/>
      <c r="AW3857" s="1154"/>
      <c r="AX3857" s="1154"/>
      <c r="AY3857" s="1154"/>
      <c r="AZ3857" s="1154"/>
      <c r="BA3857" s="1154"/>
      <c r="BB3857" s="1154"/>
    </row>
    <row r="3858" spans="2:54" ht="15" customHeight="1">
      <c r="B3858" s="1155"/>
      <c r="C3858" s="3016" t="s">
        <v>1136</v>
      </c>
      <c r="D3858" s="3016" t="s">
        <v>833</v>
      </c>
      <c r="E3858" s="1146" t="s">
        <v>1127</v>
      </c>
      <c r="F3858" s="1106"/>
      <c r="G3858" s="441" t="s">
        <v>93</v>
      </c>
      <c r="H3858" s="441" t="s">
        <v>1103</v>
      </c>
      <c r="I3858" s="441" t="s">
        <v>1128</v>
      </c>
      <c r="J3858" s="441" t="s">
        <v>112</v>
      </c>
      <c r="K3858" s="1111" t="s">
        <v>1136</v>
      </c>
      <c r="L3858" s="441" t="s">
        <v>1120</v>
      </c>
      <c r="M3858" s="441" t="str">
        <f t="shared" si="235"/>
        <v>&lt;INSERT CONNECTION POINT NAME&gt;</v>
      </c>
      <c r="N3858" s="1111" t="s">
        <v>1106</v>
      </c>
      <c r="O3858" s="1111" t="s">
        <v>833</v>
      </c>
      <c r="P3858" s="1111"/>
      <c r="Q3858" s="2892"/>
      <c r="R3858" s="2096"/>
      <c r="S3858" s="2870"/>
      <c r="T3858" s="2870"/>
      <c r="U3858" s="2870"/>
      <c r="V3858" s="2870"/>
      <c r="W3858" s="2870"/>
      <c r="X3858" s="2870"/>
      <c r="Y3858" s="2870"/>
      <c r="Z3858" s="2870"/>
      <c r="AA3858" s="2871"/>
      <c r="AB3858" s="1125"/>
      <c r="AC3858" s="1151"/>
      <c r="AD3858" s="1152"/>
      <c r="AE3858" s="1153"/>
      <c r="AF3858" s="1153"/>
      <c r="AG3858" s="1153"/>
      <c r="AH3858" s="124"/>
      <c r="AI3858" s="124"/>
      <c r="AJ3858" s="124"/>
      <c r="AK3858" s="124"/>
      <c r="AL3858" s="1153"/>
      <c r="AM3858" s="124"/>
      <c r="AN3858" s="124"/>
      <c r="AO3858" s="1153"/>
      <c r="AP3858" s="1153"/>
      <c r="AQ3858" s="1153"/>
      <c r="AR3858" s="1154"/>
      <c r="AS3858" s="1154"/>
      <c r="AT3858" s="1154"/>
      <c r="AU3858" s="1154"/>
      <c r="AV3858" s="1154"/>
      <c r="AW3858" s="1154"/>
      <c r="AX3858" s="1154"/>
      <c r="AY3858" s="1154"/>
      <c r="AZ3858" s="1154"/>
      <c r="BA3858" s="1154"/>
      <c r="BB3858" s="1154"/>
    </row>
    <row r="3859" spans="2:54" ht="15" customHeight="1">
      <c r="B3859" s="1155"/>
      <c r="C3859" s="3017"/>
      <c r="D3859" s="3017"/>
      <c r="E3859" s="1146" t="s">
        <v>1130</v>
      </c>
      <c r="F3859" s="1106"/>
      <c r="G3859" s="441" t="s">
        <v>93</v>
      </c>
      <c r="H3859" s="441" t="s">
        <v>1103</v>
      </c>
      <c r="I3859" s="441" t="s">
        <v>1131</v>
      </c>
      <c r="J3859" s="441" t="s">
        <v>112</v>
      </c>
      <c r="K3859" s="1111" t="s">
        <v>1136</v>
      </c>
      <c r="L3859" s="441" t="s">
        <v>1120</v>
      </c>
      <c r="M3859" s="441" t="str">
        <f t="shared" si="235"/>
        <v>&lt;INSERT CONNECTION POINT NAME&gt;</v>
      </c>
      <c r="N3859" s="1111" t="s">
        <v>1106</v>
      </c>
      <c r="O3859" s="1111" t="s">
        <v>833</v>
      </c>
      <c r="P3859" s="1111"/>
      <c r="Q3859" s="2100"/>
      <c r="R3859" s="2101"/>
      <c r="S3859" s="2102"/>
      <c r="T3859" s="2102"/>
      <c r="U3859" s="2102"/>
      <c r="V3859" s="2102"/>
      <c r="W3859" s="2102"/>
      <c r="X3859" s="2102"/>
      <c r="Y3859" s="2102"/>
      <c r="Z3859" s="2102"/>
      <c r="AA3859" s="2103"/>
      <c r="AB3859" s="1125"/>
      <c r="AC3859" s="1151"/>
      <c r="AD3859" s="1152"/>
      <c r="AE3859" s="1153"/>
      <c r="AF3859" s="1153"/>
      <c r="AG3859" s="1153"/>
      <c r="AH3859" s="124"/>
      <c r="AI3859" s="124"/>
      <c r="AJ3859" s="124"/>
      <c r="AK3859" s="124"/>
      <c r="AL3859" s="1153"/>
      <c r="AM3859" s="124"/>
      <c r="AN3859" s="124"/>
      <c r="AO3859" s="1153"/>
      <c r="AP3859" s="1153"/>
      <c r="AQ3859" s="1153"/>
      <c r="AR3859" s="1154"/>
      <c r="AS3859" s="1154"/>
      <c r="AT3859" s="1154"/>
      <c r="AU3859" s="1154"/>
      <c r="AV3859" s="1154"/>
      <c r="AW3859" s="1154"/>
      <c r="AX3859" s="1154"/>
      <c r="AY3859" s="1154"/>
      <c r="AZ3859" s="1154"/>
      <c r="BA3859" s="1154"/>
      <c r="BB3859" s="1154"/>
    </row>
    <row r="3860" spans="2:54" ht="15" customHeight="1">
      <c r="B3860" s="1155"/>
      <c r="C3860" s="3016" t="s">
        <v>1136</v>
      </c>
      <c r="D3860" s="3016" t="s">
        <v>842</v>
      </c>
      <c r="E3860" s="1146" t="s">
        <v>1127</v>
      </c>
      <c r="F3860" s="1106"/>
      <c r="G3860" s="441" t="s">
        <v>93</v>
      </c>
      <c r="H3860" s="441" t="s">
        <v>1103</v>
      </c>
      <c r="I3860" s="441" t="s">
        <v>1128</v>
      </c>
      <c r="J3860" s="441" t="s">
        <v>112</v>
      </c>
      <c r="K3860" s="1111" t="s">
        <v>1136</v>
      </c>
      <c r="L3860" s="441" t="s">
        <v>1120</v>
      </c>
      <c r="M3860" s="441" t="str">
        <f t="shared" si="235"/>
        <v>&lt;INSERT CONNECTION POINT NAME&gt;</v>
      </c>
      <c r="N3860" s="1111" t="s">
        <v>1106</v>
      </c>
      <c r="O3860" s="1111" t="s">
        <v>842</v>
      </c>
      <c r="P3860" s="1111"/>
      <c r="Q3860" s="2100"/>
      <c r="R3860" s="2101"/>
      <c r="S3860" s="2102"/>
      <c r="T3860" s="2102"/>
      <c r="U3860" s="2102"/>
      <c r="V3860" s="2102"/>
      <c r="W3860" s="2102"/>
      <c r="X3860" s="2102"/>
      <c r="Y3860" s="2102"/>
      <c r="Z3860" s="2102"/>
      <c r="AA3860" s="2103"/>
      <c r="AB3860" s="1125"/>
      <c r="AC3860" s="1151"/>
      <c r="AD3860" s="1152"/>
      <c r="AE3860" s="1153"/>
      <c r="AF3860" s="1153"/>
      <c r="AG3860" s="1153"/>
      <c r="AH3860" s="124"/>
      <c r="AI3860" s="124"/>
      <c r="AJ3860" s="124"/>
      <c r="AK3860" s="124"/>
      <c r="AL3860" s="1153"/>
      <c r="AM3860" s="124"/>
      <c r="AN3860" s="124"/>
      <c r="AO3860" s="1153"/>
      <c r="AP3860" s="1153"/>
      <c r="AQ3860" s="1153"/>
      <c r="AR3860" s="1154"/>
      <c r="AS3860" s="1154"/>
      <c r="AT3860" s="1154"/>
      <c r="AU3860" s="1154"/>
      <c r="AV3860" s="1154"/>
      <c r="AW3860" s="1154"/>
      <c r="AX3860" s="1154"/>
      <c r="AY3860" s="1154"/>
      <c r="AZ3860" s="1154"/>
      <c r="BA3860" s="1154"/>
      <c r="BB3860" s="1154"/>
    </row>
    <row r="3861" spans="2:54" ht="15" customHeight="1" thickBot="1">
      <c r="B3861" s="2872"/>
      <c r="C3861" s="3018"/>
      <c r="D3861" s="3018"/>
      <c r="E3861" s="2873" t="s">
        <v>1130</v>
      </c>
      <c r="F3861" s="1106"/>
      <c r="G3861" s="441" t="s">
        <v>93</v>
      </c>
      <c r="H3861" s="441" t="s">
        <v>1103</v>
      </c>
      <c r="I3861" s="441" t="s">
        <v>1131</v>
      </c>
      <c r="J3861" s="441" t="s">
        <v>112</v>
      </c>
      <c r="K3861" s="1111" t="s">
        <v>1136</v>
      </c>
      <c r="L3861" s="441" t="s">
        <v>1120</v>
      </c>
      <c r="M3861" s="441" t="str">
        <f t="shared" si="235"/>
        <v>&lt;INSERT CONNECTION POINT NAME&gt;</v>
      </c>
      <c r="N3861" s="1111" t="s">
        <v>1106</v>
      </c>
      <c r="O3861" s="1111" t="s">
        <v>842</v>
      </c>
      <c r="P3861" s="1111"/>
      <c r="Q3861" s="2893"/>
      <c r="R3861" s="2894"/>
      <c r="S3861" s="2877"/>
      <c r="T3861" s="2877"/>
      <c r="U3861" s="2877"/>
      <c r="V3861" s="2877"/>
      <c r="W3861" s="2877"/>
      <c r="X3861" s="2877"/>
      <c r="Y3861" s="2877"/>
      <c r="Z3861" s="2877"/>
      <c r="AA3861" s="2878"/>
      <c r="AB3861" s="1162"/>
      <c r="AC3861" s="1151"/>
      <c r="AD3861" s="1152"/>
      <c r="AE3861" s="1153"/>
      <c r="AF3861" s="1153"/>
      <c r="AG3861" s="1153"/>
      <c r="AH3861" s="124"/>
      <c r="AI3861" s="124"/>
      <c r="AJ3861" s="124"/>
      <c r="AK3861" s="124"/>
      <c r="AL3861" s="1153"/>
      <c r="AM3861" s="124"/>
      <c r="AN3861" s="124"/>
      <c r="AO3861" s="1153"/>
      <c r="AP3861" s="1153"/>
      <c r="AQ3861" s="1153"/>
      <c r="AR3861" s="1154"/>
      <c r="AS3861" s="1154"/>
      <c r="AT3861" s="1154"/>
      <c r="AU3861" s="1154"/>
      <c r="AV3861" s="1154"/>
      <c r="AW3861" s="1154"/>
      <c r="AX3861" s="1154"/>
      <c r="AY3861" s="1154"/>
      <c r="AZ3861" s="1154"/>
      <c r="BA3861" s="1154"/>
      <c r="BB3861" s="1154"/>
    </row>
    <row r="3862" spans="2:54" ht="15" customHeight="1">
      <c r="B3862" s="1145" t="s">
        <v>1125</v>
      </c>
      <c r="C3862" s="3019" t="s">
        <v>1126</v>
      </c>
      <c r="D3862" s="3019" t="s">
        <v>842</v>
      </c>
      <c r="E3862" s="1146" t="s">
        <v>1127</v>
      </c>
      <c r="F3862" s="1106"/>
      <c r="G3862" s="441" t="s">
        <v>93</v>
      </c>
      <c r="H3862" s="441" t="s">
        <v>1103</v>
      </c>
      <c r="I3862" s="441" t="s">
        <v>1128</v>
      </c>
      <c r="J3862" s="441" t="s">
        <v>112</v>
      </c>
      <c r="K3862" s="441" t="s">
        <v>1126</v>
      </c>
      <c r="L3862" s="441" t="s">
        <v>1120</v>
      </c>
      <c r="M3862" s="441" t="str">
        <f t="shared" ref="M3862" si="236">B3862</f>
        <v>&lt;INSERT CONNECTION POINT NAME&gt;</v>
      </c>
      <c r="N3862" s="441" t="s">
        <v>1129</v>
      </c>
      <c r="O3862" s="441" t="s">
        <v>842</v>
      </c>
      <c r="P3862" s="1111"/>
      <c r="Q3862" s="1147"/>
      <c r="R3862" s="1148"/>
      <c r="S3862" s="1149"/>
      <c r="T3862" s="1149"/>
      <c r="U3862" s="1149"/>
      <c r="V3862" s="1149"/>
      <c r="W3862" s="1149"/>
      <c r="X3862" s="1149"/>
      <c r="Y3862" s="1149"/>
      <c r="Z3862" s="1149"/>
      <c r="AA3862" s="1150"/>
      <c r="AB3862" s="1125"/>
      <c r="AC3862" s="1151"/>
      <c r="AD3862" s="1152"/>
      <c r="AE3862" s="1153"/>
      <c r="AF3862" s="1153"/>
      <c r="AG3862" s="1153"/>
      <c r="AH3862" s="124"/>
      <c r="AI3862" s="124"/>
      <c r="AJ3862" s="124"/>
      <c r="AK3862" s="124"/>
      <c r="AL3862" s="124"/>
      <c r="AM3862" s="124"/>
      <c r="AN3862" s="124"/>
      <c r="AO3862" s="124"/>
      <c r="AP3862" s="124"/>
      <c r="AQ3862" s="1153"/>
      <c r="AR3862" s="1154"/>
      <c r="AS3862" s="1154"/>
      <c r="AT3862" s="1154"/>
      <c r="AU3862" s="1154"/>
      <c r="AV3862" s="1154"/>
      <c r="AW3862" s="1154"/>
      <c r="AX3862" s="1154"/>
      <c r="AY3862" s="1154"/>
      <c r="AZ3862" s="1154"/>
      <c r="BA3862" s="1154"/>
      <c r="BB3862" s="1154"/>
    </row>
    <row r="3863" spans="2:54" ht="15" customHeight="1">
      <c r="B3863" s="1155"/>
      <c r="C3863" s="3017"/>
      <c r="D3863" s="3017"/>
      <c r="E3863" s="1146" t="s">
        <v>1130</v>
      </c>
      <c r="F3863" s="1106"/>
      <c r="G3863" s="441" t="s">
        <v>93</v>
      </c>
      <c r="H3863" s="441" t="s">
        <v>1103</v>
      </c>
      <c r="I3863" s="441" t="s">
        <v>1131</v>
      </c>
      <c r="J3863" s="441" t="s">
        <v>112</v>
      </c>
      <c r="K3863" s="441" t="s">
        <v>1126</v>
      </c>
      <c r="L3863" s="441" t="s">
        <v>1120</v>
      </c>
      <c r="M3863" s="441" t="str">
        <f t="shared" si="235"/>
        <v>&lt;INSERT CONNECTION POINT NAME&gt;</v>
      </c>
      <c r="N3863" s="441" t="s">
        <v>1129</v>
      </c>
      <c r="O3863" s="441" t="s">
        <v>842</v>
      </c>
      <c r="P3863" s="1111"/>
      <c r="Q3863" s="1156"/>
      <c r="R3863" s="1157"/>
      <c r="S3863" s="1158"/>
      <c r="T3863" s="1158"/>
      <c r="U3863" s="1158"/>
      <c r="V3863" s="1158"/>
      <c r="W3863" s="1158"/>
      <c r="X3863" s="1158"/>
      <c r="Y3863" s="1158"/>
      <c r="Z3863" s="1158"/>
      <c r="AA3863" s="1159"/>
      <c r="AB3863" s="1125"/>
      <c r="AC3863" s="1151"/>
      <c r="AD3863" s="1152"/>
      <c r="AE3863" s="1153"/>
      <c r="AF3863" s="1153"/>
      <c r="AG3863" s="1153"/>
      <c r="AH3863" s="124"/>
      <c r="AI3863" s="124"/>
      <c r="AJ3863" s="124"/>
      <c r="AK3863" s="124"/>
      <c r="AL3863" s="124"/>
      <c r="AM3863" s="124"/>
      <c r="AN3863" s="124"/>
      <c r="AO3863" s="124"/>
      <c r="AP3863" s="124"/>
      <c r="AQ3863" s="1153"/>
      <c r="AR3863" s="1154"/>
      <c r="AS3863" s="1154"/>
      <c r="AT3863" s="1154"/>
      <c r="AU3863" s="1154"/>
      <c r="AV3863" s="1154"/>
      <c r="AW3863" s="1154"/>
      <c r="AX3863" s="1154"/>
      <c r="AY3863" s="1154"/>
      <c r="AZ3863" s="1154"/>
      <c r="BA3863" s="1154"/>
      <c r="BB3863" s="1154"/>
    </row>
    <row r="3864" spans="2:54" ht="15" customHeight="1">
      <c r="B3864" s="1155"/>
      <c r="C3864" s="3016" t="s">
        <v>1132</v>
      </c>
      <c r="D3864" s="3016" t="s">
        <v>833</v>
      </c>
      <c r="E3864" s="1146" t="s">
        <v>1127</v>
      </c>
      <c r="F3864" s="1106"/>
      <c r="G3864" s="441" t="s">
        <v>93</v>
      </c>
      <c r="H3864" s="441" t="s">
        <v>1103</v>
      </c>
      <c r="I3864" s="441" t="s">
        <v>1128</v>
      </c>
      <c r="J3864" s="441" t="s">
        <v>112</v>
      </c>
      <c r="K3864" s="1111" t="s">
        <v>1132</v>
      </c>
      <c r="L3864" s="441" t="s">
        <v>1120</v>
      </c>
      <c r="M3864" s="441" t="str">
        <f t="shared" si="235"/>
        <v>&lt;INSERT CONNECTION POINT NAME&gt;</v>
      </c>
      <c r="N3864" s="1111" t="s">
        <v>1106</v>
      </c>
      <c r="O3864" s="1111" t="s">
        <v>833</v>
      </c>
      <c r="P3864" s="1111"/>
      <c r="Q3864" s="2850"/>
      <c r="R3864" s="2097"/>
      <c r="S3864" s="2851"/>
      <c r="T3864" s="2851"/>
      <c r="U3864" s="2851"/>
      <c r="V3864" s="2851"/>
      <c r="W3864" s="2852"/>
      <c r="X3864" s="2852"/>
      <c r="Y3864" s="2852"/>
      <c r="Z3864" s="2852"/>
      <c r="AA3864" s="2853"/>
      <c r="AB3864" s="1125"/>
      <c r="AC3864" s="1151"/>
      <c r="AD3864" s="1152"/>
      <c r="AE3864" s="1153"/>
      <c r="AF3864" s="1153"/>
      <c r="AG3864" s="1153"/>
      <c r="AH3864" s="124"/>
      <c r="AI3864" s="124"/>
      <c r="AJ3864" s="124"/>
      <c r="AK3864" s="124"/>
      <c r="AL3864" s="1153"/>
      <c r="AM3864" s="124"/>
      <c r="AN3864" s="124"/>
      <c r="AO3864" s="1153"/>
      <c r="AP3864" s="1153"/>
      <c r="AQ3864" s="1153"/>
      <c r="AR3864" s="1154"/>
      <c r="AS3864" s="1154"/>
      <c r="AT3864" s="1154"/>
      <c r="AU3864" s="1160"/>
      <c r="AV3864" s="1154"/>
      <c r="AW3864" s="1154"/>
      <c r="AX3864" s="1154"/>
      <c r="AY3864" s="1154"/>
      <c r="AZ3864" s="1154"/>
      <c r="BA3864" s="1154"/>
      <c r="BB3864" s="1154"/>
    </row>
    <row r="3865" spans="2:54" ht="15" customHeight="1">
      <c r="B3865" s="1155"/>
      <c r="C3865" s="3017"/>
      <c r="D3865" s="3017"/>
      <c r="E3865" s="1146" t="s">
        <v>1130</v>
      </c>
      <c r="F3865" s="1106"/>
      <c r="G3865" s="441" t="s">
        <v>93</v>
      </c>
      <c r="H3865" s="441" t="s">
        <v>1103</v>
      </c>
      <c r="I3865" s="441" t="s">
        <v>1131</v>
      </c>
      <c r="J3865" s="441" t="s">
        <v>112</v>
      </c>
      <c r="K3865" s="1111" t="s">
        <v>1132</v>
      </c>
      <c r="L3865" s="441" t="s">
        <v>1120</v>
      </c>
      <c r="M3865" s="441" t="str">
        <f t="shared" si="235"/>
        <v>&lt;INSERT CONNECTION POINT NAME&gt;</v>
      </c>
      <c r="N3865" s="1111" t="s">
        <v>1106</v>
      </c>
      <c r="O3865" s="1111" t="s">
        <v>833</v>
      </c>
      <c r="P3865" s="1111"/>
      <c r="Q3865" s="2850"/>
      <c r="R3865" s="2097"/>
      <c r="S3865" s="2851"/>
      <c r="T3865" s="2851"/>
      <c r="U3865" s="2851"/>
      <c r="V3865" s="2851"/>
      <c r="W3865" s="2852"/>
      <c r="X3865" s="2852"/>
      <c r="Y3865" s="2852"/>
      <c r="Z3865" s="2852"/>
      <c r="AA3865" s="2853"/>
      <c r="AB3865" s="1125"/>
      <c r="AC3865" s="1151"/>
      <c r="AD3865" s="1152"/>
      <c r="AE3865" s="1153"/>
      <c r="AF3865" s="1153"/>
      <c r="AG3865" s="1153"/>
      <c r="AH3865" s="124"/>
      <c r="AI3865" s="124"/>
      <c r="AJ3865" s="124"/>
      <c r="AK3865" s="124"/>
      <c r="AL3865" s="1153"/>
      <c r="AM3865" s="124"/>
      <c r="AN3865" s="124"/>
      <c r="AO3865" s="1153"/>
      <c r="AP3865" s="1153"/>
      <c r="AQ3865" s="1153"/>
      <c r="AR3865" s="1154"/>
      <c r="AS3865" s="1154"/>
      <c r="AT3865" s="1154"/>
      <c r="AU3865" s="1160"/>
      <c r="AV3865" s="1154"/>
      <c r="AW3865" s="1154"/>
      <c r="AX3865" s="1154"/>
      <c r="AY3865" s="1154"/>
      <c r="AZ3865" s="1154"/>
      <c r="BA3865" s="1154"/>
      <c r="BB3865" s="1154"/>
    </row>
    <row r="3866" spans="2:54" ht="15" customHeight="1">
      <c r="B3866" s="1155"/>
      <c r="C3866" s="3016" t="s">
        <v>1132</v>
      </c>
      <c r="D3866" s="3016" t="s">
        <v>842</v>
      </c>
      <c r="E3866" s="1146" t="s">
        <v>1127</v>
      </c>
      <c r="F3866" s="1106"/>
      <c r="G3866" s="441" t="s">
        <v>93</v>
      </c>
      <c r="H3866" s="441" t="s">
        <v>1103</v>
      </c>
      <c r="I3866" s="441" t="s">
        <v>1128</v>
      </c>
      <c r="J3866" s="441" t="s">
        <v>112</v>
      </c>
      <c r="K3866" s="1111" t="s">
        <v>1132</v>
      </c>
      <c r="L3866" s="441" t="s">
        <v>1120</v>
      </c>
      <c r="M3866" s="441" t="str">
        <f t="shared" si="235"/>
        <v>&lt;INSERT CONNECTION POINT NAME&gt;</v>
      </c>
      <c r="N3866" s="1111" t="s">
        <v>1106</v>
      </c>
      <c r="O3866" s="1112" t="s">
        <v>842</v>
      </c>
      <c r="P3866" s="1111"/>
      <c r="Q3866" s="2850"/>
      <c r="R3866" s="2097"/>
      <c r="S3866" s="2851"/>
      <c r="T3866" s="2851"/>
      <c r="U3866" s="2851"/>
      <c r="V3866" s="2851"/>
      <c r="W3866" s="2852"/>
      <c r="X3866" s="2852"/>
      <c r="Y3866" s="2852"/>
      <c r="Z3866" s="2852"/>
      <c r="AA3866" s="2853"/>
      <c r="AB3866" s="1125"/>
      <c r="AC3866" s="1151"/>
      <c r="AD3866" s="1152"/>
      <c r="AE3866" s="1153"/>
      <c r="AF3866" s="1153"/>
      <c r="AG3866" s="1153"/>
      <c r="AH3866" s="124"/>
      <c r="AI3866" s="124"/>
      <c r="AJ3866" s="124"/>
      <c r="AK3866" s="124"/>
      <c r="AL3866" s="1153"/>
      <c r="AM3866" s="124"/>
      <c r="AN3866" s="124"/>
      <c r="AO3866" s="1153"/>
      <c r="AP3866" s="1161"/>
      <c r="AQ3866" s="1153"/>
      <c r="AR3866" s="1154"/>
      <c r="AS3866" s="1154"/>
      <c r="AT3866" s="1154"/>
      <c r="AU3866" s="1160"/>
      <c r="AV3866" s="1154"/>
      <c r="AW3866" s="1154"/>
      <c r="AX3866" s="1154"/>
      <c r="AY3866" s="1154"/>
      <c r="AZ3866" s="1154"/>
      <c r="BA3866" s="1154"/>
      <c r="BB3866" s="1154"/>
    </row>
    <row r="3867" spans="2:54" ht="15" customHeight="1">
      <c r="B3867" s="1155"/>
      <c r="C3867" s="3017"/>
      <c r="D3867" s="3017"/>
      <c r="E3867" s="1146" t="s">
        <v>1130</v>
      </c>
      <c r="F3867" s="1106"/>
      <c r="G3867" s="441" t="s">
        <v>93</v>
      </c>
      <c r="H3867" s="441" t="s">
        <v>1103</v>
      </c>
      <c r="I3867" s="441" t="s">
        <v>1131</v>
      </c>
      <c r="J3867" s="441" t="s">
        <v>112</v>
      </c>
      <c r="K3867" s="1111" t="s">
        <v>1132</v>
      </c>
      <c r="L3867" s="441" t="s">
        <v>1120</v>
      </c>
      <c r="M3867" s="441" t="str">
        <f t="shared" si="235"/>
        <v>&lt;INSERT CONNECTION POINT NAME&gt;</v>
      </c>
      <c r="N3867" s="1111" t="s">
        <v>1106</v>
      </c>
      <c r="O3867" s="1112" t="s">
        <v>842</v>
      </c>
      <c r="P3867" s="1111"/>
      <c r="Q3867" s="2850"/>
      <c r="R3867" s="2097"/>
      <c r="S3867" s="2851"/>
      <c r="T3867" s="2851"/>
      <c r="U3867" s="2851"/>
      <c r="V3867" s="2851"/>
      <c r="W3867" s="2852"/>
      <c r="X3867" s="2852"/>
      <c r="Y3867" s="2852"/>
      <c r="Z3867" s="2852"/>
      <c r="AA3867" s="2853"/>
      <c r="AB3867" s="1125"/>
      <c r="AC3867" s="1151"/>
      <c r="AD3867" s="1152"/>
      <c r="AE3867" s="1153"/>
      <c r="AF3867" s="1153"/>
      <c r="AG3867" s="1153"/>
      <c r="AH3867" s="124"/>
      <c r="AI3867" s="124"/>
      <c r="AJ3867" s="124"/>
      <c r="AK3867" s="124"/>
      <c r="AL3867" s="1153"/>
      <c r="AM3867" s="124"/>
      <c r="AN3867" s="124"/>
      <c r="AO3867" s="1153"/>
      <c r="AP3867" s="1161"/>
      <c r="AQ3867" s="1153"/>
      <c r="AR3867" s="1154"/>
      <c r="AS3867" s="1154"/>
      <c r="AT3867" s="1154"/>
      <c r="AU3867" s="1160"/>
      <c r="AV3867" s="1154"/>
      <c r="AW3867" s="1154"/>
      <c r="AX3867" s="1154"/>
      <c r="AY3867" s="1154"/>
      <c r="AZ3867" s="1154"/>
      <c r="BA3867" s="1154"/>
      <c r="BB3867" s="1154"/>
    </row>
    <row r="3868" spans="2:54" ht="15" customHeight="1">
      <c r="B3868" s="1155"/>
      <c r="C3868" s="3016" t="s">
        <v>1133</v>
      </c>
      <c r="D3868" s="3016"/>
      <c r="E3868" s="1146" t="s">
        <v>1127</v>
      </c>
      <c r="F3868" s="1106"/>
      <c r="G3868" s="441" t="s">
        <v>93</v>
      </c>
      <c r="H3868" s="441" t="s">
        <v>1103</v>
      </c>
      <c r="I3868" s="441" t="s">
        <v>1128</v>
      </c>
      <c r="J3868" s="441" t="s">
        <v>112</v>
      </c>
      <c r="K3868" s="1111" t="s">
        <v>1133</v>
      </c>
      <c r="L3868" s="441" t="s">
        <v>1120</v>
      </c>
      <c r="M3868" s="441" t="str">
        <f t="shared" si="235"/>
        <v>&lt;INSERT CONNECTION POINT NAME&gt;</v>
      </c>
      <c r="N3868" s="1111" t="s">
        <v>1108</v>
      </c>
      <c r="O3868" s="1111" t="s">
        <v>1109</v>
      </c>
      <c r="P3868" s="1111"/>
      <c r="Q3868" s="2856"/>
      <c r="R3868" s="2098"/>
      <c r="S3868" s="2858"/>
      <c r="T3868" s="2858"/>
      <c r="U3868" s="2858"/>
      <c r="V3868" s="2858"/>
      <c r="W3868" s="2859"/>
      <c r="X3868" s="2859"/>
      <c r="Y3868" s="2859"/>
      <c r="Z3868" s="2859"/>
      <c r="AA3868" s="2860"/>
      <c r="AB3868" s="1125"/>
      <c r="AC3868" s="1151"/>
      <c r="AD3868" s="1152"/>
      <c r="AE3868" s="1153"/>
      <c r="AF3868" s="1153"/>
      <c r="AG3868" s="1153"/>
      <c r="AH3868" s="124"/>
      <c r="AI3868" s="124"/>
      <c r="AJ3868" s="124"/>
      <c r="AK3868" s="124"/>
      <c r="AL3868" s="1153"/>
      <c r="AM3868" s="124"/>
      <c r="AN3868" s="124"/>
      <c r="AO3868" s="1153"/>
      <c r="AP3868" s="1153"/>
      <c r="AQ3868" s="1153"/>
      <c r="AR3868" s="1154"/>
      <c r="AS3868" s="1154"/>
      <c r="AT3868" s="1154"/>
      <c r="AU3868" s="1154"/>
      <c r="AV3868" s="1154"/>
      <c r="AW3868" s="1154"/>
      <c r="AX3868" s="1154"/>
      <c r="AY3868" s="1154"/>
      <c r="AZ3868" s="1154"/>
      <c r="BA3868" s="1154"/>
      <c r="BB3868" s="1154"/>
    </row>
    <row r="3869" spans="2:54" ht="15" customHeight="1">
      <c r="B3869" s="1155"/>
      <c r="C3869" s="3017"/>
      <c r="D3869" s="3017"/>
      <c r="E3869" s="1146" t="s">
        <v>1130</v>
      </c>
      <c r="F3869" s="1106"/>
      <c r="G3869" s="441" t="s">
        <v>93</v>
      </c>
      <c r="H3869" s="441" t="s">
        <v>1103</v>
      </c>
      <c r="I3869" s="441" t="s">
        <v>1131</v>
      </c>
      <c r="J3869" s="441" t="s">
        <v>112</v>
      </c>
      <c r="K3869" s="1111" t="s">
        <v>1133</v>
      </c>
      <c r="L3869" s="441" t="s">
        <v>1120</v>
      </c>
      <c r="M3869" s="441" t="str">
        <f t="shared" si="235"/>
        <v>&lt;INSERT CONNECTION POINT NAME&gt;</v>
      </c>
      <c r="N3869" s="1111" t="s">
        <v>1108</v>
      </c>
      <c r="O3869" s="1111" t="s">
        <v>1109</v>
      </c>
      <c r="P3869" s="1111"/>
      <c r="Q3869" s="2856"/>
      <c r="R3869" s="2098"/>
      <c r="S3869" s="2858"/>
      <c r="T3869" s="2858"/>
      <c r="U3869" s="2858"/>
      <c r="V3869" s="2858"/>
      <c r="W3869" s="2859"/>
      <c r="X3869" s="2859"/>
      <c r="Y3869" s="2859"/>
      <c r="Z3869" s="2859"/>
      <c r="AA3869" s="2860"/>
      <c r="AB3869" s="1125"/>
      <c r="AC3869" s="1151"/>
      <c r="AD3869" s="1152"/>
      <c r="AE3869" s="1153"/>
      <c r="AF3869" s="1153"/>
      <c r="AG3869" s="1153"/>
      <c r="AH3869" s="124"/>
      <c r="AI3869" s="124"/>
      <c r="AJ3869" s="124"/>
      <c r="AK3869" s="124"/>
      <c r="AL3869" s="1153"/>
      <c r="AM3869" s="124"/>
      <c r="AN3869" s="124"/>
      <c r="AO3869" s="1153"/>
      <c r="AP3869" s="1153"/>
      <c r="AQ3869" s="1153"/>
      <c r="AR3869" s="1154"/>
      <c r="AS3869" s="1154"/>
      <c r="AT3869" s="1154"/>
      <c r="AU3869" s="1154"/>
      <c r="AV3869" s="1154"/>
      <c r="AW3869" s="1154"/>
      <c r="AX3869" s="1154"/>
      <c r="AY3869" s="1154"/>
      <c r="AZ3869" s="1154"/>
      <c r="BA3869" s="1154"/>
      <c r="BB3869" s="1154"/>
    </row>
    <row r="3870" spans="2:54" ht="15" customHeight="1">
      <c r="B3870" s="1155"/>
      <c r="C3870" s="3016" t="s">
        <v>1110</v>
      </c>
      <c r="D3870" s="3016"/>
      <c r="E3870" s="1146" t="s">
        <v>1127</v>
      </c>
      <c r="F3870" s="1106"/>
      <c r="G3870" s="441" t="s">
        <v>93</v>
      </c>
      <c r="H3870" s="441" t="s">
        <v>1103</v>
      </c>
      <c r="I3870" s="441" t="s">
        <v>1128</v>
      </c>
      <c r="J3870" s="441" t="s">
        <v>112</v>
      </c>
      <c r="K3870" s="1111" t="s">
        <v>1110</v>
      </c>
      <c r="L3870" s="441" t="s">
        <v>1120</v>
      </c>
      <c r="M3870" s="441" t="str">
        <f t="shared" si="235"/>
        <v>&lt;INSERT CONNECTION POINT NAME&gt;</v>
      </c>
      <c r="N3870" s="1111" t="s">
        <v>1111</v>
      </c>
      <c r="O3870" s="1112">
        <v>0</v>
      </c>
      <c r="P3870" s="1111"/>
      <c r="Q3870" s="2890"/>
      <c r="R3870" s="2093"/>
      <c r="S3870" s="2883"/>
      <c r="T3870" s="2883"/>
      <c r="U3870" s="2883"/>
      <c r="V3870" s="2883"/>
      <c r="W3870" s="2863"/>
      <c r="X3870" s="2863"/>
      <c r="Y3870" s="2863"/>
      <c r="Z3870" s="2863"/>
      <c r="AA3870" s="2864"/>
      <c r="AB3870" s="1125"/>
      <c r="AC3870" s="1151"/>
      <c r="AD3870" s="1152"/>
      <c r="AE3870" s="1153"/>
      <c r="AF3870" s="1153"/>
      <c r="AG3870" s="1153"/>
      <c r="AH3870" s="124"/>
      <c r="AI3870" s="124"/>
      <c r="AJ3870" s="124"/>
      <c r="AK3870" s="124"/>
      <c r="AL3870" s="1153"/>
      <c r="AM3870" s="124"/>
      <c r="AN3870" s="124"/>
      <c r="AO3870" s="1153"/>
      <c r="AP3870" s="1161"/>
      <c r="AQ3870" s="1153"/>
      <c r="AR3870" s="1154"/>
      <c r="AS3870" s="1154"/>
      <c r="AT3870" s="1154"/>
      <c r="AU3870" s="1154"/>
      <c r="AV3870" s="1154"/>
      <c r="AW3870" s="1154"/>
      <c r="AX3870" s="1154"/>
      <c r="AY3870" s="1154"/>
      <c r="AZ3870" s="1154"/>
      <c r="BA3870" s="1154"/>
      <c r="BB3870" s="1154"/>
    </row>
    <row r="3871" spans="2:54" ht="15" customHeight="1">
      <c r="B3871" s="1155"/>
      <c r="C3871" s="3017"/>
      <c r="D3871" s="3017"/>
      <c r="E3871" s="1146" t="s">
        <v>1130</v>
      </c>
      <c r="F3871" s="1106"/>
      <c r="G3871" s="441" t="s">
        <v>93</v>
      </c>
      <c r="H3871" s="441" t="s">
        <v>1103</v>
      </c>
      <c r="I3871" s="441" t="s">
        <v>1131</v>
      </c>
      <c r="J3871" s="441" t="s">
        <v>112</v>
      </c>
      <c r="K3871" s="1111" t="s">
        <v>1110</v>
      </c>
      <c r="L3871" s="441" t="s">
        <v>1120</v>
      </c>
      <c r="M3871" s="441" t="str">
        <f t="shared" si="235"/>
        <v>&lt;INSERT CONNECTION POINT NAME&gt;</v>
      </c>
      <c r="N3871" s="1111" t="s">
        <v>1111</v>
      </c>
      <c r="O3871" s="1112">
        <v>0</v>
      </c>
      <c r="P3871" s="1111"/>
      <c r="Q3871" s="2890"/>
      <c r="R3871" s="2093"/>
      <c r="S3871" s="2883"/>
      <c r="T3871" s="2883"/>
      <c r="U3871" s="2883"/>
      <c r="V3871" s="2883"/>
      <c r="W3871" s="2863"/>
      <c r="X3871" s="2863"/>
      <c r="Y3871" s="2863"/>
      <c r="Z3871" s="2863"/>
      <c r="AA3871" s="2864"/>
      <c r="AB3871" s="1125"/>
      <c r="AC3871" s="1151"/>
      <c r="AD3871" s="1152"/>
      <c r="AE3871" s="1153"/>
      <c r="AF3871" s="1153"/>
      <c r="AG3871" s="1153"/>
      <c r="AH3871" s="124"/>
      <c r="AI3871" s="124"/>
      <c r="AJ3871" s="124"/>
      <c r="AK3871" s="124"/>
      <c r="AL3871" s="1153"/>
      <c r="AM3871" s="124"/>
      <c r="AN3871" s="124"/>
      <c r="AO3871" s="1153"/>
      <c r="AP3871" s="1161"/>
      <c r="AQ3871" s="1153"/>
      <c r="AR3871" s="1154"/>
      <c r="AS3871" s="1154"/>
      <c r="AT3871" s="1154"/>
      <c r="AU3871" s="1154"/>
      <c r="AV3871" s="1154"/>
      <c r="AW3871" s="1154"/>
      <c r="AX3871" s="1154"/>
      <c r="AY3871" s="1154"/>
      <c r="AZ3871" s="1154"/>
      <c r="BA3871" s="1154"/>
      <c r="BB3871" s="1154"/>
    </row>
    <row r="3872" spans="2:54" ht="15" customHeight="1">
      <c r="B3872" s="1155"/>
      <c r="C3872" s="3016" t="s">
        <v>1112</v>
      </c>
      <c r="D3872" s="3016"/>
      <c r="E3872" s="1146" t="s">
        <v>1127</v>
      </c>
      <c r="F3872" s="1106"/>
      <c r="G3872" s="441" t="s">
        <v>93</v>
      </c>
      <c r="H3872" s="441" t="s">
        <v>1103</v>
      </c>
      <c r="I3872" s="441" t="s">
        <v>1128</v>
      </c>
      <c r="J3872" s="441" t="s">
        <v>112</v>
      </c>
      <c r="K3872" s="1111" t="s">
        <v>1112</v>
      </c>
      <c r="L3872" s="441" t="s">
        <v>1120</v>
      </c>
      <c r="M3872" s="441" t="str">
        <f t="shared" si="235"/>
        <v>&lt;INSERT CONNECTION POINT NAME&gt;</v>
      </c>
      <c r="N3872" s="1111" t="s">
        <v>1113</v>
      </c>
      <c r="O3872" s="1111" t="s">
        <v>1113</v>
      </c>
      <c r="P3872" s="1111"/>
      <c r="Q3872" s="2891"/>
      <c r="R3872" s="2866"/>
      <c r="S3872" s="2866"/>
      <c r="T3872" s="2866"/>
      <c r="U3872" s="2866"/>
      <c r="V3872" s="2866"/>
      <c r="W3872" s="2866"/>
      <c r="X3872" s="2866"/>
      <c r="Y3872" s="2866"/>
      <c r="Z3872" s="2866"/>
      <c r="AA3872" s="2099"/>
      <c r="AB3872" s="1125"/>
      <c r="AC3872" s="1151"/>
      <c r="AD3872" s="1152"/>
      <c r="AE3872" s="1153"/>
      <c r="AF3872" s="1153"/>
      <c r="AG3872" s="1153"/>
      <c r="AH3872" s="124"/>
      <c r="AI3872" s="124"/>
      <c r="AJ3872" s="124"/>
      <c r="AK3872" s="124"/>
      <c r="AL3872" s="1153"/>
      <c r="AM3872" s="124"/>
      <c r="AN3872" s="124"/>
      <c r="AO3872" s="1153"/>
      <c r="AP3872" s="1153"/>
      <c r="AQ3872" s="1153"/>
      <c r="AR3872" s="1154"/>
      <c r="AS3872" s="1154"/>
      <c r="AT3872" s="1154"/>
      <c r="AU3872" s="1154"/>
      <c r="AV3872" s="1154"/>
      <c r="AW3872" s="1154"/>
      <c r="AX3872" s="1154"/>
      <c r="AY3872" s="1154"/>
      <c r="AZ3872" s="1154"/>
      <c r="BA3872" s="1154"/>
      <c r="BB3872" s="1154"/>
    </row>
    <row r="3873" spans="2:54" ht="15" customHeight="1">
      <c r="B3873" s="1155"/>
      <c r="C3873" s="3017"/>
      <c r="D3873" s="3017"/>
      <c r="E3873" s="1146" t="s">
        <v>1130</v>
      </c>
      <c r="F3873" s="1106"/>
      <c r="G3873" s="441" t="s">
        <v>93</v>
      </c>
      <c r="H3873" s="441" t="s">
        <v>1103</v>
      </c>
      <c r="I3873" s="441" t="s">
        <v>1131</v>
      </c>
      <c r="J3873" s="441" t="s">
        <v>112</v>
      </c>
      <c r="K3873" s="1111" t="s">
        <v>1112</v>
      </c>
      <c r="L3873" s="441" t="s">
        <v>1120</v>
      </c>
      <c r="M3873" s="441" t="str">
        <f t="shared" si="235"/>
        <v>&lt;INSERT CONNECTION POINT NAME&gt;</v>
      </c>
      <c r="N3873" s="1111" t="s">
        <v>1113</v>
      </c>
      <c r="O3873" s="1111" t="s">
        <v>1113</v>
      </c>
      <c r="P3873" s="1111"/>
      <c r="Q3873" s="2891"/>
      <c r="R3873" s="2866"/>
      <c r="S3873" s="2866"/>
      <c r="T3873" s="2866"/>
      <c r="U3873" s="2866"/>
      <c r="V3873" s="2866"/>
      <c r="W3873" s="2866"/>
      <c r="X3873" s="2866"/>
      <c r="Y3873" s="2866"/>
      <c r="Z3873" s="2866"/>
      <c r="AA3873" s="2099"/>
      <c r="AB3873" s="1125"/>
      <c r="AC3873" s="1151"/>
      <c r="AD3873" s="1152"/>
      <c r="AE3873" s="1153"/>
      <c r="AF3873" s="1153"/>
      <c r="AG3873" s="1153"/>
      <c r="AH3873" s="124"/>
      <c r="AI3873" s="124"/>
      <c r="AJ3873" s="124"/>
      <c r="AK3873" s="124"/>
      <c r="AL3873" s="1153"/>
      <c r="AM3873" s="124"/>
      <c r="AN3873" s="124"/>
      <c r="AO3873" s="1153"/>
      <c r="AP3873" s="1153"/>
      <c r="AQ3873" s="1153"/>
      <c r="AR3873" s="1154"/>
      <c r="AS3873" s="1154"/>
      <c r="AT3873" s="1154"/>
      <c r="AU3873" s="1154"/>
      <c r="AV3873" s="1154"/>
      <c r="AW3873" s="1154"/>
      <c r="AX3873" s="1154"/>
      <c r="AY3873" s="1154"/>
      <c r="AZ3873" s="1154"/>
      <c r="BA3873" s="1154"/>
      <c r="BB3873" s="1154"/>
    </row>
    <row r="3874" spans="2:54" ht="15" customHeight="1">
      <c r="B3874" s="1155"/>
      <c r="C3874" s="3016" t="s">
        <v>1134</v>
      </c>
      <c r="D3874" s="3016" t="s">
        <v>833</v>
      </c>
      <c r="E3874" s="1146" t="s">
        <v>1127</v>
      </c>
      <c r="F3874" s="1106"/>
      <c r="G3874" s="441" t="s">
        <v>93</v>
      </c>
      <c r="H3874" s="441" t="s">
        <v>1103</v>
      </c>
      <c r="I3874" s="441" t="s">
        <v>1128</v>
      </c>
      <c r="J3874" s="441" t="s">
        <v>112</v>
      </c>
      <c r="K3874" s="1111" t="s">
        <v>1134</v>
      </c>
      <c r="L3874" s="441" t="s">
        <v>1120</v>
      </c>
      <c r="M3874" s="441" t="str">
        <f t="shared" si="235"/>
        <v>&lt;INSERT CONNECTION POINT NAME&gt;</v>
      </c>
      <c r="N3874" s="1111" t="s">
        <v>1115</v>
      </c>
      <c r="O3874" s="1111" t="s">
        <v>833</v>
      </c>
      <c r="P3874" s="1111"/>
      <c r="Q3874" s="2892"/>
      <c r="R3874" s="2096"/>
      <c r="S3874" s="2870"/>
      <c r="T3874" s="2870"/>
      <c r="U3874" s="2870"/>
      <c r="V3874" s="2870"/>
      <c r="W3874" s="2870"/>
      <c r="X3874" s="2870"/>
      <c r="Y3874" s="2870"/>
      <c r="Z3874" s="2870"/>
      <c r="AA3874" s="2871"/>
      <c r="AB3874" s="1125"/>
      <c r="AC3874" s="1151"/>
      <c r="AD3874" s="1152"/>
      <c r="AE3874" s="1153"/>
      <c r="AF3874" s="1153"/>
      <c r="AG3874" s="1153"/>
      <c r="AH3874" s="124"/>
      <c r="AI3874" s="124"/>
      <c r="AJ3874" s="124"/>
      <c r="AK3874" s="124"/>
      <c r="AL3874" s="1153"/>
      <c r="AM3874" s="124"/>
      <c r="AN3874" s="124"/>
      <c r="AO3874" s="1153"/>
      <c r="AP3874" s="1153"/>
      <c r="AQ3874" s="1153"/>
      <c r="AR3874" s="1154"/>
      <c r="AS3874" s="1154"/>
      <c r="AT3874" s="1154"/>
      <c r="AU3874" s="1154"/>
      <c r="AV3874" s="1154"/>
      <c r="AW3874" s="1154"/>
      <c r="AX3874" s="1154"/>
      <c r="AY3874" s="1154"/>
      <c r="AZ3874" s="1154"/>
      <c r="BA3874" s="1154"/>
      <c r="BB3874" s="1154"/>
    </row>
    <row r="3875" spans="2:54" ht="15" customHeight="1">
      <c r="B3875" s="1155"/>
      <c r="C3875" s="3017"/>
      <c r="D3875" s="3017"/>
      <c r="E3875" s="1146" t="s">
        <v>1130</v>
      </c>
      <c r="F3875" s="1106"/>
      <c r="G3875" s="441" t="s">
        <v>93</v>
      </c>
      <c r="H3875" s="441" t="s">
        <v>1103</v>
      </c>
      <c r="I3875" s="441" t="s">
        <v>1131</v>
      </c>
      <c r="J3875" s="441" t="s">
        <v>112</v>
      </c>
      <c r="K3875" s="1111" t="s">
        <v>1134</v>
      </c>
      <c r="L3875" s="441" t="s">
        <v>1120</v>
      </c>
      <c r="M3875" s="441" t="str">
        <f t="shared" si="235"/>
        <v>&lt;INSERT CONNECTION POINT NAME&gt;</v>
      </c>
      <c r="N3875" s="1111" t="s">
        <v>1115</v>
      </c>
      <c r="O3875" s="1111" t="s">
        <v>833</v>
      </c>
      <c r="P3875" s="1111"/>
      <c r="Q3875" s="2892"/>
      <c r="R3875" s="2096"/>
      <c r="S3875" s="2870"/>
      <c r="T3875" s="2870"/>
      <c r="U3875" s="2870"/>
      <c r="V3875" s="2870"/>
      <c r="W3875" s="2870"/>
      <c r="X3875" s="2870"/>
      <c r="Y3875" s="2870"/>
      <c r="Z3875" s="2870"/>
      <c r="AA3875" s="2871"/>
      <c r="AB3875" s="1125"/>
      <c r="AC3875" s="1151"/>
      <c r="AD3875" s="1152"/>
      <c r="AE3875" s="1153"/>
      <c r="AF3875" s="1153"/>
      <c r="AG3875" s="1153"/>
      <c r="AH3875" s="124"/>
      <c r="AI3875" s="124"/>
      <c r="AJ3875" s="124"/>
      <c r="AK3875" s="124"/>
      <c r="AL3875" s="1153"/>
      <c r="AM3875" s="124"/>
      <c r="AN3875" s="124"/>
      <c r="AO3875" s="1153"/>
      <c r="AP3875" s="1153"/>
      <c r="AQ3875" s="1153"/>
      <c r="AR3875" s="1154"/>
      <c r="AS3875" s="1154"/>
      <c r="AT3875" s="1154"/>
      <c r="AU3875" s="1154"/>
      <c r="AV3875" s="1154"/>
      <c r="AW3875" s="1154"/>
      <c r="AX3875" s="1154"/>
      <c r="AY3875" s="1154"/>
      <c r="AZ3875" s="1154"/>
      <c r="BA3875" s="1154"/>
      <c r="BB3875" s="1154"/>
    </row>
    <row r="3876" spans="2:54" ht="15" customHeight="1">
      <c r="B3876" s="1155"/>
      <c r="C3876" s="3016" t="s">
        <v>1135</v>
      </c>
      <c r="D3876" s="3016" t="s">
        <v>833</v>
      </c>
      <c r="E3876" s="1146" t="s">
        <v>1127</v>
      </c>
      <c r="F3876" s="1106"/>
      <c r="G3876" s="441" t="s">
        <v>93</v>
      </c>
      <c r="H3876" s="441" t="s">
        <v>1103</v>
      </c>
      <c r="I3876" s="441" t="s">
        <v>1128</v>
      </c>
      <c r="J3876" s="441" t="s">
        <v>112</v>
      </c>
      <c r="K3876" s="1111" t="s">
        <v>1135</v>
      </c>
      <c r="L3876" s="441" t="s">
        <v>1120</v>
      </c>
      <c r="M3876" s="441" t="str">
        <f t="shared" si="235"/>
        <v>&lt;INSERT CONNECTION POINT NAME&gt;</v>
      </c>
      <c r="N3876" s="1111" t="s">
        <v>1106</v>
      </c>
      <c r="O3876" s="1111" t="s">
        <v>833</v>
      </c>
      <c r="P3876" s="1111"/>
      <c r="Q3876" s="2892"/>
      <c r="R3876" s="2096"/>
      <c r="S3876" s="2870"/>
      <c r="T3876" s="2870"/>
      <c r="U3876" s="2870"/>
      <c r="V3876" s="2870"/>
      <c r="W3876" s="2870"/>
      <c r="X3876" s="2870"/>
      <c r="Y3876" s="2870"/>
      <c r="Z3876" s="2870"/>
      <c r="AA3876" s="2871"/>
      <c r="AB3876" s="1125"/>
      <c r="AC3876" s="1151"/>
      <c r="AD3876" s="1152"/>
      <c r="AE3876" s="1153"/>
      <c r="AF3876" s="1153"/>
      <c r="AG3876" s="1153"/>
      <c r="AH3876" s="124"/>
      <c r="AI3876" s="124"/>
      <c r="AJ3876" s="124"/>
      <c r="AK3876" s="124"/>
      <c r="AL3876" s="1153"/>
      <c r="AM3876" s="124"/>
      <c r="AN3876" s="124"/>
      <c r="AO3876" s="1153"/>
      <c r="AP3876" s="1153"/>
      <c r="AQ3876" s="1153"/>
      <c r="AR3876" s="1154"/>
      <c r="AS3876" s="1154"/>
      <c r="AT3876" s="1154"/>
      <c r="AU3876" s="1154"/>
      <c r="AV3876" s="1154"/>
      <c r="AW3876" s="1154"/>
      <c r="AX3876" s="1154"/>
      <c r="AY3876" s="1154"/>
      <c r="AZ3876" s="1154"/>
      <c r="BA3876" s="1154"/>
      <c r="BB3876" s="1154"/>
    </row>
    <row r="3877" spans="2:54" ht="15" customHeight="1">
      <c r="B3877" s="1155"/>
      <c r="C3877" s="3017"/>
      <c r="D3877" s="3017"/>
      <c r="E3877" s="1146" t="s">
        <v>1130</v>
      </c>
      <c r="F3877" s="1106"/>
      <c r="G3877" s="441" t="s">
        <v>93</v>
      </c>
      <c r="H3877" s="441" t="s">
        <v>1103</v>
      </c>
      <c r="I3877" s="441" t="s">
        <v>1131</v>
      </c>
      <c r="J3877" s="441" t="s">
        <v>112</v>
      </c>
      <c r="K3877" s="1111" t="s">
        <v>1135</v>
      </c>
      <c r="L3877" s="441" t="s">
        <v>1120</v>
      </c>
      <c r="M3877" s="441" t="str">
        <f t="shared" si="235"/>
        <v>&lt;INSERT CONNECTION POINT NAME&gt;</v>
      </c>
      <c r="N3877" s="1111" t="s">
        <v>1106</v>
      </c>
      <c r="O3877" s="1111" t="s">
        <v>833</v>
      </c>
      <c r="P3877" s="1111"/>
      <c r="Q3877" s="2892"/>
      <c r="R3877" s="2096"/>
      <c r="S3877" s="2870"/>
      <c r="T3877" s="2870"/>
      <c r="U3877" s="2870"/>
      <c r="V3877" s="2870"/>
      <c r="W3877" s="2870"/>
      <c r="X3877" s="2870"/>
      <c r="Y3877" s="2870"/>
      <c r="Z3877" s="2870"/>
      <c r="AA3877" s="2871"/>
      <c r="AB3877" s="1125"/>
      <c r="AC3877" s="1151"/>
      <c r="AD3877" s="1152"/>
      <c r="AE3877" s="1153"/>
      <c r="AF3877" s="1153"/>
      <c r="AG3877" s="1153"/>
      <c r="AH3877" s="124"/>
      <c r="AI3877" s="124"/>
      <c r="AJ3877" s="124"/>
      <c r="AK3877" s="124"/>
      <c r="AL3877" s="1153"/>
      <c r="AM3877" s="124"/>
      <c r="AN3877" s="124"/>
      <c r="AO3877" s="1153"/>
      <c r="AP3877" s="1153"/>
      <c r="AQ3877" s="1153"/>
      <c r="AR3877" s="1154"/>
      <c r="AS3877" s="1154"/>
      <c r="AT3877" s="1154"/>
      <c r="AU3877" s="1154"/>
      <c r="AV3877" s="1154"/>
      <c r="AW3877" s="1154"/>
      <c r="AX3877" s="1154"/>
      <c r="AY3877" s="1154"/>
      <c r="AZ3877" s="1154"/>
      <c r="BA3877" s="1154"/>
      <c r="BB3877" s="1154"/>
    </row>
    <row r="3878" spans="2:54" ht="15" customHeight="1">
      <c r="B3878" s="1155"/>
      <c r="C3878" s="3016" t="s">
        <v>1135</v>
      </c>
      <c r="D3878" s="3016" t="s">
        <v>842</v>
      </c>
      <c r="E3878" s="1146" t="s">
        <v>1127</v>
      </c>
      <c r="F3878" s="1106"/>
      <c r="G3878" s="441" t="s">
        <v>93</v>
      </c>
      <c r="H3878" s="441" t="s">
        <v>1103</v>
      </c>
      <c r="I3878" s="441" t="s">
        <v>1128</v>
      </c>
      <c r="J3878" s="441" t="s">
        <v>112</v>
      </c>
      <c r="K3878" s="1111" t="s">
        <v>1135</v>
      </c>
      <c r="L3878" s="441" t="s">
        <v>1120</v>
      </c>
      <c r="M3878" s="441" t="str">
        <f t="shared" si="235"/>
        <v>&lt;INSERT CONNECTION POINT NAME&gt;</v>
      </c>
      <c r="N3878" s="1111" t="s">
        <v>1106</v>
      </c>
      <c r="O3878" s="1111" t="s">
        <v>842</v>
      </c>
      <c r="P3878" s="1111"/>
      <c r="Q3878" s="2892"/>
      <c r="R3878" s="2096"/>
      <c r="S3878" s="2870"/>
      <c r="T3878" s="2870"/>
      <c r="U3878" s="2870"/>
      <c r="V3878" s="2870"/>
      <c r="W3878" s="2870"/>
      <c r="X3878" s="2870"/>
      <c r="Y3878" s="2870"/>
      <c r="Z3878" s="2870"/>
      <c r="AA3878" s="2871"/>
      <c r="AB3878" s="1125"/>
      <c r="AC3878" s="1151"/>
      <c r="AD3878" s="1152"/>
      <c r="AE3878" s="1153"/>
      <c r="AF3878" s="1153"/>
      <c r="AG3878" s="1153"/>
      <c r="AH3878" s="124"/>
      <c r="AI3878" s="124"/>
      <c r="AJ3878" s="124"/>
      <c r="AK3878" s="124"/>
      <c r="AL3878" s="1153"/>
      <c r="AM3878" s="124"/>
      <c r="AN3878" s="124"/>
      <c r="AO3878" s="1153"/>
      <c r="AP3878" s="1153"/>
      <c r="AQ3878" s="1153"/>
      <c r="AR3878" s="1154"/>
      <c r="AS3878" s="1154"/>
      <c r="AT3878" s="1154"/>
      <c r="AU3878" s="1154"/>
      <c r="AV3878" s="1154"/>
      <c r="AW3878" s="1154"/>
      <c r="AX3878" s="1154"/>
      <c r="AY3878" s="1154"/>
      <c r="AZ3878" s="1154"/>
      <c r="BA3878" s="1154"/>
      <c r="BB3878" s="1154"/>
    </row>
    <row r="3879" spans="2:54" ht="15" customHeight="1">
      <c r="B3879" s="1155"/>
      <c r="C3879" s="3017"/>
      <c r="D3879" s="3017"/>
      <c r="E3879" s="1146" t="s">
        <v>1130</v>
      </c>
      <c r="F3879" s="1106"/>
      <c r="G3879" s="441" t="s">
        <v>93</v>
      </c>
      <c r="H3879" s="441" t="s">
        <v>1103</v>
      </c>
      <c r="I3879" s="441" t="s">
        <v>1131</v>
      </c>
      <c r="J3879" s="441" t="s">
        <v>112</v>
      </c>
      <c r="K3879" s="1111" t="s">
        <v>1135</v>
      </c>
      <c r="L3879" s="441" t="s">
        <v>1120</v>
      </c>
      <c r="M3879" s="441" t="str">
        <f t="shared" si="235"/>
        <v>&lt;INSERT CONNECTION POINT NAME&gt;</v>
      </c>
      <c r="N3879" s="1111" t="s">
        <v>1106</v>
      </c>
      <c r="O3879" s="1111" t="s">
        <v>842</v>
      </c>
      <c r="P3879" s="1111"/>
      <c r="Q3879" s="2892"/>
      <c r="R3879" s="2096"/>
      <c r="S3879" s="2870"/>
      <c r="T3879" s="2870"/>
      <c r="U3879" s="2870"/>
      <c r="V3879" s="2870"/>
      <c r="W3879" s="2870"/>
      <c r="X3879" s="2870"/>
      <c r="Y3879" s="2870"/>
      <c r="Z3879" s="2870"/>
      <c r="AA3879" s="2871"/>
      <c r="AB3879" s="1125"/>
      <c r="AC3879" s="1151"/>
      <c r="AD3879" s="1152"/>
      <c r="AE3879" s="1153"/>
      <c r="AF3879" s="1153"/>
      <c r="AG3879" s="1153"/>
      <c r="AH3879" s="124"/>
      <c r="AI3879" s="124"/>
      <c r="AJ3879" s="124"/>
      <c r="AK3879" s="124"/>
      <c r="AL3879" s="1153"/>
      <c r="AM3879" s="124"/>
      <c r="AN3879" s="124"/>
      <c r="AO3879" s="1153"/>
      <c r="AP3879" s="1153"/>
      <c r="AQ3879" s="1153"/>
      <c r="AR3879" s="1154"/>
      <c r="AS3879" s="1154"/>
      <c r="AT3879" s="1154"/>
      <c r="AU3879" s="1154"/>
      <c r="AV3879" s="1154"/>
      <c r="AW3879" s="1154"/>
      <c r="AX3879" s="1154"/>
      <c r="AY3879" s="1154"/>
      <c r="AZ3879" s="1154"/>
      <c r="BA3879" s="1154"/>
      <c r="BB3879" s="1154"/>
    </row>
    <row r="3880" spans="2:54" ht="15" customHeight="1">
      <c r="B3880" s="1155"/>
      <c r="C3880" s="3016" t="s">
        <v>1136</v>
      </c>
      <c r="D3880" s="3016" t="s">
        <v>833</v>
      </c>
      <c r="E3880" s="1146" t="s">
        <v>1127</v>
      </c>
      <c r="F3880" s="1106"/>
      <c r="G3880" s="441" t="s">
        <v>93</v>
      </c>
      <c r="H3880" s="441" t="s">
        <v>1103</v>
      </c>
      <c r="I3880" s="441" t="s">
        <v>1128</v>
      </c>
      <c r="J3880" s="441" t="s">
        <v>112</v>
      </c>
      <c r="K3880" s="1111" t="s">
        <v>1136</v>
      </c>
      <c r="L3880" s="441" t="s">
        <v>1120</v>
      </c>
      <c r="M3880" s="441" t="str">
        <f t="shared" si="235"/>
        <v>&lt;INSERT CONNECTION POINT NAME&gt;</v>
      </c>
      <c r="N3880" s="1111" t="s">
        <v>1106</v>
      </c>
      <c r="O3880" s="1111" t="s">
        <v>833</v>
      </c>
      <c r="P3880" s="1111"/>
      <c r="Q3880" s="2892"/>
      <c r="R3880" s="2096"/>
      <c r="S3880" s="2870"/>
      <c r="T3880" s="2870"/>
      <c r="U3880" s="2870"/>
      <c r="V3880" s="2870"/>
      <c r="W3880" s="2870"/>
      <c r="X3880" s="2870"/>
      <c r="Y3880" s="2870"/>
      <c r="Z3880" s="2870"/>
      <c r="AA3880" s="2871"/>
      <c r="AB3880" s="1125"/>
      <c r="AC3880" s="1151"/>
      <c r="AD3880" s="1152"/>
      <c r="AE3880" s="1153"/>
      <c r="AF3880" s="1153"/>
      <c r="AG3880" s="1153"/>
      <c r="AH3880" s="124"/>
      <c r="AI3880" s="124"/>
      <c r="AJ3880" s="124"/>
      <c r="AK3880" s="124"/>
      <c r="AL3880" s="1153"/>
      <c r="AM3880" s="124"/>
      <c r="AN3880" s="124"/>
      <c r="AO3880" s="1153"/>
      <c r="AP3880" s="1153"/>
      <c r="AQ3880" s="1153"/>
      <c r="AR3880" s="1154"/>
      <c r="AS3880" s="1154"/>
      <c r="AT3880" s="1154"/>
      <c r="AU3880" s="1154"/>
      <c r="AV3880" s="1154"/>
      <c r="AW3880" s="1154"/>
      <c r="AX3880" s="1154"/>
      <c r="AY3880" s="1154"/>
      <c r="AZ3880" s="1154"/>
      <c r="BA3880" s="1154"/>
      <c r="BB3880" s="1154"/>
    </row>
    <row r="3881" spans="2:54" ht="15" customHeight="1">
      <c r="B3881" s="1155"/>
      <c r="C3881" s="3017"/>
      <c r="D3881" s="3017"/>
      <c r="E3881" s="1146" t="s">
        <v>1130</v>
      </c>
      <c r="F3881" s="1106"/>
      <c r="G3881" s="441" t="s">
        <v>93</v>
      </c>
      <c r="H3881" s="441" t="s">
        <v>1103</v>
      </c>
      <c r="I3881" s="441" t="s">
        <v>1131</v>
      </c>
      <c r="J3881" s="441" t="s">
        <v>112</v>
      </c>
      <c r="K3881" s="1111" t="s">
        <v>1136</v>
      </c>
      <c r="L3881" s="441" t="s">
        <v>1120</v>
      </c>
      <c r="M3881" s="441" t="str">
        <f t="shared" si="235"/>
        <v>&lt;INSERT CONNECTION POINT NAME&gt;</v>
      </c>
      <c r="N3881" s="1111" t="s">
        <v>1106</v>
      </c>
      <c r="O3881" s="1111" t="s">
        <v>833</v>
      </c>
      <c r="P3881" s="1111"/>
      <c r="Q3881" s="2100"/>
      <c r="R3881" s="2101"/>
      <c r="S3881" s="2102"/>
      <c r="T3881" s="2102"/>
      <c r="U3881" s="2102"/>
      <c r="V3881" s="2102"/>
      <c r="W3881" s="2102"/>
      <c r="X3881" s="2102"/>
      <c r="Y3881" s="2102"/>
      <c r="Z3881" s="2102"/>
      <c r="AA3881" s="2103"/>
      <c r="AB3881" s="1125"/>
      <c r="AC3881" s="1151"/>
      <c r="AD3881" s="1152"/>
      <c r="AE3881" s="1153"/>
      <c r="AF3881" s="1153"/>
      <c r="AG3881" s="1153"/>
      <c r="AH3881" s="124"/>
      <c r="AI3881" s="124"/>
      <c r="AJ3881" s="124"/>
      <c r="AK3881" s="124"/>
      <c r="AL3881" s="1153"/>
      <c r="AM3881" s="124"/>
      <c r="AN3881" s="124"/>
      <c r="AO3881" s="1153"/>
      <c r="AP3881" s="1153"/>
      <c r="AQ3881" s="1153"/>
      <c r="AR3881" s="1154"/>
      <c r="AS3881" s="1154"/>
      <c r="AT3881" s="1154"/>
      <c r="AU3881" s="1154"/>
      <c r="AV3881" s="1154"/>
      <c r="AW3881" s="1154"/>
      <c r="AX3881" s="1154"/>
      <c r="AY3881" s="1154"/>
      <c r="AZ3881" s="1154"/>
      <c r="BA3881" s="1154"/>
      <c r="BB3881" s="1154"/>
    </row>
    <row r="3882" spans="2:54" ht="15" customHeight="1">
      <c r="B3882" s="1155"/>
      <c r="C3882" s="3016" t="s">
        <v>1136</v>
      </c>
      <c r="D3882" s="3016" t="s">
        <v>842</v>
      </c>
      <c r="E3882" s="1146" t="s">
        <v>1127</v>
      </c>
      <c r="F3882" s="1106"/>
      <c r="G3882" s="441" t="s">
        <v>93</v>
      </c>
      <c r="H3882" s="441" t="s">
        <v>1103</v>
      </c>
      <c r="I3882" s="441" t="s">
        <v>1128</v>
      </c>
      <c r="J3882" s="441" t="s">
        <v>112</v>
      </c>
      <c r="K3882" s="1111" t="s">
        <v>1136</v>
      </c>
      <c r="L3882" s="441" t="s">
        <v>1120</v>
      </c>
      <c r="M3882" s="441" t="str">
        <f t="shared" si="235"/>
        <v>&lt;INSERT CONNECTION POINT NAME&gt;</v>
      </c>
      <c r="N3882" s="1111" t="s">
        <v>1106</v>
      </c>
      <c r="O3882" s="1111" t="s">
        <v>842</v>
      </c>
      <c r="P3882" s="1111"/>
      <c r="Q3882" s="2100"/>
      <c r="R3882" s="2101"/>
      <c r="S3882" s="2102"/>
      <c r="T3882" s="2102"/>
      <c r="U3882" s="2102"/>
      <c r="V3882" s="2102"/>
      <c r="W3882" s="2102"/>
      <c r="X3882" s="2102"/>
      <c r="Y3882" s="2102"/>
      <c r="Z3882" s="2102"/>
      <c r="AA3882" s="2103"/>
      <c r="AB3882" s="1125"/>
      <c r="AC3882" s="1151"/>
      <c r="AD3882" s="1152"/>
      <c r="AE3882" s="1153"/>
      <c r="AF3882" s="1153"/>
      <c r="AG3882" s="1153"/>
      <c r="AH3882" s="124"/>
      <c r="AI3882" s="124"/>
      <c r="AJ3882" s="124"/>
      <c r="AK3882" s="124"/>
      <c r="AL3882" s="1153"/>
      <c r="AM3882" s="124"/>
      <c r="AN3882" s="124"/>
      <c r="AO3882" s="1153"/>
      <c r="AP3882" s="1153"/>
      <c r="AQ3882" s="1153"/>
      <c r="AR3882" s="1154"/>
      <c r="AS3882" s="1154"/>
      <c r="AT3882" s="1154"/>
      <c r="AU3882" s="1154"/>
      <c r="AV3882" s="1154"/>
      <c r="AW3882" s="1154"/>
      <c r="AX3882" s="1154"/>
      <c r="AY3882" s="1154"/>
      <c r="AZ3882" s="1154"/>
      <c r="BA3882" s="1154"/>
      <c r="BB3882" s="1154"/>
    </row>
    <row r="3883" spans="2:54" ht="15" customHeight="1" thickBot="1">
      <c r="B3883" s="2872"/>
      <c r="C3883" s="3018"/>
      <c r="D3883" s="3018"/>
      <c r="E3883" s="2873" t="s">
        <v>1130</v>
      </c>
      <c r="F3883" s="1106"/>
      <c r="G3883" s="441" t="s">
        <v>93</v>
      </c>
      <c r="H3883" s="441" t="s">
        <v>1103</v>
      </c>
      <c r="I3883" s="441" t="s">
        <v>1131</v>
      </c>
      <c r="J3883" s="441" t="s">
        <v>112</v>
      </c>
      <c r="K3883" s="1111" t="s">
        <v>1136</v>
      </c>
      <c r="L3883" s="441" t="s">
        <v>1120</v>
      </c>
      <c r="M3883" s="441" t="str">
        <f t="shared" si="235"/>
        <v>&lt;INSERT CONNECTION POINT NAME&gt;</v>
      </c>
      <c r="N3883" s="1111" t="s">
        <v>1106</v>
      </c>
      <c r="O3883" s="1111" t="s">
        <v>842</v>
      </c>
      <c r="P3883" s="1111"/>
      <c r="Q3883" s="2893"/>
      <c r="R3883" s="2894"/>
      <c r="S3883" s="2877"/>
      <c r="T3883" s="2877"/>
      <c r="U3883" s="2877"/>
      <c r="V3883" s="2877"/>
      <c r="W3883" s="2877"/>
      <c r="X3883" s="2877"/>
      <c r="Y3883" s="2877"/>
      <c r="Z3883" s="2877"/>
      <c r="AA3883" s="2878"/>
      <c r="AB3883" s="1162"/>
      <c r="AC3883" s="1151"/>
      <c r="AD3883" s="1152"/>
      <c r="AE3883" s="1153"/>
      <c r="AF3883" s="1153"/>
      <c r="AG3883" s="1153"/>
      <c r="AH3883" s="124"/>
      <c r="AI3883" s="124"/>
      <c r="AJ3883" s="124"/>
      <c r="AK3883" s="124"/>
      <c r="AL3883" s="1153"/>
      <c r="AM3883" s="124"/>
      <c r="AN3883" s="124"/>
      <c r="AO3883" s="1153"/>
      <c r="AP3883" s="1153"/>
      <c r="AQ3883" s="1153"/>
      <c r="AR3883" s="1154"/>
      <c r="AS3883" s="1154"/>
      <c r="AT3883" s="1154"/>
      <c r="AU3883" s="1154"/>
      <c r="AV3883" s="1154"/>
      <c r="AW3883" s="1154"/>
      <c r="AX3883" s="1154"/>
      <c r="AY3883" s="1154"/>
      <c r="AZ3883" s="1154"/>
      <c r="BA3883" s="1154"/>
      <c r="BB3883" s="1154"/>
    </row>
    <row r="3884" spans="2:54" ht="15" customHeight="1">
      <c r="B3884" s="1145" t="s">
        <v>1125</v>
      </c>
      <c r="C3884" s="3019" t="s">
        <v>1126</v>
      </c>
      <c r="D3884" s="3019" t="s">
        <v>842</v>
      </c>
      <c r="E3884" s="1146" t="s">
        <v>1127</v>
      </c>
      <c r="F3884" s="1106"/>
      <c r="G3884" s="441" t="s">
        <v>93</v>
      </c>
      <c r="H3884" s="441" t="s">
        <v>1103</v>
      </c>
      <c r="I3884" s="441" t="s">
        <v>1128</v>
      </c>
      <c r="J3884" s="441" t="s">
        <v>112</v>
      </c>
      <c r="K3884" s="441" t="s">
        <v>1126</v>
      </c>
      <c r="L3884" s="441" t="s">
        <v>1120</v>
      </c>
      <c r="M3884" s="441" t="str">
        <f t="shared" ref="M3884" si="237">B3884</f>
        <v>&lt;INSERT CONNECTION POINT NAME&gt;</v>
      </c>
      <c r="N3884" s="441" t="s">
        <v>1129</v>
      </c>
      <c r="O3884" s="441" t="s">
        <v>842</v>
      </c>
      <c r="P3884" s="1111"/>
      <c r="Q3884" s="1147"/>
      <c r="R3884" s="1148"/>
      <c r="S3884" s="1149"/>
      <c r="T3884" s="1149"/>
      <c r="U3884" s="1149"/>
      <c r="V3884" s="1149"/>
      <c r="W3884" s="1149"/>
      <c r="X3884" s="1149"/>
      <c r="Y3884" s="1149"/>
      <c r="Z3884" s="1149"/>
      <c r="AA3884" s="1150"/>
      <c r="AB3884" s="1125"/>
      <c r="AC3884" s="1151"/>
      <c r="AD3884" s="1152"/>
      <c r="AE3884" s="1153"/>
      <c r="AF3884" s="1153"/>
      <c r="AG3884" s="1153"/>
      <c r="AH3884" s="124"/>
      <c r="AI3884" s="124"/>
      <c r="AJ3884" s="124"/>
      <c r="AK3884" s="124"/>
      <c r="AL3884" s="124"/>
      <c r="AM3884" s="124"/>
      <c r="AN3884" s="124"/>
      <c r="AO3884" s="124"/>
      <c r="AP3884" s="124"/>
      <c r="AQ3884" s="1153"/>
      <c r="AR3884" s="1154"/>
      <c r="AS3884" s="1154"/>
      <c r="AT3884" s="1154"/>
      <c r="AU3884" s="1154"/>
      <c r="AV3884" s="1154"/>
      <c r="AW3884" s="1154"/>
      <c r="AX3884" s="1154"/>
      <c r="AY3884" s="1154"/>
      <c r="AZ3884" s="1154"/>
      <c r="BA3884" s="1154"/>
      <c r="BB3884" s="1154"/>
    </row>
    <row r="3885" spans="2:54" ht="15" customHeight="1">
      <c r="B3885" s="1155"/>
      <c r="C3885" s="3017"/>
      <c r="D3885" s="3017"/>
      <c r="E3885" s="1146" t="s">
        <v>1130</v>
      </c>
      <c r="F3885" s="1106"/>
      <c r="G3885" s="441" t="s">
        <v>93</v>
      </c>
      <c r="H3885" s="441" t="s">
        <v>1103</v>
      </c>
      <c r="I3885" s="441" t="s">
        <v>1131</v>
      </c>
      <c r="J3885" s="441" t="s">
        <v>112</v>
      </c>
      <c r="K3885" s="441" t="s">
        <v>1126</v>
      </c>
      <c r="L3885" s="441" t="s">
        <v>1120</v>
      </c>
      <c r="M3885" s="441" t="str">
        <f t="shared" si="235"/>
        <v>&lt;INSERT CONNECTION POINT NAME&gt;</v>
      </c>
      <c r="N3885" s="441" t="s">
        <v>1129</v>
      </c>
      <c r="O3885" s="441" t="s">
        <v>842</v>
      </c>
      <c r="P3885" s="1111"/>
      <c r="Q3885" s="1156"/>
      <c r="R3885" s="1157"/>
      <c r="S3885" s="1158"/>
      <c r="T3885" s="1158"/>
      <c r="U3885" s="1158"/>
      <c r="V3885" s="1158"/>
      <c r="W3885" s="1158"/>
      <c r="X3885" s="1158"/>
      <c r="Y3885" s="1158"/>
      <c r="Z3885" s="1158"/>
      <c r="AA3885" s="1159"/>
      <c r="AB3885" s="1125"/>
      <c r="AC3885" s="1151"/>
      <c r="AD3885" s="1152"/>
      <c r="AE3885" s="1153"/>
      <c r="AF3885" s="1153"/>
      <c r="AG3885" s="1153"/>
      <c r="AH3885" s="124"/>
      <c r="AI3885" s="124"/>
      <c r="AJ3885" s="124"/>
      <c r="AK3885" s="124"/>
      <c r="AL3885" s="124"/>
      <c r="AM3885" s="124"/>
      <c r="AN3885" s="124"/>
      <c r="AO3885" s="124"/>
      <c r="AP3885" s="124"/>
      <c r="AQ3885" s="1153"/>
      <c r="AR3885" s="1154"/>
      <c r="AS3885" s="1154"/>
      <c r="AT3885" s="1154"/>
      <c r="AU3885" s="1154"/>
      <c r="AV3885" s="1154"/>
      <c r="AW3885" s="1154"/>
      <c r="AX3885" s="1154"/>
      <c r="AY3885" s="1154"/>
      <c r="AZ3885" s="1154"/>
      <c r="BA3885" s="1154"/>
      <c r="BB3885" s="1154"/>
    </row>
    <row r="3886" spans="2:54" ht="15" customHeight="1">
      <c r="B3886" s="1155"/>
      <c r="C3886" s="3016" t="s">
        <v>1132</v>
      </c>
      <c r="D3886" s="3016" t="s">
        <v>833</v>
      </c>
      <c r="E3886" s="1146" t="s">
        <v>1127</v>
      </c>
      <c r="F3886" s="1106"/>
      <c r="G3886" s="441" t="s">
        <v>93</v>
      </c>
      <c r="H3886" s="441" t="s">
        <v>1103</v>
      </c>
      <c r="I3886" s="441" t="s">
        <v>1128</v>
      </c>
      <c r="J3886" s="441" t="s">
        <v>112</v>
      </c>
      <c r="K3886" s="1111" t="s">
        <v>1132</v>
      </c>
      <c r="L3886" s="441" t="s">
        <v>1120</v>
      </c>
      <c r="M3886" s="441" t="str">
        <f t="shared" si="235"/>
        <v>&lt;INSERT CONNECTION POINT NAME&gt;</v>
      </c>
      <c r="N3886" s="1111" t="s">
        <v>1106</v>
      </c>
      <c r="O3886" s="1111" t="s">
        <v>833</v>
      </c>
      <c r="P3886" s="1111"/>
      <c r="Q3886" s="2850"/>
      <c r="R3886" s="2097"/>
      <c r="S3886" s="2851"/>
      <c r="T3886" s="2851"/>
      <c r="U3886" s="2851"/>
      <c r="V3886" s="2851"/>
      <c r="W3886" s="2852"/>
      <c r="X3886" s="2852"/>
      <c r="Y3886" s="2852"/>
      <c r="Z3886" s="2852"/>
      <c r="AA3886" s="2853"/>
      <c r="AB3886" s="1125"/>
      <c r="AC3886" s="1151"/>
      <c r="AD3886" s="1152"/>
      <c r="AE3886" s="1153"/>
      <c r="AF3886" s="1153"/>
      <c r="AG3886" s="1153"/>
      <c r="AH3886" s="124"/>
      <c r="AI3886" s="124"/>
      <c r="AJ3886" s="124"/>
      <c r="AK3886" s="124"/>
      <c r="AL3886" s="1153"/>
      <c r="AM3886" s="124"/>
      <c r="AN3886" s="124"/>
      <c r="AO3886" s="1153"/>
      <c r="AP3886" s="1153"/>
      <c r="AQ3886" s="1153"/>
      <c r="AR3886" s="1154"/>
      <c r="AS3886" s="1154"/>
      <c r="AT3886" s="1154"/>
      <c r="AU3886" s="1160"/>
      <c r="AV3886" s="1154"/>
      <c r="AW3886" s="1154"/>
      <c r="AX3886" s="1154"/>
      <c r="AY3886" s="1154"/>
      <c r="AZ3886" s="1154"/>
      <c r="BA3886" s="1154"/>
      <c r="BB3886" s="1154"/>
    </row>
    <row r="3887" spans="2:54" ht="15" customHeight="1">
      <c r="B3887" s="1155"/>
      <c r="C3887" s="3017"/>
      <c r="D3887" s="3017"/>
      <c r="E3887" s="1146" t="s">
        <v>1130</v>
      </c>
      <c r="F3887" s="1106"/>
      <c r="G3887" s="441" t="s">
        <v>93</v>
      </c>
      <c r="H3887" s="441" t="s">
        <v>1103</v>
      </c>
      <c r="I3887" s="441" t="s">
        <v>1131</v>
      </c>
      <c r="J3887" s="441" t="s">
        <v>112</v>
      </c>
      <c r="K3887" s="1111" t="s">
        <v>1132</v>
      </c>
      <c r="L3887" s="441" t="s">
        <v>1120</v>
      </c>
      <c r="M3887" s="441" t="str">
        <f t="shared" si="235"/>
        <v>&lt;INSERT CONNECTION POINT NAME&gt;</v>
      </c>
      <c r="N3887" s="1111" t="s">
        <v>1106</v>
      </c>
      <c r="O3887" s="1111" t="s">
        <v>833</v>
      </c>
      <c r="P3887" s="1111"/>
      <c r="Q3887" s="2850"/>
      <c r="R3887" s="2097"/>
      <c r="S3887" s="2851"/>
      <c r="T3887" s="2851"/>
      <c r="U3887" s="2851"/>
      <c r="V3887" s="2851"/>
      <c r="W3887" s="2852"/>
      <c r="X3887" s="2852"/>
      <c r="Y3887" s="2852"/>
      <c r="Z3887" s="2852"/>
      <c r="AA3887" s="2853"/>
      <c r="AB3887" s="1125"/>
      <c r="AC3887" s="1151"/>
      <c r="AD3887" s="1152"/>
      <c r="AE3887" s="1153"/>
      <c r="AF3887" s="1153"/>
      <c r="AG3887" s="1153"/>
      <c r="AH3887" s="124"/>
      <c r="AI3887" s="124"/>
      <c r="AJ3887" s="124"/>
      <c r="AK3887" s="124"/>
      <c r="AL3887" s="1153"/>
      <c r="AM3887" s="124"/>
      <c r="AN3887" s="124"/>
      <c r="AO3887" s="1153"/>
      <c r="AP3887" s="1153"/>
      <c r="AQ3887" s="1153"/>
      <c r="AR3887" s="1154"/>
      <c r="AS3887" s="1154"/>
      <c r="AT3887" s="1154"/>
      <c r="AU3887" s="1160"/>
      <c r="AV3887" s="1154"/>
      <c r="AW3887" s="1154"/>
      <c r="AX3887" s="1154"/>
      <c r="AY3887" s="1154"/>
      <c r="AZ3887" s="1154"/>
      <c r="BA3887" s="1154"/>
      <c r="BB3887" s="1154"/>
    </row>
    <row r="3888" spans="2:54" ht="15" customHeight="1">
      <c r="B3888" s="1155"/>
      <c r="C3888" s="3016" t="s">
        <v>1132</v>
      </c>
      <c r="D3888" s="3016" t="s">
        <v>842</v>
      </c>
      <c r="E3888" s="1146" t="s">
        <v>1127</v>
      </c>
      <c r="F3888" s="1106"/>
      <c r="G3888" s="441" t="s">
        <v>93</v>
      </c>
      <c r="H3888" s="441" t="s">
        <v>1103</v>
      </c>
      <c r="I3888" s="441" t="s">
        <v>1128</v>
      </c>
      <c r="J3888" s="441" t="s">
        <v>112</v>
      </c>
      <c r="K3888" s="1111" t="s">
        <v>1132</v>
      </c>
      <c r="L3888" s="441" t="s">
        <v>1120</v>
      </c>
      <c r="M3888" s="441" t="str">
        <f t="shared" si="235"/>
        <v>&lt;INSERT CONNECTION POINT NAME&gt;</v>
      </c>
      <c r="N3888" s="1111" t="s">
        <v>1106</v>
      </c>
      <c r="O3888" s="1112" t="s">
        <v>842</v>
      </c>
      <c r="P3888" s="1111"/>
      <c r="Q3888" s="2850"/>
      <c r="R3888" s="2097"/>
      <c r="S3888" s="2851"/>
      <c r="T3888" s="2851"/>
      <c r="U3888" s="2851"/>
      <c r="V3888" s="2851"/>
      <c r="W3888" s="2852"/>
      <c r="X3888" s="2852"/>
      <c r="Y3888" s="2852"/>
      <c r="Z3888" s="2852"/>
      <c r="AA3888" s="2853"/>
      <c r="AB3888" s="1125"/>
      <c r="AC3888" s="1151"/>
      <c r="AD3888" s="1152"/>
      <c r="AE3888" s="1153"/>
      <c r="AF3888" s="1153"/>
      <c r="AG3888" s="1153"/>
      <c r="AH3888" s="124"/>
      <c r="AI3888" s="124"/>
      <c r="AJ3888" s="124"/>
      <c r="AK3888" s="124"/>
      <c r="AL3888" s="1153"/>
      <c r="AM3888" s="124"/>
      <c r="AN3888" s="124"/>
      <c r="AO3888" s="1153"/>
      <c r="AP3888" s="1161"/>
      <c r="AQ3888" s="1153"/>
      <c r="AR3888" s="1154"/>
      <c r="AS3888" s="1154"/>
      <c r="AT3888" s="1154"/>
      <c r="AU3888" s="1160"/>
      <c r="AV3888" s="1154"/>
      <c r="AW3888" s="1154"/>
      <c r="AX3888" s="1154"/>
      <c r="AY3888" s="1154"/>
      <c r="AZ3888" s="1154"/>
      <c r="BA3888" s="1154"/>
      <c r="BB3888" s="1154"/>
    </row>
    <row r="3889" spans="2:54" ht="15" customHeight="1">
      <c r="B3889" s="1155"/>
      <c r="C3889" s="3017"/>
      <c r="D3889" s="3017"/>
      <c r="E3889" s="1146" t="s">
        <v>1130</v>
      </c>
      <c r="F3889" s="1106"/>
      <c r="G3889" s="441" t="s">
        <v>93</v>
      </c>
      <c r="H3889" s="441" t="s">
        <v>1103</v>
      </c>
      <c r="I3889" s="441" t="s">
        <v>1131</v>
      </c>
      <c r="J3889" s="441" t="s">
        <v>112</v>
      </c>
      <c r="K3889" s="1111" t="s">
        <v>1132</v>
      </c>
      <c r="L3889" s="441" t="s">
        <v>1120</v>
      </c>
      <c r="M3889" s="441" t="str">
        <f t="shared" si="235"/>
        <v>&lt;INSERT CONNECTION POINT NAME&gt;</v>
      </c>
      <c r="N3889" s="1111" t="s">
        <v>1106</v>
      </c>
      <c r="O3889" s="1112" t="s">
        <v>842</v>
      </c>
      <c r="P3889" s="1111"/>
      <c r="Q3889" s="2850"/>
      <c r="R3889" s="2097"/>
      <c r="S3889" s="2851"/>
      <c r="T3889" s="2851"/>
      <c r="U3889" s="2851"/>
      <c r="V3889" s="2851"/>
      <c r="W3889" s="2852"/>
      <c r="X3889" s="2852"/>
      <c r="Y3889" s="2852"/>
      <c r="Z3889" s="2852"/>
      <c r="AA3889" s="2853"/>
      <c r="AB3889" s="1125"/>
      <c r="AC3889" s="1151"/>
      <c r="AD3889" s="1152"/>
      <c r="AE3889" s="1153"/>
      <c r="AF3889" s="1153"/>
      <c r="AG3889" s="1153"/>
      <c r="AH3889" s="124"/>
      <c r="AI3889" s="124"/>
      <c r="AJ3889" s="124"/>
      <c r="AK3889" s="124"/>
      <c r="AL3889" s="1153"/>
      <c r="AM3889" s="124"/>
      <c r="AN3889" s="124"/>
      <c r="AO3889" s="1153"/>
      <c r="AP3889" s="1161"/>
      <c r="AQ3889" s="1153"/>
      <c r="AR3889" s="1154"/>
      <c r="AS3889" s="1154"/>
      <c r="AT3889" s="1154"/>
      <c r="AU3889" s="1160"/>
      <c r="AV3889" s="1154"/>
      <c r="AW3889" s="1154"/>
      <c r="AX3889" s="1154"/>
      <c r="AY3889" s="1154"/>
      <c r="AZ3889" s="1154"/>
      <c r="BA3889" s="1154"/>
      <c r="BB3889" s="1154"/>
    </row>
    <row r="3890" spans="2:54" ht="15" customHeight="1">
      <c r="B3890" s="1155"/>
      <c r="C3890" s="3016" t="s">
        <v>1133</v>
      </c>
      <c r="D3890" s="3016"/>
      <c r="E3890" s="1146" t="s">
        <v>1127</v>
      </c>
      <c r="F3890" s="1106"/>
      <c r="G3890" s="441" t="s">
        <v>93</v>
      </c>
      <c r="H3890" s="441" t="s">
        <v>1103</v>
      </c>
      <c r="I3890" s="441" t="s">
        <v>1128</v>
      </c>
      <c r="J3890" s="441" t="s">
        <v>112</v>
      </c>
      <c r="K3890" s="1111" t="s">
        <v>1133</v>
      </c>
      <c r="L3890" s="441" t="s">
        <v>1120</v>
      </c>
      <c r="M3890" s="441" t="str">
        <f t="shared" si="235"/>
        <v>&lt;INSERT CONNECTION POINT NAME&gt;</v>
      </c>
      <c r="N3890" s="1111" t="s">
        <v>1108</v>
      </c>
      <c r="O3890" s="1111" t="s">
        <v>1109</v>
      </c>
      <c r="P3890" s="1111"/>
      <c r="Q3890" s="2856"/>
      <c r="R3890" s="2098"/>
      <c r="S3890" s="2858"/>
      <c r="T3890" s="2858"/>
      <c r="U3890" s="2858"/>
      <c r="V3890" s="2858"/>
      <c r="W3890" s="2859"/>
      <c r="X3890" s="2859"/>
      <c r="Y3890" s="2859"/>
      <c r="Z3890" s="2859"/>
      <c r="AA3890" s="2860"/>
      <c r="AB3890" s="1125"/>
      <c r="AC3890" s="1151"/>
      <c r="AD3890" s="1152"/>
      <c r="AE3890" s="1153"/>
      <c r="AF3890" s="1153"/>
      <c r="AG3890" s="1153"/>
      <c r="AH3890" s="124"/>
      <c r="AI3890" s="124"/>
      <c r="AJ3890" s="124"/>
      <c r="AK3890" s="124"/>
      <c r="AL3890" s="1153"/>
      <c r="AM3890" s="124"/>
      <c r="AN3890" s="124"/>
      <c r="AO3890" s="1153"/>
      <c r="AP3890" s="1153"/>
      <c r="AQ3890" s="1153"/>
      <c r="AR3890" s="1154"/>
      <c r="AS3890" s="1154"/>
      <c r="AT3890" s="1154"/>
      <c r="AU3890" s="1154"/>
      <c r="AV3890" s="1154"/>
      <c r="AW3890" s="1154"/>
      <c r="AX3890" s="1154"/>
      <c r="AY3890" s="1154"/>
      <c r="AZ3890" s="1154"/>
      <c r="BA3890" s="1154"/>
      <c r="BB3890" s="1154"/>
    </row>
    <row r="3891" spans="2:54" ht="15" customHeight="1">
      <c r="B3891" s="1155"/>
      <c r="C3891" s="3017"/>
      <c r="D3891" s="3017"/>
      <c r="E3891" s="1146" t="s">
        <v>1130</v>
      </c>
      <c r="F3891" s="1106"/>
      <c r="G3891" s="441" t="s">
        <v>93</v>
      </c>
      <c r="H3891" s="441" t="s">
        <v>1103</v>
      </c>
      <c r="I3891" s="441" t="s">
        <v>1131</v>
      </c>
      <c r="J3891" s="441" t="s">
        <v>112</v>
      </c>
      <c r="K3891" s="1111" t="s">
        <v>1133</v>
      </c>
      <c r="L3891" s="441" t="s">
        <v>1120</v>
      </c>
      <c r="M3891" s="441" t="str">
        <f t="shared" si="235"/>
        <v>&lt;INSERT CONNECTION POINT NAME&gt;</v>
      </c>
      <c r="N3891" s="1111" t="s">
        <v>1108</v>
      </c>
      <c r="O3891" s="1111" t="s">
        <v>1109</v>
      </c>
      <c r="P3891" s="1111"/>
      <c r="Q3891" s="2856"/>
      <c r="R3891" s="2098"/>
      <c r="S3891" s="2858"/>
      <c r="T3891" s="2858"/>
      <c r="U3891" s="2858"/>
      <c r="V3891" s="2858"/>
      <c r="W3891" s="2859"/>
      <c r="X3891" s="2859"/>
      <c r="Y3891" s="2859"/>
      <c r="Z3891" s="2859"/>
      <c r="AA3891" s="2860"/>
      <c r="AB3891" s="1125"/>
      <c r="AC3891" s="1151"/>
      <c r="AD3891" s="1152"/>
      <c r="AE3891" s="1153"/>
      <c r="AF3891" s="1153"/>
      <c r="AG3891" s="1153"/>
      <c r="AH3891" s="124"/>
      <c r="AI3891" s="124"/>
      <c r="AJ3891" s="124"/>
      <c r="AK3891" s="124"/>
      <c r="AL3891" s="1153"/>
      <c r="AM3891" s="124"/>
      <c r="AN3891" s="124"/>
      <c r="AO3891" s="1153"/>
      <c r="AP3891" s="1153"/>
      <c r="AQ3891" s="1153"/>
      <c r="AR3891" s="1154"/>
      <c r="AS3891" s="1154"/>
      <c r="AT3891" s="1154"/>
      <c r="AU3891" s="1154"/>
      <c r="AV3891" s="1154"/>
      <c r="AW3891" s="1154"/>
      <c r="AX3891" s="1154"/>
      <c r="AY3891" s="1154"/>
      <c r="AZ3891" s="1154"/>
      <c r="BA3891" s="1154"/>
      <c r="BB3891" s="1154"/>
    </row>
    <row r="3892" spans="2:54" ht="15" customHeight="1">
      <c r="B3892" s="1155"/>
      <c r="C3892" s="3016" t="s">
        <v>1110</v>
      </c>
      <c r="D3892" s="3016"/>
      <c r="E3892" s="1146" t="s">
        <v>1127</v>
      </c>
      <c r="F3892" s="1106"/>
      <c r="G3892" s="441" t="s">
        <v>93</v>
      </c>
      <c r="H3892" s="441" t="s">
        <v>1103</v>
      </c>
      <c r="I3892" s="441" t="s">
        <v>1128</v>
      </c>
      <c r="J3892" s="441" t="s">
        <v>112</v>
      </c>
      <c r="K3892" s="1111" t="s">
        <v>1110</v>
      </c>
      <c r="L3892" s="441" t="s">
        <v>1120</v>
      </c>
      <c r="M3892" s="441" t="str">
        <f t="shared" si="235"/>
        <v>&lt;INSERT CONNECTION POINT NAME&gt;</v>
      </c>
      <c r="N3892" s="1111" t="s">
        <v>1111</v>
      </c>
      <c r="O3892" s="1112">
        <v>0</v>
      </c>
      <c r="P3892" s="1111"/>
      <c r="Q3892" s="2890"/>
      <c r="R3892" s="2093"/>
      <c r="S3892" s="2883"/>
      <c r="T3892" s="2883"/>
      <c r="U3892" s="2883"/>
      <c r="V3892" s="2883"/>
      <c r="W3892" s="2863"/>
      <c r="X3892" s="2863"/>
      <c r="Y3892" s="2863"/>
      <c r="Z3892" s="2863"/>
      <c r="AA3892" s="2864"/>
      <c r="AB3892" s="1125"/>
      <c r="AC3892" s="1151"/>
      <c r="AD3892" s="1152"/>
      <c r="AE3892" s="1153"/>
      <c r="AF3892" s="1153"/>
      <c r="AG3892" s="1153"/>
      <c r="AH3892" s="124"/>
      <c r="AI3892" s="124"/>
      <c r="AJ3892" s="124"/>
      <c r="AK3892" s="124"/>
      <c r="AL3892" s="1153"/>
      <c r="AM3892" s="124"/>
      <c r="AN3892" s="124"/>
      <c r="AO3892" s="1153"/>
      <c r="AP3892" s="1161"/>
      <c r="AQ3892" s="1153"/>
      <c r="AR3892" s="1154"/>
      <c r="AS3892" s="1154"/>
      <c r="AT3892" s="1154"/>
      <c r="AU3892" s="1154"/>
      <c r="AV3892" s="1154"/>
      <c r="AW3892" s="1154"/>
      <c r="AX3892" s="1154"/>
      <c r="AY3892" s="1154"/>
      <c r="AZ3892" s="1154"/>
      <c r="BA3892" s="1154"/>
      <c r="BB3892" s="1154"/>
    </row>
    <row r="3893" spans="2:54" ht="15" customHeight="1">
      <c r="B3893" s="1155"/>
      <c r="C3893" s="3017"/>
      <c r="D3893" s="3017"/>
      <c r="E3893" s="1146" t="s">
        <v>1130</v>
      </c>
      <c r="F3893" s="1106"/>
      <c r="G3893" s="441" t="s">
        <v>93</v>
      </c>
      <c r="H3893" s="441" t="s">
        <v>1103</v>
      </c>
      <c r="I3893" s="441" t="s">
        <v>1131</v>
      </c>
      <c r="J3893" s="441" t="s">
        <v>112</v>
      </c>
      <c r="K3893" s="1111" t="s">
        <v>1110</v>
      </c>
      <c r="L3893" s="441" t="s">
        <v>1120</v>
      </c>
      <c r="M3893" s="441" t="str">
        <f t="shared" si="235"/>
        <v>&lt;INSERT CONNECTION POINT NAME&gt;</v>
      </c>
      <c r="N3893" s="1111" t="s">
        <v>1111</v>
      </c>
      <c r="O3893" s="1112">
        <v>0</v>
      </c>
      <c r="P3893" s="1111"/>
      <c r="Q3893" s="2890"/>
      <c r="R3893" s="2093"/>
      <c r="S3893" s="2883"/>
      <c r="T3893" s="2883"/>
      <c r="U3893" s="2883"/>
      <c r="V3893" s="2883"/>
      <c r="W3893" s="2863"/>
      <c r="X3893" s="2863"/>
      <c r="Y3893" s="2863"/>
      <c r="Z3893" s="2863"/>
      <c r="AA3893" s="2864"/>
      <c r="AB3893" s="1125"/>
      <c r="AC3893" s="1151"/>
      <c r="AD3893" s="1152"/>
      <c r="AE3893" s="1153"/>
      <c r="AF3893" s="1153"/>
      <c r="AG3893" s="1153"/>
      <c r="AH3893" s="124"/>
      <c r="AI3893" s="124"/>
      <c r="AJ3893" s="124"/>
      <c r="AK3893" s="124"/>
      <c r="AL3893" s="1153"/>
      <c r="AM3893" s="124"/>
      <c r="AN3893" s="124"/>
      <c r="AO3893" s="1153"/>
      <c r="AP3893" s="1161"/>
      <c r="AQ3893" s="1153"/>
      <c r="AR3893" s="1154"/>
      <c r="AS3893" s="1154"/>
      <c r="AT3893" s="1154"/>
      <c r="AU3893" s="1154"/>
      <c r="AV3893" s="1154"/>
      <c r="AW3893" s="1154"/>
      <c r="AX3893" s="1154"/>
      <c r="AY3893" s="1154"/>
      <c r="AZ3893" s="1154"/>
      <c r="BA3893" s="1154"/>
      <c r="BB3893" s="1154"/>
    </row>
    <row r="3894" spans="2:54" ht="15" customHeight="1">
      <c r="B3894" s="1155"/>
      <c r="C3894" s="3016" t="s">
        <v>1112</v>
      </c>
      <c r="D3894" s="3016"/>
      <c r="E3894" s="1146" t="s">
        <v>1127</v>
      </c>
      <c r="F3894" s="1106"/>
      <c r="G3894" s="441" t="s">
        <v>93</v>
      </c>
      <c r="H3894" s="441" t="s">
        <v>1103</v>
      </c>
      <c r="I3894" s="441" t="s">
        <v>1128</v>
      </c>
      <c r="J3894" s="441" t="s">
        <v>112</v>
      </c>
      <c r="K3894" s="1111" t="s">
        <v>1112</v>
      </c>
      <c r="L3894" s="441" t="s">
        <v>1120</v>
      </c>
      <c r="M3894" s="441" t="str">
        <f t="shared" si="235"/>
        <v>&lt;INSERT CONNECTION POINT NAME&gt;</v>
      </c>
      <c r="N3894" s="1111" t="s">
        <v>1113</v>
      </c>
      <c r="O3894" s="1111" t="s">
        <v>1113</v>
      </c>
      <c r="P3894" s="1111"/>
      <c r="Q3894" s="2891"/>
      <c r="R3894" s="2866"/>
      <c r="S3894" s="2866"/>
      <c r="T3894" s="2866"/>
      <c r="U3894" s="2866"/>
      <c r="V3894" s="2866"/>
      <c r="W3894" s="2866"/>
      <c r="X3894" s="2866"/>
      <c r="Y3894" s="2866"/>
      <c r="Z3894" s="2866"/>
      <c r="AA3894" s="2099"/>
      <c r="AB3894" s="1125"/>
      <c r="AC3894" s="1151"/>
      <c r="AD3894" s="1152"/>
      <c r="AE3894" s="1153"/>
      <c r="AF3894" s="1153"/>
      <c r="AG3894" s="1153"/>
      <c r="AH3894" s="124"/>
      <c r="AI3894" s="124"/>
      <c r="AJ3894" s="124"/>
      <c r="AK3894" s="124"/>
      <c r="AL3894" s="1153"/>
      <c r="AM3894" s="124"/>
      <c r="AN3894" s="124"/>
      <c r="AO3894" s="1153"/>
      <c r="AP3894" s="1153"/>
      <c r="AQ3894" s="1153"/>
      <c r="AR3894" s="1154"/>
      <c r="AS3894" s="1154"/>
      <c r="AT3894" s="1154"/>
      <c r="AU3894" s="1154"/>
      <c r="AV3894" s="1154"/>
      <c r="AW3894" s="1154"/>
      <c r="AX3894" s="1154"/>
      <c r="AY3894" s="1154"/>
      <c r="AZ3894" s="1154"/>
      <c r="BA3894" s="1154"/>
      <c r="BB3894" s="1154"/>
    </row>
    <row r="3895" spans="2:54" ht="15" customHeight="1">
      <c r="B3895" s="1155"/>
      <c r="C3895" s="3017"/>
      <c r="D3895" s="3017"/>
      <c r="E3895" s="1146" t="s">
        <v>1130</v>
      </c>
      <c r="F3895" s="1106"/>
      <c r="G3895" s="441" t="s">
        <v>93</v>
      </c>
      <c r="H3895" s="441" t="s">
        <v>1103</v>
      </c>
      <c r="I3895" s="441" t="s">
        <v>1131</v>
      </c>
      <c r="J3895" s="441" t="s">
        <v>112</v>
      </c>
      <c r="K3895" s="1111" t="s">
        <v>1112</v>
      </c>
      <c r="L3895" s="441" t="s">
        <v>1120</v>
      </c>
      <c r="M3895" s="441" t="str">
        <f t="shared" si="235"/>
        <v>&lt;INSERT CONNECTION POINT NAME&gt;</v>
      </c>
      <c r="N3895" s="1111" t="s">
        <v>1113</v>
      </c>
      <c r="O3895" s="1111" t="s">
        <v>1113</v>
      </c>
      <c r="P3895" s="1111"/>
      <c r="Q3895" s="2891"/>
      <c r="R3895" s="2866"/>
      <c r="S3895" s="2866"/>
      <c r="T3895" s="2866"/>
      <c r="U3895" s="2866"/>
      <c r="V3895" s="2866"/>
      <c r="W3895" s="2866"/>
      <c r="X3895" s="2866"/>
      <c r="Y3895" s="2866"/>
      <c r="Z3895" s="2866"/>
      <c r="AA3895" s="2099"/>
      <c r="AB3895" s="1125"/>
      <c r="AC3895" s="1151"/>
      <c r="AD3895" s="1152"/>
      <c r="AE3895" s="1153"/>
      <c r="AF3895" s="1153"/>
      <c r="AG3895" s="1153"/>
      <c r="AH3895" s="124"/>
      <c r="AI3895" s="124"/>
      <c r="AJ3895" s="124"/>
      <c r="AK3895" s="124"/>
      <c r="AL3895" s="1153"/>
      <c r="AM3895" s="124"/>
      <c r="AN3895" s="124"/>
      <c r="AO3895" s="1153"/>
      <c r="AP3895" s="1153"/>
      <c r="AQ3895" s="1153"/>
      <c r="AR3895" s="1154"/>
      <c r="AS3895" s="1154"/>
      <c r="AT3895" s="1154"/>
      <c r="AU3895" s="1154"/>
      <c r="AV3895" s="1154"/>
      <c r="AW3895" s="1154"/>
      <c r="AX3895" s="1154"/>
      <c r="AY3895" s="1154"/>
      <c r="AZ3895" s="1154"/>
      <c r="BA3895" s="1154"/>
      <c r="BB3895" s="1154"/>
    </row>
    <row r="3896" spans="2:54" ht="15" customHeight="1">
      <c r="B3896" s="1155"/>
      <c r="C3896" s="3016" t="s">
        <v>1134</v>
      </c>
      <c r="D3896" s="3016" t="s">
        <v>833</v>
      </c>
      <c r="E3896" s="1146" t="s">
        <v>1127</v>
      </c>
      <c r="F3896" s="1106"/>
      <c r="G3896" s="441" t="s">
        <v>93</v>
      </c>
      <c r="H3896" s="441" t="s">
        <v>1103</v>
      </c>
      <c r="I3896" s="441" t="s">
        <v>1128</v>
      </c>
      <c r="J3896" s="441" t="s">
        <v>112</v>
      </c>
      <c r="K3896" s="1111" t="s">
        <v>1134</v>
      </c>
      <c r="L3896" s="441" t="s">
        <v>1120</v>
      </c>
      <c r="M3896" s="441" t="str">
        <f t="shared" si="235"/>
        <v>&lt;INSERT CONNECTION POINT NAME&gt;</v>
      </c>
      <c r="N3896" s="1111" t="s">
        <v>1115</v>
      </c>
      <c r="O3896" s="1111" t="s">
        <v>833</v>
      </c>
      <c r="P3896" s="1111"/>
      <c r="Q3896" s="2892"/>
      <c r="R3896" s="2096"/>
      <c r="S3896" s="2870"/>
      <c r="T3896" s="2870"/>
      <c r="U3896" s="2870"/>
      <c r="V3896" s="2870"/>
      <c r="W3896" s="2870"/>
      <c r="X3896" s="2870"/>
      <c r="Y3896" s="2870"/>
      <c r="Z3896" s="2870"/>
      <c r="AA3896" s="2871"/>
      <c r="AB3896" s="1125"/>
      <c r="AC3896" s="1151"/>
      <c r="AD3896" s="1152"/>
      <c r="AE3896" s="1153"/>
      <c r="AF3896" s="1153"/>
      <c r="AG3896" s="1153"/>
      <c r="AH3896" s="124"/>
      <c r="AI3896" s="124"/>
      <c r="AJ3896" s="124"/>
      <c r="AK3896" s="124"/>
      <c r="AL3896" s="1153"/>
      <c r="AM3896" s="124"/>
      <c r="AN3896" s="124"/>
      <c r="AO3896" s="1153"/>
      <c r="AP3896" s="1153"/>
      <c r="AQ3896" s="1153"/>
      <c r="AR3896" s="1154"/>
      <c r="AS3896" s="1154"/>
      <c r="AT3896" s="1154"/>
      <c r="AU3896" s="1154"/>
      <c r="AV3896" s="1154"/>
      <c r="AW3896" s="1154"/>
      <c r="AX3896" s="1154"/>
      <c r="AY3896" s="1154"/>
      <c r="AZ3896" s="1154"/>
      <c r="BA3896" s="1154"/>
      <c r="BB3896" s="1154"/>
    </row>
    <row r="3897" spans="2:54" ht="15" customHeight="1">
      <c r="B3897" s="1155"/>
      <c r="C3897" s="3017"/>
      <c r="D3897" s="3017"/>
      <c r="E3897" s="1146" t="s">
        <v>1130</v>
      </c>
      <c r="F3897" s="1106"/>
      <c r="G3897" s="441" t="s">
        <v>93</v>
      </c>
      <c r="H3897" s="441" t="s">
        <v>1103</v>
      </c>
      <c r="I3897" s="441" t="s">
        <v>1131</v>
      </c>
      <c r="J3897" s="441" t="s">
        <v>112</v>
      </c>
      <c r="K3897" s="1111" t="s">
        <v>1134</v>
      </c>
      <c r="L3897" s="441" t="s">
        <v>1120</v>
      </c>
      <c r="M3897" s="441" t="str">
        <f t="shared" si="235"/>
        <v>&lt;INSERT CONNECTION POINT NAME&gt;</v>
      </c>
      <c r="N3897" s="1111" t="s">
        <v>1115</v>
      </c>
      <c r="O3897" s="1111" t="s">
        <v>833</v>
      </c>
      <c r="P3897" s="1111"/>
      <c r="Q3897" s="2892"/>
      <c r="R3897" s="2096"/>
      <c r="S3897" s="2870"/>
      <c r="T3897" s="2870"/>
      <c r="U3897" s="2870"/>
      <c r="V3897" s="2870"/>
      <c r="W3897" s="2870"/>
      <c r="X3897" s="2870"/>
      <c r="Y3897" s="2870"/>
      <c r="Z3897" s="2870"/>
      <c r="AA3897" s="2871"/>
      <c r="AB3897" s="1125"/>
      <c r="AC3897" s="1151"/>
      <c r="AD3897" s="1152"/>
      <c r="AE3897" s="1153"/>
      <c r="AF3897" s="1153"/>
      <c r="AG3897" s="1153"/>
      <c r="AH3897" s="124"/>
      <c r="AI3897" s="124"/>
      <c r="AJ3897" s="124"/>
      <c r="AK3897" s="124"/>
      <c r="AL3897" s="1153"/>
      <c r="AM3897" s="124"/>
      <c r="AN3897" s="124"/>
      <c r="AO3897" s="1153"/>
      <c r="AP3897" s="1153"/>
      <c r="AQ3897" s="1153"/>
      <c r="AR3897" s="1154"/>
      <c r="AS3897" s="1154"/>
      <c r="AT3897" s="1154"/>
      <c r="AU3897" s="1154"/>
      <c r="AV3897" s="1154"/>
      <c r="AW3897" s="1154"/>
      <c r="AX3897" s="1154"/>
      <c r="AY3897" s="1154"/>
      <c r="AZ3897" s="1154"/>
      <c r="BA3897" s="1154"/>
      <c r="BB3897" s="1154"/>
    </row>
    <row r="3898" spans="2:54" ht="15" customHeight="1">
      <c r="B3898" s="1155"/>
      <c r="C3898" s="3016" t="s">
        <v>1135</v>
      </c>
      <c r="D3898" s="3016" t="s">
        <v>833</v>
      </c>
      <c r="E3898" s="1146" t="s">
        <v>1127</v>
      </c>
      <c r="F3898" s="1106"/>
      <c r="G3898" s="441" t="s">
        <v>93</v>
      </c>
      <c r="H3898" s="441" t="s">
        <v>1103</v>
      </c>
      <c r="I3898" s="441" t="s">
        <v>1128</v>
      </c>
      <c r="J3898" s="441" t="s">
        <v>112</v>
      </c>
      <c r="K3898" s="1111" t="s">
        <v>1135</v>
      </c>
      <c r="L3898" s="441" t="s">
        <v>1120</v>
      </c>
      <c r="M3898" s="441" t="str">
        <f t="shared" si="235"/>
        <v>&lt;INSERT CONNECTION POINT NAME&gt;</v>
      </c>
      <c r="N3898" s="1111" t="s">
        <v>1106</v>
      </c>
      <c r="O3898" s="1111" t="s">
        <v>833</v>
      </c>
      <c r="P3898" s="1111"/>
      <c r="Q3898" s="2892"/>
      <c r="R3898" s="2096"/>
      <c r="S3898" s="2870"/>
      <c r="T3898" s="2870"/>
      <c r="U3898" s="2870"/>
      <c r="V3898" s="2870"/>
      <c r="W3898" s="2870"/>
      <c r="X3898" s="2870"/>
      <c r="Y3898" s="2870"/>
      <c r="Z3898" s="2870"/>
      <c r="AA3898" s="2871"/>
      <c r="AB3898" s="1125"/>
      <c r="AC3898" s="1151"/>
      <c r="AD3898" s="1152"/>
      <c r="AE3898" s="1153"/>
      <c r="AF3898" s="1153"/>
      <c r="AG3898" s="1153"/>
      <c r="AH3898" s="124"/>
      <c r="AI3898" s="124"/>
      <c r="AJ3898" s="124"/>
      <c r="AK3898" s="124"/>
      <c r="AL3898" s="1153"/>
      <c r="AM3898" s="124"/>
      <c r="AN3898" s="124"/>
      <c r="AO3898" s="1153"/>
      <c r="AP3898" s="1153"/>
      <c r="AQ3898" s="1153"/>
      <c r="AR3898" s="1154"/>
      <c r="AS3898" s="1154"/>
      <c r="AT3898" s="1154"/>
      <c r="AU3898" s="1154"/>
      <c r="AV3898" s="1154"/>
      <c r="AW3898" s="1154"/>
      <c r="AX3898" s="1154"/>
      <c r="AY3898" s="1154"/>
      <c r="AZ3898" s="1154"/>
      <c r="BA3898" s="1154"/>
      <c r="BB3898" s="1154"/>
    </row>
    <row r="3899" spans="2:54" ht="15" customHeight="1">
      <c r="B3899" s="1155"/>
      <c r="C3899" s="3017"/>
      <c r="D3899" s="3017"/>
      <c r="E3899" s="1146" t="s">
        <v>1130</v>
      </c>
      <c r="F3899" s="1106"/>
      <c r="G3899" s="441" t="s">
        <v>93</v>
      </c>
      <c r="H3899" s="441" t="s">
        <v>1103</v>
      </c>
      <c r="I3899" s="441" t="s">
        <v>1131</v>
      </c>
      <c r="J3899" s="441" t="s">
        <v>112</v>
      </c>
      <c r="K3899" s="1111" t="s">
        <v>1135</v>
      </c>
      <c r="L3899" s="441" t="s">
        <v>1120</v>
      </c>
      <c r="M3899" s="441" t="str">
        <f t="shared" si="235"/>
        <v>&lt;INSERT CONNECTION POINT NAME&gt;</v>
      </c>
      <c r="N3899" s="1111" t="s">
        <v>1106</v>
      </c>
      <c r="O3899" s="1111" t="s">
        <v>833</v>
      </c>
      <c r="P3899" s="1111"/>
      <c r="Q3899" s="2892"/>
      <c r="R3899" s="2096"/>
      <c r="S3899" s="2870"/>
      <c r="T3899" s="2870"/>
      <c r="U3899" s="2870"/>
      <c r="V3899" s="2870"/>
      <c r="W3899" s="2870"/>
      <c r="X3899" s="2870"/>
      <c r="Y3899" s="2870"/>
      <c r="Z3899" s="2870"/>
      <c r="AA3899" s="2871"/>
      <c r="AB3899" s="1125"/>
      <c r="AC3899" s="1151"/>
      <c r="AD3899" s="1152"/>
      <c r="AE3899" s="1153"/>
      <c r="AF3899" s="1153"/>
      <c r="AG3899" s="1153"/>
      <c r="AH3899" s="124"/>
      <c r="AI3899" s="124"/>
      <c r="AJ3899" s="124"/>
      <c r="AK3899" s="124"/>
      <c r="AL3899" s="1153"/>
      <c r="AM3899" s="124"/>
      <c r="AN3899" s="124"/>
      <c r="AO3899" s="1153"/>
      <c r="AP3899" s="1153"/>
      <c r="AQ3899" s="1153"/>
      <c r="AR3899" s="1154"/>
      <c r="AS3899" s="1154"/>
      <c r="AT3899" s="1154"/>
      <c r="AU3899" s="1154"/>
      <c r="AV3899" s="1154"/>
      <c r="AW3899" s="1154"/>
      <c r="AX3899" s="1154"/>
      <c r="AY3899" s="1154"/>
      <c r="AZ3899" s="1154"/>
      <c r="BA3899" s="1154"/>
      <c r="BB3899" s="1154"/>
    </row>
    <row r="3900" spans="2:54" ht="15" customHeight="1">
      <c r="B3900" s="1155"/>
      <c r="C3900" s="3016" t="s">
        <v>1135</v>
      </c>
      <c r="D3900" s="3016" t="s">
        <v>842</v>
      </c>
      <c r="E3900" s="1146" t="s">
        <v>1127</v>
      </c>
      <c r="F3900" s="1106"/>
      <c r="G3900" s="441" t="s">
        <v>93</v>
      </c>
      <c r="H3900" s="441" t="s">
        <v>1103</v>
      </c>
      <c r="I3900" s="441" t="s">
        <v>1128</v>
      </c>
      <c r="J3900" s="441" t="s">
        <v>112</v>
      </c>
      <c r="K3900" s="1111" t="s">
        <v>1135</v>
      </c>
      <c r="L3900" s="441" t="s">
        <v>1120</v>
      </c>
      <c r="M3900" s="441" t="str">
        <f t="shared" si="235"/>
        <v>&lt;INSERT CONNECTION POINT NAME&gt;</v>
      </c>
      <c r="N3900" s="1111" t="s">
        <v>1106</v>
      </c>
      <c r="O3900" s="1111" t="s">
        <v>842</v>
      </c>
      <c r="P3900" s="1111"/>
      <c r="Q3900" s="2892"/>
      <c r="R3900" s="2096"/>
      <c r="S3900" s="2870"/>
      <c r="T3900" s="2870"/>
      <c r="U3900" s="2870"/>
      <c r="V3900" s="2870"/>
      <c r="W3900" s="2870"/>
      <c r="X3900" s="2870"/>
      <c r="Y3900" s="2870"/>
      <c r="Z3900" s="2870"/>
      <c r="AA3900" s="2871"/>
      <c r="AB3900" s="1125"/>
      <c r="AC3900" s="1151"/>
      <c r="AD3900" s="1152"/>
      <c r="AE3900" s="1153"/>
      <c r="AF3900" s="1153"/>
      <c r="AG3900" s="1153"/>
      <c r="AH3900" s="124"/>
      <c r="AI3900" s="124"/>
      <c r="AJ3900" s="124"/>
      <c r="AK3900" s="124"/>
      <c r="AL3900" s="1153"/>
      <c r="AM3900" s="124"/>
      <c r="AN3900" s="124"/>
      <c r="AO3900" s="1153"/>
      <c r="AP3900" s="1153"/>
      <c r="AQ3900" s="1153"/>
      <c r="AR3900" s="1154"/>
      <c r="AS3900" s="1154"/>
      <c r="AT3900" s="1154"/>
      <c r="AU3900" s="1154"/>
      <c r="AV3900" s="1154"/>
      <c r="AW3900" s="1154"/>
      <c r="AX3900" s="1154"/>
      <c r="AY3900" s="1154"/>
      <c r="AZ3900" s="1154"/>
      <c r="BA3900" s="1154"/>
      <c r="BB3900" s="1154"/>
    </row>
    <row r="3901" spans="2:54" ht="15" customHeight="1">
      <c r="B3901" s="1155"/>
      <c r="C3901" s="3017"/>
      <c r="D3901" s="3017"/>
      <c r="E3901" s="1146" t="s">
        <v>1130</v>
      </c>
      <c r="F3901" s="1106"/>
      <c r="G3901" s="441" t="s">
        <v>93</v>
      </c>
      <c r="H3901" s="441" t="s">
        <v>1103</v>
      </c>
      <c r="I3901" s="441" t="s">
        <v>1131</v>
      </c>
      <c r="J3901" s="441" t="s">
        <v>112</v>
      </c>
      <c r="K3901" s="1111" t="s">
        <v>1135</v>
      </c>
      <c r="L3901" s="441" t="s">
        <v>1120</v>
      </c>
      <c r="M3901" s="441" t="str">
        <f t="shared" si="235"/>
        <v>&lt;INSERT CONNECTION POINT NAME&gt;</v>
      </c>
      <c r="N3901" s="1111" t="s">
        <v>1106</v>
      </c>
      <c r="O3901" s="1111" t="s">
        <v>842</v>
      </c>
      <c r="P3901" s="1111"/>
      <c r="Q3901" s="2892"/>
      <c r="R3901" s="2096"/>
      <c r="S3901" s="2870"/>
      <c r="T3901" s="2870"/>
      <c r="U3901" s="2870"/>
      <c r="V3901" s="2870"/>
      <c r="W3901" s="2870"/>
      <c r="X3901" s="2870"/>
      <c r="Y3901" s="2870"/>
      <c r="Z3901" s="2870"/>
      <c r="AA3901" s="2871"/>
      <c r="AB3901" s="1125"/>
      <c r="AC3901" s="1151"/>
      <c r="AD3901" s="1152"/>
      <c r="AE3901" s="1153"/>
      <c r="AF3901" s="1153"/>
      <c r="AG3901" s="1153"/>
      <c r="AH3901" s="124"/>
      <c r="AI3901" s="124"/>
      <c r="AJ3901" s="124"/>
      <c r="AK3901" s="124"/>
      <c r="AL3901" s="1153"/>
      <c r="AM3901" s="124"/>
      <c r="AN3901" s="124"/>
      <c r="AO3901" s="1153"/>
      <c r="AP3901" s="1153"/>
      <c r="AQ3901" s="1153"/>
      <c r="AR3901" s="1154"/>
      <c r="AS3901" s="1154"/>
      <c r="AT3901" s="1154"/>
      <c r="AU3901" s="1154"/>
      <c r="AV3901" s="1154"/>
      <c r="AW3901" s="1154"/>
      <c r="AX3901" s="1154"/>
      <c r="AY3901" s="1154"/>
      <c r="AZ3901" s="1154"/>
      <c r="BA3901" s="1154"/>
      <c r="BB3901" s="1154"/>
    </row>
    <row r="3902" spans="2:54" ht="15" customHeight="1">
      <c r="B3902" s="1155"/>
      <c r="C3902" s="3016" t="s">
        <v>1136</v>
      </c>
      <c r="D3902" s="3016" t="s">
        <v>833</v>
      </c>
      <c r="E3902" s="1146" t="s">
        <v>1127</v>
      </c>
      <c r="F3902" s="1106"/>
      <c r="G3902" s="441" t="s">
        <v>93</v>
      </c>
      <c r="H3902" s="441" t="s">
        <v>1103</v>
      </c>
      <c r="I3902" s="441" t="s">
        <v>1128</v>
      </c>
      <c r="J3902" s="441" t="s">
        <v>112</v>
      </c>
      <c r="K3902" s="1111" t="s">
        <v>1136</v>
      </c>
      <c r="L3902" s="441" t="s">
        <v>1120</v>
      </c>
      <c r="M3902" s="441" t="str">
        <f t="shared" si="235"/>
        <v>&lt;INSERT CONNECTION POINT NAME&gt;</v>
      </c>
      <c r="N3902" s="1111" t="s">
        <v>1106</v>
      </c>
      <c r="O3902" s="1111" t="s">
        <v>833</v>
      </c>
      <c r="P3902" s="1111"/>
      <c r="Q3902" s="2892"/>
      <c r="R3902" s="2096"/>
      <c r="S3902" s="2870"/>
      <c r="T3902" s="2870"/>
      <c r="U3902" s="2870"/>
      <c r="V3902" s="2870"/>
      <c r="W3902" s="2870"/>
      <c r="X3902" s="2870"/>
      <c r="Y3902" s="2870"/>
      <c r="Z3902" s="2870"/>
      <c r="AA3902" s="2871"/>
      <c r="AB3902" s="1125"/>
      <c r="AC3902" s="1151"/>
      <c r="AD3902" s="1152"/>
      <c r="AE3902" s="1153"/>
      <c r="AF3902" s="1153"/>
      <c r="AG3902" s="1153"/>
      <c r="AH3902" s="124"/>
      <c r="AI3902" s="124"/>
      <c r="AJ3902" s="124"/>
      <c r="AK3902" s="124"/>
      <c r="AL3902" s="1153"/>
      <c r="AM3902" s="124"/>
      <c r="AN3902" s="124"/>
      <c r="AO3902" s="1153"/>
      <c r="AP3902" s="1153"/>
      <c r="AQ3902" s="1153"/>
      <c r="AR3902" s="1154"/>
      <c r="AS3902" s="1154"/>
      <c r="AT3902" s="1154"/>
      <c r="AU3902" s="1154"/>
      <c r="AV3902" s="1154"/>
      <c r="AW3902" s="1154"/>
      <c r="AX3902" s="1154"/>
      <c r="AY3902" s="1154"/>
      <c r="AZ3902" s="1154"/>
      <c r="BA3902" s="1154"/>
      <c r="BB3902" s="1154"/>
    </row>
    <row r="3903" spans="2:54" ht="15" customHeight="1">
      <c r="B3903" s="1155"/>
      <c r="C3903" s="3017"/>
      <c r="D3903" s="3017"/>
      <c r="E3903" s="1146" t="s">
        <v>1130</v>
      </c>
      <c r="F3903" s="1106"/>
      <c r="G3903" s="441" t="s">
        <v>93</v>
      </c>
      <c r="H3903" s="441" t="s">
        <v>1103</v>
      </c>
      <c r="I3903" s="441" t="s">
        <v>1131</v>
      </c>
      <c r="J3903" s="441" t="s">
        <v>112</v>
      </c>
      <c r="K3903" s="1111" t="s">
        <v>1136</v>
      </c>
      <c r="L3903" s="441" t="s">
        <v>1120</v>
      </c>
      <c r="M3903" s="441" t="str">
        <f t="shared" si="235"/>
        <v>&lt;INSERT CONNECTION POINT NAME&gt;</v>
      </c>
      <c r="N3903" s="1111" t="s">
        <v>1106</v>
      </c>
      <c r="O3903" s="1111" t="s">
        <v>833</v>
      </c>
      <c r="P3903" s="1111"/>
      <c r="Q3903" s="2100"/>
      <c r="R3903" s="2101"/>
      <c r="S3903" s="2102"/>
      <c r="T3903" s="2102"/>
      <c r="U3903" s="2102"/>
      <c r="V3903" s="2102"/>
      <c r="W3903" s="2102"/>
      <c r="X3903" s="2102"/>
      <c r="Y3903" s="2102"/>
      <c r="Z3903" s="2102"/>
      <c r="AA3903" s="2103"/>
      <c r="AB3903" s="1125"/>
      <c r="AC3903" s="1151"/>
      <c r="AD3903" s="1152"/>
      <c r="AE3903" s="1153"/>
      <c r="AF3903" s="1153"/>
      <c r="AG3903" s="1153"/>
      <c r="AH3903" s="124"/>
      <c r="AI3903" s="124"/>
      <c r="AJ3903" s="124"/>
      <c r="AK3903" s="124"/>
      <c r="AL3903" s="1153"/>
      <c r="AM3903" s="124"/>
      <c r="AN3903" s="124"/>
      <c r="AO3903" s="1153"/>
      <c r="AP3903" s="1153"/>
      <c r="AQ3903" s="1153"/>
      <c r="AR3903" s="1154"/>
      <c r="AS3903" s="1154"/>
      <c r="AT3903" s="1154"/>
      <c r="AU3903" s="1154"/>
      <c r="AV3903" s="1154"/>
      <c r="AW3903" s="1154"/>
      <c r="AX3903" s="1154"/>
      <c r="AY3903" s="1154"/>
      <c r="AZ3903" s="1154"/>
      <c r="BA3903" s="1154"/>
      <c r="BB3903" s="1154"/>
    </row>
    <row r="3904" spans="2:54" ht="15" customHeight="1">
      <c r="B3904" s="1155"/>
      <c r="C3904" s="3016" t="s">
        <v>1136</v>
      </c>
      <c r="D3904" s="3016" t="s">
        <v>842</v>
      </c>
      <c r="E3904" s="1146" t="s">
        <v>1127</v>
      </c>
      <c r="F3904" s="1106"/>
      <c r="G3904" s="441" t="s">
        <v>93</v>
      </c>
      <c r="H3904" s="441" t="s">
        <v>1103</v>
      </c>
      <c r="I3904" s="441" t="s">
        <v>1128</v>
      </c>
      <c r="J3904" s="441" t="s">
        <v>112</v>
      </c>
      <c r="K3904" s="1111" t="s">
        <v>1136</v>
      </c>
      <c r="L3904" s="441" t="s">
        <v>1120</v>
      </c>
      <c r="M3904" s="441" t="str">
        <f t="shared" si="235"/>
        <v>&lt;INSERT CONNECTION POINT NAME&gt;</v>
      </c>
      <c r="N3904" s="1111" t="s">
        <v>1106</v>
      </c>
      <c r="O3904" s="1111" t="s">
        <v>842</v>
      </c>
      <c r="P3904" s="1111"/>
      <c r="Q3904" s="2100"/>
      <c r="R3904" s="2101"/>
      <c r="S3904" s="2102"/>
      <c r="T3904" s="2102"/>
      <c r="U3904" s="2102"/>
      <c r="V3904" s="2102"/>
      <c r="W3904" s="2102"/>
      <c r="X3904" s="2102"/>
      <c r="Y3904" s="2102"/>
      <c r="Z3904" s="2102"/>
      <c r="AA3904" s="2103"/>
      <c r="AB3904" s="1125"/>
      <c r="AC3904" s="1151"/>
      <c r="AD3904" s="1152"/>
      <c r="AE3904" s="1153"/>
      <c r="AF3904" s="1153"/>
      <c r="AG3904" s="1153"/>
      <c r="AH3904" s="124"/>
      <c r="AI3904" s="124"/>
      <c r="AJ3904" s="124"/>
      <c r="AK3904" s="124"/>
      <c r="AL3904" s="1153"/>
      <c r="AM3904" s="124"/>
      <c r="AN3904" s="124"/>
      <c r="AO3904" s="1153"/>
      <c r="AP3904" s="1153"/>
      <c r="AQ3904" s="1153"/>
      <c r="AR3904" s="1154"/>
      <c r="AS3904" s="1154"/>
      <c r="AT3904" s="1154"/>
      <c r="AU3904" s="1154"/>
      <c r="AV3904" s="1154"/>
      <c r="AW3904" s="1154"/>
      <c r="AX3904" s="1154"/>
      <c r="AY3904" s="1154"/>
      <c r="AZ3904" s="1154"/>
      <c r="BA3904" s="1154"/>
      <c r="BB3904" s="1154"/>
    </row>
    <row r="3905" spans="2:54" ht="15" customHeight="1" thickBot="1">
      <c r="B3905" s="2872"/>
      <c r="C3905" s="3018"/>
      <c r="D3905" s="3018"/>
      <c r="E3905" s="2873" t="s">
        <v>1130</v>
      </c>
      <c r="F3905" s="1106"/>
      <c r="G3905" s="441" t="s">
        <v>93</v>
      </c>
      <c r="H3905" s="441" t="s">
        <v>1103</v>
      </c>
      <c r="I3905" s="441" t="s">
        <v>1131</v>
      </c>
      <c r="J3905" s="441" t="s">
        <v>112</v>
      </c>
      <c r="K3905" s="1111" t="s">
        <v>1136</v>
      </c>
      <c r="L3905" s="441" t="s">
        <v>1120</v>
      </c>
      <c r="M3905" s="441" t="str">
        <f t="shared" si="235"/>
        <v>&lt;INSERT CONNECTION POINT NAME&gt;</v>
      </c>
      <c r="N3905" s="1111" t="s">
        <v>1106</v>
      </c>
      <c r="O3905" s="1111" t="s">
        <v>842</v>
      </c>
      <c r="P3905" s="1111"/>
      <c r="Q3905" s="2893"/>
      <c r="R3905" s="2894"/>
      <c r="S3905" s="2877"/>
      <c r="T3905" s="2877"/>
      <c r="U3905" s="2877"/>
      <c r="V3905" s="2877"/>
      <c r="W3905" s="2877"/>
      <c r="X3905" s="2877"/>
      <c r="Y3905" s="2877"/>
      <c r="Z3905" s="2877"/>
      <c r="AA3905" s="2878"/>
      <c r="AB3905" s="1162"/>
      <c r="AC3905" s="1151"/>
      <c r="AD3905" s="1152"/>
      <c r="AE3905" s="1153"/>
      <c r="AF3905" s="1153"/>
      <c r="AG3905" s="1153"/>
      <c r="AH3905" s="124"/>
      <c r="AI3905" s="124"/>
      <c r="AJ3905" s="124"/>
      <c r="AK3905" s="124"/>
      <c r="AL3905" s="1153"/>
      <c r="AM3905" s="124"/>
      <c r="AN3905" s="124"/>
      <c r="AO3905" s="1153"/>
      <c r="AP3905" s="1153"/>
      <c r="AQ3905" s="1153"/>
      <c r="AR3905" s="1154"/>
      <c r="AS3905" s="1154"/>
      <c r="AT3905" s="1154"/>
      <c r="AU3905" s="1154"/>
      <c r="AV3905" s="1154"/>
      <c r="AW3905" s="1154"/>
      <c r="AX3905" s="1154"/>
      <c r="AY3905" s="1154"/>
      <c r="AZ3905" s="1154"/>
      <c r="BA3905" s="1154"/>
      <c r="BB3905" s="1154"/>
    </row>
    <row r="3906" spans="2:54" ht="15" customHeight="1">
      <c r="B3906" s="1145" t="s">
        <v>1125</v>
      </c>
      <c r="C3906" s="3019" t="s">
        <v>1126</v>
      </c>
      <c r="D3906" s="3019" t="s">
        <v>842</v>
      </c>
      <c r="E3906" s="1146" t="s">
        <v>1127</v>
      </c>
      <c r="F3906" s="1106"/>
      <c r="G3906" s="441" t="s">
        <v>93</v>
      </c>
      <c r="H3906" s="441" t="s">
        <v>1103</v>
      </c>
      <c r="I3906" s="441" t="s">
        <v>1128</v>
      </c>
      <c r="J3906" s="441" t="s">
        <v>112</v>
      </c>
      <c r="K3906" s="441" t="s">
        <v>1126</v>
      </c>
      <c r="L3906" s="441" t="s">
        <v>1120</v>
      </c>
      <c r="M3906" s="441" t="str">
        <f t="shared" ref="M3906" si="238">B3906</f>
        <v>&lt;INSERT CONNECTION POINT NAME&gt;</v>
      </c>
      <c r="N3906" s="441" t="s">
        <v>1129</v>
      </c>
      <c r="O3906" s="441" t="s">
        <v>842</v>
      </c>
      <c r="P3906" s="1111"/>
      <c r="Q3906" s="1147"/>
      <c r="R3906" s="1148"/>
      <c r="S3906" s="1149"/>
      <c r="T3906" s="1149"/>
      <c r="U3906" s="1149"/>
      <c r="V3906" s="1149"/>
      <c r="W3906" s="1149"/>
      <c r="X3906" s="1149"/>
      <c r="Y3906" s="1149"/>
      <c r="Z3906" s="1149"/>
      <c r="AA3906" s="1150"/>
      <c r="AC3906" s="124"/>
      <c r="AD3906" s="124"/>
      <c r="AE3906" s="124"/>
      <c r="AF3906" s="124"/>
      <c r="AG3906" s="124"/>
      <c r="AH3906" s="124"/>
      <c r="AI3906" s="124"/>
      <c r="AJ3906" s="124"/>
      <c r="AK3906" s="124"/>
      <c r="AL3906" s="124"/>
      <c r="AM3906" s="124"/>
      <c r="AN3906" s="124"/>
      <c r="AO3906" s="124"/>
      <c r="AP3906" s="124"/>
      <c r="AQ3906" s="124"/>
      <c r="AR3906" s="124"/>
      <c r="AS3906" s="124"/>
      <c r="AT3906" s="124"/>
      <c r="AU3906" s="124"/>
      <c r="AV3906" s="124"/>
      <c r="AW3906" s="124"/>
      <c r="AX3906" s="124"/>
      <c r="AY3906" s="124"/>
      <c r="AZ3906" s="124"/>
      <c r="BA3906" s="124"/>
      <c r="BB3906" s="124"/>
    </row>
    <row r="3907" spans="2:54" ht="15" customHeight="1">
      <c r="B3907" s="1155"/>
      <c r="C3907" s="3017"/>
      <c r="D3907" s="3017"/>
      <c r="E3907" s="1146" t="s">
        <v>1130</v>
      </c>
      <c r="F3907" s="1106"/>
      <c r="G3907" s="441" t="s">
        <v>93</v>
      </c>
      <c r="H3907" s="441" t="s">
        <v>1103</v>
      </c>
      <c r="I3907" s="441" t="s">
        <v>1131</v>
      </c>
      <c r="J3907" s="441" t="s">
        <v>112</v>
      </c>
      <c r="K3907" s="441" t="s">
        <v>1126</v>
      </c>
      <c r="L3907" s="441" t="s">
        <v>1120</v>
      </c>
      <c r="M3907" s="441" t="str">
        <f t="shared" si="235"/>
        <v>&lt;INSERT CONNECTION POINT NAME&gt;</v>
      </c>
      <c r="N3907" s="441" t="s">
        <v>1129</v>
      </c>
      <c r="O3907" s="441" t="s">
        <v>842</v>
      </c>
      <c r="P3907" s="1111"/>
      <c r="Q3907" s="1156"/>
      <c r="R3907" s="1157"/>
      <c r="S3907" s="1158"/>
      <c r="T3907" s="1158"/>
      <c r="U3907" s="1158"/>
      <c r="V3907" s="1158"/>
      <c r="W3907" s="1158"/>
      <c r="X3907" s="1158"/>
      <c r="Y3907" s="1158"/>
      <c r="Z3907" s="1158"/>
      <c r="AA3907" s="1159"/>
      <c r="AC3907" s="124"/>
      <c r="AD3907" s="124"/>
      <c r="AE3907" s="124"/>
      <c r="AF3907" s="124"/>
      <c r="AG3907" s="124"/>
      <c r="AH3907" s="124"/>
      <c r="AI3907" s="124"/>
      <c r="AJ3907" s="124"/>
      <c r="AK3907" s="124"/>
      <c r="AL3907" s="124"/>
      <c r="AM3907" s="124"/>
      <c r="AN3907" s="124"/>
      <c r="AO3907" s="124"/>
      <c r="AP3907" s="124"/>
      <c r="AQ3907" s="124"/>
      <c r="AR3907" s="124"/>
      <c r="AS3907" s="124"/>
      <c r="AT3907" s="124"/>
      <c r="AU3907" s="124"/>
      <c r="AV3907" s="124"/>
      <c r="AW3907" s="124"/>
      <c r="AX3907" s="124"/>
      <c r="AY3907" s="124"/>
      <c r="AZ3907" s="124"/>
      <c r="BA3907" s="124"/>
      <c r="BB3907" s="124"/>
    </row>
    <row r="3908" spans="2:54" ht="15" customHeight="1">
      <c r="B3908" s="1155"/>
      <c r="C3908" s="3016" t="s">
        <v>1132</v>
      </c>
      <c r="D3908" s="3016" t="s">
        <v>833</v>
      </c>
      <c r="E3908" s="1146" t="s">
        <v>1127</v>
      </c>
      <c r="F3908" s="1106"/>
      <c r="G3908" s="441" t="s">
        <v>93</v>
      </c>
      <c r="H3908" s="441" t="s">
        <v>1103</v>
      </c>
      <c r="I3908" s="441" t="s">
        <v>1128</v>
      </c>
      <c r="J3908" s="441" t="s">
        <v>112</v>
      </c>
      <c r="K3908" s="1111" t="s">
        <v>1132</v>
      </c>
      <c r="L3908" s="441" t="s">
        <v>1120</v>
      </c>
      <c r="M3908" s="441" t="str">
        <f t="shared" si="235"/>
        <v>&lt;INSERT CONNECTION POINT NAME&gt;</v>
      </c>
      <c r="N3908" s="1111" t="s">
        <v>1106</v>
      </c>
      <c r="O3908" s="1111" t="s">
        <v>833</v>
      </c>
      <c r="P3908" s="1111"/>
      <c r="Q3908" s="2850"/>
      <c r="R3908" s="2097"/>
      <c r="S3908" s="2851"/>
      <c r="T3908" s="2851"/>
      <c r="U3908" s="2851"/>
      <c r="V3908" s="2851"/>
      <c r="W3908" s="2852"/>
      <c r="X3908" s="2852"/>
      <c r="Y3908" s="2852"/>
      <c r="Z3908" s="2852"/>
      <c r="AA3908" s="2853"/>
      <c r="AC3908" s="124"/>
      <c r="AD3908" s="124"/>
      <c r="AE3908" s="124"/>
      <c r="AF3908" s="124"/>
      <c r="AG3908" s="124"/>
      <c r="AH3908" s="124"/>
      <c r="AI3908" s="124"/>
      <c r="AJ3908" s="124"/>
      <c r="AK3908" s="124"/>
      <c r="AL3908" s="124"/>
      <c r="AM3908" s="124"/>
      <c r="AN3908" s="124"/>
      <c r="AO3908" s="124"/>
      <c r="AP3908" s="124"/>
      <c r="AQ3908" s="124"/>
      <c r="AR3908" s="124"/>
      <c r="AS3908" s="124"/>
      <c r="AT3908" s="124"/>
      <c r="AU3908" s="124"/>
      <c r="AV3908" s="124"/>
      <c r="AW3908" s="124"/>
      <c r="AX3908" s="124"/>
      <c r="AY3908" s="124"/>
      <c r="AZ3908" s="124"/>
      <c r="BA3908" s="124"/>
      <c r="BB3908" s="124"/>
    </row>
    <row r="3909" spans="2:54" ht="15" customHeight="1">
      <c r="B3909" s="1155"/>
      <c r="C3909" s="3017"/>
      <c r="D3909" s="3017"/>
      <c r="E3909" s="1146" t="s">
        <v>1130</v>
      </c>
      <c r="F3909" s="1106"/>
      <c r="G3909" s="441" t="s">
        <v>93</v>
      </c>
      <c r="H3909" s="441" t="s">
        <v>1103</v>
      </c>
      <c r="I3909" s="441" t="s">
        <v>1131</v>
      </c>
      <c r="J3909" s="441" t="s">
        <v>112</v>
      </c>
      <c r="K3909" s="1111" t="s">
        <v>1132</v>
      </c>
      <c r="L3909" s="441" t="s">
        <v>1120</v>
      </c>
      <c r="M3909" s="441" t="str">
        <f t="shared" si="235"/>
        <v>&lt;INSERT CONNECTION POINT NAME&gt;</v>
      </c>
      <c r="N3909" s="1111" t="s">
        <v>1106</v>
      </c>
      <c r="O3909" s="1111" t="s">
        <v>833</v>
      </c>
      <c r="P3909" s="1111"/>
      <c r="Q3909" s="2850"/>
      <c r="R3909" s="2097"/>
      <c r="S3909" s="2851"/>
      <c r="T3909" s="2851"/>
      <c r="U3909" s="2851"/>
      <c r="V3909" s="2851"/>
      <c r="W3909" s="2852"/>
      <c r="X3909" s="2852"/>
      <c r="Y3909" s="2852"/>
      <c r="Z3909" s="2852"/>
      <c r="AA3909" s="2853"/>
      <c r="AC3909" s="124"/>
      <c r="AD3909" s="124"/>
      <c r="AE3909" s="124"/>
      <c r="AF3909" s="124"/>
      <c r="AG3909" s="124"/>
      <c r="AH3909" s="124"/>
      <c r="AI3909" s="124"/>
      <c r="AJ3909" s="124"/>
      <c r="AK3909" s="124"/>
      <c r="AL3909" s="124"/>
      <c r="AM3909" s="124"/>
      <c r="AN3909" s="124"/>
      <c r="AO3909" s="124"/>
      <c r="AP3909" s="124"/>
      <c r="AQ3909" s="124"/>
      <c r="AR3909" s="124"/>
      <c r="AS3909" s="124"/>
      <c r="AT3909" s="124"/>
      <c r="AU3909" s="124"/>
      <c r="AV3909" s="124"/>
      <c r="AW3909" s="124"/>
      <c r="AX3909" s="124"/>
      <c r="AY3909" s="124"/>
      <c r="AZ3909" s="124"/>
      <c r="BA3909" s="124"/>
      <c r="BB3909" s="124"/>
    </row>
    <row r="3910" spans="2:54" ht="15" customHeight="1">
      <c r="B3910" s="1155"/>
      <c r="C3910" s="3016" t="s">
        <v>1132</v>
      </c>
      <c r="D3910" s="3016" t="s">
        <v>842</v>
      </c>
      <c r="E3910" s="1146" t="s">
        <v>1127</v>
      </c>
      <c r="F3910" s="1106"/>
      <c r="G3910" s="441" t="s">
        <v>93</v>
      </c>
      <c r="H3910" s="441" t="s">
        <v>1103</v>
      </c>
      <c r="I3910" s="441" t="s">
        <v>1128</v>
      </c>
      <c r="J3910" s="441" t="s">
        <v>112</v>
      </c>
      <c r="K3910" s="1111" t="s">
        <v>1132</v>
      </c>
      <c r="L3910" s="441" t="s">
        <v>1120</v>
      </c>
      <c r="M3910" s="441" t="str">
        <f t="shared" si="235"/>
        <v>&lt;INSERT CONNECTION POINT NAME&gt;</v>
      </c>
      <c r="N3910" s="1111" t="s">
        <v>1106</v>
      </c>
      <c r="O3910" s="1112" t="s">
        <v>842</v>
      </c>
      <c r="P3910" s="1111"/>
      <c r="Q3910" s="2850"/>
      <c r="R3910" s="2097"/>
      <c r="S3910" s="2851"/>
      <c r="T3910" s="2851"/>
      <c r="U3910" s="2851"/>
      <c r="V3910" s="2851"/>
      <c r="W3910" s="2852"/>
      <c r="X3910" s="2852"/>
      <c r="Y3910" s="2852"/>
      <c r="Z3910" s="2852"/>
      <c r="AA3910" s="2853"/>
      <c r="AC3910" s="124"/>
      <c r="AD3910" s="124"/>
      <c r="AE3910" s="124"/>
      <c r="AF3910" s="124"/>
      <c r="AG3910" s="124"/>
      <c r="AH3910" s="124"/>
      <c r="AI3910" s="124"/>
      <c r="AJ3910" s="124"/>
      <c r="AK3910" s="124"/>
      <c r="AL3910" s="124"/>
      <c r="AM3910" s="124"/>
      <c r="AN3910" s="124"/>
      <c r="AO3910" s="124"/>
      <c r="AP3910" s="124"/>
      <c r="AQ3910" s="124"/>
      <c r="AR3910" s="124"/>
      <c r="AS3910" s="124"/>
      <c r="AT3910" s="124"/>
      <c r="AU3910" s="124"/>
      <c r="AV3910" s="124"/>
      <c r="AW3910" s="124"/>
      <c r="AX3910" s="124"/>
      <c r="AY3910" s="124"/>
      <c r="AZ3910" s="124"/>
      <c r="BA3910" s="124"/>
      <c r="BB3910" s="124"/>
    </row>
    <row r="3911" spans="2:54" ht="15" customHeight="1">
      <c r="B3911" s="1155"/>
      <c r="C3911" s="3017"/>
      <c r="D3911" s="3017"/>
      <c r="E3911" s="1146" t="s">
        <v>1130</v>
      </c>
      <c r="F3911" s="1106"/>
      <c r="G3911" s="441" t="s">
        <v>93</v>
      </c>
      <c r="H3911" s="441" t="s">
        <v>1103</v>
      </c>
      <c r="I3911" s="441" t="s">
        <v>1131</v>
      </c>
      <c r="J3911" s="441" t="s">
        <v>112</v>
      </c>
      <c r="K3911" s="1111" t="s">
        <v>1132</v>
      </c>
      <c r="L3911" s="441" t="s">
        <v>1120</v>
      </c>
      <c r="M3911" s="441" t="str">
        <f t="shared" si="235"/>
        <v>&lt;INSERT CONNECTION POINT NAME&gt;</v>
      </c>
      <c r="N3911" s="1111" t="s">
        <v>1106</v>
      </c>
      <c r="O3911" s="1112" t="s">
        <v>842</v>
      </c>
      <c r="P3911" s="1111"/>
      <c r="Q3911" s="2850"/>
      <c r="R3911" s="2097"/>
      <c r="S3911" s="2851"/>
      <c r="T3911" s="2851"/>
      <c r="U3911" s="2851"/>
      <c r="V3911" s="2851"/>
      <c r="W3911" s="2852"/>
      <c r="X3911" s="2852"/>
      <c r="Y3911" s="2852"/>
      <c r="Z3911" s="2852"/>
      <c r="AA3911" s="2853"/>
      <c r="AC3911" s="124"/>
      <c r="AD3911" s="124"/>
      <c r="AE3911" s="124"/>
      <c r="AF3911" s="124"/>
      <c r="AG3911" s="124"/>
      <c r="AH3911" s="124"/>
      <c r="AI3911" s="124"/>
      <c r="AJ3911" s="124"/>
      <c r="AK3911" s="124"/>
      <c r="AL3911" s="124"/>
      <c r="AM3911" s="124"/>
      <c r="AN3911" s="124"/>
      <c r="AO3911" s="124"/>
      <c r="AP3911" s="124"/>
      <c r="AQ3911" s="124"/>
      <c r="AR3911" s="124"/>
      <c r="AS3911" s="124"/>
      <c r="AT3911" s="124"/>
      <c r="AU3911" s="124"/>
      <c r="AV3911" s="124"/>
      <c r="AW3911" s="124"/>
      <c r="AX3911" s="124"/>
      <c r="AY3911" s="124"/>
      <c r="AZ3911" s="124"/>
      <c r="BA3911" s="124"/>
      <c r="BB3911" s="124"/>
    </row>
    <row r="3912" spans="2:54" ht="15" customHeight="1">
      <c r="B3912" s="1155"/>
      <c r="C3912" s="3016" t="s">
        <v>1133</v>
      </c>
      <c r="D3912" s="3016"/>
      <c r="E3912" s="1146" t="s">
        <v>1127</v>
      </c>
      <c r="F3912" s="1106"/>
      <c r="G3912" s="441" t="s">
        <v>93</v>
      </c>
      <c r="H3912" s="441" t="s">
        <v>1103</v>
      </c>
      <c r="I3912" s="441" t="s">
        <v>1128</v>
      </c>
      <c r="J3912" s="441" t="s">
        <v>112</v>
      </c>
      <c r="K3912" s="1111" t="s">
        <v>1133</v>
      </c>
      <c r="L3912" s="441" t="s">
        <v>1120</v>
      </c>
      <c r="M3912" s="441" t="str">
        <f t="shared" si="235"/>
        <v>&lt;INSERT CONNECTION POINT NAME&gt;</v>
      </c>
      <c r="N3912" s="1111" t="s">
        <v>1108</v>
      </c>
      <c r="O3912" s="1111" t="s">
        <v>1109</v>
      </c>
      <c r="P3912" s="1111"/>
      <c r="Q3912" s="2856"/>
      <c r="R3912" s="2098"/>
      <c r="S3912" s="2858"/>
      <c r="T3912" s="2858"/>
      <c r="U3912" s="2858"/>
      <c r="V3912" s="2858"/>
      <c r="W3912" s="2859"/>
      <c r="X3912" s="2859"/>
      <c r="Y3912" s="2859"/>
      <c r="Z3912" s="2859"/>
      <c r="AA3912" s="2860"/>
      <c r="AC3912" s="124"/>
      <c r="AD3912" s="124"/>
      <c r="AE3912" s="124"/>
      <c r="AF3912" s="124"/>
      <c r="AG3912" s="124"/>
      <c r="AH3912" s="124"/>
      <c r="AI3912" s="124"/>
      <c r="AJ3912" s="124"/>
      <c r="AK3912" s="124"/>
      <c r="AL3912" s="124"/>
      <c r="AM3912" s="124"/>
      <c r="AN3912" s="124"/>
      <c r="AO3912" s="124"/>
      <c r="AP3912" s="124"/>
      <c r="AQ3912" s="124"/>
      <c r="AR3912" s="124"/>
      <c r="AS3912" s="124"/>
      <c r="AT3912" s="124"/>
      <c r="AU3912" s="124"/>
      <c r="AV3912" s="124"/>
      <c r="AW3912" s="124"/>
      <c r="AX3912" s="124"/>
      <c r="AY3912" s="124"/>
      <c r="AZ3912" s="124"/>
      <c r="BA3912" s="124"/>
      <c r="BB3912" s="124"/>
    </row>
    <row r="3913" spans="2:54" ht="15" customHeight="1">
      <c r="B3913" s="1155"/>
      <c r="C3913" s="3017"/>
      <c r="D3913" s="3017"/>
      <c r="E3913" s="1146" t="s">
        <v>1130</v>
      </c>
      <c r="F3913" s="1106"/>
      <c r="G3913" s="441" t="s">
        <v>93</v>
      </c>
      <c r="H3913" s="441" t="s">
        <v>1103</v>
      </c>
      <c r="I3913" s="441" t="s">
        <v>1131</v>
      </c>
      <c r="J3913" s="441" t="s">
        <v>112</v>
      </c>
      <c r="K3913" s="1111" t="s">
        <v>1133</v>
      </c>
      <c r="L3913" s="441" t="s">
        <v>1120</v>
      </c>
      <c r="M3913" s="441" t="str">
        <f t="shared" si="235"/>
        <v>&lt;INSERT CONNECTION POINT NAME&gt;</v>
      </c>
      <c r="N3913" s="1111" t="s">
        <v>1108</v>
      </c>
      <c r="O3913" s="1111" t="s">
        <v>1109</v>
      </c>
      <c r="P3913" s="1111"/>
      <c r="Q3913" s="2856"/>
      <c r="R3913" s="2098"/>
      <c r="S3913" s="2858"/>
      <c r="T3913" s="2858"/>
      <c r="U3913" s="2858"/>
      <c r="V3913" s="2858"/>
      <c r="W3913" s="2859"/>
      <c r="X3913" s="2859"/>
      <c r="Y3913" s="2859"/>
      <c r="Z3913" s="2859"/>
      <c r="AA3913" s="2860"/>
      <c r="AC3913" s="124"/>
      <c r="AD3913" s="124"/>
      <c r="AE3913" s="124"/>
      <c r="AF3913" s="124"/>
      <c r="AG3913" s="124"/>
      <c r="AH3913" s="124"/>
      <c r="AI3913" s="124"/>
      <c r="AJ3913" s="124"/>
      <c r="AK3913" s="124"/>
      <c r="AL3913" s="124"/>
      <c r="AM3913" s="124"/>
      <c r="AN3913" s="124"/>
      <c r="AO3913" s="124"/>
      <c r="AP3913" s="124"/>
      <c r="AQ3913" s="124"/>
      <c r="AR3913" s="124"/>
      <c r="AS3913" s="124"/>
      <c r="AT3913" s="124"/>
      <c r="AU3913" s="124"/>
      <c r="AV3913" s="124"/>
      <c r="AW3913" s="124"/>
      <c r="AX3913" s="124"/>
      <c r="AY3913" s="124"/>
      <c r="AZ3913" s="124"/>
      <c r="BA3913" s="124"/>
      <c r="BB3913" s="124"/>
    </row>
    <row r="3914" spans="2:54" ht="15" customHeight="1">
      <c r="B3914" s="1155"/>
      <c r="C3914" s="3016" t="s">
        <v>1110</v>
      </c>
      <c r="D3914" s="3016"/>
      <c r="E3914" s="1146" t="s">
        <v>1127</v>
      </c>
      <c r="F3914" s="1106"/>
      <c r="G3914" s="441" t="s">
        <v>93</v>
      </c>
      <c r="H3914" s="441" t="s">
        <v>1103</v>
      </c>
      <c r="I3914" s="441" t="s">
        <v>1128</v>
      </c>
      <c r="J3914" s="441" t="s">
        <v>112</v>
      </c>
      <c r="K3914" s="1111" t="s">
        <v>1110</v>
      </c>
      <c r="L3914" s="441" t="s">
        <v>1120</v>
      </c>
      <c r="M3914" s="441" t="str">
        <f t="shared" si="235"/>
        <v>&lt;INSERT CONNECTION POINT NAME&gt;</v>
      </c>
      <c r="N3914" s="1111" t="s">
        <v>1111</v>
      </c>
      <c r="O3914" s="1112">
        <v>0</v>
      </c>
      <c r="P3914" s="1111"/>
      <c r="Q3914" s="2890"/>
      <c r="R3914" s="2093"/>
      <c r="S3914" s="2883"/>
      <c r="T3914" s="2883"/>
      <c r="U3914" s="2883"/>
      <c r="V3914" s="2883"/>
      <c r="W3914" s="2863"/>
      <c r="X3914" s="2863"/>
      <c r="Y3914" s="2863"/>
      <c r="Z3914" s="2863"/>
      <c r="AA3914" s="2864"/>
      <c r="AC3914" s="124"/>
      <c r="AD3914" s="124"/>
      <c r="AE3914" s="124"/>
      <c r="AF3914" s="124"/>
      <c r="AG3914" s="124"/>
      <c r="AH3914" s="124"/>
      <c r="AI3914" s="124"/>
      <c r="AJ3914" s="124"/>
      <c r="AK3914" s="124"/>
      <c r="AL3914" s="124"/>
      <c r="AM3914" s="124"/>
      <c r="AN3914" s="124"/>
      <c r="AO3914" s="124"/>
      <c r="AP3914" s="124"/>
      <c r="AQ3914" s="124"/>
      <c r="AR3914" s="124"/>
      <c r="AS3914" s="124"/>
      <c r="AT3914" s="124"/>
      <c r="AU3914" s="124"/>
      <c r="AV3914" s="124"/>
      <c r="AW3914" s="124"/>
      <c r="AX3914" s="124"/>
      <c r="AY3914" s="124"/>
      <c r="AZ3914" s="124"/>
      <c r="BA3914" s="124"/>
      <c r="BB3914" s="124"/>
    </row>
    <row r="3915" spans="2:54" ht="15" customHeight="1">
      <c r="B3915" s="1155"/>
      <c r="C3915" s="3017"/>
      <c r="D3915" s="3017"/>
      <c r="E3915" s="1146" t="s">
        <v>1130</v>
      </c>
      <c r="F3915" s="1106"/>
      <c r="G3915" s="441" t="s">
        <v>93</v>
      </c>
      <c r="H3915" s="441" t="s">
        <v>1103</v>
      </c>
      <c r="I3915" s="441" t="s">
        <v>1131</v>
      </c>
      <c r="J3915" s="441" t="s">
        <v>112</v>
      </c>
      <c r="K3915" s="1111" t="s">
        <v>1110</v>
      </c>
      <c r="L3915" s="441" t="s">
        <v>1120</v>
      </c>
      <c r="M3915" s="441" t="str">
        <f t="shared" si="235"/>
        <v>&lt;INSERT CONNECTION POINT NAME&gt;</v>
      </c>
      <c r="N3915" s="1111" t="s">
        <v>1111</v>
      </c>
      <c r="O3915" s="1112">
        <v>0</v>
      </c>
      <c r="P3915" s="1111"/>
      <c r="Q3915" s="2890"/>
      <c r="R3915" s="2093"/>
      <c r="S3915" s="2883"/>
      <c r="T3915" s="2883"/>
      <c r="U3915" s="2883"/>
      <c r="V3915" s="2883"/>
      <c r="W3915" s="2863"/>
      <c r="X3915" s="2863"/>
      <c r="Y3915" s="2863"/>
      <c r="Z3915" s="2863"/>
      <c r="AA3915" s="2864"/>
      <c r="AC3915" s="124"/>
      <c r="AD3915" s="124"/>
      <c r="AE3915" s="124"/>
      <c r="AF3915" s="124"/>
      <c r="AG3915" s="124"/>
      <c r="AH3915" s="124"/>
      <c r="AI3915" s="124"/>
      <c r="AJ3915" s="124"/>
      <c r="AK3915" s="124"/>
      <c r="AL3915" s="124"/>
      <c r="AM3915" s="124"/>
      <c r="AN3915" s="124"/>
      <c r="AO3915" s="124"/>
      <c r="AP3915" s="124"/>
      <c r="AQ3915" s="124"/>
      <c r="AR3915" s="124"/>
      <c r="AS3915" s="124"/>
      <c r="AT3915" s="124"/>
      <c r="AU3915" s="124"/>
      <c r="AV3915" s="124"/>
      <c r="AW3915" s="124"/>
      <c r="AX3915" s="124"/>
      <c r="AY3915" s="124"/>
      <c r="AZ3915" s="124"/>
      <c r="BA3915" s="124"/>
      <c r="BB3915" s="124"/>
    </row>
    <row r="3916" spans="2:54" ht="15" customHeight="1">
      <c r="B3916" s="1155"/>
      <c r="C3916" s="3016" t="s">
        <v>1112</v>
      </c>
      <c r="D3916" s="3016"/>
      <c r="E3916" s="1146" t="s">
        <v>1127</v>
      </c>
      <c r="F3916" s="1106"/>
      <c r="G3916" s="441" t="s">
        <v>93</v>
      </c>
      <c r="H3916" s="441" t="s">
        <v>1103</v>
      </c>
      <c r="I3916" s="441" t="s">
        <v>1128</v>
      </c>
      <c r="J3916" s="441" t="s">
        <v>112</v>
      </c>
      <c r="K3916" s="1111" t="s">
        <v>1112</v>
      </c>
      <c r="L3916" s="441" t="s">
        <v>1120</v>
      </c>
      <c r="M3916" s="441" t="str">
        <f t="shared" si="235"/>
        <v>&lt;INSERT CONNECTION POINT NAME&gt;</v>
      </c>
      <c r="N3916" s="1111" t="s">
        <v>1113</v>
      </c>
      <c r="O3916" s="1111" t="s">
        <v>1113</v>
      </c>
      <c r="P3916" s="1111"/>
      <c r="Q3916" s="2891"/>
      <c r="R3916" s="2866"/>
      <c r="S3916" s="2866"/>
      <c r="T3916" s="2866"/>
      <c r="U3916" s="2866"/>
      <c r="V3916" s="2866"/>
      <c r="W3916" s="2866"/>
      <c r="X3916" s="2866"/>
      <c r="Y3916" s="2866"/>
      <c r="Z3916" s="2866"/>
      <c r="AA3916" s="2099"/>
      <c r="AC3916" s="124"/>
      <c r="AD3916" s="124"/>
      <c r="AE3916" s="124"/>
      <c r="AF3916" s="124"/>
      <c r="AG3916" s="124"/>
      <c r="AH3916" s="124"/>
      <c r="AI3916" s="124"/>
      <c r="AJ3916" s="124"/>
      <c r="AK3916" s="124"/>
      <c r="AL3916" s="124"/>
      <c r="AM3916" s="124"/>
      <c r="AN3916" s="124"/>
      <c r="AO3916" s="124"/>
      <c r="AP3916" s="124"/>
      <c r="AQ3916" s="124"/>
      <c r="AR3916" s="124"/>
      <c r="AS3916" s="124"/>
      <c r="AT3916" s="124"/>
      <c r="AU3916" s="124"/>
      <c r="AV3916" s="124"/>
      <c r="AW3916" s="124"/>
      <c r="AX3916" s="124"/>
      <c r="AY3916" s="124"/>
      <c r="AZ3916" s="124"/>
      <c r="BA3916" s="124"/>
      <c r="BB3916" s="124"/>
    </row>
    <row r="3917" spans="2:54" ht="15" customHeight="1">
      <c r="B3917" s="1155"/>
      <c r="C3917" s="3017"/>
      <c r="D3917" s="3017"/>
      <c r="E3917" s="1146" t="s">
        <v>1130</v>
      </c>
      <c r="F3917" s="1106"/>
      <c r="G3917" s="441" t="s">
        <v>93</v>
      </c>
      <c r="H3917" s="441" t="s">
        <v>1103</v>
      </c>
      <c r="I3917" s="441" t="s">
        <v>1131</v>
      </c>
      <c r="J3917" s="441" t="s">
        <v>112</v>
      </c>
      <c r="K3917" s="1111" t="s">
        <v>1112</v>
      </c>
      <c r="L3917" s="441" t="s">
        <v>1120</v>
      </c>
      <c r="M3917" s="441" t="str">
        <f t="shared" ref="M3917:M3980" si="239">M3916</f>
        <v>&lt;INSERT CONNECTION POINT NAME&gt;</v>
      </c>
      <c r="N3917" s="1111" t="s">
        <v>1113</v>
      </c>
      <c r="O3917" s="1111" t="s">
        <v>1113</v>
      </c>
      <c r="P3917" s="1111"/>
      <c r="Q3917" s="2891"/>
      <c r="R3917" s="2866"/>
      <c r="S3917" s="2866"/>
      <c r="T3917" s="2866"/>
      <c r="U3917" s="2866"/>
      <c r="V3917" s="2866"/>
      <c r="W3917" s="2866"/>
      <c r="X3917" s="2866"/>
      <c r="Y3917" s="2866"/>
      <c r="Z3917" s="2866"/>
      <c r="AA3917" s="2099"/>
      <c r="AC3917" s="124"/>
      <c r="AD3917" s="124"/>
      <c r="AE3917" s="124"/>
      <c r="AF3917" s="124"/>
      <c r="AG3917" s="124"/>
      <c r="AH3917" s="124"/>
      <c r="AI3917" s="124"/>
      <c r="AJ3917" s="124"/>
      <c r="AK3917" s="124"/>
      <c r="AL3917" s="124"/>
      <c r="AM3917" s="124"/>
      <c r="AN3917" s="124"/>
      <c r="AO3917" s="124"/>
      <c r="AP3917" s="124"/>
      <c r="AQ3917" s="124"/>
      <c r="AR3917" s="124"/>
      <c r="AS3917" s="124"/>
      <c r="AT3917" s="124"/>
      <c r="AU3917" s="124"/>
      <c r="AV3917" s="124"/>
      <c r="AW3917" s="124"/>
      <c r="AX3917" s="124"/>
      <c r="AY3917" s="124"/>
      <c r="AZ3917" s="124"/>
      <c r="BA3917" s="124"/>
      <c r="BB3917" s="124"/>
    </row>
    <row r="3918" spans="2:54" ht="15" customHeight="1">
      <c r="B3918" s="1155"/>
      <c r="C3918" s="3016" t="s">
        <v>1134</v>
      </c>
      <c r="D3918" s="3016" t="s">
        <v>833</v>
      </c>
      <c r="E3918" s="1146" t="s">
        <v>1127</v>
      </c>
      <c r="F3918" s="1106"/>
      <c r="G3918" s="441" t="s">
        <v>93</v>
      </c>
      <c r="H3918" s="441" t="s">
        <v>1103</v>
      </c>
      <c r="I3918" s="441" t="s">
        <v>1128</v>
      </c>
      <c r="J3918" s="441" t="s">
        <v>112</v>
      </c>
      <c r="K3918" s="1111" t="s">
        <v>1134</v>
      </c>
      <c r="L3918" s="441" t="s">
        <v>1120</v>
      </c>
      <c r="M3918" s="441" t="str">
        <f t="shared" si="239"/>
        <v>&lt;INSERT CONNECTION POINT NAME&gt;</v>
      </c>
      <c r="N3918" s="1111" t="s">
        <v>1115</v>
      </c>
      <c r="O3918" s="1111" t="s">
        <v>833</v>
      </c>
      <c r="P3918" s="1111"/>
      <c r="Q3918" s="2892"/>
      <c r="R3918" s="2096"/>
      <c r="S3918" s="2870"/>
      <c r="T3918" s="2870"/>
      <c r="U3918" s="2870"/>
      <c r="V3918" s="2870"/>
      <c r="W3918" s="2870"/>
      <c r="X3918" s="2870"/>
      <c r="Y3918" s="2870"/>
      <c r="Z3918" s="2870"/>
      <c r="AA3918" s="2871"/>
      <c r="AC3918" s="124"/>
      <c r="AD3918" s="124"/>
      <c r="AE3918" s="124"/>
      <c r="AF3918" s="124"/>
      <c r="AG3918" s="124"/>
      <c r="AH3918" s="124"/>
      <c r="AI3918" s="124"/>
      <c r="AJ3918" s="124"/>
      <c r="AK3918" s="124"/>
      <c r="AL3918" s="124"/>
      <c r="AM3918" s="124"/>
      <c r="AN3918" s="124"/>
      <c r="AO3918" s="124"/>
      <c r="AP3918" s="124"/>
      <c r="AQ3918" s="124"/>
      <c r="AR3918" s="124"/>
      <c r="AS3918" s="124"/>
      <c r="AT3918" s="124"/>
      <c r="AU3918" s="124"/>
      <c r="AV3918" s="124"/>
      <c r="AW3918" s="124"/>
      <c r="AX3918" s="124"/>
      <c r="AY3918" s="124"/>
      <c r="AZ3918" s="124"/>
      <c r="BA3918" s="124"/>
      <c r="BB3918" s="124"/>
    </row>
    <row r="3919" spans="2:54" ht="15" customHeight="1">
      <c r="B3919" s="1155"/>
      <c r="C3919" s="3017"/>
      <c r="D3919" s="3017"/>
      <c r="E3919" s="1146" t="s">
        <v>1130</v>
      </c>
      <c r="F3919" s="1106"/>
      <c r="G3919" s="441" t="s">
        <v>93</v>
      </c>
      <c r="H3919" s="441" t="s">
        <v>1103</v>
      </c>
      <c r="I3919" s="441" t="s">
        <v>1131</v>
      </c>
      <c r="J3919" s="441" t="s">
        <v>112</v>
      </c>
      <c r="K3919" s="1111" t="s">
        <v>1134</v>
      </c>
      <c r="L3919" s="441" t="s">
        <v>1120</v>
      </c>
      <c r="M3919" s="441" t="str">
        <f t="shared" si="239"/>
        <v>&lt;INSERT CONNECTION POINT NAME&gt;</v>
      </c>
      <c r="N3919" s="1111" t="s">
        <v>1115</v>
      </c>
      <c r="O3919" s="1111" t="s">
        <v>833</v>
      </c>
      <c r="P3919" s="1111"/>
      <c r="Q3919" s="2892"/>
      <c r="R3919" s="2096"/>
      <c r="S3919" s="2870"/>
      <c r="T3919" s="2870"/>
      <c r="U3919" s="2870"/>
      <c r="V3919" s="2870"/>
      <c r="W3919" s="2870"/>
      <c r="X3919" s="2870"/>
      <c r="Y3919" s="2870"/>
      <c r="Z3919" s="2870"/>
      <c r="AA3919" s="2871"/>
      <c r="AC3919" s="124"/>
      <c r="AD3919" s="124"/>
      <c r="AE3919" s="124"/>
      <c r="AF3919" s="124"/>
      <c r="AG3919" s="124"/>
      <c r="AH3919" s="124"/>
      <c r="AI3919" s="124"/>
      <c r="AJ3919" s="124"/>
      <c r="AK3919" s="124"/>
      <c r="AL3919" s="124"/>
      <c r="AM3919" s="124"/>
      <c r="AN3919" s="124"/>
      <c r="AO3919" s="124"/>
      <c r="AP3919" s="124"/>
      <c r="AQ3919" s="124"/>
      <c r="AR3919" s="124"/>
      <c r="AS3919" s="124"/>
      <c r="AT3919" s="124"/>
      <c r="AU3919" s="124"/>
      <c r="AV3919" s="124"/>
      <c r="AW3919" s="124"/>
      <c r="AX3919" s="124"/>
      <c r="AY3919" s="124"/>
      <c r="AZ3919" s="124"/>
      <c r="BA3919" s="124"/>
      <c r="BB3919" s="124"/>
    </row>
    <row r="3920" spans="2:54" ht="15" customHeight="1">
      <c r="B3920" s="1155"/>
      <c r="C3920" s="3016" t="s">
        <v>1135</v>
      </c>
      <c r="D3920" s="3016" t="s">
        <v>833</v>
      </c>
      <c r="E3920" s="1146" t="s">
        <v>1127</v>
      </c>
      <c r="F3920" s="1106"/>
      <c r="G3920" s="441" t="s">
        <v>93</v>
      </c>
      <c r="H3920" s="441" t="s">
        <v>1103</v>
      </c>
      <c r="I3920" s="441" t="s">
        <v>1128</v>
      </c>
      <c r="J3920" s="441" t="s">
        <v>112</v>
      </c>
      <c r="K3920" s="1111" t="s">
        <v>1135</v>
      </c>
      <c r="L3920" s="441" t="s">
        <v>1120</v>
      </c>
      <c r="M3920" s="441" t="str">
        <f t="shared" si="239"/>
        <v>&lt;INSERT CONNECTION POINT NAME&gt;</v>
      </c>
      <c r="N3920" s="1111" t="s">
        <v>1106</v>
      </c>
      <c r="O3920" s="1111" t="s">
        <v>833</v>
      </c>
      <c r="P3920" s="1111"/>
      <c r="Q3920" s="2892"/>
      <c r="R3920" s="2096"/>
      <c r="S3920" s="2870"/>
      <c r="T3920" s="2870"/>
      <c r="U3920" s="2870"/>
      <c r="V3920" s="2870"/>
      <c r="W3920" s="2870"/>
      <c r="X3920" s="2870"/>
      <c r="Y3920" s="2870"/>
      <c r="Z3920" s="2870"/>
      <c r="AA3920" s="2871"/>
      <c r="AC3920" s="124"/>
      <c r="AD3920" s="124"/>
      <c r="AE3920" s="124"/>
      <c r="AF3920" s="124"/>
      <c r="AG3920" s="124"/>
      <c r="AH3920" s="124"/>
      <c r="AI3920" s="124"/>
      <c r="AJ3920" s="124"/>
      <c r="AK3920" s="124"/>
      <c r="AL3920" s="124"/>
      <c r="AM3920" s="124"/>
      <c r="AN3920" s="124"/>
      <c r="AO3920" s="124"/>
      <c r="AP3920" s="124"/>
      <c r="AQ3920" s="124"/>
      <c r="AR3920" s="124"/>
      <c r="AS3920" s="124"/>
      <c r="AT3920" s="124"/>
      <c r="AU3920" s="124"/>
      <c r="AV3920" s="124"/>
      <c r="AW3920" s="124"/>
      <c r="AX3920" s="124"/>
      <c r="AY3920" s="124"/>
      <c r="AZ3920" s="124"/>
      <c r="BA3920" s="124"/>
      <c r="BB3920" s="124"/>
    </row>
    <row r="3921" spans="2:54" ht="15" customHeight="1">
      <c r="B3921" s="1155"/>
      <c r="C3921" s="3017"/>
      <c r="D3921" s="3017"/>
      <c r="E3921" s="1146" t="s">
        <v>1130</v>
      </c>
      <c r="F3921" s="1106"/>
      <c r="G3921" s="441" t="s">
        <v>93</v>
      </c>
      <c r="H3921" s="441" t="s">
        <v>1103</v>
      </c>
      <c r="I3921" s="441" t="s">
        <v>1131</v>
      </c>
      <c r="J3921" s="441" t="s">
        <v>112</v>
      </c>
      <c r="K3921" s="1111" t="s">
        <v>1135</v>
      </c>
      <c r="L3921" s="441" t="s">
        <v>1120</v>
      </c>
      <c r="M3921" s="441" t="str">
        <f t="shared" si="239"/>
        <v>&lt;INSERT CONNECTION POINT NAME&gt;</v>
      </c>
      <c r="N3921" s="1111" t="s">
        <v>1106</v>
      </c>
      <c r="O3921" s="1111" t="s">
        <v>833</v>
      </c>
      <c r="P3921" s="1111"/>
      <c r="Q3921" s="2892"/>
      <c r="R3921" s="2096"/>
      <c r="S3921" s="2870"/>
      <c r="T3921" s="2870"/>
      <c r="U3921" s="2870"/>
      <c r="V3921" s="2870"/>
      <c r="W3921" s="2870"/>
      <c r="X3921" s="2870"/>
      <c r="Y3921" s="2870"/>
      <c r="Z3921" s="2870"/>
      <c r="AA3921" s="2871"/>
      <c r="AC3921" s="124"/>
      <c r="AD3921" s="124"/>
      <c r="AE3921" s="124"/>
      <c r="AF3921" s="124"/>
      <c r="AG3921" s="124"/>
      <c r="AH3921" s="124"/>
      <c r="AI3921" s="124"/>
      <c r="AJ3921" s="124"/>
      <c r="AK3921" s="124"/>
      <c r="AL3921" s="124"/>
      <c r="AM3921" s="124"/>
      <c r="AN3921" s="124"/>
      <c r="AO3921" s="124"/>
      <c r="AP3921" s="124"/>
      <c r="AQ3921" s="124"/>
      <c r="AR3921" s="124"/>
      <c r="AS3921" s="124"/>
      <c r="AT3921" s="124"/>
      <c r="AU3921" s="124"/>
      <c r="AV3921" s="124"/>
      <c r="AW3921" s="124"/>
      <c r="AX3921" s="124"/>
      <c r="AY3921" s="124"/>
      <c r="AZ3921" s="124"/>
      <c r="BA3921" s="124"/>
      <c r="BB3921" s="124"/>
    </row>
    <row r="3922" spans="2:54" ht="15" customHeight="1">
      <c r="B3922" s="1155"/>
      <c r="C3922" s="3016" t="s">
        <v>1135</v>
      </c>
      <c r="D3922" s="3016" t="s">
        <v>842</v>
      </c>
      <c r="E3922" s="1146" t="s">
        <v>1127</v>
      </c>
      <c r="F3922" s="1106"/>
      <c r="G3922" s="441" t="s">
        <v>93</v>
      </c>
      <c r="H3922" s="441" t="s">
        <v>1103</v>
      </c>
      <c r="I3922" s="441" t="s">
        <v>1128</v>
      </c>
      <c r="J3922" s="441" t="s">
        <v>112</v>
      </c>
      <c r="K3922" s="1111" t="s">
        <v>1135</v>
      </c>
      <c r="L3922" s="441" t="s">
        <v>1120</v>
      </c>
      <c r="M3922" s="441" t="str">
        <f t="shared" si="239"/>
        <v>&lt;INSERT CONNECTION POINT NAME&gt;</v>
      </c>
      <c r="N3922" s="1111" t="s">
        <v>1106</v>
      </c>
      <c r="O3922" s="1111" t="s">
        <v>842</v>
      </c>
      <c r="P3922" s="1111"/>
      <c r="Q3922" s="2892"/>
      <c r="R3922" s="2096"/>
      <c r="S3922" s="2870"/>
      <c r="T3922" s="2870"/>
      <c r="U3922" s="2870"/>
      <c r="V3922" s="2870"/>
      <c r="W3922" s="2870"/>
      <c r="X3922" s="2870"/>
      <c r="Y3922" s="2870"/>
      <c r="Z3922" s="2870"/>
      <c r="AA3922" s="2871"/>
      <c r="AC3922" s="124"/>
      <c r="AD3922" s="124"/>
      <c r="AE3922" s="124"/>
      <c r="AF3922" s="124"/>
      <c r="AG3922" s="124"/>
      <c r="AH3922" s="124"/>
      <c r="AI3922" s="124"/>
      <c r="AJ3922" s="124"/>
      <c r="AK3922" s="124"/>
      <c r="AL3922" s="124"/>
      <c r="AM3922" s="124"/>
      <c r="AN3922" s="124"/>
      <c r="AO3922" s="124"/>
      <c r="AP3922" s="124"/>
      <c r="AQ3922" s="124"/>
      <c r="AR3922" s="124"/>
      <c r="AS3922" s="124"/>
      <c r="AT3922" s="124"/>
      <c r="AU3922" s="124"/>
      <c r="AV3922" s="124"/>
      <c r="AW3922" s="124"/>
      <c r="AX3922" s="124"/>
      <c r="AY3922" s="124"/>
      <c r="AZ3922" s="124"/>
      <c r="BA3922" s="124"/>
      <c r="BB3922" s="124"/>
    </row>
    <row r="3923" spans="2:54" ht="15" customHeight="1">
      <c r="B3923" s="1155"/>
      <c r="C3923" s="3017"/>
      <c r="D3923" s="3017"/>
      <c r="E3923" s="1146" t="s">
        <v>1130</v>
      </c>
      <c r="F3923" s="1106"/>
      <c r="G3923" s="441" t="s">
        <v>93</v>
      </c>
      <c r="H3923" s="441" t="s">
        <v>1103</v>
      </c>
      <c r="I3923" s="441" t="s">
        <v>1131</v>
      </c>
      <c r="J3923" s="441" t="s">
        <v>112</v>
      </c>
      <c r="K3923" s="1111" t="s">
        <v>1135</v>
      </c>
      <c r="L3923" s="441" t="s">
        <v>1120</v>
      </c>
      <c r="M3923" s="441" t="str">
        <f t="shared" si="239"/>
        <v>&lt;INSERT CONNECTION POINT NAME&gt;</v>
      </c>
      <c r="N3923" s="1111" t="s">
        <v>1106</v>
      </c>
      <c r="O3923" s="1111" t="s">
        <v>842</v>
      </c>
      <c r="P3923" s="1111"/>
      <c r="Q3923" s="2892"/>
      <c r="R3923" s="2096"/>
      <c r="S3923" s="2870"/>
      <c r="T3923" s="2870"/>
      <c r="U3923" s="2870"/>
      <c r="V3923" s="2870"/>
      <c r="W3923" s="2870"/>
      <c r="X3923" s="2870"/>
      <c r="Y3923" s="2870"/>
      <c r="Z3923" s="2870"/>
      <c r="AA3923" s="2871"/>
      <c r="AC3923" s="124"/>
      <c r="AD3923" s="124"/>
      <c r="AE3923" s="124"/>
      <c r="AF3923" s="124"/>
      <c r="AG3923" s="124"/>
      <c r="AH3923" s="124"/>
      <c r="AI3923" s="124"/>
      <c r="AJ3923" s="124"/>
      <c r="AK3923" s="124"/>
      <c r="AL3923" s="124"/>
      <c r="AM3923" s="124"/>
      <c r="AN3923" s="124"/>
      <c r="AO3923" s="124"/>
      <c r="AP3923" s="124"/>
      <c r="AQ3923" s="124"/>
      <c r="AR3923" s="124"/>
      <c r="AS3923" s="124"/>
      <c r="AT3923" s="124"/>
      <c r="AU3923" s="124"/>
      <c r="AV3923" s="124"/>
      <c r="AW3923" s="124"/>
      <c r="AX3923" s="124"/>
      <c r="AY3923" s="124"/>
      <c r="AZ3923" s="124"/>
      <c r="BA3923" s="124"/>
      <c r="BB3923" s="124"/>
    </row>
    <row r="3924" spans="2:54" ht="15" customHeight="1">
      <c r="B3924" s="1155"/>
      <c r="C3924" s="3016" t="s">
        <v>1136</v>
      </c>
      <c r="D3924" s="3016" t="s">
        <v>833</v>
      </c>
      <c r="E3924" s="1146" t="s">
        <v>1127</v>
      </c>
      <c r="F3924" s="1106"/>
      <c r="G3924" s="441" t="s">
        <v>93</v>
      </c>
      <c r="H3924" s="441" t="s">
        <v>1103</v>
      </c>
      <c r="I3924" s="441" t="s">
        <v>1128</v>
      </c>
      <c r="J3924" s="441" t="s">
        <v>112</v>
      </c>
      <c r="K3924" s="1111" t="s">
        <v>1136</v>
      </c>
      <c r="L3924" s="441" t="s">
        <v>1120</v>
      </c>
      <c r="M3924" s="441" t="str">
        <f t="shared" si="239"/>
        <v>&lt;INSERT CONNECTION POINT NAME&gt;</v>
      </c>
      <c r="N3924" s="1111" t="s">
        <v>1106</v>
      </c>
      <c r="O3924" s="1111" t="s">
        <v>833</v>
      </c>
      <c r="P3924" s="1111"/>
      <c r="Q3924" s="2892"/>
      <c r="R3924" s="2096"/>
      <c r="S3924" s="2870"/>
      <c r="T3924" s="2870"/>
      <c r="U3924" s="2870"/>
      <c r="V3924" s="2870"/>
      <c r="W3924" s="2870"/>
      <c r="X3924" s="2870"/>
      <c r="Y3924" s="2870"/>
      <c r="Z3924" s="2870"/>
      <c r="AA3924" s="2871"/>
      <c r="AC3924" s="124"/>
      <c r="AD3924" s="124"/>
      <c r="AE3924" s="124"/>
      <c r="AF3924" s="124"/>
      <c r="AG3924" s="124"/>
      <c r="AH3924" s="124"/>
      <c r="AI3924" s="124"/>
      <c r="AJ3924" s="124"/>
      <c r="AK3924" s="124"/>
      <c r="AL3924" s="124"/>
      <c r="AM3924" s="124"/>
      <c r="AN3924" s="124"/>
      <c r="AO3924" s="124"/>
      <c r="AP3924" s="124"/>
      <c r="AQ3924" s="124"/>
      <c r="AR3924" s="124"/>
      <c r="AS3924" s="124"/>
      <c r="AT3924" s="124"/>
      <c r="AU3924" s="124"/>
      <c r="AV3924" s="124"/>
      <c r="AW3924" s="124"/>
      <c r="AX3924" s="124"/>
      <c r="AY3924" s="124"/>
      <c r="AZ3924" s="124"/>
      <c r="BA3924" s="124"/>
      <c r="BB3924" s="124"/>
    </row>
    <row r="3925" spans="2:54" ht="15" customHeight="1">
      <c r="B3925" s="1155"/>
      <c r="C3925" s="3017"/>
      <c r="D3925" s="3017"/>
      <c r="E3925" s="1146" t="s">
        <v>1130</v>
      </c>
      <c r="F3925" s="1106"/>
      <c r="G3925" s="441" t="s">
        <v>93</v>
      </c>
      <c r="H3925" s="441" t="s">
        <v>1103</v>
      </c>
      <c r="I3925" s="441" t="s">
        <v>1131</v>
      </c>
      <c r="J3925" s="441" t="s">
        <v>112</v>
      </c>
      <c r="K3925" s="1111" t="s">
        <v>1136</v>
      </c>
      <c r="L3925" s="441" t="s">
        <v>1120</v>
      </c>
      <c r="M3925" s="441" t="str">
        <f t="shared" si="239"/>
        <v>&lt;INSERT CONNECTION POINT NAME&gt;</v>
      </c>
      <c r="N3925" s="1111" t="s">
        <v>1106</v>
      </c>
      <c r="O3925" s="1111" t="s">
        <v>833</v>
      </c>
      <c r="P3925" s="1111"/>
      <c r="Q3925" s="2100"/>
      <c r="R3925" s="2101"/>
      <c r="S3925" s="2102"/>
      <c r="T3925" s="2102"/>
      <c r="U3925" s="2102"/>
      <c r="V3925" s="2102"/>
      <c r="W3925" s="2102"/>
      <c r="X3925" s="2102"/>
      <c r="Y3925" s="2102"/>
      <c r="Z3925" s="2102"/>
      <c r="AA3925" s="2103"/>
      <c r="AC3925" s="124"/>
      <c r="AD3925" s="124"/>
      <c r="AE3925" s="124"/>
      <c r="AF3925" s="124"/>
      <c r="AG3925" s="124"/>
      <c r="AH3925" s="124"/>
      <c r="AI3925" s="124"/>
      <c r="AJ3925" s="124"/>
      <c r="AK3925" s="124"/>
      <c r="AL3925" s="124"/>
      <c r="AM3925" s="124"/>
      <c r="AN3925" s="124"/>
      <c r="AO3925" s="124"/>
      <c r="AP3925" s="124"/>
      <c r="AQ3925" s="124"/>
      <c r="AR3925" s="124"/>
      <c r="AS3925" s="124"/>
      <c r="AT3925" s="124"/>
      <c r="AU3925" s="124"/>
      <c r="AV3925" s="124"/>
      <c r="AW3925" s="124"/>
      <c r="AX3925" s="124"/>
      <c r="AY3925" s="124"/>
      <c r="AZ3925" s="124"/>
      <c r="BA3925" s="124"/>
      <c r="BB3925" s="124"/>
    </row>
    <row r="3926" spans="2:54" ht="15" customHeight="1">
      <c r="B3926" s="1155"/>
      <c r="C3926" s="3016" t="s">
        <v>1136</v>
      </c>
      <c r="D3926" s="3016" t="s">
        <v>842</v>
      </c>
      <c r="E3926" s="1146" t="s">
        <v>1127</v>
      </c>
      <c r="F3926" s="1106"/>
      <c r="G3926" s="441" t="s">
        <v>93</v>
      </c>
      <c r="H3926" s="441" t="s">
        <v>1103</v>
      </c>
      <c r="I3926" s="441" t="s">
        <v>1128</v>
      </c>
      <c r="J3926" s="441" t="s">
        <v>112</v>
      </c>
      <c r="K3926" s="1111" t="s">
        <v>1136</v>
      </c>
      <c r="L3926" s="441" t="s">
        <v>1120</v>
      </c>
      <c r="M3926" s="441" t="str">
        <f t="shared" si="239"/>
        <v>&lt;INSERT CONNECTION POINT NAME&gt;</v>
      </c>
      <c r="N3926" s="1111" t="s">
        <v>1106</v>
      </c>
      <c r="O3926" s="1111" t="s">
        <v>842</v>
      </c>
      <c r="P3926" s="1111"/>
      <c r="Q3926" s="2100"/>
      <c r="R3926" s="2101"/>
      <c r="S3926" s="2102"/>
      <c r="T3926" s="2102"/>
      <c r="U3926" s="2102"/>
      <c r="V3926" s="2102"/>
      <c r="W3926" s="2102"/>
      <c r="X3926" s="2102"/>
      <c r="Y3926" s="2102"/>
      <c r="Z3926" s="2102"/>
      <c r="AA3926" s="2103"/>
      <c r="AC3926" s="124"/>
      <c r="AD3926" s="124"/>
      <c r="AE3926" s="124"/>
      <c r="AF3926" s="124"/>
      <c r="AG3926" s="124"/>
      <c r="AH3926" s="124"/>
      <c r="AI3926" s="124"/>
      <c r="AJ3926" s="124"/>
      <c r="AK3926" s="124"/>
      <c r="AL3926" s="124"/>
      <c r="AM3926" s="124"/>
      <c r="AN3926" s="124"/>
      <c r="AO3926" s="124"/>
      <c r="AP3926" s="124"/>
      <c r="AQ3926" s="124"/>
      <c r="AR3926" s="124"/>
      <c r="AS3926" s="124"/>
      <c r="AT3926" s="124"/>
      <c r="AU3926" s="124"/>
      <c r="AV3926" s="124"/>
      <c r="AW3926" s="124"/>
      <c r="AX3926" s="124"/>
      <c r="AY3926" s="124"/>
      <c r="AZ3926" s="124"/>
      <c r="BA3926" s="124"/>
      <c r="BB3926" s="124"/>
    </row>
    <row r="3927" spans="2:54" ht="15" customHeight="1" thickBot="1">
      <c r="B3927" s="2872"/>
      <c r="C3927" s="3018"/>
      <c r="D3927" s="3018"/>
      <c r="E3927" s="2873" t="s">
        <v>1130</v>
      </c>
      <c r="F3927" s="1106"/>
      <c r="G3927" s="441" t="s">
        <v>93</v>
      </c>
      <c r="H3927" s="441" t="s">
        <v>1103</v>
      </c>
      <c r="I3927" s="441" t="s">
        <v>1131</v>
      </c>
      <c r="J3927" s="441" t="s">
        <v>112</v>
      </c>
      <c r="K3927" s="1111" t="s">
        <v>1136</v>
      </c>
      <c r="L3927" s="441" t="s">
        <v>1120</v>
      </c>
      <c r="M3927" s="441" t="str">
        <f t="shared" si="239"/>
        <v>&lt;INSERT CONNECTION POINT NAME&gt;</v>
      </c>
      <c r="N3927" s="1111" t="s">
        <v>1106</v>
      </c>
      <c r="O3927" s="1111" t="s">
        <v>842</v>
      </c>
      <c r="P3927" s="1111"/>
      <c r="Q3927" s="2893"/>
      <c r="R3927" s="2894"/>
      <c r="S3927" s="2877"/>
      <c r="T3927" s="2877"/>
      <c r="U3927" s="2877"/>
      <c r="V3927" s="2877"/>
      <c r="W3927" s="2877"/>
      <c r="X3927" s="2877"/>
      <c r="Y3927" s="2877"/>
      <c r="Z3927" s="2877"/>
      <c r="AA3927" s="2878"/>
      <c r="AC3927" s="124"/>
      <c r="AD3927" s="124"/>
      <c r="AE3927" s="124"/>
      <c r="AF3927" s="124"/>
      <c r="AG3927" s="124"/>
      <c r="AH3927" s="124"/>
      <c r="AI3927" s="124"/>
      <c r="AJ3927" s="124"/>
      <c r="AK3927" s="124"/>
      <c r="AL3927" s="124"/>
      <c r="AM3927" s="124"/>
      <c r="AN3927" s="124"/>
      <c r="AO3927" s="124"/>
      <c r="AP3927" s="124"/>
      <c r="AQ3927" s="124"/>
      <c r="AR3927" s="124"/>
      <c r="AS3927" s="124"/>
      <c r="AT3927" s="124"/>
      <c r="AU3927" s="124"/>
      <c r="AV3927" s="124"/>
      <c r="AW3927" s="124"/>
      <c r="AX3927" s="124"/>
      <c r="AY3927" s="124"/>
      <c r="AZ3927" s="124"/>
      <c r="BA3927" s="124"/>
      <c r="BB3927" s="124"/>
    </row>
    <row r="3928" spans="2:54" ht="15" customHeight="1">
      <c r="B3928" s="1145" t="s">
        <v>1125</v>
      </c>
      <c r="C3928" s="3019" t="s">
        <v>1126</v>
      </c>
      <c r="D3928" s="3019" t="s">
        <v>842</v>
      </c>
      <c r="E3928" s="1146" t="s">
        <v>1127</v>
      </c>
      <c r="F3928" s="1106"/>
      <c r="G3928" s="441" t="s">
        <v>93</v>
      </c>
      <c r="H3928" s="441" t="s">
        <v>1103</v>
      </c>
      <c r="I3928" s="441" t="s">
        <v>1128</v>
      </c>
      <c r="J3928" s="441" t="s">
        <v>112</v>
      </c>
      <c r="K3928" s="441" t="s">
        <v>1126</v>
      </c>
      <c r="L3928" s="441" t="s">
        <v>1120</v>
      </c>
      <c r="M3928" s="441" t="str">
        <f t="shared" ref="M3928" si="240">B3928</f>
        <v>&lt;INSERT CONNECTION POINT NAME&gt;</v>
      </c>
      <c r="N3928" s="441" t="s">
        <v>1129</v>
      </c>
      <c r="O3928" s="441" t="s">
        <v>842</v>
      </c>
      <c r="P3928" s="1111"/>
      <c r="Q3928" s="1147"/>
      <c r="R3928" s="1148"/>
      <c r="S3928" s="1149"/>
      <c r="T3928" s="1149"/>
      <c r="U3928" s="1149"/>
      <c r="V3928" s="1149"/>
      <c r="W3928" s="1149"/>
      <c r="X3928" s="1149"/>
      <c r="Y3928" s="1149"/>
      <c r="Z3928" s="1149"/>
      <c r="AA3928" s="1150"/>
      <c r="AC3928" s="124"/>
      <c r="AD3928" s="124"/>
      <c r="AE3928" s="124"/>
      <c r="AF3928" s="124"/>
      <c r="AG3928" s="124"/>
      <c r="AH3928" s="124"/>
      <c r="AI3928" s="124"/>
      <c r="AJ3928" s="124"/>
      <c r="AK3928" s="124"/>
      <c r="AL3928" s="124"/>
      <c r="AM3928" s="124"/>
      <c r="AN3928" s="124"/>
      <c r="AO3928" s="124"/>
      <c r="AP3928" s="124"/>
      <c r="AQ3928" s="124"/>
      <c r="AR3928" s="124"/>
      <c r="AS3928" s="124"/>
      <c r="AT3928" s="124"/>
      <c r="AU3928" s="124"/>
      <c r="AV3928" s="124"/>
      <c r="AW3928" s="124"/>
      <c r="AX3928" s="124"/>
      <c r="AY3928" s="124"/>
      <c r="AZ3928" s="124"/>
      <c r="BA3928" s="124"/>
      <c r="BB3928" s="124"/>
    </row>
    <row r="3929" spans="2:54" ht="15" customHeight="1">
      <c r="B3929" s="1155"/>
      <c r="C3929" s="3017"/>
      <c r="D3929" s="3017"/>
      <c r="E3929" s="1146" t="s">
        <v>1130</v>
      </c>
      <c r="F3929" s="1106"/>
      <c r="G3929" s="441" t="s">
        <v>93</v>
      </c>
      <c r="H3929" s="441" t="s">
        <v>1103</v>
      </c>
      <c r="I3929" s="441" t="s">
        <v>1131</v>
      </c>
      <c r="J3929" s="441" t="s">
        <v>112</v>
      </c>
      <c r="K3929" s="441" t="s">
        <v>1126</v>
      </c>
      <c r="L3929" s="441" t="s">
        <v>1120</v>
      </c>
      <c r="M3929" s="441" t="str">
        <f t="shared" si="239"/>
        <v>&lt;INSERT CONNECTION POINT NAME&gt;</v>
      </c>
      <c r="N3929" s="441" t="s">
        <v>1129</v>
      </c>
      <c r="O3929" s="441" t="s">
        <v>842</v>
      </c>
      <c r="P3929" s="1111"/>
      <c r="Q3929" s="1156"/>
      <c r="R3929" s="1157"/>
      <c r="S3929" s="1158"/>
      <c r="T3929" s="1158"/>
      <c r="U3929" s="1158"/>
      <c r="V3929" s="1158"/>
      <c r="W3929" s="1158"/>
      <c r="X3929" s="1158"/>
      <c r="Y3929" s="1158"/>
      <c r="Z3929" s="1158"/>
      <c r="AA3929" s="1159"/>
      <c r="AC3929" s="124"/>
      <c r="AD3929" s="124"/>
      <c r="AE3929" s="124"/>
      <c r="AF3929" s="124"/>
      <c r="AG3929" s="124"/>
      <c r="AH3929" s="124"/>
      <c r="AI3929" s="124"/>
      <c r="AJ3929" s="124"/>
      <c r="AK3929" s="124"/>
      <c r="AL3929" s="124"/>
      <c r="AM3929" s="124"/>
      <c r="AN3929" s="124"/>
      <c r="AO3929" s="124"/>
      <c r="AP3929" s="124"/>
      <c r="AQ3929" s="124"/>
      <c r="AR3929" s="124"/>
      <c r="AS3929" s="124"/>
      <c r="AT3929" s="124"/>
      <c r="AU3929" s="124"/>
      <c r="AV3929" s="124"/>
      <c r="AW3929" s="124"/>
      <c r="AX3929" s="124"/>
      <c r="AY3929" s="124"/>
      <c r="AZ3929" s="124"/>
      <c r="BA3929" s="124"/>
      <c r="BB3929" s="124"/>
    </row>
    <row r="3930" spans="2:54" ht="15" customHeight="1">
      <c r="B3930" s="1155"/>
      <c r="C3930" s="3016" t="s">
        <v>1132</v>
      </c>
      <c r="D3930" s="3016" t="s">
        <v>833</v>
      </c>
      <c r="E3930" s="1146" t="s">
        <v>1127</v>
      </c>
      <c r="F3930" s="1106"/>
      <c r="G3930" s="441" t="s">
        <v>93</v>
      </c>
      <c r="H3930" s="441" t="s">
        <v>1103</v>
      </c>
      <c r="I3930" s="441" t="s">
        <v>1128</v>
      </c>
      <c r="J3930" s="441" t="s">
        <v>112</v>
      </c>
      <c r="K3930" s="1111" t="s">
        <v>1132</v>
      </c>
      <c r="L3930" s="441" t="s">
        <v>1120</v>
      </c>
      <c r="M3930" s="441" t="str">
        <f t="shared" si="239"/>
        <v>&lt;INSERT CONNECTION POINT NAME&gt;</v>
      </c>
      <c r="N3930" s="1111" t="s">
        <v>1106</v>
      </c>
      <c r="O3930" s="1111" t="s">
        <v>833</v>
      </c>
      <c r="P3930" s="1111"/>
      <c r="Q3930" s="2850"/>
      <c r="R3930" s="2097"/>
      <c r="S3930" s="2851"/>
      <c r="T3930" s="2851"/>
      <c r="U3930" s="2851"/>
      <c r="V3930" s="2851"/>
      <c r="W3930" s="2852"/>
      <c r="X3930" s="2852"/>
      <c r="Y3930" s="2852"/>
      <c r="Z3930" s="2852"/>
      <c r="AA3930" s="2853"/>
      <c r="AC3930" s="124"/>
      <c r="AD3930" s="124"/>
      <c r="AE3930" s="124"/>
      <c r="AF3930" s="124"/>
      <c r="AG3930" s="124"/>
      <c r="AH3930" s="124"/>
      <c r="AI3930" s="124"/>
      <c r="AJ3930" s="124"/>
      <c r="AK3930" s="124"/>
      <c r="AL3930" s="124"/>
      <c r="AM3930" s="124"/>
      <c r="AN3930" s="124"/>
      <c r="AO3930" s="124"/>
      <c r="AP3930" s="124"/>
      <c r="AQ3930" s="124"/>
      <c r="AR3930" s="124"/>
      <c r="AS3930" s="124"/>
      <c r="AT3930" s="124"/>
      <c r="AU3930" s="124"/>
      <c r="AV3930" s="124"/>
      <c r="AW3930" s="124"/>
      <c r="AX3930" s="124"/>
      <c r="AY3930" s="124"/>
      <c r="AZ3930" s="124"/>
      <c r="BA3930" s="124"/>
      <c r="BB3930" s="124"/>
    </row>
    <row r="3931" spans="2:54" ht="15" customHeight="1">
      <c r="B3931" s="1155"/>
      <c r="C3931" s="3017"/>
      <c r="D3931" s="3017"/>
      <c r="E3931" s="1146" t="s">
        <v>1130</v>
      </c>
      <c r="F3931" s="1106"/>
      <c r="G3931" s="441" t="s">
        <v>93</v>
      </c>
      <c r="H3931" s="441" t="s">
        <v>1103</v>
      </c>
      <c r="I3931" s="441" t="s">
        <v>1131</v>
      </c>
      <c r="J3931" s="441" t="s">
        <v>112</v>
      </c>
      <c r="K3931" s="1111" t="s">
        <v>1132</v>
      </c>
      <c r="L3931" s="441" t="s">
        <v>1120</v>
      </c>
      <c r="M3931" s="441" t="str">
        <f t="shared" si="239"/>
        <v>&lt;INSERT CONNECTION POINT NAME&gt;</v>
      </c>
      <c r="N3931" s="1111" t="s">
        <v>1106</v>
      </c>
      <c r="O3931" s="1111" t="s">
        <v>833</v>
      </c>
      <c r="P3931" s="1111"/>
      <c r="Q3931" s="2850"/>
      <c r="R3931" s="2097"/>
      <c r="S3931" s="2851"/>
      <c r="T3931" s="2851"/>
      <c r="U3931" s="2851"/>
      <c r="V3931" s="2851"/>
      <c r="W3931" s="2852"/>
      <c r="X3931" s="2852"/>
      <c r="Y3931" s="2852"/>
      <c r="Z3931" s="2852"/>
      <c r="AA3931" s="2853"/>
      <c r="AC3931" s="124"/>
      <c r="AD3931" s="124"/>
      <c r="AE3931" s="124"/>
      <c r="AF3931" s="124"/>
      <c r="AG3931" s="124"/>
      <c r="AH3931" s="124"/>
      <c r="AI3931" s="124"/>
      <c r="AJ3931" s="124"/>
      <c r="AK3931" s="124"/>
      <c r="AL3931" s="124"/>
      <c r="AM3931" s="124"/>
      <c r="AN3931" s="124"/>
      <c r="AO3931" s="124"/>
      <c r="AP3931" s="124"/>
      <c r="AQ3931" s="124"/>
      <c r="AR3931" s="124"/>
      <c r="AS3931" s="124"/>
      <c r="AT3931" s="124"/>
      <c r="AU3931" s="124"/>
      <c r="AV3931" s="124"/>
      <c r="AW3931" s="124"/>
      <c r="AX3931" s="124"/>
      <c r="AY3931" s="124"/>
      <c r="AZ3931" s="124"/>
      <c r="BA3931" s="124"/>
      <c r="BB3931" s="124"/>
    </row>
    <row r="3932" spans="2:54" ht="15" customHeight="1">
      <c r="B3932" s="1155"/>
      <c r="C3932" s="3016" t="s">
        <v>1132</v>
      </c>
      <c r="D3932" s="3016" t="s">
        <v>842</v>
      </c>
      <c r="E3932" s="1146" t="s">
        <v>1127</v>
      </c>
      <c r="F3932" s="1106"/>
      <c r="G3932" s="441" t="s">
        <v>93</v>
      </c>
      <c r="H3932" s="441" t="s">
        <v>1103</v>
      </c>
      <c r="I3932" s="441" t="s">
        <v>1128</v>
      </c>
      <c r="J3932" s="441" t="s">
        <v>112</v>
      </c>
      <c r="K3932" s="1111" t="s">
        <v>1132</v>
      </c>
      <c r="L3932" s="441" t="s">
        <v>1120</v>
      </c>
      <c r="M3932" s="441" t="str">
        <f t="shared" si="239"/>
        <v>&lt;INSERT CONNECTION POINT NAME&gt;</v>
      </c>
      <c r="N3932" s="1111" t="s">
        <v>1106</v>
      </c>
      <c r="O3932" s="1112" t="s">
        <v>842</v>
      </c>
      <c r="P3932" s="1111"/>
      <c r="Q3932" s="2850"/>
      <c r="R3932" s="2097"/>
      <c r="S3932" s="2851"/>
      <c r="T3932" s="2851"/>
      <c r="U3932" s="2851"/>
      <c r="V3932" s="2851"/>
      <c r="W3932" s="2852"/>
      <c r="X3932" s="2852"/>
      <c r="Y3932" s="2852"/>
      <c r="Z3932" s="2852"/>
      <c r="AA3932" s="2853"/>
      <c r="AC3932" s="124"/>
      <c r="AD3932" s="124"/>
      <c r="AE3932" s="124"/>
      <c r="AF3932" s="124"/>
      <c r="AG3932" s="124"/>
      <c r="AH3932" s="124"/>
      <c r="AI3932" s="124"/>
      <c r="AJ3932" s="124"/>
      <c r="AK3932" s="124"/>
      <c r="AL3932" s="124"/>
      <c r="AM3932" s="124"/>
      <c r="AN3932" s="124"/>
      <c r="AO3932" s="124"/>
      <c r="AP3932" s="124"/>
      <c r="AQ3932" s="124"/>
      <c r="AR3932" s="124"/>
      <c r="AS3932" s="124"/>
      <c r="AT3932" s="124"/>
      <c r="AU3932" s="124"/>
      <c r="AV3932" s="124"/>
      <c r="AW3932" s="124"/>
      <c r="AX3932" s="124"/>
      <c r="AY3932" s="124"/>
      <c r="AZ3932" s="124"/>
      <c r="BA3932" s="124"/>
      <c r="BB3932" s="124"/>
    </row>
    <row r="3933" spans="2:54" ht="15" customHeight="1">
      <c r="B3933" s="1155"/>
      <c r="C3933" s="3017"/>
      <c r="D3933" s="3017"/>
      <c r="E3933" s="1146" t="s">
        <v>1130</v>
      </c>
      <c r="F3933" s="1106"/>
      <c r="G3933" s="441" t="s">
        <v>93</v>
      </c>
      <c r="H3933" s="441" t="s">
        <v>1103</v>
      </c>
      <c r="I3933" s="441" t="s">
        <v>1131</v>
      </c>
      <c r="J3933" s="441" t="s">
        <v>112</v>
      </c>
      <c r="K3933" s="1111" t="s">
        <v>1132</v>
      </c>
      <c r="L3933" s="441" t="s">
        <v>1120</v>
      </c>
      <c r="M3933" s="441" t="str">
        <f t="shared" si="239"/>
        <v>&lt;INSERT CONNECTION POINT NAME&gt;</v>
      </c>
      <c r="N3933" s="1111" t="s">
        <v>1106</v>
      </c>
      <c r="O3933" s="1112" t="s">
        <v>842</v>
      </c>
      <c r="P3933" s="1111"/>
      <c r="Q3933" s="2850"/>
      <c r="R3933" s="2097"/>
      <c r="S3933" s="2851"/>
      <c r="T3933" s="2851"/>
      <c r="U3933" s="2851"/>
      <c r="V3933" s="2851"/>
      <c r="W3933" s="2852"/>
      <c r="X3933" s="2852"/>
      <c r="Y3933" s="2852"/>
      <c r="Z3933" s="2852"/>
      <c r="AA3933" s="2853"/>
      <c r="AC3933" s="124"/>
      <c r="AD3933" s="124"/>
      <c r="AE3933" s="124"/>
      <c r="AF3933" s="124"/>
      <c r="AG3933" s="124"/>
      <c r="AH3933" s="124"/>
      <c r="AI3933" s="124"/>
      <c r="AJ3933" s="124"/>
      <c r="AK3933" s="124"/>
      <c r="AL3933" s="124"/>
      <c r="AM3933" s="124"/>
      <c r="AN3933" s="124"/>
      <c r="AO3933" s="124"/>
      <c r="AP3933" s="124"/>
      <c r="AQ3933" s="124"/>
      <c r="AR3933" s="124"/>
      <c r="AS3933" s="124"/>
      <c r="AT3933" s="124"/>
      <c r="AU3933" s="124"/>
      <c r="AV3933" s="124"/>
      <c r="AW3933" s="124"/>
      <c r="AX3933" s="124"/>
      <c r="AY3933" s="124"/>
      <c r="AZ3933" s="124"/>
      <c r="BA3933" s="124"/>
      <c r="BB3933" s="124"/>
    </row>
    <row r="3934" spans="2:54" ht="15" customHeight="1">
      <c r="B3934" s="1155"/>
      <c r="C3934" s="3016" t="s">
        <v>1133</v>
      </c>
      <c r="D3934" s="3016"/>
      <c r="E3934" s="1146" t="s">
        <v>1127</v>
      </c>
      <c r="F3934" s="1106"/>
      <c r="G3934" s="441" t="s">
        <v>93</v>
      </c>
      <c r="H3934" s="441" t="s">
        <v>1103</v>
      </c>
      <c r="I3934" s="441" t="s">
        <v>1128</v>
      </c>
      <c r="J3934" s="441" t="s">
        <v>112</v>
      </c>
      <c r="K3934" s="1111" t="s">
        <v>1133</v>
      </c>
      <c r="L3934" s="441" t="s">
        <v>1120</v>
      </c>
      <c r="M3934" s="441" t="str">
        <f t="shared" si="239"/>
        <v>&lt;INSERT CONNECTION POINT NAME&gt;</v>
      </c>
      <c r="N3934" s="1111" t="s">
        <v>1108</v>
      </c>
      <c r="O3934" s="1111" t="s">
        <v>1109</v>
      </c>
      <c r="P3934" s="1111"/>
      <c r="Q3934" s="2856"/>
      <c r="R3934" s="2098"/>
      <c r="S3934" s="2858"/>
      <c r="T3934" s="2858"/>
      <c r="U3934" s="2858"/>
      <c r="V3934" s="2858"/>
      <c r="W3934" s="2859"/>
      <c r="X3934" s="2859"/>
      <c r="Y3934" s="2859"/>
      <c r="Z3934" s="2859"/>
      <c r="AA3934" s="2860"/>
      <c r="AC3934" s="124"/>
      <c r="AD3934" s="124"/>
      <c r="AE3934" s="124"/>
      <c r="AF3934" s="124"/>
      <c r="AG3934" s="124"/>
      <c r="AH3934" s="124"/>
      <c r="AI3934" s="124"/>
      <c r="AJ3934" s="124"/>
      <c r="AK3934" s="124"/>
      <c r="AL3934" s="124"/>
      <c r="AM3934" s="124"/>
      <c r="AN3934" s="124"/>
      <c r="AO3934" s="124"/>
      <c r="AP3934" s="124"/>
      <c r="AQ3934" s="124"/>
      <c r="AR3934" s="124"/>
      <c r="AS3934" s="124"/>
      <c r="AT3934" s="124"/>
      <c r="AU3934" s="124"/>
      <c r="AV3934" s="124"/>
      <c r="AW3934" s="124"/>
      <c r="AX3934" s="124"/>
      <c r="AY3934" s="124"/>
      <c r="AZ3934" s="124"/>
      <c r="BA3934" s="124"/>
      <c r="BB3934" s="124"/>
    </row>
    <row r="3935" spans="2:54" ht="15" customHeight="1">
      <c r="B3935" s="1155"/>
      <c r="C3935" s="3017"/>
      <c r="D3935" s="3017"/>
      <c r="E3935" s="1146" t="s">
        <v>1130</v>
      </c>
      <c r="F3935" s="1106"/>
      <c r="G3935" s="441" t="s">
        <v>93</v>
      </c>
      <c r="H3935" s="441" t="s">
        <v>1103</v>
      </c>
      <c r="I3935" s="441" t="s">
        <v>1131</v>
      </c>
      <c r="J3935" s="441" t="s">
        <v>112</v>
      </c>
      <c r="K3935" s="1111" t="s">
        <v>1133</v>
      </c>
      <c r="L3935" s="441" t="s">
        <v>1120</v>
      </c>
      <c r="M3935" s="441" t="str">
        <f t="shared" si="239"/>
        <v>&lt;INSERT CONNECTION POINT NAME&gt;</v>
      </c>
      <c r="N3935" s="1111" t="s">
        <v>1108</v>
      </c>
      <c r="O3935" s="1111" t="s">
        <v>1109</v>
      </c>
      <c r="P3935" s="1111"/>
      <c r="Q3935" s="2856"/>
      <c r="R3935" s="2098"/>
      <c r="S3935" s="2858"/>
      <c r="T3935" s="2858"/>
      <c r="U3935" s="2858"/>
      <c r="V3935" s="2858"/>
      <c r="W3935" s="2859"/>
      <c r="X3935" s="2859"/>
      <c r="Y3935" s="2859"/>
      <c r="Z3935" s="2859"/>
      <c r="AA3935" s="2860"/>
      <c r="AC3935" s="124"/>
      <c r="AD3935" s="124"/>
      <c r="AE3935" s="124"/>
      <c r="AF3935" s="124"/>
      <c r="AG3935" s="124"/>
      <c r="AH3935" s="124"/>
      <c r="AI3935" s="124"/>
      <c r="AJ3935" s="124"/>
      <c r="AK3935" s="124"/>
      <c r="AL3935" s="124"/>
      <c r="AM3935" s="124"/>
      <c r="AN3935" s="124"/>
      <c r="AO3935" s="124"/>
      <c r="AP3935" s="124"/>
      <c r="AQ3935" s="124"/>
      <c r="AR3935" s="124"/>
      <c r="AS3935" s="124"/>
      <c r="AT3935" s="124"/>
      <c r="AU3935" s="124"/>
      <c r="AV3935" s="124"/>
      <c r="AW3935" s="124"/>
      <c r="AX3935" s="124"/>
      <c r="AY3935" s="124"/>
      <c r="AZ3935" s="124"/>
      <c r="BA3935" s="124"/>
      <c r="BB3935" s="124"/>
    </row>
    <row r="3936" spans="2:54" ht="15" customHeight="1">
      <c r="B3936" s="1155"/>
      <c r="C3936" s="3016" t="s">
        <v>1110</v>
      </c>
      <c r="D3936" s="3016"/>
      <c r="E3936" s="1146" t="s">
        <v>1127</v>
      </c>
      <c r="F3936" s="1106"/>
      <c r="G3936" s="441" t="s">
        <v>93</v>
      </c>
      <c r="H3936" s="441" t="s">
        <v>1103</v>
      </c>
      <c r="I3936" s="441" t="s">
        <v>1128</v>
      </c>
      <c r="J3936" s="441" t="s">
        <v>112</v>
      </c>
      <c r="K3936" s="1111" t="s">
        <v>1110</v>
      </c>
      <c r="L3936" s="441" t="s">
        <v>1120</v>
      </c>
      <c r="M3936" s="441" t="str">
        <f t="shared" si="239"/>
        <v>&lt;INSERT CONNECTION POINT NAME&gt;</v>
      </c>
      <c r="N3936" s="1111" t="s">
        <v>1111</v>
      </c>
      <c r="O3936" s="1112">
        <v>0</v>
      </c>
      <c r="P3936" s="1111"/>
      <c r="Q3936" s="2890"/>
      <c r="R3936" s="2093"/>
      <c r="S3936" s="2883"/>
      <c r="T3936" s="2883"/>
      <c r="U3936" s="2883"/>
      <c r="V3936" s="2883"/>
      <c r="W3936" s="2863"/>
      <c r="X3936" s="2863"/>
      <c r="Y3936" s="2863"/>
      <c r="Z3936" s="2863"/>
      <c r="AA3936" s="2864"/>
      <c r="AC3936" s="124"/>
      <c r="AD3936" s="124"/>
      <c r="AE3936" s="124"/>
      <c r="AF3936" s="124"/>
      <c r="AG3936" s="124"/>
      <c r="AH3936" s="124"/>
      <c r="AI3936" s="124"/>
      <c r="AJ3936" s="124"/>
      <c r="AK3936" s="124"/>
      <c r="AL3936" s="124"/>
      <c r="AM3936" s="124"/>
      <c r="AN3936" s="124"/>
      <c r="AO3936" s="124"/>
      <c r="AP3936" s="124"/>
      <c r="AQ3936" s="124"/>
      <c r="AR3936" s="124"/>
      <c r="AS3936" s="124"/>
      <c r="AT3936" s="124"/>
      <c r="AU3936" s="124"/>
      <c r="AV3936" s="124"/>
      <c r="AW3936" s="124"/>
      <c r="AX3936" s="124"/>
      <c r="AY3936" s="124"/>
      <c r="AZ3936" s="124"/>
      <c r="BA3936" s="124"/>
      <c r="BB3936" s="124"/>
    </row>
    <row r="3937" spans="2:54" ht="15" customHeight="1">
      <c r="B3937" s="1155"/>
      <c r="C3937" s="3017"/>
      <c r="D3937" s="3017"/>
      <c r="E3937" s="1146" t="s">
        <v>1130</v>
      </c>
      <c r="F3937" s="1106"/>
      <c r="G3937" s="441" t="s">
        <v>93</v>
      </c>
      <c r="H3937" s="441" t="s">
        <v>1103</v>
      </c>
      <c r="I3937" s="441" t="s">
        <v>1131</v>
      </c>
      <c r="J3937" s="441" t="s">
        <v>112</v>
      </c>
      <c r="K3937" s="1111" t="s">
        <v>1110</v>
      </c>
      <c r="L3937" s="441" t="s">
        <v>1120</v>
      </c>
      <c r="M3937" s="441" t="str">
        <f t="shared" si="239"/>
        <v>&lt;INSERT CONNECTION POINT NAME&gt;</v>
      </c>
      <c r="N3937" s="1111" t="s">
        <v>1111</v>
      </c>
      <c r="O3937" s="1112">
        <v>0</v>
      </c>
      <c r="P3937" s="1111"/>
      <c r="Q3937" s="2890"/>
      <c r="R3937" s="2093"/>
      <c r="S3937" s="2883"/>
      <c r="T3937" s="2883"/>
      <c r="U3937" s="2883"/>
      <c r="V3937" s="2883"/>
      <c r="W3937" s="2863"/>
      <c r="X3937" s="2863"/>
      <c r="Y3937" s="2863"/>
      <c r="Z3937" s="2863"/>
      <c r="AA3937" s="2864"/>
      <c r="AC3937" s="124"/>
      <c r="AD3937" s="124"/>
      <c r="AE3937" s="124"/>
      <c r="AF3937" s="124"/>
      <c r="AG3937" s="124"/>
      <c r="AH3937" s="124"/>
      <c r="AI3937" s="124"/>
      <c r="AJ3937" s="124"/>
      <c r="AK3937" s="124"/>
      <c r="AL3937" s="124"/>
      <c r="AM3937" s="124"/>
      <c r="AN3937" s="124"/>
      <c r="AO3937" s="124"/>
      <c r="AP3937" s="124"/>
      <c r="AQ3937" s="124"/>
      <c r="AR3937" s="124"/>
      <c r="AS3937" s="124"/>
      <c r="AT3937" s="124"/>
      <c r="AU3937" s="124"/>
      <c r="AV3937" s="124"/>
      <c r="AW3937" s="124"/>
      <c r="AX3937" s="124"/>
      <c r="AY3937" s="124"/>
      <c r="AZ3937" s="124"/>
      <c r="BA3937" s="124"/>
      <c r="BB3937" s="124"/>
    </row>
    <row r="3938" spans="2:54" ht="15" customHeight="1">
      <c r="B3938" s="1155"/>
      <c r="C3938" s="3016" t="s">
        <v>1112</v>
      </c>
      <c r="D3938" s="3016"/>
      <c r="E3938" s="1146" t="s">
        <v>1127</v>
      </c>
      <c r="F3938" s="1106"/>
      <c r="G3938" s="441" t="s">
        <v>93</v>
      </c>
      <c r="H3938" s="441" t="s">
        <v>1103</v>
      </c>
      <c r="I3938" s="441" t="s">
        <v>1128</v>
      </c>
      <c r="J3938" s="441" t="s">
        <v>112</v>
      </c>
      <c r="K3938" s="1111" t="s">
        <v>1112</v>
      </c>
      <c r="L3938" s="441" t="s">
        <v>1120</v>
      </c>
      <c r="M3938" s="441" t="str">
        <f t="shared" si="239"/>
        <v>&lt;INSERT CONNECTION POINT NAME&gt;</v>
      </c>
      <c r="N3938" s="1111" t="s">
        <v>1113</v>
      </c>
      <c r="O3938" s="1111" t="s">
        <v>1113</v>
      </c>
      <c r="P3938" s="1111"/>
      <c r="Q3938" s="2891"/>
      <c r="R3938" s="2866"/>
      <c r="S3938" s="2866"/>
      <c r="T3938" s="2866"/>
      <c r="U3938" s="2866"/>
      <c r="V3938" s="2866"/>
      <c r="W3938" s="2866"/>
      <c r="X3938" s="2866"/>
      <c r="Y3938" s="2866"/>
      <c r="Z3938" s="2866"/>
      <c r="AA3938" s="2099"/>
      <c r="AC3938" s="124"/>
      <c r="AD3938" s="124"/>
      <c r="AE3938" s="124"/>
      <c r="AF3938" s="124"/>
      <c r="AG3938" s="124"/>
      <c r="AH3938" s="124"/>
      <c r="AI3938" s="124"/>
      <c r="AJ3938" s="124"/>
      <c r="AK3938" s="124"/>
      <c r="AL3938" s="124"/>
      <c r="AM3938" s="124"/>
      <c r="AN3938" s="124"/>
      <c r="AO3938" s="124"/>
      <c r="AP3938" s="124"/>
      <c r="AQ3938" s="124"/>
      <c r="AR3938" s="124"/>
      <c r="AS3938" s="124"/>
      <c r="AT3938" s="124"/>
      <c r="AU3938" s="124"/>
      <c r="AV3938" s="124"/>
      <c r="AW3938" s="124"/>
      <c r="AX3938" s="124"/>
      <c r="AY3938" s="124"/>
      <c r="AZ3938" s="124"/>
      <c r="BA3938" s="124"/>
      <c r="BB3938" s="124"/>
    </row>
    <row r="3939" spans="2:54" ht="15" customHeight="1">
      <c r="B3939" s="1155"/>
      <c r="C3939" s="3017"/>
      <c r="D3939" s="3017"/>
      <c r="E3939" s="1146" t="s">
        <v>1130</v>
      </c>
      <c r="F3939" s="1106"/>
      <c r="G3939" s="441" t="s">
        <v>93</v>
      </c>
      <c r="H3939" s="441" t="s">
        <v>1103</v>
      </c>
      <c r="I3939" s="441" t="s">
        <v>1131</v>
      </c>
      <c r="J3939" s="441" t="s">
        <v>112</v>
      </c>
      <c r="K3939" s="1111" t="s">
        <v>1112</v>
      </c>
      <c r="L3939" s="441" t="s">
        <v>1120</v>
      </c>
      <c r="M3939" s="441" t="str">
        <f t="shared" si="239"/>
        <v>&lt;INSERT CONNECTION POINT NAME&gt;</v>
      </c>
      <c r="N3939" s="1111" t="s">
        <v>1113</v>
      </c>
      <c r="O3939" s="1111" t="s">
        <v>1113</v>
      </c>
      <c r="P3939" s="1111"/>
      <c r="Q3939" s="2891"/>
      <c r="R3939" s="2866"/>
      <c r="S3939" s="2866"/>
      <c r="T3939" s="2866"/>
      <c r="U3939" s="2866"/>
      <c r="V3939" s="2866"/>
      <c r="W3939" s="2866"/>
      <c r="X3939" s="2866"/>
      <c r="Y3939" s="2866"/>
      <c r="Z3939" s="2866"/>
      <c r="AA3939" s="2099"/>
      <c r="AC3939" s="124"/>
      <c r="AD3939" s="124"/>
      <c r="AE3939" s="124"/>
      <c r="AF3939" s="124"/>
      <c r="AG3939" s="124"/>
      <c r="AH3939" s="124"/>
      <c r="AI3939" s="124"/>
      <c r="AJ3939" s="124"/>
      <c r="AK3939" s="124"/>
      <c r="AL3939" s="124"/>
      <c r="AM3939" s="124"/>
      <c r="AN3939" s="124"/>
      <c r="AO3939" s="124"/>
      <c r="AP3939" s="124"/>
      <c r="AQ3939" s="124"/>
      <c r="AR3939" s="124"/>
      <c r="AS3939" s="124"/>
      <c r="AT3939" s="124"/>
      <c r="AU3939" s="124"/>
      <c r="AV3939" s="124"/>
      <c r="AW3939" s="124"/>
      <c r="AX3939" s="124"/>
      <c r="AY3939" s="124"/>
      <c r="AZ3939" s="124"/>
      <c r="BA3939" s="124"/>
      <c r="BB3939" s="124"/>
    </row>
    <row r="3940" spans="2:54" ht="15" customHeight="1">
      <c r="B3940" s="1155"/>
      <c r="C3940" s="3016" t="s">
        <v>1134</v>
      </c>
      <c r="D3940" s="3016" t="s">
        <v>833</v>
      </c>
      <c r="E3940" s="1146" t="s">
        <v>1127</v>
      </c>
      <c r="F3940" s="1106"/>
      <c r="G3940" s="441" t="s">
        <v>93</v>
      </c>
      <c r="H3940" s="441" t="s">
        <v>1103</v>
      </c>
      <c r="I3940" s="441" t="s">
        <v>1128</v>
      </c>
      <c r="J3940" s="441" t="s">
        <v>112</v>
      </c>
      <c r="K3940" s="1111" t="s">
        <v>1134</v>
      </c>
      <c r="L3940" s="441" t="s">
        <v>1120</v>
      </c>
      <c r="M3940" s="441" t="str">
        <f t="shared" si="239"/>
        <v>&lt;INSERT CONNECTION POINT NAME&gt;</v>
      </c>
      <c r="N3940" s="1111" t="s">
        <v>1115</v>
      </c>
      <c r="O3940" s="1111" t="s">
        <v>833</v>
      </c>
      <c r="P3940" s="1111"/>
      <c r="Q3940" s="2892"/>
      <c r="R3940" s="2096"/>
      <c r="S3940" s="2870"/>
      <c r="T3940" s="2870"/>
      <c r="U3940" s="2870"/>
      <c r="V3940" s="2870"/>
      <c r="W3940" s="2870"/>
      <c r="X3940" s="2870"/>
      <c r="Y3940" s="2870"/>
      <c r="Z3940" s="2870"/>
      <c r="AA3940" s="2871"/>
      <c r="AC3940" s="124"/>
      <c r="AD3940" s="124"/>
      <c r="AE3940" s="124"/>
      <c r="AF3940" s="124"/>
      <c r="AG3940" s="124"/>
      <c r="AH3940" s="124"/>
      <c r="AI3940" s="124"/>
      <c r="AJ3940" s="124"/>
      <c r="AK3940" s="124"/>
      <c r="AL3940" s="124"/>
      <c r="AM3940" s="124"/>
      <c r="AN3940" s="124"/>
      <c r="AO3940" s="124"/>
      <c r="AP3940" s="124"/>
      <c r="AQ3940" s="124"/>
      <c r="AR3940" s="124"/>
      <c r="AS3940" s="124"/>
      <c r="AT3940" s="124"/>
      <c r="AU3940" s="124"/>
      <c r="AV3940" s="124"/>
      <c r="AW3940" s="124"/>
      <c r="AX3940" s="124"/>
      <c r="AY3940" s="124"/>
      <c r="AZ3940" s="124"/>
      <c r="BA3940" s="124"/>
      <c r="BB3940" s="124"/>
    </row>
    <row r="3941" spans="2:54" ht="15" customHeight="1">
      <c r="B3941" s="1155"/>
      <c r="C3941" s="3017"/>
      <c r="D3941" s="3017"/>
      <c r="E3941" s="1146" t="s">
        <v>1130</v>
      </c>
      <c r="F3941" s="1106"/>
      <c r="G3941" s="441" t="s">
        <v>93</v>
      </c>
      <c r="H3941" s="441" t="s">
        <v>1103</v>
      </c>
      <c r="I3941" s="441" t="s">
        <v>1131</v>
      </c>
      <c r="J3941" s="441" t="s">
        <v>112</v>
      </c>
      <c r="K3941" s="1111" t="s">
        <v>1134</v>
      </c>
      <c r="L3941" s="441" t="s">
        <v>1120</v>
      </c>
      <c r="M3941" s="441" t="str">
        <f t="shared" si="239"/>
        <v>&lt;INSERT CONNECTION POINT NAME&gt;</v>
      </c>
      <c r="N3941" s="1111" t="s">
        <v>1115</v>
      </c>
      <c r="O3941" s="1111" t="s">
        <v>833</v>
      </c>
      <c r="P3941" s="1111"/>
      <c r="Q3941" s="2892"/>
      <c r="R3941" s="2096"/>
      <c r="S3941" s="2870"/>
      <c r="T3941" s="2870"/>
      <c r="U3941" s="2870"/>
      <c r="V3941" s="2870"/>
      <c r="W3941" s="2870"/>
      <c r="X3941" s="2870"/>
      <c r="Y3941" s="2870"/>
      <c r="Z3941" s="2870"/>
      <c r="AA3941" s="2871"/>
      <c r="AC3941" s="124"/>
      <c r="AD3941" s="124"/>
      <c r="AE3941" s="124"/>
      <c r="AF3941" s="124"/>
      <c r="AG3941" s="124"/>
      <c r="AH3941" s="124"/>
      <c r="AI3941" s="124"/>
      <c r="AJ3941" s="124"/>
      <c r="AK3941" s="124"/>
      <c r="AL3941" s="124"/>
      <c r="AM3941" s="124"/>
      <c r="AN3941" s="124"/>
      <c r="AO3941" s="124"/>
      <c r="AP3941" s="124"/>
      <c r="AQ3941" s="124"/>
      <c r="AR3941" s="124"/>
      <c r="AS3941" s="124"/>
      <c r="AT3941" s="124"/>
      <c r="AU3941" s="124"/>
      <c r="AV3941" s="124"/>
      <c r="AW3941" s="124"/>
      <c r="AX3941" s="124"/>
      <c r="AY3941" s="124"/>
      <c r="AZ3941" s="124"/>
      <c r="BA3941" s="124"/>
      <c r="BB3941" s="124"/>
    </row>
    <row r="3942" spans="2:54" ht="15" customHeight="1">
      <c r="B3942" s="1155"/>
      <c r="C3942" s="3016" t="s">
        <v>1135</v>
      </c>
      <c r="D3942" s="3016" t="s">
        <v>833</v>
      </c>
      <c r="E3942" s="1146" t="s">
        <v>1127</v>
      </c>
      <c r="F3942" s="1106"/>
      <c r="G3942" s="441" t="s">
        <v>93</v>
      </c>
      <c r="H3942" s="441" t="s">
        <v>1103</v>
      </c>
      <c r="I3942" s="441" t="s">
        <v>1128</v>
      </c>
      <c r="J3942" s="441" t="s">
        <v>112</v>
      </c>
      <c r="K3942" s="1111" t="s">
        <v>1135</v>
      </c>
      <c r="L3942" s="441" t="s">
        <v>1120</v>
      </c>
      <c r="M3942" s="441" t="str">
        <f t="shared" si="239"/>
        <v>&lt;INSERT CONNECTION POINT NAME&gt;</v>
      </c>
      <c r="N3942" s="1111" t="s">
        <v>1106</v>
      </c>
      <c r="O3942" s="1111" t="s">
        <v>833</v>
      </c>
      <c r="P3942" s="1111"/>
      <c r="Q3942" s="2892"/>
      <c r="R3942" s="2096"/>
      <c r="S3942" s="2870"/>
      <c r="T3942" s="2870"/>
      <c r="U3942" s="2870"/>
      <c r="V3942" s="2870"/>
      <c r="W3942" s="2870"/>
      <c r="X3942" s="2870"/>
      <c r="Y3942" s="2870"/>
      <c r="Z3942" s="2870"/>
      <c r="AA3942" s="2871"/>
      <c r="AC3942" s="124"/>
      <c r="AD3942" s="124"/>
      <c r="AE3942" s="124"/>
      <c r="AF3942" s="124"/>
      <c r="AG3942" s="124"/>
      <c r="AH3942" s="124"/>
      <c r="AI3942" s="124"/>
      <c r="AJ3942" s="124"/>
      <c r="AK3942" s="124"/>
      <c r="AL3942" s="124"/>
      <c r="AM3942" s="124"/>
      <c r="AN3942" s="124"/>
      <c r="AO3942" s="124"/>
      <c r="AP3942" s="124"/>
      <c r="AQ3942" s="124"/>
      <c r="AR3942" s="124"/>
      <c r="AS3942" s="124"/>
      <c r="AT3942" s="124"/>
      <c r="AU3942" s="124"/>
      <c r="AV3942" s="124"/>
      <c r="AW3942" s="124"/>
      <c r="AX3942" s="124"/>
      <c r="AY3942" s="124"/>
      <c r="AZ3942" s="124"/>
      <c r="BA3942" s="124"/>
      <c r="BB3942" s="124"/>
    </row>
    <row r="3943" spans="2:54" ht="15" customHeight="1">
      <c r="B3943" s="1155"/>
      <c r="C3943" s="3017"/>
      <c r="D3943" s="3017"/>
      <c r="E3943" s="1146" t="s">
        <v>1130</v>
      </c>
      <c r="F3943" s="1106"/>
      <c r="G3943" s="441" t="s">
        <v>93</v>
      </c>
      <c r="H3943" s="441" t="s">
        <v>1103</v>
      </c>
      <c r="I3943" s="441" t="s">
        <v>1131</v>
      </c>
      <c r="J3943" s="441" t="s">
        <v>112</v>
      </c>
      <c r="K3943" s="1111" t="s">
        <v>1135</v>
      </c>
      <c r="L3943" s="441" t="s">
        <v>1120</v>
      </c>
      <c r="M3943" s="441" t="str">
        <f t="shared" si="239"/>
        <v>&lt;INSERT CONNECTION POINT NAME&gt;</v>
      </c>
      <c r="N3943" s="1111" t="s">
        <v>1106</v>
      </c>
      <c r="O3943" s="1111" t="s">
        <v>833</v>
      </c>
      <c r="P3943" s="1111"/>
      <c r="Q3943" s="2892"/>
      <c r="R3943" s="2096"/>
      <c r="S3943" s="2870"/>
      <c r="T3943" s="2870"/>
      <c r="U3943" s="2870"/>
      <c r="V3943" s="2870"/>
      <c r="W3943" s="2870"/>
      <c r="X3943" s="2870"/>
      <c r="Y3943" s="2870"/>
      <c r="Z3943" s="2870"/>
      <c r="AA3943" s="2871"/>
      <c r="AC3943" s="124"/>
      <c r="AD3943" s="124"/>
      <c r="AE3943" s="124"/>
      <c r="AF3943" s="124"/>
      <c r="AG3943" s="124"/>
      <c r="AH3943" s="124"/>
      <c r="AI3943" s="124"/>
      <c r="AJ3943" s="124"/>
      <c r="AK3943" s="124"/>
      <c r="AL3943" s="124"/>
      <c r="AM3943" s="124"/>
      <c r="AN3943" s="124"/>
      <c r="AO3943" s="124"/>
      <c r="AP3943" s="124"/>
      <c r="AQ3943" s="124"/>
      <c r="AR3943" s="124"/>
      <c r="AS3943" s="124"/>
      <c r="AT3943" s="124"/>
      <c r="AU3943" s="124"/>
      <c r="AV3943" s="124"/>
      <c r="AW3943" s="124"/>
      <c r="AX3943" s="124"/>
      <c r="AY3943" s="124"/>
      <c r="AZ3943" s="124"/>
      <c r="BA3943" s="124"/>
      <c r="BB3943" s="124"/>
    </row>
    <row r="3944" spans="2:54" ht="15" customHeight="1">
      <c r="B3944" s="1155"/>
      <c r="C3944" s="3016" t="s">
        <v>1135</v>
      </c>
      <c r="D3944" s="3016" t="s">
        <v>842</v>
      </c>
      <c r="E3944" s="1146" t="s">
        <v>1127</v>
      </c>
      <c r="F3944" s="1106"/>
      <c r="G3944" s="441" t="s">
        <v>93</v>
      </c>
      <c r="H3944" s="441" t="s">
        <v>1103</v>
      </c>
      <c r="I3944" s="441" t="s">
        <v>1128</v>
      </c>
      <c r="J3944" s="441" t="s">
        <v>112</v>
      </c>
      <c r="K3944" s="1111" t="s">
        <v>1135</v>
      </c>
      <c r="L3944" s="441" t="s">
        <v>1120</v>
      </c>
      <c r="M3944" s="441" t="str">
        <f t="shared" si="239"/>
        <v>&lt;INSERT CONNECTION POINT NAME&gt;</v>
      </c>
      <c r="N3944" s="1111" t="s">
        <v>1106</v>
      </c>
      <c r="O3944" s="1111" t="s">
        <v>842</v>
      </c>
      <c r="P3944" s="1111"/>
      <c r="Q3944" s="2892"/>
      <c r="R3944" s="2096"/>
      <c r="S3944" s="2870"/>
      <c r="T3944" s="2870"/>
      <c r="U3944" s="2870"/>
      <c r="V3944" s="2870"/>
      <c r="W3944" s="2870"/>
      <c r="X3944" s="2870"/>
      <c r="Y3944" s="2870"/>
      <c r="Z3944" s="2870"/>
      <c r="AA3944" s="2871"/>
      <c r="AC3944" s="124"/>
      <c r="AD3944" s="124"/>
      <c r="AE3944" s="124"/>
      <c r="AF3944" s="124"/>
      <c r="AG3944" s="124"/>
      <c r="AH3944" s="124"/>
      <c r="AI3944" s="124"/>
      <c r="AJ3944" s="124"/>
      <c r="AK3944" s="124"/>
      <c r="AL3944" s="124"/>
      <c r="AM3944" s="124"/>
      <c r="AN3944" s="124"/>
      <c r="AO3944" s="124"/>
      <c r="AP3944" s="124"/>
      <c r="AQ3944" s="124"/>
      <c r="AR3944" s="124"/>
      <c r="AS3944" s="124"/>
      <c r="AT3944" s="124"/>
      <c r="AU3944" s="124"/>
      <c r="AV3944" s="124"/>
      <c r="AW3944" s="124"/>
      <c r="AX3944" s="124"/>
      <c r="AY3944" s="124"/>
      <c r="AZ3944" s="124"/>
      <c r="BA3944" s="124"/>
      <c r="BB3944" s="124"/>
    </row>
    <row r="3945" spans="2:54" ht="15" customHeight="1">
      <c r="B3945" s="1155"/>
      <c r="C3945" s="3017"/>
      <c r="D3945" s="3017"/>
      <c r="E3945" s="1146" t="s">
        <v>1130</v>
      </c>
      <c r="F3945" s="1106"/>
      <c r="G3945" s="441" t="s">
        <v>93</v>
      </c>
      <c r="H3945" s="441" t="s">
        <v>1103</v>
      </c>
      <c r="I3945" s="441" t="s">
        <v>1131</v>
      </c>
      <c r="J3945" s="441" t="s">
        <v>112</v>
      </c>
      <c r="K3945" s="1111" t="s">
        <v>1135</v>
      </c>
      <c r="L3945" s="441" t="s">
        <v>1120</v>
      </c>
      <c r="M3945" s="441" t="str">
        <f t="shared" si="239"/>
        <v>&lt;INSERT CONNECTION POINT NAME&gt;</v>
      </c>
      <c r="N3945" s="1111" t="s">
        <v>1106</v>
      </c>
      <c r="O3945" s="1111" t="s">
        <v>842</v>
      </c>
      <c r="P3945" s="1111"/>
      <c r="Q3945" s="2892"/>
      <c r="R3945" s="2096"/>
      <c r="S3945" s="2870"/>
      <c r="T3945" s="2870"/>
      <c r="U3945" s="2870"/>
      <c r="V3945" s="2870"/>
      <c r="W3945" s="2870"/>
      <c r="X3945" s="2870"/>
      <c r="Y3945" s="2870"/>
      <c r="Z3945" s="2870"/>
      <c r="AA3945" s="2871"/>
      <c r="AC3945" s="124"/>
      <c r="AD3945" s="124"/>
      <c r="AE3945" s="124"/>
      <c r="AF3945" s="124"/>
      <c r="AG3945" s="124"/>
      <c r="AH3945" s="124"/>
      <c r="AI3945" s="124"/>
      <c r="AJ3945" s="124"/>
      <c r="AK3945" s="124"/>
      <c r="AL3945" s="124"/>
      <c r="AM3945" s="124"/>
      <c r="AN3945" s="124"/>
      <c r="AO3945" s="124"/>
      <c r="AP3945" s="124"/>
      <c r="AQ3945" s="124"/>
      <c r="AR3945" s="124"/>
      <c r="AS3945" s="124"/>
      <c r="AT3945" s="124"/>
      <c r="AU3945" s="124"/>
      <c r="AV3945" s="124"/>
      <c r="AW3945" s="124"/>
      <c r="AX3945" s="124"/>
      <c r="AY3945" s="124"/>
      <c r="AZ3945" s="124"/>
      <c r="BA3945" s="124"/>
      <c r="BB3945" s="124"/>
    </row>
    <row r="3946" spans="2:54" ht="15" customHeight="1">
      <c r="B3946" s="1155"/>
      <c r="C3946" s="3016" t="s">
        <v>1136</v>
      </c>
      <c r="D3946" s="3016" t="s">
        <v>833</v>
      </c>
      <c r="E3946" s="1146" t="s">
        <v>1127</v>
      </c>
      <c r="F3946" s="1106"/>
      <c r="G3946" s="441" t="s">
        <v>93</v>
      </c>
      <c r="H3946" s="441" t="s">
        <v>1103</v>
      </c>
      <c r="I3946" s="441" t="s">
        <v>1128</v>
      </c>
      <c r="J3946" s="441" t="s">
        <v>112</v>
      </c>
      <c r="K3946" s="1111" t="s">
        <v>1136</v>
      </c>
      <c r="L3946" s="441" t="s">
        <v>1120</v>
      </c>
      <c r="M3946" s="441" t="str">
        <f t="shared" si="239"/>
        <v>&lt;INSERT CONNECTION POINT NAME&gt;</v>
      </c>
      <c r="N3946" s="1111" t="s">
        <v>1106</v>
      </c>
      <c r="O3946" s="1111" t="s">
        <v>833</v>
      </c>
      <c r="P3946" s="1111"/>
      <c r="Q3946" s="2892"/>
      <c r="R3946" s="2096"/>
      <c r="S3946" s="2870"/>
      <c r="T3946" s="2870"/>
      <c r="U3946" s="2870"/>
      <c r="V3946" s="2870"/>
      <c r="W3946" s="2870"/>
      <c r="X3946" s="2870"/>
      <c r="Y3946" s="2870"/>
      <c r="Z3946" s="2870"/>
      <c r="AA3946" s="2871"/>
      <c r="AC3946" s="124"/>
      <c r="AD3946" s="124"/>
      <c r="AE3946" s="124"/>
      <c r="AF3946" s="124"/>
      <c r="AG3946" s="124"/>
      <c r="AH3946" s="124"/>
      <c r="AI3946" s="124"/>
      <c r="AJ3946" s="124"/>
      <c r="AK3946" s="124"/>
      <c r="AL3946" s="124"/>
      <c r="AM3946" s="124"/>
      <c r="AN3946" s="124"/>
      <c r="AO3946" s="124"/>
      <c r="AP3946" s="124"/>
      <c r="AQ3946" s="124"/>
      <c r="AR3946" s="124"/>
      <c r="AS3946" s="124"/>
      <c r="AT3946" s="124"/>
      <c r="AU3946" s="124"/>
      <c r="AV3946" s="124"/>
      <c r="AW3946" s="124"/>
      <c r="AX3946" s="124"/>
      <c r="AY3946" s="124"/>
      <c r="AZ3946" s="124"/>
      <c r="BA3946" s="124"/>
      <c r="BB3946" s="124"/>
    </row>
    <row r="3947" spans="2:54" ht="15" customHeight="1">
      <c r="B3947" s="1155"/>
      <c r="C3947" s="3017"/>
      <c r="D3947" s="3017"/>
      <c r="E3947" s="1146" t="s">
        <v>1130</v>
      </c>
      <c r="F3947" s="1106"/>
      <c r="G3947" s="441" t="s">
        <v>93</v>
      </c>
      <c r="H3947" s="441" t="s">
        <v>1103</v>
      </c>
      <c r="I3947" s="441" t="s">
        <v>1131</v>
      </c>
      <c r="J3947" s="441" t="s">
        <v>112</v>
      </c>
      <c r="K3947" s="1111" t="s">
        <v>1136</v>
      </c>
      <c r="L3947" s="441" t="s">
        <v>1120</v>
      </c>
      <c r="M3947" s="441" t="str">
        <f t="shared" si="239"/>
        <v>&lt;INSERT CONNECTION POINT NAME&gt;</v>
      </c>
      <c r="N3947" s="1111" t="s">
        <v>1106</v>
      </c>
      <c r="O3947" s="1111" t="s">
        <v>833</v>
      </c>
      <c r="P3947" s="1111"/>
      <c r="Q3947" s="2100"/>
      <c r="R3947" s="2101"/>
      <c r="S3947" s="2102"/>
      <c r="T3947" s="2102"/>
      <c r="U3947" s="2102"/>
      <c r="V3947" s="2102"/>
      <c r="W3947" s="2102"/>
      <c r="X3947" s="2102"/>
      <c r="Y3947" s="2102"/>
      <c r="Z3947" s="2102"/>
      <c r="AA3947" s="2103"/>
      <c r="AC3947" s="124"/>
      <c r="AD3947" s="124"/>
      <c r="AE3947" s="124"/>
      <c r="AF3947" s="124"/>
      <c r="AG3947" s="124"/>
      <c r="AH3947" s="124"/>
      <c r="AI3947" s="124"/>
      <c r="AJ3947" s="124"/>
      <c r="AK3947" s="124"/>
      <c r="AL3947" s="124"/>
      <c r="AM3947" s="124"/>
      <c r="AN3947" s="124"/>
      <c r="AO3947" s="124"/>
      <c r="AP3947" s="124"/>
      <c r="AQ3947" s="124"/>
      <c r="AR3947" s="124"/>
      <c r="AS3947" s="124"/>
      <c r="AT3947" s="124"/>
      <c r="AU3947" s="124"/>
      <c r="AV3947" s="124"/>
      <c r="AW3947" s="124"/>
      <c r="AX3947" s="124"/>
      <c r="AY3947" s="124"/>
      <c r="AZ3947" s="124"/>
      <c r="BA3947" s="124"/>
      <c r="BB3947" s="124"/>
    </row>
    <row r="3948" spans="2:54" ht="15" customHeight="1">
      <c r="B3948" s="1155"/>
      <c r="C3948" s="3016" t="s">
        <v>1136</v>
      </c>
      <c r="D3948" s="3016" t="s">
        <v>842</v>
      </c>
      <c r="E3948" s="1146" t="s">
        <v>1127</v>
      </c>
      <c r="F3948" s="1106"/>
      <c r="G3948" s="441" t="s">
        <v>93</v>
      </c>
      <c r="H3948" s="441" t="s">
        <v>1103</v>
      </c>
      <c r="I3948" s="441" t="s">
        <v>1128</v>
      </c>
      <c r="J3948" s="441" t="s">
        <v>112</v>
      </c>
      <c r="K3948" s="1111" t="s">
        <v>1136</v>
      </c>
      <c r="L3948" s="441" t="s">
        <v>1120</v>
      </c>
      <c r="M3948" s="441" t="str">
        <f t="shared" si="239"/>
        <v>&lt;INSERT CONNECTION POINT NAME&gt;</v>
      </c>
      <c r="N3948" s="1111" t="s">
        <v>1106</v>
      </c>
      <c r="O3948" s="1111" t="s">
        <v>842</v>
      </c>
      <c r="P3948" s="1111"/>
      <c r="Q3948" s="2100"/>
      <c r="R3948" s="2101"/>
      <c r="S3948" s="2102"/>
      <c r="T3948" s="2102"/>
      <c r="U3948" s="2102"/>
      <c r="V3948" s="2102"/>
      <c r="W3948" s="2102"/>
      <c r="X3948" s="2102"/>
      <c r="Y3948" s="2102"/>
      <c r="Z3948" s="2102"/>
      <c r="AA3948" s="2103"/>
      <c r="AC3948" s="124"/>
      <c r="AD3948" s="124"/>
      <c r="AE3948" s="124"/>
      <c r="AF3948" s="124"/>
      <c r="AG3948" s="124"/>
      <c r="AH3948" s="124"/>
      <c r="AI3948" s="124"/>
      <c r="AJ3948" s="124"/>
      <c r="AK3948" s="124"/>
      <c r="AL3948" s="124"/>
      <c r="AM3948" s="124"/>
      <c r="AN3948" s="124"/>
      <c r="AO3948" s="124"/>
      <c r="AP3948" s="124"/>
      <c r="AQ3948" s="124"/>
      <c r="AR3948" s="124"/>
      <c r="AS3948" s="124"/>
      <c r="AT3948" s="124"/>
      <c r="AU3948" s="124"/>
      <c r="AV3948" s="124"/>
      <c r="AW3948" s="124"/>
      <c r="AX3948" s="124"/>
      <c r="AY3948" s="124"/>
      <c r="AZ3948" s="124"/>
      <c r="BA3948" s="124"/>
      <c r="BB3948" s="124"/>
    </row>
    <row r="3949" spans="2:54" ht="15" customHeight="1" thickBot="1">
      <c r="B3949" s="2872"/>
      <c r="C3949" s="3018"/>
      <c r="D3949" s="3018"/>
      <c r="E3949" s="2873" t="s">
        <v>1130</v>
      </c>
      <c r="F3949" s="1106"/>
      <c r="G3949" s="441" t="s">
        <v>93</v>
      </c>
      <c r="H3949" s="441" t="s">
        <v>1103</v>
      </c>
      <c r="I3949" s="441" t="s">
        <v>1131</v>
      </c>
      <c r="J3949" s="441" t="s">
        <v>112</v>
      </c>
      <c r="K3949" s="1111" t="s">
        <v>1136</v>
      </c>
      <c r="L3949" s="441" t="s">
        <v>1120</v>
      </c>
      <c r="M3949" s="441" t="str">
        <f t="shared" si="239"/>
        <v>&lt;INSERT CONNECTION POINT NAME&gt;</v>
      </c>
      <c r="N3949" s="1111" t="s">
        <v>1106</v>
      </c>
      <c r="O3949" s="1111" t="s">
        <v>842</v>
      </c>
      <c r="P3949" s="1111"/>
      <c r="Q3949" s="2893"/>
      <c r="R3949" s="2894"/>
      <c r="S3949" s="2877"/>
      <c r="T3949" s="2877"/>
      <c r="U3949" s="2877"/>
      <c r="V3949" s="2877"/>
      <c r="W3949" s="2877"/>
      <c r="X3949" s="2877"/>
      <c r="Y3949" s="2877"/>
      <c r="Z3949" s="2877"/>
      <c r="AA3949" s="2878"/>
      <c r="AC3949" s="124"/>
      <c r="AD3949" s="124"/>
      <c r="AE3949" s="124"/>
      <c r="AF3949" s="124"/>
      <c r="AG3949" s="124"/>
      <c r="AH3949" s="124"/>
      <c r="AI3949" s="124"/>
      <c r="AJ3949" s="124"/>
      <c r="AK3949" s="124"/>
      <c r="AL3949" s="124"/>
      <c r="AM3949" s="124"/>
      <c r="AN3949" s="124"/>
      <c r="AO3949" s="124"/>
      <c r="AP3949" s="124"/>
      <c r="AQ3949" s="124"/>
      <c r="AR3949" s="124"/>
      <c r="AS3949" s="124"/>
      <c r="AT3949" s="124"/>
      <c r="AU3949" s="124"/>
      <c r="AV3949" s="124"/>
      <c r="AW3949" s="124"/>
      <c r="AX3949" s="124"/>
      <c r="AY3949" s="124"/>
      <c r="AZ3949" s="124"/>
      <c r="BA3949" s="124"/>
      <c r="BB3949" s="124"/>
    </row>
    <row r="3950" spans="2:54" ht="15" customHeight="1">
      <c r="B3950" s="1145" t="s">
        <v>1125</v>
      </c>
      <c r="C3950" s="3019" t="s">
        <v>1126</v>
      </c>
      <c r="D3950" s="3019" t="s">
        <v>842</v>
      </c>
      <c r="E3950" s="1146" t="s">
        <v>1127</v>
      </c>
      <c r="F3950" s="1106"/>
      <c r="G3950" s="441" t="s">
        <v>93</v>
      </c>
      <c r="H3950" s="441" t="s">
        <v>1103</v>
      </c>
      <c r="I3950" s="441" t="s">
        <v>1128</v>
      </c>
      <c r="J3950" s="441" t="s">
        <v>112</v>
      </c>
      <c r="K3950" s="441" t="s">
        <v>1126</v>
      </c>
      <c r="L3950" s="441" t="s">
        <v>1120</v>
      </c>
      <c r="M3950" s="441" t="str">
        <f t="shared" ref="M3950" si="241">B3950</f>
        <v>&lt;INSERT CONNECTION POINT NAME&gt;</v>
      </c>
      <c r="N3950" s="441" t="s">
        <v>1129</v>
      </c>
      <c r="O3950" s="441" t="s">
        <v>842</v>
      </c>
      <c r="P3950" s="1111"/>
      <c r="Q3950" s="1147"/>
      <c r="R3950" s="1148"/>
      <c r="S3950" s="1149"/>
      <c r="T3950" s="1149"/>
      <c r="U3950" s="1149"/>
      <c r="V3950" s="1149"/>
      <c r="W3950" s="1149"/>
      <c r="X3950" s="1149"/>
      <c r="Y3950" s="1149"/>
      <c r="Z3950" s="1149"/>
      <c r="AA3950" s="1150"/>
      <c r="AB3950" s="1125"/>
      <c r="AC3950" s="1151"/>
      <c r="AD3950" s="1152"/>
      <c r="AE3950" s="1153"/>
      <c r="AF3950" s="1153"/>
      <c r="AG3950" s="1153"/>
      <c r="AH3950" s="124"/>
      <c r="AI3950" s="124"/>
      <c r="AJ3950" s="124"/>
      <c r="AK3950" s="124"/>
      <c r="AL3950" s="124"/>
      <c r="AM3950" s="124"/>
      <c r="AN3950" s="124"/>
      <c r="AO3950" s="124"/>
      <c r="AP3950" s="124"/>
      <c r="AQ3950" s="1153"/>
      <c r="AR3950" s="1154"/>
      <c r="AS3950" s="1154"/>
      <c r="AT3950" s="1154"/>
      <c r="AU3950" s="1154"/>
      <c r="AV3950" s="1154"/>
      <c r="AW3950" s="1154"/>
      <c r="AX3950" s="1154"/>
      <c r="AY3950" s="1154"/>
      <c r="AZ3950" s="1154"/>
      <c r="BA3950" s="1154"/>
      <c r="BB3950" s="1154"/>
    </row>
    <row r="3951" spans="2:54" ht="15" customHeight="1">
      <c r="B3951" s="1155"/>
      <c r="C3951" s="3017"/>
      <c r="D3951" s="3017"/>
      <c r="E3951" s="1146" t="s">
        <v>1130</v>
      </c>
      <c r="F3951" s="1106"/>
      <c r="G3951" s="441" t="s">
        <v>93</v>
      </c>
      <c r="H3951" s="441" t="s">
        <v>1103</v>
      </c>
      <c r="I3951" s="441" t="s">
        <v>1131</v>
      </c>
      <c r="J3951" s="441" t="s">
        <v>112</v>
      </c>
      <c r="K3951" s="441" t="s">
        <v>1126</v>
      </c>
      <c r="L3951" s="441" t="s">
        <v>1120</v>
      </c>
      <c r="M3951" s="441" t="str">
        <f t="shared" si="239"/>
        <v>&lt;INSERT CONNECTION POINT NAME&gt;</v>
      </c>
      <c r="N3951" s="441" t="s">
        <v>1129</v>
      </c>
      <c r="O3951" s="441" t="s">
        <v>842</v>
      </c>
      <c r="P3951" s="1111"/>
      <c r="Q3951" s="1156"/>
      <c r="R3951" s="1157"/>
      <c r="S3951" s="1158"/>
      <c r="T3951" s="1158"/>
      <c r="U3951" s="1158"/>
      <c r="V3951" s="1158"/>
      <c r="W3951" s="1158"/>
      <c r="X3951" s="1158"/>
      <c r="Y3951" s="1158"/>
      <c r="Z3951" s="1158"/>
      <c r="AA3951" s="1159"/>
      <c r="AB3951" s="1125"/>
      <c r="AC3951" s="1151"/>
      <c r="AD3951" s="1152"/>
      <c r="AE3951" s="1153"/>
      <c r="AF3951" s="1153"/>
      <c r="AG3951" s="1153"/>
      <c r="AH3951" s="124"/>
      <c r="AI3951" s="124"/>
      <c r="AJ3951" s="124"/>
      <c r="AK3951" s="124"/>
      <c r="AL3951" s="124"/>
      <c r="AM3951" s="124"/>
      <c r="AN3951" s="124"/>
      <c r="AO3951" s="124"/>
      <c r="AP3951" s="124"/>
      <c r="AQ3951" s="1153"/>
      <c r="AR3951" s="1154"/>
      <c r="AS3951" s="1154"/>
      <c r="AT3951" s="1154"/>
      <c r="AU3951" s="1154"/>
      <c r="AV3951" s="1154"/>
      <c r="AW3951" s="1154"/>
      <c r="AX3951" s="1154"/>
      <c r="AY3951" s="1154"/>
      <c r="AZ3951" s="1154"/>
      <c r="BA3951" s="1154"/>
      <c r="BB3951" s="1154"/>
    </row>
    <row r="3952" spans="2:54" ht="15" customHeight="1">
      <c r="B3952" s="1155"/>
      <c r="C3952" s="3016" t="s">
        <v>1132</v>
      </c>
      <c r="D3952" s="3016" t="s">
        <v>833</v>
      </c>
      <c r="E3952" s="1146" t="s">
        <v>1127</v>
      </c>
      <c r="F3952" s="1106"/>
      <c r="G3952" s="441" t="s">
        <v>93</v>
      </c>
      <c r="H3952" s="441" t="s">
        <v>1103</v>
      </c>
      <c r="I3952" s="441" t="s">
        <v>1128</v>
      </c>
      <c r="J3952" s="441" t="s">
        <v>112</v>
      </c>
      <c r="K3952" s="1111" t="s">
        <v>1132</v>
      </c>
      <c r="L3952" s="441" t="s">
        <v>1120</v>
      </c>
      <c r="M3952" s="441" t="str">
        <f t="shared" si="239"/>
        <v>&lt;INSERT CONNECTION POINT NAME&gt;</v>
      </c>
      <c r="N3952" s="1111" t="s">
        <v>1106</v>
      </c>
      <c r="O3952" s="1111" t="s">
        <v>833</v>
      </c>
      <c r="P3952" s="1111"/>
      <c r="Q3952" s="2850"/>
      <c r="R3952" s="2097"/>
      <c r="S3952" s="2851"/>
      <c r="T3952" s="2851"/>
      <c r="U3952" s="2851"/>
      <c r="V3952" s="2851"/>
      <c r="W3952" s="2852"/>
      <c r="X3952" s="2852"/>
      <c r="Y3952" s="2852"/>
      <c r="Z3952" s="2852"/>
      <c r="AA3952" s="2853"/>
      <c r="AB3952" s="1125"/>
      <c r="AC3952" s="1151"/>
      <c r="AD3952" s="1152"/>
      <c r="AE3952" s="1153"/>
      <c r="AF3952" s="1153"/>
      <c r="AG3952" s="1153"/>
      <c r="AH3952" s="124"/>
      <c r="AI3952" s="124"/>
      <c r="AJ3952" s="124"/>
      <c r="AK3952" s="124"/>
      <c r="AL3952" s="1153"/>
      <c r="AM3952" s="124"/>
      <c r="AN3952" s="124"/>
      <c r="AO3952" s="1153"/>
      <c r="AP3952" s="1153"/>
      <c r="AQ3952" s="1153"/>
      <c r="AR3952" s="1154"/>
      <c r="AS3952" s="1154"/>
      <c r="AT3952" s="1154"/>
      <c r="AU3952" s="1160"/>
      <c r="AV3952" s="1154"/>
      <c r="AW3952" s="1154"/>
      <c r="AX3952" s="1154"/>
      <c r="AY3952" s="1154"/>
      <c r="AZ3952" s="1154"/>
      <c r="BA3952" s="1154"/>
      <c r="BB3952" s="1154"/>
    </row>
    <row r="3953" spans="2:54" ht="15" customHeight="1">
      <c r="B3953" s="1155"/>
      <c r="C3953" s="3017"/>
      <c r="D3953" s="3017"/>
      <c r="E3953" s="1146" t="s">
        <v>1130</v>
      </c>
      <c r="F3953" s="1106"/>
      <c r="G3953" s="441" t="s">
        <v>93</v>
      </c>
      <c r="H3953" s="441" t="s">
        <v>1103</v>
      </c>
      <c r="I3953" s="441" t="s">
        <v>1131</v>
      </c>
      <c r="J3953" s="441" t="s">
        <v>112</v>
      </c>
      <c r="K3953" s="1111" t="s">
        <v>1132</v>
      </c>
      <c r="L3953" s="441" t="s">
        <v>1120</v>
      </c>
      <c r="M3953" s="441" t="str">
        <f t="shared" si="239"/>
        <v>&lt;INSERT CONNECTION POINT NAME&gt;</v>
      </c>
      <c r="N3953" s="1111" t="s">
        <v>1106</v>
      </c>
      <c r="O3953" s="1111" t="s">
        <v>833</v>
      </c>
      <c r="P3953" s="1111"/>
      <c r="Q3953" s="2850"/>
      <c r="R3953" s="2097"/>
      <c r="S3953" s="2851"/>
      <c r="T3953" s="2851"/>
      <c r="U3953" s="2851"/>
      <c r="V3953" s="2851"/>
      <c r="W3953" s="2852"/>
      <c r="X3953" s="2852"/>
      <c r="Y3953" s="2852"/>
      <c r="Z3953" s="2852"/>
      <c r="AA3953" s="2853"/>
      <c r="AB3953" s="1125"/>
      <c r="AC3953" s="1151"/>
      <c r="AD3953" s="1152"/>
      <c r="AE3953" s="1153"/>
      <c r="AF3953" s="1153"/>
      <c r="AG3953" s="1153"/>
      <c r="AH3953" s="124"/>
      <c r="AI3953" s="124"/>
      <c r="AJ3953" s="124"/>
      <c r="AK3953" s="124"/>
      <c r="AL3953" s="1153"/>
      <c r="AM3953" s="124"/>
      <c r="AN3953" s="124"/>
      <c r="AO3953" s="1153"/>
      <c r="AP3953" s="1153"/>
      <c r="AQ3953" s="1153"/>
      <c r="AR3953" s="1154"/>
      <c r="AS3953" s="1154"/>
      <c r="AT3953" s="1154"/>
      <c r="AU3953" s="1160"/>
      <c r="AV3953" s="1154"/>
      <c r="AW3953" s="1154"/>
      <c r="AX3953" s="1154"/>
      <c r="AY3953" s="1154"/>
      <c r="AZ3953" s="1154"/>
      <c r="BA3953" s="1154"/>
      <c r="BB3953" s="1154"/>
    </row>
    <row r="3954" spans="2:54" ht="15" customHeight="1">
      <c r="B3954" s="1155"/>
      <c r="C3954" s="3016" t="s">
        <v>1132</v>
      </c>
      <c r="D3954" s="3016" t="s">
        <v>842</v>
      </c>
      <c r="E3954" s="1146" t="s">
        <v>1127</v>
      </c>
      <c r="F3954" s="1106"/>
      <c r="G3954" s="441" t="s">
        <v>93</v>
      </c>
      <c r="H3954" s="441" t="s">
        <v>1103</v>
      </c>
      <c r="I3954" s="441" t="s">
        <v>1128</v>
      </c>
      <c r="J3954" s="441" t="s">
        <v>112</v>
      </c>
      <c r="K3954" s="1111" t="s">
        <v>1132</v>
      </c>
      <c r="L3954" s="441" t="s">
        <v>1120</v>
      </c>
      <c r="M3954" s="441" t="str">
        <f t="shared" si="239"/>
        <v>&lt;INSERT CONNECTION POINT NAME&gt;</v>
      </c>
      <c r="N3954" s="1111" t="s">
        <v>1106</v>
      </c>
      <c r="O3954" s="1112" t="s">
        <v>842</v>
      </c>
      <c r="P3954" s="1111"/>
      <c r="Q3954" s="2850"/>
      <c r="R3954" s="2097"/>
      <c r="S3954" s="2851"/>
      <c r="T3954" s="2851"/>
      <c r="U3954" s="2851"/>
      <c r="V3954" s="2851"/>
      <c r="W3954" s="2852"/>
      <c r="X3954" s="2852"/>
      <c r="Y3954" s="2852"/>
      <c r="Z3954" s="2852"/>
      <c r="AA3954" s="2853"/>
      <c r="AB3954" s="1125"/>
      <c r="AC3954" s="1151"/>
      <c r="AD3954" s="1152"/>
      <c r="AE3954" s="1153"/>
      <c r="AF3954" s="1153"/>
      <c r="AG3954" s="1153"/>
      <c r="AH3954" s="124"/>
      <c r="AI3954" s="124"/>
      <c r="AJ3954" s="124"/>
      <c r="AK3954" s="124"/>
      <c r="AL3954" s="1153"/>
      <c r="AM3954" s="124"/>
      <c r="AN3954" s="124"/>
      <c r="AO3954" s="1153"/>
      <c r="AP3954" s="1161"/>
      <c r="AQ3954" s="1153"/>
      <c r="AR3954" s="1154"/>
      <c r="AS3954" s="1154"/>
      <c r="AT3954" s="1154"/>
      <c r="AU3954" s="1160"/>
      <c r="AV3954" s="1154"/>
      <c r="AW3954" s="1154"/>
      <c r="AX3954" s="1154"/>
      <c r="AY3954" s="1154"/>
      <c r="AZ3954" s="1154"/>
      <c r="BA3954" s="1154"/>
      <c r="BB3954" s="1154"/>
    </row>
    <row r="3955" spans="2:54" ht="15" customHeight="1">
      <c r="B3955" s="1155"/>
      <c r="C3955" s="3017"/>
      <c r="D3955" s="3017"/>
      <c r="E3955" s="1146" t="s">
        <v>1130</v>
      </c>
      <c r="F3955" s="1106"/>
      <c r="G3955" s="441" t="s">
        <v>93</v>
      </c>
      <c r="H3955" s="441" t="s">
        <v>1103</v>
      </c>
      <c r="I3955" s="441" t="s">
        <v>1131</v>
      </c>
      <c r="J3955" s="441" t="s">
        <v>112</v>
      </c>
      <c r="K3955" s="1111" t="s">
        <v>1132</v>
      </c>
      <c r="L3955" s="441" t="s">
        <v>1120</v>
      </c>
      <c r="M3955" s="441" t="str">
        <f t="shared" si="239"/>
        <v>&lt;INSERT CONNECTION POINT NAME&gt;</v>
      </c>
      <c r="N3955" s="1111" t="s">
        <v>1106</v>
      </c>
      <c r="O3955" s="1112" t="s">
        <v>842</v>
      </c>
      <c r="P3955" s="1111"/>
      <c r="Q3955" s="2850"/>
      <c r="R3955" s="2097"/>
      <c r="S3955" s="2851"/>
      <c r="T3955" s="2851"/>
      <c r="U3955" s="2851"/>
      <c r="V3955" s="2851"/>
      <c r="W3955" s="2852"/>
      <c r="X3955" s="2852"/>
      <c r="Y3955" s="2852"/>
      <c r="Z3955" s="2852"/>
      <c r="AA3955" s="2853"/>
      <c r="AB3955" s="1125"/>
      <c r="AC3955" s="1151"/>
      <c r="AD3955" s="1152"/>
      <c r="AE3955" s="1153"/>
      <c r="AF3955" s="1153"/>
      <c r="AG3955" s="1153"/>
      <c r="AH3955" s="124"/>
      <c r="AI3955" s="124"/>
      <c r="AJ3955" s="124"/>
      <c r="AK3955" s="124"/>
      <c r="AL3955" s="1153"/>
      <c r="AM3955" s="124"/>
      <c r="AN3955" s="124"/>
      <c r="AO3955" s="1153"/>
      <c r="AP3955" s="1161"/>
      <c r="AQ3955" s="1153"/>
      <c r="AR3955" s="1154"/>
      <c r="AS3955" s="1154"/>
      <c r="AT3955" s="1154"/>
      <c r="AU3955" s="1160"/>
      <c r="AV3955" s="1154"/>
      <c r="AW3955" s="1154"/>
      <c r="AX3955" s="1154"/>
      <c r="AY3955" s="1154"/>
      <c r="AZ3955" s="1154"/>
      <c r="BA3955" s="1154"/>
      <c r="BB3955" s="1154"/>
    </row>
    <row r="3956" spans="2:54" ht="15" customHeight="1">
      <c r="B3956" s="1155"/>
      <c r="C3956" s="3016" t="s">
        <v>1133</v>
      </c>
      <c r="D3956" s="3016"/>
      <c r="E3956" s="1146" t="s">
        <v>1127</v>
      </c>
      <c r="F3956" s="1106"/>
      <c r="G3956" s="441" t="s">
        <v>93</v>
      </c>
      <c r="H3956" s="441" t="s">
        <v>1103</v>
      </c>
      <c r="I3956" s="441" t="s">
        <v>1128</v>
      </c>
      <c r="J3956" s="441" t="s">
        <v>112</v>
      </c>
      <c r="K3956" s="1111" t="s">
        <v>1133</v>
      </c>
      <c r="L3956" s="441" t="s">
        <v>1120</v>
      </c>
      <c r="M3956" s="441" t="str">
        <f t="shared" si="239"/>
        <v>&lt;INSERT CONNECTION POINT NAME&gt;</v>
      </c>
      <c r="N3956" s="1111" t="s">
        <v>1108</v>
      </c>
      <c r="O3956" s="1111" t="s">
        <v>1109</v>
      </c>
      <c r="P3956" s="1111"/>
      <c r="Q3956" s="2856"/>
      <c r="R3956" s="2098"/>
      <c r="S3956" s="2858"/>
      <c r="T3956" s="2858"/>
      <c r="U3956" s="2858"/>
      <c r="V3956" s="2858"/>
      <c r="W3956" s="2859"/>
      <c r="X3956" s="2859"/>
      <c r="Y3956" s="2859"/>
      <c r="Z3956" s="2859"/>
      <c r="AA3956" s="2860"/>
      <c r="AB3956" s="1125"/>
      <c r="AC3956" s="1151"/>
      <c r="AD3956" s="1152"/>
      <c r="AE3956" s="1153"/>
      <c r="AF3956" s="1153"/>
      <c r="AG3956" s="1153"/>
      <c r="AH3956" s="124"/>
      <c r="AI3956" s="124"/>
      <c r="AJ3956" s="124"/>
      <c r="AK3956" s="124"/>
      <c r="AL3956" s="1153"/>
      <c r="AM3956" s="124"/>
      <c r="AN3956" s="124"/>
      <c r="AO3956" s="1153"/>
      <c r="AP3956" s="1153"/>
      <c r="AQ3956" s="1153"/>
      <c r="AR3956" s="1154"/>
      <c r="AS3956" s="1154"/>
      <c r="AT3956" s="1154"/>
      <c r="AU3956" s="1154"/>
      <c r="AV3956" s="1154"/>
      <c r="AW3956" s="1154"/>
      <c r="AX3956" s="1154"/>
      <c r="AY3956" s="1154"/>
      <c r="AZ3956" s="1154"/>
      <c r="BA3956" s="1154"/>
      <c r="BB3956" s="1154"/>
    </row>
    <row r="3957" spans="2:54" ht="15" customHeight="1">
      <c r="B3957" s="1155"/>
      <c r="C3957" s="3017"/>
      <c r="D3957" s="3017"/>
      <c r="E3957" s="1146" t="s">
        <v>1130</v>
      </c>
      <c r="F3957" s="1106"/>
      <c r="G3957" s="441" t="s">
        <v>93</v>
      </c>
      <c r="H3957" s="441" t="s">
        <v>1103</v>
      </c>
      <c r="I3957" s="441" t="s">
        <v>1131</v>
      </c>
      <c r="J3957" s="441" t="s">
        <v>112</v>
      </c>
      <c r="K3957" s="1111" t="s">
        <v>1133</v>
      </c>
      <c r="L3957" s="441" t="s">
        <v>1120</v>
      </c>
      <c r="M3957" s="441" t="str">
        <f t="shared" si="239"/>
        <v>&lt;INSERT CONNECTION POINT NAME&gt;</v>
      </c>
      <c r="N3957" s="1111" t="s">
        <v>1108</v>
      </c>
      <c r="O3957" s="1111" t="s">
        <v>1109</v>
      </c>
      <c r="P3957" s="1111"/>
      <c r="Q3957" s="2856"/>
      <c r="R3957" s="2098"/>
      <c r="S3957" s="2858"/>
      <c r="T3957" s="2858"/>
      <c r="U3957" s="2858"/>
      <c r="V3957" s="2858"/>
      <c r="W3957" s="2859"/>
      <c r="X3957" s="2859"/>
      <c r="Y3957" s="2859"/>
      <c r="Z3957" s="2859"/>
      <c r="AA3957" s="2860"/>
      <c r="AB3957" s="1125"/>
      <c r="AC3957" s="1151"/>
      <c r="AD3957" s="1152"/>
      <c r="AE3957" s="1153"/>
      <c r="AF3957" s="1153"/>
      <c r="AG3957" s="1153"/>
      <c r="AH3957" s="124"/>
      <c r="AI3957" s="124"/>
      <c r="AJ3957" s="124"/>
      <c r="AK3957" s="124"/>
      <c r="AL3957" s="1153"/>
      <c r="AM3957" s="124"/>
      <c r="AN3957" s="124"/>
      <c r="AO3957" s="1153"/>
      <c r="AP3957" s="1153"/>
      <c r="AQ3957" s="1153"/>
      <c r="AR3957" s="1154"/>
      <c r="AS3957" s="1154"/>
      <c r="AT3957" s="1154"/>
      <c r="AU3957" s="1154"/>
      <c r="AV3957" s="1154"/>
      <c r="AW3957" s="1154"/>
      <c r="AX3957" s="1154"/>
      <c r="AY3957" s="1154"/>
      <c r="AZ3957" s="1154"/>
      <c r="BA3957" s="1154"/>
      <c r="BB3957" s="1154"/>
    </row>
    <row r="3958" spans="2:54" ht="15" customHeight="1">
      <c r="B3958" s="1155"/>
      <c r="C3958" s="3016" t="s">
        <v>1110</v>
      </c>
      <c r="D3958" s="3016"/>
      <c r="E3958" s="1146" t="s">
        <v>1127</v>
      </c>
      <c r="F3958" s="1106"/>
      <c r="G3958" s="441" t="s">
        <v>93</v>
      </c>
      <c r="H3958" s="441" t="s">
        <v>1103</v>
      </c>
      <c r="I3958" s="441" t="s">
        <v>1128</v>
      </c>
      <c r="J3958" s="441" t="s">
        <v>112</v>
      </c>
      <c r="K3958" s="1111" t="s">
        <v>1110</v>
      </c>
      <c r="L3958" s="441" t="s">
        <v>1120</v>
      </c>
      <c r="M3958" s="441" t="str">
        <f t="shared" si="239"/>
        <v>&lt;INSERT CONNECTION POINT NAME&gt;</v>
      </c>
      <c r="N3958" s="1111" t="s">
        <v>1111</v>
      </c>
      <c r="O3958" s="1112">
        <v>0</v>
      </c>
      <c r="P3958" s="1111"/>
      <c r="Q3958" s="2890"/>
      <c r="R3958" s="2093"/>
      <c r="S3958" s="2883"/>
      <c r="T3958" s="2883"/>
      <c r="U3958" s="2883"/>
      <c r="V3958" s="2883"/>
      <c r="W3958" s="2863"/>
      <c r="X3958" s="2863"/>
      <c r="Y3958" s="2863"/>
      <c r="Z3958" s="2863"/>
      <c r="AA3958" s="2864"/>
      <c r="AB3958" s="1125"/>
      <c r="AC3958" s="1151"/>
      <c r="AD3958" s="1152"/>
      <c r="AE3958" s="1153"/>
      <c r="AF3958" s="1153"/>
      <c r="AG3958" s="1153"/>
      <c r="AH3958" s="124"/>
      <c r="AI3958" s="124"/>
      <c r="AJ3958" s="124"/>
      <c r="AK3958" s="124"/>
      <c r="AL3958" s="1153"/>
      <c r="AM3958" s="124"/>
      <c r="AN3958" s="124"/>
      <c r="AO3958" s="1153"/>
      <c r="AP3958" s="1161"/>
      <c r="AQ3958" s="1153"/>
      <c r="AR3958" s="1154"/>
      <c r="AS3958" s="1154"/>
      <c r="AT3958" s="1154"/>
      <c r="AU3958" s="1154"/>
      <c r="AV3958" s="1154"/>
      <c r="AW3958" s="1154"/>
      <c r="AX3958" s="1154"/>
      <c r="AY3958" s="1154"/>
      <c r="AZ3958" s="1154"/>
      <c r="BA3958" s="1154"/>
      <c r="BB3958" s="1154"/>
    </row>
    <row r="3959" spans="2:54" ht="15" customHeight="1">
      <c r="B3959" s="1155"/>
      <c r="C3959" s="3017"/>
      <c r="D3959" s="3017"/>
      <c r="E3959" s="1146" t="s">
        <v>1130</v>
      </c>
      <c r="F3959" s="1106"/>
      <c r="G3959" s="441" t="s">
        <v>93</v>
      </c>
      <c r="H3959" s="441" t="s">
        <v>1103</v>
      </c>
      <c r="I3959" s="441" t="s">
        <v>1131</v>
      </c>
      <c r="J3959" s="441" t="s">
        <v>112</v>
      </c>
      <c r="K3959" s="1111" t="s">
        <v>1110</v>
      </c>
      <c r="L3959" s="441" t="s">
        <v>1120</v>
      </c>
      <c r="M3959" s="441" t="str">
        <f t="shared" si="239"/>
        <v>&lt;INSERT CONNECTION POINT NAME&gt;</v>
      </c>
      <c r="N3959" s="1111" t="s">
        <v>1111</v>
      </c>
      <c r="O3959" s="1112">
        <v>0</v>
      </c>
      <c r="P3959" s="1111"/>
      <c r="Q3959" s="2890"/>
      <c r="R3959" s="2093"/>
      <c r="S3959" s="2883"/>
      <c r="T3959" s="2883"/>
      <c r="U3959" s="2883"/>
      <c r="V3959" s="2883"/>
      <c r="W3959" s="2863"/>
      <c r="X3959" s="2863"/>
      <c r="Y3959" s="2863"/>
      <c r="Z3959" s="2863"/>
      <c r="AA3959" s="2864"/>
      <c r="AB3959" s="1125"/>
      <c r="AC3959" s="1151"/>
      <c r="AD3959" s="1152"/>
      <c r="AE3959" s="1153"/>
      <c r="AF3959" s="1153"/>
      <c r="AG3959" s="1153"/>
      <c r="AH3959" s="124"/>
      <c r="AI3959" s="124"/>
      <c r="AJ3959" s="124"/>
      <c r="AK3959" s="124"/>
      <c r="AL3959" s="1153"/>
      <c r="AM3959" s="124"/>
      <c r="AN3959" s="124"/>
      <c r="AO3959" s="1153"/>
      <c r="AP3959" s="1161"/>
      <c r="AQ3959" s="1153"/>
      <c r="AR3959" s="1154"/>
      <c r="AS3959" s="1154"/>
      <c r="AT3959" s="1154"/>
      <c r="AU3959" s="1154"/>
      <c r="AV3959" s="1154"/>
      <c r="AW3959" s="1154"/>
      <c r="AX3959" s="1154"/>
      <c r="AY3959" s="1154"/>
      <c r="AZ3959" s="1154"/>
      <c r="BA3959" s="1154"/>
      <c r="BB3959" s="1154"/>
    </row>
    <row r="3960" spans="2:54" ht="15" customHeight="1">
      <c r="B3960" s="1155"/>
      <c r="C3960" s="3016" t="s">
        <v>1112</v>
      </c>
      <c r="D3960" s="3016"/>
      <c r="E3960" s="1146" t="s">
        <v>1127</v>
      </c>
      <c r="F3960" s="1106"/>
      <c r="G3960" s="441" t="s">
        <v>93</v>
      </c>
      <c r="H3960" s="441" t="s">
        <v>1103</v>
      </c>
      <c r="I3960" s="441" t="s">
        <v>1128</v>
      </c>
      <c r="J3960" s="441" t="s">
        <v>112</v>
      </c>
      <c r="K3960" s="1111" t="s">
        <v>1112</v>
      </c>
      <c r="L3960" s="441" t="s">
        <v>1120</v>
      </c>
      <c r="M3960" s="441" t="str">
        <f t="shared" si="239"/>
        <v>&lt;INSERT CONNECTION POINT NAME&gt;</v>
      </c>
      <c r="N3960" s="1111" t="s">
        <v>1113</v>
      </c>
      <c r="O3960" s="1111" t="s">
        <v>1113</v>
      </c>
      <c r="P3960" s="1111"/>
      <c r="Q3960" s="2891"/>
      <c r="R3960" s="2866"/>
      <c r="S3960" s="2866"/>
      <c r="T3960" s="2866"/>
      <c r="U3960" s="2866"/>
      <c r="V3960" s="2866"/>
      <c r="W3960" s="2866"/>
      <c r="X3960" s="2866"/>
      <c r="Y3960" s="2866"/>
      <c r="Z3960" s="2866"/>
      <c r="AA3960" s="2099"/>
      <c r="AB3960" s="1125"/>
      <c r="AC3960" s="1151"/>
      <c r="AD3960" s="1152"/>
      <c r="AE3960" s="1153"/>
      <c r="AF3960" s="1153"/>
      <c r="AG3960" s="1153"/>
      <c r="AH3960" s="124"/>
      <c r="AI3960" s="124"/>
      <c r="AJ3960" s="124"/>
      <c r="AK3960" s="124"/>
      <c r="AL3960" s="1153"/>
      <c r="AM3960" s="124"/>
      <c r="AN3960" s="124"/>
      <c r="AO3960" s="1153"/>
      <c r="AP3960" s="1153"/>
      <c r="AQ3960" s="1153"/>
      <c r="AR3960" s="1154"/>
      <c r="AS3960" s="1154"/>
      <c r="AT3960" s="1154"/>
      <c r="AU3960" s="1154"/>
      <c r="AV3960" s="1154"/>
      <c r="AW3960" s="1154"/>
      <c r="AX3960" s="1154"/>
      <c r="AY3960" s="1154"/>
      <c r="AZ3960" s="1154"/>
      <c r="BA3960" s="1154"/>
      <c r="BB3960" s="1154"/>
    </row>
    <row r="3961" spans="2:54" ht="15" customHeight="1">
      <c r="B3961" s="1155"/>
      <c r="C3961" s="3017"/>
      <c r="D3961" s="3017"/>
      <c r="E3961" s="1146" t="s">
        <v>1130</v>
      </c>
      <c r="F3961" s="1106"/>
      <c r="G3961" s="441" t="s">
        <v>93</v>
      </c>
      <c r="H3961" s="441" t="s">
        <v>1103</v>
      </c>
      <c r="I3961" s="441" t="s">
        <v>1131</v>
      </c>
      <c r="J3961" s="441" t="s">
        <v>112</v>
      </c>
      <c r="K3961" s="1111" t="s">
        <v>1112</v>
      </c>
      <c r="L3961" s="441" t="s">
        <v>1120</v>
      </c>
      <c r="M3961" s="441" t="str">
        <f t="shared" si="239"/>
        <v>&lt;INSERT CONNECTION POINT NAME&gt;</v>
      </c>
      <c r="N3961" s="1111" t="s">
        <v>1113</v>
      </c>
      <c r="O3961" s="1111" t="s">
        <v>1113</v>
      </c>
      <c r="P3961" s="1111"/>
      <c r="Q3961" s="2891"/>
      <c r="R3961" s="2866"/>
      <c r="S3961" s="2866"/>
      <c r="T3961" s="2866"/>
      <c r="U3961" s="2866"/>
      <c r="V3961" s="2866"/>
      <c r="W3961" s="2866"/>
      <c r="X3961" s="2866"/>
      <c r="Y3961" s="2866"/>
      <c r="Z3961" s="2866"/>
      <c r="AA3961" s="2099"/>
      <c r="AB3961" s="1125"/>
      <c r="AC3961" s="1151"/>
      <c r="AD3961" s="1152"/>
      <c r="AE3961" s="1153"/>
      <c r="AF3961" s="1153"/>
      <c r="AG3961" s="1153"/>
      <c r="AH3961" s="124"/>
      <c r="AI3961" s="124"/>
      <c r="AJ3961" s="124"/>
      <c r="AK3961" s="124"/>
      <c r="AL3961" s="1153"/>
      <c r="AM3961" s="124"/>
      <c r="AN3961" s="124"/>
      <c r="AO3961" s="1153"/>
      <c r="AP3961" s="1153"/>
      <c r="AQ3961" s="1153"/>
      <c r="AR3961" s="1154"/>
      <c r="AS3961" s="1154"/>
      <c r="AT3961" s="1154"/>
      <c r="AU3961" s="1154"/>
      <c r="AV3961" s="1154"/>
      <c r="AW3961" s="1154"/>
      <c r="AX3961" s="1154"/>
      <c r="AY3961" s="1154"/>
      <c r="AZ3961" s="1154"/>
      <c r="BA3961" s="1154"/>
      <c r="BB3961" s="1154"/>
    </row>
    <row r="3962" spans="2:54" ht="15" customHeight="1">
      <c r="B3962" s="1155"/>
      <c r="C3962" s="3016" t="s">
        <v>1134</v>
      </c>
      <c r="D3962" s="3016" t="s">
        <v>833</v>
      </c>
      <c r="E3962" s="1146" t="s">
        <v>1127</v>
      </c>
      <c r="F3962" s="1106"/>
      <c r="G3962" s="441" t="s">
        <v>93</v>
      </c>
      <c r="H3962" s="441" t="s">
        <v>1103</v>
      </c>
      <c r="I3962" s="441" t="s">
        <v>1128</v>
      </c>
      <c r="J3962" s="441" t="s">
        <v>112</v>
      </c>
      <c r="K3962" s="1111" t="s">
        <v>1134</v>
      </c>
      <c r="L3962" s="441" t="s">
        <v>1120</v>
      </c>
      <c r="M3962" s="441" t="str">
        <f t="shared" si="239"/>
        <v>&lt;INSERT CONNECTION POINT NAME&gt;</v>
      </c>
      <c r="N3962" s="1111" t="s">
        <v>1115</v>
      </c>
      <c r="O3962" s="1111" t="s">
        <v>833</v>
      </c>
      <c r="P3962" s="1111"/>
      <c r="Q3962" s="2892"/>
      <c r="R3962" s="2096"/>
      <c r="S3962" s="2870"/>
      <c r="T3962" s="2870"/>
      <c r="U3962" s="2870"/>
      <c r="V3962" s="2870"/>
      <c r="W3962" s="2870"/>
      <c r="X3962" s="2870"/>
      <c r="Y3962" s="2870"/>
      <c r="Z3962" s="2870"/>
      <c r="AA3962" s="2871"/>
      <c r="AB3962" s="1125"/>
      <c r="AC3962" s="1151"/>
      <c r="AD3962" s="1152"/>
      <c r="AE3962" s="1153"/>
      <c r="AF3962" s="1153"/>
      <c r="AG3962" s="1153"/>
      <c r="AH3962" s="124"/>
      <c r="AI3962" s="124"/>
      <c r="AJ3962" s="124"/>
      <c r="AK3962" s="124"/>
      <c r="AL3962" s="1153"/>
      <c r="AM3962" s="124"/>
      <c r="AN3962" s="124"/>
      <c r="AO3962" s="1153"/>
      <c r="AP3962" s="1153"/>
      <c r="AQ3962" s="1153"/>
      <c r="AR3962" s="1154"/>
      <c r="AS3962" s="1154"/>
      <c r="AT3962" s="1154"/>
      <c r="AU3962" s="1154"/>
      <c r="AV3962" s="1154"/>
      <c r="AW3962" s="1154"/>
      <c r="AX3962" s="1154"/>
      <c r="AY3962" s="1154"/>
      <c r="AZ3962" s="1154"/>
      <c r="BA3962" s="1154"/>
      <c r="BB3962" s="1154"/>
    </row>
    <row r="3963" spans="2:54" ht="15" customHeight="1">
      <c r="B3963" s="1155"/>
      <c r="C3963" s="3017"/>
      <c r="D3963" s="3017"/>
      <c r="E3963" s="1146" t="s">
        <v>1130</v>
      </c>
      <c r="F3963" s="1106"/>
      <c r="G3963" s="441" t="s">
        <v>93</v>
      </c>
      <c r="H3963" s="441" t="s">
        <v>1103</v>
      </c>
      <c r="I3963" s="441" t="s">
        <v>1131</v>
      </c>
      <c r="J3963" s="441" t="s">
        <v>112</v>
      </c>
      <c r="K3963" s="1111" t="s">
        <v>1134</v>
      </c>
      <c r="L3963" s="441" t="s">
        <v>1120</v>
      </c>
      <c r="M3963" s="441" t="str">
        <f t="shared" si="239"/>
        <v>&lt;INSERT CONNECTION POINT NAME&gt;</v>
      </c>
      <c r="N3963" s="1111" t="s">
        <v>1115</v>
      </c>
      <c r="O3963" s="1111" t="s">
        <v>833</v>
      </c>
      <c r="P3963" s="1111"/>
      <c r="Q3963" s="2892"/>
      <c r="R3963" s="2096"/>
      <c r="S3963" s="2870"/>
      <c r="T3963" s="2870"/>
      <c r="U3963" s="2870"/>
      <c r="V3963" s="2870"/>
      <c r="W3963" s="2870"/>
      <c r="X3963" s="2870"/>
      <c r="Y3963" s="2870"/>
      <c r="Z3963" s="2870"/>
      <c r="AA3963" s="2871"/>
      <c r="AB3963" s="1125"/>
      <c r="AC3963" s="1151"/>
      <c r="AD3963" s="1152"/>
      <c r="AE3963" s="1153"/>
      <c r="AF3963" s="1153"/>
      <c r="AG3963" s="1153"/>
      <c r="AH3963" s="124"/>
      <c r="AI3963" s="124"/>
      <c r="AJ3963" s="124"/>
      <c r="AK3963" s="124"/>
      <c r="AL3963" s="1153"/>
      <c r="AM3963" s="124"/>
      <c r="AN3963" s="124"/>
      <c r="AO3963" s="1153"/>
      <c r="AP3963" s="1153"/>
      <c r="AQ3963" s="1153"/>
      <c r="AR3963" s="1154"/>
      <c r="AS3963" s="1154"/>
      <c r="AT3963" s="1154"/>
      <c r="AU3963" s="1154"/>
      <c r="AV3963" s="1154"/>
      <c r="AW3963" s="1154"/>
      <c r="AX3963" s="1154"/>
      <c r="AY3963" s="1154"/>
      <c r="AZ3963" s="1154"/>
      <c r="BA3963" s="1154"/>
      <c r="BB3963" s="1154"/>
    </row>
    <row r="3964" spans="2:54" ht="15" customHeight="1">
      <c r="B3964" s="1155"/>
      <c r="C3964" s="3016" t="s">
        <v>1135</v>
      </c>
      <c r="D3964" s="3016" t="s">
        <v>833</v>
      </c>
      <c r="E3964" s="1146" t="s">
        <v>1127</v>
      </c>
      <c r="F3964" s="1106"/>
      <c r="G3964" s="441" t="s">
        <v>93</v>
      </c>
      <c r="H3964" s="441" t="s">
        <v>1103</v>
      </c>
      <c r="I3964" s="441" t="s">
        <v>1128</v>
      </c>
      <c r="J3964" s="441" t="s">
        <v>112</v>
      </c>
      <c r="K3964" s="1111" t="s">
        <v>1135</v>
      </c>
      <c r="L3964" s="441" t="s">
        <v>1120</v>
      </c>
      <c r="M3964" s="441" t="str">
        <f t="shared" si="239"/>
        <v>&lt;INSERT CONNECTION POINT NAME&gt;</v>
      </c>
      <c r="N3964" s="1111" t="s">
        <v>1106</v>
      </c>
      <c r="O3964" s="1111" t="s">
        <v>833</v>
      </c>
      <c r="P3964" s="1111"/>
      <c r="Q3964" s="2892"/>
      <c r="R3964" s="2096"/>
      <c r="S3964" s="2870"/>
      <c r="T3964" s="2870"/>
      <c r="U3964" s="2870"/>
      <c r="V3964" s="2870"/>
      <c r="W3964" s="2870"/>
      <c r="X3964" s="2870"/>
      <c r="Y3964" s="2870"/>
      <c r="Z3964" s="2870"/>
      <c r="AA3964" s="2871"/>
      <c r="AB3964" s="1125"/>
      <c r="AC3964" s="1151"/>
      <c r="AD3964" s="1152"/>
      <c r="AE3964" s="1153"/>
      <c r="AF3964" s="1153"/>
      <c r="AG3964" s="1153"/>
      <c r="AH3964" s="124"/>
      <c r="AI3964" s="124"/>
      <c r="AJ3964" s="124"/>
      <c r="AK3964" s="124"/>
      <c r="AL3964" s="1153"/>
      <c r="AM3964" s="124"/>
      <c r="AN3964" s="124"/>
      <c r="AO3964" s="1153"/>
      <c r="AP3964" s="1153"/>
      <c r="AQ3964" s="1153"/>
      <c r="AR3964" s="1154"/>
      <c r="AS3964" s="1154"/>
      <c r="AT3964" s="1154"/>
      <c r="AU3964" s="1154"/>
      <c r="AV3964" s="1154"/>
      <c r="AW3964" s="1154"/>
      <c r="AX3964" s="1154"/>
      <c r="AY3964" s="1154"/>
      <c r="AZ3964" s="1154"/>
      <c r="BA3964" s="1154"/>
      <c r="BB3964" s="1154"/>
    </row>
    <row r="3965" spans="2:54" ht="15" customHeight="1">
      <c r="B3965" s="1155"/>
      <c r="C3965" s="3017"/>
      <c r="D3965" s="3017"/>
      <c r="E3965" s="1146" t="s">
        <v>1130</v>
      </c>
      <c r="F3965" s="1106"/>
      <c r="G3965" s="441" t="s">
        <v>93</v>
      </c>
      <c r="H3965" s="441" t="s">
        <v>1103</v>
      </c>
      <c r="I3965" s="441" t="s">
        <v>1131</v>
      </c>
      <c r="J3965" s="441" t="s">
        <v>112</v>
      </c>
      <c r="K3965" s="1111" t="s">
        <v>1135</v>
      </c>
      <c r="L3965" s="441" t="s">
        <v>1120</v>
      </c>
      <c r="M3965" s="441" t="str">
        <f t="shared" si="239"/>
        <v>&lt;INSERT CONNECTION POINT NAME&gt;</v>
      </c>
      <c r="N3965" s="1111" t="s">
        <v>1106</v>
      </c>
      <c r="O3965" s="1111" t="s">
        <v>833</v>
      </c>
      <c r="P3965" s="1111"/>
      <c r="Q3965" s="2892"/>
      <c r="R3965" s="2096"/>
      <c r="S3965" s="2870"/>
      <c r="T3965" s="2870"/>
      <c r="U3965" s="2870"/>
      <c r="V3965" s="2870"/>
      <c r="W3965" s="2870"/>
      <c r="X3965" s="2870"/>
      <c r="Y3965" s="2870"/>
      <c r="Z3965" s="2870"/>
      <c r="AA3965" s="2871"/>
      <c r="AB3965" s="1125"/>
      <c r="AC3965" s="1151"/>
      <c r="AD3965" s="1152"/>
      <c r="AE3965" s="1153"/>
      <c r="AF3965" s="1153"/>
      <c r="AG3965" s="1153"/>
      <c r="AH3965" s="124"/>
      <c r="AI3965" s="124"/>
      <c r="AJ3965" s="124"/>
      <c r="AK3965" s="124"/>
      <c r="AL3965" s="1153"/>
      <c r="AM3965" s="124"/>
      <c r="AN3965" s="124"/>
      <c r="AO3965" s="1153"/>
      <c r="AP3965" s="1153"/>
      <c r="AQ3965" s="1153"/>
      <c r="AR3965" s="1154"/>
      <c r="AS3965" s="1154"/>
      <c r="AT3965" s="1154"/>
      <c r="AU3965" s="1154"/>
      <c r="AV3965" s="1154"/>
      <c r="AW3965" s="1154"/>
      <c r="AX3965" s="1154"/>
      <c r="AY3965" s="1154"/>
      <c r="AZ3965" s="1154"/>
      <c r="BA3965" s="1154"/>
      <c r="BB3965" s="1154"/>
    </row>
    <row r="3966" spans="2:54" ht="15" customHeight="1">
      <c r="B3966" s="1155"/>
      <c r="C3966" s="3016" t="s">
        <v>1135</v>
      </c>
      <c r="D3966" s="3016" t="s">
        <v>842</v>
      </c>
      <c r="E3966" s="1146" t="s">
        <v>1127</v>
      </c>
      <c r="F3966" s="1106"/>
      <c r="G3966" s="441" t="s">
        <v>93</v>
      </c>
      <c r="H3966" s="441" t="s">
        <v>1103</v>
      </c>
      <c r="I3966" s="441" t="s">
        <v>1128</v>
      </c>
      <c r="J3966" s="441" t="s">
        <v>112</v>
      </c>
      <c r="K3966" s="1111" t="s">
        <v>1135</v>
      </c>
      <c r="L3966" s="441" t="s">
        <v>1120</v>
      </c>
      <c r="M3966" s="441" t="str">
        <f t="shared" si="239"/>
        <v>&lt;INSERT CONNECTION POINT NAME&gt;</v>
      </c>
      <c r="N3966" s="1111" t="s">
        <v>1106</v>
      </c>
      <c r="O3966" s="1111" t="s">
        <v>842</v>
      </c>
      <c r="P3966" s="1111"/>
      <c r="Q3966" s="2892"/>
      <c r="R3966" s="2096"/>
      <c r="S3966" s="2870"/>
      <c r="T3966" s="2870"/>
      <c r="U3966" s="2870"/>
      <c r="V3966" s="2870"/>
      <c r="W3966" s="2870"/>
      <c r="X3966" s="2870"/>
      <c r="Y3966" s="2870"/>
      <c r="Z3966" s="2870"/>
      <c r="AA3966" s="2871"/>
      <c r="AB3966" s="1125"/>
      <c r="AC3966" s="1151"/>
      <c r="AD3966" s="1152"/>
      <c r="AE3966" s="1153"/>
      <c r="AF3966" s="1153"/>
      <c r="AG3966" s="1153"/>
      <c r="AH3966" s="124"/>
      <c r="AI3966" s="124"/>
      <c r="AJ3966" s="124"/>
      <c r="AK3966" s="124"/>
      <c r="AL3966" s="1153"/>
      <c r="AM3966" s="124"/>
      <c r="AN3966" s="124"/>
      <c r="AO3966" s="1153"/>
      <c r="AP3966" s="1153"/>
      <c r="AQ3966" s="1153"/>
      <c r="AR3966" s="1154"/>
      <c r="AS3966" s="1154"/>
      <c r="AT3966" s="1154"/>
      <c r="AU3966" s="1154"/>
      <c r="AV3966" s="1154"/>
      <c r="AW3966" s="1154"/>
      <c r="AX3966" s="1154"/>
      <c r="AY3966" s="1154"/>
      <c r="AZ3966" s="1154"/>
      <c r="BA3966" s="1154"/>
      <c r="BB3966" s="1154"/>
    </row>
    <row r="3967" spans="2:54" ht="15" customHeight="1">
      <c r="B3967" s="1155"/>
      <c r="C3967" s="3017"/>
      <c r="D3967" s="3017"/>
      <c r="E3967" s="1146" t="s">
        <v>1130</v>
      </c>
      <c r="F3967" s="1106"/>
      <c r="G3967" s="441" t="s">
        <v>93</v>
      </c>
      <c r="H3967" s="441" t="s">
        <v>1103</v>
      </c>
      <c r="I3967" s="441" t="s">
        <v>1131</v>
      </c>
      <c r="J3967" s="441" t="s">
        <v>112</v>
      </c>
      <c r="K3967" s="1111" t="s">
        <v>1135</v>
      </c>
      <c r="L3967" s="441" t="s">
        <v>1120</v>
      </c>
      <c r="M3967" s="441" t="str">
        <f t="shared" si="239"/>
        <v>&lt;INSERT CONNECTION POINT NAME&gt;</v>
      </c>
      <c r="N3967" s="1111" t="s">
        <v>1106</v>
      </c>
      <c r="O3967" s="1111" t="s">
        <v>842</v>
      </c>
      <c r="P3967" s="1111"/>
      <c r="Q3967" s="2892"/>
      <c r="R3967" s="2096"/>
      <c r="S3967" s="2870"/>
      <c r="T3967" s="2870"/>
      <c r="U3967" s="2870"/>
      <c r="V3967" s="2870"/>
      <c r="W3967" s="2870"/>
      <c r="X3967" s="2870"/>
      <c r="Y3967" s="2870"/>
      <c r="Z3967" s="2870"/>
      <c r="AA3967" s="2871"/>
      <c r="AB3967" s="1125"/>
      <c r="AC3967" s="1151"/>
      <c r="AD3967" s="1152"/>
      <c r="AE3967" s="1153"/>
      <c r="AF3967" s="1153"/>
      <c r="AG3967" s="1153"/>
      <c r="AH3967" s="124"/>
      <c r="AI3967" s="124"/>
      <c r="AJ3967" s="124"/>
      <c r="AK3967" s="124"/>
      <c r="AL3967" s="1153"/>
      <c r="AM3967" s="124"/>
      <c r="AN3967" s="124"/>
      <c r="AO3967" s="1153"/>
      <c r="AP3967" s="1153"/>
      <c r="AQ3967" s="1153"/>
      <c r="AR3967" s="1154"/>
      <c r="AS3967" s="1154"/>
      <c r="AT3967" s="1154"/>
      <c r="AU3967" s="1154"/>
      <c r="AV3967" s="1154"/>
      <c r="AW3967" s="1154"/>
      <c r="AX3967" s="1154"/>
      <c r="AY3967" s="1154"/>
      <c r="AZ3967" s="1154"/>
      <c r="BA3967" s="1154"/>
      <c r="BB3967" s="1154"/>
    </row>
    <row r="3968" spans="2:54" ht="15" customHeight="1">
      <c r="B3968" s="1155"/>
      <c r="C3968" s="3016" t="s">
        <v>1136</v>
      </c>
      <c r="D3968" s="3016" t="s">
        <v>833</v>
      </c>
      <c r="E3968" s="1146" t="s">
        <v>1127</v>
      </c>
      <c r="F3968" s="1106"/>
      <c r="G3968" s="441" t="s">
        <v>93</v>
      </c>
      <c r="H3968" s="441" t="s">
        <v>1103</v>
      </c>
      <c r="I3968" s="441" t="s">
        <v>1128</v>
      </c>
      <c r="J3968" s="441" t="s">
        <v>112</v>
      </c>
      <c r="K3968" s="1111" t="s">
        <v>1136</v>
      </c>
      <c r="L3968" s="441" t="s">
        <v>1120</v>
      </c>
      <c r="M3968" s="441" t="str">
        <f t="shared" si="239"/>
        <v>&lt;INSERT CONNECTION POINT NAME&gt;</v>
      </c>
      <c r="N3968" s="1111" t="s">
        <v>1106</v>
      </c>
      <c r="O3968" s="1111" t="s">
        <v>833</v>
      </c>
      <c r="P3968" s="1111"/>
      <c r="Q3968" s="2892"/>
      <c r="R3968" s="2096"/>
      <c r="S3968" s="2870"/>
      <c r="T3968" s="2870"/>
      <c r="U3968" s="2870"/>
      <c r="V3968" s="2870"/>
      <c r="W3968" s="2870"/>
      <c r="X3968" s="2870"/>
      <c r="Y3968" s="2870"/>
      <c r="Z3968" s="2870"/>
      <c r="AA3968" s="2871"/>
      <c r="AB3968" s="1125"/>
      <c r="AC3968" s="1151"/>
      <c r="AD3968" s="1152"/>
      <c r="AE3968" s="1153"/>
      <c r="AF3968" s="1153"/>
      <c r="AG3968" s="1153"/>
      <c r="AH3968" s="124"/>
      <c r="AI3968" s="124"/>
      <c r="AJ3968" s="124"/>
      <c r="AK3968" s="124"/>
      <c r="AL3968" s="1153"/>
      <c r="AM3968" s="124"/>
      <c r="AN3968" s="124"/>
      <c r="AO3968" s="1153"/>
      <c r="AP3968" s="1153"/>
      <c r="AQ3968" s="1153"/>
      <c r="AR3968" s="1154"/>
      <c r="AS3968" s="1154"/>
      <c r="AT3968" s="1154"/>
      <c r="AU3968" s="1154"/>
      <c r="AV3968" s="1154"/>
      <c r="AW3968" s="1154"/>
      <c r="AX3968" s="1154"/>
      <c r="AY3968" s="1154"/>
      <c r="AZ3968" s="1154"/>
      <c r="BA3968" s="1154"/>
      <c r="BB3968" s="1154"/>
    </row>
    <row r="3969" spans="2:54" ht="15" customHeight="1">
      <c r="B3969" s="1155"/>
      <c r="C3969" s="3017"/>
      <c r="D3969" s="3017"/>
      <c r="E3969" s="1146" t="s">
        <v>1130</v>
      </c>
      <c r="F3969" s="1106"/>
      <c r="G3969" s="441" t="s">
        <v>93</v>
      </c>
      <c r="H3969" s="441" t="s">
        <v>1103</v>
      </c>
      <c r="I3969" s="441" t="s">
        <v>1131</v>
      </c>
      <c r="J3969" s="441" t="s">
        <v>112</v>
      </c>
      <c r="K3969" s="1111" t="s">
        <v>1136</v>
      </c>
      <c r="L3969" s="441" t="s">
        <v>1120</v>
      </c>
      <c r="M3969" s="441" t="str">
        <f t="shared" si="239"/>
        <v>&lt;INSERT CONNECTION POINT NAME&gt;</v>
      </c>
      <c r="N3969" s="1111" t="s">
        <v>1106</v>
      </c>
      <c r="O3969" s="1111" t="s">
        <v>833</v>
      </c>
      <c r="P3969" s="1111"/>
      <c r="Q3969" s="2100"/>
      <c r="R3969" s="2101"/>
      <c r="S3969" s="2102"/>
      <c r="T3969" s="2102"/>
      <c r="U3969" s="2102"/>
      <c r="V3969" s="2102"/>
      <c r="W3969" s="2102"/>
      <c r="X3969" s="2102"/>
      <c r="Y3969" s="2102"/>
      <c r="Z3969" s="2102"/>
      <c r="AA3969" s="2103"/>
      <c r="AB3969" s="1125"/>
      <c r="AC3969" s="1151"/>
      <c r="AD3969" s="1152"/>
      <c r="AE3969" s="1153"/>
      <c r="AF3969" s="1153"/>
      <c r="AG3969" s="1153"/>
      <c r="AH3969" s="124"/>
      <c r="AI3969" s="124"/>
      <c r="AJ3969" s="124"/>
      <c r="AK3969" s="124"/>
      <c r="AL3969" s="1153"/>
      <c r="AM3969" s="124"/>
      <c r="AN3969" s="124"/>
      <c r="AO3969" s="1153"/>
      <c r="AP3969" s="1153"/>
      <c r="AQ3969" s="1153"/>
      <c r="AR3969" s="1154"/>
      <c r="AS3969" s="1154"/>
      <c r="AT3969" s="1154"/>
      <c r="AU3969" s="1154"/>
      <c r="AV3969" s="1154"/>
      <c r="AW3969" s="1154"/>
      <c r="AX3969" s="1154"/>
      <c r="AY3969" s="1154"/>
      <c r="AZ3969" s="1154"/>
      <c r="BA3969" s="1154"/>
      <c r="BB3969" s="1154"/>
    </row>
    <row r="3970" spans="2:54" ht="15" customHeight="1">
      <c r="B3970" s="1155"/>
      <c r="C3970" s="3016" t="s">
        <v>1136</v>
      </c>
      <c r="D3970" s="3016" t="s">
        <v>842</v>
      </c>
      <c r="E3970" s="1146" t="s">
        <v>1127</v>
      </c>
      <c r="F3970" s="1106"/>
      <c r="G3970" s="441" t="s">
        <v>93</v>
      </c>
      <c r="H3970" s="441" t="s">
        <v>1103</v>
      </c>
      <c r="I3970" s="441" t="s">
        <v>1128</v>
      </c>
      <c r="J3970" s="441" t="s">
        <v>112</v>
      </c>
      <c r="K3970" s="1111" t="s">
        <v>1136</v>
      </c>
      <c r="L3970" s="441" t="s">
        <v>1120</v>
      </c>
      <c r="M3970" s="441" t="str">
        <f t="shared" si="239"/>
        <v>&lt;INSERT CONNECTION POINT NAME&gt;</v>
      </c>
      <c r="N3970" s="1111" t="s">
        <v>1106</v>
      </c>
      <c r="O3970" s="1111" t="s">
        <v>842</v>
      </c>
      <c r="P3970" s="1111"/>
      <c r="Q3970" s="2100"/>
      <c r="R3970" s="2101"/>
      <c r="S3970" s="2102"/>
      <c r="T3970" s="2102"/>
      <c r="U3970" s="2102"/>
      <c r="V3970" s="2102"/>
      <c r="W3970" s="2102"/>
      <c r="X3970" s="2102"/>
      <c r="Y3970" s="2102"/>
      <c r="Z3970" s="2102"/>
      <c r="AA3970" s="2103"/>
      <c r="AB3970" s="1125"/>
      <c r="AC3970" s="1151"/>
      <c r="AD3970" s="1152"/>
      <c r="AE3970" s="1153"/>
      <c r="AF3970" s="1153"/>
      <c r="AG3970" s="1153"/>
      <c r="AH3970" s="124"/>
      <c r="AI3970" s="124"/>
      <c r="AJ3970" s="124"/>
      <c r="AK3970" s="124"/>
      <c r="AL3970" s="1153"/>
      <c r="AM3970" s="124"/>
      <c r="AN3970" s="124"/>
      <c r="AO3970" s="1153"/>
      <c r="AP3970" s="1153"/>
      <c r="AQ3970" s="1153"/>
      <c r="AR3970" s="1154"/>
      <c r="AS3970" s="1154"/>
      <c r="AT3970" s="1154"/>
      <c r="AU3970" s="1154"/>
      <c r="AV3970" s="1154"/>
      <c r="AW3970" s="1154"/>
      <c r="AX3970" s="1154"/>
      <c r="AY3970" s="1154"/>
      <c r="AZ3970" s="1154"/>
      <c r="BA3970" s="1154"/>
      <c r="BB3970" s="1154"/>
    </row>
    <row r="3971" spans="2:54" ht="15" customHeight="1" thickBot="1">
      <c r="B3971" s="2872"/>
      <c r="C3971" s="3018"/>
      <c r="D3971" s="3018"/>
      <c r="E3971" s="2873" t="s">
        <v>1130</v>
      </c>
      <c r="F3971" s="1106"/>
      <c r="G3971" s="441" t="s">
        <v>93</v>
      </c>
      <c r="H3971" s="441" t="s">
        <v>1103</v>
      </c>
      <c r="I3971" s="441" t="s">
        <v>1131</v>
      </c>
      <c r="J3971" s="441" t="s">
        <v>112</v>
      </c>
      <c r="K3971" s="1111" t="s">
        <v>1136</v>
      </c>
      <c r="L3971" s="441" t="s">
        <v>1120</v>
      </c>
      <c r="M3971" s="441" t="str">
        <f t="shared" si="239"/>
        <v>&lt;INSERT CONNECTION POINT NAME&gt;</v>
      </c>
      <c r="N3971" s="1111" t="s">
        <v>1106</v>
      </c>
      <c r="O3971" s="1111" t="s">
        <v>842</v>
      </c>
      <c r="P3971" s="1111"/>
      <c r="Q3971" s="2893"/>
      <c r="R3971" s="2894"/>
      <c r="S3971" s="2877"/>
      <c r="T3971" s="2877"/>
      <c r="U3971" s="2877"/>
      <c r="V3971" s="2877"/>
      <c r="W3971" s="2877"/>
      <c r="X3971" s="2877"/>
      <c r="Y3971" s="2877"/>
      <c r="Z3971" s="2877"/>
      <c r="AA3971" s="2878"/>
      <c r="AB3971" s="1162"/>
      <c r="AC3971" s="1151"/>
      <c r="AD3971" s="1152"/>
      <c r="AE3971" s="1153"/>
      <c r="AF3971" s="1153"/>
      <c r="AG3971" s="1153"/>
      <c r="AH3971" s="124"/>
      <c r="AI3971" s="124"/>
      <c r="AJ3971" s="124"/>
      <c r="AK3971" s="124"/>
      <c r="AL3971" s="1153"/>
      <c r="AM3971" s="124"/>
      <c r="AN3971" s="124"/>
      <c r="AO3971" s="1153"/>
      <c r="AP3971" s="1153"/>
      <c r="AQ3971" s="1153"/>
      <c r="AR3971" s="1154"/>
      <c r="AS3971" s="1154"/>
      <c r="AT3971" s="1154"/>
      <c r="AU3971" s="1154"/>
      <c r="AV3971" s="1154"/>
      <c r="AW3971" s="1154"/>
      <c r="AX3971" s="1154"/>
      <c r="AY3971" s="1154"/>
      <c r="AZ3971" s="1154"/>
      <c r="BA3971" s="1154"/>
      <c r="BB3971" s="1154"/>
    </row>
    <row r="3972" spans="2:54" ht="15" customHeight="1">
      <c r="B3972" s="1145" t="s">
        <v>1125</v>
      </c>
      <c r="C3972" s="3019" t="s">
        <v>1126</v>
      </c>
      <c r="D3972" s="3019" t="s">
        <v>842</v>
      </c>
      <c r="E3972" s="1146" t="s">
        <v>1127</v>
      </c>
      <c r="F3972" s="1106"/>
      <c r="G3972" s="441" t="s">
        <v>93</v>
      </c>
      <c r="H3972" s="441" t="s">
        <v>1103</v>
      </c>
      <c r="I3972" s="441" t="s">
        <v>1128</v>
      </c>
      <c r="J3972" s="441" t="s">
        <v>112</v>
      </c>
      <c r="K3972" s="441" t="s">
        <v>1126</v>
      </c>
      <c r="L3972" s="441" t="s">
        <v>1120</v>
      </c>
      <c r="M3972" s="441" t="str">
        <f t="shared" ref="M3972" si="242">B3972</f>
        <v>&lt;INSERT CONNECTION POINT NAME&gt;</v>
      </c>
      <c r="N3972" s="441" t="s">
        <v>1129</v>
      </c>
      <c r="O3972" s="441" t="s">
        <v>842</v>
      </c>
      <c r="P3972" s="1111"/>
      <c r="Q3972" s="1147"/>
      <c r="R3972" s="1148"/>
      <c r="S3972" s="1149"/>
      <c r="T3972" s="1149"/>
      <c r="U3972" s="1149"/>
      <c r="V3972" s="1149"/>
      <c r="W3972" s="1149"/>
      <c r="X3972" s="1149"/>
      <c r="Y3972" s="1149"/>
      <c r="Z3972" s="1149"/>
      <c r="AA3972" s="1150"/>
      <c r="AB3972" s="1125"/>
      <c r="AC3972" s="1151"/>
      <c r="AD3972" s="1152"/>
      <c r="AE3972" s="1153"/>
      <c r="AF3972" s="1153"/>
      <c r="AG3972" s="1153"/>
      <c r="AH3972" s="124"/>
      <c r="AI3972" s="124"/>
      <c r="AJ3972" s="124"/>
      <c r="AK3972" s="124"/>
      <c r="AL3972" s="124"/>
      <c r="AM3972" s="124"/>
      <c r="AN3972" s="124"/>
      <c r="AO3972" s="124"/>
      <c r="AP3972" s="124"/>
      <c r="AQ3972" s="1153"/>
      <c r="AR3972" s="1154"/>
      <c r="AS3972" s="1154"/>
      <c r="AT3972" s="1154"/>
      <c r="AU3972" s="1154"/>
      <c r="AV3972" s="1154"/>
      <c r="AW3972" s="1154"/>
      <c r="AX3972" s="1154"/>
      <c r="AY3972" s="1154"/>
      <c r="AZ3972" s="1154"/>
      <c r="BA3972" s="1154"/>
      <c r="BB3972" s="1154"/>
    </row>
    <row r="3973" spans="2:54" ht="15" customHeight="1">
      <c r="B3973" s="1155"/>
      <c r="C3973" s="3017"/>
      <c r="D3973" s="3017"/>
      <c r="E3973" s="1146" t="s">
        <v>1130</v>
      </c>
      <c r="F3973" s="1106"/>
      <c r="G3973" s="441" t="s">
        <v>93</v>
      </c>
      <c r="H3973" s="441" t="s">
        <v>1103</v>
      </c>
      <c r="I3973" s="441" t="s">
        <v>1131</v>
      </c>
      <c r="J3973" s="441" t="s">
        <v>112</v>
      </c>
      <c r="K3973" s="441" t="s">
        <v>1126</v>
      </c>
      <c r="L3973" s="441" t="s">
        <v>1120</v>
      </c>
      <c r="M3973" s="441" t="str">
        <f t="shared" si="239"/>
        <v>&lt;INSERT CONNECTION POINT NAME&gt;</v>
      </c>
      <c r="N3973" s="441" t="s">
        <v>1129</v>
      </c>
      <c r="O3973" s="441" t="s">
        <v>842</v>
      </c>
      <c r="P3973" s="1111"/>
      <c r="Q3973" s="1156"/>
      <c r="R3973" s="1157"/>
      <c r="S3973" s="1158"/>
      <c r="T3973" s="1158"/>
      <c r="U3973" s="1158"/>
      <c r="V3973" s="1158"/>
      <c r="W3973" s="1158"/>
      <c r="X3973" s="1158"/>
      <c r="Y3973" s="1158"/>
      <c r="Z3973" s="1158"/>
      <c r="AA3973" s="1159"/>
      <c r="AB3973" s="1125"/>
      <c r="AC3973" s="1151"/>
      <c r="AD3973" s="1152"/>
      <c r="AE3973" s="1153"/>
      <c r="AF3973" s="1153"/>
      <c r="AG3973" s="1153"/>
      <c r="AH3973" s="124"/>
      <c r="AI3973" s="124"/>
      <c r="AJ3973" s="124"/>
      <c r="AK3973" s="124"/>
      <c r="AL3973" s="124"/>
      <c r="AM3973" s="124"/>
      <c r="AN3973" s="124"/>
      <c r="AO3973" s="124"/>
      <c r="AP3973" s="124"/>
      <c r="AQ3973" s="1153"/>
      <c r="AR3973" s="1154"/>
      <c r="AS3973" s="1154"/>
      <c r="AT3973" s="1154"/>
      <c r="AU3973" s="1154"/>
      <c r="AV3973" s="1154"/>
      <c r="AW3973" s="1154"/>
      <c r="AX3973" s="1154"/>
      <c r="AY3973" s="1154"/>
      <c r="AZ3973" s="1154"/>
      <c r="BA3973" s="1154"/>
      <c r="BB3973" s="1154"/>
    </row>
    <row r="3974" spans="2:54" ht="15" customHeight="1">
      <c r="B3974" s="1155"/>
      <c r="C3974" s="3016" t="s">
        <v>1132</v>
      </c>
      <c r="D3974" s="3016" t="s">
        <v>833</v>
      </c>
      <c r="E3974" s="1146" t="s">
        <v>1127</v>
      </c>
      <c r="F3974" s="1106"/>
      <c r="G3974" s="441" t="s">
        <v>93</v>
      </c>
      <c r="H3974" s="441" t="s">
        <v>1103</v>
      </c>
      <c r="I3974" s="441" t="s">
        <v>1128</v>
      </c>
      <c r="J3974" s="441" t="s">
        <v>112</v>
      </c>
      <c r="K3974" s="1111" t="s">
        <v>1132</v>
      </c>
      <c r="L3974" s="441" t="s">
        <v>1120</v>
      </c>
      <c r="M3974" s="441" t="str">
        <f t="shared" si="239"/>
        <v>&lt;INSERT CONNECTION POINT NAME&gt;</v>
      </c>
      <c r="N3974" s="1111" t="s">
        <v>1106</v>
      </c>
      <c r="O3974" s="1111" t="s">
        <v>833</v>
      </c>
      <c r="P3974" s="1111"/>
      <c r="Q3974" s="2850"/>
      <c r="R3974" s="2097"/>
      <c r="S3974" s="2851"/>
      <c r="T3974" s="2851"/>
      <c r="U3974" s="2851"/>
      <c r="V3974" s="2851"/>
      <c r="W3974" s="2852"/>
      <c r="X3974" s="2852"/>
      <c r="Y3974" s="2852"/>
      <c r="Z3974" s="2852"/>
      <c r="AA3974" s="2853"/>
      <c r="AB3974" s="1125"/>
      <c r="AC3974" s="1151"/>
      <c r="AD3974" s="1152"/>
      <c r="AE3974" s="1153"/>
      <c r="AF3974" s="1153"/>
      <c r="AG3974" s="1153"/>
      <c r="AH3974" s="124"/>
      <c r="AI3974" s="124"/>
      <c r="AJ3974" s="124"/>
      <c r="AK3974" s="124"/>
      <c r="AL3974" s="1153"/>
      <c r="AM3974" s="124"/>
      <c r="AN3974" s="124"/>
      <c r="AO3974" s="1153"/>
      <c r="AP3974" s="1153"/>
      <c r="AQ3974" s="1153"/>
      <c r="AR3974" s="1154"/>
      <c r="AS3974" s="1154"/>
      <c r="AT3974" s="1154"/>
      <c r="AU3974" s="1160"/>
      <c r="AV3974" s="1154"/>
      <c r="AW3974" s="1154"/>
      <c r="AX3974" s="1154"/>
      <c r="AY3974" s="1154"/>
      <c r="AZ3974" s="1154"/>
      <c r="BA3974" s="1154"/>
      <c r="BB3974" s="1154"/>
    </row>
    <row r="3975" spans="2:54" ht="15" customHeight="1">
      <c r="B3975" s="1155"/>
      <c r="C3975" s="3017"/>
      <c r="D3975" s="3017"/>
      <c r="E3975" s="1146" t="s">
        <v>1130</v>
      </c>
      <c r="F3975" s="1106"/>
      <c r="G3975" s="441" t="s">
        <v>93</v>
      </c>
      <c r="H3975" s="441" t="s">
        <v>1103</v>
      </c>
      <c r="I3975" s="441" t="s">
        <v>1131</v>
      </c>
      <c r="J3975" s="441" t="s">
        <v>112</v>
      </c>
      <c r="K3975" s="1111" t="s">
        <v>1132</v>
      </c>
      <c r="L3975" s="441" t="s">
        <v>1120</v>
      </c>
      <c r="M3975" s="441" t="str">
        <f t="shared" si="239"/>
        <v>&lt;INSERT CONNECTION POINT NAME&gt;</v>
      </c>
      <c r="N3975" s="1111" t="s">
        <v>1106</v>
      </c>
      <c r="O3975" s="1111" t="s">
        <v>833</v>
      </c>
      <c r="P3975" s="1111"/>
      <c r="Q3975" s="2850"/>
      <c r="R3975" s="2097"/>
      <c r="S3975" s="2851"/>
      <c r="T3975" s="2851"/>
      <c r="U3975" s="2851"/>
      <c r="V3975" s="2851"/>
      <c r="W3975" s="2852"/>
      <c r="X3975" s="2852"/>
      <c r="Y3975" s="2852"/>
      <c r="Z3975" s="2852"/>
      <c r="AA3975" s="2853"/>
      <c r="AB3975" s="1125"/>
      <c r="AC3975" s="1151"/>
      <c r="AD3975" s="1152"/>
      <c r="AE3975" s="1153"/>
      <c r="AF3975" s="1153"/>
      <c r="AG3975" s="1153"/>
      <c r="AH3975" s="124"/>
      <c r="AI3975" s="124"/>
      <c r="AJ3975" s="124"/>
      <c r="AK3975" s="124"/>
      <c r="AL3975" s="1153"/>
      <c r="AM3975" s="124"/>
      <c r="AN3975" s="124"/>
      <c r="AO3975" s="1153"/>
      <c r="AP3975" s="1153"/>
      <c r="AQ3975" s="1153"/>
      <c r="AR3975" s="1154"/>
      <c r="AS3975" s="1154"/>
      <c r="AT3975" s="1154"/>
      <c r="AU3975" s="1160"/>
      <c r="AV3975" s="1154"/>
      <c r="AW3975" s="1154"/>
      <c r="AX3975" s="1154"/>
      <c r="AY3975" s="1154"/>
      <c r="AZ3975" s="1154"/>
      <c r="BA3975" s="1154"/>
      <c r="BB3975" s="1154"/>
    </row>
    <row r="3976" spans="2:54" ht="15" customHeight="1">
      <c r="B3976" s="1155"/>
      <c r="C3976" s="3016" t="s">
        <v>1132</v>
      </c>
      <c r="D3976" s="3016" t="s">
        <v>842</v>
      </c>
      <c r="E3976" s="1146" t="s">
        <v>1127</v>
      </c>
      <c r="F3976" s="1106"/>
      <c r="G3976" s="441" t="s">
        <v>93</v>
      </c>
      <c r="H3976" s="441" t="s">
        <v>1103</v>
      </c>
      <c r="I3976" s="441" t="s">
        <v>1128</v>
      </c>
      <c r="J3976" s="441" t="s">
        <v>112</v>
      </c>
      <c r="K3976" s="1111" t="s">
        <v>1132</v>
      </c>
      <c r="L3976" s="441" t="s">
        <v>1120</v>
      </c>
      <c r="M3976" s="441" t="str">
        <f t="shared" si="239"/>
        <v>&lt;INSERT CONNECTION POINT NAME&gt;</v>
      </c>
      <c r="N3976" s="1111" t="s">
        <v>1106</v>
      </c>
      <c r="O3976" s="1112" t="s">
        <v>842</v>
      </c>
      <c r="P3976" s="1111"/>
      <c r="Q3976" s="2850"/>
      <c r="R3976" s="2097"/>
      <c r="S3976" s="2851"/>
      <c r="T3976" s="2851"/>
      <c r="U3976" s="2851"/>
      <c r="V3976" s="2851"/>
      <c r="W3976" s="2852"/>
      <c r="X3976" s="2852"/>
      <c r="Y3976" s="2852"/>
      <c r="Z3976" s="2852"/>
      <c r="AA3976" s="2853"/>
      <c r="AB3976" s="1125"/>
      <c r="AC3976" s="1151"/>
      <c r="AD3976" s="1152"/>
      <c r="AE3976" s="1153"/>
      <c r="AF3976" s="1153"/>
      <c r="AG3976" s="1153"/>
      <c r="AH3976" s="124"/>
      <c r="AI3976" s="124"/>
      <c r="AJ3976" s="124"/>
      <c r="AK3976" s="124"/>
      <c r="AL3976" s="1153"/>
      <c r="AM3976" s="124"/>
      <c r="AN3976" s="124"/>
      <c r="AO3976" s="1153"/>
      <c r="AP3976" s="1161"/>
      <c r="AQ3976" s="1153"/>
      <c r="AR3976" s="1154"/>
      <c r="AS3976" s="1154"/>
      <c r="AT3976" s="1154"/>
      <c r="AU3976" s="1160"/>
      <c r="AV3976" s="1154"/>
      <c r="AW3976" s="1154"/>
      <c r="AX3976" s="1154"/>
      <c r="AY3976" s="1154"/>
      <c r="AZ3976" s="1154"/>
      <c r="BA3976" s="1154"/>
      <c r="BB3976" s="1154"/>
    </row>
    <row r="3977" spans="2:54" ht="15" customHeight="1">
      <c r="B3977" s="1155"/>
      <c r="C3977" s="3017"/>
      <c r="D3977" s="3017"/>
      <c r="E3977" s="1146" t="s">
        <v>1130</v>
      </c>
      <c r="F3977" s="1106"/>
      <c r="G3977" s="441" t="s">
        <v>93</v>
      </c>
      <c r="H3977" s="441" t="s">
        <v>1103</v>
      </c>
      <c r="I3977" s="441" t="s">
        <v>1131</v>
      </c>
      <c r="J3977" s="441" t="s">
        <v>112</v>
      </c>
      <c r="K3977" s="1111" t="s">
        <v>1132</v>
      </c>
      <c r="L3977" s="441" t="s">
        <v>1120</v>
      </c>
      <c r="M3977" s="441" t="str">
        <f t="shared" si="239"/>
        <v>&lt;INSERT CONNECTION POINT NAME&gt;</v>
      </c>
      <c r="N3977" s="1111" t="s">
        <v>1106</v>
      </c>
      <c r="O3977" s="1112" t="s">
        <v>842</v>
      </c>
      <c r="P3977" s="1111"/>
      <c r="Q3977" s="2850"/>
      <c r="R3977" s="2097"/>
      <c r="S3977" s="2851"/>
      <c r="T3977" s="2851"/>
      <c r="U3977" s="2851"/>
      <c r="V3977" s="2851"/>
      <c r="W3977" s="2852"/>
      <c r="X3977" s="2852"/>
      <c r="Y3977" s="2852"/>
      <c r="Z3977" s="2852"/>
      <c r="AA3977" s="2853"/>
      <c r="AB3977" s="1125"/>
      <c r="AC3977" s="1151"/>
      <c r="AD3977" s="1152"/>
      <c r="AE3977" s="1153"/>
      <c r="AF3977" s="1153"/>
      <c r="AG3977" s="1153"/>
      <c r="AH3977" s="124"/>
      <c r="AI3977" s="124"/>
      <c r="AJ3977" s="124"/>
      <c r="AK3977" s="124"/>
      <c r="AL3977" s="1153"/>
      <c r="AM3977" s="124"/>
      <c r="AN3977" s="124"/>
      <c r="AO3977" s="1153"/>
      <c r="AP3977" s="1161"/>
      <c r="AQ3977" s="1153"/>
      <c r="AR3977" s="1154"/>
      <c r="AS3977" s="1154"/>
      <c r="AT3977" s="1154"/>
      <c r="AU3977" s="1160"/>
      <c r="AV3977" s="1154"/>
      <c r="AW3977" s="1154"/>
      <c r="AX3977" s="1154"/>
      <c r="AY3977" s="1154"/>
      <c r="AZ3977" s="1154"/>
      <c r="BA3977" s="1154"/>
      <c r="BB3977" s="1154"/>
    </row>
    <row r="3978" spans="2:54" ht="15" customHeight="1">
      <c r="B3978" s="1155"/>
      <c r="C3978" s="3016" t="s">
        <v>1133</v>
      </c>
      <c r="D3978" s="3016"/>
      <c r="E3978" s="1146" t="s">
        <v>1127</v>
      </c>
      <c r="F3978" s="1106"/>
      <c r="G3978" s="441" t="s">
        <v>93</v>
      </c>
      <c r="H3978" s="441" t="s">
        <v>1103</v>
      </c>
      <c r="I3978" s="441" t="s">
        <v>1128</v>
      </c>
      <c r="J3978" s="441" t="s">
        <v>112</v>
      </c>
      <c r="K3978" s="1111" t="s">
        <v>1133</v>
      </c>
      <c r="L3978" s="441" t="s">
        <v>1120</v>
      </c>
      <c r="M3978" s="441" t="str">
        <f t="shared" si="239"/>
        <v>&lt;INSERT CONNECTION POINT NAME&gt;</v>
      </c>
      <c r="N3978" s="1111" t="s">
        <v>1108</v>
      </c>
      <c r="O3978" s="1111" t="s">
        <v>1109</v>
      </c>
      <c r="P3978" s="1111"/>
      <c r="Q3978" s="2856"/>
      <c r="R3978" s="2098"/>
      <c r="S3978" s="2858"/>
      <c r="T3978" s="2858"/>
      <c r="U3978" s="2858"/>
      <c r="V3978" s="2858"/>
      <c r="W3978" s="2859"/>
      <c r="X3978" s="2859"/>
      <c r="Y3978" s="2859"/>
      <c r="Z3978" s="2859"/>
      <c r="AA3978" s="2860"/>
      <c r="AB3978" s="1125"/>
      <c r="AC3978" s="1151"/>
      <c r="AD3978" s="1152"/>
      <c r="AE3978" s="1153"/>
      <c r="AF3978" s="1153"/>
      <c r="AG3978" s="1153"/>
      <c r="AH3978" s="124"/>
      <c r="AI3978" s="124"/>
      <c r="AJ3978" s="124"/>
      <c r="AK3978" s="124"/>
      <c r="AL3978" s="1153"/>
      <c r="AM3978" s="124"/>
      <c r="AN3978" s="124"/>
      <c r="AO3978" s="1153"/>
      <c r="AP3978" s="1153"/>
      <c r="AQ3978" s="1153"/>
      <c r="AR3978" s="1154"/>
      <c r="AS3978" s="1154"/>
      <c r="AT3978" s="1154"/>
      <c r="AU3978" s="1154"/>
      <c r="AV3978" s="1154"/>
      <c r="AW3978" s="1154"/>
      <c r="AX3978" s="1154"/>
      <c r="AY3978" s="1154"/>
      <c r="AZ3978" s="1154"/>
      <c r="BA3978" s="1154"/>
      <c r="BB3978" s="1154"/>
    </row>
    <row r="3979" spans="2:54" ht="15" customHeight="1">
      <c r="B3979" s="1155"/>
      <c r="C3979" s="3017"/>
      <c r="D3979" s="3017"/>
      <c r="E3979" s="1146" t="s">
        <v>1130</v>
      </c>
      <c r="F3979" s="1106"/>
      <c r="G3979" s="441" t="s">
        <v>93</v>
      </c>
      <c r="H3979" s="441" t="s">
        <v>1103</v>
      </c>
      <c r="I3979" s="441" t="s">
        <v>1131</v>
      </c>
      <c r="J3979" s="441" t="s">
        <v>112</v>
      </c>
      <c r="K3979" s="1111" t="s">
        <v>1133</v>
      </c>
      <c r="L3979" s="441" t="s">
        <v>1120</v>
      </c>
      <c r="M3979" s="441" t="str">
        <f t="shared" si="239"/>
        <v>&lt;INSERT CONNECTION POINT NAME&gt;</v>
      </c>
      <c r="N3979" s="1111" t="s">
        <v>1108</v>
      </c>
      <c r="O3979" s="1111" t="s">
        <v>1109</v>
      </c>
      <c r="P3979" s="1111"/>
      <c r="Q3979" s="2856"/>
      <c r="R3979" s="2098"/>
      <c r="S3979" s="2858"/>
      <c r="T3979" s="2858"/>
      <c r="U3979" s="2858"/>
      <c r="V3979" s="2858"/>
      <c r="W3979" s="2859"/>
      <c r="X3979" s="2859"/>
      <c r="Y3979" s="2859"/>
      <c r="Z3979" s="2859"/>
      <c r="AA3979" s="2860"/>
      <c r="AB3979" s="1125"/>
      <c r="AC3979" s="1151"/>
      <c r="AD3979" s="1152"/>
      <c r="AE3979" s="1153"/>
      <c r="AF3979" s="1153"/>
      <c r="AG3979" s="1153"/>
      <c r="AH3979" s="124"/>
      <c r="AI3979" s="124"/>
      <c r="AJ3979" s="124"/>
      <c r="AK3979" s="124"/>
      <c r="AL3979" s="1153"/>
      <c r="AM3979" s="124"/>
      <c r="AN3979" s="124"/>
      <c r="AO3979" s="1153"/>
      <c r="AP3979" s="1153"/>
      <c r="AQ3979" s="1153"/>
      <c r="AR3979" s="1154"/>
      <c r="AS3979" s="1154"/>
      <c r="AT3979" s="1154"/>
      <c r="AU3979" s="1154"/>
      <c r="AV3979" s="1154"/>
      <c r="AW3979" s="1154"/>
      <c r="AX3979" s="1154"/>
      <c r="AY3979" s="1154"/>
      <c r="AZ3979" s="1154"/>
      <c r="BA3979" s="1154"/>
      <c r="BB3979" s="1154"/>
    </row>
    <row r="3980" spans="2:54" ht="15" customHeight="1">
      <c r="B3980" s="1155"/>
      <c r="C3980" s="3016" t="s">
        <v>1110</v>
      </c>
      <c r="D3980" s="3016"/>
      <c r="E3980" s="1146" t="s">
        <v>1127</v>
      </c>
      <c r="F3980" s="1106"/>
      <c r="G3980" s="441" t="s">
        <v>93</v>
      </c>
      <c r="H3980" s="441" t="s">
        <v>1103</v>
      </c>
      <c r="I3980" s="441" t="s">
        <v>1128</v>
      </c>
      <c r="J3980" s="441" t="s">
        <v>112</v>
      </c>
      <c r="K3980" s="1111" t="s">
        <v>1110</v>
      </c>
      <c r="L3980" s="441" t="s">
        <v>1120</v>
      </c>
      <c r="M3980" s="441" t="str">
        <f t="shared" si="239"/>
        <v>&lt;INSERT CONNECTION POINT NAME&gt;</v>
      </c>
      <c r="N3980" s="1111" t="s">
        <v>1111</v>
      </c>
      <c r="O3980" s="1112">
        <v>0</v>
      </c>
      <c r="P3980" s="1111"/>
      <c r="Q3980" s="2890"/>
      <c r="R3980" s="2093"/>
      <c r="S3980" s="2883"/>
      <c r="T3980" s="2883"/>
      <c r="U3980" s="2883"/>
      <c r="V3980" s="2883"/>
      <c r="W3980" s="2863"/>
      <c r="X3980" s="2863"/>
      <c r="Y3980" s="2863"/>
      <c r="Z3980" s="2863"/>
      <c r="AA3980" s="2864"/>
      <c r="AB3980" s="1125"/>
      <c r="AC3980" s="1151"/>
      <c r="AD3980" s="1152"/>
      <c r="AE3980" s="1153"/>
      <c r="AF3980" s="1153"/>
      <c r="AG3980" s="1153"/>
      <c r="AH3980" s="124"/>
      <c r="AI3980" s="124"/>
      <c r="AJ3980" s="124"/>
      <c r="AK3980" s="124"/>
      <c r="AL3980" s="1153"/>
      <c r="AM3980" s="124"/>
      <c r="AN3980" s="124"/>
      <c r="AO3980" s="1153"/>
      <c r="AP3980" s="1161"/>
      <c r="AQ3980" s="1153"/>
      <c r="AR3980" s="1154"/>
      <c r="AS3980" s="1154"/>
      <c r="AT3980" s="1154"/>
      <c r="AU3980" s="1154"/>
      <c r="AV3980" s="1154"/>
      <c r="AW3980" s="1154"/>
      <c r="AX3980" s="1154"/>
      <c r="AY3980" s="1154"/>
      <c r="AZ3980" s="1154"/>
      <c r="BA3980" s="1154"/>
      <c r="BB3980" s="1154"/>
    </row>
    <row r="3981" spans="2:54" ht="15" customHeight="1">
      <c r="B3981" s="1155"/>
      <c r="C3981" s="3017"/>
      <c r="D3981" s="3017"/>
      <c r="E3981" s="1146" t="s">
        <v>1130</v>
      </c>
      <c r="F3981" s="1106"/>
      <c r="G3981" s="441" t="s">
        <v>93</v>
      </c>
      <c r="H3981" s="441" t="s">
        <v>1103</v>
      </c>
      <c r="I3981" s="441" t="s">
        <v>1131</v>
      </c>
      <c r="J3981" s="441" t="s">
        <v>112</v>
      </c>
      <c r="K3981" s="1111" t="s">
        <v>1110</v>
      </c>
      <c r="L3981" s="441" t="s">
        <v>1120</v>
      </c>
      <c r="M3981" s="441" t="str">
        <f t="shared" ref="M3981:M4044" si="243">M3980</f>
        <v>&lt;INSERT CONNECTION POINT NAME&gt;</v>
      </c>
      <c r="N3981" s="1111" t="s">
        <v>1111</v>
      </c>
      <c r="O3981" s="1112">
        <v>0</v>
      </c>
      <c r="P3981" s="1111"/>
      <c r="Q3981" s="2890"/>
      <c r="R3981" s="2093"/>
      <c r="S3981" s="2883"/>
      <c r="T3981" s="2883"/>
      <c r="U3981" s="2883"/>
      <c r="V3981" s="2883"/>
      <c r="W3981" s="2863"/>
      <c r="X3981" s="2863"/>
      <c r="Y3981" s="2863"/>
      <c r="Z3981" s="2863"/>
      <c r="AA3981" s="2864"/>
      <c r="AB3981" s="1125"/>
      <c r="AC3981" s="1151"/>
      <c r="AD3981" s="1152"/>
      <c r="AE3981" s="1153"/>
      <c r="AF3981" s="1153"/>
      <c r="AG3981" s="1153"/>
      <c r="AH3981" s="124"/>
      <c r="AI3981" s="124"/>
      <c r="AJ3981" s="124"/>
      <c r="AK3981" s="124"/>
      <c r="AL3981" s="1153"/>
      <c r="AM3981" s="124"/>
      <c r="AN3981" s="124"/>
      <c r="AO3981" s="1153"/>
      <c r="AP3981" s="1161"/>
      <c r="AQ3981" s="1153"/>
      <c r="AR3981" s="1154"/>
      <c r="AS3981" s="1154"/>
      <c r="AT3981" s="1154"/>
      <c r="AU3981" s="1154"/>
      <c r="AV3981" s="1154"/>
      <c r="AW3981" s="1154"/>
      <c r="AX3981" s="1154"/>
      <c r="AY3981" s="1154"/>
      <c r="AZ3981" s="1154"/>
      <c r="BA3981" s="1154"/>
      <c r="BB3981" s="1154"/>
    </row>
    <row r="3982" spans="2:54" ht="15" customHeight="1">
      <c r="B3982" s="1155"/>
      <c r="C3982" s="3016" t="s">
        <v>1112</v>
      </c>
      <c r="D3982" s="3016"/>
      <c r="E3982" s="1146" t="s">
        <v>1127</v>
      </c>
      <c r="F3982" s="1106"/>
      <c r="G3982" s="441" t="s">
        <v>93</v>
      </c>
      <c r="H3982" s="441" t="s">
        <v>1103</v>
      </c>
      <c r="I3982" s="441" t="s">
        <v>1128</v>
      </c>
      <c r="J3982" s="441" t="s">
        <v>112</v>
      </c>
      <c r="K3982" s="1111" t="s">
        <v>1112</v>
      </c>
      <c r="L3982" s="441" t="s">
        <v>1120</v>
      </c>
      <c r="M3982" s="441" t="str">
        <f t="shared" si="243"/>
        <v>&lt;INSERT CONNECTION POINT NAME&gt;</v>
      </c>
      <c r="N3982" s="1111" t="s">
        <v>1113</v>
      </c>
      <c r="O3982" s="1111" t="s">
        <v>1113</v>
      </c>
      <c r="P3982" s="1111"/>
      <c r="Q3982" s="2891"/>
      <c r="R3982" s="2866"/>
      <c r="S3982" s="2866"/>
      <c r="T3982" s="2866"/>
      <c r="U3982" s="2866"/>
      <c r="V3982" s="2866"/>
      <c r="W3982" s="2866"/>
      <c r="X3982" s="2866"/>
      <c r="Y3982" s="2866"/>
      <c r="Z3982" s="2866"/>
      <c r="AA3982" s="2099"/>
      <c r="AB3982" s="1125"/>
      <c r="AC3982" s="1151"/>
      <c r="AD3982" s="1152"/>
      <c r="AE3982" s="1153"/>
      <c r="AF3982" s="1153"/>
      <c r="AG3982" s="1153"/>
      <c r="AH3982" s="124"/>
      <c r="AI3982" s="124"/>
      <c r="AJ3982" s="124"/>
      <c r="AK3982" s="124"/>
      <c r="AL3982" s="1153"/>
      <c r="AM3982" s="124"/>
      <c r="AN3982" s="124"/>
      <c r="AO3982" s="1153"/>
      <c r="AP3982" s="1153"/>
      <c r="AQ3982" s="1153"/>
      <c r="AR3982" s="1154"/>
      <c r="AS3982" s="1154"/>
      <c r="AT3982" s="1154"/>
      <c r="AU3982" s="1154"/>
      <c r="AV3982" s="1154"/>
      <c r="AW3982" s="1154"/>
      <c r="AX3982" s="1154"/>
      <c r="AY3982" s="1154"/>
      <c r="AZ3982" s="1154"/>
      <c r="BA3982" s="1154"/>
      <c r="BB3982" s="1154"/>
    </row>
    <row r="3983" spans="2:54" ht="15" customHeight="1">
      <c r="B3983" s="1155"/>
      <c r="C3983" s="3017"/>
      <c r="D3983" s="3017"/>
      <c r="E3983" s="1146" t="s">
        <v>1130</v>
      </c>
      <c r="F3983" s="1106"/>
      <c r="G3983" s="441" t="s">
        <v>93</v>
      </c>
      <c r="H3983" s="441" t="s">
        <v>1103</v>
      </c>
      <c r="I3983" s="441" t="s">
        <v>1131</v>
      </c>
      <c r="J3983" s="441" t="s">
        <v>112</v>
      </c>
      <c r="K3983" s="1111" t="s">
        <v>1112</v>
      </c>
      <c r="L3983" s="441" t="s">
        <v>1120</v>
      </c>
      <c r="M3983" s="441" t="str">
        <f t="shared" si="243"/>
        <v>&lt;INSERT CONNECTION POINT NAME&gt;</v>
      </c>
      <c r="N3983" s="1111" t="s">
        <v>1113</v>
      </c>
      <c r="O3983" s="1111" t="s">
        <v>1113</v>
      </c>
      <c r="P3983" s="1111"/>
      <c r="Q3983" s="2891"/>
      <c r="R3983" s="2866"/>
      <c r="S3983" s="2866"/>
      <c r="T3983" s="2866"/>
      <c r="U3983" s="2866"/>
      <c r="V3983" s="2866"/>
      <c r="W3983" s="2866"/>
      <c r="X3983" s="2866"/>
      <c r="Y3983" s="2866"/>
      <c r="Z3983" s="2866"/>
      <c r="AA3983" s="2099"/>
      <c r="AB3983" s="1125"/>
      <c r="AC3983" s="1151"/>
      <c r="AD3983" s="1152"/>
      <c r="AE3983" s="1153"/>
      <c r="AF3983" s="1153"/>
      <c r="AG3983" s="1153"/>
      <c r="AH3983" s="124"/>
      <c r="AI3983" s="124"/>
      <c r="AJ3983" s="124"/>
      <c r="AK3983" s="124"/>
      <c r="AL3983" s="1153"/>
      <c r="AM3983" s="124"/>
      <c r="AN3983" s="124"/>
      <c r="AO3983" s="1153"/>
      <c r="AP3983" s="1153"/>
      <c r="AQ3983" s="1153"/>
      <c r="AR3983" s="1154"/>
      <c r="AS3983" s="1154"/>
      <c r="AT3983" s="1154"/>
      <c r="AU3983" s="1154"/>
      <c r="AV3983" s="1154"/>
      <c r="AW3983" s="1154"/>
      <c r="AX3983" s="1154"/>
      <c r="AY3983" s="1154"/>
      <c r="AZ3983" s="1154"/>
      <c r="BA3983" s="1154"/>
      <c r="BB3983" s="1154"/>
    </row>
    <row r="3984" spans="2:54" ht="15" customHeight="1">
      <c r="B3984" s="1155"/>
      <c r="C3984" s="3016" t="s">
        <v>1134</v>
      </c>
      <c r="D3984" s="3016" t="s">
        <v>833</v>
      </c>
      <c r="E3984" s="1146" t="s">
        <v>1127</v>
      </c>
      <c r="F3984" s="1106"/>
      <c r="G3984" s="441" t="s">
        <v>93</v>
      </c>
      <c r="H3984" s="441" t="s">
        <v>1103</v>
      </c>
      <c r="I3984" s="441" t="s">
        <v>1128</v>
      </c>
      <c r="J3984" s="441" t="s">
        <v>112</v>
      </c>
      <c r="K3984" s="1111" t="s">
        <v>1134</v>
      </c>
      <c r="L3984" s="441" t="s">
        <v>1120</v>
      </c>
      <c r="M3984" s="441" t="str">
        <f t="shared" si="243"/>
        <v>&lt;INSERT CONNECTION POINT NAME&gt;</v>
      </c>
      <c r="N3984" s="1111" t="s">
        <v>1115</v>
      </c>
      <c r="O3984" s="1111" t="s">
        <v>833</v>
      </c>
      <c r="P3984" s="1111"/>
      <c r="Q3984" s="2892"/>
      <c r="R3984" s="2096"/>
      <c r="S3984" s="2870"/>
      <c r="T3984" s="2870"/>
      <c r="U3984" s="2870"/>
      <c r="V3984" s="2870"/>
      <c r="W3984" s="2870"/>
      <c r="X3984" s="2870"/>
      <c r="Y3984" s="2870"/>
      <c r="Z3984" s="2870"/>
      <c r="AA3984" s="2871"/>
      <c r="AB3984" s="1125"/>
      <c r="AC3984" s="1151"/>
      <c r="AD3984" s="1152"/>
      <c r="AE3984" s="1153"/>
      <c r="AF3984" s="1153"/>
      <c r="AG3984" s="1153"/>
      <c r="AH3984" s="124"/>
      <c r="AI3984" s="124"/>
      <c r="AJ3984" s="124"/>
      <c r="AK3984" s="124"/>
      <c r="AL3984" s="1153"/>
      <c r="AM3984" s="124"/>
      <c r="AN3984" s="124"/>
      <c r="AO3984" s="1153"/>
      <c r="AP3984" s="1153"/>
      <c r="AQ3984" s="1153"/>
      <c r="AR3984" s="1154"/>
      <c r="AS3984" s="1154"/>
      <c r="AT3984" s="1154"/>
      <c r="AU3984" s="1154"/>
      <c r="AV3984" s="1154"/>
      <c r="AW3984" s="1154"/>
      <c r="AX3984" s="1154"/>
      <c r="AY3984" s="1154"/>
      <c r="AZ3984" s="1154"/>
      <c r="BA3984" s="1154"/>
      <c r="BB3984" s="1154"/>
    </row>
    <row r="3985" spans="2:54" ht="15" customHeight="1">
      <c r="B3985" s="1155"/>
      <c r="C3985" s="3017"/>
      <c r="D3985" s="3017"/>
      <c r="E3985" s="1146" t="s">
        <v>1130</v>
      </c>
      <c r="F3985" s="1106"/>
      <c r="G3985" s="441" t="s">
        <v>93</v>
      </c>
      <c r="H3985" s="441" t="s">
        <v>1103</v>
      </c>
      <c r="I3985" s="441" t="s">
        <v>1131</v>
      </c>
      <c r="J3985" s="441" t="s">
        <v>112</v>
      </c>
      <c r="K3985" s="1111" t="s">
        <v>1134</v>
      </c>
      <c r="L3985" s="441" t="s">
        <v>1120</v>
      </c>
      <c r="M3985" s="441" t="str">
        <f t="shared" si="243"/>
        <v>&lt;INSERT CONNECTION POINT NAME&gt;</v>
      </c>
      <c r="N3985" s="1111" t="s">
        <v>1115</v>
      </c>
      <c r="O3985" s="1111" t="s">
        <v>833</v>
      </c>
      <c r="P3985" s="1111"/>
      <c r="Q3985" s="2892"/>
      <c r="R3985" s="2096"/>
      <c r="S3985" s="2870"/>
      <c r="T3985" s="2870"/>
      <c r="U3985" s="2870"/>
      <c r="V3985" s="2870"/>
      <c r="W3985" s="2870"/>
      <c r="X3985" s="2870"/>
      <c r="Y3985" s="2870"/>
      <c r="Z3985" s="2870"/>
      <c r="AA3985" s="2871"/>
      <c r="AB3985" s="1125"/>
      <c r="AC3985" s="1151"/>
      <c r="AD3985" s="1152"/>
      <c r="AE3985" s="1153"/>
      <c r="AF3985" s="1153"/>
      <c r="AG3985" s="1153"/>
      <c r="AH3985" s="124"/>
      <c r="AI3985" s="124"/>
      <c r="AJ3985" s="124"/>
      <c r="AK3985" s="124"/>
      <c r="AL3985" s="1153"/>
      <c r="AM3985" s="124"/>
      <c r="AN3985" s="124"/>
      <c r="AO3985" s="1153"/>
      <c r="AP3985" s="1153"/>
      <c r="AQ3985" s="1153"/>
      <c r="AR3985" s="1154"/>
      <c r="AS3985" s="1154"/>
      <c r="AT3985" s="1154"/>
      <c r="AU3985" s="1154"/>
      <c r="AV3985" s="1154"/>
      <c r="AW3985" s="1154"/>
      <c r="AX3985" s="1154"/>
      <c r="AY3985" s="1154"/>
      <c r="AZ3985" s="1154"/>
      <c r="BA3985" s="1154"/>
      <c r="BB3985" s="1154"/>
    </row>
    <row r="3986" spans="2:54" ht="15" customHeight="1">
      <c r="B3986" s="1155"/>
      <c r="C3986" s="3016" t="s">
        <v>1135</v>
      </c>
      <c r="D3986" s="3016" t="s">
        <v>833</v>
      </c>
      <c r="E3986" s="1146" t="s">
        <v>1127</v>
      </c>
      <c r="F3986" s="1106"/>
      <c r="G3986" s="441" t="s">
        <v>93</v>
      </c>
      <c r="H3986" s="441" t="s">
        <v>1103</v>
      </c>
      <c r="I3986" s="441" t="s">
        <v>1128</v>
      </c>
      <c r="J3986" s="441" t="s">
        <v>112</v>
      </c>
      <c r="K3986" s="1111" t="s">
        <v>1135</v>
      </c>
      <c r="L3986" s="441" t="s">
        <v>1120</v>
      </c>
      <c r="M3986" s="441" t="str">
        <f t="shared" si="243"/>
        <v>&lt;INSERT CONNECTION POINT NAME&gt;</v>
      </c>
      <c r="N3986" s="1111" t="s">
        <v>1106</v>
      </c>
      <c r="O3986" s="1111" t="s">
        <v>833</v>
      </c>
      <c r="P3986" s="1111"/>
      <c r="Q3986" s="2892"/>
      <c r="R3986" s="2096"/>
      <c r="S3986" s="2870"/>
      <c r="T3986" s="2870"/>
      <c r="U3986" s="2870"/>
      <c r="V3986" s="2870"/>
      <c r="W3986" s="2870"/>
      <c r="X3986" s="2870"/>
      <c r="Y3986" s="2870"/>
      <c r="Z3986" s="2870"/>
      <c r="AA3986" s="2871"/>
      <c r="AB3986" s="1125"/>
      <c r="AC3986" s="1151"/>
      <c r="AD3986" s="1152"/>
      <c r="AE3986" s="1153"/>
      <c r="AF3986" s="1153"/>
      <c r="AG3986" s="1153"/>
      <c r="AH3986" s="124"/>
      <c r="AI3986" s="124"/>
      <c r="AJ3986" s="124"/>
      <c r="AK3986" s="124"/>
      <c r="AL3986" s="1153"/>
      <c r="AM3986" s="124"/>
      <c r="AN3986" s="124"/>
      <c r="AO3986" s="1153"/>
      <c r="AP3986" s="1153"/>
      <c r="AQ3986" s="1153"/>
      <c r="AR3986" s="1154"/>
      <c r="AS3986" s="1154"/>
      <c r="AT3986" s="1154"/>
      <c r="AU3986" s="1154"/>
      <c r="AV3986" s="1154"/>
      <c r="AW3986" s="1154"/>
      <c r="AX3986" s="1154"/>
      <c r="AY3986" s="1154"/>
      <c r="AZ3986" s="1154"/>
      <c r="BA3986" s="1154"/>
      <c r="BB3986" s="1154"/>
    </row>
    <row r="3987" spans="2:54" ht="15" customHeight="1">
      <c r="B3987" s="1155"/>
      <c r="C3987" s="3017"/>
      <c r="D3987" s="3017"/>
      <c r="E3987" s="1146" t="s">
        <v>1130</v>
      </c>
      <c r="F3987" s="1106"/>
      <c r="G3987" s="441" t="s">
        <v>93</v>
      </c>
      <c r="H3987" s="441" t="s">
        <v>1103</v>
      </c>
      <c r="I3987" s="441" t="s">
        <v>1131</v>
      </c>
      <c r="J3987" s="441" t="s">
        <v>112</v>
      </c>
      <c r="K3987" s="1111" t="s">
        <v>1135</v>
      </c>
      <c r="L3987" s="441" t="s">
        <v>1120</v>
      </c>
      <c r="M3987" s="441" t="str">
        <f t="shared" si="243"/>
        <v>&lt;INSERT CONNECTION POINT NAME&gt;</v>
      </c>
      <c r="N3987" s="1111" t="s">
        <v>1106</v>
      </c>
      <c r="O3987" s="1111" t="s">
        <v>833</v>
      </c>
      <c r="P3987" s="1111"/>
      <c r="Q3987" s="2892"/>
      <c r="R3987" s="2096"/>
      <c r="S3987" s="2870"/>
      <c r="T3987" s="2870"/>
      <c r="U3987" s="2870"/>
      <c r="V3987" s="2870"/>
      <c r="W3987" s="2870"/>
      <c r="X3987" s="2870"/>
      <c r="Y3987" s="2870"/>
      <c r="Z3987" s="2870"/>
      <c r="AA3987" s="2871"/>
      <c r="AB3987" s="1125"/>
      <c r="AC3987" s="1151"/>
      <c r="AD3987" s="1152"/>
      <c r="AE3987" s="1153"/>
      <c r="AF3987" s="1153"/>
      <c r="AG3987" s="1153"/>
      <c r="AH3987" s="124"/>
      <c r="AI3987" s="124"/>
      <c r="AJ3987" s="124"/>
      <c r="AK3987" s="124"/>
      <c r="AL3987" s="1153"/>
      <c r="AM3987" s="124"/>
      <c r="AN3987" s="124"/>
      <c r="AO3987" s="1153"/>
      <c r="AP3987" s="1153"/>
      <c r="AQ3987" s="1153"/>
      <c r="AR3987" s="1154"/>
      <c r="AS3987" s="1154"/>
      <c r="AT3987" s="1154"/>
      <c r="AU3987" s="1154"/>
      <c r="AV3987" s="1154"/>
      <c r="AW3987" s="1154"/>
      <c r="AX3987" s="1154"/>
      <c r="AY3987" s="1154"/>
      <c r="AZ3987" s="1154"/>
      <c r="BA3987" s="1154"/>
      <c r="BB3987" s="1154"/>
    </row>
    <row r="3988" spans="2:54" ht="15" customHeight="1">
      <c r="B3988" s="1155"/>
      <c r="C3988" s="3016" t="s">
        <v>1135</v>
      </c>
      <c r="D3988" s="3016" t="s">
        <v>842</v>
      </c>
      <c r="E3988" s="1146" t="s">
        <v>1127</v>
      </c>
      <c r="F3988" s="1106"/>
      <c r="G3988" s="441" t="s">
        <v>93</v>
      </c>
      <c r="H3988" s="441" t="s">
        <v>1103</v>
      </c>
      <c r="I3988" s="441" t="s">
        <v>1128</v>
      </c>
      <c r="J3988" s="441" t="s">
        <v>112</v>
      </c>
      <c r="K3988" s="1111" t="s">
        <v>1135</v>
      </c>
      <c r="L3988" s="441" t="s">
        <v>1120</v>
      </c>
      <c r="M3988" s="441" t="str">
        <f t="shared" si="243"/>
        <v>&lt;INSERT CONNECTION POINT NAME&gt;</v>
      </c>
      <c r="N3988" s="1111" t="s">
        <v>1106</v>
      </c>
      <c r="O3988" s="1111" t="s">
        <v>842</v>
      </c>
      <c r="P3988" s="1111"/>
      <c r="Q3988" s="2892"/>
      <c r="R3988" s="2096"/>
      <c r="S3988" s="2870"/>
      <c r="T3988" s="2870"/>
      <c r="U3988" s="2870"/>
      <c r="V3988" s="2870"/>
      <c r="W3988" s="2870"/>
      <c r="X3988" s="2870"/>
      <c r="Y3988" s="2870"/>
      <c r="Z3988" s="2870"/>
      <c r="AA3988" s="2871"/>
      <c r="AB3988" s="1125"/>
      <c r="AC3988" s="1151"/>
      <c r="AD3988" s="1152"/>
      <c r="AE3988" s="1153"/>
      <c r="AF3988" s="1153"/>
      <c r="AG3988" s="1153"/>
      <c r="AH3988" s="124"/>
      <c r="AI3988" s="124"/>
      <c r="AJ3988" s="124"/>
      <c r="AK3988" s="124"/>
      <c r="AL3988" s="1153"/>
      <c r="AM3988" s="124"/>
      <c r="AN3988" s="124"/>
      <c r="AO3988" s="1153"/>
      <c r="AP3988" s="1153"/>
      <c r="AQ3988" s="1153"/>
      <c r="AR3988" s="1154"/>
      <c r="AS3988" s="1154"/>
      <c r="AT3988" s="1154"/>
      <c r="AU3988" s="1154"/>
      <c r="AV3988" s="1154"/>
      <c r="AW3988" s="1154"/>
      <c r="AX3988" s="1154"/>
      <c r="AY3988" s="1154"/>
      <c r="AZ3988" s="1154"/>
      <c r="BA3988" s="1154"/>
      <c r="BB3988" s="1154"/>
    </row>
    <row r="3989" spans="2:54" ht="15" customHeight="1">
      <c r="B3989" s="1155"/>
      <c r="C3989" s="3017"/>
      <c r="D3989" s="3017"/>
      <c r="E3989" s="1146" t="s">
        <v>1130</v>
      </c>
      <c r="F3989" s="1106"/>
      <c r="G3989" s="441" t="s">
        <v>93</v>
      </c>
      <c r="H3989" s="441" t="s">
        <v>1103</v>
      </c>
      <c r="I3989" s="441" t="s">
        <v>1131</v>
      </c>
      <c r="J3989" s="441" t="s">
        <v>112</v>
      </c>
      <c r="K3989" s="1111" t="s">
        <v>1135</v>
      </c>
      <c r="L3989" s="441" t="s">
        <v>1120</v>
      </c>
      <c r="M3989" s="441" t="str">
        <f t="shared" si="243"/>
        <v>&lt;INSERT CONNECTION POINT NAME&gt;</v>
      </c>
      <c r="N3989" s="1111" t="s">
        <v>1106</v>
      </c>
      <c r="O3989" s="1111" t="s">
        <v>842</v>
      </c>
      <c r="P3989" s="1111"/>
      <c r="Q3989" s="2892"/>
      <c r="R3989" s="2096"/>
      <c r="S3989" s="2870"/>
      <c r="T3989" s="2870"/>
      <c r="U3989" s="2870"/>
      <c r="V3989" s="2870"/>
      <c r="W3989" s="2870"/>
      <c r="X3989" s="2870"/>
      <c r="Y3989" s="2870"/>
      <c r="Z3989" s="2870"/>
      <c r="AA3989" s="2871"/>
      <c r="AB3989" s="1125"/>
      <c r="AC3989" s="1151"/>
      <c r="AD3989" s="1152"/>
      <c r="AE3989" s="1153"/>
      <c r="AF3989" s="1153"/>
      <c r="AG3989" s="1153"/>
      <c r="AH3989" s="124"/>
      <c r="AI3989" s="124"/>
      <c r="AJ3989" s="124"/>
      <c r="AK3989" s="124"/>
      <c r="AL3989" s="1153"/>
      <c r="AM3989" s="124"/>
      <c r="AN3989" s="124"/>
      <c r="AO3989" s="1153"/>
      <c r="AP3989" s="1153"/>
      <c r="AQ3989" s="1153"/>
      <c r="AR3989" s="1154"/>
      <c r="AS3989" s="1154"/>
      <c r="AT3989" s="1154"/>
      <c r="AU3989" s="1154"/>
      <c r="AV3989" s="1154"/>
      <c r="AW3989" s="1154"/>
      <c r="AX3989" s="1154"/>
      <c r="AY3989" s="1154"/>
      <c r="AZ3989" s="1154"/>
      <c r="BA3989" s="1154"/>
      <c r="BB3989" s="1154"/>
    </row>
    <row r="3990" spans="2:54" ht="15" customHeight="1">
      <c r="B3990" s="1155"/>
      <c r="C3990" s="3016" t="s">
        <v>1136</v>
      </c>
      <c r="D3990" s="3016" t="s">
        <v>833</v>
      </c>
      <c r="E3990" s="1146" t="s">
        <v>1127</v>
      </c>
      <c r="F3990" s="1106"/>
      <c r="G3990" s="441" t="s">
        <v>93</v>
      </c>
      <c r="H3990" s="441" t="s">
        <v>1103</v>
      </c>
      <c r="I3990" s="441" t="s">
        <v>1128</v>
      </c>
      <c r="J3990" s="441" t="s">
        <v>112</v>
      </c>
      <c r="K3990" s="1111" t="s">
        <v>1136</v>
      </c>
      <c r="L3990" s="441" t="s">
        <v>1120</v>
      </c>
      <c r="M3990" s="441" t="str">
        <f t="shared" si="243"/>
        <v>&lt;INSERT CONNECTION POINT NAME&gt;</v>
      </c>
      <c r="N3990" s="1111" t="s">
        <v>1106</v>
      </c>
      <c r="O3990" s="1111" t="s">
        <v>833</v>
      </c>
      <c r="P3990" s="1111"/>
      <c r="Q3990" s="2892"/>
      <c r="R3990" s="2096"/>
      <c r="S3990" s="2870"/>
      <c r="T3990" s="2870"/>
      <c r="U3990" s="2870"/>
      <c r="V3990" s="2870"/>
      <c r="W3990" s="2870"/>
      <c r="X3990" s="2870"/>
      <c r="Y3990" s="2870"/>
      <c r="Z3990" s="2870"/>
      <c r="AA3990" s="2871"/>
      <c r="AB3990" s="1125"/>
      <c r="AC3990" s="1151"/>
      <c r="AD3990" s="1152"/>
      <c r="AE3990" s="1153"/>
      <c r="AF3990" s="1153"/>
      <c r="AG3990" s="1153"/>
      <c r="AH3990" s="124"/>
      <c r="AI3990" s="124"/>
      <c r="AJ3990" s="124"/>
      <c r="AK3990" s="124"/>
      <c r="AL3990" s="1153"/>
      <c r="AM3990" s="124"/>
      <c r="AN3990" s="124"/>
      <c r="AO3990" s="1153"/>
      <c r="AP3990" s="1153"/>
      <c r="AQ3990" s="1153"/>
      <c r="AR3990" s="1154"/>
      <c r="AS3990" s="1154"/>
      <c r="AT3990" s="1154"/>
      <c r="AU3990" s="1154"/>
      <c r="AV3990" s="1154"/>
      <c r="AW3990" s="1154"/>
      <c r="AX3990" s="1154"/>
      <c r="AY3990" s="1154"/>
      <c r="AZ3990" s="1154"/>
      <c r="BA3990" s="1154"/>
      <c r="BB3990" s="1154"/>
    </row>
    <row r="3991" spans="2:54" ht="15" customHeight="1">
      <c r="B3991" s="1155"/>
      <c r="C3991" s="3017"/>
      <c r="D3991" s="3017"/>
      <c r="E3991" s="1146" t="s">
        <v>1130</v>
      </c>
      <c r="F3991" s="1106"/>
      <c r="G3991" s="441" t="s">
        <v>93</v>
      </c>
      <c r="H3991" s="441" t="s">
        <v>1103</v>
      </c>
      <c r="I3991" s="441" t="s">
        <v>1131</v>
      </c>
      <c r="J3991" s="441" t="s">
        <v>112</v>
      </c>
      <c r="K3991" s="1111" t="s">
        <v>1136</v>
      </c>
      <c r="L3991" s="441" t="s">
        <v>1120</v>
      </c>
      <c r="M3991" s="441" t="str">
        <f t="shared" si="243"/>
        <v>&lt;INSERT CONNECTION POINT NAME&gt;</v>
      </c>
      <c r="N3991" s="1111" t="s">
        <v>1106</v>
      </c>
      <c r="O3991" s="1111" t="s">
        <v>833</v>
      </c>
      <c r="P3991" s="1111"/>
      <c r="Q3991" s="2100"/>
      <c r="R3991" s="2101"/>
      <c r="S3991" s="2102"/>
      <c r="T3991" s="2102"/>
      <c r="U3991" s="2102"/>
      <c r="V3991" s="2102"/>
      <c r="W3991" s="2102"/>
      <c r="X3991" s="2102"/>
      <c r="Y3991" s="2102"/>
      <c r="Z3991" s="2102"/>
      <c r="AA3991" s="2103"/>
      <c r="AB3991" s="1125"/>
      <c r="AC3991" s="1151"/>
      <c r="AD3991" s="1152"/>
      <c r="AE3991" s="1153"/>
      <c r="AF3991" s="1153"/>
      <c r="AG3991" s="1153"/>
      <c r="AH3991" s="124"/>
      <c r="AI3991" s="124"/>
      <c r="AJ3991" s="124"/>
      <c r="AK3991" s="124"/>
      <c r="AL3991" s="1153"/>
      <c r="AM3991" s="124"/>
      <c r="AN3991" s="124"/>
      <c r="AO3991" s="1153"/>
      <c r="AP3991" s="1153"/>
      <c r="AQ3991" s="1153"/>
      <c r="AR3991" s="1154"/>
      <c r="AS3991" s="1154"/>
      <c r="AT3991" s="1154"/>
      <c r="AU3991" s="1154"/>
      <c r="AV3991" s="1154"/>
      <c r="AW3991" s="1154"/>
      <c r="AX3991" s="1154"/>
      <c r="AY3991" s="1154"/>
      <c r="AZ3991" s="1154"/>
      <c r="BA3991" s="1154"/>
      <c r="BB3991" s="1154"/>
    </row>
    <row r="3992" spans="2:54" ht="15" customHeight="1">
      <c r="B3992" s="1155"/>
      <c r="C3992" s="3016" t="s">
        <v>1136</v>
      </c>
      <c r="D3992" s="3016" t="s">
        <v>842</v>
      </c>
      <c r="E3992" s="1146" t="s">
        <v>1127</v>
      </c>
      <c r="F3992" s="1106"/>
      <c r="G3992" s="441" t="s">
        <v>93</v>
      </c>
      <c r="H3992" s="441" t="s">
        <v>1103</v>
      </c>
      <c r="I3992" s="441" t="s">
        <v>1128</v>
      </c>
      <c r="J3992" s="441" t="s">
        <v>112</v>
      </c>
      <c r="K3992" s="1111" t="s">
        <v>1136</v>
      </c>
      <c r="L3992" s="441" t="s">
        <v>1120</v>
      </c>
      <c r="M3992" s="441" t="str">
        <f t="shared" si="243"/>
        <v>&lt;INSERT CONNECTION POINT NAME&gt;</v>
      </c>
      <c r="N3992" s="1111" t="s">
        <v>1106</v>
      </c>
      <c r="O3992" s="1111" t="s">
        <v>842</v>
      </c>
      <c r="P3992" s="1111"/>
      <c r="Q3992" s="2100"/>
      <c r="R3992" s="2101"/>
      <c r="S3992" s="2102"/>
      <c r="T3992" s="2102"/>
      <c r="U3992" s="2102"/>
      <c r="V3992" s="2102"/>
      <c r="W3992" s="2102"/>
      <c r="X3992" s="2102"/>
      <c r="Y3992" s="2102"/>
      <c r="Z3992" s="2102"/>
      <c r="AA3992" s="2103"/>
      <c r="AB3992" s="1125"/>
      <c r="AC3992" s="1151"/>
      <c r="AD3992" s="1152"/>
      <c r="AE3992" s="1153"/>
      <c r="AF3992" s="1153"/>
      <c r="AG3992" s="1153"/>
      <c r="AH3992" s="124"/>
      <c r="AI3992" s="124"/>
      <c r="AJ3992" s="124"/>
      <c r="AK3992" s="124"/>
      <c r="AL3992" s="1153"/>
      <c r="AM3992" s="124"/>
      <c r="AN3992" s="124"/>
      <c r="AO3992" s="1153"/>
      <c r="AP3992" s="1153"/>
      <c r="AQ3992" s="1153"/>
      <c r="AR3992" s="1154"/>
      <c r="AS3992" s="1154"/>
      <c r="AT3992" s="1154"/>
      <c r="AU3992" s="1154"/>
      <c r="AV3992" s="1154"/>
      <c r="AW3992" s="1154"/>
      <c r="AX3992" s="1154"/>
      <c r="AY3992" s="1154"/>
      <c r="AZ3992" s="1154"/>
      <c r="BA3992" s="1154"/>
      <c r="BB3992" s="1154"/>
    </row>
    <row r="3993" spans="2:54" ht="15" customHeight="1" thickBot="1">
      <c r="B3993" s="2872"/>
      <c r="C3993" s="3018"/>
      <c r="D3993" s="3018"/>
      <c r="E3993" s="2873" t="s">
        <v>1130</v>
      </c>
      <c r="F3993" s="1106"/>
      <c r="G3993" s="441" t="s">
        <v>93</v>
      </c>
      <c r="H3993" s="441" t="s">
        <v>1103</v>
      </c>
      <c r="I3993" s="441" t="s">
        <v>1131</v>
      </c>
      <c r="J3993" s="441" t="s">
        <v>112</v>
      </c>
      <c r="K3993" s="1111" t="s">
        <v>1136</v>
      </c>
      <c r="L3993" s="441" t="s">
        <v>1120</v>
      </c>
      <c r="M3993" s="441" t="str">
        <f t="shared" si="243"/>
        <v>&lt;INSERT CONNECTION POINT NAME&gt;</v>
      </c>
      <c r="N3993" s="1111" t="s">
        <v>1106</v>
      </c>
      <c r="O3993" s="1111" t="s">
        <v>842</v>
      </c>
      <c r="P3993" s="1111"/>
      <c r="Q3993" s="2893"/>
      <c r="R3993" s="2894"/>
      <c r="S3993" s="2877"/>
      <c r="T3993" s="2877"/>
      <c r="U3993" s="2877"/>
      <c r="V3993" s="2877"/>
      <c r="W3993" s="2877"/>
      <c r="X3993" s="2877"/>
      <c r="Y3993" s="2877"/>
      <c r="Z3993" s="2877"/>
      <c r="AA3993" s="2878"/>
      <c r="AB3993" s="1162"/>
      <c r="AC3993" s="1151"/>
      <c r="AD3993" s="1152"/>
      <c r="AE3993" s="1153"/>
      <c r="AF3993" s="1153"/>
      <c r="AG3993" s="1153"/>
      <c r="AH3993" s="124"/>
      <c r="AI3993" s="124"/>
      <c r="AJ3993" s="124"/>
      <c r="AK3993" s="124"/>
      <c r="AL3993" s="1153"/>
      <c r="AM3993" s="124"/>
      <c r="AN3993" s="124"/>
      <c r="AO3993" s="1153"/>
      <c r="AP3993" s="1153"/>
      <c r="AQ3993" s="1153"/>
      <c r="AR3993" s="1154"/>
      <c r="AS3993" s="1154"/>
      <c r="AT3993" s="1154"/>
      <c r="AU3993" s="1154"/>
      <c r="AV3993" s="1154"/>
      <c r="AW3993" s="1154"/>
      <c r="AX3993" s="1154"/>
      <c r="AY3993" s="1154"/>
      <c r="AZ3993" s="1154"/>
      <c r="BA3993" s="1154"/>
      <c r="BB3993" s="1154"/>
    </row>
    <row r="3994" spans="2:54" ht="15" customHeight="1">
      <c r="B3994" s="1145" t="s">
        <v>1125</v>
      </c>
      <c r="C3994" s="3019" t="s">
        <v>1126</v>
      </c>
      <c r="D3994" s="3019" t="s">
        <v>842</v>
      </c>
      <c r="E3994" s="1146" t="s">
        <v>1127</v>
      </c>
      <c r="F3994" s="1106"/>
      <c r="G3994" s="441" t="s">
        <v>93</v>
      </c>
      <c r="H3994" s="441" t="s">
        <v>1103</v>
      </c>
      <c r="I3994" s="441" t="s">
        <v>1128</v>
      </c>
      <c r="J3994" s="441" t="s">
        <v>112</v>
      </c>
      <c r="K3994" s="441" t="s">
        <v>1126</v>
      </c>
      <c r="L3994" s="441" t="s">
        <v>1120</v>
      </c>
      <c r="M3994" s="441" t="str">
        <f t="shared" ref="M3994" si="244">B3994</f>
        <v>&lt;INSERT CONNECTION POINT NAME&gt;</v>
      </c>
      <c r="N3994" s="441" t="s">
        <v>1129</v>
      </c>
      <c r="O3994" s="441" t="s">
        <v>842</v>
      </c>
      <c r="P3994" s="1111"/>
      <c r="Q3994" s="1147"/>
      <c r="R3994" s="1148"/>
      <c r="S3994" s="1149"/>
      <c r="T3994" s="1149"/>
      <c r="U3994" s="1149"/>
      <c r="V3994" s="1149"/>
      <c r="W3994" s="1149"/>
      <c r="X3994" s="1149"/>
      <c r="Y3994" s="1149"/>
      <c r="Z3994" s="1149"/>
      <c r="AA3994" s="1150"/>
      <c r="AB3994" s="1125"/>
      <c r="AC3994" s="1151"/>
      <c r="AD3994" s="1152"/>
      <c r="AE3994" s="1153"/>
      <c r="AF3994" s="1153"/>
      <c r="AG3994" s="1153"/>
      <c r="AH3994" s="124"/>
      <c r="AI3994" s="124"/>
      <c r="AJ3994" s="124"/>
      <c r="AK3994" s="124"/>
      <c r="AL3994" s="124"/>
      <c r="AM3994" s="124"/>
      <c r="AN3994" s="124"/>
      <c r="AO3994" s="124"/>
      <c r="AP3994" s="124"/>
      <c r="AQ3994" s="1153"/>
      <c r="AR3994" s="1154"/>
      <c r="AS3994" s="1154"/>
      <c r="AT3994" s="1154"/>
      <c r="AU3994" s="1154"/>
      <c r="AV3994" s="1154"/>
      <c r="AW3994" s="1154"/>
      <c r="AX3994" s="1154"/>
      <c r="AY3994" s="1154"/>
      <c r="AZ3994" s="1154"/>
      <c r="BA3994" s="1154"/>
      <c r="BB3994" s="1154"/>
    </row>
    <row r="3995" spans="2:54" ht="15" customHeight="1">
      <c r="B3995" s="1155"/>
      <c r="C3995" s="3017"/>
      <c r="D3995" s="3017"/>
      <c r="E3995" s="1146" t="s">
        <v>1130</v>
      </c>
      <c r="F3995" s="1106"/>
      <c r="G3995" s="441" t="s">
        <v>93</v>
      </c>
      <c r="H3995" s="441" t="s">
        <v>1103</v>
      </c>
      <c r="I3995" s="441" t="s">
        <v>1131</v>
      </c>
      <c r="J3995" s="441" t="s">
        <v>112</v>
      </c>
      <c r="K3995" s="441" t="s">
        <v>1126</v>
      </c>
      <c r="L3995" s="441" t="s">
        <v>1120</v>
      </c>
      <c r="M3995" s="441" t="str">
        <f t="shared" si="243"/>
        <v>&lt;INSERT CONNECTION POINT NAME&gt;</v>
      </c>
      <c r="N3995" s="441" t="s">
        <v>1129</v>
      </c>
      <c r="O3995" s="441" t="s">
        <v>842</v>
      </c>
      <c r="P3995" s="1111"/>
      <c r="Q3995" s="1156"/>
      <c r="R3995" s="1157"/>
      <c r="S3995" s="1158"/>
      <c r="T3995" s="1158"/>
      <c r="U3995" s="1158"/>
      <c r="V3995" s="1158"/>
      <c r="W3995" s="1158"/>
      <c r="X3995" s="1158"/>
      <c r="Y3995" s="1158"/>
      <c r="Z3995" s="1158"/>
      <c r="AA3995" s="1159"/>
      <c r="AB3995" s="1125"/>
      <c r="AC3995" s="1151"/>
      <c r="AD3995" s="1152"/>
      <c r="AE3995" s="1153"/>
      <c r="AF3995" s="1153"/>
      <c r="AG3995" s="1153"/>
      <c r="AH3995" s="124"/>
      <c r="AI3995" s="124"/>
      <c r="AJ3995" s="124"/>
      <c r="AK3995" s="124"/>
      <c r="AL3995" s="124"/>
      <c r="AM3995" s="124"/>
      <c r="AN3995" s="124"/>
      <c r="AO3995" s="124"/>
      <c r="AP3995" s="124"/>
      <c r="AQ3995" s="1153"/>
      <c r="AR3995" s="1154"/>
      <c r="AS3995" s="1154"/>
      <c r="AT3995" s="1154"/>
      <c r="AU3995" s="1154"/>
      <c r="AV3995" s="1154"/>
      <c r="AW3995" s="1154"/>
      <c r="AX3995" s="1154"/>
      <c r="AY3995" s="1154"/>
      <c r="AZ3995" s="1154"/>
      <c r="BA3995" s="1154"/>
      <c r="BB3995" s="1154"/>
    </row>
    <row r="3996" spans="2:54" ht="15" customHeight="1">
      <c r="B3996" s="1155"/>
      <c r="C3996" s="3016" t="s">
        <v>1132</v>
      </c>
      <c r="D3996" s="3016" t="s">
        <v>833</v>
      </c>
      <c r="E3996" s="1146" t="s">
        <v>1127</v>
      </c>
      <c r="F3996" s="1106"/>
      <c r="G3996" s="441" t="s">
        <v>93</v>
      </c>
      <c r="H3996" s="441" t="s">
        <v>1103</v>
      </c>
      <c r="I3996" s="441" t="s">
        <v>1128</v>
      </c>
      <c r="J3996" s="441" t="s">
        <v>112</v>
      </c>
      <c r="K3996" s="1111" t="s">
        <v>1132</v>
      </c>
      <c r="L3996" s="441" t="s">
        <v>1120</v>
      </c>
      <c r="M3996" s="441" t="str">
        <f t="shared" si="243"/>
        <v>&lt;INSERT CONNECTION POINT NAME&gt;</v>
      </c>
      <c r="N3996" s="1111" t="s">
        <v>1106</v>
      </c>
      <c r="O3996" s="1111" t="s">
        <v>833</v>
      </c>
      <c r="P3996" s="1111"/>
      <c r="Q3996" s="2850"/>
      <c r="R3996" s="2097"/>
      <c r="S3996" s="2851"/>
      <c r="T3996" s="2851"/>
      <c r="U3996" s="2851"/>
      <c r="V3996" s="2851"/>
      <c r="W3996" s="2852"/>
      <c r="X3996" s="2852"/>
      <c r="Y3996" s="2852"/>
      <c r="Z3996" s="2852"/>
      <c r="AA3996" s="2853"/>
      <c r="AB3996" s="1125"/>
      <c r="AC3996" s="1151"/>
      <c r="AD3996" s="1152"/>
      <c r="AE3996" s="1153"/>
      <c r="AF3996" s="1153"/>
      <c r="AG3996" s="1153"/>
      <c r="AH3996" s="124"/>
      <c r="AI3996" s="124"/>
      <c r="AJ3996" s="124"/>
      <c r="AK3996" s="124"/>
      <c r="AL3996" s="1153"/>
      <c r="AM3996" s="124"/>
      <c r="AN3996" s="124"/>
      <c r="AO3996" s="1153"/>
      <c r="AP3996" s="1153"/>
      <c r="AQ3996" s="1153"/>
      <c r="AR3996" s="1154"/>
      <c r="AS3996" s="1154"/>
      <c r="AT3996" s="1154"/>
      <c r="AU3996" s="1160"/>
      <c r="AV3996" s="1154"/>
      <c r="AW3996" s="1154"/>
      <c r="AX3996" s="1154"/>
      <c r="AY3996" s="1154"/>
      <c r="AZ3996" s="1154"/>
      <c r="BA3996" s="1154"/>
      <c r="BB3996" s="1154"/>
    </row>
    <row r="3997" spans="2:54" ht="15" customHeight="1">
      <c r="B3997" s="1155"/>
      <c r="C3997" s="3017"/>
      <c r="D3997" s="3017"/>
      <c r="E3997" s="1146" t="s">
        <v>1130</v>
      </c>
      <c r="F3997" s="1106"/>
      <c r="G3997" s="441" t="s">
        <v>93</v>
      </c>
      <c r="H3997" s="441" t="s">
        <v>1103</v>
      </c>
      <c r="I3997" s="441" t="s">
        <v>1131</v>
      </c>
      <c r="J3997" s="441" t="s">
        <v>112</v>
      </c>
      <c r="K3997" s="1111" t="s">
        <v>1132</v>
      </c>
      <c r="L3997" s="441" t="s">
        <v>1120</v>
      </c>
      <c r="M3997" s="441" t="str">
        <f t="shared" si="243"/>
        <v>&lt;INSERT CONNECTION POINT NAME&gt;</v>
      </c>
      <c r="N3997" s="1111" t="s">
        <v>1106</v>
      </c>
      <c r="O3997" s="1111" t="s">
        <v>833</v>
      </c>
      <c r="P3997" s="1111"/>
      <c r="Q3997" s="2850"/>
      <c r="R3997" s="2097"/>
      <c r="S3997" s="2851"/>
      <c r="T3997" s="2851"/>
      <c r="U3997" s="2851"/>
      <c r="V3997" s="2851"/>
      <c r="W3997" s="2852"/>
      <c r="X3997" s="2852"/>
      <c r="Y3997" s="2852"/>
      <c r="Z3997" s="2852"/>
      <c r="AA3997" s="2853"/>
      <c r="AB3997" s="1125"/>
      <c r="AC3997" s="1151"/>
      <c r="AD3997" s="1152"/>
      <c r="AE3997" s="1153"/>
      <c r="AF3997" s="1153"/>
      <c r="AG3997" s="1153"/>
      <c r="AH3997" s="124"/>
      <c r="AI3997" s="124"/>
      <c r="AJ3997" s="124"/>
      <c r="AK3997" s="124"/>
      <c r="AL3997" s="1153"/>
      <c r="AM3997" s="124"/>
      <c r="AN3997" s="124"/>
      <c r="AO3997" s="1153"/>
      <c r="AP3997" s="1153"/>
      <c r="AQ3997" s="1153"/>
      <c r="AR3997" s="1154"/>
      <c r="AS3997" s="1154"/>
      <c r="AT3997" s="1154"/>
      <c r="AU3997" s="1160"/>
      <c r="AV3997" s="1154"/>
      <c r="AW3997" s="1154"/>
      <c r="AX3997" s="1154"/>
      <c r="AY3997" s="1154"/>
      <c r="AZ3997" s="1154"/>
      <c r="BA3997" s="1154"/>
      <c r="BB3997" s="1154"/>
    </row>
    <row r="3998" spans="2:54" ht="15" customHeight="1">
      <c r="B3998" s="1155"/>
      <c r="C3998" s="3016" t="s">
        <v>1132</v>
      </c>
      <c r="D3998" s="3016" t="s">
        <v>842</v>
      </c>
      <c r="E3998" s="1146" t="s">
        <v>1127</v>
      </c>
      <c r="F3998" s="1106"/>
      <c r="G3998" s="441" t="s">
        <v>93</v>
      </c>
      <c r="H3998" s="441" t="s">
        <v>1103</v>
      </c>
      <c r="I3998" s="441" t="s">
        <v>1128</v>
      </c>
      <c r="J3998" s="441" t="s">
        <v>112</v>
      </c>
      <c r="K3998" s="1111" t="s">
        <v>1132</v>
      </c>
      <c r="L3998" s="441" t="s">
        <v>1120</v>
      </c>
      <c r="M3998" s="441" t="str">
        <f t="shared" si="243"/>
        <v>&lt;INSERT CONNECTION POINT NAME&gt;</v>
      </c>
      <c r="N3998" s="1111" t="s">
        <v>1106</v>
      </c>
      <c r="O3998" s="1112" t="s">
        <v>842</v>
      </c>
      <c r="P3998" s="1111"/>
      <c r="Q3998" s="2850"/>
      <c r="R3998" s="2097"/>
      <c r="S3998" s="2851"/>
      <c r="T3998" s="2851"/>
      <c r="U3998" s="2851"/>
      <c r="V3998" s="2851"/>
      <c r="W3998" s="2852"/>
      <c r="X3998" s="2852"/>
      <c r="Y3998" s="2852"/>
      <c r="Z3998" s="2852"/>
      <c r="AA3998" s="2853"/>
      <c r="AB3998" s="1125"/>
      <c r="AC3998" s="1151"/>
      <c r="AD3998" s="1152"/>
      <c r="AE3998" s="1153"/>
      <c r="AF3998" s="1153"/>
      <c r="AG3998" s="1153"/>
      <c r="AH3998" s="124"/>
      <c r="AI3998" s="124"/>
      <c r="AJ3998" s="124"/>
      <c r="AK3998" s="124"/>
      <c r="AL3998" s="1153"/>
      <c r="AM3998" s="124"/>
      <c r="AN3998" s="124"/>
      <c r="AO3998" s="1153"/>
      <c r="AP3998" s="1161"/>
      <c r="AQ3998" s="1153"/>
      <c r="AR3998" s="1154"/>
      <c r="AS3998" s="1154"/>
      <c r="AT3998" s="1154"/>
      <c r="AU3998" s="1160"/>
      <c r="AV3998" s="1154"/>
      <c r="AW3998" s="1154"/>
      <c r="AX3998" s="1154"/>
      <c r="AY3998" s="1154"/>
      <c r="AZ3998" s="1154"/>
      <c r="BA3998" s="1154"/>
      <c r="BB3998" s="1154"/>
    </row>
    <row r="3999" spans="2:54" ht="15" customHeight="1">
      <c r="B3999" s="1155"/>
      <c r="C3999" s="3017"/>
      <c r="D3999" s="3017"/>
      <c r="E3999" s="1146" t="s">
        <v>1130</v>
      </c>
      <c r="F3999" s="1106"/>
      <c r="G3999" s="441" t="s">
        <v>93</v>
      </c>
      <c r="H3999" s="441" t="s">
        <v>1103</v>
      </c>
      <c r="I3999" s="441" t="s">
        <v>1131</v>
      </c>
      <c r="J3999" s="441" t="s">
        <v>112</v>
      </c>
      <c r="K3999" s="1111" t="s">
        <v>1132</v>
      </c>
      <c r="L3999" s="441" t="s">
        <v>1120</v>
      </c>
      <c r="M3999" s="441" t="str">
        <f t="shared" si="243"/>
        <v>&lt;INSERT CONNECTION POINT NAME&gt;</v>
      </c>
      <c r="N3999" s="1111" t="s">
        <v>1106</v>
      </c>
      <c r="O3999" s="1112" t="s">
        <v>842</v>
      </c>
      <c r="P3999" s="1111"/>
      <c r="Q3999" s="2850"/>
      <c r="R3999" s="2097"/>
      <c r="S3999" s="2851"/>
      <c r="T3999" s="2851"/>
      <c r="U3999" s="2851"/>
      <c r="V3999" s="2851"/>
      <c r="W3999" s="2852"/>
      <c r="X3999" s="2852"/>
      <c r="Y3999" s="2852"/>
      <c r="Z3999" s="2852"/>
      <c r="AA3999" s="2853"/>
      <c r="AB3999" s="1125"/>
      <c r="AC3999" s="1151"/>
      <c r="AD3999" s="1152"/>
      <c r="AE3999" s="1153"/>
      <c r="AF3999" s="1153"/>
      <c r="AG3999" s="1153"/>
      <c r="AH3999" s="124"/>
      <c r="AI3999" s="124"/>
      <c r="AJ3999" s="124"/>
      <c r="AK3999" s="124"/>
      <c r="AL3999" s="1153"/>
      <c r="AM3999" s="124"/>
      <c r="AN3999" s="124"/>
      <c r="AO3999" s="1153"/>
      <c r="AP3999" s="1161"/>
      <c r="AQ3999" s="1153"/>
      <c r="AR3999" s="1154"/>
      <c r="AS3999" s="1154"/>
      <c r="AT3999" s="1154"/>
      <c r="AU3999" s="1160"/>
      <c r="AV3999" s="1154"/>
      <c r="AW3999" s="1154"/>
      <c r="AX3999" s="1154"/>
      <c r="AY3999" s="1154"/>
      <c r="AZ3999" s="1154"/>
      <c r="BA3999" s="1154"/>
      <c r="BB3999" s="1154"/>
    </row>
    <row r="4000" spans="2:54" ht="15" customHeight="1">
      <c r="B4000" s="1155"/>
      <c r="C4000" s="3016" t="s">
        <v>1133</v>
      </c>
      <c r="D4000" s="3016"/>
      <c r="E4000" s="1146" t="s">
        <v>1127</v>
      </c>
      <c r="F4000" s="1106"/>
      <c r="G4000" s="441" t="s">
        <v>93</v>
      </c>
      <c r="H4000" s="441" t="s">
        <v>1103</v>
      </c>
      <c r="I4000" s="441" t="s">
        <v>1128</v>
      </c>
      <c r="J4000" s="441" t="s">
        <v>112</v>
      </c>
      <c r="K4000" s="1111" t="s">
        <v>1133</v>
      </c>
      <c r="L4000" s="441" t="s">
        <v>1120</v>
      </c>
      <c r="M4000" s="441" t="str">
        <f t="shared" si="243"/>
        <v>&lt;INSERT CONNECTION POINT NAME&gt;</v>
      </c>
      <c r="N4000" s="1111" t="s">
        <v>1108</v>
      </c>
      <c r="O4000" s="1111" t="s">
        <v>1109</v>
      </c>
      <c r="P4000" s="1111"/>
      <c r="Q4000" s="2856"/>
      <c r="R4000" s="2098"/>
      <c r="S4000" s="2858"/>
      <c r="T4000" s="2858"/>
      <c r="U4000" s="2858"/>
      <c r="V4000" s="2858"/>
      <c r="W4000" s="2859"/>
      <c r="X4000" s="2859"/>
      <c r="Y4000" s="2859"/>
      <c r="Z4000" s="2859"/>
      <c r="AA4000" s="2860"/>
      <c r="AB4000" s="1125"/>
      <c r="AC4000" s="1151"/>
      <c r="AD4000" s="1152"/>
      <c r="AE4000" s="1153"/>
      <c r="AF4000" s="1153"/>
      <c r="AG4000" s="1153"/>
      <c r="AH4000" s="124"/>
      <c r="AI4000" s="124"/>
      <c r="AJ4000" s="124"/>
      <c r="AK4000" s="124"/>
      <c r="AL4000" s="1153"/>
      <c r="AM4000" s="124"/>
      <c r="AN4000" s="124"/>
      <c r="AO4000" s="1153"/>
      <c r="AP4000" s="1153"/>
      <c r="AQ4000" s="1153"/>
      <c r="AR4000" s="1154"/>
      <c r="AS4000" s="1154"/>
      <c r="AT4000" s="1154"/>
      <c r="AU4000" s="1154"/>
      <c r="AV4000" s="1154"/>
      <c r="AW4000" s="1154"/>
      <c r="AX4000" s="1154"/>
      <c r="AY4000" s="1154"/>
      <c r="AZ4000" s="1154"/>
      <c r="BA4000" s="1154"/>
      <c r="BB4000" s="1154"/>
    </row>
    <row r="4001" spans="2:54" ht="15" customHeight="1">
      <c r="B4001" s="1155"/>
      <c r="C4001" s="3017"/>
      <c r="D4001" s="3017"/>
      <c r="E4001" s="1146" t="s">
        <v>1130</v>
      </c>
      <c r="F4001" s="1106"/>
      <c r="G4001" s="441" t="s">
        <v>93</v>
      </c>
      <c r="H4001" s="441" t="s">
        <v>1103</v>
      </c>
      <c r="I4001" s="441" t="s">
        <v>1131</v>
      </c>
      <c r="J4001" s="441" t="s">
        <v>112</v>
      </c>
      <c r="K4001" s="1111" t="s">
        <v>1133</v>
      </c>
      <c r="L4001" s="441" t="s">
        <v>1120</v>
      </c>
      <c r="M4001" s="441" t="str">
        <f t="shared" si="243"/>
        <v>&lt;INSERT CONNECTION POINT NAME&gt;</v>
      </c>
      <c r="N4001" s="1111" t="s">
        <v>1108</v>
      </c>
      <c r="O4001" s="1111" t="s">
        <v>1109</v>
      </c>
      <c r="P4001" s="1111"/>
      <c r="Q4001" s="2856"/>
      <c r="R4001" s="2098"/>
      <c r="S4001" s="2858"/>
      <c r="T4001" s="2858"/>
      <c r="U4001" s="2858"/>
      <c r="V4001" s="2858"/>
      <c r="W4001" s="2859"/>
      <c r="X4001" s="2859"/>
      <c r="Y4001" s="2859"/>
      <c r="Z4001" s="2859"/>
      <c r="AA4001" s="2860"/>
      <c r="AB4001" s="1125"/>
      <c r="AC4001" s="1151"/>
      <c r="AD4001" s="1152"/>
      <c r="AE4001" s="1153"/>
      <c r="AF4001" s="1153"/>
      <c r="AG4001" s="1153"/>
      <c r="AH4001" s="124"/>
      <c r="AI4001" s="124"/>
      <c r="AJ4001" s="124"/>
      <c r="AK4001" s="124"/>
      <c r="AL4001" s="1153"/>
      <c r="AM4001" s="124"/>
      <c r="AN4001" s="124"/>
      <c r="AO4001" s="1153"/>
      <c r="AP4001" s="1153"/>
      <c r="AQ4001" s="1153"/>
      <c r="AR4001" s="1154"/>
      <c r="AS4001" s="1154"/>
      <c r="AT4001" s="1154"/>
      <c r="AU4001" s="1154"/>
      <c r="AV4001" s="1154"/>
      <c r="AW4001" s="1154"/>
      <c r="AX4001" s="1154"/>
      <c r="AY4001" s="1154"/>
      <c r="AZ4001" s="1154"/>
      <c r="BA4001" s="1154"/>
      <c r="BB4001" s="1154"/>
    </row>
    <row r="4002" spans="2:54" ht="15" customHeight="1">
      <c r="B4002" s="1155"/>
      <c r="C4002" s="3016" t="s">
        <v>1110</v>
      </c>
      <c r="D4002" s="3016"/>
      <c r="E4002" s="1146" t="s">
        <v>1127</v>
      </c>
      <c r="F4002" s="1106"/>
      <c r="G4002" s="441" t="s">
        <v>93</v>
      </c>
      <c r="H4002" s="441" t="s">
        <v>1103</v>
      </c>
      <c r="I4002" s="441" t="s">
        <v>1128</v>
      </c>
      <c r="J4002" s="441" t="s">
        <v>112</v>
      </c>
      <c r="K4002" s="1111" t="s">
        <v>1110</v>
      </c>
      <c r="L4002" s="441" t="s">
        <v>1120</v>
      </c>
      <c r="M4002" s="441" t="str">
        <f t="shared" si="243"/>
        <v>&lt;INSERT CONNECTION POINT NAME&gt;</v>
      </c>
      <c r="N4002" s="1111" t="s">
        <v>1111</v>
      </c>
      <c r="O4002" s="1112">
        <v>0</v>
      </c>
      <c r="P4002" s="1111"/>
      <c r="Q4002" s="2890"/>
      <c r="R4002" s="2093"/>
      <c r="S4002" s="2883"/>
      <c r="T4002" s="2883"/>
      <c r="U4002" s="2883"/>
      <c r="V4002" s="2883"/>
      <c r="W4002" s="2863"/>
      <c r="X4002" s="2863"/>
      <c r="Y4002" s="2863"/>
      <c r="Z4002" s="2863"/>
      <c r="AA4002" s="2864"/>
      <c r="AB4002" s="1125"/>
      <c r="AC4002" s="1151"/>
      <c r="AD4002" s="1152"/>
      <c r="AE4002" s="1153"/>
      <c r="AF4002" s="1153"/>
      <c r="AG4002" s="1153"/>
      <c r="AH4002" s="124"/>
      <c r="AI4002" s="124"/>
      <c r="AJ4002" s="124"/>
      <c r="AK4002" s="124"/>
      <c r="AL4002" s="1153"/>
      <c r="AM4002" s="124"/>
      <c r="AN4002" s="124"/>
      <c r="AO4002" s="1153"/>
      <c r="AP4002" s="1161"/>
      <c r="AQ4002" s="1153"/>
      <c r="AR4002" s="1154"/>
      <c r="AS4002" s="1154"/>
      <c r="AT4002" s="1154"/>
      <c r="AU4002" s="1154"/>
      <c r="AV4002" s="1154"/>
      <c r="AW4002" s="1154"/>
      <c r="AX4002" s="1154"/>
      <c r="AY4002" s="1154"/>
      <c r="AZ4002" s="1154"/>
      <c r="BA4002" s="1154"/>
      <c r="BB4002" s="1154"/>
    </row>
    <row r="4003" spans="2:54" ht="15" customHeight="1">
      <c r="B4003" s="1155"/>
      <c r="C4003" s="3017"/>
      <c r="D4003" s="3017"/>
      <c r="E4003" s="1146" t="s">
        <v>1130</v>
      </c>
      <c r="F4003" s="1106"/>
      <c r="G4003" s="441" t="s">
        <v>93</v>
      </c>
      <c r="H4003" s="441" t="s">
        <v>1103</v>
      </c>
      <c r="I4003" s="441" t="s">
        <v>1131</v>
      </c>
      <c r="J4003" s="441" t="s">
        <v>112</v>
      </c>
      <c r="K4003" s="1111" t="s">
        <v>1110</v>
      </c>
      <c r="L4003" s="441" t="s">
        <v>1120</v>
      </c>
      <c r="M4003" s="441" t="str">
        <f t="shared" si="243"/>
        <v>&lt;INSERT CONNECTION POINT NAME&gt;</v>
      </c>
      <c r="N4003" s="1111" t="s">
        <v>1111</v>
      </c>
      <c r="O4003" s="1112">
        <v>0</v>
      </c>
      <c r="P4003" s="1111"/>
      <c r="Q4003" s="2890"/>
      <c r="R4003" s="2093"/>
      <c r="S4003" s="2883"/>
      <c r="T4003" s="2883"/>
      <c r="U4003" s="2883"/>
      <c r="V4003" s="2883"/>
      <c r="W4003" s="2863"/>
      <c r="X4003" s="2863"/>
      <c r="Y4003" s="2863"/>
      <c r="Z4003" s="2863"/>
      <c r="AA4003" s="2864"/>
      <c r="AB4003" s="1125"/>
      <c r="AC4003" s="1151"/>
      <c r="AD4003" s="1152"/>
      <c r="AE4003" s="1153"/>
      <c r="AF4003" s="1153"/>
      <c r="AG4003" s="1153"/>
      <c r="AH4003" s="124"/>
      <c r="AI4003" s="124"/>
      <c r="AJ4003" s="124"/>
      <c r="AK4003" s="124"/>
      <c r="AL4003" s="1153"/>
      <c r="AM4003" s="124"/>
      <c r="AN4003" s="124"/>
      <c r="AO4003" s="1153"/>
      <c r="AP4003" s="1161"/>
      <c r="AQ4003" s="1153"/>
      <c r="AR4003" s="1154"/>
      <c r="AS4003" s="1154"/>
      <c r="AT4003" s="1154"/>
      <c r="AU4003" s="1154"/>
      <c r="AV4003" s="1154"/>
      <c r="AW4003" s="1154"/>
      <c r="AX4003" s="1154"/>
      <c r="AY4003" s="1154"/>
      <c r="AZ4003" s="1154"/>
      <c r="BA4003" s="1154"/>
      <c r="BB4003" s="1154"/>
    </row>
    <row r="4004" spans="2:54" ht="15" customHeight="1">
      <c r="B4004" s="1155"/>
      <c r="C4004" s="3016" t="s">
        <v>1112</v>
      </c>
      <c r="D4004" s="3016"/>
      <c r="E4004" s="1146" t="s">
        <v>1127</v>
      </c>
      <c r="F4004" s="1106"/>
      <c r="G4004" s="441" t="s">
        <v>93</v>
      </c>
      <c r="H4004" s="441" t="s">
        <v>1103</v>
      </c>
      <c r="I4004" s="441" t="s">
        <v>1128</v>
      </c>
      <c r="J4004" s="441" t="s">
        <v>112</v>
      </c>
      <c r="K4004" s="1111" t="s">
        <v>1112</v>
      </c>
      <c r="L4004" s="441" t="s">
        <v>1120</v>
      </c>
      <c r="M4004" s="441" t="str">
        <f t="shared" si="243"/>
        <v>&lt;INSERT CONNECTION POINT NAME&gt;</v>
      </c>
      <c r="N4004" s="1111" t="s">
        <v>1113</v>
      </c>
      <c r="O4004" s="1111" t="s">
        <v>1113</v>
      </c>
      <c r="P4004" s="1111"/>
      <c r="Q4004" s="2891"/>
      <c r="R4004" s="2866"/>
      <c r="S4004" s="2866"/>
      <c r="T4004" s="2866"/>
      <c r="U4004" s="2866"/>
      <c r="V4004" s="2866"/>
      <c r="W4004" s="2866"/>
      <c r="X4004" s="2866"/>
      <c r="Y4004" s="2866"/>
      <c r="Z4004" s="2866"/>
      <c r="AA4004" s="2099"/>
      <c r="AB4004" s="1125"/>
      <c r="AC4004" s="1151"/>
      <c r="AD4004" s="1152"/>
      <c r="AE4004" s="1153"/>
      <c r="AF4004" s="1153"/>
      <c r="AG4004" s="1153"/>
      <c r="AH4004" s="124"/>
      <c r="AI4004" s="124"/>
      <c r="AJ4004" s="124"/>
      <c r="AK4004" s="124"/>
      <c r="AL4004" s="1153"/>
      <c r="AM4004" s="124"/>
      <c r="AN4004" s="124"/>
      <c r="AO4004" s="1153"/>
      <c r="AP4004" s="1153"/>
      <c r="AQ4004" s="1153"/>
      <c r="AR4004" s="1154"/>
      <c r="AS4004" s="1154"/>
      <c r="AT4004" s="1154"/>
      <c r="AU4004" s="1154"/>
      <c r="AV4004" s="1154"/>
      <c r="AW4004" s="1154"/>
      <c r="AX4004" s="1154"/>
      <c r="AY4004" s="1154"/>
      <c r="AZ4004" s="1154"/>
      <c r="BA4004" s="1154"/>
      <c r="BB4004" s="1154"/>
    </row>
    <row r="4005" spans="2:54" ht="15" customHeight="1">
      <c r="B4005" s="1155"/>
      <c r="C4005" s="3017"/>
      <c r="D4005" s="3017"/>
      <c r="E4005" s="1146" t="s">
        <v>1130</v>
      </c>
      <c r="F4005" s="1106"/>
      <c r="G4005" s="441" t="s">
        <v>93</v>
      </c>
      <c r="H4005" s="441" t="s">
        <v>1103</v>
      </c>
      <c r="I4005" s="441" t="s">
        <v>1131</v>
      </c>
      <c r="J4005" s="441" t="s">
        <v>112</v>
      </c>
      <c r="K4005" s="1111" t="s">
        <v>1112</v>
      </c>
      <c r="L4005" s="441" t="s">
        <v>1120</v>
      </c>
      <c r="M4005" s="441" t="str">
        <f t="shared" si="243"/>
        <v>&lt;INSERT CONNECTION POINT NAME&gt;</v>
      </c>
      <c r="N4005" s="1111" t="s">
        <v>1113</v>
      </c>
      <c r="O4005" s="1111" t="s">
        <v>1113</v>
      </c>
      <c r="P4005" s="1111"/>
      <c r="Q4005" s="2891"/>
      <c r="R4005" s="2866"/>
      <c r="S4005" s="2866"/>
      <c r="T4005" s="2866"/>
      <c r="U4005" s="2866"/>
      <c r="V4005" s="2866"/>
      <c r="W4005" s="2866"/>
      <c r="X4005" s="2866"/>
      <c r="Y4005" s="2866"/>
      <c r="Z4005" s="2866"/>
      <c r="AA4005" s="2099"/>
      <c r="AB4005" s="1125"/>
      <c r="AC4005" s="1151"/>
      <c r="AD4005" s="1152"/>
      <c r="AE4005" s="1153"/>
      <c r="AF4005" s="1153"/>
      <c r="AG4005" s="1153"/>
      <c r="AH4005" s="124"/>
      <c r="AI4005" s="124"/>
      <c r="AJ4005" s="124"/>
      <c r="AK4005" s="124"/>
      <c r="AL4005" s="1153"/>
      <c r="AM4005" s="124"/>
      <c r="AN4005" s="124"/>
      <c r="AO4005" s="1153"/>
      <c r="AP4005" s="1153"/>
      <c r="AQ4005" s="1153"/>
      <c r="AR4005" s="1154"/>
      <c r="AS4005" s="1154"/>
      <c r="AT4005" s="1154"/>
      <c r="AU4005" s="1154"/>
      <c r="AV4005" s="1154"/>
      <c r="AW4005" s="1154"/>
      <c r="AX4005" s="1154"/>
      <c r="AY4005" s="1154"/>
      <c r="AZ4005" s="1154"/>
      <c r="BA4005" s="1154"/>
      <c r="BB4005" s="1154"/>
    </row>
    <row r="4006" spans="2:54" ht="15" customHeight="1">
      <c r="B4006" s="1155"/>
      <c r="C4006" s="3016" t="s">
        <v>1134</v>
      </c>
      <c r="D4006" s="3016" t="s">
        <v>833</v>
      </c>
      <c r="E4006" s="1146" t="s">
        <v>1127</v>
      </c>
      <c r="F4006" s="1106"/>
      <c r="G4006" s="441" t="s">
        <v>93</v>
      </c>
      <c r="H4006" s="441" t="s">
        <v>1103</v>
      </c>
      <c r="I4006" s="441" t="s">
        <v>1128</v>
      </c>
      <c r="J4006" s="441" t="s">
        <v>112</v>
      </c>
      <c r="K4006" s="1111" t="s">
        <v>1134</v>
      </c>
      <c r="L4006" s="441" t="s">
        <v>1120</v>
      </c>
      <c r="M4006" s="441" t="str">
        <f t="shared" si="243"/>
        <v>&lt;INSERT CONNECTION POINT NAME&gt;</v>
      </c>
      <c r="N4006" s="1111" t="s">
        <v>1115</v>
      </c>
      <c r="O4006" s="1111" t="s">
        <v>833</v>
      </c>
      <c r="P4006" s="1111"/>
      <c r="Q4006" s="2892"/>
      <c r="R4006" s="2096"/>
      <c r="S4006" s="2870"/>
      <c r="T4006" s="2870"/>
      <c r="U4006" s="2870"/>
      <c r="V4006" s="2870"/>
      <c r="W4006" s="2870"/>
      <c r="X4006" s="2870"/>
      <c r="Y4006" s="2870"/>
      <c r="Z4006" s="2870"/>
      <c r="AA4006" s="2871"/>
      <c r="AB4006" s="1125"/>
      <c r="AC4006" s="1151"/>
      <c r="AD4006" s="1152"/>
      <c r="AE4006" s="1153"/>
      <c r="AF4006" s="1153"/>
      <c r="AG4006" s="1153"/>
      <c r="AH4006" s="124"/>
      <c r="AI4006" s="124"/>
      <c r="AJ4006" s="124"/>
      <c r="AK4006" s="124"/>
      <c r="AL4006" s="1153"/>
      <c r="AM4006" s="124"/>
      <c r="AN4006" s="124"/>
      <c r="AO4006" s="1153"/>
      <c r="AP4006" s="1153"/>
      <c r="AQ4006" s="1153"/>
      <c r="AR4006" s="1154"/>
      <c r="AS4006" s="1154"/>
      <c r="AT4006" s="1154"/>
      <c r="AU4006" s="1154"/>
      <c r="AV4006" s="1154"/>
      <c r="AW4006" s="1154"/>
      <c r="AX4006" s="1154"/>
      <c r="AY4006" s="1154"/>
      <c r="AZ4006" s="1154"/>
      <c r="BA4006" s="1154"/>
      <c r="BB4006" s="1154"/>
    </row>
    <row r="4007" spans="2:54" ht="15" customHeight="1">
      <c r="B4007" s="1155"/>
      <c r="C4007" s="3017"/>
      <c r="D4007" s="3017"/>
      <c r="E4007" s="1146" t="s">
        <v>1130</v>
      </c>
      <c r="F4007" s="1106"/>
      <c r="G4007" s="441" t="s">
        <v>93</v>
      </c>
      <c r="H4007" s="441" t="s">
        <v>1103</v>
      </c>
      <c r="I4007" s="441" t="s">
        <v>1131</v>
      </c>
      <c r="J4007" s="441" t="s">
        <v>112</v>
      </c>
      <c r="K4007" s="1111" t="s">
        <v>1134</v>
      </c>
      <c r="L4007" s="441" t="s">
        <v>1120</v>
      </c>
      <c r="M4007" s="441" t="str">
        <f t="shared" si="243"/>
        <v>&lt;INSERT CONNECTION POINT NAME&gt;</v>
      </c>
      <c r="N4007" s="1111" t="s">
        <v>1115</v>
      </c>
      <c r="O4007" s="1111" t="s">
        <v>833</v>
      </c>
      <c r="P4007" s="1111"/>
      <c r="Q4007" s="2892"/>
      <c r="R4007" s="2096"/>
      <c r="S4007" s="2870"/>
      <c r="T4007" s="2870"/>
      <c r="U4007" s="2870"/>
      <c r="V4007" s="2870"/>
      <c r="W4007" s="2870"/>
      <c r="X4007" s="2870"/>
      <c r="Y4007" s="2870"/>
      <c r="Z4007" s="2870"/>
      <c r="AA4007" s="2871"/>
      <c r="AB4007" s="1125"/>
      <c r="AC4007" s="1151"/>
      <c r="AD4007" s="1152"/>
      <c r="AE4007" s="1153"/>
      <c r="AF4007" s="1153"/>
      <c r="AG4007" s="1153"/>
      <c r="AH4007" s="124"/>
      <c r="AI4007" s="124"/>
      <c r="AJ4007" s="124"/>
      <c r="AK4007" s="124"/>
      <c r="AL4007" s="1153"/>
      <c r="AM4007" s="124"/>
      <c r="AN4007" s="124"/>
      <c r="AO4007" s="1153"/>
      <c r="AP4007" s="1153"/>
      <c r="AQ4007" s="1153"/>
      <c r="AR4007" s="1154"/>
      <c r="AS4007" s="1154"/>
      <c r="AT4007" s="1154"/>
      <c r="AU4007" s="1154"/>
      <c r="AV4007" s="1154"/>
      <c r="AW4007" s="1154"/>
      <c r="AX4007" s="1154"/>
      <c r="AY4007" s="1154"/>
      <c r="AZ4007" s="1154"/>
      <c r="BA4007" s="1154"/>
      <c r="BB4007" s="1154"/>
    </row>
    <row r="4008" spans="2:54" ht="15" customHeight="1">
      <c r="B4008" s="1155"/>
      <c r="C4008" s="3016" t="s">
        <v>1135</v>
      </c>
      <c r="D4008" s="3016" t="s">
        <v>833</v>
      </c>
      <c r="E4008" s="1146" t="s">
        <v>1127</v>
      </c>
      <c r="F4008" s="1106"/>
      <c r="G4008" s="441" t="s">
        <v>93</v>
      </c>
      <c r="H4008" s="441" t="s">
        <v>1103</v>
      </c>
      <c r="I4008" s="441" t="s">
        <v>1128</v>
      </c>
      <c r="J4008" s="441" t="s">
        <v>112</v>
      </c>
      <c r="K4008" s="1111" t="s">
        <v>1135</v>
      </c>
      <c r="L4008" s="441" t="s">
        <v>1120</v>
      </c>
      <c r="M4008" s="441" t="str">
        <f t="shared" si="243"/>
        <v>&lt;INSERT CONNECTION POINT NAME&gt;</v>
      </c>
      <c r="N4008" s="1111" t="s">
        <v>1106</v>
      </c>
      <c r="O4008" s="1111" t="s">
        <v>833</v>
      </c>
      <c r="P4008" s="1111"/>
      <c r="Q4008" s="2892"/>
      <c r="R4008" s="2096"/>
      <c r="S4008" s="2870"/>
      <c r="T4008" s="2870"/>
      <c r="U4008" s="2870"/>
      <c r="V4008" s="2870"/>
      <c r="W4008" s="2870"/>
      <c r="X4008" s="2870"/>
      <c r="Y4008" s="2870"/>
      <c r="Z4008" s="2870"/>
      <c r="AA4008" s="2871"/>
      <c r="AB4008" s="1125"/>
      <c r="AC4008" s="1151"/>
      <c r="AD4008" s="1152"/>
      <c r="AE4008" s="1153"/>
      <c r="AF4008" s="1153"/>
      <c r="AG4008" s="1153"/>
      <c r="AH4008" s="124"/>
      <c r="AI4008" s="124"/>
      <c r="AJ4008" s="124"/>
      <c r="AK4008" s="124"/>
      <c r="AL4008" s="1153"/>
      <c r="AM4008" s="124"/>
      <c r="AN4008" s="124"/>
      <c r="AO4008" s="1153"/>
      <c r="AP4008" s="1153"/>
      <c r="AQ4008" s="1153"/>
      <c r="AR4008" s="1154"/>
      <c r="AS4008" s="1154"/>
      <c r="AT4008" s="1154"/>
      <c r="AU4008" s="1154"/>
      <c r="AV4008" s="1154"/>
      <c r="AW4008" s="1154"/>
      <c r="AX4008" s="1154"/>
      <c r="AY4008" s="1154"/>
      <c r="AZ4008" s="1154"/>
      <c r="BA4008" s="1154"/>
      <c r="BB4008" s="1154"/>
    </row>
    <row r="4009" spans="2:54" ht="15" customHeight="1">
      <c r="B4009" s="1155"/>
      <c r="C4009" s="3017"/>
      <c r="D4009" s="3017"/>
      <c r="E4009" s="1146" t="s">
        <v>1130</v>
      </c>
      <c r="F4009" s="1106"/>
      <c r="G4009" s="441" t="s">
        <v>93</v>
      </c>
      <c r="H4009" s="441" t="s">
        <v>1103</v>
      </c>
      <c r="I4009" s="441" t="s">
        <v>1131</v>
      </c>
      <c r="J4009" s="441" t="s">
        <v>112</v>
      </c>
      <c r="K4009" s="1111" t="s">
        <v>1135</v>
      </c>
      <c r="L4009" s="441" t="s">
        <v>1120</v>
      </c>
      <c r="M4009" s="441" t="str">
        <f t="shared" si="243"/>
        <v>&lt;INSERT CONNECTION POINT NAME&gt;</v>
      </c>
      <c r="N4009" s="1111" t="s">
        <v>1106</v>
      </c>
      <c r="O4009" s="1111" t="s">
        <v>833</v>
      </c>
      <c r="P4009" s="1111"/>
      <c r="Q4009" s="2892"/>
      <c r="R4009" s="2096"/>
      <c r="S4009" s="2870"/>
      <c r="T4009" s="2870"/>
      <c r="U4009" s="2870"/>
      <c r="V4009" s="2870"/>
      <c r="W4009" s="2870"/>
      <c r="X4009" s="2870"/>
      <c r="Y4009" s="2870"/>
      <c r="Z4009" s="2870"/>
      <c r="AA4009" s="2871"/>
      <c r="AB4009" s="1125"/>
      <c r="AC4009" s="1151"/>
      <c r="AD4009" s="1152"/>
      <c r="AE4009" s="1153"/>
      <c r="AF4009" s="1153"/>
      <c r="AG4009" s="1153"/>
      <c r="AH4009" s="124"/>
      <c r="AI4009" s="124"/>
      <c r="AJ4009" s="124"/>
      <c r="AK4009" s="124"/>
      <c r="AL4009" s="1153"/>
      <c r="AM4009" s="124"/>
      <c r="AN4009" s="124"/>
      <c r="AO4009" s="1153"/>
      <c r="AP4009" s="1153"/>
      <c r="AQ4009" s="1153"/>
      <c r="AR4009" s="1154"/>
      <c r="AS4009" s="1154"/>
      <c r="AT4009" s="1154"/>
      <c r="AU4009" s="1154"/>
      <c r="AV4009" s="1154"/>
      <c r="AW4009" s="1154"/>
      <c r="AX4009" s="1154"/>
      <c r="AY4009" s="1154"/>
      <c r="AZ4009" s="1154"/>
      <c r="BA4009" s="1154"/>
      <c r="BB4009" s="1154"/>
    </row>
    <row r="4010" spans="2:54" ht="15" customHeight="1">
      <c r="B4010" s="1155"/>
      <c r="C4010" s="3016" t="s">
        <v>1135</v>
      </c>
      <c r="D4010" s="3016" t="s">
        <v>842</v>
      </c>
      <c r="E4010" s="1146" t="s">
        <v>1127</v>
      </c>
      <c r="F4010" s="1106"/>
      <c r="G4010" s="441" t="s">
        <v>93</v>
      </c>
      <c r="H4010" s="441" t="s">
        <v>1103</v>
      </c>
      <c r="I4010" s="441" t="s">
        <v>1128</v>
      </c>
      <c r="J4010" s="441" t="s">
        <v>112</v>
      </c>
      <c r="K4010" s="1111" t="s">
        <v>1135</v>
      </c>
      <c r="L4010" s="441" t="s">
        <v>1120</v>
      </c>
      <c r="M4010" s="441" t="str">
        <f t="shared" si="243"/>
        <v>&lt;INSERT CONNECTION POINT NAME&gt;</v>
      </c>
      <c r="N4010" s="1111" t="s">
        <v>1106</v>
      </c>
      <c r="O4010" s="1111" t="s">
        <v>842</v>
      </c>
      <c r="P4010" s="1111"/>
      <c r="Q4010" s="2892"/>
      <c r="R4010" s="2096"/>
      <c r="S4010" s="2870"/>
      <c r="T4010" s="2870"/>
      <c r="U4010" s="2870"/>
      <c r="V4010" s="2870"/>
      <c r="W4010" s="2870"/>
      <c r="X4010" s="2870"/>
      <c r="Y4010" s="2870"/>
      <c r="Z4010" s="2870"/>
      <c r="AA4010" s="2871"/>
      <c r="AB4010" s="1125"/>
      <c r="AC4010" s="1151"/>
      <c r="AD4010" s="1152"/>
      <c r="AE4010" s="1153"/>
      <c r="AF4010" s="1153"/>
      <c r="AG4010" s="1153"/>
      <c r="AH4010" s="124"/>
      <c r="AI4010" s="124"/>
      <c r="AJ4010" s="124"/>
      <c r="AK4010" s="124"/>
      <c r="AL4010" s="1153"/>
      <c r="AM4010" s="124"/>
      <c r="AN4010" s="124"/>
      <c r="AO4010" s="1153"/>
      <c r="AP4010" s="1153"/>
      <c r="AQ4010" s="1153"/>
      <c r="AR4010" s="1154"/>
      <c r="AS4010" s="1154"/>
      <c r="AT4010" s="1154"/>
      <c r="AU4010" s="1154"/>
      <c r="AV4010" s="1154"/>
      <c r="AW4010" s="1154"/>
      <c r="AX4010" s="1154"/>
      <c r="AY4010" s="1154"/>
      <c r="AZ4010" s="1154"/>
      <c r="BA4010" s="1154"/>
      <c r="BB4010" s="1154"/>
    </row>
    <row r="4011" spans="2:54" ht="15" customHeight="1">
      <c r="B4011" s="1155"/>
      <c r="C4011" s="3017"/>
      <c r="D4011" s="3017"/>
      <c r="E4011" s="1146" t="s">
        <v>1130</v>
      </c>
      <c r="F4011" s="1106"/>
      <c r="G4011" s="441" t="s">
        <v>93</v>
      </c>
      <c r="H4011" s="441" t="s">
        <v>1103</v>
      </c>
      <c r="I4011" s="441" t="s">
        <v>1131</v>
      </c>
      <c r="J4011" s="441" t="s">
        <v>112</v>
      </c>
      <c r="K4011" s="1111" t="s">
        <v>1135</v>
      </c>
      <c r="L4011" s="441" t="s">
        <v>1120</v>
      </c>
      <c r="M4011" s="441" t="str">
        <f t="shared" si="243"/>
        <v>&lt;INSERT CONNECTION POINT NAME&gt;</v>
      </c>
      <c r="N4011" s="1111" t="s">
        <v>1106</v>
      </c>
      <c r="O4011" s="1111" t="s">
        <v>842</v>
      </c>
      <c r="P4011" s="1111"/>
      <c r="Q4011" s="2892"/>
      <c r="R4011" s="2096"/>
      <c r="S4011" s="2870"/>
      <c r="T4011" s="2870"/>
      <c r="U4011" s="2870"/>
      <c r="V4011" s="2870"/>
      <c r="W4011" s="2870"/>
      <c r="X4011" s="2870"/>
      <c r="Y4011" s="2870"/>
      <c r="Z4011" s="2870"/>
      <c r="AA4011" s="2871"/>
      <c r="AB4011" s="1125"/>
      <c r="AC4011" s="1151"/>
      <c r="AD4011" s="1152"/>
      <c r="AE4011" s="1153"/>
      <c r="AF4011" s="1153"/>
      <c r="AG4011" s="1153"/>
      <c r="AH4011" s="124"/>
      <c r="AI4011" s="124"/>
      <c r="AJ4011" s="124"/>
      <c r="AK4011" s="124"/>
      <c r="AL4011" s="1153"/>
      <c r="AM4011" s="124"/>
      <c r="AN4011" s="124"/>
      <c r="AO4011" s="1153"/>
      <c r="AP4011" s="1153"/>
      <c r="AQ4011" s="1153"/>
      <c r="AR4011" s="1154"/>
      <c r="AS4011" s="1154"/>
      <c r="AT4011" s="1154"/>
      <c r="AU4011" s="1154"/>
      <c r="AV4011" s="1154"/>
      <c r="AW4011" s="1154"/>
      <c r="AX4011" s="1154"/>
      <c r="AY4011" s="1154"/>
      <c r="AZ4011" s="1154"/>
      <c r="BA4011" s="1154"/>
      <c r="BB4011" s="1154"/>
    </row>
    <row r="4012" spans="2:54" ht="15" customHeight="1">
      <c r="B4012" s="1155"/>
      <c r="C4012" s="3016" t="s">
        <v>1136</v>
      </c>
      <c r="D4012" s="3016" t="s">
        <v>833</v>
      </c>
      <c r="E4012" s="1146" t="s">
        <v>1127</v>
      </c>
      <c r="F4012" s="1106"/>
      <c r="G4012" s="441" t="s">
        <v>93</v>
      </c>
      <c r="H4012" s="441" t="s">
        <v>1103</v>
      </c>
      <c r="I4012" s="441" t="s">
        <v>1128</v>
      </c>
      <c r="J4012" s="441" t="s">
        <v>112</v>
      </c>
      <c r="K4012" s="1111" t="s">
        <v>1136</v>
      </c>
      <c r="L4012" s="441" t="s">
        <v>1120</v>
      </c>
      <c r="M4012" s="441" t="str">
        <f t="shared" si="243"/>
        <v>&lt;INSERT CONNECTION POINT NAME&gt;</v>
      </c>
      <c r="N4012" s="1111" t="s">
        <v>1106</v>
      </c>
      <c r="O4012" s="1111" t="s">
        <v>833</v>
      </c>
      <c r="P4012" s="1111"/>
      <c r="Q4012" s="2892"/>
      <c r="R4012" s="2096"/>
      <c r="S4012" s="2870"/>
      <c r="T4012" s="2870"/>
      <c r="U4012" s="2870"/>
      <c r="V4012" s="2870"/>
      <c r="W4012" s="2870"/>
      <c r="X4012" s="2870"/>
      <c r="Y4012" s="2870"/>
      <c r="Z4012" s="2870"/>
      <c r="AA4012" s="2871"/>
      <c r="AB4012" s="1125"/>
      <c r="AC4012" s="1151"/>
      <c r="AD4012" s="1152"/>
      <c r="AE4012" s="1153"/>
      <c r="AF4012" s="1153"/>
      <c r="AG4012" s="1153"/>
      <c r="AH4012" s="124"/>
      <c r="AI4012" s="124"/>
      <c r="AJ4012" s="124"/>
      <c r="AK4012" s="124"/>
      <c r="AL4012" s="1153"/>
      <c r="AM4012" s="124"/>
      <c r="AN4012" s="124"/>
      <c r="AO4012" s="1153"/>
      <c r="AP4012" s="1153"/>
      <c r="AQ4012" s="1153"/>
      <c r="AR4012" s="1154"/>
      <c r="AS4012" s="1154"/>
      <c r="AT4012" s="1154"/>
      <c r="AU4012" s="1154"/>
      <c r="AV4012" s="1154"/>
      <c r="AW4012" s="1154"/>
      <c r="AX4012" s="1154"/>
      <c r="AY4012" s="1154"/>
      <c r="AZ4012" s="1154"/>
      <c r="BA4012" s="1154"/>
      <c r="BB4012" s="1154"/>
    </row>
    <row r="4013" spans="2:54" ht="15" customHeight="1">
      <c r="B4013" s="1155"/>
      <c r="C4013" s="3017"/>
      <c r="D4013" s="3017"/>
      <c r="E4013" s="1146" t="s">
        <v>1130</v>
      </c>
      <c r="F4013" s="1106"/>
      <c r="G4013" s="441" t="s">
        <v>93</v>
      </c>
      <c r="H4013" s="441" t="s">
        <v>1103</v>
      </c>
      <c r="I4013" s="441" t="s">
        <v>1131</v>
      </c>
      <c r="J4013" s="441" t="s">
        <v>112</v>
      </c>
      <c r="K4013" s="1111" t="s">
        <v>1136</v>
      </c>
      <c r="L4013" s="441" t="s">
        <v>1120</v>
      </c>
      <c r="M4013" s="441" t="str">
        <f t="shared" si="243"/>
        <v>&lt;INSERT CONNECTION POINT NAME&gt;</v>
      </c>
      <c r="N4013" s="1111" t="s">
        <v>1106</v>
      </c>
      <c r="O4013" s="1111" t="s">
        <v>833</v>
      </c>
      <c r="P4013" s="1111"/>
      <c r="Q4013" s="2100"/>
      <c r="R4013" s="2101"/>
      <c r="S4013" s="2102"/>
      <c r="T4013" s="2102"/>
      <c r="U4013" s="2102"/>
      <c r="V4013" s="2102"/>
      <c r="W4013" s="2102"/>
      <c r="X4013" s="2102"/>
      <c r="Y4013" s="2102"/>
      <c r="Z4013" s="2102"/>
      <c r="AA4013" s="2103"/>
      <c r="AB4013" s="1125"/>
      <c r="AC4013" s="1151"/>
      <c r="AD4013" s="1152"/>
      <c r="AE4013" s="1153"/>
      <c r="AF4013" s="1153"/>
      <c r="AG4013" s="1153"/>
      <c r="AH4013" s="124"/>
      <c r="AI4013" s="124"/>
      <c r="AJ4013" s="124"/>
      <c r="AK4013" s="124"/>
      <c r="AL4013" s="1153"/>
      <c r="AM4013" s="124"/>
      <c r="AN4013" s="124"/>
      <c r="AO4013" s="1153"/>
      <c r="AP4013" s="1153"/>
      <c r="AQ4013" s="1153"/>
      <c r="AR4013" s="1154"/>
      <c r="AS4013" s="1154"/>
      <c r="AT4013" s="1154"/>
      <c r="AU4013" s="1154"/>
      <c r="AV4013" s="1154"/>
      <c r="AW4013" s="1154"/>
      <c r="AX4013" s="1154"/>
      <c r="AY4013" s="1154"/>
      <c r="AZ4013" s="1154"/>
      <c r="BA4013" s="1154"/>
      <c r="BB4013" s="1154"/>
    </row>
    <row r="4014" spans="2:54" ht="15" customHeight="1">
      <c r="B4014" s="1155"/>
      <c r="C4014" s="3016" t="s">
        <v>1136</v>
      </c>
      <c r="D4014" s="3016" t="s">
        <v>842</v>
      </c>
      <c r="E4014" s="1146" t="s">
        <v>1127</v>
      </c>
      <c r="F4014" s="1106"/>
      <c r="G4014" s="441" t="s">
        <v>93</v>
      </c>
      <c r="H4014" s="441" t="s">
        <v>1103</v>
      </c>
      <c r="I4014" s="441" t="s">
        <v>1128</v>
      </c>
      <c r="J4014" s="441" t="s">
        <v>112</v>
      </c>
      <c r="K4014" s="1111" t="s">
        <v>1136</v>
      </c>
      <c r="L4014" s="441" t="s">
        <v>1120</v>
      </c>
      <c r="M4014" s="441" t="str">
        <f t="shared" si="243"/>
        <v>&lt;INSERT CONNECTION POINT NAME&gt;</v>
      </c>
      <c r="N4014" s="1111" t="s">
        <v>1106</v>
      </c>
      <c r="O4014" s="1111" t="s">
        <v>842</v>
      </c>
      <c r="P4014" s="1111"/>
      <c r="Q4014" s="2100"/>
      <c r="R4014" s="2101"/>
      <c r="S4014" s="2102"/>
      <c r="T4014" s="2102"/>
      <c r="U4014" s="2102"/>
      <c r="V4014" s="2102"/>
      <c r="W4014" s="2102"/>
      <c r="X4014" s="2102"/>
      <c r="Y4014" s="2102"/>
      <c r="Z4014" s="2102"/>
      <c r="AA4014" s="2103"/>
      <c r="AB4014" s="1125"/>
      <c r="AC4014" s="1151"/>
      <c r="AD4014" s="1152"/>
      <c r="AE4014" s="1153"/>
      <c r="AF4014" s="1153"/>
      <c r="AG4014" s="1153"/>
      <c r="AH4014" s="124"/>
      <c r="AI4014" s="124"/>
      <c r="AJ4014" s="124"/>
      <c r="AK4014" s="124"/>
      <c r="AL4014" s="1153"/>
      <c r="AM4014" s="124"/>
      <c r="AN4014" s="124"/>
      <c r="AO4014" s="1153"/>
      <c r="AP4014" s="1153"/>
      <c r="AQ4014" s="1153"/>
      <c r="AR4014" s="1154"/>
      <c r="AS4014" s="1154"/>
      <c r="AT4014" s="1154"/>
      <c r="AU4014" s="1154"/>
      <c r="AV4014" s="1154"/>
      <c r="AW4014" s="1154"/>
      <c r="AX4014" s="1154"/>
      <c r="AY4014" s="1154"/>
      <c r="AZ4014" s="1154"/>
      <c r="BA4014" s="1154"/>
      <c r="BB4014" s="1154"/>
    </row>
    <row r="4015" spans="2:54" ht="15" customHeight="1" thickBot="1">
      <c r="B4015" s="2872"/>
      <c r="C4015" s="3018"/>
      <c r="D4015" s="3018"/>
      <c r="E4015" s="2873" t="s">
        <v>1130</v>
      </c>
      <c r="F4015" s="1106"/>
      <c r="G4015" s="441" t="s">
        <v>93</v>
      </c>
      <c r="H4015" s="441" t="s">
        <v>1103</v>
      </c>
      <c r="I4015" s="441" t="s">
        <v>1131</v>
      </c>
      <c r="J4015" s="441" t="s">
        <v>112</v>
      </c>
      <c r="K4015" s="1111" t="s">
        <v>1136</v>
      </c>
      <c r="L4015" s="441" t="s">
        <v>1120</v>
      </c>
      <c r="M4015" s="441" t="str">
        <f t="shared" si="243"/>
        <v>&lt;INSERT CONNECTION POINT NAME&gt;</v>
      </c>
      <c r="N4015" s="1111" t="s">
        <v>1106</v>
      </c>
      <c r="O4015" s="1111" t="s">
        <v>842</v>
      </c>
      <c r="P4015" s="1111"/>
      <c r="Q4015" s="2893"/>
      <c r="R4015" s="2894"/>
      <c r="S4015" s="2877"/>
      <c r="T4015" s="2877"/>
      <c r="U4015" s="2877"/>
      <c r="V4015" s="2877"/>
      <c r="W4015" s="2877"/>
      <c r="X4015" s="2877"/>
      <c r="Y4015" s="2877"/>
      <c r="Z4015" s="2877"/>
      <c r="AA4015" s="2878"/>
      <c r="AB4015" s="1162"/>
      <c r="AC4015" s="1151"/>
      <c r="AD4015" s="1152"/>
      <c r="AE4015" s="1153"/>
      <c r="AF4015" s="1153"/>
      <c r="AG4015" s="1153"/>
      <c r="AH4015" s="124"/>
      <c r="AI4015" s="124"/>
      <c r="AJ4015" s="124"/>
      <c r="AK4015" s="124"/>
      <c r="AL4015" s="1153"/>
      <c r="AM4015" s="124"/>
      <c r="AN4015" s="124"/>
      <c r="AO4015" s="1153"/>
      <c r="AP4015" s="1153"/>
      <c r="AQ4015" s="1153"/>
      <c r="AR4015" s="1154"/>
      <c r="AS4015" s="1154"/>
      <c r="AT4015" s="1154"/>
      <c r="AU4015" s="1154"/>
      <c r="AV4015" s="1154"/>
      <c r="AW4015" s="1154"/>
      <c r="AX4015" s="1154"/>
      <c r="AY4015" s="1154"/>
      <c r="AZ4015" s="1154"/>
      <c r="BA4015" s="1154"/>
      <c r="BB4015" s="1154"/>
    </row>
    <row r="4016" spans="2:54" ht="15" customHeight="1">
      <c r="B4016" s="1145" t="s">
        <v>1125</v>
      </c>
      <c r="C4016" s="3019" t="s">
        <v>1126</v>
      </c>
      <c r="D4016" s="3019" t="s">
        <v>842</v>
      </c>
      <c r="E4016" s="1146" t="s">
        <v>1127</v>
      </c>
      <c r="F4016" s="1106"/>
      <c r="G4016" s="441" t="s">
        <v>93</v>
      </c>
      <c r="H4016" s="441" t="s">
        <v>1103</v>
      </c>
      <c r="I4016" s="441" t="s">
        <v>1128</v>
      </c>
      <c r="J4016" s="441" t="s">
        <v>112</v>
      </c>
      <c r="K4016" s="441" t="s">
        <v>1126</v>
      </c>
      <c r="L4016" s="441" t="s">
        <v>1120</v>
      </c>
      <c r="M4016" s="441" t="str">
        <f t="shared" ref="M4016" si="245">B4016</f>
        <v>&lt;INSERT CONNECTION POINT NAME&gt;</v>
      </c>
      <c r="N4016" s="441" t="s">
        <v>1129</v>
      </c>
      <c r="O4016" s="441" t="s">
        <v>842</v>
      </c>
      <c r="P4016" s="1111"/>
      <c r="Q4016" s="1147"/>
      <c r="R4016" s="1148"/>
      <c r="S4016" s="1149"/>
      <c r="T4016" s="1149"/>
      <c r="U4016" s="1149"/>
      <c r="V4016" s="1149"/>
      <c r="W4016" s="1149"/>
      <c r="X4016" s="1149"/>
      <c r="Y4016" s="1149"/>
      <c r="Z4016" s="1149"/>
      <c r="AA4016" s="1150"/>
      <c r="AC4016" s="124"/>
      <c r="AD4016" s="124"/>
      <c r="AE4016" s="124"/>
      <c r="AF4016" s="124"/>
      <c r="AG4016" s="124"/>
      <c r="AH4016" s="124"/>
      <c r="AI4016" s="124"/>
      <c r="AJ4016" s="124"/>
      <c r="AK4016" s="124"/>
      <c r="AL4016" s="124"/>
      <c r="AM4016" s="124"/>
      <c r="AN4016" s="124"/>
      <c r="AO4016" s="124"/>
      <c r="AP4016" s="124"/>
      <c r="AQ4016" s="124"/>
      <c r="AR4016" s="124"/>
      <c r="AS4016" s="124"/>
      <c r="AT4016" s="124"/>
      <c r="AU4016" s="124"/>
      <c r="AV4016" s="124"/>
      <c r="AW4016" s="124"/>
      <c r="AX4016" s="124"/>
      <c r="AY4016" s="124"/>
      <c r="AZ4016" s="124"/>
      <c r="BA4016" s="124"/>
      <c r="BB4016" s="124"/>
    </row>
    <row r="4017" spans="2:54" ht="15" customHeight="1">
      <c r="B4017" s="1155"/>
      <c r="C4017" s="3017"/>
      <c r="D4017" s="3017"/>
      <c r="E4017" s="1146" t="s">
        <v>1130</v>
      </c>
      <c r="F4017" s="1106"/>
      <c r="G4017" s="441" t="s">
        <v>93</v>
      </c>
      <c r="H4017" s="441" t="s">
        <v>1103</v>
      </c>
      <c r="I4017" s="441" t="s">
        <v>1131</v>
      </c>
      <c r="J4017" s="441" t="s">
        <v>112</v>
      </c>
      <c r="K4017" s="441" t="s">
        <v>1126</v>
      </c>
      <c r="L4017" s="441" t="s">
        <v>1120</v>
      </c>
      <c r="M4017" s="441" t="str">
        <f t="shared" si="243"/>
        <v>&lt;INSERT CONNECTION POINT NAME&gt;</v>
      </c>
      <c r="N4017" s="441" t="s">
        <v>1129</v>
      </c>
      <c r="O4017" s="441" t="s">
        <v>842</v>
      </c>
      <c r="P4017" s="1111"/>
      <c r="Q4017" s="1156"/>
      <c r="R4017" s="1157"/>
      <c r="S4017" s="1158"/>
      <c r="T4017" s="1158"/>
      <c r="U4017" s="1158"/>
      <c r="V4017" s="1158"/>
      <c r="W4017" s="1158"/>
      <c r="X4017" s="1158"/>
      <c r="Y4017" s="1158"/>
      <c r="Z4017" s="1158"/>
      <c r="AA4017" s="1159"/>
      <c r="AC4017" s="124"/>
      <c r="AD4017" s="124"/>
      <c r="AE4017" s="124"/>
      <c r="AF4017" s="124"/>
      <c r="AG4017" s="124"/>
      <c r="AH4017" s="124"/>
      <c r="AI4017" s="124"/>
      <c r="AJ4017" s="124"/>
      <c r="AK4017" s="124"/>
      <c r="AL4017" s="124"/>
      <c r="AM4017" s="124"/>
      <c r="AN4017" s="124"/>
      <c r="AO4017" s="124"/>
      <c r="AP4017" s="124"/>
      <c r="AQ4017" s="124"/>
      <c r="AR4017" s="124"/>
      <c r="AS4017" s="124"/>
      <c r="AT4017" s="124"/>
      <c r="AU4017" s="124"/>
      <c r="AV4017" s="124"/>
      <c r="AW4017" s="124"/>
      <c r="AX4017" s="124"/>
      <c r="AY4017" s="124"/>
      <c r="AZ4017" s="124"/>
      <c r="BA4017" s="124"/>
      <c r="BB4017" s="124"/>
    </row>
    <row r="4018" spans="2:54" ht="15" customHeight="1">
      <c r="B4018" s="1155"/>
      <c r="C4018" s="3016" t="s">
        <v>1132</v>
      </c>
      <c r="D4018" s="3016" t="s">
        <v>833</v>
      </c>
      <c r="E4018" s="1146" t="s">
        <v>1127</v>
      </c>
      <c r="F4018" s="1106"/>
      <c r="G4018" s="441" t="s">
        <v>93</v>
      </c>
      <c r="H4018" s="441" t="s">
        <v>1103</v>
      </c>
      <c r="I4018" s="441" t="s">
        <v>1128</v>
      </c>
      <c r="J4018" s="441" t="s">
        <v>112</v>
      </c>
      <c r="K4018" s="1111" t="s">
        <v>1132</v>
      </c>
      <c r="L4018" s="441" t="s">
        <v>1120</v>
      </c>
      <c r="M4018" s="441" t="str">
        <f t="shared" si="243"/>
        <v>&lt;INSERT CONNECTION POINT NAME&gt;</v>
      </c>
      <c r="N4018" s="1111" t="s">
        <v>1106</v>
      </c>
      <c r="O4018" s="1111" t="s">
        <v>833</v>
      </c>
      <c r="P4018" s="1111"/>
      <c r="Q4018" s="2850"/>
      <c r="R4018" s="2097"/>
      <c r="S4018" s="2851"/>
      <c r="T4018" s="2851"/>
      <c r="U4018" s="2851"/>
      <c r="V4018" s="2851"/>
      <c r="W4018" s="2852"/>
      <c r="X4018" s="2852"/>
      <c r="Y4018" s="2852"/>
      <c r="Z4018" s="2852"/>
      <c r="AA4018" s="2853"/>
      <c r="AC4018" s="124"/>
      <c r="AD4018" s="124"/>
      <c r="AE4018" s="124"/>
      <c r="AF4018" s="124"/>
      <c r="AG4018" s="124"/>
      <c r="AH4018" s="124"/>
      <c r="AI4018" s="124"/>
      <c r="AJ4018" s="124"/>
      <c r="AK4018" s="124"/>
      <c r="AL4018" s="124"/>
      <c r="AM4018" s="124"/>
      <c r="AN4018" s="124"/>
      <c r="AO4018" s="124"/>
      <c r="AP4018" s="124"/>
      <c r="AQ4018" s="124"/>
      <c r="AR4018" s="124"/>
      <c r="AS4018" s="124"/>
      <c r="AT4018" s="124"/>
      <c r="AU4018" s="124"/>
      <c r="AV4018" s="124"/>
      <c r="AW4018" s="124"/>
      <c r="AX4018" s="124"/>
      <c r="AY4018" s="124"/>
      <c r="AZ4018" s="124"/>
      <c r="BA4018" s="124"/>
      <c r="BB4018" s="124"/>
    </row>
    <row r="4019" spans="2:54" ht="15" customHeight="1">
      <c r="B4019" s="1155"/>
      <c r="C4019" s="3017"/>
      <c r="D4019" s="3017"/>
      <c r="E4019" s="1146" t="s">
        <v>1130</v>
      </c>
      <c r="F4019" s="1106"/>
      <c r="G4019" s="441" t="s">
        <v>93</v>
      </c>
      <c r="H4019" s="441" t="s">
        <v>1103</v>
      </c>
      <c r="I4019" s="441" t="s">
        <v>1131</v>
      </c>
      <c r="J4019" s="441" t="s">
        <v>112</v>
      </c>
      <c r="K4019" s="1111" t="s">
        <v>1132</v>
      </c>
      <c r="L4019" s="441" t="s">
        <v>1120</v>
      </c>
      <c r="M4019" s="441" t="str">
        <f t="shared" si="243"/>
        <v>&lt;INSERT CONNECTION POINT NAME&gt;</v>
      </c>
      <c r="N4019" s="1111" t="s">
        <v>1106</v>
      </c>
      <c r="O4019" s="1111" t="s">
        <v>833</v>
      </c>
      <c r="P4019" s="1111"/>
      <c r="Q4019" s="2850"/>
      <c r="R4019" s="2097"/>
      <c r="S4019" s="2851"/>
      <c r="T4019" s="2851"/>
      <c r="U4019" s="2851"/>
      <c r="V4019" s="2851"/>
      <c r="W4019" s="2852"/>
      <c r="X4019" s="2852"/>
      <c r="Y4019" s="2852"/>
      <c r="Z4019" s="2852"/>
      <c r="AA4019" s="2853"/>
      <c r="AC4019" s="124"/>
      <c r="AD4019" s="124"/>
      <c r="AE4019" s="124"/>
      <c r="AF4019" s="124"/>
      <c r="AG4019" s="124"/>
      <c r="AH4019" s="124"/>
      <c r="AI4019" s="124"/>
      <c r="AJ4019" s="124"/>
      <c r="AK4019" s="124"/>
      <c r="AL4019" s="124"/>
      <c r="AM4019" s="124"/>
      <c r="AN4019" s="124"/>
      <c r="AO4019" s="124"/>
      <c r="AP4019" s="124"/>
      <c r="AQ4019" s="124"/>
      <c r="AR4019" s="124"/>
      <c r="AS4019" s="124"/>
      <c r="AT4019" s="124"/>
      <c r="AU4019" s="124"/>
      <c r="AV4019" s="124"/>
      <c r="AW4019" s="124"/>
      <c r="AX4019" s="124"/>
      <c r="AY4019" s="124"/>
      <c r="AZ4019" s="124"/>
      <c r="BA4019" s="124"/>
      <c r="BB4019" s="124"/>
    </row>
    <row r="4020" spans="2:54" ht="15" customHeight="1">
      <c r="B4020" s="1155"/>
      <c r="C4020" s="3016" t="s">
        <v>1132</v>
      </c>
      <c r="D4020" s="3016" t="s">
        <v>842</v>
      </c>
      <c r="E4020" s="1146" t="s">
        <v>1127</v>
      </c>
      <c r="F4020" s="1106"/>
      <c r="G4020" s="441" t="s">
        <v>93</v>
      </c>
      <c r="H4020" s="441" t="s">
        <v>1103</v>
      </c>
      <c r="I4020" s="441" t="s">
        <v>1128</v>
      </c>
      <c r="J4020" s="441" t="s">
        <v>112</v>
      </c>
      <c r="K4020" s="1111" t="s">
        <v>1132</v>
      </c>
      <c r="L4020" s="441" t="s">
        <v>1120</v>
      </c>
      <c r="M4020" s="441" t="str">
        <f t="shared" si="243"/>
        <v>&lt;INSERT CONNECTION POINT NAME&gt;</v>
      </c>
      <c r="N4020" s="1111" t="s">
        <v>1106</v>
      </c>
      <c r="O4020" s="1112" t="s">
        <v>842</v>
      </c>
      <c r="P4020" s="1111"/>
      <c r="Q4020" s="2850"/>
      <c r="R4020" s="2097"/>
      <c r="S4020" s="2851"/>
      <c r="T4020" s="2851"/>
      <c r="U4020" s="2851"/>
      <c r="V4020" s="2851"/>
      <c r="W4020" s="2852"/>
      <c r="X4020" s="2852"/>
      <c r="Y4020" s="2852"/>
      <c r="Z4020" s="2852"/>
      <c r="AA4020" s="2853"/>
      <c r="AC4020" s="124"/>
      <c r="AD4020" s="124"/>
      <c r="AE4020" s="124"/>
      <c r="AF4020" s="124"/>
      <c r="AG4020" s="124"/>
      <c r="AH4020" s="124"/>
      <c r="AI4020" s="124"/>
      <c r="AJ4020" s="124"/>
      <c r="AK4020" s="124"/>
      <c r="AL4020" s="124"/>
      <c r="AM4020" s="124"/>
      <c r="AN4020" s="124"/>
      <c r="AO4020" s="124"/>
      <c r="AP4020" s="124"/>
      <c r="AQ4020" s="124"/>
      <c r="AR4020" s="124"/>
      <c r="AS4020" s="124"/>
      <c r="AT4020" s="124"/>
      <c r="AU4020" s="124"/>
      <c r="AV4020" s="124"/>
      <c r="AW4020" s="124"/>
      <c r="AX4020" s="124"/>
      <c r="AY4020" s="124"/>
      <c r="AZ4020" s="124"/>
      <c r="BA4020" s="124"/>
      <c r="BB4020" s="124"/>
    </row>
    <row r="4021" spans="2:54" ht="15" customHeight="1">
      <c r="B4021" s="1155"/>
      <c r="C4021" s="3017"/>
      <c r="D4021" s="3017"/>
      <c r="E4021" s="1146" t="s">
        <v>1130</v>
      </c>
      <c r="F4021" s="1106"/>
      <c r="G4021" s="441" t="s">
        <v>93</v>
      </c>
      <c r="H4021" s="441" t="s">
        <v>1103</v>
      </c>
      <c r="I4021" s="441" t="s">
        <v>1131</v>
      </c>
      <c r="J4021" s="441" t="s">
        <v>112</v>
      </c>
      <c r="K4021" s="1111" t="s">
        <v>1132</v>
      </c>
      <c r="L4021" s="441" t="s">
        <v>1120</v>
      </c>
      <c r="M4021" s="441" t="str">
        <f t="shared" si="243"/>
        <v>&lt;INSERT CONNECTION POINT NAME&gt;</v>
      </c>
      <c r="N4021" s="1111" t="s">
        <v>1106</v>
      </c>
      <c r="O4021" s="1112" t="s">
        <v>842</v>
      </c>
      <c r="P4021" s="1111"/>
      <c r="Q4021" s="2850"/>
      <c r="R4021" s="2097"/>
      <c r="S4021" s="2851"/>
      <c r="T4021" s="2851"/>
      <c r="U4021" s="2851"/>
      <c r="V4021" s="2851"/>
      <c r="W4021" s="2852"/>
      <c r="X4021" s="2852"/>
      <c r="Y4021" s="2852"/>
      <c r="Z4021" s="2852"/>
      <c r="AA4021" s="2853"/>
      <c r="AC4021" s="124"/>
      <c r="AD4021" s="124"/>
      <c r="AE4021" s="124"/>
      <c r="AF4021" s="124"/>
      <c r="AG4021" s="124"/>
      <c r="AH4021" s="124"/>
      <c r="AI4021" s="124"/>
      <c r="AJ4021" s="124"/>
      <c r="AK4021" s="124"/>
      <c r="AL4021" s="124"/>
      <c r="AM4021" s="124"/>
      <c r="AN4021" s="124"/>
      <c r="AO4021" s="124"/>
      <c r="AP4021" s="124"/>
      <c r="AQ4021" s="124"/>
      <c r="AR4021" s="124"/>
      <c r="AS4021" s="124"/>
      <c r="AT4021" s="124"/>
      <c r="AU4021" s="124"/>
      <c r="AV4021" s="124"/>
      <c r="AW4021" s="124"/>
      <c r="AX4021" s="124"/>
      <c r="AY4021" s="124"/>
      <c r="AZ4021" s="124"/>
      <c r="BA4021" s="124"/>
      <c r="BB4021" s="124"/>
    </row>
    <row r="4022" spans="2:54" ht="15" customHeight="1">
      <c r="B4022" s="1155"/>
      <c r="C4022" s="3016" t="s">
        <v>1133</v>
      </c>
      <c r="D4022" s="3016"/>
      <c r="E4022" s="1146" t="s">
        <v>1127</v>
      </c>
      <c r="F4022" s="1106"/>
      <c r="G4022" s="441" t="s">
        <v>93</v>
      </c>
      <c r="H4022" s="441" t="s">
        <v>1103</v>
      </c>
      <c r="I4022" s="441" t="s">
        <v>1128</v>
      </c>
      <c r="J4022" s="441" t="s">
        <v>112</v>
      </c>
      <c r="K4022" s="1111" t="s">
        <v>1133</v>
      </c>
      <c r="L4022" s="441" t="s">
        <v>1120</v>
      </c>
      <c r="M4022" s="441" t="str">
        <f t="shared" si="243"/>
        <v>&lt;INSERT CONNECTION POINT NAME&gt;</v>
      </c>
      <c r="N4022" s="1111" t="s">
        <v>1108</v>
      </c>
      <c r="O4022" s="1111" t="s">
        <v>1109</v>
      </c>
      <c r="P4022" s="1111"/>
      <c r="Q4022" s="2856"/>
      <c r="R4022" s="2098"/>
      <c r="S4022" s="2858"/>
      <c r="T4022" s="2858"/>
      <c r="U4022" s="2858"/>
      <c r="V4022" s="2858"/>
      <c r="W4022" s="2859"/>
      <c r="X4022" s="2859"/>
      <c r="Y4022" s="2859"/>
      <c r="Z4022" s="2859"/>
      <c r="AA4022" s="2860"/>
      <c r="AC4022" s="124"/>
      <c r="AD4022" s="124"/>
      <c r="AE4022" s="124"/>
      <c r="AF4022" s="124"/>
      <c r="AG4022" s="124"/>
      <c r="AH4022" s="124"/>
      <c r="AI4022" s="124"/>
      <c r="AJ4022" s="124"/>
      <c r="AK4022" s="124"/>
      <c r="AL4022" s="124"/>
      <c r="AM4022" s="124"/>
      <c r="AN4022" s="124"/>
      <c r="AO4022" s="124"/>
      <c r="AP4022" s="124"/>
      <c r="AQ4022" s="124"/>
      <c r="AR4022" s="124"/>
      <c r="AS4022" s="124"/>
      <c r="AT4022" s="124"/>
      <c r="AU4022" s="124"/>
      <c r="AV4022" s="124"/>
      <c r="AW4022" s="124"/>
      <c r="AX4022" s="124"/>
      <c r="AY4022" s="124"/>
      <c r="AZ4022" s="124"/>
      <c r="BA4022" s="124"/>
      <c r="BB4022" s="124"/>
    </row>
    <row r="4023" spans="2:54" ht="15" customHeight="1">
      <c r="B4023" s="1155"/>
      <c r="C4023" s="3017"/>
      <c r="D4023" s="3017"/>
      <c r="E4023" s="1146" t="s">
        <v>1130</v>
      </c>
      <c r="F4023" s="1106"/>
      <c r="G4023" s="441" t="s">
        <v>93</v>
      </c>
      <c r="H4023" s="441" t="s">
        <v>1103</v>
      </c>
      <c r="I4023" s="441" t="s">
        <v>1131</v>
      </c>
      <c r="J4023" s="441" t="s">
        <v>112</v>
      </c>
      <c r="K4023" s="1111" t="s">
        <v>1133</v>
      </c>
      <c r="L4023" s="441" t="s">
        <v>1120</v>
      </c>
      <c r="M4023" s="441" t="str">
        <f t="shared" si="243"/>
        <v>&lt;INSERT CONNECTION POINT NAME&gt;</v>
      </c>
      <c r="N4023" s="1111" t="s">
        <v>1108</v>
      </c>
      <c r="O4023" s="1111" t="s">
        <v>1109</v>
      </c>
      <c r="P4023" s="1111"/>
      <c r="Q4023" s="2856"/>
      <c r="R4023" s="2098"/>
      <c r="S4023" s="2858"/>
      <c r="T4023" s="2858"/>
      <c r="U4023" s="2858"/>
      <c r="V4023" s="2858"/>
      <c r="W4023" s="2859"/>
      <c r="X4023" s="2859"/>
      <c r="Y4023" s="2859"/>
      <c r="Z4023" s="2859"/>
      <c r="AA4023" s="2860"/>
      <c r="AC4023" s="124"/>
      <c r="AD4023" s="124"/>
      <c r="AE4023" s="124"/>
      <c r="AF4023" s="124"/>
      <c r="AG4023" s="124"/>
      <c r="AH4023" s="124"/>
      <c r="AI4023" s="124"/>
      <c r="AJ4023" s="124"/>
      <c r="AK4023" s="124"/>
      <c r="AL4023" s="124"/>
      <c r="AM4023" s="124"/>
      <c r="AN4023" s="124"/>
      <c r="AO4023" s="124"/>
      <c r="AP4023" s="124"/>
      <c r="AQ4023" s="124"/>
      <c r="AR4023" s="124"/>
      <c r="AS4023" s="124"/>
      <c r="AT4023" s="124"/>
      <c r="AU4023" s="124"/>
      <c r="AV4023" s="124"/>
      <c r="AW4023" s="124"/>
      <c r="AX4023" s="124"/>
      <c r="AY4023" s="124"/>
      <c r="AZ4023" s="124"/>
      <c r="BA4023" s="124"/>
      <c r="BB4023" s="124"/>
    </row>
    <row r="4024" spans="2:54" ht="15" customHeight="1">
      <c r="B4024" s="1155"/>
      <c r="C4024" s="3016" t="s">
        <v>1110</v>
      </c>
      <c r="D4024" s="3016"/>
      <c r="E4024" s="1146" t="s">
        <v>1127</v>
      </c>
      <c r="F4024" s="1106"/>
      <c r="G4024" s="441" t="s">
        <v>93</v>
      </c>
      <c r="H4024" s="441" t="s">
        <v>1103</v>
      </c>
      <c r="I4024" s="441" t="s">
        <v>1128</v>
      </c>
      <c r="J4024" s="441" t="s">
        <v>112</v>
      </c>
      <c r="K4024" s="1111" t="s">
        <v>1110</v>
      </c>
      <c r="L4024" s="441" t="s">
        <v>1120</v>
      </c>
      <c r="M4024" s="441" t="str">
        <f t="shared" si="243"/>
        <v>&lt;INSERT CONNECTION POINT NAME&gt;</v>
      </c>
      <c r="N4024" s="1111" t="s">
        <v>1111</v>
      </c>
      <c r="O4024" s="1112">
        <v>0</v>
      </c>
      <c r="P4024" s="1111"/>
      <c r="Q4024" s="2890"/>
      <c r="R4024" s="2093"/>
      <c r="S4024" s="2883"/>
      <c r="T4024" s="2883"/>
      <c r="U4024" s="2883"/>
      <c r="V4024" s="2883"/>
      <c r="W4024" s="2863"/>
      <c r="X4024" s="2863"/>
      <c r="Y4024" s="2863"/>
      <c r="Z4024" s="2863"/>
      <c r="AA4024" s="2864"/>
      <c r="AC4024" s="124"/>
      <c r="AD4024" s="124"/>
      <c r="AE4024" s="124"/>
      <c r="AF4024" s="124"/>
      <c r="AG4024" s="124"/>
      <c r="AH4024" s="124"/>
      <c r="AI4024" s="124"/>
      <c r="AJ4024" s="124"/>
      <c r="AK4024" s="124"/>
      <c r="AL4024" s="124"/>
      <c r="AM4024" s="124"/>
      <c r="AN4024" s="124"/>
      <c r="AO4024" s="124"/>
      <c r="AP4024" s="124"/>
      <c r="AQ4024" s="124"/>
      <c r="AR4024" s="124"/>
      <c r="AS4024" s="124"/>
      <c r="AT4024" s="124"/>
      <c r="AU4024" s="124"/>
      <c r="AV4024" s="124"/>
      <c r="AW4024" s="124"/>
      <c r="AX4024" s="124"/>
      <c r="AY4024" s="124"/>
      <c r="AZ4024" s="124"/>
      <c r="BA4024" s="124"/>
      <c r="BB4024" s="124"/>
    </row>
    <row r="4025" spans="2:54" ht="15" customHeight="1">
      <c r="B4025" s="1155"/>
      <c r="C4025" s="3017"/>
      <c r="D4025" s="3017"/>
      <c r="E4025" s="1146" t="s">
        <v>1130</v>
      </c>
      <c r="F4025" s="1106"/>
      <c r="G4025" s="441" t="s">
        <v>93</v>
      </c>
      <c r="H4025" s="441" t="s">
        <v>1103</v>
      </c>
      <c r="I4025" s="441" t="s">
        <v>1131</v>
      </c>
      <c r="J4025" s="441" t="s">
        <v>112</v>
      </c>
      <c r="K4025" s="1111" t="s">
        <v>1110</v>
      </c>
      <c r="L4025" s="441" t="s">
        <v>1120</v>
      </c>
      <c r="M4025" s="441" t="str">
        <f t="shared" si="243"/>
        <v>&lt;INSERT CONNECTION POINT NAME&gt;</v>
      </c>
      <c r="N4025" s="1111" t="s">
        <v>1111</v>
      </c>
      <c r="O4025" s="1112">
        <v>0</v>
      </c>
      <c r="P4025" s="1111"/>
      <c r="Q4025" s="2890"/>
      <c r="R4025" s="2093"/>
      <c r="S4025" s="2883"/>
      <c r="T4025" s="2883"/>
      <c r="U4025" s="2883"/>
      <c r="V4025" s="2883"/>
      <c r="W4025" s="2863"/>
      <c r="X4025" s="2863"/>
      <c r="Y4025" s="2863"/>
      <c r="Z4025" s="2863"/>
      <c r="AA4025" s="2864"/>
      <c r="AC4025" s="124"/>
      <c r="AD4025" s="124"/>
      <c r="AE4025" s="124"/>
      <c r="AF4025" s="124"/>
      <c r="AG4025" s="124"/>
      <c r="AH4025" s="124"/>
      <c r="AI4025" s="124"/>
      <c r="AJ4025" s="124"/>
      <c r="AK4025" s="124"/>
      <c r="AL4025" s="124"/>
      <c r="AM4025" s="124"/>
      <c r="AN4025" s="124"/>
      <c r="AO4025" s="124"/>
      <c r="AP4025" s="124"/>
      <c r="AQ4025" s="124"/>
      <c r="AR4025" s="124"/>
      <c r="AS4025" s="124"/>
      <c r="AT4025" s="124"/>
      <c r="AU4025" s="124"/>
      <c r="AV4025" s="124"/>
      <c r="AW4025" s="124"/>
      <c r="AX4025" s="124"/>
      <c r="AY4025" s="124"/>
      <c r="AZ4025" s="124"/>
      <c r="BA4025" s="124"/>
      <c r="BB4025" s="124"/>
    </row>
    <row r="4026" spans="2:54" ht="15" customHeight="1">
      <c r="B4026" s="1155"/>
      <c r="C4026" s="3016" t="s">
        <v>1112</v>
      </c>
      <c r="D4026" s="3016"/>
      <c r="E4026" s="1146" t="s">
        <v>1127</v>
      </c>
      <c r="F4026" s="1106"/>
      <c r="G4026" s="441" t="s">
        <v>93</v>
      </c>
      <c r="H4026" s="441" t="s">
        <v>1103</v>
      </c>
      <c r="I4026" s="441" t="s">
        <v>1128</v>
      </c>
      <c r="J4026" s="441" t="s">
        <v>112</v>
      </c>
      <c r="K4026" s="1111" t="s">
        <v>1112</v>
      </c>
      <c r="L4026" s="441" t="s">
        <v>1120</v>
      </c>
      <c r="M4026" s="441" t="str">
        <f t="shared" si="243"/>
        <v>&lt;INSERT CONNECTION POINT NAME&gt;</v>
      </c>
      <c r="N4026" s="1111" t="s">
        <v>1113</v>
      </c>
      <c r="O4026" s="1111" t="s">
        <v>1113</v>
      </c>
      <c r="P4026" s="1111"/>
      <c r="Q4026" s="2891"/>
      <c r="R4026" s="2866"/>
      <c r="S4026" s="2866"/>
      <c r="T4026" s="2866"/>
      <c r="U4026" s="2866"/>
      <c r="V4026" s="2866"/>
      <c r="W4026" s="2866"/>
      <c r="X4026" s="2866"/>
      <c r="Y4026" s="2866"/>
      <c r="Z4026" s="2866"/>
      <c r="AA4026" s="2099"/>
      <c r="AC4026" s="124"/>
      <c r="AD4026" s="124"/>
      <c r="AE4026" s="124"/>
      <c r="AF4026" s="124"/>
      <c r="AG4026" s="124"/>
      <c r="AH4026" s="124"/>
      <c r="AI4026" s="124"/>
      <c r="AJ4026" s="124"/>
      <c r="AK4026" s="124"/>
      <c r="AL4026" s="124"/>
      <c r="AM4026" s="124"/>
      <c r="AN4026" s="124"/>
      <c r="AO4026" s="124"/>
      <c r="AP4026" s="124"/>
      <c r="AQ4026" s="124"/>
      <c r="AR4026" s="124"/>
      <c r="AS4026" s="124"/>
      <c r="AT4026" s="124"/>
      <c r="AU4026" s="124"/>
      <c r="AV4026" s="124"/>
      <c r="AW4026" s="124"/>
      <c r="AX4026" s="124"/>
      <c r="AY4026" s="124"/>
      <c r="AZ4026" s="124"/>
      <c r="BA4026" s="124"/>
      <c r="BB4026" s="124"/>
    </row>
    <row r="4027" spans="2:54" ht="15" customHeight="1">
      <c r="B4027" s="1155"/>
      <c r="C4027" s="3017"/>
      <c r="D4027" s="3017"/>
      <c r="E4027" s="1146" t="s">
        <v>1130</v>
      </c>
      <c r="F4027" s="1106"/>
      <c r="G4027" s="441" t="s">
        <v>93</v>
      </c>
      <c r="H4027" s="441" t="s">
        <v>1103</v>
      </c>
      <c r="I4027" s="441" t="s">
        <v>1131</v>
      </c>
      <c r="J4027" s="441" t="s">
        <v>112</v>
      </c>
      <c r="K4027" s="1111" t="s">
        <v>1112</v>
      </c>
      <c r="L4027" s="441" t="s">
        <v>1120</v>
      </c>
      <c r="M4027" s="441" t="str">
        <f t="shared" si="243"/>
        <v>&lt;INSERT CONNECTION POINT NAME&gt;</v>
      </c>
      <c r="N4027" s="1111" t="s">
        <v>1113</v>
      </c>
      <c r="O4027" s="1111" t="s">
        <v>1113</v>
      </c>
      <c r="P4027" s="1111"/>
      <c r="Q4027" s="2891"/>
      <c r="R4027" s="2866"/>
      <c r="S4027" s="2866"/>
      <c r="T4027" s="2866"/>
      <c r="U4027" s="2866"/>
      <c r="V4027" s="2866"/>
      <c r="W4027" s="2866"/>
      <c r="X4027" s="2866"/>
      <c r="Y4027" s="2866"/>
      <c r="Z4027" s="2866"/>
      <c r="AA4027" s="2099"/>
      <c r="AC4027" s="124"/>
      <c r="AD4027" s="124"/>
      <c r="AE4027" s="124"/>
      <c r="AF4027" s="124"/>
      <c r="AG4027" s="124"/>
      <c r="AH4027" s="124"/>
      <c r="AI4027" s="124"/>
      <c r="AJ4027" s="124"/>
      <c r="AK4027" s="124"/>
      <c r="AL4027" s="124"/>
      <c r="AM4027" s="124"/>
      <c r="AN4027" s="124"/>
      <c r="AO4027" s="124"/>
      <c r="AP4027" s="124"/>
      <c r="AQ4027" s="124"/>
      <c r="AR4027" s="124"/>
      <c r="AS4027" s="124"/>
      <c r="AT4027" s="124"/>
      <c r="AU4027" s="124"/>
      <c r="AV4027" s="124"/>
      <c r="AW4027" s="124"/>
      <c r="AX4027" s="124"/>
      <c r="AY4027" s="124"/>
      <c r="AZ4027" s="124"/>
      <c r="BA4027" s="124"/>
      <c r="BB4027" s="124"/>
    </row>
    <row r="4028" spans="2:54" ht="15" customHeight="1">
      <c r="B4028" s="1155"/>
      <c r="C4028" s="3016" t="s">
        <v>1134</v>
      </c>
      <c r="D4028" s="3016" t="s">
        <v>833</v>
      </c>
      <c r="E4028" s="1146" t="s">
        <v>1127</v>
      </c>
      <c r="F4028" s="1106"/>
      <c r="G4028" s="441" t="s">
        <v>93</v>
      </c>
      <c r="H4028" s="441" t="s">
        <v>1103</v>
      </c>
      <c r="I4028" s="441" t="s">
        <v>1128</v>
      </c>
      <c r="J4028" s="441" t="s">
        <v>112</v>
      </c>
      <c r="K4028" s="1111" t="s">
        <v>1134</v>
      </c>
      <c r="L4028" s="441" t="s">
        <v>1120</v>
      </c>
      <c r="M4028" s="441" t="str">
        <f t="shared" si="243"/>
        <v>&lt;INSERT CONNECTION POINT NAME&gt;</v>
      </c>
      <c r="N4028" s="1111" t="s">
        <v>1115</v>
      </c>
      <c r="O4028" s="1111" t="s">
        <v>833</v>
      </c>
      <c r="P4028" s="1111"/>
      <c r="Q4028" s="2892"/>
      <c r="R4028" s="2096"/>
      <c r="S4028" s="2870"/>
      <c r="T4028" s="2870"/>
      <c r="U4028" s="2870"/>
      <c r="V4028" s="2870"/>
      <c r="W4028" s="2870"/>
      <c r="X4028" s="2870"/>
      <c r="Y4028" s="2870"/>
      <c r="Z4028" s="2870"/>
      <c r="AA4028" s="2871"/>
      <c r="AC4028" s="124"/>
      <c r="AD4028" s="124"/>
      <c r="AE4028" s="124"/>
      <c r="AF4028" s="124"/>
      <c r="AG4028" s="124"/>
      <c r="AH4028" s="124"/>
      <c r="AI4028" s="124"/>
      <c r="AJ4028" s="124"/>
      <c r="AK4028" s="124"/>
      <c r="AL4028" s="124"/>
      <c r="AM4028" s="124"/>
      <c r="AN4028" s="124"/>
      <c r="AO4028" s="124"/>
      <c r="AP4028" s="124"/>
      <c r="AQ4028" s="124"/>
      <c r="AR4028" s="124"/>
      <c r="AS4028" s="124"/>
      <c r="AT4028" s="124"/>
      <c r="AU4028" s="124"/>
      <c r="AV4028" s="124"/>
      <c r="AW4028" s="124"/>
      <c r="AX4028" s="124"/>
      <c r="AY4028" s="124"/>
      <c r="AZ4028" s="124"/>
      <c r="BA4028" s="124"/>
      <c r="BB4028" s="124"/>
    </row>
    <row r="4029" spans="2:54" ht="15" customHeight="1">
      <c r="B4029" s="1155"/>
      <c r="C4029" s="3017"/>
      <c r="D4029" s="3017"/>
      <c r="E4029" s="1146" t="s">
        <v>1130</v>
      </c>
      <c r="F4029" s="1106"/>
      <c r="G4029" s="441" t="s">
        <v>93</v>
      </c>
      <c r="H4029" s="441" t="s">
        <v>1103</v>
      </c>
      <c r="I4029" s="441" t="s">
        <v>1131</v>
      </c>
      <c r="J4029" s="441" t="s">
        <v>112</v>
      </c>
      <c r="K4029" s="1111" t="s">
        <v>1134</v>
      </c>
      <c r="L4029" s="441" t="s">
        <v>1120</v>
      </c>
      <c r="M4029" s="441" t="str">
        <f t="shared" si="243"/>
        <v>&lt;INSERT CONNECTION POINT NAME&gt;</v>
      </c>
      <c r="N4029" s="1111" t="s">
        <v>1115</v>
      </c>
      <c r="O4029" s="1111" t="s">
        <v>833</v>
      </c>
      <c r="P4029" s="1111"/>
      <c r="Q4029" s="2892"/>
      <c r="R4029" s="2096"/>
      <c r="S4029" s="2870"/>
      <c r="T4029" s="2870"/>
      <c r="U4029" s="2870"/>
      <c r="V4029" s="2870"/>
      <c r="W4029" s="2870"/>
      <c r="X4029" s="2870"/>
      <c r="Y4029" s="2870"/>
      <c r="Z4029" s="2870"/>
      <c r="AA4029" s="2871"/>
      <c r="AC4029" s="124"/>
      <c r="AD4029" s="124"/>
      <c r="AE4029" s="124"/>
      <c r="AF4029" s="124"/>
      <c r="AG4029" s="124"/>
      <c r="AH4029" s="124"/>
      <c r="AI4029" s="124"/>
      <c r="AJ4029" s="124"/>
      <c r="AK4029" s="124"/>
      <c r="AL4029" s="124"/>
      <c r="AM4029" s="124"/>
      <c r="AN4029" s="124"/>
      <c r="AO4029" s="124"/>
      <c r="AP4029" s="124"/>
      <c r="AQ4029" s="124"/>
      <c r="AR4029" s="124"/>
      <c r="AS4029" s="124"/>
      <c r="AT4029" s="124"/>
      <c r="AU4029" s="124"/>
      <c r="AV4029" s="124"/>
      <c r="AW4029" s="124"/>
      <c r="AX4029" s="124"/>
      <c r="AY4029" s="124"/>
      <c r="AZ4029" s="124"/>
      <c r="BA4029" s="124"/>
      <c r="BB4029" s="124"/>
    </row>
    <row r="4030" spans="2:54" ht="15" customHeight="1">
      <c r="B4030" s="1155"/>
      <c r="C4030" s="3016" t="s">
        <v>1135</v>
      </c>
      <c r="D4030" s="3016" t="s">
        <v>833</v>
      </c>
      <c r="E4030" s="1146" t="s">
        <v>1127</v>
      </c>
      <c r="F4030" s="1106"/>
      <c r="G4030" s="441" t="s">
        <v>93</v>
      </c>
      <c r="H4030" s="441" t="s">
        <v>1103</v>
      </c>
      <c r="I4030" s="441" t="s">
        <v>1128</v>
      </c>
      <c r="J4030" s="441" t="s">
        <v>112</v>
      </c>
      <c r="K4030" s="1111" t="s">
        <v>1135</v>
      </c>
      <c r="L4030" s="441" t="s">
        <v>1120</v>
      </c>
      <c r="M4030" s="441" t="str">
        <f t="shared" si="243"/>
        <v>&lt;INSERT CONNECTION POINT NAME&gt;</v>
      </c>
      <c r="N4030" s="1111" t="s">
        <v>1106</v>
      </c>
      <c r="O4030" s="1111" t="s">
        <v>833</v>
      </c>
      <c r="P4030" s="1111"/>
      <c r="Q4030" s="2892"/>
      <c r="R4030" s="2096"/>
      <c r="S4030" s="2870"/>
      <c r="T4030" s="2870"/>
      <c r="U4030" s="2870"/>
      <c r="V4030" s="2870"/>
      <c r="W4030" s="2870"/>
      <c r="X4030" s="2870"/>
      <c r="Y4030" s="2870"/>
      <c r="Z4030" s="2870"/>
      <c r="AA4030" s="2871"/>
      <c r="AC4030" s="124"/>
      <c r="AD4030" s="124"/>
      <c r="AE4030" s="124"/>
      <c r="AF4030" s="124"/>
      <c r="AG4030" s="124"/>
      <c r="AH4030" s="124"/>
      <c r="AI4030" s="124"/>
      <c r="AJ4030" s="124"/>
      <c r="AK4030" s="124"/>
      <c r="AL4030" s="124"/>
      <c r="AM4030" s="124"/>
      <c r="AN4030" s="124"/>
      <c r="AO4030" s="124"/>
      <c r="AP4030" s="124"/>
      <c r="AQ4030" s="124"/>
      <c r="AR4030" s="124"/>
      <c r="AS4030" s="124"/>
      <c r="AT4030" s="124"/>
      <c r="AU4030" s="124"/>
      <c r="AV4030" s="124"/>
      <c r="AW4030" s="124"/>
      <c r="AX4030" s="124"/>
      <c r="AY4030" s="124"/>
      <c r="AZ4030" s="124"/>
      <c r="BA4030" s="124"/>
      <c r="BB4030" s="124"/>
    </row>
    <row r="4031" spans="2:54" ht="15" customHeight="1">
      <c r="B4031" s="1155"/>
      <c r="C4031" s="3017"/>
      <c r="D4031" s="3017"/>
      <c r="E4031" s="1146" t="s">
        <v>1130</v>
      </c>
      <c r="F4031" s="1106"/>
      <c r="G4031" s="441" t="s">
        <v>93</v>
      </c>
      <c r="H4031" s="441" t="s">
        <v>1103</v>
      </c>
      <c r="I4031" s="441" t="s">
        <v>1131</v>
      </c>
      <c r="J4031" s="441" t="s">
        <v>112</v>
      </c>
      <c r="K4031" s="1111" t="s">
        <v>1135</v>
      </c>
      <c r="L4031" s="441" t="s">
        <v>1120</v>
      </c>
      <c r="M4031" s="441" t="str">
        <f t="shared" si="243"/>
        <v>&lt;INSERT CONNECTION POINT NAME&gt;</v>
      </c>
      <c r="N4031" s="1111" t="s">
        <v>1106</v>
      </c>
      <c r="O4031" s="1111" t="s">
        <v>833</v>
      </c>
      <c r="P4031" s="1111"/>
      <c r="Q4031" s="2892"/>
      <c r="R4031" s="2096"/>
      <c r="S4031" s="2870"/>
      <c r="T4031" s="2870"/>
      <c r="U4031" s="2870"/>
      <c r="V4031" s="2870"/>
      <c r="W4031" s="2870"/>
      <c r="X4031" s="2870"/>
      <c r="Y4031" s="2870"/>
      <c r="Z4031" s="2870"/>
      <c r="AA4031" s="2871"/>
      <c r="AC4031" s="124"/>
      <c r="AD4031" s="124"/>
      <c r="AE4031" s="124"/>
      <c r="AF4031" s="124"/>
      <c r="AG4031" s="124"/>
      <c r="AH4031" s="124"/>
      <c r="AI4031" s="124"/>
      <c r="AJ4031" s="124"/>
      <c r="AK4031" s="124"/>
      <c r="AL4031" s="124"/>
      <c r="AM4031" s="124"/>
      <c r="AN4031" s="124"/>
      <c r="AO4031" s="124"/>
      <c r="AP4031" s="124"/>
      <c r="AQ4031" s="124"/>
      <c r="AR4031" s="124"/>
      <c r="AS4031" s="124"/>
      <c r="AT4031" s="124"/>
      <c r="AU4031" s="124"/>
      <c r="AV4031" s="124"/>
      <c r="AW4031" s="124"/>
      <c r="AX4031" s="124"/>
      <c r="AY4031" s="124"/>
      <c r="AZ4031" s="124"/>
      <c r="BA4031" s="124"/>
      <c r="BB4031" s="124"/>
    </row>
    <row r="4032" spans="2:54" ht="15" customHeight="1">
      <c r="B4032" s="1155"/>
      <c r="C4032" s="3016" t="s">
        <v>1135</v>
      </c>
      <c r="D4032" s="3016" t="s">
        <v>842</v>
      </c>
      <c r="E4032" s="1146" t="s">
        <v>1127</v>
      </c>
      <c r="F4032" s="1106"/>
      <c r="G4032" s="441" t="s">
        <v>93</v>
      </c>
      <c r="H4032" s="441" t="s">
        <v>1103</v>
      </c>
      <c r="I4032" s="441" t="s">
        <v>1128</v>
      </c>
      <c r="J4032" s="441" t="s">
        <v>112</v>
      </c>
      <c r="K4032" s="1111" t="s">
        <v>1135</v>
      </c>
      <c r="L4032" s="441" t="s">
        <v>1120</v>
      </c>
      <c r="M4032" s="441" t="str">
        <f t="shared" si="243"/>
        <v>&lt;INSERT CONNECTION POINT NAME&gt;</v>
      </c>
      <c r="N4032" s="1111" t="s">
        <v>1106</v>
      </c>
      <c r="O4032" s="1111" t="s">
        <v>842</v>
      </c>
      <c r="P4032" s="1111"/>
      <c r="Q4032" s="2892"/>
      <c r="R4032" s="2096"/>
      <c r="S4032" s="2870"/>
      <c r="T4032" s="2870"/>
      <c r="U4032" s="2870"/>
      <c r="V4032" s="2870"/>
      <c r="W4032" s="2870"/>
      <c r="X4032" s="2870"/>
      <c r="Y4032" s="2870"/>
      <c r="Z4032" s="2870"/>
      <c r="AA4032" s="2871"/>
      <c r="AC4032" s="124"/>
      <c r="AD4032" s="124"/>
      <c r="AE4032" s="124"/>
      <c r="AF4032" s="124"/>
      <c r="AG4032" s="124"/>
      <c r="AH4032" s="124"/>
      <c r="AI4032" s="124"/>
      <c r="AJ4032" s="124"/>
      <c r="AK4032" s="124"/>
      <c r="AL4032" s="124"/>
      <c r="AM4032" s="124"/>
      <c r="AN4032" s="124"/>
      <c r="AO4032" s="124"/>
      <c r="AP4032" s="124"/>
      <c r="AQ4032" s="124"/>
      <c r="AR4032" s="124"/>
      <c r="AS4032" s="124"/>
      <c r="AT4032" s="124"/>
      <c r="AU4032" s="124"/>
      <c r="AV4032" s="124"/>
      <c r="AW4032" s="124"/>
      <c r="AX4032" s="124"/>
      <c r="AY4032" s="124"/>
      <c r="AZ4032" s="124"/>
      <c r="BA4032" s="124"/>
      <c r="BB4032" s="124"/>
    </row>
    <row r="4033" spans="2:54" ht="15" customHeight="1">
      <c r="B4033" s="1155"/>
      <c r="C4033" s="3017"/>
      <c r="D4033" s="3017"/>
      <c r="E4033" s="1146" t="s">
        <v>1130</v>
      </c>
      <c r="F4033" s="1106"/>
      <c r="G4033" s="441" t="s">
        <v>93</v>
      </c>
      <c r="H4033" s="441" t="s">
        <v>1103</v>
      </c>
      <c r="I4033" s="441" t="s">
        <v>1131</v>
      </c>
      <c r="J4033" s="441" t="s">
        <v>112</v>
      </c>
      <c r="K4033" s="1111" t="s">
        <v>1135</v>
      </c>
      <c r="L4033" s="441" t="s">
        <v>1120</v>
      </c>
      <c r="M4033" s="441" t="str">
        <f t="shared" si="243"/>
        <v>&lt;INSERT CONNECTION POINT NAME&gt;</v>
      </c>
      <c r="N4033" s="1111" t="s">
        <v>1106</v>
      </c>
      <c r="O4033" s="1111" t="s">
        <v>842</v>
      </c>
      <c r="P4033" s="1111"/>
      <c r="Q4033" s="2892"/>
      <c r="R4033" s="2096"/>
      <c r="S4033" s="2870"/>
      <c r="T4033" s="2870"/>
      <c r="U4033" s="2870"/>
      <c r="V4033" s="2870"/>
      <c r="W4033" s="2870"/>
      <c r="X4033" s="2870"/>
      <c r="Y4033" s="2870"/>
      <c r="Z4033" s="2870"/>
      <c r="AA4033" s="2871"/>
      <c r="AC4033" s="124"/>
      <c r="AD4033" s="124"/>
      <c r="AE4033" s="124"/>
      <c r="AF4033" s="124"/>
      <c r="AG4033" s="124"/>
      <c r="AH4033" s="124"/>
      <c r="AI4033" s="124"/>
      <c r="AJ4033" s="124"/>
      <c r="AK4033" s="124"/>
      <c r="AL4033" s="124"/>
      <c r="AM4033" s="124"/>
      <c r="AN4033" s="124"/>
      <c r="AO4033" s="124"/>
      <c r="AP4033" s="124"/>
      <c r="AQ4033" s="124"/>
      <c r="AR4033" s="124"/>
      <c r="AS4033" s="124"/>
      <c r="AT4033" s="124"/>
      <c r="AU4033" s="124"/>
      <c r="AV4033" s="124"/>
      <c r="AW4033" s="124"/>
      <c r="AX4033" s="124"/>
      <c r="AY4033" s="124"/>
      <c r="AZ4033" s="124"/>
      <c r="BA4033" s="124"/>
      <c r="BB4033" s="124"/>
    </row>
    <row r="4034" spans="2:54" ht="15" customHeight="1">
      <c r="B4034" s="1155"/>
      <c r="C4034" s="3016" t="s">
        <v>1136</v>
      </c>
      <c r="D4034" s="3016" t="s">
        <v>833</v>
      </c>
      <c r="E4034" s="1146" t="s">
        <v>1127</v>
      </c>
      <c r="F4034" s="1106"/>
      <c r="G4034" s="441" t="s">
        <v>93</v>
      </c>
      <c r="H4034" s="441" t="s">
        <v>1103</v>
      </c>
      <c r="I4034" s="441" t="s">
        <v>1128</v>
      </c>
      <c r="J4034" s="441" t="s">
        <v>112</v>
      </c>
      <c r="K4034" s="1111" t="s">
        <v>1136</v>
      </c>
      <c r="L4034" s="441" t="s">
        <v>1120</v>
      </c>
      <c r="M4034" s="441" t="str">
        <f t="shared" si="243"/>
        <v>&lt;INSERT CONNECTION POINT NAME&gt;</v>
      </c>
      <c r="N4034" s="1111" t="s">
        <v>1106</v>
      </c>
      <c r="O4034" s="1111" t="s">
        <v>833</v>
      </c>
      <c r="P4034" s="1111"/>
      <c r="Q4034" s="2892"/>
      <c r="R4034" s="2096"/>
      <c r="S4034" s="2870"/>
      <c r="T4034" s="2870"/>
      <c r="U4034" s="2870"/>
      <c r="V4034" s="2870"/>
      <c r="W4034" s="2870"/>
      <c r="X4034" s="2870"/>
      <c r="Y4034" s="2870"/>
      <c r="Z4034" s="2870"/>
      <c r="AA4034" s="2871"/>
      <c r="AC4034" s="124"/>
      <c r="AD4034" s="124"/>
      <c r="AE4034" s="124"/>
      <c r="AF4034" s="124"/>
      <c r="AG4034" s="124"/>
      <c r="AH4034" s="124"/>
      <c r="AI4034" s="124"/>
      <c r="AJ4034" s="124"/>
      <c r="AK4034" s="124"/>
      <c r="AL4034" s="124"/>
      <c r="AM4034" s="124"/>
      <c r="AN4034" s="124"/>
      <c r="AO4034" s="124"/>
      <c r="AP4034" s="124"/>
      <c r="AQ4034" s="124"/>
      <c r="AR4034" s="124"/>
      <c r="AS4034" s="124"/>
      <c r="AT4034" s="124"/>
      <c r="AU4034" s="124"/>
      <c r="AV4034" s="124"/>
      <c r="AW4034" s="124"/>
      <c r="AX4034" s="124"/>
      <c r="AY4034" s="124"/>
      <c r="AZ4034" s="124"/>
      <c r="BA4034" s="124"/>
      <c r="BB4034" s="124"/>
    </row>
    <row r="4035" spans="2:54" ht="15" customHeight="1">
      <c r="B4035" s="1155"/>
      <c r="C4035" s="3017"/>
      <c r="D4035" s="3017"/>
      <c r="E4035" s="1146" t="s">
        <v>1130</v>
      </c>
      <c r="F4035" s="1106"/>
      <c r="G4035" s="441" t="s">
        <v>93</v>
      </c>
      <c r="H4035" s="441" t="s">
        <v>1103</v>
      </c>
      <c r="I4035" s="441" t="s">
        <v>1131</v>
      </c>
      <c r="J4035" s="441" t="s">
        <v>112</v>
      </c>
      <c r="K4035" s="1111" t="s">
        <v>1136</v>
      </c>
      <c r="L4035" s="441" t="s">
        <v>1120</v>
      </c>
      <c r="M4035" s="441" t="str">
        <f t="shared" si="243"/>
        <v>&lt;INSERT CONNECTION POINT NAME&gt;</v>
      </c>
      <c r="N4035" s="1111" t="s">
        <v>1106</v>
      </c>
      <c r="O4035" s="1111" t="s">
        <v>833</v>
      </c>
      <c r="P4035" s="1111"/>
      <c r="Q4035" s="2100"/>
      <c r="R4035" s="2101"/>
      <c r="S4035" s="2102"/>
      <c r="T4035" s="2102"/>
      <c r="U4035" s="2102"/>
      <c r="V4035" s="2102"/>
      <c r="W4035" s="2102"/>
      <c r="X4035" s="2102"/>
      <c r="Y4035" s="2102"/>
      <c r="Z4035" s="2102"/>
      <c r="AA4035" s="2103"/>
      <c r="AC4035" s="124"/>
      <c r="AD4035" s="124"/>
      <c r="AE4035" s="124"/>
      <c r="AF4035" s="124"/>
      <c r="AG4035" s="124"/>
      <c r="AH4035" s="124"/>
      <c r="AI4035" s="124"/>
      <c r="AJ4035" s="124"/>
      <c r="AK4035" s="124"/>
      <c r="AL4035" s="124"/>
      <c r="AM4035" s="124"/>
      <c r="AN4035" s="124"/>
      <c r="AO4035" s="124"/>
      <c r="AP4035" s="124"/>
      <c r="AQ4035" s="124"/>
      <c r="AR4035" s="124"/>
      <c r="AS4035" s="124"/>
      <c r="AT4035" s="124"/>
      <c r="AU4035" s="124"/>
      <c r="AV4035" s="124"/>
      <c r="AW4035" s="124"/>
      <c r="AX4035" s="124"/>
      <c r="AY4035" s="124"/>
      <c r="AZ4035" s="124"/>
      <c r="BA4035" s="124"/>
      <c r="BB4035" s="124"/>
    </row>
    <row r="4036" spans="2:54" ht="15" customHeight="1">
      <c r="B4036" s="1155"/>
      <c r="C4036" s="3016" t="s">
        <v>1136</v>
      </c>
      <c r="D4036" s="3016" t="s">
        <v>842</v>
      </c>
      <c r="E4036" s="1146" t="s">
        <v>1127</v>
      </c>
      <c r="F4036" s="1106"/>
      <c r="G4036" s="441" t="s">
        <v>93</v>
      </c>
      <c r="H4036" s="441" t="s">
        <v>1103</v>
      </c>
      <c r="I4036" s="441" t="s">
        <v>1128</v>
      </c>
      <c r="J4036" s="441" t="s">
        <v>112</v>
      </c>
      <c r="K4036" s="1111" t="s">
        <v>1136</v>
      </c>
      <c r="L4036" s="441" t="s">
        <v>1120</v>
      </c>
      <c r="M4036" s="441" t="str">
        <f t="shared" si="243"/>
        <v>&lt;INSERT CONNECTION POINT NAME&gt;</v>
      </c>
      <c r="N4036" s="1111" t="s">
        <v>1106</v>
      </c>
      <c r="O4036" s="1111" t="s">
        <v>842</v>
      </c>
      <c r="P4036" s="1111"/>
      <c r="Q4036" s="2100"/>
      <c r="R4036" s="2101"/>
      <c r="S4036" s="2102"/>
      <c r="T4036" s="2102"/>
      <c r="U4036" s="2102"/>
      <c r="V4036" s="2102"/>
      <c r="W4036" s="2102"/>
      <c r="X4036" s="2102"/>
      <c r="Y4036" s="2102"/>
      <c r="Z4036" s="2102"/>
      <c r="AA4036" s="2103"/>
      <c r="AC4036" s="124"/>
      <c r="AD4036" s="124"/>
      <c r="AE4036" s="124"/>
      <c r="AF4036" s="124"/>
      <c r="AG4036" s="124"/>
      <c r="AH4036" s="124"/>
      <c r="AI4036" s="124"/>
      <c r="AJ4036" s="124"/>
      <c r="AK4036" s="124"/>
      <c r="AL4036" s="124"/>
      <c r="AM4036" s="124"/>
      <c r="AN4036" s="124"/>
      <c r="AO4036" s="124"/>
      <c r="AP4036" s="124"/>
      <c r="AQ4036" s="124"/>
      <c r="AR4036" s="124"/>
      <c r="AS4036" s="124"/>
      <c r="AT4036" s="124"/>
      <c r="AU4036" s="124"/>
      <c r="AV4036" s="124"/>
      <c r="AW4036" s="124"/>
      <c r="AX4036" s="124"/>
      <c r="AY4036" s="124"/>
      <c r="AZ4036" s="124"/>
      <c r="BA4036" s="124"/>
      <c r="BB4036" s="124"/>
    </row>
    <row r="4037" spans="2:54" ht="15" customHeight="1" thickBot="1">
      <c r="B4037" s="2872"/>
      <c r="C4037" s="3018"/>
      <c r="D4037" s="3018"/>
      <c r="E4037" s="2873" t="s">
        <v>1130</v>
      </c>
      <c r="F4037" s="1106"/>
      <c r="G4037" s="441" t="s">
        <v>93</v>
      </c>
      <c r="H4037" s="441" t="s">
        <v>1103</v>
      </c>
      <c r="I4037" s="441" t="s">
        <v>1131</v>
      </c>
      <c r="J4037" s="441" t="s">
        <v>112</v>
      </c>
      <c r="K4037" s="1111" t="s">
        <v>1136</v>
      </c>
      <c r="L4037" s="441" t="s">
        <v>1120</v>
      </c>
      <c r="M4037" s="441" t="str">
        <f t="shared" si="243"/>
        <v>&lt;INSERT CONNECTION POINT NAME&gt;</v>
      </c>
      <c r="N4037" s="1111" t="s">
        <v>1106</v>
      </c>
      <c r="O4037" s="1111" t="s">
        <v>842</v>
      </c>
      <c r="P4037" s="1111"/>
      <c r="Q4037" s="2893"/>
      <c r="R4037" s="2894"/>
      <c r="S4037" s="2877"/>
      <c r="T4037" s="2877"/>
      <c r="U4037" s="2877"/>
      <c r="V4037" s="2877"/>
      <c r="W4037" s="2877"/>
      <c r="X4037" s="2877"/>
      <c r="Y4037" s="2877"/>
      <c r="Z4037" s="2877"/>
      <c r="AA4037" s="2878"/>
      <c r="AC4037" s="124"/>
      <c r="AD4037" s="124"/>
      <c r="AE4037" s="124"/>
      <c r="AF4037" s="124"/>
      <c r="AG4037" s="124"/>
      <c r="AH4037" s="124"/>
      <c r="AI4037" s="124"/>
      <c r="AJ4037" s="124"/>
      <c r="AK4037" s="124"/>
      <c r="AL4037" s="124"/>
      <c r="AM4037" s="124"/>
      <c r="AN4037" s="124"/>
      <c r="AO4037" s="124"/>
      <c r="AP4037" s="124"/>
      <c r="AQ4037" s="124"/>
      <c r="AR4037" s="124"/>
      <c r="AS4037" s="124"/>
      <c r="AT4037" s="124"/>
      <c r="AU4037" s="124"/>
      <c r="AV4037" s="124"/>
      <c r="AW4037" s="124"/>
      <c r="AX4037" s="124"/>
      <c r="AY4037" s="124"/>
      <c r="AZ4037" s="124"/>
      <c r="BA4037" s="124"/>
      <c r="BB4037" s="124"/>
    </row>
    <row r="4038" spans="2:54" ht="15" customHeight="1">
      <c r="B4038" s="1145" t="s">
        <v>1125</v>
      </c>
      <c r="C4038" s="3019" t="s">
        <v>1126</v>
      </c>
      <c r="D4038" s="3019" t="s">
        <v>842</v>
      </c>
      <c r="E4038" s="1146" t="s">
        <v>1127</v>
      </c>
      <c r="F4038" s="1106"/>
      <c r="G4038" s="441" t="s">
        <v>93</v>
      </c>
      <c r="H4038" s="441" t="s">
        <v>1103</v>
      </c>
      <c r="I4038" s="441" t="s">
        <v>1128</v>
      </c>
      <c r="J4038" s="441" t="s">
        <v>112</v>
      </c>
      <c r="K4038" s="441" t="s">
        <v>1126</v>
      </c>
      <c r="L4038" s="441" t="s">
        <v>1120</v>
      </c>
      <c r="M4038" s="441" t="str">
        <f t="shared" ref="M4038" si="246">B4038</f>
        <v>&lt;INSERT CONNECTION POINT NAME&gt;</v>
      </c>
      <c r="N4038" s="441" t="s">
        <v>1129</v>
      </c>
      <c r="O4038" s="441" t="s">
        <v>842</v>
      </c>
      <c r="P4038" s="1111"/>
      <c r="Q4038" s="1147"/>
      <c r="R4038" s="1148"/>
      <c r="S4038" s="1149"/>
      <c r="T4038" s="1149"/>
      <c r="U4038" s="1149"/>
      <c r="V4038" s="1149"/>
      <c r="W4038" s="1149"/>
      <c r="X4038" s="1149"/>
      <c r="Y4038" s="1149"/>
      <c r="Z4038" s="1149"/>
      <c r="AA4038" s="1150"/>
      <c r="AC4038" s="124"/>
      <c r="AD4038" s="124"/>
      <c r="AE4038" s="124"/>
      <c r="AF4038" s="124"/>
      <c r="AG4038" s="124"/>
      <c r="AH4038" s="124"/>
      <c r="AI4038" s="124"/>
      <c r="AJ4038" s="124"/>
      <c r="AK4038" s="124"/>
      <c r="AL4038" s="124"/>
      <c r="AM4038" s="124"/>
      <c r="AN4038" s="124"/>
      <c r="AO4038" s="124"/>
      <c r="AP4038" s="124"/>
      <c r="AQ4038" s="124"/>
      <c r="AR4038" s="124"/>
      <c r="AS4038" s="124"/>
      <c r="AT4038" s="124"/>
      <c r="AU4038" s="124"/>
      <c r="AV4038" s="124"/>
      <c r="AW4038" s="124"/>
      <c r="AX4038" s="124"/>
      <c r="AY4038" s="124"/>
      <c r="AZ4038" s="124"/>
      <c r="BA4038" s="124"/>
      <c r="BB4038" s="124"/>
    </row>
    <row r="4039" spans="2:54" ht="15" customHeight="1">
      <c r="B4039" s="1155"/>
      <c r="C4039" s="3017"/>
      <c r="D4039" s="3017"/>
      <c r="E4039" s="1146" t="s">
        <v>1130</v>
      </c>
      <c r="F4039" s="1106"/>
      <c r="G4039" s="441" t="s">
        <v>93</v>
      </c>
      <c r="H4039" s="441" t="s">
        <v>1103</v>
      </c>
      <c r="I4039" s="441" t="s">
        <v>1131</v>
      </c>
      <c r="J4039" s="441" t="s">
        <v>112</v>
      </c>
      <c r="K4039" s="441" t="s">
        <v>1126</v>
      </c>
      <c r="L4039" s="441" t="s">
        <v>1120</v>
      </c>
      <c r="M4039" s="441" t="str">
        <f t="shared" si="243"/>
        <v>&lt;INSERT CONNECTION POINT NAME&gt;</v>
      </c>
      <c r="N4039" s="441" t="s">
        <v>1129</v>
      </c>
      <c r="O4039" s="441" t="s">
        <v>842</v>
      </c>
      <c r="P4039" s="1111"/>
      <c r="Q4039" s="1156"/>
      <c r="R4039" s="1157"/>
      <c r="S4039" s="1158"/>
      <c r="T4039" s="1158"/>
      <c r="U4039" s="1158"/>
      <c r="V4039" s="1158"/>
      <c r="W4039" s="1158"/>
      <c r="X4039" s="1158"/>
      <c r="Y4039" s="1158"/>
      <c r="Z4039" s="1158"/>
      <c r="AA4039" s="1159"/>
      <c r="AC4039" s="124"/>
      <c r="AD4039" s="124"/>
      <c r="AE4039" s="124"/>
      <c r="AF4039" s="124"/>
      <c r="AG4039" s="124"/>
      <c r="AH4039" s="124"/>
      <c r="AI4039" s="124"/>
      <c r="AJ4039" s="124"/>
      <c r="AK4039" s="124"/>
      <c r="AL4039" s="124"/>
      <c r="AM4039" s="124"/>
      <c r="AN4039" s="124"/>
      <c r="AO4039" s="124"/>
      <c r="AP4039" s="124"/>
      <c r="AQ4039" s="124"/>
      <c r="AR4039" s="124"/>
      <c r="AS4039" s="124"/>
      <c r="AT4039" s="124"/>
      <c r="AU4039" s="124"/>
      <c r="AV4039" s="124"/>
      <c r="AW4039" s="124"/>
      <c r="AX4039" s="124"/>
      <c r="AY4039" s="124"/>
      <c r="AZ4039" s="124"/>
      <c r="BA4039" s="124"/>
      <c r="BB4039" s="124"/>
    </row>
    <row r="4040" spans="2:54" ht="15" customHeight="1">
      <c r="B4040" s="1155"/>
      <c r="C4040" s="3016" t="s">
        <v>1132</v>
      </c>
      <c r="D4040" s="3016" t="s">
        <v>833</v>
      </c>
      <c r="E4040" s="1146" t="s">
        <v>1127</v>
      </c>
      <c r="F4040" s="1106"/>
      <c r="G4040" s="441" t="s">
        <v>93</v>
      </c>
      <c r="H4040" s="441" t="s">
        <v>1103</v>
      </c>
      <c r="I4040" s="441" t="s">
        <v>1128</v>
      </c>
      <c r="J4040" s="441" t="s">
        <v>112</v>
      </c>
      <c r="K4040" s="1111" t="s">
        <v>1132</v>
      </c>
      <c r="L4040" s="441" t="s">
        <v>1120</v>
      </c>
      <c r="M4040" s="441" t="str">
        <f t="shared" si="243"/>
        <v>&lt;INSERT CONNECTION POINT NAME&gt;</v>
      </c>
      <c r="N4040" s="1111" t="s">
        <v>1106</v>
      </c>
      <c r="O4040" s="1111" t="s">
        <v>833</v>
      </c>
      <c r="P4040" s="1111"/>
      <c r="Q4040" s="2850"/>
      <c r="R4040" s="2097"/>
      <c r="S4040" s="2851"/>
      <c r="T4040" s="2851"/>
      <c r="U4040" s="2851"/>
      <c r="V4040" s="2851"/>
      <c r="W4040" s="2852"/>
      <c r="X4040" s="2852"/>
      <c r="Y4040" s="2852"/>
      <c r="Z4040" s="2852"/>
      <c r="AA4040" s="2853"/>
      <c r="AC4040" s="124"/>
      <c r="AD4040" s="124"/>
      <c r="AE4040" s="124"/>
      <c r="AF4040" s="124"/>
      <c r="AG4040" s="124"/>
      <c r="AH4040" s="124"/>
      <c r="AI4040" s="124"/>
      <c r="AJ4040" s="124"/>
      <c r="AK4040" s="124"/>
      <c r="AL4040" s="124"/>
      <c r="AM4040" s="124"/>
      <c r="AN4040" s="124"/>
      <c r="AO4040" s="124"/>
      <c r="AP4040" s="124"/>
      <c r="AQ4040" s="124"/>
      <c r="AR4040" s="124"/>
      <c r="AS4040" s="124"/>
      <c r="AT4040" s="124"/>
      <c r="AU4040" s="124"/>
      <c r="AV4040" s="124"/>
      <c r="AW4040" s="124"/>
      <c r="AX4040" s="124"/>
      <c r="AY4040" s="124"/>
      <c r="AZ4040" s="124"/>
      <c r="BA4040" s="124"/>
      <c r="BB4040" s="124"/>
    </row>
    <row r="4041" spans="2:54" ht="15" customHeight="1">
      <c r="B4041" s="1155"/>
      <c r="C4041" s="3017"/>
      <c r="D4041" s="3017"/>
      <c r="E4041" s="1146" t="s">
        <v>1130</v>
      </c>
      <c r="F4041" s="1106"/>
      <c r="G4041" s="441" t="s">
        <v>93</v>
      </c>
      <c r="H4041" s="441" t="s">
        <v>1103</v>
      </c>
      <c r="I4041" s="441" t="s">
        <v>1131</v>
      </c>
      <c r="J4041" s="441" t="s">
        <v>112</v>
      </c>
      <c r="K4041" s="1111" t="s">
        <v>1132</v>
      </c>
      <c r="L4041" s="441" t="s">
        <v>1120</v>
      </c>
      <c r="M4041" s="441" t="str">
        <f t="shared" si="243"/>
        <v>&lt;INSERT CONNECTION POINT NAME&gt;</v>
      </c>
      <c r="N4041" s="1111" t="s">
        <v>1106</v>
      </c>
      <c r="O4041" s="1111" t="s">
        <v>833</v>
      </c>
      <c r="P4041" s="1111"/>
      <c r="Q4041" s="2850"/>
      <c r="R4041" s="2097"/>
      <c r="S4041" s="2851"/>
      <c r="T4041" s="2851"/>
      <c r="U4041" s="2851"/>
      <c r="V4041" s="2851"/>
      <c r="W4041" s="2852"/>
      <c r="X4041" s="2852"/>
      <c r="Y4041" s="2852"/>
      <c r="Z4041" s="2852"/>
      <c r="AA4041" s="2853"/>
      <c r="AC4041" s="124"/>
      <c r="AD4041" s="124"/>
      <c r="AE4041" s="124"/>
      <c r="AF4041" s="124"/>
      <c r="AG4041" s="124"/>
      <c r="AH4041" s="124"/>
      <c r="AI4041" s="124"/>
      <c r="AJ4041" s="124"/>
      <c r="AK4041" s="124"/>
      <c r="AL4041" s="124"/>
      <c r="AM4041" s="124"/>
      <c r="AN4041" s="124"/>
      <c r="AO4041" s="124"/>
      <c r="AP4041" s="124"/>
      <c r="AQ4041" s="124"/>
      <c r="AR4041" s="124"/>
      <c r="AS4041" s="124"/>
      <c r="AT4041" s="124"/>
      <c r="AU4041" s="124"/>
      <c r="AV4041" s="124"/>
      <c r="AW4041" s="124"/>
      <c r="AX4041" s="124"/>
      <c r="AY4041" s="124"/>
      <c r="AZ4041" s="124"/>
      <c r="BA4041" s="124"/>
      <c r="BB4041" s="124"/>
    </row>
    <row r="4042" spans="2:54" ht="15" customHeight="1">
      <c r="B4042" s="1155"/>
      <c r="C4042" s="3016" t="s">
        <v>1132</v>
      </c>
      <c r="D4042" s="3016" t="s">
        <v>842</v>
      </c>
      <c r="E4042" s="1146" t="s">
        <v>1127</v>
      </c>
      <c r="F4042" s="1106"/>
      <c r="G4042" s="441" t="s">
        <v>93</v>
      </c>
      <c r="H4042" s="441" t="s">
        <v>1103</v>
      </c>
      <c r="I4042" s="441" t="s">
        <v>1128</v>
      </c>
      <c r="J4042" s="441" t="s">
        <v>112</v>
      </c>
      <c r="K4042" s="1111" t="s">
        <v>1132</v>
      </c>
      <c r="L4042" s="441" t="s">
        <v>1120</v>
      </c>
      <c r="M4042" s="441" t="str">
        <f t="shared" si="243"/>
        <v>&lt;INSERT CONNECTION POINT NAME&gt;</v>
      </c>
      <c r="N4042" s="1111" t="s">
        <v>1106</v>
      </c>
      <c r="O4042" s="1112" t="s">
        <v>842</v>
      </c>
      <c r="P4042" s="1111"/>
      <c r="Q4042" s="2850"/>
      <c r="R4042" s="2097"/>
      <c r="S4042" s="2851"/>
      <c r="T4042" s="2851"/>
      <c r="U4042" s="2851"/>
      <c r="V4042" s="2851"/>
      <c r="W4042" s="2852"/>
      <c r="X4042" s="2852"/>
      <c r="Y4042" s="2852"/>
      <c r="Z4042" s="2852"/>
      <c r="AA4042" s="2853"/>
      <c r="AC4042" s="124"/>
      <c r="AD4042" s="124"/>
      <c r="AE4042" s="124"/>
      <c r="AF4042" s="124"/>
      <c r="AG4042" s="124"/>
      <c r="AH4042" s="124"/>
      <c r="AI4042" s="124"/>
      <c r="AJ4042" s="124"/>
      <c r="AK4042" s="124"/>
      <c r="AL4042" s="124"/>
      <c r="AM4042" s="124"/>
      <c r="AN4042" s="124"/>
      <c r="AO4042" s="124"/>
      <c r="AP4042" s="124"/>
      <c r="AQ4042" s="124"/>
      <c r="AR4042" s="124"/>
      <c r="AS4042" s="124"/>
      <c r="AT4042" s="124"/>
      <c r="AU4042" s="124"/>
      <c r="AV4042" s="124"/>
      <c r="AW4042" s="124"/>
      <c r="AX4042" s="124"/>
      <c r="AY4042" s="124"/>
      <c r="AZ4042" s="124"/>
      <c r="BA4042" s="124"/>
      <c r="BB4042" s="124"/>
    </row>
    <row r="4043" spans="2:54" ht="15" customHeight="1">
      <c r="B4043" s="1155"/>
      <c r="C4043" s="3017"/>
      <c r="D4043" s="3017"/>
      <c r="E4043" s="1146" t="s">
        <v>1130</v>
      </c>
      <c r="F4043" s="1106"/>
      <c r="G4043" s="441" t="s">
        <v>93</v>
      </c>
      <c r="H4043" s="441" t="s">
        <v>1103</v>
      </c>
      <c r="I4043" s="441" t="s">
        <v>1131</v>
      </c>
      <c r="J4043" s="441" t="s">
        <v>112</v>
      </c>
      <c r="K4043" s="1111" t="s">
        <v>1132</v>
      </c>
      <c r="L4043" s="441" t="s">
        <v>1120</v>
      </c>
      <c r="M4043" s="441" t="str">
        <f t="shared" si="243"/>
        <v>&lt;INSERT CONNECTION POINT NAME&gt;</v>
      </c>
      <c r="N4043" s="1111" t="s">
        <v>1106</v>
      </c>
      <c r="O4043" s="1112" t="s">
        <v>842</v>
      </c>
      <c r="P4043" s="1111"/>
      <c r="Q4043" s="2850"/>
      <c r="R4043" s="2097"/>
      <c r="S4043" s="2851"/>
      <c r="T4043" s="2851"/>
      <c r="U4043" s="2851"/>
      <c r="V4043" s="2851"/>
      <c r="W4043" s="2852"/>
      <c r="X4043" s="2852"/>
      <c r="Y4043" s="2852"/>
      <c r="Z4043" s="2852"/>
      <c r="AA4043" s="2853"/>
      <c r="AC4043" s="124"/>
      <c r="AD4043" s="124"/>
      <c r="AE4043" s="124"/>
      <c r="AF4043" s="124"/>
      <c r="AG4043" s="124"/>
      <c r="AH4043" s="124"/>
      <c r="AI4043" s="124"/>
      <c r="AJ4043" s="124"/>
      <c r="AK4043" s="124"/>
      <c r="AL4043" s="124"/>
      <c r="AM4043" s="124"/>
      <c r="AN4043" s="124"/>
      <c r="AO4043" s="124"/>
      <c r="AP4043" s="124"/>
      <c r="AQ4043" s="124"/>
      <c r="AR4043" s="124"/>
      <c r="AS4043" s="124"/>
      <c r="AT4043" s="124"/>
      <c r="AU4043" s="124"/>
      <c r="AV4043" s="124"/>
      <c r="AW4043" s="124"/>
      <c r="AX4043" s="124"/>
      <c r="AY4043" s="124"/>
      <c r="AZ4043" s="124"/>
      <c r="BA4043" s="124"/>
      <c r="BB4043" s="124"/>
    </row>
    <row r="4044" spans="2:54" ht="15" customHeight="1">
      <c r="B4044" s="1155"/>
      <c r="C4044" s="3016" t="s">
        <v>1133</v>
      </c>
      <c r="D4044" s="3016"/>
      <c r="E4044" s="1146" t="s">
        <v>1127</v>
      </c>
      <c r="F4044" s="1106"/>
      <c r="G4044" s="441" t="s">
        <v>93</v>
      </c>
      <c r="H4044" s="441" t="s">
        <v>1103</v>
      </c>
      <c r="I4044" s="441" t="s">
        <v>1128</v>
      </c>
      <c r="J4044" s="441" t="s">
        <v>112</v>
      </c>
      <c r="K4044" s="1111" t="s">
        <v>1133</v>
      </c>
      <c r="L4044" s="441" t="s">
        <v>1120</v>
      </c>
      <c r="M4044" s="441" t="str">
        <f t="shared" si="243"/>
        <v>&lt;INSERT CONNECTION POINT NAME&gt;</v>
      </c>
      <c r="N4044" s="1111" t="s">
        <v>1108</v>
      </c>
      <c r="O4044" s="1111" t="s">
        <v>1109</v>
      </c>
      <c r="P4044" s="1111"/>
      <c r="Q4044" s="2856"/>
      <c r="R4044" s="2098"/>
      <c r="S4044" s="2858"/>
      <c r="T4044" s="2858"/>
      <c r="U4044" s="2858"/>
      <c r="V4044" s="2858"/>
      <c r="W4044" s="2859"/>
      <c r="X4044" s="2859"/>
      <c r="Y4044" s="2859"/>
      <c r="Z4044" s="2859"/>
      <c r="AA4044" s="2860"/>
      <c r="AC4044" s="124"/>
      <c r="AD4044" s="124"/>
      <c r="AE4044" s="124"/>
      <c r="AF4044" s="124"/>
      <c r="AG4044" s="124"/>
      <c r="AH4044" s="124"/>
      <c r="AI4044" s="124"/>
      <c r="AJ4044" s="124"/>
      <c r="AK4044" s="124"/>
      <c r="AL4044" s="124"/>
      <c r="AM4044" s="124"/>
      <c r="AN4044" s="124"/>
      <c r="AO4044" s="124"/>
      <c r="AP4044" s="124"/>
      <c r="AQ4044" s="124"/>
      <c r="AR4044" s="124"/>
      <c r="AS4044" s="124"/>
      <c r="AT4044" s="124"/>
      <c r="AU4044" s="124"/>
      <c r="AV4044" s="124"/>
      <c r="AW4044" s="124"/>
      <c r="AX4044" s="124"/>
      <c r="AY4044" s="124"/>
      <c r="AZ4044" s="124"/>
      <c r="BA4044" s="124"/>
      <c r="BB4044" s="124"/>
    </row>
    <row r="4045" spans="2:54" ht="15" customHeight="1">
      <c r="B4045" s="1155"/>
      <c r="C4045" s="3017"/>
      <c r="D4045" s="3017"/>
      <c r="E4045" s="1146" t="s">
        <v>1130</v>
      </c>
      <c r="F4045" s="1106"/>
      <c r="G4045" s="441" t="s">
        <v>93</v>
      </c>
      <c r="H4045" s="441" t="s">
        <v>1103</v>
      </c>
      <c r="I4045" s="441" t="s">
        <v>1131</v>
      </c>
      <c r="J4045" s="441" t="s">
        <v>112</v>
      </c>
      <c r="K4045" s="1111" t="s">
        <v>1133</v>
      </c>
      <c r="L4045" s="441" t="s">
        <v>1120</v>
      </c>
      <c r="M4045" s="441" t="str">
        <f t="shared" ref="M4045:M4108" si="247">M4044</f>
        <v>&lt;INSERT CONNECTION POINT NAME&gt;</v>
      </c>
      <c r="N4045" s="1111" t="s">
        <v>1108</v>
      </c>
      <c r="O4045" s="1111" t="s">
        <v>1109</v>
      </c>
      <c r="P4045" s="1111"/>
      <c r="Q4045" s="2856"/>
      <c r="R4045" s="2098"/>
      <c r="S4045" s="2858"/>
      <c r="T4045" s="2858"/>
      <c r="U4045" s="2858"/>
      <c r="V4045" s="2858"/>
      <c r="W4045" s="2859"/>
      <c r="X4045" s="2859"/>
      <c r="Y4045" s="2859"/>
      <c r="Z4045" s="2859"/>
      <c r="AA4045" s="2860"/>
      <c r="AC4045" s="124"/>
      <c r="AD4045" s="124"/>
      <c r="AE4045" s="124"/>
      <c r="AF4045" s="124"/>
      <c r="AG4045" s="124"/>
      <c r="AH4045" s="124"/>
      <c r="AI4045" s="124"/>
      <c r="AJ4045" s="124"/>
      <c r="AK4045" s="124"/>
      <c r="AL4045" s="124"/>
      <c r="AM4045" s="124"/>
      <c r="AN4045" s="124"/>
      <c r="AO4045" s="124"/>
      <c r="AP4045" s="124"/>
      <c r="AQ4045" s="124"/>
      <c r="AR4045" s="124"/>
      <c r="AS4045" s="124"/>
      <c r="AT4045" s="124"/>
      <c r="AU4045" s="124"/>
      <c r="AV4045" s="124"/>
      <c r="AW4045" s="124"/>
      <c r="AX4045" s="124"/>
      <c r="AY4045" s="124"/>
      <c r="AZ4045" s="124"/>
      <c r="BA4045" s="124"/>
      <c r="BB4045" s="124"/>
    </row>
    <row r="4046" spans="2:54" ht="15" customHeight="1">
      <c r="B4046" s="1155"/>
      <c r="C4046" s="3016" t="s">
        <v>1110</v>
      </c>
      <c r="D4046" s="3016"/>
      <c r="E4046" s="1146" t="s">
        <v>1127</v>
      </c>
      <c r="F4046" s="1106"/>
      <c r="G4046" s="441" t="s">
        <v>93</v>
      </c>
      <c r="H4046" s="441" t="s">
        <v>1103</v>
      </c>
      <c r="I4046" s="441" t="s">
        <v>1128</v>
      </c>
      <c r="J4046" s="441" t="s">
        <v>112</v>
      </c>
      <c r="K4046" s="1111" t="s">
        <v>1110</v>
      </c>
      <c r="L4046" s="441" t="s">
        <v>1120</v>
      </c>
      <c r="M4046" s="441" t="str">
        <f t="shared" si="247"/>
        <v>&lt;INSERT CONNECTION POINT NAME&gt;</v>
      </c>
      <c r="N4046" s="1111" t="s">
        <v>1111</v>
      </c>
      <c r="O4046" s="1112">
        <v>0</v>
      </c>
      <c r="P4046" s="1111"/>
      <c r="Q4046" s="2890"/>
      <c r="R4046" s="2093"/>
      <c r="S4046" s="2883"/>
      <c r="T4046" s="2883"/>
      <c r="U4046" s="2883"/>
      <c r="V4046" s="2883"/>
      <c r="W4046" s="2863"/>
      <c r="X4046" s="2863"/>
      <c r="Y4046" s="2863"/>
      <c r="Z4046" s="2863"/>
      <c r="AA4046" s="2864"/>
      <c r="AC4046" s="124"/>
      <c r="AD4046" s="124"/>
      <c r="AE4046" s="124"/>
      <c r="AF4046" s="124"/>
      <c r="AG4046" s="124"/>
      <c r="AH4046" s="124"/>
      <c r="AI4046" s="124"/>
      <c r="AJ4046" s="124"/>
      <c r="AK4046" s="124"/>
      <c r="AL4046" s="124"/>
      <c r="AM4046" s="124"/>
      <c r="AN4046" s="124"/>
      <c r="AO4046" s="124"/>
      <c r="AP4046" s="124"/>
      <c r="AQ4046" s="124"/>
      <c r="AR4046" s="124"/>
      <c r="AS4046" s="124"/>
      <c r="AT4046" s="124"/>
      <c r="AU4046" s="124"/>
      <c r="AV4046" s="124"/>
      <c r="AW4046" s="124"/>
      <c r="AX4046" s="124"/>
      <c r="AY4046" s="124"/>
      <c r="AZ4046" s="124"/>
      <c r="BA4046" s="124"/>
      <c r="BB4046" s="124"/>
    </row>
    <row r="4047" spans="2:54" ht="15" customHeight="1">
      <c r="B4047" s="1155"/>
      <c r="C4047" s="3017"/>
      <c r="D4047" s="3017"/>
      <c r="E4047" s="1146" t="s">
        <v>1130</v>
      </c>
      <c r="F4047" s="1106"/>
      <c r="G4047" s="441" t="s">
        <v>93</v>
      </c>
      <c r="H4047" s="441" t="s">
        <v>1103</v>
      </c>
      <c r="I4047" s="441" t="s">
        <v>1131</v>
      </c>
      <c r="J4047" s="441" t="s">
        <v>112</v>
      </c>
      <c r="K4047" s="1111" t="s">
        <v>1110</v>
      </c>
      <c r="L4047" s="441" t="s">
        <v>1120</v>
      </c>
      <c r="M4047" s="441" t="str">
        <f t="shared" si="247"/>
        <v>&lt;INSERT CONNECTION POINT NAME&gt;</v>
      </c>
      <c r="N4047" s="1111" t="s">
        <v>1111</v>
      </c>
      <c r="O4047" s="1112">
        <v>0</v>
      </c>
      <c r="P4047" s="1111"/>
      <c r="Q4047" s="2890"/>
      <c r="R4047" s="2093"/>
      <c r="S4047" s="2883"/>
      <c r="T4047" s="2883"/>
      <c r="U4047" s="2883"/>
      <c r="V4047" s="2883"/>
      <c r="W4047" s="2863"/>
      <c r="X4047" s="2863"/>
      <c r="Y4047" s="2863"/>
      <c r="Z4047" s="2863"/>
      <c r="AA4047" s="2864"/>
      <c r="AC4047" s="124"/>
      <c r="AD4047" s="124"/>
      <c r="AE4047" s="124"/>
      <c r="AF4047" s="124"/>
      <c r="AG4047" s="124"/>
      <c r="AH4047" s="124"/>
      <c r="AI4047" s="124"/>
      <c r="AJ4047" s="124"/>
      <c r="AK4047" s="124"/>
      <c r="AL4047" s="124"/>
      <c r="AM4047" s="124"/>
      <c r="AN4047" s="124"/>
      <c r="AO4047" s="124"/>
      <c r="AP4047" s="124"/>
      <c r="AQ4047" s="124"/>
      <c r="AR4047" s="124"/>
      <c r="AS4047" s="124"/>
      <c r="AT4047" s="124"/>
      <c r="AU4047" s="124"/>
      <c r="AV4047" s="124"/>
      <c r="AW4047" s="124"/>
      <c r="AX4047" s="124"/>
      <c r="AY4047" s="124"/>
      <c r="AZ4047" s="124"/>
      <c r="BA4047" s="124"/>
      <c r="BB4047" s="124"/>
    </row>
    <row r="4048" spans="2:54" ht="15" customHeight="1">
      <c r="B4048" s="1155"/>
      <c r="C4048" s="3016" t="s">
        <v>1112</v>
      </c>
      <c r="D4048" s="3016"/>
      <c r="E4048" s="1146" t="s">
        <v>1127</v>
      </c>
      <c r="F4048" s="1106"/>
      <c r="G4048" s="441" t="s">
        <v>93</v>
      </c>
      <c r="H4048" s="441" t="s">
        <v>1103</v>
      </c>
      <c r="I4048" s="441" t="s">
        <v>1128</v>
      </c>
      <c r="J4048" s="441" t="s">
        <v>112</v>
      </c>
      <c r="K4048" s="1111" t="s">
        <v>1112</v>
      </c>
      <c r="L4048" s="441" t="s">
        <v>1120</v>
      </c>
      <c r="M4048" s="441" t="str">
        <f t="shared" si="247"/>
        <v>&lt;INSERT CONNECTION POINT NAME&gt;</v>
      </c>
      <c r="N4048" s="1111" t="s">
        <v>1113</v>
      </c>
      <c r="O4048" s="1111" t="s">
        <v>1113</v>
      </c>
      <c r="P4048" s="1111"/>
      <c r="Q4048" s="2891"/>
      <c r="R4048" s="2866"/>
      <c r="S4048" s="2866"/>
      <c r="T4048" s="2866"/>
      <c r="U4048" s="2866"/>
      <c r="V4048" s="2866"/>
      <c r="W4048" s="2866"/>
      <c r="X4048" s="2866"/>
      <c r="Y4048" s="2866"/>
      <c r="Z4048" s="2866"/>
      <c r="AA4048" s="2099"/>
      <c r="AC4048" s="124"/>
      <c r="AD4048" s="124"/>
      <c r="AE4048" s="124"/>
      <c r="AF4048" s="124"/>
      <c r="AG4048" s="124"/>
      <c r="AH4048" s="124"/>
      <c r="AI4048" s="124"/>
      <c r="AJ4048" s="124"/>
      <c r="AK4048" s="124"/>
      <c r="AL4048" s="124"/>
      <c r="AM4048" s="124"/>
      <c r="AN4048" s="124"/>
      <c r="AO4048" s="124"/>
      <c r="AP4048" s="124"/>
      <c r="AQ4048" s="124"/>
      <c r="AR4048" s="124"/>
      <c r="AS4048" s="124"/>
      <c r="AT4048" s="124"/>
      <c r="AU4048" s="124"/>
      <c r="AV4048" s="124"/>
      <c r="AW4048" s="124"/>
      <c r="AX4048" s="124"/>
      <c r="AY4048" s="124"/>
      <c r="AZ4048" s="124"/>
      <c r="BA4048" s="124"/>
      <c r="BB4048" s="124"/>
    </row>
    <row r="4049" spans="2:54" ht="15" customHeight="1">
      <c r="B4049" s="1155"/>
      <c r="C4049" s="3017"/>
      <c r="D4049" s="3017"/>
      <c r="E4049" s="1146" t="s">
        <v>1130</v>
      </c>
      <c r="F4049" s="1106"/>
      <c r="G4049" s="441" t="s">
        <v>93</v>
      </c>
      <c r="H4049" s="441" t="s">
        <v>1103</v>
      </c>
      <c r="I4049" s="441" t="s">
        <v>1131</v>
      </c>
      <c r="J4049" s="441" t="s">
        <v>112</v>
      </c>
      <c r="K4049" s="1111" t="s">
        <v>1112</v>
      </c>
      <c r="L4049" s="441" t="s">
        <v>1120</v>
      </c>
      <c r="M4049" s="441" t="str">
        <f t="shared" si="247"/>
        <v>&lt;INSERT CONNECTION POINT NAME&gt;</v>
      </c>
      <c r="N4049" s="1111" t="s">
        <v>1113</v>
      </c>
      <c r="O4049" s="1111" t="s">
        <v>1113</v>
      </c>
      <c r="P4049" s="1111"/>
      <c r="Q4049" s="2891"/>
      <c r="R4049" s="2866"/>
      <c r="S4049" s="2866"/>
      <c r="T4049" s="2866"/>
      <c r="U4049" s="2866"/>
      <c r="V4049" s="2866"/>
      <c r="W4049" s="2866"/>
      <c r="X4049" s="2866"/>
      <c r="Y4049" s="2866"/>
      <c r="Z4049" s="2866"/>
      <c r="AA4049" s="2099"/>
      <c r="AC4049" s="124"/>
      <c r="AD4049" s="124"/>
      <c r="AE4049" s="124"/>
      <c r="AF4049" s="124"/>
      <c r="AG4049" s="124"/>
      <c r="AH4049" s="124"/>
      <c r="AI4049" s="124"/>
      <c r="AJ4049" s="124"/>
      <c r="AK4049" s="124"/>
      <c r="AL4049" s="124"/>
      <c r="AM4049" s="124"/>
      <c r="AN4049" s="124"/>
      <c r="AO4049" s="124"/>
      <c r="AP4049" s="124"/>
      <c r="AQ4049" s="124"/>
      <c r="AR4049" s="124"/>
      <c r="AS4049" s="124"/>
      <c r="AT4049" s="124"/>
      <c r="AU4049" s="124"/>
      <c r="AV4049" s="124"/>
      <c r="AW4049" s="124"/>
      <c r="AX4049" s="124"/>
      <c r="AY4049" s="124"/>
      <c r="AZ4049" s="124"/>
      <c r="BA4049" s="124"/>
      <c r="BB4049" s="124"/>
    </row>
    <row r="4050" spans="2:54" ht="15" customHeight="1">
      <c r="B4050" s="1155"/>
      <c r="C4050" s="3016" t="s">
        <v>1134</v>
      </c>
      <c r="D4050" s="3016" t="s">
        <v>833</v>
      </c>
      <c r="E4050" s="1146" t="s">
        <v>1127</v>
      </c>
      <c r="F4050" s="1106"/>
      <c r="G4050" s="441" t="s">
        <v>93</v>
      </c>
      <c r="H4050" s="441" t="s">
        <v>1103</v>
      </c>
      <c r="I4050" s="441" t="s">
        <v>1128</v>
      </c>
      <c r="J4050" s="441" t="s">
        <v>112</v>
      </c>
      <c r="K4050" s="1111" t="s">
        <v>1134</v>
      </c>
      <c r="L4050" s="441" t="s">
        <v>1120</v>
      </c>
      <c r="M4050" s="441" t="str">
        <f t="shared" si="247"/>
        <v>&lt;INSERT CONNECTION POINT NAME&gt;</v>
      </c>
      <c r="N4050" s="1111" t="s">
        <v>1115</v>
      </c>
      <c r="O4050" s="1111" t="s">
        <v>833</v>
      </c>
      <c r="P4050" s="1111"/>
      <c r="Q4050" s="2892"/>
      <c r="R4050" s="2096"/>
      <c r="S4050" s="2870"/>
      <c r="T4050" s="2870"/>
      <c r="U4050" s="2870"/>
      <c r="V4050" s="2870"/>
      <c r="W4050" s="2870"/>
      <c r="X4050" s="2870"/>
      <c r="Y4050" s="2870"/>
      <c r="Z4050" s="2870"/>
      <c r="AA4050" s="2871"/>
      <c r="AC4050" s="124"/>
      <c r="AD4050" s="124"/>
      <c r="AE4050" s="124"/>
      <c r="AF4050" s="124"/>
      <c r="AG4050" s="124"/>
      <c r="AH4050" s="124"/>
      <c r="AI4050" s="124"/>
      <c r="AJ4050" s="124"/>
      <c r="AK4050" s="124"/>
      <c r="AL4050" s="124"/>
      <c r="AM4050" s="124"/>
      <c r="AN4050" s="124"/>
      <c r="AO4050" s="124"/>
      <c r="AP4050" s="124"/>
      <c r="AQ4050" s="124"/>
      <c r="AR4050" s="124"/>
      <c r="AS4050" s="124"/>
      <c r="AT4050" s="124"/>
      <c r="AU4050" s="124"/>
      <c r="AV4050" s="124"/>
      <c r="AW4050" s="124"/>
      <c r="AX4050" s="124"/>
      <c r="AY4050" s="124"/>
      <c r="AZ4050" s="124"/>
      <c r="BA4050" s="124"/>
      <c r="BB4050" s="124"/>
    </row>
    <row r="4051" spans="2:54" ht="15" customHeight="1">
      <c r="B4051" s="1155"/>
      <c r="C4051" s="3017"/>
      <c r="D4051" s="3017"/>
      <c r="E4051" s="1146" t="s">
        <v>1130</v>
      </c>
      <c r="F4051" s="1106"/>
      <c r="G4051" s="441" t="s">
        <v>93</v>
      </c>
      <c r="H4051" s="441" t="s">
        <v>1103</v>
      </c>
      <c r="I4051" s="441" t="s">
        <v>1131</v>
      </c>
      <c r="J4051" s="441" t="s">
        <v>112</v>
      </c>
      <c r="K4051" s="1111" t="s">
        <v>1134</v>
      </c>
      <c r="L4051" s="441" t="s">
        <v>1120</v>
      </c>
      <c r="M4051" s="441" t="str">
        <f t="shared" si="247"/>
        <v>&lt;INSERT CONNECTION POINT NAME&gt;</v>
      </c>
      <c r="N4051" s="1111" t="s">
        <v>1115</v>
      </c>
      <c r="O4051" s="1111" t="s">
        <v>833</v>
      </c>
      <c r="P4051" s="1111"/>
      <c r="Q4051" s="2892"/>
      <c r="R4051" s="2096"/>
      <c r="S4051" s="2870"/>
      <c r="T4051" s="2870"/>
      <c r="U4051" s="2870"/>
      <c r="V4051" s="2870"/>
      <c r="W4051" s="2870"/>
      <c r="X4051" s="2870"/>
      <c r="Y4051" s="2870"/>
      <c r="Z4051" s="2870"/>
      <c r="AA4051" s="2871"/>
      <c r="AC4051" s="124"/>
      <c r="AD4051" s="124"/>
      <c r="AE4051" s="124"/>
      <c r="AF4051" s="124"/>
      <c r="AG4051" s="124"/>
      <c r="AH4051" s="124"/>
      <c r="AI4051" s="124"/>
      <c r="AJ4051" s="124"/>
      <c r="AK4051" s="124"/>
      <c r="AL4051" s="124"/>
      <c r="AM4051" s="124"/>
      <c r="AN4051" s="124"/>
      <c r="AO4051" s="124"/>
      <c r="AP4051" s="124"/>
      <c r="AQ4051" s="124"/>
      <c r="AR4051" s="124"/>
      <c r="AS4051" s="124"/>
      <c r="AT4051" s="124"/>
      <c r="AU4051" s="124"/>
      <c r="AV4051" s="124"/>
      <c r="AW4051" s="124"/>
      <c r="AX4051" s="124"/>
      <c r="AY4051" s="124"/>
      <c r="AZ4051" s="124"/>
      <c r="BA4051" s="124"/>
      <c r="BB4051" s="124"/>
    </row>
    <row r="4052" spans="2:54" ht="15" customHeight="1">
      <c r="B4052" s="1155"/>
      <c r="C4052" s="3016" t="s">
        <v>1135</v>
      </c>
      <c r="D4052" s="3016" t="s">
        <v>833</v>
      </c>
      <c r="E4052" s="1146" t="s">
        <v>1127</v>
      </c>
      <c r="F4052" s="1106"/>
      <c r="G4052" s="441" t="s">
        <v>93</v>
      </c>
      <c r="H4052" s="441" t="s">
        <v>1103</v>
      </c>
      <c r="I4052" s="441" t="s">
        <v>1128</v>
      </c>
      <c r="J4052" s="441" t="s">
        <v>112</v>
      </c>
      <c r="K4052" s="1111" t="s">
        <v>1135</v>
      </c>
      <c r="L4052" s="441" t="s">
        <v>1120</v>
      </c>
      <c r="M4052" s="441" t="str">
        <f t="shared" si="247"/>
        <v>&lt;INSERT CONNECTION POINT NAME&gt;</v>
      </c>
      <c r="N4052" s="1111" t="s">
        <v>1106</v>
      </c>
      <c r="O4052" s="1111" t="s">
        <v>833</v>
      </c>
      <c r="P4052" s="1111"/>
      <c r="Q4052" s="2892"/>
      <c r="R4052" s="2096"/>
      <c r="S4052" s="2870"/>
      <c r="T4052" s="2870"/>
      <c r="U4052" s="2870"/>
      <c r="V4052" s="2870"/>
      <c r="W4052" s="2870"/>
      <c r="X4052" s="2870"/>
      <c r="Y4052" s="2870"/>
      <c r="Z4052" s="2870"/>
      <c r="AA4052" s="2871"/>
      <c r="AC4052" s="124"/>
      <c r="AD4052" s="124"/>
      <c r="AE4052" s="124"/>
      <c r="AF4052" s="124"/>
      <c r="AG4052" s="124"/>
      <c r="AH4052" s="124"/>
      <c r="AI4052" s="124"/>
      <c r="AJ4052" s="124"/>
      <c r="AK4052" s="124"/>
      <c r="AL4052" s="124"/>
      <c r="AM4052" s="124"/>
      <c r="AN4052" s="124"/>
      <c r="AO4052" s="124"/>
      <c r="AP4052" s="124"/>
      <c r="AQ4052" s="124"/>
      <c r="AR4052" s="124"/>
      <c r="AS4052" s="124"/>
      <c r="AT4052" s="124"/>
      <c r="AU4052" s="124"/>
      <c r="AV4052" s="124"/>
      <c r="AW4052" s="124"/>
      <c r="AX4052" s="124"/>
      <c r="AY4052" s="124"/>
      <c r="AZ4052" s="124"/>
      <c r="BA4052" s="124"/>
      <c r="BB4052" s="124"/>
    </row>
    <row r="4053" spans="2:54" ht="15" customHeight="1">
      <c r="B4053" s="1155"/>
      <c r="C4053" s="3017"/>
      <c r="D4053" s="3017"/>
      <c r="E4053" s="1146" t="s">
        <v>1130</v>
      </c>
      <c r="F4053" s="1106"/>
      <c r="G4053" s="441" t="s">
        <v>93</v>
      </c>
      <c r="H4053" s="441" t="s">
        <v>1103</v>
      </c>
      <c r="I4053" s="441" t="s">
        <v>1131</v>
      </c>
      <c r="J4053" s="441" t="s">
        <v>112</v>
      </c>
      <c r="K4053" s="1111" t="s">
        <v>1135</v>
      </c>
      <c r="L4053" s="441" t="s">
        <v>1120</v>
      </c>
      <c r="M4053" s="441" t="str">
        <f t="shared" si="247"/>
        <v>&lt;INSERT CONNECTION POINT NAME&gt;</v>
      </c>
      <c r="N4053" s="1111" t="s">
        <v>1106</v>
      </c>
      <c r="O4053" s="1111" t="s">
        <v>833</v>
      </c>
      <c r="P4053" s="1111"/>
      <c r="Q4053" s="2892"/>
      <c r="R4053" s="2096"/>
      <c r="S4053" s="2870"/>
      <c r="T4053" s="2870"/>
      <c r="U4053" s="2870"/>
      <c r="V4053" s="2870"/>
      <c r="W4053" s="2870"/>
      <c r="X4053" s="2870"/>
      <c r="Y4053" s="2870"/>
      <c r="Z4053" s="2870"/>
      <c r="AA4053" s="2871"/>
      <c r="AC4053" s="124"/>
      <c r="AD4053" s="124"/>
      <c r="AE4053" s="124"/>
      <c r="AF4053" s="124"/>
      <c r="AG4053" s="124"/>
      <c r="AH4053" s="124"/>
      <c r="AI4053" s="124"/>
      <c r="AJ4053" s="124"/>
      <c r="AK4053" s="124"/>
      <c r="AL4053" s="124"/>
      <c r="AM4053" s="124"/>
      <c r="AN4053" s="124"/>
      <c r="AO4053" s="124"/>
      <c r="AP4053" s="124"/>
      <c r="AQ4053" s="124"/>
      <c r="AR4053" s="124"/>
      <c r="AS4053" s="124"/>
      <c r="AT4053" s="124"/>
      <c r="AU4053" s="124"/>
      <c r="AV4053" s="124"/>
      <c r="AW4053" s="124"/>
      <c r="AX4053" s="124"/>
      <c r="AY4053" s="124"/>
      <c r="AZ4053" s="124"/>
      <c r="BA4053" s="124"/>
      <c r="BB4053" s="124"/>
    </row>
    <row r="4054" spans="2:54" ht="15" customHeight="1">
      <c r="B4054" s="1155"/>
      <c r="C4054" s="3016" t="s">
        <v>1135</v>
      </c>
      <c r="D4054" s="3016" t="s">
        <v>842</v>
      </c>
      <c r="E4054" s="1146" t="s">
        <v>1127</v>
      </c>
      <c r="F4054" s="1106"/>
      <c r="G4054" s="441" t="s">
        <v>93</v>
      </c>
      <c r="H4054" s="441" t="s">
        <v>1103</v>
      </c>
      <c r="I4054" s="441" t="s">
        <v>1128</v>
      </c>
      <c r="J4054" s="441" t="s">
        <v>112</v>
      </c>
      <c r="K4054" s="1111" t="s">
        <v>1135</v>
      </c>
      <c r="L4054" s="441" t="s">
        <v>1120</v>
      </c>
      <c r="M4054" s="441" t="str">
        <f t="shared" si="247"/>
        <v>&lt;INSERT CONNECTION POINT NAME&gt;</v>
      </c>
      <c r="N4054" s="1111" t="s">
        <v>1106</v>
      </c>
      <c r="O4054" s="1111" t="s">
        <v>842</v>
      </c>
      <c r="P4054" s="1111"/>
      <c r="Q4054" s="2892"/>
      <c r="R4054" s="2096"/>
      <c r="S4054" s="2870"/>
      <c r="T4054" s="2870"/>
      <c r="U4054" s="2870"/>
      <c r="V4054" s="2870"/>
      <c r="W4054" s="2870"/>
      <c r="X4054" s="2870"/>
      <c r="Y4054" s="2870"/>
      <c r="Z4054" s="2870"/>
      <c r="AA4054" s="2871"/>
      <c r="AC4054" s="124"/>
      <c r="AD4054" s="124"/>
      <c r="AE4054" s="124"/>
      <c r="AF4054" s="124"/>
      <c r="AG4054" s="124"/>
      <c r="AH4054" s="124"/>
      <c r="AI4054" s="124"/>
      <c r="AJ4054" s="124"/>
      <c r="AK4054" s="124"/>
      <c r="AL4054" s="124"/>
      <c r="AM4054" s="124"/>
      <c r="AN4054" s="124"/>
      <c r="AO4054" s="124"/>
      <c r="AP4054" s="124"/>
      <c r="AQ4054" s="124"/>
      <c r="AR4054" s="124"/>
      <c r="AS4054" s="124"/>
      <c r="AT4054" s="124"/>
      <c r="AU4054" s="124"/>
      <c r="AV4054" s="124"/>
      <c r="AW4054" s="124"/>
      <c r="AX4054" s="124"/>
      <c r="AY4054" s="124"/>
      <c r="AZ4054" s="124"/>
      <c r="BA4054" s="124"/>
      <c r="BB4054" s="124"/>
    </row>
    <row r="4055" spans="2:54" ht="15" customHeight="1">
      <c r="B4055" s="1155"/>
      <c r="C4055" s="3017"/>
      <c r="D4055" s="3017"/>
      <c r="E4055" s="1146" t="s">
        <v>1130</v>
      </c>
      <c r="F4055" s="1106"/>
      <c r="G4055" s="441" t="s">
        <v>93</v>
      </c>
      <c r="H4055" s="441" t="s">
        <v>1103</v>
      </c>
      <c r="I4055" s="441" t="s">
        <v>1131</v>
      </c>
      <c r="J4055" s="441" t="s">
        <v>112</v>
      </c>
      <c r="K4055" s="1111" t="s">
        <v>1135</v>
      </c>
      <c r="L4055" s="441" t="s">
        <v>1120</v>
      </c>
      <c r="M4055" s="441" t="str">
        <f t="shared" si="247"/>
        <v>&lt;INSERT CONNECTION POINT NAME&gt;</v>
      </c>
      <c r="N4055" s="1111" t="s">
        <v>1106</v>
      </c>
      <c r="O4055" s="1111" t="s">
        <v>842</v>
      </c>
      <c r="P4055" s="1111"/>
      <c r="Q4055" s="2892"/>
      <c r="R4055" s="2096"/>
      <c r="S4055" s="2870"/>
      <c r="T4055" s="2870"/>
      <c r="U4055" s="2870"/>
      <c r="V4055" s="2870"/>
      <c r="W4055" s="2870"/>
      <c r="X4055" s="2870"/>
      <c r="Y4055" s="2870"/>
      <c r="Z4055" s="2870"/>
      <c r="AA4055" s="2871"/>
      <c r="AC4055" s="124"/>
      <c r="AD4055" s="124"/>
      <c r="AE4055" s="124"/>
      <c r="AF4055" s="124"/>
      <c r="AG4055" s="124"/>
      <c r="AH4055" s="124"/>
      <c r="AI4055" s="124"/>
      <c r="AJ4055" s="124"/>
      <c r="AK4055" s="124"/>
      <c r="AL4055" s="124"/>
      <c r="AM4055" s="124"/>
      <c r="AN4055" s="124"/>
      <c r="AO4055" s="124"/>
      <c r="AP4055" s="124"/>
      <c r="AQ4055" s="124"/>
      <c r="AR4055" s="124"/>
      <c r="AS4055" s="124"/>
      <c r="AT4055" s="124"/>
      <c r="AU4055" s="124"/>
      <c r="AV4055" s="124"/>
      <c r="AW4055" s="124"/>
      <c r="AX4055" s="124"/>
      <c r="AY4055" s="124"/>
      <c r="AZ4055" s="124"/>
      <c r="BA4055" s="124"/>
      <c r="BB4055" s="124"/>
    </row>
    <row r="4056" spans="2:54" ht="15" customHeight="1">
      <c r="B4056" s="1155"/>
      <c r="C4056" s="3016" t="s">
        <v>1136</v>
      </c>
      <c r="D4056" s="3016" t="s">
        <v>833</v>
      </c>
      <c r="E4056" s="1146" t="s">
        <v>1127</v>
      </c>
      <c r="F4056" s="1106"/>
      <c r="G4056" s="441" t="s">
        <v>93</v>
      </c>
      <c r="H4056" s="441" t="s">
        <v>1103</v>
      </c>
      <c r="I4056" s="441" t="s">
        <v>1128</v>
      </c>
      <c r="J4056" s="441" t="s">
        <v>112</v>
      </c>
      <c r="K4056" s="1111" t="s">
        <v>1136</v>
      </c>
      <c r="L4056" s="441" t="s">
        <v>1120</v>
      </c>
      <c r="M4056" s="441" t="str">
        <f t="shared" si="247"/>
        <v>&lt;INSERT CONNECTION POINT NAME&gt;</v>
      </c>
      <c r="N4056" s="1111" t="s">
        <v>1106</v>
      </c>
      <c r="O4056" s="1111" t="s">
        <v>833</v>
      </c>
      <c r="P4056" s="1111"/>
      <c r="Q4056" s="2892"/>
      <c r="R4056" s="2096"/>
      <c r="S4056" s="2870"/>
      <c r="T4056" s="2870"/>
      <c r="U4056" s="2870"/>
      <c r="V4056" s="2870"/>
      <c r="W4056" s="2870"/>
      <c r="X4056" s="2870"/>
      <c r="Y4056" s="2870"/>
      <c r="Z4056" s="2870"/>
      <c r="AA4056" s="2871"/>
      <c r="AC4056" s="124"/>
      <c r="AD4056" s="124"/>
      <c r="AE4056" s="124"/>
      <c r="AF4056" s="124"/>
      <c r="AG4056" s="124"/>
      <c r="AH4056" s="124"/>
      <c r="AI4056" s="124"/>
      <c r="AJ4056" s="124"/>
      <c r="AK4056" s="124"/>
      <c r="AL4056" s="124"/>
      <c r="AM4056" s="124"/>
      <c r="AN4056" s="124"/>
      <c r="AO4056" s="124"/>
      <c r="AP4056" s="124"/>
      <c r="AQ4056" s="124"/>
      <c r="AR4056" s="124"/>
      <c r="AS4056" s="124"/>
      <c r="AT4056" s="124"/>
      <c r="AU4056" s="124"/>
      <c r="AV4056" s="124"/>
      <c r="AW4056" s="124"/>
      <c r="AX4056" s="124"/>
      <c r="AY4056" s="124"/>
      <c r="AZ4056" s="124"/>
      <c r="BA4056" s="124"/>
      <c r="BB4056" s="124"/>
    </row>
    <row r="4057" spans="2:54" ht="15" customHeight="1">
      <c r="B4057" s="1155"/>
      <c r="C4057" s="3017"/>
      <c r="D4057" s="3017"/>
      <c r="E4057" s="1146" t="s">
        <v>1130</v>
      </c>
      <c r="F4057" s="1106"/>
      <c r="G4057" s="441" t="s">
        <v>93</v>
      </c>
      <c r="H4057" s="441" t="s">
        <v>1103</v>
      </c>
      <c r="I4057" s="441" t="s">
        <v>1131</v>
      </c>
      <c r="J4057" s="441" t="s">
        <v>112</v>
      </c>
      <c r="K4057" s="1111" t="s">
        <v>1136</v>
      </c>
      <c r="L4057" s="441" t="s">
        <v>1120</v>
      </c>
      <c r="M4057" s="441" t="str">
        <f t="shared" si="247"/>
        <v>&lt;INSERT CONNECTION POINT NAME&gt;</v>
      </c>
      <c r="N4057" s="1111" t="s">
        <v>1106</v>
      </c>
      <c r="O4057" s="1111" t="s">
        <v>833</v>
      </c>
      <c r="P4057" s="1111"/>
      <c r="Q4057" s="2100"/>
      <c r="R4057" s="2101"/>
      <c r="S4057" s="2102"/>
      <c r="T4057" s="2102"/>
      <c r="U4057" s="2102"/>
      <c r="V4057" s="2102"/>
      <c r="W4057" s="2102"/>
      <c r="X4057" s="2102"/>
      <c r="Y4057" s="2102"/>
      <c r="Z4057" s="2102"/>
      <c r="AA4057" s="2103"/>
      <c r="AC4057" s="124"/>
      <c r="AD4057" s="124"/>
      <c r="AE4057" s="124"/>
      <c r="AF4057" s="124"/>
      <c r="AG4057" s="124"/>
      <c r="AH4057" s="124"/>
      <c r="AI4057" s="124"/>
      <c r="AJ4057" s="124"/>
      <c r="AK4057" s="124"/>
      <c r="AL4057" s="124"/>
      <c r="AM4057" s="124"/>
      <c r="AN4057" s="124"/>
      <c r="AO4057" s="124"/>
      <c r="AP4057" s="124"/>
      <c r="AQ4057" s="124"/>
      <c r="AR4057" s="124"/>
      <c r="AS4057" s="124"/>
      <c r="AT4057" s="124"/>
      <c r="AU4057" s="124"/>
      <c r="AV4057" s="124"/>
      <c r="AW4057" s="124"/>
      <c r="AX4057" s="124"/>
      <c r="AY4057" s="124"/>
      <c r="AZ4057" s="124"/>
      <c r="BA4057" s="124"/>
      <c r="BB4057" s="124"/>
    </row>
    <row r="4058" spans="2:54" ht="15" customHeight="1">
      <c r="B4058" s="1155"/>
      <c r="C4058" s="3016" t="s">
        <v>1136</v>
      </c>
      <c r="D4058" s="3016" t="s">
        <v>842</v>
      </c>
      <c r="E4058" s="1146" t="s">
        <v>1127</v>
      </c>
      <c r="F4058" s="1106"/>
      <c r="G4058" s="441" t="s">
        <v>93</v>
      </c>
      <c r="H4058" s="441" t="s">
        <v>1103</v>
      </c>
      <c r="I4058" s="441" t="s">
        <v>1128</v>
      </c>
      <c r="J4058" s="441" t="s">
        <v>112</v>
      </c>
      <c r="K4058" s="1111" t="s">
        <v>1136</v>
      </c>
      <c r="L4058" s="441" t="s">
        <v>1120</v>
      </c>
      <c r="M4058" s="441" t="str">
        <f t="shared" si="247"/>
        <v>&lt;INSERT CONNECTION POINT NAME&gt;</v>
      </c>
      <c r="N4058" s="1111" t="s">
        <v>1106</v>
      </c>
      <c r="O4058" s="1111" t="s">
        <v>842</v>
      </c>
      <c r="P4058" s="1111"/>
      <c r="Q4058" s="2100"/>
      <c r="R4058" s="2101"/>
      <c r="S4058" s="2102"/>
      <c r="T4058" s="2102"/>
      <c r="U4058" s="2102"/>
      <c r="V4058" s="2102"/>
      <c r="W4058" s="2102"/>
      <c r="X4058" s="2102"/>
      <c r="Y4058" s="2102"/>
      <c r="Z4058" s="2102"/>
      <c r="AA4058" s="2103"/>
      <c r="AC4058" s="124"/>
      <c r="AD4058" s="124"/>
      <c r="AE4058" s="124"/>
      <c r="AF4058" s="124"/>
      <c r="AG4058" s="124"/>
      <c r="AH4058" s="124"/>
      <c r="AI4058" s="124"/>
      <c r="AJ4058" s="124"/>
      <c r="AK4058" s="124"/>
      <c r="AL4058" s="124"/>
      <c r="AM4058" s="124"/>
      <c r="AN4058" s="124"/>
      <c r="AO4058" s="124"/>
      <c r="AP4058" s="124"/>
      <c r="AQ4058" s="124"/>
      <c r="AR4058" s="124"/>
      <c r="AS4058" s="124"/>
      <c r="AT4058" s="124"/>
      <c r="AU4058" s="124"/>
      <c r="AV4058" s="124"/>
      <c r="AW4058" s="124"/>
      <c r="AX4058" s="124"/>
      <c r="AY4058" s="124"/>
      <c r="AZ4058" s="124"/>
      <c r="BA4058" s="124"/>
      <c r="BB4058" s="124"/>
    </row>
    <row r="4059" spans="2:54" ht="15" customHeight="1" thickBot="1">
      <c r="B4059" s="2872"/>
      <c r="C4059" s="3018"/>
      <c r="D4059" s="3018"/>
      <c r="E4059" s="2873" t="s">
        <v>1130</v>
      </c>
      <c r="F4059" s="1106"/>
      <c r="G4059" s="441" t="s">
        <v>93</v>
      </c>
      <c r="H4059" s="441" t="s">
        <v>1103</v>
      </c>
      <c r="I4059" s="441" t="s">
        <v>1131</v>
      </c>
      <c r="J4059" s="441" t="s">
        <v>112</v>
      </c>
      <c r="K4059" s="1111" t="s">
        <v>1136</v>
      </c>
      <c r="L4059" s="441" t="s">
        <v>1120</v>
      </c>
      <c r="M4059" s="441" t="str">
        <f t="shared" si="247"/>
        <v>&lt;INSERT CONNECTION POINT NAME&gt;</v>
      </c>
      <c r="N4059" s="1111" t="s">
        <v>1106</v>
      </c>
      <c r="O4059" s="1111" t="s">
        <v>842</v>
      </c>
      <c r="P4059" s="1111"/>
      <c r="Q4059" s="2893"/>
      <c r="R4059" s="2894"/>
      <c r="S4059" s="2877"/>
      <c r="T4059" s="2877"/>
      <c r="U4059" s="2877"/>
      <c r="V4059" s="2877"/>
      <c r="W4059" s="2877"/>
      <c r="X4059" s="2877"/>
      <c r="Y4059" s="2877"/>
      <c r="Z4059" s="2877"/>
      <c r="AA4059" s="2878"/>
      <c r="AC4059" s="124"/>
      <c r="AD4059" s="124"/>
      <c r="AE4059" s="124"/>
      <c r="AF4059" s="124"/>
      <c r="AG4059" s="124"/>
      <c r="AH4059" s="124"/>
      <c r="AI4059" s="124"/>
      <c r="AJ4059" s="124"/>
      <c r="AK4059" s="124"/>
      <c r="AL4059" s="124"/>
      <c r="AM4059" s="124"/>
      <c r="AN4059" s="124"/>
      <c r="AO4059" s="124"/>
      <c r="AP4059" s="124"/>
      <c r="AQ4059" s="124"/>
      <c r="AR4059" s="124"/>
      <c r="AS4059" s="124"/>
      <c r="AT4059" s="124"/>
      <c r="AU4059" s="124"/>
      <c r="AV4059" s="124"/>
      <c r="AW4059" s="124"/>
      <c r="AX4059" s="124"/>
      <c r="AY4059" s="124"/>
      <c r="AZ4059" s="124"/>
      <c r="BA4059" s="124"/>
      <c r="BB4059" s="124"/>
    </row>
    <row r="4060" spans="2:54" ht="15" customHeight="1">
      <c r="B4060" s="1145" t="s">
        <v>1125</v>
      </c>
      <c r="C4060" s="3019" t="s">
        <v>1126</v>
      </c>
      <c r="D4060" s="3019" t="s">
        <v>842</v>
      </c>
      <c r="E4060" s="1146" t="s">
        <v>1127</v>
      </c>
      <c r="F4060" s="1106"/>
      <c r="G4060" s="441" t="s">
        <v>93</v>
      </c>
      <c r="H4060" s="441" t="s">
        <v>1103</v>
      </c>
      <c r="I4060" s="441" t="s">
        <v>1128</v>
      </c>
      <c r="J4060" s="441" t="s">
        <v>112</v>
      </c>
      <c r="K4060" s="441" t="s">
        <v>1126</v>
      </c>
      <c r="L4060" s="441" t="s">
        <v>1120</v>
      </c>
      <c r="M4060" s="441" t="str">
        <f t="shared" ref="M4060" si="248">B4060</f>
        <v>&lt;INSERT CONNECTION POINT NAME&gt;</v>
      </c>
      <c r="N4060" s="441" t="s">
        <v>1129</v>
      </c>
      <c r="O4060" s="441" t="s">
        <v>842</v>
      </c>
      <c r="P4060" s="1111"/>
      <c r="Q4060" s="1147"/>
      <c r="R4060" s="1148"/>
      <c r="S4060" s="1149"/>
      <c r="T4060" s="1149"/>
      <c r="U4060" s="1149"/>
      <c r="V4060" s="1149"/>
      <c r="W4060" s="1149"/>
      <c r="X4060" s="1149"/>
      <c r="Y4060" s="1149"/>
      <c r="Z4060" s="1149"/>
      <c r="AA4060" s="1150"/>
      <c r="AB4060" s="1125"/>
      <c r="AC4060" s="1151"/>
      <c r="AD4060" s="1152"/>
      <c r="AE4060" s="1153"/>
      <c r="AF4060" s="1153"/>
      <c r="AG4060" s="1153"/>
      <c r="AH4060" s="124"/>
      <c r="AI4060" s="124"/>
      <c r="AJ4060" s="124"/>
      <c r="AK4060" s="124"/>
      <c r="AL4060" s="124"/>
      <c r="AM4060" s="124"/>
      <c r="AN4060" s="124"/>
      <c r="AO4060" s="124"/>
      <c r="AP4060" s="124"/>
      <c r="AQ4060" s="1153"/>
      <c r="AR4060" s="1154"/>
      <c r="AS4060" s="1154"/>
      <c r="AT4060" s="1154"/>
      <c r="AU4060" s="1154"/>
      <c r="AV4060" s="1154"/>
      <c r="AW4060" s="1154"/>
      <c r="AX4060" s="1154"/>
      <c r="AY4060" s="1154"/>
      <c r="AZ4060" s="1154"/>
      <c r="BA4060" s="1154"/>
      <c r="BB4060" s="1154"/>
    </row>
    <row r="4061" spans="2:54" ht="15" customHeight="1">
      <c r="B4061" s="1155"/>
      <c r="C4061" s="3017"/>
      <c r="D4061" s="3017"/>
      <c r="E4061" s="1146" t="s">
        <v>1130</v>
      </c>
      <c r="F4061" s="1106"/>
      <c r="G4061" s="441" t="s">
        <v>93</v>
      </c>
      <c r="H4061" s="441" t="s">
        <v>1103</v>
      </c>
      <c r="I4061" s="441" t="s">
        <v>1131</v>
      </c>
      <c r="J4061" s="441" t="s">
        <v>112</v>
      </c>
      <c r="K4061" s="441" t="s">
        <v>1126</v>
      </c>
      <c r="L4061" s="441" t="s">
        <v>1120</v>
      </c>
      <c r="M4061" s="441" t="str">
        <f t="shared" si="247"/>
        <v>&lt;INSERT CONNECTION POINT NAME&gt;</v>
      </c>
      <c r="N4061" s="441" t="s">
        <v>1129</v>
      </c>
      <c r="O4061" s="441" t="s">
        <v>842</v>
      </c>
      <c r="P4061" s="1111"/>
      <c r="Q4061" s="1156"/>
      <c r="R4061" s="1157"/>
      <c r="S4061" s="1158"/>
      <c r="T4061" s="1158"/>
      <c r="U4061" s="1158"/>
      <c r="V4061" s="1158"/>
      <c r="W4061" s="1158"/>
      <c r="X4061" s="1158"/>
      <c r="Y4061" s="1158"/>
      <c r="Z4061" s="1158"/>
      <c r="AA4061" s="1159"/>
      <c r="AB4061" s="1125"/>
      <c r="AC4061" s="1151"/>
      <c r="AD4061" s="1152"/>
      <c r="AE4061" s="1153"/>
      <c r="AF4061" s="1153"/>
      <c r="AG4061" s="1153"/>
      <c r="AH4061" s="124"/>
      <c r="AI4061" s="124"/>
      <c r="AJ4061" s="124"/>
      <c r="AK4061" s="124"/>
      <c r="AL4061" s="124"/>
      <c r="AM4061" s="124"/>
      <c r="AN4061" s="124"/>
      <c r="AO4061" s="124"/>
      <c r="AP4061" s="124"/>
      <c r="AQ4061" s="1153"/>
      <c r="AR4061" s="1154"/>
      <c r="AS4061" s="1154"/>
      <c r="AT4061" s="1154"/>
      <c r="AU4061" s="1154"/>
      <c r="AV4061" s="1154"/>
      <c r="AW4061" s="1154"/>
      <c r="AX4061" s="1154"/>
      <c r="AY4061" s="1154"/>
      <c r="AZ4061" s="1154"/>
      <c r="BA4061" s="1154"/>
      <c r="BB4061" s="1154"/>
    </row>
    <row r="4062" spans="2:54" ht="15" customHeight="1">
      <c r="B4062" s="1155"/>
      <c r="C4062" s="3016" t="s">
        <v>1132</v>
      </c>
      <c r="D4062" s="3016" t="s">
        <v>833</v>
      </c>
      <c r="E4062" s="1146" t="s">
        <v>1127</v>
      </c>
      <c r="F4062" s="1106"/>
      <c r="G4062" s="441" t="s">
        <v>93</v>
      </c>
      <c r="H4062" s="441" t="s">
        <v>1103</v>
      </c>
      <c r="I4062" s="441" t="s">
        <v>1128</v>
      </c>
      <c r="J4062" s="441" t="s">
        <v>112</v>
      </c>
      <c r="K4062" s="1111" t="s">
        <v>1132</v>
      </c>
      <c r="L4062" s="441" t="s">
        <v>1120</v>
      </c>
      <c r="M4062" s="441" t="str">
        <f t="shared" si="247"/>
        <v>&lt;INSERT CONNECTION POINT NAME&gt;</v>
      </c>
      <c r="N4062" s="1111" t="s">
        <v>1106</v>
      </c>
      <c r="O4062" s="1111" t="s">
        <v>833</v>
      </c>
      <c r="P4062" s="1111"/>
      <c r="Q4062" s="2850"/>
      <c r="R4062" s="2097"/>
      <c r="S4062" s="2851"/>
      <c r="T4062" s="2851"/>
      <c r="U4062" s="2851"/>
      <c r="V4062" s="2851"/>
      <c r="W4062" s="2852"/>
      <c r="X4062" s="2852"/>
      <c r="Y4062" s="2852"/>
      <c r="Z4062" s="2852"/>
      <c r="AA4062" s="2853"/>
      <c r="AB4062" s="1125"/>
      <c r="AC4062" s="1151"/>
      <c r="AD4062" s="1152"/>
      <c r="AE4062" s="1153"/>
      <c r="AF4062" s="1153"/>
      <c r="AG4062" s="1153"/>
      <c r="AH4062" s="124"/>
      <c r="AI4062" s="124"/>
      <c r="AJ4062" s="124"/>
      <c r="AK4062" s="124"/>
      <c r="AL4062" s="1153"/>
      <c r="AM4062" s="124"/>
      <c r="AN4062" s="124"/>
      <c r="AO4062" s="1153"/>
      <c r="AP4062" s="1153"/>
      <c r="AQ4062" s="1153"/>
      <c r="AR4062" s="1154"/>
      <c r="AS4062" s="1154"/>
      <c r="AT4062" s="1154"/>
      <c r="AU4062" s="1160"/>
      <c r="AV4062" s="1154"/>
      <c r="AW4062" s="1154"/>
      <c r="AX4062" s="1154"/>
      <c r="AY4062" s="1154"/>
      <c r="AZ4062" s="1154"/>
      <c r="BA4062" s="1154"/>
      <c r="BB4062" s="1154"/>
    </row>
    <row r="4063" spans="2:54" ht="15" customHeight="1">
      <c r="B4063" s="1155"/>
      <c r="C4063" s="3017"/>
      <c r="D4063" s="3017"/>
      <c r="E4063" s="1146" t="s">
        <v>1130</v>
      </c>
      <c r="F4063" s="1106"/>
      <c r="G4063" s="441" t="s">
        <v>93</v>
      </c>
      <c r="H4063" s="441" t="s">
        <v>1103</v>
      </c>
      <c r="I4063" s="441" t="s">
        <v>1131</v>
      </c>
      <c r="J4063" s="441" t="s">
        <v>112</v>
      </c>
      <c r="K4063" s="1111" t="s">
        <v>1132</v>
      </c>
      <c r="L4063" s="441" t="s">
        <v>1120</v>
      </c>
      <c r="M4063" s="441" t="str">
        <f t="shared" si="247"/>
        <v>&lt;INSERT CONNECTION POINT NAME&gt;</v>
      </c>
      <c r="N4063" s="1111" t="s">
        <v>1106</v>
      </c>
      <c r="O4063" s="1111" t="s">
        <v>833</v>
      </c>
      <c r="P4063" s="1111"/>
      <c r="Q4063" s="2850"/>
      <c r="R4063" s="2097"/>
      <c r="S4063" s="2851"/>
      <c r="T4063" s="2851"/>
      <c r="U4063" s="2851"/>
      <c r="V4063" s="2851"/>
      <c r="W4063" s="2852"/>
      <c r="X4063" s="2852"/>
      <c r="Y4063" s="2852"/>
      <c r="Z4063" s="2852"/>
      <c r="AA4063" s="2853"/>
      <c r="AB4063" s="1125"/>
      <c r="AC4063" s="1151"/>
      <c r="AD4063" s="1152"/>
      <c r="AE4063" s="1153"/>
      <c r="AF4063" s="1153"/>
      <c r="AG4063" s="1153"/>
      <c r="AH4063" s="124"/>
      <c r="AI4063" s="124"/>
      <c r="AJ4063" s="124"/>
      <c r="AK4063" s="124"/>
      <c r="AL4063" s="1153"/>
      <c r="AM4063" s="124"/>
      <c r="AN4063" s="124"/>
      <c r="AO4063" s="1153"/>
      <c r="AP4063" s="1153"/>
      <c r="AQ4063" s="1153"/>
      <c r="AR4063" s="1154"/>
      <c r="AS4063" s="1154"/>
      <c r="AT4063" s="1154"/>
      <c r="AU4063" s="1160"/>
      <c r="AV4063" s="1154"/>
      <c r="AW4063" s="1154"/>
      <c r="AX4063" s="1154"/>
      <c r="AY4063" s="1154"/>
      <c r="AZ4063" s="1154"/>
      <c r="BA4063" s="1154"/>
      <c r="BB4063" s="1154"/>
    </row>
    <row r="4064" spans="2:54" ht="15" customHeight="1">
      <c r="B4064" s="1155"/>
      <c r="C4064" s="3016" t="s">
        <v>1132</v>
      </c>
      <c r="D4064" s="3016" t="s">
        <v>842</v>
      </c>
      <c r="E4064" s="1146" t="s">
        <v>1127</v>
      </c>
      <c r="F4064" s="1106"/>
      <c r="G4064" s="441" t="s">
        <v>93</v>
      </c>
      <c r="H4064" s="441" t="s">
        <v>1103</v>
      </c>
      <c r="I4064" s="441" t="s">
        <v>1128</v>
      </c>
      <c r="J4064" s="441" t="s">
        <v>112</v>
      </c>
      <c r="K4064" s="1111" t="s">
        <v>1132</v>
      </c>
      <c r="L4064" s="441" t="s">
        <v>1120</v>
      </c>
      <c r="M4064" s="441" t="str">
        <f t="shared" si="247"/>
        <v>&lt;INSERT CONNECTION POINT NAME&gt;</v>
      </c>
      <c r="N4064" s="1111" t="s">
        <v>1106</v>
      </c>
      <c r="O4064" s="1112" t="s">
        <v>842</v>
      </c>
      <c r="P4064" s="1111"/>
      <c r="Q4064" s="2850"/>
      <c r="R4064" s="2097"/>
      <c r="S4064" s="2851"/>
      <c r="T4064" s="2851"/>
      <c r="U4064" s="2851"/>
      <c r="V4064" s="2851"/>
      <c r="W4064" s="2852"/>
      <c r="X4064" s="2852"/>
      <c r="Y4064" s="2852"/>
      <c r="Z4064" s="2852"/>
      <c r="AA4064" s="2853"/>
      <c r="AB4064" s="1125"/>
      <c r="AC4064" s="1151"/>
      <c r="AD4064" s="1152"/>
      <c r="AE4064" s="1153"/>
      <c r="AF4064" s="1153"/>
      <c r="AG4064" s="1153"/>
      <c r="AH4064" s="124"/>
      <c r="AI4064" s="124"/>
      <c r="AJ4064" s="124"/>
      <c r="AK4064" s="124"/>
      <c r="AL4064" s="1153"/>
      <c r="AM4064" s="124"/>
      <c r="AN4064" s="124"/>
      <c r="AO4064" s="1153"/>
      <c r="AP4064" s="1161"/>
      <c r="AQ4064" s="1153"/>
      <c r="AR4064" s="1154"/>
      <c r="AS4064" s="1154"/>
      <c r="AT4064" s="1154"/>
      <c r="AU4064" s="1160"/>
      <c r="AV4064" s="1154"/>
      <c r="AW4064" s="1154"/>
      <c r="AX4064" s="1154"/>
      <c r="AY4064" s="1154"/>
      <c r="AZ4064" s="1154"/>
      <c r="BA4064" s="1154"/>
      <c r="BB4064" s="1154"/>
    </row>
    <row r="4065" spans="2:54" ht="15" customHeight="1">
      <c r="B4065" s="1155"/>
      <c r="C4065" s="3017"/>
      <c r="D4065" s="3017"/>
      <c r="E4065" s="1146" t="s">
        <v>1130</v>
      </c>
      <c r="F4065" s="1106"/>
      <c r="G4065" s="441" t="s">
        <v>93</v>
      </c>
      <c r="H4065" s="441" t="s">
        <v>1103</v>
      </c>
      <c r="I4065" s="441" t="s">
        <v>1131</v>
      </c>
      <c r="J4065" s="441" t="s">
        <v>112</v>
      </c>
      <c r="K4065" s="1111" t="s">
        <v>1132</v>
      </c>
      <c r="L4065" s="441" t="s">
        <v>1120</v>
      </c>
      <c r="M4065" s="441" t="str">
        <f t="shared" si="247"/>
        <v>&lt;INSERT CONNECTION POINT NAME&gt;</v>
      </c>
      <c r="N4065" s="1111" t="s">
        <v>1106</v>
      </c>
      <c r="O4065" s="1112" t="s">
        <v>842</v>
      </c>
      <c r="P4065" s="1111"/>
      <c r="Q4065" s="2850"/>
      <c r="R4065" s="2097"/>
      <c r="S4065" s="2851"/>
      <c r="T4065" s="2851"/>
      <c r="U4065" s="2851"/>
      <c r="V4065" s="2851"/>
      <c r="W4065" s="2852"/>
      <c r="X4065" s="2852"/>
      <c r="Y4065" s="2852"/>
      <c r="Z4065" s="2852"/>
      <c r="AA4065" s="2853"/>
      <c r="AB4065" s="1125"/>
      <c r="AC4065" s="1151"/>
      <c r="AD4065" s="1152"/>
      <c r="AE4065" s="1153"/>
      <c r="AF4065" s="1153"/>
      <c r="AG4065" s="1153"/>
      <c r="AH4065" s="124"/>
      <c r="AI4065" s="124"/>
      <c r="AJ4065" s="124"/>
      <c r="AK4065" s="124"/>
      <c r="AL4065" s="1153"/>
      <c r="AM4065" s="124"/>
      <c r="AN4065" s="124"/>
      <c r="AO4065" s="1153"/>
      <c r="AP4065" s="1161"/>
      <c r="AQ4065" s="1153"/>
      <c r="AR4065" s="1154"/>
      <c r="AS4065" s="1154"/>
      <c r="AT4065" s="1154"/>
      <c r="AU4065" s="1160"/>
      <c r="AV4065" s="1154"/>
      <c r="AW4065" s="1154"/>
      <c r="AX4065" s="1154"/>
      <c r="AY4065" s="1154"/>
      <c r="AZ4065" s="1154"/>
      <c r="BA4065" s="1154"/>
      <c r="BB4065" s="1154"/>
    </row>
    <row r="4066" spans="2:54" ht="15" customHeight="1">
      <c r="B4066" s="1155"/>
      <c r="C4066" s="3016" t="s">
        <v>1133</v>
      </c>
      <c r="D4066" s="3016"/>
      <c r="E4066" s="1146" t="s">
        <v>1127</v>
      </c>
      <c r="F4066" s="1106"/>
      <c r="G4066" s="441" t="s">
        <v>93</v>
      </c>
      <c r="H4066" s="441" t="s">
        <v>1103</v>
      </c>
      <c r="I4066" s="441" t="s">
        <v>1128</v>
      </c>
      <c r="J4066" s="441" t="s">
        <v>112</v>
      </c>
      <c r="K4066" s="1111" t="s">
        <v>1133</v>
      </c>
      <c r="L4066" s="441" t="s">
        <v>1120</v>
      </c>
      <c r="M4066" s="441" t="str">
        <f t="shared" si="247"/>
        <v>&lt;INSERT CONNECTION POINT NAME&gt;</v>
      </c>
      <c r="N4066" s="1111" t="s">
        <v>1108</v>
      </c>
      <c r="O4066" s="1111" t="s">
        <v>1109</v>
      </c>
      <c r="P4066" s="1111"/>
      <c r="Q4066" s="2856"/>
      <c r="R4066" s="2098"/>
      <c r="S4066" s="2858"/>
      <c r="T4066" s="2858"/>
      <c r="U4066" s="2858"/>
      <c r="V4066" s="2858"/>
      <c r="W4066" s="2859"/>
      <c r="X4066" s="2859"/>
      <c r="Y4066" s="2859"/>
      <c r="Z4066" s="2859"/>
      <c r="AA4066" s="2860"/>
      <c r="AB4066" s="1125"/>
      <c r="AC4066" s="1151"/>
      <c r="AD4066" s="1152"/>
      <c r="AE4066" s="1153"/>
      <c r="AF4066" s="1153"/>
      <c r="AG4066" s="1153"/>
      <c r="AH4066" s="124"/>
      <c r="AI4066" s="124"/>
      <c r="AJ4066" s="124"/>
      <c r="AK4066" s="124"/>
      <c r="AL4066" s="1153"/>
      <c r="AM4066" s="124"/>
      <c r="AN4066" s="124"/>
      <c r="AO4066" s="1153"/>
      <c r="AP4066" s="1153"/>
      <c r="AQ4066" s="1153"/>
      <c r="AR4066" s="1154"/>
      <c r="AS4066" s="1154"/>
      <c r="AT4066" s="1154"/>
      <c r="AU4066" s="1154"/>
      <c r="AV4066" s="1154"/>
      <c r="AW4066" s="1154"/>
      <c r="AX4066" s="1154"/>
      <c r="AY4066" s="1154"/>
      <c r="AZ4066" s="1154"/>
      <c r="BA4066" s="1154"/>
      <c r="BB4066" s="1154"/>
    </row>
    <row r="4067" spans="2:54" ht="15" customHeight="1">
      <c r="B4067" s="1155"/>
      <c r="C4067" s="3017"/>
      <c r="D4067" s="3017"/>
      <c r="E4067" s="1146" t="s">
        <v>1130</v>
      </c>
      <c r="F4067" s="1106"/>
      <c r="G4067" s="441" t="s">
        <v>93</v>
      </c>
      <c r="H4067" s="441" t="s">
        <v>1103</v>
      </c>
      <c r="I4067" s="441" t="s">
        <v>1131</v>
      </c>
      <c r="J4067" s="441" t="s">
        <v>112</v>
      </c>
      <c r="K4067" s="1111" t="s">
        <v>1133</v>
      </c>
      <c r="L4067" s="441" t="s">
        <v>1120</v>
      </c>
      <c r="M4067" s="441" t="str">
        <f t="shared" si="247"/>
        <v>&lt;INSERT CONNECTION POINT NAME&gt;</v>
      </c>
      <c r="N4067" s="1111" t="s">
        <v>1108</v>
      </c>
      <c r="O4067" s="1111" t="s">
        <v>1109</v>
      </c>
      <c r="P4067" s="1111"/>
      <c r="Q4067" s="2856"/>
      <c r="R4067" s="2098"/>
      <c r="S4067" s="2858"/>
      <c r="T4067" s="2858"/>
      <c r="U4067" s="2858"/>
      <c r="V4067" s="2858"/>
      <c r="W4067" s="2859"/>
      <c r="X4067" s="2859"/>
      <c r="Y4067" s="2859"/>
      <c r="Z4067" s="2859"/>
      <c r="AA4067" s="2860"/>
      <c r="AB4067" s="1125"/>
      <c r="AC4067" s="1151"/>
      <c r="AD4067" s="1152"/>
      <c r="AE4067" s="1153"/>
      <c r="AF4067" s="1153"/>
      <c r="AG4067" s="1153"/>
      <c r="AH4067" s="124"/>
      <c r="AI4067" s="124"/>
      <c r="AJ4067" s="124"/>
      <c r="AK4067" s="124"/>
      <c r="AL4067" s="1153"/>
      <c r="AM4067" s="124"/>
      <c r="AN4067" s="124"/>
      <c r="AO4067" s="1153"/>
      <c r="AP4067" s="1153"/>
      <c r="AQ4067" s="1153"/>
      <c r="AR4067" s="1154"/>
      <c r="AS4067" s="1154"/>
      <c r="AT4067" s="1154"/>
      <c r="AU4067" s="1154"/>
      <c r="AV4067" s="1154"/>
      <c r="AW4067" s="1154"/>
      <c r="AX4067" s="1154"/>
      <c r="AY4067" s="1154"/>
      <c r="AZ4067" s="1154"/>
      <c r="BA4067" s="1154"/>
      <c r="BB4067" s="1154"/>
    </row>
    <row r="4068" spans="2:54" ht="15" customHeight="1">
      <c r="B4068" s="1155"/>
      <c r="C4068" s="3016" t="s">
        <v>1110</v>
      </c>
      <c r="D4068" s="3016"/>
      <c r="E4068" s="1146" t="s">
        <v>1127</v>
      </c>
      <c r="F4068" s="1106"/>
      <c r="G4068" s="441" t="s">
        <v>93</v>
      </c>
      <c r="H4068" s="441" t="s">
        <v>1103</v>
      </c>
      <c r="I4068" s="441" t="s">
        <v>1128</v>
      </c>
      <c r="J4068" s="441" t="s">
        <v>112</v>
      </c>
      <c r="K4068" s="1111" t="s">
        <v>1110</v>
      </c>
      <c r="L4068" s="441" t="s">
        <v>1120</v>
      </c>
      <c r="M4068" s="441" t="str">
        <f t="shared" si="247"/>
        <v>&lt;INSERT CONNECTION POINT NAME&gt;</v>
      </c>
      <c r="N4068" s="1111" t="s">
        <v>1111</v>
      </c>
      <c r="O4068" s="1112">
        <v>0</v>
      </c>
      <c r="P4068" s="1111"/>
      <c r="Q4068" s="2890"/>
      <c r="R4068" s="2093"/>
      <c r="S4068" s="2883"/>
      <c r="T4068" s="2883"/>
      <c r="U4068" s="2883"/>
      <c r="V4068" s="2883"/>
      <c r="W4068" s="2863"/>
      <c r="X4068" s="2863"/>
      <c r="Y4068" s="2863"/>
      <c r="Z4068" s="2863"/>
      <c r="AA4068" s="2864"/>
      <c r="AB4068" s="1125"/>
      <c r="AC4068" s="1151"/>
      <c r="AD4068" s="1152"/>
      <c r="AE4068" s="1153"/>
      <c r="AF4068" s="1153"/>
      <c r="AG4068" s="1153"/>
      <c r="AH4068" s="124"/>
      <c r="AI4068" s="124"/>
      <c r="AJ4068" s="124"/>
      <c r="AK4068" s="124"/>
      <c r="AL4068" s="1153"/>
      <c r="AM4068" s="124"/>
      <c r="AN4068" s="124"/>
      <c r="AO4068" s="1153"/>
      <c r="AP4068" s="1161"/>
      <c r="AQ4068" s="1153"/>
      <c r="AR4068" s="1154"/>
      <c r="AS4068" s="1154"/>
      <c r="AT4068" s="1154"/>
      <c r="AU4068" s="1154"/>
      <c r="AV4068" s="1154"/>
      <c r="AW4068" s="1154"/>
      <c r="AX4068" s="1154"/>
      <c r="AY4068" s="1154"/>
      <c r="AZ4068" s="1154"/>
      <c r="BA4068" s="1154"/>
      <c r="BB4068" s="1154"/>
    </row>
    <row r="4069" spans="2:54" ht="15" customHeight="1">
      <c r="B4069" s="1155"/>
      <c r="C4069" s="3017"/>
      <c r="D4069" s="3017"/>
      <c r="E4069" s="1146" t="s">
        <v>1130</v>
      </c>
      <c r="F4069" s="1106"/>
      <c r="G4069" s="441" t="s">
        <v>93</v>
      </c>
      <c r="H4069" s="441" t="s">
        <v>1103</v>
      </c>
      <c r="I4069" s="441" t="s">
        <v>1131</v>
      </c>
      <c r="J4069" s="441" t="s">
        <v>112</v>
      </c>
      <c r="K4069" s="1111" t="s">
        <v>1110</v>
      </c>
      <c r="L4069" s="441" t="s">
        <v>1120</v>
      </c>
      <c r="M4069" s="441" t="str">
        <f t="shared" si="247"/>
        <v>&lt;INSERT CONNECTION POINT NAME&gt;</v>
      </c>
      <c r="N4069" s="1111" t="s">
        <v>1111</v>
      </c>
      <c r="O4069" s="1112">
        <v>0</v>
      </c>
      <c r="P4069" s="1111"/>
      <c r="Q4069" s="2890"/>
      <c r="R4069" s="2093"/>
      <c r="S4069" s="2883"/>
      <c r="T4069" s="2883"/>
      <c r="U4069" s="2883"/>
      <c r="V4069" s="2883"/>
      <c r="W4069" s="2863"/>
      <c r="X4069" s="2863"/>
      <c r="Y4069" s="2863"/>
      <c r="Z4069" s="2863"/>
      <c r="AA4069" s="2864"/>
      <c r="AB4069" s="1125"/>
      <c r="AC4069" s="1151"/>
      <c r="AD4069" s="1152"/>
      <c r="AE4069" s="1153"/>
      <c r="AF4069" s="1153"/>
      <c r="AG4069" s="1153"/>
      <c r="AH4069" s="124"/>
      <c r="AI4069" s="124"/>
      <c r="AJ4069" s="124"/>
      <c r="AK4069" s="124"/>
      <c r="AL4069" s="1153"/>
      <c r="AM4069" s="124"/>
      <c r="AN4069" s="124"/>
      <c r="AO4069" s="1153"/>
      <c r="AP4069" s="1161"/>
      <c r="AQ4069" s="1153"/>
      <c r="AR4069" s="1154"/>
      <c r="AS4069" s="1154"/>
      <c r="AT4069" s="1154"/>
      <c r="AU4069" s="1154"/>
      <c r="AV4069" s="1154"/>
      <c r="AW4069" s="1154"/>
      <c r="AX4069" s="1154"/>
      <c r="AY4069" s="1154"/>
      <c r="AZ4069" s="1154"/>
      <c r="BA4069" s="1154"/>
      <c r="BB4069" s="1154"/>
    </row>
    <row r="4070" spans="2:54" ht="15" customHeight="1">
      <c r="B4070" s="1155"/>
      <c r="C4070" s="3016" t="s">
        <v>1112</v>
      </c>
      <c r="D4070" s="3016"/>
      <c r="E4070" s="1146" t="s">
        <v>1127</v>
      </c>
      <c r="F4070" s="1106"/>
      <c r="G4070" s="441" t="s">
        <v>93</v>
      </c>
      <c r="H4070" s="441" t="s">
        <v>1103</v>
      </c>
      <c r="I4070" s="441" t="s">
        <v>1128</v>
      </c>
      <c r="J4070" s="441" t="s">
        <v>112</v>
      </c>
      <c r="K4070" s="1111" t="s">
        <v>1112</v>
      </c>
      <c r="L4070" s="441" t="s">
        <v>1120</v>
      </c>
      <c r="M4070" s="441" t="str">
        <f t="shared" si="247"/>
        <v>&lt;INSERT CONNECTION POINT NAME&gt;</v>
      </c>
      <c r="N4070" s="1111" t="s">
        <v>1113</v>
      </c>
      <c r="O4070" s="1111" t="s">
        <v>1113</v>
      </c>
      <c r="P4070" s="1111"/>
      <c r="Q4070" s="2891"/>
      <c r="R4070" s="2866"/>
      <c r="S4070" s="2866"/>
      <c r="T4070" s="2866"/>
      <c r="U4070" s="2866"/>
      <c r="V4070" s="2866"/>
      <c r="W4070" s="2866"/>
      <c r="X4070" s="2866"/>
      <c r="Y4070" s="2866"/>
      <c r="Z4070" s="2866"/>
      <c r="AA4070" s="2099"/>
      <c r="AB4070" s="1125"/>
      <c r="AC4070" s="1151"/>
      <c r="AD4070" s="1152"/>
      <c r="AE4070" s="1153"/>
      <c r="AF4070" s="1153"/>
      <c r="AG4070" s="1153"/>
      <c r="AH4070" s="124"/>
      <c r="AI4070" s="124"/>
      <c r="AJ4070" s="124"/>
      <c r="AK4070" s="124"/>
      <c r="AL4070" s="1153"/>
      <c r="AM4070" s="124"/>
      <c r="AN4070" s="124"/>
      <c r="AO4070" s="1153"/>
      <c r="AP4070" s="1153"/>
      <c r="AQ4070" s="1153"/>
      <c r="AR4070" s="1154"/>
      <c r="AS4070" s="1154"/>
      <c r="AT4070" s="1154"/>
      <c r="AU4070" s="1154"/>
      <c r="AV4070" s="1154"/>
      <c r="AW4070" s="1154"/>
      <c r="AX4070" s="1154"/>
      <c r="AY4070" s="1154"/>
      <c r="AZ4070" s="1154"/>
      <c r="BA4070" s="1154"/>
      <c r="BB4070" s="1154"/>
    </row>
    <row r="4071" spans="2:54" ht="15" customHeight="1">
      <c r="B4071" s="1155"/>
      <c r="C4071" s="3017"/>
      <c r="D4071" s="3017"/>
      <c r="E4071" s="1146" t="s">
        <v>1130</v>
      </c>
      <c r="F4071" s="1106"/>
      <c r="G4071" s="441" t="s">
        <v>93</v>
      </c>
      <c r="H4071" s="441" t="s">
        <v>1103</v>
      </c>
      <c r="I4071" s="441" t="s">
        <v>1131</v>
      </c>
      <c r="J4071" s="441" t="s">
        <v>112</v>
      </c>
      <c r="K4071" s="1111" t="s">
        <v>1112</v>
      </c>
      <c r="L4071" s="441" t="s">
        <v>1120</v>
      </c>
      <c r="M4071" s="441" t="str">
        <f t="shared" si="247"/>
        <v>&lt;INSERT CONNECTION POINT NAME&gt;</v>
      </c>
      <c r="N4071" s="1111" t="s">
        <v>1113</v>
      </c>
      <c r="O4071" s="1111" t="s">
        <v>1113</v>
      </c>
      <c r="P4071" s="1111"/>
      <c r="Q4071" s="2891"/>
      <c r="R4071" s="2866"/>
      <c r="S4071" s="2866"/>
      <c r="T4071" s="2866"/>
      <c r="U4071" s="2866"/>
      <c r="V4071" s="2866"/>
      <c r="W4071" s="2866"/>
      <c r="X4071" s="2866"/>
      <c r="Y4071" s="2866"/>
      <c r="Z4071" s="2866"/>
      <c r="AA4071" s="2099"/>
      <c r="AB4071" s="1125"/>
      <c r="AC4071" s="1151"/>
      <c r="AD4071" s="1152"/>
      <c r="AE4071" s="1153"/>
      <c r="AF4071" s="1153"/>
      <c r="AG4071" s="1153"/>
      <c r="AH4071" s="124"/>
      <c r="AI4071" s="124"/>
      <c r="AJ4071" s="124"/>
      <c r="AK4071" s="124"/>
      <c r="AL4071" s="1153"/>
      <c r="AM4071" s="124"/>
      <c r="AN4071" s="124"/>
      <c r="AO4071" s="1153"/>
      <c r="AP4071" s="1153"/>
      <c r="AQ4071" s="1153"/>
      <c r="AR4071" s="1154"/>
      <c r="AS4071" s="1154"/>
      <c r="AT4071" s="1154"/>
      <c r="AU4071" s="1154"/>
      <c r="AV4071" s="1154"/>
      <c r="AW4071" s="1154"/>
      <c r="AX4071" s="1154"/>
      <c r="AY4071" s="1154"/>
      <c r="AZ4071" s="1154"/>
      <c r="BA4071" s="1154"/>
      <c r="BB4071" s="1154"/>
    </row>
    <row r="4072" spans="2:54" ht="15" customHeight="1">
      <c r="B4072" s="1155"/>
      <c r="C4072" s="3016" t="s">
        <v>1134</v>
      </c>
      <c r="D4072" s="3016" t="s">
        <v>833</v>
      </c>
      <c r="E4072" s="1146" t="s">
        <v>1127</v>
      </c>
      <c r="F4072" s="1106"/>
      <c r="G4072" s="441" t="s">
        <v>93</v>
      </c>
      <c r="H4072" s="441" t="s">
        <v>1103</v>
      </c>
      <c r="I4072" s="441" t="s">
        <v>1128</v>
      </c>
      <c r="J4072" s="441" t="s">
        <v>112</v>
      </c>
      <c r="K4072" s="1111" t="s">
        <v>1134</v>
      </c>
      <c r="L4072" s="441" t="s">
        <v>1120</v>
      </c>
      <c r="M4072" s="441" t="str">
        <f t="shared" si="247"/>
        <v>&lt;INSERT CONNECTION POINT NAME&gt;</v>
      </c>
      <c r="N4072" s="1111" t="s">
        <v>1115</v>
      </c>
      <c r="O4072" s="1111" t="s">
        <v>833</v>
      </c>
      <c r="P4072" s="1111"/>
      <c r="Q4072" s="2892"/>
      <c r="R4072" s="2096"/>
      <c r="S4072" s="2870"/>
      <c r="T4072" s="2870"/>
      <c r="U4072" s="2870"/>
      <c r="V4072" s="2870"/>
      <c r="W4072" s="2870"/>
      <c r="X4072" s="2870"/>
      <c r="Y4072" s="2870"/>
      <c r="Z4072" s="2870"/>
      <c r="AA4072" s="2871"/>
      <c r="AB4072" s="1125"/>
      <c r="AC4072" s="1151"/>
      <c r="AD4072" s="1152"/>
      <c r="AE4072" s="1153"/>
      <c r="AF4072" s="1153"/>
      <c r="AG4072" s="1153"/>
      <c r="AH4072" s="124"/>
      <c r="AI4072" s="124"/>
      <c r="AJ4072" s="124"/>
      <c r="AK4072" s="124"/>
      <c r="AL4072" s="1153"/>
      <c r="AM4072" s="124"/>
      <c r="AN4072" s="124"/>
      <c r="AO4072" s="1153"/>
      <c r="AP4072" s="1153"/>
      <c r="AQ4072" s="1153"/>
      <c r="AR4072" s="1154"/>
      <c r="AS4072" s="1154"/>
      <c r="AT4072" s="1154"/>
      <c r="AU4072" s="1154"/>
      <c r="AV4072" s="1154"/>
      <c r="AW4072" s="1154"/>
      <c r="AX4072" s="1154"/>
      <c r="AY4072" s="1154"/>
      <c r="AZ4072" s="1154"/>
      <c r="BA4072" s="1154"/>
      <c r="BB4072" s="1154"/>
    </row>
    <row r="4073" spans="2:54" ht="15" customHeight="1">
      <c r="B4073" s="1155"/>
      <c r="C4073" s="3017"/>
      <c r="D4073" s="3017"/>
      <c r="E4073" s="1146" t="s">
        <v>1130</v>
      </c>
      <c r="F4073" s="1106"/>
      <c r="G4073" s="441" t="s">
        <v>93</v>
      </c>
      <c r="H4073" s="441" t="s">
        <v>1103</v>
      </c>
      <c r="I4073" s="441" t="s">
        <v>1131</v>
      </c>
      <c r="J4073" s="441" t="s">
        <v>112</v>
      </c>
      <c r="K4073" s="1111" t="s">
        <v>1134</v>
      </c>
      <c r="L4073" s="441" t="s">
        <v>1120</v>
      </c>
      <c r="M4073" s="441" t="str">
        <f t="shared" si="247"/>
        <v>&lt;INSERT CONNECTION POINT NAME&gt;</v>
      </c>
      <c r="N4073" s="1111" t="s">
        <v>1115</v>
      </c>
      <c r="O4073" s="1111" t="s">
        <v>833</v>
      </c>
      <c r="P4073" s="1111"/>
      <c r="Q4073" s="2892"/>
      <c r="R4073" s="2096"/>
      <c r="S4073" s="2870"/>
      <c r="T4073" s="2870"/>
      <c r="U4073" s="2870"/>
      <c r="V4073" s="2870"/>
      <c r="W4073" s="2870"/>
      <c r="X4073" s="2870"/>
      <c r="Y4073" s="2870"/>
      <c r="Z4073" s="2870"/>
      <c r="AA4073" s="2871"/>
      <c r="AB4073" s="1125"/>
      <c r="AC4073" s="1151"/>
      <c r="AD4073" s="1152"/>
      <c r="AE4073" s="1153"/>
      <c r="AF4073" s="1153"/>
      <c r="AG4073" s="1153"/>
      <c r="AH4073" s="124"/>
      <c r="AI4073" s="124"/>
      <c r="AJ4073" s="124"/>
      <c r="AK4073" s="124"/>
      <c r="AL4073" s="1153"/>
      <c r="AM4073" s="124"/>
      <c r="AN4073" s="124"/>
      <c r="AO4073" s="1153"/>
      <c r="AP4073" s="1153"/>
      <c r="AQ4073" s="1153"/>
      <c r="AR4073" s="1154"/>
      <c r="AS4073" s="1154"/>
      <c r="AT4073" s="1154"/>
      <c r="AU4073" s="1154"/>
      <c r="AV4073" s="1154"/>
      <c r="AW4073" s="1154"/>
      <c r="AX4073" s="1154"/>
      <c r="AY4073" s="1154"/>
      <c r="AZ4073" s="1154"/>
      <c r="BA4073" s="1154"/>
      <c r="BB4073" s="1154"/>
    </row>
    <row r="4074" spans="2:54" ht="15" customHeight="1">
      <c r="B4074" s="1155"/>
      <c r="C4074" s="3016" t="s">
        <v>1135</v>
      </c>
      <c r="D4074" s="3016" t="s">
        <v>833</v>
      </c>
      <c r="E4074" s="1146" t="s">
        <v>1127</v>
      </c>
      <c r="F4074" s="1106"/>
      <c r="G4074" s="441" t="s">
        <v>93</v>
      </c>
      <c r="H4074" s="441" t="s">
        <v>1103</v>
      </c>
      <c r="I4074" s="441" t="s">
        <v>1128</v>
      </c>
      <c r="J4074" s="441" t="s">
        <v>112</v>
      </c>
      <c r="K4074" s="1111" t="s">
        <v>1135</v>
      </c>
      <c r="L4074" s="441" t="s">
        <v>1120</v>
      </c>
      <c r="M4074" s="441" t="str">
        <f t="shared" si="247"/>
        <v>&lt;INSERT CONNECTION POINT NAME&gt;</v>
      </c>
      <c r="N4074" s="1111" t="s">
        <v>1106</v>
      </c>
      <c r="O4074" s="1111" t="s">
        <v>833</v>
      </c>
      <c r="P4074" s="1111"/>
      <c r="Q4074" s="2892"/>
      <c r="R4074" s="2096"/>
      <c r="S4074" s="2870"/>
      <c r="T4074" s="2870"/>
      <c r="U4074" s="2870"/>
      <c r="V4074" s="2870"/>
      <c r="W4074" s="2870"/>
      <c r="X4074" s="2870"/>
      <c r="Y4074" s="2870"/>
      <c r="Z4074" s="2870"/>
      <c r="AA4074" s="2871"/>
      <c r="AB4074" s="1125"/>
      <c r="AC4074" s="1151"/>
      <c r="AD4074" s="1152"/>
      <c r="AE4074" s="1153"/>
      <c r="AF4074" s="1153"/>
      <c r="AG4074" s="1153"/>
      <c r="AH4074" s="124"/>
      <c r="AI4074" s="124"/>
      <c r="AJ4074" s="124"/>
      <c r="AK4074" s="124"/>
      <c r="AL4074" s="1153"/>
      <c r="AM4074" s="124"/>
      <c r="AN4074" s="124"/>
      <c r="AO4074" s="1153"/>
      <c r="AP4074" s="1153"/>
      <c r="AQ4074" s="1153"/>
      <c r="AR4074" s="1154"/>
      <c r="AS4074" s="1154"/>
      <c r="AT4074" s="1154"/>
      <c r="AU4074" s="1154"/>
      <c r="AV4074" s="1154"/>
      <c r="AW4074" s="1154"/>
      <c r="AX4074" s="1154"/>
      <c r="AY4074" s="1154"/>
      <c r="AZ4074" s="1154"/>
      <c r="BA4074" s="1154"/>
      <c r="BB4074" s="1154"/>
    </row>
    <row r="4075" spans="2:54" ht="15" customHeight="1">
      <c r="B4075" s="1155"/>
      <c r="C4075" s="3017"/>
      <c r="D4075" s="3017"/>
      <c r="E4075" s="1146" t="s">
        <v>1130</v>
      </c>
      <c r="F4075" s="1106"/>
      <c r="G4075" s="441" t="s">
        <v>93</v>
      </c>
      <c r="H4075" s="441" t="s">
        <v>1103</v>
      </c>
      <c r="I4075" s="441" t="s">
        <v>1131</v>
      </c>
      <c r="J4075" s="441" t="s">
        <v>112</v>
      </c>
      <c r="K4075" s="1111" t="s">
        <v>1135</v>
      </c>
      <c r="L4075" s="441" t="s">
        <v>1120</v>
      </c>
      <c r="M4075" s="441" t="str">
        <f t="shared" si="247"/>
        <v>&lt;INSERT CONNECTION POINT NAME&gt;</v>
      </c>
      <c r="N4075" s="1111" t="s">
        <v>1106</v>
      </c>
      <c r="O4075" s="1111" t="s">
        <v>833</v>
      </c>
      <c r="P4075" s="1111"/>
      <c r="Q4075" s="2892"/>
      <c r="R4075" s="2096"/>
      <c r="S4075" s="2870"/>
      <c r="T4075" s="2870"/>
      <c r="U4075" s="2870"/>
      <c r="V4075" s="2870"/>
      <c r="W4075" s="2870"/>
      <c r="X4075" s="2870"/>
      <c r="Y4075" s="2870"/>
      <c r="Z4075" s="2870"/>
      <c r="AA4075" s="2871"/>
      <c r="AB4075" s="1125"/>
      <c r="AC4075" s="1151"/>
      <c r="AD4075" s="1152"/>
      <c r="AE4075" s="1153"/>
      <c r="AF4075" s="1153"/>
      <c r="AG4075" s="1153"/>
      <c r="AH4075" s="124"/>
      <c r="AI4075" s="124"/>
      <c r="AJ4075" s="124"/>
      <c r="AK4075" s="124"/>
      <c r="AL4075" s="1153"/>
      <c r="AM4075" s="124"/>
      <c r="AN4075" s="124"/>
      <c r="AO4075" s="1153"/>
      <c r="AP4075" s="1153"/>
      <c r="AQ4075" s="1153"/>
      <c r="AR4075" s="1154"/>
      <c r="AS4075" s="1154"/>
      <c r="AT4075" s="1154"/>
      <c r="AU4075" s="1154"/>
      <c r="AV4075" s="1154"/>
      <c r="AW4075" s="1154"/>
      <c r="AX4075" s="1154"/>
      <c r="AY4075" s="1154"/>
      <c r="AZ4075" s="1154"/>
      <c r="BA4075" s="1154"/>
      <c r="BB4075" s="1154"/>
    </row>
    <row r="4076" spans="2:54" ht="15" customHeight="1">
      <c r="B4076" s="1155"/>
      <c r="C4076" s="3016" t="s">
        <v>1135</v>
      </c>
      <c r="D4076" s="3016" t="s">
        <v>842</v>
      </c>
      <c r="E4076" s="1146" t="s">
        <v>1127</v>
      </c>
      <c r="F4076" s="1106"/>
      <c r="G4076" s="441" t="s">
        <v>93</v>
      </c>
      <c r="H4076" s="441" t="s">
        <v>1103</v>
      </c>
      <c r="I4076" s="441" t="s">
        <v>1128</v>
      </c>
      <c r="J4076" s="441" t="s">
        <v>112</v>
      </c>
      <c r="K4076" s="1111" t="s">
        <v>1135</v>
      </c>
      <c r="L4076" s="441" t="s">
        <v>1120</v>
      </c>
      <c r="M4076" s="441" t="str">
        <f t="shared" si="247"/>
        <v>&lt;INSERT CONNECTION POINT NAME&gt;</v>
      </c>
      <c r="N4076" s="1111" t="s">
        <v>1106</v>
      </c>
      <c r="O4076" s="1111" t="s">
        <v>842</v>
      </c>
      <c r="P4076" s="1111"/>
      <c r="Q4076" s="2892"/>
      <c r="R4076" s="2096"/>
      <c r="S4076" s="2870"/>
      <c r="T4076" s="2870"/>
      <c r="U4076" s="2870"/>
      <c r="V4076" s="2870"/>
      <c r="W4076" s="2870"/>
      <c r="X4076" s="2870"/>
      <c r="Y4076" s="2870"/>
      <c r="Z4076" s="2870"/>
      <c r="AA4076" s="2871"/>
      <c r="AB4076" s="1125"/>
      <c r="AC4076" s="1151"/>
      <c r="AD4076" s="1152"/>
      <c r="AE4076" s="1153"/>
      <c r="AF4076" s="1153"/>
      <c r="AG4076" s="1153"/>
      <c r="AH4076" s="124"/>
      <c r="AI4076" s="124"/>
      <c r="AJ4076" s="124"/>
      <c r="AK4076" s="124"/>
      <c r="AL4076" s="1153"/>
      <c r="AM4076" s="124"/>
      <c r="AN4076" s="124"/>
      <c r="AO4076" s="1153"/>
      <c r="AP4076" s="1153"/>
      <c r="AQ4076" s="1153"/>
      <c r="AR4076" s="1154"/>
      <c r="AS4076" s="1154"/>
      <c r="AT4076" s="1154"/>
      <c r="AU4076" s="1154"/>
      <c r="AV4076" s="1154"/>
      <c r="AW4076" s="1154"/>
      <c r="AX4076" s="1154"/>
      <c r="AY4076" s="1154"/>
      <c r="AZ4076" s="1154"/>
      <c r="BA4076" s="1154"/>
      <c r="BB4076" s="1154"/>
    </row>
    <row r="4077" spans="2:54" ht="15" customHeight="1">
      <c r="B4077" s="1155"/>
      <c r="C4077" s="3017"/>
      <c r="D4077" s="3017"/>
      <c r="E4077" s="1146" t="s">
        <v>1130</v>
      </c>
      <c r="F4077" s="1106"/>
      <c r="G4077" s="441" t="s">
        <v>93</v>
      </c>
      <c r="H4077" s="441" t="s">
        <v>1103</v>
      </c>
      <c r="I4077" s="441" t="s">
        <v>1131</v>
      </c>
      <c r="J4077" s="441" t="s">
        <v>112</v>
      </c>
      <c r="K4077" s="1111" t="s">
        <v>1135</v>
      </c>
      <c r="L4077" s="441" t="s">
        <v>1120</v>
      </c>
      <c r="M4077" s="441" t="str">
        <f t="shared" si="247"/>
        <v>&lt;INSERT CONNECTION POINT NAME&gt;</v>
      </c>
      <c r="N4077" s="1111" t="s">
        <v>1106</v>
      </c>
      <c r="O4077" s="1111" t="s">
        <v>842</v>
      </c>
      <c r="P4077" s="1111"/>
      <c r="Q4077" s="2892"/>
      <c r="R4077" s="2096"/>
      <c r="S4077" s="2870"/>
      <c r="T4077" s="2870"/>
      <c r="U4077" s="2870"/>
      <c r="V4077" s="2870"/>
      <c r="W4077" s="2870"/>
      <c r="X4077" s="2870"/>
      <c r="Y4077" s="2870"/>
      <c r="Z4077" s="2870"/>
      <c r="AA4077" s="2871"/>
      <c r="AB4077" s="1125"/>
      <c r="AC4077" s="1151"/>
      <c r="AD4077" s="1152"/>
      <c r="AE4077" s="1153"/>
      <c r="AF4077" s="1153"/>
      <c r="AG4077" s="1153"/>
      <c r="AH4077" s="124"/>
      <c r="AI4077" s="124"/>
      <c r="AJ4077" s="124"/>
      <c r="AK4077" s="124"/>
      <c r="AL4077" s="1153"/>
      <c r="AM4077" s="124"/>
      <c r="AN4077" s="124"/>
      <c r="AO4077" s="1153"/>
      <c r="AP4077" s="1153"/>
      <c r="AQ4077" s="1153"/>
      <c r="AR4077" s="1154"/>
      <c r="AS4077" s="1154"/>
      <c r="AT4077" s="1154"/>
      <c r="AU4077" s="1154"/>
      <c r="AV4077" s="1154"/>
      <c r="AW4077" s="1154"/>
      <c r="AX4077" s="1154"/>
      <c r="AY4077" s="1154"/>
      <c r="AZ4077" s="1154"/>
      <c r="BA4077" s="1154"/>
      <c r="BB4077" s="1154"/>
    </row>
    <row r="4078" spans="2:54" ht="15" customHeight="1">
      <c r="B4078" s="1155"/>
      <c r="C4078" s="3016" t="s">
        <v>1136</v>
      </c>
      <c r="D4078" s="3016" t="s">
        <v>833</v>
      </c>
      <c r="E4078" s="1146" t="s">
        <v>1127</v>
      </c>
      <c r="F4078" s="1106"/>
      <c r="G4078" s="441" t="s">
        <v>93</v>
      </c>
      <c r="H4078" s="441" t="s">
        <v>1103</v>
      </c>
      <c r="I4078" s="441" t="s">
        <v>1128</v>
      </c>
      <c r="J4078" s="441" t="s">
        <v>112</v>
      </c>
      <c r="K4078" s="1111" t="s">
        <v>1136</v>
      </c>
      <c r="L4078" s="441" t="s">
        <v>1120</v>
      </c>
      <c r="M4078" s="441" t="str">
        <f t="shared" si="247"/>
        <v>&lt;INSERT CONNECTION POINT NAME&gt;</v>
      </c>
      <c r="N4078" s="1111" t="s">
        <v>1106</v>
      </c>
      <c r="O4078" s="1111" t="s">
        <v>833</v>
      </c>
      <c r="P4078" s="1111"/>
      <c r="Q4078" s="2892"/>
      <c r="R4078" s="2096"/>
      <c r="S4078" s="2870"/>
      <c r="T4078" s="2870"/>
      <c r="U4078" s="2870"/>
      <c r="V4078" s="2870"/>
      <c r="W4078" s="2870"/>
      <c r="X4078" s="2870"/>
      <c r="Y4078" s="2870"/>
      <c r="Z4078" s="2870"/>
      <c r="AA4078" s="2871"/>
      <c r="AB4078" s="1125"/>
      <c r="AC4078" s="1151"/>
      <c r="AD4078" s="1152"/>
      <c r="AE4078" s="1153"/>
      <c r="AF4078" s="1153"/>
      <c r="AG4078" s="1153"/>
      <c r="AH4078" s="124"/>
      <c r="AI4078" s="124"/>
      <c r="AJ4078" s="124"/>
      <c r="AK4078" s="124"/>
      <c r="AL4078" s="1153"/>
      <c r="AM4078" s="124"/>
      <c r="AN4078" s="124"/>
      <c r="AO4078" s="1153"/>
      <c r="AP4078" s="1153"/>
      <c r="AQ4078" s="1153"/>
      <c r="AR4078" s="1154"/>
      <c r="AS4078" s="1154"/>
      <c r="AT4078" s="1154"/>
      <c r="AU4078" s="1154"/>
      <c r="AV4078" s="1154"/>
      <c r="AW4078" s="1154"/>
      <c r="AX4078" s="1154"/>
      <c r="AY4078" s="1154"/>
      <c r="AZ4078" s="1154"/>
      <c r="BA4078" s="1154"/>
      <c r="BB4078" s="1154"/>
    </row>
    <row r="4079" spans="2:54" ht="15" customHeight="1">
      <c r="B4079" s="1155"/>
      <c r="C4079" s="3017"/>
      <c r="D4079" s="3017"/>
      <c r="E4079" s="1146" t="s">
        <v>1130</v>
      </c>
      <c r="F4079" s="1106"/>
      <c r="G4079" s="441" t="s">
        <v>93</v>
      </c>
      <c r="H4079" s="441" t="s">
        <v>1103</v>
      </c>
      <c r="I4079" s="441" t="s">
        <v>1131</v>
      </c>
      <c r="J4079" s="441" t="s">
        <v>112</v>
      </c>
      <c r="K4079" s="1111" t="s">
        <v>1136</v>
      </c>
      <c r="L4079" s="441" t="s">
        <v>1120</v>
      </c>
      <c r="M4079" s="441" t="str">
        <f t="shared" si="247"/>
        <v>&lt;INSERT CONNECTION POINT NAME&gt;</v>
      </c>
      <c r="N4079" s="1111" t="s">
        <v>1106</v>
      </c>
      <c r="O4079" s="1111" t="s">
        <v>833</v>
      </c>
      <c r="P4079" s="1111"/>
      <c r="Q4079" s="2100"/>
      <c r="R4079" s="2101"/>
      <c r="S4079" s="2102"/>
      <c r="T4079" s="2102"/>
      <c r="U4079" s="2102"/>
      <c r="V4079" s="2102"/>
      <c r="W4079" s="2102"/>
      <c r="X4079" s="2102"/>
      <c r="Y4079" s="2102"/>
      <c r="Z4079" s="2102"/>
      <c r="AA4079" s="2103"/>
      <c r="AB4079" s="1125"/>
      <c r="AC4079" s="1151"/>
      <c r="AD4079" s="1152"/>
      <c r="AE4079" s="1153"/>
      <c r="AF4079" s="1153"/>
      <c r="AG4079" s="1153"/>
      <c r="AH4079" s="124"/>
      <c r="AI4079" s="124"/>
      <c r="AJ4079" s="124"/>
      <c r="AK4079" s="124"/>
      <c r="AL4079" s="1153"/>
      <c r="AM4079" s="124"/>
      <c r="AN4079" s="124"/>
      <c r="AO4079" s="1153"/>
      <c r="AP4079" s="1153"/>
      <c r="AQ4079" s="1153"/>
      <c r="AR4079" s="1154"/>
      <c r="AS4079" s="1154"/>
      <c r="AT4079" s="1154"/>
      <c r="AU4079" s="1154"/>
      <c r="AV4079" s="1154"/>
      <c r="AW4079" s="1154"/>
      <c r="AX4079" s="1154"/>
      <c r="AY4079" s="1154"/>
      <c r="AZ4079" s="1154"/>
      <c r="BA4079" s="1154"/>
      <c r="BB4079" s="1154"/>
    </row>
    <row r="4080" spans="2:54" ht="15" customHeight="1">
      <c r="B4080" s="1155"/>
      <c r="C4080" s="3016" t="s">
        <v>1136</v>
      </c>
      <c r="D4080" s="3016" t="s">
        <v>842</v>
      </c>
      <c r="E4080" s="1146" t="s">
        <v>1127</v>
      </c>
      <c r="F4080" s="1106"/>
      <c r="G4080" s="441" t="s">
        <v>93</v>
      </c>
      <c r="H4080" s="441" t="s">
        <v>1103</v>
      </c>
      <c r="I4080" s="441" t="s">
        <v>1128</v>
      </c>
      <c r="J4080" s="441" t="s">
        <v>112</v>
      </c>
      <c r="K4080" s="1111" t="s">
        <v>1136</v>
      </c>
      <c r="L4080" s="441" t="s">
        <v>1120</v>
      </c>
      <c r="M4080" s="441" t="str">
        <f t="shared" si="247"/>
        <v>&lt;INSERT CONNECTION POINT NAME&gt;</v>
      </c>
      <c r="N4080" s="1111" t="s">
        <v>1106</v>
      </c>
      <c r="O4080" s="1111" t="s">
        <v>842</v>
      </c>
      <c r="P4080" s="1111"/>
      <c r="Q4080" s="2100"/>
      <c r="R4080" s="2101"/>
      <c r="S4080" s="2102"/>
      <c r="T4080" s="2102"/>
      <c r="U4080" s="2102"/>
      <c r="V4080" s="2102"/>
      <c r="W4080" s="2102"/>
      <c r="X4080" s="2102"/>
      <c r="Y4080" s="2102"/>
      <c r="Z4080" s="2102"/>
      <c r="AA4080" s="2103"/>
      <c r="AB4080" s="1125"/>
      <c r="AC4080" s="1151"/>
      <c r="AD4080" s="1152"/>
      <c r="AE4080" s="1153"/>
      <c r="AF4080" s="1153"/>
      <c r="AG4080" s="1153"/>
      <c r="AH4080" s="124"/>
      <c r="AI4080" s="124"/>
      <c r="AJ4080" s="124"/>
      <c r="AK4080" s="124"/>
      <c r="AL4080" s="1153"/>
      <c r="AM4080" s="124"/>
      <c r="AN4080" s="124"/>
      <c r="AO4080" s="1153"/>
      <c r="AP4080" s="1153"/>
      <c r="AQ4080" s="1153"/>
      <c r="AR4080" s="1154"/>
      <c r="AS4080" s="1154"/>
      <c r="AT4080" s="1154"/>
      <c r="AU4080" s="1154"/>
      <c r="AV4080" s="1154"/>
      <c r="AW4080" s="1154"/>
      <c r="AX4080" s="1154"/>
      <c r="AY4080" s="1154"/>
      <c r="AZ4080" s="1154"/>
      <c r="BA4080" s="1154"/>
      <c r="BB4080" s="1154"/>
    </row>
    <row r="4081" spans="2:54" ht="15" customHeight="1" thickBot="1">
      <c r="B4081" s="2872"/>
      <c r="C4081" s="3018"/>
      <c r="D4081" s="3018"/>
      <c r="E4081" s="2873" t="s">
        <v>1130</v>
      </c>
      <c r="F4081" s="1106"/>
      <c r="G4081" s="441" t="s">
        <v>93</v>
      </c>
      <c r="H4081" s="441" t="s">
        <v>1103</v>
      </c>
      <c r="I4081" s="441" t="s">
        <v>1131</v>
      </c>
      <c r="J4081" s="441" t="s">
        <v>112</v>
      </c>
      <c r="K4081" s="1111" t="s">
        <v>1136</v>
      </c>
      <c r="L4081" s="441" t="s">
        <v>1120</v>
      </c>
      <c r="M4081" s="441" t="str">
        <f t="shared" si="247"/>
        <v>&lt;INSERT CONNECTION POINT NAME&gt;</v>
      </c>
      <c r="N4081" s="1111" t="s">
        <v>1106</v>
      </c>
      <c r="O4081" s="1111" t="s">
        <v>842</v>
      </c>
      <c r="P4081" s="1111"/>
      <c r="Q4081" s="2893"/>
      <c r="R4081" s="2894"/>
      <c r="S4081" s="2877"/>
      <c r="T4081" s="2877"/>
      <c r="U4081" s="2877"/>
      <c r="V4081" s="2877"/>
      <c r="W4081" s="2877"/>
      <c r="X4081" s="2877"/>
      <c r="Y4081" s="2877"/>
      <c r="Z4081" s="2877"/>
      <c r="AA4081" s="2878"/>
      <c r="AB4081" s="1162"/>
      <c r="AC4081" s="1151"/>
      <c r="AD4081" s="1152"/>
      <c r="AE4081" s="1153"/>
      <c r="AF4081" s="1153"/>
      <c r="AG4081" s="1153"/>
      <c r="AH4081" s="124"/>
      <c r="AI4081" s="124"/>
      <c r="AJ4081" s="124"/>
      <c r="AK4081" s="124"/>
      <c r="AL4081" s="1153"/>
      <c r="AM4081" s="124"/>
      <c r="AN4081" s="124"/>
      <c r="AO4081" s="1153"/>
      <c r="AP4081" s="1153"/>
      <c r="AQ4081" s="1153"/>
      <c r="AR4081" s="1154"/>
      <c r="AS4081" s="1154"/>
      <c r="AT4081" s="1154"/>
      <c r="AU4081" s="1154"/>
      <c r="AV4081" s="1154"/>
      <c r="AW4081" s="1154"/>
      <c r="AX4081" s="1154"/>
      <c r="AY4081" s="1154"/>
      <c r="AZ4081" s="1154"/>
      <c r="BA4081" s="1154"/>
      <c r="BB4081" s="1154"/>
    </row>
    <row r="4082" spans="2:54" ht="15" customHeight="1">
      <c r="B4082" s="1145" t="s">
        <v>1125</v>
      </c>
      <c r="C4082" s="3019" t="s">
        <v>1126</v>
      </c>
      <c r="D4082" s="3019" t="s">
        <v>842</v>
      </c>
      <c r="E4082" s="1146" t="s">
        <v>1127</v>
      </c>
      <c r="F4082" s="1106"/>
      <c r="G4082" s="441" t="s">
        <v>93</v>
      </c>
      <c r="H4082" s="441" t="s">
        <v>1103</v>
      </c>
      <c r="I4082" s="441" t="s">
        <v>1128</v>
      </c>
      <c r="J4082" s="441" t="s">
        <v>112</v>
      </c>
      <c r="K4082" s="441" t="s">
        <v>1126</v>
      </c>
      <c r="L4082" s="441" t="s">
        <v>1120</v>
      </c>
      <c r="M4082" s="441" t="str">
        <f t="shared" ref="M4082" si="249">B4082</f>
        <v>&lt;INSERT CONNECTION POINT NAME&gt;</v>
      </c>
      <c r="N4082" s="441" t="s">
        <v>1129</v>
      </c>
      <c r="O4082" s="441" t="s">
        <v>842</v>
      </c>
      <c r="P4082" s="1111"/>
      <c r="Q4082" s="1147"/>
      <c r="R4082" s="1148"/>
      <c r="S4082" s="1149"/>
      <c r="T4082" s="1149"/>
      <c r="U4082" s="1149"/>
      <c r="V4082" s="1149"/>
      <c r="W4082" s="1149"/>
      <c r="X4082" s="1149"/>
      <c r="Y4082" s="1149"/>
      <c r="Z4082" s="1149"/>
      <c r="AA4082" s="1150"/>
      <c r="AB4082" s="1125"/>
      <c r="AC4082" s="1151"/>
      <c r="AD4082" s="1152"/>
      <c r="AE4082" s="1153"/>
      <c r="AF4082" s="1153"/>
      <c r="AG4082" s="1153"/>
      <c r="AH4082" s="124"/>
      <c r="AI4082" s="124"/>
      <c r="AJ4082" s="124"/>
      <c r="AK4082" s="124"/>
      <c r="AL4082" s="124"/>
      <c r="AM4082" s="124"/>
      <c r="AN4082" s="124"/>
      <c r="AO4082" s="124"/>
      <c r="AP4082" s="124"/>
      <c r="AQ4082" s="1153"/>
      <c r="AR4082" s="1154"/>
      <c r="AS4082" s="1154"/>
      <c r="AT4082" s="1154"/>
      <c r="AU4082" s="1154"/>
      <c r="AV4082" s="1154"/>
      <c r="AW4082" s="1154"/>
      <c r="AX4082" s="1154"/>
      <c r="AY4082" s="1154"/>
      <c r="AZ4082" s="1154"/>
      <c r="BA4082" s="1154"/>
      <c r="BB4082" s="1154"/>
    </row>
    <row r="4083" spans="2:54" ht="15" customHeight="1">
      <c r="B4083" s="1155"/>
      <c r="C4083" s="3017"/>
      <c r="D4083" s="3017"/>
      <c r="E4083" s="1146" t="s">
        <v>1130</v>
      </c>
      <c r="F4083" s="1106"/>
      <c r="G4083" s="441" t="s">
        <v>93</v>
      </c>
      <c r="H4083" s="441" t="s">
        <v>1103</v>
      </c>
      <c r="I4083" s="441" t="s">
        <v>1131</v>
      </c>
      <c r="J4083" s="441" t="s">
        <v>112</v>
      </c>
      <c r="K4083" s="441" t="s">
        <v>1126</v>
      </c>
      <c r="L4083" s="441" t="s">
        <v>1120</v>
      </c>
      <c r="M4083" s="441" t="str">
        <f t="shared" si="247"/>
        <v>&lt;INSERT CONNECTION POINT NAME&gt;</v>
      </c>
      <c r="N4083" s="441" t="s">
        <v>1129</v>
      </c>
      <c r="O4083" s="441" t="s">
        <v>842</v>
      </c>
      <c r="P4083" s="1111"/>
      <c r="Q4083" s="1156"/>
      <c r="R4083" s="1157"/>
      <c r="S4083" s="1158"/>
      <c r="T4083" s="1158"/>
      <c r="U4083" s="1158"/>
      <c r="V4083" s="1158"/>
      <c r="W4083" s="1158"/>
      <c r="X4083" s="1158"/>
      <c r="Y4083" s="1158"/>
      <c r="Z4083" s="1158"/>
      <c r="AA4083" s="1159"/>
      <c r="AB4083" s="1125"/>
      <c r="AC4083" s="1151"/>
      <c r="AD4083" s="1152"/>
      <c r="AE4083" s="1153"/>
      <c r="AF4083" s="1153"/>
      <c r="AG4083" s="1153"/>
      <c r="AH4083" s="124"/>
      <c r="AI4083" s="124"/>
      <c r="AJ4083" s="124"/>
      <c r="AK4083" s="124"/>
      <c r="AL4083" s="124"/>
      <c r="AM4083" s="124"/>
      <c r="AN4083" s="124"/>
      <c r="AO4083" s="124"/>
      <c r="AP4083" s="124"/>
      <c r="AQ4083" s="1153"/>
      <c r="AR4083" s="1154"/>
      <c r="AS4083" s="1154"/>
      <c r="AT4083" s="1154"/>
      <c r="AU4083" s="1154"/>
      <c r="AV4083" s="1154"/>
      <c r="AW4083" s="1154"/>
      <c r="AX4083" s="1154"/>
      <c r="AY4083" s="1154"/>
      <c r="AZ4083" s="1154"/>
      <c r="BA4083" s="1154"/>
      <c r="BB4083" s="1154"/>
    </row>
    <row r="4084" spans="2:54" ht="15" customHeight="1">
      <c r="B4084" s="1155"/>
      <c r="C4084" s="3016" t="s">
        <v>1132</v>
      </c>
      <c r="D4084" s="3016" t="s">
        <v>833</v>
      </c>
      <c r="E4084" s="1146" t="s">
        <v>1127</v>
      </c>
      <c r="F4084" s="1106"/>
      <c r="G4084" s="441" t="s">
        <v>93</v>
      </c>
      <c r="H4084" s="441" t="s">
        <v>1103</v>
      </c>
      <c r="I4084" s="441" t="s">
        <v>1128</v>
      </c>
      <c r="J4084" s="441" t="s">
        <v>112</v>
      </c>
      <c r="K4084" s="1111" t="s">
        <v>1132</v>
      </c>
      <c r="L4084" s="441" t="s">
        <v>1120</v>
      </c>
      <c r="M4084" s="441" t="str">
        <f t="shared" si="247"/>
        <v>&lt;INSERT CONNECTION POINT NAME&gt;</v>
      </c>
      <c r="N4084" s="1111" t="s">
        <v>1106</v>
      </c>
      <c r="O4084" s="1111" t="s">
        <v>833</v>
      </c>
      <c r="P4084" s="1111"/>
      <c r="Q4084" s="2850"/>
      <c r="R4084" s="2097"/>
      <c r="S4084" s="2851"/>
      <c r="T4084" s="2851"/>
      <c r="U4084" s="2851"/>
      <c r="V4084" s="2851"/>
      <c r="W4084" s="2852"/>
      <c r="X4084" s="2852"/>
      <c r="Y4084" s="2852"/>
      <c r="Z4084" s="2852"/>
      <c r="AA4084" s="2853"/>
      <c r="AB4084" s="1125"/>
      <c r="AC4084" s="1151"/>
      <c r="AD4084" s="1152"/>
      <c r="AE4084" s="1153"/>
      <c r="AF4084" s="1153"/>
      <c r="AG4084" s="1153"/>
      <c r="AH4084" s="124"/>
      <c r="AI4084" s="124"/>
      <c r="AJ4084" s="124"/>
      <c r="AK4084" s="124"/>
      <c r="AL4084" s="1153"/>
      <c r="AM4084" s="124"/>
      <c r="AN4084" s="124"/>
      <c r="AO4084" s="1153"/>
      <c r="AP4084" s="1153"/>
      <c r="AQ4084" s="1153"/>
      <c r="AR4084" s="1154"/>
      <c r="AS4084" s="1154"/>
      <c r="AT4084" s="1154"/>
      <c r="AU4084" s="1160"/>
      <c r="AV4084" s="1154"/>
      <c r="AW4084" s="1154"/>
      <c r="AX4084" s="1154"/>
      <c r="AY4084" s="1154"/>
      <c r="AZ4084" s="1154"/>
      <c r="BA4084" s="1154"/>
      <c r="BB4084" s="1154"/>
    </row>
    <row r="4085" spans="2:54" ht="15" customHeight="1">
      <c r="B4085" s="1155"/>
      <c r="C4085" s="3017"/>
      <c r="D4085" s="3017"/>
      <c r="E4085" s="1146" t="s">
        <v>1130</v>
      </c>
      <c r="F4085" s="1106"/>
      <c r="G4085" s="441" t="s">
        <v>93</v>
      </c>
      <c r="H4085" s="441" t="s">
        <v>1103</v>
      </c>
      <c r="I4085" s="441" t="s">
        <v>1131</v>
      </c>
      <c r="J4085" s="441" t="s">
        <v>112</v>
      </c>
      <c r="K4085" s="1111" t="s">
        <v>1132</v>
      </c>
      <c r="L4085" s="441" t="s">
        <v>1120</v>
      </c>
      <c r="M4085" s="441" t="str">
        <f t="shared" si="247"/>
        <v>&lt;INSERT CONNECTION POINT NAME&gt;</v>
      </c>
      <c r="N4085" s="1111" t="s">
        <v>1106</v>
      </c>
      <c r="O4085" s="1111" t="s">
        <v>833</v>
      </c>
      <c r="P4085" s="1111"/>
      <c r="Q4085" s="2850"/>
      <c r="R4085" s="2097"/>
      <c r="S4085" s="2851"/>
      <c r="T4085" s="2851"/>
      <c r="U4085" s="2851"/>
      <c r="V4085" s="2851"/>
      <c r="W4085" s="2852"/>
      <c r="X4085" s="2852"/>
      <c r="Y4085" s="2852"/>
      <c r="Z4085" s="2852"/>
      <c r="AA4085" s="2853"/>
      <c r="AB4085" s="1125"/>
      <c r="AC4085" s="1151"/>
      <c r="AD4085" s="1152"/>
      <c r="AE4085" s="1153"/>
      <c r="AF4085" s="1153"/>
      <c r="AG4085" s="1153"/>
      <c r="AH4085" s="124"/>
      <c r="AI4085" s="124"/>
      <c r="AJ4085" s="124"/>
      <c r="AK4085" s="124"/>
      <c r="AL4085" s="1153"/>
      <c r="AM4085" s="124"/>
      <c r="AN4085" s="124"/>
      <c r="AO4085" s="1153"/>
      <c r="AP4085" s="1153"/>
      <c r="AQ4085" s="1153"/>
      <c r="AR4085" s="1154"/>
      <c r="AS4085" s="1154"/>
      <c r="AT4085" s="1154"/>
      <c r="AU4085" s="1160"/>
      <c r="AV4085" s="1154"/>
      <c r="AW4085" s="1154"/>
      <c r="AX4085" s="1154"/>
      <c r="AY4085" s="1154"/>
      <c r="AZ4085" s="1154"/>
      <c r="BA4085" s="1154"/>
      <c r="BB4085" s="1154"/>
    </row>
    <row r="4086" spans="2:54" ht="15" customHeight="1">
      <c r="B4086" s="1155"/>
      <c r="C4086" s="3016" t="s">
        <v>1132</v>
      </c>
      <c r="D4086" s="3016" t="s">
        <v>842</v>
      </c>
      <c r="E4086" s="1146" t="s">
        <v>1127</v>
      </c>
      <c r="F4086" s="1106"/>
      <c r="G4086" s="441" t="s">
        <v>93</v>
      </c>
      <c r="H4086" s="441" t="s">
        <v>1103</v>
      </c>
      <c r="I4086" s="441" t="s">
        <v>1128</v>
      </c>
      <c r="J4086" s="441" t="s">
        <v>112</v>
      </c>
      <c r="K4086" s="1111" t="s">
        <v>1132</v>
      </c>
      <c r="L4086" s="441" t="s">
        <v>1120</v>
      </c>
      <c r="M4086" s="441" t="str">
        <f t="shared" si="247"/>
        <v>&lt;INSERT CONNECTION POINT NAME&gt;</v>
      </c>
      <c r="N4086" s="1111" t="s">
        <v>1106</v>
      </c>
      <c r="O4086" s="1112" t="s">
        <v>842</v>
      </c>
      <c r="P4086" s="1111"/>
      <c r="Q4086" s="2850"/>
      <c r="R4086" s="2097"/>
      <c r="S4086" s="2851"/>
      <c r="T4086" s="2851"/>
      <c r="U4086" s="2851"/>
      <c r="V4086" s="2851"/>
      <c r="W4086" s="2852"/>
      <c r="X4086" s="2852"/>
      <c r="Y4086" s="2852"/>
      <c r="Z4086" s="2852"/>
      <c r="AA4086" s="2853"/>
      <c r="AB4086" s="1125"/>
      <c r="AC4086" s="1151"/>
      <c r="AD4086" s="1152"/>
      <c r="AE4086" s="1153"/>
      <c r="AF4086" s="1153"/>
      <c r="AG4086" s="1153"/>
      <c r="AH4086" s="124"/>
      <c r="AI4086" s="124"/>
      <c r="AJ4086" s="124"/>
      <c r="AK4086" s="124"/>
      <c r="AL4086" s="1153"/>
      <c r="AM4086" s="124"/>
      <c r="AN4086" s="124"/>
      <c r="AO4086" s="1153"/>
      <c r="AP4086" s="1161"/>
      <c r="AQ4086" s="1153"/>
      <c r="AR4086" s="1154"/>
      <c r="AS4086" s="1154"/>
      <c r="AT4086" s="1154"/>
      <c r="AU4086" s="1160"/>
      <c r="AV4086" s="1154"/>
      <c r="AW4086" s="1154"/>
      <c r="AX4086" s="1154"/>
      <c r="AY4086" s="1154"/>
      <c r="AZ4086" s="1154"/>
      <c r="BA4086" s="1154"/>
      <c r="BB4086" s="1154"/>
    </row>
    <row r="4087" spans="2:54" ht="15" customHeight="1">
      <c r="B4087" s="1155"/>
      <c r="C4087" s="3017"/>
      <c r="D4087" s="3017"/>
      <c r="E4087" s="1146" t="s">
        <v>1130</v>
      </c>
      <c r="F4087" s="1106"/>
      <c r="G4087" s="441" t="s">
        <v>93</v>
      </c>
      <c r="H4087" s="441" t="s">
        <v>1103</v>
      </c>
      <c r="I4087" s="441" t="s">
        <v>1131</v>
      </c>
      <c r="J4087" s="441" t="s">
        <v>112</v>
      </c>
      <c r="K4087" s="1111" t="s">
        <v>1132</v>
      </c>
      <c r="L4087" s="441" t="s">
        <v>1120</v>
      </c>
      <c r="M4087" s="441" t="str">
        <f t="shared" si="247"/>
        <v>&lt;INSERT CONNECTION POINT NAME&gt;</v>
      </c>
      <c r="N4087" s="1111" t="s">
        <v>1106</v>
      </c>
      <c r="O4087" s="1112" t="s">
        <v>842</v>
      </c>
      <c r="P4087" s="1111"/>
      <c r="Q4087" s="2850"/>
      <c r="R4087" s="2097"/>
      <c r="S4087" s="2851"/>
      <c r="T4087" s="2851"/>
      <c r="U4087" s="2851"/>
      <c r="V4087" s="2851"/>
      <c r="W4087" s="2852"/>
      <c r="X4087" s="2852"/>
      <c r="Y4087" s="2852"/>
      <c r="Z4087" s="2852"/>
      <c r="AA4087" s="2853"/>
      <c r="AB4087" s="1125"/>
      <c r="AC4087" s="1151"/>
      <c r="AD4087" s="1152"/>
      <c r="AE4087" s="1153"/>
      <c r="AF4087" s="1153"/>
      <c r="AG4087" s="1153"/>
      <c r="AH4087" s="124"/>
      <c r="AI4087" s="124"/>
      <c r="AJ4087" s="124"/>
      <c r="AK4087" s="124"/>
      <c r="AL4087" s="1153"/>
      <c r="AM4087" s="124"/>
      <c r="AN4087" s="124"/>
      <c r="AO4087" s="1153"/>
      <c r="AP4087" s="1161"/>
      <c r="AQ4087" s="1153"/>
      <c r="AR4087" s="1154"/>
      <c r="AS4087" s="1154"/>
      <c r="AT4087" s="1154"/>
      <c r="AU4087" s="1160"/>
      <c r="AV4087" s="1154"/>
      <c r="AW4087" s="1154"/>
      <c r="AX4087" s="1154"/>
      <c r="AY4087" s="1154"/>
      <c r="AZ4087" s="1154"/>
      <c r="BA4087" s="1154"/>
      <c r="BB4087" s="1154"/>
    </row>
    <row r="4088" spans="2:54" ht="15" customHeight="1">
      <c r="B4088" s="1155"/>
      <c r="C4088" s="3016" t="s">
        <v>1133</v>
      </c>
      <c r="D4088" s="3016"/>
      <c r="E4088" s="1146" t="s">
        <v>1127</v>
      </c>
      <c r="F4088" s="1106"/>
      <c r="G4088" s="441" t="s">
        <v>93</v>
      </c>
      <c r="H4088" s="441" t="s">
        <v>1103</v>
      </c>
      <c r="I4088" s="441" t="s">
        <v>1128</v>
      </c>
      <c r="J4088" s="441" t="s">
        <v>112</v>
      </c>
      <c r="K4088" s="1111" t="s">
        <v>1133</v>
      </c>
      <c r="L4088" s="441" t="s">
        <v>1120</v>
      </c>
      <c r="M4088" s="441" t="str">
        <f t="shared" si="247"/>
        <v>&lt;INSERT CONNECTION POINT NAME&gt;</v>
      </c>
      <c r="N4088" s="1111" t="s">
        <v>1108</v>
      </c>
      <c r="O4088" s="1111" t="s">
        <v>1109</v>
      </c>
      <c r="P4088" s="1111"/>
      <c r="Q4088" s="2856"/>
      <c r="R4088" s="2098"/>
      <c r="S4088" s="2858"/>
      <c r="T4088" s="2858"/>
      <c r="U4088" s="2858"/>
      <c r="V4088" s="2858"/>
      <c r="W4088" s="2859"/>
      <c r="X4088" s="2859"/>
      <c r="Y4088" s="2859"/>
      <c r="Z4088" s="2859"/>
      <c r="AA4088" s="2860"/>
      <c r="AB4088" s="1125"/>
      <c r="AC4088" s="1151"/>
      <c r="AD4088" s="1152"/>
      <c r="AE4088" s="1153"/>
      <c r="AF4088" s="1153"/>
      <c r="AG4088" s="1153"/>
      <c r="AH4088" s="124"/>
      <c r="AI4088" s="124"/>
      <c r="AJ4088" s="124"/>
      <c r="AK4088" s="124"/>
      <c r="AL4088" s="1153"/>
      <c r="AM4088" s="124"/>
      <c r="AN4088" s="124"/>
      <c r="AO4088" s="1153"/>
      <c r="AP4088" s="1153"/>
      <c r="AQ4088" s="1153"/>
      <c r="AR4088" s="1154"/>
      <c r="AS4088" s="1154"/>
      <c r="AT4088" s="1154"/>
      <c r="AU4088" s="1154"/>
      <c r="AV4088" s="1154"/>
      <c r="AW4088" s="1154"/>
      <c r="AX4088" s="1154"/>
      <c r="AY4088" s="1154"/>
      <c r="AZ4088" s="1154"/>
      <c r="BA4088" s="1154"/>
      <c r="BB4088" s="1154"/>
    </row>
    <row r="4089" spans="2:54" ht="15" customHeight="1">
      <c r="B4089" s="1155"/>
      <c r="C4089" s="3017"/>
      <c r="D4089" s="3017"/>
      <c r="E4089" s="1146" t="s">
        <v>1130</v>
      </c>
      <c r="F4089" s="1106"/>
      <c r="G4089" s="441" t="s">
        <v>93</v>
      </c>
      <c r="H4089" s="441" t="s">
        <v>1103</v>
      </c>
      <c r="I4089" s="441" t="s">
        <v>1131</v>
      </c>
      <c r="J4089" s="441" t="s">
        <v>112</v>
      </c>
      <c r="K4089" s="1111" t="s">
        <v>1133</v>
      </c>
      <c r="L4089" s="441" t="s">
        <v>1120</v>
      </c>
      <c r="M4089" s="441" t="str">
        <f t="shared" si="247"/>
        <v>&lt;INSERT CONNECTION POINT NAME&gt;</v>
      </c>
      <c r="N4089" s="1111" t="s">
        <v>1108</v>
      </c>
      <c r="O4089" s="1111" t="s">
        <v>1109</v>
      </c>
      <c r="P4089" s="1111"/>
      <c r="Q4089" s="2856"/>
      <c r="R4089" s="2098"/>
      <c r="S4089" s="2858"/>
      <c r="T4089" s="2858"/>
      <c r="U4089" s="2858"/>
      <c r="V4089" s="2858"/>
      <c r="W4089" s="2859"/>
      <c r="X4089" s="2859"/>
      <c r="Y4089" s="2859"/>
      <c r="Z4089" s="2859"/>
      <c r="AA4089" s="2860"/>
      <c r="AB4089" s="1125"/>
      <c r="AC4089" s="1151"/>
      <c r="AD4089" s="1152"/>
      <c r="AE4089" s="1153"/>
      <c r="AF4089" s="1153"/>
      <c r="AG4089" s="1153"/>
      <c r="AH4089" s="124"/>
      <c r="AI4089" s="124"/>
      <c r="AJ4089" s="124"/>
      <c r="AK4089" s="124"/>
      <c r="AL4089" s="1153"/>
      <c r="AM4089" s="124"/>
      <c r="AN4089" s="124"/>
      <c r="AO4089" s="1153"/>
      <c r="AP4089" s="1153"/>
      <c r="AQ4089" s="1153"/>
      <c r="AR4089" s="1154"/>
      <c r="AS4089" s="1154"/>
      <c r="AT4089" s="1154"/>
      <c r="AU4089" s="1154"/>
      <c r="AV4089" s="1154"/>
      <c r="AW4089" s="1154"/>
      <c r="AX4089" s="1154"/>
      <c r="AY4089" s="1154"/>
      <c r="AZ4089" s="1154"/>
      <c r="BA4089" s="1154"/>
      <c r="BB4089" s="1154"/>
    </row>
    <row r="4090" spans="2:54" ht="15" customHeight="1">
      <c r="B4090" s="1155"/>
      <c r="C4090" s="3016" t="s">
        <v>1110</v>
      </c>
      <c r="D4090" s="3016"/>
      <c r="E4090" s="1146" t="s">
        <v>1127</v>
      </c>
      <c r="F4090" s="1106"/>
      <c r="G4090" s="441" t="s">
        <v>93</v>
      </c>
      <c r="H4090" s="441" t="s">
        <v>1103</v>
      </c>
      <c r="I4090" s="441" t="s">
        <v>1128</v>
      </c>
      <c r="J4090" s="441" t="s">
        <v>112</v>
      </c>
      <c r="K4090" s="1111" t="s">
        <v>1110</v>
      </c>
      <c r="L4090" s="441" t="s">
        <v>1120</v>
      </c>
      <c r="M4090" s="441" t="str">
        <f t="shared" si="247"/>
        <v>&lt;INSERT CONNECTION POINT NAME&gt;</v>
      </c>
      <c r="N4090" s="1111" t="s">
        <v>1111</v>
      </c>
      <c r="O4090" s="1112">
        <v>0</v>
      </c>
      <c r="P4090" s="1111"/>
      <c r="Q4090" s="2890"/>
      <c r="R4090" s="2093"/>
      <c r="S4090" s="2883"/>
      <c r="T4090" s="2883"/>
      <c r="U4090" s="2883"/>
      <c r="V4090" s="2883"/>
      <c r="W4090" s="2863"/>
      <c r="X4090" s="2863"/>
      <c r="Y4090" s="2863"/>
      <c r="Z4090" s="2863"/>
      <c r="AA4090" s="2864"/>
      <c r="AB4090" s="1125"/>
      <c r="AC4090" s="1151"/>
      <c r="AD4090" s="1152"/>
      <c r="AE4090" s="1153"/>
      <c r="AF4090" s="1153"/>
      <c r="AG4090" s="1153"/>
      <c r="AH4090" s="124"/>
      <c r="AI4090" s="124"/>
      <c r="AJ4090" s="124"/>
      <c r="AK4090" s="124"/>
      <c r="AL4090" s="1153"/>
      <c r="AM4090" s="124"/>
      <c r="AN4090" s="124"/>
      <c r="AO4090" s="1153"/>
      <c r="AP4090" s="1161"/>
      <c r="AQ4090" s="1153"/>
      <c r="AR4090" s="1154"/>
      <c r="AS4090" s="1154"/>
      <c r="AT4090" s="1154"/>
      <c r="AU4090" s="1154"/>
      <c r="AV4090" s="1154"/>
      <c r="AW4090" s="1154"/>
      <c r="AX4090" s="1154"/>
      <c r="AY4090" s="1154"/>
      <c r="AZ4090" s="1154"/>
      <c r="BA4090" s="1154"/>
      <c r="BB4090" s="1154"/>
    </row>
    <row r="4091" spans="2:54" ht="15" customHeight="1">
      <c r="B4091" s="1155"/>
      <c r="C4091" s="3017"/>
      <c r="D4091" s="3017"/>
      <c r="E4091" s="1146" t="s">
        <v>1130</v>
      </c>
      <c r="F4091" s="1106"/>
      <c r="G4091" s="441" t="s">
        <v>93</v>
      </c>
      <c r="H4091" s="441" t="s">
        <v>1103</v>
      </c>
      <c r="I4091" s="441" t="s">
        <v>1131</v>
      </c>
      <c r="J4091" s="441" t="s">
        <v>112</v>
      </c>
      <c r="K4091" s="1111" t="s">
        <v>1110</v>
      </c>
      <c r="L4091" s="441" t="s">
        <v>1120</v>
      </c>
      <c r="M4091" s="441" t="str">
        <f t="shared" si="247"/>
        <v>&lt;INSERT CONNECTION POINT NAME&gt;</v>
      </c>
      <c r="N4091" s="1111" t="s">
        <v>1111</v>
      </c>
      <c r="O4091" s="1112">
        <v>0</v>
      </c>
      <c r="P4091" s="1111"/>
      <c r="Q4091" s="2890"/>
      <c r="R4091" s="2093"/>
      <c r="S4091" s="2883"/>
      <c r="T4091" s="2883"/>
      <c r="U4091" s="2883"/>
      <c r="V4091" s="2883"/>
      <c r="W4091" s="2863"/>
      <c r="X4091" s="2863"/>
      <c r="Y4091" s="2863"/>
      <c r="Z4091" s="2863"/>
      <c r="AA4091" s="2864"/>
      <c r="AB4091" s="1125"/>
      <c r="AC4091" s="1151"/>
      <c r="AD4091" s="1152"/>
      <c r="AE4091" s="1153"/>
      <c r="AF4091" s="1153"/>
      <c r="AG4091" s="1153"/>
      <c r="AH4091" s="124"/>
      <c r="AI4091" s="124"/>
      <c r="AJ4091" s="124"/>
      <c r="AK4091" s="124"/>
      <c r="AL4091" s="1153"/>
      <c r="AM4091" s="124"/>
      <c r="AN4091" s="124"/>
      <c r="AO4091" s="1153"/>
      <c r="AP4091" s="1161"/>
      <c r="AQ4091" s="1153"/>
      <c r="AR4091" s="1154"/>
      <c r="AS4091" s="1154"/>
      <c r="AT4091" s="1154"/>
      <c r="AU4091" s="1154"/>
      <c r="AV4091" s="1154"/>
      <c r="AW4091" s="1154"/>
      <c r="AX4091" s="1154"/>
      <c r="AY4091" s="1154"/>
      <c r="AZ4091" s="1154"/>
      <c r="BA4091" s="1154"/>
      <c r="BB4091" s="1154"/>
    </row>
    <row r="4092" spans="2:54" ht="15" customHeight="1">
      <c r="B4092" s="1155"/>
      <c r="C4092" s="3016" t="s">
        <v>1112</v>
      </c>
      <c r="D4092" s="3016"/>
      <c r="E4092" s="1146" t="s">
        <v>1127</v>
      </c>
      <c r="F4092" s="1106"/>
      <c r="G4092" s="441" t="s">
        <v>93</v>
      </c>
      <c r="H4092" s="441" t="s">
        <v>1103</v>
      </c>
      <c r="I4092" s="441" t="s">
        <v>1128</v>
      </c>
      <c r="J4092" s="441" t="s">
        <v>112</v>
      </c>
      <c r="K4092" s="1111" t="s">
        <v>1112</v>
      </c>
      <c r="L4092" s="441" t="s">
        <v>1120</v>
      </c>
      <c r="M4092" s="441" t="str">
        <f t="shared" si="247"/>
        <v>&lt;INSERT CONNECTION POINT NAME&gt;</v>
      </c>
      <c r="N4092" s="1111" t="s">
        <v>1113</v>
      </c>
      <c r="O4092" s="1111" t="s">
        <v>1113</v>
      </c>
      <c r="P4092" s="1111"/>
      <c r="Q4092" s="2891"/>
      <c r="R4092" s="2866"/>
      <c r="S4092" s="2866"/>
      <c r="T4092" s="2866"/>
      <c r="U4092" s="2866"/>
      <c r="V4092" s="2866"/>
      <c r="W4092" s="2866"/>
      <c r="X4092" s="2866"/>
      <c r="Y4092" s="2866"/>
      <c r="Z4092" s="2866"/>
      <c r="AA4092" s="2099"/>
      <c r="AB4092" s="1125"/>
      <c r="AC4092" s="1151"/>
      <c r="AD4092" s="1152"/>
      <c r="AE4092" s="1153"/>
      <c r="AF4092" s="1153"/>
      <c r="AG4092" s="1153"/>
      <c r="AH4092" s="124"/>
      <c r="AI4092" s="124"/>
      <c r="AJ4092" s="124"/>
      <c r="AK4092" s="124"/>
      <c r="AL4092" s="1153"/>
      <c r="AM4092" s="124"/>
      <c r="AN4092" s="124"/>
      <c r="AO4092" s="1153"/>
      <c r="AP4092" s="1153"/>
      <c r="AQ4092" s="1153"/>
      <c r="AR4092" s="1154"/>
      <c r="AS4092" s="1154"/>
      <c r="AT4092" s="1154"/>
      <c r="AU4092" s="1154"/>
      <c r="AV4092" s="1154"/>
      <c r="AW4092" s="1154"/>
      <c r="AX4092" s="1154"/>
      <c r="AY4092" s="1154"/>
      <c r="AZ4092" s="1154"/>
      <c r="BA4092" s="1154"/>
      <c r="BB4092" s="1154"/>
    </row>
    <row r="4093" spans="2:54" ht="15" customHeight="1">
      <c r="B4093" s="1155"/>
      <c r="C4093" s="3017"/>
      <c r="D4093" s="3017"/>
      <c r="E4093" s="1146" t="s">
        <v>1130</v>
      </c>
      <c r="F4093" s="1106"/>
      <c r="G4093" s="441" t="s">
        <v>93</v>
      </c>
      <c r="H4093" s="441" t="s">
        <v>1103</v>
      </c>
      <c r="I4093" s="441" t="s">
        <v>1131</v>
      </c>
      <c r="J4093" s="441" t="s">
        <v>112</v>
      </c>
      <c r="K4093" s="1111" t="s">
        <v>1112</v>
      </c>
      <c r="L4093" s="441" t="s">
        <v>1120</v>
      </c>
      <c r="M4093" s="441" t="str">
        <f t="shared" si="247"/>
        <v>&lt;INSERT CONNECTION POINT NAME&gt;</v>
      </c>
      <c r="N4093" s="1111" t="s">
        <v>1113</v>
      </c>
      <c r="O4093" s="1111" t="s">
        <v>1113</v>
      </c>
      <c r="P4093" s="1111"/>
      <c r="Q4093" s="2891"/>
      <c r="R4093" s="2866"/>
      <c r="S4093" s="2866"/>
      <c r="T4093" s="2866"/>
      <c r="U4093" s="2866"/>
      <c r="V4093" s="2866"/>
      <c r="W4093" s="2866"/>
      <c r="X4093" s="2866"/>
      <c r="Y4093" s="2866"/>
      <c r="Z4093" s="2866"/>
      <c r="AA4093" s="2099"/>
      <c r="AB4093" s="1125"/>
      <c r="AC4093" s="1151"/>
      <c r="AD4093" s="1152"/>
      <c r="AE4093" s="1153"/>
      <c r="AF4093" s="1153"/>
      <c r="AG4093" s="1153"/>
      <c r="AH4093" s="124"/>
      <c r="AI4093" s="124"/>
      <c r="AJ4093" s="124"/>
      <c r="AK4093" s="124"/>
      <c r="AL4093" s="1153"/>
      <c r="AM4093" s="124"/>
      <c r="AN4093" s="124"/>
      <c r="AO4093" s="1153"/>
      <c r="AP4093" s="1153"/>
      <c r="AQ4093" s="1153"/>
      <c r="AR4093" s="1154"/>
      <c r="AS4093" s="1154"/>
      <c r="AT4093" s="1154"/>
      <c r="AU4093" s="1154"/>
      <c r="AV4093" s="1154"/>
      <c r="AW4093" s="1154"/>
      <c r="AX4093" s="1154"/>
      <c r="AY4093" s="1154"/>
      <c r="AZ4093" s="1154"/>
      <c r="BA4093" s="1154"/>
      <c r="BB4093" s="1154"/>
    </row>
    <row r="4094" spans="2:54" ht="15" customHeight="1">
      <c r="B4094" s="1155"/>
      <c r="C4094" s="3016" t="s">
        <v>1134</v>
      </c>
      <c r="D4094" s="3016" t="s">
        <v>833</v>
      </c>
      <c r="E4094" s="1146" t="s">
        <v>1127</v>
      </c>
      <c r="F4094" s="1106"/>
      <c r="G4094" s="441" t="s">
        <v>93</v>
      </c>
      <c r="H4094" s="441" t="s">
        <v>1103</v>
      </c>
      <c r="I4094" s="441" t="s">
        <v>1128</v>
      </c>
      <c r="J4094" s="441" t="s">
        <v>112</v>
      </c>
      <c r="K4094" s="1111" t="s">
        <v>1134</v>
      </c>
      <c r="L4094" s="441" t="s">
        <v>1120</v>
      </c>
      <c r="M4094" s="441" t="str">
        <f t="shared" si="247"/>
        <v>&lt;INSERT CONNECTION POINT NAME&gt;</v>
      </c>
      <c r="N4094" s="1111" t="s">
        <v>1115</v>
      </c>
      <c r="O4094" s="1111" t="s">
        <v>833</v>
      </c>
      <c r="P4094" s="1111"/>
      <c r="Q4094" s="2892"/>
      <c r="R4094" s="2096"/>
      <c r="S4094" s="2870"/>
      <c r="T4094" s="2870"/>
      <c r="U4094" s="2870"/>
      <c r="V4094" s="2870"/>
      <c r="W4094" s="2870"/>
      <c r="X4094" s="2870"/>
      <c r="Y4094" s="2870"/>
      <c r="Z4094" s="2870"/>
      <c r="AA4094" s="2871"/>
      <c r="AB4094" s="1125"/>
      <c r="AC4094" s="1151"/>
      <c r="AD4094" s="1152"/>
      <c r="AE4094" s="1153"/>
      <c r="AF4094" s="1153"/>
      <c r="AG4094" s="1153"/>
      <c r="AH4094" s="124"/>
      <c r="AI4094" s="124"/>
      <c r="AJ4094" s="124"/>
      <c r="AK4094" s="124"/>
      <c r="AL4094" s="1153"/>
      <c r="AM4094" s="124"/>
      <c r="AN4094" s="124"/>
      <c r="AO4094" s="1153"/>
      <c r="AP4094" s="1153"/>
      <c r="AQ4094" s="1153"/>
      <c r="AR4094" s="1154"/>
      <c r="AS4094" s="1154"/>
      <c r="AT4094" s="1154"/>
      <c r="AU4094" s="1154"/>
      <c r="AV4094" s="1154"/>
      <c r="AW4094" s="1154"/>
      <c r="AX4094" s="1154"/>
      <c r="AY4094" s="1154"/>
      <c r="AZ4094" s="1154"/>
      <c r="BA4094" s="1154"/>
      <c r="BB4094" s="1154"/>
    </row>
    <row r="4095" spans="2:54" ht="15" customHeight="1">
      <c r="B4095" s="1155"/>
      <c r="C4095" s="3017"/>
      <c r="D4095" s="3017"/>
      <c r="E4095" s="1146" t="s">
        <v>1130</v>
      </c>
      <c r="F4095" s="1106"/>
      <c r="G4095" s="441" t="s">
        <v>93</v>
      </c>
      <c r="H4095" s="441" t="s">
        <v>1103</v>
      </c>
      <c r="I4095" s="441" t="s">
        <v>1131</v>
      </c>
      <c r="J4095" s="441" t="s">
        <v>112</v>
      </c>
      <c r="K4095" s="1111" t="s">
        <v>1134</v>
      </c>
      <c r="L4095" s="441" t="s">
        <v>1120</v>
      </c>
      <c r="M4095" s="441" t="str">
        <f t="shared" si="247"/>
        <v>&lt;INSERT CONNECTION POINT NAME&gt;</v>
      </c>
      <c r="N4095" s="1111" t="s">
        <v>1115</v>
      </c>
      <c r="O4095" s="1111" t="s">
        <v>833</v>
      </c>
      <c r="P4095" s="1111"/>
      <c r="Q4095" s="2892"/>
      <c r="R4095" s="2096"/>
      <c r="S4095" s="2870"/>
      <c r="T4095" s="2870"/>
      <c r="U4095" s="2870"/>
      <c r="V4095" s="2870"/>
      <c r="W4095" s="2870"/>
      <c r="X4095" s="2870"/>
      <c r="Y4095" s="2870"/>
      <c r="Z4095" s="2870"/>
      <c r="AA4095" s="2871"/>
      <c r="AB4095" s="1125"/>
      <c r="AC4095" s="1151"/>
      <c r="AD4095" s="1152"/>
      <c r="AE4095" s="1153"/>
      <c r="AF4095" s="1153"/>
      <c r="AG4095" s="1153"/>
      <c r="AH4095" s="124"/>
      <c r="AI4095" s="124"/>
      <c r="AJ4095" s="124"/>
      <c r="AK4095" s="124"/>
      <c r="AL4095" s="1153"/>
      <c r="AM4095" s="124"/>
      <c r="AN4095" s="124"/>
      <c r="AO4095" s="1153"/>
      <c r="AP4095" s="1153"/>
      <c r="AQ4095" s="1153"/>
      <c r="AR4095" s="1154"/>
      <c r="AS4095" s="1154"/>
      <c r="AT4095" s="1154"/>
      <c r="AU4095" s="1154"/>
      <c r="AV4095" s="1154"/>
      <c r="AW4095" s="1154"/>
      <c r="AX4095" s="1154"/>
      <c r="AY4095" s="1154"/>
      <c r="AZ4095" s="1154"/>
      <c r="BA4095" s="1154"/>
      <c r="BB4095" s="1154"/>
    </row>
    <row r="4096" spans="2:54" ht="15" customHeight="1">
      <c r="B4096" s="1155"/>
      <c r="C4096" s="3016" t="s">
        <v>1135</v>
      </c>
      <c r="D4096" s="3016" t="s">
        <v>833</v>
      </c>
      <c r="E4096" s="1146" t="s">
        <v>1127</v>
      </c>
      <c r="F4096" s="1106"/>
      <c r="G4096" s="441" t="s">
        <v>93</v>
      </c>
      <c r="H4096" s="441" t="s">
        <v>1103</v>
      </c>
      <c r="I4096" s="441" t="s">
        <v>1128</v>
      </c>
      <c r="J4096" s="441" t="s">
        <v>112</v>
      </c>
      <c r="K4096" s="1111" t="s">
        <v>1135</v>
      </c>
      <c r="L4096" s="441" t="s">
        <v>1120</v>
      </c>
      <c r="M4096" s="441" t="str">
        <f t="shared" si="247"/>
        <v>&lt;INSERT CONNECTION POINT NAME&gt;</v>
      </c>
      <c r="N4096" s="1111" t="s">
        <v>1106</v>
      </c>
      <c r="O4096" s="1111" t="s">
        <v>833</v>
      </c>
      <c r="P4096" s="1111"/>
      <c r="Q4096" s="2892"/>
      <c r="R4096" s="2096"/>
      <c r="S4096" s="2870"/>
      <c r="T4096" s="2870"/>
      <c r="U4096" s="2870"/>
      <c r="V4096" s="2870"/>
      <c r="W4096" s="2870"/>
      <c r="X4096" s="2870"/>
      <c r="Y4096" s="2870"/>
      <c r="Z4096" s="2870"/>
      <c r="AA4096" s="2871"/>
      <c r="AB4096" s="1125"/>
      <c r="AC4096" s="1151"/>
      <c r="AD4096" s="1152"/>
      <c r="AE4096" s="1153"/>
      <c r="AF4096" s="1153"/>
      <c r="AG4096" s="1153"/>
      <c r="AH4096" s="124"/>
      <c r="AI4096" s="124"/>
      <c r="AJ4096" s="124"/>
      <c r="AK4096" s="124"/>
      <c r="AL4096" s="1153"/>
      <c r="AM4096" s="124"/>
      <c r="AN4096" s="124"/>
      <c r="AO4096" s="1153"/>
      <c r="AP4096" s="1153"/>
      <c r="AQ4096" s="1153"/>
      <c r="AR4096" s="1154"/>
      <c r="AS4096" s="1154"/>
      <c r="AT4096" s="1154"/>
      <c r="AU4096" s="1154"/>
      <c r="AV4096" s="1154"/>
      <c r="AW4096" s="1154"/>
      <c r="AX4096" s="1154"/>
      <c r="AY4096" s="1154"/>
      <c r="AZ4096" s="1154"/>
      <c r="BA4096" s="1154"/>
      <c r="BB4096" s="1154"/>
    </row>
    <row r="4097" spans="2:54" ht="15" customHeight="1">
      <c r="B4097" s="1155"/>
      <c r="C4097" s="3017"/>
      <c r="D4097" s="3017"/>
      <c r="E4097" s="1146" t="s">
        <v>1130</v>
      </c>
      <c r="F4097" s="1106"/>
      <c r="G4097" s="441" t="s">
        <v>93</v>
      </c>
      <c r="H4097" s="441" t="s">
        <v>1103</v>
      </c>
      <c r="I4097" s="441" t="s">
        <v>1131</v>
      </c>
      <c r="J4097" s="441" t="s">
        <v>112</v>
      </c>
      <c r="K4097" s="1111" t="s">
        <v>1135</v>
      </c>
      <c r="L4097" s="441" t="s">
        <v>1120</v>
      </c>
      <c r="M4097" s="441" t="str">
        <f t="shared" si="247"/>
        <v>&lt;INSERT CONNECTION POINT NAME&gt;</v>
      </c>
      <c r="N4097" s="1111" t="s">
        <v>1106</v>
      </c>
      <c r="O4097" s="1111" t="s">
        <v>833</v>
      </c>
      <c r="P4097" s="1111"/>
      <c r="Q4097" s="2892"/>
      <c r="R4097" s="2096"/>
      <c r="S4097" s="2870"/>
      <c r="T4097" s="2870"/>
      <c r="U4097" s="2870"/>
      <c r="V4097" s="2870"/>
      <c r="W4097" s="2870"/>
      <c r="X4097" s="2870"/>
      <c r="Y4097" s="2870"/>
      <c r="Z4097" s="2870"/>
      <c r="AA4097" s="2871"/>
      <c r="AB4097" s="1125"/>
      <c r="AC4097" s="1151"/>
      <c r="AD4097" s="1152"/>
      <c r="AE4097" s="1153"/>
      <c r="AF4097" s="1153"/>
      <c r="AG4097" s="1153"/>
      <c r="AH4097" s="124"/>
      <c r="AI4097" s="124"/>
      <c r="AJ4097" s="124"/>
      <c r="AK4097" s="124"/>
      <c r="AL4097" s="1153"/>
      <c r="AM4097" s="124"/>
      <c r="AN4097" s="124"/>
      <c r="AO4097" s="1153"/>
      <c r="AP4097" s="1153"/>
      <c r="AQ4097" s="1153"/>
      <c r="AR4097" s="1154"/>
      <c r="AS4097" s="1154"/>
      <c r="AT4097" s="1154"/>
      <c r="AU4097" s="1154"/>
      <c r="AV4097" s="1154"/>
      <c r="AW4097" s="1154"/>
      <c r="AX4097" s="1154"/>
      <c r="AY4097" s="1154"/>
      <c r="AZ4097" s="1154"/>
      <c r="BA4097" s="1154"/>
      <c r="BB4097" s="1154"/>
    </row>
    <row r="4098" spans="2:54" ht="15" customHeight="1">
      <c r="B4098" s="1155"/>
      <c r="C4098" s="3016" t="s">
        <v>1135</v>
      </c>
      <c r="D4098" s="3016" t="s">
        <v>842</v>
      </c>
      <c r="E4098" s="1146" t="s">
        <v>1127</v>
      </c>
      <c r="F4098" s="1106"/>
      <c r="G4098" s="441" t="s">
        <v>93</v>
      </c>
      <c r="H4098" s="441" t="s">
        <v>1103</v>
      </c>
      <c r="I4098" s="441" t="s">
        <v>1128</v>
      </c>
      <c r="J4098" s="441" t="s">
        <v>112</v>
      </c>
      <c r="K4098" s="1111" t="s">
        <v>1135</v>
      </c>
      <c r="L4098" s="441" t="s">
        <v>1120</v>
      </c>
      <c r="M4098" s="441" t="str">
        <f t="shared" si="247"/>
        <v>&lt;INSERT CONNECTION POINT NAME&gt;</v>
      </c>
      <c r="N4098" s="1111" t="s">
        <v>1106</v>
      </c>
      <c r="O4098" s="1111" t="s">
        <v>842</v>
      </c>
      <c r="P4098" s="1111"/>
      <c r="Q4098" s="2892"/>
      <c r="R4098" s="2096"/>
      <c r="S4098" s="2870"/>
      <c r="T4098" s="2870"/>
      <c r="U4098" s="2870"/>
      <c r="V4098" s="2870"/>
      <c r="W4098" s="2870"/>
      <c r="X4098" s="2870"/>
      <c r="Y4098" s="2870"/>
      <c r="Z4098" s="2870"/>
      <c r="AA4098" s="2871"/>
      <c r="AB4098" s="1125"/>
      <c r="AC4098" s="1151"/>
      <c r="AD4098" s="1152"/>
      <c r="AE4098" s="1153"/>
      <c r="AF4098" s="1153"/>
      <c r="AG4098" s="1153"/>
      <c r="AH4098" s="124"/>
      <c r="AI4098" s="124"/>
      <c r="AJ4098" s="124"/>
      <c r="AK4098" s="124"/>
      <c r="AL4098" s="1153"/>
      <c r="AM4098" s="124"/>
      <c r="AN4098" s="124"/>
      <c r="AO4098" s="1153"/>
      <c r="AP4098" s="1153"/>
      <c r="AQ4098" s="1153"/>
      <c r="AR4098" s="1154"/>
      <c r="AS4098" s="1154"/>
      <c r="AT4098" s="1154"/>
      <c r="AU4098" s="1154"/>
      <c r="AV4098" s="1154"/>
      <c r="AW4098" s="1154"/>
      <c r="AX4098" s="1154"/>
      <c r="AY4098" s="1154"/>
      <c r="AZ4098" s="1154"/>
      <c r="BA4098" s="1154"/>
      <c r="BB4098" s="1154"/>
    </row>
    <row r="4099" spans="2:54" ht="15" customHeight="1">
      <c r="B4099" s="1155"/>
      <c r="C4099" s="3017"/>
      <c r="D4099" s="3017"/>
      <c r="E4099" s="1146" t="s">
        <v>1130</v>
      </c>
      <c r="F4099" s="1106"/>
      <c r="G4099" s="441" t="s">
        <v>93</v>
      </c>
      <c r="H4099" s="441" t="s">
        <v>1103</v>
      </c>
      <c r="I4099" s="441" t="s">
        <v>1131</v>
      </c>
      <c r="J4099" s="441" t="s">
        <v>112</v>
      </c>
      <c r="K4099" s="1111" t="s">
        <v>1135</v>
      </c>
      <c r="L4099" s="441" t="s">
        <v>1120</v>
      </c>
      <c r="M4099" s="441" t="str">
        <f t="shared" si="247"/>
        <v>&lt;INSERT CONNECTION POINT NAME&gt;</v>
      </c>
      <c r="N4099" s="1111" t="s">
        <v>1106</v>
      </c>
      <c r="O4099" s="1111" t="s">
        <v>842</v>
      </c>
      <c r="P4099" s="1111"/>
      <c r="Q4099" s="2892"/>
      <c r="R4099" s="2096"/>
      <c r="S4099" s="2870"/>
      <c r="T4099" s="2870"/>
      <c r="U4099" s="2870"/>
      <c r="V4099" s="2870"/>
      <c r="W4099" s="2870"/>
      <c r="X4099" s="2870"/>
      <c r="Y4099" s="2870"/>
      <c r="Z4099" s="2870"/>
      <c r="AA4099" s="2871"/>
      <c r="AB4099" s="1125"/>
      <c r="AC4099" s="1151"/>
      <c r="AD4099" s="1152"/>
      <c r="AE4099" s="1153"/>
      <c r="AF4099" s="1153"/>
      <c r="AG4099" s="1153"/>
      <c r="AH4099" s="124"/>
      <c r="AI4099" s="124"/>
      <c r="AJ4099" s="124"/>
      <c r="AK4099" s="124"/>
      <c r="AL4099" s="1153"/>
      <c r="AM4099" s="124"/>
      <c r="AN4099" s="124"/>
      <c r="AO4099" s="1153"/>
      <c r="AP4099" s="1153"/>
      <c r="AQ4099" s="1153"/>
      <c r="AR4099" s="1154"/>
      <c r="AS4099" s="1154"/>
      <c r="AT4099" s="1154"/>
      <c r="AU4099" s="1154"/>
      <c r="AV4099" s="1154"/>
      <c r="AW4099" s="1154"/>
      <c r="AX4099" s="1154"/>
      <c r="AY4099" s="1154"/>
      <c r="AZ4099" s="1154"/>
      <c r="BA4099" s="1154"/>
      <c r="BB4099" s="1154"/>
    </row>
    <row r="4100" spans="2:54" ht="15" customHeight="1">
      <c r="B4100" s="1155"/>
      <c r="C4100" s="3016" t="s">
        <v>1136</v>
      </c>
      <c r="D4100" s="3016" t="s">
        <v>833</v>
      </c>
      <c r="E4100" s="1146" t="s">
        <v>1127</v>
      </c>
      <c r="F4100" s="1106"/>
      <c r="G4100" s="441" t="s">
        <v>93</v>
      </c>
      <c r="H4100" s="441" t="s">
        <v>1103</v>
      </c>
      <c r="I4100" s="441" t="s">
        <v>1128</v>
      </c>
      <c r="J4100" s="441" t="s">
        <v>112</v>
      </c>
      <c r="K4100" s="1111" t="s">
        <v>1136</v>
      </c>
      <c r="L4100" s="441" t="s">
        <v>1120</v>
      </c>
      <c r="M4100" s="441" t="str">
        <f t="shared" si="247"/>
        <v>&lt;INSERT CONNECTION POINT NAME&gt;</v>
      </c>
      <c r="N4100" s="1111" t="s">
        <v>1106</v>
      </c>
      <c r="O4100" s="1111" t="s">
        <v>833</v>
      </c>
      <c r="P4100" s="1111"/>
      <c r="Q4100" s="2892"/>
      <c r="R4100" s="2096"/>
      <c r="S4100" s="2870"/>
      <c r="T4100" s="2870"/>
      <c r="U4100" s="2870"/>
      <c r="V4100" s="2870"/>
      <c r="W4100" s="2870"/>
      <c r="X4100" s="2870"/>
      <c r="Y4100" s="2870"/>
      <c r="Z4100" s="2870"/>
      <c r="AA4100" s="2871"/>
      <c r="AB4100" s="1125"/>
      <c r="AC4100" s="1151"/>
      <c r="AD4100" s="1152"/>
      <c r="AE4100" s="1153"/>
      <c r="AF4100" s="1153"/>
      <c r="AG4100" s="1153"/>
      <c r="AH4100" s="124"/>
      <c r="AI4100" s="124"/>
      <c r="AJ4100" s="124"/>
      <c r="AK4100" s="124"/>
      <c r="AL4100" s="1153"/>
      <c r="AM4100" s="124"/>
      <c r="AN4100" s="124"/>
      <c r="AO4100" s="1153"/>
      <c r="AP4100" s="1153"/>
      <c r="AQ4100" s="1153"/>
      <c r="AR4100" s="1154"/>
      <c r="AS4100" s="1154"/>
      <c r="AT4100" s="1154"/>
      <c r="AU4100" s="1154"/>
      <c r="AV4100" s="1154"/>
      <c r="AW4100" s="1154"/>
      <c r="AX4100" s="1154"/>
      <c r="AY4100" s="1154"/>
      <c r="AZ4100" s="1154"/>
      <c r="BA4100" s="1154"/>
      <c r="BB4100" s="1154"/>
    </row>
    <row r="4101" spans="2:54" ht="15" customHeight="1">
      <c r="B4101" s="1155"/>
      <c r="C4101" s="3017"/>
      <c r="D4101" s="3017"/>
      <c r="E4101" s="1146" t="s">
        <v>1130</v>
      </c>
      <c r="F4101" s="1106"/>
      <c r="G4101" s="441" t="s">
        <v>93</v>
      </c>
      <c r="H4101" s="441" t="s">
        <v>1103</v>
      </c>
      <c r="I4101" s="441" t="s">
        <v>1131</v>
      </c>
      <c r="J4101" s="441" t="s">
        <v>112</v>
      </c>
      <c r="K4101" s="1111" t="s">
        <v>1136</v>
      </c>
      <c r="L4101" s="441" t="s">
        <v>1120</v>
      </c>
      <c r="M4101" s="441" t="str">
        <f t="shared" si="247"/>
        <v>&lt;INSERT CONNECTION POINT NAME&gt;</v>
      </c>
      <c r="N4101" s="1111" t="s">
        <v>1106</v>
      </c>
      <c r="O4101" s="1111" t="s">
        <v>833</v>
      </c>
      <c r="P4101" s="1111"/>
      <c r="Q4101" s="2100"/>
      <c r="R4101" s="2101"/>
      <c r="S4101" s="2102"/>
      <c r="T4101" s="2102"/>
      <c r="U4101" s="2102"/>
      <c r="V4101" s="2102"/>
      <c r="W4101" s="2102"/>
      <c r="X4101" s="2102"/>
      <c r="Y4101" s="2102"/>
      <c r="Z4101" s="2102"/>
      <c r="AA4101" s="2103"/>
      <c r="AB4101" s="1125"/>
      <c r="AC4101" s="1151"/>
      <c r="AD4101" s="1152"/>
      <c r="AE4101" s="1153"/>
      <c r="AF4101" s="1153"/>
      <c r="AG4101" s="1153"/>
      <c r="AH4101" s="124"/>
      <c r="AI4101" s="124"/>
      <c r="AJ4101" s="124"/>
      <c r="AK4101" s="124"/>
      <c r="AL4101" s="1153"/>
      <c r="AM4101" s="124"/>
      <c r="AN4101" s="124"/>
      <c r="AO4101" s="1153"/>
      <c r="AP4101" s="1153"/>
      <c r="AQ4101" s="1153"/>
      <c r="AR4101" s="1154"/>
      <c r="AS4101" s="1154"/>
      <c r="AT4101" s="1154"/>
      <c r="AU4101" s="1154"/>
      <c r="AV4101" s="1154"/>
      <c r="AW4101" s="1154"/>
      <c r="AX4101" s="1154"/>
      <c r="AY4101" s="1154"/>
      <c r="AZ4101" s="1154"/>
      <c r="BA4101" s="1154"/>
      <c r="BB4101" s="1154"/>
    </row>
    <row r="4102" spans="2:54" ht="15" customHeight="1">
      <c r="B4102" s="1155"/>
      <c r="C4102" s="3016" t="s">
        <v>1136</v>
      </c>
      <c r="D4102" s="3016" t="s">
        <v>842</v>
      </c>
      <c r="E4102" s="1146" t="s">
        <v>1127</v>
      </c>
      <c r="F4102" s="1106"/>
      <c r="G4102" s="441" t="s">
        <v>93</v>
      </c>
      <c r="H4102" s="441" t="s">
        <v>1103</v>
      </c>
      <c r="I4102" s="441" t="s">
        <v>1128</v>
      </c>
      <c r="J4102" s="441" t="s">
        <v>112</v>
      </c>
      <c r="K4102" s="1111" t="s">
        <v>1136</v>
      </c>
      <c r="L4102" s="441" t="s">
        <v>1120</v>
      </c>
      <c r="M4102" s="441" t="str">
        <f t="shared" si="247"/>
        <v>&lt;INSERT CONNECTION POINT NAME&gt;</v>
      </c>
      <c r="N4102" s="1111" t="s">
        <v>1106</v>
      </c>
      <c r="O4102" s="1111" t="s">
        <v>842</v>
      </c>
      <c r="P4102" s="1111"/>
      <c r="Q4102" s="2100"/>
      <c r="R4102" s="2101"/>
      <c r="S4102" s="2102"/>
      <c r="T4102" s="2102"/>
      <c r="U4102" s="2102"/>
      <c r="V4102" s="2102"/>
      <c r="W4102" s="2102"/>
      <c r="X4102" s="2102"/>
      <c r="Y4102" s="2102"/>
      <c r="Z4102" s="2102"/>
      <c r="AA4102" s="2103"/>
      <c r="AB4102" s="1125"/>
      <c r="AC4102" s="1151"/>
      <c r="AD4102" s="1152"/>
      <c r="AE4102" s="1153"/>
      <c r="AF4102" s="1153"/>
      <c r="AG4102" s="1153"/>
      <c r="AH4102" s="124"/>
      <c r="AI4102" s="124"/>
      <c r="AJ4102" s="124"/>
      <c r="AK4102" s="124"/>
      <c r="AL4102" s="1153"/>
      <c r="AM4102" s="124"/>
      <c r="AN4102" s="124"/>
      <c r="AO4102" s="1153"/>
      <c r="AP4102" s="1153"/>
      <c r="AQ4102" s="1153"/>
      <c r="AR4102" s="1154"/>
      <c r="AS4102" s="1154"/>
      <c r="AT4102" s="1154"/>
      <c r="AU4102" s="1154"/>
      <c r="AV4102" s="1154"/>
      <c r="AW4102" s="1154"/>
      <c r="AX4102" s="1154"/>
      <c r="AY4102" s="1154"/>
      <c r="AZ4102" s="1154"/>
      <c r="BA4102" s="1154"/>
      <c r="BB4102" s="1154"/>
    </row>
    <row r="4103" spans="2:54" ht="15" customHeight="1" thickBot="1">
      <c r="B4103" s="2872"/>
      <c r="C4103" s="3018"/>
      <c r="D4103" s="3018"/>
      <c r="E4103" s="2873" t="s">
        <v>1130</v>
      </c>
      <c r="F4103" s="1106"/>
      <c r="G4103" s="441" t="s">
        <v>93</v>
      </c>
      <c r="H4103" s="441" t="s">
        <v>1103</v>
      </c>
      <c r="I4103" s="441" t="s">
        <v>1131</v>
      </c>
      <c r="J4103" s="441" t="s">
        <v>112</v>
      </c>
      <c r="K4103" s="1111" t="s">
        <v>1136</v>
      </c>
      <c r="L4103" s="441" t="s">
        <v>1120</v>
      </c>
      <c r="M4103" s="441" t="str">
        <f t="shared" si="247"/>
        <v>&lt;INSERT CONNECTION POINT NAME&gt;</v>
      </c>
      <c r="N4103" s="1111" t="s">
        <v>1106</v>
      </c>
      <c r="O4103" s="1111" t="s">
        <v>842</v>
      </c>
      <c r="P4103" s="1111"/>
      <c r="Q4103" s="2893"/>
      <c r="R4103" s="2894"/>
      <c r="S4103" s="2877"/>
      <c r="T4103" s="2877"/>
      <c r="U4103" s="2877"/>
      <c r="V4103" s="2877"/>
      <c r="W4103" s="2877"/>
      <c r="X4103" s="2877"/>
      <c r="Y4103" s="2877"/>
      <c r="Z4103" s="2877"/>
      <c r="AA4103" s="2878"/>
      <c r="AB4103" s="1162"/>
      <c r="AC4103" s="1151"/>
      <c r="AD4103" s="1152"/>
      <c r="AE4103" s="1153"/>
      <c r="AF4103" s="1153"/>
      <c r="AG4103" s="1153"/>
      <c r="AH4103" s="124"/>
      <c r="AI4103" s="124"/>
      <c r="AJ4103" s="124"/>
      <c r="AK4103" s="124"/>
      <c r="AL4103" s="1153"/>
      <c r="AM4103" s="124"/>
      <c r="AN4103" s="124"/>
      <c r="AO4103" s="1153"/>
      <c r="AP4103" s="1153"/>
      <c r="AQ4103" s="1153"/>
      <c r="AR4103" s="1154"/>
      <c r="AS4103" s="1154"/>
      <c r="AT4103" s="1154"/>
      <c r="AU4103" s="1154"/>
      <c r="AV4103" s="1154"/>
      <c r="AW4103" s="1154"/>
      <c r="AX4103" s="1154"/>
      <c r="AY4103" s="1154"/>
      <c r="AZ4103" s="1154"/>
      <c r="BA4103" s="1154"/>
      <c r="BB4103" s="1154"/>
    </row>
    <row r="4104" spans="2:54" ht="15" customHeight="1">
      <c r="B4104" s="1145" t="s">
        <v>1125</v>
      </c>
      <c r="C4104" s="3019" t="s">
        <v>1126</v>
      </c>
      <c r="D4104" s="3019" t="s">
        <v>842</v>
      </c>
      <c r="E4104" s="1146" t="s">
        <v>1127</v>
      </c>
      <c r="F4104" s="1106"/>
      <c r="G4104" s="441" t="s">
        <v>93</v>
      </c>
      <c r="H4104" s="441" t="s">
        <v>1103</v>
      </c>
      <c r="I4104" s="441" t="s">
        <v>1128</v>
      </c>
      <c r="J4104" s="441" t="s">
        <v>112</v>
      </c>
      <c r="K4104" s="441" t="s">
        <v>1126</v>
      </c>
      <c r="L4104" s="441" t="s">
        <v>1120</v>
      </c>
      <c r="M4104" s="441" t="str">
        <f t="shared" ref="M4104" si="250">B4104</f>
        <v>&lt;INSERT CONNECTION POINT NAME&gt;</v>
      </c>
      <c r="N4104" s="441" t="s">
        <v>1129</v>
      </c>
      <c r="O4104" s="441" t="s">
        <v>842</v>
      </c>
      <c r="P4104" s="1111"/>
      <c r="Q4104" s="1147"/>
      <c r="R4104" s="1148"/>
      <c r="S4104" s="1149"/>
      <c r="T4104" s="1149"/>
      <c r="U4104" s="1149"/>
      <c r="V4104" s="1149"/>
      <c r="W4104" s="1149"/>
      <c r="X4104" s="1149"/>
      <c r="Y4104" s="1149"/>
      <c r="Z4104" s="1149"/>
      <c r="AA4104" s="1150"/>
      <c r="AB4104" s="1125"/>
      <c r="AC4104" s="1151"/>
      <c r="AD4104" s="1152"/>
      <c r="AE4104" s="1153"/>
      <c r="AF4104" s="1153"/>
      <c r="AG4104" s="1153"/>
      <c r="AH4104" s="124"/>
      <c r="AI4104" s="124"/>
      <c r="AJ4104" s="124"/>
      <c r="AK4104" s="124"/>
      <c r="AL4104" s="124"/>
      <c r="AM4104" s="124"/>
      <c r="AN4104" s="124"/>
      <c r="AO4104" s="124"/>
      <c r="AP4104" s="124"/>
      <c r="AQ4104" s="1153"/>
      <c r="AR4104" s="1154"/>
      <c r="AS4104" s="1154"/>
      <c r="AT4104" s="1154"/>
      <c r="AU4104" s="1154"/>
      <c r="AV4104" s="1154"/>
      <c r="AW4104" s="1154"/>
      <c r="AX4104" s="1154"/>
      <c r="AY4104" s="1154"/>
      <c r="AZ4104" s="1154"/>
      <c r="BA4104" s="1154"/>
      <c r="BB4104" s="1154"/>
    </row>
    <row r="4105" spans="2:54" ht="15" customHeight="1">
      <c r="B4105" s="1155"/>
      <c r="C4105" s="3017"/>
      <c r="D4105" s="3017"/>
      <c r="E4105" s="1146" t="s">
        <v>1130</v>
      </c>
      <c r="F4105" s="1106"/>
      <c r="G4105" s="441" t="s">
        <v>93</v>
      </c>
      <c r="H4105" s="441" t="s">
        <v>1103</v>
      </c>
      <c r="I4105" s="441" t="s">
        <v>1131</v>
      </c>
      <c r="J4105" s="441" t="s">
        <v>112</v>
      </c>
      <c r="K4105" s="441" t="s">
        <v>1126</v>
      </c>
      <c r="L4105" s="441" t="s">
        <v>1120</v>
      </c>
      <c r="M4105" s="441" t="str">
        <f t="shared" si="247"/>
        <v>&lt;INSERT CONNECTION POINT NAME&gt;</v>
      </c>
      <c r="N4105" s="441" t="s">
        <v>1129</v>
      </c>
      <c r="O4105" s="441" t="s">
        <v>842</v>
      </c>
      <c r="P4105" s="1111"/>
      <c r="Q4105" s="1156"/>
      <c r="R4105" s="1157"/>
      <c r="S4105" s="1158"/>
      <c r="T4105" s="1158"/>
      <c r="U4105" s="1158"/>
      <c r="V4105" s="1158"/>
      <c r="W4105" s="1158"/>
      <c r="X4105" s="1158"/>
      <c r="Y4105" s="1158"/>
      <c r="Z4105" s="1158"/>
      <c r="AA4105" s="1159"/>
      <c r="AB4105" s="1125"/>
      <c r="AC4105" s="1151"/>
      <c r="AD4105" s="1152"/>
      <c r="AE4105" s="1153"/>
      <c r="AF4105" s="1153"/>
      <c r="AG4105" s="1153"/>
      <c r="AH4105" s="124"/>
      <c r="AI4105" s="124"/>
      <c r="AJ4105" s="124"/>
      <c r="AK4105" s="124"/>
      <c r="AL4105" s="124"/>
      <c r="AM4105" s="124"/>
      <c r="AN4105" s="124"/>
      <c r="AO4105" s="124"/>
      <c r="AP4105" s="124"/>
      <c r="AQ4105" s="1153"/>
      <c r="AR4105" s="1154"/>
      <c r="AS4105" s="1154"/>
      <c r="AT4105" s="1154"/>
      <c r="AU4105" s="1154"/>
      <c r="AV4105" s="1154"/>
      <c r="AW4105" s="1154"/>
      <c r="AX4105" s="1154"/>
      <c r="AY4105" s="1154"/>
      <c r="AZ4105" s="1154"/>
      <c r="BA4105" s="1154"/>
      <c r="BB4105" s="1154"/>
    </row>
    <row r="4106" spans="2:54" ht="15" customHeight="1">
      <c r="B4106" s="1155"/>
      <c r="C4106" s="3016" t="s">
        <v>1132</v>
      </c>
      <c r="D4106" s="3016" t="s">
        <v>833</v>
      </c>
      <c r="E4106" s="1146" t="s">
        <v>1127</v>
      </c>
      <c r="F4106" s="1106"/>
      <c r="G4106" s="441" t="s">
        <v>93</v>
      </c>
      <c r="H4106" s="441" t="s">
        <v>1103</v>
      </c>
      <c r="I4106" s="441" t="s">
        <v>1128</v>
      </c>
      <c r="J4106" s="441" t="s">
        <v>112</v>
      </c>
      <c r="K4106" s="1111" t="s">
        <v>1132</v>
      </c>
      <c r="L4106" s="441" t="s">
        <v>1120</v>
      </c>
      <c r="M4106" s="441" t="str">
        <f t="shared" si="247"/>
        <v>&lt;INSERT CONNECTION POINT NAME&gt;</v>
      </c>
      <c r="N4106" s="1111" t="s">
        <v>1106</v>
      </c>
      <c r="O4106" s="1111" t="s">
        <v>833</v>
      </c>
      <c r="P4106" s="1111"/>
      <c r="Q4106" s="2850"/>
      <c r="R4106" s="2097"/>
      <c r="S4106" s="2851"/>
      <c r="T4106" s="2851"/>
      <c r="U4106" s="2851"/>
      <c r="V4106" s="2851"/>
      <c r="W4106" s="2852"/>
      <c r="X4106" s="2852"/>
      <c r="Y4106" s="2852"/>
      <c r="Z4106" s="2852"/>
      <c r="AA4106" s="2853"/>
      <c r="AB4106" s="1125"/>
      <c r="AC4106" s="1151"/>
      <c r="AD4106" s="1152"/>
      <c r="AE4106" s="1153"/>
      <c r="AF4106" s="1153"/>
      <c r="AG4106" s="1153"/>
      <c r="AH4106" s="124"/>
      <c r="AI4106" s="124"/>
      <c r="AJ4106" s="124"/>
      <c r="AK4106" s="124"/>
      <c r="AL4106" s="1153"/>
      <c r="AM4106" s="124"/>
      <c r="AN4106" s="124"/>
      <c r="AO4106" s="1153"/>
      <c r="AP4106" s="1153"/>
      <c r="AQ4106" s="1153"/>
      <c r="AR4106" s="1154"/>
      <c r="AS4106" s="1154"/>
      <c r="AT4106" s="1154"/>
      <c r="AU4106" s="1160"/>
      <c r="AV4106" s="1154"/>
      <c r="AW4106" s="1154"/>
      <c r="AX4106" s="1154"/>
      <c r="AY4106" s="1154"/>
      <c r="AZ4106" s="1154"/>
      <c r="BA4106" s="1154"/>
      <c r="BB4106" s="1154"/>
    </row>
    <row r="4107" spans="2:54" ht="15" customHeight="1">
      <c r="B4107" s="1155"/>
      <c r="C4107" s="3017"/>
      <c r="D4107" s="3017"/>
      <c r="E4107" s="1146" t="s">
        <v>1130</v>
      </c>
      <c r="F4107" s="1106"/>
      <c r="G4107" s="441" t="s">
        <v>93</v>
      </c>
      <c r="H4107" s="441" t="s">
        <v>1103</v>
      </c>
      <c r="I4107" s="441" t="s">
        <v>1131</v>
      </c>
      <c r="J4107" s="441" t="s">
        <v>112</v>
      </c>
      <c r="K4107" s="1111" t="s">
        <v>1132</v>
      </c>
      <c r="L4107" s="441" t="s">
        <v>1120</v>
      </c>
      <c r="M4107" s="441" t="str">
        <f t="shared" si="247"/>
        <v>&lt;INSERT CONNECTION POINT NAME&gt;</v>
      </c>
      <c r="N4107" s="1111" t="s">
        <v>1106</v>
      </c>
      <c r="O4107" s="1111" t="s">
        <v>833</v>
      </c>
      <c r="P4107" s="1111"/>
      <c r="Q4107" s="2850"/>
      <c r="R4107" s="2097"/>
      <c r="S4107" s="2851"/>
      <c r="T4107" s="2851"/>
      <c r="U4107" s="2851"/>
      <c r="V4107" s="2851"/>
      <c r="W4107" s="2852"/>
      <c r="X4107" s="2852"/>
      <c r="Y4107" s="2852"/>
      <c r="Z4107" s="2852"/>
      <c r="AA4107" s="2853"/>
      <c r="AB4107" s="1125"/>
      <c r="AC4107" s="1151"/>
      <c r="AD4107" s="1152"/>
      <c r="AE4107" s="1153"/>
      <c r="AF4107" s="1153"/>
      <c r="AG4107" s="1153"/>
      <c r="AH4107" s="124"/>
      <c r="AI4107" s="124"/>
      <c r="AJ4107" s="124"/>
      <c r="AK4107" s="124"/>
      <c r="AL4107" s="1153"/>
      <c r="AM4107" s="124"/>
      <c r="AN4107" s="124"/>
      <c r="AO4107" s="1153"/>
      <c r="AP4107" s="1153"/>
      <c r="AQ4107" s="1153"/>
      <c r="AR4107" s="1154"/>
      <c r="AS4107" s="1154"/>
      <c r="AT4107" s="1154"/>
      <c r="AU4107" s="1160"/>
      <c r="AV4107" s="1154"/>
      <c r="AW4107" s="1154"/>
      <c r="AX4107" s="1154"/>
      <c r="AY4107" s="1154"/>
      <c r="AZ4107" s="1154"/>
      <c r="BA4107" s="1154"/>
      <c r="BB4107" s="1154"/>
    </row>
    <row r="4108" spans="2:54" ht="15" customHeight="1">
      <c r="B4108" s="1155"/>
      <c r="C4108" s="3016" t="s">
        <v>1132</v>
      </c>
      <c r="D4108" s="3016" t="s">
        <v>842</v>
      </c>
      <c r="E4108" s="1146" t="s">
        <v>1127</v>
      </c>
      <c r="F4108" s="1106"/>
      <c r="G4108" s="441" t="s">
        <v>93</v>
      </c>
      <c r="H4108" s="441" t="s">
        <v>1103</v>
      </c>
      <c r="I4108" s="441" t="s">
        <v>1128</v>
      </c>
      <c r="J4108" s="441" t="s">
        <v>112</v>
      </c>
      <c r="K4108" s="1111" t="s">
        <v>1132</v>
      </c>
      <c r="L4108" s="441" t="s">
        <v>1120</v>
      </c>
      <c r="M4108" s="441" t="str">
        <f t="shared" si="247"/>
        <v>&lt;INSERT CONNECTION POINT NAME&gt;</v>
      </c>
      <c r="N4108" s="1111" t="s">
        <v>1106</v>
      </c>
      <c r="O4108" s="1112" t="s">
        <v>842</v>
      </c>
      <c r="P4108" s="1111"/>
      <c r="Q4108" s="2850"/>
      <c r="R4108" s="2097"/>
      <c r="S4108" s="2851"/>
      <c r="T4108" s="2851"/>
      <c r="U4108" s="2851"/>
      <c r="V4108" s="2851"/>
      <c r="W4108" s="2852"/>
      <c r="X4108" s="2852"/>
      <c r="Y4108" s="2852"/>
      <c r="Z4108" s="2852"/>
      <c r="AA4108" s="2853"/>
      <c r="AB4108" s="1125"/>
      <c r="AC4108" s="1151"/>
      <c r="AD4108" s="1152"/>
      <c r="AE4108" s="1153"/>
      <c r="AF4108" s="1153"/>
      <c r="AG4108" s="1153"/>
      <c r="AH4108" s="124"/>
      <c r="AI4108" s="124"/>
      <c r="AJ4108" s="124"/>
      <c r="AK4108" s="124"/>
      <c r="AL4108" s="1153"/>
      <c r="AM4108" s="124"/>
      <c r="AN4108" s="124"/>
      <c r="AO4108" s="1153"/>
      <c r="AP4108" s="1161"/>
      <c r="AQ4108" s="1153"/>
      <c r="AR4108" s="1154"/>
      <c r="AS4108" s="1154"/>
      <c r="AT4108" s="1154"/>
      <c r="AU4108" s="1160"/>
      <c r="AV4108" s="1154"/>
      <c r="AW4108" s="1154"/>
      <c r="AX4108" s="1154"/>
      <c r="AY4108" s="1154"/>
      <c r="AZ4108" s="1154"/>
      <c r="BA4108" s="1154"/>
      <c r="BB4108" s="1154"/>
    </row>
    <row r="4109" spans="2:54" ht="15" customHeight="1">
      <c r="B4109" s="1155"/>
      <c r="C4109" s="3017"/>
      <c r="D4109" s="3017"/>
      <c r="E4109" s="1146" t="s">
        <v>1130</v>
      </c>
      <c r="F4109" s="1106"/>
      <c r="G4109" s="441" t="s">
        <v>93</v>
      </c>
      <c r="H4109" s="441" t="s">
        <v>1103</v>
      </c>
      <c r="I4109" s="441" t="s">
        <v>1131</v>
      </c>
      <c r="J4109" s="441" t="s">
        <v>112</v>
      </c>
      <c r="K4109" s="1111" t="s">
        <v>1132</v>
      </c>
      <c r="L4109" s="441" t="s">
        <v>1120</v>
      </c>
      <c r="M4109" s="441" t="str">
        <f t="shared" ref="M4109:M4172" si="251">M4108</f>
        <v>&lt;INSERT CONNECTION POINT NAME&gt;</v>
      </c>
      <c r="N4109" s="1111" t="s">
        <v>1106</v>
      </c>
      <c r="O4109" s="1112" t="s">
        <v>842</v>
      </c>
      <c r="P4109" s="1111"/>
      <c r="Q4109" s="2850"/>
      <c r="R4109" s="2097"/>
      <c r="S4109" s="2851"/>
      <c r="T4109" s="2851"/>
      <c r="U4109" s="2851"/>
      <c r="V4109" s="2851"/>
      <c r="W4109" s="2852"/>
      <c r="X4109" s="2852"/>
      <c r="Y4109" s="2852"/>
      <c r="Z4109" s="2852"/>
      <c r="AA4109" s="2853"/>
      <c r="AB4109" s="1125"/>
      <c r="AC4109" s="1151"/>
      <c r="AD4109" s="1152"/>
      <c r="AE4109" s="1153"/>
      <c r="AF4109" s="1153"/>
      <c r="AG4109" s="1153"/>
      <c r="AH4109" s="124"/>
      <c r="AI4109" s="124"/>
      <c r="AJ4109" s="124"/>
      <c r="AK4109" s="124"/>
      <c r="AL4109" s="1153"/>
      <c r="AM4109" s="124"/>
      <c r="AN4109" s="124"/>
      <c r="AO4109" s="1153"/>
      <c r="AP4109" s="1161"/>
      <c r="AQ4109" s="1153"/>
      <c r="AR4109" s="1154"/>
      <c r="AS4109" s="1154"/>
      <c r="AT4109" s="1154"/>
      <c r="AU4109" s="1160"/>
      <c r="AV4109" s="1154"/>
      <c r="AW4109" s="1154"/>
      <c r="AX4109" s="1154"/>
      <c r="AY4109" s="1154"/>
      <c r="AZ4109" s="1154"/>
      <c r="BA4109" s="1154"/>
      <c r="BB4109" s="1154"/>
    </row>
    <row r="4110" spans="2:54" ht="15" customHeight="1">
      <c r="B4110" s="1155"/>
      <c r="C4110" s="3016" t="s">
        <v>1133</v>
      </c>
      <c r="D4110" s="3016"/>
      <c r="E4110" s="1146" t="s">
        <v>1127</v>
      </c>
      <c r="F4110" s="1106"/>
      <c r="G4110" s="441" t="s">
        <v>93</v>
      </c>
      <c r="H4110" s="441" t="s">
        <v>1103</v>
      </c>
      <c r="I4110" s="441" t="s">
        <v>1128</v>
      </c>
      <c r="J4110" s="441" t="s">
        <v>112</v>
      </c>
      <c r="K4110" s="1111" t="s">
        <v>1133</v>
      </c>
      <c r="L4110" s="441" t="s">
        <v>1120</v>
      </c>
      <c r="M4110" s="441" t="str">
        <f t="shared" si="251"/>
        <v>&lt;INSERT CONNECTION POINT NAME&gt;</v>
      </c>
      <c r="N4110" s="1111" t="s">
        <v>1108</v>
      </c>
      <c r="O4110" s="1111" t="s">
        <v>1109</v>
      </c>
      <c r="P4110" s="1111"/>
      <c r="Q4110" s="2856"/>
      <c r="R4110" s="2098"/>
      <c r="S4110" s="2858"/>
      <c r="T4110" s="2858"/>
      <c r="U4110" s="2858"/>
      <c r="V4110" s="2858"/>
      <c r="W4110" s="2859"/>
      <c r="X4110" s="2859"/>
      <c r="Y4110" s="2859"/>
      <c r="Z4110" s="2859"/>
      <c r="AA4110" s="2860"/>
      <c r="AB4110" s="1125"/>
      <c r="AC4110" s="1151"/>
      <c r="AD4110" s="1152"/>
      <c r="AE4110" s="1153"/>
      <c r="AF4110" s="1153"/>
      <c r="AG4110" s="1153"/>
      <c r="AH4110" s="124"/>
      <c r="AI4110" s="124"/>
      <c r="AJ4110" s="124"/>
      <c r="AK4110" s="124"/>
      <c r="AL4110" s="1153"/>
      <c r="AM4110" s="124"/>
      <c r="AN4110" s="124"/>
      <c r="AO4110" s="1153"/>
      <c r="AP4110" s="1153"/>
      <c r="AQ4110" s="1153"/>
      <c r="AR4110" s="1154"/>
      <c r="AS4110" s="1154"/>
      <c r="AT4110" s="1154"/>
      <c r="AU4110" s="1154"/>
      <c r="AV4110" s="1154"/>
      <c r="AW4110" s="1154"/>
      <c r="AX4110" s="1154"/>
      <c r="AY4110" s="1154"/>
      <c r="AZ4110" s="1154"/>
      <c r="BA4110" s="1154"/>
      <c r="BB4110" s="1154"/>
    </row>
    <row r="4111" spans="2:54" ht="15" customHeight="1">
      <c r="B4111" s="1155"/>
      <c r="C4111" s="3017"/>
      <c r="D4111" s="3017"/>
      <c r="E4111" s="1146" t="s">
        <v>1130</v>
      </c>
      <c r="F4111" s="1106"/>
      <c r="G4111" s="441" t="s">
        <v>93</v>
      </c>
      <c r="H4111" s="441" t="s">
        <v>1103</v>
      </c>
      <c r="I4111" s="441" t="s">
        <v>1131</v>
      </c>
      <c r="J4111" s="441" t="s">
        <v>112</v>
      </c>
      <c r="K4111" s="1111" t="s">
        <v>1133</v>
      </c>
      <c r="L4111" s="441" t="s">
        <v>1120</v>
      </c>
      <c r="M4111" s="441" t="str">
        <f t="shared" si="251"/>
        <v>&lt;INSERT CONNECTION POINT NAME&gt;</v>
      </c>
      <c r="N4111" s="1111" t="s">
        <v>1108</v>
      </c>
      <c r="O4111" s="1111" t="s">
        <v>1109</v>
      </c>
      <c r="P4111" s="1111"/>
      <c r="Q4111" s="2856"/>
      <c r="R4111" s="2098"/>
      <c r="S4111" s="2858"/>
      <c r="T4111" s="2858"/>
      <c r="U4111" s="2858"/>
      <c r="V4111" s="2858"/>
      <c r="W4111" s="2859"/>
      <c r="X4111" s="2859"/>
      <c r="Y4111" s="2859"/>
      <c r="Z4111" s="2859"/>
      <c r="AA4111" s="2860"/>
      <c r="AB4111" s="1125"/>
      <c r="AC4111" s="1151"/>
      <c r="AD4111" s="1152"/>
      <c r="AE4111" s="1153"/>
      <c r="AF4111" s="1153"/>
      <c r="AG4111" s="1153"/>
      <c r="AH4111" s="124"/>
      <c r="AI4111" s="124"/>
      <c r="AJ4111" s="124"/>
      <c r="AK4111" s="124"/>
      <c r="AL4111" s="1153"/>
      <c r="AM4111" s="124"/>
      <c r="AN4111" s="124"/>
      <c r="AO4111" s="1153"/>
      <c r="AP4111" s="1153"/>
      <c r="AQ4111" s="1153"/>
      <c r="AR4111" s="1154"/>
      <c r="AS4111" s="1154"/>
      <c r="AT4111" s="1154"/>
      <c r="AU4111" s="1154"/>
      <c r="AV4111" s="1154"/>
      <c r="AW4111" s="1154"/>
      <c r="AX4111" s="1154"/>
      <c r="AY4111" s="1154"/>
      <c r="AZ4111" s="1154"/>
      <c r="BA4111" s="1154"/>
      <c r="BB4111" s="1154"/>
    </row>
    <row r="4112" spans="2:54" ht="15" customHeight="1">
      <c r="B4112" s="1155"/>
      <c r="C4112" s="3016" t="s">
        <v>1110</v>
      </c>
      <c r="D4112" s="3016"/>
      <c r="E4112" s="1146" t="s">
        <v>1127</v>
      </c>
      <c r="F4112" s="1106"/>
      <c r="G4112" s="441" t="s">
        <v>93</v>
      </c>
      <c r="H4112" s="441" t="s">
        <v>1103</v>
      </c>
      <c r="I4112" s="441" t="s">
        <v>1128</v>
      </c>
      <c r="J4112" s="441" t="s">
        <v>112</v>
      </c>
      <c r="K4112" s="1111" t="s">
        <v>1110</v>
      </c>
      <c r="L4112" s="441" t="s">
        <v>1120</v>
      </c>
      <c r="M4112" s="441" t="str">
        <f t="shared" si="251"/>
        <v>&lt;INSERT CONNECTION POINT NAME&gt;</v>
      </c>
      <c r="N4112" s="1111" t="s">
        <v>1111</v>
      </c>
      <c r="O4112" s="1112">
        <v>0</v>
      </c>
      <c r="P4112" s="1111"/>
      <c r="Q4112" s="2890"/>
      <c r="R4112" s="2093"/>
      <c r="S4112" s="2883"/>
      <c r="T4112" s="2883"/>
      <c r="U4112" s="2883"/>
      <c r="V4112" s="2883"/>
      <c r="W4112" s="2863"/>
      <c r="X4112" s="2863"/>
      <c r="Y4112" s="2863"/>
      <c r="Z4112" s="2863"/>
      <c r="AA4112" s="2864"/>
      <c r="AB4112" s="1125"/>
      <c r="AC4112" s="1151"/>
      <c r="AD4112" s="1152"/>
      <c r="AE4112" s="1153"/>
      <c r="AF4112" s="1153"/>
      <c r="AG4112" s="1153"/>
      <c r="AH4112" s="124"/>
      <c r="AI4112" s="124"/>
      <c r="AJ4112" s="124"/>
      <c r="AK4112" s="124"/>
      <c r="AL4112" s="1153"/>
      <c r="AM4112" s="124"/>
      <c r="AN4112" s="124"/>
      <c r="AO4112" s="1153"/>
      <c r="AP4112" s="1161"/>
      <c r="AQ4112" s="1153"/>
      <c r="AR4112" s="1154"/>
      <c r="AS4112" s="1154"/>
      <c r="AT4112" s="1154"/>
      <c r="AU4112" s="1154"/>
      <c r="AV4112" s="1154"/>
      <c r="AW4112" s="1154"/>
      <c r="AX4112" s="1154"/>
      <c r="AY4112" s="1154"/>
      <c r="AZ4112" s="1154"/>
      <c r="BA4112" s="1154"/>
      <c r="BB4112" s="1154"/>
    </row>
    <row r="4113" spans="2:54" ht="15" customHeight="1">
      <c r="B4113" s="1155"/>
      <c r="C4113" s="3017"/>
      <c r="D4113" s="3017"/>
      <c r="E4113" s="1146" t="s">
        <v>1130</v>
      </c>
      <c r="F4113" s="1106"/>
      <c r="G4113" s="441" t="s">
        <v>93</v>
      </c>
      <c r="H4113" s="441" t="s">
        <v>1103</v>
      </c>
      <c r="I4113" s="441" t="s">
        <v>1131</v>
      </c>
      <c r="J4113" s="441" t="s">
        <v>112</v>
      </c>
      <c r="K4113" s="1111" t="s">
        <v>1110</v>
      </c>
      <c r="L4113" s="441" t="s">
        <v>1120</v>
      </c>
      <c r="M4113" s="441" t="str">
        <f t="shared" si="251"/>
        <v>&lt;INSERT CONNECTION POINT NAME&gt;</v>
      </c>
      <c r="N4113" s="1111" t="s">
        <v>1111</v>
      </c>
      <c r="O4113" s="1112">
        <v>0</v>
      </c>
      <c r="P4113" s="1111"/>
      <c r="Q4113" s="2890"/>
      <c r="R4113" s="2093"/>
      <c r="S4113" s="2883"/>
      <c r="T4113" s="2883"/>
      <c r="U4113" s="2883"/>
      <c r="V4113" s="2883"/>
      <c r="W4113" s="2863"/>
      <c r="X4113" s="2863"/>
      <c r="Y4113" s="2863"/>
      <c r="Z4113" s="2863"/>
      <c r="AA4113" s="2864"/>
      <c r="AB4113" s="1125"/>
      <c r="AC4113" s="1151"/>
      <c r="AD4113" s="1152"/>
      <c r="AE4113" s="1153"/>
      <c r="AF4113" s="1153"/>
      <c r="AG4113" s="1153"/>
      <c r="AH4113" s="124"/>
      <c r="AI4113" s="124"/>
      <c r="AJ4113" s="124"/>
      <c r="AK4113" s="124"/>
      <c r="AL4113" s="1153"/>
      <c r="AM4113" s="124"/>
      <c r="AN4113" s="124"/>
      <c r="AO4113" s="1153"/>
      <c r="AP4113" s="1161"/>
      <c r="AQ4113" s="1153"/>
      <c r="AR4113" s="1154"/>
      <c r="AS4113" s="1154"/>
      <c r="AT4113" s="1154"/>
      <c r="AU4113" s="1154"/>
      <c r="AV4113" s="1154"/>
      <c r="AW4113" s="1154"/>
      <c r="AX4113" s="1154"/>
      <c r="AY4113" s="1154"/>
      <c r="AZ4113" s="1154"/>
      <c r="BA4113" s="1154"/>
      <c r="BB4113" s="1154"/>
    </row>
    <row r="4114" spans="2:54" ht="15" customHeight="1">
      <c r="B4114" s="1155"/>
      <c r="C4114" s="3016" t="s">
        <v>1112</v>
      </c>
      <c r="D4114" s="3016"/>
      <c r="E4114" s="1146" t="s">
        <v>1127</v>
      </c>
      <c r="F4114" s="1106"/>
      <c r="G4114" s="441" t="s">
        <v>93</v>
      </c>
      <c r="H4114" s="441" t="s">
        <v>1103</v>
      </c>
      <c r="I4114" s="441" t="s">
        <v>1128</v>
      </c>
      <c r="J4114" s="441" t="s">
        <v>112</v>
      </c>
      <c r="K4114" s="1111" t="s">
        <v>1112</v>
      </c>
      <c r="L4114" s="441" t="s">
        <v>1120</v>
      </c>
      <c r="M4114" s="441" t="str">
        <f t="shared" si="251"/>
        <v>&lt;INSERT CONNECTION POINT NAME&gt;</v>
      </c>
      <c r="N4114" s="1111" t="s">
        <v>1113</v>
      </c>
      <c r="O4114" s="1111" t="s">
        <v>1113</v>
      </c>
      <c r="P4114" s="1111"/>
      <c r="Q4114" s="2891"/>
      <c r="R4114" s="2866"/>
      <c r="S4114" s="2866"/>
      <c r="T4114" s="2866"/>
      <c r="U4114" s="2866"/>
      <c r="V4114" s="2866"/>
      <c r="W4114" s="2866"/>
      <c r="X4114" s="2866"/>
      <c r="Y4114" s="2866"/>
      <c r="Z4114" s="2866"/>
      <c r="AA4114" s="2099"/>
      <c r="AB4114" s="1125"/>
      <c r="AC4114" s="1151"/>
      <c r="AD4114" s="1152"/>
      <c r="AE4114" s="1153"/>
      <c r="AF4114" s="1153"/>
      <c r="AG4114" s="1153"/>
      <c r="AH4114" s="124"/>
      <c r="AI4114" s="124"/>
      <c r="AJ4114" s="124"/>
      <c r="AK4114" s="124"/>
      <c r="AL4114" s="1153"/>
      <c r="AM4114" s="124"/>
      <c r="AN4114" s="124"/>
      <c r="AO4114" s="1153"/>
      <c r="AP4114" s="1153"/>
      <c r="AQ4114" s="1153"/>
      <c r="AR4114" s="1154"/>
      <c r="AS4114" s="1154"/>
      <c r="AT4114" s="1154"/>
      <c r="AU4114" s="1154"/>
      <c r="AV4114" s="1154"/>
      <c r="AW4114" s="1154"/>
      <c r="AX4114" s="1154"/>
      <c r="AY4114" s="1154"/>
      <c r="AZ4114" s="1154"/>
      <c r="BA4114" s="1154"/>
      <c r="BB4114" s="1154"/>
    </row>
    <row r="4115" spans="2:54" ht="15" customHeight="1">
      <c r="B4115" s="1155"/>
      <c r="C4115" s="3017"/>
      <c r="D4115" s="3017"/>
      <c r="E4115" s="1146" t="s">
        <v>1130</v>
      </c>
      <c r="F4115" s="1106"/>
      <c r="G4115" s="441" t="s">
        <v>93</v>
      </c>
      <c r="H4115" s="441" t="s">
        <v>1103</v>
      </c>
      <c r="I4115" s="441" t="s">
        <v>1131</v>
      </c>
      <c r="J4115" s="441" t="s">
        <v>112</v>
      </c>
      <c r="K4115" s="1111" t="s">
        <v>1112</v>
      </c>
      <c r="L4115" s="441" t="s">
        <v>1120</v>
      </c>
      <c r="M4115" s="441" t="str">
        <f t="shared" si="251"/>
        <v>&lt;INSERT CONNECTION POINT NAME&gt;</v>
      </c>
      <c r="N4115" s="1111" t="s">
        <v>1113</v>
      </c>
      <c r="O4115" s="1111" t="s">
        <v>1113</v>
      </c>
      <c r="P4115" s="1111"/>
      <c r="Q4115" s="2891"/>
      <c r="R4115" s="2866"/>
      <c r="S4115" s="2866"/>
      <c r="T4115" s="2866"/>
      <c r="U4115" s="2866"/>
      <c r="V4115" s="2866"/>
      <c r="W4115" s="2866"/>
      <c r="X4115" s="2866"/>
      <c r="Y4115" s="2866"/>
      <c r="Z4115" s="2866"/>
      <c r="AA4115" s="2099"/>
      <c r="AB4115" s="1125"/>
      <c r="AC4115" s="1151"/>
      <c r="AD4115" s="1152"/>
      <c r="AE4115" s="1153"/>
      <c r="AF4115" s="1153"/>
      <c r="AG4115" s="1153"/>
      <c r="AH4115" s="124"/>
      <c r="AI4115" s="124"/>
      <c r="AJ4115" s="124"/>
      <c r="AK4115" s="124"/>
      <c r="AL4115" s="1153"/>
      <c r="AM4115" s="124"/>
      <c r="AN4115" s="124"/>
      <c r="AO4115" s="1153"/>
      <c r="AP4115" s="1153"/>
      <c r="AQ4115" s="1153"/>
      <c r="AR4115" s="1154"/>
      <c r="AS4115" s="1154"/>
      <c r="AT4115" s="1154"/>
      <c r="AU4115" s="1154"/>
      <c r="AV4115" s="1154"/>
      <c r="AW4115" s="1154"/>
      <c r="AX4115" s="1154"/>
      <c r="AY4115" s="1154"/>
      <c r="AZ4115" s="1154"/>
      <c r="BA4115" s="1154"/>
      <c r="BB4115" s="1154"/>
    </row>
    <row r="4116" spans="2:54" ht="15" customHeight="1">
      <c r="B4116" s="1155"/>
      <c r="C4116" s="3016" t="s">
        <v>1134</v>
      </c>
      <c r="D4116" s="3016" t="s">
        <v>833</v>
      </c>
      <c r="E4116" s="1146" t="s">
        <v>1127</v>
      </c>
      <c r="F4116" s="1106"/>
      <c r="G4116" s="441" t="s">
        <v>93</v>
      </c>
      <c r="H4116" s="441" t="s">
        <v>1103</v>
      </c>
      <c r="I4116" s="441" t="s">
        <v>1128</v>
      </c>
      <c r="J4116" s="441" t="s">
        <v>112</v>
      </c>
      <c r="K4116" s="1111" t="s">
        <v>1134</v>
      </c>
      <c r="L4116" s="441" t="s">
        <v>1120</v>
      </c>
      <c r="M4116" s="441" t="str">
        <f t="shared" si="251"/>
        <v>&lt;INSERT CONNECTION POINT NAME&gt;</v>
      </c>
      <c r="N4116" s="1111" t="s">
        <v>1115</v>
      </c>
      <c r="O4116" s="1111" t="s">
        <v>833</v>
      </c>
      <c r="P4116" s="1111"/>
      <c r="Q4116" s="2892"/>
      <c r="R4116" s="2096"/>
      <c r="S4116" s="2870"/>
      <c r="T4116" s="2870"/>
      <c r="U4116" s="2870"/>
      <c r="V4116" s="2870"/>
      <c r="W4116" s="2870"/>
      <c r="X4116" s="2870"/>
      <c r="Y4116" s="2870"/>
      <c r="Z4116" s="2870"/>
      <c r="AA4116" s="2871"/>
      <c r="AB4116" s="1125"/>
      <c r="AC4116" s="1151"/>
      <c r="AD4116" s="1152"/>
      <c r="AE4116" s="1153"/>
      <c r="AF4116" s="1153"/>
      <c r="AG4116" s="1153"/>
      <c r="AH4116" s="124"/>
      <c r="AI4116" s="124"/>
      <c r="AJ4116" s="124"/>
      <c r="AK4116" s="124"/>
      <c r="AL4116" s="1153"/>
      <c r="AM4116" s="124"/>
      <c r="AN4116" s="124"/>
      <c r="AO4116" s="1153"/>
      <c r="AP4116" s="1153"/>
      <c r="AQ4116" s="1153"/>
      <c r="AR4116" s="1154"/>
      <c r="AS4116" s="1154"/>
      <c r="AT4116" s="1154"/>
      <c r="AU4116" s="1154"/>
      <c r="AV4116" s="1154"/>
      <c r="AW4116" s="1154"/>
      <c r="AX4116" s="1154"/>
      <c r="AY4116" s="1154"/>
      <c r="AZ4116" s="1154"/>
      <c r="BA4116" s="1154"/>
      <c r="BB4116" s="1154"/>
    </row>
    <row r="4117" spans="2:54" ht="15" customHeight="1">
      <c r="B4117" s="1155"/>
      <c r="C4117" s="3017"/>
      <c r="D4117" s="3017"/>
      <c r="E4117" s="1146" t="s">
        <v>1130</v>
      </c>
      <c r="F4117" s="1106"/>
      <c r="G4117" s="441" t="s">
        <v>93</v>
      </c>
      <c r="H4117" s="441" t="s">
        <v>1103</v>
      </c>
      <c r="I4117" s="441" t="s">
        <v>1131</v>
      </c>
      <c r="J4117" s="441" t="s">
        <v>112</v>
      </c>
      <c r="K4117" s="1111" t="s">
        <v>1134</v>
      </c>
      <c r="L4117" s="441" t="s">
        <v>1120</v>
      </c>
      <c r="M4117" s="441" t="str">
        <f t="shared" si="251"/>
        <v>&lt;INSERT CONNECTION POINT NAME&gt;</v>
      </c>
      <c r="N4117" s="1111" t="s">
        <v>1115</v>
      </c>
      <c r="O4117" s="1111" t="s">
        <v>833</v>
      </c>
      <c r="P4117" s="1111"/>
      <c r="Q4117" s="2892"/>
      <c r="R4117" s="2096"/>
      <c r="S4117" s="2870"/>
      <c r="T4117" s="2870"/>
      <c r="U4117" s="2870"/>
      <c r="V4117" s="2870"/>
      <c r="W4117" s="2870"/>
      <c r="X4117" s="2870"/>
      <c r="Y4117" s="2870"/>
      <c r="Z4117" s="2870"/>
      <c r="AA4117" s="2871"/>
      <c r="AB4117" s="1125"/>
      <c r="AC4117" s="1151"/>
      <c r="AD4117" s="1152"/>
      <c r="AE4117" s="1153"/>
      <c r="AF4117" s="1153"/>
      <c r="AG4117" s="1153"/>
      <c r="AH4117" s="124"/>
      <c r="AI4117" s="124"/>
      <c r="AJ4117" s="124"/>
      <c r="AK4117" s="124"/>
      <c r="AL4117" s="1153"/>
      <c r="AM4117" s="124"/>
      <c r="AN4117" s="124"/>
      <c r="AO4117" s="1153"/>
      <c r="AP4117" s="1153"/>
      <c r="AQ4117" s="1153"/>
      <c r="AR4117" s="1154"/>
      <c r="AS4117" s="1154"/>
      <c r="AT4117" s="1154"/>
      <c r="AU4117" s="1154"/>
      <c r="AV4117" s="1154"/>
      <c r="AW4117" s="1154"/>
      <c r="AX4117" s="1154"/>
      <c r="AY4117" s="1154"/>
      <c r="AZ4117" s="1154"/>
      <c r="BA4117" s="1154"/>
      <c r="BB4117" s="1154"/>
    </row>
    <row r="4118" spans="2:54" ht="15" customHeight="1">
      <c r="B4118" s="1155"/>
      <c r="C4118" s="3016" t="s">
        <v>1135</v>
      </c>
      <c r="D4118" s="3016" t="s">
        <v>833</v>
      </c>
      <c r="E4118" s="1146" t="s">
        <v>1127</v>
      </c>
      <c r="F4118" s="1106"/>
      <c r="G4118" s="441" t="s">
        <v>93</v>
      </c>
      <c r="H4118" s="441" t="s">
        <v>1103</v>
      </c>
      <c r="I4118" s="441" t="s">
        <v>1128</v>
      </c>
      <c r="J4118" s="441" t="s">
        <v>112</v>
      </c>
      <c r="K4118" s="1111" t="s">
        <v>1135</v>
      </c>
      <c r="L4118" s="441" t="s">
        <v>1120</v>
      </c>
      <c r="M4118" s="441" t="str">
        <f t="shared" si="251"/>
        <v>&lt;INSERT CONNECTION POINT NAME&gt;</v>
      </c>
      <c r="N4118" s="1111" t="s">
        <v>1106</v>
      </c>
      <c r="O4118" s="1111" t="s">
        <v>833</v>
      </c>
      <c r="P4118" s="1111"/>
      <c r="Q4118" s="2892"/>
      <c r="R4118" s="2096"/>
      <c r="S4118" s="2870"/>
      <c r="T4118" s="2870"/>
      <c r="U4118" s="2870"/>
      <c r="V4118" s="2870"/>
      <c r="W4118" s="2870"/>
      <c r="X4118" s="2870"/>
      <c r="Y4118" s="2870"/>
      <c r="Z4118" s="2870"/>
      <c r="AA4118" s="2871"/>
      <c r="AB4118" s="1125"/>
      <c r="AC4118" s="1151"/>
      <c r="AD4118" s="1152"/>
      <c r="AE4118" s="1153"/>
      <c r="AF4118" s="1153"/>
      <c r="AG4118" s="1153"/>
      <c r="AH4118" s="124"/>
      <c r="AI4118" s="124"/>
      <c r="AJ4118" s="124"/>
      <c r="AK4118" s="124"/>
      <c r="AL4118" s="1153"/>
      <c r="AM4118" s="124"/>
      <c r="AN4118" s="124"/>
      <c r="AO4118" s="1153"/>
      <c r="AP4118" s="1153"/>
      <c r="AQ4118" s="1153"/>
      <c r="AR4118" s="1154"/>
      <c r="AS4118" s="1154"/>
      <c r="AT4118" s="1154"/>
      <c r="AU4118" s="1154"/>
      <c r="AV4118" s="1154"/>
      <c r="AW4118" s="1154"/>
      <c r="AX4118" s="1154"/>
      <c r="AY4118" s="1154"/>
      <c r="AZ4118" s="1154"/>
      <c r="BA4118" s="1154"/>
      <c r="BB4118" s="1154"/>
    </row>
    <row r="4119" spans="2:54" ht="15" customHeight="1">
      <c r="B4119" s="1155"/>
      <c r="C4119" s="3017"/>
      <c r="D4119" s="3017"/>
      <c r="E4119" s="1146" t="s">
        <v>1130</v>
      </c>
      <c r="F4119" s="1106"/>
      <c r="G4119" s="441" t="s">
        <v>93</v>
      </c>
      <c r="H4119" s="441" t="s">
        <v>1103</v>
      </c>
      <c r="I4119" s="441" t="s">
        <v>1131</v>
      </c>
      <c r="J4119" s="441" t="s">
        <v>112</v>
      </c>
      <c r="K4119" s="1111" t="s">
        <v>1135</v>
      </c>
      <c r="L4119" s="441" t="s">
        <v>1120</v>
      </c>
      <c r="M4119" s="441" t="str">
        <f t="shared" si="251"/>
        <v>&lt;INSERT CONNECTION POINT NAME&gt;</v>
      </c>
      <c r="N4119" s="1111" t="s">
        <v>1106</v>
      </c>
      <c r="O4119" s="1111" t="s">
        <v>833</v>
      </c>
      <c r="P4119" s="1111"/>
      <c r="Q4119" s="2892"/>
      <c r="R4119" s="2096"/>
      <c r="S4119" s="2870"/>
      <c r="T4119" s="2870"/>
      <c r="U4119" s="2870"/>
      <c r="V4119" s="2870"/>
      <c r="W4119" s="2870"/>
      <c r="X4119" s="2870"/>
      <c r="Y4119" s="2870"/>
      <c r="Z4119" s="2870"/>
      <c r="AA4119" s="2871"/>
      <c r="AB4119" s="1125"/>
      <c r="AC4119" s="1151"/>
      <c r="AD4119" s="1152"/>
      <c r="AE4119" s="1153"/>
      <c r="AF4119" s="1153"/>
      <c r="AG4119" s="1153"/>
      <c r="AH4119" s="124"/>
      <c r="AI4119" s="124"/>
      <c r="AJ4119" s="124"/>
      <c r="AK4119" s="124"/>
      <c r="AL4119" s="1153"/>
      <c r="AM4119" s="124"/>
      <c r="AN4119" s="124"/>
      <c r="AO4119" s="1153"/>
      <c r="AP4119" s="1153"/>
      <c r="AQ4119" s="1153"/>
      <c r="AR4119" s="1154"/>
      <c r="AS4119" s="1154"/>
      <c r="AT4119" s="1154"/>
      <c r="AU4119" s="1154"/>
      <c r="AV4119" s="1154"/>
      <c r="AW4119" s="1154"/>
      <c r="AX4119" s="1154"/>
      <c r="AY4119" s="1154"/>
      <c r="AZ4119" s="1154"/>
      <c r="BA4119" s="1154"/>
      <c r="BB4119" s="1154"/>
    </row>
    <row r="4120" spans="2:54" ht="15" customHeight="1">
      <c r="B4120" s="1155"/>
      <c r="C4120" s="3016" t="s">
        <v>1135</v>
      </c>
      <c r="D4120" s="3016" t="s">
        <v>842</v>
      </c>
      <c r="E4120" s="1146" t="s">
        <v>1127</v>
      </c>
      <c r="F4120" s="1106"/>
      <c r="G4120" s="441" t="s">
        <v>93</v>
      </c>
      <c r="H4120" s="441" t="s">
        <v>1103</v>
      </c>
      <c r="I4120" s="441" t="s">
        <v>1128</v>
      </c>
      <c r="J4120" s="441" t="s">
        <v>112</v>
      </c>
      <c r="K4120" s="1111" t="s">
        <v>1135</v>
      </c>
      <c r="L4120" s="441" t="s">
        <v>1120</v>
      </c>
      <c r="M4120" s="441" t="str">
        <f t="shared" si="251"/>
        <v>&lt;INSERT CONNECTION POINT NAME&gt;</v>
      </c>
      <c r="N4120" s="1111" t="s">
        <v>1106</v>
      </c>
      <c r="O4120" s="1111" t="s">
        <v>842</v>
      </c>
      <c r="P4120" s="1111"/>
      <c r="Q4120" s="2892"/>
      <c r="R4120" s="2096"/>
      <c r="S4120" s="2870"/>
      <c r="T4120" s="2870"/>
      <c r="U4120" s="2870"/>
      <c r="V4120" s="2870"/>
      <c r="W4120" s="2870"/>
      <c r="X4120" s="2870"/>
      <c r="Y4120" s="2870"/>
      <c r="Z4120" s="2870"/>
      <c r="AA4120" s="2871"/>
      <c r="AB4120" s="1125"/>
      <c r="AC4120" s="1151"/>
      <c r="AD4120" s="1152"/>
      <c r="AE4120" s="1153"/>
      <c r="AF4120" s="1153"/>
      <c r="AG4120" s="1153"/>
      <c r="AH4120" s="124"/>
      <c r="AI4120" s="124"/>
      <c r="AJ4120" s="124"/>
      <c r="AK4120" s="124"/>
      <c r="AL4120" s="1153"/>
      <c r="AM4120" s="124"/>
      <c r="AN4120" s="124"/>
      <c r="AO4120" s="1153"/>
      <c r="AP4120" s="1153"/>
      <c r="AQ4120" s="1153"/>
      <c r="AR4120" s="1154"/>
      <c r="AS4120" s="1154"/>
      <c r="AT4120" s="1154"/>
      <c r="AU4120" s="1154"/>
      <c r="AV4120" s="1154"/>
      <c r="AW4120" s="1154"/>
      <c r="AX4120" s="1154"/>
      <c r="AY4120" s="1154"/>
      <c r="AZ4120" s="1154"/>
      <c r="BA4120" s="1154"/>
      <c r="BB4120" s="1154"/>
    </row>
    <row r="4121" spans="2:54" ht="15" customHeight="1">
      <c r="B4121" s="1155"/>
      <c r="C4121" s="3017"/>
      <c r="D4121" s="3017"/>
      <c r="E4121" s="1146" t="s">
        <v>1130</v>
      </c>
      <c r="F4121" s="1106"/>
      <c r="G4121" s="441" t="s">
        <v>93</v>
      </c>
      <c r="H4121" s="441" t="s">
        <v>1103</v>
      </c>
      <c r="I4121" s="441" t="s">
        <v>1131</v>
      </c>
      <c r="J4121" s="441" t="s">
        <v>112</v>
      </c>
      <c r="K4121" s="1111" t="s">
        <v>1135</v>
      </c>
      <c r="L4121" s="441" t="s">
        <v>1120</v>
      </c>
      <c r="M4121" s="441" t="str">
        <f t="shared" si="251"/>
        <v>&lt;INSERT CONNECTION POINT NAME&gt;</v>
      </c>
      <c r="N4121" s="1111" t="s">
        <v>1106</v>
      </c>
      <c r="O4121" s="1111" t="s">
        <v>842</v>
      </c>
      <c r="P4121" s="1111"/>
      <c r="Q4121" s="2892"/>
      <c r="R4121" s="2096"/>
      <c r="S4121" s="2870"/>
      <c r="T4121" s="2870"/>
      <c r="U4121" s="2870"/>
      <c r="V4121" s="2870"/>
      <c r="W4121" s="2870"/>
      <c r="X4121" s="2870"/>
      <c r="Y4121" s="2870"/>
      <c r="Z4121" s="2870"/>
      <c r="AA4121" s="2871"/>
      <c r="AB4121" s="1125"/>
      <c r="AC4121" s="1151"/>
      <c r="AD4121" s="1152"/>
      <c r="AE4121" s="1153"/>
      <c r="AF4121" s="1153"/>
      <c r="AG4121" s="1153"/>
      <c r="AH4121" s="124"/>
      <c r="AI4121" s="124"/>
      <c r="AJ4121" s="124"/>
      <c r="AK4121" s="124"/>
      <c r="AL4121" s="1153"/>
      <c r="AM4121" s="124"/>
      <c r="AN4121" s="124"/>
      <c r="AO4121" s="1153"/>
      <c r="AP4121" s="1153"/>
      <c r="AQ4121" s="1153"/>
      <c r="AR4121" s="1154"/>
      <c r="AS4121" s="1154"/>
      <c r="AT4121" s="1154"/>
      <c r="AU4121" s="1154"/>
      <c r="AV4121" s="1154"/>
      <c r="AW4121" s="1154"/>
      <c r="AX4121" s="1154"/>
      <c r="AY4121" s="1154"/>
      <c r="AZ4121" s="1154"/>
      <c r="BA4121" s="1154"/>
      <c r="BB4121" s="1154"/>
    </row>
    <row r="4122" spans="2:54" ht="15" customHeight="1">
      <c r="B4122" s="1155"/>
      <c r="C4122" s="3016" t="s">
        <v>1136</v>
      </c>
      <c r="D4122" s="3016" t="s">
        <v>833</v>
      </c>
      <c r="E4122" s="1146" t="s">
        <v>1127</v>
      </c>
      <c r="F4122" s="1106"/>
      <c r="G4122" s="441" t="s">
        <v>93</v>
      </c>
      <c r="H4122" s="441" t="s">
        <v>1103</v>
      </c>
      <c r="I4122" s="441" t="s">
        <v>1128</v>
      </c>
      <c r="J4122" s="441" t="s">
        <v>112</v>
      </c>
      <c r="K4122" s="1111" t="s">
        <v>1136</v>
      </c>
      <c r="L4122" s="441" t="s">
        <v>1120</v>
      </c>
      <c r="M4122" s="441" t="str">
        <f t="shared" si="251"/>
        <v>&lt;INSERT CONNECTION POINT NAME&gt;</v>
      </c>
      <c r="N4122" s="1111" t="s">
        <v>1106</v>
      </c>
      <c r="O4122" s="1111" t="s">
        <v>833</v>
      </c>
      <c r="P4122" s="1111"/>
      <c r="Q4122" s="2892"/>
      <c r="R4122" s="2096"/>
      <c r="S4122" s="2870"/>
      <c r="T4122" s="2870"/>
      <c r="U4122" s="2870"/>
      <c r="V4122" s="2870"/>
      <c r="W4122" s="2870"/>
      <c r="X4122" s="2870"/>
      <c r="Y4122" s="2870"/>
      <c r="Z4122" s="2870"/>
      <c r="AA4122" s="2871"/>
      <c r="AB4122" s="1125"/>
      <c r="AC4122" s="1151"/>
      <c r="AD4122" s="1152"/>
      <c r="AE4122" s="1153"/>
      <c r="AF4122" s="1153"/>
      <c r="AG4122" s="1153"/>
      <c r="AH4122" s="124"/>
      <c r="AI4122" s="124"/>
      <c r="AJ4122" s="124"/>
      <c r="AK4122" s="124"/>
      <c r="AL4122" s="1153"/>
      <c r="AM4122" s="124"/>
      <c r="AN4122" s="124"/>
      <c r="AO4122" s="1153"/>
      <c r="AP4122" s="1153"/>
      <c r="AQ4122" s="1153"/>
      <c r="AR4122" s="1154"/>
      <c r="AS4122" s="1154"/>
      <c r="AT4122" s="1154"/>
      <c r="AU4122" s="1154"/>
      <c r="AV4122" s="1154"/>
      <c r="AW4122" s="1154"/>
      <c r="AX4122" s="1154"/>
      <c r="AY4122" s="1154"/>
      <c r="AZ4122" s="1154"/>
      <c r="BA4122" s="1154"/>
      <c r="BB4122" s="1154"/>
    </row>
    <row r="4123" spans="2:54" ht="15" customHeight="1">
      <c r="B4123" s="1155"/>
      <c r="C4123" s="3017"/>
      <c r="D4123" s="3017"/>
      <c r="E4123" s="1146" t="s">
        <v>1130</v>
      </c>
      <c r="F4123" s="1106"/>
      <c r="G4123" s="441" t="s">
        <v>93</v>
      </c>
      <c r="H4123" s="441" t="s">
        <v>1103</v>
      </c>
      <c r="I4123" s="441" t="s">
        <v>1131</v>
      </c>
      <c r="J4123" s="441" t="s">
        <v>112</v>
      </c>
      <c r="K4123" s="1111" t="s">
        <v>1136</v>
      </c>
      <c r="L4123" s="441" t="s">
        <v>1120</v>
      </c>
      <c r="M4123" s="441" t="str">
        <f t="shared" si="251"/>
        <v>&lt;INSERT CONNECTION POINT NAME&gt;</v>
      </c>
      <c r="N4123" s="1111" t="s">
        <v>1106</v>
      </c>
      <c r="O4123" s="1111" t="s">
        <v>833</v>
      </c>
      <c r="P4123" s="1111"/>
      <c r="Q4123" s="2100"/>
      <c r="R4123" s="2101"/>
      <c r="S4123" s="2102"/>
      <c r="T4123" s="2102"/>
      <c r="U4123" s="2102"/>
      <c r="V4123" s="2102"/>
      <c r="W4123" s="2102"/>
      <c r="X4123" s="2102"/>
      <c r="Y4123" s="2102"/>
      <c r="Z4123" s="2102"/>
      <c r="AA4123" s="2103"/>
      <c r="AB4123" s="1125"/>
      <c r="AC4123" s="1151"/>
      <c r="AD4123" s="1152"/>
      <c r="AE4123" s="1153"/>
      <c r="AF4123" s="1153"/>
      <c r="AG4123" s="1153"/>
      <c r="AH4123" s="124"/>
      <c r="AI4123" s="124"/>
      <c r="AJ4123" s="124"/>
      <c r="AK4123" s="124"/>
      <c r="AL4123" s="1153"/>
      <c r="AM4123" s="124"/>
      <c r="AN4123" s="124"/>
      <c r="AO4123" s="1153"/>
      <c r="AP4123" s="1153"/>
      <c r="AQ4123" s="1153"/>
      <c r="AR4123" s="1154"/>
      <c r="AS4123" s="1154"/>
      <c r="AT4123" s="1154"/>
      <c r="AU4123" s="1154"/>
      <c r="AV4123" s="1154"/>
      <c r="AW4123" s="1154"/>
      <c r="AX4123" s="1154"/>
      <c r="AY4123" s="1154"/>
      <c r="AZ4123" s="1154"/>
      <c r="BA4123" s="1154"/>
      <c r="BB4123" s="1154"/>
    </row>
    <row r="4124" spans="2:54" ht="15" customHeight="1">
      <c r="B4124" s="1155"/>
      <c r="C4124" s="3016" t="s">
        <v>1136</v>
      </c>
      <c r="D4124" s="3016" t="s">
        <v>842</v>
      </c>
      <c r="E4124" s="1146" t="s">
        <v>1127</v>
      </c>
      <c r="F4124" s="1106"/>
      <c r="G4124" s="441" t="s">
        <v>93</v>
      </c>
      <c r="H4124" s="441" t="s">
        <v>1103</v>
      </c>
      <c r="I4124" s="441" t="s">
        <v>1128</v>
      </c>
      <c r="J4124" s="441" t="s">
        <v>112</v>
      </c>
      <c r="K4124" s="1111" t="s">
        <v>1136</v>
      </c>
      <c r="L4124" s="441" t="s">
        <v>1120</v>
      </c>
      <c r="M4124" s="441" t="str">
        <f t="shared" si="251"/>
        <v>&lt;INSERT CONNECTION POINT NAME&gt;</v>
      </c>
      <c r="N4124" s="1111" t="s">
        <v>1106</v>
      </c>
      <c r="O4124" s="1111" t="s">
        <v>842</v>
      </c>
      <c r="P4124" s="1111"/>
      <c r="Q4124" s="2100"/>
      <c r="R4124" s="2101"/>
      <c r="S4124" s="2102"/>
      <c r="T4124" s="2102"/>
      <c r="U4124" s="2102"/>
      <c r="V4124" s="2102"/>
      <c r="W4124" s="2102"/>
      <c r="X4124" s="2102"/>
      <c r="Y4124" s="2102"/>
      <c r="Z4124" s="2102"/>
      <c r="AA4124" s="2103"/>
      <c r="AB4124" s="1125"/>
      <c r="AC4124" s="1151"/>
      <c r="AD4124" s="1152"/>
      <c r="AE4124" s="1153"/>
      <c r="AF4124" s="1153"/>
      <c r="AG4124" s="1153"/>
      <c r="AH4124" s="124"/>
      <c r="AI4124" s="124"/>
      <c r="AJ4124" s="124"/>
      <c r="AK4124" s="124"/>
      <c r="AL4124" s="1153"/>
      <c r="AM4124" s="124"/>
      <c r="AN4124" s="124"/>
      <c r="AO4124" s="1153"/>
      <c r="AP4124" s="1153"/>
      <c r="AQ4124" s="1153"/>
      <c r="AR4124" s="1154"/>
      <c r="AS4124" s="1154"/>
      <c r="AT4124" s="1154"/>
      <c r="AU4124" s="1154"/>
      <c r="AV4124" s="1154"/>
      <c r="AW4124" s="1154"/>
      <c r="AX4124" s="1154"/>
      <c r="AY4124" s="1154"/>
      <c r="AZ4124" s="1154"/>
      <c r="BA4124" s="1154"/>
      <c r="BB4124" s="1154"/>
    </row>
    <row r="4125" spans="2:54" ht="15" customHeight="1" thickBot="1">
      <c r="B4125" s="2872"/>
      <c r="C4125" s="3018"/>
      <c r="D4125" s="3018"/>
      <c r="E4125" s="2873" t="s">
        <v>1130</v>
      </c>
      <c r="F4125" s="1106"/>
      <c r="G4125" s="441" t="s">
        <v>93</v>
      </c>
      <c r="H4125" s="441" t="s">
        <v>1103</v>
      </c>
      <c r="I4125" s="441" t="s">
        <v>1131</v>
      </c>
      <c r="J4125" s="441" t="s">
        <v>112</v>
      </c>
      <c r="K4125" s="1111" t="s">
        <v>1136</v>
      </c>
      <c r="L4125" s="441" t="s">
        <v>1120</v>
      </c>
      <c r="M4125" s="441" t="str">
        <f t="shared" si="251"/>
        <v>&lt;INSERT CONNECTION POINT NAME&gt;</v>
      </c>
      <c r="N4125" s="1111" t="s">
        <v>1106</v>
      </c>
      <c r="O4125" s="1111" t="s">
        <v>842</v>
      </c>
      <c r="P4125" s="1111"/>
      <c r="Q4125" s="2893"/>
      <c r="R4125" s="2894"/>
      <c r="S4125" s="2877"/>
      <c r="T4125" s="2877"/>
      <c r="U4125" s="2877"/>
      <c r="V4125" s="2877"/>
      <c r="W4125" s="2877"/>
      <c r="X4125" s="2877"/>
      <c r="Y4125" s="2877"/>
      <c r="Z4125" s="2877"/>
      <c r="AA4125" s="2878"/>
      <c r="AB4125" s="1162"/>
      <c r="AC4125" s="1151"/>
      <c r="AD4125" s="1152"/>
      <c r="AE4125" s="1153"/>
      <c r="AF4125" s="1153"/>
      <c r="AG4125" s="1153"/>
      <c r="AH4125" s="124"/>
      <c r="AI4125" s="124"/>
      <c r="AJ4125" s="124"/>
      <c r="AK4125" s="124"/>
      <c r="AL4125" s="1153"/>
      <c r="AM4125" s="124"/>
      <c r="AN4125" s="124"/>
      <c r="AO4125" s="1153"/>
      <c r="AP4125" s="1153"/>
      <c r="AQ4125" s="1153"/>
      <c r="AR4125" s="1154"/>
      <c r="AS4125" s="1154"/>
      <c r="AT4125" s="1154"/>
      <c r="AU4125" s="1154"/>
      <c r="AV4125" s="1154"/>
      <c r="AW4125" s="1154"/>
      <c r="AX4125" s="1154"/>
      <c r="AY4125" s="1154"/>
      <c r="AZ4125" s="1154"/>
      <c r="BA4125" s="1154"/>
      <c r="BB4125" s="1154"/>
    </row>
    <row r="4126" spans="2:54" ht="15" customHeight="1">
      <c r="B4126" s="1145" t="s">
        <v>1125</v>
      </c>
      <c r="C4126" s="3019" t="s">
        <v>1126</v>
      </c>
      <c r="D4126" s="3019" t="s">
        <v>842</v>
      </c>
      <c r="E4126" s="1146" t="s">
        <v>1127</v>
      </c>
      <c r="F4126" s="1106"/>
      <c r="G4126" s="441" t="s">
        <v>93</v>
      </c>
      <c r="H4126" s="441" t="s">
        <v>1103</v>
      </c>
      <c r="I4126" s="441" t="s">
        <v>1128</v>
      </c>
      <c r="J4126" s="441" t="s">
        <v>112</v>
      </c>
      <c r="K4126" s="441" t="s">
        <v>1126</v>
      </c>
      <c r="L4126" s="441" t="s">
        <v>1120</v>
      </c>
      <c r="M4126" s="441" t="str">
        <f t="shared" ref="M4126" si="252">B4126</f>
        <v>&lt;INSERT CONNECTION POINT NAME&gt;</v>
      </c>
      <c r="N4126" s="441" t="s">
        <v>1129</v>
      </c>
      <c r="O4126" s="441" t="s">
        <v>842</v>
      </c>
      <c r="P4126" s="1111"/>
      <c r="Q4126" s="1147"/>
      <c r="R4126" s="1148"/>
      <c r="S4126" s="1149"/>
      <c r="T4126" s="1149"/>
      <c r="U4126" s="1149"/>
      <c r="V4126" s="1149"/>
      <c r="W4126" s="1149"/>
      <c r="X4126" s="1149"/>
      <c r="Y4126" s="1149"/>
      <c r="Z4126" s="1149"/>
      <c r="AA4126" s="1150"/>
      <c r="AC4126" s="124"/>
      <c r="AD4126" s="124"/>
      <c r="AE4126" s="124"/>
      <c r="AF4126" s="124"/>
      <c r="AG4126" s="124"/>
      <c r="AH4126" s="124"/>
      <c r="AI4126" s="124"/>
      <c r="AJ4126" s="124"/>
      <c r="AK4126" s="124"/>
      <c r="AL4126" s="124"/>
      <c r="AM4126" s="124"/>
      <c r="AN4126" s="124"/>
      <c r="AO4126" s="124"/>
      <c r="AP4126" s="124"/>
      <c r="AQ4126" s="124"/>
      <c r="AR4126" s="124"/>
      <c r="AS4126" s="124"/>
      <c r="AT4126" s="124"/>
      <c r="AU4126" s="124"/>
      <c r="AV4126" s="124"/>
      <c r="AW4126" s="124"/>
      <c r="AX4126" s="124"/>
      <c r="AY4126" s="124"/>
      <c r="AZ4126" s="124"/>
      <c r="BA4126" s="124"/>
      <c r="BB4126" s="124"/>
    </row>
    <row r="4127" spans="2:54" ht="15" customHeight="1">
      <c r="B4127" s="1155"/>
      <c r="C4127" s="3017"/>
      <c r="D4127" s="3017"/>
      <c r="E4127" s="1146" t="s">
        <v>1130</v>
      </c>
      <c r="F4127" s="1106"/>
      <c r="G4127" s="441" t="s">
        <v>93</v>
      </c>
      <c r="H4127" s="441" t="s">
        <v>1103</v>
      </c>
      <c r="I4127" s="441" t="s">
        <v>1131</v>
      </c>
      <c r="J4127" s="441" t="s">
        <v>112</v>
      </c>
      <c r="K4127" s="441" t="s">
        <v>1126</v>
      </c>
      <c r="L4127" s="441" t="s">
        <v>1120</v>
      </c>
      <c r="M4127" s="441" t="str">
        <f t="shared" si="251"/>
        <v>&lt;INSERT CONNECTION POINT NAME&gt;</v>
      </c>
      <c r="N4127" s="441" t="s">
        <v>1129</v>
      </c>
      <c r="O4127" s="441" t="s">
        <v>842</v>
      </c>
      <c r="P4127" s="1111"/>
      <c r="Q4127" s="1156"/>
      <c r="R4127" s="1157"/>
      <c r="S4127" s="1158"/>
      <c r="T4127" s="1158"/>
      <c r="U4127" s="1158"/>
      <c r="V4127" s="1158"/>
      <c r="W4127" s="1158"/>
      <c r="X4127" s="1158"/>
      <c r="Y4127" s="1158"/>
      <c r="Z4127" s="1158"/>
      <c r="AA4127" s="1159"/>
      <c r="AC4127" s="124"/>
      <c r="AD4127" s="124"/>
      <c r="AE4127" s="124"/>
      <c r="AF4127" s="124"/>
      <c r="AG4127" s="124"/>
      <c r="AH4127" s="124"/>
      <c r="AI4127" s="124"/>
      <c r="AJ4127" s="124"/>
      <c r="AK4127" s="124"/>
      <c r="AL4127" s="124"/>
      <c r="AM4127" s="124"/>
      <c r="AN4127" s="124"/>
      <c r="AO4127" s="124"/>
      <c r="AP4127" s="124"/>
      <c r="AQ4127" s="124"/>
      <c r="AR4127" s="124"/>
      <c r="AS4127" s="124"/>
      <c r="AT4127" s="124"/>
      <c r="AU4127" s="124"/>
      <c r="AV4127" s="124"/>
      <c r="AW4127" s="124"/>
      <c r="AX4127" s="124"/>
      <c r="AY4127" s="124"/>
      <c r="AZ4127" s="124"/>
      <c r="BA4127" s="124"/>
      <c r="BB4127" s="124"/>
    </row>
    <row r="4128" spans="2:54" ht="15" customHeight="1">
      <c r="B4128" s="1155"/>
      <c r="C4128" s="3016" t="s">
        <v>1132</v>
      </c>
      <c r="D4128" s="3016" t="s">
        <v>833</v>
      </c>
      <c r="E4128" s="1146" t="s">
        <v>1127</v>
      </c>
      <c r="F4128" s="1106"/>
      <c r="G4128" s="441" t="s">
        <v>93</v>
      </c>
      <c r="H4128" s="441" t="s">
        <v>1103</v>
      </c>
      <c r="I4128" s="441" t="s">
        <v>1128</v>
      </c>
      <c r="J4128" s="441" t="s">
        <v>112</v>
      </c>
      <c r="K4128" s="1111" t="s">
        <v>1132</v>
      </c>
      <c r="L4128" s="441" t="s">
        <v>1120</v>
      </c>
      <c r="M4128" s="441" t="str">
        <f t="shared" si="251"/>
        <v>&lt;INSERT CONNECTION POINT NAME&gt;</v>
      </c>
      <c r="N4128" s="1111" t="s">
        <v>1106</v>
      </c>
      <c r="O4128" s="1111" t="s">
        <v>833</v>
      </c>
      <c r="P4128" s="1111"/>
      <c r="Q4128" s="2850"/>
      <c r="R4128" s="2097"/>
      <c r="S4128" s="2851"/>
      <c r="T4128" s="2851"/>
      <c r="U4128" s="2851"/>
      <c r="V4128" s="2851"/>
      <c r="W4128" s="2852"/>
      <c r="X4128" s="2852"/>
      <c r="Y4128" s="2852"/>
      <c r="Z4128" s="2852"/>
      <c r="AA4128" s="2853"/>
      <c r="AC4128" s="124"/>
      <c r="AD4128" s="124"/>
      <c r="AE4128" s="124"/>
      <c r="AF4128" s="124"/>
      <c r="AG4128" s="124"/>
      <c r="AH4128" s="124"/>
      <c r="AI4128" s="124"/>
      <c r="AJ4128" s="124"/>
      <c r="AK4128" s="124"/>
      <c r="AL4128" s="124"/>
      <c r="AM4128" s="124"/>
      <c r="AN4128" s="124"/>
      <c r="AO4128" s="124"/>
      <c r="AP4128" s="124"/>
      <c r="AQ4128" s="124"/>
      <c r="AR4128" s="124"/>
      <c r="AS4128" s="124"/>
      <c r="AT4128" s="124"/>
      <c r="AU4128" s="124"/>
      <c r="AV4128" s="124"/>
      <c r="AW4128" s="124"/>
      <c r="AX4128" s="124"/>
      <c r="AY4128" s="124"/>
      <c r="AZ4128" s="124"/>
      <c r="BA4128" s="124"/>
      <c r="BB4128" s="124"/>
    </row>
    <row r="4129" spans="2:54" ht="15" customHeight="1">
      <c r="B4129" s="1155"/>
      <c r="C4129" s="3017"/>
      <c r="D4129" s="3017"/>
      <c r="E4129" s="1146" t="s">
        <v>1130</v>
      </c>
      <c r="F4129" s="1106"/>
      <c r="G4129" s="441" t="s">
        <v>93</v>
      </c>
      <c r="H4129" s="441" t="s">
        <v>1103</v>
      </c>
      <c r="I4129" s="441" t="s">
        <v>1131</v>
      </c>
      <c r="J4129" s="441" t="s">
        <v>112</v>
      </c>
      <c r="K4129" s="1111" t="s">
        <v>1132</v>
      </c>
      <c r="L4129" s="441" t="s">
        <v>1120</v>
      </c>
      <c r="M4129" s="441" t="str">
        <f t="shared" si="251"/>
        <v>&lt;INSERT CONNECTION POINT NAME&gt;</v>
      </c>
      <c r="N4129" s="1111" t="s">
        <v>1106</v>
      </c>
      <c r="O4129" s="1111" t="s">
        <v>833</v>
      </c>
      <c r="P4129" s="1111"/>
      <c r="Q4129" s="2850"/>
      <c r="R4129" s="2097"/>
      <c r="S4129" s="2851"/>
      <c r="T4129" s="2851"/>
      <c r="U4129" s="2851"/>
      <c r="V4129" s="2851"/>
      <c r="W4129" s="2852"/>
      <c r="X4129" s="2852"/>
      <c r="Y4129" s="2852"/>
      <c r="Z4129" s="2852"/>
      <c r="AA4129" s="2853"/>
      <c r="AC4129" s="124"/>
      <c r="AD4129" s="124"/>
      <c r="AE4129" s="124"/>
      <c r="AF4129" s="124"/>
      <c r="AG4129" s="124"/>
      <c r="AH4129" s="124"/>
      <c r="AI4129" s="124"/>
      <c r="AJ4129" s="124"/>
      <c r="AK4129" s="124"/>
      <c r="AL4129" s="124"/>
      <c r="AM4129" s="124"/>
      <c r="AN4129" s="124"/>
      <c r="AO4129" s="124"/>
      <c r="AP4129" s="124"/>
      <c r="AQ4129" s="124"/>
      <c r="AR4129" s="124"/>
      <c r="AS4129" s="124"/>
      <c r="AT4129" s="124"/>
      <c r="AU4129" s="124"/>
      <c r="AV4129" s="124"/>
      <c r="AW4129" s="124"/>
      <c r="AX4129" s="124"/>
      <c r="AY4129" s="124"/>
      <c r="AZ4129" s="124"/>
      <c r="BA4129" s="124"/>
      <c r="BB4129" s="124"/>
    </row>
    <row r="4130" spans="2:54" ht="15" customHeight="1">
      <c r="B4130" s="1155"/>
      <c r="C4130" s="3016" t="s">
        <v>1132</v>
      </c>
      <c r="D4130" s="3016" t="s">
        <v>842</v>
      </c>
      <c r="E4130" s="1146" t="s">
        <v>1127</v>
      </c>
      <c r="F4130" s="1106"/>
      <c r="G4130" s="441" t="s">
        <v>93</v>
      </c>
      <c r="H4130" s="441" t="s">
        <v>1103</v>
      </c>
      <c r="I4130" s="441" t="s">
        <v>1128</v>
      </c>
      <c r="J4130" s="441" t="s">
        <v>112</v>
      </c>
      <c r="K4130" s="1111" t="s">
        <v>1132</v>
      </c>
      <c r="L4130" s="441" t="s">
        <v>1120</v>
      </c>
      <c r="M4130" s="441" t="str">
        <f t="shared" si="251"/>
        <v>&lt;INSERT CONNECTION POINT NAME&gt;</v>
      </c>
      <c r="N4130" s="1111" t="s">
        <v>1106</v>
      </c>
      <c r="O4130" s="1112" t="s">
        <v>842</v>
      </c>
      <c r="P4130" s="1111"/>
      <c r="Q4130" s="2850"/>
      <c r="R4130" s="2097"/>
      <c r="S4130" s="2851"/>
      <c r="T4130" s="2851"/>
      <c r="U4130" s="2851"/>
      <c r="V4130" s="2851"/>
      <c r="W4130" s="2852"/>
      <c r="X4130" s="2852"/>
      <c r="Y4130" s="2852"/>
      <c r="Z4130" s="2852"/>
      <c r="AA4130" s="2853"/>
      <c r="AC4130" s="124"/>
      <c r="AD4130" s="124"/>
      <c r="AE4130" s="124"/>
      <c r="AF4130" s="124"/>
      <c r="AG4130" s="124"/>
      <c r="AH4130" s="124"/>
      <c r="AI4130" s="124"/>
      <c r="AJ4130" s="124"/>
      <c r="AK4130" s="124"/>
      <c r="AL4130" s="124"/>
      <c r="AM4130" s="124"/>
      <c r="AN4130" s="124"/>
      <c r="AO4130" s="124"/>
      <c r="AP4130" s="124"/>
      <c r="AQ4130" s="124"/>
      <c r="AR4130" s="124"/>
      <c r="AS4130" s="124"/>
      <c r="AT4130" s="124"/>
      <c r="AU4130" s="124"/>
      <c r="AV4130" s="124"/>
      <c r="AW4130" s="124"/>
      <c r="AX4130" s="124"/>
      <c r="AY4130" s="124"/>
      <c r="AZ4130" s="124"/>
      <c r="BA4130" s="124"/>
      <c r="BB4130" s="124"/>
    </row>
    <row r="4131" spans="2:54" ht="15" customHeight="1">
      <c r="B4131" s="1155"/>
      <c r="C4131" s="3017"/>
      <c r="D4131" s="3017"/>
      <c r="E4131" s="1146" t="s">
        <v>1130</v>
      </c>
      <c r="F4131" s="1106"/>
      <c r="G4131" s="441" t="s">
        <v>93</v>
      </c>
      <c r="H4131" s="441" t="s">
        <v>1103</v>
      </c>
      <c r="I4131" s="441" t="s">
        <v>1131</v>
      </c>
      <c r="J4131" s="441" t="s">
        <v>112</v>
      </c>
      <c r="K4131" s="1111" t="s">
        <v>1132</v>
      </c>
      <c r="L4131" s="441" t="s">
        <v>1120</v>
      </c>
      <c r="M4131" s="441" t="str">
        <f t="shared" si="251"/>
        <v>&lt;INSERT CONNECTION POINT NAME&gt;</v>
      </c>
      <c r="N4131" s="1111" t="s">
        <v>1106</v>
      </c>
      <c r="O4131" s="1112" t="s">
        <v>842</v>
      </c>
      <c r="P4131" s="1111"/>
      <c r="Q4131" s="2850"/>
      <c r="R4131" s="2097"/>
      <c r="S4131" s="2851"/>
      <c r="T4131" s="2851"/>
      <c r="U4131" s="2851"/>
      <c r="V4131" s="2851"/>
      <c r="W4131" s="2852"/>
      <c r="X4131" s="2852"/>
      <c r="Y4131" s="2852"/>
      <c r="Z4131" s="2852"/>
      <c r="AA4131" s="2853"/>
      <c r="AC4131" s="124"/>
      <c r="AD4131" s="124"/>
      <c r="AE4131" s="124"/>
      <c r="AF4131" s="124"/>
      <c r="AG4131" s="124"/>
      <c r="AH4131" s="124"/>
      <c r="AI4131" s="124"/>
      <c r="AJ4131" s="124"/>
      <c r="AK4131" s="124"/>
      <c r="AL4131" s="124"/>
      <c r="AM4131" s="124"/>
      <c r="AN4131" s="124"/>
      <c r="AO4131" s="124"/>
      <c r="AP4131" s="124"/>
      <c r="AQ4131" s="124"/>
      <c r="AR4131" s="124"/>
      <c r="AS4131" s="124"/>
      <c r="AT4131" s="124"/>
      <c r="AU4131" s="124"/>
      <c r="AV4131" s="124"/>
      <c r="AW4131" s="124"/>
      <c r="AX4131" s="124"/>
      <c r="AY4131" s="124"/>
      <c r="AZ4131" s="124"/>
      <c r="BA4131" s="124"/>
      <c r="BB4131" s="124"/>
    </row>
    <row r="4132" spans="2:54" ht="15" customHeight="1">
      <c r="B4132" s="1155"/>
      <c r="C4132" s="3016" t="s">
        <v>1133</v>
      </c>
      <c r="D4132" s="3016"/>
      <c r="E4132" s="1146" t="s">
        <v>1127</v>
      </c>
      <c r="F4132" s="1106"/>
      <c r="G4132" s="441" t="s">
        <v>93</v>
      </c>
      <c r="H4132" s="441" t="s">
        <v>1103</v>
      </c>
      <c r="I4132" s="441" t="s">
        <v>1128</v>
      </c>
      <c r="J4132" s="441" t="s">
        <v>112</v>
      </c>
      <c r="K4132" s="1111" t="s">
        <v>1133</v>
      </c>
      <c r="L4132" s="441" t="s">
        <v>1120</v>
      </c>
      <c r="M4132" s="441" t="str">
        <f t="shared" si="251"/>
        <v>&lt;INSERT CONNECTION POINT NAME&gt;</v>
      </c>
      <c r="N4132" s="1111" t="s">
        <v>1108</v>
      </c>
      <c r="O4132" s="1111" t="s">
        <v>1109</v>
      </c>
      <c r="P4132" s="1111"/>
      <c r="Q4132" s="2856"/>
      <c r="R4132" s="2098"/>
      <c r="S4132" s="2858"/>
      <c r="T4132" s="2858"/>
      <c r="U4132" s="2858"/>
      <c r="V4132" s="2858"/>
      <c r="W4132" s="2859"/>
      <c r="X4132" s="2859"/>
      <c r="Y4132" s="2859"/>
      <c r="Z4132" s="2859"/>
      <c r="AA4132" s="2860"/>
      <c r="AC4132" s="124"/>
      <c r="AD4132" s="124"/>
      <c r="AE4132" s="124"/>
      <c r="AF4132" s="124"/>
      <c r="AG4132" s="124"/>
      <c r="AH4132" s="124"/>
      <c r="AI4132" s="124"/>
      <c r="AJ4132" s="124"/>
      <c r="AK4132" s="124"/>
      <c r="AL4132" s="124"/>
      <c r="AM4132" s="124"/>
      <c r="AN4132" s="124"/>
      <c r="AO4132" s="124"/>
      <c r="AP4132" s="124"/>
      <c r="AQ4132" s="124"/>
      <c r="AR4132" s="124"/>
      <c r="AS4132" s="124"/>
      <c r="AT4132" s="124"/>
      <c r="AU4132" s="124"/>
      <c r="AV4132" s="124"/>
      <c r="AW4132" s="124"/>
      <c r="AX4132" s="124"/>
      <c r="AY4132" s="124"/>
      <c r="AZ4132" s="124"/>
      <c r="BA4132" s="124"/>
      <c r="BB4132" s="124"/>
    </row>
    <row r="4133" spans="2:54" ht="15" customHeight="1">
      <c r="B4133" s="1155"/>
      <c r="C4133" s="3017"/>
      <c r="D4133" s="3017"/>
      <c r="E4133" s="1146" t="s">
        <v>1130</v>
      </c>
      <c r="F4133" s="1106"/>
      <c r="G4133" s="441" t="s">
        <v>93</v>
      </c>
      <c r="H4133" s="441" t="s">
        <v>1103</v>
      </c>
      <c r="I4133" s="441" t="s">
        <v>1131</v>
      </c>
      <c r="J4133" s="441" t="s">
        <v>112</v>
      </c>
      <c r="K4133" s="1111" t="s">
        <v>1133</v>
      </c>
      <c r="L4133" s="441" t="s">
        <v>1120</v>
      </c>
      <c r="M4133" s="441" t="str">
        <f t="shared" si="251"/>
        <v>&lt;INSERT CONNECTION POINT NAME&gt;</v>
      </c>
      <c r="N4133" s="1111" t="s">
        <v>1108</v>
      </c>
      <c r="O4133" s="1111" t="s">
        <v>1109</v>
      </c>
      <c r="P4133" s="1111"/>
      <c r="Q4133" s="2856"/>
      <c r="R4133" s="2098"/>
      <c r="S4133" s="2858"/>
      <c r="T4133" s="2858"/>
      <c r="U4133" s="2858"/>
      <c r="V4133" s="2858"/>
      <c r="W4133" s="2859"/>
      <c r="X4133" s="2859"/>
      <c r="Y4133" s="2859"/>
      <c r="Z4133" s="2859"/>
      <c r="AA4133" s="2860"/>
      <c r="AC4133" s="124"/>
      <c r="AD4133" s="124"/>
      <c r="AE4133" s="124"/>
      <c r="AF4133" s="124"/>
      <c r="AG4133" s="124"/>
      <c r="AH4133" s="124"/>
      <c r="AI4133" s="124"/>
      <c r="AJ4133" s="124"/>
      <c r="AK4133" s="124"/>
      <c r="AL4133" s="124"/>
      <c r="AM4133" s="124"/>
      <c r="AN4133" s="124"/>
      <c r="AO4133" s="124"/>
      <c r="AP4133" s="124"/>
      <c r="AQ4133" s="124"/>
      <c r="AR4133" s="124"/>
      <c r="AS4133" s="124"/>
      <c r="AT4133" s="124"/>
      <c r="AU4133" s="124"/>
      <c r="AV4133" s="124"/>
      <c r="AW4133" s="124"/>
      <c r="AX4133" s="124"/>
      <c r="AY4133" s="124"/>
      <c r="AZ4133" s="124"/>
      <c r="BA4133" s="124"/>
      <c r="BB4133" s="124"/>
    </row>
    <row r="4134" spans="2:54" ht="15" customHeight="1">
      <c r="B4134" s="1155"/>
      <c r="C4134" s="3016" t="s">
        <v>1110</v>
      </c>
      <c r="D4134" s="3016"/>
      <c r="E4134" s="1146" t="s">
        <v>1127</v>
      </c>
      <c r="F4134" s="1106"/>
      <c r="G4134" s="441" t="s">
        <v>93</v>
      </c>
      <c r="H4134" s="441" t="s">
        <v>1103</v>
      </c>
      <c r="I4134" s="441" t="s">
        <v>1128</v>
      </c>
      <c r="J4134" s="441" t="s">
        <v>112</v>
      </c>
      <c r="K4134" s="1111" t="s">
        <v>1110</v>
      </c>
      <c r="L4134" s="441" t="s">
        <v>1120</v>
      </c>
      <c r="M4134" s="441" t="str">
        <f t="shared" si="251"/>
        <v>&lt;INSERT CONNECTION POINT NAME&gt;</v>
      </c>
      <c r="N4134" s="1111" t="s">
        <v>1111</v>
      </c>
      <c r="O4134" s="1112">
        <v>0</v>
      </c>
      <c r="P4134" s="1111"/>
      <c r="Q4134" s="2890"/>
      <c r="R4134" s="2093"/>
      <c r="S4134" s="2883"/>
      <c r="T4134" s="2883"/>
      <c r="U4134" s="2883"/>
      <c r="V4134" s="2883"/>
      <c r="W4134" s="2863"/>
      <c r="X4134" s="2863"/>
      <c r="Y4134" s="2863"/>
      <c r="Z4134" s="2863"/>
      <c r="AA4134" s="2864"/>
      <c r="AC4134" s="124"/>
      <c r="AD4134" s="124"/>
      <c r="AE4134" s="124"/>
      <c r="AF4134" s="124"/>
      <c r="AG4134" s="124"/>
      <c r="AH4134" s="124"/>
      <c r="AI4134" s="124"/>
      <c r="AJ4134" s="124"/>
      <c r="AK4134" s="124"/>
      <c r="AL4134" s="124"/>
      <c r="AM4134" s="124"/>
      <c r="AN4134" s="124"/>
      <c r="AO4134" s="124"/>
      <c r="AP4134" s="124"/>
      <c r="AQ4134" s="124"/>
      <c r="AR4134" s="124"/>
      <c r="AS4134" s="124"/>
      <c r="AT4134" s="124"/>
      <c r="AU4134" s="124"/>
      <c r="AV4134" s="124"/>
      <c r="AW4134" s="124"/>
      <c r="AX4134" s="124"/>
      <c r="AY4134" s="124"/>
      <c r="AZ4134" s="124"/>
      <c r="BA4134" s="124"/>
      <c r="BB4134" s="124"/>
    </row>
    <row r="4135" spans="2:54" ht="15" customHeight="1">
      <c r="B4135" s="1155"/>
      <c r="C4135" s="3017"/>
      <c r="D4135" s="3017"/>
      <c r="E4135" s="1146" t="s">
        <v>1130</v>
      </c>
      <c r="F4135" s="1106"/>
      <c r="G4135" s="441" t="s">
        <v>93</v>
      </c>
      <c r="H4135" s="441" t="s">
        <v>1103</v>
      </c>
      <c r="I4135" s="441" t="s">
        <v>1131</v>
      </c>
      <c r="J4135" s="441" t="s">
        <v>112</v>
      </c>
      <c r="K4135" s="1111" t="s">
        <v>1110</v>
      </c>
      <c r="L4135" s="441" t="s">
        <v>1120</v>
      </c>
      <c r="M4135" s="441" t="str">
        <f t="shared" si="251"/>
        <v>&lt;INSERT CONNECTION POINT NAME&gt;</v>
      </c>
      <c r="N4135" s="1111" t="s">
        <v>1111</v>
      </c>
      <c r="O4135" s="1112">
        <v>0</v>
      </c>
      <c r="P4135" s="1111"/>
      <c r="Q4135" s="2890"/>
      <c r="R4135" s="2093"/>
      <c r="S4135" s="2883"/>
      <c r="T4135" s="2883"/>
      <c r="U4135" s="2883"/>
      <c r="V4135" s="2883"/>
      <c r="W4135" s="2863"/>
      <c r="X4135" s="2863"/>
      <c r="Y4135" s="2863"/>
      <c r="Z4135" s="2863"/>
      <c r="AA4135" s="2864"/>
      <c r="AC4135" s="124"/>
      <c r="AD4135" s="124"/>
      <c r="AE4135" s="124"/>
      <c r="AF4135" s="124"/>
      <c r="AG4135" s="124"/>
      <c r="AH4135" s="124"/>
      <c r="AI4135" s="124"/>
      <c r="AJ4135" s="124"/>
      <c r="AK4135" s="124"/>
      <c r="AL4135" s="124"/>
      <c r="AM4135" s="124"/>
      <c r="AN4135" s="124"/>
      <c r="AO4135" s="124"/>
      <c r="AP4135" s="124"/>
      <c r="AQ4135" s="124"/>
      <c r="AR4135" s="124"/>
      <c r="AS4135" s="124"/>
      <c r="AT4135" s="124"/>
      <c r="AU4135" s="124"/>
      <c r="AV4135" s="124"/>
      <c r="AW4135" s="124"/>
      <c r="AX4135" s="124"/>
      <c r="AY4135" s="124"/>
      <c r="AZ4135" s="124"/>
      <c r="BA4135" s="124"/>
      <c r="BB4135" s="124"/>
    </row>
    <row r="4136" spans="2:54" ht="15" customHeight="1">
      <c r="B4136" s="1155"/>
      <c r="C4136" s="3016" t="s">
        <v>1112</v>
      </c>
      <c r="D4136" s="3016"/>
      <c r="E4136" s="1146" t="s">
        <v>1127</v>
      </c>
      <c r="F4136" s="1106"/>
      <c r="G4136" s="441" t="s">
        <v>93</v>
      </c>
      <c r="H4136" s="441" t="s">
        <v>1103</v>
      </c>
      <c r="I4136" s="441" t="s">
        <v>1128</v>
      </c>
      <c r="J4136" s="441" t="s">
        <v>112</v>
      </c>
      <c r="K4136" s="1111" t="s">
        <v>1112</v>
      </c>
      <c r="L4136" s="441" t="s">
        <v>1120</v>
      </c>
      <c r="M4136" s="441" t="str">
        <f t="shared" si="251"/>
        <v>&lt;INSERT CONNECTION POINT NAME&gt;</v>
      </c>
      <c r="N4136" s="1111" t="s">
        <v>1113</v>
      </c>
      <c r="O4136" s="1111" t="s">
        <v>1113</v>
      </c>
      <c r="P4136" s="1111"/>
      <c r="Q4136" s="2891"/>
      <c r="R4136" s="2866"/>
      <c r="S4136" s="2866"/>
      <c r="T4136" s="2866"/>
      <c r="U4136" s="2866"/>
      <c r="V4136" s="2866"/>
      <c r="W4136" s="2866"/>
      <c r="X4136" s="2866"/>
      <c r="Y4136" s="2866"/>
      <c r="Z4136" s="2866"/>
      <c r="AA4136" s="2099"/>
      <c r="AC4136" s="124"/>
      <c r="AD4136" s="124"/>
      <c r="AE4136" s="124"/>
      <c r="AF4136" s="124"/>
      <c r="AG4136" s="124"/>
      <c r="AH4136" s="124"/>
      <c r="AI4136" s="124"/>
      <c r="AJ4136" s="124"/>
      <c r="AK4136" s="124"/>
      <c r="AL4136" s="124"/>
      <c r="AM4136" s="124"/>
      <c r="AN4136" s="124"/>
      <c r="AO4136" s="124"/>
      <c r="AP4136" s="124"/>
      <c r="AQ4136" s="124"/>
      <c r="AR4136" s="124"/>
      <c r="AS4136" s="124"/>
      <c r="AT4136" s="124"/>
      <c r="AU4136" s="124"/>
      <c r="AV4136" s="124"/>
      <c r="AW4136" s="124"/>
      <c r="AX4136" s="124"/>
      <c r="AY4136" s="124"/>
      <c r="AZ4136" s="124"/>
      <c r="BA4136" s="124"/>
      <c r="BB4136" s="124"/>
    </row>
    <row r="4137" spans="2:54" ht="15" customHeight="1">
      <c r="B4137" s="1155"/>
      <c r="C4137" s="3017"/>
      <c r="D4137" s="3017"/>
      <c r="E4137" s="1146" t="s">
        <v>1130</v>
      </c>
      <c r="F4137" s="1106"/>
      <c r="G4137" s="441" t="s">
        <v>93</v>
      </c>
      <c r="H4137" s="441" t="s">
        <v>1103</v>
      </c>
      <c r="I4137" s="441" t="s">
        <v>1131</v>
      </c>
      <c r="J4137" s="441" t="s">
        <v>112</v>
      </c>
      <c r="K4137" s="1111" t="s">
        <v>1112</v>
      </c>
      <c r="L4137" s="441" t="s">
        <v>1120</v>
      </c>
      <c r="M4137" s="441" t="str">
        <f t="shared" si="251"/>
        <v>&lt;INSERT CONNECTION POINT NAME&gt;</v>
      </c>
      <c r="N4137" s="1111" t="s">
        <v>1113</v>
      </c>
      <c r="O4137" s="1111" t="s">
        <v>1113</v>
      </c>
      <c r="P4137" s="1111"/>
      <c r="Q4137" s="2891"/>
      <c r="R4137" s="2866"/>
      <c r="S4137" s="2866"/>
      <c r="T4137" s="2866"/>
      <c r="U4137" s="2866"/>
      <c r="V4137" s="2866"/>
      <c r="W4137" s="2866"/>
      <c r="X4137" s="2866"/>
      <c r="Y4137" s="2866"/>
      <c r="Z4137" s="2866"/>
      <c r="AA4137" s="2099"/>
      <c r="AC4137" s="124"/>
      <c r="AD4137" s="124"/>
      <c r="AE4137" s="124"/>
      <c r="AF4137" s="124"/>
      <c r="AG4137" s="124"/>
      <c r="AH4137" s="124"/>
      <c r="AI4137" s="124"/>
      <c r="AJ4137" s="124"/>
      <c r="AK4137" s="124"/>
      <c r="AL4137" s="124"/>
      <c r="AM4137" s="124"/>
      <c r="AN4137" s="124"/>
      <c r="AO4137" s="124"/>
      <c r="AP4137" s="124"/>
      <c r="AQ4137" s="124"/>
      <c r="AR4137" s="124"/>
      <c r="AS4137" s="124"/>
      <c r="AT4137" s="124"/>
      <c r="AU4137" s="124"/>
      <c r="AV4137" s="124"/>
      <c r="AW4137" s="124"/>
      <c r="AX4137" s="124"/>
      <c r="AY4137" s="124"/>
      <c r="AZ4137" s="124"/>
      <c r="BA4137" s="124"/>
      <c r="BB4137" s="124"/>
    </row>
    <row r="4138" spans="2:54" ht="15" customHeight="1">
      <c r="B4138" s="1155"/>
      <c r="C4138" s="3016" t="s">
        <v>1134</v>
      </c>
      <c r="D4138" s="3016" t="s">
        <v>833</v>
      </c>
      <c r="E4138" s="1146" t="s">
        <v>1127</v>
      </c>
      <c r="F4138" s="1106"/>
      <c r="G4138" s="441" t="s">
        <v>93</v>
      </c>
      <c r="H4138" s="441" t="s">
        <v>1103</v>
      </c>
      <c r="I4138" s="441" t="s">
        <v>1128</v>
      </c>
      <c r="J4138" s="441" t="s">
        <v>112</v>
      </c>
      <c r="K4138" s="1111" t="s">
        <v>1134</v>
      </c>
      <c r="L4138" s="441" t="s">
        <v>1120</v>
      </c>
      <c r="M4138" s="441" t="str">
        <f t="shared" si="251"/>
        <v>&lt;INSERT CONNECTION POINT NAME&gt;</v>
      </c>
      <c r="N4138" s="1111" t="s">
        <v>1115</v>
      </c>
      <c r="O4138" s="1111" t="s">
        <v>833</v>
      </c>
      <c r="P4138" s="1111"/>
      <c r="Q4138" s="2892"/>
      <c r="R4138" s="2096"/>
      <c r="S4138" s="2870"/>
      <c r="T4138" s="2870"/>
      <c r="U4138" s="2870"/>
      <c r="V4138" s="2870"/>
      <c r="W4138" s="2870"/>
      <c r="X4138" s="2870"/>
      <c r="Y4138" s="2870"/>
      <c r="Z4138" s="2870"/>
      <c r="AA4138" s="2871"/>
      <c r="AC4138" s="124"/>
      <c r="AD4138" s="124"/>
      <c r="AE4138" s="124"/>
      <c r="AF4138" s="124"/>
      <c r="AG4138" s="124"/>
      <c r="AH4138" s="124"/>
      <c r="AI4138" s="124"/>
      <c r="AJ4138" s="124"/>
      <c r="AK4138" s="124"/>
      <c r="AL4138" s="124"/>
      <c r="AM4138" s="124"/>
      <c r="AN4138" s="124"/>
      <c r="AO4138" s="124"/>
      <c r="AP4138" s="124"/>
      <c r="AQ4138" s="124"/>
      <c r="AR4138" s="124"/>
      <c r="AS4138" s="124"/>
      <c r="AT4138" s="124"/>
      <c r="AU4138" s="124"/>
      <c r="AV4138" s="124"/>
      <c r="AW4138" s="124"/>
      <c r="AX4138" s="124"/>
      <c r="AY4138" s="124"/>
      <c r="AZ4138" s="124"/>
      <c r="BA4138" s="124"/>
      <c r="BB4138" s="124"/>
    </row>
    <row r="4139" spans="2:54" ht="15" customHeight="1">
      <c r="B4139" s="1155"/>
      <c r="C4139" s="3017"/>
      <c r="D4139" s="3017"/>
      <c r="E4139" s="1146" t="s">
        <v>1130</v>
      </c>
      <c r="F4139" s="1106"/>
      <c r="G4139" s="441" t="s">
        <v>93</v>
      </c>
      <c r="H4139" s="441" t="s">
        <v>1103</v>
      </c>
      <c r="I4139" s="441" t="s">
        <v>1131</v>
      </c>
      <c r="J4139" s="441" t="s">
        <v>112</v>
      </c>
      <c r="K4139" s="1111" t="s">
        <v>1134</v>
      </c>
      <c r="L4139" s="441" t="s">
        <v>1120</v>
      </c>
      <c r="M4139" s="441" t="str">
        <f t="shared" si="251"/>
        <v>&lt;INSERT CONNECTION POINT NAME&gt;</v>
      </c>
      <c r="N4139" s="1111" t="s">
        <v>1115</v>
      </c>
      <c r="O4139" s="1111" t="s">
        <v>833</v>
      </c>
      <c r="P4139" s="1111"/>
      <c r="Q4139" s="2892"/>
      <c r="R4139" s="2096"/>
      <c r="S4139" s="2870"/>
      <c r="T4139" s="2870"/>
      <c r="U4139" s="2870"/>
      <c r="V4139" s="2870"/>
      <c r="W4139" s="2870"/>
      <c r="X4139" s="2870"/>
      <c r="Y4139" s="2870"/>
      <c r="Z4139" s="2870"/>
      <c r="AA4139" s="2871"/>
      <c r="AC4139" s="124"/>
      <c r="AD4139" s="124"/>
      <c r="AE4139" s="124"/>
      <c r="AF4139" s="124"/>
      <c r="AG4139" s="124"/>
      <c r="AH4139" s="124"/>
      <c r="AI4139" s="124"/>
      <c r="AJ4139" s="124"/>
      <c r="AK4139" s="124"/>
      <c r="AL4139" s="124"/>
      <c r="AM4139" s="124"/>
      <c r="AN4139" s="124"/>
      <c r="AO4139" s="124"/>
      <c r="AP4139" s="124"/>
      <c r="AQ4139" s="124"/>
      <c r="AR4139" s="124"/>
      <c r="AS4139" s="124"/>
      <c r="AT4139" s="124"/>
      <c r="AU4139" s="124"/>
      <c r="AV4139" s="124"/>
      <c r="AW4139" s="124"/>
      <c r="AX4139" s="124"/>
      <c r="AY4139" s="124"/>
      <c r="AZ4139" s="124"/>
      <c r="BA4139" s="124"/>
      <c r="BB4139" s="124"/>
    </row>
    <row r="4140" spans="2:54" ht="15" customHeight="1">
      <c r="B4140" s="1155"/>
      <c r="C4140" s="3016" t="s">
        <v>1135</v>
      </c>
      <c r="D4140" s="3016" t="s">
        <v>833</v>
      </c>
      <c r="E4140" s="1146" t="s">
        <v>1127</v>
      </c>
      <c r="F4140" s="1106"/>
      <c r="G4140" s="441" t="s">
        <v>93</v>
      </c>
      <c r="H4140" s="441" t="s">
        <v>1103</v>
      </c>
      <c r="I4140" s="441" t="s">
        <v>1128</v>
      </c>
      <c r="J4140" s="441" t="s">
        <v>112</v>
      </c>
      <c r="K4140" s="1111" t="s">
        <v>1135</v>
      </c>
      <c r="L4140" s="441" t="s">
        <v>1120</v>
      </c>
      <c r="M4140" s="441" t="str">
        <f t="shared" si="251"/>
        <v>&lt;INSERT CONNECTION POINT NAME&gt;</v>
      </c>
      <c r="N4140" s="1111" t="s">
        <v>1106</v>
      </c>
      <c r="O4140" s="1111" t="s">
        <v>833</v>
      </c>
      <c r="P4140" s="1111"/>
      <c r="Q4140" s="2892"/>
      <c r="R4140" s="2096"/>
      <c r="S4140" s="2870"/>
      <c r="T4140" s="2870"/>
      <c r="U4140" s="2870"/>
      <c r="V4140" s="2870"/>
      <c r="W4140" s="2870"/>
      <c r="X4140" s="2870"/>
      <c r="Y4140" s="2870"/>
      <c r="Z4140" s="2870"/>
      <c r="AA4140" s="2871"/>
      <c r="AC4140" s="124"/>
      <c r="AD4140" s="124"/>
      <c r="AE4140" s="124"/>
      <c r="AF4140" s="124"/>
      <c r="AG4140" s="124"/>
      <c r="AH4140" s="124"/>
      <c r="AI4140" s="124"/>
      <c r="AJ4140" s="124"/>
      <c r="AK4140" s="124"/>
      <c r="AL4140" s="124"/>
      <c r="AM4140" s="124"/>
      <c r="AN4140" s="124"/>
      <c r="AO4140" s="124"/>
      <c r="AP4140" s="124"/>
      <c r="AQ4140" s="124"/>
      <c r="AR4140" s="124"/>
      <c r="AS4140" s="124"/>
      <c r="AT4140" s="124"/>
      <c r="AU4140" s="124"/>
      <c r="AV4140" s="124"/>
      <c r="AW4140" s="124"/>
      <c r="AX4140" s="124"/>
      <c r="AY4140" s="124"/>
      <c r="AZ4140" s="124"/>
      <c r="BA4140" s="124"/>
      <c r="BB4140" s="124"/>
    </row>
    <row r="4141" spans="2:54" ht="15" customHeight="1">
      <c r="B4141" s="1155"/>
      <c r="C4141" s="3017"/>
      <c r="D4141" s="3017"/>
      <c r="E4141" s="1146" t="s">
        <v>1130</v>
      </c>
      <c r="F4141" s="1106"/>
      <c r="G4141" s="441" t="s">
        <v>93</v>
      </c>
      <c r="H4141" s="441" t="s">
        <v>1103</v>
      </c>
      <c r="I4141" s="441" t="s">
        <v>1131</v>
      </c>
      <c r="J4141" s="441" t="s">
        <v>112</v>
      </c>
      <c r="K4141" s="1111" t="s">
        <v>1135</v>
      </c>
      <c r="L4141" s="441" t="s">
        <v>1120</v>
      </c>
      <c r="M4141" s="441" t="str">
        <f t="shared" si="251"/>
        <v>&lt;INSERT CONNECTION POINT NAME&gt;</v>
      </c>
      <c r="N4141" s="1111" t="s">
        <v>1106</v>
      </c>
      <c r="O4141" s="1111" t="s">
        <v>833</v>
      </c>
      <c r="P4141" s="1111"/>
      <c r="Q4141" s="2892"/>
      <c r="R4141" s="2096"/>
      <c r="S4141" s="2870"/>
      <c r="T4141" s="2870"/>
      <c r="U4141" s="2870"/>
      <c r="V4141" s="2870"/>
      <c r="W4141" s="2870"/>
      <c r="X4141" s="2870"/>
      <c r="Y4141" s="2870"/>
      <c r="Z4141" s="2870"/>
      <c r="AA4141" s="2871"/>
      <c r="AC4141" s="124"/>
      <c r="AD4141" s="124"/>
      <c r="AE4141" s="124"/>
      <c r="AF4141" s="124"/>
      <c r="AG4141" s="124"/>
      <c r="AH4141" s="124"/>
      <c r="AI4141" s="124"/>
      <c r="AJ4141" s="124"/>
      <c r="AK4141" s="124"/>
      <c r="AL4141" s="124"/>
      <c r="AM4141" s="124"/>
      <c r="AN4141" s="124"/>
      <c r="AO4141" s="124"/>
      <c r="AP4141" s="124"/>
      <c r="AQ4141" s="124"/>
      <c r="AR4141" s="124"/>
      <c r="AS4141" s="124"/>
      <c r="AT4141" s="124"/>
      <c r="AU4141" s="124"/>
      <c r="AV4141" s="124"/>
      <c r="AW4141" s="124"/>
      <c r="AX4141" s="124"/>
      <c r="AY4141" s="124"/>
      <c r="AZ4141" s="124"/>
      <c r="BA4141" s="124"/>
      <c r="BB4141" s="124"/>
    </row>
    <row r="4142" spans="2:54" ht="15" customHeight="1">
      <c r="B4142" s="1155"/>
      <c r="C4142" s="3016" t="s">
        <v>1135</v>
      </c>
      <c r="D4142" s="3016" t="s">
        <v>842</v>
      </c>
      <c r="E4142" s="1146" t="s">
        <v>1127</v>
      </c>
      <c r="F4142" s="1106"/>
      <c r="G4142" s="441" t="s">
        <v>93</v>
      </c>
      <c r="H4142" s="441" t="s">
        <v>1103</v>
      </c>
      <c r="I4142" s="441" t="s">
        <v>1128</v>
      </c>
      <c r="J4142" s="441" t="s">
        <v>112</v>
      </c>
      <c r="K4142" s="1111" t="s">
        <v>1135</v>
      </c>
      <c r="L4142" s="441" t="s">
        <v>1120</v>
      </c>
      <c r="M4142" s="441" t="str">
        <f t="shared" si="251"/>
        <v>&lt;INSERT CONNECTION POINT NAME&gt;</v>
      </c>
      <c r="N4142" s="1111" t="s">
        <v>1106</v>
      </c>
      <c r="O4142" s="1111" t="s">
        <v>842</v>
      </c>
      <c r="P4142" s="1111"/>
      <c r="Q4142" s="2892"/>
      <c r="R4142" s="2096"/>
      <c r="S4142" s="2870"/>
      <c r="T4142" s="2870"/>
      <c r="U4142" s="2870"/>
      <c r="V4142" s="2870"/>
      <c r="W4142" s="2870"/>
      <c r="X4142" s="2870"/>
      <c r="Y4142" s="2870"/>
      <c r="Z4142" s="2870"/>
      <c r="AA4142" s="2871"/>
      <c r="AC4142" s="124"/>
      <c r="AD4142" s="124"/>
      <c r="AE4142" s="124"/>
      <c r="AF4142" s="124"/>
      <c r="AG4142" s="124"/>
      <c r="AH4142" s="124"/>
      <c r="AI4142" s="124"/>
      <c r="AJ4142" s="124"/>
      <c r="AK4142" s="124"/>
      <c r="AL4142" s="124"/>
      <c r="AM4142" s="124"/>
      <c r="AN4142" s="124"/>
      <c r="AO4142" s="124"/>
      <c r="AP4142" s="124"/>
      <c r="AQ4142" s="124"/>
      <c r="AR4142" s="124"/>
      <c r="AS4142" s="124"/>
      <c r="AT4142" s="124"/>
      <c r="AU4142" s="124"/>
      <c r="AV4142" s="124"/>
      <c r="AW4142" s="124"/>
      <c r="AX4142" s="124"/>
      <c r="AY4142" s="124"/>
      <c r="AZ4142" s="124"/>
      <c r="BA4142" s="124"/>
      <c r="BB4142" s="124"/>
    </row>
    <row r="4143" spans="2:54" ht="15" customHeight="1">
      <c r="B4143" s="1155"/>
      <c r="C4143" s="3017"/>
      <c r="D4143" s="3017"/>
      <c r="E4143" s="1146" t="s">
        <v>1130</v>
      </c>
      <c r="F4143" s="1106"/>
      <c r="G4143" s="441" t="s">
        <v>93</v>
      </c>
      <c r="H4143" s="441" t="s">
        <v>1103</v>
      </c>
      <c r="I4143" s="441" t="s">
        <v>1131</v>
      </c>
      <c r="J4143" s="441" t="s">
        <v>112</v>
      </c>
      <c r="K4143" s="1111" t="s">
        <v>1135</v>
      </c>
      <c r="L4143" s="441" t="s">
        <v>1120</v>
      </c>
      <c r="M4143" s="441" t="str">
        <f t="shared" si="251"/>
        <v>&lt;INSERT CONNECTION POINT NAME&gt;</v>
      </c>
      <c r="N4143" s="1111" t="s">
        <v>1106</v>
      </c>
      <c r="O4143" s="1111" t="s">
        <v>842</v>
      </c>
      <c r="P4143" s="1111"/>
      <c r="Q4143" s="2892"/>
      <c r="R4143" s="2096"/>
      <c r="S4143" s="2870"/>
      <c r="T4143" s="2870"/>
      <c r="U4143" s="2870"/>
      <c r="V4143" s="2870"/>
      <c r="W4143" s="2870"/>
      <c r="X4143" s="2870"/>
      <c r="Y4143" s="2870"/>
      <c r="Z4143" s="2870"/>
      <c r="AA4143" s="2871"/>
      <c r="AC4143" s="124"/>
      <c r="AD4143" s="124"/>
      <c r="AE4143" s="124"/>
      <c r="AF4143" s="124"/>
      <c r="AG4143" s="124"/>
      <c r="AH4143" s="124"/>
      <c r="AI4143" s="124"/>
      <c r="AJ4143" s="124"/>
      <c r="AK4143" s="124"/>
      <c r="AL4143" s="124"/>
      <c r="AM4143" s="124"/>
      <c r="AN4143" s="124"/>
      <c r="AO4143" s="124"/>
      <c r="AP4143" s="124"/>
      <c r="AQ4143" s="124"/>
      <c r="AR4143" s="124"/>
      <c r="AS4143" s="124"/>
      <c r="AT4143" s="124"/>
      <c r="AU4143" s="124"/>
      <c r="AV4143" s="124"/>
      <c r="AW4143" s="124"/>
      <c r="AX4143" s="124"/>
      <c r="AY4143" s="124"/>
      <c r="AZ4143" s="124"/>
      <c r="BA4143" s="124"/>
      <c r="BB4143" s="124"/>
    </row>
    <row r="4144" spans="2:54" ht="15" customHeight="1">
      <c r="B4144" s="1155"/>
      <c r="C4144" s="3016" t="s">
        <v>1136</v>
      </c>
      <c r="D4144" s="3016" t="s">
        <v>833</v>
      </c>
      <c r="E4144" s="1146" t="s">
        <v>1127</v>
      </c>
      <c r="F4144" s="1106"/>
      <c r="G4144" s="441" t="s">
        <v>93</v>
      </c>
      <c r="H4144" s="441" t="s">
        <v>1103</v>
      </c>
      <c r="I4144" s="441" t="s">
        <v>1128</v>
      </c>
      <c r="J4144" s="441" t="s">
        <v>112</v>
      </c>
      <c r="K4144" s="1111" t="s">
        <v>1136</v>
      </c>
      <c r="L4144" s="441" t="s">
        <v>1120</v>
      </c>
      <c r="M4144" s="441" t="str">
        <f t="shared" si="251"/>
        <v>&lt;INSERT CONNECTION POINT NAME&gt;</v>
      </c>
      <c r="N4144" s="1111" t="s">
        <v>1106</v>
      </c>
      <c r="O4144" s="1111" t="s">
        <v>833</v>
      </c>
      <c r="P4144" s="1111"/>
      <c r="Q4144" s="2892"/>
      <c r="R4144" s="2096"/>
      <c r="S4144" s="2870"/>
      <c r="T4144" s="2870"/>
      <c r="U4144" s="2870"/>
      <c r="V4144" s="2870"/>
      <c r="W4144" s="2870"/>
      <c r="X4144" s="2870"/>
      <c r="Y4144" s="2870"/>
      <c r="Z4144" s="2870"/>
      <c r="AA4144" s="2871"/>
      <c r="AC4144" s="124"/>
      <c r="AD4144" s="124"/>
      <c r="AE4144" s="124"/>
      <c r="AF4144" s="124"/>
      <c r="AG4144" s="124"/>
      <c r="AH4144" s="124"/>
      <c r="AI4144" s="124"/>
      <c r="AJ4144" s="124"/>
      <c r="AK4144" s="124"/>
      <c r="AL4144" s="124"/>
      <c r="AM4144" s="124"/>
      <c r="AN4144" s="124"/>
      <c r="AO4144" s="124"/>
      <c r="AP4144" s="124"/>
      <c r="AQ4144" s="124"/>
      <c r="AR4144" s="124"/>
      <c r="AS4144" s="124"/>
      <c r="AT4144" s="124"/>
      <c r="AU4144" s="124"/>
      <c r="AV4144" s="124"/>
      <c r="AW4144" s="124"/>
      <c r="AX4144" s="124"/>
      <c r="AY4144" s="124"/>
      <c r="AZ4144" s="124"/>
      <c r="BA4144" s="124"/>
      <c r="BB4144" s="124"/>
    </row>
    <row r="4145" spans="2:54" ht="15" customHeight="1">
      <c r="B4145" s="1155"/>
      <c r="C4145" s="3017"/>
      <c r="D4145" s="3017"/>
      <c r="E4145" s="1146" t="s">
        <v>1130</v>
      </c>
      <c r="F4145" s="1106"/>
      <c r="G4145" s="441" t="s">
        <v>93</v>
      </c>
      <c r="H4145" s="441" t="s">
        <v>1103</v>
      </c>
      <c r="I4145" s="441" t="s">
        <v>1131</v>
      </c>
      <c r="J4145" s="441" t="s">
        <v>112</v>
      </c>
      <c r="K4145" s="1111" t="s">
        <v>1136</v>
      </c>
      <c r="L4145" s="441" t="s">
        <v>1120</v>
      </c>
      <c r="M4145" s="441" t="str">
        <f t="shared" si="251"/>
        <v>&lt;INSERT CONNECTION POINT NAME&gt;</v>
      </c>
      <c r="N4145" s="1111" t="s">
        <v>1106</v>
      </c>
      <c r="O4145" s="1111" t="s">
        <v>833</v>
      </c>
      <c r="P4145" s="1111"/>
      <c r="Q4145" s="2100"/>
      <c r="R4145" s="2101"/>
      <c r="S4145" s="2102"/>
      <c r="T4145" s="2102"/>
      <c r="U4145" s="2102"/>
      <c r="V4145" s="2102"/>
      <c r="W4145" s="2102"/>
      <c r="X4145" s="2102"/>
      <c r="Y4145" s="2102"/>
      <c r="Z4145" s="2102"/>
      <c r="AA4145" s="2103"/>
      <c r="AC4145" s="124"/>
      <c r="AD4145" s="124"/>
      <c r="AE4145" s="124"/>
      <c r="AF4145" s="124"/>
      <c r="AG4145" s="124"/>
      <c r="AH4145" s="124"/>
      <c r="AI4145" s="124"/>
      <c r="AJ4145" s="124"/>
      <c r="AK4145" s="124"/>
      <c r="AL4145" s="124"/>
      <c r="AM4145" s="124"/>
      <c r="AN4145" s="124"/>
      <c r="AO4145" s="124"/>
      <c r="AP4145" s="124"/>
      <c r="AQ4145" s="124"/>
      <c r="AR4145" s="124"/>
      <c r="AS4145" s="124"/>
      <c r="AT4145" s="124"/>
      <c r="AU4145" s="124"/>
      <c r="AV4145" s="124"/>
      <c r="AW4145" s="124"/>
      <c r="AX4145" s="124"/>
      <c r="AY4145" s="124"/>
      <c r="AZ4145" s="124"/>
      <c r="BA4145" s="124"/>
      <c r="BB4145" s="124"/>
    </row>
    <row r="4146" spans="2:54" ht="15" customHeight="1">
      <c r="B4146" s="1155"/>
      <c r="C4146" s="3016" t="s">
        <v>1136</v>
      </c>
      <c r="D4146" s="3016" t="s">
        <v>842</v>
      </c>
      <c r="E4146" s="1146" t="s">
        <v>1127</v>
      </c>
      <c r="F4146" s="1106"/>
      <c r="G4146" s="441" t="s">
        <v>93</v>
      </c>
      <c r="H4146" s="441" t="s">
        <v>1103</v>
      </c>
      <c r="I4146" s="441" t="s">
        <v>1128</v>
      </c>
      <c r="J4146" s="441" t="s">
        <v>112</v>
      </c>
      <c r="K4146" s="1111" t="s">
        <v>1136</v>
      </c>
      <c r="L4146" s="441" t="s">
        <v>1120</v>
      </c>
      <c r="M4146" s="441" t="str">
        <f t="shared" si="251"/>
        <v>&lt;INSERT CONNECTION POINT NAME&gt;</v>
      </c>
      <c r="N4146" s="1111" t="s">
        <v>1106</v>
      </c>
      <c r="O4146" s="1111" t="s">
        <v>842</v>
      </c>
      <c r="P4146" s="1111"/>
      <c r="Q4146" s="2100"/>
      <c r="R4146" s="2101"/>
      <c r="S4146" s="2102"/>
      <c r="T4146" s="2102"/>
      <c r="U4146" s="2102"/>
      <c r="V4146" s="2102"/>
      <c r="W4146" s="2102"/>
      <c r="X4146" s="2102"/>
      <c r="Y4146" s="2102"/>
      <c r="Z4146" s="2102"/>
      <c r="AA4146" s="2103"/>
      <c r="AC4146" s="124"/>
      <c r="AD4146" s="124"/>
      <c r="AE4146" s="124"/>
      <c r="AF4146" s="124"/>
      <c r="AG4146" s="124"/>
      <c r="AH4146" s="124"/>
      <c r="AI4146" s="124"/>
      <c r="AJ4146" s="124"/>
      <c r="AK4146" s="124"/>
      <c r="AL4146" s="124"/>
      <c r="AM4146" s="124"/>
      <c r="AN4146" s="124"/>
      <c r="AO4146" s="124"/>
      <c r="AP4146" s="124"/>
      <c r="AQ4146" s="124"/>
      <c r="AR4146" s="124"/>
      <c r="AS4146" s="124"/>
      <c r="AT4146" s="124"/>
      <c r="AU4146" s="124"/>
      <c r="AV4146" s="124"/>
      <c r="AW4146" s="124"/>
      <c r="AX4146" s="124"/>
      <c r="AY4146" s="124"/>
      <c r="AZ4146" s="124"/>
      <c r="BA4146" s="124"/>
      <c r="BB4146" s="124"/>
    </row>
    <row r="4147" spans="2:54" ht="15" customHeight="1" thickBot="1">
      <c r="B4147" s="2872"/>
      <c r="C4147" s="3018"/>
      <c r="D4147" s="3018"/>
      <c r="E4147" s="2873" t="s">
        <v>1130</v>
      </c>
      <c r="F4147" s="1106"/>
      <c r="G4147" s="441" t="s">
        <v>93</v>
      </c>
      <c r="H4147" s="441" t="s">
        <v>1103</v>
      </c>
      <c r="I4147" s="441" t="s">
        <v>1131</v>
      </c>
      <c r="J4147" s="441" t="s">
        <v>112</v>
      </c>
      <c r="K4147" s="1111" t="s">
        <v>1136</v>
      </c>
      <c r="L4147" s="441" t="s">
        <v>1120</v>
      </c>
      <c r="M4147" s="441" t="str">
        <f t="shared" si="251"/>
        <v>&lt;INSERT CONNECTION POINT NAME&gt;</v>
      </c>
      <c r="N4147" s="1111" t="s">
        <v>1106</v>
      </c>
      <c r="O4147" s="1111" t="s">
        <v>842</v>
      </c>
      <c r="P4147" s="1111"/>
      <c r="Q4147" s="2893"/>
      <c r="R4147" s="2894"/>
      <c r="S4147" s="2877"/>
      <c r="T4147" s="2877"/>
      <c r="U4147" s="2877"/>
      <c r="V4147" s="2877"/>
      <c r="W4147" s="2877"/>
      <c r="X4147" s="2877"/>
      <c r="Y4147" s="2877"/>
      <c r="Z4147" s="2877"/>
      <c r="AA4147" s="2878"/>
      <c r="AC4147" s="124"/>
      <c r="AD4147" s="124"/>
      <c r="AE4147" s="124"/>
      <c r="AF4147" s="124"/>
      <c r="AG4147" s="124"/>
      <c r="AH4147" s="124"/>
      <c r="AI4147" s="124"/>
      <c r="AJ4147" s="124"/>
      <c r="AK4147" s="124"/>
      <c r="AL4147" s="124"/>
      <c r="AM4147" s="124"/>
      <c r="AN4147" s="124"/>
      <c r="AO4147" s="124"/>
      <c r="AP4147" s="124"/>
      <c r="AQ4147" s="124"/>
      <c r="AR4147" s="124"/>
      <c r="AS4147" s="124"/>
      <c r="AT4147" s="124"/>
      <c r="AU4147" s="124"/>
      <c r="AV4147" s="124"/>
      <c r="AW4147" s="124"/>
      <c r="AX4147" s="124"/>
      <c r="AY4147" s="124"/>
      <c r="AZ4147" s="124"/>
      <c r="BA4147" s="124"/>
      <c r="BB4147" s="124"/>
    </row>
    <row r="4148" spans="2:54" ht="15" customHeight="1">
      <c r="B4148" s="1145" t="s">
        <v>1125</v>
      </c>
      <c r="C4148" s="3019" t="s">
        <v>1126</v>
      </c>
      <c r="D4148" s="3019" t="s">
        <v>842</v>
      </c>
      <c r="E4148" s="1146" t="s">
        <v>1127</v>
      </c>
      <c r="F4148" s="1106"/>
      <c r="G4148" s="441" t="s">
        <v>93</v>
      </c>
      <c r="H4148" s="441" t="s">
        <v>1103</v>
      </c>
      <c r="I4148" s="441" t="s">
        <v>1128</v>
      </c>
      <c r="J4148" s="441" t="s">
        <v>112</v>
      </c>
      <c r="K4148" s="441" t="s">
        <v>1126</v>
      </c>
      <c r="L4148" s="441" t="s">
        <v>1120</v>
      </c>
      <c r="M4148" s="441" t="str">
        <f t="shared" ref="M4148" si="253">B4148</f>
        <v>&lt;INSERT CONNECTION POINT NAME&gt;</v>
      </c>
      <c r="N4148" s="441" t="s">
        <v>1129</v>
      </c>
      <c r="O4148" s="441" t="s">
        <v>842</v>
      </c>
      <c r="P4148" s="1111"/>
      <c r="Q4148" s="1147"/>
      <c r="R4148" s="1148"/>
      <c r="S4148" s="1149"/>
      <c r="T4148" s="1149"/>
      <c r="U4148" s="1149"/>
      <c r="V4148" s="1149"/>
      <c r="W4148" s="1149"/>
      <c r="X4148" s="1149"/>
      <c r="Y4148" s="1149"/>
      <c r="Z4148" s="1149"/>
      <c r="AA4148" s="1150"/>
      <c r="AC4148" s="124"/>
      <c r="AD4148" s="124"/>
      <c r="AE4148" s="124"/>
      <c r="AF4148" s="124"/>
      <c r="AG4148" s="124"/>
      <c r="AH4148" s="124"/>
      <c r="AI4148" s="124"/>
      <c r="AJ4148" s="124"/>
      <c r="AK4148" s="124"/>
      <c r="AL4148" s="124"/>
      <c r="AM4148" s="124"/>
      <c r="AN4148" s="124"/>
      <c r="AO4148" s="124"/>
      <c r="AP4148" s="124"/>
      <c r="AQ4148" s="124"/>
      <c r="AR4148" s="124"/>
      <c r="AS4148" s="124"/>
      <c r="AT4148" s="124"/>
      <c r="AU4148" s="124"/>
      <c r="AV4148" s="124"/>
      <c r="AW4148" s="124"/>
      <c r="AX4148" s="124"/>
      <c r="AY4148" s="124"/>
      <c r="AZ4148" s="124"/>
      <c r="BA4148" s="124"/>
      <c r="BB4148" s="124"/>
    </row>
    <row r="4149" spans="2:54" ht="15" customHeight="1">
      <c r="B4149" s="1155"/>
      <c r="C4149" s="3017"/>
      <c r="D4149" s="3017"/>
      <c r="E4149" s="1146" t="s">
        <v>1130</v>
      </c>
      <c r="F4149" s="1106"/>
      <c r="G4149" s="441" t="s">
        <v>93</v>
      </c>
      <c r="H4149" s="441" t="s">
        <v>1103</v>
      </c>
      <c r="I4149" s="441" t="s">
        <v>1131</v>
      </c>
      <c r="J4149" s="441" t="s">
        <v>112</v>
      </c>
      <c r="K4149" s="441" t="s">
        <v>1126</v>
      </c>
      <c r="L4149" s="441" t="s">
        <v>1120</v>
      </c>
      <c r="M4149" s="441" t="str">
        <f t="shared" si="251"/>
        <v>&lt;INSERT CONNECTION POINT NAME&gt;</v>
      </c>
      <c r="N4149" s="441" t="s">
        <v>1129</v>
      </c>
      <c r="O4149" s="441" t="s">
        <v>842</v>
      </c>
      <c r="P4149" s="1111"/>
      <c r="Q4149" s="1156"/>
      <c r="R4149" s="1157"/>
      <c r="S4149" s="1158"/>
      <c r="T4149" s="1158"/>
      <c r="U4149" s="1158"/>
      <c r="V4149" s="1158"/>
      <c r="W4149" s="1158"/>
      <c r="X4149" s="1158"/>
      <c r="Y4149" s="1158"/>
      <c r="Z4149" s="1158"/>
      <c r="AA4149" s="1159"/>
      <c r="AC4149" s="124"/>
      <c r="AD4149" s="124"/>
      <c r="AE4149" s="124"/>
      <c r="AF4149" s="124"/>
      <c r="AG4149" s="124"/>
      <c r="AH4149" s="124"/>
      <c r="AI4149" s="124"/>
      <c r="AJ4149" s="124"/>
      <c r="AK4149" s="124"/>
      <c r="AL4149" s="124"/>
      <c r="AM4149" s="124"/>
      <c r="AN4149" s="124"/>
      <c r="AO4149" s="124"/>
      <c r="AP4149" s="124"/>
      <c r="AQ4149" s="124"/>
      <c r="AR4149" s="124"/>
      <c r="AS4149" s="124"/>
      <c r="AT4149" s="124"/>
      <c r="AU4149" s="124"/>
      <c r="AV4149" s="124"/>
      <c r="AW4149" s="124"/>
      <c r="AX4149" s="124"/>
      <c r="AY4149" s="124"/>
      <c r="AZ4149" s="124"/>
      <c r="BA4149" s="124"/>
      <c r="BB4149" s="124"/>
    </row>
    <row r="4150" spans="2:54" ht="15" customHeight="1">
      <c r="B4150" s="1155"/>
      <c r="C4150" s="3016" t="s">
        <v>1132</v>
      </c>
      <c r="D4150" s="3016" t="s">
        <v>833</v>
      </c>
      <c r="E4150" s="1146" t="s">
        <v>1127</v>
      </c>
      <c r="F4150" s="1106"/>
      <c r="G4150" s="441" t="s">
        <v>93</v>
      </c>
      <c r="H4150" s="441" t="s">
        <v>1103</v>
      </c>
      <c r="I4150" s="441" t="s">
        <v>1128</v>
      </c>
      <c r="J4150" s="441" t="s">
        <v>112</v>
      </c>
      <c r="K4150" s="1111" t="s">
        <v>1132</v>
      </c>
      <c r="L4150" s="441" t="s">
        <v>1120</v>
      </c>
      <c r="M4150" s="441" t="str">
        <f t="shared" si="251"/>
        <v>&lt;INSERT CONNECTION POINT NAME&gt;</v>
      </c>
      <c r="N4150" s="1111" t="s">
        <v>1106</v>
      </c>
      <c r="O4150" s="1111" t="s">
        <v>833</v>
      </c>
      <c r="P4150" s="1111"/>
      <c r="Q4150" s="2850"/>
      <c r="R4150" s="2097"/>
      <c r="S4150" s="2851"/>
      <c r="T4150" s="2851"/>
      <c r="U4150" s="2851"/>
      <c r="V4150" s="2851"/>
      <c r="W4150" s="2852"/>
      <c r="X4150" s="2852"/>
      <c r="Y4150" s="2852"/>
      <c r="Z4150" s="2852"/>
      <c r="AA4150" s="2853"/>
      <c r="AC4150" s="124"/>
      <c r="AD4150" s="124"/>
      <c r="AE4150" s="124"/>
      <c r="AF4150" s="124"/>
      <c r="AG4150" s="124"/>
      <c r="AH4150" s="124"/>
      <c r="AI4150" s="124"/>
      <c r="AJ4150" s="124"/>
      <c r="AK4150" s="124"/>
      <c r="AL4150" s="124"/>
      <c r="AM4150" s="124"/>
      <c r="AN4150" s="124"/>
      <c r="AO4150" s="124"/>
      <c r="AP4150" s="124"/>
      <c r="AQ4150" s="124"/>
      <c r="AR4150" s="124"/>
      <c r="AS4150" s="124"/>
      <c r="AT4150" s="124"/>
      <c r="AU4150" s="124"/>
      <c r="AV4150" s="124"/>
      <c r="AW4150" s="124"/>
      <c r="AX4150" s="124"/>
      <c r="AY4150" s="124"/>
      <c r="AZ4150" s="124"/>
      <c r="BA4150" s="124"/>
      <c r="BB4150" s="124"/>
    </row>
    <row r="4151" spans="2:54" ht="15" customHeight="1">
      <c r="B4151" s="1155"/>
      <c r="C4151" s="3017"/>
      <c r="D4151" s="3017"/>
      <c r="E4151" s="1146" t="s">
        <v>1130</v>
      </c>
      <c r="F4151" s="1106"/>
      <c r="G4151" s="441" t="s">
        <v>93</v>
      </c>
      <c r="H4151" s="441" t="s">
        <v>1103</v>
      </c>
      <c r="I4151" s="441" t="s">
        <v>1131</v>
      </c>
      <c r="J4151" s="441" t="s">
        <v>112</v>
      </c>
      <c r="K4151" s="1111" t="s">
        <v>1132</v>
      </c>
      <c r="L4151" s="441" t="s">
        <v>1120</v>
      </c>
      <c r="M4151" s="441" t="str">
        <f t="shared" si="251"/>
        <v>&lt;INSERT CONNECTION POINT NAME&gt;</v>
      </c>
      <c r="N4151" s="1111" t="s">
        <v>1106</v>
      </c>
      <c r="O4151" s="1111" t="s">
        <v>833</v>
      </c>
      <c r="P4151" s="1111"/>
      <c r="Q4151" s="2850"/>
      <c r="R4151" s="2097"/>
      <c r="S4151" s="2851"/>
      <c r="T4151" s="2851"/>
      <c r="U4151" s="2851"/>
      <c r="V4151" s="2851"/>
      <c r="W4151" s="2852"/>
      <c r="X4151" s="2852"/>
      <c r="Y4151" s="2852"/>
      <c r="Z4151" s="2852"/>
      <c r="AA4151" s="2853"/>
      <c r="AC4151" s="124"/>
      <c r="AD4151" s="124"/>
      <c r="AE4151" s="124"/>
      <c r="AF4151" s="124"/>
      <c r="AG4151" s="124"/>
      <c r="AH4151" s="124"/>
      <c r="AI4151" s="124"/>
      <c r="AJ4151" s="124"/>
      <c r="AK4151" s="124"/>
      <c r="AL4151" s="124"/>
      <c r="AM4151" s="124"/>
      <c r="AN4151" s="124"/>
      <c r="AO4151" s="124"/>
      <c r="AP4151" s="124"/>
      <c r="AQ4151" s="124"/>
      <c r="AR4151" s="124"/>
      <c r="AS4151" s="124"/>
      <c r="AT4151" s="124"/>
      <c r="AU4151" s="124"/>
      <c r="AV4151" s="124"/>
      <c r="AW4151" s="124"/>
      <c r="AX4151" s="124"/>
      <c r="AY4151" s="124"/>
      <c r="AZ4151" s="124"/>
      <c r="BA4151" s="124"/>
      <c r="BB4151" s="124"/>
    </row>
    <row r="4152" spans="2:54" ht="15" customHeight="1">
      <c r="B4152" s="1155"/>
      <c r="C4152" s="3016" t="s">
        <v>1132</v>
      </c>
      <c r="D4152" s="3016" t="s">
        <v>842</v>
      </c>
      <c r="E4152" s="1146" t="s">
        <v>1127</v>
      </c>
      <c r="F4152" s="1106"/>
      <c r="G4152" s="441" t="s">
        <v>93</v>
      </c>
      <c r="H4152" s="441" t="s">
        <v>1103</v>
      </c>
      <c r="I4152" s="441" t="s">
        <v>1128</v>
      </c>
      <c r="J4152" s="441" t="s">
        <v>112</v>
      </c>
      <c r="K4152" s="1111" t="s">
        <v>1132</v>
      </c>
      <c r="L4152" s="441" t="s">
        <v>1120</v>
      </c>
      <c r="M4152" s="441" t="str">
        <f t="shared" si="251"/>
        <v>&lt;INSERT CONNECTION POINT NAME&gt;</v>
      </c>
      <c r="N4152" s="1111" t="s">
        <v>1106</v>
      </c>
      <c r="O4152" s="1112" t="s">
        <v>842</v>
      </c>
      <c r="P4152" s="1111"/>
      <c r="Q4152" s="2850"/>
      <c r="R4152" s="2097"/>
      <c r="S4152" s="2851"/>
      <c r="T4152" s="2851"/>
      <c r="U4152" s="2851"/>
      <c r="V4152" s="2851"/>
      <c r="W4152" s="2852"/>
      <c r="X4152" s="2852"/>
      <c r="Y4152" s="2852"/>
      <c r="Z4152" s="2852"/>
      <c r="AA4152" s="2853"/>
      <c r="AC4152" s="124"/>
      <c r="AD4152" s="124"/>
      <c r="AE4152" s="124"/>
      <c r="AF4152" s="124"/>
      <c r="AG4152" s="124"/>
      <c r="AH4152" s="124"/>
      <c r="AI4152" s="124"/>
      <c r="AJ4152" s="124"/>
      <c r="AK4152" s="124"/>
      <c r="AL4152" s="124"/>
      <c r="AM4152" s="124"/>
      <c r="AN4152" s="124"/>
      <c r="AO4152" s="124"/>
      <c r="AP4152" s="124"/>
      <c r="AQ4152" s="124"/>
      <c r="AR4152" s="124"/>
      <c r="AS4152" s="124"/>
      <c r="AT4152" s="124"/>
      <c r="AU4152" s="124"/>
      <c r="AV4152" s="124"/>
      <c r="AW4152" s="124"/>
      <c r="AX4152" s="124"/>
      <c r="AY4152" s="124"/>
      <c r="AZ4152" s="124"/>
      <c r="BA4152" s="124"/>
      <c r="BB4152" s="124"/>
    </row>
    <row r="4153" spans="2:54" ht="15" customHeight="1">
      <c r="B4153" s="1155"/>
      <c r="C4153" s="3017"/>
      <c r="D4153" s="3017"/>
      <c r="E4153" s="1146" t="s">
        <v>1130</v>
      </c>
      <c r="F4153" s="1106"/>
      <c r="G4153" s="441" t="s">
        <v>93</v>
      </c>
      <c r="H4153" s="441" t="s">
        <v>1103</v>
      </c>
      <c r="I4153" s="441" t="s">
        <v>1131</v>
      </c>
      <c r="J4153" s="441" t="s">
        <v>112</v>
      </c>
      <c r="K4153" s="1111" t="s">
        <v>1132</v>
      </c>
      <c r="L4153" s="441" t="s">
        <v>1120</v>
      </c>
      <c r="M4153" s="441" t="str">
        <f t="shared" si="251"/>
        <v>&lt;INSERT CONNECTION POINT NAME&gt;</v>
      </c>
      <c r="N4153" s="1111" t="s">
        <v>1106</v>
      </c>
      <c r="O4153" s="1112" t="s">
        <v>842</v>
      </c>
      <c r="P4153" s="1111"/>
      <c r="Q4153" s="2850"/>
      <c r="R4153" s="2097"/>
      <c r="S4153" s="2851"/>
      <c r="T4153" s="2851"/>
      <c r="U4153" s="2851"/>
      <c r="V4153" s="2851"/>
      <c r="W4153" s="2852"/>
      <c r="X4153" s="2852"/>
      <c r="Y4153" s="2852"/>
      <c r="Z4153" s="2852"/>
      <c r="AA4153" s="2853"/>
      <c r="AC4153" s="124"/>
      <c r="AD4153" s="124"/>
      <c r="AE4153" s="124"/>
      <c r="AF4153" s="124"/>
      <c r="AG4153" s="124"/>
      <c r="AH4153" s="124"/>
      <c r="AI4153" s="124"/>
      <c r="AJ4153" s="124"/>
      <c r="AK4153" s="124"/>
      <c r="AL4153" s="124"/>
      <c r="AM4153" s="124"/>
      <c r="AN4153" s="124"/>
      <c r="AO4153" s="124"/>
      <c r="AP4153" s="124"/>
      <c r="AQ4153" s="124"/>
      <c r="AR4153" s="124"/>
      <c r="AS4153" s="124"/>
      <c r="AT4153" s="124"/>
      <c r="AU4153" s="124"/>
      <c r="AV4153" s="124"/>
      <c r="AW4153" s="124"/>
      <c r="AX4153" s="124"/>
      <c r="AY4153" s="124"/>
      <c r="AZ4153" s="124"/>
      <c r="BA4153" s="124"/>
      <c r="BB4153" s="124"/>
    </row>
    <row r="4154" spans="2:54" ht="15" customHeight="1">
      <c r="B4154" s="1155"/>
      <c r="C4154" s="3016" t="s">
        <v>1133</v>
      </c>
      <c r="D4154" s="3016"/>
      <c r="E4154" s="1146" t="s">
        <v>1127</v>
      </c>
      <c r="F4154" s="1106"/>
      <c r="G4154" s="441" t="s">
        <v>93</v>
      </c>
      <c r="H4154" s="441" t="s">
        <v>1103</v>
      </c>
      <c r="I4154" s="441" t="s">
        <v>1128</v>
      </c>
      <c r="J4154" s="441" t="s">
        <v>112</v>
      </c>
      <c r="K4154" s="1111" t="s">
        <v>1133</v>
      </c>
      <c r="L4154" s="441" t="s">
        <v>1120</v>
      </c>
      <c r="M4154" s="441" t="str">
        <f t="shared" si="251"/>
        <v>&lt;INSERT CONNECTION POINT NAME&gt;</v>
      </c>
      <c r="N4154" s="1111" t="s">
        <v>1108</v>
      </c>
      <c r="O4154" s="1111" t="s">
        <v>1109</v>
      </c>
      <c r="P4154" s="1111"/>
      <c r="Q4154" s="2856"/>
      <c r="R4154" s="2098"/>
      <c r="S4154" s="2858"/>
      <c r="T4154" s="2858"/>
      <c r="U4154" s="2858"/>
      <c r="V4154" s="2858"/>
      <c r="W4154" s="2859"/>
      <c r="X4154" s="2859"/>
      <c r="Y4154" s="2859"/>
      <c r="Z4154" s="2859"/>
      <c r="AA4154" s="2860"/>
      <c r="AC4154" s="124"/>
      <c r="AD4154" s="124"/>
      <c r="AE4154" s="124"/>
      <c r="AF4154" s="124"/>
      <c r="AG4154" s="124"/>
      <c r="AH4154" s="124"/>
      <c r="AI4154" s="124"/>
      <c r="AJ4154" s="124"/>
      <c r="AK4154" s="124"/>
      <c r="AL4154" s="124"/>
      <c r="AM4154" s="124"/>
      <c r="AN4154" s="124"/>
      <c r="AO4154" s="124"/>
      <c r="AP4154" s="124"/>
      <c r="AQ4154" s="124"/>
      <c r="AR4154" s="124"/>
      <c r="AS4154" s="124"/>
      <c r="AT4154" s="124"/>
      <c r="AU4154" s="124"/>
      <c r="AV4154" s="124"/>
      <c r="AW4154" s="124"/>
      <c r="AX4154" s="124"/>
      <c r="AY4154" s="124"/>
      <c r="AZ4154" s="124"/>
      <c r="BA4154" s="124"/>
      <c r="BB4154" s="124"/>
    </row>
    <row r="4155" spans="2:54" ht="15" customHeight="1">
      <c r="B4155" s="1155"/>
      <c r="C4155" s="3017"/>
      <c r="D4155" s="3017"/>
      <c r="E4155" s="1146" t="s">
        <v>1130</v>
      </c>
      <c r="F4155" s="1106"/>
      <c r="G4155" s="441" t="s">
        <v>93</v>
      </c>
      <c r="H4155" s="441" t="s">
        <v>1103</v>
      </c>
      <c r="I4155" s="441" t="s">
        <v>1131</v>
      </c>
      <c r="J4155" s="441" t="s">
        <v>112</v>
      </c>
      <c r="K4155" s="1111" t="s">
        <v>1133</v>
      </c>
      <c r="L4155" s="441" t="s">
        <v>1120</v>
      </c>
      <c r="M4155" s="441" t="str">
        <f t="shared" si="251"/>
        <v>&lt;INSERT CONNECTION POINT NAME&gt;</v>
      </c>
      <c r="N4155" s="1111" t="s">
        <v>1108</v>
      </c>
      <c r="O4155" s="1111" t="s">
        <v>1109</v>
      </c>
      <c r="P4155" s="1111"/>
      <c r="Q4155" s="2856"/>
      <c r="R4155" s="2098"/>
      <c r="S4155" s="2858"/>
      <c r="T4155" s="2858"/>
      <c r="U4155" s="2858"/>
      <c r="V4155" s="2858"/>
      <c r="W4155" s="2859"/>
      <c r="X4155" s="2859"/>
      <c r="Y4155" s="2859"/>
      <c r="Z4155" s="2859"/>
      <c r="AA4155" s="2860"/>
      <c r="AC4155" s="124"/>
      <c r="AD4155" s="124"/>
      <c r="AE4155" s="124"/>
      <c r="AF4155" s="124"/>
      <c r="AG4155" s="124"/>
      <c r="AH4155" s="124"/>
      <c r="AI4155" s="124"/>
      <c r="AJ4155" s="124"/>
      <c r="AK4155" s="124"/>
      <c r="AL4155" s="124"/>
      <c r="AM4155" s="124"/>
      <c r="AN4155" s="124"/>
      <c r="AO4155" s="124"/>
      <c r="AP4155" s="124"/>
      <c r="AQ4155" s="124"/>
      <c r="AR4155" s="124"/>
      <c r="AS4155" s="124"/>
      <c r="AT4155" s="124"/>
      <c r="AU4155" s="124"/>
      <c r="AV4155" s="124"/>
      <c r="AW4155" s="124"/>
      <c r="AX4155" s="124"/>
      <c r="AY4155" s="124"/>
      <c r="AZ4155" s="124"/>
      <c r="BA4155" s="124"/>
      <c r="BB4155" s="124"/>
    </row>
    <row r="4156" spans="2:54" ht="15" customHeight="1">
      <c r="B4156" s="1155"/>
      <c r="C4156" s="3016" t="s">
        <v>1110</v>
      </c>
      <c r="D4156" s="3016"/>
      <c r="E4156" s="1146" t="s">
        <v>1127</v>
      </c>
      <c r="F4156" s="1106"/>
      <c r="G4156" s="441" t="s">
        <v>93</v>
      </c>
      <c r="H4156" s="441" t="s">
        <v>1103</v>
      </c>
      <c r="I4156" s="441" t="s">
        <v>1128</v>
      </c>
      <c r="J4156" s="441" t="s">
        <v>112</v>
      </c>
      <c r="K4156" s="1111" t="s">
        <v>1110</v>
      </c>
      <c r="L4156" s="441" t="s">
        <v>1120</v>
      </c>
      <c r="M4156" s="441" t="str">
        <f t="shared" si="251"/>
        <v>&lt;INSERT CONNECTION POINT NAME&gt;</v>
      </c>
      <c r="N4156" s="1111" t="s">
        <v>1111</v>
      </c>
      <c r="O4156" s="1112">
        <v>0</v>
      </c>
      <c r="P4156" s="1111"/>
      <c r="Q4156" s="2890"/>
      <c r="R4156" s="2093"/>
      <c r="S4156" s="2883"/>
      <c r="T4156" s="2883"/>
      <c r="U4156" s="2883"/>
      <c r="V4156" s="2883"/>
      <c r="W4156" s="2863"/>
      <c r="X4156" s="2863"/>
      <c r="Y4156" s="2863"/>
      <c r="Z4156" s="2863"/>
      <c r="AA4156" s="2864"/>
      <c r="AC4156" s="124"/>
      <c r="AD4156" s="124"/>
      <c r="AE4156" s="124"/>
      <c r="AF4156" s="124"/>
      <c r="AG4156" s="124"/>
      <c r="AH4156" s="124"/>
      <c r="AI4156" s="124"/>
      <c r="AJ4156" s="124"/>
      <c r="AK4156" s="124"/>
      <c r="AL4156" s="124"/>
      <c r="AM4156" s="124"/>
      <c r="AN4156" s="124"/>
      <c r="AO4156" s="124"/>
      <c r="AP4156" s="124"/>
      <c r="AQ4156" s="124"/>
      <c r="AR4156" s="124"/>
      <c r="AS4156" s="124"/>
      <c r="AT4156" s="124"/>
      <c r="AU4156" s="124"/>
      <c r="AV4156" s="124"/>
      <c r="AW4156" s="124"/>
      <c r="AX4156" s="124"/>
      <c r="AY4156" s="124"/>
      <c r="AZ4156" s="124"/>
      <c r="BA4156" s="124"/>
      <c r="BB4156" s="124"/>
    </row>
    <row r="4157" spans="2:54" ht="15" customHeight="1">
      <c r="B4157" s="1155"/>
      <c r="C4157" s="3017"/>
      <c r="D4157" s="3017"/>
      <c r="E4157" s="1146" t="s">
        <v>1130</v>
      </c>
      <c r="F4157" s="1106"/>
      <c r="G4157" s="441" t="s">
        <v>93</v>
      </c>
      <c r="H4157" s="441" t="s">
        <v>1103</v>
      </c>
      <c r="I4157" s="441" t="s">
        <v>1131</v>
      </c>
      <c r="J4157" s="441" t="s">
        <v>112</v>
      </c>
      <c r="K4157" s="1111" t="s">
        <v>1110</v>
      </c>
      <c r="L4157" s="441" t="s">
        <v>1120</v>
      </c>
      <c r="M4157" s="441" t="str">
        <f t="shared" si="251"/>
        <v>&lt;INSERT CONNECTION POINT NAME&gt;</v>
      </c>
      <c r="N4157" s="1111" t="s">
        <v>1111</v>
      </c>
      <c r="O4157" s="1112">
        <v>0</v>
      </c>
      <c r="P4157" s="1111"/>
      <c r="Q4157" s="2890"/>
      <c r="R4157" s="2093"/>
      <c r="S4157" s="2883"/>
      <c r="T4157" s="2883"/>
      <c r="U4157" s="2883"/>
      <c r="V4157" s="2883"/>
      <c r="W4157" s="2863"/>
      <c r="X4157" s="2863"/>
      <c r="Y4157" s="2863"/>
      <c r="Z4157" s="2863"/>
      <c r="AA4157" s="2864"/>
      <c r="AC4157" s="124"/>
      <c r="AD4157" s="124"/>
      <c r="AE4157" s="124"/>
      <c r="AF4157" s="124"/>
      <c r="AG4157" s="124"/>
      <c r="AH4157" s="124"/>
      <c r="AI4157" s="124"/>
      <c r="AJ4157" s="124"/>
      <c r="AK4157" s="124"/>
      <c r="AL4157" s="124"/>
      <c r="AM4157" s="124"/>
      <c r="AN4157" s="124"/>
      <c r="AO4157" s="124"/>
      <c r="AP4157" s="124"/>
      <c r="AQ4157" s="124"/>
      <c r="AR4157" s="124"/>
      <c r="AS4157" s="124"/>
      <c r="AT4157" s="124"/>
      <c r="AU4157" s="124"/>
      <c r="AV4157" s="124"/>
      <c r="AW4157" s="124"/>
      <c r="AX4157" s="124"/>
      <c r="AY4157" s="124"/>
      <c r="AZ4157" s="124"/>
      <c r="BA4157" s="124"/>
      <c r="BB4157" s="124"/>
    </row>
    <row r="4158" spans="2:54" ht="15" customHeight="1">
      <c r="B4158" s="1155"/>
      <c r="C4158" s="3016" t="s">
        <v>1112</v>
      </c>
      <c r="D4158" s="3016"/>
      <c r="E4158" s="1146" t="s">
        <v>1127</v>
      </c>
      <c r="F4158" s="1106"/>
      <c r="G4158" s="441" t="s">
        <v>93</v>
      </c>
      <c r="H4158" s="441" t="s">
        <v>1103</v>
      </c>
      <c r="I4158" s="441" t="s">
        <v>1128</v>
      </c>
      <c r="J4158" s="441" t="s">
        <v>112</v>
      </c>
      <c r="K4158" s="1111" t="s">
        <v>1112</v>
      </c>
      <c r="L4158" s="441" t="s">
        <v>1120</v>
      </c>
      <c r="M4158" s="441" t="str">
        <f t="shared" si="251"/>
        <v>&lt;INSERT CONNECTION POINT NAME&gt;</v>
      </c>
      <c r="N4158" s="1111" t="s">
        <v>1113</v>
      </c>
      <c r="O4158" s="1111" t="s">
        <v>1113</v>
      </c>
      <c r="P4158" s="1111"/>
      <c r="Q4158" s="2891"/>
      <c r="R4158" s="2866"/>
      <c r="S4158" s="2866"/>
      <c r="T4158" s="2866"/>
      <c r="U4158" s="2866"/>
      <c r="V4158" s="2866"/>
      <c r="W4158" s="2866"/>
      <c r="X4158" s="2866"/>
      <c r="Y4158" s="2866"/>
      <c r="Z4158" s="2866"/>
      <c r="AA4158" s="2099"/>
      <c r="AC4158" s="124"/>
      <c r="AD4158" s="124"/>
      <c r="AE4158" s="124"/>
      <c r="AF4158" s="124"/>
      <c r="AG4158" s="124"/>
      <c r="AH4158" s="124"/>
      <c r="AI4158" s="124"/>
      <c r="AJ4158" s="124"/>
      <c r="AK4158" s="124"/>
      <c r="AL4158" s="124"/>
      <c r="AM4158" s="124"/>
      <c r="AN4158" s="124"/>
      <c r="AO4158" s="124"/>
      <c r="AP4158" s="124"/>
      <c r="AQ4158" s="124"/>
      <c r="AR4158" s="124"/>
      <c r="AS4158" s="124"/>
      <c r="AT4158" s="124"/>
      <c r="AU4158" s="124"/>
      <c r="AV4158" s="124"/>
      <c r="AW4158" s="124"/>
      <c r="AX4158" s="124"/>
      <c r="AY4158" s="124"/>
      <c r="AZ4158" s="124"/>
      <c r="BA4158" s="124"/>
      <c r="BB4158" s="124"/>
    </row>
    <row r="4159" spans="2:54" ht="15" customHeight="1">
      <c r="B4159" s="1155"/>
      <c r="C4159" s="3017"/>
      <c r="D4159" s="3017"/>
      <c r="E4159" s="1146" t="s">
        <v>1130</v>
      </c>
      <c r="F4159" s="1106"/>
      <c r="G4159" s="441" t="s">
        <v>93</v>
      </c>
      <c r="H4159" s="441" t="s">
        <v>1103</v>
      </c>
      <c r="I4159" s="441" t="s">
        <v>1131</v>
      </c>
      <c r="J4159" s="441" t="s">
        <v>112</v>
      </c>
      <c r="K4159" s="1111" t="s">
        <v>1112</v>
      </c>
      <c r="L4159" s="441" t="s">
        <v>1120</v>
      </c>
      <c r="M4159" s="441" t="str">
        <f t="shared" si="251"/>
        <v>&lt;INSERT CONNECTION POINT NAME&gt;</v>
      </c>
      <c r="N4159" s="1111" t="s">
        <v>1113</v>
      </c>
      <c r="O4159" s="1111" t="s">
        <v>1113</v>
      </c>
      <c r="P4159" s="1111"/>
      <c r="Q4159" s="2891"/>
      <c r="R4159" s="2866"/>
      <c r="S4159" s="2866"/>
      <c r="T4159" s="2866"/>
      <c r="U4159" s="2866"/>
      <c r="V4159" s="2866"/>
      <c r="W4159" s="2866"/>
      <c r="X4159" s="2866"/>
      <c r="Y4159" s="2866"/>
      <c r="Z4159" s="2866"/>
      <c r="AA4159" s="2099"/>
      <c r="AC4159" s="124"/>
      <c r="AD4159" s="124"/>
      <c r="AE4159" s="124"/>
      <c r="AF4159" s="124"/>
      <c r="AG4159" s="124"/>
      <c r="AH4159" s="124"/>
      <c r="AI4159" s="124"/>
      <c r="AJ4159" s="124"/>
      <c r="AK4159" s="124"/>
      <c r="AL4159" s="124"/>
      <c r="AM4159" s="124"/>
      <c r="AN4159" s="124"/>
      <c r="AO4159" s="124"/>
      <c r="AP4159" s="124"/>
      <c r="AQ4159" s="124"/>
      <c r="AR4159" s="124"/>
      <c r="AS4159" s="124"/>
      <c r="AT4159" s="124"/>
      <c r="AU4159" s="124"/>
      <c r="AV4159" s="124"/>
      <c r="AW4159" s="124"/>
      <c r="AX4159" s="124"/>
      <c r="AY4159" s="124"/>
      <c r="AZ4159" s="124"/>
      <c r="BA4159" s="124"/>
      <c r="BB4159" s="124"/>
    </row>
    <row r="4160" spans="2:54" ht="15" customHeight="1">
      <c r="B4160" s="1155"/>
      <c r="C4160" s="3016" t="s">
        <v>1134</v>
      </c>
      <c r="D4160" s="3016" t="s">
        <v>833</v>
      </c>
      <c r="E4160" s="1146" t="s">
        <v>1127</v>
      </c>
      <c r="F4160" s="1106"/>
      <c r="G4160" s="441" t="s">
        <v>93</v>
      </c>
      <c r="H4160" s="441" t="s">
        <v>1103</v>
      </c>
      <c r="I4160" s="441" t="s">
        <v>1128</v>
      </c>
      <c r="J4160" s="441" t="s">
        <v>112</v>
      </c>
      <c r="K4160" s="1111" t="s">
        <v>1134</v>
      </c>
      <c r="L4160" s="441" t="s">
        <v>1120</v>
      </c>
      <c r="M4160" s="441" t="str">
        <f t="shared" si="251"/>
        <v>&lt;INSERT CONNECTION POINT NAME&gt;</v>
      </c>
      <c r="N4160" s="1111" t="s">
        <v>1115</v>
      </c>
      <c r="O4160" s="1111" t="s">
        <v>833</v>
      </c>
      <c r="P4160" s="1111"/>
      <c r="Q4160" s="2892"/>
      <c r="R4160" s="2096"/>
      <c r="S4160" s="2870"/>
      <c r="T4160" s="2870"/>
      <c r="U4160" s="2870"/>
      <c r="V4160" s="2870"/>
      <c r="W4160" s="2870"/>
      <c r="X4160" s="2870"/>
      <c r="Y4160" s="2870"/>
      <c r="Z4160" s="2870"/>
      <c r="AA4160" s="2871"/>
      <c r="AC4160" s="124"/>
      <c r="AD4160" s="124"/>
      <c r="AE4160" s="124"/>
      <c r="AF4160" s="124"/>
      <c r="AG4160" s="124"/>
      <c r="AH4160" s="124"/>
      <c r="AI4160" s="124"/>
      <c r="AJ4160" s="124"/>
      <c r="AK4160" s="124"/>
      <c r="AL4160" s="124"/>
      <c r="AM4160" s="124"/>
      <c r="AN4160" s="124"/>
      <c r="AO4160" s="124"/>
      <c r="AP4160" s="124"/>
      <c r="AQ4160" s="124"/>
      <c r="AR4160" s="124"/>
      <c r="AS4160" s="124"/>
      <c r="AT4160" s="124"/>
      <c r="AU4160" s="124"/>
      <c r="AV4160" s="124"/>
      <c r="AW4160" s="124"/>
      <c r="AX4160" s="124"/>
      <c r="AY4160" s="124"/>
      <c r="AZ4160" s="124"/>
      <c r="BA4160" s="124"/>
      <c r="BB4160" s="124"/>
    </row>
    <row r="4161" spans="2:54" ht="15" customHeight="1">
      <c r="B4161" s="1155"/>
      <c r="C4161" s="3017"/>
      <c r="D4161" s="3017"/>
      <c r="E4161" s="1146" t="s">
        <v>1130</v>
      </c>
      <c r="F4161" s="1106"/>
      <c r="G4161" s="441" t="s">
        <v>93</v>
      </c>
      <c r="H4161" s="441" t="s">
        <v>1103</v>
      </c>
      <c r="I4161" s="441" t="s">
        <v>1131</v>
      </c>
      <c r="J4161" s="441" t="s">
        <v>112</v>
      </c>
      <c r="K4161" s="1111" t="s">
        <v>1134</v>
      </c>
      <c r="L4161" s="441" t="s">
        <v>1120</v>
      </c>
      <c r="M4161" s="441" t="str">
        <f t="shared" si="251"/>
        <v>&lt;INSERT CONNECTION POINT NAME&gt;</v>
      </c>
      <c r="N4161" s="1111" t="s">
        <v>1115</v>
      </c>
      <c r="O4161" s="1111" t="s">
        <v>833</v>
      </c>
      <c r="P4161" s="1111"/>
      <c r="Q4161" s="2892"/>
      <c r="R4161" s="2096"/>
      <c r="S4161" s="2870"/>
      <c r="T4161" s="2870"/>
      <c r="U4161" s="2870"/>
      <c r="V4161" s="2870"/>
      <c r="W4161" s="2870"/>
      <c r="X4161" s="2870"/>
      <c r="Y4161" s="2870"/>
      <c r="Z4161" s="2870"/>
      <c r="AA4161" s="2871"/>
      <c r="AC4161" s="124"/>
      <c r="AD4161" s="124"/>
      <c r="AE4161" s="124"/>
      <c r="AF4161" s="124"/>
      <c r="AG4161" s="124"/>
      <c r="AH4161" s="124"/>
      <c r="AI4161" s="124"/>
      <c r="AJ4161" s="124"/>
      <c r="AK4161" s="124"/>
      <c r="AL4161" s="124"/>
      <c r="AM4161" s="124"/>
      <c r="AN4161" s="124"/>
      <c r="AO4161" s="124"/>
      <c r="AP4161" s="124"/>
      <c r="AQ4161" s="124"/>
      <c r="AR4161" s="124"/>
      <c r="AS4161" s="124"/>
      <c r="AT4161" s="124"/>
      <c r="AU4161" s="124"/>
      <c r="AV4161" s="124"/>
      <c r="AW4161" s="124"/>
      <c r="AX4161" s="124"/>
      <c r="AY4161" s="124"/>
      <c r="AZ4161" s="124"/>
      <c r="BA4161" s="124"/>
      <c r="BB4161" s="124"/>
    </row>
    <row r="4162" spans="2:54" ht="15" customHeight="1">
      <c r="B4162" s="1155"/>
      <c r="C4162" s="3016" t="s">
        <v>1135</v>
      </c>
      <c r="D4162" s="3016" t="s">
        <v>833</v>
      </c>
      <c r="E4162" s="1146" t="s">
        <v>1127</v>
      </c>
      <c r="F4162" s="1106"/>
      <c r="G4162" s="441" t="s">
        <v>93</v>
      </c>
      <c r="H4162" s="441" t="s">
        <v>1103</v>
      </c>
      <c r="I4162" s="441" t="s">
        <v>1128</v>
      </c>
      <c r="J4162" s="441" t="s">
        <v>112</v>
      </c>
      <c r="K4162" s="1111" t="s">
        <v>1135</v>
      </c>
      <c r="L4162" s="441" t="s">
        <v>1120</v>
      </c>
      <c r="M4162" s="441" t="str">
        <f t="shared" si="251"/>
        <v>&lt;INSERT CONNECTION POINT NAME&gt;</v>
      </c>
      <c r="N4162" s="1111" t="s">
        <v>1106</v>
      </c>
      <c r="O4162" s="1111" t="s">
        <v>833</v>
      </c>
      <c r="P4162" s="1111"/>
      <c r="Q4162" s="2892"/>
      <c r="R4162" s="2096"/>
      <c r="S4162" s="2870"/>
      <c r="T4162" s="2870"/>
      <c r="U4162" s="2870"/>
      <c r="V4162" s="2870"/>
      <c r="W4162" s="2870"/>
      <c r="X4162" s="2870"/>
      <c r="Y4162" s="2870"/>
      <c r="Z4162" s="2870"/>
      <c r="AA4162" s="2871"/>
      <c r="AC4162" s="124"/>
      <c r="AD4162" s="124"/>
      <c r="AE4162" s="124"/>
      <c r="AF4162" s="124"/>
      <c r="AG4162" s="124"/>
      <c r="AH4162" s="124"/>
      <c r="AI4162" s="124"/>
      <c r="AJ4162" s="124"/>
      <c r="AK4162" s="124"/>
      <c r="AL4162" s="124"/>
      <c r="AM4162" s="124"/>
      <c r="AN4162" s="124"/>
      <c r="AO4162" s="124"/>
      <c r="AP4162" s="124"/>
      <c r="AQ4162" s="124"/>
      <c r="AR4162" s="124"/>
      <c r="AS4162" s="124"/>
      <c r="AT4162" s="124"/>
      <c r="AU4162" s="124"/>
      <c r="AV4162" s="124"/>
      <c r="AW4162" s="124"/>
      <c r="AX4162" s="124"/>
      <c r="AY4162" s="124"/>
      <c r="AZ4162" s="124"/>
      <c r="BA4162" s="124"/>
      <c r="BB4162" s="124"/>
    </row>
    <row r="4163" spans="2:54" ht="15" customHeight="1">
      <c r="B4163" s="1155"/>
      <c r="C4163" s="3017"/>
      <c r="D4163" s="3017"/>
      <c r="E4163" s="1146" t="s">
        <v>1130</v>
      </c>
      <c r="F4163" s="1106"/>
      <c r="G4163" s="441" t="s">
        <v>93</v>
      </c>
      <c r="H4163" s="441" t="s">
        <v>1103</v>
      </c>
      <c r="I4163" s="441" t="s">
        <v>1131</v>
      </c>
      <c r="J4163" s="441" t="s">
        <v>112</v>
      </c>
      <c r="K4163" s="1111" t="s">
        <v>1135</v>
      </c>
      <c r="L4163" s="441" t="s">
        <v>1120</v>
      </c>
      <c r="M4163" s="441" t="str">
        <f t="shared" si="251"/>
        <v>&lt;INSERT CONNECTION POINT NAME&gt;</v>
      </c>
      <c r="N4163" s="1111" t="s">
        <v>1106</v>
      </c>
      <c r="O4163" s="1111" t="s">
        <v>833</v>
      </c>
      <c r="P4163" s="1111"/>
      <c r="Q4163" s="2892"/>
      <c r="R4163" s="2096"/>
      <c r="S4163" s="2870"/>
      <c r="T4163" s="2870"/>
      <c r="U4163" s="2870"/>
      <c r="V4163" s="2870"/>
      <c r="W4163" s="2870"/>
      <c r="X4163" s="2870"/>
      <c r="Y4163" s="2870"/>
      <c r="Z4163" s="2870"/>
      <c r="AA4163" s="2871"/>
      <c r="AC4163" s="124"/>
      <c r="AD4163" s="124"/>
      <c r="AE4163" s="124"/>
      <c r="AF4163" s="124"/>
      <c r="AG4163" s="124"/>
      <c r="AH4163" s="124"/>
      <c r="AI4163" s="124"/>
      <c r="AJ4163" s="124"/>
      <c r="AK4163" s="124"/>
      <c r="AL4163" s="124"/>
      <c r="AM4163" s="124"/>
      <c r="AN4163" s="124"/>
      <c r="AO4163" s="124"/>
      <c r="AP4163" s="124"/>
      <c r="AQ4163" s="124"/>
      <c r="AR4163" s="124"/>
      <c r="AS4163" s="124"/>
      <c r="AT4163" s="124"/>
      <c r="AU4163" s="124"/>
      <c r="AV4163" s="124"/>
      <c r="AW4163" s="124"/>
      <c r="AX4163" s="124"/>
      <c r="AY4163" s="124"/>
      <c r="AZ4163" s="124"/>
      <c r="BA4163" s="124"/>
      <c r="BB4163" s="124"/>
    </row>
    <row r="4164" spans="2:54" ht="15" customHeight="1">
      <c r="B4164" s="1155"/>
      <c r="C4164" s="3016" t="s">
        <v>1135</v>
      </c>
      <c r="D4164" s="3016" t="s">
        <v>842</v>
      </c>
      <c r="E4164" s="1146" t="s">
        <v>1127</v>
      </c>
      <c r="F4164" s="1106"/>
      <c r="G4164" s="441" t="s">
        <v>93</v>
      </c>
      <c r="H4164" s="441" t="s">
        <v>1103</v>
      </c>
      <c r="I4164" s="441" t="s">
        <v>1128</v>
      </c>
      <c r="J4164" s="441" t="s">
        <v>112</v>
      </c>
      <c r="K4164" s="1111" t="s">
        <v>1135</v>
      </c>
      <c r="L4164" s="441" t="s">
        <v>1120</v>
      </c>
      <c r="M4164" s="441" t="str">
        <f t="shared" si="251"/>
        <v>&lt;INSERT CONNECTION POINT NAME&gt;</v>
      </c>
      <c r="N4164" s="1111" t="s">
        <v>1106</v>
      </c>
      <c r="O4164" s="1111" t="s">
        <v>842</v>
      </c>
      <c r="P4164" s="1111"/>
      <c r="Q4164" s="2892"/>
      <c r="R4164" s="2096"/>
      <c r="S4164" s="2870"/>
      <c r="T4164" s="2870"/>
      <c r="U4164" s="2870"/>
      <c r="V4164" s="2870"/>
      <c r="W4164" s="2870"/>
      <c r="X4164" s="2870"/>
      <c r="Y4164" s="2870"/>
      <c r="Z4164" s="2870"/>
      <c r="AA4164" s="2871"/>
      <c r="AC4164" s="124"/>
      <c r="AD4164" s="124"/>
      <c r="AE4164" s="124"/>
      <c r="AF4164" s="124"/>
      <c r="AG4164" s="124"/>
      <c r="AH4164" s="124"/>
      <c r="AI4164" s="124"/>
      <c r="AJ4164" s="124"/>
      <c r="AK4164" s="124"/>
      <c r="AL4164" s="124"/>
      <c r="AM4164" s="124"/>
      <c r="AN4164" s="124"/>
      <c r="AO4164" s="124"/>
      <c r="AP4164" s="124"/>
      <c r="AQ4164" s="124"/>
      <c r="AR4164" s="124"/>
      <c r="AS4164" s="124"/>
      <c r="AT4164" s="124"/>
      <c r="AU4164" s="124"/>
      <c r="AV4164" s="124"/>
      <c r="AW4164" s="124"/>
      <c r="AX4164" s="124"/>
      <c r="AY4164" s="124"/>
      <c r="AZ4164" s="124"/>
      <c r="BA4164" s="124"/>
      <c r="BB4164" s="124"/>
    </row>
    <row r="4165" spans="2:54" ht="15" customHeight="1">
      <c r="B4165" s="1155"/>
      <c r="C4165" s="3017"/>
      <c r="D4165" s="3017"/>
      <c r="E4165" s="1146" t="s">
        <v>1130</v>
      </c>
      <c r="F4165" s="1106"/>
      <c r="G4165" s="441" t="s">
        <v>93</v>
      </c>
      <c r="H4165" s="441" t="s">
        <v>1103</v>
      </c>
      <c r="I4165" s="441" t="s">
        <v>1131</v>
      </c>
      <c r="J4165" s="441" t="s">
        <v>112</v>
      </c>
      <c r="K4165" s="1111" t="s">
        <v>1135</v>
      </c>
      <c r="L4165" s="441" t="s">
        <v>1120</v>
      </c>
      <c r="M4165" s="441" t="str">
        <f t="shared" si="251"/>
        <v>&lt;INSERT CONNECTION POINT NAME&gt;</v>
      </c>
      <c r="N4165" s="1111" t="s">
        <v>1106</v>
      </c>
      <c r="O4165" s="1111" t="s">
        <v>842</v>
      </c>
      <c r="P4165" s="1111"/>
      <c r="Q4165" s="2892"/>
      <c r="R4165" s="2096"/>
      <c r="S4165" s="2870"/>
      <c r="T4165" s="2870"/>
      <c r="U4165" s="2870"/>
      <c r="V4165" s="2870"/>
      <c r="W4165" s="2870"/>
      <c r="X4165" s="2870"/>
      <c r="Y4165" s="2870"/>
      <c r="Z4165" s="2870"/>
      <c r="AA4165" s="2871"/>
      <c r="AC4165" s="124"/>
      <c r="AD4165" s="124"/>
      <c r="AE4165" s="124"/>
      <c r="AF4165" s="124"/>
      <c r="AG4165" s="124"/>
      <c r="AH4165" s="124"/>
      <c r="AI4165" s="124"/>
      <c r="AJ4165" s="124"/>
      <c r="AK4165" s="124"/>
      <c r="AL4165" s="124"/>
      <c r="AM4165" s="124"/>
      <c r="AN4165" s="124"/>
      <c r="AO4165" s="124"/>
      <c r="AP4165" s="124"/>
      <c r="AQ4165" s="124"/>
      <c r="AR4165" s="124"/>
      <c r="AS4165" s="124"/>
      <c r="AT4165" s="124"/>
      <c r="AU4165" s="124"/>
      <c r="AV4165" s="124"/>
      <c r="AW4165" s="124"/>
      <c r="AX4165" s="124"/>
      <c r="AY4165" s="124"/>
      <c r="AZ4165" s="124"/>
      <c r="BA4165" s="124"/>
      <c r="BB4165" s="124"/>
    </row>
    <row r="4166" spans="2:54" ht="15" customHeight="1">
      <c r="B4166" s="1155"/>
      <c r="C4166" s="3016" t="s">
        <v>1136</v>
      </c>
      <c r="D4166" s="3016" t="s">
        <v>833</v>
      </c>
      <c r="E4166" s="1146" t="s">
        <v>1127</v>
      </c>
      <c r="F4166" s="1106"/>
      <c r="G4166" s="441" t="s">
        <v>93</v>
      </c>
      <c r="H4166" s="441" t="s">
        <v>1103</v>
      </c>
      <c r="I4166" s="441" t="s">
        <v>1128</v>
      </c>
      <c r="J4166" s="441" t="s">
        <v>112</v>
      </c>
      <c r="K4166" s="1111" t="s">
        <v>1136</v>
      </c>
      <c r="L4166" s="441" t="s">
        <v>1120</v>
      </c>
      <c r="M4166" s="441" t="str">
        <f t="shared" si="251"/>
        <v>&lt;INSERT CONNECTION POINT NAME&gt;</v>
      </c>
      <c r="N4166" s="1111" t="s">
        <v>1106</v>
      </c>
      <c r="O4166" s="1111" t="s">
        <v>833</v>
      </c>
      <c r="P4166" s="1111"/>
      <c r="Q4166" s="2892"/>
      <c r="R4166" s="2096"/>
      <c r="S4166" s="2870"/>
      <c r="T4166" s="2870"/>
      <c r="U4166" s="2870"/>
      <c r="V4166" s="2870"/>
      <c r="W4166" s="2870"/>
      <c r="X4166" s="2870"/>
      <c r="Y4166" s="2870"/>
      <c r="Z4166" s="2870"/>
      <c r="AA4166" s="2871"/>
      <c r="AC4166" s="124"/>
      <c r="AD4166" s="124"/>
      <c r="AE4166" s="124"/>
      <c r="AF4166" s="124"/>
      <c r="AG4166" s="124"/>
      <c r="AH4166" s="124"/>
      <c r="AI4166" s="124"/>
      <c r="AJ4166" s="124"/>
      <c r="AK4166" s="124"/>
      <c r="AL4166" s="124"/>
      <c r="AM4166" s="124"/>
      <c r="AN4166" s="124"/>
      <c r="AO4166" s="124"/>
      <c r="AP4166" s="124"/>
      <c r="AQ4166" s="124"/>
      <c r="AR4166" s="124"/>
      <c r="AS4166" s="124"/>
      <c r="AT4166" s="124"/>
      <c r="AU4166" s="124"/>
      <c r="AV4166" s="124"/>
      <c r="AW4166" s="124"/>
      <c r="AX4166" s="124"/>
      <c r="AY4166" s="124"/>
      <c r="AZ4166" s="124"/>
      <c r="BA4166" s="124"/>
      <c r="BB4166" s="124"/>
    </row>
    <row r="4167" spans="2:54" ht="15" customHeight="1">
      <c r="B4167" s="1155"/>
      <c r="C4167" s="3017"/>
      <c r="D4167" s="3017"/>
      <c r="E4167" s="1146" t="s">
        <v>1130</v>
      </c>
      <c r="F4167" s="1106"/>
      <c r="G4167" s="441" t="s">
        <v>93</v>
      </c>
      <c r="H4167" s="441" t="s">
        <v>1103</v>
      </c>
      <c r="I4167" s="441" t="s">
        <v>1131</v>
      </c>
      <c r="J4167" s="441" t="s">
        <v>112</v>
      </c>
      <c r="K4167" s="1111" t="s">
        <v>1136</v>
      </c>
      <c r="L4167" s="441" t="s">
        <v>1120</v>
      </c>
      <c r="M4167" s="441" t="str">
        <f t="shared" si="251"/>
        <v>&lt;INSERT CONNECTION POINT NAME&gt;</v>
      </c>
      <c r="N4167" s="1111" t="s">
        <v>1106</v>
      </c>
      <c r="O4167" s="1111" t="s">
        <v>833</v>
      </c>
      <c r="P4167" s="1111"/>
      <c r="Q4167" s="2100"/>
      <c r="R4167" s="2101"/>
      <c r="S4167" s="2102"/>
      <c r="T4167" s="2102"/>
      <c r="U4167" s="2102"/>
      <c r="V4167" s="2102"/>
      <c r="W4167" s="2102"/>
      <c r="X4167" s="2102"/>
      <c r="Y4167" s="2102"/>
      <c r="Z4167" s="2102"/>
      <c r="AA4167" s="2103"/>
      <c r="AC4167" s="124"/>
      <c r="AD4167" s="124"/>
      <c r="AE4167" s="124"/>
      <c r="AF4167" s="124"/>
      <c r="AG4167" s="124"/>
      <c r="AH4167" s="124"/>
      <c r="AI4167" s="124"/>
      <c r="AJ4167" s="124"/>
      <c r="AK4167" s="124"/>
      <c r="AL4167" s="124"/>
      <c r="AM4167" s="124"/>
      <c r="AN4167" s="124"/>
      <c r="AO4167" s="124"/>
      <c r="AP4167" s="124"/>
      <c r="AQ4167" s="124"/>
      <c r="AR4167" s="124"/>
      <c r="AS4167" s="124"/>
      <c r="AT4167" s="124"/>
      <c r="AU4167" s="124"/>
      <c r="AV4167" s="124"/>
      <c r="AW4167" s="124"/>
      <c r="AX4167" s="124"/>
      <c r="AY4167" s="124"/>
      <c r="AZ4167" s="124"/>
      <c r="BA4167" s="124"/>
      <c r="BB4167" s="124"/>
    </row>
    <row r="4168" spans="2:54" ht="15" customHeight="1">
      <c r="B4168" s="1155"/>
      <c r="C4168" s="3016" t="s">
        <v>1136</v>
      </c>
      <c r="D4168" s="3016" t="s">
        <v>842</v>
      </c>
      <c r="E4168" s="1146" t="s">
        <v>1127</v>
      </c>
      <c r="F4168" s="1106"/>
      <c r="G4168" s="441" t="s">
        <v>93</v>
      </c>
      <c r="H4168" s="441" t="s">
        <v>1103</v>
      </c>
      <c r="I4168" s="441" t="s">
        <v>1128</v>
      </c>
      <c r="J4168" s="441" t="s">
        <v>112</v>
      </c>
      <c r="K4168" s="1111" t="s">
        <v>1136</v>
      </c>
      <c r="L4168" s="441" t="s">
        <v>1120</v>
      </c>
      <c r="M4168" s="441" t="str">
        <f t="shared" si="251"/>
        <v>&lt;INSERT CONNECTION POINT NAME&gt;</v>
      </c>
      <c r="N4168" s="1111" t="s">
        <v>1106</v>
      </c>
      <c r="O4168" s="1111" t="s">
        <v>842</v>
      </c>
      <c r="P4168" s="1111"/>
      <c r="Q4168" s="2100"/>
      <c r="R4168" s="2101"/>
      <c r="S4168" s="2102"/>
      <c r="T4168" s="2102"/>
      <c r="U4168" s="2102"/>
      <c r="V4168" s="2102"/>
      <c r="W4168" s="2102"/>
      <c r="X4168" s="2102"/>
      <c r="Y4168" s="2102"/>
      <c r="Z4168" s="2102"/>
      <c r="AA4168" s="2103"/>
      <c r="AC4168" s="124"/>
      <c r="AD4168" s="124"/>
      <c r="AE4168" s="124"/>
      <c r="AF4168" s="124"/>
      <c r="AG4168" s="124"/>
      <c r="AH4168" s="124"/>
      <c r="AI4168" s="124"/>
      <c r="AJ4168" s="124"/>
      <c r="AK4168" s="124"/>
      <c r="AL4168" s="124"/>
      <c r="AM4168" s="124"/>
      <c r="AN4168" s="124"/>
      <c r="AO4168" s="124"/>
      <c r="AP4168" s="124"/>
      <c r="AQ4168" s="124"/>
      <c r="AR4168" s="124"/>
      <c r="AS4168" s="124"/>
      <c r="AT4168" s="124"/>
      <c r="AU4168" s="124"/>
      <c r="AV4168" s="124"/>
      <c r="AW4168" s="124"/>
      <c r="AX4168" s="124"/>
      <c r="AY4168" s="124"/>
      <c r="AZ4168" s="124"/>
      <c r="BA4168" s="124"/>
      <c r="BB4168" s="124"/>
    </row>
    <row r="4169" spans="2:54" ht="15" customHeight="1" thickBot="1">
      <c r="B4169" s="2872"/>
      <c r="C4169" s="3018"/>
      <c r="D4169" s="3018"/>
      <c r="E4169" s="2873" t="s">
        <v>1130</v>
      </c>
      <c r="F4169" s="1106"/>
      <c r="G4169" s="441" t="s">
        <v>93</v>
      </c>
      <c r="H4169" s="441" t="s">
        <v>1103</v>
      </c>
      <c r="I4169" s="441" t="s">
        <v>1131</v>
      </c>
      <c r="J4169" s="441" t="s">
        <v>112</v>
      </c>
      <c r="K4169" s="1111" t="s">
        <v>1136</v>
      </c>
      <c r="L4169" s="441" t="s">
        <v>1120</v>
      </c>
      <c r="M4169" s="441" t="str">
        <f t="shared" si="251"/>
        <v>&lt;INSERT CONNECTION POINT NAME&gt;</v>
      </c>
      <c r="N4169" s="1111" t="s">
        <v>1106</v>
      </c>
      <c r="O4169" s="1111" t="s">
        <v>842</v>
      </c>
      <c r="P4169" s="1111"/>
      <c r="Q4169" s="2893"/>
      <c r="R4169" s="2894"/>
      <c r="S4169" s="2877"/>
      <c r="T4169" s="2877"/>
      <c r="U4169" s="2877"/>
      <c r="V4169" s="2877"/>
      <c r="W4169" s="2877"/>
      <c r="X4169" s="2877"/>
      <c r="Y4169" s="2877"/>
      <c r="Z4169" s="2877"/>
      <c r="AA4169" s="2878"/>
      <c r="AC4169" s="124"/>
      <c r="AD4169" s="124"/>
      <c r="AE4169" s="124"/>
      <c r="AF4169" s="124"/>
      <c r="AG4169" s="124"/>
      <c r="AH4169" s="124"/>
      <c r="AI4169" s="124"/>
      <c r="AJ4169" s="124"/>
      <c r="AK4169" s="124"/>
      <c r="AL4169" s="124"/>
      <c r="AM4169" s="124"/>
      <c r="AN4169" s="124"/>
      <c r="AO4169" s="124"/>
      <c r="AP4169" s="124"/>
      <c r="AQ4169" s="124"/>
      <c r="AR4169" s="124"/>
      <c r="AS4169" s="124"/>
      <c r="AT4169" s="124"/>
      <c r="AU4169" s="124"/>
      <c r="AV4169" s="124"/>
      <c r="AW4169" s="124"/>
      <c r="AX4169" s="124"/>
      <c r="AY4169" s="124"/>
      <c r="AZ4169" s="124"/>
      <c r="BA4169" s="124"/>
      <c r="BB4169" s="124"/>
    </row>
    <row r="4170" spans="2:54" ht="15" customHeight="1">
      <c r="B4170" s="1145" t="s">
        <v>1125</v>
      </c>
      <c r="C4170" s="3019" t="s">
        <v>1126</v>
      </c>
      <c r="D4170" s="3019" t="s">
        <v>842</v>
      </c>
      <c r="E4170" s="1146" t="s">
        <v>1127</v>
      </c>
      <c r="F4170" s="1106"/>
      <c r="G4170" s="441" t="s">
        <v>93</v>
      </c>
      <c r="H4170" s="441" t="s">
        <v>1103</v>
      </c>
      <c r="I4170" s="441" t="s">
        <v>1128</v>
      </c>
      <c r="J4170" s="441" t="s">
        <v>112</v>
      </c>
      <c r="K4170" s="441" t="s">
        <v>1126</v>
      </c>
      <c r="L4170" s="441" t="s">
        <v>1120</v>
      </c>
      <c r="M4170" s="441" t="str">
        <f t="shared" ref="M4170" si="254">B4170</f>
        <v>&lt;INSERT CONNECTION POINT NAME&gt;</v>
      </c>
      <c r="N4170" s="441" t="s">
        <v>1129</v>
      </c>
      <c r="O4170" s="441" t="s">
        <v>842</v>
      </c>
      <c r="P4170" s="1111"/>
      <c r="Q4170" s="1147"/>
      <c r="R4170" s="1148"/>
      <c r="S4170" s="1149"/>
      <c r="T4170" s="1149"/>
      <c r="U4170" s="1149"/>
      <c r="V4170" s="1149"/>
      <c r="W4170" s="1149"/>
      <c r="X4170" s="1149"/>
      <c r="Y4170" s="1149"/>
      <c r="Z4170" s="1149"/>
      <c r="AA4170" s="1150"/>
      <c r="AB4170" s="1125"/>
      <c r="AC4170" s="1151"/>
      <c r="AD4170" s="1152"/>
      <c r="AE4170" s="1153"/>
      <c r="AF4170" s="1153"/>
      <c r="AG4170" s="1153"/>
      <c r="AH4170" s="124"/>
      <c r="AI4170" s="124"/>
      <c r="AJ4170" s="124"/>
      <c r="AK4170" s="124"/>
      <c r="AL4170" s="124"/>
      <c r="AM4170" s="124"/>
      <c r="AN4170" s="124"/>
      <c r="AO4170" s="124"/>
      <c r="AP4170" s="124"/>
      <c r="AQ4170" s="1153"/>
      <c r="AR4170" s="1154"/>
      <c r="AS4170" s="1154"/>
      <c r="AT4170" s="1154"/>
      <c r="AU4170" s="1154"/>
      <c r="AV4170" s="1154"/>
      <c r="AW4170" s="1154"/>
      <c r="AX4170" s="1154"/>
      <c r="AY4170" s="1154"/>
      <c r="AZ4170" s="1154"/>
      <c r="BA4170" s="1154"/>
      <c r="BB4170" s="1154"/>
    </row>
    <row r="4171" spans="2:54" ht="15" customHeight="1">
      <c r="B4171" s="1155"/>
      <c r="C4171" s="3017"/>
      <c r="D4171" s="3017"/>
      <c r="E4171" s="1146" t="s">
        <v>1130</v>
      </c>
      <c r="F4171" s="1106"/>
      <c r="G4171" s="441" t="s">
        <v>93</v>
      </c>
      <c r="H4171" s="441" t="s">
        <v>1103</v>
      </c>
      <c r="I4171" s="441" t="s">
        <v>1131</v>
      </c>
      <c r="J4171" s="441" t="s">
        <v>112</v>
      </c>
      <c r="K4171" s="441" t="s">
        <v>1126</v>
      </c>
      <c r="L4171" s="441" t="s">
        <v>1120</v>
      </c>
      <c r="M4171" s="441" t="str">
        <f t="shared" si="251"/>
        <v>&lt;INSERT CONNECTION POINT NAME&gt;</v>
      </c>
      <c r="N4171" s="441" t="s">
        <v>1129</v>
      </c>
      <c r="O4171" s="441" t="s">
        <v>842</v>
      </c>
      <c r="P4171" s="1111"/>
      <c r="Q4171" s="1156"/>
      <c r="R4171" s="1157"/>
      <c r="S4171" s="1158"/>
      <c r="T4171" s="1158"/>
      <c r="U4171" s="1158"/>
      <c r="V4171" s="1158"/>
      <c r="W4171" s="1158"/>
      <c r="X4171" s="1158"/>
      <c r="Y4171" s="1158"/>
      <c r="Z4171" s="1158"/>
      <c r="AA4171" s="1159"/>
      <c r="AB4171" s="1125"/>
      <c r="AC4171" s="1151"/>
      <c r="AD4171" s="1152"/>
      <c r="AE4171" s="1153"/>
      <c r="AF4171" s="1153"/>
      <c r="AG4171" s="1153"/>
      <c r="AH4171" s="124"/>
      <c r="AI4171" s="124"/>
      <c r="AJ4171" s="124"/>
      <c r="AK4171" s="124"/>
      <c r="AL4171" s="124"/>
      <c r="AM4171" s="124"/>
      <c r="AN4171" s="124"/>
      <c r="AO4171" s="124"/>
      <c r="AP4171" s="124"/>
      <c r="AQ4171" s="1153"/>
      <c r="AR4171" s="1154"/>
      <c r="AS4171" s="1154"/>
      <c r="AT4171" s="1154"/>
      <c r="AU4171" s="1154"/>
      <c r="AV4171" s="1154"/>
      <c r="AW4171" s="1154"/>
      <c r="AX4171" s="1154"/>
      <c r="AY4171" s="1154"/>
      <c r="AZ4171" s="1154"/>
      <c r="BA4171" s="1154"/>
      <c r="BB4171" s="1154"/>
    </row>
    <row r="4172" spans="2:54" ht="15" customHeight="1">
      <c r="B4172" s="1155"/>
      <c r="C4172" s="3016" t="s">
        <v>1132</v>
      </c>
      <c r="D4172" s="3016" t="s">
        <v>833</v>
      </c>
      <c r="E4172" s="1146" t="s">
        <v>1127</v>
      </c>
      <c r="F4172" s="1106"/>
      <c r="G4172" s="441" t="s">
        <v>93</v>
      </c>
      <c r="H4172" s="441" t="s">
        <v>1103</v>
      </c>
      <c r="I4172" s="441" t="s">
        <v>1128</v>
      </c>
      <c r="J4172" s="441" t="s">
        <v>112</v>
      </c>
      <c r="K4172" s="1111" t="s">
        <v>1132</v>
      </c>
      <c r="L4172" s="441" t="s">
        <v>1120</v>
      </c>
      <c r="M4172" s="441" t="str">
        <f t="shared" si="251"/>
        <v>&lt;INSERT CONNECTION POINT NAME&gt;</v>
      </c>
      <c r="N4172" s="1111" t="s">
        <v>1106</v>
      </c>
      <c r="O4172" s="1111" t="s">
        <v>833</v>
      </c>
      <c r="P4172" s="1111"/>
      <c r="Q4172" s="2850"/>
      <c r="R4172" s="2097"/>
      <c r="S4172" s="2851"/>
      <c r="T4172" s="2851"/>
      <c r="U4172" s="2851"/>
      <c r="V4172" s="2851"/>
      <c r="W4172" s="2852"/>
      <c r="X4172" s="2852"/>
      <c r="Y4172" s="2852"/>
      <c r="Z4172" s="2852"/>
      <c r="AA4172" s="2853"/>
      <c r="AB4172" s="1125"/>
      <c r="AC4172" s="1151"/>
      <c r="AD4172" s="1152"/>
      <c r="AE4172" s="1153"/>
      <c r="AF4172" s="1153"/>
      <c r="AG4172" s="1153"/>
      <c r="AH4172" s="124"/>
      <c r="AI4172" s="124"/>
      <c r="AJ4172" s="124"/>
      <c r="AK4172" s="124"/>
      <c r="AL4172" s="1153"/>
      <c r="AM4172" s="124"/>
      <c r="AN4172" s="124"/>
      <c r="AO4172" s="1153"/>
      <c r="AP4172" s="1153"/>
      <c r="AQ4172" s="1153"/>
      <c r="AR4172" s="1154"/>
      <c r="AS4172" s="1154"/>
      <c r="AT4172" s="1154"/>
      <c r="AU4172" s="1160"/>
      <c r="AV4172" s="1154"/>
      <c r="AW4172" s="1154"/>
      <c r="AX4172" s="1154"/>
      <c r="AY4172" s="1154"/>
      <c r="AZ4172" s="1154"/>
      <c r="BA4172" s="1154"/>
      <c r="BB4172" s="1154"/>
    </row>
    <row r="4173" spans="2:54" ht="15" customHeight="1">
      <c r="B4173" s="1155"/>
      <c r="C4173" s="3017"/>
      <c r="D4173" s="3017"/>
      <c r="E4173" s="1146" t="s">
        <v>1130</v>
      </c>
      <c r="F4173" s="1106"/>
      <c r="G4173" s="441" t="s">
        <v>93</v>
      </c>
      <c r="H4173" s="441" t="s">
        <v>1103</v>
      </c>
      <c r="I4173" s="441" t="s">
        <v>1131</v>
      </c>
      <c r="J4173" s="441" t="s">
        <v>112</v>
      </c>
      <c r="K4173" s="1111" t="s">
        <v>1132</v>
      </c>
      <c r="L4173" s="441" t="s">
        <v>1120</v>
      </c>
      <c r="M4173" s="441" t="str">
        <f t="shared" ref="M4173:M4235" si="255">M4172</f>
        <v>&lt;INSERT CONNECTION POINT NAME&gt;</v>
      </c>
      <c r="N4173" s="1111" t="s">
        <v>1106</v>
      </c>
      <c r="O4173" s="1111" t="s">
        <v>833</v>
      </c>
      <c r="P4173" s="1111"/>
      <c r="Q4173" s="2850"/>
      <c r="R4173" s="2097"/>
      <c r="S4173" s="2851"/>
      <c r="T4173" s="2851"/>
      <c r="U4173" s="2851"/>
      <c r="V4173" s="2851"/>
      <c r="W4173" s="2852"/>
      <c r="X4173" s="2852"/>
      <c r="Y4173" s="2852"/>
      <c r="Z4173" s="2852"/>
      <c r="AA4173" s="2853"/>
      <c r="AB4173" s="1125"/>
      <c r="AC4173" s="1151"/>
      <c r="AD4173" s="1152"/>
      <c r="AE4173" s="1153"/>
      <c r="AF4173" s="1153"/>
      <c r="AG4173" s="1153"/>
      <c r="AH4173" s="124"/>
      <c r="AI4173" s="124"/>
      <c r="AJ4173" s="124"/>
      <c r="AK4173" s="124"/>
      <c r="AL4173" s="1153"/>
      <c r="AM4173" s="124"/>
      <c r="AN4173" s="124"/>
      <c r="AO4173" s="1153"/>
      <c r="AP4173" s="1153"/>
      <c r="AQ4173" s="1153"/>
      <c r="AR4173" s="1154"/>
      <c r="AS4173" s="1154"/>
      <c r="AT4173" s="1154"/>
      <c r="AU4173" s="1160"/>
      <c r="AV4173" s="1154"/>
      <c r="AW4173" s="1154"/>
      <c r="AX4173" s="1154"/>
      <c r="AY4173" s="1154"/>
      <c r="AZ4173" s="1154"/>
      <c r="BA4173" s="1154"/>
      <c r="BB4173" s="1154"/>
    </row>
    <row r="4174" spans="2:54" ht="15" customHeight="1">
      <c r="B4174" s="1155"/>
      <c r="C4174" s="3016" t="s">
        <v>1132</v>
      </c>
      <c r="D4174" s="3016" t="s">
        <v>842</v>
      </c>
      <c r="E4174" s="1146" t="s">
        <v>1127</v>
      </c>
      <c r="F4174" s="1106"/>
      <c r="G4174" s="441" t="s">
        <v>93</v>
      </c>
      <c r="H4174" s="441" t="s">
        <v>1103</v>
      </c>
      <c r="I4174" s="441" t="s">
        <v>1128</v>
      </c>
      <c r="J4174" s="441" t="s">
        <v>112</v>
      </c>
      <c r="K4174" s="1111" t="s">
        <v>1132</v>
      </c>
      <c r="L4174" s="441" t="s">
        <v>1120</v>
      </c>
      <c r="M4174" s="441" t="str">
        <f t="shared" si="255"/>
        <v>&lt;INSERT CONNECTION POINT NAME&gt;</v>
      </c>
      <c r="N4174" s="1111" t="s">
        <v>1106</v>
      </c>
      <c r="O4174" s="1112" t="s">
        <v>842</v>
      </c>
      <c r="P4174" s="1111"/>
      <c r="Q4174" s="2850"/>
      <c r="R4174" s="2097"/>
      <c r="S4174" s="2851"/>
      <c r="T4174" s="2851"/>
      <c r="U4174" s="2851"/>
      <c r="V4174" s="2851"/>
      <c r="W4174" s="2852"/>
      <c r="X4174" s="2852"/>
      <c r="Y4174" s="2852"/>
      <c r="Z4174" s="2852"/>
      <c r="AA4174" s="2853"/>
      <c r="AB4174" s="1125"/>
      <c r="AC4174" s="1151"/>
      <c r="AD4174" s="1152"/>
      <c r="AE4174" s="1153"/>
      <c r="AF4174" s="1153"/>
      <c r="AG4174" s="1153"/>
      <c r="AH4174" s="124"/>
      <c r="AI4174" s="124"/>
      <c r="AJ4174" s="124"/>
      <c r="AK4174" s="124"/>
      <c r="AL4174" s="1153"/>
      <c r="AM4174" s="124"/>
      <c r="AN4174" s="124"/>
      <c r="AO4174" s="1153"/>
      <c r="AP4174" s="1161"/>
      <c r="AQ4174" s="1153"/>
      <c r="AR4174" s="1154"/>
      <c r="AS4174" s="1154"/>
      <c r="AT4174" s="1154"/>
      <c r="AU4174" s="1160"/>
      <c r="AV4174" s="1154"/>
      <c r="AW4174" s="1154"/>
      <c r="AX4174" s="1154"/>
      <c r="AY4174" s="1154"/>
      <c r="AZ4174" s="1154"/>
      <c r="BA4174" s="1154"/>
      <c r="BB4174" s="1154"/>
    </row>
    <row r="4175" spans="2:54" ht="15" customHeight="1">
      <c r="B4175" s="1155"/>
      <c r="C4175" s="3017"/>
      <c r="D4175" s="3017"/>
      <c r="E4175" s="1146" t="s">
        <v>1130</v>
      </c>
      <c r="F4175" s="1106"/>
      <c r="G4175" s="441" t="s">
        <v>93</v>
      </c>
      <c r="H4175" s="441" t="s">
        <v>1103</v>
      </c>
      <c r="I4175" s="441" t="s">
        <v>1131</v>
      </c>
      <c r="J4175" s="441" t="s">
        <v>112</v>
      </c>
      <c r="K4175" s="1111" t="s">
        <v>1132</v>
      </c>
      <c r="L4175" s="441" t="s">
        <v>1120</v>
      </c>
      <c r="M4175" s="441" t="str">
        <f t="shared" si="255"/>
        <v>&lt;INSERT CONNECTION POINT NAME&gt;</v>
      </c>
      <c r="N4175" s="1111" t="s">
        <v>1106</v>
      </c>
      <c r="O4175" s="1112" t="s">
        <v>842</v>
      </c>
      <c r="P4175" s="1111"/>
      <c r="Q4175" s="2850"/>
      <c r="R4175" s="2097"/>
      <c r="S4175" s="2851"/>
      <c r="T4175" s="2851"/>
      <c r="U4175" s="2851"/>
      <c r="V4175" s="2851"/>
      <c r="W4175" s="2852"/>
      <c r="X4175" s="2852"/>
      <c r="Y4175" s="2852"/>
      <c r="Z4175" s="2852"/>
      <c r="AA4175" s="2853"/>
      <c r="AB4175" s="1125"/>
      <c r="AC4175" s="1151"/>
      <c r="AD4175" s="1152"/>
      <c r="AE4175" s="1153"/>
      <c r="AF4175" s="1153"/>
      <c r="AG4175" s="1153"/>
      <c r="AH4175" s="124"/>
      <c r="AI4175" s="124"/>
      <c r="AJ4175" s="124"/>
      <c r="AK4175" s="124"/>
      <c r="AL4175" s="1153"/>
      <c r="AM4175" s="124"/>
      <c r="AN4175" s="124"/>
      <c r="AO4175" s="1153"/>
      <c r="AP4175" s="1161"/>
      <c r="AQ4175" s="1153"/>
      <c r="AR4175" s="1154"/>
      <c r="AS4175" s="1154"/>
      <c r="AT4175" s="1154"/>
      <c r="AU4175" s="1160"/>
      <c r="AV4175" s="1154"/>
      <c r="AW4175" s="1154"/>
      <c r="AX4175" s="1154"/>
      <c r="AY4175" s="1154"/>
      <c r="AZ4175" s="1154"/>
      <c r="BA4175" s="1154"/>
      <c r="BB4175" s="1154"/>
    </row>
    <row r="4176" spans="2:54" ht="15" customHeight="1">
      <c r="B4176" s="1155"/>
      <c r="C4176" s="3016" t="s">
        <v>1133</v>
      </c>
      <c r="D4176" s="3016"/>
      <c r="E4176" s="1146" t="s">
        <v>1127</v>
      </c>
      <c r="F4176" s="1106"/>
      <c r="G4176" s="441" t="s">
        <v>93</v>
      </c>
      <c r="H4176" s="441" t="s">
        <v>1103</v>
      </c>
      <c r="I4176" s="441" t="s">
        <v>1128</v>
      </c>
      <c r="J4176" s="441" t="s">
        <v>112</v>
      </c>
      <c r="K4176" s="1111" t="s">
        <v>1133</v>
      </c>
      <c r="L4176" s="441" t="s">
        <v>1120</v>
      </c>
      <c r="M4176" s="441" t="str">
        <f t="shared" si="255"/>
        <v>&lt;INSERT CONNECTION POINT NAME&gt;</v>
      </c>
      <c r="N4176" s="1111" t="s">
        <v>1108</v>
      </c>
      <c r="O4176" s="1111" t="s">
        <v>1109</v>
      </c>
      <c r="P4176" s="1111"/>
      <c r="Q4176" s="2856"/>
      <c r="R4176" s="2098"/>
      <c r="S4176" s="2858"/>
      <c r="T4176" s="2858"/>
      <c r="U4176" s="2858"/>
      <c r="V4176" s="2858"/>
      <c r="W4176" s="2859"/>
      <c r="X4176" s="2859"/>
      <c r="Y4176" s="2859"/>
      <c r="Z4176" s="2859"/>
      <c r="AA4176" s="2860"/>
      <c r="AB4176" s="1125"/>
      <c r="AC4176" s="1151"/>
      <c r="AD4176" s="1152"/>
      <c r="AE4176" s="1153"/>
      <c r="AF4176" s="1153"/>
      <c r="AG4176" s="1153"/>
      <c r="AH4176" s="124"/>
      <c r="AI4176" s="124"/>
      <c r="AJ4176" s="124"/>
      <c r="AK4176" s="124"/>
      <c r="AL4176" s="1153"/>
      <c r="AM4176" s="124"/>
      <c r="AN4176" s="124"/>
      <c r="AO4176" s="1153"/>
      <c r="AP4176" s="1153"/>
      <c r="AQ4176" s="1153"/>
      <c r="AR4176" s="1154"/>
      <c r="AS4176" s="1154"/>
      <c r="AT4176" s="1154"/>
      <c r="AU4176" s="1154"/>
      <c r="AV4176" s="1154"/>
      <c r="AW4176" s="1154"/>
      <c r="AX4176" s="1154"/>
      <c r="AY4176" s="1154"/>
      <c r="AZ4176" s="1154"/>
      <c r="BA4176" s="1154"/>
      <c r="BB4176" s="1154"/>
    </row>
    <row r="4177" spans="2:54" ht="15" customHeight="1">
      <c r="B4177" s="1155"/>
      <c r="C4177" s="3017"/>
      <c r="D4177" s="3017"/>
      <c r="E4177" s="1146" t="s">
        <v>1130</v>
      </c>
      <c r="F4177" s="1106"/>
      <c r="G4177" s="441" t="s">
        <v>93</v>
      </c>
      <c r="H4177" s="441" t="s">
        <v>1103</v>
      </c>
      <c r="I4177" s="441" t="s">
        <v>1131</v>
      </c>
      <c r="J4177" s="441" t="s">
        <v>112</v>
      </c>
      <c r="K4177" s="1111" t="s">
        <v>1133</v>
      </c>
      <c r="L4177" s="441" t="s">
        <v>1120</v>
      </c>
      <c r="M4177" s="441" t="str">
        <f t="shared" si="255"/>
        <v>&lt;INSERT CONNECTION POINT NAME&gt;</v>
      </c>
      <c r="N4177" s="1111" t="s">
        <v>1108</v>
      </c>
      <c r="O4177" s="1111" t="s">
        <v>1109</v>
      </c>
      <c r="P4177" s="1111"/>
      <c r="Q4177" s="2856"/>
      <c r="R4177" s="2098"/>
      <c r="S4177" s="2858"/>
      <c r="T4177" s="2858"/>
      <c r="U4177" s="2858"/>
      <c r="V4177" s="2858"/>
      <c r="W4177" s="2859"/>
      <c r="X4177" s="2859"/>
      <c r="Y4177" s="2859"/>
      <c r="Z4177" s="2859"/>
      <c r="AA4177" s="2860"/>
      <c r="AB4177" s="1125"/>
      <c r="AC4177" s="1151"/>
      <c r="AD4177" s="1152"/>
      <c r="AE4177" s="1153"/>
      <c r="AF4177" s="1153"/>
      <c r="AG4177" s="1153"/>
      <c r="AH4177" s="124"/>
      <c r="AI4177" s="124"/>
      <c r="AJ4177" s="124"/>
      <c r="AK4177" s="124"/>
      <c r="AL4177" s="1153"/>
      <c r="AM4177" s="124"/>
      <c r="AN4177" s="124"/>
      <c r="AO4177" s="1153"/>
      <c r="AP4177" s="1153"/>
      <c r="AQ4177" s="1153"/>
      <c r="AR4177" s="1154"/>
      <c r="AS4177" s="1154"/>
      <c r="AT4177" s="1154"/>
      <c r="AU4177" s="1154"/>
      <c r="AV4177" s="1154"/>
      <c r="AW4177" s="1154"/>
      <c r="AX4177" s="1154"/>
      <c r="AY4177" s="1154"/>
      <c r="AZ4177" s="1154"/>
      <c r="BA4177" s="1154"/>
      <c r="BB4177" s="1154"/>
    </row>
    <row r="4178" spans="2:54" ht="15" customHeight="1">
      <c r="B4178" s="1155"/>
      <c r="C4178" s="3016" t="s">
        <v>1110</v>
      </c>
      <c r="D4178" s="3016"/>
      <c r="E4178" s="1146" t="s">
        <v>1127</v>
      </c>
      <c r="F4178" s="1106"/>
      <c r="G4178" s="441" t="s">
        <v>93</v>
      </c>
      <c r="H4178" s="441" t="s">
        <v>1103</v>
      </c>
      <c r="I4178" s="441" t="s">
        <v>1128</v>
      </c>
      <c r="J4178" s="441" t="s">
        <v>112</v>
      </c>
      <c r="K4178" s="1111" t="s">
        <v>1110</v>
      </c>
      <c r="L4178" s="441" t="s">
        <v>1120</v>
      </c>
      <c r="M4178" s="441" t="str">
        <f t="shared" si="255"/>
        <v>&lt;INSERT CONNECTION POINT NAME&gt;</v>
      </c>
      <c r="N4178" s="1111" t="s">
        <v>1111</v>
      </c>
      <c r="O4178" s="1112">
        <v>0</v>
      </c>
      <c r="P4178" s="1111"/>
      <c r="Q4178" s="2890"/>
      <c r="R4178" s="2093"/>
      <c r="S4178" s="2883"/>
      <c r="T4178" s="2883"/>
      <c r="U4178" s="2883"/>
      <c r="V4178" s="2883"/>
      <c r="W4178" s="2863"/>
      <c r="X4178" s="2863"/>
      <c r="Y4178" s="2863"/>
      <c r="Z4178" s="2863"/>
      <c r="AA4178" s="2864"/>
      <c r="AB4178" s="1125"/>
      <c r="AC4178" s="1151"/>
      <c r="AD4178" s="1152"/>
      <c r="AE4178" s="1153"/>
      <c r="AF4178" s="1153"/>
      <c r="AG4178" s="1153"/>
      <c r="AH4178" s="124"/>
      <c r="AI4178" s="124"/>
      <c r="AJ4178" s="124"/>
      <c r="AK4178" s="124"/>
      <c r="AL4178" s="1153"/>
      <c r="AM4178" s="124"/>
      <c r="AN4178" s="124"/>
      <c r="AO4178" s="1153"/>
      <c r="AP4178" s="1161"/>
      <c r="AQ4178" s="1153"/>
      <c r="AR4178" s="1154"/>
      <c r="AS4178" s="1154"/>
      <c r="AT4178" s="1154"/>
      <c r="AU4178" s="1154"/>
      <c r="AV4178" s="1154"/>
      <c r="AW4178" s="1154"/>
      <c r="AX4178" s="1154"/>
      <c r="AY4178" s="1154"/>
      <c r="AZ4178" s="1154"/>
      <c r="BA4178" s="1154"/>
      <c r="BB4178" s="1154"/>
    </row>
    <row r="4179" spans="2:54" ht="15" customHeight="1">
      <c r="B4179" s="1155"/>
      <c r="C4179" s="3017"/>
      <c r="D4179" s="3017"/>
      <c r="E4179" s="1146" t="s">
        <v>1130</v>
      </c>
      <c r="F4179" s="1106"/>
      <c r="G4179" s="441" t="s">
        <v>93</v>
      </c>
      <c r="H4179" s="441" t="s">
        <v>1103</v>
      </c>
      <c r="I4179" s="441" t="s">
        <v>1131</v>
      </c>
      <c r="J4179" s="441" t="s">
        <v>112</v>
      </c>
      <c r="K4179" s="1111" t="s">
        <v>1110</v>
      </c>
      <c r="L4179" s="441" t="s">
        <v>1120</v>
      </c>
      <c r="M4179" s="441" t="str">
        <f t="shared" si="255"/>
        <v>&lt;INSERT CONNECTION POINT NAME&gt;</v>
      </c>
      <c r="N4179" s="1111" t="s">
        <v>1111</v>
      </c>
      <c r="O4179" s="1112">
        <v>0</v>
      </c>
      <c r="P4179" s="1111"/>
      <c r="Q4179" s="2890"/>
      <c r="R4179" s="2093"/>
      <c r="S4179" s="2883"/>
      <c r="T4179" s="2883"/>
      <c r="U4179" s="2883"/>
      <c r="V4179" s="2883"/>
      <c r="W4179" s="2863"/>
      <c r="X4179" s="2863"/>
      <c r="Y4179" s="2863"/>
      <c r="Z4179" s="2863"/>
      <c r="AA4179" s="2864"/>
      <c r="AB4179" s="1125"/>
      <c r="AC4179" s="1151"/>
      <c r="AD4179" s="1152"/>
      <c r="AE4179" s="1153"/>
      <c r="AF4179" s="1153"/>
      <c r="AG4179" s="1153"/>
      <c r="AH4179" s="124"/>
      <c r="AI4179" s="124"/>
      <c r="AJ4179" s="124"/>
      <c r="AK4179" s="124"/>
      <c r="AL4179" s="1153"/>
      <c r="AM4179" s="124"/>
      <c r="AN4179" s="124"/>
      <c r="AO4179" s="1153"/>
      <c r="AP4179" s="1161"/>
      <c r="AQ4179" s="1153"/>
      <c r="AR4179" s="1154"/>
      <c r="AS4179" s="1154"/>
      <c r="AT4179" s="1154"/>
      <c r="AU4179" s="1154"/>
      <c r="AV4179" s="1154"/>
      <c r="AW4179" s="1154"/>
      <c r="AX4179" s="1154"/>
      <c r="AY4179" s="1154"/>
      <c r="AZ4179" s="1154"/>
      <c r="BA4179" s="1154"/>
      <c r="BB4179" s="1154"/>
    </row>
    <row r="4180" spans="2:54" ht="15" customHeight="1">
      <c r="B4180" s="1155"/>
      <c r="C4180" s="3016" t="s">
        <v>1112</v>
      </c>
      <c r="D4180" s="3016"/>
      <c r="E4180" s="1146" t="s">
        <v>1127</v>
      </c>
      <c r="F4180" s="1106"/>
      <c r="G4180" s="441" t="s">
        <v>93</v>
      </c>
      <c r="H4180" s="441" t="s">
        <v>1103</v>
      </c>
      <c r="I4180" s="441" t="s">
        <v>1128</v>
      </c>
      <c r="J4180" s="441" t="s">
        <v>112</v>
      </c>
      <c r="K4180" s="1111" t="s">
        <v>1112</v>
      </c>
      <c r="L4180" s="441" t="s">
        <v>1120</v>
      </c>
      <c r="M4180" s="441" t="str">
        <f t="shared" si="255"/>
        <v>&lt;INSERT CONNECTION POINT NAME&gt;</v>
      </c>
      <c r="N4180" s="1111" t="s">
        <v>1113</v>
      </c>
      <c r="O4180" s="1111" t="s">
        <v>1113</v>
      </c>
      <c r="P4180" s="1111"/>
      <c r="Q4180" s="2891"/>
      <c r="R4180" s="2866"/>
      <c r="S4180" s="2866"/>
      <c r="T4180" s="2866"/>
      <c r="U4180" s="2866"/>
      <c r="V4180" s="2866"/>
      <c r="W4180" s="2866"/>
      <c r="X4180" s="2866"/>
      <c r="Y4180" s="2866"/>
      <c r="Z4180" s="2866"/>
      <c r="AA4180" s="2099"/>
      <c r="AB4180" s="1125"/>
      <c r="AC4180" s="1151"/>
      <c r="AD4180" s="1152"/>
      <c r="AE4180" s="1153"/>
      <c r="AF4180" s="1153"/>
      <c r="AG4180" s="1153"/>
      <c r="AH4180" s="124"/>
      <c r="AI4180" s="124"/>
      <c r="AJ4180" s="124"/>
      <c r="AK4180" s="124"/>
      <c r="AL4180" s="1153"/>
      <c r="AM4180" s="124"/>
      <c r="AN4180" s="124"/>
      <c r="AO4180" s="1153"/>
      <c r="AP4180" s="1153"/>
      <c r="AQ4180" s="1153"/>
      <c r="AR4180" s="1154"/>
      <c r="AS4180" s="1154"/>
      <c r="AT4180" s="1154"/>
      <c r="AU4180" s="1154"/>
      <c r="AV4180" s="1154"/>
      <c r="AW4180" s="1154"/>
      <c r="AX4180" s="1154"/>
      <c r="AY4180" s="1154"/>
      <c r="AZ4180" s="1154"/>
      <c r="BA4180" s="1154"/>
      <c r="BB4180" s="1154"/>
    </row>
    <row r="4181" spans="2:54" ht="15" customHeight="1">
      <c r="B4181" s="1155"/>
      <c r="C4181" s="3017"/>
      <c r="D4181" s="3017"/>
      <c r="E4181" s="1146" t="s">
        <v>1130</v>
      </c>
      <c r="F4181" s="1106"/>
      <c r="G4181" s="441" t="s">
        <v>93</v>
      </c>
      <c r="H4181" s="441" t="s">
        <v>1103</v>
      </c>
      <c r="I4181" s="441" t="s">
        <v>1131</v>
      </c>
      <c r="J4181" s="441" t="s">
        <v>112</v>
      </c>
      <c r="K4181" s="1111" t="s">
        <v>1112</v>
      </c>
      <c r="L4181" s="441" t="s">
        <v>1120</v>
      </c>
      <c r="M4181" s="441" t="str">
        <f t="shared" si="255"/>
        <v>&lt;INSERT CONNECTION POINT NAME&gt;</v>
      </c>
      <c r="N4181" s="1111" t="s">
        <v>1113</v>
      </c>
      <c r="O4181" s="1111" t="s">
        <v>1113</v>
      </c>
      <c r="P4181" s="1111"/>
      <c r="Q4181" s="2891"/>
      <c r="R4181" s="2866"/>
      <c r="S4181" s="2866"/>
      <c r="T4181" s="2866"/>
      <c r="U4181" s="2866"/>
      <c r="V4181" s="2866"/>
      <c r="W4181" s="2866"/>
      <c r="X4181" s="2866"/>
      <c r="Y4181" s="2866"/>
      <c r="Z4181" s="2866"/>
      <c r="AA4181" s="2099"/>
      <c r="AB4181" s="1125"/>
      <c r="AC4181" s="1151"/>
      <c r="AD4181" s="1152"/>
      <c r="AE4181" s="1153"/>
      <c r="AF4181" s="1153"/>
      <c r="AG4181" s="1153"/>
      <c r="AH4181" s="124"/>
      <c r="AI4181" s="124"/>
      <c r="AJ4181" s="124"/>
      <c r="AK4181" s="124"/>
      <c r="AL4181" s="1153"/>
      <c r="AM4181" s="124"/>
      <c r="AN4181" s="124"/>
      <c r="AO4181" s="1153"/>
      <c r="AP4181" s="1153"/>
      <c r="AQ4181" s="1153"/>
      <c r="AR4181" s="1154"/>
      <c r="AS4181" s="1154"/>
      <c r="AT4181" s="1154"/>
      <c r="AU4181" s="1154"/>
      <c r="AV4181" s="1154"/>
      <c r="AW4181" s="1154"/>
      <c r="AX4181" s="1154"/>
      <c r="AY4181" s="1154"/>
      <c r="AZ4181" s="1154"/>
      <c r="BA4181" s="1154"/>
      <c r="BB4181" s="1154"/>
    </row>
    <row r="4182" spans="2:54" ht="15" customHeight="1">
      <c r="B4182" s="1155"/>
      <c r="C4182" s="3016" t="s">
        <v>1134</v>
      </c>
      <c r="D4182" s="3016" t="s">
        <v>833</v>
      </c>
      <c r="E4182" s="1146" t="s">
        <v>1127</v>
      </c>
      <c r="F4182" s="1106"/>
      <c r="G4182" s="441" t="s">
        <v>93</v>
      </c>
      <c r="H4182" s="441" t="s">
        <v>1103</v>
      </c>
      <c r="I4182" s="441" t="s">
        <v>1128</v>
      </c>
      <c r="J4182" s="441" t="s">
        <v>112</v>
      </c>
      <c r="K4182" s="1111" t="s">
        <v>1134</v>
      </c>
      <c r="L4182" s="441" t="s">
        <v>1120</v>
      </c>
      <c r="M4182" s="441" t="str">
        <f t="shared" si="255"/>
        <v>&lt;INSERT CONNECTION POINT NAME&gt;</v>
      </c>
      <c r="N4182" s="1111" t="s">
        <v>1115</v>
      </c>
      <c r="O4182" s="1111" t="s">
        <v>833</v>
      </c>
      <c r="P4182" s="1111"/>
      <c r="Q4182" s="2892"/>
      <c r="R4182" s="2096"/>
      <c r="S4182" s="2870"/>
      <c r="T4182" s="2870"/>
      <c r="U4182" s="2870"/>
      <c r="V4182" s="2870"/>
      <c r="W4182" s="2870"/>
      <c r="X4182" s="2870"/>
      <c r="Y4182" s="2870"/>
      <c r="Z4182" s="2870"/>
      <c r="AA4182" s="2871"/>
      <c r="AB4182" s="1125"/>
      <c r="AC4182" s="1151"/>
      <c r="AD4182" s="1152"/>
      <c r="AE4182" s="1153"/>
      <c r="AF4182" s="1153"/>
      <c r="AG4182" s="1153"/>
      <c r="AH4182" s="124"/>
      <c r="AI4182" s="124"/>
      <c r="AJ4182" s="124"/>
      <c r="AK4182" s="124"/>
      <c r="AL4182" s="1153"/>
      <c r="AM4182" s="124"/>
      <c r="AN4182" s="124"/>
      <c r="AO4182" s="1153"/>
      <c r="AP4182" s="1153"/>
      <c r="AQ4182" s="1153"/>
      <c r="AR4182" s="1154"/>
      <c r="AS4182" s="1154"/>
      <c r="AT4182" s="1154"/>
      <c r="AU4182" s="1154"/>
      <c r="AV4182" s="1154"/>
      <c r="AW4182" s="1154"/>
      <c r="AX4182" s="1154"/>
      <c r="AY4182" s="1154"/>
      <c r="AZ4182" s="1154"/>
      <c r="BA4182" s="1154"/>
      <c r="BB4182" s="1154"/>
    </row>
    <row r="4183" spans="2:54" ht="15" customHeight="1">
      <c r="B4183" s="1155"/>
      <c r="C4183" s="3017"/>
      <c r="D4183" s="3017"/>
      <c r="E4183" s="1146" t="s">
        <v>1130</v>
      </c>
      <c r="F4183" s="1106"/>
      <c r="G4183" s="441" t="s">
        <v>93</v>
      </c>
      <c r="H4183" s="441" t="s">
        <v>1103</v>
      </c>
      <c r="I4183" s="441" t="s">
        <v>1131</v>
      </c>
      <c r="J4183" s="441" t="s">
        <v>112</v>
      </c>
      <c r="K4183" s="1111" t="s">
        <v>1134</v>
      </c>
      <c r="L4183" s="441" t="s">
        <v>1120</v>
      </c>
      <c r="M4183" s="441" t="str">
        <f t="shared" si="255"/>
        <v>&lt;INSERT CONNECTION POINT NAME&gt;</v>
      </c>
      <c r="N4183" s="1111" t="s">
        <v>1115</v>
      </c>
      <c r="O4183" s="1111" t="s">
        <v>833</v>
      </c>
      <c r="P4183" s="1111"/>
      <c r="Q4183" s="2892"/>
      <c r="R4183" s="2096"/>
      <c r="S4183" s="2870"/>
      <c r="T4183" s="2870"/>
      <c r="U4183" s="2870"/>
      <c r="V4183" s="2870"/>
      <c r="W4183" s="2870"/>
      <c r="X4183" s="2870"/>
      <c r="Y4183" s="2870"/>
      <c r="Z4183" s="2870"/>
      <c r="AA4183" s="2871"/>
      <c r="AB4183" s="1125"/>
      <c r="AC4183" s="1151"/>
      <c r="AD4183" s="1152"/>
      <c r="AE4183" s="1153"/>
      <c r="AF4183" s="1153"/>
      <c r="AG4183" s="1153"/>
      <c r="AH4183" s="124"/>
      <c r="AI4183" s="124"/>
      <c r="AJ4183" s="124"/>
      <c r="AK4183" s="124"/>
      <c r="AL4183" s="1153"/>
      <c r="AM4183" s="124"/>
      <c r="AN4183" s="124"/>
      <c r="AO4183" s="1153"/>
      <c r="AP4183" s="1153"/>
      <c r="AQ4183" s="1153"/>
      <c r="AR4183" s="1154"/>
      <c r="AS4183" s="1154"/>
      <c r="AT4183" s="1154"/>
      <c r="AU4183" s="1154"/>
      <c r="AV4183" s="1154"/>
      <c r="AW4183" s="1154"/>
      <c r="AX4183" s="1154"/>
      <c r="AY4183" s="1154"/>
      <c r="AZ4183" s="1154"/>
      <c r="BA4183" s="1154"/>
      <c r="BB4183" s="1154"/>
    </row>
    <row r="4184" spans="2:54" ht="15" customHeight="1">
      <c r="B4184" s="1155"/>
      <c r="C4184" s="3016" t="s">
        <v>1135</v>
      </c>
      <c r="D4184" s="3016" t="s">
        <v>833</v>
      </c>
      <c r="E4184" s="1146" t="s">
        <v>1127</v>
      </c>
      <c r="F4184" s="1106"/>
      <c r="G4184" s="441" t="s">
        <v>93</v>
      </c>
      <c r="H4184" s="441" t="s">
        <v>1103</v>
      </c>
      <c r="I4184" s="441" t="s">
        <v>1128</v>
      </c>
      <c r="J4184" s="441" t="s">
        <v>112</v>
      </c>
      <c r="K4184" s="1111" t="s">
        <v>1135</v>
      </c>
      <c r="L4184" s="441" t="s">
        <v>1120</v>
      </c>
      <c r="M4184" s="441" t="str">
        <f t="shared" si="255"/>
        <v>&lt;INSERT CONNECTION POINT NAME&gt;</v>
      </c>
      <c r="N4184" s="1111" t="s">
        <v>1106</v>
      </c>
      <c r="O4184" s="1111" t="s">
        <v>833</v>
      </c>
      <c r="P4184" s="1111"/>
      <c r="Q4184" s="2892"/>
      <c r="R4184" s="2096"/>
      <c r="S4184" s="2870"/>
      <c r="T4184" s="2870"/>
      <c r="U4184" s="2870"/>
      <c r="V4184" s="2870"/>
      <c r="W4184" s="2870"/>
      <c r="X4184" s="2870"/>
      <c r="Y4184" s="2870"/>
      <c r="Z4184" s="2870"/>
      <c r="AA4184" s="2871"/>
      <c r="AB4184" s="1125"/>
      <c r="AC4184" s="1151"/>
      <c r="AD4184" s="1152"/>
      <c r="AE4184" s="1153"/>
      <c r="AF4184" s="1153"/>
      <c r="AG4184" s="1153"/>
      <c r="AH4184" s="124"/>
      <c r="AI4184" s="124"/>
      <c r="AJ4184" s="124"/>
      <c r="AK4184" s="124"/>
      <c r="AL4184" s="1153"/>
      <c r="AM4184" s="124"/>
      <c r="AN4184" s="124"/>
      <c r="AO4184" s="1153"/>
      <c r="AP4184" s="1153"/>
      <c r="AQ4184" s="1153"/>
      <c r="AR4184" s="1154"/>
      <c r="AS4184" s="1154"/>
      <c r="AT4184" s="1154"/>
      <c r="AU4184" s="1154"/>
      <c r="AV4184" s="1154"/>
      <c r="AW4184" s="1154"/>
      <c r="AX4184" s="1154"/>
      <c r="AY4184" s="1154"/>
      <c r="AZ4184" s="1154"/>
      <c r="BA4184" s="1154"/>
      <c r="BB4184" s="1154"/>
    </row>
    <row r="4185" spans="2:54" ht="15" customHeight="1">
      <c r="B4185" s="1155"/>
      <c r="C4185" s="3017"/>
      <c r="D4185" s="3017"/>
      <c r="E4185" s="1146" t="s">
        <v>1130</v>
      </c>
      <c r="F4185" s="1106"/>
      <c r="G4185" s="441" t="s">
        <v>93</v>
      </c>
      <c r="H4185" s="441" t="s">
        <v>1103</v>
      </c>
      <c r="I4185" s="441" t="s">
        <v>1131</v>
      </c>
      <c r="J4185" s="441" t="s">
        <v>112</v>
      </c>
      <c r="K4185" s="1111" t="s">
        <v>1135</v>
      </c>
      <c r="L4185" s="441" t="s">
        <v>1120</v>
      </c>
      <c r="M4185" s="441" t="str">
        <f t="shared" si="255"/>
        <v>&lt;INSERT CONNECTION POINT NAME&gt;</v>
      </c>
      <c r="N4185" s="1111" t="s">
        <v>1106</v>
      </c>
      <c r="O4185" s="1111" t="s">
        <v>833</v>
      </c>
      <c r="P4185" s="1111"/>
      <c r="Q4185" s="2892"/>
      <c r="R4185" s="2096"/>
      <c r="S4185" s="2870"/>
      <c r="T4185" s="2870"/>
      <c r="U4185" s="2870"/>
      <c r="V4185" s="2870"/>
      <c r="W4185" s="2870"/>
      <c r="X4185" s="2870"/>
      <c r="Y4185" s="2870"/>
      <c r="Z4185" s="2870"/>
      <c r="AA4185" s="2871"/>
      <c r="AB4185" s="1125"/>
      <c r="AC4185" s="1151"/>
      <c r="AD4185" s="1152"/>
      <c r="AE4185" s="1153"/>
      <c r="AF4185" s="1153"/>
      <c r="AG4185" s="1153"/>
      <c r="AH4185" s="124"/>
      <c r="AI4185" s="124"/>
      <c r="AJ4185" s="124"/>
      <c r="AK4185" s="124"/>
      <c r="AL4185" s="1153"/>
      <c r="AM4185" s="124"/>
      <c r="AN4185" s="124"/>
      <c r="AO4185" s="1153"/>
      <c r="AP4185" s="1153"/>
      <c r="AQ4185" s="1153"/>
      <c r="AR4185" s="1154"/>
      <c r="AS4185" s="1154"/>
      <c r="AT4185" s="1154"/>
      <c r="AU4185" s="1154"/>
      <c r="AV4185" s="1154"/>
      <c r="AW4185" s="1154"/>
      <c r="AX4185" s="1154"/>
      <c r="AY4185" s="1154"/>
      <c r="AZ4185" s="1154"/>
      <c r="BA4185" s="1154"/>
      <c r="BB4185" s="1154"/>
    </row>
    <row r="4186" spans="2:54" ht="15" customHeight="1">
      <c r="B4186" s="1155"/>
      <c r="C4186" s="3016" t="s">
        <v>1135</v>
      </c>
      <c r="D4186" s="3016" t="s">
        <v>842</v>
      </c>
      <c r="E4186" s="1146" t="s">
        <v>1127</v>
      </c>
      <c r="F4186" s="1106"/>
      <c r="G4186" s="441" t="s">
        <v>93</v>
      </c>
      <c r="H4186" s="441" t="s">
        <v>1103</v>
      </c>
      <c r="I4186" s="441" t="s">
        <v>1128</v>
      </c>
      <c r="J4186" s="441" t="s">
        <v>112</v>
      </c>
      <c r="K4186" s="1111" t="s">
        <v>1135</v>
      </c>
      <c r="L4186" s="441" t="s">
        <v>1120</v>
      </c>
      <c r="M4186" s="441" t="str">
        <f t="shared" si="255"/>
        <v>&lt;INSERT CONNECTION POINT NAME&gt;</v>
      </c>
      <c r="N4186" s="1111" t="s">
        <v>1106</v>
      </c>
      <c r="O4186" s="1111" t="s">
        <v>842</v>
      </c>
      <c r="P4186" s="1111"/>
      <c r="Q4186" s="2892"/>
      <c r="R4186" s="2096"/>
      <c r="S4186" s="2870"/>
      <c r="T4186" s="2870"/>
      <c r="U4186" s="2870"/>
      <c r="V4186" s="2870"/>
      <c r="W4186" s="2870"/>
      <c r="X4186" s="2870"/>
      <c r="Y4186" s="2870"/>
      <c r="Z4186" s="2870"/>
      <c r="AA4186" s="2871"/>
      <c r="AB4186" s="1125"/>
      <c r="AC4186" s="1151"/>
      <c r="AD4186" s="1152"/>
      <c r="AE4186" s="1153"/>
      <c r="AF4186" s="1153"/>
      <c r="AG4186" s="1153"/>
      <c r="AH4186" s="124"/>
      <c r="AI4186" s="124"/>
      <c r="AJ4186" s="124"/>
      <c r="AK4186" s="124"/>
      <c r="AL4186" s="1153"/>
      <c r="AM4186" s="124"/>
      <c r="AN4186" s="124"/>
      <c r="AO4186" s="1153"/>
      <c r="AP4186" s="1153"/>
      <c r="AQ4186" s="1153"/>
      <c r="AR4186" s="1154"/>
      <c r="AS4186" s="1154"/>
      <c r="AT4186" s="1154"/>
      <c r="AU4186" s="1154"/>
      <c r="AV4186" s="1154"/>
      <c r="AW4186" s="1154"/>
      <c r="AX4186" s="1154"/>
      <c r="AY4186" s="1154"/>
      <c r="AZ4186" s="1154"/>
      <c r="BA4186" s="1154"/>
      <c r="BB4186" s="1154"/>
    </row>
    <row r="4187" spans="2:54" ht="15" customHeight="1">
      <c r="B4187" s="1155"/>
      <c r="C4187" s="3017"/>
      <c r="D4187" s="3017"/>
      <c r="E4187" s="1146" t="s">
        <v>1130</v>
      </c>
      <c r="F4187" s="1106"/>
      <c r="G4187" s="441" t="s">
        <v>93</v>
      </c>
      <c r="H4187" s="441" t="s">
        <v>1103</v>
      </c>
      <c r="I4187" s="441" t="s">
        <v>1131</v>
      </c>
      <c r="J4187" s="441" t="s">
        <v>112</v>
      </c>
      <c r="K4187" s="1111" t="s">
        <v>1135</v>
      </c>
      <c r="L4187" s="441" t="s">
        <v>1120</v>
      </c>
      <c r="M4187" s="441" t="str">
        <f t="shared" si="255"/>
        <v>&lt;INSERT CONNECTION POINT NAME&gt;</v>
      </c>
      <c r="N4187" s="1111" t="s">
        <v>1106</v>
      </c>
      <c r="O4187" s="1111" t="s">
        <v>842</v>
      </c>
      <c r="P4187" s="1111"/>
      <c r="Q4187" s="2892"/>
      <c r="R4187" s="2096"/>
      <c r="S4187" s="2870"/>
      <c r="T4187" s="2870"/>
      <c r="U4187" s="2870"/>
      <c r="V4187" s="2870"/>
      <c r="W4187" s="2870"/>
      <c r="X4187" s="2870"/>
      <c r="Y4187" s="2870"/>
      <c r="Z4187" s="2870"/>
      <c r="AA4187" s="2871"/>
      <c r="AB4187" s="1125"/>
      <c r="AC4187" s="1151"/>
      <c r="AD4187" s="1152"/>
      <c r="AE4187" s="1153"/>
      <c r="AF4187" s="1153"/>
      <c r="AG4187" s="1153"/>
      <c r="AH4187" s="124"/>
      <c r="AI4187" s="124"/>
      <c r="AJ4187" s="124"/>
      <c r="AK4187" s="124"/>
      <c r="AL4187" s="1153"/>
      <c r="AM4187" s="124"/>
      <c r="AN4187" s="124"/>
      <c r="AO4187" s="1153"/>
      <c r="AP4187" s="1153"/>
      <c r="AQ4187" s="1153"/>
      <c r="AR4187" s="1154"/>
      <c r="AS4187" s="1154"/>
      <c r="AT4187" s="1154"/>
      <c r="AU4187" s="1154"/>
      <c r="AV4187" s="1154"/>
      <c r="AW4187" s="1154"/>
      <c r="AX4187" s="1154"/>
      <c r="AY4187" s="1154"/>
      <c r="AZ4187" s="1154"/>
      <c r="BA4187" s="1154"/>
      <c r="BB4187" s="1154"/>
    </row>
    <row r="4188" spans="2:54" ht="15" customHeight="1">
      <c r="B4188" s="1155"/>
      <c r="C4188" s="3016" t="s">
        <v>1136</v>
      </c>
      <c r="D4188" s="3016" t="s">
        <v>833</v>
      </c>
      <c r="E4188" s="1146" t="s">
        <v>1127</v>
      </c>
      <c r="F4188" s="1106"/>
      <c r="G4188" s="441" t="s">
        <v>93</v>
      </c>
      <c r="H4188" s="441" t="s">
        <v>1103</v>
      </c>
      <c r="I4188" s="441" t="s">
        <v>1128</v>
      </c>
      <c r="J4188" s="441" t="s">
        <v>112</v>
      </c>
      <c r="K4188" s="1111" t="s">
        <v>1136</v>
      </c>
      <c r="L4188" s="441" t="s">
        <v>1120</v>
      </c>
      <c r="M4188" s="441" t="str">
        <f t="shared" si="255"/>
        <v>&lt;INSERT CONNECTION POINT NAME&gt;</v>
      </c>
      <c r="N4188" s="1111" t="s">
        <v>1106</v>
      </c>
      <c r="O4188" s="1111" t="s">
        <v>833</v>
      </c>
      <c r="P4188" s="1111"/>
      <c r="Q4188" s="2892"/>
      <c r="R4188" s="2096"/>
      <c r="S4188" s="2870"/>
      <c r="T4188" s="2870"/>
      <c r="U4188" s="2870"/>
      <c r="V4188" s="2870"/>
      <c r="W4188" s="2870"/>
      <c r="X4188" s="2870"/>
      <c r="Y4188" s="2870"/>
      <c r="Z4188" s="2870"/>
      <c r="AA4188" s="2871"/>
      <c r="AB4188" s="1125"/>
      <c r="AC4188" s="1151"/>
      <c r="AD4188" s="1152"/>
      <c r="AE4188" s="1153"/>
      <c r="AF4188" s="1153"/>
      <c r="AG4188" s="1153"/>
      <c r="AH4188" s="124"/>
      <c r="AI4188" s="124"/>
      <c r="AJ4188" s="124"/>
      <c r="AK4188" s="124"/>
      <c r="AL4188" s="1153"/>
      <c r="AM4188" s="124"/>
      <c r="AN4188" s="124"/>
      <c r="AO4188" s="1153"/>
      <c r="AP4188" s="1153"/>
      <c r="AQ4188" s="1153"/>
      <c r="AR4188" s="1154"/>
      <c r="AS4188" s="1154"/>
      <c r="AT4188" s="1154"/>
      <c r="AU4188" s="1154"/>
      <c r="AV4188" s="1154"/>
      <c r="AW4188" s="1154"/>
      <c r="AX4188" s="1154"/>
      <c r="AY4188" s="1154"/>
      <c r="AZ4188" s="1154"/>
      <c r="BA4188" s="1154"/>
      <c r="BB4188" s="1154"/>
    </row>
    <row r="4189" spans="2:54" ht="15" customHeight="1">
      <c r="B4189" s="1155"/>
      <c r="C4189" s="3017"/>
      <c r="D4189" s="3017"/>
      <c r="E4189" s="1146" t="s">
        <v>1130</v>
      </c>
      <c r="F4189" s="1106"/>
      <c r="G4189" s="441" t="s">
        <v>93</v>
      </c>
      <c r="H4189" s="441" t="s">
        <v>1103</v>
      </c>
      <c r="I4189" s="441" t="s">
        <v>1131</v>
      </c>
      <c r="J4189" s="441" t="s">
        <v>112</v>
      </c>
      <c r="K4189" s="1111" t="s">
        <v>1136</v>
      </c>
      <c r="L4189" s="441" t="s">
        <v>1120</v>
      </c>
      <c r="M4189" s="441" t="str">
        <f t="shared" si="255"/>
        <v>&lt;INSERT CONNECTION POINT NAME&gt;</v>
      </c>
      <c r="N4189" s="1111" t="s">
        <v>1106</v>
      </c>
      <c r="O4189" s="1111" t="s">
        <v>833</v>
      </c>
      <c r="P4189" s="1111"/>
      <c r="Q4189" s="2100"/>
      <c r="R4189" s="2101"/>
      <c r="S4189" s="2102"/>
      <c r="T4189" s="2102"/>
      <c r="U4189" s="2102"/>
      <c r="V4189" s="2102"/>
      <c r="W4189" s="2102"/>
      <c r="X4189" s="2102"/>
      <c r="Y4189" s="2102"/>
      <c r="Z4189" s="2102"/>
      <c r="AA4189" s="2103"/>
      <c r="AB4189" s="1125"/>
      <c r="AC4189" s="1151"/>
      <c r="AD4189" s="1152"/>
      <c r="AE4189" s="1153"/>
      <c r="AF4189" s="1153"/>
      <c r="AG4189" s="1153"/>
      <c r="AH4189" s="124"/>
      <c r="AI4189" s="124"/>
      <c r="AJ4189" s="124"/>
      <c r="AK4189" s="124"/>
      <c r="AL4189" s="1153"/>
      <c r="AM4189" s="124"/>
      <c r="AN4189" s="124"/>
      <c r="AO4189" s="1153"/>
      <c r="AP4189" s="1153"/>
      <c r="AQ4189" s="1153"/>
      <c r="AR4189" s="1154"/>
      <c r="AS4189" s="1154"/>
      <c r="AT4189" s="1154"/>
      <c r="AU4189" s="1154"/>
      <c r="AV4189" s="1154"/>
      <c r="AW4189" s="1154"/>
      <c r="AX4189" s="1154"/>
      <c r="AY4189" s="1154"/>
      <c r="AZ4189" s="1154"/>
      <c r="BA4189" s="1154"/>
      <c r="BB4189" s="1154"/>
    </row>
    <row r="4190" spans="2:54" ht="15" customHeight="1">
      <c r="B4190" s="1155"/>
      <c r="C4190" s="3016" t="s">
        <v>1136</v>
      </c>
      <c r="D4190" s="3016" t="s">
        <v>842</v>
      </c>
      <c r="E4190" s="1146" t="s">
        <v>1127</v>
      </c>
      <c r="F4190" s="1106"/>
      <c r="G4190" s="441" t="s">
        <v>93</v>
      </c>
      <c r="H4190" s="441" t="s">
        <v>1103</v>
      </c>
      <c r="I4190" s="441" t="s">
        <v>1128</v>
      </c>
      <c r="J4190" s="441" t="s">
        <v>112</v>
      </c>
      <c r="K4190" s="1111" t="s">
        <v>1136</v>
      </c>
      <c r="L4190" s="441" t="s">
        <v>1120</v>
      </c>
      <c r="M4190" s="441" t="str">
        <f t="shared" si="255"/>
        <v>&lt;INSERT CONNECTION POINT NAME&gt;</v>
      </c>
      <c r="N4190" s="1111" t="s">
        <v>1106</v>
      </c>
      <c r="O4190" s="1111" t="s">
        <v>842</v>
      </c>
      <c r="P4190" s="1111"/>
      <c r="Q4190" s="2100"/>
      <c r="R4190" s="2101"/>
      <c r="S4190" s="2102"/>
      <c r="T4190" s="2102"/>
      <c r="U4190" s="2102"/>
      <c r="V4190" s="2102"/>
      <c r="W4190" s="2102"/>
      <c r="X4190" s="2102"/>
      <c r="Y4190" s="2102"/>
      <c r="Z4190" s="2102"/>
      <c r="AA4190" s="2103"/>
      <c r="AB4190" s="1125"/>
      <c r="AC4190" s="1151"/>
      <c r="AD4190" s="1152"/>
      <c r="AE4190" s="1153"/>
      <c r="AF4190" s="1153"/>
      <c r="AG4190" s="1153"/>
      <c r="AH4190" s="124"/>
      <c r="AI4190" s="124"/>
      <c r="AJ4190" s="124"/>
      <c r="AK4190" s="124"/>
      <c r="AL4190" s="1153"/>
      <c r="AM4190" s="124"/>
      <c r="AN4190" s="124"/>
      <c r="AO4190" s="1153"/>
      <c r="AP4190" s="1153"/>
      <c r="AQ4190" s="1153"/>
      <c r="AR4190" s="1154"/>
      <c r="AS4190" s="1154"/>
      <c r="AT4190" s="1154"/>
      <c r="AU4190" s="1154"/>
      <c r="AV4190" s="1154"/>
      <c r="AW4190" s="1154"/>
      <c r="AX4190" s="1154"/>
      <c r="AY4190" s="1154"/>
      <c r="AZ4190" s="1154"/>
      <c r="BA4190" s="1154"/>
      <c r="BB4190" s="1154"/>
    </row>
    <row r="4191" spans="2:54" ht="15" customHeight="1" thickBot="1">
      <c r="B4191" s="2872"/>
      <c r="C4191" s="3018"/>
      <c r="D4191" s="3018"/>
      <c r="E4191" s="2873" t="s">
        <v>1130</v>
      </c>
      <c r="F4191" s="1106"/>
      <c r="G4191" s="441" t="s">
        <v>93</v>
      </c>
      <c r="H4191" s="441" t="s">
        <v>1103</v>
      </c>
      <c r="I4191" s="441" t="s">
        <v>1131</v>
      </c>
      <c r="J4191" s="441" t="s">
        <v>112</v>
      </c>
      <c r="K4191" s="1111" t="s">
        <v>1136</v>
      </c>
      <c r="L4191" s="441" t="s">
        <v>1120</v>
      </c>
      <c r="M4191" s="441" t="str">
        <f t="shared" si="255"/>
        <v>&lt;INSERT CONNECTION POINT NAME&gt;</v>
      </c>
      <c r="N4191" s="1111" t="s">
        <v>1106</v>
      </c>
      <c r="O4191" s="1111" t="s">
        <v>842</v>
      </c>
      <c r="P4191" s="1111"/>
      <c r="Q4191" s="2893"/>
      <c r="R4191" s="2894"/>
      <c r="S4191" s="2877"/>
      <c r="T4191" s="2877"/>
      <c r="U4191" s="2877"/>
      <c r="V4191" s="2877"/>
      <c r="W4191" s="2877"/>
      <c r="X4191" s="2877"/>
      <c r="Y4191" s="2877"/>
      <c r="Z4191" s="2877"/>
      <c r="AA4191" s="2878"/>
      <c r="AB4191" s="1162"/>
      <c r="AC4191" s="1151"/>
      <c r="AD4191" s="1152"/>
      <c r="AE4191" s="1153"/>
      <c r="AF4191" s="1153"/>
      <c r="AG4191" s="1153"/>
      <c r="AH4191" s="124"/>
      <c r="AI4191" s="124"/>
      <c r="AJ4191" s="124"/>
      <c r="AK4191" s="124"/>
      <c r="AL4191" s="1153"/>
      <c r="AM4191" s="124"/>
      <c r="AN4191" s="124"/>
      <c r="AO4191" s="1153"/>
      <c r="AP4191" s="1153"/>
      <c r="AQ4191" s="1153"/>
      <c r="AR4191" s="1154"/>
      <c r="AS4191" s="1154"/>
      <c r="AT4191" s="1154"/>
      <c r="AU4191" s="1154"/>
      <c r="AV4191" s="1154"/>
      <c r="AW4191" s="1154"/>
      <c r="AX4191" s="1154"/>
      <c r="AY4191" s="1154"/>
      <c r="AZ4191" s="1154"/>
      <c r="BA4191" s="1154"/>
      <c r="BB4191" s="1154"/>
    </row>
    <row r="4192" spans="2:54" ht="15" customHeight="1">
      <c r="B4192" s="1145" t="s">
        <v>1125</v>
      </c>
      <c r="C4192" s="3019" t="s">
        <v>1126</v>
      </c>
      <c r="D4192" s="3019" t="s">
        <v>842</v>
      </c>
      <c r="E4192" s="1146" t="s">
        <v>1127</v>
      </c>
      <c r="F4192" s="1106"/>
      <c r="G4192" s="441" t="s">
        <v>93</v>
      </c>
      <c r="H4192" s="441" t="s">
        <v>1103</v>
      </c>
      <c r="I4192" s="441" t="s">
        <v>1128</v>
      </c>
      <c r="J4192" s="441" t="s">
        <v>112</v>
      </c>
      <c r="K4192" s="441" t="s">
        <v>1126</v>
      </c>
      <c r="L4192" s="441" t="s">
        <v>1120</v>
      </c>
      <c r="M4192" s="441" t="str">
        <f t="shared" ref="M4192" si="256">B4192</f>
        <v>&lt;INSERT CONNECTION POINT NAME&gt;</v>
      </c>
      <c r="N4192" s="441" t="s">
        <v>1129</v>
      </c>
      <c r="O4192" s="441" t="s">
        <v>842</v>
      </c>
      <c r="P4192" s="1111"/>
      <c r="Q4192" s="1147"/>
      <c r="R4192" s="1148"/>
      <c r="S4192" s="1149"/>
      <c r="T4192" s="1149"/>
      <c r="U4192" s="1149"/>
      <c r="V4192" s="1149"/>
      <c r="W4192" s="1149"/>
      <c r="X4192" s="1149"/>
      <c r="Y4192" s="1149"/>
      <c r="Z4192" s="1149"/>
      <c r="AA4192" s="1150"/>
      <c r="AB4192" s="1125"/>
      <c r="AC4192" s="1151"/>
      <c r="AD4192" s="1152"/>
      <c r="AE4192" s="1153"/>
      <c r="AF4192" s="1153"/>
      <c r="AG4192" s="1153"/>
      <c r="AH4192" s="124"/>
      <c r="AI4192" s="124"/>
      <c r="AJ4192" s="124"/>
      <c r="AK4192" s="124"/>
      <c r="AL4192" s="124"/>
      <c r="AM4192" s="124"/>
      <c r="AN4192" s="124"/>
      <c r="AO4192" s="124"/>
      <c r="AP4192" s="124"/>
      <c r="AQ4192" s="1153"/>
      <c r="AR4192" s="1154"/>
      <c r="AS4192" s="1154"/>
      <c r="AT4192" s="1154"/>
      <c r="AU4192" s="1154"/>
      <c r="AV4192" s="1154"/>
      <c r="AW4192" s="1154"/>
      <c r="AX4192" s="1154"/>
      <c r="AY4192" s="1154"/>
      <c r="AZ4192" s="1154"/>
      <c r="BA4192" s="1154"/>
      <c r="BB4192" s="1154"/>
    </row>
    <row r="4193" spans="2:54" ht="15" customHeight="1">
      <c r="B4193" s="1155"/>
      <c r="C4193" s="3017"/>
      <c r="D4193" s="3017"/>
      <c r="E4193" s="1146" t="s">
        <v>1130</v>
      </c>
      <c r="F4193" s="1106"/>
      <c r="G4193" s="441" t="s">
        <v>93</v>
      </c>
      <c r="H4193" s="441" t="s">
        <v>1103</v>
      </c>
      <c r="I4193" s="441" t="s">
        <v>1131</v>
      </c>
      <c r="J4193" s="441" t="s">
        <v>112</v>
      </c>
      <c r="K4193" s="441" t="s">
        <v>1126</v>
      </c>
      <c r="L4193" s="441" t="s">
        <v>1120</v>
      </c>
      <c r="M4193" s="441" t="str">
        <f t="shared" si="255"/>
        <v>&lt;INSERT CONNECTION POINT NAME&gt;</v>
      </c>
      <c r="N4193" s="441" t="s">
        <v>1129</v>
      </c>
      <c r="O4193" s="441" t="s">
        <v>842</v>
      </c>
      <c r="P4193" s="1111"/>
      <c r="Q4193" s="1156"/>
      <c r="R4193" s="1157"/>
      <c r="S4193" s="1158"/>
      <c r="T4193" s="1158"/>
      <c r="U4193" s="1158"/>
      <c r="V4193" s="1158"/>
      <c r="W4193" s="1158"/>
      <c r="X4193" s="1158"/>
      <c r="Y4193" s="1158"/>
      <c r="Z4193" s="1158"/>
      <c r="AA4193" s="1159"/>
      <c r="AB4193" s="1125"/>
      <c r="AC4193" s="1151"/>
      <c r="AD4193" s="1152"/>
      <c r="AE4193" s="1153"/>
      <c r="AF4193" s="1153"/>
      <c r="AG4193" s="1153"/>
      <c r="AH4193" s="124"/>
      <c r="AI4193" s="124"/>
      <c r="AJ4193" s="124"/>
      <c r="AK4193" s="124"/>
      <c r="AL4193" s="124"/>
      <c r="AM4193" s="124"/>
      <c r="AN4193" s="124"/>
      <c r="AO4193" s="124"/>
      <c r="AP4193" s="124"/>
      <c r="AQ4193" s="1153"/>
      <c r="AR4193" s="1154"/>
      <c r="AS4193" s="1154"/>
      <c r="AT4193" s="1154"/>
      <c r="AU4193" s="1154"/>
      <c r="AV4193" s="1154"/>
      <c r="AW4193" s="1154"/>
      <c r="AX4193" s="1154"/>
      <c r="AY4193" s="1154"/>
      <c r="AZ4193" s="1154"/>
      <c r="BA4193" s="1154"/>
      <c r="BB4193" s="1154"/>
    </row>
    <row r="4194" spans="2:54" ht="15" customHeight="1">
      <c r="B4194" s="1155"/>
      <c r="C4194" s="3016" t="s">
        <v>1132</v>
      </c>
      <c r="D4194" s="3016" t="s">
        <v>833</v>
      </c>
      <c r="E4194" s="1146" t="s">
        <v>1127</v>
      </c>
      <c r="F4194" s="1106"/>
      <c r="G4194" s="441" t="s">
        <v>93</v>
      </c>
      <c r="H4194" s="441" t="s">
        <v>1103</v>
      </c>
      <c r="I4194" s="441" t="s">
        <v>1128</v>
      </c>
      <c r="J4194" s="441" t="s">
        <v>112</v>
      </c>
      <c r="K4194" s="1111" t="s">
        <v>1132</v>
      </c>
      <c r="L4194" s="441" t="s">
        <v>1120</v>
      </c>
      <c r="M4194" s="441" t="str">
        <f t="shared" si="255"/>
        <v>&lt;INSERT CONNECTION POINT NAME&gt;</v>
      </c>
      <c r="N4194" s="1111" t="s">
        <v>1106</v>
      </c>
      <c r="O4194" s="1111" t="s">
        <v>833</v>
      </c>
      <c r="P4194" s="1111"/>
      <c r="Q4194" s="2850"/>
      <c r="R4194" s="2097"/>
      <c r="S4194" s="2851"/>
      <c r="T4194" s="2851"/>
      <c r="U4194" s="2851"/>
      <c r="V4194" s="2851"/>
      <c r="W4194" s="2852"/>
      <c r="X4194" s="2852"/>
      <c r="Y4194" s="2852"/>
      <c r="Z4194" s="2852"/>
      <c r="AA4194" s="2853"/>
      <c r="AB4194" s="1125"/>
      <c r="AC4194" s="1151"/>
      <c r="AD4194" s="1152"/>
      <c r="AE4194" s="1153"/>
      <c r="AF4194" s="1153"/>
      <c r="AG4194" s="1153"/>
      <c r="AH4194" s="124"/>
      <c r="AI4194" s="124"/>
      <c r="AJ4194" s="124"/>
      <c r="AK4194" s="124"/>
      <c r="AL4194" s="1153"/>
      <c r="AM4194" s="124"/>
      <c r="AN4194" s="124"/>
      <c r="AO4194" s="1153"/>
      <c r="AP4194" s="1153"/>
      <c r="AQ4194" s="1153"/>
      <c r="AR4194" s="1154"/>
      <c r="AS4194" s="1154"/>
      <c r="AT4194" s="1154"/>
      <c r="AU4194" s="1160"/>
      <c r="AV4194" s="1154"/>
      <c r="AW4194" s="1154"/>
      <c r="AX4194" s="1154"/>
      <c r="AY4194" s="1154"/>
      <c r="AZ4194" s="1154"/>
      <c r="BA4194" s="1154"/>
      <c r="BB4194" s="1154"/>
    </row>
    <row r="4195" spans="2:54" ht="15" customHeight="1">
      <c r="B4195" s="1155"/>
      <c r="C4195" s="3017"/>
      <c r="D4195" s="3017"/>
      <c r="E4195" s="1146" t="s">
        <v>1130</v>
      </c>
      <c r="F4195" s="1106"/>
      <c r="G4195" s="441" t="s">
        <v>93</v>
      </c>
      <c r="H4195" s="441" t="s">
        <v>1103</v>
      </c>
      <c r="I4195" s="441" t="s">
        <v>1131</v>
      </c>
      <c r="J4195" s="441" t="s">
        <v>112</v>
      </c>
      <c r="K4195" s="1111" t="s">
        <v>1132</v>
      </c>
      <c r="L4195" s="441" t="s">
        <v>1120</v>
      </c>
      <c r="M4195" s="441" t="str">
        <f t="shared" si="255"/>
        <v>&lt;INSERT CONNECTION POINT NAME&gt;</v>
      </c>
      <c r="N4195" s="1111" t="s">
        <v>1106</v>
      </c>
      <c r="O4195" s="1111" t="s">
        <v>833</v>
      </c>
      <c r="P4195" s="1111"/>
      <c r="Q4195" s="2850"/>
      <c r="R4195" s="2097"/>
      <c r="S4195" s="2851"/>
      <c r="T4195" s="2851"/>
      <c r="U4195" s="2851"/>
      <c r="V4195" s="2851"/>
      <c r="W4195" s="2852"/>
      <c r="X4195" s="2852"/>
      <c r="Y4195" s="2852"/>
      <c r="Z4195" s="2852"/>
      <c r="AA4195" s="2853"/>
      <c r="AB4195" s="1125"/>
      <c r="AC4195" s="1151"/>
      <c r="AD4195" s="1152"/>
      <c r="AE4195" s="1153"/>
      <c r="AF4195" s="1153"/>
      <c r="AG4195" s="1153"/>
      <c r="AH4195" s="124"/>
      <c r="AI4195" s="124"/>
      <c r="AJ4195" s="124"/>
      <c r="AK4195" s="124"/>
      <c r="AL4195" s="1153"/>
      <c r="AM4195" s="124"/>
      <c r="AN4195" s="124"/>
      <c r="AO4195" s="1153"/>
      <c r="AP4195" s="1153"/>
      <c r="AQ4195" s="1153"/>
      <c r="AR4195" s="1154"/>
      <c r="AS4195" s="1154"/>
      <c r="AT4195" s="1154"/>
      <c r="AU4195" s="1160"/>
      <c r="AV4195" s="1154"/>
      <c r="AW4195" s="1154"/>
      <c r="AX4195" s="1154"/>
      <c r="AY4195" s="1154"/>
      <c r="AZ4195" s="1154"/>
      <c r="BA4195" s="1154"/>
      <c r="BB4195" s="1154"/>
    </row>
    <row r="4196" spans="2:54" ht="15" customHeight="1">
      <c r="B4196" s="1155"/>
      <c r="C4196" s="3016" t="s">
        <v>1132</v>
      </c>
      <c r="D4196" s="3016" t="s">
        <v>842</v>
      </c>
      <c r="E4196" s="1146" t="s">
        <v>1127</v>
      </c>
      <c r="F4196" s="1106"/>
      <c r="G4196" s="441" t="s">
        <v>93</v>
      </c>
      <c r="H4196" s="441" t="s">
        <v>1103</v>
      </c>
      <c r="I4196" s="441" t="s">
        <v>1128</v>
      </c>
      <c r="J4196" s="441" t="s">
        <v>112</v>
      </c>
      <c r="K4196" s="1111" t="s">
        <v>1132</v>
      </c>
      <c r="L4196" s="441" t="s">
        <v>1120</v>
      </c>
      <c r="M4196" s="441" t="str">
        <f t="shared" si="255"/>
        <v>&lt;INSERT CONNECTION POINT NAME&gt;</v>
      </c>
      <c r="N4196" s="1111" t="s">
        <v>1106</v>
      </c>
      <c r="O4196" s="1112" t="s">
        <v>842</v>
      </c>
      <c r="P4196" s="1111"/>
      <c r="Q4196" s="2850"/>
      <c r="R4196" s="2097"/>
      <c r="S4196" s="2851"/>
      <c r="T4196" s="2851"/>
      <c r="U4196" s="2851"/>
      <c r="V4196" s="2851"/>
      <c r="W4196" s="2852"/>
      <c r="X4196" s="2852"/>
      <c r="Y4196" s="2852"/>
      <c r="Z4196" s="2852"/>
      <c r="AA4196" s="2853"/>
      <c r="AB4196" s="1125"/>
      <c r="AC4196" s="1151"/>
      <c r="AD4196" s="1152"/>
      <c r="AE4196" s="1153"/>
      <c r="AF4196" s="1153"/>
      <c r="AG4196" s="1153"/>
      <c r="AH4196" s="124"/>
      <c r="AI4196" s="124"/>
      <c r="AJ4196" s="124"/>
      <c r="AK4196" s="124"/>
      <c r="AL4196" s="1153"/>
      <c r="AM4196" s="124"/>
      <c r="AN4196" s="124"/>
      <c r="AO4196" s="1153"/>
      <c r="AP4196" s="1161"/>
      <c r="AQ4196" s="1153"/>
      <c r="AR4196" s="1154"/>
      <c r="AS4196" s="1154"/>
      <c r="AT4196" s="1154"/>
      <c r="AU4196" s="1160"/>
      <c r="AV4196" s="1154"/>
      <c r="AW4196" s="1154"/>
      <c r="AX4196" s="1154"/>
      <c r="AY4196" s="1154"/>
      <c r="AZ4196" s="1154"/>
      <c r="BA4196" s="1154"/>
      <c r="BB4196" s="1154"/>
    </row>
    <row r="4197" spans="2:54" ht="15" customHeight="1">
      <c r="B4197" s="1155"/>
      <c r="C4197" s="3017"/>
      <c r="D4197" s="3017"/>
      <c r="E4197" s="1146" t="s">
        <v>1130</v>
      </c>
      <c r="F4197" s="1106"/>
      <c r="G4197" s="441" t="s">
        <v>93</v>
      </c>
      <c r="H4197" s="441" t="s">
        <v>1103</v>
      </c>
      <c r="I4197" s="441" t="s">
        <v>1131</v>
      </c>
      <c r="J4197" s="441" t="s">
        <v>112</v>
      </c>
      <c r="K4197" s="1111" t="s">
        <v>1132</v>
      </c>
      <c r="L4197" s="441" t="s">
        <v>1120</v>
      </c>
      <c r="M4197" s="441" t="str">
        <f t="shared" si="255"/>
        <v>&lt;INSERT CONNECTION POINT NAME&gt;</v>
      </c>
      <c r="N4197" s="1111" t="s">
        <v>1106</v>
      </c>
      <c r="O4197" s="1112" t="s">
        <v>842</v>
      </c>
      <c r="P4197" s="1111"/>
      <c r="Q4197" s="2850"/>
      <c r="R4197" s="2097"/>
      <c r="S4197" s="2851"/>
      <c r="T4197" s="2851"/>
      <c r="U4197" s="2851"/>
      <c r="V4197" s="2851"/>
      <c r="W4197" s="2852"/>
      <c r="X4197" s="2852"/>
      <c r="Y4197" s="2852"/>
      <c r="Z4197" s="2852"/>
      <c r="AA4197" s="2853"/>
      <c r="AB4197" s="1125"/>
      <c r="AC4197" s="1151"/>
      <c r="AD4197" s="1152"/>
      <c r="AE4197" s="1153"/>
      <c r="AF4197" s="1153"/>
      <c r="AG4197" s="1153"/>
      <c r="AH4197" s="124"/>
      <c r="AI4197" s="124"/>
      <c r="AJ4197" s="124"/>
      <c r="AK4197" s="124"/>
      <c r="AL4197" s="1153"/>
      <c r="AM4197" s="124"/>
      <c r="AN4197" s="124"/>
      <c r="AO4197" s="1153"/>
      <c r="AP4197" s="1161"/>
      <c r="AQ4197" s="1153"/>
      <c r="AR4197" s="1154"/>
      <c r="AS4197" s="1154"/>
      <c r="AT4197" s="1154"/>
      <c r="AU4197" s="1160"/>
      <c r="AV4197" s="1154"/>
      <c r="AW4197" s="1154"/>
      <c r="AX4197" s="1154"/>
      <c r="AY4197" s="1154"/>
      <c r="AZ4197" s="1154"/>
      <c r="BA4197" s="1154"/>
      <c r="BB4197" s="1154"/>
    </row>
    <row r="4198" spans="2:54" ht="15" customHeight="1">
      <c r="B4198" s="1155"/>
      <c r="C4198" s="3016" t="s">
        <v>1133</v>
      </c>
      <c r="D4198" s="3016"/>
      <c r="E4198" s="1146" t="s">
        <v>1127</v>
      </c>
      <c r="F4198" s="1106"/>
      <c r="G4198" s="441" t="s">
        <v>93</v>
      </c>
      <c r="H4198" s="441" t="s">
        <v>1103</v>
      </c>
      <c r="I4198" s="441" t="s">
        <v>1128</v>
      </c>
      <c r="J4198" s="441" t="s">
        <v>112</v>
      </c>
      <c r="K4198" s="1111" t="s">
        <v>1133</v>
      </c>
      <c r="L4198" s="441" t="s">
        <v>1120</v>
      </c>
      <c r="M4198" s="441" t="str">
        <f t="shared" si="255"/>
        <v>&lt;INSERT CONNECTION POINT NAME&gt;</v>
      </c>
      <c r="N4198" s="1111" t="s">
        <v>1108</v>
      </c>
      <c r="O4198" s="1111" t="s">
        <v>1109</v>
      </c>
      <c r="P4198" s="1111"/>
      <c r="Q4198" s="2856"/>
      <c r="R4198" s="2098"/>
      <c r="S4198" s="2858"/>
      <c r="T4198" s="2858"/>
      <c r="U4198" s="2858"/>
      <c r="V4198" s="2858"/>
      <c r="W4198" s="2859"/>
      <c r="X4198" s="2859"/>
      <c r="Y4198" s="2859"/>
      <c r="Z4198" s="2859"/>
      <c r="AA4198" s="2860"/>
      <c r="AB4198" s="1125"/>
      <c r="AC4198" s="1151"/>
      <c r="AD4198" s="1152"/>
      <c r="AE4198" s="1153"/>
      <c r="AF4198" s="1153"/>
      <c r="AG4198" s="1153"/>
      <c r="AH4198" s="124"/>
      <c r="AI4198" s="124"/>
      <c r="AJ4198" s="124"/>
      <c r="AK4198" s="124"/>
      <c r="AL4198" s="1153"/>
      <c r="AM4198" s="124"/>
      <c r="AN4198" s="124"/>
      <c r="AO4198" s="1153"/>
      <c r="AP4198" s="1153"/>
      <c r="AQ4198" s="1153"/>
      <c r="AR4198" s="1154"/>
      <c r="AS4198" s="1154"/>
      <c r="AT4198" s="1154"/>
      <c r="AU4198" s="1154"/>
      <c r="AV4198" s="1154"/>
      <c r="AW4198" s="1154"/>
      <c r="AX4198" s="1154"/>
      <c r="AY4198" s="1154"/>
      <c r="AZ4198" s="1154"/>
      <c r="BA4198" s="1154"/>
      <c r="BB4198" s="1154"/>
    </row>
    <row r="4199" spans="2:54" ht="15" customHeight="1">
      <c r="B4199" s="1155"/>
      <c r="C4199" s="3017"/>
      <c r="D4199" s="3017"/>
      <c r="E4199" s="1146" t="s">
        <v>1130</v>
      </c>
      <c r="F4199" s="1106"/>
      <c r="G4199" s="441" t="s">
        <v>93</v>
      </c>
      <c r="H4199" s="441" t="s">
        <v>1103</v>
      </c>
      <c r="I4199" s="441" t="s">
        <v>1131</v>
      </c>
      <c r="J4199" s="441" t="s">
        <v>112</v>
      </c>
      <c r="K4199" s="1111" t="s">
        <v>1133</v>
      </c>
      <c r="L4199" s="441" t="s">
        <v>1120</v>
      </c>
      <c r="M4199" s="441" t="str">
        <f t="shared" si="255"/>
        <v>&lt;INSERT CONNECTION POINT NAME&gt;</v>
      </c>
      <c r="N4199" s="1111" t="s">
        <v>1108</v>
      </c>
      <c r="O4199" s="1111" t="s">
        <v>1109</v>
      </c>
      <c r="P4199" s="1111"/>
      <c r="Q4199" s="2856"/>
      <c r="R4199" s="2098"/>
      <c r="S4199" s="2858"/>
      <c r="T4199" s="2858"/>
      <c r="U4199" s="2858"/>
      <c r="V4199" s="2858"/>
      <c r="W4199" s="2859"/>
      <c r="X4199" s="2859"/>
      <c r="Y4199" s="2859"/>
      <c r="Z4199" s="2859"/>
      <c r="AA4199" s="2860"/>
      <c r="AB4199" s="1125"/>
      <c r="AC4199" s="1151"/>
      <c r="AD4199" s="1152"/>
      <c r="AE4199" s="1153"/>
      <c r="AF4199" s="1153"/>
      <c r="AG4199" s="1153"/>
      <c r="AH4199" s="124"/>
      <c r="AI4199" s="124"/>
      <c r="AJ4199" s="124"/>
      <c r="AK4199" s="124"/>
      <c r="AL4199" s="1153"/>
      <c r="AM4199" s="124"/>
      <c r="AN4199" s="124"/>
      <c r="AO4199" s="1153"/>
      <c r="AP4199" s="1153"/>
      <c r="AQ4199" s="1153"/>
      <c r="AR4199" s="1154"/>
      <c r="AS4199" s="1154"/>
      <c r="AT4199" s="1154"/>
      <c r="AU4199" s="1154"/>
      <c r="AV4199" s="1154"/>
      <c r="AW4199" s="1154"/>
      <c r="AX4199" s="1154"/>
      <c r="AY4199" s="1154"/>
      <c r="AZ4199" s="1154"/>
      <c r="BA4199" s="1154"/>
      <c r="BB4199" s="1154"/>
    </row>
    <row r="4200" spans="2:54" ht="15" customHeight="1">
      <c r="B4200" s="1155"/>
      <c r="C4200" s="3016" t="s">
        <v>1110</v>
      </c>
      <c r="D4200" s="3016"/>
      <c r="E4200" s="1146" t="s">
        <v>1127</v>
      </c>
      <c r="F4200" s="1106"/>
      <c r="G4200" s="441" t="s">
        <v>93</v>
      </c>
      <c r="H4200" s="441" t="s">
        <v>1103</v>
      </c>
      <c r="I4200" s="441" t="s">
        <v>1128</v>
      </c>
      <c r="J4200" s="441" t="s">
        <v>112</v>
      </c>
      <c r="K4200" s="1111" t="s">
        <v>1110</v>
      </c>
      <c r="L4200" s="441" t="s">
        <v>1120</v>
      </c>
      <c r="M4200" s="441" t="str">
        <f t="shared" si="255"/>
        <v>&lt;INSERT CONNECTION POINT NAME&gt;</v>
      </c>
      <c r="N4200" s="1111" t="s">
        <v>1111</v>
      </c>
      <c r="O4200" s="1112">
        <v>0</v>
      </c>
      <c r="P4200" s="1111"/>
      <c r="Q4200" s="2890"/>
      <c r="R4200" s="2093"/>
      <c r="S4200" s="2883"/>
      <c r="T4200" s="2883"/>
      <c r="U4200" s="2883"/>
      <c r="V4200" s="2883"/>
      <c r="W4200" s="2863"/>
      <c r="X4200" s="2863"/>
      <c r="Y4200" s="2863"/>
      <c r="Z4200" s="2863"/>
      <c r="AA4200" s="2864"/>
      <c r="AB4200" s="1125"/>
      <c r="AC4200" s="1151"/>
      <c r="AD4200" s="1152"/>
      <c r="AE4200" s="1153"/>
      <c r="AF4200" s="1153"/>
      <c r="AG4200" s="1153"/>
      <c r="AH4200" s="124"/>
      <c r="AI4200" s="124"/>
      <c r="AJ4200" s="124"/>
      <c r="AK4200" s="124"/>
      <c r="AL4200" s="1153"/>
      <c r="AM4200" s="124"/>
      <c r="AN4200" s="124"/>
      <c r="AO4200" s="1153"/>
      <c r="AP4200" s="1161"/>
      <c r="AQ4200" s="1153"/>
      <c r="AR4200" s="1154"/>
      <c r="AS4200" s="1154"/>
      <c r="AT4200" s="1154"/>
      <c r="AU4200" s="1154"/>
      <c r="AV4200" s="1154"/>
      <c r="AW4200" s="1154"/>
      <c r="AX4200" s="1154"/>
      <c r="AY4200" s="1154"/>
      <c r="AZ4200" s="1154"/>
      <c r="BA4200" s="1154"/>
      <c r="BB4200" s="1154"/>
    </row>
    <row r="4201" spans="2:54" ht="15" customHeight="1">
      <c r="B4201" s="1155"/>
      <c r="C4201" s="3017"/>
      <c r="D4201" s="3017"/>
      <c r="E4201" s="1146" t="s">
        <v>1130</v>
      </c>
      <c r="F4201" s="1106"/>
      <c r="G4201" s="441" t="s">
        <v>93</v>
      </c>
      <c r="H4201" s="441" t="s">
        <v>1103</v>
      </c>
      <c r="I4201" s="441" t="s">
        <v>1131</v>
      </c>
      <c r="J4201" s="441" t="s">
        <v>112</v>
      </c>
      <c r="K4201" s="1111" t="s">
        <v>1110</v>
      </c>
      <c r="L4201" s="441" t="s">
        <v>1120</v>
      </c>
      <c r="M4201" s="441" t="str">
        <f t="shared" si="255"/>
        <v>&lt;INSERT CONNECTION POINT NAME&gt;</v>
      </c>
      <c r="N4201" s="1111" t="s">
        <v>1111</v>
      </c>
      <c r="O4201" s="1112">
        <v>0</v>
      </c>
      <c r="P4201" s="1111"/>
      <c r="Q4201" s="2890"/>
      <c r="R4201" s="2093"/>
      <c r="S4201" s="2883"/>
      <c r="T4201" s="2883"/>
      <c r="U4201" s="2883"/>
      <c r="V4201" s="2883"/>
      <c r="W4201" s="2863"/>
      <c r="X4201" s="2863"/>
      <c r="Y4201" s="2863"/>
      <c r="Z4201" s="2863"/>
      <c r="AA4201" s="2864"/>
      <c r="AB4201" s="1125"/>
      <c r="AC4201" s="1151"/>
      <c r="AD4201" s="1152"/>
      <c r="AE4201" s="1153"/>
      <c r="AF4201" s="1153"/>
      <c r="AG4201" s="1153"/>
      <c r="AH4201" s="124"/>
      <c r="AI4201" s="124"/>
      <c r="AJ4201" s="124"/>
      <c r="AK4201" s="124"/>
      <c r="AL4201" s="1153"/>
      <c r="AM4201" s="124"/>
      <c r="AN4201" s="124"/>
      <c r="AO4201" s="1153"/>
      <c r="AP4201" s="1161"/>
      <c r="AQ4201" s="1153"/>
      <c r="AR4201" s="1154"/>
      <c r="AS4201" s="1154"/>
      <c r="AT4201" s="1154"/>
      <c r="AU4201" s="1154"/>
      <c r="AV4201" s="1154"/>
      <c r="AW4201" s="1154"/>
      <c r="AX4201" s="1154"/>
      <c r="AY4201" s="1154"/>
      <c r="AZ4201" s="1154"/>
      <c r="BA4201" s="1154"/>
      <c r="BB4201" s="1154"/>
    </row>
    <row r="4202" spans="2:54" ht="15" customHeight="1">
      <c r="B4202" s="1155"/>
      <c r="C4202" s="3016" t="s">
        <v>1112</v>
      </c>
      <c r="D4202" s="3016"/>
      <c r="E4202" s="1146" t="s">
        <v>1127</v>
      </c>
      <c r="F4202" s="1106"/>
      <c r="G4202" s="441" t="s">
        <v>93</v>
      </c>
      <c r="H4202" s="441" t="s">
        <v>1103</v>
      </c>
      <c r="I4202" s="441" t="s">
        <v>1128</v>
      </c>
      <c r="J4202" s="441" t="s">
        <v>112</v>
      </c>
      <c r="K4202" s="1111" t="s">
        <v>1112</v>
      </c>
      <c r="L4202" s="441" t="s">
        <v>1120</v>
      </c>
      <c r="M4202" s="441" t="str">
        <f t="shared" si="255"/>
        <v>&lt;INSERT CONNECTION POINT NAME&gt;</v>
      </c>
      <c r="N4202" s="1111" t="s">
        <v>1113</v>
      </c>
      <c r="O4202" s="1111" t="s">
        <v>1113</v>
      </c>
      <c r="P4202" s="1111"/>
      <c r="Q4202" s="2891"/>
      <c r="R4202" s="2866"/>
      <c r="S4202" s="2866"/>
      <c r="T4202" s="2866"/>
      <c r="U4202" s="2866"/>
      <c r="V4202" s="2866"/>
      <c r="W4202" s="2866"/>
      <c r="X4202" s="2866"/>
      <c r="Y4202" s="2866"/>
      <c r="Z4202" s="2866"/>
      <c r="AA4202" s="2099"/>
      <c r="AB4202" s="1125"/>
      <c r="AC4202" s="1151"/>
      <c r="AD4202" s="1152"/>
      <c r="AE4202" s="1153"/>
      <c r="AF4202" s="1153"/>
      <c r="AG4202" s="1153"/>
      <c r="AH4202" s="124"/>
      <c r="AI4202" s="124"/>
      <c r="AJ4202" s="124"/>
      <c r="AK4202" s="124"/>
      <c r="AL4202" s="1153"/>
      <c r="AM4202" s="124"/>
      <c r="AN4202" s="124"/>
      <c r="AO4202" s="1153"/>
      <c r="AP4202" s="1153"/>
      <c r="AQ4202" s="1153"/>
      <c r="AR4202" s="1154"/>
      <c r="AS4202" s="1154"/>
      <c r="AT4202" s="1154"/>
      <c r="AU4202" s="1154"/>
      <c r="AV4202" s="1154"/>
      <c r="AW4202" s="1154"/>
      <c r="AX4202" s="1154"/>
      <c r="AY4202" s="1154"/>
      <c r="AZ4202" s="1154"/>
      <c r="BA4202" s="1154"/>
      <c r="BB4202" s="1154"/>
    </row>
    <row r="4203" spans="2:54" ht="15" customHeight="1">
      <c r="B4203" s="1155"/>
      <c r="C4203" s="3017"/>
      <c r="D4203" s="3017"/>
      <c r="E4203" s="1146" t="s">
        <v>1130</v>
      </c>
      <c r="F4203" s="1106"/>
      <c r="G4203" s="441" t="s">
        <v>93</v>
      </c>
      <c r="H4203" s="441" t="s">
        <v>1103</v>
      </c>
      <c r="I4203" s="441" t="s">
        <v>1131</v>
      </c>
      <c r="J4203" s="441" t="s">
        <v>112</v>
      </c>
      <c r="K4203" s="1111" t="s">
        <v>1112</v>
      </c>
      <c r="L4203" s="441" t="s">
        <v>1120</v>
      </c>
      <c r="M4203" s="441" t="str">
        <f t="shared" si="255"/>
        <v>&lt;INSERT CONNECTION POINT NAME&gt;</v>
      </c>
      <c r="N4203" s="1111" t="s">
        <v>1113</v>
      </c>
      <c r="O4203" s="1111" t="s">
        <v>1113</v>
      </c>
      <c r="P4203" s="1111"/>
      <c r="Q4203" s="2891"/>
      <c r="R4203" s="2866"/>
      <c r="S4203" s="2866"/>
      <c r="T4203" s="2866"/>
      <c r="U4203" s="2866"/>
      <c r="V4203" s="2866"/>
      <c r="W4203" s="2866"/>
      <c r="X4203" s="2866"/>
      <c r="Y4203" s="2866"/>
      <c r="Z4203" s="2866"/>
      <c r="AA4203" s="2099"/>
      <c r="AB4203" s="1125"/>
      <c r="AC4203" s="1151"/>
      <c r="AD4203" s="1152"/>
      <c r="AE4203" s="1153"/>
      <c r="AF4203" s="1153"/>
      <c r="AG4203" s="1153"/>
      <c r="AH4203" s="124"/>
      <c r="AI4203" s="124"/>
      <c r="AJ4203" s="124"/>
      <c r="AK4203" s="124"/>
      <c r="AL4203" s="1153"/>
      <c r="AM4203" s="124"/>
      <c r="AN4203" s="124"/>
      <c r="AO4203" s="1153"/>
      <c r="AP4203" s="1153"/>
      <c r="AQ4203" s="1153"/>
      <c r="AR4203" s="1154"/>
      <c r="AS4203" s="1154"/>
      <c r="AT4203" s="1154"/>
      <c r="AU4203" s="1154"/>
      <c r="AV4203" s="1154"/>
      <c r="AW4203" s="1154"/>
      <c r="AX4203" s="1154"/>
      <c r="AY4203" s="1154"/>
      <c r="AZ4203" s="1154"/>
      <c r="BA4203" s="1154"/>
      <c r="BB4203" s="1154"/>
    </row>
    <row r="4204" spans="2:54" ht="15" customHeight="1">
      <c r="B4204" s="1155"/>
      <c r="C4204" s="3016" t="s">
        <v>1134</v>
      </c>
      <c r="D4204" s="3016" t="s">
        <v>833</v>
      </c>
      <c r="E4204" s="1146" t="s">
        <v>1127</v>
      </c>
      <c r="F4204" s="1106"/>
      <c r="G4204" s="441" t="s">
        <v>93</v>
      </c>
      <c r="H4204" s="441" t="s">
        <v>1103</v>
      </c>
      <c r="I4204" s="441" t="s">
        <v>1128</v>
      </c>
      <c r="J4204" s="441" t="s">
        <v>112</v>
      </c>
      <c r="K4204" s="1111" t="s">
        <v>1134</v>
      </c>
      <c r="L4204" s="441" t="s">
        <v>1120</v>
      </c>
      <c r="M4204" s="441" t="str">
        <f t="shared" si="255"/>
        <v>&lt;INSERT CONNECTION POINT NAME&gt;</v>
      </c>
      <c r="N4204" s="1111" t="s">
        <v>1115</v>
      </c>
      <c r="O4204" s="1111" t="s">
        <v>833</v>
      </c>
      <c r="P4204" s="1111"/>
      <c r="Q4204" s="2892"/>
      <c r="R4204" s="2096"/>
      <c r="S4204" s="2870"/>
      <c r="T4204" s="2870"/>
      <c r="U4204" s="2870"/>
      <c r="V4204" s="2870"/>
      <c r="W4204" s="2870"/>
      <c r="X4204" s="2870"/>
      <c r="Y4204" s="2870"/>
      <c r="Z4204" s="2870"/>
      <c r="AA4204" s="2871"/>
      <c r="AB4204" s="1125"/>
      <c r="AC4204" s="1151"/>
      <c r="AD4204" s="1152"/>
      <c r="AE4204" s="1153"/>
      <c r="AF4204" s="1153"/>
      <c r="AG4204" s="1153"/>
      <c r="AH4204" s="124"/>
      <c r="AI4204" s="124"/>
      <c r="AJ4204" s="124"/>
      <c r="AK4204" s="124"/>
      <c r="AL4204" s="1153"/>
      <c r="AM4204" s="124"/>
      <c r="AN4204" s="124"/>
      <c r="AO4204" s="1153"/>
      <c r="AP4204" s="1153"/>
      <c r="AQ4204" s="1153"/>
      <c r="AR4204" s="1154"/>
      <c r="AS4204" s="1154"/>
      <c r="AT4204" s="1154"/>
      <c r="AU4204" s="1154"/>
      <c r="AV4204" s="1154"/>
      <c r="AW4204" s="1154"/>
      <c r="AX4204" s="1154"/>
      <c r="AY4204" s="1154"/>
      <c r="AZ4204" s="1154"/>
      <c r="BA4204" s="1154"/>
      <c r="BB4204" s="1154"/>
    </row>
    <row r="4205" spans="2:54" ht="15" customHeight="1">
      <c r="B4205" s="1155"/>
      <c r="C4205" s="3017"/>
      <c r="D4205" s="3017"/>
      <c r="E4205" s="1146" t="s">
        <v>1130</v>
      </c>
      <c r="F4205" s="1106"/>
      <c r="G4205" s="441" t="s">
        <v>93</v>
      </c>
      <c r="H4205" s="441" t="s">
        <v>1103</v>
      </c>
      <c r="I4205" s="441" t="s">
        <v>1131</v>
      </c>
      <c r="J4205" s="441" t="s">
        <v>112</v>
      </c>
      <c r="K4205" s="1111" t="s">
        <v>1134</v>
      </c>
      <c r="L4205" s="441" t="s">
        <v>1120</v>
      </c>
      <c r="M4205" s="441" t="str">
        <f t="shared" si="255"/>
        <v>&lt;INSERT CONNECTION POINT NAME&gt;</v>
      </c>
      <c r="N4205" s="1111" t="s">
        <v>1115</v>
      </c>
      <c r="O4205" s="1111" t="s">
        <v>833</v>
      </c>
      <c r="P4205" s="1111"/>
      <c r="Q4205" s="2892"/>
      <c r="R4205" s="2096"/>
      <c r="S4205" s="2870"/>
      <c r="T4205" s="2870"/>
      <c r="U4205" s="2870"/>
      <c r="V4205" s="2870"/>
      <c r="W4205" s="2870"/>
      <c r="X4205" s="2870"/>
      <c r="Y4205" s="2870"/>
      <c r="Z4205" s="2870"/>
      <c r="AA4205" s="2871"/>
      <c r="AB4205" s="1125"/>
      <c r="AC4205" s="1151"/>
      <c r="AD4205" s="1152"/>
      <c r="AE4205" s="1153"/>
      <c r="AF4205" s="1153"/>
      <c r="AG4205" s="1153"/>
      <c r="AH4205" s="124"/>
      <c r="AI4205" s="124"/>
      <c r="AJ4205" s="124"/>
      <c r="AK4205" s="124"/>
      <c r="AL4205" s="1153"/>
      <c r="AM4205" s="124"/>
      <c r="AN4205" s="124"/>
      <c r="AO4205" s="1153"/>
      <c r="AP4205" s="1153"/>
      <c r="AQ4205" s="1153"/>
      <c r="AR4205" s="1154"/>
      <c r="AS4205" s="1154"/>
      <c r="AT4205" s="1154"/>
      <c r="AU4205" s="1154"/>
      <c r="AV4205" s="1154"/>
      <c r="AW4205" s="1154"/>
      <c r="AX4205" s="1154"/>
      <c r="AY4205" s="1154"/>
      <c r="AZ4205" s="1154"/>
      <c r="BA4205" s="1154"/>
      <c r="BB4205" s="1154"/>
    </row>
    <row r="4206" spans="2:54" ht="15" customHeight="1">
      <c r="B4206" s="1155"/>
      <c r="C4206" s="3016" t="s">
        <v>1135</v>
      </c>
      <c r="D4206" s="3016" t="s">
        <v>833</v>
      </c>
      <c r="E4206" s="1146" t="s">
        <v>1127</v>
      </c>
      <c r="F4206" s="1106"/>
      <c r="G4206" s="441" t="s">
        <v>93</v>
      </c>
      <c r="H4206" s="441" t="s">
        <v>1103</v>
      </c>
      <c r="I4206" s="441" t="s">
        <v>1128</v>
      </c>
      <c r="J4206" s="441" t="s">
        <v>112</v>
      </c>
      <c r="K4206" s="1111" t="s">
        <v>1135</v>
      </c>
      <c r="L4206" s="441" t="s">
        <v>1120</v>
      </c>
      <c r="M4206" s="441" t="str">
        <f t="shared" si="255"/>
        <v>&lt;INSERT CONNECTION POINT NAME&gt;</v>
      </c>
      <c r="N4206" s="1111" t="s">
        <v>1106</v>
      </c>
      <c r="O4206" s="1111" t="s">
        <v>833</v>
      </c>
      <c r="P4206" s="1111"/>
      <c r="Q4206" s="2892"/>
      <c r="R4206" s="2096"/>
      <c r="S4206" s="2870"/>
      <c r="T4206" s="2870"/>
      <c r="U4206" s="2870"/>
      <c r="V4206" s="2870"/>
      <c r="W4206" s="2870"/>
      <c r="X4206" s="2870"/>
      <c r="Y4206" s="2870"/>
      <c r="Z4206" s="2870"/>
      <c r="AA4206" s="2871"/>
      <c r="AB4206" s="1125"/>
      <c r="AC4206" s="1151"/>
      <c r="AD4206" s="1152"/>
      <c r="AE4206" s="1153"/>
      <c r="AF4206" s="1153"/>
      <c r="AG4206" s="1153"/>
      <c r="AH4206" s="124"/>
      <c r="AI4206" s="124"/>
      <c r="AJ4206" s="124"/>
      <c r="AK4206" s="124"/>
      <c r="AL4206" s="1153"/>
      <c r="AM4206" s="124"/>
      <c r="AN4206" s="124"/>
      <c r="AO4206" s="1153"/>
      <c r="AP4206" s="1153"/>
      <c r="AQ4206" s="1153"/>
      <c r="AR4206" s="1154"/>
      <c r="AS4206" s="1154"/>
      <c r="AT4206" s="1154"/>
      <c r="AU4206" s="1154"/>
      <c r="AV4206" s="1154"/>
      <c r="AW4206" s="1154"/>
      <c r="AX4206" s="1154"/>
      <c r="AY4206" s="1154"/>
      <c r="AZ4206" s="1154"/>
      <c r="BA4206" s="1154"/>
      <c r="BB4206" s="1154"/>
    </row>
    <row r="4207" spans="2:54" ht="15" customHeight="1">
      <c r="B4207" s="1155"/>
      <c r="C4207" s="3017"/>
      <c r="D4207" s="3017"/>
      <c r="E4207" s="1146" t="s">
        <v>1130</v>
      </c>
      <c r="F4207" s="1106"/>
      <c r="G4207" s="441" t="s">
        <v>93</v>
      </c>
      <c r="H4207" s="441" t="s">
        <v>1103</v>
      </c>
      <c r="I4207" s="441" t="s">
        <v>1131</v>
      </c>
      <c r="J4207" s="441" t="s">
        <v>112</v>
      </c>
      <c r="K4207" s="1111" t="s">
        <v>1135</v>
      </c>
      <c r="L4207" s="441" t="s">
        <v>1120</v>
      </c>
      <c r="M4207" s="441" t="str">
        <f t="shared" si="255"/>
        <v>&lt;INSERT CONNECTION POINT NAME&gt;</v>
      </c>
      <c r="N4207" s="1111" t="s">
        <v>1106</v>
      </c>
      <c r="O4207" s="1111" t="s">
        <v>833</v>
      </c>
      <c r="P4207" s="1111"/>
      <c r="Q4207" s="2892"/>
      <c r="R4207" s="2096"/>
      <c r="S4207" s="2870"/>
      <c r="T4207" s="2870"/>
      <c r="U4207" s="2870"/>
      <c r="V4207" s="2870"/>
      <c r="W4207" s="2870"/>
      <c r="X4207" s="2870"/>
      <c r="Y4207" s="2870"/>
      <c r="Z4207" s="2870"/>
      <c r="AA4207" s="2871"/>
      <c r="AB4207" s="1125"/>
      <c r="AC4207" s="1151"/>
      <c r="AD4207" s="1152"/>
      <c r="AE4207" s="1153"/>
      <c r="AF4207" s="1153"/>
      <c r="AG4207" s="1153"/>
      <c r="AH4207" s="124"/>
      <c r="AI4207" s="124"/>
      <c r="AJ4207" s="124"/>
      <c r="AK4207" s="124"/>
      <c r="AL4207" s="1153"/>
      <c r="AM4207" s="124"/>
      <c r="AN4207" s="124"/>
      <c r="AO4207" s="1153"/>
      <c r="AP4207" s="1153"/>
      <c r="AQ4207" s="1153"/>
      <c r="AR4207" s="1154"/>
      <c r="AS4207" s="1154"/>
      <c r="AT4207" s="1154"/>
      <c r="AU4207" s="1154"/>
      <c r="AV4207" s="1154"/>
      <c r="AW4207" s="1154"/>
      <c r="AX4207" s="1154"/>
      <c r="AY4207" s="1154"/>
      <c r="AZ4207" s="1154"/>
      <c r="BA4207" s="1154"/>
      <c r="BB4207" s="1154"/>
    </row>
    <row r="4208" spans="2:54" ht="15" customHeight="1">
      <c r="B4208" s="1155"/>
      <c r="C4208" s="3016" t="s">
        <v>1135</v>
      </c>
      <c r="D4208" s="3016" t="s">
        <v>842</v>
      </c>
      <c r="E4208" s="1146" t="s">
        <v>1127</v>
      </c>
      <c r="F4208" s="1106"/>
      <c r="G4208" s="441" t="s">
        <v>93</v>
      </c>
      <c r="H4208" s="441" t="s">
        <v>1103</v>
      </c>
      <c r="I4208" s="441" t="s">
        <v>1128</v>
      </c>
      <c r="J4208" s="441" t="s">
        <v>112</v>
      </c>
      <c r="K4208" s="1111" t="s">
        <v>1135</v>
      </c>
      <c r="L4208" s="441" t="s">
        <v>1120</v>
      </c>
      <c r="M4208" s="441" t="str">
        <f t="shared" si="255"/>
        <v>&lt;INSERT CONNECTION POINT NAME&gt;</v>
      </c>
      <c r="N4208" s="1111" t="s">
        <v>1106</v>
      </c>
      <c r="O4208" s="1111" t="s">
        <v>842</v>
      </c>
      <c r="P4208" s="1111"/>
      <c r="Q4208" s="2892"/>
      <c r="R4208" s="2096"/>
      <c r="S4208" s="2870"/>
      <c r="T4208" s="2870"/>
      <c r="U4208" s="2870"/>
      <c r="V4208" s="2870"/>
      <c r="W4208" s="2870"/>
      <c r="X4208" s="2870"/>
      <c r="Y4208" s="2870"/>
      <c r="Z4208" s="2870"/>
      <c r="AA4208" s="2871"/>
      <c r="AB4208" s="1125"/>
      <c r="AC4208" s="1151"/>
      <c r="AD4208" s="1152"/>
      <c r="AE4208" s="1153"/>
      <c r="AF4208" s="1153"/>
      <c r="AG4208" s="1153"/>
      <c r="AH4208" s="124"/>
      <c r="AI4208" s="124"/>
      <c r="AJ4208" s="124"/>
      <c r="AK4208" s="124"/>
      <c r="AL4208" s="1153"/>
      <c r="AM4208" s="124"/>
      <c r="AN4208" s="124"/>
      <c r="AO4208" s="1153"/>
      <c r="AP4208" s="1153"/>
      <c r="AQ4208" s="1153"/>
      <c r="AR4208" s="1154"/>
      <c r="AS4208" s="1154"/>
      <c r="AT4208" s="1154"/>
      <c r="AU4208" s="1154"/>
      <c r="AV4208" s="1154"/>
      <c r="AW4208" s="1154"/>
      <c r="AX4208" s="1154"/>
      <c r="AY4208" s="1154"/>
      <c r="AZ4208" s="1154"/>
      <c r="BA4208" s="1154"/>
      <c r="BB4208" s="1154"/>
    </row>
    <row r="4209" spans="2:54" ht="15" customHeight="1">
      <c r="B4209" s="1155"/>
      <c r="C4209" s="3017"/>
      <c r="D4209" s="3017"/>
      <c r="E4209" s="1146" t="s">
        <v>1130</v>
      </c>
      <c r="F4209" s="1106"/>
      <c r="G4209" s="441" t="s">
        <v>93</v>
      </c>
      <c r="H4209" s="441" t="s">
        <v>1103</v>
      </c>
      <c r="I4209" s="441" t="s">
        <v>1131</v>
      </c>
      <c r="J4209" s="441" t="s">
        <v>112</v>
      </c>
      <c r="K4209" s="1111" t="s">
        <v>1135</v>
      </c>
      <c r="L4209" s="441" t="s">
        <v>1120</v>
      </c>
      <c r="M4209" s="441" t="str">
        <f t="shared" si="255"/>
        <v>&lt;INSERT CONNECTION POINT NAME&gt;</v>
      </c>
      <c r="N4209" s="1111" t="s">
        <v>1106</v>
      </c>
      <c r="O4209" s="1111" t="s">
        <v>842</v>
      </c>
      <c r="P4209" s="1111"/>
      <c r="Q4209" s="2892"/>
      <c r="R4209" s="2096"/>
      <c r="S4209" s="2870"/>
      <c r="T4209" s="2870"/>
      <c r="U4209" s="2870"/>
      <c r="V4209" s="2870"/>
      <c r="W4209" s="2870"/>
      <c r="X4209" s="2870"/>
      <c r="Y4209" s="2870"/>
      <c r="Z4209" s="2870"/>
      <c r="AA4209" s="2871"/>
      <c r="AB4209" s="1125"/>
      <c r="AC4209" s="1151"/>
      <c r="AD4209" s="1152"/>
      <c r="AE4209" s="1153"/>
      <c r="AF4209" s="1153"/>
      <c r="AG4209" s="1153"/>
      <c r="AH4209" s="124"/>
      <c r="AI4209" s="124"/>
      <c r="AJ4209" s="124"/>
      <c r="AK4209" s="124"/>
      <c r="AL4209" s="1153"/>
      <c r="AM4209" s="124"/>
      <c r="AN4209" s="124"/>
      <c r="AO4209" s="1153"/>
      <c r="AP4209" s="1153"/>
      <c r="AQ4209" s="1153"/>
      <c r="AR4209" s="1154"/>
      <c r="AS4209" s="1154"/>
      <c r="AT4209" s="1154"/>
      <c r="AU4209" s="1154"/>
      <c r="AV4209" s="1154"/>
      <c r="AW4209" s="1154"/>
      <c r="AX4209" s="1154"/>
      <c r="AY4209" s="1154"/>
      <c r="AZ4209" s="1154"/>
      <c r="BA4209" s="1154"/>
      <c r="BB4209" s="1154"/>
    </row>
    <row r="4210" spans="2:54" ht="15" customHeight="1">
      <c r="B4210" s="1155"/>
      <c r="C4210" s="3016" t="s">
        <v>1136</v>
      </c>
      <c r="D4210" s="3016" t="s">
        <v>833</v>
      </c>
      <c r="E4210" s="1146" t="s">
        <v>1127</v>
      </c>
      <c r="F4210" s="1106"/>
      <c r="G4210" s="441" t="s">
        <v>93</v>
      </c>
      <c r="H4210" s="441" t="s">
        <v>1103</v>
      </c>
      <c r="I4210" s="441" t="s">
        <v>1128</v>
      </c>
      <c r="J4210" s="441" t="s">
        <v>112</v>
      </c>
      <c r="K4210" s="1111" t="s">
        <v>1136</v>
      </c>
      <c r="L4210" s="441" t="s">
        <v>1120</v>
      </c>
      <c r="M4210" s="441" t="str">
        <f t="shared" si="255"/>
        <v>&lt;INSERT CONNECTION POINT NAME&gt;</v>
      </c>
      <c r="N4210" s="1111" t="s">
        <v>1106</v>
      </c>
      <c r="O4210" s="1111" t="s">
        <v>833</v>
      </c>
      <c r="P4210" s="1111"/>
      <c r="Q4210" s="2892"/>
      <c r="R4210" s="2096"/>
      <c r="S4210" s="2870"/>
      <c r="T4210" s="2870"/>
      <c r="U4210" s="2870"/>
      <c r="V4210" s="2870"/>
      <c r="W4210" s="2870"/>
      <c r="X4210" s="2870"/>
      <c r="Y4210" s="2870"/>
      <c r="Z4210" s="2870"/>
      <c r="AA4210" s="2871"/>
      <c r="AB4210" s="1125"/>
      <c r="AC4210" s="1151"/>
      <c r="AD4210" s="1152"/>
      <c r="AE4210" s="1153"/>
      <c r="AF4210" s="1153"/>
      <c r="AG4210" s="1153"/>
      <c r="AH4210" s="124"/>
      <c r="AI4210" s="124"/>
      <c r="AJ4210" s="124"/>
      <c r="AK4210" s="124"/>
      <c r="AL4210" s="1153"/>
      <c r="AM4210" s="124"/>
      <c r="AN4210" s="124"/>
      <c r="AO4210" s="1153"/>
      <c r="AP4210" s="1153"/>
      <c r="AQ4210" s="1153"/>
      <c r="AR4210" s="1154"/>
      <c r="AS4210" s="1154"/>
      <c r="AT4210" s="1154"/>
      <c r="AU4210" s="1154"/>
      <c r="AV4210" s="1154"/>
      <c r="AW4210" s="1154"/>
      <c r="AX4210" s="1154"/>
      <c r="AY4210" s="1154"/>
      <c r="AZ4210" s="1154"/>
      <c r="BA4210" s="1154"/>
      <c r="BB4210" s="1154"/>
    </row>
    <row r="4211" spans="2:54" ht="15" customHeight="1">
      <c r="B4211" s="1155"/>
      <c r="C4211" s="3017"/>
      <c r="D4211" s="3017"/>
      <c r="E4211" s="1146" t="s">
        <v>1130</v>
      </c>
      <c r="F4211" s="1106"/>
      <c r="G4211" s="441" t="s">
        <v>93</v>
      </c>
      <c r="H4211" s="441" t="s">
        <v>1103</v>
      </c>
      <c r="I4211" s="441" t="s">
        <v>1131</v>
      </c>
      <c r="J4211" s="441" t="s">
        <v>112</v>
      </c>
      <c r="K4211" s="1111" t="s">
        <v>1136</v>
      </c>
      <c r="L4211" s="441" t="s">
        <v>1120</v>
      </c>
      <c r="M4211" s="441" t="str">
        <f t="shared" si="255"/>
        <v>&lt;INSERT CONNECTION POINT NAME&gt;</v>
      </c>
      <c r="N4211" s="1111" t="s">
        <v>1106</v>
      </c>
      <c r="O4211" s="1111" t="s">
        <v>833</v>
      </c>
      <c r="P4211" s="1111"/>
      <c r="Q4211" s="2100"/>
      <c r="R4211" s="2101"/>
      <c r="S4211" s="2102"/>
      <c r="T4211" s="2102"/>
      <c r="U4211" s="2102"/>
      <c r="V4211" s="2102"/>
      <c r="W4211" s="2102"/>
      <c r="X4211" s="2102"/>
      <c r="Y4211" s="2102"/>
      <c r="Z4211" s="2102"/>
      <c r="AA4211" s="2103"/>
      <c r="AB4211" s="1125"/>
      <c r="AC4211" s="1151"/>
      <c r="AD4211" s="1152"/>
      <c r="AE4211" s="1153"/>
      <c r="AF4211" s="1153"/>
      <c r="AG4211" s="1153"/>
      <c r="AH4211" s="124"/>
      <c r="AI4211" s="124"/>
      <c r="AJ4211" s="124"/>
      <c r="AK4211" s="124"/>
      <c r="AL4211" s="1153"/>
      <c r="AM4211" s="124"/>
      <c r="AN4211" s="124"/>
      <c r="AO4211" s="1153"/>
      <c r="AP4211" s="1153"/>
      <c r="AQ4211" s="1153"/>
      <c r="AR4211" s="1154"/>
      <c r="AS4211" s="1154"/>
      <c r="AT4211" s="1154"/>
      <c r="AU4211" s="1154"/>
      <c r="AV4211" s="1154"/>
      <c r="AW4211" s="1154"/>
      <c r="AX4211" s="1154"/>
      <c r="AY4211" s="1154"/>
      <c r="AZ4211" s="1154"/>
      <c r="BA4211" s="1154"/>
      <c r="BB4211" s="1154"/>
    </row>
    <row r="4212" spans="2:54" ht="15" customHeight="1">
      <c r="B4212" s="1155"/>
      <c r="C4212" s="3016" t="s">
        <v>1136</v>
      </c>
      <c r="D4212" s="3016" t="s">
        <v>842</v>
      </c>
      <c r="E4212" s="1146" t="s">
        <v>1127</v>
      </c>
      <c r="F4212" s="1106"/>
      <c r="G4212" s="441" t="s">
        <v>93</v>
      </c>
      <c r="H4212" s="441" t="s">
        <v>1103</v>
      </c>
      <c r="I4212" s="441" t="s">
        <v>1128</v>
      </c>
      <c r="J4212" s="441" t="s">
        <v>112</v>
      </c>
      <c r="K4212" s="1111" t="s">
        <v>1136</v>
      </c>
      <c r="L4212" s="441" t="s">
        <v>1120</v>
      </c>
      <c r="M4212" s="441" t="str">
        <f t="shared" si="255"/>
        <v>&lt;INSERT CONNECTION POINT NAME&gt;</v>
      </c>
      <c r="N4212" s="1111" t="s">
        <v>1106</v>
      </c>
      <c r="O4212" s="1111" t="s">
        <v>842</v>
      </c>
      <c r="P4212" s="1111"/>
      <c r="Q4212" s="2100"/>
      <c r="R4212" s="2101"/>
      <c r="S4212" s="2102"/>
      <c r="T4212" s="2102"/>
      <c r="U4212" s="2102"/>
      <c r="V4212" s="2102"/>
      <c r="W4212" s="2102"/>
      <c r="X4212" s="2102"/>
      <c r="Y4212" s="2102"/>
      <c r="Z4212" s="2102"/>
      <c r="AA4212" s="2103"/>
      <c r="AB4212" s="1125"/>
      <c r="AC4212" s="1151"/>
      <c r="AD4212" s="1152"/>
      <c r="AE4212" s="1153"/>
      <c r="AF4212" s="1153"/>
      <c r="AG4212" s="1153"/>
      <c r="AH4212" s="124"/>
      <c r="AI4212" s="124"/>
      <c r="AJ4212" s="124"/>
      <c r="AK4212" s="124"/>
      <c r="AL4212" s="1153"/>
      <c r="AM4212" s="124"/>
      <c r="AN4212" s="124"/>
      <c r="AO4212" s="1153"/>
      <c r="AP4212" s="1153"/>
      <c r="AQ4212" s="1153"/>
      <c r="AR4212" s="1154"/>
      <c r="AS4212" s="1154"/>
      <c r="AT4212" s="1154"/>
      <c r="AU4212" s="1154"/>
      <c r="AV4212" s="1154"/>
      <c r="AW4212" s="1154"/>
      <c r="AX4212" s="1154"/>
      <c r="AY4212" s="1154"/>
      <c r="AZ4212" s="1154"/>
      <c r="BA4212" s="1154"/>
      <c r="BB4212" s="1154"/>
    </row>
    <row r="4213" spans="2:54" ht="15" customHeight="1" thickBot="1">
      <c r="B4213" s="2872"/>
      <c r="C4213" s="3018"/>
      <c r="D4213" s="3018"/>
      <c r="E4213" s="2873" t="s">
        <v>1130</v>
      </c>
      <c r="F4213" s="1106"/>
      <c r="G4213" s="441" t="s">
        <v>93</v>
      </c>
      <c r="H4213" s="441" t="s">
        <v>1103</v>
      </c>
      <c r="I4213" s="441" t="s">
        <v>1131</v>
      </c>
      <c r="J4213" s="441" t="s">
        <v>112</v>
      </c>
      <c r="K4213" s="1111" t="s">
        <v>1136</v>
      </c>
      <c r="L4213" s="441" t="s">
        <v>1120</v>
      </c>
      <c r="M4213" s="441" t="str">
        <f t="shared" si="255"/>
        <v>&lt;INSERT CONNECTION POINT NAME&gt;</v>
      </c>
      <c r="N4213" s="1111" t="s">
        <v>1106</v>
      </c>
      <c r="O4213" s="1111" t="s">
        <v>842</v>
      </c>
      <c r="P4213" s="1111"/>
      <c r="Q4213" s="2893"/>
      <c r="R4213" s="2894"/>
      <c r="S4213" s="2877"/>
      <c r="T4213" s="2877"/>
      <c r="U4213" s="2877"/>
      <c r="V4213" s="2877"/>
      <c r="W4213" s="2877"/>
      <c r="X4213" s="2877"/>
      <c r="Y4213" s="2877"/>
      <c r="Z4213" s="2877"/>
      <c r="AA4213" s="2878"/>
      <c r="AB4213" s="1162"/>
      <c r="AC4213" s="1151"/>
      <c r="AD4213" s="1152"/>
      <c r="AE4213" s="1153"/>
      <c r="AF4213" s="1153"/>
      <c r="AG4213" s="1153"/>
      <c r="AH4213" s="124"/>
      <c r="AI4213" s="124"/>
      <c r="AJ4213" s="124"/>
      <c r="AK4213" s="124"/>
      <c r="AL4213" s="1153"/>
      <c r="AM4213" s="124"/>
      <c r="AN4213" s="124"/>
      <c r="AO4213" s="1153"/>
      <c r="AP4213" s="1153"/>
      <c r="AQ4213" s="1153"/>
      <c r="AR4213" s="1154"/>
      <c r="AS4213" s="1154"/>
      <c r="AT4213" s="1154"/>
      <c r="AU4213" s="1154"/>
      <c r="AV4213" s="1154"/>
      <c r="AW4213" s="1154"/>
      <c r="AX4213" s="1154"/>
      <c r="AY4213" s="1154"/>
      <c r="AZ4213" s="1154"/>
      <c r="BA4213" s="1154"/>
      <c r="BB4213" s="1154"/>
    </row>
    <row r="4214" spans="2:54" ht="15" customHeight="1">
      <c r="B4214" s="1145" t="s">
        <v>1125</v>
      </c>
      <c r="C4214" s="3019" t="s">
        <v>1126</v>
      </c>
      <c r="D4214" s="3019" t="s">
        <v>842</v>
      </c>
      <c r="E4214" s="1146" t="s">
        <v>1127</v>
      </c>
      <c r="F4214" s="1106"/>
      <c r="G4214" s="441" t="s">
        <v>93</v>
      </c>
      <c r="H4214" s="441" t="s">
        <v>1103</v>
      </c>
      <c r="I4214" s="441" t="s">
        <v>1128</v>
      </c>
      <c r="J4214" s="441" t="s">
        <v>112</v>
      </c>
      <c r="K4214" s="441" t="s">
        <v>1126</v>
      </c>
      <c r="L4214" s="441" t="s">
        <v>1120</v>
      </c>
      <c r="M4214" s="441" t="str">
        <f t="shared" ref="M4214" si="257">B4214</f>
        <v>&lt;INSERT CONNECTION POINT NAME&gt;</v>
      </c>
      <c r="N4214" s="441" t="s">
        <v>1129</v>
      </c>
      <c r="O4214" s="441" t="s">
        <v>842</v>
      </c>
      <c r="P4214" s="1111"/>
      <c r="Q4214" s="1147"/>
      <c r="R4214" s="1148"/>
      <c r="S4214" s="1149"/>
      <c r="T4214" s="1149"/>
      <c r="U4214" s="1149"/>
      <c r="V4214" s="1149"/>
      <c r="W4214" s="1149"/>
      <c r="X4214" s="1149"/>
      <c r="Y4214" s="1149"/>
      <c r="Z4214" s="1149"/>
      <c r="AA4214" s="1150"/>
      <c r="AB4214" s="1125"/>
      <c r="AC4214" s="1151"/>
      <c r="AD4214" s="1152"/>
      <c r="AE4214" s="1153"/>
      <c r="AF4214" s="1153"/>
      <c r="AG4214" s="1153"/>
      <c r="AH4214" s="124"/>
      <c r="AI4214" s="124"/>
      <c r="AJ4214" s="124"/>
      <c r="AK4214" s="124"/>
      <c r="AL4214" s="124"/>
      <c r="AM4214" s="124"/>
      <c r="AN4214" s="124"/>
      <c r="AO4214" s="124"/>
      <c r="AP4214" s="124"/>
      <c r="AQ4214" s="1153"/>
      <c r="AR4214" s="1154"/>
      <c r="AS4214" s="1154"/>
      <c r="AT4214" s="1154"/>
      <c r="AU4214" s="1154"/>
      <c r="AV4214" s="1154"/>
      <c r="AW4214" s="1154"/>
      <c r="AX4214" s="1154"/>
      <c r="AY4214" s="1154"/>
      <c r="AZ4214" s="1154"/>
      <c r="BA4214" s="1154"/>
      <c r="BB4214" s="1154"/>
    </row>
    <row r="4215" spans="2:54" ht="15" customHeight="1">
      <c r="B4215" s="1155"/>
      <c r="C4215" s="3017"/>
      <c r="D4215" s="3017"/>
      <c r="E4215" s="1146" t="s">
        <v>1130</v>
      </c>
      <c r="F4215" s="1106"/>
      <c r="G4215" s="441" t="s">
        <v>93</v>
      </c>
      <c r="H4215" s="441" t="s">
        <v>1103</v>
      </c>
      <c r="I4215" s="441" t="s">
        <v>1131</v>
      </c>
      <c r="J4215" s="441" t="s">
        <v>112</v>
      </c>
      <c r="K4215" s="441" t="s">
        <v>1126</v>
      </c>
      <c r="L4215" s="441" t="s">
        <v>1120</v>
      </c>
      <c r="M4215" s="441" t="str">
        <f t="shared" si="255"/>
        <v>&lt;INSERT CONNECTION POINT NAME&gt;</v>
      </c>
      <c r="N4215" s="441" t="s">
        <v>1129</v>
      </c>
      <c r="O4215" s="441" t="s">
        <v>842</v>
      </c>
      <c r="P4215" s="1111"/>
      <c r="Q4215" s="1156"/>
      <c r="R4215" s="1157"/>
      <c r="S4215" s="1158"/>
      <c r="T4215" s="1158"/>
      <c r="U4215" s="1158"/>
      <c r="V4215" s="1158"/>
      <c r="W4215" s="1158"/>
      <c r="X4215" s="1158"/>
      <c r="Y4215" s="1158"/>
      <c r="Z4215" s="1158"/>
      <c r="AA4215" s="1159"/>
      <c r="AB4215" s="1125"/>
      <c r="AC4215" s="1151"/>
      <c r="AD4215" s="1152"/>
      <c r="AE4215" s="1153"/>
      <c r="AF4215" s="1153"/>
      <c r="AG4215" s="1153"/>
      <c r="AH4215" s="124"/>
      <c r="AI4215" s="124"/>
      <c r="AJ4215" s="124"/>
      <c r="AK4215" s="124"/>
      <c r="AL4215" s="124"/>
      <c r="AM4215" s="124"/>
      <c r="AN4215" s="124"/>
      <c r="AO4215" s="124"/>
      <c r="AP4215" s="124"/>
      <c r="AQ4215" s="1153"/>
      <c r="AR4215" s="1154"/>
      <c r="AS4215" s="1154"/>
      <c r="AT4215" s="1154"/>
      <c r="AU4215" s="1154"/>
      <c r="AV4215" s="1154"/>
      <c r="AW4215" s="1154"/>
      <c r="AX4215" s="1154"/>
      <c r="AY4215" s="1154"/>
      <c r="AZ4215" s="1154"/>
      <c r="BA4215" s="1154"/>
      <c r="BB4215" s="1154"/>
    </row>
    <row r="4216" spans="2:54" ht="15" customHeight="1">
      <c r="B4216" s="1155"/>
      <c r="C4216" s="3016" t="s">
        <v>1132</v>
      </c>
      <c r="D4216" s="3016" t="s">
        <v>833</v>
      </c>
      <c r="E4216" s="1146" t="s">
        <v>1127</v>
      </c>
      <c r="F4216" s="1106"/>
      <c r="G4216" s="441" t="s">
        <v>93</v>
      </c>
      <c r="H4216" s="441" t="s">
        <v>1103</v>
      </c>
      <c r="I4216" s="441" t="s">
        <v>1128</v>
      </c>
      <c r="J4216" s="441" t="s">
        <v>112</v>
      </c>
      <c r="K4216" s="1111" t="s">
        <v>1132</v>
      </c>
      <c r="L4216" s="441" t="s">
        <v>1120</v>
      </c>
      <c r="M4216" s="441" t="str">
        <f t="shared" si="255"/>
        <v>&lt;INSERT CONNECTION POINT NAME&gt;</v>
      </c>
      <c r="N4216" s="1111" t="s">
        <v>1106</v>
      </c>
      <c r="O4216" s="1111" t="s">
        <v>833</v>
      </c>
      <c r="P4216" s="1111"/>
      <c r="Q4216" s="2850"/>
      <c r="R4216" s="2097"/>
      <c r="S4216" s="2851"/>
      <c r="T4216" s="2851"/>
      <c r="U4216" s="2851"/>
      <c r="V4216" s="2851"/>
      <c r="W4216" s="2852"/>
      <c r="X4216" s="2852"/>
      <c r="Y4216" s="2852"/>
      <c r="Z4216" s="2852"/>
      <c r="AA4216" s="2853"/>
      <c r="AB4216" s="1125"/>
      <c r="AC4216" s="1151"/>
      <c r="AD4216" s="1152"/>
      <c r="AE4216" s="1153"/>
      <c r="AF4216" s="1153"/>
      <c r="AG4216" s="1153"/>
      <c r="AH4216" s="124"/>
      <c r="AI4216" s="124"/>
      <c r="AJ4216" s="124"/>
      <c r="AK4216" s="124"/>
      <c r="AL4216" s="1153"/>
      <c r="AM4216" s="124"/>
      <c r="AN4216" s="124"/>
      <c r="AO4216" s="1153"/>
      <c r="AP4216" s="1153"/>
      <c r="AQ4216" s="1153"/>
      <c r="AR4216" s="1154"/>
      <c r="AS4216" s="1154"/>
      <c r="AT4216" s="1154"/>
      <c r="AU4216" s="1160"/>
      <c r="AV4216" s="1154"/>
      <c r="AW4216" s="1154"/>
      <c r="AX4216" s="1154"/>
      <c r="AY4216" s="1154"/>
      <c r="AZ4216" s="1154"/>
      <c r="BA4216" s="1154"/>
      <c r="BB4216" s="1154"/>
    </row>
    <row r="4217" spans="2:54" ht="15" customHeight="1">
      <c r="B4217" s="1155"/>
      <c r="C4217" s="3017"/>
      <c r="D4217" s="3017"/>
      <c r="E4217" s="1146" t="s">
        <v>1130</v>
      </c>
      <c r="F4217" s="1106"/>
      <c r="G4217" s="441" t="s">
        <v>93</v>
      </c>
      <c r="H4217" s="441" t="s">
        <v>1103</v>
      </c>
      <c r="I4217" s="441" t="s">
        <v>1131</v>
      </c>
      <c r="J4217" s="441" t="s">
        <v>112</v>
      </c>
      <c r="K4217" s="1111" t="s">
        <v>1132</v>
      </c>
      <c r="L4217" s="441" t="s">
        <v>1120</v>
      </c>
      <c r="M4217" s="441" t="str">
        <f t="shared" si="255"/>
        <v>&lt;INSERT CONNECTION POINT NAME&gt;</v>
      </c>
      <c r="N4217" s="1111" t="s">
        <v>1106</v>
      </c>
      <c r="O4217" s="1111" t="s">
        <v>833</v>
      </c>
      <c r="P4217" s="1111"/>
      <c r="Q4217" s="2850"/>
      <c r="R4217" s="2097"/>
      <c r="S4217" s="2851"/>
      <c r="T4217" s="2851"/>
      <c r="U4217" s="2851"/>
      <c r="V4217" s="2851"/>
      <c r="W4217" s="2852"/>
      <c r="X4217" s="2852"/>
      <c r="Y4217" s="2852"/>
      <c r="Z4217" s="2852"/>
      <c r="AA4217" s="2853"/>
      <c r="AB4217" s="1125"/>
      <c r="AC4217" s="1151"/>
      <c r="AD4217" s="1152"/>
      <c r="AE4217" s="1153"/>
      <c r="AF4217" s="1153"/>
      <c r="AG4217" s="1153"/>
      <c r="AH4217" s="124"/>
      <c r="AI4217" s="124"/>
      <c r="AJ4217" s="124"/>
      <c r="AK4217" s="124"/>
      <c r="AL4217" s="1153"/>
      <c r="AM4217" s="124"/>
      <c r="AN4217" s="124"/>
      <c r="AO4217" s="1153"/>
      <c r="AP4217" s="1153"/>
      <c r="AQ4217" s="1153"/>
      <c r="AR4217" s="1154"/>
      <c r="AS4217" s="1154"/>
      <c r="AT4217" s="1154"/>
      <c r="AU4217" s="1160"/>
      <c r="AV4217" s="1154"/>
      <c r="AW4217" s="1154"/>
      <c r="AX4217" s="1154"/>
      <c r="AY4217" s="1154"/>
      <c r="AZ4217" s="1154"/>
      <c r="BA4217" s="1154"/>
      <c r="BB4217" s="1154"/>
    </row>
    <row r="4218" spans="2:54" ht="15" customHeight="1">
      <c r="B4218" s="1155"/>
      <c r="C4218" s="3016" t="s">
        <v>1132</v>
      </c>
      <c r="D4218" s="3016" t="s">
        <v>842</v>
      </c>
      <c r="E4218" s="1146" t="s">
        <v>1127</v>
      </c>
      <c r="F4218" s="1106"/>
      <c r="G4218" s="441" t="s">
        <v>93</v>
      </c>
      <c r="H4218" s="441" t="s">
        <v>1103</v>
      </c>
      <c r="I4218" s="441" t="s">
        <v>1128</v>
      </c>
      <c r="J4218" s="441" t="s">
        <v>112</v>
      </c>
      <c r="K4218" s="1111" t="s">
        <v>1132</v>
      </c>
      <c r="L4218" s="441" t="s">
        <v>1120</v>
      </c>
      <c r="M4218" s="441" t="str">
        <f t="shared" si="255"/>
        <v>&lt;INSERT CONNECTION POINT NAME&gt;</v>
      </c>
      <c r="N4218" s="1111" t="s">
        <v>1106</v>
      </c>
      <c r="O4218" s="1112" t="s">
        <v>842</v>
      </c>
      <c r="P4218" s="1111"/>
      <c r="Q4218" s="2850"/>
      <c r="R4218" s="2097"/>
      <c r="S4218" s="2851"/>
      <c r="T4218" s="2851"/>
      <c r="U4218" s="2851"/>
      <c r="V4218" s="2851"/>
      <c r="W4218" s="2852"/>
      <c r="X4218" s="2852"/>
      <c r="Y4218" s="2852"/>
      <c r="Z4218" s="2852"/>
      <c r="AA4218" s="2853"/>
      <c r="AB4218" s="1125"/>
      <c r="AC4218" s="1151"/>
      <c r="AD4218" s="1152"/>
      <c r="AE4218" s="1153"/>
      <c r="AF4218" s="1153"/>
      <c r="AG4218" s="1153"/>
      <c r="AH4218" s="124"/>
      <c r="AI4218" s="124"/>
      <c r="AJ4218" s="124"/>
      <c r="AK4218" s="124"/>
      <c r="AL4218" s="1153"/>
      <c r="AM4218" s="124"/>
      <c r="AN4218" s="124"/>
      <c r="AO4218" s="1153"/>
      <c r="AP4218" s="1161"/>
      <c r="AQ4218" s="1153"/>
      <c r="AR4218" s="1154"/>
      <c r="AS4218" s="1154"/>
      <c r="AT4218" s="1154"/>
      <c r="AU4218" s="1160"/>
      <c r="AV4218" s="1154"/>
      <c r="AW4218" s="1154"/>
      <c r="AX4218" s="1154"/>
      <c r="AY4218" s="1154"/>
      <c r="AZ4218" s="1154"/>
      <c r="BA4218" s="1154"/>
      <c r="BB4218" s="1154"/>
    </row>
    <row r="4219" spans="2:54" ht="15" customHeight="1">
      <c r="B4219" s="1155"/>
      <c r="C4219" s="3017"/>
      <c r="D4219" s="3017"/>
      <c r="E4219" s="1146" t="s">
        <v>1130</v>
      </c>
      <c r="F4219" s="1106"/>
      <c r="G4219" s="441" t="s">
        <v>93</v>
      </c>
      <c r="H4219" s="441" t="s">
        <v>1103</v>
      </c>
      <c r="I4219" s="441" t="s">
        <v>1131</v>
      </c>
      <c r="J4219" s="441" t="s">
        <v>112</v>
      </c>
      <c r="K4219" s="1111" t="s">
        <v>1132</v>
      </c>
      <c r="L4219" s="441" t="s">
        <v>1120</v>
      </c>
      <c r="M4219" s="441" t="str">
        <f t="shared" si="255"/>
        <v>&lt;INSERT CONNECTION POINT NAME&gt;</v>
      </c>
      <c r="N4219" s="1111" t="s">
        <v>1106</v>
      </c>
      <c r="O4219" s="1112" t="s">
        <v>842</v>
      </c>
      <c r="P4219" s="1111"/>
      <c r="Q4219" s="2850"/>
      <c r="R4219" s="2097"/>
      <c r="S4219" s="2851"/>
      <c r="T4219" s="2851"/>
      <c r="U4219" s="2851"/>
      <c r="V4219" s="2851"/>
      <c r="W4219" s="2852"/>
      <c r="X4219" s="2852"/>
      <c r="Y4219" s="2852"/>
      <c r="Z4219" s="2852"/>
      <c r="AA4219" s="2853"/>
      <c r="AB4219" s="1125"/>
      <c r="AC4219" s="1151"/>
      <c r="AD4219" s="1152"/>
      <c r="AE4219" s="1153"/>
      <c r="AF4219" s="1153"/>
      <c r="AG4219" s="1153"/>
      <c r="AH4219" s="124"/>
      <c r="AI4219" s="124"/>
      <c r="AJ4219" s="124"/>
      <c r="AK4219" s="124"/>
      <c r="AL4219" s="1153"/>
      <c r="AM4219" s="124"/>
      <c r="AN4219" s="124"/>
      <c r="AO4219" s="1153"/>
      <c r="AP4219" s="1161"/>
      <c r="AQ4219" s="1153"/>
      <c r="AR4219" s="1154"/>
      <c r="AS4219" s="1154"/>
      <c r="AT4219" s="1154"/>
      <c r="AU4219" s="1160"/>
      <c r="AV4219" s="1154"/>
      <c r="AW4219" s="1154"/>
      <c r="AX4219" s="1154"/>
      <c r="AY4219" s="1154"/>
      <c r="AZ4219" s="1154"/>
      <c r="BA4219" s="1154"/>
      <c r="BB4219" s="1154"/>
    </row>
    <row r="4220" spans="2:54" ht="15" customHeight="1">
      <c r="B4220" s="1155"/>
      <c r="C4220" s="3016" t="s">
        <v>1133</v>
      </c>
      <c r="D4220" s="3016"/>
      <c r="E4220" s="1146" t="s">
        <v>1127</v>
      </c>
      <c r="F4220" s="1106"/>
      <c r="G4220" s="441" t="s">
        <v>93</v>
      </c>
      <c r="H4220" s="441" t="s">
        <v>1103</v>
      </c>
      <c r="I4220" s="441" t="s">
        <v>1128</v>
      </c>
      <c r="J4220" s="441" t="s">
        <v>112</v>
      </c>
      <c r="K4220" s="1111" t="s">
        <v>1133</v>
      </c>
      <c r="L4220" s="441" t="s">
        <v>1120</v>
      </c>
      <c r="M4220" s="441" t="str">
        <f t="shared" si="255"/>
        <v>&lt;INSERT CONNECTION POINT NAME&gt;</v>
      </c>
      <c r="N4220" s="1111" t="s">
        <v>1108</v>
      </c>
      <c r="O4220" s="1111" t="s">
        <v>1109</v>
      </c>
      <c r="P4220" s="1111"/>
      <c r="Q4220" s="2856"/>
      <c r="R4220" s="2098"/>
      <c r="S4220" s="2858"/>
      <c r="T4220" s="2858"/>
      <c r="U4220" s="2858"/>
      <c r="V4220" s="2858"/>
      <c r="W4220" s="2859"/>
      <c r="X4220" s="2859"/>
      <c r="Y4220" s="2859"/>
      <c r="Z4220" s="2859"/>
      <c r="AA4220" s="2860"/>
      <c r="AB4220" s="1125"/>
      <c r="AC4220" s="1151"/>
      <c r="AD4220" s="1152"/>
      <c r="AE4220" s="1153"/>
      <c r="AF4220" s="1153"/>
      <c r="AG4220" s="1153"/>
      <c r="AH4220" s="124"/>
      <c r="AI4220" s="124"/>
      <c r="AJ4220" s="124"/>
      <c r="AK4220" s="124"/>
      <c r="AL4220" s="1153"/>
      <c r="AM4220" s="124"/>
      <c r="AN4220" s="124"/>
      <c r="AO4220" s="1153"/>
      <c r="AP4220" s="1153"/>
      <c r="AQ4220" s="1153"/>
      <c r="AR4220" s="1154"/>
      <c r="AS4220" s="1154"/>
      <c r="AT4220" s="1154"/>
      <c r="AU4220" s="1154"/>
      <c r="AV4220" s="1154"/>
      <c r="AW4220" s="1154"/>
      <c r="AX4220" s="1154"/>
      <c r="AY4220" s="1154"/>
      <c r="AZ4220" s="1154"/>
      <c r="BA4220" s="1154"/>
      <c r="BB4220" s="1154"/>
    </row>
    <row r="4221" spans="2:54" ht="15" customHeight="1">
      <c r="B4221" s="1155"/>
      <c r="C4221" s="3017"/>
      <c r="D4221" s="3017"/>
      <c r="E4221" s="1146" t="s">
        <v>1130</v>
      </c>
      <c r="F4221" s="1106"/>
      <c r="G4221" s="441" t="s">
        <v>93</v>
      </c>
      <c r="H4221" s="441" t="s">
        <v>1103</v>
      </c>
      <c r="I4221" s="441" t="s">
        <v>1131</v>
      </c>
      <c r="J4221" s="441" t="s">
        <v>112</v>
      </c>
      <c r="K4221" s="1111" t="s">
        <v>1133</v>
      </c>
      <c r="L4221" s="441" t="s">
        <v>1120</v>
      </c>
      <c r="M4221" s="441" t="str">
        <f t="shared" si="255"/>
        <v>&lt;INSERT CONNECTION POINT NAME&gt;</v>
      </c>
      <c r="N4221" s="1111" t="s">
        <v>1108</v>
      </c>
      <c r="O4221" s="1111" t="s">
        <v>1109</v>
      </c>
      <c r="P4221" s="1111"/>
      <c r="Q4221" s="2856"/>
      <c r="R4221" s="2098"/>
      <c r="S4221" s="2858"/>
      <c r="T4221" s="2858"/>
      <c r="U4221" s="2858"/>
      <c r="V4221" s="2858"/>
      <c r="W4221" s="2859"/>
      <c r="X4221" s="2859"/>
      <c r="Y4221" s="2859"/>
      <c r="Z4221" s="2859"/>
      <c r="AA4221" s="2860"/>
      <c r="AB4221" s="1125"/>
      <c r="AC4221" s="1151"/>
      <c r="AD4221" s="1152"/>
      <c r="AE4221" s="1153"/>
      <c r="AF4221" s="1153"/>
      <c r="AG4221" s="1153"/>
      <c r="AH4221" s="124"/>
      <c r="AI4221" s="124"/>
      <c r="AJ4221" s="124"/>
      <c r="AK4221" s="124"/>
      <c r="AL4221" s="1153"/>
      <c r="AM4221" s="124"/>
      <c r="AN4221" s="124"/>
      <c r="AO4221" s="1153"/>
      <c r="AP4221" s="1153"/>
      <c r="AQ4221" s="1153"/>
      <c r="AR4221" s="1154"/>
      <c r="AS4221" s="1154"/>
      <c r="AT4221" s="1154"/>
      <c r="AU4221" s="1154"/>
      <c r="AV4221" s="1154"/>
      <c r="AW4221" s="1154"/>
      <c r="AX4221" s="1154"/>
      <c r="AY4221" s="1154"/>
      <c r="AZ4221" s="1154"/>
      <c r="BA4221" s="1154"/>
      <c r="BB4221" s="1154"/>
    </row>
    <row r="4222" spans="2:54" ht="15" customHeight="1">
      <c r="B4222" s="1155"/>
      <c r="C4222" s="3016" t="s">
        <v>1110</v>
      </c>
      <c r="D4222" s="3016"/>
      <c r="E4222" s="1146" t="s">
        <v>1127</v>
      </c>
      <c r="F4222" s="1106"/>
      <c r="G4222" s="441" t="s">
        <v>93</v>
      </c>
      <c r="H4222" s="441" t="s">
        <v>1103</v>
      </c>
      <c r="I4222" s="441" t="s">
        <v>1128</v>
      </c>
      <c r="J4222" s="441" t="s">
        <v>112</v>
      </c>
      <c r="K4222" s="1111" t="s">
        <v>1110</v>
      </c>
      <c r="L4222" s="441" t="s">
        <v>1120</v>
      </c>
      <c r="M4222" s="441" t="str">
        <f t="shared" si="255"/>
        <v>&lt;INSERT CONNECTION POINT NAME&gt;</v>
      </c>
      <c r="N4222" s="1111" t="s">
        <v>1111</v>
      </c>
      <c r="O4222" s="1112">
        <v>0</v>
      </c>
      <c r="P4222" s="1111"/>
      <c r="Q4222" s="2890"/>
      <c r="R4222" s="2093"/>
      <c r="S4222" s="2883"/>
      <c r="T4222" s="2883"/>
      <c r="U4222" s="2883"/>
      <c r="V4222" s="2883"/>
      <c r="W4222" s="2863"/>
      <c r="X4222" s="2863"/>
      <c r="Y4222" s="2863"/>
      <c r="Z4222" s="2863"/>
      <c r="AA4222" s="2864"/>
      <c r="AB4222" s="1125"/>
      <c r="AC4222" s="1151"/>
      <c r="AD4222" s="1152"/>
      <c r="AE4222" s="1153"/>
      <c r="AF4222" s="1153"/>
      <c r="AG4222" s="1153"/>
      <c r="AH4222" s="124"/>
      <c r="AI4222" s="124"/>
      <c r="AJ4222" s="124"/>
      <c r="AK4222" s="124"/>
      <c r="AL4222" s="1153"/>
      <c r="AM4222" s="124"/>
      <c r="AN4222" s="124"/>
      <c r="AO4222" s="1153"/>
      <c r="AP4222" s="1161"/>
      <c r="AQ4222" s="1153"/>
      <c r="AR4222" s="1154"/>
      <c r="AS4222" s="1154"/>
      <c r="AT4222" s="1154"/>
      <c r="AU4222" s="1154"/>
      <c r="AV4222" s="1154"/>
      <c r="AW4222" s="1154"/>
      <c r="AX4222" s="1154"/>
      <c r="AY4222" s="1154"/>
      <c r="AZ4222" s="1154"/>
      <c r="BA4222" s="1154"/>
      <c r="BB4222" s="1154"/>
    </row>
    <row r="4223" spans="2:54" ht="15" customHeight="1">
      <c r="B4223" s="1155"/>
      <c r="C4223" s="3017"/>
      <c r="D4223" s="3017"/>
      <c r="E4223" s="1146" t="s">
        <v>1130</v>
      </c>
      <c r="F4223" s="1106"/>
      <c r="G4223" s="441" t="s">
        <v>93</v>
      </c>
      <c r="H4223" s="441" t="s">
        <v>1103</v>
      </c>
      <c r="I4223" s="441" t="s">
        <v>1131</v>
      </c>
      <c r="J4223" s="441" t="s">
        <v>112</v>
      </c>
      <c r="K4223" s="1111" t="s">
        <v>1110</v>
      </c>
      <c r="L4223" s="441" t="s">
        <v>1120</v>
      </c>
      <c r="M4223" s="441" t="str">
        <f t="shared" si="255"/>
        <v>&lt;INSERT CONNECTION POINT NAME&gt;</v>
      </c>
      <c r="N4223" s="1111" t="s">
        <v>1111</v>
      </c>
      <c r="O4223" s="1112">
        <v>0</v>
      </c>
      <c r="P4223" s="1111"/>
      <c r="Q4223" s="2890"/>
      <c r="R4223" s="2093"/>
      <c r="S4223" s="2883"/>
      <c r="T4223" s="2883"/>
      <c r="U4223" s="2883"/>
      <c r="V4223" s="2883"/>
      <c r="W4223" s="2863"/>
      <c r="X4223" s="2863"/>
      <c r="Y4223" s="2863"/>
      <c r="Z4223" s="2863"/>
      <c r="AA4223" s="2864"/>
      <c r="AB4223" s="1125"/>
      <c r="AC4223" s="1151"/>
      <c r="AD4223" s="1152"/>
      <c r="AE4223" s="1153"/>
      <c r="AF4223" s="1153"/>
      <c r="AG4223" s="1153"/>
      <c r="AH4223" s="124"/>
      <c r="AI4223" s="124"/>
      <c r="AJ4223" s="124"/>
      <c r="AK4223" s="124"/>
      <c r="AL4223" s="1153"/>
      <c r="AM4223" s="124"/>
      <c r="AN4223" s="124"/>
      <c r="AO4223" s="1153"/>
      <c r="AP4223" s="1161"/>
      <c r="AQ4223" s="1153"/>
      <c r="AR4223" s="1154"/>
      <c r="AS4223" s="1154"/>
      <c r="AT4223" s="1154"/>
      <c r="AU4223" s="1154"/>
      <c r="AV4223" s="1154"/>
      <c r="AW4223" s="1154"/>
      <c r="AX4223" s="1154"/>
      <c r="AY4223" s="1154"/>
      <c r="AZ4223" s="1154"/>
      <c r="BA4223" s="1154"/>
      <c r="BB4223" s="1154"/>
    </row>
    <row r="4224" spans="2:54" ht="15" customHeight="1">
      <c r="B4224" s="1155"/>
      <c r="C4224" s="3016" t="s">
        <v>1112</v>
      </c>
      <c r="D4224" s="3016"/>
      <c r="E4224" s="1146" t="s">
        <v>1127</v>
      </c>
      <c r="F4224" s="1106"/>
      <c r="G4224" s="441" t="s">
        <v>93</v>
      </c>
      <c r="H4224" s="441" t="s">
        <v>1103</v>
      </c>
      <c r="I4224" s="441" t="s">
        <v>1128</v>
      </c>
      <c r="J4224" s="441" t="s">
        <v>112</v>
      </c>
      <c r="K4224" s="1111" t="s">
        <v>1112</v>
      </c>
      <c r="L4224" s="441" t="s">
        <v>1120</v>
      </c>
      <c r="M4224" s="441" t="str">
        <f t="shared" si="255"/>
        <v>&lt;INSERT CONNECTION POINT NAME&gt;</v>
      </c>
      <c r="N4224" s="1111" t="s">
        <v>1113</v>
      </c>
      <c r="O4224" s="1111" t="s">
        <v>1113</v>
      </c>
      <c r="P4224" s="1111"/>
      <c r="Q4224" s="2891"/>
      <c r="R4224" s="2866"/>
      <c r="S4224" s="2866"/>
      <c r="T4224" s="2866"/>
      <c r="U4224" s="2866"/>
      <c r="V4224" s="2866"/>
      <c r="W4224" s="2866"/>
      <c r="X4224" s="2866"/>
      <c r="Y4224" s="2866"/>
      <c r="Z4224" s="2866"/>
      <c r="AA4224" s="2099"/>
      <c r="AB4224" s="1125"/>
      <c r="AC4224" s="1151"/>
      <c r="AD4224" s="1152"/>
      <c r="AE4224" s="1153"/>
      <c r="AF4224" s="1153"/>
      <c r="AG4224" s="1153"/>
      <c r="AH4224" s="124"/>
      <c r="AI4224" s="124"/>
      <c r="AJ4224" s="124"/>
      <c r="AK4224" s="124"/>
      <c r="AL4224" s="1153"/>
      <c r="AM4224" s="124"/>
      <c r="AN4224" s="124"/>
      <c r="AO4224" s="1153"/>
      <c r="AP4224" s="1153"/>
      <c r="AQ4224" s="1153"/>
      <c r="AR4224" s="1154"/>
      <c r="AS4224" s="1154"/>
      <c r="AT4224" s="1154"/>
      <c r="AU4224" s="1154"/>
      <c r="AV4224" s="1154"/>
      <c r="AW4224" s="1154"/>
      <c r="AX4224" s="1154"/>
      <c r="AY4224" s="1154"/>
      <c r="AZ4224" s="1154"/>
      <c r="BA4224" s="1154"/>
      <c r="BB4224" s="1154"/>
    </row>
    <row r="4225" spans="2:54" ht="15" customHeight="1">
      <c r="B4225" s="1155"/>
      <c r="C4225" s="3017"/>
      <c r="D4225" s="3017"/>
      <c r="E4225" s="1146" t="s">
        <v>1130</v>
      </c>
      <c r="F4225" s="1106"/>
      <c r="G4225" s="441" t="s">
        <v>93</v>
      </c>
      <c r="H4225" s="441" t="s">
        <v>1103</v>
      </c>
      <c r="I4225" s="441" t="s">
        <v>1131</v>
      </c>
      <c r="J4225" s="441" t="s">
        <v>112</v>
      </c>
      <c r="K4225" s="1111" t="s">
        <v>1112</v>
      </c>
      <c r="L4225" s="441" t="s">
        <v>1120</v>
      </c>
      <c r="M4225" s="441" t="str">
        <f t="shared" si="255"/>
        <v>&lt;INSERT CONNECTION POINT NAME&gt;</v>
      </c>
      <c r="N4225" s="1111" t="s">
        <v>1113</v>
      </c>
      <c r="O4225" s="1111" t="s">
        <v>1113</v>
      </c>
      <c r="P4225" s="1111"/>
      <c r="Q4225" s="2891"/>
      <c r="R4225" s="2866"/>
      <c r="S4225" s="2866"/>
      <c r="T4225" s="2866"/>
      <c r="U4225" s="2866"/>
      <c r="V4225" s="2866"/>
      <c r="W4225" s="2866"/>
      <c r="X4225" s="2866"/>
      <c r="Y4225" s="2866"/>
      <c r="Z4225" s="2866"/>
      <c r="AA4225" s="2099"/>
      <c r="AB4225" s="1125"/>
      <c r="AC4225" s="1151"/>
      <c r="AD4225" s="1152"/>
      <c r="AE4225" s="1153"/>
      <c r="AF4225" s="1153"/>
      <c r="AG4225" s="1153"/>
      <c r="AH4225" s="124"/>
      <c r="AI4225" s="124"/>
      <c r="AJ4225" s="124"/>
      <c r="AK4225" s="124"/>
      <c r="AL4225" s="1153"/>
      <c r="AM4225" s="124"/>
      <c r="AN4225" s="124"/>
      <c r="AO4225" s="1153"/>
      <c r="AP4225" s="1153"/>
      <c r="AQ4225" s="1153"/>
      <c r="AR4225" s="1154"/>
      <c r="AS4225" s="1154"/>
      <c r="AT4225" s="1154"/>
      <c r="AU4225" s="1154"/>
      <c r="AV4225" s="1154"/>
      <c r="AW4225" s="1154"/>
      <c r="AX4225" s="1154"/>
      <c r="AY4225" s="1154"/>
      <c r="AZ4225" s="1154"/>
      <c r="BA4225" s="1154"/>
      <c r="BB4225" s="1154"/>
    </row>
    <row r="4226" spans="2:54" ht="15" customHeight="1">
      <c r="B4226" s="1155"/>
      <c r="C4226" s="3016" t="s">
        <v>1134</v>
      </c>
      <c r="D4226" s="3016" t="s">
        <v>833</v>
      </c>
      <c r="E4226" s="1146" t="s">
        <v>1127</v>
      </c>
      <c r="F4226" s="1106"/>
      <c r="G4226" s="441" t="s">
        <v>93</v>
      </c>
      <c r="H4226" s="441" t="s">
        <v>1103</v>
      </c>
      <c r="I4226" s="441" t="s">
        <v>1128</v>
      </c>
      <c r="J4226" s="441" t="s">
        <v>112</v>
      </c>
      <c r="K4226" s="1111" t="s">
        <v>1134</v>
      </c>
      <c r="L4226" s="441" t="s">
        <v>1120</v>
      </c>
      <c r="M4226" s="441" t="str">
        <f t="shared" si="255"/>
        <v>&lt;INSERT CONNECTION POINT NAME&gt;</v>
      </c>
      <c r="N4226" s="1111" t="s">
        <v>1115</v>
      </c>
      <c r="O4226" s="1111" t="s">
        <v>833</v>
      </c>
      <c r="P4226" s="1111"/>
      <c r="Q4226" s="2892"/>
      <c r="R4226" s="2096"/>
      <c r="S4226" s="2870"/>
      <c r="T4226" s="2870"/>
      <c r="U4226" s="2870"/>
      <c r="V4226" s="2870"/>
      <c r="W4226" s="2870"/>
      <c r="X4226" s="2870"/>
      <c r="Y4226" s="2870"/>
      <c r="Z4226" s="2870"/>
      <c r="AA4226" s="2871"/>
      <c r="AB4226" s="1125"/>
      <c r="AC4226" s="1151"/>
      <c r="AD4226" s="1152"/>
      <c r="AE4226" s="1153"/>
      <c r="AF4226" s="1153"/>
      <c r="AG4226" s="1153"/>
      <c r="AH4226" s="124"/>
      <c r="AI4226" s="124"/>
      <c r="AJ4226" s="124"/>
      <c r="AK4226" s="124"/>
      <c r="AL4226" s="1153"/>
      <c r="AM4226" s="124"/>
      <c r="AN4226" s="124"/>
      <c r="AO4226" s="1153"/>
      <c r="AP4226" s="1153"/>
      <c r="AQ4226" s="1153"/>
      <c r="AR4226" s="1154"/>
      <c r="AS4226" s="1154"/>
      <c r="AT4226" s="1154"/>
      <c r="AU4226" s="1154"/>
      <c r="AV4226" s="1154"/>
      <c r="AW4226" s="1154"/>
      <c r="AX4226" s="1154"/>
      <c r="AY4226" s="1154"/>
      <c r="AZ4226" s="1154"/>
      <c r="BA4226" s="1154"/>
      <c r="BB4226" s="1154"/>
    </row>
    <row r="4227" spans="2:54" ht="15" customHeight="1">
      <c r="B4227" s="1155"/>
      <c r="C4227" s="3017"/>
      <c r="D4227" s="3017"/>
      <c r="E4227" s="1146" t="s">
        <v>1130</v>
      </c>
      <c r="F4227" s="1106"/>
      <c r="G4227" s="441" t="s">
        <v>93</v>
      </c>
      <c r="H4227" s="441" t="s">
        <v>1103</v>
      </c>
      <c r="I4227" s="441" t="s">
        <v>1131</v>
      </c>
      <c r="J4227" s="441" t="s">
        <v>112</v>
      </c>
      <c r="K4227" s="1111" t="s">
        <v>1134</v>
      </c>
      <c r="L4227" s="441" t="s">
        <v>1120</v>
      </c>
      <c r="M4227" s="441" t="str">
        <f t="shared" si="255"/>
        <v>&lt;INSERT CONNECTION POINT NAME&gt;</v>
      </c>
      <c r="N4227" s="1111" t="s">
        <v>1115</v>
      </c>
      <c r="O4227" s="1111" t="s">
        <v>833</v>
      </c>
      <c r="P4227" s="1111"/>
      <c r="Q4227" s="2892"/>
      <c r="R4227" s="2096"/>
      <c r="S4227" s="2870"/>
      <c r="T4227" s="2870"/>
      <c r="U4227" s="2870"/>
      <c r="V4227" s="2870"/>
      <c r="W4227" s="2870"/>
      <c r="X4227" s="2870"/>
      <c r="Y4227" s="2870"/>
      <c r="Z4227" s="2870"/>
      <c r="AA4227" s="2871"/>
      <c r="AB4227" s="1125"/>
      <c r="AC4227" s="1151"/>
      <c r="AD4227" s="1152"/>
      <c r="AE4227" s="1153"/>
      <c r="AF4227" s="1153"/>
      <c r="AG4227" s="1153"/>
      <c r="AH4227" s="124"/>
      <c r="AI4227" s="124"/>
      <c r="AJ4227" s="124"/>
      <c r="AK4227" s="124"/>
      <c r="AL4227" s="1153"/>
      <c r="AM4227" s="124"/>
      <c r="AN4227" s="124"/>
      <c r="AO4227" s="1153"/>
      <c r="AP4227" s="1153"/>
      <c r="AQ4227" s="1153"/>
      <c r="AR4227" s="1154"/>
      <c r="AS4227" s="1154"/>
      <c r="AT4227" s="1154"/>
      <c r="AU4227" s="1154"/>
      <c r="AV4227" s="1154"/>
      <c r="AW4227" s="1154"/>
      <c r="AX4227" s="1154"/>
      <c r="AY4227" s="1154"/>
      <c r="AZ4227" s="1154"/>
      <c r="BA4227" s="1154"/>
      <c r="BB4227" s="1154"/>
    </row>
    <row r="4228" spans="2:54" ht="15" customHeight="1">
      <c r="B4228" s="1155"/>
      <c r="C4228" s="3016" t="s">
        <v>1135</v>
      </c>
      <c r="D4228" s="3016" t="s">
        <v>833</v>
      </c>
      <c r="E4228" s="1146" t="s">
        <v>1127</v>
      </c>
      <c r="F4228" s="1106"/>
      <c r="G4228" s="441" t="s">
        <v>93</v>
      </c>
      <c r="H4228" s="441" t="s">
        <v>1103</v>
      </c>
      <c r="I4228" s="441" t="s">
        <v>1128</v>
      </c>
      <c r="J4228" s="441" t="s">
        <v>112</v>
      </c>
      <c r="K4228" s="1111" t="s">
        <v>1135</v>
      </c>
      <c r="L4228" s="441" t="s">
        <v>1120</v>
      </c>
      <c r="M4228" s="441" t="str">
        <f t="shared" si="255"/>
        <v>&lt;INSERT CONNECTION POINT NAME&gt;</v>
      </c>
      <c r="N4228" s="1111" t="s">
        <v>1106</v>
      </c>
      <c r="O4228" s="1111" t="s">
        <v>833</v>
      </c>
      <c r="P4228" s="1111"/>
      <c r="Q4228" s="2892"/>
      <c r="R4228" s="2096"/>
      <c r="S4228" s="2870"/>
      <c r="T4228" s="2870"/>
      <c r="U4228" s="2870"/>
      <c r="V4228" s="2870"/>
      <c r="W4228" s="2870"/>
      <c r="X4228" s="2870"/>
      <c r="Y4228" s="2870"/>
      <c r="Z4228" s="2870"/>
      <c r="AA4228" s="2871"/>
      <c r="AB4228" s="1125"/>
      <c r="AC4228" s="1151"/>
      <c r="AD4228" s="1152"/>
      <c r="AE4228" s="1153"/>
      <c r="AF4228" s="1153"/>
      <c r="AG4228" s="1153"/>
      <c r="AH4228" s="124"/>
      <c r="AI4228" s="124"/>
      <c r="AJ4228" s="124"/>
      <c r="AK4228" s="124"/>
      <c r="AL4228" s="1153"/>
      <c r="AM4228" s="124"/>
      <c r="AN4228" s="124"/>
      <c r="AO4228" s="1153"/>
      <c r="AP4228" s="1153"/>
      <c r="AQ4228" s="1153"/>
      <c r="AR4228" s="1154"/>
      <c r="AS4228" s="1154"/>
      <c r="AT4228" s="1154"/>
      <c r="AU4228" s="1154"/>
      <c r="AV4228" s="1154"/>
      <c r="AW4228" s="1154"/>
      <c r="AX4228" s="1154"/>
      <c r="AY4228" s="1154"/>
      <c r="AZ4228" s="1154"/>
      <c r="BA4228" s="1154"/>
      <c r="BB4228" s="1154"/>
    </row>
    <row r="4229" spans="2:54" ht="15" customHeight="1">
      <c r="B4229" s="1155"/>
      <c r="C4229" s="3017"/>
      <c r="D4229" s="3017"/>
      <c r="E4229" s="1146" t="s">
        <v>1130</v>
      </c>
      <c r="F4229" s="1106"/>
      <c r="G4229" s="441" t="s">
        <v>93</v>
      </c>
      <c r="H4229" s="441" t="s">
        <v>1103</v>
      </c>
      <c r="I4229" s="441" t="s">
        <v>1131</v>
      </c>
      <c r="J4229" s="441" t="s">
        <v>112</v>
      </c>
      <c r="K4229" s="1111" t="s">
        <v>1135</v>
      </c>
      <c r="L4229" s="441" t="s">
        <v>1120</v>
      </c>
      <c r="M4229" s="441" t="str">
        <f t="shared" si="255"/>
        <v>&lt;INSERT CONNECTION POINT NAME&gt;</v>
      </c>
      <c r="N4229" s="1111" t="s">
        <v>1106</v>
      </c>
      <c r="O4229" s="1111" t="s">
        <v>833</v>
      </c>
      <c r="P4229" s="1111"/>
      <c r="Q4229" s="2892"/>
      <c r="R4229" s="2096"/>
      <c r="S4229" s="2870"/>
      <c r="T4229" s="2870"/>
      <c r="U4229" s="2870"/>
      <c r="V4229" s="2870"/>
      <c r="W4229" s="2870"/>
      <c r="X4229" s="2870"/>
      <c r="Y4229" s="2870"/>
      <c r="Z4229" s="2870"/>
      <c r="AA4229" s="2871"/>
      <c r="AB4229" s="1125"/>
      <c r="AC4229" s="1151"/>
      <c r="AD4229" s="1152"/>
      <c r="AE4229" s="1153"/>
      <c r="AF4229" s="1153"/>
      <c r="AG4229" s="1153"/>
      <c r="AH4229" s="124"/>
      <c r="AI4229" s="124"/>
      <c r="AJ4229" s="124"/>
      <c r="AK4229" s="124"/>
      <c r="AL4229" s="1153"/>
      <c r="AM4229" s="124"/>
      <c r="AN4229" s="124"/>
      <c r="AO4229" s="1153"/>
      <c r="AP4229" s="1153"/>
      <c r="AQ4229" s="1153"/>
      <c r="AR4229" s="1154"/>
      <c r="AS4229" s="1154"/>
      <c r="AT4229" s="1154"/>
      <c r="AU4229" s="1154"/>
      <c r="AV4229" s="1154"/>
      <c r="AW4229" s="1154"/>
      <c r="AX4229" s="1154"/>
      <c r="AY4229" s="1154"/>
      <c r="AZ4229" s="1154"/>
      <c r="BA4229" s="1154"/>
      <c r="BB4229" s="1154"/>
    </row>
    <row r="4230" spans="2:54" ht="15" customHeight="1">
      <c r="B4230" s="1155"/>
      <c r="C4230" s="3016" t="s">
        <v>1135</v>
      </c>
      <c r="D4230" s="3016" t="s">
        <v>842</v>
      </c>
      <c r="E4230" s="1146" t="s">
        <v>1127</v>
      </c>
      <c r="F4230" s="1106"/>
      <c r="G4230" s="441" t="s">
        <v>93</v>
      </c>
      <c r="H4230" s="441" t="s">
        <v>1103</v>
      </c>
      <c r="I4230" s="441" t="s">
        <v>1128</v>
      </c>
      <c r="J4230" s="441" t="s">
        <v>112</v>
      </c>
      <c r="K4230" s="1111" t="s">
        <v>1135</v>
      </c>
      <c r="L4230" s="441" t="s">
        <v>1120</v>
      </c>
      <c r="M4230" s="441" t="str">
        <f t="shared" si="255"/>
        <v>&lt;INSERT CONNECTION POINT NAME&gt;</v>
      </c>
      <c r="N4230" s="1111" t="s">
        <v>1106</v>
      </c>
      <c r="O4230" s="1111" t="s">
        <v>842</v>
      </c>
      <c r="P4230" s="1111"/>
      <c r="Q4230" s="2892"/>
      <c r="R4230" s="2096"/>
      <c r="S4230" s="2870"/>
      <c r="T4230" s="2870"/>
      <c r="U4230" s="2870"/>
      <c r="V4230" s="2870"/>
      <c r="W4230" s="2870"/>
      <c r="X4230" s="2870"/>
      <c r="Y4230" s="2870"/>
      <c r="Z4230" s="2870"/>
      <c r="AA4230" s="2871"/>
      <c r="AB4230" s="1125"/>
      <c r="AC4230" s="1151"/>
      <c r="AD4230" s="1152"/>
      <c r="AE4230" s="1153"/>
      <c r="AF4230" s="1153"/>
      <c r="AG4230" s="1153"/>
      <c r="AH4230" s="124"/>
      <c r="AI4230" s="124"/>
      <c r="AJ4230" s="124"/>
      <c r="AK4230" s="124"/>
      <c r="AL4230" s="1153"/>
      <c r="AM4230" s="124"/>
      <c r="AN4230" s="124"/>
      <c r="AO4230" s="1153"/>
      <c r="AP4230" s="1153"/>
      <c r="AQ4230" s="1153"/>
      <c r="AR4230" s="1154"/>
      <c r="AS4230" s="1154"/>
      <c r="AT4230" s="1154"/>
      <c r="AU4230" s="1154"/>
      <c r="AV4230" s="1154"/>
      <c r="AW4230" s="1154"/>
      <c r="AX4230" s="1154"/>
      <c r="AY4230" s="1154"/>
      <c r="AZ4230" s="1154"/>
      <c r="BA4230" s="1154"/>
      <c r="BB4230" s="1154"/>
    </row>
    <row r="4231" spans="2:54" ht="15" customHeight="1">
      <c r="B4231" s="1155"/>
      <c r="C4231" s="3017"/>
      <c r="D4231" s="3017"/>
      <c r="E4231" s="1146" t="s">
        <v>1130</v>
      </c>
      <c r="F4231" s="1106"/>
      <c r="G4231" s="441" t="s">
        <v>93</v>
      </c>
      <c r="H4231" s="441" t="s">
        <v>1103</v>
      </c>
      <c r="I4231" s="441" t="s">
        <v>1131</v>
      </c>
      <c r="J4231" s="441" t="s">
        <v>112</v>
      </c>
      <c r="K4231" s="1111" t="s">
        <v>1135</v>
      </c>
      <c r="L4231" s="441" t="s">
        <v>1120</v>
      </c>
      <c r="M4231" s="441" t="str">
        <f t="shared" si="255"/>
        <v>&lt;INSERT CONNECTION POINT NAME&gt;</v>
      </c>
      <c r="N4231" s="1111" t="s">
        <v>1106</v>
      </c>
      <c r="O4231" s="1111" t="s">
        <v>842</v>
      </c>
      <c r="P4231" s="1111"/>
      <c r="Q4231" s="2892"/>
      <c r="R4231" s="2096"/>
      <c r="S4231" s="2870"/>
      <c r="T4231" s="2870"/>
      <c r="U4231" s="2870"/>
      <c r="V4231" s="2870"/>
      <c r="W4231" s="2870"/>
      <c r="X4231" s="2870"/>
      <c r="Y4231" s="2870"/>
      <c r="Z4231" s="2870"/>
      <c r="AA4231" s="2871"/>
      <c r="AB4231" s="1125"/>
      <c r="AC4231" s="1151"/>
      <c r="AD4231" s="1152"/>
      <c r="AE4231" s="1153"/>
      <c r="AF4231" s="1153"/>
      <c r="AG4231" s="1153"/>
      <c r="AH4231" s="124"/>
      <c r="AI4231" s="124"/>
      <c r="AJ4231" s="124"/>
      <c r="AK4231" s="124"/>
      <c r="AL4231" s="1153"/>
      <c r="AM4231" s="124"/>
      <c r="AN4231" s="124"/>
      <c r="AO4231" s="1153"/>
      <c r="AP4231" s="1153"/>
      <c r="AQ4231" s="1153"/>
      <c r="AR4231" s="1154"/>
      <c r="AS4231" s="1154"/>
      <c r="AT4231" s="1154"/>
      <c r="AU4231" s="1154"/>
      <c r="AV4231" s="1154"/>
      <c r="AW4231" s="1154"/>
      <c r="AX4231" s="1154"/>
      <c r="AY4231" s="1154"/>
      <c r="AZ4231" s="1154"/>
      <c r="BA4231" s="1154"/>
      <c r="BB4231" s="1154"/>
    </row>
    <row r="4232" spans="2:54" ht="15" customHeight="1">
      <c r="B4232" s="1155"/>
      <c r="C4232" s="3016" t="s">
        <v>1136</v>
      </c>
      <c r="D4232" s="3016" t="s">
        <v>833</v>
      </c>
      <c r="E4232" s="1146" t="s">
        <v>1127</v>
      </c>
      <c r="F4232" s="1106"/>
      <c r="G4232" s="441" t="s">
        <v>93</v>
      </c>
      <c r="H4232" s="441" t="s">
        <v>1103</v>
      </c>
      <c r="I4232" s="441" t="s">
        <v>1128</v>
      </c>
      <c r="J4232" s="441" t="s">
        <v>112</v>
      </c>
      <c r="K4232" s="1111" t="s">
        <v>1136</v>
      </c>
      <c r="L4232" s="441" t="s">
        <v>1120</v>
      </c>
      <c r="M4232" s="441" t="str">
        <f t="shared" si="255"/>
        <v>&lt;INSERT CONNECTION POINT NAME&gt;</v>
      </c>
      <c r="N4232" s="1111" t="s">
        <v>1106</v>
      </c>
      <c r="O4232" s="1111" t="s">
        <v>833</v>
      </c>
      <c r="P4232" s="1111"/>
      <c r="Q4232" s="2892"/>
      <c r="R4232" s="2096"/>
      <c r="S4232" s="2870"/>
      <c r="T4232" s="2870"/>
      <c r="U4232" s="2870"/>
      <c r="V4232" s="2870"/>
      <c r="W4232" s="2870"/>
      <c r="X4232" s="2870"/>
      <c r="Y4232" s="2870"/>
      <c r="Z4232" s="2870"/>
      <c r="AA4232" s="2871"/>
      <c r="AB4232" s="1125"/>
      <c r="AC4232" s="1151"/>
      <c r="AD4232" s="1152"/>
      <c r="AE4232" s="1153"/>
      <c r="AF4232" s="1153"/>
      <c r="AG4232" s="1153"/>
      <c r="AH4232" s="124"/>
      <c r="AI4232" s="124"/>
      <c r="AJ4232" s="124"/>
      <c r="AK4232" s="124"/>
      <c r="AL4232" s="1153"/>
      <c r="AM4232" s="124"/>
      <c r="AN4232" s="124"/>
      <c r="AO4232" s="1153"/>
      <c r="AP4232" s="1153"/>
      <c r="AQ4232" s="1153"/>
      <c r="AR4232" s="1154"/>
      <c r="AS4232" s="1154"/>
      <c r="AT4232" s="1154"/>
      <c r="AU4232" s="1154"/>
      <c r="AV4232" s="1154"/>
      <c r="AW4232" s="1154"/>
      <c r="AX4232" s="1154"/>
      <c r="AY4232" s="1154"/>
      <c r="AZ4232" s="1154"/>
      <c r="BA4232" s="1154"/>
      <c r="BB4232" s="1154"/>
    </row>
    <row r="4233" spans="2:54" ht="15" customHeight="1">
      <c r="B4233" s="1155"/>
      <c r="C4233" s="3017"/>
      <c r="D4233" s="3017"/>
      <c r="E4233" s="1146" t="s">
        <v>1130</v>
      </c>
      <c r="F4233" s="1106"/>
      <c r="G4233" s="441" t="s">
        <v>93</v>
      </c>
      <c r="H4233" s="441" t="s">
        <v>1103</v>
      </c>
      <c r="I4233" s="441" t="s">
        <v>1131</v>
      </c>
      <c r="J4233" s="441" t="s">
        <v>112</v>
      </c>
      <c r="K4233" s="1111" t="s">
        <v>1136</v>
      </c>
      <c r="L4233" s="441" t="s">
        <v>1120</v>
      </c>
      <c r="M4233" s="441" t="str">
        <f t="shared" si="255"/>
        <v>&lt;INSERT CONNECTION POINT NAME&gt;</v>
      </c>
      <c r="N4233" s="1111" t="s">
        <v>1106</v>
      </c>
      <c r="O4233" s="1111" t="s">
        <v>833</v>
      </c>
      <c r="P4233" s="1111"/>
      <c r="Q4233" s="2100"/>
      <c r="R4233" s="2101"/>
      <c r="S4233" s="2102"/>
      <c r="T4233" s="2102"/>
      <c r="U4233" s="2102"/>
      <c r="V4233" s="2102"/>
      <c r="W4233" s="2102"/>
      <c r="X4233" s="2102"/>
      <c r="Y4233" s="2102"/>
      <c r="Z4233" s="2102"/>
      <c r="AA4233" s="2103"/>
      <c r="AB4233" s="1125"/>
      <c r="AC4233" s="1151"/>
      <c r="AD4233" s="1152"/>
      <c r="AE4233" s="1153"/>
      <c r="AF4233" s="1153"/>
      <c r="AG4233" s="1153"/>
      <c r="AH4233" s="124"/>
      <c r="AI4233" s="124"/>
      <c r="AJ4233" s="124"/>
      <c r="AK4233" s="124"/>
      <c r="AL4233" s="1153"/>
      <c r="AM4233" s="124"/>
      <c r="AN4233" s="124"/>
      <c r="AO4233" s="1153"/>
      <c r="AP4233" s="1153"/>
      <c r="AQ4233" s="1153"/>
      <c r="AR4233" s="1154"/>
      <c r="AS4233" s="1154"/>
      <c r="AT4233" s="1154"/>
      <c r="AU4233" s="1154"/>
      <c r="AV4233" s="1154"/>
      <c r="AW4233" s="1154"/>
      <c r="AX4233" s="1154"/>
      <c r="AY4233" s="1154"/>
      <c r="AZ4233" s="1154"/>
      <c r="BA4233" s="1154"/>
      <c r="BB4233" s="1154"/>
    </row>
    <row r="4234" spans="2:54" ht="15" customHeight="1">
      <c r="B4234" s="1155"/>
      <c r="C4234" s="3016" t="s">
        <v>1136</v>
      </c>
      <c r="D4234" s="3016" t="s">
        <v>842</v>
      </c>
      <c r="E4234" s="1146" t="s">
        <v>1127</v>
      </c>
      <c r="F4234" s="1106"/>
      <c r="G4234" s="441" t="s">
        <v>93</v>
      </c>
      <c r="H4234" s="441" t="s">
        <v>1103</v>
      </c>
      <c r="I4234" s="441" t="s">
        <v>1128</v>
      </c>
      <c r="J4234" s="441" t="s">
        <v>112</v>
      </c>
      <c r="K4234" s="1111" t="s">
        <v>1136</v>
      </c>
      <c r="L4234" s="441" t="s">
        <v>1120</v>
      </c>
      <c r="M4234" s="441" t="str">
        <f t="shared" si="255"/>
        <v>&lt;INSERT CONNECTION POINT NAME&gt;</v>
      </c>
      <c r="N4234" s="1111" t="s">
        <v>1106</v>
      </c>
      <c r="O4234" s="1111" t="s">
        <v>842</v>
      </c>
      <c r="P4234" s="1111"/>
      <c r="Q4234" s="2100"/>
      <c r="R4234" s="2101"/>
      <c r="S4234" s="2102"/>
      <c r="T4234" s="2102"/>
      <c r="U4234" s="2102"/>
      <c r="V4234" s="2102"/>
      <c r="W4234" s="2102"/>
      <c r="X4234" s="2102"/>
      <c r="Y4234" s="2102"/>
      <c r="Z4234" s="2102"/>
      <c r="AA4234" s="2103"/>
      <c r="AB4234" s="1125"/>
      <c r="AC4234" s="1151"/>
      <c r="AD4234" s="1152"/>
      <c r="AE4234" s="1153"/>
      <c r="AF4234" s="1153"/>
      <c r="AG4234" s="1153"/>
      <c r="AH4234" s="124"/>
      <c r="AI4234" s="124"/>
      <c r="AJ4234" s="124"/>
      <c r="AK4234" s="124"/>
      <c r="AL4234" s="1153"/>
      <c r="AM4234" s="124"/>
      <c r="AN4234" s="124"/>
      <c r="AO4234" s="1153"/>
      <c r="AP4234" s="1153"/>
      <c r="AQ4234" s="1153"/>
      <c r="AR4234" s="1154"/>
      <c r="AS4234" s="1154"/>
      <c r="AT4234" s="1154"/>
      <c r="AU4234" s="1154"/>
      <c r="AV4234" s="1154"/>
      <c r="AW4234" s="1154"/>
      <c r="AX4234" s="1154"/>
      <c r="AY4234" s="1154"/>
      <c r="AZ4234" s="1154"/>
      <c r="BA4234" s="1154"/>
      <c r="BB4234" s="1154"/>
    </row>
    <row r="4235" spans="2:54" ht="15" customHeight="1" thickBot="1">
      <c r="B4235" s="2872"/>
      <c r="C4235" s="3018"/>
      <c r="D4235" s="3018"/>
      <c r="E4235" s="2873" t="s">
        <v>1130</v>
      </c>
      <c r="F4235" s="1106"/>
      <c r="G4235" s="441" t="s">
        <v>93</v>
      </c>
      <c r="H4235" s="441" t="s">
        <v>1103</v>
      </c>
      <c r="I4235" s="441" t="s">
        <v>1131</v>
      </c>
      <c r="J4235" s="441" t="s">
        <v>112</v>
      </c>
      <c r="K4235" s="1111" t="s">
        <v>1136</v>
      </c>
      <c r="L4235" s="441" t="s">
        <v>1120</v>
      </c>
      <c r="M4235" s="441" t="str">
        <f t="shared" si="255"/>
        <v>&lt;INSERT CONNECTION POINT NAME&gt;</v>
      </c>
      <c r="N4235" s="1111" t="s">
        <v>1106</v>
      </c>
      <c r="O4235" s="1111" t="s">
        <v>842</v>
      </c>
      <c r="P4235" s="1111"/>
      <c r="Q4235" s="2893"/>
      <c r="R4235" s="2894"/>
      <c r="S4235" s="2877"/>
      <c r="T4235" s="2877"/>
      <c r="U4235" s="2877"/>
      <c r="V4235" s="2877"/>
      <c r="W4235" s="2877"/>
      <c r="X4235" s="2877"/>
      <c r="Y4235" s="2877"/>
      <c r="Z4235" s="2877"/>
      <c r="AA4235" s="2878"/>
      <c r="AB4235" s="1162"/>
      <c r="AC4235" s="1151"/>
      <c r="AD4235" s="1152"/>
      <c r="AE4235" s="1153"/>
      <c r="AF4235" s="1153"/>
      <c r="AG4235" s="1153"/>
      <c r="AH4235" s="124"/>
      <c r="AI4235" s="124"/>
      <c r="AJ4235" s="124"/>
      <c r="AK4235" s="124"/>
      <c r="AL4235" s="1153"/>
      <c r="AM4235" s="124"/>
      <c r="AN4235" s="124"/>
      <c r="AO4235" s="1153"/>
      <c r="AP4235" s="1153"/>
      <c r="AQ4235" s="1153"/>
      <c r="AR4235" s="1154"/>
      <c r="AS4235" s="1154"/>
      <c r="AT4235" s="1154"/>
      <c r="AU4235" s="1154"/>
      <c r="AV4235" s="1154"/>
      <c r="AW4235" s="1154"/>
      <c r="AX4235" s="1154"/>
      <c r="AY4235" s="1154"/>
      <c r="AZ4235" s="1154"/>
      <c r="BA4235" s="1154"/>
      <c r="BB4235" s="1154"/>
    </row>
    <row r="4236" spans="2:54" ht="15" customHeight="1">
      <c r="B4236" s="1145" t="s">
        <v>1125</v>
      </c>
      <c r="C4236" s="3019" t="s">
        <v>1126</v>
      </c>
      <c r="D4236" s="3019" t="s">
        <v>842</v>
      </c>
      <c r="E4236" s="1146" t="s">
        <v>1127</v>
      </c>
      <c r="F4236" s="1106"/>
      <c r="G4236" s="441" t="s">
        <v>93</v>
      </c>
      <c r="H4236" s="441" t="s">
        <v>1103</v>
      </c>
      <c r="I4236" s="441" t="s">
        <v>1128</v>
      </c>
      <c r="J4236" s="441" t="s">
        <v>112</v>
      </c>
      <c r="K4236" s="441" t="s">
        <v>1126</v>
      </c>
      <c r="L4236" s="441" t="s">
        <v>1120</v>
      </c>
      <c r="M4236" s="441" t="str">
        <f t="shared" ref="M4236" si="258">B4236</f>
        <v>&lt;INSERT CONNECTION POINT NAME&gt;</v>
      </c>
      <c r="N4236" s="441" t="s">
        <v>1129</v>
      </c>
      <c r="O4236" s="441" t="s">
        <v>842</v>
      </c>
      <c r="P4236" s="1111"/>
      <c r="Q4236" s="1147"/>
      <c r="R4236" s="1148"/>
      <c r="S4236" s="1149"/>
      <c r="T4236" s="1149"/>
      <c r="U4236" s="1149"/>
      <c r="V4236" s="1149"/>
      <c r="W4236" s="1149"/>
      <c r="X4236" s="1149"/>
      <c r="Y4236" s="1149"/>
      <c r="Z4236" s="1149"/>
      <c r="AA4236" s="1150"/>
      <c r="AC4236" s="124"/>
      <c r="AD4236" s="124"/>
      <c r="AE4236" s="124"/>
      <c r="AF4236" s="124"/>
      <c r="AG4236" s="124"/>
      <c r="AH4236" s="124"/>
      <c r="AI4236" s="124"/>
      <c r="AJ4236" s="124"/>
      <c r="AK4236" s="124"/>
      <c r="AL4236" s="124"/>
      <c r="AM4236" s="124"/>
      <c r="AN4236" s="124"/>
      <c r="AO4236" s="124"/>
      <c r="AP4236" s="124"/>
      <c r="AQ4236" s="124"/>
      <c r="AR4236" s="124"/>
      <c r="AS4236" s="124"/>
      <c r="AT4236" s="124"/>
      <c r="AU4236" s="124"/>
      <c r="AV4236" s="124"/>
      <c r="AW4236" s="124"/>
      <c r="AX4236" s="124"/>
      <c r="AY4236" s="124"/>
      <c r="AZ4236" s="124"/>
      <c r="BA4236" s="124"/>
      <c r="BB4236" s="124"/>
    </row>
    <row r="4237" spans="2:54" ht="15" customHeight="1">
      <c r="B4237" s="1155"/>
      <c r="C4237" s="3017"/>
      <c r="D4237" s="3017"/>
      <c r="E4237" s="1146" t="s">
        <v>1130</v>
      </c>
      <c r="F4237" s="1106"/>
      <c r="G4237" s="441" t="s">
        <v>93</v>
      </c>
      <c r="H4237" s="441" t="s">
        <v>1103</v>
      </c>
      <c r="I4237" s="441" t="s">
        <v>1131</v>
      </c>
      <c r="J4237" s="441" t="s">
        <v>112</v>
      </c>
      <c r="K4237" s="441" t="s">
        <v>1126</v>
      </c>
      <c r="L4237" s="441" t="s">
        <v>1120</v>
      </c>
      <c r="M4237" s="441" t="str">
        <f t="shared" ref="M4237:M4300" si="259">M4236</f>
        <v>&lt;INSERT CONNECTION POINT NAME&gt;</v>
      </c>
      <c r="N4237" s="441" t="s">
        <v>1129</v>
      </c>
      <c r="O4237" s="441" t="s">
        <v>842</v>
      </c>
      <c r="P4237" s="1111"/>
      <c r="Q4237" s="1156"/>
      <c r="R4237" s="1157"/>
      <c r="S4237" s="1158"/>
      <c r="T4237" s="1158"/>
      <c r="U4237" s="1158"/>
      <c r="V4237" s="1158"/>
      <c r="W4237" s="1158"/>
      <c r="X4237" s="1158"/>
      <c r="Y4237" s="1158"/>
      <c r="Z4237" s="1158"/>
      <c r="AA4237" s="1159"/>
      <c r="AC4237" s="124"/>
      <c r="AD4237" s="124"/>
      <c r="AE4237" s="124"/>
      <c r="AF4237" s="124"/>
      <c r="AG4237" s="124"/>
      <c r="AH4237" s="124"/>
      <c r="AI4237" s="124"/>
      <c r="AJ4237" s="124"/>
      <c r="AK4237" s="124"/>
      <c r="AL4237" s="124"/>
      <c r="AM4237" s="124"/>
      <c r="AN4237" s="124"/>
      <c r="AO4237" s="124"/>
      <c r="AP4237" s="124"/>
      <c r="AQ4237" s="124"/>
      <c r="AR4237" s="124"/>
      <c r="AS4237" s="124"/>
      <c r="AT4237" s="124"/>
      <c r="AU4237" s="124"/>
      <c r="AV4237" s="124"/>
      <c r="AW4237" s="124"/>
      <c r="AX4237" s="124"/>
      <c r="AY4237" s="124"/>
      <c r="AZ4237" s="124"/>
      <c r="BA4237" s="124"/>
      <c r="BB4237" s="124"/>
    </row>
    <row r="4238" spans="2:54" ht="15" customHeight="1">
      <c r="B4238" s="1155"/>
      <c r="C4238" s="3016" t="s">
        <v>1132</v>
      </c>
      <c r="D4238" s="3016" t="s">
        <v>833</v>
      </c>
      <c r="E4238" s="1146" t="s">
        <v>1127</v>
      </c>
      <c r="F4238" s="1106"/>
      <c r="G4238" s="441" t="s">
        <v>93</v>
      </c>
      <c r="H4238" s="441" t="s">
        <v>1103</v>
      </c>
      <c r="I4238" s="441" t="s">
        <v>1128</v>
      </c>
      <c r="J4238" s="441" t="s">
        <v>112</v>
      </c>
      <c r="K4238" s="1111" t="s">
        <v>1132</v>
      </c>
      <c r="L4238" s="441" t="s">
        <v>1120</v>
      </c>
      <c r="M4238" s="441" t="str">
        <f t="shared" si="259"/>
        <v>&lt;INSERT CONNECTION POINT NAME&gt;</v>
      </c>
      <c r="N4238" s="1111" t="s">
        <v>1106</v>
      </c>
      <c r="O4238" s="1111" t="s">
        <v>833</v>
      </c>
      <c r="P4238" s="1111"/>
      <c r="Q4238" s="2850"/>
      <c r="R4238" s="2097"/>
      <c r="S4238" s="2851"/>
      <c r="T4238" s="2851"/>
      <c r="U4238" s="2851"/>
      <c r="V4238" s="2851"/>
      <c r="W4238" s="2852"/>
      <c r="X4238" s="2852"/>
      <c r="Y4238" s="2852"/>
      <c r="Z4238" s="2852"/>
      <c r="AA4238" s="2853"/>
      <c r="AC4238" s="124"/>
      <c r="AD4238" s="124"/>
      <c r="AE4238" s="124"/>
      <c r="AF4238" s="124"/>
      <c r="AG4238" s="124"/>
      <c r="AH4238" s="124"/>
      <c r="AI4238" s="124"/>
      <c r="AJ4238" s="124"/>
      <c r="AK4238" s="124"/>
      <c r="AL4238" s="124"/>
      <c r="AM4238" s="124"/>
      <c r="AN4238" s="124"/>
      <c r="AO4238" s="124"/>
      <c r="AP4238" s="124"/>
      <c r="AQ4238" s="124"/>
      <c r="AR4238" s="124"/>
      <c r="AS4238" s="124"/>
      <c r="AT4238" s="124"/>
      <c r="AU4238" s="124"/>
      <c r="AV4238" s="124"/>
      <c r="AW4238" s="124"/>
      <c r="AX4238" s="124"/>
      <c r="AY4238" s="124"/>
      <c r="AZ4238" s="124"/>
      <c r="BA4238" s="124"/>
      <c r="BB4238" s="124"/>
    </row>
    <row r="4239" spans="2:54" ht="15" customHeight="1">
      <c r="B4239" s="1155"/>
      <c r="C4239" s="3017"/>
      <c r="D4239" s="3017"/>
      <c r="E4239" s="1146" t="s">
        <v>1130</v>
      </c>
      <c r="F4239" s="1106"/>
      <c r="G4239" s="441" t="s">
        <v>93</v>
      </c>
      <c r="H4239" s="441" t="s">
        <v>1103</v>
      </c>
      <c r="I4239" s="441" t="s">
        <v>1131</v>
      </c>
      <c r="J4239" s="441" t="s">
        <v>112</v>
      </c>
      <c r="K4239" s="1111" t="s">
        <v>1132</v>
      </c>
      <c r="L4239" s="441" t="s">
        <v>1120</v>
      </c>
      <c r="M4239" s="441" t="str">
        <f t="shared" si="259"/>
        <v>&lt;INSERT CONNECTION POINT NAME&gt;</v>
      </c>
      <c r="N4239" s="1111" t="s">
        <v>1106</v>
      </c>
      <c r="O4239" s="1111" t="s">
        <v>833</v>
      </c>
      <c r="P4239" s="1111"/>
      <c r="Q4239" s="2850"/>
      <c r="R4239" s="2097"/>
      <c r="S4239" s="2851"/>
      <c r="T4239" s="2851"/>
      <c r="U4239" s="2851"/>
      <c r="V4239" s="2851"/>
      <c r="W4239" s="2852"/>
      <c r="X4239" s="2852"/>
      <c r="Y4239" s="2852"/>
      <c r="Z4239" s="2852"/>
      <c r="AA4239" s="2853"/>
      <c r="AC4239" s="124"/>
      <c r="AD4239" s="124"/>
      <c r="AE4239" s="124"/>
      <c r="AF4239" s="124"/>
      <c r="AG4239" s="124"/>
      <c r="AH4239" s="124"/>
      <c r="AI4239" s="124"/>
      <c r="AJ4239" s="124"/>
      <c r="AK4239" s="124"/>
      <c r="AL4239" s="124"/>
      <c r="AM4239" s="124"/>
      <c r="AN4239" s="124"/>
      <c r="AO4239" s="124"/>
      <c r="AP4239" s="124"/>
      <c r="AQ4239" s="124"/>
      <c r="AR4239" s="124"/>
      <c r="AS4239" s="124"/>
      <c r="AT4239" s="124"/>
      <c r="AU4239" s="124"/>
      <c r="AV4239" s="124"/>
      <c r="AW4239" s="124"/>
      <c r="AX4239" s="124"/>
      <c r="AY4239" s="124"/>
      <c r="AZ4239" s="124"/>
      <c r="BA4239" s="124"/>
      <c r="BB4239" s="124"/>
    </row>
    <row r="4240" spans="2:54" ht="15" customHeight="1">
      <c r="B4240" s="1155"/>
      <c r="C4240" s="3016" t="s">
        <v>1132</v>
      </c>
      <c r="D4240" s="3016" t="s">
        <v>842</v>
      </c>
      <c r="E4240" s="1146" t="s">
        <v>1127</v>
      </c>
      <c r="F4240" s="1106"/>
      <c r="G4240" s="441" t="s">
        <v>93</v>
      </c>
      <c r="H4240" s="441" t="s">
        <v>1103</v>
      </c>
      <c r="I4240" s="441" t="s">
        <v>1128</v>
      </c>
      <c r="J4240" s="441" t="s">
        <v>112</v>
      </c>
      <c r="K4240" s="1111" t="s">
        <v>1132</v>
      </c>
      <c r="L4240" s="441" t="s">
        <v>1120</v>
      </c>
      <c r="M4240" s="441" t="str">
        <f t="shared" si="259"/>
        <v>&lt;INSERT CONNECTION POINT NAME&gt;</v>
      </c>
      <c r="N4240" s="1111" t="s">
        <v>1106</v>
      </c>
      <c r="O4240" s="1112" t="s">
        <v>842</v>
      </c>
      <c r="P4240" s="1111"/>
      <c r="Q4240" s="2850"/>
      <c r="R4240" s="2097"/>
      <c r="S4240" s="2851"/>
      <c r="T4240" s="2851"/>
      <c r="U4240" s="2851"/>
      <c r="V4240" s="2851"/>
      <c r="W4240" s="2852"/>
      <c r="X4240" s="2852"/>
      <c r="Y4240" s="2852"/>
      <c r="Z4240" s="2852"/>
      <c r="AA4240" s="2853"/>
      <c r="AC4240" s="124"/>
      <c r="AD4240" s="124"/>
      <c r="AE4240" s="124"/>
      <c r="AF4240" s="124"/>
      <c r="AG4240" s="124"/>
      <c r="AH4240" s="124"/>
      <c r="AI4240" s="124"/>
      <c r="AJ4240" s="124"/>
      <c r="AK4240" s="124"/>
      <c r="AL4240" s="124"/>
      <c r="AM4240" s="124"/>
      <c r="AN4240" s="124"/>
      <c r="AO4240" s="124"/>
      <c r="AP4240" s="124"/>
      <c r="AQ4240" s="124"/>
      <c r="AR4240" s="124"/>
      <c r="AS4240" s="124"/>
      <c r="AT4240" s="124"/>
      <c r="AU4240" s="124"/>
      <c r="AV4240" s="124"/>
      <c r="AW4240" s="124"/>
      <c r="AX4240" s="124"/>
      <c r="AY4240" s="124"/>
      <c r="AZ4240" s="124"/>
      <c r="BA4240" s="124"/>
      <c r="BB4240" s="124"/>
    </row>
    <row r="4241" spans="2:54" ht="15" customHeight="1">
      <c r="B4241" s="1155"/>
      <c r="C4241" s="3017"/>
      <c r="D4241" s="3017"/>
      <c r="E4241" s="1146" t="s">
        <v>1130</v>
      </c>
      <c r="F4241" s="1106"/>
      <c r="G4241" s="441" t="s">
        <v>93</v>
      </c>
      <c r="H4241" s="441" t="s">
        <v>1103</v>
      </c>
      <c r="I4241" s="441" t="s">
        <v>1131</v>
      </c>
      <c r="J4241" s="441" t="s">
        <v>112</v>
      </c>
      <c r="K4241" s="1111" t="s">
        <v>1132</v>
      </c>
      <c r="L4241" s="441" t="s">
        <v>1120</v>
      </c>
      <c r="M4241" s="441" t="str">
        <f t="shared" si="259"/>
        <v>&lt;INSERT CONNECTION POINT NAME&gt;</v>
      </c>
      <c r="N4241" s="1111" t="s">
        <v>1106</v>
      </c>
      <c r="O4241" s="1112" t="s">
        <v>842</v>
      </c>
      <c r="P4241" s="1111"/>
      <c r="Q4241" s="2850"/>
      <c r="R4241" s="2097"/>
      <c r="S4241" s="2851"/>
      <c r="T4241" s="2851"/>
      <c r="U4241" s="2851"/>
      <c r="V4241" s="2851"/>
      <c r="W4241" s="2852"/>
      <c r="X4241" s="2852"/>
      <c r="Y4241" s="2852"/>
      <c r="Z4241" s="2852"/>
      <c r="AA4241" s="2853"/>
      <c r="AC4241" s="124"/>
      <c r="AD4241" s="124"/>
      <c r="AE4241" s="124"/>
      <c r="AF4241" s="124"/>
      <c r="AG4241" s="124"/>
      <c r="AH4241" s="124"/>
      <c r="AI4241" s="124"/>
      <c r="AJ4241" s="124"/>
      <c r="AK4241" s="124"/>
      <c r="AL4241" s="124"/>
      <c r="AM4241" s="124"/>
      <c r="AN4241" s="124"/>
      <c r="AO4241" s="124"/>
      <c r="AP4241" s="124"/>
      <c r="AQ4241" s="124"/>
      <c r="AR4241" s="124"/>
      <c r="AS4241" s="124"/>
      <c r="AT4241" s="124"/>
      <c r="AU4241" s="124"/>
      <c r="AV4241" s="124"/>
      <c r="AW4241" s="124"/>
      <c r="AX4241" s="124"/>
      <c r="AY4241" s="124"/>
      <c r="AZ4241" s="124"/>
      <c r="BA4241" s="124"/>
      <c r="BB4241" s="124"/>
    </row>
    <row r="4242" spans="2:54" ht="15" customHeight="1">
      <c r="B4242" s="1155"/>
      <c r="C4242" s="3016" t="s">
        <v>1133</v>
      </c>
      <c r="D4242" s="3016"/>
      <c r="E4242" s="1146" t="s">
        <v>1127</v>
      </c>
      <c r="F4242" s="1106"/>
      <c r="G4242" s="441" t="s">
        <v>93</v>
      </c>
      <c r="H4242" s="441" t="s">
        <v>1103</v>
      </c>
      <c r="I4242" s="441" t="s">
        <v>1128</v>
      </c>
      <c r="J4242" s="441" t="s">
        <v>112</v>
      </c>
      <c r="K4242" s="1111" t="s">
        <v>1133</v>
      </c>
      <c r="L4242" s="441" t="s">
        <v>1120</v>
      </c>
      <c r="M4242" s="441" t="str">
        <f t="shared" si="259"/>
        <v>&lt;INSERT CONNECTION POINT NAME&gt;</v>
      </c>
      <c r="N4242" s="1111" t="s">
        <v>1108</v>
      </c>
      <c r="O4242" s="1111" t="s">
        <v>1109</v>
      </c>
      <c r="P4242" s="1111"/>
      <c r="Q4242" s="2856"/>
      <c r="R4242" s="2098"/>
      <c r="S4242" s="2858"/>
      <c r="T4242" s="2858"/>
      <c r="U4242" s="2858"/>
      <c r="V4242" s="2858"/>
      <c r="W4242" s="2859"/>
      <c r="X4242" s="2859"/>
      <c r="Y4242" s="2859"/>
      <c r="Z4242" s="2859"/>
      <c r="AA4242" s="2860"/>
      <c r="AC4242" s="124"/>
      <c r="AD4242" s="124"/>
      <c r="AE4242" s="124"/>
      <c r="AF4242" s="124"/>
      <c r="AG4242" s="124"/>
      <c r="AH4242" s="124"/>
      <c r="AI4242" s="124"/>
      <c r="AJ4242" s="124"/>
      <c r="AK4242" s="124"/>
      <c r="AL4242" s="124"/>
      <c r="AM4242" s="124"/>
      <c r="AN4242" s="124"/>
      <c r="AO4242" s="124"/>
      <c r="AP4242" s="124"/>
      <c r="AQ4242" s="124"/>
      <c r="AR4242" s="124"/>
      <c r="AS4242" s="124"/>
      <c r="AT4242" s="124"/>
      <c r="AU4242" s="124"/>
      <c r="AV4242" s="124"/>
      <c r="AW4242" s="124"/>
      <c r="AX4242" s="124"/>
      <c r="AY4242" s="124"/>
      <c r="AZ4242" s="124"/>
      <c r="BA4242" s="124"/>
      <c r="BB4242" s="124"/>
    </row>
    <row r="4243" spans="2:54" ht="15" customHeight="1">
      <c r="B4243" s="1155"/>
      <c r="C4243" s="3017"/>
      <c r="D4243" s="3017"/>
      <c r="E4243" s="1146" t="s">
        <v>1130</v>
      </c>
      <c r="F4243" s="1106"/>
      <c r="G4243" s="441" t="s">
        <v>93</v>
      </c>
      <c r="H4243" s="441" t="s">
        <v>1103</v>
      </c>
      <c r="I4243" s="441" t="s">
        <v>1131</v>
      </c>
      <c r="J4243" s="441" t="s">
        <v>112</v>
      </c>
      <c r="K4243" s="1111" t="s">
        <v>1133</v>
      </c>
      <c r="L4243" s="441" t="s">
        <v>1120</v>
      </c>
      <c r="M4243" s="441" t="str">
        <f t="shared" si="259"/>
        <v>&lt;INSERT CONNECTION POINT NAME&gt;</v>
      </c>
      <c r="N4243" s="1111" t="s">
        <v>1108</v>
      </c>
      <c r="O4243" s="1111" t="s">
        <v>1109</v>
      </c>
      <c r="P4243" s="1111"/>
      <c r="Q4243" s="2856"/>
      <c r="R4243" s="2098"/>
      <c r="S4243" s="2858"/>
      <c r="T4243" s="2858"/>
      <c r="U4243" s="2858"/>
      <c r="V4243" s="2858"/>
      <c r="W4243" s="2859"/>
      <c r="X4243" s="2859"/>
      <c r="Y4243" s="2859"/>
      <c r="Z4243" s="2859"/>
      <c r="AA4243" s="2860"/>
      <c r="AC4243" s="124"/>
      <c r="AD4243" s="124"/>
      <c r="AE4243" s="124"/>
      <c r="AF4243" s="124"/>
      <c r="AG4243" s="124"/>
      <c r="AH4243" s="124"/>
      <c r="AI4243" s="124"/>
      <c r="AJ4243" s="124"/>
      <c r="AK4243" s="124"/>
      <c r="AL4243" s="124"/>
      <c r="AM4243" s="124"/>
      <c r="AN4243" s="124"/>
      <c r="AO4243" s="124"/>
      <c r="AP4243" s="124"/>
      <c r="AQ4243" s="124"/>
      <c r="AR4243" s="124"/>
      <c r="AS4243" s="124"/>
      <c r="AT4243" s="124"/>
      <c r="AU4243" s="124"/>
      <c r="AV4243" s="124"/>
      <c r="AW4243" s="124"/>
      <c r="AX4243" s="124"/>
      <c r="AY4243" s="124"/>
      <c r="AZ4243" s="124"/>
      <c r="BA4243" s="124"/>
      <c r="BB4243" s="124"/>
    </row>
    <row r="4244" spans="2:54" ht="15" customHeight="1">
      <c r="B4244" s="1155"/>
      <c r="C4244" s="3016" t="s">
        <v>1110</v>
      </c>
      <c r="D4244" s="3016"/>
      <c r="E4244" s="1146" t="s">
        <v>1127</v>
      </c>
      <c r="F4244" s="1106"/>
      <c r="G4244" s="441" t="s">
        <v>93</v>
      </c>
      <c r="H4244" s="441" t="s">
        <v>1103</v>
      </c>
      <c r="I4244" s="441" t="s">
        <v>1128</v>
      </c>
      <c r="J4244" s="441" t="s">
        <v>112</v>
      </c>
      <c r="K4244" s="1111" t="s">
        <v>1110</v>
      </c>
      <c r="L4244" s="441" t="s">
        <v>1120</v>
      </c>
      <c r="M4244" s="441" t="str">
        <f t="shared" si="259"/>
        <v>&lt;INSERT CONNECTION POINT NAME&gt;</v>
      </c>
      <c r="N4244" s="1111" t="s">
        <v>1111</v>
      </c>
      <c r="O4244" s="1112">
        <v>0</v>
      </c>
      <c r="P4244" s="1111"/>
      <c r="Q4244" s="2890"/>
      <c r="R4244" s="2093"/>
      <c r="S4244" s="2883"/>
      <c r="T4244" s="2883"/>
      <c r="U4244" s="2883"/>
      <c r="V4244" s="2883"/>
      <c r="W4244" s="2863"/>
      <c r="X4244" s="2863"/>
      <c r="Y4244" s="2863"/>
      <c r="Z4244" s="2863"/>
      <c r="AA4244" s="2864"/>
      <c r="AC4244" s="124"/>
      <c r="AD4244" s="124"/>
      <c r="AE4244" s="124"/>
      <c r="AF4244" s="124"/>
      <c r="AG4244" s="124"/>
      <c r="AH4244" s="124"/>
      <c r="AI4244" s="124"/>
      <c r="AJ4244" s="124"/>
      <c r="AK4244" s="124"/>
      <c r="AL4244" s="124"/>
      <c r="AM4244" s="124"/>
      <c r="AN4244" s="124"/>
      <c r="AO4244" s="124"/>
      <c r="AP4244" s="124"/>
      <c r="AQ4244" s="124"/>
      <c r="AR4244" s="124"/>
      <c r="AS4244" s="124"/>
      <c r="AT4244" s="124"/>
      <c r="AU4244" s="124"/>
      <c r="AV4244" s="124"/>
      <c r="AW4244" s="124"/>
      <c r="AX4244" s="124"/>
      <c r="AY4244" s="124"/>
      <c r="AZ4244" s="124"/>
      <c r="BA4244" s="124"/>
      <c r="BB4244" s="124"/>
    </row>
    <row r="4245" spans="2:54" ht="15" customHeight="1">
      <c r="B4245" s="1155"/>
      <c r="C4245" s="3017"/>
      <c r="D4245" s="3017"/>
      <c r="E4245" s="1146" t="s">
        <v>1130</v>
      </c>
      <c r="F4245" s="1106"/>
      <c r="G4245" s="441" t="s">
        <v>93</v>
      </c>
      <c r="H4245" s="441" t="s">
        <v>1103</v>
      </c>
      <c r="I4245" s="441" t="s">
        <v>1131</v>
      </c>
      <c r="J4245" s="441" t="s">
        <v>112</v>
      </c>
      <c r="K4245" s="1111" t="s">
        <v>1110</v>
      </c>
      <c r="L4245" s="441" t="s">
        <v>1120</v>
      </c>
      <c r="M4245" s="441" t="str">
        <f t="shared" si="259"/>
        <v>&lt;INSERT CONNECTION POINT NAME&gt;</v>
      </c>
      <c r="N4245" s="1111" t="s">
        <v>1111</v>
      </c>
      <c r="O4245" s="1112">
        <v>0</v>
      </c>
      <c r="P4245" s="1111"/>
      <c r="Q4245" s="2890"/>
      <c r="R4245" s="2093"/>
      <c r="S4245" s="2883"/>
      <c r="T4245" s="2883"/>
      <c r="U4245" s="2883"/>
      <c r="V4245" s="2883"/>
      <c r="W4245" s="2863"/>
      <c r="X4245" s="2863"/>
      <c r="Y4245" s="2863"/>
      <c r="Z4245" s="2863"/>
      <c r="AA4245" s="2864"/>
      <c r="AC4245" s="124"/>
      <c r="AD4245" s="124"/>
      <c r="AE4245" s="124"/>
      <c r="AF4245" s="124"/>
      <c r="AG4245" s="124"/>
      <c r="AH4245" s="124"/>
      <c r="AI4245" s="124"/>
      <c r="AJ4245" s="124"/>
      <c r="AK4245" s="124"/>
      <c r="AL4245" s="124"/>
      <c r="AM4245" s="124"/>
      <c r="AN4245" s="124"/>
      <c r="AO4245" s="124"/>
      <c r="AP4245" s="124"/>
      <c r="AQ4245" s="124"/>
      <c r="AR4245" s="124"/>
      <c r="AS4245" s="124"/>
      <c r="AT4245" s="124"/>
      <c r="AU4245" s="124"/>
      <c r="AV4245" s="124"/>
      <c r="AW4245" s="124"/>
      <c r="AX4245" s="124"/>
      <c r="AY4245" s="124"/>
      <c r="AZ4245" s="124"/>
      <c r="BA4245" s="124"/>
      <c r="BB4245" s="124"/>
    </row>
    <row r="4246" spans="2:54" ht="15" customHeight="1">
      <c r="B4246" s="1155"/>
      <c r="C4246" s="3016" t="s">
        <v>1112</v>
      </c>
      <c r="D4246" s="3016"/>
      <c r="E4246" s="1146" t="s">
        <v>1127</v>
      </c>
      <c r="F4246" s="1106"/>
      <c r="G4246" s="441" t="s">
        <v>93</v>
      </c>
      <c r="H4246" s="441" t="s">
        <v>1103</v>
      </c>
      <c r="I4246" s="441" t="s">
        <v>1128</v>
      </c>
      <c r="J4246" s="441" t="s">
        <v>112</v>
      </c>
      <c r="K4246" s="1111" t="s">
        <v>1112</v>
      </c>
      <c r="L4246" s="441" t="s">
        <v>1120</v>
      </c>
      <c r="M4246" s="441" t="str">
        <f t="shared" si="259"/>
        <v>&lt;INSERT CONNECTION POINT NAME&gt;</v>
      </c>
      <c r="N4246" s="1111" t="s">
        <v>1113</v>
      </c>
      <c r="O4246" s="1111" t="s">
        <v>1113</v>
      </c>
      <c r="P4246" s="1111"/>
      <c r="Q4246" s="2891"/>
      <c r="R4246" s="2866"/>
      <c r="S4246" s="2866"/>
      <c r="T4246" s="2866"/>
      <c r="U4246" s="2866"/>
      <c r="V4246" s="2866"/>
      <c r="W4246" s="2866"/>
      <c r="X4246" s="2866"/>
      <c r="Y4246" s="2866"/>
      <c r="Z4246" s="2866"/>
      <c r="AA4246" s="2099"/>
      <c r="AC4246" s="124"/>
      <c r="AD4246" s="124"/>
      <c r="AE4246" s="124"/>
      <c r="AF4246" s="124"/>
      <c r="AG4246" s="124"/>
      <c r="AH4246" s="124"/>
      <c r="AI4246" s="124"/>
      <c r="AJ4246" s="124"/>
      <c r="AK4246" s="124"/>
      <c r="AL4246" s="124"/>
      <c r="AM4246" s="124"/>
      <c r="AN4246" s="124"/>
      <c r="AO4246" s="124"/>
      <c r="AP4246" s="124"/>
      <c r="AQ4246" s="124"/>
      <c r="AR4246" s="124"/>
      <c r="AS4246" s="124"/>
      <c r="AT4246" s="124"/>
      <c r="AU4246" s="124"/>
      <c r="AV4246" s="124"/>
      <c r="AW4246" s="124"/>
      <c r="AX4246" s="124"/>
      <c r="AY4246" s="124"/>
      <c r="AZ4246" s="124"/>
      <c r="BA4246" s="124"/>
      <c r="BB4246" s="124"/>
    </row>
    <row r="4247" spans="2:54" ht="15" customHeight="1">
      <c r="B4247" s="1155"/>
      <c r="C4247" s="3017"/>
      <c r="D4247" s="3017"/>
      <c r="E4247" s="1146" t="s">
        <v>1130</v>
      </c>
      <c r="F4247" s="1106"/>
      <c r="G4247" s="441" t="s">
        <v>93</v>
      </c>
      <c r="H4247" s="441" t="s">
        <v>1103</v>
      </c>
      <c r="I4247" s="441" t="s">
        <v>1131</v>
      </c>
      <c r="J4247" s="441" t="s">
        <v>112</v>
      </c>
      <c r="K4247" s="1111" t="s">
        <v>1112</v>
      </c>
      <c r="L4247" s="441" t="s">
        <v>1120</v>
      </c>
      <c r="M4247" s="441" t="str">
        <f t="shared" si="259"/>
        <v>&lt;INSERT CONNECTION POINT NAME&gt;</v>
      </c>
      <c r="N4247" s="1111" t="s">
        <v>1113</v>
      </c>
      <c r="O4247" s="1111" t="s">
        <v>1113</v>
      </c>
      <c r="P4247" s="1111"/>
      <c r="Q4247" s="2891"/>
      <c r="R4247" s="2866"/>
      <c r="S4247" s="2866"/>
      <c r="T4247" s="2866"/>
      <c r="U4247" s="2866"/>
      <c r="V4247" s="2866"/>
      <c r="W4247" s="2866"/>
      <c r="X4247" s="2866"/>
      <c r="Y4247" s="2866"/>
      <c r="Z4247" s="2866"/>
      <c r="AA4247" s="2099"/>
      <c r="AC4247" s="124"/>
      <c r="AD4247" s="124"/>
      <c r="AE4247" s="124"/>
      <c r="AF4247" s="124"/>
      <c r="AG4247" s="124"/>
      <c r="AH4247" s="124"/>
      <c r="AI4247" s="124"/>
      <c r="AJ4247" s="124"/>
      <c r="AK4247" s="124"/>
      <c r="AL4247" s="124"/>
      <c r="AM4247" s="124"/>
      <c r="AN4247" s="124"/>
      <c r="AO4247" s="124"/>
      <c r="AP4247" s="124"/>
      <c r="AQ4247" s="124"/>
      <c r="AR4247" s="124"/>
      <c r="AS4247" s="124"/>
      <c r="AT4247" s="124"/>
      <c r="AU4247" s="124"/>
      <c r="AV4247" s="124"/>
      <c r="AW4247" s="124"/>
      <c r="AX4247" s="124"/>
      <c r="AY4247" s="124"/>
      <c r="AZ4247" s="124"/>
      <c r="BA4247" s="124"/>
      <c r="BB4247" s="124"/>
    </row>
    <row r="4248" spans="2:54" ht="15" customHeight="1">
      <c r="B4248" s="1155"/>
      <c r="C4248" s="3016" t="s">
        <v>1134</v>
      </c>
      <c r="D4248" s="3016" t="s">
        <v>833</v>
      </c>
      <c r="E4248" s="1146" t="s">
        <v>1127</v>
      </c>
      <c r="F4248" s="1106"/>
      <c r="G4248" s="441" t="s">
        <v>93</v>
      </c>
      <c r="H4248" s="441" t="s">
        <v>1103</v>
      </c>
      <c r="I4248" s="441" t="s">
        <v>1128</v>
      </c>
      <c r="J4248" s="441" t="s">
        <v>112</v>
      </c>
      <c r="K4248" s="1111" t="s">
        <v>1134</v>
      </c>
      <c r="L4248" s="441" t="s">
        <v>1120</v>
      </c>
      <c r="M4248" s="441" t="str">
        <f t="shared" si="259"/>
        <v>&lt;INSERT CONNECTION POINT NAME&gt;</v>
      </c>
      <c r="N4248" s="1111" t="s">
        <v>1115</v>
      </c>
      <c r="O4248" s="1111" t="s">
        <v>833</v>
      </c>
      <c r="P4248" s="1111"/>
      <c r="Q4248" s="2892"/>
      <c r="R4248" s="2096"/>
      <c r="S4248" s="2870"/>
      <c r="T4248" s="2870"/>
      <c r="U4248" s="2870"/>
      <c r="V4248" s="2870"/>
      <c r="W4248" s="2870"/>
      <c r="X4248" s="2870"/>
      <c r="Y4248" s="2870"/>
      <c r="Z4248" s="2870"/>
      <c r="AA4248" s="2871"/>
      <c r="AC4248" s="124"/>
      <c r="AD4248" s="124"/>
      <c r="AE4248" s="124"/>
      <c r="AF4248" s="124"/>
      <c r="AG4248" s="124"/>
      <c r="AH4248" s="124"/>
      <c r="AI4248" s="124"/>
      <c r="AJ4248" s="124"/>
      <c r="AK4248" s="124"/>
      <c r="AL4248" s="124"/>
      <c r="AM4248" s="124"/>
      <c r="AN4248" s="124"/>
      <c r="AO4248" s="124"/>
      <c r="AP4248" s="124"/>
      <c r="AQ4248" s="124"/>
      <c r="AR4248" s="124"/>
      <c r="AS4248" s="124"/>
      <c r="AT4248" s="124"/>
      <c r="AU4248" s="124"/>
      <c r="AV4248" s="124"/>
      <c r="AW4248" s="124"/>
      <c r="AX4248" s="124"/>
      <c r="AY4248" s="124"/>
      <c r="AZ4248" s="124"/>
      <c r="BA4248" s="124"/>
      <c r="BB4248" s="124"/>
    </row>
    <row r="4249" spans="2:54" ht="15" customHeight="1">
      <c r="B4249" s="1155"/>
      <c r="C4249" s="3017"/>
      <c r="D4249" s="3017"/>
      <c r="E4249" s="1146" t="s">
        <v>1130</v>
      </c>
      <c r="F4249" s="1106"/>
      <c r="G4249" s="441" t="s">
        <v>93</v>
      </c>
      <c r="H4249" s="441" t="s">
        <v>1103</v>
      </c>
      <c r="I4249" s="441" t="s">
        <v>1131</v>
      </c>
      <c r="J4249" s="441" t="s">
        <v>112</v>
      </c>
      <c r="K4249" s="1111" t="s">
        <v>1134</v>
      </c>
      <c r="L4249" s="441" t="s">
        <v>1120</v>
      </c>
      <c r="M4249" s="441" t="str">
        <f t="shared" si="259"/>
        <v>&lt;INSERT CONNECTION POINT NAME&gt;</v>
      </c>
      <c r="N4249" s="1111" t="s">
        <v>1115</v>
      </c>
      <c r="O4249" s="1111" t="s">
        <v>833</v>
      </c>
      <c r="P4249" s="1111"/>
      <c r="Q4249" s="2892"/>
      <c r="R4249" s="2096"/>
      <c r="S4249" s="2870"/>
      <c r="T4249" s="2870"/>
      <c r="U4249" s="2870"/>
      <c r="V4249" s="2870"/>
      <c r="W4249" s="2870"/>
      <c r="X4249" s="2870"/>
      <c r="Y4249" s="2870"/>
      <c r="Z4249" s="2870"/>
      <c r="AA4249" s="2871"/>
      <c r="AC4249" s="124"/>
      <c r="AD4249" s="124"/>
      <c r="AE4249" s="124"/>
      <c r="AF4249" s="124"/>
      <c r="AG4249" s="124"/>
      <c r="AH4249" s="124"/>
      <c r="AI4249" s="124"/>
      <c r="AJ4249" s="124"/>
      <c r="AK4249" s="124"/>
      <c r="AL4249" s="124"/>
      <c r="AM4249" s="124"/>
      <c r="AN4249" s="124"/>
      <c r="AO4249" s="124"/>
      <c r="AP4249" s="124"/>
      <c r="AQ4249" s="124"/>
      <c r="AR4249" s="124"/>
      <c r="AS4249" s="124"/>
      <c r="AT4249" s="124"/>
      <c r="AU4249" s="124"/>
      <c r="AV4249" s="124"/>
      <c r="AW4249" s="124"/>
      <c r="AX4249" s="124"/>
      <c r="AY4249" s="124"/>
      <c r="AZ4249" s="124"/>
      <c r="BA4249" s="124"/>
      <c r="BB4249" s="124"/>
    </row>
    <row r="4250" spans="2:54" ht="15" customHeight="1">
      <c r="B4250" s="1155"/>
      <c r="C4250" s="3016" t="s">
        <v>1135</v>
      </c>
      <c r="D4250" s="3016" t="s">
        <v>833</v>
      </c>
      <c r="E4250" s="1146" t="s">
        <v>1127</v>
      </c>
      <c r="F4250" s="1106"/>
      <c r="G4250" s="441" t="s">
        <v>93</v>
      </c>
      <c r="H4250" s="441" t="s">
        <v>1103</v>
      </c>
      <c r="I4250" s="441" t="s">
        <v>1128</v>
      </c>
      <c r="J4250" s="441" t="s">
        <v>112</v>
      </c>
      <c r="K4250" s="1111" t="s">
        <v>1135</v>
      </c>
      <c r="L4250" s="441" t="s">
        <v>1120</v>
      </c>
      <c r="M4250" s="441" t="str">
        <f t="shared" si="259"/>
        <v>&lt;INSERT CONNECTION POINT NAME&gt;</v>
      </c>
      <c r="N4250" s="1111" t="s">
        <v>1106</v>
      </c>
      <c r="O4250" s="1111" t="s">
        <v>833</v>
      </c>
      <c r="P4250" s="1111"/>
      <c r="Q4250" s="2892"/>
      <c r="R4250" s="2096"/>
      <c r="S4250" s="2870"/>
      <c r="T4250" s="2870"/>
      <c r="U4250" s="2870"/>
      <c r="V4250" s="2870"/>
      <c r="W4250" s="2870"/>
      <c r="X4250" s="2870"/>
      <c r="Y4250" s="2870"/>
      <c r="Z4250" s="2870"/>
      <c r="AA4250" s="2871"/>
      <c r="AC4250" s="124"/>
      <c r="AD4250" s="124"/>
      <c r="AE4250" s="124"/>
      <c r="AF4250" s="124"/>
      <c r="AG4250" s="124"/>
      <c r="AH4250" s="124"/>
      <c r="AI4250" s="124"/>
      <c r="AJ4250" s="124"/>
      <c r="AK4250" s="124"/>
      <c r="AL4250" s="124"/>
      <c r="AM4250" s="124"/>
      <c r="AN4250" s="124"/>
      <c r="AO4250" s="124"/>
      <c r="AP4250" s="124"/>
      <c r="AQ4250" s="124"/>
      <c r="AR4250" s="124"/>
      <c r="AS4250" s="124"/>
      <c r="AT4250" s="124"/>
      <c r="AU4250" s="124"/>
      <c r="AV4250" s="124"/>
      <c r="AW4250" s="124"/>
      <c r="AX4250" s="124"/>
      <c r="AY4250" s="124"/>
      <c r="AZ4250" s="124"/>
      <c r="BA4250" s="124"/>
      <c r="BB4250" s="124"/>
    </row>
    <row r="4251" spans="2:54" ht="15" customHeight="1">
      <c r="B4251" s="1155"/>
      <c r="C4251" s="3017"/>
      <c r="D4251" s="3017"/>
      <c r="E4251" s="1146" t="s">
        <v>1130</v>
      </c>
      <c r="F4251" s="1106"/>
      <c r="G4251" s="441" t="s">
        <v>93</v>
      </c>
      <c r="H4251" s="441" t="s">
        <v>1103</v>
      </c>
      <c r="I4251" s="441" t="s">
        <v>1131</v>
      </c>
      <c r="J4251" s="441" t="s">
        <v>112</v>
      </c>
      <c r="K4251" s="1111" t="s">
        <v>1135</v>
      </c>
      <c r="L4251" s="441" t="s">
        <v>1120</v>
      </c>
      <c r="M4251" s="441" t="str">
        <f t="shared" si="259"/>
        <v>&lt;INSERT CONNECTION POINT NAME&gt;</v>
      </c>
      <c r="N4251" s="1111" t="s">
        <v>1106</v>
      </c>
      <c r="O4251" s="1111" t="s">
        <v>833</v>
      </c>
      <c r="P4251" s="1111"/>
      <c r="Q4251" s="2892"/>
      <c r="R4251" s="2096"/>
      <c r="S4251" s="2870"/>
      <c r="T4251" s="2870"/>
      <c r="U4251" s="2870"/>
      <c r="V4251" s="2870"/>
      <c r="W4251" s="2870"/>
      <c r="X4251" s="2870"/>
      <c r="Y4251" s="2870"/>
      <c r="Z4251" s="2870"/>
      <c r="AA4251" s="2871"/>
      <c r="AC4251" s="124"/>
      <c r="AD4251" s="124"/>
      <c r="AE4251" s="124"/>
      <c r="AF4251" s="124"/>
      <c r="AG4251" s="124"/>
      <c r="AH4251" s="124"/>
      <c r="AI4251" s="124"/>
      <c r="AJ4251" s="124"/>
      <c r="AK4251" s="124"/>
      <c r="AL4251" s="124"/>
      <c r="AM4251" s="124"/>
      <c r="AN4251" s="124"/>
      <c r="AO4251" s="124"/>
      <c r="AP4251" s="124"/>
      <c r="AQ4251" s="124"/>
      <c r="AR4251" s="124"/>
      <c r="AS4251" s="124"/>
      <c r="AT4251" s="124"/>
      <c r="AU4251" s="124"/>
      <c r="AV4251" s="124"/>
      <c r="AW4251" s="124"/>
      <c r="AX4251" s="124"/>
      <c r="AY4251" s="124"/>
      <c r="AZ4251" s="124"/>
      <c r="BA4251" s="124"/>
      <c r="BB4251" s="124"/>
    </row>
    <row r="4252" spans="2:54" ht="15" customHeight="1">
      <c r="B4252" s="1155"/>
      <c r="C4252" s="3016" t="s">
        <v>1135</v>
      </c>
      <c r="D4252" s="3016" t="s">
        <v>842</v>
      </c>
      <c r="E4252" s="1146" t="s">
        <v>1127</v>
      </c>
      <c r="F4252" s="1106"/>
      <c r="G4252" s="441" t="s">
        <v>93</v>
      </c>
      <c r="H4252" s="441" t="s">
        <v>1103</v>
      </c>
      <c r="I4252" s="441" t="s">
        <v>1128</v>
      </c>
      <c r="J4252" s="441" t="s">
        <v>112</v>
      </c>
      <c r="K4252" s="1111" t="s">
        <v>1135</v>
      </c>
      <c r="L4252" s="441" t="s">
        <v>1120</v>
      </c>
      <c r="M4252" s="441" t="str">
        <f t="shared" si="259"/>
        <v>&lt;INSERT CONNECTION POINT NAME&gt;</v>
      </c>
      <c r="N4252" s="1111" t="s">
        <v>1106</v>
      </c>
      <c r="O4252" s="1111" t="s">
        <v>842</v>
      </c>
      <c r="P4252" s="1111"/>
      <c r="Q4252" s="2892"/>
      <c r="R4252" s="2096"/>
      <c r="S4252" s="2870"/>
      <c r="T4252" s="2870"/>
      <c r="U4252" s="2870"/>
      <c r="V4252" s="2870"/>
      <c r="W4252" s="2870"/>
      <c r="X4252" s="2870"/>
      <c r="Y4252" s="2870"/>
      <c r="Z4252" s="2870"/>
      <c r="AA4252" s="2871"/>
      <c r="AC4252" s="124"/>
      <c r="AD4252" s="124"/>
      <c r="AE4252" s="124"/>
      <c r="AF4252" s="124"/>
      <c r="AG4252" s="124"/>
      <c r="AH4252" s="124"/>
      <c r="AI4252" s="124"/>
      <c r="AJ4252" s="124"/>
      <c r="AK4252" s="124"/>
      <c r="AL4252" s="124"/>
      <c r="AM4252" s="124"/>
      <c r="AN4252" s="124"/>
      <c r="AO4252" s="124"/>
      <c r="AP4252" s="124"/>
      <c r="AQ4252" s="124"/>
      <c r="AR4252" s="124"/>
      <c r="AS4252" s="124"/>
      <c r="AT4252" s="124"/>
      <c r="AU4252" s="124"/>
      <c r="AV4252" s="124"/>
      <c r="AW4252" s="124"/>
      <c r="AX4252" s="124"/>
      <c r="AY4252" s="124"/>
      <c r="AZ4252" s="124"/>
      <c r="BA4252" s="124"/>
      <c r="BB4252" s="124"/>
    </row>
    <row r="4253" spans="2:54" ht="15" customHeight="1">
      <c r="B4253" s="1155"/>
      <c r="C4253" s="3017"/>
      <c r="D4253" s="3017"/>
      <c r="E4253" s="1146" t="s">
        <v>1130</v>
      </c>
      <c r="F4253" s="1106"/>
      <c r="G4253" s="441" t="s">
        <v>93</v>
      </c>
      <c r="H4253" s="441" t="s">
        <v>1103</v>
      </c>
      <c r="I4253" s="441" t="s">
        <v>1131</v>
      </c>
      <c r="J4253" s="441" t="s">
        <v>112</v>
      </c>
      <c r="K4253" s="1111" t="s">
        <v>1135</v>
      </c>
      <c r="L4253" s="441" t="s">
        <v>1120</v>
      </c>
      <c r="M4253" s="441" t="str">
        <f t="shared" si="259"/>
        <v>&lt;INSERT CONNECTION POINT NAME&gt;</v>
      </c>
      <c r="N4253" s="1111" t="s">
        <v>1106</v>
      </c>
      <c r="O4253" s="1111" t="s">
        <v>842</v>
      </c>
      <c r="P4253" s="1111"/>
      <c r="Q4253" s="2892"/>
      <c r="R4253" s="2096"/>
      <c r="S4253" s="2870"/>
      <c r="T4253" s="2870"/>
      <c r="U4253" s="2870"/>
      <c r="V4253" s="2870"/>
      <c r="W4253" s="2870"/>
      <c r="X4253" s="2870"/>
      <c r="Y4253" s="2870"/>
      <c r="Z4253" s="2870"/>
      <c r="AA4253" s="2871"/>
      <c r="AC4253" s="124"/>
      <c r="AD4253" s="124"/>
      <c r="AE4253" s="124"/>
      <c r="AF4253" s="124"/>
      <c r="AG4253" s="124"/>
      <c r="AH4253" s="124"/>
      <c r="AI4253" s="124"/>
      <c r="AJ4253" s="124"/>
      <c r="AK4253" s="124"/>
      <c r="AL4253" s="124"/>
      <c r="AM4253" s="124"/>
      <c r="AN4253" s="124"/>
      <c r="AO4253" s="124"/>
      <c r="AP4253" s="124"/>
      <c r="AQ4253" s="124"/>
      <c r="AR4253" s="124"/>
      <c r="AS4253" s="124"/>
      <c r="AT4253" s="124"/>
      <c r="AU4253" s="124"/>
      <c r="AV4253" s="124"/>
      <c r="AW4253" s="124"/>
      <c r="AX4253" s="124"/>
      <c r="AY4253" s="124"/>
      <c r="AZ4253" s="124"/>
      <c r="BA4253" s="124"/>
      <c r="BB4253" s="124"/>
    </row>
    <row r="4254" spans="2:54" ht="15" customHeight="1">
      <c r="B4254" s="1155"/>
      <c r="C4254" s="3016" t="s">
        <v>1136</v>
      </c>
      <c r="D4254" s="3016" t="s">
        <v>833</v>
      </c>
      <c r="E4254" s="1146" t="s">
        <v>1127</v>
      </c>
      <c r="F4254" s="1106"/>
      <c r="G4254" s="441" t="s">
        <v>93</v>
      </c>
      <c r="H4254" s="441" t="s">
        <v>1103</v>
      </c>
      <c r="I4254" s="441" t="s">
        <v>1128</v>
      </c>
      <c r="J4254" s="441" t="s">
        <v>112</v>
      </c>
      <c r="K4254" s="1111" t="s">
        <v>1136</v>
      </c>
      <c r="L4254" s="441" t="s">
        <v>1120</v>
      </c>
      <c r="M4254" s="441" t="str">
        <f t="shared" si="259"/>
        <v>&lt;INSERT CONNECTION POINT NAME&gt;</v>
      </c>
      <c r="N4254" s="1111" t="s">
        <v>1106</v>
      </c>
      <c r="O4254" s="1111" t="s">
        <v>833</v>
      </c>
      <c r="P4254" s="1111"/>
      <c r="Q4254" s="2892"/>
      <c r="R4254" s="2096"/>
      <c r="S4254" s="2870"/>
      <c r="T4254" s="2870"/>
      <c r="U4254" s="2870"/>
      <c r="V4254" s="2870"/>
      <c r="W4254" s="2870"/>
      <c r="X4254" s="2870"/>
      <c r="Y4254" s="2870"/>
      <c r="Z4254" s="2870"/>
      <c r="AA4254" s="2871"/>
      <c r="AC4254" s="124"/>
      <c r="AD4254" s="124"/>
      <c r="AE4254" s="124"/>
      <c r="AF4254" s="124"/>
      <c r="AG4254" s="124"/>
      <c r="AH4254" s="124"/>
      <c r="AI4254" s="124"/>
      <c r="AJ4254" s="124"/>
      <c r="AK4254" s="124"/>
      <c r="AL4254" s="124"/>
      <c r="AM4254" s="124"/>
      <c r="AN4254" s="124"/>
      <c r="AO4254" s="124"/>
      <c r="AP4254" s="124"/>
      <c r="AQ4254" s="124"/>
      <c r="AR4254" s="124"/>
      <c r="AS4254" s="124"/>
      <c r="AT4254" s="124"/>
      <c r="AU4254" s="124"/>
      <c r="AV4254" s="124"/>
      <c r="AW4254" s="124"/>
      <c r="AX4254" s="124"/>
      <c r="AY4254" s="124"/>
      <c r="AZ4254" s="124"/>
      <c r="BA4254" s="124"/>
      <c r="BB4254" s="124"/>
    </row>
    <row r="4255" spans="2:54" ht="15" customHeight="1">
      <c r="B4255" s="1155"/>
      <c r="C4255" s="3017"/>
      <c r="D4255" s="3017"/>
      <c r="E4255" s="1146" t="s">
        <v>1130</v>
      </c>
      <c r="F4255" s="1106"/>
      <c r="G4255" s="441" t="s">
        <v>93</v>
      </c>
      <c r="H4255" s="441" t="s">
        <v>1103</v>
      </c>
      <c r="I4255" s="441" t="s">
        <v>1131</v>
      </c>
      <c r="J4255" s="441" t="s">
        <v>112</v>
      </c>
      <c r="K4255" s="1111" t="s">
        <v>1136</v>
      </c>
      <c r="L4255" s="441" t="s">
        <v>1120</v>
      </c>
      <c r="M4255" s="441" t="str">
        <f t="shared" si="259"/>
        <v>&lt;INSERT CONNECTION POINT NAME&gt;</v>
      </c>
      <c r="N4255" s="1111" t="s">
        <v>1106</v>
      </c>
      <c r="O4255" s="1111" t="s">
        <v>833</v>
      </c>
      <c r="P4255" s="1111"/>
      <c r="Q4255" s="2100"/>
      <c r="R4255" s="2101"/>
      <c r="S4255" s="2102"/>
      <c r="T4255" s="2102"/>
      <c r="U4255" s="2102"/>
      <c r="V4255" s="2102"/>
      <c r="W4255" s="2102"/>
      <c r="X4255" s="2102"/>
      <c r="Y4255" s="2102"/>
      <c r="Z4255" s="2102"/>
      <c r="AA4255" s="2103"/>
      <c r="AC4255" s="124"/>
      <c r="AD4255" s="124"/>
      <c r="AE4255" s="124"/>
      <c r="AF4255" s="124"/>
      <c r="AG4255" s="124"/>
      <c r="AH4255" s="124"/>
      <c r="AI4255" s="124"/>
      <c r="AJ4255" s="124"/>
      <c r="AK4255" s="124"/>
      <c r="AL4255" s="124"/>
      <c r="AM4255" s="124"/>
      <c r="AN4255" s="124"/>
      <c r="AO4255" s="124"/>
      <c r="AP4255" s="124"/>
      <c r="AQ4255" s="124"/>
      <c r="AR4255" s="124"/>
      <c r="AS4255" s="124"/>
      <c r="AT4255" s="124"/>
      <c r="AU4255" s="124"/>
      <c r="AV4255" s="124"/>
      <c r="AW4255" s="124"/>
      <c r="AX4255" s="124"/>
      <c r="AY4255" s="124"/>
      <c r="AZ4255" s="124"/>
      <c r="BA4255" s="124"/>
      <c r="BB4255" s="124"/>
    </row>
    <row r="4256" spans="2:54" ht="15" customHeight="1">
      <c r="B4256" s="1155"/>
      <c r="C4256" s="3016" t="s">
        <v>1136</v>
      </c>
      <c r="D4256" s="3016" t="s">
        <v>842</v>
      </c>
      <c r="E4256" s="1146" t="s">
        <v>1127</v>
      </c>
      <c r="F4256" s="1106"/>
      <c r="G4256" s="441" t="s">
        <v>93</v>
      </c>
      <c r="H4256" s="441" t="s">
        <v>1103</v>
      </c>
      <c r="I4256" s="441" t="s">
        <v>1128</v>
      </c>
      <c r="J4256" s="441" t="s">
        <v>112</v>
      </c>
      <c r="K4256" s="1111" t="s">
        <v>1136</v>
      </c>
      <c r="L4256" s="441" t="s">
        <v>1120</v>
      </c>
      <c r="M4256" s="441" t="str">
        <f t="shared" si="259"/>
        <v>&lt;INSERT CONNECTION POINT NAME&gt;</v>
      </c>
      <c r="N4256" s="1111" t="s">
        <v>1106</v>
      </c>
      <c r="O4256" s="1111" t="s">
        <v>842</v>
      </c>
      <c r="P4256" s="1111"/>
      <c r="Q4256" s="2100"/>
      <c r="R4256" s="2101"/>
      <c r="S4256" s="2102"/>
      <c r="T4256" s="2102"/>
      <c r="U4256" s="2102"/>
      <c r="V4256" s="2102"/>
      <c r="W4256" s="2102"/>
      <c r="X4256" s="2102"/>
      <c r="Y4256" s="2102"/>
      <c r="Z4256" s="2102"/>
      <c r="AA4256" s="2103"/>
      <c r="AC4256" s="124"/>
      <c r="AD4256" s="124"/>
      <c r="AE4256" s="124"/>
      <c r="AF4256" s="124"/>
      <c r="AG4256" s="124"/>
      <c r="AH4256" s="124"/>
      <c r="AI4256" s="124"/>
      <c r="AJ4256" s="124"/>
      <c r="AK4256" s="124"/>
      <c r="AL4256" s="124"/>
      <c r="AM4256" s="124"/>
      <c r="AN4256" s="124"/>
      <c r="AO4256" s="124"/>
      <c r="AP4256" s="124"/>
      <c r="AQ4256" s="124"/>
      <c r="AR4256" s="124"/>
      <c r="AS4256" s="124"/>
      <c r="AT4256" s="124"/>
      <c r="AU4256" s="124"/>
      <c r="AV4256" s="124"/>
      <c r="AW4256" s="124"/>
      <c r="AX4256" s="124"/>
      <c r="AY4256" s="124"/>
      <c r="AZ4256" s="124"/>
      <c r="BA4256" s="124"/>
      <c r="BB4256" s="124"/>
    </row>
    <row r="4257" spans="2:54" ht="15" customHeight="1" thickBot="1">
      <c r="B4257" s="2872"/>
      <c r="C4257" s="3018"/>
      <c r="D4257" s="3018"/>
      <c r="E4257" s="2873" t="s">
        <v>1130</v>
      </c>
      <c r="F4257" s="1106"/>
      <c r="G4257" s="441" t="s">
        <v>93</v>
      </c>
      <c r="H4257" s="441" t="s">
        <v>1103</v>
      </c>
      <c r="I4257" s="441" t="s">
        <v>1131</v>
      </c>
      <c r="J4257" s="441" t="s">
        <v>112</v>
      </c>
      <c r="K4257" s="1111" t="s">
        <v>1136</v>
      </c>
      <c r="L4257" s="441" t="s">
        <v>1120</v>
      </c>
      <c r="M4257" s="441" t="str">
        <f t="shared" si="259"/>
        <v>&lt;INSERT CONNECTION POINT NAME&gt;</v>
      </c>
      <c r="N4257" s="1111" t="s">
        <v>1106</v>
      </c>
      <c r="O4257" s="1111" t="s">
        <v>842</v>
      </c>
      <c r="P4257" s="1111"/>
      <c r="Q4257" s="2893"/>
      <c r="R4257" s="2894"/>
      <c r="S4257" s="2877"/>
      <c r="T4257" s="2877"/>
      <c r="U4257" s="2877"/>
      <c r="V4257" s="2877"/>
      <c r="W4257" s="2877"/>
      <c r="X4257" s="2877"/>
      <c r="Y4257" s="2877"/>
      <c r="Z4257" s="2877"/>
      <c r="AA4257" s="2878"/>
      <c r="AC4257" s="124"/>
      <c r="AD4257" s="124"/>
      <c r="AE4257" s="124"/>
      <c r="AF4257" s="124"/>
      <c r="AG4257" s="124"/>
      <c r="AH4257" s="124"/>
      <c r="AI4257" s="124"/>
      <c r="AJ4257" s="124"/>
      <c r="AK4257" s="124"/>
      <c r="AL4257" s="124"/>
      <c r="AM4257" s="124"/>
      <c r="AN4257" s="124"/>
      <c r="AO4257" s="124"/>
      <c r="AP4257" s="124"/>
      <c r="AQ4257" s="124"/>
      <c r="AR4257" s="124"/>
      <c r="AS4257" s="124"/>
      <c r="AT4257" s="124"/>
      <c r="AU4257" s="124"/>
      <c r="AV4257" s="124"/>
      <c r="AW4257" s="124"/>
      <c r="AX4257" s="124"/>
      <c r="AY4257" s="124"/>
      <c r="AZ4257" s="124"/>
      <c r="BA4257" s="124"/>
      <c r="BB4257" s="124"/>
    </row>
    <row r="4258" spans="2:54" ht="15" customHeight="1">
      <c r="B4258" s="1145" t="s">
        <v>1125</v>
      </c>
      <c r="C4258" s="3019" t="s">
        <v>1126</v>
      </c>
      <c r="D4258" s="3019" t="s">
        <v>842</v>
      </c>
      <c r="E4258" s="1146" t="s">
        <v>1127</v>
      </c>
      <c r="F4258" s="1106"/>
      <c r="G4258" s="441" t="s">
        <v>93</v>
      </c>
      <c r="H4258" s="441" t="s">
        <v>1103</v>
      </c>
      <c r="I4258" s="441" t="s">
        <v>1128</v>
      </c>
      <c r="J4258" s="441" t="s">
        <v>112</v>
      </c>
      <c r="K4258" s="441" t="s">
        <v>1126</v>
      </c>
      <c r="L4258" s="441" t="s">
        <v>1120</v>
      </c>
      <c r="M4258" s="441" t="str">
        <f t="shared" ref="M4258" si="260">B4258</f>
        <v>&lt;INSERT CONNECTION POINT NAME&gt;</v>
      </c>
      <c r="N4258" s="441" t="s">
        <v>1129</v>
      </c>
      <c r="O4258" s="441" t="s">
        <v>842</v>
      </c>
      <c r="P4258" s="1111"/>
      <c r="Q4258" s="1147"/>
      <c r="R4258" s="1148"/>
      <c r="S4258" s="1149"/>
      <c r="T4258" s="1149"/>
      <c r="U4258" s="1149"/>
      <c r="V4258" s="1149"/>
      <c r="W4258" s="1149"/>
      <c r="X4258" s="1149"/>
      <c r="Y4258" s="1149"/>
      <c r="Z4258" s="1149"/>
      <c r="AA4258" s="1150"/>
      <c r="AC4258" s="124"/>
      <c r="AD4258" s="124"/>
      <c r="AE4258" s="124"/>
      <c r="AF4258" s="124"/>
      <c r="AG4258" s="124"/>
      <c r="AH4258" s="124"/>
      <c r="AI4258" s="124"/>
      <c r="AJ4258" s="124"/>
      <c r="AK4258" s="124"/>
      <c r="AL4258" s="124"/>
      <c r="AM4258" s="124"/>
      <c r="AN4258" s="124"/>
      <c r="AO4258" s="124"/>
      <c r="AP4258" s="124"/>
      <c r="AQ4258" s="124"/>
      <c r="AR4258" s="124"/>
      <c r="AS4258" s="124"/>
      <c r="AT4258" s="124"/>
      <c r="AU4258" s="124"/>
      <c r="AV4258" s="124"/>
      <c r="AW4258" s="124"/>
      <c r="AX4258" s="124"/>
      <c r="AY4258" s="124"/>
      <c r="AZ4258" s="124"/>
      <c r="BA4258" s="124"/>
      <c r="BB4258" s="124"/>
    </row>
    <row r="4259" spans="2:54" ht="15" customHeight="1">
      <c r="B4259" s="1155"/>
      <c r="C4259" s="3017"/>
      <c r="D4259" s="3017"/>
      <c r="E4259" s="1146" t="s">
        <v>1130</v>
      </c>
      <c r="F4259" s="1106"/>
      <c r="G4259" s="441" t="s">
        <v>93</v>
      </c>
      <c r="H4259" s="441" t="s">
        <v>1103</v>
      </c>
      <c r="I4259" s="441" t="s">
        <v>1131</v>
      </c>
      <c r="J4259" s="441" t="s">
        <v>112</v>
      </c>
      <c r="K4259" s="441" t="s">
        <v>1126</v>
      </c>
      <c r="L4259" s="441" t="s">
        <v>1120</v>
      </c>
      <c r="M4259" s="441" t="str">
        <f t="shared" si="259"/>
        <v>&lt;INSERT CONNECTION POINT NAME&gt;</v>
      </c>
      <c r="N4259" s="441" t="s">
        <v>1129</v>
      </c>
      <c r="O4259" s="441" t="s">
        <v>842</v>
      </c>
      <c r="P4259" s="1111"/>
      <c r="Q4259" s="1156"/>
      <c r="R4259" s="1157"/>
      <c r="S4259" s="1158"/>
      <c r="T4259" s="1158"/>
      <c r="U4259" s="1158"/>
      <c r="V4259" s="1158"/>
      <c r="W4259" s="1158"/>
      <c r="X4259" s="1158"/>
      <c r="Y4259" s="1158"/>
      <c r="Z4259" s="1158"/>
      <c r="AA4259" s="1159"/>
      <c r="AC4259" s="124"/>
      <c r="AD4259" s="124"/>
      <c r="AE4259" s="124"/>
      <c r="AF4259" s="124"/>
      <c r="AG4259" s="124"/>
      <c r="AH4259" s="124"/>
      <c r="AI4259" s="124"/>
      <c r="AJ4259" s="124"/>
      <c r="AK4259" s="124"/>
      <c r="AL4259" s="124"/>
      <c r="AM4259" s="124"/>
      <c r="AN4259" s="124"/>
      <c r="AO4259" s="124"/>
      <c r="AP4259" s="124"/>
      <c r="AQ4259" s="124"/>
      <c r="AR4259" s="124"/>
      <c r="AS4259" s="124"/>
      <c r="AT4259" s="124"/>
      <c r="AU4259" s="124"/>
      <c r="AV4259" s="124"/>
      <c r="AW4259" s="124"/>
      <c r="AX4259" s="124"/>
      <c r="AY4259" s="124"/>
      <c r="AZ4259" s="124"/>
      <c r="BA4259" s="124"/>
      <c r="BB4259" s="124"/>
    </row>
    <row r="4260" spans="2:54" ht="15" customHeight="1">
      <c r="B4260" s="1155"/>
      <c r="C4260" s="3016" t="s">
        <v>1132</v>
      </c>
      <c r="D4260" s="3016" t="s">
        <v>833</v>
      </c>
      <c r="E4260" s="1146" t="s">
        <v>1127</v>
      </c>
      <c r="F4260" s="1106"/>
      <c r="G4260" s="441" t="s">
        <v>93</v>
      </c>
      <c r="H4260" s="441" t="s">
        <v>1103</v>
      </c>
      <c r="I4260" s="441" t="s">
        <v>1128</v>
      </c>
      <c r="J4260" s="441" t="s">
        <v>112</v>
      </c>
      <c r="K4260" s="1111" t="s">
        <v>1132</v>
      </c>
      <c r="L4260" s="441" t="s">
        <v>1120</v>
      </c>
      <c r="M4260" s="441" t="str">
        <f t="shared" si="259"/>
        <v>&lt;INSERT CONNECTION POINT NAME&gt;</v>
      </c>
      <c r="N4260" s="1111" t="s">
        <v>1106</v>
      </c>
      <c r="O4260" s="1111" t="s">
        <v>833</v>
      </c>
      <c r="P4260" s="1111"/>
      <c r="Q4260" s="2850"/>
      <c r="R4260" s="2097"/>
      <c r="S4260" s="2851"/>
      <c r="T4260" s="2851"/>
      <c r="U4260" s="2851"/>
      <c r="V4260" s="2851"/>
      <c r="W4260" s="2852"/>
      <c r="X4260" s="2852"/>
      <c r="Y4260" s="2852"/>
      <c r="Z4260" s="2852"/>
      <c r="AA4260" s="2853"/>
      <c r="AC4260" s="124"/>
      <c r="AD4260" s="124"/>
      <c r="AE4260" s="124"/>
      <c r="AF4260" s="124"/>
      <c r="AG4260" s="124"/>
      <c r="AH4260" s="124"/>
      <c r="AI4260" s="124"/>
      <c r="AJ4260" s="124"/>
      <c r="AK4260" s="124"/>
      <c r="AL4260" s="124"/>
      <c r="AM4260" s="124"/>
      <c r="AN4260" s="124"/>
      <c r="AO4260" s="124"/>
      <c r="AP4260" s="124"/>
      <c r="AQ4260" s="124"/>
      <c r="AR4260" s="124"/>
      <c r="AS4260" s="124"/>
      <c r="AT4260" s="124"/>
      <c r="AU4260" s="124"/>
      <c r="AV4260" s="124"/>
      <c r="AW4260" s="124"/>
      <c r="AX4260" s="124"/>
      <c r="AY4260" s="124"/>
      <c r="AZ4260" s="124"/>
      <c r="BA4260" s="124"/>
      <c r="BB4260" s="124"/>
    </row>
    <row r="4261" spans="2:54" ht="15" customHeight="1">
      <c r="B4261" s="1155"/>
      <c r="C4261" s="3017"/>
      <c r="D4261" s="3017"/>
      <c r="E4261" s="1146" t="s">
        <v>1130</v>
      </c>
      <c r="F4261" s="1106"/>
      <c r="G4261" s="441" t="s">
        <v>93</v>
      </c>
      <c r="H4261" s="441" t="s">
        <v>1103</v>
      </c>
      <c r="I4261" s="441" t="s">
        <v>1131</v>
      </c>
      <c r="J4261" s="441" t="s">
        <v>112</v>
      </c>
      <c r="K4261" s="1111" t="s">
        <v>1132</v>
      </c>
      <c r="L4261" s="441" t="s">
        <v>1120</v>
      </c>
      <c r="M4261" s="441" t="str">
        <f t="shared" si="259"/>
        <v>&lt;INSERT CONNECTION POINT NAME&gt;</v>
      </c>
      <c r="N4261" s="1111" t="s">
        <v>1106</v>
      </c>
      <c r="O4261" s="1111" t="s">
        <v>833</v>
      </c>
      <c r="P4261" s="1111"/>
      <c r="Q4261" s="2850"/>
      <c r="R4261" s="2097"/>
      <c r="S4261" s="2851"/>
      <c r="T4261" s="2851"/>
      <c r="U4261" s="2851"/>
      <c r="V4261" s="2851"/>
      <c r="W4261" s="2852"/>
      <c r="X4261" s="2852"/>
      <c r="Y4261" s="2852"/>
      <c r="Z4261" s="2852"/>
      <c r="AA4261" s="2853"/>
      <c r="AC4261" s="124"/>
      <c r="AD4261" s="124"/>
      <c r="AE4261" s="124"/>
      <c r="AF4261" s="124"/>
      <c r="AG4261" s="124"/>
      <c r="AH4261" s="124"/>
      <c r="AI4261" s="124"/>
      <c r="AJ4261" s="124"/>
      <c r="AK4261" s="124"/>
      <c r="AL4261" s="124"/>
      <c r="AM4261" s="124"/>
      <c r="AN4261" s="124"/>
      <c r="AO4261" s="124"/>
      <c r="AP4261" s="124"/>
      <c r="AQ4261" s="124"/>
      <c r="AR4261" s="124"/>
      <c r="AS4261" s="124"/>
      <c r="AT4261" s="124"/>
      <c r="AU4261" s="124"/>
      <c r="AV4261" s="124"/>
      <c r="AW4261" s="124"/>
      <c r="AX4261" s="124"/>
      <c r="AY4261" s="124"/>
      <c r="AZ4261" s="124"/>
      <c r="BA4261" s="124"/>
      <c r="BB4261" s="124"/>
    </row>
    <row r="4262" spans="2:54" ht="15" customHeight="1">
      <c r="B4262" s="1155"/>
      <c r="C4262" s="3016" t="s">
        <v>1132</v>
      </c>
      <c r="D4262" s="3016" t="s">
        <v>842</v>
      </c>
      <c r="E4262" s="1146" t="s">
        <v>1127</v>
      </c>
      <c r="F4262" s="1106"/>
      <c r="G4262" s="441" t="s">
        <v>93</v>
      </c>
      <c r="H4262" s="441" t="s">
        <v>1103</v>
      </c>
      <c r="I4262" s="441" t="s">
        <v>1128</v>
      </c>
      <c r="J4262" s="441" t="s">
        <v>112</v>
      </c>
      <c r="K4262" s="1111" t="s">
        <v>1132</v>
      </c>
      <c r="L4262" s="441" t="s">
        <v>1120</v>
      </c>
      <c r="M4262" s="441" t="str">
        <f t="shared" si="259"/>
        <v>&lt;INSERT CONNECTION POINT NAME&gt;</v>
      </c>
      <c r="N4262" s="1111" t="s">
        <v>1106</v>
      </c>
      <c r="O4262" s="1112" t="s">
        <v>842</v>
      </c>
      <c r="P4262" s="1111"/>
      <c r="Q4262" s="2850"/>
      <c r="R4262" s="2097"/>
      <c r="S4262" s="2851"/>
      <c r="T4262" s="2851"/>
      <c r="U4262" s="2851"/>
      <c r="V4262" s="2851"/>
      <c r="W4262" s="2852"/>
      <c r="X4262" s="2852"/>
      <c r="Y4262" s="2852"/>
      <c r="Z4262" s="2852"/>
      <c r="AA4262" s="2853"/>
      <c r="AC4262" s="124"/>
      <c r="AD4262" s="124"/>
      <c r="AE4262" s="124"/>
      <c r="AF4262" s="124"/>
      <c r="AG4262" s="124"/>
      <c r="AH4262" s="124"/>
      <c r="AI4262" s="124"/>
      <c r="AJ4262" s="124"/>
      <c r="AK4262" s="124"/>
      <c r="AL4262" s="124"/>
      <c r="AM4262" s="124"/>
      <c r="AN4262" s="124"/>
      <c r="AO4262" s="124"/>
      <c r="AP4262" s="124"/>
      <c r="AQ4262" s="124"/>
      <c r="AR4262" s="124"/>
      <c r="AS4262" s="124"/>
      <c r="AT4262" s="124"/>
      <c r="AU4262" s="124"/>
      <c r="AV4262" s="124"/>
      <c r="AW4262" s="124"/>
      <c r="AX4262" s="124"/>
      <c r="AY4262" s="124"/>
      <c r="AZ4262" s="124"/>
      <c r="BA4262" s="124"/>
      <c r="BB4262" s="124"/>
    </row>
    <row r="4263" spans="2:54" ht="15" customHeight="1">
      <c r="B4263" s="1155"/>
      <c r="C4263" s="3017"/>
      <c r="D4263" s="3017"/>
      <c r="E4263" s="1146" t="s">
        <v>1130</v>
      </c>
      <c r="F4263" s="1106"/>
      <c r="G4263" s="441" t="s">
        <v>93</v>
      </c>
      <c r="H4263" s="441" t="s">
        <v>1103</v>
      </c>
      <c r="I4263" s="441" t="s">
        <v>1131</v>
      </c>
      <c r="J4263" s="441" t="s">
        <v>112</v>
      </c>
      <c r="K4263" s="1111" t="s">
        <v>1132</v>
      </c>
      <c r="L4263" s="441" t="s">
        <v>1120</v>
      </c>
      <c r="M4263" s="441" t="str">
        <f t="shared" si="259"/>
        <v>&lt;INSERT CONNECTION POINT NAME&gt;</v>
      </c>
      <c r="N4263" s="1111" t="s">
        <v>1106</v>
      </c>
      <c r="O4263" s="1112" t="s">
        <v>842</v>
      </c>
      <c r="P4263" s="1111"/>
      <c r="Q4263" s="2850"/>
      <c r="R4263" s="2097"/>
      <c r="S4263" s="2851"/>
      <c r="T4263" s="2851"/>
      <c r="U4263" s="2851"/>
      <c r="V4263" s="2851"/>
      <c r="W4263" s="2852"/>
      <c r="X4263" s="2852"/>
      <c r="Y4263" s="2852"/>
      <c r="Z4263" s="2852"/>
      <c r="AA4263" s="2853"/>
      <c r="AC4263" s="124"/>
      <c r="AD4263" s="124"/>
      <c r="AE4263" s="124"/>
      <c r="AF4263" s="124"/>
      <c r="AG4263" s="124"/>
      <c r="AH4263" s="124"/>
      <c r="AI4263" s="124"/>
      <c r="AJ4263" s="124"/>
      <c r="AK4263" s="124"/>
      <c r="AL4263" s="124"/>
      <c r="AM4263" s="124"/>
      <c r="AN4263" s="124"/>
      <c r="AO4263" s="124"/>
      <c r="AP4263" s="124"/>
      <c r="AQ4263" s="124"/>
      <c r="AR4263" s="124"/>
      <c r="AS4263" s="124"/>
      <c r="AT4263" s="124"/>
      <c r="AU4263" s="124"/>
      <c r="AV4263" s="124"/>
      <c r="AW4263" s="124"/>
      <c r="AX4263" s="124"/>
      <c r="AY4263" s="124"/>
      <c r="AZ4263" s="124"/>
      <c r="BA4263" s="124"/>
      <c r="BB4263" s="124"/>
    </row>
    <row r="4264" spans="2:54" ht="15" customHeight="1">
      <c r="B4264" s="1155"/>
      <c r="C4264" s="3016" t="s">
        <v>1133</v>
      </c>
      <c r="D4264" s="3016"/>
      <c r="E4264" s="1146" t="s">
        <v>1127</v>
      </c>
      <c r="F4264" s="1106"/>
      <c r="G4264" s="441" t="s">
        <v>93</v>
      </c>
      <c r="H4264" s="441" t="s">
        <v>1103</v>
      </c>
      <c r="I4264" s="441" t="s">
        <v>1128</v>
      </c>
      <c r="J4264" s="441" t="s">
        <v>112</v>
      </c>
      <c r="K4264" s="1111" t="s">
        <v>1133</v>
      </c>
      <c r="L4264" s="441" t="s">
        <v>1120</v>
      </c>
      <c r="M4264" s="441" t="str">
        <f t="shared" si="259"/>
        <v>&lt;INSERT CONNECTION POINT NAME&gt;</v>
      </c>
      <c r="N4264" s="1111" t="s">
        <v>1108</v>
      </c>
      <c r="O4264" s="1111" t="s">
        <v>1109</v>
      </c>
      <c r="P4264" s="1111"/>
      <c r="Q4264" s="2856"/>
      <c r="R4264" s="2098"/>
      <c r="S4264" s="2858"/>
      <c r="T4264" s="2858"/>
      <c r="U4264" s="2858"/>
      <c r="V4264" s="2858"/>
      <c r="W4264" s="2859"/>
      <c r="X4264" s="2859"/>
      <c r="Y4264" s="2859"/>
      <c r="Z4264" s="2859"/>
      <c r="AA4264" s="2860"/>
      <c r="AC4264" s="124"/>
      <c r="AD4264" s="124"/>
      <c r="AE4264" s="124"/>
      <c r="AF4264" s="124"/>
      <c r="AG4264" s="124"/>
      <c r="AH4264" s="124"/>
      <c r="AI4264" s="124"/>
      <c r="AJ4264" s="124"/>
      <c r="AK4264" s="124"/>
      <c r="AL4264" s="124"/>
      <c r="AM4264" s="124"/>
      <c r="AN4264" s="124"/>
      <c r="AO4264" s="124"/>
      <c r="AP4264" s="124"/>
      <c r="AQ4264" s="124"/>
      <c r="AR4264" s="124"/>
      <c r="AS4264" s="124"/>
      <c r="AT4264" s="124"/>
      <c r="AU4264" s="124"/>
      <c r="AV4264" s="124"/>
      <c r="AW4264" s="124"/>
      <c r="AX4264" s="124"/>
      <c r="AY4264" s="124"/>
      <c r="AZ4264" s="124"/>
      <c r="BA4264" s="124"/>
      <c r="BB4264" s="124"/>
    </row>
    <row r="4265" spans="2:54" ht="15" customHeight="1">
      <c r="B4265" s="1155"/>
      <c r="C4265" s="3017"/>
      <c r="D4265" s="3017"/>
      <c r="E4265" s="1146" t="s">
        <v>1130</v>
      </c>
      <c r="F4265" s="1106"/>
      <c r="G4265" s="441" t="s">
        <v>93</v>
      </c>
      <c r="H4265" s="441" t="s">
        <v>1103</v>
      </c>
      <c r="I4265" s="441" t="s">
        <v>1131</v>
      </c>
      <c r="J4265" s="441" t="s">
        <v>112</v>
      </c>
      <c r="K4265" s="1111" t="s">
        <v>1133</v>
      </c>
      <c r="L4265" s="441" t="s">
        <v>1120</v>
      </c>
      <c r="M4265" s="441" t="str">
        <f t="shared" si="259"/>
        <v>&lt;INSERT CONNECTION POINT NAME&gt;</v>
      </c>
      <c r="N4265" s="1111" t="s">
        <v>1108</v>
      </c>
      <c r="O4265" s="1111" t="s">
        <v>1109</v>
      </c>
      <c r="P4265" s="1111"/>
      <c r="Q4265" s="2856"/>
      <c r="R4265" s="2098"/>
      <c r="S4265" s="2858"/>
      <c r="T4265" s="2858"/>
      <c r="U4265" s="2858"/>
      <c r="V4265" s="2858"/>
      <c r="W4265" s="2859"/>
      <c r="X4265" s="2859"/>
      <c r="Y4265" s="2859"/>
      <c r="Z4265" s="2859"/>
      <c r="AA4265" s="2860"/>
      <c r="AC4265" s="124"/>
      <c r="AD4265" s="124"/>
      <c r="AE4265" s="124"/>
      <c r="AF4265" s="124"/>
      <c r="AG4265" s="124"/>
      <c r="AH4265" s="124"/>
      <c r="AI4265" s="124"/>
      <c r="AJ4265" s="124"/>
      <c r="AK4265" s="124"/>
      <c r="AL4265" s="124"/>
      <c r="AM4265" s="124"/>
      <c r="AN4265" s="124"/>
      <c r="AO4265" s="124"/>
      <c r="AP4265" s="124"/>
      <c r="AQ4265" s="124"/>
      <c r="AR4265" s="124"/>
      <c r="AS4265" s="124"/>
      <c r="AT4265" s="124"/>
      <c r="AU4265" s="124"/>
      <c r="AV4265" s="124"/>
      <c r="AW4265" s="124"/>
      <c r="AX4265" s="124"/>
      <c r="AY4265" s="124"/>
      <c r="AZ4265" s="124"/>
      <c r="BA4265" s="124"/>
      <c r="BB4265" s="124"/>
    </row>
    <row r="4266" spans="2:54" ht="15" customHeight="1">
      <c r="B4266" s="1155"/>
      <c r="C4266" s="3016" t="s">
        <v>1110</v>
      </c>
      <c r="D4266" s="3016"/>
      <c r="E4266" s="1146" t="s">
        <v>1127</v>
      </c>
      <c r="F4266" s="1106"/>
      <c r="G4266" s="441" t="s">
        <v>93</v>
      </c>
      <c r="H4266" s="441" t="s">
        <v>1103</v>
      </c>
      <c r="I4266" s="441" t="s">
        <v>1128</v>
      </c>
      <c r="J4266" s="441" t="s">
        <v>112</v>
      </c>
      <c r="K4266" s="1111" t="s">
        <v>1110</v>
      </c>
      <c r="L4266" s="441" t="s">
        <v>1120</v>
      </c>
      <c r="M4266" s="441" t="str">
        <f t="shared" si="259"/>
        <v>&lt;INSERT CONNECTION POINT NAME&gt;</v>
      </c>
      <c r="N4266" s="1111" t="s">
        <v>1111</v>
      </c>
      <c r="O4266" s="1112">
        <v>0</v>
      </c>
      <c r="P4266" s="1111"/>
      <c r="Q4266" s="2890"/>
      <c r="R4266" s="2093"/>
      <c r="S4266" s="2883"/>
      <c r="T4266" s="2883"/>
      <c r="U4266" s="2883"/>
      <c r="V4266" s="2883"/>
      <c r="W4266" s="2863"/>
      <c r="X4266" s="2863"/>
      <c r="Y4266" s="2863"/>
      <c r="Z4266" s="2863"/>
      <c r="AA4266" s="2864"/>
      <c r="AC4266" s="124"/>
      <c r="AD4266" s="124"/>
      <c r="AE4266" s="124"/>
      <c r="AF4266" s="124"/>
      <c r="AG4266" s="124"/>
      <c r="AH4266" s="124"/>
      <c r="AI4266" s="124"/>
      <c r="AJ4266" s="124"/>
      <c r="AK4266" s="124"/>
      <c r="AL4266" s="124"/>
      <c r="AM4266" s="124"/>
      <c r="AN4266" s="124"/>
      <c r="AO4266" s="124"/>
      <c r="AP4266" s="124"/>
      <c r="AQ4266" s="124"/>
      <c r="AR4266" s="124"/>
      <c r="AS4266" s="124"/>
      <c r="AT4266" s="124"/>
      <c r="AU4266" s="124"/>
      <c r="AV4266" s="124"/>
      <c r="AW4266" s="124"/>
      <c r="AX4266" s="124"/>
      <c r="AY4266" s="124"/>
      <c r="AZ4266" s="124"/>
      <c r="BA4266" s="124"/>
      <c r="BB4266" s="124"/>
    </row>
    <row r="4267" spans="2:54" ht="15" customHeight="1">
      <c r="B4267" s="1155"/>
      <c r="C4267" s="3017"/>
      <c r="D4267" s="3017"/>
      <c r="E4267" s="1146" t="s">
        <v>1130</v>
      </c>
      <c r="F4267" s="1106"/>
      <c r="G4267" s="441" t="s">
        <v>93</v>
      </c>
      <c r="H4267" s="441" t="s">
        <v>1103</v>
      </c>
      <c r="I4267" s="441" t="s">
        <v>1131</v>
      </c>
      <c r="J4267" s="441" t="s">
        <v>112</v>
      </c>
      <c r="K4267" s="1111" t="s">
        <v>1110</v>
      </c>
      <c r="L4267" s="441" t="s">
        <v>1120</v>
      </c>
      <c r="M4267" s="441" t="str">
        <f t="shared" si="259"/>
        <v>&lt;INSERT CONNECTION POINT NAME&gt;</v>
      </c>
      <c r="N4267" s="1111" t="s">
        <v>1111</v>
      </c>
      <c r="O4267" s="1112">
        <v>0</v>
      </c>
      <c r="P4267" s="1111"/>
      <c r="Q4267" s="2890"/>
      <c r="R4267" s="2093"/>
      <c r="S4267" s="2883"/>
      <c r="T4267" s="2883"/>
      <c r="U4267" s="2883"/>
      <c r="V4267" s="2883"/>
      <c r="W4267" s="2863"/>
      <c r="X4267" s="2863"/>
      <c r="Y4267" s="2863"/>
      <c r="Z4267" s="2863"/>
      <c r="AA4267" s="2864"/>
      <c r="AC4267" s="124"/>
      <c r="AD4267" s="124"/>
      <c r="AE4267" s="124"/>
      <c r="AF4267" s="124"/>
      <c r="AG4267" s="124"/>
      <c r="AH4267" s="124"/>
      <c r="AI4267" s="124"/>
      <c r="AJ4267" s="124"/>
      <c r="AK4267" s="124"/>
      <c r="AL4267" s="124"/>
      <c r="AM4267" s="124"/>
      <c r="AN4267" s="124"/>
      <c r="AO4267" s="124"/>
      <c r="AP4267" s="124"/>
      <c r="AQ4267" s="124"/>
      <c r="AR4267" s="124"/>
      <c r="AS4267" s="124"/>
      <c r="AT4267" s="124"/>
      <c r="AU4267" s="124"/>
      <c r="AV4267" s="124"/>
      <c r="AW4267" s="124"/>
      <c r="AX4267" s="124"/>
      <c r="AY4267" s="124"/>
      <c r="AZ4267" s="124"/>
      <c r="BA4267" s="124"/>
      <c r="BB4267" s="124"/>
    </row>
    <row r="4268" spans="2:54" ht="15" customHeight="1">
      <c r="B4268" s="1155"/>
      <c r="C4268" s="3016" t="s">
        <v>1112</v>
      </c>
      <c r="D4268" s="3016"/>
      <c r="E4268" s="1146" t="s">
        <v>1127</v>
      </c>
      <c r="F4268" s="1106"/>
      <c r="G4268" s="441" t="s">
        <v>93</v>
      </c>
      <c r="H4268" s="441" t="s">
        <v>1103</v>
      </c>
      <c r="I4268" s="441" t="s">
        <v>1128</v>
      </c>
      <c r="J4268" s="441" t="s">
        <v>112</v>
      </c>
      <c r="K4268" s="1111" t="s">
        <v>1112</v>
      </c>
      <c r="L4268" s="441" t="s">
        <v>1120</v>
      </c>
      <c r="M4268" s="441" t="str">
        <f t="shared" si="259"/>
        <v>&lt;INSERT CONNECTION POINT NAME&gt;</v>
      </c>
      <c r="N4268" s="1111" t="s">
        <v>1113</v>
      </c>
      <c r="O4268" s="1111" t="s">
        <v>1113</v>
      </c>
      <c r="P4268" s="1111"/>
      <c r="Q4268" s="2891"/>
      <c r="R4268" s="2866"/>
      <c r="S4268" s="2866"/>
      <c r="T4268" s="2866"/>
      <c r="U4268" s="2866"/>
      <c r="V4268" s="2866"/>
      <c r="W4268" s="2866"/>
      <c r="X4268" s="2866"/>
      <c r="Y4268" s="2866"/>
      <c r="Z4268" s="2866"/>
      <c r="AA4268" s="2099"/>
      <c r="AC4268" s="124"/>
      <c r="AD4268" s="124"/>
      <c r="AE4268" s="124"/>
      <c r="AF4268" s="124"/>
      <c r="AG4268" s="124"/>
      <c r="AH4268" s="124"/>
      <c r="AI4268" s="124"/>
      <c r="AJ4268" s="124"/>
      <c r="AK4268" s="124"/>
      <c r="AL4268" s="124"/>
      <c r="AM4268" s="124"/>
      <c r="AN4268" s="124"/>
      <c r="AO4268" s="124"/>
      <c r="AP4268" s="124"/>
      <c r="AQ4268" s="124"/>
      <c r="AR4268" s="124"/>
      <c r="AS4268" s="124"/>
      <c r="AT4268" s="124"/>
      <c r="AU4268" s="124"/>
      <c r="AV4268" s="124"/>
      <c r="AW4268" s="124"/>
      <c r="AX4268" s="124"/>
      <c r="AY4268" s="124"/>
      <c r="AZ4268" s="124"/>
      <c r="BA4268" s="124"/>
      <c r="BB4268" s="124"/>
    </row>
    <row r="4269" spans="2:54" ht="15" customHeight="1">
      <c r="B4269" s="1155"/>
      <c r="C4269" s="3017"/>
      <c r="D4269" s="3017"/>
      <c r="E4269" s="1146" t="s">
        <v>1130</v>
      </c>
      <c r="F4269" s="1106"/>
      <c r="G4269" s="441" t="s">
        <v>93</v>
      </c>
      <c r="H4269" s="441" t="s">
        <v>1103</v>
      </c>
      <c r="I4269" s="441" t="s">
        <v>1131</v>
      </c>
      <c r="J4269" s="441" t="s">
        <v>112</v>
      </c>
      <c r="K4269" s="1111" t="s">
        <v>1112</v>
      </c>
      <c r="L4269" s="441" t="s">
        <v>1120</v>
      </c>
      <c r="M4269" s="441" t="str">
        <f t="shared" si="259"/>
        <v>&lt;INSERT CONNECTION POINT NAME&gt;</v>
      </c>
      <c r="N4269" s="1111" t="s">
        <v>1113</v>
      </c>
      <c r="O4269" s="1111" t="s">
        <v>1113</v>
      </c>
      <c r="P4269" s="1111"/>
      <c r="Q4269" s="2891"/>
      <c r="R4269" s="2866"/>
      <c r="S4269" s="2866"/>
      <c r="T4269" s="2866"/>
      <c r="U4269" s="2866"/>
      <c r="V4269" s="2866"/>
      <c r="W4269" s="2866"/>
      <c r="X4269" s="2866"/>
      <c r="Y4269" s="2866"/>
      <c r="Z4269" s="2866"/>
      <c r="AA4269" s="2099"/>
      <c r="AC4269" s="124"/>
      <c r="AD4269" s="124"/>
      <c r="AE4269" s="124"/>
      <c r="AF4269" s="124"/>
      <c r="AG4269" s="124"/>
      <c r="AH4269" s="124"/>
      <c r="AI4269" s="124"/>
      <c r="AJ4269" s="124"/>
      <c r="AK4269" s="124"/>
      <c r="AL4269" s="124"/>
      <c r="AM4269" s="124"/>
      <c r="AN4269" s="124"/>
      <c r="AO4269" s="124"/>
      <c r="AP4269" s="124"/>
      <c r="AQ4269" s="124"/>
      <c r="AR4269" s="124"/>
      <c r="AS4269" s="124"/>
      <c r="AT4269" s="124"/>
      <c r="AU4269" s="124"/>
      <c r="AV4269" s="124"/>
      <c r="AW4269" s="124"/>
      <c r="AX4269" s="124"/>
      <c r="AY4269" s="124"/>
      <c r="AZ4269" s="124"/>
      <c r="BA4269" s="124"/>
      <c r="BB4269" s="124"/>
    </row>
    <row r="4270" spans="2:54" ht="15" customHeight="1">
      <c r="B4270" s="1155"/>
      <c r="C4270" s="3016" t="s">
        <v>1134</v>
      </c>
      <c r="D4270" s="3016" t="s">
        <v>833</v>
      </c>
      <c r="E4270" s="1146" t="s">
        <v>1127</v>
      </c>
      <c r="F4270" s="1106"/>
      <c r="G4270" s="441" t="s">
        <v>93</v>
      </c>
      <c r="H4270" s="441" t="s">
        <v>1103</v>
      </c>
      <c r="I4270" s="441" t="s">
        <v>1128</v>
      </c>
      <c r="J4270" s="441" t="s">
        <v>112</v>
      </c>
      <c r="K4270" s="1111" t="s">
        <v>1134</v>
      </c>
      <c r="L4270" s="441" t="s">
        <v>1120</v>
      </c>
      <c r="M4270" s="441" t="str">
        <f t="shared" si="259"/>
        <v>&lt;INSERT CONNECTION POINT NAME&gt;</v>
      </c>
      <c r="N4270" s="1111" t="s">
        <v>1115</v>
      </c>
      <c r="O4270" s="1111" t="s">
        <v>833</v>
      </c>
      <c r="P4270" s="1111"/>
      <c r="Q4270" s="2892"/>
      <c r="R4270" s="2096"/>
      <c r="S4270" s="2870"/>
      <c r="T4270" s="2870"/>
      <c r="U4270" s="2870"/>
      <c r="V4270" s="2870"/>
      <c r="W4270" s="2870"/>
      <c r="X4270" s="2870"/>
      <c r="Y4270" s="2870"/>
      <c r="Z4270" s="2870"/>
      <c r="AA4270" s="2871"/>
      <c r="AC4270" s="124"/>
      <c r="AD4270" s="124"/>
      <c r="AE4270" s="124"/>
      <c r="AF4270" s="124"/>
      <c r="AG4270" s="124"/>
      <c r="AH4270" s="124"/>
      <c r="AI4270" s="124"/>
      <c r="AJ4270" s="124"/>
      <c r="AK4270" s="124"/>
      <c r="AL4270" s="124"/>
      <c r="AM4270" s="124"/>
      <c r="AN4270" s="124"/>
      <c r="AO4270" s="124"/>
      <c r="AP4270" s="124"/>
      <c r="AQ4270" s="124"/>
      <c r="AR4270" s="124"/>
      <c r="AS4270" s="124"/>
      <c r="AT4270" s="124"/>
      <c r="AU4270" s="124"/>
      <c r="AV4270" s="124"/>
      <c r="AW4270" s="124"/>
      <c r="AX4270" s="124"/>
      <c r="AY4270" s="124"/>
      <c r="AZ4270" s="124"/>
      <c r="BA4270" s="124"/>
      <c r="BB4270" s="124"/>
    </row>
    <row r="4271" spans="2:54" ht="15" customHeight="1">
      <c r="B4271" s="1155"/>
      <c r="C4271" s="3017"/>
      <c r="D4271" s="3017"/>
      <c r="E4271" s="1146" t="s">
        <v>1130</v>
      </c>
      <c r="F4271" s="1106"/>
      <c r="G4271" s="441" t="s">
        <v>93</v>
      </c>
      <c r="H4271" s="441" t="s">
        <v>1103</v>
      </c>
      <c r="I4271" s="441" t="s">
        <v>1131</v>
      </c>
      <c r="J4271" s="441" t="s">
        <v>112</v>
      </c>
      <c r="K4271" s="1111" t="s">
        <v>1134</v>
      </c>
      <c r="L4271" s="441" t="s">
        <v>1120</v>
      </c>
      <c r="M4271" s="441" t="str">
        <f t="shared" si="259"/>
        <v>&lt;INSERT CONNECTION POINT NAME&gt;</v>
      </c>
      <c r="N4271" s="1111" t="s">
        <v>1115</v>
      </c>
      <c r="O4271" s="1111" t="s">
        <v>833</v>
      </c>
      <c r="P4271" s="1111"/>
      <c r="Q4271" s="2892"/>
      <c r="R4271" s="2096"/>
      <c r="S4271" s="2870"/>
      <c r="T4271" s="2870"/>
      <c r="U4271" s="2870"/>
      <c r="V4271" s="2870"/>
      <c r="W4271" s="2870"/>
      <c r="X4271" s="2870"/>
      <c r="Y4271" s="2870"/>
      <c r="Z4271" s="2870"/>
      <c r="AA4271" s="2871"/>
      <c r="AC4271" s="124"/>
      <c r="AD4271" s="124"/>
      <c r="AE4271" s="124"/>
      <c r="AF4271" s="124"/>
      <c r="AG4271" s="124"/>
      <c r="AH4271" s="124"/>
      <c r="AI4271" s="124"/>
      <c r="AJ4271" s="124"/>
      <c r="AK4271" s="124"/>
      <c r="AL4271" s="124"/>
      <c r="AM4271" s="124"/>
      <c r="AN4271" s="124"/>
      <c r="AO4271" s="124"/>
      <c r="AP4271" s="124"/>
      <c r="AQ4271" s="124"/>
      <c r="AR4271" s="124"/>
      <c r="AS4271" s="124"/>
      <c r="AT4271" s="124"/>
      <c r="AU4271" s="124"/>
      <c r="AV4271" s="124"/>
      <c r="AW4271" s="124"/>
      <c r="AX4271" s="124"/>
      <c r="AY4271" s="124"/>
      <c r="AZ4271" s="124"/>
      <c r="BA4271" s="124"/>
      <c r="BB4271" s="124"/>
    </row>
    <row r="4272" spans="2:54" ht="15" customHeight="1">
      <c r="B4272" s="1155"/>
      <c r="C4272" s="3016" t="s">
        <v>1135</v>
      </c>
      <c r="D4272" s="3016" t="s">
        <v>833</v>
      </c>
      <c r="E4272" s="1146" t="s">
        <v>1127</v>
      </c>
      <c r="F4272" s="1106"/>
      <c r="G4272" s="441" t="s">
        <v>93</v>
      </c>
      <c r="H4272" s="441" t="s">
        <v>1103</v>
      </c>
      <c r="I4272" s="441" t="s">
        <v>1128</v>
      </c>
      <c r="J4272" s="441" t="s">
        <v>112</v>
      </c>
      <c r="K4272" s="1111" t="s">
        <v>1135</v>
      </c>
      <c r="L4272" s="441" t="s">
        <v>1120</v>
      </c>
      <c r="M4272" s="441" t="str">
        <f t="shared" si="259"/>
        <v>&lt;INSERT CONNECTION POINT NAME&gt;</v>
      </c>
      <c r="N4272" s="1111" t="s">
        <v>1106</v>
      </c>
      <c r="O4272" s="1111" t="s">
        <v>833</v>
      </c>
      <c r="P4272" s="1111"/>
      <c r="Q4272" s="2892"/>
      <c r="R4272" s="2096"/>
      <c r="S4272" s="2870"/>
      <c r="T4272" s="2870"/>
      <c r="U4272" s="2870"/>
      <c r="V4272" s="2870"/>
      <c r="W4272" s="2870"/>
      <c r="X4272" s="2870"/>
      <c r="Y4272" s="2870"/>
      <c r="Z4272" s="2870"/>
      <c r="AA4272" s="2871"/>
      <c r="AC4272" s="124"/>
      <c r="AD4272" s="124"/>
      <c r="AE4272" s="124"/>
      <c r="AF4272" s="124"/>
      <c r="AG4272" s="124"/>
      <c r="AH4272" s="124"/>
      <c r="AI4272" s="124"/>
      <c r="AJ4272" s="124"/>
      <c r="AK4272" s="124"/>
      <c r="AL4272" s="124"/>
      <c r="AM4272" s="124"/>
      <c r="AN4272" s="124"/>
      <c r="AO4272" s="124"/>
      <c r="AP4272" s="124"/>
      <c r="AQ4272" s="124"/>
      <c r="AR4272" s="124"/>
      <c r="AS4272" s="124"/>
      <c r="AT4272" s="124"/>
      <c r="AU4272" s="124"/>
      <c r="AV4272" s="124"/>
      <c r="AW4272" s="124"/>
      <c r="AX4272" s="124"/>
      <c r="AY4272" s="124"/>
      <c r="AZ4272" s="124"/>
      <c r="BA4272" s="124"/>
      <c r="BB4272" s="124"/>
    </row>
    <row r="4273" spans="2:54" ht="15" customHeight="1">
      <c r="B4273" s="1155"/>
      <c r="C4273" s="3017"/>
      <c r="D4273" s="3017"/>
      <c r="E4273" s="1146" t="s">
        <v>1130</v>
      </c>
      <c r="F4273" s="1106"/>
      <c r="G4273" s="441" t="s">
        <v>93</v>
      </c>
      <c r="H4273" s="441" t="s">
        <v>1103</v>
      </c>
      <c r="I4273" s="441" t="s">
        <v>1131</v>
      </c>
      <c r="J4273" s="441" t="s">
        <v>112</v>
      </c>
      <c r="K4273" s="1111" t="s">
        <v>1135</v>
      </c>
      <c r="L4273" s="441" t="s">
        <v>1120</v>
      </c>
      <c r="M4273" s="441" t="str">
        <f t="shared" si="259"/>
        <v>&lt;INSERT CONNECTION POINT NAME&gt;</v>
      </c>
      <c r="N4273" s="1111" t="s">
        <v>1106</v>
      </c>
      <c r="O4273" s="1111" t="s">
        <v>833</v>
      </c>
      <c r="P4273" s="1111"/>
      <c r="Q4273" s="2892"/>
      <c r="R4273" s="2096"/>
      <c r="S4273" s="2870"/>
      <c r="T4273" s="2870"/>
      <c r="U4273" s="2870"/>
      <c r="V4273" s="2870"/>
      <c r="W4273" s="2870"/>
      <c r="X4273" s="2870"/>
      <c r="Y4273" s="2870"/>
      <c r="Z4273" s="2870"/>
      <c r="AA4273" s="2871"/>
      <c r="AC4273" s="124"/>
      <c r="AD4273" s="124"/>
      <c r="AE4273" s="124"/>
      <c r="AF4273" s="124"/>
      <c r="AG4273" s="124"/>
      <c r="AH4273" s="124"/>
      <c r="AI4273" s="124"/>
      <c r="AJ4273" s="124"/>
      <c r="AK4273" s="124"/>
      <c r="AL4273" s="124"/>
      <c r="AM4273" s="124"/>
      <c r="AN4273" s="124"/>
      <c r="AO4273" s="124"/>
      <c r="AP4273" s="124"/>
      <c r="AQ4273" s="124"/>
      <c r="AR4273" s="124"/>
      <c r="AS4273" s="124"/>
      <c r="AT4273" s="124"/>
      <c r="AU4273" s="124"/>
      <c r="AV4273" s="124"/>
      <c r="AW4273" s="124"/>
      <c r="AX4273" s="124"/>
      <c r="AY4273" s="124"/>
      <c r="AZ4273" s="124"/>
      <c r="BA4273" s="124"/>
      <c r="BB4273" s="124"/>
    </row>
    <row r="4274" spans="2:54" ht="15" customHeight="1">
      <c r="B4274" s="1155"/>
      <c r="C4274" s="3016" t="s">
        <v>1135</v>
      </c>
      <c r="D4274" s="3016" t="s">
        <v>842</v>
      </c>
      <c r="E4274" s="1146" t="s">
        <v>1127</v>
      </c>
      <c r="F4274" s="1106"/>
      <c r="G4274" s="441" t="s">
        <v>93</v>
      </c>
      <c r="H4274" s="441" t="s">
        <v>1103</v>
      </c>
      <c r="I4274" s="441" t="s">
        <v>1128</v>
      </c>
      <c r="J4274" s="441" t="s">
        <v>112</v>
      </c>
      <c r="K4274" s="1111" t="s">
        <v>1135</v>
      </c>
      <c r="L4274" s="441" t="s">
        <v>1120</v>
      </c>
      <c r="M4274" s="441" t="str">
        <f t="shared" si="259"/>
        <v>&lt;INSERT CONNECTION POINT NAME&gt;</v>
      </c>
      <c r="N4274" s="1111" t="s">
        <v>1106</v>
      </c>
      <c r="O4274" s="1111" t="s">
        <v>842</v>
      </c>
      <c r="P4274" s="1111"/>
      <c r="Q4274" s="2892"/>
      <c r="R4274" s="2096"/>
      <c r="S4274" s="2870"/>
      <c r="T4274" s="2870"/>
      <c r="U4274" s="2870"/>
      <c r="V4274" s="2870"/>
      <c r="W4274" s="2870"/>
      <c r="X4274" s="2870"/>
      <c r="Y4274" s="2870"/>
      <c r="Z4274" s="2870"/>
      <c r="AA4274" s="2871"/>
      <c r="AC4274" s="124"/>
      <c r="AD4274" s="124"/>
      <c r="AE4274" s="124"/>
      <c r="AF4274" s="124"/>
      <c r="AG4274" s="124"/>
      <c r="AH4274" s="124"/>
      <c r="AI4274" s="124"/>
      <c r="AJ4274" s="124"/>
      <c r="AK4274" s="124"/>
      <c r="AL4274" s="124"/>
      <c r="AM4274" s="124"/>
      <c r="AN4274" s="124"/>
      <c r="AO4274" s="124"/>
      <c r="AP4274" s="124"/>
      <c r="AQ4274" s="124"/>
      <c r="AR4274" s="124"/>
      <c r="AS4274" s="124"/>
      <c r="AT4274" s="124"/>
      <c r="AU4274" s="124"/>
      <c r="AV4274" s="124"/>
      <c r="AW4274" s="124"/>
      <c r="AX4274" s="124"/>
      <c r="AY4274" s="124"/>
      <c r="AZ4274" s="124"/>
      <c r="BA4274" s="124"/>
      <c r="BB4274" s="124"/>
    </row>
    <row r="4275" spans="2:54" ht="15" customHeight="1">
      <c r="B4275" s="1155"/>
      <c r="C4275" s="3017"/>
      <c r="D4275" s="3017"/>
      <c r="E4275" s="1146" t="s">
        <v>1130</v>
      </c>
      <c r="F4275" s="1106"/>
      <c r="G4275" s="441" t="s">
        <v>93</v>
      </c>
      <c r="H4275" s="441" t="s">
        <v>1103</v>
      </c>
      <c r="I4275" s="441" t="s">
        <v>1131</v>
      </c>
      <c r="J4275" s="441" t="s">
        <v>112</v>
      </c>
      <c r="K4275" s="1111" t="s">
        <v>1135</v>
      </c>
      <c r="L4275" s="441" t="s">
        <v>1120</v>
      </c>
      <c r="M4275" s="441" t="str">
        <f t="shared" si="259"/>
        <v>&lt;INSERT CONNECTION POINT NAME&gt;</v>
      </c>
      <c r="N4275" s="1111" t="s">
        <v>1106</v>
      </c>
      <c r="O4275" s="1111" t="s">
        <v>842</v>
      </c>
      <c r="P4275" s="1111"/>
      <c r="Q4275" s="2892"/>
      <c r="R4275" s="2096"/>
      <c r="S4275" s="2870"/>
      <c r="T4275" s="2870"/>
      <c r="U4275" s="2870"/>
      <c r="V4275" s="2870"/>
      <c r="W4275" s="2870"/>
      <c r="X4275" s="2870"/>
      <c r="Y4275" s="2870"/>
      <c r="Z4275" s="2870"/>
      <c r="AA4275" s="2871"/>
      <c r="AC4275" s="124"/>
      <c r="AD4275" s="124"/>
      <c r="AE4275" s="124"/>
      <c r="AF4275" s="124"/>
      <c r="AG4275" s="124"/>
      <c r="AH4275" s="124"/>
      <c r="AI4275" s="124"/>
      <c r="AJ4275" s="124"/>
      <c r="AK4275" s="124"/>
      <c r="AL4275" s="124"/>
      <c r="AM4275" s="124"/>
      <c r="AN4275" s="124"/>
      <c r="AO4275" s="124"/>
      <c r="AP4275" s="124"/>
      <c r="AQ4275" s="124"/>
      <c r="AR4275" s="124"/>
      <c r="AS4275" s="124"/>
      <c r="AT4275" s="124"/>
      <c r="AU4275" s="124"/>
      <c r="AV4275" s="124"/>
      <c r="AW4275" s="124"/>
      <c r="AX4275" s="124"/>
      <c r="AY4275" s="124"/>
      <c r="AZ4275" s="124"/>
      <c r="BA4275" s="124"/>
      <c r="BB4275" s="124"/>
    </row>
    <row r="4276" spans="2:54" ht="15" customHeight="1">
      <c r="B4276" s="1155"/>
      <c r="C4276" s="3016" t="s">
        <v>1136</v>
      </c>
      <c r="D4276" s="3016" t="s">
        <v>833</v>
      </c>
      <c r="E4276" s="1146" t="s">
        <v>1127</v>
      </c>
      <c r="F4276" s="1106"/>
      <c r="G4276" s="441" t="s">
        <v>93</v>
      </c>
      <c r="H4276" s="441" t="s">
        <v>1103</v>
      </c>
      <c r="I4276" s="441" t="s">
        <v>1128</v>
      </c>
      <c r="J4276" s="441" t="s">
        <v>112</v>
      </c>
      <c r="K4276" s="1111" t="s">
        <v>1136</v>
      </c>
      <c r="L4276" s="441" t="s">
        <v>1120</v>
      </c>
      <c r="M4276" s="441" t="str">
        <f t="shared" si="259"/>
        <v>&lt;INSERT CONNECTION POINT NAME&gt;</v>
      </c>
      <c r="N4276" s="1111" t="s">
        <v>1106</v>
      </c>
      <c r="O4276" s="1111" t="s">
        <v>833</v>
      </c>
      <c r="P4276" s="1111"/>
      <c r="Q4276" s="2892"/>
      <c r="R4276" s="2096"/>
      <c r="S4276" s="2870"/>
      <c r="T4276" s="2870"/>
      <c r="U4276" s="2870"/>
      <c r="V4276" s="2870"/>
      <c r="W4276" s="2870"/>
      <c r="X4276" s="2870"/>
      <c r="Y4276" s="2870"/>
      <c r="Z4276" s="2870"/>
      <c r="AA4276" s="2871"/>
      <c r="AC4276" s="124"/>
      <c r="AD4276" s="124"/>
      <c r="AE4276" s="124"/>
      <c r="AF4276" s="124"/>
      <c r="AG4276" s="124"/>
      <c r="AH4276" s="124"/>
      <c r="AI4276" s="124"/>
      <c r="AJ4276" s="124"/>
      <c r="AK4276" s="124"/>
      <c r="AL4276" s="124"/>
      <c r="AM4276" s="124"/>
      <c r="AN4276" s="124"/>
      <c r="AO4276" s="124"/>
      <c r="AP4276" s="124"/>
      <c r="AQ4276" s="124"/>
      <c r="AR4276" s="124"/>
      <c r="AS4276" s="124"/>
      <c r="AT4276" s="124"/>
      <c r="AU4276" s="124"/>
      <c r="AV4276" s="124"/>
      <c r="AW4276" s="124"/>
      <c r="AX4276" s="124"/>
      <c r="AY4276" s="124"/>
      <c r="AZ4276" s="124"/>
      <c r="BA4276" s="124"/>
      <c r="BB4276" s="124"/>
    </row>
    <row r="4277" spans="2:54" ht="15" customHeight="1">
      <c r="B4277" s="1155"/>
      <c r="C4277" s="3017"/>
      <c r="D4277" s="3017"/>
      <c r="E4277" s="1146" t="s">
        <v>1130</v>
      </c>
      <c r="F4277" s="1106"/>
      <c r="G4277" s="441" t="s">
        <v>93</v>
      </c>
      <c r="H4277" s="441" t="s">
        <v>1103</v>
      </c>
      <c r="I4277" s="441" t="s">
        <v>1131</v>
      </c>
      <c r="J4277" s="441" t="s">
        <v>112</v>
      </c>
      <c r="K4277" s="1111" t="s">
        <v>1136</v>
      </c>
      <c r="L4277" s="441" t="s">
        <v>1120</v>
      </c>
      <c r="M4277" s="441" t="str">
        <f t="shared" si="259"/>
        <v>&lt;INSERT CONNECTION POINT NAME&gt;</v>
      </c>
      <c r="N4277" s="1111" t="s">
        <v>1106</v>
      </c>
      <c r="O4277" s="1111" t="s">
        <v>833</v>
      </c>
      <c r="P4277" s="1111"/>
      <c r="Q4277" s="2100"/>
      <c r="R4277" s="2101"/>
      <c r="S4277" s="2102"/>
      <c r="T4277" s="2102"/>
      <c r="U4277" s="2102"/>
      <c r="V4277" s="2102"/>
      <c r="W4277" s="2102"/>
      <c r="X4277" s="2102"/>
      <c r="Y4277" s="2102"/>
      <c r="Z4277" s="2102"/>
      <c r="AA4277" s="2103"/>
      <c r="AC4277" s="124"/>
      <c r="AD4277" s="124"/>
      <c r="AE4277" s="124"/>
      <c r="AF4277" s="124"/>
      <c r="AG4277" s="124"/>
      <c r="AH4277" s="124"/>
      <c r="AI4277" s="124"/>
      <c r="AJ4277" s="124"/>
      <c r="AK4277" s="124"/>
      <c r="AL4277" s="124"/>
      <c r="AM4277" s="124"/>
      <c r="AN4277" s="124"/>
      <c r="AO4277" s="124"/>
      <c r="AP4277" s="124"/>
      <c r="AQ4277" s="124"/>
      <c r="AR4277" s="124"/>
      <c r="AS4277" s="124"/>
      <c r="AT4277" s="124"/>
      <c r="AU4277" s="124"/>
      <c r="AV4277" s="124"/>
      <c r="AW4277" s="124"/>
      <c r="AX4277" s="124"/>
      <c r="AY4277" s="124"/>
      <c r="AZ4277" s="124"/>
      <c r="BA4277" s="124"/>
      <c r="BB4277" s="124"/>
    </row>
    <row r="4278" spans="2:54" ht="15" customHeight="1">
      <c r="B4278" s="1155"/>
      <c r="C4278" s="3016" t="s">
        <v>1136</v>
      </c>
      <c r="D4278" s="3016" t="s">
        <v>842</v>
      </c>
      <c r="E4278" s="1146" t="s">
        <v>1127</v>
      </c>
      <c r="F4278" s="1106"/>
      <c r="G4278" s="441" t="s">
        <v>93</v>
      </c>
      <c r="H4278" s="441" t="s">
        <v>1103</v>
      </c>
      <c r="I4278" s="441" t="s">
        <v>1128</v>
      </c>
      <c r="J4278" s="441" t="s">
        <v>112</v>
      </c>
      <c r="K4278" s="1111" t="s">
        <v>1136</v>
      </c>
      <c r="L4278" s="441" t="s">
        <v>1120</v>
      </c>
      <c r="M4278" s="441" t="str">
        <f t="shared" si="259"/>
        <v>&lt;INSERT CONNECTION POINT NAME&gt;</v>
      </c>
      <c r="N4278" s="1111" t="s">
        <v>1106</v>
      </c>
      <c r="O4278" s="1111" t="s">
        <v>842</v>
      </c>
      <c r="P4278" s="1111"/>
      <c r="Q4278" s="2100"/>
      <c r="R4278" s="2101"/>
      <c r="S4278" s="2102"/>
      <c r="T4278" s="2102"/>
      <c r="U4278" s="2102"/>
      <c r="V4278" s="2102"/>
      <c r="W4278" s="2102"/>
      <c r="X4278" s="2102"/>
      <c r="Y4278" s="2102"/>
      <c r="Z4278" s="2102"/>
      <c r="AA4278" s="2103"/>
      <c r="AC4278" s="124"/>
      <c r="AD4278" s="124"/>
      <c r="AE4278" s="124"/>
      <c r="AF4278" s="124"/>
      <c r="AG4278" s="124"/>
      <c r="AH4278" s="124"/>
      <c r="AI4278" s="124"/>
      <c r="AJ4278" s="124"/>
      <c r="AK4278" s="124"/>
      <c r="AL4278" s="124"/>
      <c r="AM4278" s="124"/>
      <c r="AN4278" s="124"/>
      <c r="AO4278" s="124"/>
      <c r="AP4278" s="124"/>
      <c r="AQ4278" s="124"/>
      <c r="AR4278" s="124"/>
      <c r="AS4278" s="124"/>
      <c r="AT4278" s="124"/>
      <c r="AU4278" s="124"/>
      <c r="AV4278" s="124"/>
      <c r="AW4278" s="124"/>
      <c r="AX4278" s="124"/>
      <c r="AY4278" s="124"/>
      <c r="AZ4278" s="124"/>
      <c r="BA4278" s="124"/>
      <c r="BB4278" s="124"/>
    </row>
    <row r="4279" spans="2:54" ht="15" customHeight="1" thickBot="1">
      <c r="B4279" s="2872"/>
      <c r="C4279" s="3018"/>
      <c r="D4279" s="3018"/>
      <c r="E4279" s="2873" t="s">
        <v>1130</v>
      </c>
      <c r="F4279" s="1106"/>
      <c r="G4279" s="441" t="s">
        <v>93</v>
      </c>
      <c r="H4279" s="441" t="s">
        <v>1103</v>
      </c>
      <c r="I4279" s="441" t="s">
        <v>1131</v>
      </c>
      <c r="J4279" s="441" t="s">
        <v>112</v>
      </c>
      <c r="K4279" s="1111" t="s">
        <v>1136</v>
      </c>
      <c r="L4279" s="441" t="s">
        <v>1120</v>
      </c>
      <c r="M4279" s="441" t="str">
        <f t="shared" si="259"/>
        <v>&lt;INSERT CONNECTION POINT NAME&gt;</v>
      </c>
      <c r="N4279" s="1111" t="s">
        <v>1106</v>
      </c>
      <c r="O4279" s="1111" t="s">
        <v>842</v>
      </c>
      <c r="P4279" s="1111"/>
      <c r="Q4279" s="2893"/>
      <c r="R4279" s="2894"/>
      <c r="S4279" s="2877"/>
      <c r="T4279" s="2877"/>
      <c r="U4279" s="2877"/>
      <c r="V4279" s="2877"/>
      <c r="W4279" s="2877"/>
      <c r="X4279" s="2877"/>
      <c r="Y4279" s="2877"/>
      <c r="Z4279" s="2877"/>
      <c r="AA4279" s="2878"/>
      <c r="AC4279" s="124"/>
      <c r="AD4279" s="124"/>
      <c r="AE4279" s="124"/>
      <c r="AF4279" s="124"/>
      <c r="AG4279" s="124"/>
      <c r="AH4279" s="124"/>
      <c r="AI4279" s="124"/>
      <c r="AJ4279" s="124"/>
      <c r="AK4279" s="124"/>
      <c r="AL4279" s="124"/>
      <c r="AM4279" s="124"/>
      <c r="AN4279" s="124"/>
      <c r="AO4279" s="124"/>
      <c r="AP4279" s="124"/>
      <c r="AQ4279" s="124"/>
      <c r="AR4279" s="124"/>
      <c r="AS4279" s="124"/>
      <c r="AT4279" s="124"/>
      <c r="AU4279" s="124"/>
      <c r="AV4279" s="124"/>
      <c r="AW4279" s="124"/>
      <c r="AX4279" s="124"/>
      <c r="AY4279" s="124"/>
      <c r="AZ4279" s="124"/>
      <c r="BA4279" s="124"/>
      <c r="BB4279" s="124"/>
    </row>
    <row r="4280" spans="2:54" ht="15" customHeight="1">
      <c r="B4280" s="1145" t="s">
        <v>1125</v>
      </c>
      <c r="C4280" s="3019" t="s">
        <v>1126</v>
      </c>
      <c r="D4280" s="3019" t="s">
        <v>842</v>
      </c>
      <c r="E4280" s="1146" t="s">
        <v>1127</v>
      </c>
      <c r="F4280" s="1106"/>
      <c r="G4280" s="441" t="s">
        <v>93</v>
      </c>
      <c r="H4280" s="441" t="s">
        <v>1103</v>
      </c>
      <c r="I4280" s="441" t="s">
        <v>1128</v>
      </c>
      <c r="J4280" s="441" t="s">
        <v>112</v>
      </c>
      <c r="K4280" s="441" t="s">
        <v>1126</v>
      </c>
      <c r="L4280" s="441" t="s">
        <v>1120</v>
      </c>
      <c r="M4280" s="441" t="str">
        <f t="shared" ref="M4280" si="261">B4280</f>
        <v>&lt;INSERT CONNECTION POINT NAME&gt;</v>
      </c>
      <c r="N4280" s="441" t="s">
        <v>1129</v>
      </c>
      <c r="O4280" s="441" t="s">
        <v>842</v>
      </c>
      <c r="P4280" s="1111"/>
      <c r="Q4280" s="1147"/>
      <c r="R4280" s="1148"/>
      <c r="S4280" s="1149"/>
      <c r="T4280" s="1149"/>
      <c r="U4280" s="1149"/>
      <c r="V4280" s="1149"/>
      <c r="W4280" s="1149"/>
      <c r="X4280" s="1149"/>
      <c r="Y4280" s="1149"/>
      <c r="Z4280" s="1149"/>
      <c r="AA4280" s="1150"/>
      <c r="AB4280" s="1125"/>
      <c r="AC4280" s="1151"/>
      <c r="AD4280" s="1152"/>
      <c r="AE4280" s="1153"/>
      <c r="AF4280" s="1153"/>
      <c r="AG4280" s="1153"/>
      <c r="AH4280" s="124"/>
      <c r="AI4280" s="124"/>
      <c r="AJ4280" s="124"/>
      <c r="AK4280" s="124"/>
      <c r="AL4280" s="124"/>
      <c r="AM4280" s="124"/>
      <c r="AN4280" s="124"/>
      <c r="AO4280" s="124"/>
      <c r="AP4280" s="124"/>
      <c r="AQ4280" s="1153"/>
      <c r="AR4280" s="1154"/>
      <c r="AS4280" s="1154"/>
      <c r="AT4280" s="1154"/>
      <c r="AU4280" s="1154"/>
      <c r="AV4280" s="1154"/>
      <c r="AW4280" s="1154"/>
      <c r="AX4280" s="1154"/>
      <c r="AY4280" s="1154"/>
      <c r="AZ4280" s="1154"/>
      <c r="BA4280" s="1154"/>
      <c r="BB4280" s="1154"/>
    </row>
    <row r="4281" spans="2:54" ht="15" customHeight="1">
      <c r="B4281" s="1155"/>
      <c r="C4281" s="3017"/>
      <c r="D4281" s="3017"/>
      <c r="E4281" s="1146" t="s">
        <v>1130</v>
      </c>
      <c r="F4281" s="1106"/>
      <c r="G4281" s="441" t="s">
        <v>93</v>
      </c>
      <c r="H4281" s="441" t="s">
        <v>1103</v>
      </c>
      <c r="I4281" s="441" t="s">
        <v>1131</v>
      </c>
      <c r="J4281" s="441" t="s">
        <v>112</v>
      </c>
      <c r="K4281" s="441" t="s">
        <v>1126</v>
      </c>
      <c r="L4281" s="441" t="s">
        <v>1120</v>
      </c>
      <c r="M4281" s="441" t="str">
        <f t="shared" si="259"/>
        <v>&lt;INSERT CONNECTION POINT NAME&gt;</v>
      </c>
      <c r="N4281" s="441" t="s">
        <v>1129</v>
      </c>
      <c r="O4281" s="441" t="s">
        <v>842</v>
      </c>
      <c r="P4281" s="1111"/>
      <c r="Q4281" s="1156"/>
      <c r="R4281" s="1157"/>
      <c r="S4281" s="1158"/>
      <c r="T4281" s="1158"/>
      <c r="U4281" s="1158"/>
      <c r="V4281" s="1158"/>
      <c r="W4281" s="1158"/>
      <c r="X4281" s="1158"/>
      <c r="Y4281" s="1158"/>
      <c r="Z4281" s="1158"/>
      <c r="AA4281" s="1159"/>
      <c r="AB4281" s="1125"/>
      <c r="AC4281" s="1151"/>
      <c r="AD4281" s="1152"/>
      <c r="AE4281" s="1153"/>
      <c r="AF4281" s="1153"/>
      <c r="AG4281" s="1153"/>
      <c r="AH4281" s="124"/>
      <c r="AI4281" s="124"/>
      <c r="AJ4281" s="124"/>
      <c r="AK4281" s="124"/>
      <c r="AL4281" s="124"/>
      <c r="AM4281" s="124"/>
      <c r="AN4281" s="124"/>
      <c r="AO4281" s="124"/>
      <c r="AP4281" s="124"/>
      <c r="AQ4281" s="1153"/>
      <c r="AR4281" s="1154"/>
      <c r="AS4281" s="1154"/>
      <c r="AT4281" s="1154"/>
      <c r="AU4281" s="1154"/>
      <c r="AV4281" s="1154"/>
      <c r="AW4281" s="1154"/>
      <c r="AX4281" s="1154"/>
      <c r="AY4281" s="1154"/>
      <c r="AZ4281" s="1154"/>
      <c r="BA4281" s="1154"/>
      <c r="BB4281" s="1154"/>
    </row>
    <row r="4282" spans="2:54" ht="15" customHeight="1">
      <c r="B4282" s="1155"/>
      <c r="C4282" s="3016" t="s">
        <v>1132</v>
      </c>
      <c r="D4282" s="3016" t="s">
        <v>833</v>
      </c>
      <c r="E4282" s="1146" t="s">
        <v>1127</v>
      </c>
      <c r="F4282" s="1106"/>
      <c r="G4282" s="441" t="s">
        <v>93</v>
      </c>
      <c r="H4282" s="441" t="s">
        <v>1103</v>
      </c>
      <c r="I4282" s="441" t="s">
        <v>1128</v>
      </c>
      <c r="J4282" s="441" t="s">
        <v>112</v>
      </c>
      <c r="K4282" s="1111" t="s">
        <v>1132</v>
      </c>
      <c r="L4282" s="441" t="s">
        <v>1120</v>
      </c>
      <c r="M4282" s="441" t="str">
        <f t="shared" si="259"/>
        <v>&lt;INSERT CONNECTION POINT NAME&gt;</v>
      </c>
      <c r="N4282" s="1111" t="s">
        <v>1106</v>
      </c>
      <c r="O4282" s="1111" t="s">
        <v>833</v>
      </c>
      <c r="P4282" s="1111"/>
      <c r="Q4282" s="2850"/>
      <c r="R4282" s="2097"/>
      <c r="S4282" s="2851"/>
      <c r="T4282" s="2851"/>
      <c r="U4282" s="2851"/>
      <c r="V4282" s="2851"/>
      <c r="W4282" s="2852"/>
      <c r="X4282" s="2852"/>
      <c r="Y4282" s="2852"/>
      <c r="Z4282" s="2852"/>
      <c r="AA4282" s="2853"/>
      <c r="AB4282" s="1125"/>
      <c r="AC4282" s="1151"/>
      <c r="AD4282" s="1152"/>
      <c r="AE4282" s="1153"/>
      <c r="AF4282" s="1153"/>
      <c r="AG4282" s="1153"/>
      <c r="AH4282" s="124"/>
      <c r="AI4282" s="124"/>
      <c r="AJ4282" s="124"/>
      <c r="AK4282" s="124"/>
      <c r="AL4282" s="1153"/>
      <c r="AM4282" s="124"/>
      <c r="AN4282" s="124"/>
      <c r="AO4282" s="1153"/>
      <c r="AP4282" s="1153"/>
      <c r="AQ4282" s="1153"/>
      <c r="AR4282" s="1154"/>
      <c r="AS4282" s="1154"/>
      <c r="AT4282" s="1154"/>
      <c r="AU4282" s="1160"/>
      <c r="AV4282" s="1154"/>
      <c r="AW4282" s="1154"/>
      <c r="AX4282" s="1154"/>
      <c r="AY4282" s="1154"/>
      <c r="AZ4282" s="1154"/>
      <c r="BA4282" s="1154"/>
      <c r="BB4282" s="1154"/>
    </row>
    <row r="4283" spans="2:54" ht="15" customHeight="1">
      <c r="B4283" s="1155"/>
      <c r="C4283" s="3017"/>
      <c r="D4283" s="3017"/>
      <c r="E4283" s="1146" t="s">
        <v>1130</v>
      </c>
      <c r="F4283" s="1106"/>
      <c r="G4283" s="441" t="s">
        <v>93</v>
      </c>
      <c r="H4283" s="441" t="s">
        <v>1103</v>
      </c>
      <c r="I4283" s="441" t="s">
        <v>1131</v>
      </c>
      <c r="J4283" s="441" t="s">
        <v>112</v>
      </c>
      <c r="K4283" s="1111" t="s">
        <v>1132</v>
      </c>
      <c r="L4283" s="441" t="s">
        <v>1120</v>
      </c>
      <c r="M4283" s="441" t="str">
        <f t="shared" si="259"/>
        <v>&lt;INSERT CONNECTION POINT NAME&gt;</v>
      </c>
      <c r="N4283" s="1111" t="s">
        <v>1106</v>
      </c>
      <c r="O4283" s="1111" t="s">
        <v>833</v>
      </c>
      <c r="P4283" s="1111"/>
      <c r="Q4283" s="2850"/>
      <c r="R4283" s="2097"/>
      <c r="S4283" s="2851"/>
      <c r="T4283" s="2851"/>
      <c r="U4283" s="2851"/>
      <c r="V4283" s="2851"/>
      <c r="W4283" s="2852"/>
      <c r="X4283" s="2852"/>
      <c r="Y4283" s="2852"/>
      <c r="Z4283" s="2852"/>
      <c r="AA4283" s="2853"/>
      <c r="AB4283" s="1125"/>
      <c r="AC4283" s="1151"/>
      <c r="AD4283" s="1152"/>
      <c r="AE4283" s="1153"/>
      <c r="AF4283" s="1153"/>
      <c r="AG4283" s="1153"/>
      <c r="AH4283" s="124"/>
      <c r="AI4283" s="124"/>
      <c r="AJ4283" s="124"/>
      <c r="AK4283" s="124"/>
      <c r="AL4283" s="1153"/>
      <c r="AM4283" s="124"/>
      <c r="AN4283" s="124"/>
      <c r="AO4283" s="1153"/>
      <c r="AP4283" s="1153"/>
      <c r="AQ4283" s="1153"/>
      <c r="AR4283" s="1154"/>
      <c r="AS4283" s="1154"/>
      <c r="AT4283" s="1154"/>
      <c r="AU4283" s="1160"/>
      <c r="AV4283" s="1154"/>
      <c r="AW4283" s="1154"/>
      <c r="AX4283" s="1154"/>
      <c r="AY4283" s="1154"/>
      <c r="AZ4283" s="1154"/>
      <c r="BA4283" s="1154"/>
      <c r="BB4283" s="1154"/>
    </row>
    <row r="4284" spans="2:54" ht="15" customHeight="1">
      <c r="B4284" s="1155"/>
      <c r="C4284" s="3016" t="s">
        <v>1132</v>
      </c>
      <c r="D4284" s="3016" t="s">
        <v>842</v>
      </c>
      <c r="E4284" s="1146" t="s">
        <v>1127</v>
      </c>
      <c r="F4284" s="1106"/>
      <c r="G4284" s="441" t="s">
        <v>93</v>
      </c>
      <c r="H4284" s="441" t="s">
        <v>1103</v>
      </c>
      <c r="I4284" s="441" t="s">
        <v>1128</v>
      </c>
      <c r="J4284" s="441" t="s">
        <v>112</v>
      </c>
      <c r="K4284" s="1111" t="s">
        <v>1132</v>
      </c>
      <c r="L4284" s="441" t="s">
        <v>1120</v>
      </c>
      <c r="M4284" s="441" t="str">
        <f t="shared" si="259"/>
        <v>&lt;INSERT CONNECTION POINT NAME&gt;</v>
      </c>
      <c r="N4284" s="1111" t="s">
        <v>1106</v>
      </c>
      <c r="O4284" s="1112" t="s">
        <v>842</v>
      </c>
      <c r="P4284" s="1111"/>
      <c r="Q4284" s="2850"/>
      <c r="R4284" s="2097"/>
      <c r="S4284" s="2851"/>
      <c r="T4284" s="2851"/>
      <c r="U4284" s="2851"/>
      <c r="V4284" s="2851"/>
      <c r="W4284" s="2852"/>
      <c r="X4284" s="2852"/>
      <c r="Y4284" s="2852"/>
      <c r="Z4284" s="2852"/>
      <c r="AA4284" s="2853"/>
      <c r="AB4284" s="1125"/>
      <c r="AC4284" s="1151"/>
      <c r="AD4284" s="1152"/>
      <c r="AE4284" s="1153"/>
      <c r="AF4284" s="1153"/>
      <c r="AG4284" s="1153"/>
      <c r="AH4284" s="124"/>
      <c r="AI4284" s="124"/>
      <c r="AJ4284" s="124"/>
      <c r="AK4284" s="124"/>
      <c r="AL4284" s="1153"/>
      <c r="AM4284" s="124"/>
      <c r="AN4284" s="124"/>
      <c r="AO4284" s="1153"/>
      <c r="AP4284" s="1161"/>
      <c r="AQ4284" s="1153"/>
      <c r="AR4284" s="1154"/>
      <c r="AS4284" s="1154"/>
      <c r="AT4284" s="1154"/>
      <c r="AU4284" s="1160"/>
      <c r="AV4284" s="1154"/>
      <c r="AW4284" s="1154"/>
      <c r="AX4284" s="1154"/>
      <c r="AY4284" s="1154"/>
      <c r="AZ4284" s="1154"/>
      <c r="BA4284" s="1154"/>
      <c r="BB4284" s="1154"/>
    </row>
    <row r="4285" spans="2:54" ht="15" customHeight="1">
      <c r="B4285" s="1155"/>
      <c r="C4285" s="3017"/>
      <c r="D4285" s="3017"/>
      <c r="E4285" s="1146" t="s">
        <v>1130</v>
      </c>
      <c r="F4285" s="1106"/>
      <c r="G4285" s="441" t="s">
        <v>93</v>
      </c>
      <c r="H4285" s="441" t="s">
        <v>1103</v>
      </c>
      <c r="I4285" s="441" t="s">
        <v>1131</v>
      </c>
      <c r="J4285" s="441" t="s">
        <v>112</v>
      </c>
      <c r="K4285" s="1111" t="s">
        <v>1132</v>
      </c>
      <c r="L4285" s="441" t="s">
        <v>1120</v>
      </c>
      <c r="M4285" s="441" t="str">
        <f t="shared" si="259"/>
        <v>&lt;INSERT CONNECTION POINT NAME&gt;</v>
      </c>
      <c r="N4285" s="1111" t="s">
        <v>1106</v>
      </c>
      <c r="O4285" s="1112" t="s">
        <v>842</v>
      </c>
      <c r="P4285" s="1111"/>
      <c r="Q4285" s="2850"/>
      <c r="R4285" s="2097"/>
      <c r="S4285" s="2851"/>
      <c r="T4285" s="2851"/>
      <c r="U4285" s="2851"/>
      <c r="V4285" s="2851"/>
      <c r="W4285" s="2852"/>
      <c r="X4285" s="2852"/>
      <c r="Y4285" s="2852"/>
      <c r="Z4285" s="2852"/>
      <c r="AA4285" s="2853"/>
      <c r="AB4285" s="1125"/>
      <c r="AC4285" s="1151"/>
      <c r="AD4285" s="1152"/>
      <c r="AE4285" s="1153"/>
      <c r="AF4285" s="1153"/>
      <c r="AG4285" s="1153"/>
      <c r="AH4285" s="124"/>
      <c r="AI4285" s="124"/>
      <c r="AJ4285" s="124"/>
      <c r="AK4285" s="124"/>
      <c r="AL4285" s="1153"/>
      <c r="AM4285" s="124"/>
      <c r="AN4285" s="124"/>
      <c r="AO4285" s="1153"/>
      <c r="AP4285" s="1161"/>
      <c r="AQ4285" s="1153"/>
      <c r="AR4285" s="1154"/>
      <c r="AS4285" s="1154"/>
      <c r="AT4285" s="1154"/>
      <c r="AU4285" s="1160"/>
      <c r="AV4285" s="1154"/>
      <c r="AW4285" s="1154"/>
      <c r="AX4285" s="1154"/>
      <c r="AY4285" s="1154"/>
      <c r="AZ4285" s="1154"/>
      <c r="BA4285" s="1154"/>
      <c r="BB4285" s="1154"/>
    </row>
    <row r="4286" spans="2:54" ht="15" customHeight="1">
      <c r="B4286" s="1155"/>
      <c r="C4286" s="3016" t="s">
        <v>1133</v>
      </c>
      <c r="D4286" s="3016"/>
      <c r="E4286" s="1146" t="s">
        <v>1127</v>
      </c>
      <c r="F4286" s="1106"/>
      <c r="G4286" s="441" t="s">
        <v>93</v>
      </c>
      <c r="H4286" s="441" t="s">
        <v>1103</v>
      </c>
      <c r="I4286" s="441" t="s">
        <v>1128</v>
      </c>
      <c r="J4286" s="441" t="s">
        <v>112</v>
      </c>
      <c r="K4286" s="1111" t="s">
        <v>1133</v>
      </c>
      <c r="L4286" s="441" t="s">
        <v>1120</v>
      </c>
      <c r="M4286" s="441" t="str">
        <f t="shared" si="259"/>
        <v>&lt;INSERT CONNECTION POINT NAME&gt;</v>
      </c>
      <c r="N4286" s="1111" t="s">
        <v>1108</v>
      </c>
      <c r="O4286" s="1111" t="s">
        <v>1109</v>
      </c>
      <c r="P4286" s="1111"/>
      <c r="Q4286" s="2856"/>
      <c r="R4286" s="2098"/>
      <c r="S4286" s="2858"/>
      <c r="T4286" s="2858"/>
      <c r="U4286" s="2858"/>
      <c r="V4286" s="2858"/>
      <c r="W4286" s="2859"/>
      <c r="X4286" s="2859"/>
      <c r="Y4286" s="2859"/>
      <c r="Z4286" s="2859"/>
      <c r="AA4286" s="2860"/>
      <c r="AB4286" s="1125"/>
      <c r="AC4286" s="1151"/>
      <c r="AD4286" s="1152"/>
      <c r="AE4286" s="1153"/>
      <c r="AF4286" s="1153"/>
      <c r="AG4286" s="1153"/>
      <c r="AH4286" s="124"/>
      <c r="AI4286" s="124"/>
      <c r="AJ4286" s="124"/>
      <c r="AK4286" s="124"/>
      <c r="AL4286" s="1153"/>
      <c r="AM4286" s="124"/>
      <c r="AN4286" s="124"/>
      <c r="AO4286" s="1153"/>
      <c r="AP4286" s="1153"/>
      <c r="AQ4286" s="1153"/>
      <c r="AR4286" s="1154"/>
      <c r="AS4286" s="1154"/>
      <c r="AT4286" s="1154"/>
      <c r="AU4286" s="1154"/>
      <c r="AV4286" s="1154"/>
      <c r="AW4286" s="1154"/>
      <c r="AX4286" s="1154"/>
      <c r="AY4286" s="1154"/>
      <c r="AZ4286" s="1154"/>
      <c r="BA4286" s="1154"/>
      <c r="BB4286" s="1154"/>
    </row>
    <row r="4287" spans="2:54" ht="15" customHeight="1">
      <c r="B4287" s="1155"/>
      <c r="C4287" s="3017"/>
      <c r="D4287" s="3017"/>
      <c r="E4287" s="1146" t="s">
        <v>1130</v>
      </c>
      <c r="F4287" s="1106"/>
      <c r="G4287" s="441" t="s">
        <v>93</v>
      </c>
      <c r="H4287" s="441" t="s">
        <v>1103</v>
      </c>
      <c r="I4287" s="441" t="s">
        <v>1131</v>
      </c>
      <c r="J4287" s="441" t="s">
        <v>112</v>
      </c>
      <c r="K4287" s="1111" t="s">
        <v>1133</v>
      </c>
      <c r="L4287" s="441" t="s">
        <v>1120</v>
      </c>
      <c r="M4287" s="441" t="str">
        <f t="shared" si="259"/>
        <v>&lt;INSERT CONNECTION POINT NAME&gt;</v>
      </c>
      <c r="N4287" s="1111" t="s">
        <v>1108</v>
      </c>
      <c r="O4287" s="1111" t="s">
        <v>1109</v>
      </c>
      <c r="P4287" s="1111"/>
      <c r="Q4287" s="2856"/>
      <c r="R4287" s="2098"/>
      <c r="S4287" s="2858"/>
      <c r="T4287" s="2858"/>
      <c r="U4287" s="2858"/>
      <c r="V4287" s="2858"/>
      <c r="W4287" s="2859"/>
      <c r="X4287" s="2859"/>
      <c r="Y4287" s="2859"/>
      <c r="Z4287" s="2859"/>
      <c r="AA4287" s="2860"/>
      <c r="AB4287" s="1125"/>
      <c r="AC4287" s="1151"/>
      <c r="AD4287" s="1152"/>
      <c r="AE4287" s="1153"/>
      <c r="AF4287" s="1153"/>
      <c r="AG4287" s="1153"/>
      <c r="AH4287" s="124"/>
      <c r="AI4287" s="124"/>
      <c r="AJ4287" s="124"/>
      <c r="AK4287" s="124"/>
      <c r="AL4287" s="1153"/>
      <c r="AM4287" s="124"/>
      <c r="AN4287" s="124"/>
      <c r="AO4287" s="1153"/>
      <c r="AP4287" s="1153"/>
      <c r="AQ4287" s="1153"/>
      <c r="AR4287" s="1154"/>
      <c r="AS4287" s="1154"/>
      <c r="AT4287" s="1154"/>
      <c r="AU4287" s="1154"/>
      <c r="AV4287" s="1154"/>
      <c r="AW4287" s="1154"/>
      <c r="AX4287" s="1154"/>
      <c r="AY4287" s="1154"/>
      <c r="AZ4287" s="1154"/>
      <c r="BA4287" s="1154"/>
      <c r="BB4287" s="1154"/>
    </row>
    <row r="4288" spans="2:54" ht="15" customHeight="1">
      <c r="B4288" s="1155"/>
      <c r="C4288" s="3016" t="s">
        <v>1110</v>
      </c>
      <c r="D4288" s="3016"/>
      <c r="E4288" s="1146" t="s">
        <v>1127</v>
      </c>
      <c r="F4288" s="1106"/>
      <c r="G4288" s="441" t="s">
        <v>93</v>
      </c>
      <c r="H4288" s="441" t="s">
        <v>1103</v>
      </c>
      <c r="I4288" s="441" t="s">
        <v>1128</v>
      </c>
      <c r="J4288" s="441" t="s">
        <v>112</v>
      </c>
      <c r="K4288" s="1111" t="s">
        <v>1110</v>
      </c>
      <c r="L4288" s="441" t="s">
        <v>1120</v>
      </c>
      <c r="M4288" s="441" t="str">
        <f t="shared" si="259"/>
        <v>&lt;INSERT CONNECTION POINT NAME&gt;</v>
      </c>
      <c r="N4288" s="1111" t="s">
        <v>1111</v>
      </c>
      <c r="O4288" s="1112">
        <v>0</v>
      </c>
      <c r="P4288" s="1111"/>
      <c r="Q4288" s="2890"/>
      <c r="R4288" s="2093"/>
      <c r="S4288" s="2883"/>
      <c r="T4288" s="2883"/>
      <c r="U4288" s="2883"/>
      <c r="V4288" s="2883"/>
      <c r="W4288" s="2863"/>
      <c r="X4288" s="2863"/>
      <c r="Y4288" s="2863"/>
      <c r="Z4288" s="2863"/>
      <c r="AA4288" s="2864"/>
      <c r="AB4288" s="1125"/>
      <c r="AC4288" s="1151"/>
      <c r="AD4288" s="1152"/>
      <c r="AE4288" s="1153"/>
      <c r="AF4288" s="1153"/>
      <c r="AG4288" s="1153"/>
      <c r="AH4288" s="124"/>
      <c r="AI4288" s="124"/>
      <c r="AJ4288" s="124"/>
      <c r="AK4288" s="124"/>
      <c r="AL4288" s="1153"/>
      <c r="AM4288" s="124"/>
      <c r="AN4288" s="124"/>
      <c r="AO4288" s="1153"/>
      <c r="AP4288" s="1161"/>
      <c r="AQ4288" s="1153"/>
      <c r="AR4288" s="1154"/>
      <c r="AS4288" s="1154"/>
      <c r="AT4288" s="1154"/>
      <c r="AU4288" s="1154"/>
      <c r="AV4288" s="1154"/>
      <c r="AW4288" s="1154"/>
      <c r="AX4288" s="1154"/>
      <c r="AY4288" s="1154"/>
      <c r="AZ4288" s="1154"/>
      <c r="BA4288" s="1154"/>
      <c r="BB4288" s="1154"/>
    </row>
    <row r="4289" spans="2:54" ht="15" customHeight="1">
      <c r="B4289" s="1155"/>
      <c r="C4289" s="3017"/>
      <c r="D4289" s="3017"/>
      <c r="E4289" s="1146" t="s">
        <v>1130</v>
      </c>
      <c r="F4289" s="1106"/>
      <c r="G4289" s="441" t="s">
        <v>93</v>
      </c>
      <c r="H4289" s="441" t="s">
        <v>1103</v>
      </c>
      <c r="I4289" s="441" t="s">
        <v>1131</v>
      </c>
      <c r="J4289" s="441" t="s">
        <v>112</v>
      </c>
      <c r="K4289" s="1111" t="s">
        <v>1110</v>
      </c>
      <c r="L4289" s="441" t="s">
        <v>1120</v>
      </c>
      <c r="M4289" s="441" t="str">
        <f t="shared" si="259"/>
        <v>&lt;INSERT CONNECTION POINT NAME&gt;</v>
      </c>
      <c r="N4289" s="1111" t="s">
        <v>1111</v>
      </c>
      <c r="O4289" s="1112">
        <v>0</v>
      </c>
      <c r="P4289" s="1111"/>
      <c r="Q4289" s="2890"/>
      <c r="R4289" s="2093"/>
      <c r="S4289" s="2883"/>
      <c r="T4289" s="2883"/>
      <c r="U4289" s="2883"/>
      <c r="V4289" s="2883"/>
      <c r="W4289" s="2863"/>
      <c r="X4289" s="2863"/>
      <c r="Y4289" s="2863"/>
      <c r="Z4289" s="2863"/>
      <c r="AA4289" s="2864"/>
      <c r="AB4289" s="1125"/>
      <c r="AC4289" s="1151"/>
      <c r="AD4289" s="1152"/>
      <c r="AE4289" s="1153"/>
      <c r="AF4289" s="1153"/>
      <c r="AG4289" s="1153"/>
      <c r="AH4289" s="124"/>
      <c r="AI4289" s="124"/>
      <c r="AJ4289" s="124"/>
      <c r="AK4289" s="124"/>
      <c r="AL4289" s="1153"/>
      <c r="AM4289" s="124"/>
      <c r="AN4289" s="124"/>
      <c r="AO4289" s="1153"/>
      <c r="AP4289" s="1161"/>
      <c r="AQ4289" s="1153"/>
      <c r="AR4289" s="1154"/>
      <c r="AS4289" s="1154"/>
      <c r="AT4289" s="1154"/>
      <c r="AU4289" s="1154"/>
      <c r="AV4289" s="1154"/>
      <c r="AW4289" s="1154"/>
      <c r="AX4289" s="1154"/>
      <c r="AY4289" s="1154"/>
      <c r="AZ4289" s="1154"/>
      <c r="BA4289" s="1154"/>
      <c r="BB4289" s="1154"/>
    </row>
    <row r="4290" spans="2:54" ht="15" customHeight="1">
      <c r="B4290" s="1155"/>
      <c r="C4290" s="3016" t="s">
        <v>1112</v>
      </c>
      <c r="D4290" s="3016"/>
      <c r="E4290" s="1146" t="s">
        <v>1127</v>
      </c>
      <c r="F4290" s="1106"/>
      <c r="G4290" s="441" t="s">
        <v>93</v>
      </c>
      <c r="H4290" s="441" t="s">
        <v>1103</v>
      </c>
      <c r="I4290" s="441" t="s">
        <v>1128</v>
      </c>
      <c r="J4290" s="441" t="s">
        <v>112</v>
      </c>
      <c r="K4290" s="1111" t="s">
        <v>1112</v>
      </c>
      <c r="L4290" s="441" t="s">
        <v>1120</v>
      </c>
      <c r="M4290" s="441" t="str">
        <f t="shared" si="259"/>
        <v>&lt;INSERT CONNECTION POINT NAME&gt;</v>
      </c>
      <c r="N4290" s="1111" t="s">
        <v>1113</v>
      </c>
      <c r="O4290" s="1111" t="s">
        <v>1113</v>
      </c>
      <c r="P4290" s="1111"/>
      <c r="Q4290" s="2891"/>
      <c r="R4290" s="2866"/>
      <c r="S4290" s="2866"/>
      <c r="T4290" s="2866"/>
      <c r="U4290" s="2866"/>
      <c r="V4290" s="2866"/>
      <c r="W4290" s="2866"/>
      <c r="X4290" s="2866"/>
      <c r="Y4290" s="2866"/>
      <c r="Z4290" s="2866"/>
      <c r="AA4290" s="2099"/>
      <c r="AB4290" s="1125"/>
      <c r="AC4290" s="1151"/>
      <c r="AD4290" s="1152"/>
      <c r="AE4290" s="1153"/>
      <c r="AF4290" s="1153"/>
      <c r="AG4290" s="1153"/>
      <c r="AH4290" s="124"/>
      <c r="AI4290" s="124"/>
      <c r="AJ4290" s="124"/>
      <c r="AK4290" s="124"/>
      <c r="AL4290" s="1153"/>
      <c r="AM4290" s="124"/>
      <c r="AN4290" s="124"/>
      <c r="AO4290" s="1153"/>
      <c r="AP4290" s="1153"/>
      <c r="AQ4290" s="1153"/>
      <c r="AR4290" s="1154"/>
      <c r="AS4290" s="1154"/>
      <c r="AT4290" s="1154"/>
      <c r="AU4290" s="1154"/>
      <c r="AV4290" s="1154"/>
      <c r="AW4290" s="1154"/>
      <c r="AX4290" s="1154"/>
      <c r="AY4290" s="1154"/>
      <c r="AZ4290" s="1154"/>
      <c r="BA4290" s="1154"/>
      <c r="BB4290" s="1154"/>
    </row>
    <row r="4291" spans="2:54" ht="15" customHeight="1">
      <c r="B4291" s="1155"/>
      <c r="C4291" s="3017"/>
      <c r="D4291" s="3017"/>
      <c r="E4291" s="1146" t="s">
        <v>1130</v>
      </c>
      <c r="F4291" s="1106"/>
      <c r="G4291" s="441" t="s">
        <v>93</v>
      </c>
      <c r="H4291" s="441" t="s">
        <v>1103</v>
      </c>
      <c r="I4291" s="441" t="s">
        <v>1131</v>
      </c>
      <c r="J4291" s="441" t="s">
        <v>112</v>
      </c>
      <c r="K4291" s="1111" t="s">
        <v>1112</v>
      </c>
      <c r="L4291" s="441" t="s">
        <v>1120</v>
      </c>
      <c r="M4291" s="441" t="str">
        <f t="shared" si="259"/>
        <v>&lt;INSERT CONNECTION POINT NAME&gt;</v>
      </c>
      <c r="N4291" s="1111" t="s">
        <v>1113</v>
      </c>
      <c r="O4291" s="1111" t="s">
        <v>1113</v>
      </c>
      <c r="P4291" s="1111"/>
      <c r="Q4291" s="2891"/>
      <c r="R4291" s="2866"/>
      <c r="S4291" s="2866"/>
      <c r="T4291" s="2866"/>
      <c r="U4291" s="2866"/>
      <c r="V4291" s="2866"/>
      <c r="W4291" s="2866"/>
      <c r="X4291" s="2866"/>
      <c r="Y4291" s="2866"/>
      <c r="Z4291" s="2866"/>
      <c r="AA4291" s="2099"/>
      <c r="AB4291" s="1125"/>
      <c r="AC4291" s="1151"/>
      <c r="AD4291" s="1152"/>
      <c r="AE4291" s="1153"/>
      <c r="AF4291" s="1153"/>
      <c r="AG4291" s="1153"/>
      <c r="AH4291" s="124"/>
      <c r="AI4291" s="124"/>
      <c r="AJ4291" s="124"/>
      <c r="AK4291" s="124"/>
      <c r="AL4291" s="1153"/>
      <c r="AM4291" s="124"/>
      <c r="AN4291" s="124"/>
      <c r="AO4291" s="1153"/>
      <c r="AP4291" s="1153"/>
      <c r="AQ4291" s="1153"/>
      <c r="AR4291" s="1154"/>
      <c r="AS4291" s="1154"/>
      <c r="AT4291" s="1154"/>
      <c r="AU4291" s="1154"/>
      <c r="AV4291" s="1154"/>
      <c r="AW4291" s="1154"/>
      <c r="AX4291" s="1154"/>
      <c r="AY4291" s="1154"/>
      <c r="AZ4291" s="1154"/>
      <c r="BA4291" s="1154"/>
      <c r="BB4291" s="1154"/>
    </row>
    <row r="4292" spans="2:54" ht="15" customHeight="1">
      <c r="B4292" s="1155"/>
      <c r="C4292" s="3016" t="s">
        <v>1134</v>
      </c>
      <c r="D4292" s="3016" t="s">
        <v>833</v>
      </c>
      <c r="E4292" s="1146" t="s">
        <v>1127</v>
      </c>
      <c r="F4292" s="1106"/>
      <c r="G4292" s="441" t="s">
        <v>93</v>
      </c>
      <c r="H4292" s="441" t="s">
        <v>1103</v>
      </c>
      <c r="I4292" s="441" t="s">
        <v>1128</v>
      </c>
      <c r="J4292" s="441" t="s">
        <v>112</v>
      </c>
      <c r="K4292" s="1111" t="s">
        <v>1134</v>
      </c>
      <c r="L4292" s="441" t="s">
        <v>1120</v>
      </c>
      <c r="M4292" s="441" t="str">
        <f t="shared" si="259"/>
        <v>&lt;INSERT CONNECTION POINT NAME&gt;</v>
      </c>
      <c r="N4292" s="1111" t="s">
        <v>1115</v>
      </c>
      <c r="O4292" s="1111" t="s">
        <v>833</v>
      </c>
      <c r="P4292" s="1111"/>
      <c r="Q4292" s="2892"/>
      <c r="R4292" s="2096"/>
      <c r="S4292" s="2870"/>
      <c r="T4292" s="2870"/>
      <c r="U4292" s="2870"/>
      <c r="V4292" s="2870"/>
      <c r="W4292" s="2870"/>
      <c r="X4292" s="2870"/>
      <c r="Y4292" s="2870"/>
      <c r="Z4292" s="2870"/>
      <c r="AA4292" s="2871"/>
      <c r="AB4292" s="1125"/>
      <c r="AC4292" s="1151"/>
      <c r="AD4292" s="1152"/>
      <c r="AE4292" s="1153"/>
      <c r="AF4292" s="1153"/>
      <c r="AG4292" s="1153"/>
      <c r="AH4292" s="124"/>
      <c r="AI4292" s="124"/>
      <c r="AJ4292" s="124"/>
      <c r="AK4292" s="124"/>
      <c r="AL4292" s="1153"/>
      <c r="AM4292" s="124"/>
      <c r="AN4292" s="124"/>
      <c r="AO4292" s="1153"/>
      <c r="AP4292" s="1153"/>
      <c r="AQ4292" s="1153"/>
      <c r="AR4292" s="1154"/>
      <c r="AS4292" s="1154"/>
      <c r="AT4292" s="1154"/>
      <c r="AU4292" s="1154"/>
      <c r="AV4292" s="1154"/>
      <c r="AW4292" s="1154"/>
      <c r="AX4292" s="1154"/>
      <c r="AY4292" s="1154"/>
      <c r="AZ4292" s="1154"/>
      <c r="BA4292" s="1154"/>
      <c r="BB4292" s="1154"/>
    </row>
    <row r="4293" spans="2:54" ht="15" customHeight="1">
      <c r="B4293" s="1155"/>
      <c r="C4293" s="3017"/>
      <c r="D4293" s="3017"/>
      <c r="E4293" s="1146" t="s">
        <v>1130</v>
      </c>
      <c r="F4293" s="1106"/>
      <c r="G4293" s="441" t="s">
        <v>93</v>
      </c>
      <c r="H4293" s="441" t="s">
        <v>1103</v>
      </c>
      <c r="I4293" s="441" t="s">
        <v>1131</v>
      </c>
      <c r="J4293" s="441" t="s">
        <v>112</v>
      </c>
      <c r="K4293" s="1111" t="s">
        <v>1134</v>
      </c>
      <c r="L4293" s="441" t="s">
        <v>1120</v>
      </c>
      <c r="M4293" s="441" t="str">
        <f t="shared" si="259"/>
        <v>&lt;INSERT CONNECTION POINT NAME&gt;</v>
      </c>
      <c r="N4293" s="1111" t="s">
        <v>1115</v>
      </c>
      <c r="O4293" s="1111" t="s">
        <v>833</v>
      </c>
      <c r="P4293" s="1111"/>
      <c r="Q4293" s="2892"/>
      <c r="R4293" s="2096"/>
      <c r="S4293" s="2870"/>
      <c r="T4293" s="2870"/>
      <c r="U4293" s="2870"/>
      <c r="V4293" s="2870"/>
      <c r="W4293" s="2870"/>
      <c r="X4293" s="2870"/>
      <c r="Y4293" s="2870"/>
      <c r="Z4293" s="2870"/>
      <c r="AA4293" s="2871"/>
      <c r="AB4293" s="1125"/>
      <c r="AC4293" s="1151"/>
      <c r="AD4293" s="1152"/>
      <c r="AE4293" s="1153"/>
      <c r="AF4293" s="1153"/>
      <c r="AG4293" s="1153"/>
      <c r="AH4293" s="124"/>
      <c r="AI4293" s="124"/>
      <c r="AJ4293" s="124"/>
      <c r="AK4293" s="124"/>
      <c r="AL4293" s="1153"/>
      <c r="AM4293" s="124"/>
      <c r="AN4293" s="124"/>
      <c r="AO4293" s="1153"/>
      <c r="AP4293" s="1153"/>
      <c r="AQ4293" s="1153"/>
      <c r="AR4293" s="1154"/>
      <c r="AS4293" s="1154"/>
      <c r="AT4293" s="1154"/>
      <c r="AU4293" s="1154"/>
      <c r="AV4293" s="1154"/>
      <c r="AW4293" s="1154"/>
      <c r="AX4293" s="1154"/>
      <c r="AY4293" s="1154"/>
      <c r="AZ4293" s="1154"/>
      <c r="BA4293" s="1154"/>
      <c r="BB4293" s="1154"/>
    </row>
    <row r="4294" spans="2:54" ht="15" customHeight="1">
      <c r="B4294" s="1155"/>
      <c r="C4294" s="3016" t="s">
        <v>1135</v>
      </c>
      <c r="D4294" s="3016" t="s">
        <v>833</v>
      </c>
      <c r="E4294" s="1146" t="s">
        <v>1127</v>
      </c>
      <c r="F4294" s="1106"/>
      <c r="G4294" s="441" t="s">
        <v>93</v>
      </c>
      <c r="H4294" s="441" t="s">
        <v>1103</v>
      </c>
      <c r="I4294" s="441" t="s">
        <v>1128</v>
      </c>
      <c r="J4294" s="441" t="s">
        <v>112</v>
      </c>
      <c r="K4294" s="1111" t="s">
        <v>1135</v>
      </c>
      <c r="L4294" s="441" t="s">
        <v>1120</v>
      </c>
      <c r="M4294" s="441" t="str">
        <f t="shared" si="259"/>
        <v>&lt;INSERT CONNECTION POINT NAME&gt;</v>
      </c>
      <c r="N4294" s="1111" t="s">
        <v>1106</v>
      </c>
      <c r="O4294" s="1111" t="s">
        <v>833</v>
      </c>
      <c r="P4294" s="1111"/>
      <c r="Q4294" s="2892"/>
      <c r="R4294" s="2096"/>
      <c r="S4294" s="2870"/>
      <c r="T4294" s="2870"/>
      <c r="U4294" s="2870"/>
      <c r="V4294" s="2870"/>
      <c r="W4294" s="2870"/>
      <c r="X4294" s="2870"/>
      <c r="Y4294" s="2870"/>
      <c r="Z4294" s="2870"/>
      <c r="AA4294" s="2871"/>
      <c r="AB4294" s="1125"/>
      <c r="AC4294" s="1151"/>
      <c r="AD4294" s="1152"/>
      <c r="AE4294" s="1153"/>
      <c r="AF4294" s="1153"/>
      <c r="AG4294" s="1153"/>
      <c r="AH4294" s="124"/>
      <c r="AI4294" s="124"/>
      <c r="AJ4294" s="124"/>
      <c r="AK4294" s="124"/>
      <c r="AL4294" s="1153"/>
      <c r="AM4294" s="124"/>
      <c r="AN4294" s="124"/>
      <c r="AO4294" s="1153"/>
      <c r="AP4294" s="1153"/>
      <c r="AQ4294" s="1153"/>
      <c r="AR4294" s="1154"/>
      <c r="AS4294" s="1154"/>
      <c r="AT4294" s="1154"/>
      <c r="AU4294" s="1154"/>
      <c r="AV4294" s="1154"/>
      <c r="AW4294" s="1154"/>
      <c r="AX4294" s="1154"/>
      <c r="AY4294" s="1154"/>
      <c r="AZ4294" s="1154"/>
      <c r="BA4294" s="1154"/>
      <c r="BB4294" s="1154"/>
    </row>
    <row r="4295" spans="2:54" ht="15" customHeight="1">
      <c r="B4295" s="1155"/>
      <c r="C4295" s="3017"/>
      <c r="D4295" s="3017"/>
      <c r="E4295" s="1146" t="s">
        <v>1130</v>
      </c>
      <c r="F4295" s="1106"/>
      <c r="G4295" s="441" t="s">
        <v>93</v>
      </c>
      <c r="H4295" s="441" t="s">
        <v>1103</v>
      </c>
      <c r="I4295" s="441" t="s">
        <v>1131</v>
      </c>
      <c r="J4295" s="441" t="s">
        <v>112</v>
      </c>
      <c r="K4295" s="1111" t="s">
        <v>1135</v>
      </c>
      <c r="L4295" s="441" t="s">
        <v>1120</v>
      </c>
      <c r="M4295" s="441" t="str">
        <f t="shared" si="259"/>
        <v>&lt;INSERT CONNECTION POINT NAME&gt;</v>
      </c>
      <c r="N4295" s="1111" t="s">
        <v>1106</v>
      </c>
      <c r="O4295" s="1111" t="s">
        <v>833</v>
      </c>
      <c r="P4295" s="1111"/>
      <c r="Q4295" s="2892"/>
      <c r="R4295" s="2096"/>
      <c r="S4295" s="2870"/>
      <c r="T4295" s="2870"/>
      <c r="U4295" s="2870"/>
      <c r="V4295" s="2870"/>
      <c r="W4295" s="2870"/>
      <c r="X4295" s="2870"/>
      <c r="Y4295" s="2870"/>
      <c r="Z4295" s="2870"/>
      <c r="AA4295" s="2871"/>
      <c r="AB4295" s="1125"/>
      <c r="AC4295" s="1151"/>
      <c r="AD4295" s="1152"/>
      <c r="AE4295" s="1153"/>
      <c r="AF4295" s="1153"/>
      <c r="AG4295" s="1153"/>
      <c r="AH4295" s="124"/>
      <c r="AI4295" s="124"/>
      <c r="AJ4295" s="124"/>
      <c r="AK4295" s="124"/>
      <c r="AL4295" s="1153"/>
      <c r="AM4295" s="124"/>
      <c r="AN4295" s="124"/>
      <c r="AO4295" s="1153"/>
      <c r="AP4295" s="1153"/>
      <c r="AQ4295" s="1153"/>
      <c r="AR4295" s="1154"/>
      <c r="AS4295" s="1154"/>
      <c r="AT4295" s="1154"/>
      <c r="AU4295" s="1154"/>
      <c r="AV4295" s="1154"/>
      <c r="AW4295" s="1154"/>
      <c r="AX4295" s="1154"/>
      <c r="AY4295" s="1154"/>
      <c r="AZ4295" s="1154"/>
      <c r="BA4295" s="1154"/>
      <c r="BB4295" s="1154"/>
    </row>
    <row r="4296" spans="2:54" ht="15" customHeight="1">
      <c r="B4296" s="1155"/>
      <c r="C4296" s="3016" t="s">
        <v>1135</v>
      </c>
      <c r="D4296" s="3016" t="s">
        <v>842</v>
      </c>
      <c r="E4296" s="1146" t="s">
        <v>1127</v>
      </c>
      <c r="F4296" s="1106"/>
      <c r="G4296" s="441" t="s">
        <v>93</v>
      </c>
      <c r="H4296" s="441" t="s">
        <v>1103</v>
      </c>
      <c r="I4296" s="441" t="s">
        <v>1128</v>
      </c>
      <c r="J4296" s="441" t="s">
        <v>112</v>
      </c>
      <c r="K4296" s="1111" t="s">
        <v>1135</v>
      </c>
      <c r="L4296" s="441" t="s">
        <v>1120</v>
      </c>
      <c r="M4296" s="441" t="str">
        <f t="shared" si="259"/>
        <v>&lt;INSERT CONNECTION POINT NAME&gt;</v>
      </c>
      <c r="N4296" s="1111" t="s">
        <v>1106</v>
      </c>
      <c r="O4296" s="1111" t="s">
        <v>842</v>
      </c>
      <c r="P4296" s="1111"/>
      <c r="Q4296" s="2892"/>
      <c r="R4296" s="2096"/>
      <c r="S4296" s="2870"/>
      <c r="T4296" s="2870"/>
      <c r="U4296" s="2870"/>
      <c r="V4296" s="2870"/>
      <c r="W4296" s="2870"/>
      <c r="X4296" s="2870"/>
      <c r="Y4296" s="2870"/>
      <c r="Z4296" s="2870"/>
      <c r="AA4296" s="2871"/>
      <c r="AB4296" s="1125"/>
      <c r="AC4296" s="1151"/>
      <c r="AD4296" s="1152"/>
      <c r="AE4296" s="1153"/>
      <c r="AF4296" s="1153"/>
      <c r="AG4296" s="1153"/>
      <c r="AH4296" s="124"/>
      <c r="AI4296" s="124"/>
      <c r="AJ4296" s="124"/>
      <c r="AK4296" s="124"/>
      <c r="AL4296" s="1153"/>
      <c r="AM4296" s="124"/>
      <c r="AN4296" s="124"/>
      <c r="AO4296" s="1153"/>
      <c r="AP4296" s="1153"/>
      <c r="AQ4296" s="1153"/>
      <c r="AR4296" s="1154"/>
      <c r="AS4296" s="1154"/>
      <c r="AT4296" s="1154"/>
      <c r="AU4296" s="1154"/>
      <c r="AV4296" s="1154"/>
      <c r="AW4296" s="1154"/>
      <c r="AX4296" s="1154"/>
      <c r="AY4296" s="1154"/>
      <c r="AZ4296" s="1154"/>
      <c r="BA4296" s="1154"/>
      <c r="BB4296" s="1154"/>
    </row>
    <row r="4297" spans="2:54" ht="15" customHeight="1">
      <c r="B4297" s="1155"/>
      <c r="C4297" s="3017"/>
      <c r="D4297" s="3017"/>
      <c r="E4297" s="1146" t="s">
        <v>1130</v>
      </c>
      <c r="F4297" s="1106"/>
      <c r="G4297" s="441" t="s">
        <v>93</v>
      </c>
      <c r="H4297" s="441" t="s">
        <v>1103</v>
      </c>
      <c r="I4297" s="441" t="s">
        <v>1131</v>
      </c>
      <c r="J4297" s="441" t="s">
        <v>112</v>
      </c>
      <c r="K4297" s="1111" t="s">
        <v>1135</v>
      </c>
      <c r="L4297" s="441" t="s">
        <v>1120</v>
      </c>
      <c r="M4297" s="441" t="str">
        <f t="shared" si="259"/>
        <v>&lt;INSERT CONNECTION POINT NAME&gt;</v>
      </c>
      <c r="N4297" s="1111" t="s">
        <v>1106</v>
      </c>
      <c r="O4297" s="1111" t="s">
        <v>842</v>
      </c>
      <c r="P4297" s="1111"/>
      <c r="Q4297" s="2892"/>
      <c r="R4297" s="2096"/>
      <c r="S4297" s="2870"/>
      <c r="T4297" s="2870"/>
      <c r="U4297" s="2870"/>
      <c r="V4297" s="2870"/>
      <c r="W4297" s="2870"/>
      <c r="X4297" s="2870"/>
      <c r="Y4297" s="2870"/>
      <c r="Z4297" s="2870"/>
      <c r="AA4297" s="2871"/>
      <c r="AB4297" s="1125"/>
      <c r="AC4297" s="1151"/>
      <c r="AD4297" s="1152"/>
      <c r="AE4297" s="1153"/>
      <c r="AF4297" s="1153"/>
      <c r="AG4297" s="1153"/>
      <c r="AH4297" s="124"/>
      <c r="AI4297" s="124"/>
      <c r="AJ4297" s="124"/>
      <c r="AK4297" s="124"/>
      <c r="AL4297" s="1153"/>
      <c r="AM4297" s="124"/>
      <c r="AN4297" s="124"/>
      <c r="AO4297" s="1153"/>
      <c r="AP4297" s="1153"/>
      <c r="AQ4297" s="1153"/>
      <c r="AR4297" s="1154"/>
      <c r="AS4297" s="1154"/>
      <c r="AT4297" s="1154"/>
      <c r="AU4297" s="1154"/>
      <c r="AV4297" s="1154"/>
      <c r="AW4297" s="1154"/>
      <c r="AX4297" s="1154"/>
      <c r="AY4297" s="1154"/>
      <c r="AZ4297" s="1154"/>
      <c r="BA4297" s="1154"/>
      <c r="BB4297" s="1154"/>
    </row>
    <row r="4298" spans="2:54" ht="15" customHeight="1">
      <c r="B4298" s="1155"/>
      <c r="C4298" s="3016" t="s">
        <v>1136</v>
      </c>
      <c r="D4298" s="3016" t="s">
        <v>833</v>
      </c>
      <c r="E4298" s="1146" t="s">
        <v>1127</v>
      </c>
      <c r="F4298" s="1106"/>
      <c r="G4298" s="441" t="s">
        <v>93</v>
      </c>
      <c r="H4298" s="441" t="s">
        <v>1103</v>
      </c>
      <c r="I4298" s="441" t="s">
        <v>1128</v>
      </c>
      <c r="J4298" s="441" t="s">
        <v>112</v>
      </c>
      <c r="K4298" s="1111" t="s">
        <v>1136</v>
      </c>
      <c r="L4298" s="441" t="s">
        <v>1120</v>
      </c>
      <c r="M4298" s="441" t="str">
        <f t="shared" si="259"/>
        <v>&lt;INSERT CONNECTION POINT NAME&gt;</v>
      </c>
      <c r="N4298" s="1111" t="s">
        <v>1106</v>
      </c>
      <c r="O4298" s="1111" t="s">
        <v>833</v>
      </c>
      <c r="P4298" s="1111"/>
      <c r="Q4298" s="2892"/>
      <c r="R4298" s="2096"/>
      <c r="S4298" s="2870"/>
      <c r="T4298" s="2870"/>
      <c r="U4298" s="2870"/>
      <c r="V4298" s="2870"/>
      <c r="W4298" s="2870"/>
      <c r="X4298" s="2870"/>
      <c r="Y4298" s="2870"/>
      <c r="Z4298" s="2870"/>
      <c r="AA4298" s="2871"/>
      <c r="AB4298" s="1125"/>
      <c r="AC4298" s="1151"/>
      <c r="AD4298" s="1152"/>
      <c r="AE4298" s="1153"/>
      <c r="AF4298" s="1153"/>
      <c r="AG4298" s="1153"/>
      <c r="AH4298" s="124"/>
      <c r="AI4298" s="124"/>
      <c r="AJ4298" s="124"/>
      <c r="AK4298" s="124"/>
      <c r="AL4298" s="1153"/>
      <c r="AM4298" s="124"/>
      <c r="AN4298" s="124"/>
      <c r="AO4298" s="1153"/>
      <c r="AP4298" s="1153"/>
      <c r="AQ4298" s="1153"/>
      <c r="AR4298" s="1154"/>
      <c r="AS4298" s="1154"/>
      <c r="AT4298" s="1154"/>
      <c r="AU4298" s="1154"/>
      <c r="AV4298" s="1154"/>
      <c r="AW4298" s="1154"/>
      <c r="AX4298" s="1154"/>
      <c r="AY4298" s="1154"/>
      <c r="AZ4298" s="1154"/>
      <c r="BA4298" s="1154"/>
      <c r="BB4298" s="1154"/>
    </row>
    <row r="4299" spans="2:54" ht="15" customHeight="1">
      <c r="B4299" s="1155"/>
      <c r="C4299" s="3017"/>
      <c r="D4299" s="3017"/>
      <c r="E4299" s="1146" t="s">
        <v>1130</v>
      </c>
      <c r="F4299" s="1106"/>
      <c r="G4299" s="441" t="s">
        <v>93</v>
      </c>
      <c r="H4299" s="441" t="s">
        <v>1103</v>
      </c>
      <c r="I4299" s="441" t="s">
        <v>1131</v>
      </c>
      <c r="J4299" s="441" t="s">
        <v>112</v>
      </c>
      <c r="K4299" s="1111" t="s">
        <v>1136</v>
      </c>
      <c r="L4299" s="441" t="s">
        <v>1120</v>
      </c>
      <c r="M4299" s="441" t="str">
        <f t="shared" si="259"/>
        <v>&lt;INSERT CONNECTION POINT NAME&gt;</v>
      </c>
      <c r="N4299" s="1111" t="s">
        <v>1106</v>
      </c>
      <c r="O4299" s="1111" t="s">
        <v>833</v>
      </c>
      <c r="P4299" s="1111"/>
      <c r="Q4299" s="2100"/>
      <c r="R4299" s="2101"/>
      <c r="S4299" s="2102"/>
      <c r="T4299" s="2102"/>
      <c r="U4299" s="2102"/>
      <c r="V4299" s="2102"/>
      <c r="W4299" s="2102"/>
      <c r="X4299" s="2102"/>
      <c r="Y4299" s="2102"/>
      <c r="Z4299" s="2102"/>
      <c r="AA4299" s="2103"/>
      <c r="AB4299" s="1125"/>
      <c r="AC4299" s="1151"/>
      <c r="AD4299" s="1152"/>
      <c r="AE4299" s="1153"/>
      <c r="AF4299" s="1153"/>
      <c r="AG4299" s="1153"/>
      <c r="AH4299" s="124"/>
      <c r="AI4299" s="124"/>
      <c r="AJ4299" s="124"/>
      <c r="AK4299" s="124"/>
      <c r="AL4299" s="1153"/>
      <c r="AM4299" s="124"/>
      <c r="AN4299" s="124"/>
      <c r="AO4299" s="1153"/>
      <c r="AP4299" s="1153"/>
      <c r="AQ4299" s="1153"/>
      <c r="AR4299" s="1154"/>
      <c r="AS4299" s="1154"/>
      <c r="AT4299" s="1154"/>
      <c r="AU4299" s="1154"/>
      <c r="AV4299" s="1154"/>
      <c r="AW4299" s="1154"/>
      <c r="AX4299" s="1154"/>
      <c r="AY4299" s="1154"/>
      <c r="AZ4299" s="1154"/>
      <c r="BA4299" s="1154"/>
      <c r="BB4299" s="1154"/>
    </row>
    <row r="4300" spans="2:54" ht="15" customHeight="1">
      <c r="B4300" s="1155"/>
      <c r="C4300" s="3016" t="s">
        <v>1136</v>
      </c>
      <c r="D4300" s="3016" t="s">
        <v>842</v>
      </c>
      <c r="E4300" s="1146" t="s">
        <v>1127</v>
      </c>
      <c r="F4300" s="1106"/>
      <c r="G4300" s="441" t="s">
        <v>93</v>
      </c>
      <c r="H4300" s="441" t="s">
        <v>1103</v>
      </c>
      <c r="I4300" s="441" t="s">
        <v>1128</v>
      </c>
      <c r="J4300" s="441" t="s">
        <v>112</v>
      </c>
      <c r="K4300" s="1111" t="s">
        <v>1136</v>
      </c>
      <c r="L4300" s="441" t="s">
        <v>1120</v>
      </c>
      <c r="M4300" s="441" t="str">
        <f t="shared" si="259"/>
        <v>&lt;INSERT CONNECTION POINT NAME&gt;</v>
      </c>
      <c r="N4300" s="1111" t="s">
        <v>1106</v>
      </c>
      <c r="O4300" s="1111" t="s">
        <v>842</v>
      </c>
      <c r="P4300" s="1111"/>
      <c r="Q4300" s="2100"/>
      <c r="R4300" s="2101"/>
      <c r="S4300" s="2102"/>
      <c r="T4300" s="2102"/>
      <c r="U4300" s="2102"/>
      <c r="V4300" s="2102"/>
      <c r="W4300" s="2102"/>
      <c r="X4300" s="2102"/>
      <c r="Y4300" s="2102"/>
      <c r="Z4300" s="2102"/>
      <c r="AA4300" s="2103"/>
      <c r="AB4300" s="1125"/>
      <c r="AC4300" s="1151"/>
      <c r="AD4300" s="1152"/>
      <c r="AE4300" s="1153"/>
      <c r="AF4300" s="1153"/>
      <c r="AG4300" s="1153"/>
      <c r="AH4300" s="124"/>
      <c r="AI4300" s="124"/>
      <c r="AJ4300" s="124"/>
      <c r="AK4300" s="124"/>
      <c r="AL4300" s="1153"/>
      <c r="AM4300" s="124"/>
      <c r="AN4300" s="124"/>
      <c r="AO4300" s="1153"/>
      <c r="AP4300" s="1153"/>
      <c r="AQ4300" s="1153"/>
      <c r="AR4300" s="1154"/>
      <c r="AS4300" s="1154"/>
      <c r="AT4300" s="1154"/>
      <c r="AU4300" s="1154"/>
      <c r="AV4300" s="1154"/>
      <c r="AW4300" s="1154"/>
      <c r="AX4300" s="1154"/>
      <c r="AY4300" s="1154"/>
      <c r="AZ4300" s="1154"/>
      <c r="BA4300" s="1154"/>
      <c r="BB4300" s="1154"/>
    </row>
    <row r="4301" spans="2:54" ht="15" customHeight="1" thickBot="1">
      <c r="B4301" s="2872"/>
      <c r="C4301" s="3018"/>
      <c r="D4301" s="3018"/>
      <c r="E4301" s="2873" t="s">
        <v>1130</v>
      </c>
      <c r="F4301" s="1106"/>
      <c r="G4301" s="441" t="s">
        <v>93</v>
      </c>
      <c r="H4301" s="441" t="s">
        <v>1103</v>
      </c>
      <c r="I4301" s="441" t="s">
        <v>1131</v>
      </c>
      <c r="J4301" s="441" t="s">
        <v>112</v>
      </c>
      <c r="K4301" s="1111" t="s">
        <v>1136</v>
      </c>
      <c r="L4301" s="441" t="s">
        <v>1120</v>
      </c>
      <c r="M4301" s="441" t="str">
        <f t="shared" ref="M4301:M4364" si="262">M4300</f>
        <v>&lt;INSERT CONNECTION POINT NAME&gt;</v>
      </c>
      <c r="N4301" s="1111" t="s">
        <v>1106</v>
      </c>
      <c r="O4301" s="1111" t="s">
        <v>842</v>
      </c>
      <c r="P4301" s="1111"/>
      <c r="Q4301" s="2893"/>
      <c r="R4301" s="2894"/>
      <c r="S4301" s="2877"/>
      <c r="T4301" s="2877"/>
      <c r="U4301" s="2877"/>
      <c r="V4301" s="2877"/>
      <c r="W4301" s="2877"/>
      <c r="X4301" s="2877"/>
      <c r="Y4301" s="2877"/>
      <c r="Z4301" s="2877"/>
      <c r="AA4301" s="2878"/>
      <c r="AB4301" s="1162"/>
      <c r="AC4301" s="1151"/>
      <c r="AD4301" s="1152"/>
      <c r="AE4301" s="1153"/>
      <c r="AF4301" s="1153"/>
      <c r="AG4301" s="1153"/>
      <c r="AH4301" s="124"/>
      <c r="AI4301" s="124"/>
      <c r="AJ4301" s="124"/>
      <c r="AK4301" s="124"/>
      <c r="AL4301" s="1153"/>
      <c r="AM4301" s="124"/>
      <c r="AN4301" s="124"/>
      <c r="AO4301" s="1153"/>
      <c r="AP4301" s="1153"/>
      <c r="AQ4301" s="1153"/>
      <c r="AR4301" s="1154"/>
      <c r="AS4301" s="1154"/>
      <c r="AT4301" s="1154"/>
      <c r="AU4301" s="1154"/>
      <c r="AV4301" s="1154"/>
      <c r="AW4301" s="1154"/>
      <c r="AX4301" s="1154"/>
      <c r="AY4301" s="1154"/>
      <c r="AZ4301" s="1154"/>
      <c r="BA4301" s="1154"/>
      <c r="BB4301" s="1154"/>
    </row>
    <row r="4302" spans="2:54" ht="15" customHeight="1">
      <c r="B4302" s="1145" t="s">
        <v>1125</v>
      </c>
      <c r="C4302" s="3019" t="s">
        <v>1126</v>
      </c>
      <c r="D4302" s="3019" t="s">
        <v>842</v>
      </c>
      <c r="E4302" s="1146" t="s">
        <v>1127</v>
      </c>
      <c r="F4302" s="1106"/>
      <c r="G4302" s="441" t="s">
        <v>93</v>
      </c>
      <c r="H4302" s="441" t="s">
        <v>1103</v>
      </c>
      <c r="I4302" s="441" t="s">
        <v>1128</v>
      </c>
      <c r="J4302" s="441" t="s">
        <v>112</v>
      </c>
      <c r="K4302" s="441" t="s">
        <v>1126</v>
      </c>
      <c r="L4302" s="441" t="s">
        <v>1120</v>
      </c>
      <c r="M4302" s="441" t="str">
        <f t="shared" ref="M4302" si="263">B4302</f>
        <v>&lt;INSERT CONNECTION POINT NAME&gt;</v>
      </c>
      <c r="N4302" s="441" t="s">
        <v>1129</v>
      </c>
      <c r="O4302" s="441" t="s">
        <v>842</v>
      </c>
      <c r="P4302" s="1111"/>
      <c r="Q4302" s="1147"/>
      <c r="R4302" s="1148"/>
      <c r="S4302" s="1149"/>
      <c r="T4302" s="1149"/>
      <c r="U4302" s="1149"/>
      <c r="V4302" s="1149"/>
      <c r="W4302" s="1149"/>
      <c r="X4302" s="1149"/>
      <c r="Y4302" s="1149"/>
      <c r="Z4302" s="1149"/>
      <c r="AA4302" s="1150"/>
      <c r="AB4302" s="1125"/>
      <c r="AC4302" s="1151"/>
      <c r="AD4302" s="1152"/>
      <c r="AE4302" s="1153"/>
      <c r="AF4302" s="1153"/>
      <c r="AG4302" s="1153"/>
      <c r="AH4302" s="124"/>
      <c r="AI4302" s="124"/>
      <c r="AJ4302" s="124"/>
      <c r="AK4302" s="124"/>
      <c r="AL4302" s="124"/>
      <c r="AM4302" s="124"/>
      <c r="AN4302" s="124"/>
      <c r="AO4302" s="124"/>
      <c r="AP4302" s="124"/>
      <c r="AQ4302" s="1153"/>
      <c r="AR4302" s="1154"/>
      <c r="AS4302" s="1154"/>
      <c r="AT4302" s="1154"/>
      <c r="AU4302" s="1154"/>
      <c r="AV4302" s="1154"/>
      <c r="AW4302" s="1154"/>
      <c r="AX4302" s="1154"/>
      <c r="AY4302" s="1154"/>
      <c r="AZ4302" s="1154"/>
      <c r="BA4302" s="1154"/>
      <c r="BB4302" s="1154"/>
    </row>
    <row r="4303" spans="2:54" ht="15" customHeight="1">
      <c r="B4303" s="1155"/>
      <c r="C4303" s="3017"/>
      <c r="D4303" s="3017"/>
      <c r="E4303" s="1146" t="s">
        <v>1130</v>
      </c>
      <c r="F4303" s="1106"/>
      <c r="G4303" s="441" t="s">
        <v>93</v>
      </c>
      <c r="H4303" s="441" t="s">
        <v>1103</v>
      </c>
      <c r="I4303" s="441" t="s">
        <v>1131</v>
      </c>
      <c r="J4303" s="441" t="s">
        <v>112</v>
      </c>
      <c r="K4303" s="441" t="s">
        <v>1126</v>
      </c>
      <c r="L4303" s="441" t="s">
        <v>1120</v>
      </c>
      <c r="M4303" s="441" t="str">
        <f t="shared" si="262"/>
        <v>&lt;INSERT CONNECTION POINT NAME&gt;</v>
      </c>
      <c r="N4303" s="441" t="s">
        <v>1129</v>
      </c>
      <c r="O4303" s="441" t="s">
        <v>842</v>
      </c>
      <c r="P4303" s="1111"/>
      <c r="Q4303" s="1156"/>
      <c r="R4303" s="1157"/>
      <c r="S4303" s="1158"/>
      <c r="T4303" s="1158"/>
      <c r="U4303" s="1158"/>
      <c r="V4303" s="1158"/>
      <c r="W4303" s="1158"/>
      <c r="X4303" s="1158"/>
      <c r="Y4303" s="1158"/>
      <c r="Z4303" s="1158"/>
      <c r="AA4303" s="1159"/>
      <c r="AB4303" s="1125"/>
      <c r="AC4303" s="1151"/>
      <c r="AD4303" s="1152"/>
      <c r="AE4303" s="1153"/>
      <c r="AF4303" s="1153"/>
      <c r="AG4303" s="1153"/>
      <c r="AH4303" s="124"/>
      <c r="AI4303" s="124"/>
      <c r="AJ4303" s="124"/>
      <c r="AK4303" s="124"/>
      <c r="AL4303" s="124"/>
      <c r="AM4303" s="124"/>
      <c r="AN4303" s="124"/>
      <c r="AO4303" s="124"/>
      <c r="AP4303" s="124"/>
      <c r="AQ4303" s="1153"/>
      <c r="AR4303" s="1154"/>
      <c r="AS4303" s="1154"/>
      <c r="AT4303" s="1154"/>
      <c r="AU4303" s="1154"/>
      <c r="AV4303" s="1154"/>
      <c r="AW4303" s="1154"/>
      <c r="AX4303" s="1154"/>
      <c r="AY4303" s="1154"/>
      <c r="AZ4303" s="1154"/>
      <c r="BA4303" s="1154"/>
      <c r="BB4303" s="1154"/>
    </row>
    <row r="4304" spans="2:54" ht="15" customHeight="1">
      <c r="B4304" s="1155"/>
      <c r="C4304" s="3016" t="s">
        <v>1132</v>
      </c>
      <c r="D4304" s="3016" t="s">
        <v>833</v>
      </c>
      <c r="E4304" s="1146" t="s">
        <v>1127</v>
      </c>
      <c r="F4304" s="1106"/>
      <c r="G4304" s="441" t="s">
        <v>93</v>
      </c>
      <c r="H4304" s="441" t="s">
        <v>1103</v>
      </c>
      <c r="I4304" s="441" t="s">
        <v>1128</v>
      </c>
      <c r="J4304" s="441" t="s">
        <v>112</v>
      </c>
      <c r="K4304" s="1111" t="s">
        <v>1132</v>
      </c>
      <c r="L4304" s="441" t="s">
        <v>1120</v>
      </c>
      <c r="M4304" s="441" t="str">
        <f t="shared" si="262"/>
        <v>&lt;INSERT CONNECTION POINT NAME&gt;</v>
      </c>
      <c r="N4304" s="1111" t="s">
        <v>1106</v>
      </c>
      <c r="O4304" s="1111" t="s">
        <v>833</v>
      </c>
      <c r="P4304" s="1111"/>
      <c r="Q4304" s="2850"/>
      <c r="R4304" s="2097"/>
      <c r="S4304" s="2851"/>
      <c r="T4304" s="2851"/>
      <c r="U4304" s="2851"/>
      <c r="V4304" s="2851"/>
      <c r="W4304" s="2852"/>
      <c r="X4304" s="2852"/>
      <c r="Y4304" s="2852"/>
      <c r="Z4304" s="2852"/>
      <c r="AA4304" s="2853"/>
      <c r="AB4304" s="1125"/>
      <c r="AC4304" s="1151"/>
      <c r="AD4304" s="1152"/>
      <c r="AE4304" s="1153"/>
      <c r="AF4304" s="1153"/>
      <c r="AG4304" s="1153"/>
      <c r="AH4304" s="124"/>
      <c r="AI4304" s="124"/>
      <c r="AJ4304" s="124"/>
      <c r="AK4304" s="124"/>
      <c r="AL4304" s="1153"/>
      <c r="AM4304" s="124"/>
      <c r="AN4304" s="124"/>
      <c r="AO4304" s="1153"/>
      <c r="AP4304" s="1153"/>
      <c r="AQ4304" s="1153"/>
      <c r="AR4304" s="1154"/>
      <c r="AS4304" s="1154"/>
      <c r="AT4304" s="1154"/>
      <c r="AU4304" s="1160"/>
      <c r="AV4304" s="1154"/>
      <c r="AW4304" s="1154"/>
      <c r="AX4304" s="1154"/>
      <c r="AY4304" s="1154"/>
      <c r="AZ4304" s="1154"/>
      <c r="BA4304" s="1154"/>
      <c r="BB4304" s="1154"/>
    </row>
    <row r="4305" spans="2:54" ht="15" customHeight="1">
      <c r="B4305" s="1155"/>
      <c r="C4305" s="3017"/>
      <c r="D4305" s="3017"/>
      <c r="E4305" s="1146" t="s">
        <v>1130</v>
      </c>
      <c r="F4305" s="1106"/>
      <c r="G4305" s="441" t="s">
        <v>93</v>
      </c>
      <c r="H4305" s="441" t="s">
        <v>1103</v>
      </c>
      <c r="I4305" s="441" t="s">
        <v>1131</v>
      </c>
      <c r="J4305" s="441" t="s">
        <v>112</v>
      </c>
      <c r="K4305" s="1111" t="s">
        <v>1132</v>
      </c>
      <c r="L4305" s="441" t="s">
        <v>1120</v>
      </c>
      <c r="M4305" s="441" t="str">
        <f t="shared" si="262"/>
        <v>&lt;INSERT CONNECTION POINT NAME&gt;</v>
      </c>
      <c r="N4305" s="1111" t="s">
        <v>1106</v>
      </c>
      <c r="O4305" s="1111" t="s">
        <v>833</v>
      </c>
      <c r="P4305" s="1111"/>
      <c r="Q4305" s="2850"/>
      <c r="R4305" s="2097"/>
      <c r="S4305" s="2851"/>
      <c r="T4305" s="2851"/>
      <c r="U4305" s="2851"/>
      <c r="V4305" s="2851"/>
      <c r="W4305" s="2852"/>
      <c r="X4305" s="2852"/>
      <c r="Y4305" s="2852"/>
      <c r="Z4305" s="2852"/>
      <c r="AA4305" s="2853"/>
      <c r="AB4305" s="1125"/>
      <c r="AC4305" s="1151"/>
      <c r="AD4305" s="1152"/>
      <c r="AE4305" s="1153"/>
      <c r="AF4305" s="1153"/>
      <c r="AG4305" s="1153"/>
      <c r="AH4305" s="124"/>
      <c r="AI4305" s="124"/>
      <c r="AJ4305" s="124"/>
      <c r="AK4305" s="124"/>
      <c r="AL4305" s="1153"/>
      <c r="AM4305" s="124"/>
      <c r="AN4305" s="124"/>
      <c r="AO4305" s="1153"/>
      <c r="AP4305" s="1153"/>
      <c r="AQ4305" s="1153"/>
      <c r="AR4305" s="1154"/>
      <c r="AS4305" s="1154"/>
      <c r="AT4305" s="1154"/>
      <c r="AU4305" s="1160"/>
      <c r="AV4305" s="1154"/>
      <c r="AW4305" s="1154"/>
      <c r="AX4305" s="1154"/>
      <c r="AY4305" s="1154"/>
      <c r="AZ4305" s="1154"/>
      <c r="BA4305" s="1154"/>
      <c r="BB4305" s="1154"/>
    </row>
    <row r="4306" spans="2:54" ht="15" customHeight="1">
      <c r="B4306" s="1155"/>
      <c r="C4306" s="3016" t="s">
        <v>1132</v>
      </c>
      <c r="D4306" s="3016" t="s">
        <v>842</v>
      </c>
      <c r="E4306" s="1146" t="s">
        <v>1127</v>
      </c>
      <c r="F4306" s="1106"/>
      <c r="G4306" s="441" t="s">
        <v>93</v>
      </c>
      <c r="H4306" s="441" t="s">
        <v>1103</v>
      </c>
      <c r="I4306" s="441" t="s">
        <v>1128</v>
      </c>
      <c r="J4306" s="441" t="s">
        <v>112</v>
      </c>
      <c r="K4306" s="1111" t="s">
        <v>1132</v>
      </c>
      <c r="L4306" s="441" t="s">
        <v>1120</v>
      </c>
      <c r="M4306" s="441" t="str">
        <f t="shared" si="262"/>
        <v>&lt;INSERT CONNECTION POINT NAME&gt;</v>
      </c>
      <c r="N4306" s="1111" t="s">
        <v>1106</v>
      </c>
      <c r="O4306" s="1112" t="s">
        <v>842</v>
      </c>
      <c r="P4306" s="1111"/>
      <c r="Q4306" s="2850"/>
      <c r="R4306" s="2097"/>
      <c r="S4306" s="2851"/>
      <c r="T4306" s="2851"/>
      <c r="U4306" s="2851"/>
      <c r="V4306" s="2851"/>
      <c r="W4306" s="2852"/>
      <c r="X4306" s="2852"/>
      <c r="Y4306" s="2852"/>
      <c r="Z4306" s="2852"/>
      <c r="AA4306" s="2853"/>
      <c r="AB4306" s="1125"/>
      <c r="AC4306" s="1151"/>
      <c r="AD4306" s="1152"/>
      <c r="AE4306" s="1153"/>
      <c r="AF4306" s="1153"/>
      <c r="AG4306" s="1153"/>
      <c r="AH4306" s="124"/>
      <c r="AI4306" s="124"/>
      <c r="AJ4306" s="124"/>
      <c r="AK4306" s="124"/>
      <c r="AL4306" s="1153"/>
      <c r="AM4306" s="124"/>
      <c r="AN4306" s="124"/>
      <c r="AO4306" s="1153"/>
      <c r="AP4306" s="1161"/>
      <c r="AQ4306" s="1153"/>
      <c r="AR4306" s="1154"/>
      <c r="AS4306" s="1154"/>
      <c r="AT4306" s="1154"/>
      <c r="AU4306" s="1160"/>
      <c r="AV4306" s="1154"/>
      <c r="AW4306" s="1154"/>
      <c r="AX4306" s="1154"/>
      <c r="AY4306" s="1154"/>
      <c r="AZ4306" s="1154"/>
      <c r="BA4306" s="1154"/>
      <c r="BB4306" s="1154"/>
    </row>
    <row r="4307" spans="2:54" ht="15" customHeight="1">
      <c r="B4307" s="1155"/>
      <c r="C4307" s="3017"/>
      <c r="D4307" s="3017"/>
      <c r="E4307" s="1146" t="s">
        <v>1130</v>
      </c>
      <c r="F4307" s="1106"/>
      <c r="G4307" s="441" t="s">
        <v>93</v>
      </c>
      <c r="H4307" s="441" t="s">
        <v>1103</v>
      </c>
      <c r="I4307" s="441" t="s">
        <v>1131</v>
      </c>
      <c r="J4307" s="441" t="s">
        <v>112</v>
      </c>
      <c r="K4307" s="1111" t="s">
        <v>1132</v>
      </c>
      <c r="L4307" s="441" t="s">
        <v>1120</v>
      </c>
      <c r="M4307" s="441" t="str">
        <f t="shared" si="262"/>
        <v>&lt;INSERT CONNECTION POINT NAME&gt;</v>
      </c>
      <c r="N4307" s="1111" t="s">
        <v>1106</v>
      </c>
      <c r="O4307" s="1112" t="s">
        <v>842</v>
      </c>
      <c r="P4307" s="1111"/>
      <c r="Q4307" s="2850"/>
      <c r="R4307" s="2097"/>
      <c r="S4307" s="2851"/>
      <c r="T4307" s="2851"/>
      <c r="U4307" s="2851"/>
      <c r="V4307" s="2851"/>
      <c r="W4307" s="2852"/>
      <c r="X4307" s="2852"/>
      <c r="Y4307" s="2852"/>
      <c r="Z4307" s="2852"/>
      <c r="AA4307" s="2853"/>
      <c r="AB4307" s="1125"/>
      <c r="AC4307" s="1151"/>
      <c r="AD4307" s="1152"/>
      <c r="AE4307" s="1153"/>
      <c r="AF4307" s="1153"/>
      <c r="AG4307" s="1153"/>
      <c r="AH4307" s="124"/>
      <c r="AI4307" s="124"/>
      <c r="AJ4307" s="124"/>
      <c r="AK4307" s="124"/>
      <c r="AL4307" s="1153"/>
      <c r="AM4307" s="124"/>
      <c r="AN4307" s="124"/>
      <c r="AO4307" s="1153"/>
      <c r="AP4307" s="1161"/>
      <c r="AQ4307" s="1153"/>
      <c r="AR4307" s="1154"/>
      <c r="AS4307" s="1154"/>
      <c r="AT4307" s="1154"/>
      <c r="AU4307" s="1160"/>
      <c r="AV4307" s="1154"/>
      <c r="AW4307" s="1154"/>
      <c r="AX4307" s="1154"/>
      <c r="AY4307" s="1154"/>
      <c r="AZ4307" s="1154"/>
      <c r="BA4307" s="1154"/>
      <c r="BB4307" s="1154"/>
    </row>
    <row r="4308" spans="2:54" ht="15" customHeight="1">
      <c r="B4308" s="1155"/>
      <c r="C4308" s="3016" t="s">
        <v>1133</v>
      </c>
      <c r="D4308" s="3016"/>
      <c r="E4308" s="1146" t="s">
        <v>1127</v>
      </c>
      <c r="F4308" s="1106"/>
      <c r="G4308" s="441" t="s">
        <v>93</v>
      </c>
      <c r="H4308" s="441" t="s">
        <v>1103</v>
      </c>
      <c r="I4308" s="441" t="s">
        <v>1128</v>
      </c>
      <c r="J4308" s="441" t="s">
        <v>112</v>
      </c>
      <c r="K4308" s="1111" t="s">
        <v>1133</v>
      </c>
      <c r="L4308" s="441" t="s">
        <v>1120</v>
      </c>
      <c r="M4308" s="441" t="str">
        <f t="shared" si="262"/>
        <v>&lt;INSERT CONNECTION POINT NAME&gt;</v>
      </c>
      <c r="N4308" s="1111" t="s">
        <v>1108</v>
      </c>
      <c r="O4308" s="1111" t="s">
        <v>1109</v>
      </c>
      <c r="P4308" s="1111"/>
      <c r="Q4308" s="2856"/>
      <c r="R4308" s="2098"/>
      <c r="S4308" s="2858"/>
      <c r="T4308" s="2858"/>
      <c r="U4308" s="2858"/>
      <c r="V4308" s="2858"/>
      <c r="W4308" s="2859"/>
      <c r="X4308" s="2859"/>
      <c r="Y4308" s="2859"/>
      <c r="Z4308" s="2859"/>
      <c r="AA4308" s="2860"/>
      <c r="AB4308" s="1125"/>
      <c r="AC4308" s="1151"/>
      <c r="AD4308" s="1152"/>
      <c r="AE4308" s="1153"/>
      <c r="AF4308" s="1153"/>
      <c r="AG4308" s="1153"/>
      <c r="AH4308" s="124"/>
      <c r="AI4308" s="124"/>
      <c r="AJ4308" s="124"/>
      <c r="AK4308" s="124"/>
      <c r="AL4308" s="1153"/>
      <c r="AM4308" s="124"/>
      <c r="AN4308" s="124"/>
      <c r="AO4308" s="1153"/>
      <c r="AP4308" s="1153"/>
      <c r="AQ4308" s="1153"/>
      <c r="AR4308" s="1154"/>
      <c r="AS4308" s="1154"/>
      <c r="AT4308" s="1154"/>
      <c r="AU4308" s="1154"/>
      <c r="AV4308" s="1154"/>
      <c r="AW4308" s="1154"/>
      <c r="AX4308" s="1154"/>
      <c r="AY4308" s="1154"/>
      <c r="AZ4308" s="1154"/>
      <c r="BA4308" s="1154"/>
      <c r="BB4308" s="1154"/>
    </row>
    <row r="4309" spans="2:54" ht="15" customHeight="1">
      <c r="B4309" s="1155"/>
      <c r="C4309" s="3017"/>
      <c r="D4309" s="3017"/>
      <c r="E4309" s="1146" t="s">
        <v>1130</v>
      </c>
      <c r="F4309" s="1106"/>
      <c r="G4309" s="441" t="s">
        <v>93</v>
      </c>
      <c r="H4309" s="441" t="s">
        <v>1103</v>
      </c>
      <c r="I4309" s="441" t="s">
        <v>1131</v>
      </c>
      <c r="J4309" s="441" t="s">
        <v>112</v>
      </c>
      <c r="K4309" s="1111" t="s">
        <v>1133</v>
      </c>
      <c r="L4309" s="441" t="s">
        <v>1120</v>
      </c>
      <c r="M4309" s="441" t="str">
        <f t="shared" si="262"/>
        <v>&lt;INSERT CONNECTION POINT NAME&gt;</v>
      </c>
      <c r="N4309" s="1111" t="s">
        <v>1108</v>
      </c>
      <c r="O4309" s="1111" t="s">
        <v>1109</v>
      </c>
      <c r="P4309" s="1111"/>
      <c r="Q4309" s="2856"/>
      <c r="R4309" s="2098"/>
      <c r="S4309" s="2858"/>
      <c r="T4309" s="2858"/>
      <c r="U4309" s="2858"/>
      <c r="V4309" s="2858"/>
      <c r="W4309" s="2859"/>
      <c r="X4309" s="2859"/>
      <c r="Y4309" s="2859"/>
      <c r="Z4309" s="2859"/>
      <c r="AA4309" s="2860"/>
      <c r="AB4309" s="1125"/>
      <c r="AC4309" s="1151"/>
      <c r="AD4309" s="1152"/>
      <c r="AE4309" s="1153"/>
      <c r="AF4309" s="1153"/>
      <c r="AG4309" s="1153"/>
      <c r="AH4309" s="124"/>
      <c r="AI4309" s="124"/>
      <c r="AJ4309" s="124"/>
      <c r="AK4309" s="124"/>
      <c r="AL4309" s="1153"/>
      <c r="AM4309" s="124"/>
      <c r="AN4309" s="124"/>
      <c r="AO4309" s="1153"/>
      <c r="AP4309" s="1153"/>
      <c r="AQ4309" s="1153"/>
      <c r="AR4309" s="1154"/>
      <c r="AS4309" s="1154"/>
      <c r="AT4309" s="1154"/>
      <c r="AU4309" s="1154"/>
      <c r="AV4309" s="1154"/>
      <c r="AW4309" s="1154"/>
      <c r="AX4309" s="1154"/>
      <c r="AY4309" s="1154"/>
      <c r="AZ4309" s="1154"/>
      <c r="BA4309" s="1154"/>
      <c r="BB4309" s="1154"/>
    </row>
    <row r="4310" spans="2:54" ht="15" customHeight="1">
      <c r="B4310" s="1155"/>
      <c r="C4310" s="3016" t="s">
        <v>1110</v>
      </c>
      <c r="D4310" s="3016"/>
      <c r="E4310" s="1146" t="s">
        <v>1127</v>
      </c>
      <c r="F4310" s="1106"/>
      <c r="G4310" s="441" t="s">
        <v>93</v>
      </c>
      <c r="H4310" s="441" t="s">
        <v>1103</v>
      </c>
      <c r="I4310" s="441" t="s">
        <v>1128</v>
      </c>
      <c r="J4310" s="441" t="s">
        <v>112</v>
      </c>
      <c r="K4310" s="1111" t="s">
        <v>1110</v>
      </c>
      <c r="L4310" s="441" t="s">
        <v>1120</v>
      </c>
      <c r="M4310" s="441" t="str">
        <f t="shared" si="262"/>
        <v>&lt;INSERT CONNECTION POINT NAME&gt;</v>
      </c>
      <c r="N4310" s="1111" t="s">
        <v>1111</v>
      </c>
      <c r="O4310" s="1112">
        <v>0</v>
      </c>
      <c r="P4310" s="1111"/>
      <c r="Q4310" s="2890"/>
      <c r="R4310" s="2093"/>
      <c r="S4310" s="2883"/>
      <c r="T4310" s="2883"/>
      <c r="U4310" s="2883"/>
      <c r="V4310" s="2883"/>
      <c r="W4310" s="2863"/>
      <c r="X4310" s="2863"/>
      <c r="Y4310" s="2863"/>
      <c r="Z4310" s="2863"/>
      <c r="AA4310" s="2864"/>
      <c r="AB4310" s="1125"/>
      <c r="AC4310" s="1151"/>
      <c r="AD4310" s="1152"/>
      <c r="AE4310" s="1153"/>
      <c r="AF4310" s="1153"/>
      <c r="AG4310" s="1153"/>
      <c r="AH4310" s="124"/>
      <c r="AI4310" s="124"/>
      <c r="AJ4310" s="124"/>
      <c r="AK4310" s="124"/>
      <c r="AL4310" s="1153"/>
      <c r="AM4310" s="124"/>
      <c r="AN4310" s="124"/>
      <c r="AO4310" s="1153"/>
      <c r="AP4310" s="1161"/>
      <c r="AQ4310" s="1153"/>
      <c r="AR4310" s="1154"/>
      <c r="AS4310" s="1154"/>
      <c r="AT4310" s="1154"/>
      <c r="AU4310" s="1154"/>
      <c r="AV4310" s="1154"/>
      <c r="AW4310" s="1154"/>
      <c r="AX4310" s="1154"/>
      <c r="AY4310" s="1154"/>
      <c r="AZ4310" s="1154"/>
      <c r="BA4310" s="1154"/>
      <c r="BB4310" s="1154"/>
    </row>
    <row r="4311" spans="2:54" ht="15" customHeight="1">
      <c r="B4311" s="1155"/>
      <c r="C4311" s="3017"/>
      <c r="D4311" s="3017"/>
      <c r="E4311" s="1146" t="s">
        <v>1130</v>
      </c>
      <c r="F4311" s="1106"/>
      <c r="G4311" s="441" t="s">
        <v>93</v>
      </c>
      <c r="H4311" s="441" t="s">
        <v>1103</v>
      </c>
      <c r="I4311" s="441" t="s">
        <v>1131</v>
      </c>
      <c r="J4311" s="441" t="s">
        <v>112</v>
      </c>
      <c r="K4311" s="1111" t="s">
        <v>1110</v>
      </c>
      <c r="L4311" s="441" t="s">
        <v>1120</v>
      </c>
      <c r="M4311" s="441" t="str">
        <f t="shared" si="262"/>
        <v>&lt;INSERT CONNECTION POINT NAME&gt;</v>
      </c>
      <c r="N4311" s="1111" t="s">
        <v>1111</v>
      </c>
      <c r="O4311" s="1112">
        <v>0</v>
      </c>
      <c r="P4311" s="1111"/>
      <c r="Q4311" s="2890"/>
      <c r="R4311" s="2093"/>
      <c r="S4311" s="2883"/>
      <c r="T4311" s="2883"/>
      <c r="U4311" s="2883"/>
      <c r="V4311" s="2883"/>
      <c r="W4311" s="2863"/>
      <c r="X4311" s="2863"/>
      <c r="Y4311" s="2863"/>
      <c r="Z4311" s="2863"/>
      <c r="AA4311" s="2864"/>
      <c r="AB4311" s="1125"/>
      <c r="AC4311" s="1151"/>
      <c r="AD4311" s="1152"/>
      <c r="AE4311" s="1153"/>
      <c r="AF4311" s="1153"/>
      <c r="AG4311" s="1153"/>
      <c r="AH4311" s="124"/>
      <c r="AI4311" s="124"/>
      <c r="AJ4311" s="124"/>
      <c r="AK4311" s="124"/>
      <c r="AL4311" s="1153"/>
      <c r="AM4311" s="124"/>
      <c r="AN4311" s="124"/>
      <c r="AO4311" s="1153"/>
      <c r="AP4311" s="1161"/>
      <c r="AQ4311" s="1153"/>
      <c r="AR4311" s="1154"/>
      <c r="AS4311" s="1154"/>
      <c r="AT4311" s="1154"/>
      <c r="AU4311" s="1154"/>
      <c r="AV4311" s="1154"/>
      <c r="AW4311" s="1154"/>
      <c r="AX4311" s="1154"/>
      <c r="AY4311" s="1154"/>
      <c r="AZ4311" s="1154"/>
      <c r="BA4311" s="1154"/>
      <c r="BB4311" s="1154"/>
    </row>
    <row r="4312" spans="2:54" ht="15" customHeight="1">
      <c r="B4312" s="1155"/>
      <c r="C4312" s="3016" t="s">
        <v>1112</v>
      </c>
      <c r="D4312" s="3016"/>
      <c r="E4312" s="1146" t="s">
        <v>1127</v>
      </c>
      <c r="F4312" s="1106"/>
      <c r="G4312" s="441" t="s">
        <v>93</v>
      </c>
      <c r="H4312" s="441" t="s">
        <v>1103</v>
      </c>
      <c r="I4312" s="441" t="s">
        <v>1128</v>
      </c>
      <c r="J4312" s="441" t="s">
        <v>112</v>
      </c>
      <c r="K4312" s="1111" t="s">
        <v>1112</v>
      </c>
      <c r="L4312" s="441" t="s">
        <v>1120</v>
      </c>
      <c r="M4312" s="441" t="str">
        <f t="shared" si="262"/>
        <v>&lt;INSERT CONNECTION POINT NAME&gt;</v>
      </c>
      <c r="N4312" s="1111" t="s">
        <v>1113</v>
      </c>
      <c r="O4312" s="1111" t="s">
        <v>1113</v>
      </c>
      <c r="P4312" s="1111"/>
      <c r="Q4312" s="2891"/>
      <c r="R4312" s="2866"/>
      <c r="S4312" s="2866"/>
      <c r="T4312" s="2866"/>
      <c r="U4312" s="2866"/>
      <c r="V4312" s="2866"/>
      <c r="W4312" s="2866"/>
      <c r="X4312" s="2866"/>
      <c r="Y4312" s="2866"/>
      <c r="Z4312" s="2866"/>
      <c r="AA4312" s="2099"/>
      <c r="AB4312" s="1125"/>
      <c r="AC4312" s="1151"/>
      <c r="AD4312" s="1152"/>
      <c r="AE4312" s="1153"/>
      <c r="AF4312" s="1153"/>
      <c r="AG4312" s="1153"/>
      <c r="AH4312" s="124"/>
      <c r="AI4312" s="124"/>
      <c r="AJ4312" s="124"/>
      <c r="AK4312" s="124"/>
      <c r="AL4312" s="1153"/>
      <c r="AM4312" s="124"/>
      <c r="AN4312" s="124"/>
      <c r="AO4312" s="1153"/>
      <c r="AP4312" s="1153"/>
      <c r="AQ4312" s="1153"/>
      <c r="AR4312" s="1154"/>
      <c r="AS4312" s="1154"/>
      <c r="AT4312" s="1154"/>
      <c r="AU4312" s="1154"/>
      <c r="AV4312" s="1154"/>
      <c r="AW4312" s="1154"/>
      <c r="AX4312" s="1154"/>
      <c r="AY4312" s="1154"/>
      <c r="AZ4312" s="1154"/>
      <c r="BA4312" s="1154"/>
      <c r="BB4312" s="1154"/>
    </row>
    <row r="4313" spans="2:54" ht="15" customHeight="1">
      <c r="B4313" s="1155"/>
      <c r="C4313" s="3017"/>
      <c r="D4313" s="3017"/>
      <c r="E4313" s="1146" t="s">
        <v>1130</v>
      </c>
      <c r="F4313" s="1106"/>
      <c r="G4313" s="441" t="s">
        <v>93</v>
      </c>
      <c r="H4313" s="441" t="s">
        <v>1103</v>
      </c>
      <c r="I4313" s="441" t="s">
        <v>1131</v>
      </c>
      <c r="J4313" s="441" t="s">
        <v>112</v>
      </c>
      <c r="K4313" s="1111" t="s">
        <v>1112</v>
      </c>
      <c r="L4313" s="441" t="s">
        <v>1120</v>
      </c>
      <c r="M4313" s="441" t="str">
        <f t="shared" si="262"/>
        <v>&lt;INSERT CONNECTION POINT NAME&gt;</v>
      </c>
      <c r="N4313" s="1111" t="s">
        <v>1113</v>
      </c>
      <c r="O4313" s="1111" t="s">
        <v>1113</v>
      </c>
      <c r="P4313" s="1111"/>
      <c r="Q4313" s="2891"/>
      <c r="R4313" s="2866"/>
      <c r="S4313" s="2866"/>
      <c r="T4313" s="2866"/>
      <c r="U4313" s="2866"/>
      <c r="V4313" s="2866"/>
      <c r="W4313" s="2866"/>
      <c r="X4313" s="2866"/>
      <c r="Y4313" s="2866"/>
      <c r="Z4313" s="2866"/>
      <c r="AA4313" s="2099"/>
      <c r="AB4313" s="1125"/>
      <c r="AC4313" s="1151"/>
      <c r="AD4313" s="1152"/>
      <c r="AE4313" s="1153"/>
      <c r="AF4313" s="1153"/>
      <c r="AG4313" s="1153"/>
      <c r="AH4313" s="124"/>
      <c r="AI4313" s="124"/>
      <c r="AJ4313" s="124"/>
      <c r="AK4313" s="124"/>
      <c r="AL4313" s="1153"/>
      <c r="AM4313" s="124"/>
      <c r="AN4313" s="124"/>
      <c r="AO4313" s="1153"/>
      <c r="AP4313" s="1153"/>
      <c r="AQ4313" s="1153"/>
      <c r="AR4313" s="1154"/>
      <c r="AS4313" s="1154"/>
      <c r="AT4313" s="1154"/>
      <c r="AU4313" s="1154"/>
      <c r="AV4313" s="1154"/>
      <c r="AW4313" s="1154"/>
      <c r="AX4313" s="1154"/>
      <c r="AY4313" s="1154"/>
      <c r="AZ4313" s="1154"/>
      <c r="BA4313" s="1154"/>
      <c r="BB4313" s="1154"/>
    </row>
    <row r="4314" spans="2:54" ht="15" customHeight="1">
      <c r="B4314" s="1155"/>
      <c r="C4314" s="3016" t="s">
        <v>1134</v>
      </c>
      <c r="D4314" s="3016" t="s">
        <v>833</v>
      </c>
      <c r="E4314" s="1146" t="s">
        <v>1127</v>
      </c>
      <c r="F4314" s="1106"/>
      <c r="G4314" s="441" t="s">
        <v>93</v>
      </c>
      <c r="H4314" s="441" t="s">
        <v>1103</v>
      </c>
      <c r="I4314" s="441" t="s">
        <v>1128</v>
      </c>
      <c r="J4314" s="441" t="s">
        <v>112</v>
      </c>
      <c r="K4314" s="1111" t="s">
        <v>1134</v>
      </c>
      <c r="L4314" s="441" t="s">
        <v>1120</v>
      </c>
      <c r="M4314" s="441" t="str">
        <f t="shared" si="262"/>
        <v>&lt;INSERT CONNECTION POINT NAME&gt;</v>
      </c>
      <c r="N4314" s="1111" t="s">
        <v>1115</v>
      </c>
      <c r="O4314" s="1111" t="s">
        <v>833</v>
      </c>
      <c r="P4314" s="1111"/>
      <c r="Q4314" s="2892"/>
      <c r="R4314" s="2096"/>
      <c r="S4314" s="2870"/>
      <c r="T4314" s="2870"/>
      <c r="U4314" s="2870"/>
      <c r="V4314" s="2870"/>
      <c r="W4314" s="2870"/>
      <c r="X4314" s="2870"/>
      <c r="Y4314" s="2870"/>
      <c r="Z4314" s="2870"/>
      <c r="AA4314" s="2871"/>
      <c r="AB4314" s="1125"/>
      <c r="AC4314" s="1151"/>
      <c r="AD4314" s="1152"/>
      <c r="AE4314" s="1153"/>
      <c r="AF4314" s="1153"/>
      <c r="AG4314" s="1153"/>
      <c r="AH4314" s="124"/>
      <c r="AI4314" s="124"/>
      <c r="AJ4314" s="124"/>
      <c r="AK4314" s="124"/>
      <c r="AL4314" s="1153"/>
      <c r="AM4314" s="124"/>
      <c r="AN4314" s="124"/>
      <c r="AO4314" s="1153"/>
      <c r="AP4314" s="1153"/>
      <c r="AQ4314" s="1153"/>
      <c r="AR4314" s="1154"/>
      <c r="AS4314" s="1154"/>
      <c r="AT4314" s="1154"/>
      <c r="AU4314" s="1154"/>
      <c r="AV4314" s="1154"/>
      <c r="AW4314" s="1154"/>
      <c r="AX4314" s="1154"/>
      <c r="AY4314" s="1154"/>
      <c r="AZ4314" s="1154"/>
      <c r="BA4314" s="1154"/>
      <c r="BB4314" s="1154"/>
    </row>
    <row r="4315" spans="2:54" ht="15" customHeight="1">
      <c r="B4315" s="1155"/>
      <c r="C4315" s="3017"/>
      <c r="D4315" s="3017"/>
      <c r="E4315" s="1146" t="s">
        <v>1130</v>
      </c>
      <c r="F4315" s="1106"/>
      <c r="G4315" s="441" t="s">
        <v>93</v>
      </c>
      <c r="H4315" s="441" t="s">
        <v>1103</v>
      </c>
      <c r="I4315" s="441" t="s">
        <v>1131</v>
      </c>
      <c r="J4315" s="441" t="s">
        <v>112</v>
      </c>
      <c r="K4315" s="1111" t="s">
        <v>1134</v>
      </c>
      <c r="L4315" s="441" t="s">
        <v>1120</v>
      </c>
      <c r="M4315" s="441" t="str">
        <f t="shared" si="262"/>
        <v>&lt;INSERT CONNECTION POINT NAME&gt;</v>
      </c>
      <c r="N4315" s="1111" t="s">
        <v>1115</v>
      </c>
      <c r="O4315" s="1111" t="s">
        <v>833</v>
      </c>
      <c r="P4315" s="1111"/>
      <c r="Q4315" s="2892"/>
      <c r="R4315" s="2096"/>
      <c r="S4315" s="2870"/>
      <c r="T4315" s="2870"/>
      <c r="U4315" s="2870"/>
      <c r="V4315" s="2870"/>
      <c r="W4315" s="2870"/>
      <c r="X4315" s="2870"/>
      <c r="Y4315" s="2870"/>
      <c r="Z4315" s="2870"/>
      <c r="AA4315" s="2871"/>
      <c r="AB4315" s="1125"/>
      <c r="AC4315" s="1151"/>
      <c r="AD4315" s="1152"/>
      <c r="AE4315" s="1153"/>
      <c r="AF4315" s="1153"/>
      <c r="AG4315" s="1153"/>
      <c r="AH4315" s="124"/>
      <c r="AI4315" s="124"/>
      <c r="AJ4315" s="124"/>
      <c r="AK4315" s="124"/>
      <c r="AL4315" s="1153"/>
      <c r="AM4315" s="124"/>
      <c r="AN4315" s="124"/>
      <c r="AO4315" s="1153"/>
      <c r="AP4315" s="1153"/>
      <c r="AQ4315" s="1153"/>
      <c r="AR4315" s="1154"/>
      <c r="AS4315" s="1154"/>
      <c r="AT4315" s="1154"/>
      <c r="AU4315" s="1154"/>
      <c r="AV4315" s="1154"/>
      <c r="AW4315" s="1154"/>
      <c r="AX4315" s="1154"/>
      <c r="AY4315" s="1154"/>
      <c r="AZ4315" s="1154"/>
      <c r="BA4315" s="1154"/>
      <c r="BB4315" s="1154"/>
    </row>
    <row r="4316" spans="2:54" ht="15" customHeight="1">
      <c r="B4316" s="1155"/>
      <c r="C4316" s="3016" t="s">
        <v>1135</v>
      </c>
      <c r="D4316" s="3016" t="s">
        <v>833</v>
      </c>
      <c r="E4316" s="1146" t="s">
        <v>1127</v>
      </c>
      <c r="F4316" s="1106"/>
      <c r="G4316" s="441" t="s">
        <v>93</v>
      </c>
      <c r="H4316" s="441" t="s">
        <v>1103</v>
      </c>
      <c r="I4316" s="441" t="s">
        <v>1128</v>
      </c>
      <c r="J4316" s="441" t="s">
        <v>112</v>
      </c>
      <c r="K4316" s="1111" t="s">
        <v>1135</v>
      </c>
      <c r="L4316" s="441" t="s">
        <v>1120</v>
      </c>
      <c r="M4316" s="441" t="str">
        <f t="shared" si="262"/>
        <v>&lt;INSERT CONNECTION POINT NAME&gt;</v>
      </c>
      <c r="N4316" s="1111" t="s">
        <v>1106</v>
      </c>
      <c r="O4316" s="1111" t="s">
        <v>833</v>
      </c>
      <c r="P4316" s="1111"/>
      <c r="Q4316" s="2892"/>
      <c r="R4316" s="2096"/>
      <c r="S4316" s="2870"/>
      <c r="T4316" s="2870"/>
      <c r="U4316" s="2870"/>
      <c r="V4316" s="2870"/>
      <c r="W4316" s="2870"/>
      <c r="X4316" s="2870"/>
      <c r="Y4316" s="2870"/>
      <c r="Z4316" s="2870"/>
      <c r="AA4316" s="2871"/>
      <c r="AB4316" s="1125"/>
      <c r="AC4316" s="1151"/>
      <c r="AD4316" s="1152"/>
      <c r="AE4316" s="1153"/>
      <c r="AF4316" s="1153"/>
      <c r="AG4316" s="1153"/>
      <c r="AH4316" s="124"/>
      <c r="AI4316" s="124"/>
      <c r="AJ4316" s="124"/>
      <c r="AK4316" s="124"/>
      <c r="AL4316" s="1153"/>
      <c r="AM4316" s="124"/>
      <c r="AN4316" s="124"/>
      <c r="AO4316" s="1153"/>
      <c r="AP4316" s="1153"/>
      <c r="AQ4316" s="1153"/>
      <c r="AR4316" s="1154"/>
      <c r="AS4316" s="1154"/>
      <c r="AT4316" s="1154"/>
      <c r="AU4316" s="1154"/>
      <c r="AV4316" s="1154"/>
      <c r="AW4316" s="1154"/>
      <c r="AX4316" s="1154"/>
      <c r="AY4316" s="1154"/>
      <c r="AZ4316" s="1154"/>
      <c r="BA4316" s="1154"/>
      <c r="BB4316" s="1154"/>
    </row>
    <row r="4317" spans="2:54" ht="15" customHeight="1">
      <c r="B4317" s="1155"/>
      <c r="C4317" s="3017"/>
      <c r="D4317" s="3017"/>
      <c r="E4317" s="1146" t="s">
        <v>1130</v>
      </c>
      <c r="F4317" s="1106"/>
      <c r="G4317" s="441" t="s">
        <v>93</v>
      </c>
      <c r="H4317" s="441" t="s">
        <v>1103</v>
      </c>
      <c r="I4317" s="441" t="s">
        <v>1131</v>
      </c>
      <c r="J4317" s="441" t="s">
        <v>112</v>
      </c>
      <c r="K4317" s="1111" t="s">
        <v>1135</v>
      </c>
      <c r="L4317" s="441" t="s">
        <v>1120</v>
      </c>
      <c r="M4317" s="441" t="str">
        <f t="shared" si="262"/>
        <v>&lt;INSERT CONNECTION POINT NAME&gt;</v>
      </c>
      <c r="N4317" s="1111" t="s">
        <v>1106</v>
      </c>
      <c r="O4317" s="1111" t="s">
        <v>833</v>
      </c>
      <c r="P4317" s="1111"/>
      <c r="Q4317" s="2892"/>
      <c r="R4317" s="2096"/>
      <c r="S4317" s="2870"/>
      <c r="T4317" s="2870"/>
      <c r="U4317" s="2870"/>
      <c r="V4317" s="2870"/>
      <c r="W4317" s="2870"/>
      <c r="X4317" s="2870"/>
      <c r="Y4317" s="2870"/>
      <c r="Z4317" s="2870"/>
      <c r="AA4317" s="2871"/>
      <c r="AB4317" s="1125"/>
      <c r="AC4317" s="1151"/>
      <c r="AD4317" s="1152"/>
      <c r="AE4317" s="1153"/>
      <c r="AF4317" s="1153"/>
      <c r="AG4317" s="1153"/>
      <c r="AH4317" s="124"/>
      <c r="AI4317" s="124"/>
      <c r="AJ4317" s="124"/>
      <c r="AK4317" s="124"/>
      <c r="AL4317" s="1153"/>
      <c r="AM4317" s="124"/>
      <c r="AN4317" s="124"/>
      <c r="AO4317" s="1153"/>
      <c r="AP4317" s="1153"/>
      <c r="AQ4317" s="1153"/>
      <c r="AR4317" s="1154"/>
      <c r="AS4317" s="1154"/>
      <c r="AT4317" s="1154"/>
      <c r="AU4317" s="1154"/>
      <c r="AV4317" s="1154"/>
      <c r="AW4317" s="1154"/>
      <c r="AX4317" s="1154"/>
      <c r="AY4317" s="1154"/>
      <c r="AZ4317" s="1154"/>
      <c r="BA4317" s="1154"/>
      <c r="BB4317" s="1154"/>
    </row>
    <row r="4318" spans="2:54" ht="15" customHeight="1">
      <c r="B4318" s="1155"/>
      <c r="C4318" s="3016" t="s">
        <v>1135</v>
      </c>
      <c r="D4318" s="3016" t="s">
        <v>842</v>
      </c>
      <c r="E4318" s="1146" t="s">
        <v>1127</v>
      </c>
      <c r="F4318" s="1106"/>
      <c r="G4318" s="441" t="s">
        <v>93</v>
      </c>
      <c r="H4318" s="441" t="s">
        <v>1103</v>
      </c>
      <c r="I4318" s="441" t="s">
        <v>1128</v>
      </c>
      <c r="J4318" s="441" t="s">
        <v>112</v>
      </c>
      <c r="K4318" s="1111" t="s">
        <v>1135</v>
      </c>
      <c r="L4318" s="441" t="s">
        <v>1120</v>
      </c>
      <c r="M4318" s="441" t="str">
        <f t="shared" si="262"/>
        <v>&lt;INSERT CONNECTION POINT NAME&gt;</v>
      </c>
      <c r="N4318" s="1111" t="s">
        <v>1106</v>
      </c>
      <c r="O4318" s="1111" t="s">
        <v>842</v>
      </c>
      <c r="P4318" s="1111"/>
      <c r="Q4318" s="2892"/>
      <c r="R4318" s="2096"/>
      <c r="S4318" s="2870"/>
      <c r="T4318" s="2870"/>
      <c r="U4318" s="2870"/>
      <c r="V4318" s="2870"/>
      <c r="W4318" s="2870"/>
      <c r="X4318" s="2870"/>
      <c r="Y4318" s="2870"/>
      <c r="Z4318" s="2870"/>
      <c r="AA4318" s="2871"/>
      <c r="AB4318" s="1125"/>
      <c r="AC4318" s="1151"/>
      <c r="AD4318" s="1152"/>
      <c r="AE4318" s="1153"/>
      <c r="AF4318" s="1153"/>
      <c r="AG4318" s="1153"/>
      <c r="AH4318" s="124"/>
      <c r="AI4318" s="124"/>
      <c r="AJ4318" s="124"/>
      <c r="AK4318" s="124"/>
      <c r="AL4318" s="1153"/>
      <c r="AM4318" s="124"/>
      <c r="AN4318" s="124"/>
      <c r="AO4318" s="1153"/>
      <c r="AP4318" s="1153"/>
      <c r="AQ4318" s="1153"/>
      <c r="AR4318" s="1154"/>
      <c r="AS4318" s="1154"/>
      <c r="AT4318" s="1154"/>
      <c r="AU4318" s="1154"/>
      <c r="AV4318" s="1154"/>
      <c r="AW4318" s="1154"/>
      <c r="AX4318" s="1154"/>
      <c r="AY4318" s="1154"/>
      <c r="AZ4318" s="1154"/>
      <c r="BA4318" s="1154"/>
      <c r="BB4318" s="1154"/>
    </row>
    <row r="4319" spans="2:54" ht="15" customHeight="1">
      <c r="B4319" s="1155"/>
      <c r="C4319" s="3017"/>
      <c r="D4319" s="3017"/>
      <c r="E4319" s="1146" t="s">
        <v>1130</v>
      </c>
      <c r="F4319" s="1106"/>
      <c r="G4319" s="441" t="s">
        <v>93</v>
      </c>
      <c r="H4319" s="441" t="s">
        <v>1103</v>
      </c>
      <c r="I4319" s="441" t="s">
        <v>1131</v>
      </c>
      <c r="J4319" s="441" t="s">
        <v>112</v>
      </c>
      <c r="K4319" s="1111" t="s">
        <v>1135</v>
      </c>
      <c r="L4319" s="441" t="s">
        <v>1120</v>
      </c>
      <c r="M4319" s="441" t="str">
        <f t="shared" si="262"/>
        <v>&lt;INSERT CONNECTION POINT NAME&gt;</v>
      </c>
      <c r="N4319" s="1111" t="s">
        <v>1106</v>
      </c>
      <c r="O4319" s="1111" t="s">
        <v>842</v>
      </c>
      <c r="P4319" s="1111"/>
      <c r="Q4319" s="2892"/>
      <c r="R4319" s="2096"/>
      <c r="S4319" s="2870"/>
      <c r="T4319" s="2870"/>
      <c r="U4319" s="2870"/>
      <c r="V4319" s="2870"/>
      <c r="W4319" s="2870"/>
      <c r="X4319" s="2870"/>
      <c r="Y4319" s="2870"/>
      <c r="Z4319" s="2870"/>
      <c r="AA4319" s="2871"/>
      <c r="AB4319" s="1125"/>
      <c r="AC4319" s="1151"/>
      <c r="AD4319" s="1152"/>
      <c r="AE4319" s="1153"/>
      <c r="AF4319" s="1153"/>
      <c r="AG4319" s="1153"/>
      <c r="AH4319" s="124"/>
      <c r="AI4319" s="124"/>
      <c r="AJ4319" s="124"/>
      <c r="AK4319" s="124"/>
      <c r="AL4319" s="1153"/>
      <c r="AM4319" s="124"/>
      <c r="AN4319" s="124"/>
      <c r="AO4319" s="1153"/>
      <c r="AP4319" s="1153"/>
      <c r="AQ4319" s="1153"/>
      <c r="AR4319" s="1154"/>
      <c r="AS4319" s="1154"/>
      <c r="AT4319" s="1154"/>
      <c r="AU4319" s="1154"/>
      <c r="AV4319" s="1154"/>
      <c r="AW4319" s="1154"/>
      <c r="AX4319" s="1154"/>
      <c r="AY4319" s="1154"/>
      <c r="AZ4319" s="1154"/>
      <c r="BA4319" s="1154"/>
      <c r="BB4319" s="1154"/>
    </row>
    <row r="4320" spans="2:54" ht="15" customHeight="1">
      <c r="B4320" s="1155"/>
      <c r="C4320" s="3016" t="s">
        <v>1136</v>
      </c>
      <c r="D4320" s="3016" t="s">
        <v>833</v>
      </c>
      <c r="E4320" s="1146" t="s">
        <v>1127</v>
      </c>
      <c r="F4320" s="1106"/>
      <c r="G4320" s="441" t="s">
        <v>93</v>
      </c>
      <c r="H4320" s="441" t="s">
        <v>1103</v>
      </c>
      <c r="I4320" s="441" t="s">
        <v>1128</v>
      </c>
      <c r="J4320" s="441" t="s">
        <v>112</v>
      </c>
      <c r="K4320" s="1111" t="s">
        <v>1136</v>
      </c>
      <c r="L4320" s="441" t="s">
        <v>1120</v>
      </c>
      <c r="M4320" s="441" t="str">
        <f t="shared" si="262"/>
        <v>&lt;INSERT CONNECTION POINT NAME&gt;</v>
      </c>
      <c r="N4320" s="1111" t="s">
        <v>1106</v>
      </c>
      <c r="O4320" s="1111" t="s">
        <v>833</v>
      </c>
      <c r="P4320" s="1111"/>
      <c r="Q4320" s="2892"/>
      <c r="R4320" s="2096"/>
      <c r="S4320" s="2870"/>
      <c r="T4320" s="2870"/>
      <c r="U4320" s="2870"/>
      <c r="V4320" s="2870"/>
      <c r="W4320" s="2870"/>
      <c r="X4320" s="2870"/>
      <c r="Y4320" s="2870"/>
      <c r="Z4320" s="2870"/>
      <c r="AA4320" s="2871"/>
      <c r="AB4320" s="1125"/>
      <c r="AC4320" s="1151"/>
      <c r="AD4320" s="1152"/>
      <c r="AE4320" s="1153"/>
      <c r="AF4320" s="1153"/>
      <c r="AG4320" s="1153"/>
      <c r="AH4320" s="124"/>
      <c r="AI4320" s="124"/>
      <c r="AJ4320" s="124"/>
      <c r="AK4320" s="124"/>
      <c r="AL4320" s="1153"/>
      <c r="AM4320" s="124"/>
      <c r="AN4320" s="124"/>
      <c r="AO4320" s="1153"/>
      <c r="AP4320" s="1153"/>
      <c r="AQ4320" s="1153"/>
      <c r="AR4320" s="1154"/>
      <c r="AS4320" s="1154"/>
      <c r="AT4320" s="1154"/>
      <c r="AU4320" s="1154"/>
      <c r="AV4320" s="1154"/>
      <c r="AW4320" s="1154"/>
      <c r="AX4320" s="1154"/>
      <c r="AY4320" s="1154"/>
      <c r="AZ4320" s="1154"/>
      <c r="BA4320" s="1154"/>
      <c r="BB4320" s="1154"/>
    </row>
    <row r="4321" spans="2:54" ht="15" customHeight="1">
      <c r="B4321" s="1155"/>
      <c r="C4321" s="3017"/>
      <c r="D4321" s="3017"/>
      <c r="E4321" s="1146" t="s">
        <v>1130</v>
      </c>
      <c r="F4321" s="1106"/>
      <c r="G4321" s="441" t="s">
        <v>93</v>
      </c>
      <c r="H4321" s="441" t="s">
        <v>1103</v>
      </c>
      <c r="I4321" s="441" t="s">
        <v>1131</v>
      </c>
      <c r="J4321" s="441" t="s">
        <v>112</v>
      </c>
      <c r="K4321" s="1111" t="s">
        <v>1136</v>
      </c>
      <c r="L4321" s="441" t="s">
        <v>1120</v>
      </c>
      <c r="M4321" s="441" t="str">
        <f t="shared" si="262"/>
        <v>&lt;INSERT CONNECTION POINT NAME&gt;</v>
      </c>
      <c r="N4321" s="1111" t="s">
        <v>1106</v>
      </c>
      <c r="O4321" s="1111" t="s">
        <v>833</v>
      </c>
      <c r="P4321" s="1111"/>
      <c r="Q4321" s="2100"/>
      <c r="R4321" s="2101"/>
      <c r="S4321" s="2102"/>
      <c r="T4321" s="2102"/>
      <c r="U4321" s="2102"/>
      <c r="V4321" s="2102"/>
      <c r="W4321" s="2102"/>
      <c r="X4321" s="2102"/>
      <c r="Y4321" s="2102"/>
      <c r="Z4321" s="2102"/>
      <c r="AA4321" s="2103"/>
      <c r="AB4321" s="1125"/>
      <c r="AC4321" s="1151"/>
      <c r="AD4321" s="1152"/>
      <c r="AE4321" s="1153"/>
      <c r="AF4321" s="1153"/>
      <c r="AG4321" s="1153"/>
      <c r="AH4321" s="124"/>
      <c r="AI4321" s="124"/>
      <c r="AJ4321" s="124"/>
      <c r="AK4321" s="124"/>
      <c r="AL4321" s="1153"/>
      <c r="AM4321" s="124"/>
      <c r="AN4321" s="124"/>
      <c r="AO4321" s="1153"/>
      <c r="AP4321" s="1153"/>
      <c r="AQ4321" s="1153"/>
      <c r="AR4321" s="1154"/>
      <c r="AS4321" s="1154"/>
      <c r="AT4321" s="1154"/>
      <c r="AU4321" s="1154"/>
      <c r="AV4321" s="1154"/>
      <c r="AW4321" s="1154"/>
      <c r="AX4321" s="1154"/>
      <c r="AY4321" s="1154"/>
      <c r="AZ4321" s="1154"/>
      <c r="BA4321" s="1154"/>
      <c r="BB4321" s="1154"/>
    </row>
    <row r="4322" spans="2:54" ht="15" customHeight="1">
      <c r="B4322" s="1155"/>
      <c r="C4322" s="3016" t="s">
        <v>1136</v>
      </c>
      <c r="D4322" s="3016" t="s">
        <v>842</v>
      </c>
      <c r="E4322" s="1146" t="s">
        <v>1127</v>
      </c>
      <c r="F4322" s="1106"/>
      <c r="G4322" s="441" t="s">
        <v>93</v>
      </c>
      <c r="H4322" s="441" t="s">
        <v>1103</v>
      </c>
      <c r="I4322" s="441" t="s">
        <v>1128</v>
      </c>
      <c r="J4322" s="441" t="s">
        <v>112</v>
      </c>
      <c r="K4322" s="1111" t="s">
        <v>1136</v>
      </c>
      <c r="L4322" s="441" t="s">
        <v>1120</v>
      </c>
      <c r="M4322" s="441" t="str">
        <f t="shared" si="262"/>
        <v>&lt;INSERT CONNECTION POINT NAME&gt;</v>
      </c>
      <c r="N4322" s="1111" t="s">
        <v>1106</v>
      </c>
      <c r="O4322" s="1111" t="s">
        <v>842</v>
      </c>
      <c r="P4322" s="1111"/>
      <c r="Q4322" s="2100"/>
      <c r="R4322" s="2101"/>
      <c r="S4322" s="2102"/>
      <c r="T4322" s="2102"/>
      <c r="U4322" s="2102"/>
      <c r="V4322" s="2102"/>
      <c r="W4322" s="2102"/>
      <c r="X4322" s="2102"/>
      <c r="Y4322" s="2102"/>
      <c r="Z4322" s="2102"/>
      <c r="AA4322" s="2103"/>
      <c r="AB4322" s="1125"/>
      <c r="AC4322" s="1151"/>
      <c r="AD4322" s="1152"/>
      <c r="AE4322" s="1153"/>
      <c r="AF4322" s="1153"/>
      <c r="AG4322" s="1153"/>
      <c r="AH4322" s="124"/>
      <c r="AI4322" s="124"/>
      <c r="AJ4322" s="124"/>
      <c r="AK4322" s="124"/>
      <c r="AL4322" s="1153"/>
      <c r="AM4322" s="124"/>
      <c r="AN4322" s="124"/>
      <c r="AO4322" s="1153"/>
      <c r="AP4322" s="1153"/>
      <c r="AQ4322" s="1153"/>
      <c r="AR4322" s="1154"/>
      <c r="AS4322" s="1154"/>
      <c r="AT4322" s="1154"/>
      <c r="AU4322" s="1154"/>
      <c r="AV4322" s="1154"/>
      <c r="AW4322" s="1154"/>
      <c r="AX4322" s="1154"/>
      <c r="AY4322" s="1154"/>
      <c r="AZ4322" s="1154"/>
      <c r="BA4322" s="1154"/>
      <c r="BB4322" s="1154"/>
    </row>
    <row r="4323" spans="2:54" ht="15" customHeight="1" thickBot="1">
      <c r="B4323" s="2872"/>
      <c r="C4323" s="3018"/>
      <c r="D4323" s="3018"/>
      <c r="E4323" s="2873" t="s">
        <v>1130</v>
      </c>
      <c r="F4323" s="1106"/>
      <c r="G4323" s="441" t="s">
        <v>93</v>
      </c>
      <c r="H4323" s="441" t="s">
        <v>1103</v>
      </c>
      <c r="I4323" s="441" t="s">
        <v>1131</v>
      </c>
      <c r="J4323" s="441" t="s">
        <v>112</v>
      </c>
      <c r="K4323" s="1111" t="s">
        <v>1136</v>
      </c>
      <c r="L4323" s="441" t="s">
        <v>1120</v>
      </c>
      <c r="M4323" s="441" t="str">
        <f t="shared" si="262"/>
        <v>&lt;INSERT CONNECTION POINT NAME&gt;</v>
      </c>
      <c r="N4323" s="1111" t="s">
        <v>1106</v>
      </c>
      <c r="O4323" s="1111" t="s">
        <v>842</v>
      </c>
      <c r="P4323" s="1111"/>
      <c r="Q4323" s="2893"/>
      <c r="R4323" s="2894"/>
      <c r="S4323" s="2877"/>
      <c r="T4323" s="2877"/>
      <c r="U4323" s="2877"/>
      <c r="V4323" s="2877"/>
      <c r="W4323" s="2877"/>
      <c r="X4323" s="2877"/>
      <c r="Y4323" s="2877"/>
      <c r="Z4323" s="2877"/>
      <c r="AA4323" s="2878"/>
      <c r="AB4323" s="1162"/>
      <c r="AC4323" s="1151"/>
      <c r="AD4323" s="1152"/>
      <c r="AE4323" s="1153"/>
      <c r="AF4323" s="1153"/>
      <c r="AG4323" s="1153"/>
      <c r="AH4323" s="124"/>
      <c r="AI4323" s="124"/>
      <c r="AJ4323" s="124"/>
      <c r="AK4323" s="124"/>
      <c r="AL4323" s="1153"/>
      <c r="AM4323" s="124"/>
      <c r="AN4323" s="124"/>
      <c r="AO4323" s="1153"/>
      <c r="AP4323" s="1153"/>
      <c r="AQ4323" s="1153"/>
      <c r="AR4323" s="1154"/>
      <c r="AS4323" s="1154"/>
      <c r="AT4323" s="1154"/>
      <c r="AU4323" s="1154"/>
      <c r="AV4323" s="1154"/>
      <c r="AW4323" s="1154"/>
      <c r="AX4323" s="1154"/>
      <c r="AY4323" s="1154"/>
      <c r="AZ4323" s="1154"/>
      <c r="BA4323" s="1154"/>
      <c r="BB4323" s="1154"/>
    </row>
    <row r="4324" spans="2:54" ht="15" customHeight="1">
      <c r="B4324" s="1145" t="s">
        <v>1125</v>
      </c>
      <c r="C4324" s="3019" t="s">
        <v>1126</v>
      </c>
      <c r="D4324" s="3019" t="s">
        <v>842</v>
      </c>
      <c r="E4324" s="1146" t="s">
        <v>1127</v>
      </c>
      <c r="F4324" s="1106"/>
      <c r="G4324" s="441" t="s">
        <v>93</v>
      </c>
      <c r="H4324" s="441" t="s">
        <v>1103</v>
      </c>
      <c r="I4324" s="441" t="s">
        <v>1128</v>
      </c>
      <c r="J4324" s="441" t="s">
        <v>112</v>
      </c>
      <c r="K4324" s="441" t="s">
        <v>1126</v>
      </c>
      <c r="L4324" s="441" t="s">
        <v>1120</v>
      </c>
      <c r="M4324" s="441" t="str">
        <f t="shared" ref="M4324" si="264">B4324</f>
        <v>&lt;INSERT CONNECTION POINT NAME&gt;</v>
      </c>
      <c r="N4324" s="441" t="s">
        <v>1129</v>
      </c>
      <c r="O4324" s="441" t="s">
        <v>842</v>
      </c>
      <c r="P4324" s="1111"/>
      <c r="Q4324" s="1147"/>
      <c r="R4324" s="1148"/>
      <c r="S4324" s="1149"/>
      <c r="T4324" s="1149"/>
      <c r="U4324" s="1149"/>
      <c r="V4324" s="1149"/>
      <c r="W4324" s="1149"/>
      <c r="X4324" s="1149"/>
      <c r="Y4324" s="1149"/>
      <c r="Z4324" s="1149"/>
      <c r="AA4324" s="1150"/>
      <c r="AB4324" s="1125"/>
      <c r="AC4324" s="1151"/>
      <c r="AD4324" s="1152"/>
      <c r="AE4324" s="1153"/>
      <c r="AF4324" s="1153"/>
      <c r="AG4324" s="1153"/>
      <c r="AH4324" s="124"/>
      <c r="AI4324" s="124"/>
      <c r="AJ4324" s="124"/>
      <c r="AK4324" s="124"/>
      <c r="AL4324" s="124"/>
      <c r="AM4324" s="124"/>
      <c r="AN4324" s="124"/>
      <c r="AO4324" s="124"/>
      <c r="AP4324" s="124"/>
      <c r="AQ4324" s="1153"/>
      <c r="AR4324" s="1154"/>
      <c r="AS4324" s="1154"/>
      <c r="AT4324" s="1154"/>
      <c r="AU4324" s="1154"/>
      <c r="AV4324" s="1154"/>
      <c r="AW4324" s="1154"/>
      <c r="AX4324" s="1154"/>
      <c r="AY4324" s="1154"/>
      <c r="AZ4324" s="1154"/>
      <c r="BA4324" s="1154"/>
      <c r="BB4324" s="1154"/>
    </row>
    <row r="4325" spans="2:54" ht="15" customHeight="1">
      <c r="B4325" s="1155"/>
      <c r="C4325" s="3017"/>
      <c r="D4325" s="3017"/>
      <c r="E4325" s="1146" t="s">
        <v>1130</v>
      </c>
      <c r="F4325" s="1106"/>
      <c r="G4325" s="441" t="s">
        <v>93</v>
      </c>
      <c r="H4325" s="441" t="s">
        <v>1103</v>
      </c>
      <c r="I4325" s="441" t="s">
        <v>1131</v>
      </c>
      <c r="J4325" s="441" t="s">
        <v>112</v>
      </c>
      <c r="K4325" s="441" t="s">
        <v>1126</v>
      </c>
      <c r="L4325" s="441" t="s">
        <v>1120</v>
      </c>
      <c r="M4325" s="441" t="str">
        <f t="shared" si="262"/>
        <v>&lt;INSERT CONNECTION POINT NAME&gt;</v>
      </c>
      <c r="N4325" s="441" t="s">
        <v>1129</v>
      </c>
      <c r="O4325" s="441" t="s">
        <v>842</v>
      </c>
      <c r="P4325" s="1111"/>
      <c r="Q4325" s="1156"/>
      <c r="R4325" s="1157"/>
      <c r="S4325" s="1158"/>
      <c r="T4325" s="1158"/>
      <c r="U4325" s="1158"/>
      <c r="V4325" s="1158"/>
      <c r="W4325" s="1158"/>
      <c r="X4325" s="1158"/>
      <c r="Y4325" s="1158"/>
      <c r="Z4325" s="1158"/>
      <c r="AA4325" s="1159"/>
      <c r="AB4325" s="1125"/>
      <c r="AC4325" s="1151"/>
      <c r="AD4325" s="1152"/>
      <c r="AE4325" s="1153"/>
      <c r="AF4325" s="1153"/>
      <c r="AG4325" s="1153"/>
      <c r="AH4325" s="124"/>
      <c r="AI4325" s="124"/>
      <c r="AJ4325" s="124"/>
      <c r="AK4325" s="124"/>
      <c r="AL4325" s="124"/>
      <c r="AM4325" s="124"/>
      <c r="AN4325" s="124"/>
      <c r="AO4325" s="124"/>
      <c r="AP4325" s="124"/>
      <c r="AQ4325" s="1153"/>
      <c r="AR4325" s="1154"/>
      <c r="AS4325" s="1154"/>
      <c r="AT4325" s="1154"/>
      <c r="AU4325" s="1154"/>
      <c r="AV4325" s="1154"/>
      <c r="AW4325" s="1154"/>
      <c r="AX4325" s="1154"/>
      <c r="AY4325" s="1154"/>
      <c r="AZ4325" s="1154"/>
      <c r="BA4325" s="1154"/>
      <c r="BB4325" s="1154"/>
    </row>
    <row r="4326" spans="2:54" ht="15" customHeight="1">
      <c r="B4326" s="1155"/>
      <c r="C4326" s="3016" t="s">
        <v>1132</v>
      </c>
      <c r="D4326" s="3016" t="s">
        <v>833</v>
      </c>
      <c r="E4326" s="1146" t="s">
        <v>1127</v>
      </c>
      <c r="F4326" s="1106"/>
      <c r="G4326" s="441" t="s">
        <v>93</v>
      </c>
      <c r="H4326" s="441" t="s">
        <v>1103</v>
      </c>
      <c r="I4326" s="441" t="s">
        <v>1128</v>
      </c>
      <c r="J4326" s="441" t="s">
        <v>112</v>
      </c>
      <c r="K4326" s="1111" t="s">
        <v>1132</v>
      </c>
      <c r="L4326" s="441" t="s">
        <v>1120</v>
      </c>
      <c r="M4326" s="441" t="str">
        <f t="shared" si="262"/>
        <v>&lt;INSERT CONNECTION POINT NAME&gt;</v>
      </c>
      <c r="N4326" s="1111" t="s">
        <v>1106</v>
      </c>
      <c r="O4326" s="1111" t="s">
        <v>833</v>
      </c>
      <c r="P4326" s="1111"/>
      <c r="Q4326" s="2850"/>
      <c r="R4326" s="2097"/>
      <c r="S4326" s="2851"/>
      <c r="T4326" s="2851"/>
      <c r="U4326" s="2851"/>
      <c r="V4326" s="2851"/>
      <c r="W4326" s="2852"/>
      <c r="X4326" s="2852"/>
      <c r="Y4326" s="2852"/>
      <c r="Z4326" s="2852"/>
      <c r="AA4326" s="2853"/>
      <c r="AB4326" s="1125"/>
      <c r="AC4326" s="1151"/>
      <c r="AD4326" s="1152"/>
      <c r="AE4326" s="1153"/>
      <c r="AF4326" s="1153"/>
      <c r="AG4326" s="1153"/>
      <c r="AH4326" s="124"/>
      <c r="AI4326" s="124"/>
      <c r="AJ4326" s="124"/>
      <c r="AK4326" s="124"/>
      <c r="AL4326" s="1153"/>
      <c r="AM4326" s="124"/>
      <c r="AN4326" s="124"/>
      <c r="AO4326" s="1153"/>
      <c r="AP4326" s="1153"/>
      <c r="AQ4326" s="1153"/>
      <c r="AR4326" s="1154"/>
      <c r="AS4326" s="1154"/>
      <c r="AT4326" s="1154"/>
      <c r="AU4326" s="1160"/>
      <c r="AV4326" s="1154"/>
      <c r="AW4326" s="1154"/>
      <c r="AX4326" s="1154"/>
      <c r="AY4326" s="1154"/>
      <c r="AZ4326" s="1154"/>
      <c r="BA4326" s="1154"/>
      <c r="BB4326" s="1154"/>
    </row>
    <row r="4327" spans="2:54" ht="15" customHeight="1">
      <c r="B4327" s="1155"/>
      <c r="C4327" s="3017"/>
      <c r="D4327" s="3017"/>
      <c r="E4327" s="1146" t="s">
        <v>1130</v>
      </c>
      <c r="F4327" s="1106"/>
      <c r="G4327" s="441" t="s">
        <v>93</v>
      </c>
      <c r="H4327" s="441" t="s">
        <v>1103</v>
      </c>
      <c r="I4327" s="441" t="s">
        <v>1131</v>
      </c>
      <c r="J4327" s="441" t="s">
        <v>112</v>
      </c>
      <c r="K4327" s="1111" t="s">
        <v>1132</v>
      </c>
      <c r="L4327" s="441" t="s">
        <v>1120</v>
      </c>
      <c r="M4327" s="441" t="str">
        <f t="shared" si="262"/>
        <v>&lt;INSERT CONNECTION POINT NAME&gt;</v>
      </c>
      <c r="N4327" s="1111" t="s">
        <v>1106</v>
      </c>
      <c r="O4327" s="1111" t="s">
        <v>833</v>
      </c>
      <c r="P4327" s="1111"/>
      <c r="Q4327" s="2850"/>
      <c r="R4327" s="2097"/>
      <c r="S4327" s="2851"/>
      <c r="T4327" s="2851"/>
      <c r="U4327" s="2851"/>
      <c r="V4327" s="2851"/>
      <c r="W4327" s="2852"/>
      <c r="X4327" s="2852"/>
      <c r="Y4327" s="2852"/>
      <c r="Z4327" s="2852"/>
      <c r="AA4327" s="2853"/>
      <c r="AB4327" s="1125"/>
      <c r="AC4327" s="1151"/>
      <c r="AD4327" s="1152"/>
      <c r="AE4327" s="1153"/>
      <c r="AF4327" s="1153"/>
      <c r="AG4327" s="1153"/>
      <c r="AH4327" s="124"/>
      <c r="AI4327" s="124"/>
      <c r="AJ4327" s="124"/>
      <c r="AK4327" s="124"/>
      <c r="AL4327" s="1153"/>
      <c r="AM4327" s="124"/>
      <c r="AN4327" s="124"/>
      <c r="AO4327" s="1153"/>
      <c r="AP4327" s="1153"/>
      <c r="AQ4327" s="1153"/>
      <c r="AR4327" s="1154"/>
      <c r="AS4327" s="1154"/>
      <c r="AT4327" s="1154"/>
      <c r="AU4327" s="1160"/>
      <c r="AV4327" s="1154"/>
      <c r="AW4327" s="1154"/>
      <c r="AX4327" s="1154"/>
      <c r="AY4327" s="1154"/>
      <c r="AZ4327" s="1154"/>
      <c r="BA4327" s="1154"/>
      <c r="BB4327" s="1154"/>
    </row>
    <row r="4328" spans="2:54" ht="15" customHeight="1">
      <c r="B4328" s="1155"/>
      <c r="C4328" s="3016" t="s">
        <v>1132</v>
      </c>
      <c r="D4328" s="3016" t="s">
        <v>842</v>
      </c>
      <c r="E4328" s="1146" t="s">
        <v>1127</v>
      </c>
      <c r="F4328" s="1106"/>
      <c r="G4328" s="441" t="s">
        <v>93</v>
      </c>
      <c r="H4328" s="441" t="s">
        <v>1103</v>
      </c>
      <c r="I4328" s="441" t="s">
        <v>1128</v>
      </c>
      <c r="J4328" s="441" t="s">
        <v>112</v>
      </c>
      <c r="K4328" s="1111" t="s">
        <v>1132</v>
      </c>
      <c r="L4328" s="441" t="s">
        <v>1120</v>
      </c>
      <c r="M4328" s="441" t="str">
        <f t="shared" si="262"/>
        <v>&lt;INSERT CONNECTION POINT NAME&gt;</v>
      </c>
      <c r="N4328" s="1111" t="s">
        <v>1106</v>
      </c>
      <c r="O4328" s="1112" t="s">
        <v>842</v>
      </c>
      <c r="P4328" s="1111"/>
      <c r="Q4328" s="2850"/>
      <c r="R4328" s="2097"/>
      <c r="S4328" s="2851"/>
      <c r="T4328" s="2851"/>
      <c r="U4328" s="2851"/>
      <c r="V4328" s="2851"/>
      <c r="W4328" s="2852"/>
      <c r="X4328" s="2852"/>
      <c r="Y4328" s="2852"/>
      <c r="Z4328" s="2852"/>
      <c r="AA4328" s="2853"/>
      <c r="AB4328" s="1125"/>
      <c r="AC4328" s="1151"/>
      <c r="AD4328" s="1152"/>
      <c r="AE4328" s="1153"/>
      <c r="AF4328" s="1153"/>
      <c r="AG4328" s="1153"/>
      <c r="AH4328" s="124"/>
      <c r="AI4328" s="124"/>
      <c r="AJ4328" s="124"/>
      <c r="AK4328" s="124"/>
      <c r="AL4328" s="1153"/>
      <c r="AM4328" s="124"/>
      <c r="AN4328" s="124"/>
      <c r="AO4328" s="1153"/>
      <c r="AP4328" s="1161"/>
      <c r="AQ4328" s="1153"/>
      <c r="AR4328" s="1154"/>
      <c r="AS4328" s="1154"/>
      <c r="AT4328" s="1154"/>
      <c r="AU4328" s="1160"/>
      <c r="AV4328" s="1154"/>
      <c r="AW4328" s="1154"/>
      <c r="AX4328" s="1154"/>
      <c r="AY4328" s="1154"/>
      <c r="AZ4328" s="1154"/>
      <c r="BA4328" s="1154"/>
      <c r="BB4328" s="1154"/>
    </row>
    <row r="4329" spans="2:54" ht="15" customHeight="1">
      <c r="B4329" s="1155"/>
      <c r="C4329" s="3017"/>
      <c r="D4329" s="3017"/>
      <c r="E4329" s="1146" t="s">
        <v>1130</v>
      </c>
      <c r="F4329" s="1106"/>
      <c r="G4329" s="441" t="s">
        <v>93</v>
      </c>
      <c r="H4329" s="441" t="s">
        <v>1103</v>
      </c>
      <c r="I4329" s="441" t="s">
        <v>1131</v>
      </c>
      <c r="J4329" s="441" t="s">
        <v>112</v>
      </c>
      <c r="K4329" s="1111" t="s">
        <v>1132</v>
      </c>
      <c r="L4329" s="441" t="s">
        <v>1120</v>
      </c>
      <c r="M4329" s="441" t="str">
        <f t="shared" si="262"/>
        <v>&lt;INSERT CONNECTION POINT NAME&gt;</v>
      </c>
      <c r="N4329" s="1111" t="s">
        <v>1106</v>
      </c>
      <c r="O4329" s="1112" t="s">
        <v>842</v>
      </c>
      <c r="P4329" s="1111"/>
      <c r="Q4329" s="2850"/>
      <c r="R4329" s="2097"/>
      <c r="S4329" s="2851"/>
      <c r="T4329" s="2851"/>
      <c r="U4329" s="2851"/>
      <c r="V4329" s="2851"/>
      <c r="W4329" s="2852"/>
      <c r="X4329" s="2852"/>
      <c r="Y4329" s="2852"/>
      <c r="Z4329" s="2852"/>
      <c r="AA4329" s="2853"/>
      <c r="AB4329" s="1125"/>
      <c r="AC4329" s="1151"/>
      <c r="AD4329" s="1152"/>
      <c r="AE4329" s="1153"/>
      <c r="AF4329" s="1153"/>
      <c r="AG4329" s="1153"/>
      <c r="AH4329" s="124"/>
      <c r="AI4329" s="124"/>
      <c r="AJ4329" s="124"/>
      <c r="AK4329" s="124"/>
      <c r="AL4329" s="1153"/>
      <c r="AM4329" s="124"/>
      <c r="AN4329" s="124"/>
      <c r="AO4329" s="1153"/>
      <c r="AP4329" s="1161"/>
      <c r="AQ4329" s="1153"/>
      <c r="AR4329" s="1154"/>
      <c r="AS4329" s="1154"/>
      <c r="AT4329" s="1154"/>
      <c r="AU4329" s="1160"/>
      <c r="AV4329" s="1154"/>
      <c r="AW4329" s="1154"/>
      <c r="AX4329" s="1154"/>
      <c r="AY4329" s="1154"/>
      <c r="AZ4329" s="1154"/>
      <c r="BA4329" s="1154"/>
      <c r="BB4329" s="1154"/>
    </row>
    <row r="4330" spans="2:54" ht="15" customHeight="1">
      <c r="B4330" s="1155"/>
      <c r="C4330" s="3016" t="s">
        <v>1133</v>
      </c>
      <c r="D4330" s="3016"/>
      <c r="E4330" s="1146" t="s">
        <v>1127</v>
      </c>
      <c r="F4330" s="1106"/>
      <c r="G4330" s="441" t="s">
        <v>93</v>
      </c>
      <c r="H4330" s="441" t="s">
        <v>1103</v>
      </c>
      <c r="I4330" s="441" t="s">
        <v>1128</v>
      </c>
      <c r="J4330" s="441" t="s">
        <v>112</v>
      </c>
      <c r="K4330" s="1111" t="s">
        <v>1133</v>
      </c>
      <c r="L4330" s="441" t="s">
        <v>1120</v>
      </c>
      <c r="M4330" s="441" t="str">
        <f t="shared" si="262"/>
        <v>&lt;INSERT CONNECTION POINT NAME&gt;</v>
      </c>
      <c r="N4330" s="1111" t="s">
        <v>1108</v>
      </c>
      <c r="O4330" s="1111" t="s">
        <v>1109</v>
      </c>
      <c r="P4330" s="1111"/>
      <c r="Q4330" s="2856"/>
      <c r="R4330" s="2098"/>
      <c r="S4330" s="2858"/>
      <c r="T4330" s="2858"/>
      <c r="U4330" s="2858"/>
      <c r="V4330" s="2858"/>
      <c r="W4330" s="2859"/>
      <c r="X4330" s="2859"/>
      <c r="Y4330" s="2859"/>
      <c r="Z4330" s="2859"/>
      <c r="AA4330" s="2860"/>
      <c r="AB4330" s="1125"/>
      <c r="AC4330" s="1151"/>
      <c r="AD4330" s="1152"/>
      <c r="AE4330" s="1153"/>
      <c r="AF4330" s="1153"/>
      <c r="AG4330" s="1153"/>
      <c r="AH4330" s="124"/>
      <c r="AI4330" s="124"/>
      <c r="AJ4330" s="124"/>
      <c r="AK4330" s="124"/>
      <c r="AL4330" s="1153"/>
      <c r="AM4330" s="124"/>
      <c r="AN4330" s="124"/>
      <c r="AO4330" s="1153"/>
      <c r="AP4330" s="1153"/>
      <c r="AQ4330" s="1153"/>
      <c r="AR4330" s="1154"/>
      <c r="AS4330" s="1154"/>
      <c r="AT4330" s="1154"/>
      <c r="AU4330" s="1154"/>
      <c r="AV4330" s="1154"/>
      <c r="AW4330" s="1154"/>
      <c r="AX4330" s="1154"/>
      <c r="AY4330" s="1154"/>
      <c r="AZ4330" s="1154"/>
      <c r="BA4330" s="1154"/>
      <c r="BB4330" s="1154"/>
    </row>
    <row r="4331" spans="2:54" ht="15" customHeight="1">
      <c r="B4331" s="1155"/>
      <c r="C4331" s="3017"/>
      <c r="D4331" s="3017"/>
      <c r="E4331" s="1146" t="s">
        <v>1130</v>
      </c>
      <c r="F4331" s="1106"/>
      <c r="G4331" s="441" t="s">
        <v>93</v>
      </c>
      <c r="H4331" s="441" t="s">
        <v>1103</v>
      </c>
      <c r="I4331" s="441" t="s">
        <v>1131</v>
      </c>
      <c r="J4331" s="441" t="s">
        <v>112</v>
      </c>
      <c r="K4331" s="1111" t="s">
        <v>1133</v>
      </c>
      <c r="L4331" s="441" t="s">
        <v>1120</v>
      </c>
      <c r="M4331" s="441" t="str">
        <f t="shared" si="262"/>
        <v>&lt;INSERT CONNECTION POINT NAME&gt;</v>
      </c>
      <c r="N4331" s="1111" t="s">
        <v>1108</v>
      </c>
      <c r="O4331" s="1111" t="s">
        <v>1109</v>
      </c>
      <c r="P4331" s="1111"/>
      <c r="Q4331" s="2856"/>
      <c r="R4331" s="2098"/>
      <c r="S4331" s="2858"/>
      <c r="T4331" s="2858"/>
      <c r="U4331" s="2858"/>
      <c r="V4331" s="2858"/>
      <c r="W4331" s="2859"/>
      <c r="X4331" s="2859"/>
      <c r="Y4331" s="2859"/>
      <c r="Z4331" s="2859"/>
      <c r="AA4331" s="2860"/>
      <c r="AB4331" s="1125"/>
      <c r="AC4331" s="1151"/>
      <c r="AD4331" s="1152"/>
      <c r="AE4331" s="1153"/>
      <c r="AF4331" s="1153"/>
      <c r="AG4331" s="1153"/>
      <c r="AH4331" s="124"/>
      <c r="AI4331" s="124"/>
      <c r="AJ4331" s="124"/>
      <c r="AK4331" s="124"/>
      <c r="AL4331" s="1153"/>
      <c r="AM4331" s="124"/>
      <c r="AN4331" s="124"/>
      <c r="AO4331" s="1153"/>
      <c r="AP4331" s="1153"/>
      <c r="AQ4331" s="1153"/>
      <c r="AR4331" s="1154"/>
      <c r="AS4331" s="1154"/>
      <c r="AT4331" s="1154"/>
      <c r="AU4331" s="1154"/>
      <c r="AV4331" s="1154"/>
      <c r="AW4331" s="1154"/>
      <c r="AX4331" s="1154"/>
      <c r="AY4331" s="1154"/>
      <c r="AZ4331" s="1154"/>
      <c r="BA4331" s="1154"/>
      <c r="BB4331" s="1154"/>
    </row>
    <row r="4332" spans="2:54" ht="15" customHeight="1">
      <c r="B4332" s="1155"/>
      <c r="C4332" s="3016" t="s">
        <v>1110</v>
      </c>
      <c r="D4332" s="3016"/>
      <c r="E4332" s="1146" t="s">
        <v>1127</v>
      </c>
      <c r="F4332" s="1106"/>
      <c r="G4332" s="441" t="s">
        <v>93</v>
      </c>
      <c r="H4332" s="441" t="s">
        <v>1103</v>
      </c>
      <c r="I4332" s="441" t="s">
        <v>1128</v>
      </c>
      <c r="J4332" s="441" t="s">
        <v>112</v>
      </c>
      <c r="K4332" s="1111" t="s">
        <v>1110</v>
      </c>
      <c r="L4332" s="441" t="s">
        <v>1120</v>
      </c>
      <c r="M4332" s="441" t="str">
        <f t="shared" si="262"/>
        <v>&lt;INSERT CONNECTION POINT NAME&gt;</v>
      </c>
      <c r="N4332" s="1111" t="s">
        <v>1111</v>
      </c>
      <c r="O4332" s="1112">
        <v>0</v>
      </c>
      <c r="P4332" s="1111"/>
      <c r="Q4332" s="2890"/>
      <c r="R4332" s="2093"/>
      <c r="S4332" s="2883"/>
      <c r="T4332" s="2883"/>
      <c r="U4332" s="2883"/>
      <c r="V4332" s="2883"/>
      <c r="W4332" s="2863"/>
      <c r="X4332" s="2863"/>
      <c r="Y4332" s="2863"/>
      <c r="Z4332" s="2863"/>
      <c r="AA4332" s="2864"/>
      <c r="AB4332" s="1125"/>
      <c r="AC4332" s="1151"/>
      <c r="AD4332" s="1152"/>
      <c r="AE4332" s="1153"/>
      <c r="AF4332" s="1153"/>
      <c r="AG4332" s="1153"/>
      <c r="AH4332" s="124"/>
      <c r="AI4332" s="124"/>
      <c r="AJ4332" s="124"/>
      <c r="AK4332" s="124"/>
      <c r="AL4332" s="1153"/>
      <c r="AM4332" s="124"/>
      <c r="AN4332" s="124"/>
      <c r="AO4332" s="1153"/>
      <c r="AP4332" s="1161"/>
      <c r="AQ4332" s="1153"/>
      <c r="AR4332" s="1154"/>
      <c r="AS4332" s="1154"/>
      <c r="AT4332" s="1154"/>
      <c r="AU4332" s="1154"/>
      <c r="AV4332" s="1154"/>
      <c r="AW4332" s="1154"/>
      <c r="AX4332" s="1154"/>
      <c r="AY4332" s="1154"/>
      <c r="AZ4332" s="1154"/>
      <c r="BA4332" s="1154"/>
      <c r="BB4332" s="1154"/>
    </row>
    <row r="4333" spans="2:54" ht="15" customHeight="1">
      <c r="B4333" s="1155"/>
      <c r="C4333" s="3017"/>
      <c r="D4333" s="3017"/>
      <c r="E4333" s="1146" t="s">
        <v>1130</v>
      </c>
      <c r="F4333" s="1106"/>
      <c r="G4333" s="441" t="s">
        <v>93</v>
      </c>
      <c r="H4333" s="441" t="s">
        <v>1103</v>
      </c>
      <c r="I4333" s="441" t="s">
        <v>1131</v>
      </c>
      <c r="J4333" s="441" t="s">
        <v>112</v>
      </c>
      <c r="K4333" s="1111" t="s">
        <v>1110</v>
      </c>
      <c r="L4333" s="441" t="s">
        <v>1120</v>
      </c>
      <c r="M4333" s="441" t="str">
        <f t="shared" si="262"/>
        <v>&lt;INSERT CONNECTION POINT NAME&gt;</v>
      </c>
      <c r="N4333" s="1111" t="s">
        <v>1111</v>
      </c>
      <c r="O4333" s="1112">
        <v>0</v>
      </c>
      <c r="P4333" s="1111"/>
      <c r="Q4333" s="2890"/>
      <c r="R4333" s="2093"/>
      <c r="S4333" s="2883"/>
      <c r="T4333" s="2883"/>
      <c r="U4333" s="2883"/>
      <c r="V4333" s="2883"/>
      <c r="W4333" s="2863"/>
      <c r="X4333" s="2863"/>
      <c r="Y4333" s="2863"/>
      <c r="Z4333" s="2863"/>
      <c r="AA4333" s="2864"/>
      <c r="AB4333" s="1125"/>
      <c r="AC4333" s="1151"/>
      <c r="AD4333" s="1152"/>
      <c r="AE4333" s="1153"/>
      <c r="AF4333" s="1153"/>
      <c r="AG4333" s="1153"/>
      <c r="AH4333" s="124"/>
      <c r="AI4333" s="124"/>
      <c r="AJ4333" s="124"/>
      <c r="AK4333" s="124"/>
      <c r="AL4333" s="1153"/>
      <c r="AM4333" s="124"/>
      <c r="AN4333" s="124"/>
      <c r="AO4333" s="1153"/>
      <c r="AP4333" s="1161"/>
      <c r="AQ4333" s="1153"/>
      <c r="AR4333" s="1154"/>
      <c r="AS4333" s="1154"/>
      <c r="AT4333" s="1154"/>
      <c r="AU4333" s="1154"/>
      <c r="AV4333" s="1154"/>
      <c r="AW4333" s="1154"/>
      <c r="AX4333" s="1154"/>
      <c r="AY4333" s="1154"/>
      <c r="AZ4333" s="1154"/>
      <c r="BA4333" s="1154"/>
      <c r="BB4333" s="1154"/>
    </row>
    <row r="4334" spans="2:54" ht="15" customHeight="1">
      <c r="B4334" s="1155"/>
      <c r="C4334" s="3016" t="s">
        <v>1112</v>
      </c>
      <c r="D4334" s="3016"/>
      <c r="E4334" s="1146" t="s">
        <v>1127</v>
      </c>
      <c r="F4334" s="1106"/>
      <c r="G4334" s="441" t="s">
        <v>93</v>
      </c>
      <c r="H4334" s="441" t="s">
        <v>1103</v>
      </c>
      <c r="I4334" s="441" t="s">
        <v>1128</v>
      </c>
      <c r="J4334" s="441" t="s">
        <v>112</v>
      </c>
      <c r="K4334" s="1111" t="s">
        <v>1112</v>
      </c>
      <c r="L4334" s="441" t="s">
        <v>1120</v>
      </c>
      <c r="M4334" s="441" t="str">
        <f t="shared" si="262"/>
        <v>&lt;INSERT CONNECTION POINT NAME&gt;</v>
      </c>
      <c r="N4334" s="1111" t="s">
        <v>1113</v>
      </c>
      <c r="O4334" s="1111" t="s">
        <v>1113</v>
      </c>
      <c r="P4334" s="1111"/>
      <c r="Q4334" s="2891"/>
      <c r="R4334" s="2866"/>
      <c r="S4334" s="2866"/>
      <c r="T4334" s="2866"/>
      <c r="U4334" s="2866"/>
      <c r="V4334" s="2866"/>
      <c r="W4334" s="2866"/>
      <c r="X4334" s="2866"/>
      <c r="Y4334" s="2866"/>
      <c r="Z4334" s="2866"/>
      <c r="AA4334" s="2099"/>
      <c r="AB4334" s="1125"/>
      <c r="AC4334" s="1151"/>
      <c r="AD4334" s="1152"/>
      <c r="AE4334" s="1153"/>
      <c r="AF4334" s="1153"/>
      <c r="AG4334" s="1153"/>
      <c r="AH4334" s="124"/>
      <c r="AI4334" s="124"/>
      <c r="AJ4334" s="124"/>
      <c r="AK4334" s="124"/>
      <c r="AL4334" s="1153"/>
      <c r="AM4334" s="124"/>
      <c r="AN4334" s="124"/>
      <c r="AO4334" s="1153"/>
      <c r="AP4334" s="1153"/>
      <c r="AQ4334" s="1153"/>
      <c r="AR4334" s="1154"/>
      <c r="AS4334" s="1154"/>
      <c r="AT4334" s="1154"/>
      <c r="AU4334" s="1154"/>
      <c r="AV4334" s="1154"/>
      <c r="AW4334" s="1154"/>
      <c r="AX4334" s="1154"/>
      <c r="AY4334" s="1154"/>
      <c r="AZ4334" s="1154"/>
      <c r="BA4334" s="1154"/>
      <c r="BB4334" s="1154"/>
    </row>
    <row r="4335" spans="2:54" ht="15" customHeight="1">
      <c r="B4335" s="1155"/>
      <c r="C4335" s="3017"/>
      <c r="D4335" s="3017"/>
      <c r="E4335" s="1146" t="s">
        <v>1130</v>
      </c>
      <c r="F4335" s="1106"/>
      <c r="G4335" s="441" t="s">
        <v>93</v>
      </c>
      <c r="H4335" s="441" t="s">
        <v>1103</v>
      </c>
      <c r="I4335" s="441" t="s">
        <v>1131</v>
      </c>
      <c r="J4335" s="441" t="s">
        <v>112</v>
      </c>
      <c r="K4335" s="1111" t="s">
        <v>1112</v>
      </c>
      <c r="L4335" s="441" t="s">
        <v>1120</v>
      </c>
      <c r="M4335" s="441" t="str">
        <f t="shared" si="262"/>
        <v>&lt;INSERT CONNECTION POINT NAME&gt;</v>
      </c>
      <c r="N4335" s="1111" t="s">
        <v>1113</v>
      </c>
      <c r="O4335" s="1111" t="s">
        <v>1113</v>
      </c>
      <c r="P4335" s="1111"/>
      <c r="Q4335" s="2891"/>
      <c r="R4335" s="2866"/>
      <c r="S4335" s="2866"/>
      <c r="T4335" s="2866"/>
      <c r="U4335" s="2866"/>
      <c r="V4335" s="2866"/>
      <c r="W4335" s="2866"/>
      <c r="X4335" s="2866"/>
      <c r="Y4335" s="2866"/>
      <c r="Z4335" s="2866"/>
      <c r="AA4335" s="2099"/>
      <c r="AB4335" s="1125"/>
      <c r="AC4335" s="1151"/>
      <c r="AD4335" s="1152"/>
      <c r="AE4335" s="1153"/>
      <c r="AF4335" s="1153"/>
      <c r="AG4335" s="1153"/>
      <c r="AH4335" s="124"/>
      <c r="AI4335" s="124"/>
      <c r="AJ4335" s="124"/>
      <c r="AK4335" s="124"/>
      <c r="AL4335" s="1153"/>
      <c r="AM4335" s="124"/>
      <c r="AN4335" s="124"/>
      <c r="AO4335" s="1153"/>
      <c r="AP4335" s="1153"/>
      <c r="AQ4335" s="1153"/>
      <c r="AR4335" s="1154"/>
      <c r="AS4335" s="1154"/>
      <c r="AT4335" s="1154"/>
      <c r="AU4335" s="1154"/>
      <c r="AV4335" s="1154"/>
      <c r="AW4335" s="1154"/>
      <c r="AX4335" s="1154"/>
      <c r="AY4335" s="1154"/>
      <c r="AZ4335" s="1154"/>
      <c r="BA4335" s="1154"/>
      <c r="BB4335" s="1154"/>
    </row>
    <row r="4336" spans="2:54" ht="15" customHeight="1">
      <c r="B4336" s="1155"/>
      <c r="C4336" s="3016" t="s">
        <v>1134</v>
      </c>
      <c r="D4336" s="3016" t="s">
        <v>833</v>
      </c>
      <c r="E4336" s="1146" t="s">
        <v>1127</v>
      </c>
      <c r="F4336" s="1106"/>
      <c r="G4336" s="441" t="s">
        <v>93</v>
      </c>
      <c r="H4336" s="441" t="s">
        <v>1103</v>
      </c>
      <c r="I4336" s="441" t="s">
        <v>1128</v>
      </c>
      <c r="J4336" s="441" t="s">
        <v>112</v>
      </c>
      <c r="K4336" s="1111" t="s">
        <v>1134</v>
      </c>
      <c r="L4336" s="441" t="s">
        <v>1120</v>
      </c>
      <c r="M4336" s="441" t="str">
        <f t="shared" si="262"/>
        <v>&lt;INSERT CONNECTION POINT NAME&gt;</v>
      </c>
      <c r="N4336" s="1111" t="s">
        <v>1115</v>
      </c>
      <c r="O4336" s="1111" t="s">
        <v>833</v>
      </c>
      <c r="P4336" s="1111"/>
      <c r="Q4336" s="2892"/>
      <c r="R4336" s="2096"/>
      <c r="S4336" s="2870"/>
      <c r="T4336" s="2870"/>
      <c r="U4336" s="2870"/>
      <c r="V4336" s="2870"/>
      <c r="W4336" s="2870"/>
      <c r="X4336" s="2870"/>
      <c r="Y4336" s="2870"/>
      <c r="Z4336" s="2870"/>
      <c r="AA4336" s="2871"/>
      <c r="AB4336" s="1125"/>
      <c r="AC4336" s="1151"/>
      <c r="AD4336" s="1152"/>
      <c r="AE4336" s="1153"/>
      <c r="AF4336" s="1153"/>
      <c r="AG4336" s="1153"/>
      <c r="AH4336" s="124"/>
      <c r="AI4336" s="124"/>
      <c r="AJ4336" s="124"/>
      <c r="AK4336" s="124"/>
      <c r="AL4336" s="1153"/>
      <c r="AM4336" s="124"/>
      <c r="AN4336" s="124"/>
      <c r="AO4336" s="1153"/>
      <c r="AP4336" s="1153"/>
      <c r="AQ4336" s="1153"/>
      <c r="AR4336" s="1154"/>
      <c r="AS4336" s="1154"/>
      <c r="AT4336" s="1154"/>
      <c r="AU4336" s="1154"/>
      <c r="AV4336" s="1154"/>
      <c r="AW4336" s="1154"/>
      <c r="AX4336" s="1154"/>
      <c r="AY4336" s="1154"/>
      <c r="AZ4336" s="1154"/>
      <c r="BA4336" s="1154"/>
      <c r="BB4336" s="1154"/>
    </row>
    <row r="4337" spans="2:54" ht="15" customHeight="1">
      <c r="B4337" s="1155"/>
      <c r="C4337" s="3017"/>
      <c r="D4337" s="3017"/>
      <c r="E4337" s="1146" t="s">
        <v>1130</v>
      </c>
      <c r="F4337" s="1106"/>
      <c r="G4337" s="441" t="s">
        <v>93</v>
      </c>
      <c r="H4337" s="441" t="s">
        <v>1103</v>
      </c>
      <c r="I4337" s="441" t="s">
        <v>1131</v>
      </c>
      <c r="J4337" s="441" t="s">
        <v>112</v>
      </c>
      <c r="K4337" s="1111" t="s">
        <v>1134</v>
      </c>
      <c r="L4337" s="441" t="s">
        <v>1120</v>
      </c>
      <c r="M4337" s="441" t="str">
        <f t="shared" si="262"/>
        <v>&lt;INSERT CONNECTION POINT NAME&gt;</v>
      </c>
      <c r="N4337" s="1111" t="s">
        <v>1115</v>
      </c>
      <c r="O4337" s="1111" t="s">
        <v>833</v>
      </c>
      <c r="P4337" s="1111"/>
      <c r="Q4337" s="2892"/>
      <c r="R4337" s="2096"/>
      <c r="S4337" s="2870"/>
      <c r="T4337" s="2870"/>
      <c r="U4337" s="2870"/>
      <c r="V4337" s="2870"/>
      <c r="W4337" s="2870"/>
      <c r="X4337" s="2870"/>
      <c r="Y4337" s="2870"/>
      <c r="Z4337" s="2870"/>
      <c r="AA4337" s="2871"/>
      <c r="AB4337" s="1125"/>
      <c r="AC4337" s="1151"/>
      <c r="AD4337" s="1152"/>
      <c r="AE4337" s="1153"/>
      <c r="AF4337" s="1153"/>
      <c r="AG4337" s="1153"/>
      <c r="AH4337" s="124"/>
      <c r="AI4337" s="124"/>
      <c r="AJ4337" s="124"/>
      <c r="AK4337" s="124"/>
      <c r="AL4337" s="1153"/>
      <c r="AM4337" s="124"/>
      <c r="AN4337" s="124"/>
      <c r="AO4337" s="1153"/>
      <c r="AP4337" s="1153"/>
      <c r="AQ4337" s="1153"/>
      <c r="AR4337" s="1154"/>
      <c r="AS4337" s="1154"/>
      <c r="AT4337" s="1154"/>
      <c r="AU4337" s="1154"/>
      <c r="AV4337" s="1154"/>
      <c r="AW4337" s="1154"/>
      <c r="AX4337" s="1154"/>
      <c r="AY4337" s="1154"/>
      <c r="AZ4337" s="1154"/>
      <c r="BA4337" s="1154"/>
      <c r="BB4337" s="1154"/>
    </row>
    <row r="4338" spans="2:54" ht="15" customHeight="1">
      <c r="B4338" s="1155"/>
      <c r="C4338" s="3016" t="s">
        <v>1135</v>
      </c>
      <c r="D4338" s="3016" t="s">
        <v>833</v>
      </c>
      <c r="E4338" s="1146" t="s">
        <v>1127</v>
      </c>
      <c r="F4338" s="1106"/>
      <c r="G4338" s="441" t="s">
        <v>93</v>
      </c>
      <c r="H4338" s="441" t="s">
        <v>1103</v>
      </c>
      <c r="I4338" s="441" t="s">
        <v>1128</v>
      </c>
      <c r="J4338" s="441" t="s">
        <v>112</v>
      </c>
      <c r="K4338" s="1111" t="s">
        <v>1135</v>
      </c>
      <c r="L4338" s="441" t="s">
        <v>1120</v>
      </c>
      <c r="M4338" s="441" t="str">
        <f t="shared" si="262"/>
        <v>&lt;INSERT CONNECTION POINT NAME&gt;</v>
      </c>
      <c r="N4338" s="1111" t="s">
        <v>1106</v>
      </c>
      <c r="O4338" s="1111" t="s">
        <v>833</v>
      </c>
      <c r="P4338" s="1111"/>
      <c r="Q4338" s="2892"/>
      <c r="R4338" s="2096"/>
      <c r="S4338" s="2870"/>
      <c r="T4338" s="2870"/>
      <c r="U4338" s="2870"/>
      <c r="V4338" s="2870"/>
      <c r="W4338" s="2870"/>
      <c r="X4338" s="2870"/>
      <c r="Y4338" s="2870"/>
      <c r="Z4338" s="2870"/>
      <c r="AA4338" s="2871"/>
      <c r="AB4338" s="1125"/>
      <c r="AC4338" s="1151"/>
      <c r="AD4338" s="1152"/>
      <c r="AE4338" s="1153"/>
      <c r="AF4338" s="1153"/>
      <c r="AG4338" s="1153"/>
      <c r="AH4338" s="124"/>
      <c r="AI4338" s="124"/>
      <c r="AJ4338" s="124"/>
      <c r="AK4338" s="124"/>
      <c r="AL4338" s="1153"/>
      <c r="AM4338" s="124"/>
      <c r="AN4338" s="124"/>
      <c r="AO4338" s="1153"/>
      <c r="AP4338" s="1153"/>
      <c r="AQ4338" s="1153"/>
      <c r="AR4338" s="1154"/>
      <c r="AS4338" s="1154"/>
      <c r="AT4338" s="1154"/>
      <c r="AU4338" s="1154"/>
      <c r="AV4338" s="1154"/>
      <c r="AW4338" s="1154"/>
      <c r="AX4338" s="1154"/>
      <c r="AY4338" s="1154"/>
      <c r="AZ4338" s="1154"/>
      <c r="BA4338" s="1154"/>
      <c r="BB4338" s="1154"/>
    </row>
    <row r="4339" spans="2:54" ht="15" customHeight="1">
      <c r="B4339" s="1155"/>
      <c r="C4339" s="3017"/>
      <c r="D4339" s="3017"/>
      <c r="E4339" s="1146" t="s">
        <v>1130</v>
      </c>
      <c r="F4339" s="1106"/>
      <c r="G4339" s="441" t="s">
        <v>93</v>
      </c>
      <c r="H4339" s="441" t="s">
        <v>1103</v>
      </c>
      <c r="I4339" s="441" t="s">
        <v>1131</v>
      </c>
      <c r="J4339" s="441" t="s">
        <v>112</v>
      </c>
      <c r="K4339" s="1111" t="s">
        <v>1135</v>
      </c>
      <c r="L4339" s="441" t="s">
        <v>1120</v>
      </c>
      <c r="M4339" s="441" t="str">
        <f t="shared" si="262"/>
        <v>&lt;INSERT CONNECTION POINT NAME&gt;</v>
      </c>
      <c r="N4339" s="1111" t="s">
        <v>1106</v>
      </c>
      <c r="O4339" s="1111" t="s">
        <v>833</v>
      </c>
      <c r="P4339" s="1111"/>
      <c r="Q4339" s="2892"/>
      <c r="R4339" s="2096"/>
      <c r="S4339" s="2870"/>
      <c r="T4339" s="2870"/>
      <c r="U4339" s="2870"/>
      <c r="V4339" s="2870"/>
      <c r="W4339" s="2870"/>
      <c r="X4339" s="2870"/>
      <c r="Y4339" s="2870"/>
      <c r="Z4339" s="2870"/>
      <c r="AA4339" s="2871"/>
      <c r="AB4339" s="1125"/>
      <c r="AC4339" s="1151"/>
      <c r="AD4339" s="1152"/>
      <c r="AE4339" s="1153"/>
      <c r="AF4339" s="1153"/>
      <c r="AG4339" s="1153"/>
      <c r="AH4339" s="124"/>
      <c r="AI4339" s="124"/>
      <c r="AJ4339" s="124"/>
      <c r="AK4339" s="124"/>
      <c r="AL4339" s="1153"/>
      <c r="AM4339" s="124"/>
      <c r="AN4339" s="124"/>
      <c r="AO4339" s="1153"/>
      <c r="AP4339" s="1153"/>
      <c r="AQ4339" s="1153"/>
      <c r="AR4339" s="1154"/>
      <c r="AS4339" s="1154"/>
      <c r="AT4339" s="1154"/>
      <c r="AU4339" s="1154"/>
      <c r="AV4339" s="1154"/>
      <c r="AW4339" s="1154"/>
      <c r="AX4339" s="1154"/>
      <c r="AY4339" s="1154"/>
      <c r="AZ4339" s="1154"/>
      <c r="BA4339" s="1154"/>
      <c r="BB4339" s="1154"/>
    </row>
    <row r="4340" spans="2:54" ht="15" customHeight="1">
      <c r="B4340" s="1155"/>
      <c r="C4340" s="3016" t="s">
        <v>1135</v>
      </c>
      <c r="D4340" s="3016" t="s">
        <v>842</v>
      </c>
      <c r="E4340" s="1146" t="s">
        <v>1127</v>
      </c>
      <c r="F4340" s="1106"/>
      <c r="G4340" s="441" t="s">
        <v>93</v>
      </c>
      <c r="H4340" s="441" t="s">
        <v>1103</v>
      </c>
      <c r="I4340" s="441" t="s">
        <v>1128</v>
      </c>
      <c r="J4340" s="441" t="s">
        <v>112</v>
      </c>
      <c r="K4340" s="1111" t="s">
        <v>1135</v>
      </c>
      <c r="L4340" s="441" t="s">
        <v>1120</v>
      </c>
      <c r="M4340" s="441" t="str">
        <f t="shared" si="262"/>
        <v>&lt;INSERT CONNECTION POINT NAME&gt;</v>
      </c>
      <c r="N4340" s="1111" t="s">
        <v>1106</v>
      </c>
      <c r="O4340" s="1111" t="s">
        <v>842</v>
      </c>
      <c r="P4340" s="1111"/>
      <c r="Q4340" s="2892"/>
      <c r="R4340" s="2096"/>
      <c r="S4340" s="2870"/>
      <c r="T4340" s="2870"/>
      <c r="U4340" s="2870"/>
      <c r="V4340" s="2870"/>
      <c r="W4340" s="2870"/>
      <c r="X4340" s="2870"/>
      <c r="Y4340" s="2870"/>
      <c r="Z4340" s="2870"/>
      <c r="AA4340" s="2871"/>
      <c r="AB4340" s="1125"/>
      <c r="AC4340" s="1151"/>
      <c r="AD4340" s="1152"/>
      <c r="AE4340" s="1153"/>
      <c r="AF4340" s="1153"/>
      <c r="AG4340" s="1153"/>
      <c r="AH4340" s="124"/>
      <c r="AI4340" s="124"/>
      <c r="AJ4340" s="124"/>
      <c r="AK4340" s="124"/>
      <c r="AL4340" s="1153"/>
      <c r="AM4340" s="124"/>
      <c r="AN4340" s="124"/>
      <c r="AO4340" s="1153"/>
      <c r="AP4340" s="1153"/>
      <c r="AQ4340" s="1153"/>
      <c r="AR4340" s="1154"/>
      <c r="AS4340" s="1154"/>
      <c r="AT4340" s="1154"/>
      <c r="AU4340" s="1154"/>
      <c r="AV4340" s="1154"/>
      <c r="AW4340" s="1154"/>
      <c r="AX4340" s="1154"/>
      <c r="AY4340" s="1154"/>
      <c r="AZ4340" s="1154"/>
      <c r="BA4340" s="1154"/>
      <c r="BB4340" s="1154"/>
    </row>
    <row r="4341" spans="2:54" ht="15" customHeight="1">
      <c r="B4341" s="1155"/>
      <c r="C4341" s="3017"/>
      <c r="D4341" s="3017"/>
      <c r="E4341" s="1146" t="s">
        <v>1130</v>
      </c>
      <c r="F4341" s="1106"/>
      <c r="G4341" s="441" t="s">
        <v>93</v>
      </c>
      <c r="H4341" s="441" t="s">
        <v>1103</v>
      </c>
      <c r="I4341" s="441" t="s">
        <v>1131</v>
      </c>
      <c r="J4341" s="441" t="s">
        <v>112</v>
      </c>
      <c r="K4341" s="1111" t="s">
        <v>1135</v>
      </c>
      <c r="L4341" s="441" t="s">
        <v>1120</v>
      </c>
      <c r="M4341" s="441" t="str">
        <f t="shared" si="262"/>
        <v>&lt;INSERT CONNECTION POINT NAME&gt;</v>
      </c>
      <c r="N4341" s="1111" t="s">
        <v>1106</v>
      </c>
      <c r="O4341" s="1111" t="s">
        <v>842</v>
      </c>
      <c r="P4341" s="1111"/>
      <c r="Q4341" s="2892"/>
      <c r="R4341" s="2096"/>
      <c r="S4341" s="2870"/>
      <c r="T4341" s="2870"/>
      <c r="U4341" s="2870"/>
      <c r="V4341" s="2870"/>
      <c r="W4341" s="2870"/>
      <c r="X4341" s="2870"/>
      <c r="Y4341" s="2870"/>
      <c r="Z4341" s="2870"/>
      <c r="AA4341" s="2871"/>
      <c r="AB4341" s="1125"/>
      <c r="AC4341" s="1151"/>
      <c r="AD4341" s="1152"/>
      <c r="AE4341" s="1153"/>
      <c r="AF4341" s="1153"/>
      <c r="AG4341" s="1153"/>
      <c r="AH4341" s="124"/>
      <c r="AI4341" s="124"/>
      <c r="AJ4341" s="124"/>
      <c r="AK4341" s="124"/>
      <c r="AL4341" s="1153"/>
      <c r="AM4341" s="124"/>
      <c r="AN4341" s="124"/>
      <c r="AO4341" s="1153"/>
      <c r="AP4341" s="1153"/>
      <c r="AQ4341" s="1153"/>
      <c r="AR4341" s="1154"/>
      <c r="AS4341" s="1154"/>
      <c r="AT4341" s="1154"/>
      <c r="AU4341" s="1154"/>
      <c r="AV4341" s="1154"/>
      <c r="AW4341" s="1154"/>
      <c r="AX4341" s="1154"/>
      <c r="AY4341" s="1154"/>
      <c r="AZ4341" s="1154"/>
      <c r="BA4341" s="1154"/>
      <c r="BB4341" s="1154"/>
    </row>
    <row r="4342" spans="2:54" ht="15" customHeight="1">
      <c r="B4342" s="1155"/>
      <c r="C4342" s="3016" t="s">
        <v>1136</v>
      </c>
      <c r="D4342" s="3016" t="s">
        <v>833</v>
      </c>
      <c r="E4342" s="1146" t="s">
        <v>1127</v>
      </c>
      <c r="F4342" s="1106"/>
      <c r="G4342" s="441" t="s">
        <v>93</v>
      </c>
      <c r="H4342" s="441" t="s">
        <v>1103</v>
      </c>
      <c r="I4342" s="441" t="s">
        <v>1128</v>
      </c>
      <c r="J4342" s="441" t="s">
        <v>112</v>
      </c>
      <c r="K4342" s="1111" t="s">
        <v>1136</v>
      </c>
      <c r="L4342" s="441" t="s">
        <v>1120</v>
      </c>
      <c r="M4342" s="441" t="str">
        <f t="shared" si="262"/>
        <v>&lt;INSERT CONNECTION POINT NAME&gt;</v>
      </c>
      <c r="N4342" s="1111" t="s">
        <v>1106</v>
      </c>
      <c r="O4342" s="1111" t="s">
        <v>833</v>
      </c>
      <c r="P4342" s="1111"/>
      <c r="Q4342" s="2892"/>
      <c r="R4342" s="2096"/>
      <c r="S4342" s="2870"/>
      <c r="T4342" s="2870"/>
      <c r="U4342" s="2870"/>
      <c r="V4342" s="2870"/>
      <c r="W4342" s="2870"/>
      <c r="X4342" s="2870"/>
      <c r="Y4342" s="2870"/>
      <c r="Z4342" s="2870"/>
      <c r="AA4342" s="2871"/>
      <c r="AB4342" s="1125"/>
      <c r="AC4342" s="1151"/>
      <c r="AD4342" s="1152"/>
      <c r="AE4342" s="1153"/>
      <c r="AF4342" s="1153"/>
      <c r="AG4342" s="1153"/>
      <c r="AH4342" s="124"/>
      <c r="AI4342" s="124"/>
      <c r="AJ4342" s="124"/>
      <c r="AK4342" s="124"/>
      <c r="AL4342" s="1153"/>
      <c r="AM4342" s="124"/>
      <c r="AN4342" s="124"/>
      <c r="AO4342" s="1153"/>
      <c r="AP4342" s="1153"/>
      <c r="AQ4342" s="1153"/>
      <c r="AR4342" s="1154"/>
      <c r="AS4342" s="1154"/>
      <c r="AT4342" s="1154"/>
      <c r="AU4342" s="1154"/>
      <c r="AV4342" s="1154"/>
      <c r="AW4342" s="1154"/>
      <c r="AX4342" s="1154"/>
      <c r="AY4342" s="1154"/>
      <c r="AZ4342" s="1154"/>
      <c r="BA4342" s="1154"/>
      <c r="BB4342" s="1154"/>
    </row>
    <row r="4343" spans="2:54" ht="15" customHeight="1">
      <c r="B4343" s="1155"/>
      <c r="C4343" s="3017"/>
      <c r="D4343" s="3017"/>
      <c r="E4343" s="1146" t="s">
        <v>1130</v>
      </c>
      <c r="F4343" s="1106"/>
      <c r="G4343" s="441" t="s">
        <v>93</v>
      </c>
      <c r="H4343" s="441" t="s">
        <v>1103</v>
      </c>
      <c r="I4343" s="441" t="s">
        <v>1131</v>
      </c>
      <c r="J4343" s="441" t="s">
        <v>112</v>
      </c>
      <c r="K4343" s="1111" t="s">
        <v>1136</v>
      </c>
      <c r="L4343" s="441" t="s">
        <v>1120</v>
      </c>
      <c r="M4343" s="441" t="str">
        <f t="shared" si="262"/>
        <v>&lt;INSERT CONNECTION POINT NAME&gt;</v>
      </c>
      <c r="N4343" s="1111" t="s">
        <v>1106</v>
      </c>
      <c r="O4343" s="1111" t="s">
        <v>833</v>
      </c>
      <c r="P4343" s="1111"/>
      <c r="Q4343" s="2100"/>
      <c r="R4343" s="2101"/>
      <c r="S4343" s="2102"/>
      <c r="T4343" s="2102"/>
      <c r="U4343" s="2102"/>
      <c r="V4343" s="2102"/>
      <c r="W4343" s="2102"/>
      <c r="X4343" s="2102"/>
      <c r="Y4343" s="2102"/>
      <c r="Z4343" s="2102"/>
      <c r="AA4343" s="2103"/>
      <c r="AB4343" s="1125"/>
      <c r="AC4343" s="1151"/>
      <c r="AD4343" s="1152"/>
      <c r="AE4343" s="1153"/>
      <c r="AF4343" s="1153"/>
      <c r="AG4343" s="1153"/>
      <c r="AH4343" s="124"/>
      <c r="AI4343" s="124"/>
      <c r="AJ4343" s="124"/>
      <c r="AK4343" s="124"/>
      <c r="AL4343" s="1153"/>
      <c r="AM4343" s="124"/>
      <c r="AN4343" s="124"/>
      <c r="AO4343" s="1153"/>
      <c r="AP4343" s="1153"/>
      <c r="AQ4343" s="1153"/>
      <c r="AR4343" s="1154"/>
      <c r="AS4343" s="1154"/>
      <c r="AT4343" s="1154"/>
      <c r="AU4343" s="1154"/>
      <c r="AV4343" s="1154"/>
      <c r="AW4343" s="1154"/>
      <c r="AX4343" s="1154"/>
      <c r="AY4343" s="1154"/>
      <c r="AZ4343" s="1154"/>
      <c r="BA4343" s="1154"/>
      <c r="BB4343" s="1154"/>
    </row>
    <row r="4344" spans="2:54" ht="15" customHeight="1">
      <c r="B4344" s="1155"/>
      <c r="C4344" s="3016" t="s">
        <v>1136</v>
      </c>
      <c r="D4344" s="3016" t="s">
        <v>842</v>
      </c>
      <c r="E4344" s="1146" t="s">
        <v>1127</v>
      </c>
      <c r="F4344" s="1106"/>
      <c r="G4344" s="441" t="s">
        <v>93</v>
      </c>
      <c r="H4344" s="441" t="s">
        <v>1103</v>
      </c>
      <c r="I4344" s="441" t="s">
        <v>1128</v>
      </c>
      <c r="J4344" s="441" t="s">
        <v>112</v>
      </c>
      <c r="K4344" s="1111" t="s">
        <v>1136</v>
      </c>
      <c r="L4344" s="441" t="s">
        <v>1120</v>
      </c>
      <c r="M4344" s="441" t="str">
        <f t="shared" si="262"/>
        <v>&lt;INSERT CONNECTION POINT NAME&gt;</v>
      </c>
      <c r="N4344" s="1111" t="s">
        <v>1106</v>
      </c>
      <c r="O4344" s="1111" t="s">
        <v>842</v>
      </c>
      <c r="P4344" s="1111"/>
      <c r="Q4344" s="2100"/>
      <c r="R4344" s="2101"/>
      <c r="S4344" s="2102"/>
      <c r="T4344" s="2102"/>
      <c r="U4344" s="2102"/>
      <c r="V4344" s="2102"/>
      <c r="W4344" s="2102"/>
      <c r="X4344" s="2102"/>
      <c r="Y4344" s="2102"/>
      <c r="Z4344" s="2102"/>
      <c r="AA4344" s="2103"/>
      <c r="AB4344" s="1125"/>
      <c r="AC4344" s="1151"/>
      <c r="AD4344" s="1152"/>
      <c r="AE4344" s="1153"/>
      <c r="AF4344" s="1153"/>
      <c r="AG4344" s="1153"/>
      <c r="AH4344" s="124"/>
      <c r="AI4344" s="124"/>
      <c r="AJ4344" s="124"/>
      <c r="AK4344" s="124"/>
      <c r="AL4344" s="1153"/>
      <c r="AM4344" s="124"/>
      <c r="AN4344" s="124"/>
      <c r="AO4344" s="1153"/>
      <c r="AP4344" s="1153"/>
      <c r="AQ4344" s="1153"/>
      <c r="AR4344" s="1154"/>
      <c r="AS4344" s="1154"/>
      <c r="AT4344" s="1154"/>
      <c r="AU4344" s="1154"/>
      <c r="AV4344" s="1154"/>
      <c r="AW4344" s="1154"/>
      <c r="AX4344" s="1154"/>
      <c r="AY4344" s="1154"/>
      <c r="AZ4344" s="1154"/>
      <c r="BA4344" s="1154"/>
      <c r="BB4344" s="1154"/>
    </row>
    <row r="4345" spans="2:54" ht="15" customHeight="1" thickBot="1">
      <c r="B4345" s="2872"/>
      <c r="C4345" s="3018"/>
      <c r="D4345" s="3018"/>
      <c r="E4345" s="2873" t="s">
        <v>1130</v>
      </c>
      <c r="F4345" s="1106"/>
      <c r="G4345" s="441" t="s">
        <v>93</v>
      </c>
      <c r="H4345" s="441" t="s">
        <v>1103</v>
      </c>
      <c r="I4345" s="441" t="s">
        <v>1131</v>
      </c>
      <c r="J4345" s="441" t="s">
        <v>112</v>
      </c>
      <c r="K4345" s="1111" t="s">
        <v>1136</v>
      </c>
      <c r="L4345" s="441" t="s">
        <v>1120</v>
      </c>
      <c r="M4345" s="441" t="str">
        <f t="shared" si="262"/>
        <v>&lt;INSERT CONNECTION POINT NAME&gt;</v>
      </c>
      <c r="N4345" s="1111" t="s">
        <v>1106</v>
      </c>
      <c r="O4345" s="1111" t="s">
        <v>842</v>
      </c>
      <c r="P4345" s="1111"/>
      <c r="Q4345" s="2893"/>
      <c r="R4345" s="2894"/>
      <c r="S4345" s="2877"/>
      <c r="T4345" s="2877"/>
      <c r="U4345" s="2877"/>
      <c r="V4345" s="2877"/>
      <c r="W4345" s="2877"/>
      <c r="X4345" s="2877"/>
      <c r="Y4345" s="2877"/>
      <c r="Z4345" s="2877"/>
      <c r="AA4345" s="2878"/>
      <c r="AB4345" s="1162"/>
      <c r="AC4345" s="1151"/>
      <c r="AD4345" s="1152"/>
      <c r="AE4345" s="1153"/>
      <c r="AF4345" s="1153"/>
      <c r="AG4345" s="1153"/>
      <c r="AH4345" s="124"/>
      <c r="AI4345" s="124"/>
      <c r="AJ4345" s="124"/>
      <c r="AK4345" s="124"/>
      <c r="AL4345" s="1153"/>
      <c r="AM4345" s="124"/>
      <c r="AN4345" s="124"/>
      <c r="AO4345" s="1153"/>
      <c r="AP4345" s="1153"/>
      <c r="AQ4345" s="1153"/>
      <c r="AR4345" s="1154"/>
      <c r="AS4345" s="1154"/>
      <c r="AT4345" s="1154"/>
      <c r="AU4345" s="1154"/>
      <c r="AV4345" s="1154"/>
      <c r="AW4345" s="1154"/>
      <c r="AX4345" s="1154"/>
      <c r="AY4345" s="1154"/>
      <c r="AZ4345" s="1154"/>
      <c r="BA4345" s="1154"/>
      <c r="BB4345" s="1154"/>
    </row>
    <row r="4346" spans="2:54" ht="15" customHeight="1">
      <c r="B4346" s="1145" t="s">
        <v>1125</v>
      </c>
      <c r="C4346" s="3019" t="s">
        <v>1126</v>
      </c>
      <c r="D4346" s="3019" t="s">
        <v>842</v>
      </c>
      <c r="E4346" s="1146" t="s">
        <v>1127</v>
      </c>
      <c r="F4346" s="1106"/>
      <c r="G4346" s="441" t="s">
        <v>93</v>
      </c>
      <c r="H4346" s="441" t="s">
        <v>1103</v>
      </c>
      <c r="I4346" s="441" t="s">
        <v>1128</v>
      </c>
      <c r="J4346" s="441" t="s">
        <v>112</v>
      </c>
      <c r="K4346" s="441" t="s">
        <v>1126</v>
      </c>
      <c r="L4346" s="441" t="s">
        <v>1120</v>
      </c>
      <c r="M4346" s="441" t="str">
        <f t="shared" ref="M4346" si="265">B4346</f>
        <v>&lt;INSERT CONNECTION POINT NAME&gt;</v>
      </c>
      <c r="N4346" s="441" t="s">
        <v>1129</v>
      </c>
      <c r="O4346" s="441" t="s">
        <v>842</v>
      </c>
      <c r="P4346" s="1111"/>
      <c r="Q4346" s="1147"/>
      <c r="R4346" s="1148"/>
      <c r="S4346" s="1149"/>
      <c r="T4346" s="1149"/>
      <c r="U4346" s="1149"/>
      <c r="V4346" s="1149"/>
      <c r="W4346" s="1149"/>
      <c r="X4346" s="1149"/>
      <c r="Y4346" s="1149"/>
      <c r="Z4346" s="1149"/>
      <c r="AA4346" s="1150"/>
      <c r="AC4346" s="124"/>
      <c r="AD4346" s="124"/>
      <c r="AE4346" s="124"/>
      <c r="AF4346" s="124"/>
      <c r="AG4346" s="124"/>
      <c r="AH4346" s="124"/>
      <c r="AI4346" s="124"/>
      <c r="AJ4346" s="124"/>
      <c r="AK4346" s="124"/>
      <c r="AL4346" s="124"/>
      <c r="AM4346" s="124"/>
      <c r="AN4346" s="124"/>
      <c r="AO4346" s="124"/>
      <c r="AP4346" s="124"/>
      <c r="AQ4346" s="124"/>
      <c r="AR4346" s="124"/>
      <c r="AS4346" s="124"/>
      <c r="AT4346" s="124"/>
      <c r="AU4346" s="124"/>
      <c r="AV4346" s="124"/>
      <c r="AW4346" s="124"/>
      <c r="AX4346" s="124"/>
      <c r="AY4346" s="124"/>
      <c r="AZ4346" s="124"/>
      <c r="BA4346" s="124"/>
      <c r="BB4346" s="124"/>
    </row>
    <row r="4347" spans="2:54" ht="15" customHeight="1">
      <c r="B4347" s="1155"/>
      <c r="C4347" s="3017"/>
      <c r="D4347" s="3017"/>
      <c r="E4347" s="1146" t="s">
        <v>1130</v>
      </c>
      <c r="F4347" s="1106"/>
      <c r="G4347" s="441" t="s">
        <v>93</v>
      </c>
      <c r="H4347" s="441" t="s">
        <v>1103</v>
      </c>
      <c r="I4347" s="441" t="s">
        <v>1131</v>
      </c>
      <c r="J4347" s="441" t="s">
        <v>112</v>
      </c>
      <c r="K4347" s="441" t="s">
        <v>1126</v>
      </c>
      <c r="L4347" s="441" t="s">
        <v>1120</v>
      </c>
      <c r="M4347" s="441" t="str">
        <f t="shared" si="262"/>
        <v>&lt;INSERT CONNECTION POINT NAME&gt;</v>
      </c>
      <c r="N4347" s="441" t="s">
        <v>1129</v>
      </c>
      <c r="O4347" s="441" t="s">
        <v>842</v>
      </c>
      <c r="P4347" s="1111"/>
      <c r="Q4347" s="1156"/>
      <c r="R4347" s="1157"/>
      <c r="S4347" s="1158"/>
      <c r="T4347" s="1158"/>
      <c r="U4347" s="1158"/>
      <c r="V4347" s="1158"/>
      <c r="W4347" s="1158"/>
      <c r="X4347" s="1158"/>
      <c r="Y4347" s="1158"/>
      <c r="Z4347" s="1158"/>
      <c r="AA4347" s="1159"/>
      <c r="AC4347" s="124"/>
      <c r="AD4347" s="124"/>
      <c r="AE4347" s="124"/>
      <c r="AF4347" s="124"/>
      <c r="AG4347" s="124"/>
      <c r="AH4347" s="124"/>
      <c r="AI4347" s="124"/>
      <c r="AJ4347" s="124"/>
      <c r="AK4347" s="124"/>
      <c r="AL4347" s="124"/>
      <c r="AM4347" s="124"/>
      <c r="AN4347" s="124"/>
      <c r="AO4347" s="124"/>
      <c r="AP4347" s="124"/>
      <c r="AQ4347" s="124"/>
      <c r="AR4347" s="124"/>
      <c r="AS4347" s="124"/>
      <c r="AT4347" s="124"/>
      <c r="AU4347" s="124"/>
      <c r="AV4347" s="124"/>
      <c r="AW4347" s="124"/>
      <c r="AX4347" s="124"/>
      <c r="AY4347" s="124"/>
      <c r="AZ4347" s="124"/>
      <c r="BA4347" s="124"/>
      <c r="BB4347" s="124"/>
    </row>
    <row r="4348" spans="2:54" ht="15" customHeight="1">
      <c r="B4348" s="1155"/>
      <c r="C4348" s="3016" t="s">
        <v>1132</v>
      </c>
      <c r="D4348" s="3016" t="s">
        <v>833</v>
      </c>
      <c r="E4348" s="1146" t="s">
        <v>1127</v>
      </c>
      <c r="F4348" s="1106"/>
      <c r="G4348" s="441" t="s">
        <v>93</v>
      </c>
      <c r="H4348" s="441" t="s">
        <v>1103</v>
      </c>
      <c r="I4348" s="441" t="s">
        <v>1128</v>
      </c>
      <c r="J4348" s="441" t="s">
        <v>112</v>
      </c>
      <c r="K4348" s="1111" t="s">
        <v>1132</v>
      </c>
      <c r="L4348" s="441" t="s">
        <v>1120</v>
      </c>
      <c r="M4348" s="441" t="str">
        <f t="shared" si="262"/>
        <v>&lt;INSERT CONNECTION POINT NAME&gt;</v>
      </c>
      <c r="N4348" s="1111" t="s">
        <v>1106</v>
      </c>
      <c r="O4348" s="1111" t="s">
        <v>833</v>
      </c>
      <c r="P4348" s="1111"/>
      <c r="Q4348" s="2850"/>
      <c r="R4348" s="2097"/>
      <c r="S4348" s="2851"/>
      <c r="T4348" s="2851"/>
      <c r="U4348" s="2851"/>
      <c r="V4348" s="2851"/>
      <c r="W4348" s="2852"/>
      <c r="X4348" s="2852"/>
      <c r="Y4348" s="2852"/>
      <c r="Z4348" s="2852"/>
      <c r="AA4348" s="2853"/>
      <c r="AC4348" s="124"/>
      <c r="AD4348" s="124"/>
      <c r="AE4348" s="124"/>
      <c r="AF4348" s="124"/>
      <c r="AG4348" s="124"/>
      <c r="AH4348" s="124"/>
      <c r="AI4348" s="124"/>
      <c r="AJ4348" s="124"/>
      <c r="AK4348" s="124"/>
      <c r="AL4348" s="124"/>
      <c r="AM4348" s="124"/>
      <c r="AN4348" s="124"/>
      <c r="AO4348" s="124"/>
      <c r="AP4348" s="124"/>
      <c r="AQ4348" s="124"/>
      <c r="AR4348" s="124"/>
      <c r="AS4348" s="124"/>
      <c r="AT4348" s="124"/>
      <c r="AU4348" s="124"/>
      <c r="AV4348" s="124"/>
      <c r="AW4348" s="124"/>
      <c r="AX4348" s="124"/>
      <c r="AY4348" s="124"/>
      <c r="AZ4348" s="124"/>
      <c r="BA4348" s="124"/>
      <c r="BB4348" s="124"/>
    </row>
    <row r="4349" spans="2:54" ht="15" customHeight="1">
      <c r="B4349" s="1155"/>
      <c r="C4349" s="3017"/>
      <c r="D4349" s="3017"/>
      <c r="E4349" s="1146" t="s">
        <v>1130</v>
      </c>
      <c r="F4349" s="1106"/>
      <c r="G4349" s="441" t="s">
        <v>93</v>
      </c>
      <c r="H4349" s="441" t="s">
        <v>1103</v>
      </c>
      <c r="I4349" s="441" t="s">
        <v>1131</v>
      </c>
      <c r="J4349" s="441" t="s">
        <v>112</v>
      </c>
      <c r="K4349" s="1111" t="s">
        <v>1132</v>
      </c>
      <c r="L4349" s="441" t="s">
        <v>1120</v>
      </c>
      <c r="M4349" s="441" t="str">
        <f t="shared" si="262"/>
        <v>&lt;INSERT CONNECTION POINT NAME&gt;</v>
      </c>
      <c r="N4349" s="1111" t="s">
        <v>1106</v>
      </c>
      <c r="O4349" s="1111" t="s">
        <v>833</v>
      </c>
      <c r="P4349" s="1111"/>
      <c r="Q4349" s="2850"/>
      <c r="R4349" s="2097"/>
      <c r="S4349" s="2851"/>
      <c r="T4349" s="2851"/>
      <c r="U4349" s="2851"/>
      <c r="V4349" s="2851"/>
      <c r="W4349" s="2852"/>
      <c r="X4349" s="2852"/>
      <c r="Y4349" s="2852"/>
      <c r="Z4349" s="2852"/>
      <c r="AA4349" s="2853"/>
      <c r="AC4349" s="124"/>
      <c r="AD4349" s="124"/>
      <c r="AE4349" s="124"/>
      <c r="AF4349" s="124"/>
      <c r="AG4349" s="124"/>
      <c r="AH4349" s="124"/>
      <c r="AI4349" s="124"/>
      <c r="AJ4349" s="124"/>
      <c r="AK4349" s="124"/>
      <c r="AL4349" s="124"/>
      <c r="AM4349" s="124"/>
      <c r="AN4349" s="124"/>
      <c r="AO4349" s="124"/>
      <c r="AP4349" s="124"/>
      <c r="AQ4349" s="124"/>
      <c r="AR4349" s="124"/>
      <c r="AS4349" s="124"/>
      <c r="AT4349" s="124"/>
      <c r="AU4349" s="124"/>
      <c r="AV4349" s="124"/>
      <c r="AW4349" s="124"/>
      <c r="AX4349" s="124"/>
      <c r="AY4349" s="124"/>
      <c r="AZ4349" s="124"/>
      <c r="BA4349" s="124"/>
      <c r="BB4349" s="124"/>
    </row>
    <row r="4350" spans="2:54" ht="15" customHeight="1">
      <c r="B4350" s="1155"/>
      <c r="C4350" s="3016" t="s">
        <v>1132</v>
      </c>
      <c r="D4350" s="3016" t="s">
        <v>842</v>
      </c>
      <c r="E4350" s="1146" t="s">
        <v>1127</v>
      </c>
      <c r="F4350" s="1106"/>
      <c r="G4350" s="441" t="s">
        <v>93</v>
      </c>
      <c r="H4350" s="441" t="s">
        <v>1103</v>
      </c>
      <c r="I4350" s="441" t="s">
        <v>1128</v>
      </c>
      <c r="J4350" s="441" t="s">
        <v>112</v>
      </c>
      <c r="K4350" s="1111" t="s">
        <v>1132</v>
      </c>
      <c r="L4350" s="441" t="s">
        <v>1120</v>
      </c>
      <c r="M4350" s="441" t="str">
        <f t="shared" si="262"/>
        <v>&lt;INSERT CONNECTION POINT NAME&gt;</v>
      </c>
      <c r="N4350" s="1111" t="s">
        <v>1106</v>
      </c>
      <c r="O4350" s="1112" t="s">
        <v>842</v>
      </c>
      <c r="P4350" s="1111"/>
      <c r="Q4350" s="2850"/>
      <c r="R4350" s="2097"/>
      <c r="S4350" s="2851"/>
      <c r="T4350" s="2851"/>
      <c r="U4350" s="2851"/>
      <c r="V4350" s="2851"/>
      <c r="W4350" s="2852"/>
      <c r="X4350" s="2852"/>
      <c r="Y4350" s="2852"/>
      <c r="Z4350" s="2852"/>
      <c r="AA4350" s="2853"/>
      <c r="AC4350" s="124"/>
      <c r="AD4350" s="124"/>
      <c r="AE4350" s="124"/>
      <c r="AF4350" s="124"/>
      <c r="AG4350" s="124"/>
      <c r="AH4350" s="124"/>
      <c r="AI4350" s="124"/>
      <c r="AJ4350" s="124"/>
      <c r="AK4350" s="124"/>
      <c r="AL4350" s="124"/>
      <c r="AM4350" s="124"/>
      <c r="AN4350" s="124"/>
      <c r="AO4350" s="124"/>
      <c r="AP4350" s="124"/>
      <c r="AQ4350" s="124"/>
      <c r="AR4350" s="124"/>
      <c r="AS4350" s="124"/>
      <c r="AT4350" s="124"/>
      <c r="AU4350" s="124"/>
      <c r="AV4350" s="124"/>
      <c r="AW4350" s="124"/>
      <c r="AX4350" s="124"/>
      <c r="AY4350" s="124"/>
      <c r="AZ4350" s="124"/>
      <c r="BA4350" s="124"/>
      <c r="BB4350" s="124"/>
    </row>
    <row r="4351" spans="2:54" ht="15" customHeight="1">
      <c r="B4351" s="1155"/>
      <c r="C4351" s="3017"/>
      <c r="D4351" s="3017"/>
      <c r="E4351" s="1146" t="s">
        <v>1130</v>
      </c>
      <c r="F4351" s="1106"/>
      <c r="G4351" s="441" t="s">
        <v>93</v>
      </c>
      <c r="H4351" s="441" t="s">
        <v>1103</v>
      </c>
      <c r="I4351" s="441" t="s">
        <v>1131</v>
      </c>
      <c r="J4351" s="441" t="s">
        <v>112</v>
      </c>
      <c r="K4351" s="1111" t="s">
        <v>1132</v>
      </c>
      <c r="L4351" s="441" t="s">
        <v>1120</v>
      </c>
      <c r="M4351" s="441" t="str">
        <f t="shared" si="262"/>
        <v>&lt;INSERT CONNECTION POINT NAME&gt;</v>
      </c>
      <c r="N4351" s="1111" t="s">
        <v>1106</v>
      </c>
      <c r="O4351" s="1112" t="s">
        <v>842</v>
      </c>
      <c r="P4351" s="1111"/>
      <c r="Q4351" s="2850"/>
      <c r="R4351" s="2097"/>
      <c r="S4351" s="2851"/>
      <c r="T4351" s="2851"/>
      <c r="U4351" s="2851"/>
      <c r="V4351" s="2851"/>
      <c r="W4351" s="2852"/>
      <c r="X4351" s="2852"/>
      <c r="Y4351" s="2852"/>
      <c r="Z4351" s="2852"/>
      <c r="AA4351" s="2853"/>
      <c r="AC4351" s="124"/>
      <c r="AD4351" s="124"/>
      <c r="AE4351" s="124"/>
      <c r="AF4351" s="124"/>
      <c r="AG4351" s="124"/>
      <c r="AH4351" s="124"/>
      <c r="AI4351" s="124"/>
      <c r="AJ4351" s="124"/>
      <c r="AK4351" s="124"/>
      <c r="AL4351" s="124"/>
      <c r="AM4351" s="124"/>
      <c r="AN4351" s="124"/>
      <c r="AO4351" s="124"/>
      <c r="AP4351" s="124"/>
      <c r="AQ4351" s="124"/>
      <c r="AR4351" s="124"/>
      <c r="AS4351" s="124"/>
      <c r="AT4351" s="124"/>
      <c r="AU4351" s="124"/>
      <c r="AV4351" s="124"/>
      <c r="AW4351" s="124"/>
      <c r="AX4351" s="124"/>
      <c r="AY4351" s="124"/>
      <c r="AZ4351" s="124"/>
      <c r="BA4351" s="124"/>
      <c r="BB4351" s="124"/>
    </row>
    <row r="4352" spans="2:54" ht="15" customHeight="1">
      <c r="B4352" s="1155"/>
      <c r="C4352" s="3016" t="s">
        <v>1133</v>
      </c>
      <c r="D4352" s="3016"/>
      <c r="E4352" s="1146" t="s">
        <v>1127</v>
      </c>
      <c r="F4352" s="1106"/>
      <c r="G4352" s="441" t="s">
        <v>93</v>
      </c>
      <c r="H4352" s="441" t="s">
        <v>1103</v>
      </c>
      <c r="I4352" s="441" t="s">
        <v>1128</v>
      </c>
      <c r="J4352" s="441" t="s">
        <v>112</v>
      </c>
      <c r="K4352" s="1111" t="s">
        <v>1133</v>
      </c>
      <c r="L4352" s="441" t="s">
        <v>1120</v>
      </c>
      <c r="M4352" s="441" t="str">
        <f t="shared" si="262"/>
        <v>&lt;INSERT CONNECTION POINT NAME&gt;</v>
      </c>
      <c r="N4352" s="1111" t="s">
        <v>1108</v>
      </c>
      <c r="O4352" s="1111" t="s">
        <v>1109</v>
      </c>
      <c r="P4352" s="1111"/>
      <c r="Q4352" s="2856"/>
      <c r="R4352" s="2098"/>
      <c r="S4352" s="2858"/>
      <c r="T4352" s="2858"/>
      <c r="U4352" s="2858"/>
      <c r="V4352" s="2858"/>
      <c r="W4352" s="2859"/>
      <c r="X4352" s="2859"/>
      <c r="Y4352" s="2859"/>
      <c r="Z4352" s="2859"/>
      <c r="AA4352" s="2860"/>
      <c r="AC4352" s="124"/>
      <c r="AD4352" s="124"/>
      <c r="AE4352" s="124"/>
      <c r="AF4352" s="124"/>
      <c r="AG4352" s="124"/>
      <c r="AH4352" s="124"/>
      <c r="AI4352" s="124"/>
      <c r="AJ4352" s="124"/>
      <c r="AK4352" s="124"/>
      <c r="AL4352" s="124"/>
      <c r="AM4352" s="124"/>
      <c r="AN4352" s="124"/>
      <c r="AO4352" s="124"/>
      <c r="AP4352" s="124"/>
      <c r="AQ4352" s="124"/>
      <c r="AR4352" s="124"/>
      <c r="AS4352" s="124"/>
      <c r="AT4352" s="124"/>
      <c r="AU4352" s="124"/>
      <c r="AV4352" s="124"/>
      <c r="AW4352" s="124"/>
      <c r="AX4352" s="124"/>
      <c r="AY4352" s="124"/>
      <c r="AZ4352" s="124"/>
      <c r="BA4352" s="124"/>
      <c r="BB4352" s="124"/>
    </row>
    <row r="4353" spans="2:54" ht="15" customHeight="1">
      <c r="B4353" s="1155"/>
      <c r="C4353" s="3017"/>
      <c r="D4353" s="3017"/>
      <c r="E4353" s="1146" t="s">
        <v>1130</v>
      </c>
      <c r="F4353" s="1106"/>
      <c r="G4353" s="441" t="s">
        <v>93</v>
      </c>
      <c r="H4353" s="441" t="s">
        <v>1103</v>
      </c>
      <c r="I4353" s="441" t="s">
        <v>1131</v>
      </c>
      <c r="J4353" s="441" t="s">
        <v>112</v>
      </c>
      <c r="K4353" s="1111" t="s">
        <v>1133</v>
      </c>
      <c r="L4353" s="441" t="s">
        <v>1120</v>
      </c>
      <c r="M4353" s="441" t="str">
        <f t="shared" si="262"/>
        <v>&lt;INSERT CONNECTION POINT NAME&gt;</v>
      </c>
      <c r="N4353" s="1111" t="s">
        <v>1108</v>
      </c>
      <c r="O4353" s="1111" t="s">
        <v>1109</v>
      </c>
      <c r="P4353" s="1111"/>
      <c r="Q4353" s="2856"/>
      <c r="R4353" s="2098"/>
      <c r="S4353" s="2858"/>
      <c r="T4353" s="2858"/>
      <c r="U4353" s="2858"/>
      <c r="V4353" s="2858"/>
      <c r="W4353" s="2859"/>
      <c r="X4353" s="2859"/>
      <c r="Y4353" s="2859"/>
      <c r="Z4353" s="2859"/>
      <c r="AA4353" s="2860"/>
      <c r="AC4353" s="124"/>
      <c r="AD4353" s="124"/>
      <c r="AE4353" s="124"/>
      <c r="AF4353" s="124"/>
      <c r="AG4353" s="124"/>
      <c r="AH4353" s="124"/>
      <c r="AI4353" s="124"/>
      <c r="AJ4353" s="124"/>
      <c r="AK4353" s="124"/>
      <c r="AL4353" s="124"/>
      <c r="AM4353" s="124"/>
      <c r="AN4353" s="124"/>
      <c r="AO4353" s="124"/>
      <c r="AP4353" s="124"/>
      <c r="AQ4353" s="124"/>
      <c r="AR4353" s="124"/>
      <c r="AS4353" s="124"/>
      <c r="AT4353" s="124"/>
      <c r="AU4353" s="124"/>
      <c r="AV4353" s="124"/>
      <c r="AW4353" s="124"/>
      <c r="AX4353" s="124"/>
      <c r="AY4353" s="124"/>
      <c r="AZ4353" s="124"/>
      <c r="BA4353" s="124"/>
      <c r="BB4353" s="124"/>
    </row>
    <row r="4354" spans="2:54" ht="15" customHeight="1">
      <c r="B4354" s="1155"/>
      <c r="C4354" s="3016" t="s">
        <v>1110</v>
      </c>
      <c r="D4354" s="3016"/>
      <c r="E4354" s="1146" t="s">
        <v>1127</v>
      </c>
      <c r="F4354" s="1106"/>
      <c r="G4354" s="441" t="s">
        <v>93</v>
      </c>
      <c r="H4354" s="441" t="s">
        <v>1103</v>
      </c>
      <c r="I4354" s="441" t="s">
        <v>1128</v>
      </c>
      <c r="J4354" s="441" t="s">
        <v>112</v>
      </c>
      <c r="K4354" s="1111" t="s">
        <v>1110</v>
      </c>
      <c r="L4354" s="441" t="s">
        <v>1120</v>
      </c>
      <c r="M4354" s="441" t="str">
        <f t="shared" si="262"/>
        <v>&lt;INSERT CONNECTION POINT NAME&gt;</v>
      </c>
      <c r="N4354" s="1111" t="s">
        <v>1111</v>
      </c>
      <c r="O4354" s="1112">
        <v>0</v>
      </c>
      <c r="P4354" s="1111"/>
      <c r="Q4354" s="2890"/>
      <c r="R4354" s="2093"/>
      <c r="S4354" s="2883"/>
      <c r="T4354" s="2883"/>
      <c r="U4354" s="2883"/>
      <c r="V4354" s="2883"/>
      <c r="W4354" s="2863"/>
      <c r="X4354" s="2863"/>
      <c r="Y4354" s="2863"/>
      <c r="Z4354" s="2863"/>
      <c r="AA4354" s="2864"/>
      <c r="AC4354" s="124"/>
      <c r="AD4354" s="124"/>
      <c r="AE4354" s="124"/>
      <c r="AF4354" s="124"/>
      <c r="AG4354" s="124"/>
      <c r="AH4354" s="124"/>
      <c r="AI4354" s="124"/>
      <c r="AJ4354" s="124"/>
      <c r="AK4354" s="124"/>
      <c r="AL4354" s="124"/>
      <c r="AM4354" s="124"/>
      <c r="AN4354" s="124"/>
      <c r="AO4354" s="124"/>
      <c r="AP4354" s="124"/>
      <c r="AQ4354" s="124"/>
      <c r="AR4354" s="124"/>
      <c r="AS4354" s="124"/>
      <c r="AT4354" s="124"/>
      <c r="AU4354" s="124"/>
      <c r="AV4354" s="124"/>
      <c r="AW4354" s="124"/>
      <c r="AX4354" s="124"/>
      <c r="AY4354" s="124"/>
      <c r="AZ4354" s="124"/>
      <c r="BA4354" s="124"/>
      <c r="BB4354" s="124"/>
    </row>
    <row r="4355" spans="2:54" ht="15" customHeight="1">
      <c r="B4355" s="1155"/>
      <c r="C4355" s="3017"/>
      <c r="D4355" s="3017"/>
      <c r="E4355" s="1146" t="s">
        <v>1130</v>
      </c>
      <c r="F4355" s="1106"/>
      <c r="G4355" s="441" t="s">
        <v>93</v>
      </c>
      <c r="H4355" s="441" t="s">
        <v>1103</v>
      </c>
      <c r="I4355" s="441" t="s">
        <v>1131</v>
      </c>
      <c r="J4355" s="441" t="s">
        <v>112</v>
      </c>
      <c r="K4355" s="1111" t="s">
        <v>1110</v>
      </c>
      <c r="L4355" s="441" t="s">
        <v>1120</v>
      </c>
      <c r="M4355" s="441" t="str">
        <f t="shared" si="262"/>
        <v>&lt;INSERT CONNECTION POINT NAME&gt;</v>
      </c>
      <c r="N4355" s="1111" t="s">
        <v>1111</v>
      </c>
      <c r="O4355" s="1112">
        <v>0</v>
      </c>
      <c r="P4355" s="1111"/>
      <c r="Q4355" s="2890"/>
      <c r="R4355" s="2093"/>
      <c r="S4355" s="2883"/>
      <c r="T4355" s="2883"/>
      <c r="U4355" s="2883"/>
      <c r="V4355" s="2883"/>
      <c r="W4355" s="2863"/>
      <c r="X4355" s="2863"/>
      <c r="Y4355" s="2863"/>
      <c r="Z4355" s="2863"/>
      <c r="AA4355" s="2864"/>
      <c r="AC4355" s="124"/>
      <c r="AD4355" s="124"/>
      <c r="AE4355" s="124"/>
      <c r="AF4355" s="124"/>
      <c r="AG4355" s="124"/>
      <c r="AH4355" s="124"/>
      <c r="AI4355" s="124"/>
      <c r="AJ4355" s="124"/>
      <c r="AK4355" s="124"/>
      <c r="AL4355" s="124"/>
      <c r="AM4355" s="124"/>
      <c r="AN4355" s="124"/>
      <c r="AO4355" s="124"/>
      <c r="AP4355" s="124"/>
      <c r="AQ4355" s="124"/>
      <c r="AR4355" s="124"/>
      <c r="AS4355" s="124"/>
      <c r="AT4355" s="124"/>
      <c r="AU4355" s="124"/>
      <c r="AV4355" s="124"/>
      <c r="AW4355" s="124"/>
      <c r="AX4355" s="124"/>
      <c r="AY4355" s="124"/>
      <c r="AZ4355" s="124"/>
      <c r="BA4355" s="124"/>
      <c r="BB4355" s="124"/>
    </row>
    <row r="4356" spans="2:54" ht="15" customHeight="1">
      <c r="B4356" s="1155"/>
      <c r="C4356" s="3016" t="s">
        <v>1112</v>
      </c>
      <c r="D4356" s="3016"/>
      <c r="E4356" s="1146" t="s">
        <v>1127</v>
      </c>
      <c r="F4356" s="1106"/>
      <c r="G4356" s="441" t="s">
        <v>93</v>
      </c>
      <c r="H4356" s="441" t="s">
        <v>1103</v>
      </c>
      <c r="I4356" s="441" t="s">
        <v>1128</v>
      </c>
      <c r="J4356" s="441" t="s">
        <v>112</v>
      </c>
      <c r="K4356" s="1111" t="s">
        <v>1112</v>
      </c>
      <c r="L4356" s="441" t="s">
        <v>1120</v>
      </c>
      <c r="M4356" s="441" t="str">
        <f t="shared" si="262"/>
        <v>&lt;INSERT CONNECTION POINT NAME&gt;</v>
      </c>
      <c r="N4356" s="1111" t="s">
        <v>1113</v>
      </c>
      <c r="O4356" s="1111" t="s">
        <v>1113</v>
      </c>
      <c r="P4356" s="1111"/>
      <c r="Q4356" s="2891"/>
      <c r="R4356" s="2866"/>
      <c r="S4356" s="2866"/>
      <c r="T4356" s="2866"/>
      <c r="U4356" s="2866"/>
      <c r="V4356" s="2866"/>
      <c r="W4356" s="2866"/>
      <c r="X4356" s="2866"/>
      <c r="Y4356" s="2866"/>
      <c r="Z4356" s="2866"/>
      <c r="AA4356" s="2099"/>
      <c r="AC4356" s="124"/>
      <c r="AD4356" s="124"/>
      <c r="AE4356" s="124"/>
      <c r="AF4356" s="124"/>
      <c r="AG4356" s="124"/>
      <c r="AH4356" s="124"/>
      <c r="AI4356" s="124"/>
      <c r="AJ4356" s="124"/>
      <c r="AK4356" s="124"/>
      <c r="AL4356" s="124"/>
      <c r="AM4356" s="124"/>
      <c r="AN4356" s="124"/>
      <c r="AO4356" s="124"/>
      <c r="AP4356" s="124"/>
      <c r="AQ4356" s="124"/>
      <c r="AR4356" s="124"/>
      <c r="AS4356" s="124"/>
      <c r="AT4356" s="124"/>
      <c r="AU4356" s="124"/>
      <c r="AV4356" s="124"/>
      <c r="AW4356" s="124"/>
      <c r="AX4356" s="124"/>
      <c r="AY4356" s="124"/>
      <c r="AZ4356" s="124"/>
      <c r="BA4356" s="124"/>
      <c r="BB4356" s="124"/>
    </row>
    <row r="4357" spans="2:54" ht="15" customHeight="1">
      <c r="B4357" s="1155"/>
      <c r="C4357" s="3017"/>
      <c r="D4357" s="3017"/>
      <c r="E4357" s="1146" t="s">
        <v>1130</v>
      </c>
      <c r="F4357" s="1106"/>
      <c r="G4357" s="441" t="s">
        <v>93</v>
      </c>
      <c r="H4357" s="441" t="s">
        <v>1103</v>
      </c>
      <c r="I4357" s="441" t="s">
        <v>1131</v>
      </c>
      <c r="J4357" s="441" t="s">
        <v>112</v>
      </c>
      <c r="K4357" s="1111" t="s">
        <v>1112</v>
      </c>
      <c r="L4357" s="441" t="s">
        <v>1120</v>
      </c>
      <c r="M4357" s="441" t="str">
        <f t="shared" si="262"/>
        <v>&lt;INSERT CONNECTION POINT NAME&gt;</v>
      </c>
      <c r="N4357" s="1111" t="s">
        <v>1113</v>
      </c>
      <c r="O4357" s="1111" t="s">
        <v>1113</v>
      </c>
      <c r="P4357" s="1111"/>
      <c r="Q4357" s="2891"/>
      <c r="R4357" s="2866"/>
      <c r="S4357" s="2866"/>
      <c r="T4357" s="2866"/>
      <c r="U4357" s="2866"/>
      <c r="V4357" s="2866"/>
      <c r="W4357" s="2866"/>
      <c r="X4357" s="2866"/>
      <c r="Y4357" s="2866"/>
      <c r="Z4357" s="2866"/>
      <c r="AA4357" s="2099"/>
      <c r="AC4357" s="124"/>
      <c r="AD4357" s="124"/>
      <c r="AE4357" s="124"/>
      <c r="AF4357" s="124"/>
      <c r="AG4357" s="124"/>
      <c r="AH4357" s="124"/>
      <c r="AI4357" s="124"/>
      <c r="AJ4357" s="124"/>
      <c r="AK4357" s="124"/>
      <c r="AL4357" s="124"/>
      <c r="AM4357" s="124"/>
      <c r="AN4357" s="124"/>
      <c r="AO4357" s="124"/>
      <c r="AP4357" s="124"/>
      <c r="AQ4357" s="124"/>
      <c r="AR4357" s="124"/>
      <c r="AS4357" s="124"/>
      <c r="AT4357" s="124"/>
      <c r="AU4357" s="124"/>
      <c r="AV4357" s="124"/>
      <c r="AW4357" s="124"/>
      <c r="AX4357" s="124"/>
      <c r="AY4357" s="124"/>
      <c r="AZ4357" s="124"/>
      <c r="BA4357" s="124"/>
      <c r="BB4357" s="124"/>
    </row>
    <row r="4358" spans="2:54" ht="15" customHeight="1">
      <c r="B4358" s="1155"/>
      <c r="C4358" s="3016" t="s">
        <v>1134</v>
      </c>
      <c r="D4358" s="3016" t="s">
        <v>833</v>
      </c>
      <c r="E4358" s="1146" t="s">
        <v>1127</v>
      </c>
      <c r="F4358" s="1106"/>
      <c r="G4358" s="441" t="s">
        <v>93</v>
      </c>
      <c r="H4358" s="441" t="s">
        <v>1103</v>
      </c>
      <c r="I4358" s="441" t="s">
        <v>1128</v>
      </c>
      <c r="J4358" s="441" t="s">
        <v>112</v>
      </c>
      <c r="K4358" s="1111" t="s">
        <v>1134</v>
      </c>
      <c r="L4358" s="441" t="s">
        <v>1120</v>
      </c>
      <c r="M4358" s="441" t="str">
        <f t="shared" si="262"/>
        <v>&lt;INSERT CONNECTION POINT NAME&gt;</v>
      </c>
      <c r="N4358" s="1111" t="s">
        <v>1115</v>
      </c>
      <c r="O4358" s="1111" t="s">
        <v>833</v>
      </c>
      <c r="P4358" s="1111"/>
      <c r="Q4358" s="2892"/>
      <c r="R4358" s="2096"/>
      <c r="S4358" s="2870"/>
      <c r="T4358" s="2870"/>
      <c r="U4358" s="2870"/>
      <c r="V4358" s="2870"/>
      <c r="W4358" s="2870"/>
      <c r="X4358" s="2870"/>
      <c r="Y4358" s="2870"/>
      <c r="Z4358" s="2870"/>
      <c r="AA4358" s="2871"/>
      <c r="AC4358" s="124"/>
      <c r="AD4358" s="124"/>
      <c r="AE4358" s="124"/>
      <c r="AF4358" s="124"/>
      <c r="AG4358" s="124"/>
      <c r="AH4358" s="124"/>
      <c r="AI4358" s="124"/>
      <c r="AJ4358" s="124"/>
      <c r="AK4358" s="124"/>
      <c r="AL4358" s="124"/>
      <c r="AM4358" s="124"/>
      <c r="AN4358" s="124"/>
      <c r="AO4358" s="124"/>
      <c r="AP4358" s="124"/>
      <c r="AQ4358" s="124"/>
      <c r="AR4358" s="124"/>
      <c r="AS4358" s="124"/>
      <c r="AT4358" s="124"/>
      <c r="AU4358" s="124"/>
      <c r="AV4358" s="124"/>
      <c r="AW4358" s="124"/>
      <c r="AX4358" s="124"/>
      <c r="AY4358" s="124"/>
      <c r="AZ4358" s="124"/>
      <c r="BA4358" s="124"/>
      <c r="BB4358" s="124"/>
    </row>
    <row r="4359" spans="2:54" ht="15" customHeight="1">
      <c r="B4359" s="1155"/>
      <c r="C4359" s="3017"/>
      <c r="D4359" s="3017"/>
      <c r="E4359" s="1146" t="s">
        <v>1130</v>
      </c>
      <c r="F4359" s="1106"/>
      <c r="G4359" s="441" t="s">
        <v>93</v>
      </c>
      <c r="H4359" s="441" t="s">
        <v>1103</v>
      </c>
      <c r="I4359" s="441" t="s">
        <v>1131</v>
      </c>
      <c r="J4359" s="441" t="s">
        <v>112</v>
      </c>
      <c r="K4359" s="1111" t="s">
        <v>1134</v>
      </c>
      <c r="L4359" s="441" t="s">
        <v>1120</v>
      </c>
      <c r="M4359" s="441" t="str">
        <f t="shared" si="262"/>
        <v>&lt;INSERT CONNECTION POINT NAME&gt;</v>
      </c>
      <c r="N4359" s="1111" t="s">
        <v>1115</v>
      </c>
      <c r="O4359" s="1111" t="s">
        <v>833</v>
      </c>
      <c r="P4359" s="1111"/>
      <c r="Q4359" s="2892"/>
      <c r="R4359" s="2096"/>
      <c r="S4359" s="2870"/>
      <c r="T4359" s="2870"/>
      <c r="U4359" s="2870"/>
      <c r="V4359" s="2870"/>
      <c r="W4359" s="2870"/>
      <c r="X4359" s="2870"/>
      <c r="Y4359" s="2870"/>
      <c r="Z4359" s="2870"/>
      <c r="AA4359" s="2871"/>
      <c r="AC4359" s="124"/>
      <c r="AD4359" s="124"/>
      <c r="AE4359" s="124"/>
      <c r="AF4359" s="124"/>
      <c r="AG4359" s="124"/>
      <c r="AH4359" s="124"/>
      <c r="AI4359" s="124"/>
      <c r="AJ4359" s="124"/>
      <c r="AK4359" s="124"/>
      <c r="AL4359" s="124"/>
      <c r="AM4359" s="124"/>
      <c r="AN4359" s="124"/>
      <c r="AO4359" s="124"/>
      <c r="AP4359" s="124"/>
      <c r="AQ4359" s="124"/>
      <c r="AR4359" s="124"/>
      <c r="AS4359" s="124"/>
      <c r="AT4359" s="124"/>
      <c r="AU4359" s="124"/>
      <c r="AV4359" s="124"/>
      <c r="AW4359" s="124"/>
      <c r="AX4359" s="124"/>
      <c r="AY4359" s="124"/>
      <c r="AZ4359" s="124"/>
      <c r="BA4359" s="124"/>
      <c r="BB4359" s="124"/>
    </row>
    <row r="4360" spans="2:54" ht="15" customHeight="1">
      <c r="B4360" s="1155"/>
      <c r="C4360" s="3016" t="s">
        <v>1135</v>
      </c>
      <c r="D4360" s="3016" t="s">
        <v>833</v>
      </c>
      <c r="E4360" s="1146" t="s">
        <v>1127</v>
      </c>
      <c r="F4360" s="1106"/>
      <c r="G4360" s="441" t="s">
        <v>93</v>
      </c>
      <c r="H4360" s="441" t="s">
        <v>1103</v>
      </c>
      <c r="I4360" s="441" t="s">
        <v>1128</v>
      </c>
      <c r="J4360" s="441" t="s">
        <v>112</v>
      </c>
      <c r="K4360" s="1111" t="s">
        <v>1135</v>
      </c>
      <c r="L4360" s="441" t="s">
        <v>1120</v>
      </c>
      <c r="M4360" s="441" t="str">
        <f t="shared" si="262"/>
        <v>&lt;INSERT CONNECTION POINT NAME&gt;</v>
      </c>
      <c r="N4360" s="1111" t="s">
        <v>1106</v>
      </c>
      <c r="O4360" s="1111" t="s">
        <v>833</v>
      </c>
      <c r="P4360" s="1111"/>
      <c r="Q4360" s="2892"/>
      <c r="R4360" s="2096"/>
      <c r="S4360" s="2870"/>
      <c r="T4360" s="2870"/>
      <c r="U4360" s="2870"/>
      <c r="V4360" s="2870"/>
      <c r="W4360" s="2870"/>
      <c r="X4360" s="2870"/>
      <c r="Y4360" s="2870"/>
      <c r="Z4360" s="2870"/>
      <c r="AA4360" s="2871"/>
      <c r="AC4360" s="124"/>
      <c r="AD4360" s="124"/>
      <c r="AE4360" s="124"/>
      <c r="AF4360" s="124"/>
      <c r="AG4360" s="124"/>
      <c r="AH4360" s="124"/>
      <c r="AI4360" s="124"/>
      <c r="AJ4360" s="124"/>
      <c r="AK4360" s="124"/>
      <c r="AL4360" s="124"/>
      <c r="AM4360" s="124"/>
      <c r="AN4360" s="124"/>
      <c r="AO4360" s="124"/>
      <c r="AP4360" s="124"/>
      <c r="AQ4360" s="124"/>
      <c r="AR4360" s="124"/>
      <c r="AS4360" s="124"/>
      <c r="AT4360" s="124"/>
      <c r="AU4360" s="124"/>
      <c r="AV4360" s="124"/>
      <c r="AW4360" s="124"/>
      <c r="AX4360" s="124"/>
      <c r="AY4360" s="124"/>
      <c r="AZ4360" s="124"/>
      <c r="BA4360" s="124"/>
      <c r="BB4360" s="124"/>
    </row>
    <row r="4361" spans="2:54" ht="15" customHeight="1">
      <c r="B4361" s="1155"/>
      <c r="C4361" s="3017"/>
      <c r="D4361" s="3017"/>
      <c r="E4361" s="1146" t="s">
        <v>1130</v>
      </c>
      <c r="F4361" s="1106"/>
      <c r="G4361" s="441" t="s">
        <v>93</v>
      </c>
      <c r="H4361" s="441" t="s">
        <v>1103</v>
      </c>
      <c r="I4361" s="441" t="s">
        <v>1131</v>
      </c>
      <c r="J4361" s="441" t="s">
        <v>112</v>
      </c>
      <c r="K4361" s="1111" t="s">
        <v>1135</v>
      </c>
      <c r="L4361" s="441" t="s">
        <v>1120</v>
      </c>
      <c r="M4361" s="441" t="str">
        <f t="shared" si="262"/>
        <v>&lt;INSERT CONNECTION POINT NAME&gt;</v>
      </c>
      <c r="N4361" s="1111" t="s">
        <v>1106</v>
      </c>
      <c r="O4361" s="1111" t="s">
        <v>833</v>
      </c>
      <c r="P4361" s="1111"/>
      <c r="Q4361" s="2892"/>
      <c r="R4361" s="2096"/>
      <c r="S4361" s="2870"/>
      <c r="T4361" s="2870"/>
      <c r="U4361" s="2870"/>
      <c r="V4361" s="2870"/>
      <c r="W4361" s="2870"/>
      <c r="X4361" s="2870"/>
      <c r="Y4361" s="2870"/>
      <c r="Z4361" s="2870"/>
      <c r="AA4361" s="2871"/>
      <c r="AC4361" s="124"/>
      <c r="AD4361" s="124"/>
      <c r="AE4361" s="124"/>
      <c r="AF4361" s="124"/>
      <c r="AG4361" s="124"/>
      <c r="AH4361" s="124"/>
      <c r="AI4361" s="124"/>
      <c r="AJ4361" s="124"/>
      <c r="AK4361" s="124"/>
      <c r="AL4361" s="124"/>
      <c r="AM4361" s="124"/>
      <c r="AN4361" s="124"/>
      <c r="AO4361" s="124"/>
      <c r="AP4361" s="124"/>
      <c r="AQ4361" s="124"/>
      <c r="AR4361" s="124"/>
      <c r="AS4361" s="124"/>
      <c r="AT4361" s="124"/>
      <c r="AU4361" s="124"/>
      <c r="AV4361" s="124"/>
      <c r="AW4361" s="124"/>
      <c r="AX4361" s="124"/>
      <c r="AY4361" s="124"/>
      <c r="AZ4361" s="124"/>
      <c r="BA4361" s="124"/>
      <c r="BB4361" s="124"/>
    </row>
    <row r="4362" spans="2:54" ht="15" customHeight="1">
      <c r="B4362" s="1155"/>
      <c r="C4362" s="3016" t="s">
        <v>1135</v>
      </c>
      <c r="D4362" s="3016" t="s">
        <v>842</v>
      </c>
      <c r="E4362" s="1146" t="s">
        <v>1127</v>
      </c>
      <c r="F4362" s="1106"/>
      <c r="G4362" s="441" t="s">
        <v>93</v>
      </c>
      <c r="H4362" s="441" t="s">
        <v>1103</v>
      </c>
      <c r="I4362" s="441" t="s">
        <v>1128</v>
      </c>
      <c r="J4362" s="441" t="s">
        <v>112</v>
      </c>
      <c r="K4362" s="1111" t="s">
        <v>1135</v>
      </c>
      <c r="L4362" s="441" t="s">
        <v>1120</v>
      </c>
      <c r="M4362" s="441" t="str">
        <f t="shared" si="262"/>
        <v>&lt;INSERT CONNECTION POINT NAME&gt;</v>
      </c>
      <c r="N4362" s="1111" t="s">
        <v>1106</v>
      </c>
      <c r="O4362" s="1111" t="s">
        <v>842</v>
      </c>
      <c r="P4362" s="1111"/>
      <c r="Q4362" s="2892"/>
      <c r="R4362" s="2096"/>
      <c r="S4362" s="2870"/>
      <c r="T4362" s="2870"/>
      <c r="U4362" s="2870"/>
      <c r="V4362" s="2870"/>
      <c r="W4362" s="2870"/>
      <c r="X4362" s="2870"/>
      <c r="Y4362" s="2870"/>
      <c r="Z4362" s="2870"/>
      <c r="AA4362" s="2871"/>
      <c r="AC4362" s="124"/>
      <c r="AD4362" s="124"/>
      <c r="AE4362" s="124"/>
      <c r="AF4362" s="124"/>
      <c r="AG4362" s="124"/>
      <c r="AH4362" s="124"/>
      <c r="AI4362" s="124"/>
      <c r="AJ4362" s="124"/>
      <c r="AK4362" s="124"/>
      <c r="AL4362" s="124"/>
      <c r="AM4362" s="124"/>
      <c r="AN4362" s="124"/>
      <c r="AO4362" s="124"/>
      <c r="AP4362" s="124"/>
      <c r="AQ4362" s="124"/>
      <c r="AR4362" s="124"/>
      <c r="AS4362" s="124"/>
      <c r="AT4362" s="124"/>
      <c r="AU4362" s="124"/>
      <c r="AV4362" s="124"/>
      <c r="AW4362" s="124"/>
      <c r="AX4362" s="124"/>
      <c r="AY4362" s="124"/>
      <c r="AZ4362" s="124"/>
      <c r="BA4362" s="124"/>
      <c r="BB4362" s="124"/>
    </row>
    <row r="4363" spans="2:54" ht="15" customHeight="1">
      <c r="B4363" s="1155"/>
      <c r="C4363" s="3017"/>
      <c r="D4363" s="3017"/>
      <c r="E4363" s="1146" t="s">
        <v>1130</v>
      </c>
      <c r="F4363" s="1106"/>
      <c r="G4363" s="441" t="s">
        <v>93</v>
      </c>
      <c r="H4363" s="441" t="s">
        <v>1103</v>
      </c>
      <c r="I4363" s="441" t="s">
        <v>1131</v>
      </c>
      <c r="J4363" s="441" t="s">
        <v>112</v>
      </c>
      <c r="K4363" s="1111" t="s">
        <v>1135</v>
      </c>
      <c r="L4363" s="441" t="s">
        <v>1120</v>
      </c>
      <c r="M4363" s="441" t="str">
        <f t="shared" si="262"/>
        <v>&lt;INSERT CONNECTION POINT NAME&gt;</v>
      </c>
      <c r="N4363" s="1111" t="s">
        <v>1106</v>
      </c>
      <c r="O4363" s="1111" t="s">
        <v>842</v>
      </c>
      <c r="P4363" s="1111"/>
      <c r="Q4363" s="2892"/>
      <c r="R4363" s="2096"/>
      <c r="S4363" s="2870"/>
      <c r="T4363" s="2870"/>
      <c r="U4363" s="2870"/>
      <c r="V4363" s="2870"/>
      <c r="W4363" s="2870"/>
      <c r="X4363" s="2870"/>
      <c r="Y4363" s="2870"/>
      <c r="Z4363" s="2870"/>
      <c r="AA4363" s="2871"/>
      <c r="AC4363" s="124"/>
      <c r="AD4363" s="124"/>
      <c r="AE4363" s="124"/>
      <c r="AF4363" s="124"/>
      <c r="AG4363" s="124"/>
      <c r="AH4363" s="124"/>
      <c r="AI4363" s="124"/>
      <c r="AJ4363" s="124"/>
      <c r="AK4363" s="124"/>
      <c r="AL4363" s="124"/>
      <c r="AM4363" s="124"/>
      <c r="AN4363" s="124"/>
      <c r="AO4363" s="124"/>
      <c r="AP4363" s="124"/>
      <c r="AQ4363" s="124"/>
      <c r="AR4363" s="124"/>
      <c r="AS4363" s="124"/>
      <c r="AT4363" s="124"/>
      <c r="AU4363" s="124"/>
      <c r="AV4363" s="124"/>
      <c r="AW4363" s="124"/>
      <c r="AX4363" s="124"/>
      <c r="AY4363" s="124"/>
      <c r="AZ4363" s="124"/>
      <c r="BA4363" s="124"/>
      <c r="BB4363" s="124"/>
    </row>
    <row r="4364" spans="2:54" ht="15" customHeight="1">
      <c r="B4364" s="1155"/>
      <c r="C4364" s="3016" t="s">
        <v>1136</v>
      </c>
      <c r="D4364" s="3016" t="s">
        <v>833</v>
      </c>
      <c r="E4364" s="1146" t="s">
        <v>1127</v>
      </c>
      <c r="F4364" s="1106"/>
      <c r="G4364" s="441" t="s">
        <v>93</v>
      </c>
      <c r="H4364" s="441" t="s">
        <v>1103</v>
      </c>
      <c r="I4364" s="441" t="s">
        <v>1128</v>
      </c>
      <c r="J4364" s="441" t="s">
        <v>112</v>
      </c>
      <c r="K4364" s="1111" t="s">
        <v>1136</v>
      </c>
      <c r="L4364" s="441" t="s">
        <v>1120</v>
      </c>
      <c r="M4364" s="441" t="str">
        <f t="shared" si="262"/>
        <v>&lt;INSERT CONNECTION POINT NAME&gt;</v>
      </c>
      <c r="N4364" s="1111" t="s">
        <v>1106</v>
      </c>
      <c r="O4364" s="1111" t="s">
        <v>833</v>
      </c>
      <c r="P4364" s="1111"/>
      <c r="Q4364" s="2892"/>
      <c r="R4364" s="2096"/>
      <c r="S4364" s="2870"/>
      <c r="T4364" s="2870"/>
      <c r="U4364" s="2870"/>
      <c r="V4364" s="2870"/>
      <c r="W4364" s="2870"/>
      <c r="X4364" s="2870"/>
      <c r="Y4364" s="2870"/>
      <c r="Z4364" s="2870"/>
      <c r="AA4364" s="2871"/>
      <c r="AC4364" s="124"/>
      <c r="AD4364" s="124"/>
      <c r="AE4364" s="124"/>
      <c r="AF4364" s="124"/>
      <c r="AG4364" s="124"/>
      <c r="AH4364" s="124"/>
      <c r="AI4364" s="124"/>
      <c r="AJ4364" s="124"/>
      <c r="AK4364" s="124"/>
      <c r="AL4364" s="124"/>
      <c r="AM4364" s="124"/>
      <c r="AN4364" s="124"/>
      <c r="AO4364" s="124"/>
      <c r="AP4364" s="124"/>
      <c r="AQ4364" s="124"/>
      <c r="AR4364" s="124"/>
      <c r="AS4364" s="124"/>
      <c r="AT4364" s="124"/>
      <c r="AU4364" s="124"/>
      <c r="AV4364" s="124"/>
      <c r="AW4364" s="124"/>
      <c r="AX4364" s="124"/>
      <c r="AY4364" s="124"/>
      <c r="AZ4364" s="124"/>
      <c r="BA4364" s="124"/>
      <c r="BB4364" s="124"/>
    </row>
    <row r="4365" spans="2:54" ht="15" customHeight="1">
      <c r="B4365" s="1155"/>
      <c r="C4365" s="3017"/>
      <c r="D4365" s="3017"/>
      <c r="E4365" s="1146" t="s">
        <v>1130</v>
      </c>
      <c r="F4365" s="1106"/>
      <c r="G4365" s="441" t="s">
        <v>93</v>
      </c>
      <c r="H4365" s="441" t="s">
        <v>1103</v>
      </c>
      <c r="I4365" s="441" t="s">
        <v>1131</v>
      </c>
      <c r="J4365" s="441" t="s">
        <v>112</v>
      </c>
      <c r="K4365" s="1111" t="s">
        <v>1136</v>
      </c>
      <c r="L4365" s="441" t="s">
        <v>1120</v>
      </c>
      <c r="M4365" s="441" t="str">
        <f t="shared" ref="M4365:M4428" si="266">M4364</f>
        <v>&lt;INSERT CONNECTION POINT NAME&gt;</v>
      </c>
      <c r="N4365" s="1111" t="s">
        <v>1106</v>
      </c>
      <c r="O4365" s="1111" t="s">
        <v>833</v>
      </c>
      <c r="P4365" s="1111"/>
      <c r="Q4365" s="2100"/>
      <c r="R4365" s="2101"/>
      <c r="S4365" s="2102"/>
      <c r="T4365" s="2102"/>
      <c r="U4365" s="2102"/>
      <c r="V4365" s="2102"/>
      <c r="W4365" s="2102"/>
      <c r="X4365" s="2102"/>
      <c r="Y4365" s="2102"/>
      <c r="Z4365" s="2102"/>
      <c r="AA4365" s="2103"/>
      <c r="AC4365" s="124"/>
      <c r="AD4365" s="124"/>
      <c r="AE4365" s="124"/>
      <c r="AF4365" s="124"/>
      <c r="AG4365" s="124"/>
      <c r="AH4365" s="124"/>
      <c r="AI4365" s="124"/>
      <c r="AJ4365" s="124"/>
      <c r="AK4365" s="124"/>
      <c r="AL4365" s="124"/>
      <c r="AM4365" s="124"/>
      <c r="AN4365" s="124"/>
      <c r="AO4365" s="124"/>
      <c r="AP4365" s="124"/>
      <c r="AQ4365" s="124"/>
      <c r="AR4365" s="124"/>
      <c r="AS4365" s="124"/>
      <c r="AT4365" s="124"/>
      <c r="AU4365" s="124"/>
      <c r="AV4365" s="124"/>
      <c r="AW4365" s="124"/>
      <c r="AX4365" s="124"/>
      <c r="AY4365" s="124"/>
      <c r="AZ4365" s="124"/>
      <c r="BA4365" s="124"/>
      <c r="BB4365" s="124"/>
    </row>
    <row r="4366" spans="2:54" ht="15" customHeight="1">
      <c r="B4366" s="1155"/>
      <c r="C4366" s="3016" t="s">
        <v>1136</v>
      </c>
      <c r="D4366" s="3016" t="s">
        <v>842</v>
      </c>
      <c r="E4366" s="1146" t="s">
        <v>1127</v>
      </c>
      <c r="F4366" s="1106"/>
      <c r="G4366" s="441" t="s">
        <v>93</v>
      </c>
      <c r="H4366" s="441" t="s">
        <v>1103</v>
      </c>
      <c r="I4366" s="441" t="s">
        <v>1128</v>
      </c>
      <c r="J4366" s="441" t="s">
        <v>112</v>
      </c>
      <c r="K4366" s="1111" t="s">
        <v>1136</v>
      </c>
      <c r="L4366" s="441" t="s">
        <v>1120</v>
      </c>
      <c r="M4366" s="441" t="str">
        <f t="shared" si="266"/>
        <v>&lt;INSERT CONNECTION POINT NAME&gt;</v>
      </c>
      <c r="N4366" s="1111" t="s">
        <v>1106</v>
      </c>
      <c r="O4366" s="1111" t="s">
        <v>842</v>
      </c>
      <c r="P4366" s="1111"/>
      <c r="Q4366" s="2100"/>
      <c r="R4366" s="2101"/>
      <c r="S4366" s="2102"/>
      <c r="T4366" s="2102"/>
      <c r="U4366" s="2102"/>
      <c r="V4366" s="2102"/>
      <c r="W4366" s="2102"/>
      <c r="X4366" s="2102"/>
      <c r="Y4366" s="2102"/>
      <c r="Z4366" s="2102"/>
      <c r="AA4366" s="2103"/>
      <c r="AC4366" s="124"/>
      <c r="AD4366" s="124"/>
      <c r="AE4366" s="124"/>
      <c r="AF4366" s="124"/>
      <c r="AG4366" s="124"/>
      <c r="AH4366" s="124"/>
      <c r="AI4366" s="124"/>
      <c r="AJ4366" s="124"/>
      <c r="AK4366" s="124"/>
      <c r="AL4366" s="124"/>
      <c r="AM4366" s="124"/>
      <c r="AN4366" s="124"/>
      <c r="AO4366" s="124"/>
      <c r="AP4366" s="124"/>
      <c r="AQ4366" s="124"/>
      <c r="AR4366" s="124"/>
      <c r="AS4366" s="124"/>
      <c r="AT4366" s="124"/>
      <c r="AU4366" s="124"/>
      <c r="AV4366" s="124"/>
      <c r="AW4366" s="124"/>
      <c r="AX4366" s="124"/>
      <c r="AY4366" s="124"/>
      <c r="AZ4366" s="124"/>
      <c r="BA4366" s="124"/>
      <c r="BB4366" s="124"/>
    </row>
    <row r="4367" spans="2:54" ht="15" customHeight="1" thickBot="1">
      <c r="B4367" s="2872"/>
      <c r="C4367" s="3018"/>
      <c r="D4367" s="3018"/>
      <c r="E4367" s="2873" t="s">
        <v>1130</v>
      </c>
      <c r="F4367" s="1106"/>
      <c r="G4367" s="441" t="s">
        <v>93</v>
      </c>
      <c r="H4367" s="441" t="s">
        <v>1103</v>
      </c>
      <c r="I4367" s="441" t="s">
        <v>1131</v>
      </c>
      <c r="J4367" s="441" t="s">
        <v>112</v>
      </c>
      <c r="K4367" s="1111" t="s">
        <v>1136</v>
      </c>
      <c r="L4367" s="441" t="s">
        <v>1120</v>
      </c>
      <c r="M4367" s="441" t="str">
        <f t="shared" si="266"/>
        <v>&lt;INSERT CONNECTION POINT NAME&gt;</v>
      </c>
      <c r="N4367" s="1111" t="s">
        <v>1106</v>
      </c>
      <c r="O4367" s="1111" t="s">
        <v>842</v>
      </c>
      <c r="P4367" s="1111"/>
      <c r="Q4367" s="2893"/>
      <c r="R4367" s="2894"/>
      <c r="S4367" s="2877"/>
      <c r="T4367" s="2877"/>
      <c r="U4367" s="2877"/>
      <c r="V4367" s="2877"/>
      <c r="W4367" s="2877"/>
      <c r="X4367" s="2877"/>
      <c r="Y4367" s="2877"/>
      <c r="Z4367" s="2877"/>
      <c r="AA4367" s="2878"/>
      <c r="AC4367" s="124"/>
      <c r="AD4367" s="124"/>
      <c r="AE4367" s="124"/>
      <c r="AF4367" s="124"/>
      <c r="AG4367" s="124"/>
      <c r="AH4367" s="124"/>
      <c r="AI4367" s="124"/>
      <c r="AJ4367" s="124"/>
      <c r="AK4367" s="124"/>
      <c r="AL4367" s="124"/>
      <c r="AM4367" s="124"/>
      <c r="AN4367" s="124"/>
      <c r="AO4367" s="124"/>
      <c r="AP4367" s="124"/>
      <c r="AQ4367" s="124"/>
      <c r="AR4367" s="124"/>
      <c r="AS4367" s="124"/>
      <c r="AT4367" s="124"/>
      <c r="AU4367" s="124"/>
      <c r="AV4367" s="124"/>
      <c r="AW4367" s="124"/>
      <c r="AX4367" s="124"/>
      <c r="AY4367" s="124"/>
      <c r="AZ4367" s="124"/>
      <c r="BA4367" s="124"/>
      <c r="BB4367" s="124"/>
    </row>
    <row r="4368" spans="2:54" ht="15" customHeight="1">
      <c r="B4368" s="1145" t="s">
        <v>1125</v>
      </c>
      <c r="C4368" s="3019" t="s">
        <v>1126</v>
      </c>
      <c r="D4368" s="3019" t="s">
        <v>842</v>
      </c>
      <c r="E4368" s="1146" t="s">
        <v>1127</v>
      </c>
      <c r="F4368" s="1106"/>
      <c r="G4368" s="441" t="s">
        <v>93</v>
      </c>
      <c r="H4368" s="441" t="s">
        <v>1103</v>
      </c>
      <c r="I4368" s="441" t="s">
        <v>1128</v>
      </c>
      <c r="J4368" s="441" t="s">
        <v>112</v>
      </c>
      <c r="K4368" s="441" t="s">
        <v>1126</v>
      </c>
      <c r="L4368" s="441" t="s">
        <v>1120</v>
      </c>
      <c r="M4368" s="441" t="str">
        <f t="shared" ref="M4368" si="267">B4368</f>
        <v>&lt;INSERT CONNECTION POINT NAME&gt;</v>
      </c>
      <c r="N4368" s="441" t="s">
        <v>1129</v>
      </c>
      <c r="O4368" s="441" t="s">
        <v>842</v>
      </c>
      <c r="P4368" s="1111"/>
      <c r="Q4368" s="1147"/>
      <c r="R4368" s="1148"/>
      <c r="S4368" s="1149"/>
      <c r="T4368" s="1149"/>
      <c r="U4368" s="1149"/>
      <c r="V4368" s="1149"/>
      <c r="W4368" s="1149"/>
      <c r="X4368" s="1149"/>
      <c r="Y4368" s="1149"/>
      <c r="Z4368" s="1149"/>
      <c r="AA4368" s="1150"/>
      <c r="AC4368" s="124"/>
      <c r="AD4368" s="124"/>
      <c r="AE4368" s="124"/>
      <c r="AF4368" s="124"/>
      <c r="AG4368" s="124"/>
      <c r="AH4368" s="124"/>
      <c r="AI4368" s="124"/>
      <c r="AJ4368" s="124"/>
      <c r="AK4368" s="124"/>
      <c r="AL4368" s="124"/>
      <c r="AM4368" s="124"/>
      <c r="AN4368" s="124"/>
      <c r="AO4368" s="124"/>
      <c r="AP4368" s="124"/>
      <c r="AQ4368" s="124"/>
      <c r="AR4368" s="124"/>
      <c r="AS4368" s="124"/>
      <c r="AT4368" s="124"/>
      <c r="AU4368" s="124"/>
      <c r="AV4368" s="124"/>
      <c r="AW4368" s="124"/>
      <c r="AX4368" s="124"/>
      <c r="AY4368" s="124"/>
      <c r="AZ4368" s="124"/>
      <c r="BA4368" s="124"/>
      <c r="BB4368" s="124"/>
    </row>
    <row r="4369" spans="2:54" ht="15" customHeight="1">
      <c r="B4369" s="1155"/>
      <c r="C4369" s="3017"/>
      <c r="D4369" s="3017"/>
      <c r="E4369" s="1146" t="s">
        <v>1130</v>
      </c>
      <c r="F4369" s="1106"/>
      <c r="G4369" s="441" t="s">
        <v>93</v>
      </c>
      <c r="H4369" s="441" t="s">
        <v>1103</v>
      </c>
      <c r="I4369" s="441" t="s">
        <v>1131</v>
      </c>
      <c r="J4369" s="441" t="s">
        <v>112</v>
      </c>
      <c r="K4369" s="441" t="s">
        <v>1126</v>
      </c>
      <c r="L4369" s="441" t="s">
        <v>1120</v>
      </c>
      <c r="M4369" s="441" t="str">
        <f t="shared" si="266"/>
        <v>&lt;INSERT CONNECTION POINT NAME&gt;</v>
      </c>
      <c r="N4369" s="441" t="s">
        <v>1129</v>
      </c>
      <c r="O4369" s="441" t="s">
        <v>842</v>
      </c>
      <c r="P4369" s="1111"/>
      <c r="Q4369" s="1156"/>
      <c r="R4369" s="1157"/>
      <c r="S4369" s="1158"/>
      <c r="T4369" s="1158"/>
      <c r="U4369" s="1158"/>
      <c r="V4369" s="1158"/>
      <c r="W4369" s="1158"/>
      <c r="X4369" s="1158"/>
      <c r="Y4369" s="1158"/>
      <c r="Z4369" s="1158"/>
      <c r="AA4369" s="1159"/>
      <c r="AC4369" s="124"/>
      <c r="AD4369" s="124"/>
      <c r="AE4369" s="124"/>
      <c r="AF4369" s="124"/>
      <c r="AG4369" s="124"/>
      <c r="AH4369" s="124"/>
      <c r="AI4369" s="124"/>
      <c r="AJ4369" s="124"/>
      <c r="AK4369" s="124"/>
      <c r="AL4369" s="124"/>
      <c r="AM4369" s="124"/>
      <c r="AN4369" s="124"/>
      <c r="AO4369" s="124"/>
      <c r="AP4369" s="124"/>
      <c r="AQ4369" s="124"/>
      <c r="AR4369" s="124"/>
      <c r="AS4369" s="124"/>
      <c r="AT4369" s="124"/>
      <c r="AU4369" s="124"/>
      <c r="AV4369" s="124"/>
      <c r="AW4369" s="124"/>
      <c r="AX4369" s="124"/>
      <c r="AY4369" s="124"/>
      <c r="AZ4369" s="124"/>
      <c r="BA4369" s="124"/>
      <c r="BB4369" s="124"/>
    </row>
    <row r="4370" spans="2:54" ht="15" customHeight="1">
      <c r="B4370" s="1155"/>
      <c r="C4370" s="3016" t="s">
        <v>1132</v>
      </c>
      <c r="D4370" s="3016" t="s">
        <v>833</v>
      </c>
      <c r="E4370" s="1146" t="s">
        <v>1127</v>
      </c>
      <c r="F4370" s="1106"/>
      <c r="G4370" s="441" t="s">
        <v>93</v>
      </c>
      <c r="H4370" s="441" t="s">
        <v>1103</v>
      </c>
      <c r="I4370" s="441" t="s">
        <v>1128</v>
      </c>
      <c r="J4370" s="441" t="s">
        <v>112</v>
      </c>
      <c r="K4370" s="1111" t="s">
        <v>1132</v>
      </c>
      <c r="L4370" s="441" t="s">
        <v>1120</v>
      </c>
      <c r="M4370" s="441" t="str">
        <f t="shared" si="266"/>
        <v>&lt;INSERT CONNECTION POINT NAME&gt;</v>
      </c>
      <c r="N4370" s="1111" t="s">
        <v>1106</v>
      </c>
      <c r="O4370" s="1111" t="s">
        <v>833</v>
      </c>
      <c r="P4370" s="1111"/>
      <c r="Q4370" s="2850"/>
      <c r="R4370" s="2097"/>
      <c r="S4370" s="2851"/>
      <c r="T4370" s="2851"/>
      <c r="U4370" s="2851"/>
      <c r="V4370" s="2851"/>
      <c r="W4370" s="2852"/>
      <c r="X4370" s="2852"/>
      <c r="Y4370" s="2852"/>
      <c r="Z4370" s="2852"/>
      <c r="AA4370" s="2853"/>
      <c r="AC4370" s="124"/>
      <c r="AD4370" s="124"/>
      <c r="AE4370" s="124"/>
      <c r="AF4370" s="124"/>
      <c r="AG4370" s="124"/>
      <c r="AH4370" s="124"/>
      <c r="AI4370" s="124"/>
      <c r="AJ4370" s="124"/>
      <c r="AK4370" s="124"/>
      <c r="AL4370" s="124"/>
      <c r="AM4370" s="124"/>
      <c r="AN4370" s="124"/>
      <c r="AO4370" s="124"/>
      <c r="AP4370" s="124"/>
      <c r="AQ4370" s="124"/>
      <c r="AR4370" s="124"/>
      <c r="AS4370" s="124"/>
      <c r="AT4370" s="124"/>
      <c r="AU4370" s="124"/>
      <c r="AV4370" s="124"/>
      <c r="AW4370" s="124"/>
      <c r="AX4370" s="124"/>
      <c r="AY4370" s="124"/>
      <c r="AZ4370" s="124"/>
      <c r="BA4370" s="124"/>
      <c r="BB4370" s="124"/>
    </row>
    <row r="4371" spans="2:54" ht="15" customHeight="1">
      <c r="B4371" s="1155"/>
      <c r="C4371" s="3017"/>
      <c r="D4371" s="3017"/>
      <c r="E4371" s="1146" t="s">
        <v>1130</v>
      </c>
      <c r="F4371" s="1106"/>
      <c r="G4371" s="441" t="s">
        <v>93</v>
      </c>
      <c r="H4371" s="441" t="s">
        <v>1103</v>
      </c>
      <c r="I4371" s="441" t="s">
        <v>1131</v>
      </c>
      <c r="J4371" s="441" t="s">
        <v>112</v>
      </c>
      <c r="K4371" s="1111" t="s">
        <v>1132</v>
      </c>
      <c r="L4371" s="441" t="s">
        <v>1120</v>
      </c>
      <c r="M4371" s="441" t="str">
        <f t="shared" si="266"/>
        <v>&lt;INSERT CONNECTION POINT NAME&gt;</v>
      </c>
      <c r="N4371" s="1111" t="s">
        <v>1106</v>
      </c>
      <c r="O4371" s="1111" t="s">
        <v>833</v>
      </c>
      <c r="P4371" s="1111"/>
      <c r="Q4371" s="2850"/>
      <c r="R4371" s="2097"/>
      <c r="S4371" s="2851"/>
      <c r="T4371" s="2851"/>
      <c r="U4371" s="2851"/>
      <c r="V4371" s="2851"/>
      <c r="W4371" s="2852"/>
      <c r="X4371" s="2852"/>
      <c r="Y4371" s="2852"/>
      <c r="Z4371" s="2852"/>
      <c r="AA4371" s="2853"/>
      <c r="AC4371" s="124"/>
      <c r="AD4371" s="124"/>
      <c r="AE4371" s="124"/>
      <c r="AF4371" s="124"/>
      <c r="AG4371" s="124"/>
      <c r="AH4371" s="124"/>
      <c r="AI4371" s="124"/>
      <c r="AJ4371" s="124"/>
      <c r="AK4371" s="124"/>
      <c r="AL4371" s="124"/>
      <c r="AM4371" s="124"/>
      <c r="AN4371" s="124"/>
      <c r="AO4371" s="124"/>
      <c r="AP4371" s="124"/>
      <c r="AQ4371" s="124"/>
      <c r="AR4371" s="124"/>
      <c r="AS4371" s="124"/>
      <c r="AT4371" s="124"/>
      <c r="AU4371" s="124"/>
      <c r="AV4371" s="124"/>
      <c r="AW4371" s="124"/>
      <c r="AX4371" s="124"/>
      <c r="AY4371" s="124"/>
      <c r="AZ4371" s="124"/>
      <c r="BA4371" s="124"/>
      <c r="BB4371" s="124"/>
    </row>
    <row r="4372" spans="2:54" ht="15" customHeight="1">
      <c r="B4372" s="1155"/>
      <c r="C4372" s="3016" t="s">
        <v>1132</v>
      </c>
      <c r="D4372" s="3016" t="s">
        <v>842</v>
      </c>
      <c r="E4372" s="1146" t="s">
        <v>1127</v>
      </c>
      <c r="F4372" s="1106"/>
      <c r="G4372" s="441" t="s">
        <v>93</v>
      </c>
      <c r="H4372" s="441" t="s">
        <v>1103</v>
      </c>
      <c r="I4372" s="441" t="s">
        <v>1128</v>
      </c>
      <c r="J4372" s="441" t="s">
        <v>112</v>
      </c>
      <c r="K4372" s="1111" t="s">
        <v>1132</v>
      </c>
      <c r="L4372" s="441" t="s">
        <v>1120</v>
      </c>
      <c r="M4372" s="441" t="str">
        <f t="shared" si="266"/>
        <v>&lt;INSERT CONNECTION POINT NAME&gt;</v>
      </c>
      <c r="N4372" s="1111" t="s">
        <v>1106</v>
      </c>
      <c r="O4372" s="1112" t="s">
        <v>842</v>
      </c>
      <c r="P4372" s="1111"/>
      <c r="Q4372" s="2850"/>
      <c r="R4372" s="2097"/>
      <c r="S4372" s="2851"/>
      <c r="T4372" s="2851"/>
      <c r="U4372" s="2851"/>
      <c r="V4372" s="2851"/>
      <c r="W4372" s="2852"/>
      <c r="X4372" s="2852"/>
      <c r="Y4372" s="2852"/>
      <c r="Z4372" s="2852"/>
      <c r="AA4372" s="2853"/>
      <c r="AC4372" s="124"/>
      <c r="AD4372" s="124"/>
      <c r="AE4372" s="124"/>
      <c r="AF4372" s="124"/>
      <c r="AG4372" s="124"/>
      <c r="AH4372" s="124"/>
      <c r="AI4372" s="124"/>
      <c r="AJ4372" s="124"/>
      <c r="AK4372" s="124"/>
      <c r="AL4372" s="124"/>
      <c r="AM4372" s="124"/>
      <c r="AN4372" s="124"/>
      <c r="AO4372" s="124"/>
      <c r="AP4372" s="124"/>
      <c r="AQ4372" s="124"/>
      <c r="AR4372" s="124"/>
      <c r="AS4372" s="124"/>
      <c r="AT4372" s="124"/>
      <c r="AU4372" s="124"/>
      <c r="AV4372" s="124"/>
      <c r="AW4372" s="124"/>
      <c r="AX4372" s="124"/>
      <c r="AY4372" s="124"/>
      <c r="AZ4372" s="124"/>
      <c r="BA4372" s="124"/>
      <c r="BB4372" s="124"/>
    </row>
    <row r="4373" spans="2:54" ht="15" customHeight="1">
      <c r="B4373" s="1155"/>
      <c r="C4373" s="3017"/>
      <c r="D4373" s="3017"/>
      <c r="E4373" s="1146" t="s">
        <v>1130</v>
      </c>
      <c r="F4373" s="1106"/>
      <c r="G4373" s="441" t="s">
        <v>93</v>
      </c>
      <c r="H4373" s="441" t="s">
        <v>1103</v>
      </c>
      <c r="I4373" s="441" t="s">
        <v>1131</v>
      </c>
      <c r="J4373" s="441" t="s">
        <v>112</v>
      </c>
      <c r="K4373" s="1111" t="s">
        <v>1132</v>
      </c>
      <c r="L4373" s="441" t="s">
        <v>1120</v>
      </c>
      <c r="M4373" s="441" t="str">
        <f t="shared" si="266"/>
        <v>&lt;INSERT CONNECTION POINT NAME&gt;</v>
      </c>
      <c r="N4373" s="1111" t="s">
        <v>1106</v>
      </c>
      <c r="O4373" s="1112" t="s">
        <v>842</v>
      </c>
      <c r="P4373" s="1111"/>
      <c r="Q4373" s="2850"/>
      <c r="R4373" s="2097"/>
      <c r="S4373" s="2851"/>
      <c r="T4373" s="2851"/>
      <c r="U4373" s="2851"/>
      <c r="V4373" s="2851"/>
      <c r="W4373" s="2852"/>
      <c r="X4373" s="2852"/>
      <c r="Y4373" s="2852"/>
      <c r="Z4373" s="2852"/>
      <c r="AA4373" s="2853"/>
      <c r="AC4373" s="124"/>
      <c r="AD4373" s="124"/>
      <c r="AE4373" s="124"/>
      <c r="AF4373" s="124"/>
      <c r="AG4373" s="124"/>
      <c r="AH4373" s="124"/>
      <c r="AI4373" s="124"/>
      <c r="AJ4373" s="124"/>
      <c r="AK4373" s="124"/>
      <c r="AL4373" s="124"/>
      <c r="AM4373" s="124"/>
      <c r="AN4373" s="124"/>
      <c r="AO4373" s="124"/>
      <c r="AP4373" s="124"/>
      <c r="AQ4373" s="124"/>
      <c r="AR4373" s="124"/>
      <c r="AS4373" s="124"/>
      <c r="AT4373" s="124"/>
      <c r="AU4373" s="124"/>
      <c r="AV4373" s="124"/>
      <c r="AW4373" s="124"/>
      <c r="AX4373" s="124"/>
      <c r="AY4373" s="124"/>
      <c r="AZ4373" s="124"/>
      <c r="BA4373" s="124"/>
      <c r="BB4373" s="124"/>
    </row>
    <row r="4374" spans="2:54" ht="15" customHeight="1">
      <c r="B4374" s="1155"/>
      <c r="C4374" s="3016" t="s">
        <v>1133</v>
      </c>
      <c r="D4374" s="3016"/>
      <c r="E4374" s="1146" t="s">
        <v>1127</v>
      </c>
      <c r="F4374" s="1106"/>
      <c r="G4374" s="441" t="s">
        <v>93</v>
      </c>
      <c r="H4374" s="441" t="s">
        <v>1103</v>
      </c>
      <c r="I4374" s="441" t="s">
        <v>1128</v>
      </c>
      <c r="J4374" s="441" t="s">
        <v>112</v>
      </c>
      <c r="K4374" s="1111" t="s">
        <v>1133</v>
      </c>
      <c r="L4374" s="441" t="s">
        <v>1120</v>
      </c>
      <c r="M4374" s="441" t="str">
        <f t="shared" si="266"/>
        <v>&lt;INSERT CONNECTION POINT NAME&gt;</v>
      </c>
      <c r="N4374" s="1111" t="s">
        <v>1108</v>
      </c>
      <c r="O4374" s="1111" t="s">
        <v>1109</v>
      </c>
      <c r="P4374" s="1111"/>
      <c r="Q4374" s="2856"/>
      <c r="R4374" s="2098"/>
      <c r="S4374" s="2858"/>
      <c r="T4374" s="2858"/>
      <c r="U4374" s="2858"/>
      <c r="V4374" s="2858"/>
      <c r="W4374" s="2859"/>
      <c r="X4374" s="2859"/>
      <c r="Y4374" s="2859"/>
      <c r="Z4374" s="2859"/>
      <c r="AA4374" s="2860"/>
      <c r="AC4374" s="124"/>
      <c r="AD4374" s="124"/>
      <c r="AE4374" s="124"/>
      <c r="AF4374" s="124"/>
      <c r="AG4374" s="124"/>
      <c r="AH4374" s="124"/>
      <c r="AI4374" s="124"/>
      <c r="AJ4374" s="124"/>
      <c r="AK4374" s="124"/>
      <c r="AL4374" s="124"/>
      <c r="AM4374" s="124"/>
      <c r="AN4374" s="124"/>
      <c r="AO4374" s="124"/>
      <c r="AP4374" s="124"/>
      <c r="AQ4374" s="124"/>
      <c r="AR4374" s="124"/>
      <c r="AS4374" s="124"/>
      <c r="AT4374" s="124"/>
      <c r="AU4374" s="124"/>
      <c r="AV4374" s="124"/>
      <c r="AW4374" s="124"/>
      <c r="AX4374" s="124"/>
      <c r="AY4374" s="124"/>
      <c r="AZ4374" s="124"/>
      <c r="BA4374" s="124"/>
      <c r="BB4374" s="124"/>
    </row>
    <row r="4375" spans="2:54" ht="15" customHeight="1">
      <c r="B4375" s="1155"/>
      <c r="C4375" s="3017"/>
      <c r="D4375" s="3017"/>
      <c r="E4375" s="1146" t="s">
        <v>1130</v>
      </c>
      <c r="F4375" s="1106"/>
      <c r="G4375" s="441" t="s">
        <v>93</v>
      </c>
      <c r="H4375" s="441" t="s">
        <v>1103</v>
      </c>
      <c r="I4375" s="441" t="s">
        <v>1131</v>
      </c>
      <c r="J4375" s="441" t="s">
        <v>112</v>
      </c>
      <c r="K4375" s="1111" t="s">
        <v>1133</v>
      </c>
      <c r="L4375" s="441" t="s">
        <v>1120</v>
      </c>
      <c r="M4375" s="441" t="str">
        <f t="shared" si="266"/>
        <v>&lt;INSERT CONNECTION POINT NAME&gt;</v>
      </c>
      <c r="N4375" s="1111" t="s">
        <v>1108</v>
      </c>
      <c r="O4375" s="1111" t="s">
        <v>1109</v>
      </c>
      <c r="P4375" s="1111"/>
      <c r="Q4375" s="2856"/>
      <c r="R4375" s="2098"/>
      <c r="S4375" s="2858"/>
      <c r="T4375" s="2858"/>
      <c r="U4375" s="2858"/>
      <c r="V4375" s="2858"/>
      <c r="W4375" s="2859"/>
      <c r="X4375" s="2859"/>
      <c r="Y4375" s="2859"/>
      <c r="Z4375" s="2859"/>
      <c r="AA4375" s="2860"/>
      <c r="AC4375" s="124"/>
      <c r="AD4375" s="124"/>
      <c r="AE4375" s="124"/>
      <c r="AF4375" s="124"/>
      <c r="AG4375" s="124"/>
      <c r="AH4375" s="124"/>
      <c r="AI4375" s="124"/>
      <c r="AJ4375" s="124"/>
      <c r="AK4375" s="124"/>
      <c r="AL4375" s="124"/>
      <c r="AM4375" s="124"/>
      <c r="AN4375" s="124"/>
      <c r="AO4375" s="124"/>
      <c r="AP4375" s="124"/>
      <c r="AQ4375" s="124"/>
      <c r="AR4375" s="124"/>
      <c r="AS4375" s="124"/>
      <c r="AT4375" s="124"/>
      <c r="AU4375" s="124"/>
      <c r="AV4375" s="124"/>
      <c r="AW4375" s="124"/>
      <c r="AX4375" s="124"/>
      <c r="AY4375" s="124"/>
      <c r="AZ4375" s="124"/>
      <c r="BA4375" s="124"/>
      <c r="BB4375" s="124"/>
    </row>
    <row r="4376" spans="2:54" ht="15" customHeight="1">
      <c r="B4376" s="1155"/>
      <c r="C4376" s="3016" t="s">
        <v>1110</v>
      </c>
      <c r="D4376" s="3016"/>
      <c r="E4376" s="1146" t="s">
        <v>1127</v>
      </c>
      <c r="F4376" s="1106"/>
      <c r="G4376" s="441" t="s">
        <v>93</v>
      </c>
      <c r="H4376" s="441" t="s">
        <v>1103</v>
      </c>
      <c r="I4376" s="441" t="s">
        <v>1128</v>
      </c>
      <c r="J4376" s="441" t="s">
        <v>112</v>
      </c>
      <c r="K4376" s="1111" t="s">
        <v>1110</v>
      </c>
      <c r="L4376" s="441" t="s">
        <v>1120</v>
      </c>
      <c r="M4376" s="441" t="str">
        <f t="shared" si="266"/>
        <v>&lt;INSERT CONNECTION POINT NAME&gt;</v>
      </c>
      <c r="N4376" s="1111" t="s">
        <v>1111</v>
      </c>
      <c r="O4376" s="1112">
        <v>0</v>
      </c>
      <c r="P4376" s="1111"/>
      <c r="Q4376" s="2890"/>
      <c r="R4376" s="2093"/>
      <c r="S4376" s="2883"/>
      <c r="T4376" s="2883"/>
      <c r="U4376" s="2883"/>
      <c r="V4376" s="2883"/>
      <c r="W4376" s="2863"/>
      <c r="X4376" s="2863"/>
      <c r="Y4376" s="2863"/>
      <c r="Z4376" s="2863"/>
      <c r="AA4376" s="2864"/>
      <c r="AC4376" s="124"/>
      <c r="AD4376" s="124"/>
      <c r="AE4376" s="124"/>
      <c r="AF4376" s="124"/>
      <c r="AG4376" s="124"/>
      <c r="AH4376" s="124"/>
      <c r="AI4376" s="124"/>
      <c r="AJ4376" s="124"/>
      <c r="AK4376" s="124"/>
      <c r="AL4376" s="124"/>
      <c r="AM4376" s="124"/>
      <c r="AN4376" s="124"/>
      <c r="AO4376" s="124"/>
      <c r="AP4376" s="124"/>
      <c r="AQ4376" s="124"/>
      <c r="AR4376" s="124"/>
      <c r="AS4376" s="124"/>
      <c r="AT4376" s="124"/>
      <c r="AU4376" s="124"/>
      <c r="AV4376" s="124"/>
      <c r="AW4376" s="124"/>
      <c r="AX4376" s="124"/>
      <c r="AY4376" s="124"/>
      <c r="AZ4376" s="124"/>
      <c r="BA4376" s="124"/>
      <c r="BB4376" s="124"/>
    </row>
    <row r="4377" spans="2:54" ht="15" customHeight="1">
      <c r="B4377" s="1155"/>
      <c r="C4377" s="3017"/>
      <c r="D4377" s="3017"/>
      <c r="E4377" s="1146" t="s">
        <v>1130</v>
      </c>
      <c r="F4377" s="1106"/>
      <c r="G4377" s="441" t="s">
        <v>93</v>
      </c>
      <c r="H4377" s="441" t="s">
        <v>1103</v>
      </c>
      <c r="I4377" s="441" t="s">
        <v>1131</v>
      </c>
      <c r="J4377" s="441" t="s">
        <v>112</v>
      </c>
      <c r="K4377" s="1111" t="s">
        <v>1110</v>
      </c>
      <c r="L4377" s="441" t="s">
        <v>1120</v>
      </c>
      <c r="M4377" s="441" t="str">
        <f t="shared" si="266"/>
        <v>&lt;INSERT CONNECTION POINT NAME&gt;</v>
      </c>
      <c r="N4377" s="1111" t="s">
        <v>1111</v>
      </c>
      <c r="O4377" s="1112">
        <v>0</v>
      </c>
      <c r="P4377" s="1111"/>
      <c r="Q4377" s="2890"/>
      <c r="R4377" s="2093"/>
      <c r="S4377" s="2883"/>
      <c r="T4377" s="2883"/>
      <c r="U4377" s="2883"/>
      <c r="V4377" s="2883"/>
      <c r="W4377" s="2863"/>
      <c r="X4377" s="2863"/>
      <c r="Y4377" s="2863"/>
      <c r="Z4377" s="2863"/>
      <c r="AA4377" s="2864"/>
      <c r="AC4377" s="124"/>
      <c r="AD4377" s="124"/>
      <c r="AE4377" s="124"/>
      <c r="AF4377" s="124"/>
      <c r="AG4377" s="124"/>
      <c r="AH4377" s="124"/>
      <c r="AI4377" s="124"/>
      <c r="AJ4377" s="124"/>
      <c r="AK4377" s="124"/>
      <c r="AL4377" s="124"/>
      <c r="AM4377" s="124"/>
      <c r="AN4377" s="124"/>
      <c r="AO4377" s="124"/>
      <c r="AP4377" s="124"/>
      <c r="AQ4377" s="124"/>
      <c r="AR4377" s="124"/>
      <c r="AS4377" s="124"/>
      <c r="AT4377" s="124"/>
      <c r="AU4377" s="124"/>
      <c r="AV4377" s="124"/>
      <c r="AW4377" s="124"/>
      <c r="AX4377" s="124"/>
      <c r="AY4377" s="124"/>
      <c r="AZ4377" s="124"/>
      <c r="BA4377" s="124"/>
      <c r="BB4377" s="124"/>
    </row>
    <row r="4378" spans="2:54" ht="15" customHeight="1">
      <c r="B4378" s="1155"/>
      <c r="C4378" s="3016" t="s">
        <v>1112</v>
      </c>
      <c r="D4378" s="3016"/>
      <c r="E4378" s="1146" t="s">
        <v>1127</v>
      </c>
      <c r="F4378" s="1106"/>
      <c r="G4378" s="441" t="s">
        <v>93</v>
      </c>
      <c r="H4378" s="441" t="s">
        <v>1103</v>
      </c>
      <c r="I4378" s="441" t="s">
        <v>1128</v>
      </c>
      <c r="J4378" s="441" t="s">
        <v>112</v>
      </c>
      <c r="K4378" s="1111" t="s">
        <v>1112</v>
      </c>
      <c r="L4378" s="441" t="s">
        <v>1120</v>
      </c>
      <c r="M4378" s="441" t="str">
        <f t="shared" si="266"/>
        <v>&lt;INSERT CONNECTION POINT NAME&gt;</v>
      </c>
      <c r="N4378" s="1111" t="s">
        <v>1113</v>
      </c>
      <c r="O4378" s="1111" t="s">
        <v>1113</v>
      </c>
      <c r="P4378" s="1111"/>
      <c r="Q4378" s="2891"/>
      <c r="R4378" s="2866"/>
      <c r="S4378" s="2866"/>
      <c r="T4378" s="2866"/>
      <c r="U4378" s="2866"/>
      <c r="V4378" s="2866"/>
      <c r="W4378" s="2866"/>
      <c r="X4378" s="2866"/>
      <c r="Y4378" s="2866"/>
      <c r="Z4378" s="2866"/>
      <c r="AA4378" s="2099"/>
      <c r="AC4378" s="124"/>
      <c r="AD4378" s="124"/>
      <c r="AE4378" s="124"/>
      <c r="AF4378" s="124"/>
      <c r="AG4378" s="124"/>
      <c r="AH4378" s="124"/>
      <c r="AI4378" s="124"/>
      <c r="AJ4378" s="124"/>
      <c r="AK4378" s="124"/>
      <c r="AL4378" s="124"/>
      <c r="AM4378" s="124"/>
      <c r="AN4378" s="124"/>
      <c r="AO4378" s="124"/>
      <c r="AP4378" s="124"/>
      <c r="AQ4378" s="124"/>
      <c r="AR4378" s="124"/>
      <c r="AS4378" s="124"/>
      <c r="AT4378" s="124"/>
      <c r="AU4378" s="124"/>
      <c r="AV4378" s="124"/>
      <c r="AW4378" s="124"/>
      <c r="AX4378" s="124"/>
      <c r="AY4378" s="124"/>
      <c r="AZ4378" s="124"/>
      <c r="BA4378" s="124"/>
      <c r="BB4378" s="124"/>
    </row>
    <row r="4379" spans="2:54" ht="15" customHeight="1">
      <c r="B4379" s="1155"/>
      <c r="C4379" s="3017"/>
      <c r="D4379" s="3017"/>
      <c r="E4379" s="1146" t="s">
        <v>1130</v>
      </c>
      <c r="F4379" s="1106"/>
      <c r="G4379" s="441" t="s">
        <v>93</v>
      </c>
      <c r="H4379" s="441" t="s">
        <v>1103</v>
      </c>
      <c r="I4379" s="441" t="s">
        <v>1131</v>
      </c>
      <c r="J4379" s="441" t="s">
        <v>112</v>
      </c>
      <c r="K4379" s="1111" t="s">
        <v>1112</v>
      </c>
      <c r="L4379" s="441" t="s">
        <v>1120</v>
      </c>
      <c r="M4379" s="441" t="str">
        <f t="shared" si="266"/>
        <v>&lt;INSERT CONNECTION POINT NAME&gt;</v>
      </c>
      <c r="N4379" s="1111" t="s">
        <v>1113</v>
      </c>
      <c r="O4379" s="1111" t="s">
        <v>1113</v>
      </c>
      <c r="P4379" s="1111"/>
      <c r="Q4379" s="2891"/>
      <c r="R4379" s="2866"/>
      <c r="S4379" s="2866"/>
      <c r="T4379" s="2866"/>
      <c r="U4379" s="2866"/>
      <c r="V4379" s="2866"/>
      <c r="W4379" s="2866"/>
      <c r="X4379" s="2866"/>
      <c r="Y4379" s="2866"/>
      <c r="Z4379" s="2866"/>
      <c r="AA4379" s="2099"/>
      <c r="AC4379" s="124"/>
      <c r="AD4379" s="124"/>
      <c r="AE4379" s="124"/>
      <c r="AF4379" s="124"/>
      <c r="AG4379" s="124"/>
      <c r="AH4379" s="124"/>
      <c r="AI4379" s="124"/>
      <c r="AJ4379" s="124"/>
      <c r="AK4379" s="124"/>
      <c r="AL4379" s="124"/>
      <c r="AM4379" s="124"/>
      <c r="AN4379" s="124"/>
      <c r="AO4379" s="124"/>
      <c r="AP4379" s="124"/>
      <c r="AQ4379" s="124"/>
      <c r="AR4379" s="124"/>
      <c r="AS4379" s="124"/>
      <c r="AT4379" s="124"/>
      <c r="AU4379" s="124"/>
      <c r="AV4379" s="124"/>
      <c r="AW4379" s="124"/>
      <c r="AX4379" s="124"/>
      <c r="AY4379" s="124"/>
      <c r="AZ4379" s="124"/>
      <c r="BA4379" s="124"/>
      <c r="BB4379" s="124"/>
    </row>
    <row r="4380" spans="2:54" ht="15" customHeight="1">
      <c r="B4380" s="1155"/>
      <c r="C4380" s="3016" t="s">
        <v>1134</v>
      </c>
      <c r="D4380" s="3016" t="s">
        <v>833</v>
      </c>
      <c r="E4380" s="1146" t="s">
        <v>1127</v>
      </c>
      <c r="F4380" s="1106"/>
      <c r="G4380" s="441" t="s">
        <v>93</v>
      </c>
      <c r="H4380" s="441" t="s">
        <v>1103</v>
      </c>
      <c r="I4380" s="441" t="s">
        <v>1128</v>
      </c>
      <c r="J4380" s="441" t="s">
        <v>112</v>
      </c>
      <c r="K4380" s="1111" t="s">
        <v>1134</v>
      </c>
      <c r="L4380" s="441" t="s">
        <v>1120</v>
      </c>
      <c r="M4380" s="441" t="str">
        <f t="shared" si="266"/>
        <v>&lt;INSERT CONNECTION POINT NAME&gt;</v>
      </c>
      <c r="N4380" s="1111" t="s">
        <v>1115</v>
      </c>
      <c r="O4380" s="1111" t="s">
        <v>833</v>
      </c>
      <c r="P4380" s="1111"/>
      <c r="Q4380" s="2892"/>
      <c r="R4380" s="2096"/>
      <c r="S4380" s="2870"/>
      <c r="T4380" s="2870"/>
      <c r="U4380" s="2870"/>
      <c r="V4380" s="2870"/>
      <c r="W4380" s="2870"/>
      <c r="X4380" s="2870"/>
      <c r="Y4380" s="2870"/>
      <c r="Z4380" s="2870"/>
      <c r="AA4380" s="2871"/>
      <c r="AC4380" s="124"/>
      <c r="AD4380" s="124"/>
      <c r="AE4380" s="124"/>
      <c r="AF4380" s="124"/>
      <c r="AG4380" s="124"/>
      <c r="AH4380" s="124"/>
      <c r="AI4380" s="124"/>
      <c r="AJ4380" s="124"/>
      <c r="AK4380" s="124"/>
      <c r="AL4380" s="124"/>
      <c r="AM4380" s="124"/>
      <c r="AN4380" s="124"/>
      <c r="AO4380" s="124"/>
      <c r="AP4380" s="124"/>
      <c r="AQ4380" s="124"/>
      <c r="AR4380" s="124"/>
      <c r="AS4380" s="124"/>
      <c r="AT4380" s="124"/>
      <c r="AU4380" s="124"/>
      <c r="AV4380" s="124"/>
      <c r="AW4380" s="124"/>
      <c r="AX4380" s="124"/>
      <c r="AY4380" s="124"/>
      <c r="AZ4380" s="124"/>
      <c r="BA4380" s="124"/>
      <c r="BB4380" s="124"/>
    </row>
    <row r="4381" spans="2:54" ht="15" customHeight="1">
      <c r="B4381" s="1155"/>
      <c r="C4381" s="3017"/>
      <c r="D4381" s="3017"/>
      <c r="E4381" s="1146" t="s">
        <v>1130</v>
      </c>
      <c r="F4381" s="1106"/>
      <c r="G4381" s="441" t="s">
        <v>93</v>
      </c>
      <c r="H4381" s="441" t="s">
        <v>1103</v>
      </c>
      <c r="I4381" s="441" t="s">
        <v>1131</v>
      </c>
      <c r="J4381" s="441" t="s">
        <v>112</v>
      </c>
      <c r="K4381" s="1111" t="s">
        <v>1134</v>
      </c>
      <c r="L4381" s="441" t="s">
        <v>1120</v>
      </c>
      <c r="M4381" s="441" t="str">
        <f t="shared" si="266"/>
        <v>&lt;INSERT CONNECTION POINT NAME&gt;</v>
      </c>
      <c r="N4381" s="1111" t="s">
        <v>1115</v>
      </c>
      <c r="O4381" s="1111" t="s">
        <v>833</v>
      </c>
      <c r="P4381" s="1111"/>
      <c r="Q4381" s="2892"/>
      <c r="R4381" s="2096"/>
      <c r="S4381" s="2870"/>
      <c r="T4381" s="2870"/>
      <c r="U4381" s="2870"/>
      <c r="V4381" s="2870"/>
      <c r="W4381" s="2870"/>
      <c r="X4381" s="2870"/>
      <c r="Y4381" s="2870"/>
      <c r="Z4381" s="2870"/>
      <c r="AA4381" s="2871"/>
      <c r="AC4381" s="124"/>
      <c r="AD4381" s="124"/>
      <c r="AE4381" s="124"/>
      <c r="AF4381" s="124"/>
      <c r="AG4381" s="124"/>
      <c r="AH4381" s="124"/>
      <c r="AI4381" s="124"/>
      <c r="AJ4381" s="124"/>
      <c r="AK4381" s="124"/>
      <c r="AL4381" s="124"/>
      <c r="AM4381" s="124"/>
      <c r="AN4381" s="124"/>
      <c r="AO4381" s="124"/>
      <c r="AP4381" s="124"/>
      <c r="AQ4381" s="124"/>
      <c r="AR4381" s="124"/>
      <c r="AS4381" s="124"/>
      <c r="AT4381" s="124"/>
      <c r="AU4381" s="124"/>
      <c r="AV4381" s="124"/>
      <c r="AW4381" s="124"/>
      <c r="AX4381" s="124"/>
      <c r="AY4381" s="124"/>
      <c r="AZ4381" s="124"/>
      <c r="BA4381" s="124"/>
      <c r="BB4381" s="124"/>
    </row>
    <row r="4382" spans="2:54" ht="15" customHeight="1">
      <c r="B4382" s="1155"/>
      <c r="C4382" s="3016" t="s">
        <v>1135</v>
      </c>
      <c r="D4382" s="3016" t="s">
        <v>833</v>
      </c>
      <c r="E4382" s="1146" t="s">
        <v>1127</v>
      </c>
      <c r="F4382" s="1106"/>
      <c r="G4382" s="441" t="s">
        <v>93</v>
      </c>
      <c r="H4382" s="441" t="s">
        <v>1103</v>
      </c>
      <c r="I4382" s="441" t="s">
        <v>1128</v>
      </c>
      <c r="J4382" s="441" t="s">
        <v>112</v>
      </c>
      <c r="K4382" s="1111" t="s">
        <v>1135</v>
      </c>
      <c r="L4382" s="441" t="s">
        <v>1120</v>
      </c>
      <c r="M4382" s="441" t="str">
        <f t="shared" si="266"/>
        <v>&lt;INSERT CONNECTION POINT NAME&gt;</v>
      </c>
      <c r="N4382" s="1111" t="s">
        <v>1106</v>
      </c>
      <c r="O4382" s="1111" t="s">
        <v>833</v>
      </c>
      <c r="P4382" s="1111"/>
      <c r="Q4382" s="2892"/>
      <c r="R4382" s="2096"/>
      <c r="S4382" s="2870"/>
      <c r="T4382" s="2870"/>
      <c r="U4382" s="2870"/>
      <c r="V4382" s="2870"/>
      <c r="W4382" s="2870"/>
      <c r="X4382" s="2870"/>
      <c r="Y4382" s="2870"/>
      <c r="Z4382" s="2870"/>
      <c r="AA4382" s="2871"/>
      <c r="AC4382" s="124"/>
      <c r="AD4382" s="124"/>
      <c r="AE4382" s="124"/>
      <c r="AF4382" s="124"/>
      <c r="AG4382" s="124"/>
      <c r="AH4382" s="124"/>
      <c r="AI4382" s="124"/>
      <c r="AJ4382" s="124"/>
      <c r="AK4382" s="124"/>
      <c r="AL4382" s="124"/>
      <c r="AM4382" s="124"/>
      <c r="AN4382" s="124"/>
      <c r="AO4382" s="124"/>
      <c r="AP4382" s="124"/>
      <c r="AQ4382" s="124"/>
      <c r="AR4382" s="124"/>
      <c r="AS4382" s="124"/>
      <c r="AT4382" s="124"/>
      <c r="AU4382" s="124"/>
      <c r="AV4382" s="124"/>
      <c r="AW4382" s="124"/>
      <c r="AX4382" s="124"/>
      <c r="AY4382" s="124"/>
      <c r="AZ4382" s="124"/>
      <c r="BA4382" s="124"/>
      <c r="BB4382" s="124"/>
    </row>
    <row r="4383" spans="2:54" ht="15" customHeight="1">
      <c r="B4383" s="1155"/>
      <c r="C4383" s="3017"/>
      <c r="D4383" s="3017"/>
      <c r="E4383" s="1146" t="s">
        <v>1130</v>
      </c>
      <c r="F4383" s="1106"/>
      <c r="G4383" s="441" t="s">
        <v>93</v>
      </c>
      <c r="H4383" s="441" t="s">
        <v>1103</v>
      </c>
      <c r="I4383" s="441" t="s">
        <v>1131</v>
      </c>
      <c r="J4383" s="441" t="s">
        <v>112</v>
      </c>
      <c r="K4383" s="1111" t="s">
        <v>1135</v>
      </c>
      <c r="L4383" s="441" t="s">
        <v>1120</v>
      </c>
      <c r="M4383" s="441" t="str">
        <f t="shared" si="266"/>
        <v>&lt;INSERT CONNECTION POINT NAME&gt;</v>
      </c>
      <c r="N4383" s="1111" t="s">
        <v>1106</v>
      </c>
      <c r="O4383" s="1111" t="s">
        <v>833</v>
      </c>
      <c r="P4383" s="1111"/>
      <c r="Q4383" s="2892"/>
      <c r="R4383" s="2096"/>
      <c r="S4383" s="2870"/>
      <c r="T4383" s="2870"/>
      <c r="U4383" s="2870"/>
      <c r="V4383" s="2870"/>
      <c r="W4383" s="2870"/>
      <c r="X4383" s="2870"/>
      <c r="Y4383" s="2870"/>
      <c r="Z4383" s="2870"/>
      <c r="AA4383" s="2871"/>
      <c r="AC4383" s="124"/>
      <c r="AD4383" s="124"/>
      <c r="AE4383" s="124"/>
      <c r="AF4383" s="124"/>
      <c r="AG4383" s="124"/>
      <c r="AH4383" s="124"/>
      <c r="AI4383" s="124"/>
      <c r="AJ4383" s="124"/>
      <c r="AK4383" s="124"/>
      <c r="AL4383" s="124"/>
      <c r="AM4383" s="124"/>
      <c r="AN4383" s="124"/>
      <c r="AO4383" s="124"/>
      <c r="AP4383" s="124"/>
      <c r="AQ4383" s="124"/>
      <c r="AR4383" s="124"/>
      <c r="AS4383" s="124"/>
      <c r="AT4383" s="124"/>
      <c r="AU4383" s="124"/>
      <c r="AV4383" s="124"/>
      <c r="AW4383" s="124"/>
      <c r="AX4383" s="124"/>
      <c r="AY4383" s="124"/>
      <c r="AZ4383" s="124"/>
      <c r="BA4383" s="124"/>
      <c r="BB4383" s="124"/>
    </row>
    <row r="4384" spans="2:54" ht="15" customHeight="1">
      <c r="B4384" s="1155"/>
      <c r="C4384" s="3016" t="s">
        <v>1135</v>
      </c>
      <c r="D4384" s="3016" t="s">
        <v>842</v>
      </c>
      <c r="E4384" s="1146" t="s">
        <v>1127</v>
      </c>
      <c r="F4384" s="1106"/>
      <c r="G4384" s="441" t="s">
        <v>93</v>
      </c>
      <c r="H4384" s="441" t="s">
        <v>1103</v>
      </c>
      <c r="I4384" s="441" t="s">
        <v>1128</v>
      </c>
      <c r="J4384" s="441" t="s">
        <v>112</v>
      </c>
      <c r="K4384" s="1111" t="s">
        <v>1135</v>
      </c>
      <c r="L4384" s="441" t="s">
        <v>1120</v>
      </c>
      <c r="M4384" s="441" t="str">
        <f t="shared" si="266"/>
        <v>&lt;INSERT CONNECTION POINT NAME&gt;</v>
      </c>
      <c r="N4384" s="1111" t="s">
        <v>1106</v>
      </c>
      <c r="O4384" s="1111" t="s">
        <v>842</v>
      </c>
      <c r="P4384" s="1111"/>
      <c r="Q4384" s="2892"/>
      <c r="R4384" s="2096"/>
      <c r="S4384" s="2870"/>
      <c r="T4384" s="2870"/>
      <c r="U4384" s="2870"/>
      <c r="V4384" s="2870"/>
      <c r="W4384" s="2870"/>
      <c r="X4384" s="2870"/>
      <c r="Y4384" s="2870"/>
      <c r="Z4384" s="2870"/>
      <c r="AA4384" s="2871"/>
      <c r="AC4384" s="124"/>
      <c r="AD4384" s="124"/>
      <c r="AE4384" s="124"/>
      <c r="AF4384" s="124"/>
      <c r="AG4384" s="124"/>
      <c r="AH4384" s="124"/>
      <c r="AI4384" s="124"/>
      <c r="AJ4384" s="124"/>
      <c r="AK4384" s="124"/>
      <c r="AL4384" s="124"/>
      <c r="AM4384" s="124"/>
      <c r="AN4384" s="124"/>
      <c r="AO4384" s="124"/>
      <c r="AP4384" s="124"/>
      <c r="AQ4384" s="124"/>
      <c r="AR4384" s="124"/>
      <c r="AS4384" s="124"/>
      <c r="AT4384" s="124"/>
      <c r="AU4384" s="124"/>
      <c r="AV4384" s="124"/>
      <c r="AW4384" s="124"/>
      <c r="AX4384" s="124"/>
      <c r="AY4384" s="124"/>
      <c r="AZ4384" s="124"/>
      <c r="BA4384" s="124"/>
      <c r="BB4384" s="124"/>
    </row>
    <row r="4385" spans="2:54" ht="15" customHeight="1">
      <c r="B4385" s="1155"/>
      <c r="C4385" s="3017"/>
      <c r="D4385" s="3017"/>
      <c r="E4385" s="1146" t="s">
        <v>1130</v>
      </c>
      <c r="F4385" s="1106"/>
      <c r="G4385" s="441" t="s">
        <v>93</v>
      </c>
      <c r="H4385" s="441" t="s">
        <v>1103</v>
      </c>
      <c r="I4385" s="441" t="s">
        <v>1131</v>
      </c>
      <c r="J4385" s="441" t="s">
        <v>112</v>
      </c>
      <c r="K4385" s="1111" t="s">
        <v>1135</v>
      </c>
      <c r="L4385" s="441" t="s">
        <v>1120</v>
      </c>
      <c r="M4385" s="441" t="str">
        <f t="shared" si="266"/>
        <v>&lt;INSERT CONNECTION POINT NAME&gt;</v>
      </c>
      <c r="N4385" s="1111" t="s">
        <v>1106</v>
      </c>
      <c r="O4385" s="1111" t="s">
        <v>842</v>
      </c>
      <c r="P4385" s="1111"/>
      <c r="Q4385" s="2892"/>
      <c r="R4385" s="2096"/>
      <c r="S4385" s="2870"/>
      <c r="T4385" s="2870"/>
      <c r="U4385" s="2870"/>
      <c r="V4385" s="2870"/>
      <c r="W4385" s="2870"/>
      <c r="X4385" s="2870"/>
      <c r="Y4385" s="2870"/>
      <c r="Z4385" s="2870"/>
      <c r="AA4385" s="2871"/>
      <c r="AC4385" s="124"/>
      <c r="AD4385" s="124"/>
      <c r="AE4385" s="124"/>
      <c r="AF4385" s="124"/>
      <c r="AG4385" s="124"/>
      <c r="AH4385" s="124"/>
      <c r="AI4385" s="124"/>
      <c r="AJ4385" s="124"/>
      <c r="AK4385" s="124"/>
      <c r="AL4385" s="124"/>
      <c r="AM4385" s="124"/>
      <c r="AN4385" s="124"/>
      <c r="AO4385" s="124"/>
      <c r="AP4385" s="124"/>
      <c r="AQ4385" s="124"/>
      <c r="AR4385" s="124"/>
      <c r="AS4385" s="124"/>
      <c r="AT4385" s="124"/>
      <c r="AU4385" s="124"/>
      <c r="AV4385" s="124"/>
      <c r="AW4385" s="124"/>
      <c r="AX4385" s="124"/>
      <c r="AY4385" s="124"/>
      <c r="AZ4385" s="124"/>
      <c r="BA4385" s="124"/>
      <c r="BB4385" s="124"/>
    </row>
    <row r="4386" spans="2:54" ht="15" customHeight="1">
      <c r="B4386" s="1155"/>
      <c r="C4386" s="3016" t="s">
        <v>1136</v>
      </c>
      <c r="D4386" s="3016" t="s">
        <v>833</v>
      </c>
      <c r="E4386" s="1146" t="s">
        <v>1127</v>
      </c>
      <c r="F4386" s="1106"/>
      <c r="G4386" s="441" t="s">
        <v>93</v>
      </c>
      <c r="H4386" s="441" t="s">
        <v>1103</v>
      </c>
      <c r="I4386" s="441" t="s">
        <v>1128</v>
      </c>
      <c r="J4386" s="441" t="s">
        <v>112</v>
      </c>
      <c r="K4386" s="1111" t="s">
        <v>1136</v>
      </c>
      <c r="L4386" s="441" t="s">
        <v>1120</v>
      </c>
      <c r="M4386" s="441" t="str">
        <f t="shared" si="266"/>
        <v>&lt;INSERT CONNECTION POINT NAME&gt;</v>
      </c>
      <c r="N4386" s="1111" t="s">
        <v>1106</v>
      </c>
      <c r="O4386" s="1111" t="s">
        <v>833</v>
      </c>
      <c r="P4386" s="1111"/>
      <c r="Q4386" s="2892"/>
      <c r="R4386" s="2096"/>
      <c r="S4386" s="2870"/>
      <c r="T4386" s="2870"/>
      <c r="U4386" s="2870"/>
      <c r="V4386" s="2870"/>
      <c r="W4386" s="2870"/>
      <c r="X4386" s="2870"/>
      <c r="Y4386" s="2870"/>
      <c r="Z4386" s="2870"/>
      <c r="AA4386" s="2871"/>
      <c r="AC4386" s="124"/>
      <c r="AD4386" s="124"/>
      <c r="AE4386" s="124"/>
      <c r="AF4386" s="124"/>
      <c r="AG4386" s="124"/>
      <c r="AH4386" s="124"/>
      <c r="AI4386" s="124"/>
      <c r="AJ4386" s="124"/>
      <c r="AK4386" s="124"/>
      <c r="AL4386" s="124"/>
      <c r="AM4386" s="124"/>
      <c r="AN4386" s="124"/>
      <c r="AO4386" s="124"/>
      <c r="AP4386" s="124"/>
      <c r="AQ4386" s="124"/>
      <c r="AR4386" s="124"/>
      <c r="AS4386" s="124"/>
      <c r="AT4386" s="124"/>
      <c r="AU4386" s="124"/>
      <c r="AV4386" s="124"/>
      <c r="AW4386" s="124"/>
      <c r="AX4386" s="124"/>
      <c r="AY4386" s="124"/>
      <c r="AZ4386" s="124"/>
      <c r="BA4386" s="124"/>
      <c r="BB4386" s="124"/>
    </row>
    <row r="4387" spans="2:54" ht="15" customHeight="1">
      <c r="B4387" s="1155"/>
      <c r="C4387" s="3017"/>
      <c r="D4387" s="3017"/>
      <c r="E4387" s="1146" t="s">
        <v>1130</v>
      </c>
      <c r="F4387" s="1106"/>
      <c r="G4387" s="441" t="s">
        <v>93</v>
      </c>
      <c r="H4387" s="441" t="s">
        <v>1103</v>
      </c>
      <c r="I4387" s="441" t="s">
        <v>1131</v>
      </c>
      <c r="J4387" s="441" t="s">
        <v>112</v>
      </c>
      <c r="K4387" s="1111" t="s">
        <v>1136</v>
      </c>
      <c r="L4387" s="441" t="s">
        <v>1120</v>
      </c>
      <c r="M4387" s="441" t="str">
        <f t="shared" si="266"/>
        <v>&lt;INSERT CONNECTION POINT NAME&gt;</v>
      </c>
      <c r="N4387" s="1111" t="s">
        <v>1106</v>
      </c>
      <c r="O4387" s="1111" t="s">
        <v>833</v>
      </c>
      <c r="P4387" s="1111"/>
      <c r="Q4387" s="2100"/>
      <c r="R4387" s="2101"/>
      <c r="S4387" s="2102"/>
      <c r="T4387" s="2102"/>
      <c r="U4387" s="2102"/>
      <c r="V4387" s="2102"/>
      <c r="W4387" s="2102"/>
      <c r="X4387" s="2102"/>
      <c r="Y4387" s="2102"/>
      <c r="Z4387" s="2102"/>
      <c r="AA4387" s="2103"/>
      <c r="AC4387" s="124"/>
      <c r="AD4387" s="124"/>
      <c r="AE4387" s="124"/>
      <c r="AF4387" s="124"/>
      <c r="AG4387" s="124"/>
      <c r="AH4387" s="124"/>
      <c r="AI4387" s="124"/>
      <c r="AJ4387" s="124"/>
      <c r="AK4387" s="124"/>
      <c r="AL4387" s="124"/>
      <c r="AM4387" s="124"/>
      <c r="AN4387" s="124"/>
      <c r="AO4387" s="124"/>
      <c r="AP4387" s="124"/>
      <c r="AQ4387" s="124"/>
      <c r="AR4387" s="124"/>
      <c r="AS4387" s="124"/>
      <c r="AT4387" s="124"/>
      <c r="AU4387" s="124"/>
      <c r="AV4387" s="124"/>
      <c r="AW4387" s="124"/>
      <c r="AX4387" s="124"/>
      <c r="AY4387" s="124"/>
      <c r="AZ4387" s="124"/>
      <c r="BA4387" s="124"/>
      <c r="BB4387" s="124"/>
    </row>
    <row r="4388" spans="2:54" ht="15" customHeight="1">
      <c r="B4388" s="1155"/>
      <c r="C4388" s="3016" t="s">
        <v>1136</v>
      </c>
      <c r="D4388" s="3016" t="s">
        <v>842</v>
      </c>
      <c r="E4388" s="1146" t="s">
        <v>1127</v>
      </c>
      <c r="F4388" s="1106"/>
      <c r="G4388" s="441" t="s">
        <v>93</v>
      </c>
      <c r="H4388" s="441" t="s">
        <v>1103</v>
      </c>
      <c r="I4388" s="441" t="s">
        <v>1128</v>
      </c>
      <c r="J4388" s="441" t="s">
        <v>112</v>
      </c>
      <c r="K4388" s="1111" t="s">
        <v>1136</v>
      </c>
      <c r="L4388" s="441" t="s">
        <v>1120</v>
      </c>
      <c r="M4388" s="441" t="str">
        <f t="shared" si="266"/>
        <v>&lt;INSERT CONNECTION POINT NAME&gt;</v>
      </c>
      <c r="N4388" s="1111" t="s">
        <v>1106</v>
      </c>
      <c r="O4388" s="1111" t="s">
        <v>842</v>
      </c>
      <c r="P4388" s="1111"/>
      <c r="Q4388" s="2100"/>
      <c r="R4388" s="2101"/>
      <c r="S4388" s="2102"/>
      <c r="T4388" s="2102"/>
      <c r="U4388" s="2102"/>
      <c r="V4388" s="2102"/>
      <c r="W4388" s="2102"/>
      <c r="X4388" s="2102"/>
      <c r="Y4388" s="2102"/>
      <c r="Z4388" s="2102"/>
      <c r="AA4388" s="2103"/>
      <c r="AC4388" s="124"/>
      <c r="AD4388" s="124"/>
      <c r="AE4388" s="124"/>
      <c r="AF4388" s="124"/>
      <c r="AG4388" s="124"/>
      <c r="AH4388" s="124"/>
      <c r="AI4388" s="124"/>
      <c r="AJ4388" s="124"/>
      <c r="AK4388" s="124"/>
      <c r="AL4388" s="124"/>
      <c r="AM4388" s="124"/>
      <c r="AN4388" s="124"/>
      <c r="AO4388" s="124"/>
      <c r="AP4388" s="124"/>
      <c r="AQ4388" s="124"/>
      <c r="AR4388" s="124"/>
      <c r="AS4388" s="124"/>
      <c r="AT4388" s="124"/>
      <c r="AU4388" s="124"/>
      <c r="AV4388" s="124"/>
      <c r="AW4388" s="124"/>
      <c r="AX4388" s="124"/>
      <c r="AY4388" s="124"/>
      <c r="AZ4388" s="124"/>
      <c r="BA4388" s="124"/>
      <c r="BB4388" s="124"/>
    </row>
    <row r="4389" spans="2:54" ht="15" customHeight="1" thickBot="1">
      <c r="B4389" s="2872"/>
      <c r="C4389" s="3018"/>
      <c r="D4389" s="3018"/>
      <c r="E4389" s="2873" t="s">
        <v>1130</v>
      </c>
      <c r="F4389" s="1106"/>
      <c r="G4389" s="441" t="s">
        <v>93</v>
      </c>
      <c r="H4389" s="441" t="s">
        <v>1103</v>
      </c>
      <c r="I4389" s="441" t="s">
        <v>1131</v>
      </c>
      <c r="J4389" s="441" t="s">
        <v>112</v>
      </c>
      <c r="K4389" s="1111" t="s">
        <v>1136</v>
      </c>
      <c r="L4389" s="441" t="s">
        <v>1120</v>
      </c>
      <c r="M4389" s="441" t="str">
        <f t="shared" si="266"/>
        <v>&lt;INSERT CONNECTION POINT NAME&gt;</v>
      </c>
      <c r="N4389" s="1111" t="s">
        <v>1106</v>
      </c>
      <c r="O4389" s="1111" t="s">
        <v>842</v>
      </c>
      <c r="P4389" s="1111"/>
      <c r="Q4389" s="2893"/>
      <c r="R4389" s="2894"/>
      <c r="S4389" s="2877"/>
      <c r="T4389" s="2877"/>
      <c r="U4389" s="2877"/>
      <c r="V4389" s="2877"/>
      <c r="W4389" s="2877"/>
      <c r="X4389" s="2877"/>
      <c r="Y4389" s="2877"/>
      <c r="Z4389" s="2877"/>
      <c r="AA4389" s="2878"/>
      <c r="AC4389" s="124"/>
      <c r="AD4389" s="124"/>
      <c r="AE4389" s="124"/>
      <c r="AF4389" s="124"/>
      <c r="AG4389" s="124"/>
      <c r="AH4389" s="124"/>
      <c r="AI4389" s="124"/>
      <c r="AJ4389" s="124"/>
      <c r="AK4389" s="124"/>
      <c r="AL4389" s="124"/>
      <c r="AM4389" s="124"/>
      <c r="AN4389" s="124"/>
      <c r="AO4389" s="124"/>
      <c r="AP4389" s="124"/>
      <c r="AQ4389" s="124"/>
      <c r="AR4389" s="124"/>
      <c r="AS4389" s="124"/>
      <c r="AT4389" s="124"/>
      <c r="AU4389" s="124"/>
      <c r="AV4389" s="124"/>
      <c r="AW4389" s="124"/>
      <c r="AX4389" s="124"/>
      <c r="AY4389" s="124"/>
      <c r="AZ4389" s="124"/>
      <c r="BA4389" s="124"/>
      <c r="BB4389" s="124"/>
    </row>
    <row r="4390" spans="2:54" ht="15" customHeight="1">
      <c r="B4390" s="1145" t="s">
        <v>1125</v>
      </c>
      <c r="C4390" s="3019" t="s">
        <v>1126</v>
      </c>
      <c r="D4390" s="3019" t="s">
        <v>842</v>
      </c>
      <c r="E4390" s="1146" t="s">
        <v>1127</v>
      </c>
      <c r="F4390" s="1106"/>
      <c r="G4390" s="441" t="s">
        <v>93</v>
      </c>
      <c r="H4390" s="441" t="s">
        <v>1103</v>
      </c>
      <c r="I4390" s="441" t="s">
        <v>1128</v>
      </c>
      <c r="J4390" s="441" t="s">
        <v>112</v>
      </c>
      <c r="K4390" s="441" t="s">
        <v>1126</v>
      </c>
      <c r="L4390" s="441" t="s">
        <v>1120</v>
      </c>
      <c r="M4390" s="441" t="str">
        <f t="shared" ref="M4390" si="268">B4390</f>
        <v>&lt;INSERT CONNECTION POINT NAME&gt;</v>
      </c>
      <c r="N4390" s="441" t="s">
        <v>1129</v>
      </c>
      <c r="O4390" s="441" t="s">
        <v>842</v>
      </c>
      <c r="P4390" s="1111"/>
      <c r="Q4390" s="1147"/>
      <c r="R4390" s="1148"/>
      <c r="S4390" s="1149"/>
      <c r="T4390" s="1149"/>
      <c r="U4390" s="1149"/>
      <c r="V4390" s="1149"/>
      <c r="W4390" s="1149"/>
      <c r="X4390" s="1149"/>
      <c r="Y4390" s="1149"/>
      <c r="Z4390" s="1149"/>
      <c r="AA4390" s="1150"/>
      <c r="AB4390" s="1125"/>
      <c r="AC4390" s="1151"/>
      <c r="AD4390" s="1152"/>
      <c r="AE4390" s="1153"/>
      <c r="AF4390" s="1153"/>
      <c r="AG4390" s="1153"/>
      <c r="AH4390" s="124"/>
      <c r="AI4390" s="124"/>
      <c r="AJ4390" s="124"/>
      <c r="AK4390" s="124"/>
      <c r="AL4390" s="124"/>
      <c r="AM4390" s="124"/>
      <c r="AN4390" s="124"/>
      <c r="AO4390" s="124"/>
      <c r="AP4390" s="124"/>
      <c r="AQ4390" s="1153"/>
      <c r="AR4390" s="1154"/>
      <c r="AS4390" s="1154"/>
      <c r="AT4390" s="1154"/>
      <c r="AU4390" s="1154"/>
      <c r="AV4390" s="1154"/>
      <c r="AW4390" s="1154"/>
      <c r="AX4390" s="1154"/>
      <c r="AY4390" s="1154"/>
      <c r="AZ4390" s="1154"/>
      <c r="BA4390" s="1154"/>
      <c r="BB4390" s="1154"/>
    </row>
    <row r="4391" spans="2:54" ht="15" customHeight="1">
      <c r="B4391" s="1155"/>
      <c r="C4391" s="3017"/>
      <c r="D4391" s="3017"/>
      <c r="E4391" s="1146" t="s">
        <v>1130</v>
      </c>
      <c r="F4391" s="1106"/>
      <c r="G4391" s="441" t="s">
        <v>93</v>
      </c>
      <c r="H4391" s="441" t="s">
        <v>1103</v>
      </c>
      <c r="I4391" s="441" t="s">
        <v>1131</v>
      </c>
      <c r="J4391" s="441" t="s">
        <v>112</v>
      </c>
      <c r="K4391" s="441" t="s">
        <v>1126</v>
      </c>
      <c r="L4391" s="441" t="s">
        <v>1120</v>
      </c>
      <c r="M4391" s="441" t="str">
        <f t="shared" si="266"/>
        <v>&lt;INSERT CONNECTION POINT NAME&gt;</v>
      </c>
      <c r="N4391" s="441" t="s">
        <v>1129</v>
      </c>
      <c r="O4391" s="441" t="s">
        <v>842</v>
      </c>
      <c r="P4391" s="1111"/>
      <c r="Q4391" s="1156"/>
      <c r="R4391" s="1157"/>
      <c r="S4391" s="1158"/>
      <c r="T4391" s="1158"/>
      <c r="U4391" s="1158"/>
      <c r="V4391" s="1158"/>
      <c r="W4391" s="1158"/>
      <c r="X4391" s="1158"/>
      <c r="Y4391" s="1158"/>
      <c r="Z4391" s="1158"/>
      <c r="AA4391" s="1159"/>
      <c r="AB4391" s="1125"/>
      <c r="AC4391" s="1151"/>
      <c r="AD4391" s="1152"/>
      <c r="AE4391" s="1153"/>
      <c r="AF4391" s="1153"/>
      <c r="AG4391" s="1153"/>
      <c r="AH4391" s="124"/>
      <c r="AI4391" s="124"/>
      <c r="AJ4391" s="124"/>
      <c r="AK4391" s="124"/>
      <c r="AL4391" s="124"/>
      <c r="AM4391" s="124"/>
      <c r="AN4391" s="124"/>
      <c r="AO4391" s="124"/>
      <c r="AP4391" s="124"/>
      <c r="AQ4391" s="1153"/>
      <c r="AR4391" s="1154"/>
      <c r="AS4391" s="1154"/>
      <c r="AT4391" s="1154"/>
      <c r="AU4391" s="1154"/>
      <c r="AV4391" s="1154"/>
      <c r="AW4391" s="1154"/>
      <c r="AX4391" s="1154"/>
      <c r="AY4391" s="1154"/>
      <c r="AZ4391" s="1154"/>
      <c r="BA4391" s="1154"/>
      <c r="BB4391" s="1154"/>
    </row>
    <row r="4392" spans="2:54" ht="15" customHeight="1">
      <c r="B4392" s="1155"/>
      <c r="C4392" s="3016" t="s">
        <v>1132</v>
      </c>
      <c r="D4392" s="3016" t="s">
        <v>833</v>
      </c>
      <c r="E4392" s="1146" t="s">
        <v>1127</v>
      </c>
      <c r="F4392" s="1106"/>
      <c r="G4392" s="441" t="s">
        <v>93</v>
      </c>
      <c r="H4392" s="441" t="s">
        <v>1103</v>
      </c>
      <c r="I4392" s="441" t="s">
        <v>1128</v>
      </c>
      <c r="J4392" s="441" t="s">
        <v>112</v>
      </c>
      <c r="K4392" s="1111" t="s">
        <v>1132</v>
      </c>
      <c r="L4392" s="441" t="s">
        <v>1120</v>
      </c>
      <c r="M4392" s="441" t="str">
        <f t="shared" si="266"/>
        <v>&lt;INSERT CONNECTION POINT NAME&gt;</v>
      </c>
      <c r="N4392" s="1111" t="s">
        <v>1106</v>
      </c>
      <c r="O4392" s="1111" t="s">
        <v>833</v>
      </c>
      <c r="P4392" s="1111"/>
      <c r="Q4392" s="2850"/>
      <c r="R4392" s="2097"/>
      <c r="S4392" s="2851"/>
      <c r="T4392" s="2851"/>
      <c r="U4392" s="2851"/>
      <c r="V4392" s="2851"/>
      <c r="W4392" s="2852"/>
      <c r="X4392" s="2852"/>
      <c r="Y4392" s="2852"/>
      <c r="Z4392" s="2852"/>
      <c r="AA4392" s="2853"/>
      <c r="AB4392" s="1125"/>
      <c r="AC4392" s="1151"/>
      <c r="AD4392" s="1152"/>
      <c r="AE4392" s="1153"/>
      <c r="AF4392" s="1153"/>
      <c r="AG4392" s="1153"/>
      <c r="AH4392" s="124"/>
      <c r="AI4392" s="124"/>
      <c r="AJ4392" s="124"/>
      <c r="AK4392" s="124"/>
      <c r="AL4392" s="1153"/>
      <c r="AM4392" s="124"/>
      <c r="AN4392" s="124"/>
      <c r="AO4392" s="1153"/>
      <c r="AP4392" s="1153"/>
      <c r="AQ4392" s="1153"/>
      <c r="AR4392" s="1154"/>
      <c r="AS4392" s="1154"/>
      <c r="AT4392" s="1154"/>
      <c r="AU4392" s="1160"/>
      <c r="AV4392" s="1154"/>
      <c r="AW4392" s="1154"/>
      <c r="AX4392" s="1154"/>
      <c r="AY4392" s="1154"/>
      <c r="AZ4392" s="1154"/>
      <c r="BA4392" s="1154"/>
      <c r="BB4392" s="1154"/>
    </row>
    <row r="4393" spans="2:54" ht="15" customHeight="1">
      <c r="B4393" s="1155"/>
      <c r="C4393" s="3017"/>
      <c r="D4393" s="3017"/>
      <c r="E4393" s="1146" t="s">
        <v>1130</v>
      </c>
      <c r="F4393" s="1106"/>
      <c r="G4393" s="441" t="s">
        <v>93</v>
      </c>
      <c r="H4393" s="441" t="s">
        <v>1103</v>
      </c>
      <c r="I4393" s="441" t="s">
        <v>1131</v>
      </c>
      <c r="J4393" s="441" t="s">
        <v>112</v>
      </c>
      <c r="K4393" s="1111" t="s">
        <v>1132</v>
      </c>
      <c r="L4393" s="441" t="s">
        <v>1120</v>
      </c>
      <c r="M4393" s="441" t="str">
        <f t="shared" si="266"/>
        <v>&lt;INSERT CONNECTION POINT NAME&gt;</v>
      </c>
      <c r="N4393" s="1111" t="s">
        <v>1106</v>
      </c>
      <c r="O4393" s="1111" t="s">
        <v>833</v>
      </c>
      <c r="P4393" s="1111"/>
      <c r="Q4393" s="2850"/>
      <c r="R4393" s="2097"/>
      <c r="S4393" s="2851"/>
      <c r="T4393" s="2851"/>
      <c r="U4393" s="2851"/>
      <c r="V4393" s="2851"/>
      <c r="W4393" s="2852"/>
      <c r="X4393" s="2852"/>
      <c r="Y4393" s="2852"/>
      <c r="Z4393" s="2852"/>
      <c r="AA4393" s="2853"/>
      <c r="AB4393" s="1125"/>
      <c r="AC4393" s="1151"/>
      <c r="AD4393" s="1152"/>
      <c r="AE4393" s="1153"/>
      <c r="AF4393" s="1153"/>
      <c r="AG4393" s="1153"/>
      <c r="AH4393" s="124"/>
      <c r="AI4393" s="124"/>
      <c r="AJ4393" s="124"/>
      <c r="AK4393" s="124"/>
      <c r="AL4393" s="1153"/>
      <c r="AM4393" s="124"/>
      <c r="AN4393" s="124"/>
      <c r="AO4393" s="1153"/>
      <c r="AP4393" s="1153"/>
      <c r="AQ4393" s="1153"/>
      <c r="AR4393" s="1154"/>
      <c r="AS4393" s="1154"/>
      <c r="AT4393" s="1154"/>
      <c r="AU4393" s="1160"/>
      <c r="AV4393" s="1154"/>
      <c r="AW4393" s="1154"/>
      <c r="AX4393" s="1154"/>
      <c r="AY4393" s="1154"/>
      <c r="AZ4393" s="1154"/>
      <c r="BA4393" s="1154"/>
      <c r="BB4393" s="1154"/>
    </row>
    <row r="4394" spans="2:54" ht="15" customHeight="1">
      <c r="B4394" s="1155"/>
      <c r="C4394" s="3016" t="s">
        <v>1132</v>
      </c>
      <c r="D4394" s="3016" t="s">
        <v>842</v>
      </c>
      <c r="E4394" s="1146" t="s">
        <v>1127</v>
      </c>
      <c r="F4394" s="1106"/>
      <c r="G4394" s="441" t="s">
        <v>93</v>
      </c>
      <c r="H4394" s="441" t="s">
        <v>1103</v>
      </c>
      <c r="I4394" s="441" t="s">
        <v>1128</v>
      </c>
      <c r="J4394" s="441" t="s">
        <v>112</v>
      </c>
      <c r="K4394" s="1111" t="s">
        <v>1132</v>
      </c>
      <c r="L4394" s="441" t="s">
        <v>1120</v>
      </c>
      <c r="M4394" s="441" t="str">
        <f t="shared" si="266"/>
        <v>&lt;INSERT CONNECTION POINT NAME&gt;</v>
      </c>
      <c r="N4394" s="1111" t="s">
        <v>1106</v>
      </c>
      <c r="O4394" s="1112" t="s">
        <v>842</v>
      </c>
      <c r="P4394" s="1111"/>
      <c r="Q4394" s="2850"/>
      <c r="R4394" s="2097"/>
      <c r="S4394" s="2851"/>
      <c r="T4394" s="2851"/>
      <c r="U4394" s="2851"/>
      <c r="V4394" s="2851"/>
      <c r="W4394" s="2852"/>
      <c r="X4394" s="2852"/>
      <c r="Y4394" s="2852"/>
      <c r="Z4394" s="2852"/>
      <c r="AA4394" s="2853"/>
      <c r="AB4394" s="1125"/>
      <c r="AC4394" s="1151"/>
      <c r="AD4394" s="1152"/>
      <c r="AE4394" s="1153"/>
      <c r="AF4394" s="1153"/>
      <c r="AG4394" s="1153"/>
      <c r="AH4394" s="124"/>
      <c r="AI4394" s="124"/>
      <c r="AJ4394" s="124"/>
      <c r="AK4394" s="124"/>
      <c r="AL4394" s="1153"/>
      <c r="AM4394" s="124"/>
      <c r="AN4394" s="124"/>
      <c r="AO4394" s="1153"/>
      <c r="AP4394" s="1161"/>
      <c r="AQ4394" s="1153"/>
      <c r="AR4394" s="1154"/>
      <c r="AS4394" s="1154"/>
      <c r="AT4394" s="1154"/>
      <c r="AU4394" s="1160"/>
      <c r="AV4394" s="1154"/>
      <c r="AW4394" s="1154"/>
      <c r="AX4394" s="1154"/>
      <c r="AY4394" s="1154"/>
      <c r="AZ4394" s="1154"/>
      <c r="BA4394" s="1154"/>
      <c r="BB4394" s="1154"/>
    </row>
    <row r="4395" spans="2:54" ht="15" customHeight="1">
      <c r="B4395" s="1155"/>
      <c r="C4395" s="3017"/>
      <c r="D4395" s="3017"/>
      <c r="E4395" s="1146" t="s">
        <v>1130</v>
      </c>
      <c r="F4395" s="1106"/>
      <c r="G4395" s="441" t="s">
        <v>93</v>
      </c>
      <c r="H4395" s="441" t="s">
        <v>1103</v>
      </c>
      <c r="I4395" s="441" t="s">
        <v>1131</v>
      </c>
      <c r="J4395" s="441" t="s">
        <v>112</v>
      </c>
      <c r="K4395" s="1111" t="s">
        <v>1132</v>
      </c>
      <c r="L4395" s="441" t="s">
        <v>1120</v>
      </c>
      <c r="M4395" s="441" t="str">
        <f t="shared" si="266"/>
        <v>&lt;INSERT CONNECTION POINT NAME&gt;</v>
      </c>
      <c r="N4395" s="1111" t="s">
        <v>1106</v>
      </c>
      <c r="O4395" s="1112" t="s">
        <v>842</v>
      </c>
      <c r="P4395" s="1111"/>
      <c r="Q4395" s="2850"/>
      <c r="R4395" s="2097"/>
      <c r="S4395" s="2851"/>
      <c r="T4395" s="2851"/>
      <c r="U4395" s="2851"/>
      <c r="V4395" s="2851"/>
      <c r="W4395" s="2852"/>
      <c r="X4395" s="2852"/>
      <c r="Y4395" s="2852"/>
      <c r="Z4395" s="2852"/>
      <c r="AA4395" s="2853"/>
      <c r="AB4395" s="1125"/>
      <c r="AC4395" s="1151"/>
      <c r="AD4395" s="1152"/>
      <c r="AE4395" s="1153"/>
      <c r="AF4395" s="1153"/>
      <c r="AG4395" s="1153"/>
      <c r="AH4395" s="124"/>
      <c r="AI4395" s="124"/>
      <c r="AJ4395" s="124"/>
      <c r="AK4395" s="124"/>
      <c r="AL4395" s="1153"/>
      <c r="AM4395" s="124"/>
      <c r="AN4395" s="124"/>
      <c r="AO4395" s="1153"/>
      <c r="AP4395" s="1161"/>
      <c r="AQ4395" s="1153"/>
      <c r="AR4395" s="1154"/>
      <c r="AS4395" s="1154"/>
      <c r="AT4395" s="1154"/>
      <c r="AU4395" s="1160"/>
      <c r="AV4395" s="1154"/>
      <c r="AW4395" s="1154"/>
      <c r="AX4395" s="1154"/>
      <c r="AY4395" s="1154"/>
      <c r="AZ4395" s="1154"/>
      <c r="BA4395" s="1154"/>
      <c r="BB4395" s="1154"/>
    </row>
    <row r="4396" spans="2:54" ht="15" customHeight="1">
      <c r="B4396" s="1155"/>
      <c r="C4396" s="3016" t="s">
        <v>1133</v>
      </c>
      <c r="D4396" s="3016"/>
      <c r="E4396" s="1146" t="s">
        <v>1127</v>
      </c>
      <c r="F4396" s="1106"/>
      <c r="G4396" s="441" t="s">
        <v>93</v>
      </c>
      <c r="H4396" s="441" t="s">
        <v>1103</v>
      </c>
      <c r="I4396" s="441" t="s">
        <v>1128</v>
      </c>
      <c r="J4396" s="441" t="s">
        <v>112</v>
      </c>
      <c r="K4396" s="1111" t="s">
        <v>1133</v>
      </c>
      <c r="L4396" s="441" t="s">
        <v>1120</v>
      </c>
      <c r="M4396" s="441" t="str">
        <f t="shared" si="266"/>
        <v>&lt;INSERT CONNECTION POINT NAME&gt;</v>
      </c>
      <c r="N4396" s="1111" t="s">
        <v>1108</v>
      </c>
      <c r="O4396" s="1111" t="s">
        <v>1109</v>
      </c>
      <c r="P4396" s="1111"/>
      <c r="Q4396" s="2856"/>
      <c r="R4396" s="2098"/>
      <c r="S4396" s="2858"/>
      <c r="T4396" s="2858"/>
      <c r="U4396" s="2858"/>
      <c r="V4396" s="2858"/>
      <c r="W4396" s="2859"/>
      <c r="X4396" s="2859"/>
      <c r="Y4396" s="2859"/>
      <c r="Z4396" s="2859"/>
      <c r="AA4396" s="2860"/>
      <c r="AB4396" s="1125"/>
      <c r="AC4396" s="1151"/>
      <c r="AD4396" s="1152"/>
      <c r="AE4396" s="1153"/>
      <c r="AF4396" s="1153"/>
      <c r="AG4396" s="1153"/>
      <c r="AH4396" s="124"/>
      <c r="AI4396" s="124"/>
      <c r="AJ4396" s="124"/>
      <c r="AK4396" s="124"/>
      <c r="AL4396" s="1153"/>
      <c r="AM4396" s="124"/>
      <c r="AN4396" s="124"/>
      <c r="AO4396" s="1153"/>
      <c r="AP4396" s="1153"/>
      <c r="AQ4396" s="1153"/>
      <c r="AR4396" s="1154"/>
      <c r="AS4396" s="1154"/>
      <c r="AT4396" s="1154"/>
      <c r="AU4396" s="1154"/>
      <c r="AV4396" s="1154"/>
      <c r="AW4396" s="1154"/>
      <c r="AX4396" s="1154"/>
      <c r="AY4396" s="1154"/>
      <c r="AZ4396" s="1154"/>
      <c r="BA4396" s="1154"/>
      <c r="BB4396" s="1154"/>
    </row>
    <row r="4397" spans="2:54" ht="15" customHeight="1">
      <c r="B4397" s="1155"/>
      <c r="C4397" s="3017"/>
      <c r="D4397" s="3017"/>
      <c r="E4397" s="1146" t="s">
        <v>1130</v>
      </c>
      <c r="F4397" s="1106"/>
      <c r="G4397" s="441" t="s">
        <v>93</v>
      </c>
      <c r="H4397" s="441" t="s">
        <v>1103</v>
      </c>
      <c r="I4397" s="441" t="s">
        <v>1131</v>
      </c>
      <c r="J4397" s="441" t="s">
        <v>112</v>
      </c>
      <c r="K4397" s="1111" t="s">
        <v>1133</v>
      </c>
      <c r="L4397" s="441" t="s">
        <v>1120</v>
      </c>
      <c r="M4397" s="441" t="str">
        <f t="shared" si="266"/>
        <v>&lt;INSERT CONNECTION POINT NAME&gt;</v>
      </c>
      <c r="N4397" s="1111" t="s">
        <v>1108</v>
      </c>
      <c r="O4397" s="1111" t="s">
        <v>1109</v>
      </c>
      <c r="P4397" s="1111"/>
      <c r="Q4397" s="2856"/>
      <c r="R4397" s="2098"/>
      <c r="S4397" s="2858"/>
      <c r="T4397" s="2858"/>
      <c r="U4397" s="2858"/>
      <c r="V4397" s="2858"/>
      <c r="W4397" s="2859"/>
      <c r="X4397" s="2859"/>
      <c r="Y4397" s="2859"/>
      <c r="Z4397" s="2859"/>
      <c r="AA4397" s="2860"/>
      <c r="AB4397" s="1125"/>
      <c r="AC4397" s="1151"/>
      <c r="AD4397" s="1152"/>
      <c r="AE4397" s="1153"/>
      <c r="AF4397" s="1153"/>
      <c r="AG4397" s="1153"/>
      <c r="AH4397" s="124"/>
      <c r="AI4397" s="124"/>
      <c r="AJ4397" s="124"/>
      <c r="AK4397" s="124"/>
      <c r="AL4397" s="1153"/>
      <c r="AM4397" s="124"/>
      <c r="AN4397" s="124"/>
      <c r="AO4397" s="1153"/>
      <c r="AP4397" s="1153"/>
      <c r="AQ4397" s="1153"/>
      <c r="AR4397" s="1154"/>
      <c r="AS4397" s="1154"/>
      <c r="AT4397" s="1154"/>
      <c r="AU4397" s="1154"/>
      <c r="AV4397" s="1154"/>
      <c r="AW4397" s="1154"/>
      <c r="AX4397" s="1154"/>
      <c r="AY4397" s="1154"/>
      <c r="AZ4397" s="1154"/>
      <c r="BA4397" s="1154"/>
      <c r="BB4397" s="1154"/>
    </row>
    <row r="4398" spans="2:54" ht="15" customHeight="1">
      <c r="B4398" s="1155"/>
      <c r="C4398" s="3016" t="s">
        <v>1110</v>
      </c>
      <c r="D4398" s="3016"/>
      <c r="E4398" s="1146" t="s">
        <v>1127</v>
      </c>
      <c r="F4398" s="1106"/>
      <c r="G4398" s="441" t="s">
        <v>93</v>
      </c>
      <c r="H4398" s="441" t="s">
        <v>1103</v>
      </c>
      <c r="I4398" s="441" t="s">
        <v>1128</v>
      </c>
      <c r="J4398" s="441" t="s">
        <v>112</v>
      </c>
      <c r="K4398" s="1111" t="s">
        <v>1110</v>
      </c>
      <c r="L4398" s="441" t="s">
        <v>1120</v>
      </c>
      <c r="M4398" s="441" t="str">
        <f t="shared" si="266"/>
        <v>&lt;INSERT CONNECTION POINT NAME&gt;</v>
      </c>
      <c r="N4398" s="1111" t="s">
        <v>1111</v>
      </c>
      <c r="O4398" s="1112">
        <v>0</v>
      </c>
      <c r="P4398" s="1111"/>
      <c r="Q4398" s="2890"/>
      <c r="R4398" s="2093"/>
      <c r="S4398" s="2883"/>
      <c r="T4398" s="2883"/>
      <c r="U4398" s="2883"/>
      <c r="V4398" s="2883"/>
      <c r="W4398" s="2863"/>
      <c r="X4398" s="2863"/>
      <c r="Y4398" s="2863"/>
      <c r="Z4398" s="2863"/>
      <c r="AA4398" s="2864"/>
      <c r="AB4398" s="1125"/>
      <c r="AC4398" s="1151"/>
      <c r="AD4398" s="1152"/>
      <c r="AE4398" s="1153"/>
      <c r="AF4398" s="1153"/>
      <c r="AG4398" s="1153"/>
      <c r="AH4398" s="124"/>
      <c r="AI4398" s="124"/>
      <c r="AJ4398" s="124"/>
      <c r="AK4398" s="124"/>
      <c r="AL4398" s="1153"/>
      <c r="AM4398" s="124"/>
      <c r="AN4398" s="124"/>
      <c r="AO4398" s="1153"/>
      <c r="AP4398" s="1161"/>
      <c r="AQ4398" s="1153"/>
      <c r="AR4398" s="1154"/>
      <c r="AS4398" s="1154"/>
      <c r="AT4398" s="1154"/>
      <c r="AU4398" s="1154"/>
      <c r="AV4398" s="1154"/>
      <c r="AW4398" s="1154"/>
      <c r="AX4398" s="1154"/>
      <c r="AY4398" s="1154"/>
      <c r="AZ4398" s="1154"/>
      <c r="BA4398" s="1154"/>
      <c r="BB4398" s="1154"/>
    </row>
    <row r="4399" spans="2:54" ht="15" customHeight="1">
      <c r="B4399" s="1155"/>
      <c r="C4399" s="3017"/>
      <c r="D4399" s="3017"/>
      <c r="E4399" s="1146" t="s">
        <v>1130</v>
      </c>
      <c r="F4399" s="1106"/>
      <c r="G4399" s="441" t="s">
        <v>93</v>
      </c>
      <c r="H4399" s="441" t="s">
        <v>1103</v>
      </c>
      <c r="I4399" s="441" t="s">
        <v>1131</v>
      </c>
      <c r="J4399" s="441" t="s">
        <v>112</v>
      </c>
      <c r="K4399" s="1111" t="s">
        <v>1110</v>
      </c>
      <c r="L4399" s="441" t="s">
        <v>1120</v>
      </c>
      <c r="M4399" s="441" t="str">
        <f t="shared" si="266"/>
        <v>&lt;INSERT CONNECTION POINT NAME&gt;</v>
      </c>
      <c r="N4399" s="1111" t="s">
        <v>1111</v>
      </c>
      <c r="O4399" s="1112">
        <v>0</v>
      </c>
      <c r="P4399" s="1111"/>
      <c r="Q4399" s="2890"/>
      <c r="R4399" s="2093"/>
      <c r="S4399" s="2883"/>
      <c r="T4399" s="2883"/>
      <c r="U4399" s="2883"/>
      <c r="V4399" s="2883"/>
      <c r="W4399" s="2863"/>
      <c r="X4399" s="2863"/>
      <c r="Y4399" s="2863"/>
      <c r="Z4399" s="2863"/>
      <c r="AA4399" s="2864"/>
      <c r="AB4399" s="1125"/>
      <c r="AC4399" s="1151"/>
      <c r="AD4399" s="1152"/>
      <c r="AE4399" s="1153"/>
      <c r="AF4399" s="1153"/>
      <c r="AG4399" s="1153"/>
      <c r="AH4399" s="124"/>
      <c r="AI4399" s="124"/>
      <c r="AJ4399" s="124"/>
      <c r="AK4399" s="124"/>
      <c r="AL4399" s="1153"/>
      <c r="AM4399" s="124"/>
      <c r="AN4399" s="124"/>
      <c r="AO4399" s="1153"/>
      <c r="AP4399" s="1161"/>
      <c r="AQ4399" s="1153"/>
      <c r="AR4399" s="1154"/>
      <c r="AS4399" s="1154"/>
      <c r="AT4399" s="1154"/>
      <c r="AU4399" s="1154"/>
      <c r="AV4399" s="1154"/>
      <c r="AW4399" s="1154"/>
      <c r="AX4399" s="1154"/>
      <c r="AY4399" s="1154"/>
      <c r="AZ4399" s="1154"/>
      <c r="BA4399" s="1154"/>
      <c r="BB4399" s="1154"/>
    </row>
    <row r="4400" spans="2:54" ht="15" customHeight="1">
      <c r="B4400" s="1155"/>
      <c r="C4400" s="3016" t="s">
        <v>1112</v>
      </c>
      <c r="D4400" s="3016"/>
      <c r="E4400" s="1146" t="s">
        <v>1127</v>
      </c>
      <c r="F4400" s="1106"/>
      <c r="G4400" s="441" t="s">
        <v>93</v>
      </c>
      <c r="H4400" s="441" t="s">
        <v>1103</v>
      </c>
      <c r="I4400" s="441" t="s">
        <v>1128</v>
      </c>
      <c r="J4400" s="441" t="s">
        <v>112</v>
      </c>
      <c r="K4400" s="1111" t="s">
        <v>1112</v>
      </c>
      <c r="L4400" s="441" t="s">
        <v>1120</v>
      </c>
      <c r="M4400" s="441" t="str">
        <f t="shared" si="266"/>
        <v>&lt;INSERT CONNECTION POINT NAME&gt;</v>
      </c>
      <c r="N4400" s="1111" t="s">
        <v>1113</v>
      </c>
      <c r="O4400" s="1111" t="s">
        <v>1113</v>
      </c>
      <c r="P4400" s="1111"/>
      <c r="Q4400" s="2891"/>
      <c r="R4400" s="2866"/>
      <c r="S4400" s="2866"/>
      <c r="T4400" s="2866"/>
      <c r="U4400" s="2866"/>
      <c r="V4400" s="2866"/>
      <c r="W4400" s="2866"/>
      <c r="X4400" s="2866"/>
      <c r="Y4400" s="2866"/>
      <c r="Z4400" s="2866"/>
      <c r="AA4400" s="2099"/>
      <c r="AB4400" s="1125"/>
      <c r="AC4400" s="1151"/>
      <c r="AD4400" s="1152"/>
      <c r="AE4400" s="1153"/>
      <c r="AF4400" s="1153"/>
      <c r="AG4400" s="1153"/>
      <c r="AH4400" s="124"/>
      <c r="AI4400" s="124"/>
      <c r="AJ4400" s="124"/>
      <c r="AK4400" s="124"/>
      <c r="AL4400" s="1153"/>
      <c r="AM4400" s="124"/>
      <c r="AN4400" s="124"/>
      <c r="AO4400" s="1153"/>
      <c r="AP4400" s="1153"/>
      <c r="AQ4400" s="1153"/>
      <c r="AR4400" s="1154"/>
      <c r="AS4400" s="1154"/>
      <c r="AT4400" s="1154"/>
      <c r="AU4400" s="1154"/>
      <c r="AV4400" s="1154"/>
      <c r="AW4400" s="1154"/>
      <c r="AX4400" s="1154"/>
      <c r="AY4400" s="1154"/>
      <c r="AZ4400" s="1154"/>
      <c r="BA4400" s="1154"/>
      <c r="BB4400" s="1154"/>
    </row>
    <row r="4401" spans="2:54" ht="15" customHeight="1">
      <c r="B4401" s="1155"/>
      <c r="C4401" s="3017"/>
      <c r="D4401" s="3017"/>
      <c r="E4401" s="1146" t="s">
        <v>1130</v>
      </c>
      <c r="F4401" s="1106"/>
      <c r="G4401" s="441" t="s">
        <v>93</v>
      </c>
      <c r="H4401" s="441" t="s">
        <v>1103</v>
      </c>
      <c r="I4401" s="441" t="s">
        <v>1131</v>
      </c>
      <c r="J4401" s="441" t="s">
        <v>112</v>
      </c>
      <c r="K4401" s="1111" t="s">
        <v>1112</v>
      </c>
      <c r="L4401" s="441" t="s">
        <v>1120</v>
      </c>
      <c r="M4401" s="441" t="str">
        <f t="shared" si="266"/>
        <v>&lt;INSERT CONNECTION POINT NAME&gt;</v>
      </c>
      <c r="N4401" s="1111" t="s">
        <v>1113</v>
      </c>
      <c r="O4401" s="1111" t="s">
        <v>1113</v>
      </c>
      <c r="P4401" s="1111"/>
      <c r="Q4401" s="2891"/>
      <c r="R4401" s="2866"/>
      <c r="S4401" s="2866"/>
      <c r="T4401" s="2866"/>
      <c r="U4401" s="2866"/>
      <c r="V4401" s="2866"/>
      <c r="W4401" s="2866"/>
      <c r="X4401" s="2866"/>
      <c r="Y4401" s="2866"/>
      <c r="Z4401" s="2866"/>
      <c r="AA4401" s="2099"/>
      <c r="AB4401" s="1125"/>
      <c r="AC4401" s="1151"/>
      <c r="AD4401" s="1152"/>
      <c r="AE4401" s="1153"/>
      <c r="AF4401" s="1153"/>
      <c r="AG4401" s="1153"/>
      <c r="AH4401" s="124"/>
      <c r="AI4401" s="124"/>
      <c r="AJ4401" s="124"/>
      <c r="AK4401" s="124"/>
      <c r="AL4401" s="1153"/>
      <c r="AM4401" s="124"/>
      <c r="AN4401" s="124"/>
      <c r="AO4401" s="1153"/>
      <c r="AP4401" s="1153"/>
      <c r="AQ4401" s="1153"/>
      <c r="AR4401" s="1154"/>
      <c r="AS4401" s="1154"/>
      <c r="AT4401" s="1154"/>
      <c r="AU4401" s="1154"/>
      <c r="AV4401" s="1154"/>
      <c r="AW4401" s="1154"/>
      <c r="AX4401" s="1154"/>
      <c r="AY4401" s="1154"/>
      <c r="AZ4401" s="1154"/>
      <c r="BA4401" s="1154"/>
      <c r="BB4401" s="1154"/>
    </row>
    <row r="4402" spans="2:54" ht="15" customHeight="1">
      <c r="B4402" s="1155"/>
      <c r="C4402" s="3016" t="s">
        <v>1134</v>
      </c>
      <c r="D4402" s="3016" t="s">
        <v>833</v>
      </c>
      <c r="E4402" s="1146" t="s">
        <v>1127</v>
      </c>
      <c r="F4402" s="1106"/>
      <c r="G4402" s="441" t="s">
        <v>93</v>
      </c>
      <c r="H4402" s="441" t="s">
        <v>1103</v>
      </c>
      <c r="I4402" s="441" t="s">
        <v>1128</v>
      </c>
      <c r="J4402" s="441" t="s">
        <v>112</v>
      </c>
      <c r="K4402" s="1111" t="s">
        <v>1134</v>
      </c>
      <c r="L4402" s="441" t="s">
        <v>1120</v>
      </c>
      <c r="M4402" s="441" t="str">
        <f t="shared" si="266"/>
        <v>&lt;INSERT CONNECTION POINT NAME&gt;</v>
      </c>
      <c r="N4402" s="1111" t="s">
        <v>1115</v>
      </c>
      <c r="O4402" s="1111" t="s">
        <v>833</v>
      </c>
      <c r="P4402" s="1111"/>
      <c r="Q4402" s="2892"/>
      <c r="R4402" s="2096"/>
      <c r="S4402" s="2870"/>
      <c r="T4402" s="2870"/>
      <c r="U4402" s="2870"/>
      <c r="V4402" s="2870"/>
      <c r="W4402" s="2870"/>
      <c r="X4402" s="2870"/>
      <c r="Y4402" s="2870"/>
      <c r="Z4402" s="2870"/>
      <c r="AA4402" s="2871"/>
      <c r="AB4402" s="1125"/>
      <c r="AC4402" s="1151"/>
      <c r="AD4402" s="1152"/>
      <c r="AE4402" s="1153"/>
      <c r="AF4402" s="1153"/>
      <c r="AG4402" s="1153"/>
      <c r="AH4402" s="124"/>
      <c r="AI4402" s="124"/>
      <c r="AJ4402" s="124"/>
      <c r="AK4402" s="124"/>
      <c r="AL4402" s="1153"/>
      <c r="AM4402" s="124"/>
      <c r="AN4402" s="124"/>
      <c r="AO4402" s="1153"/>
      <c r="AP4402" s="1153"/>
      <c r="AQ4402" s="1153"/>
      <c r="AR4402" s="1154"/>
      <c r="AS4402" s="1154"/>
      <c r="AT4402" s="1154"/>
      <c r="AU4402" s="1154"/>
      <c r="AV4402" s="1154"/>
      <c r="AW4402" s="1154"/>
      <c r="AX4402" s="1154"/>
      <c r="AY4402" s="1154"/>
      <c r="AZ4402" s="1154"/>
      <c r="BA4402" s="1154"/>
      <c r="BB4402" s="1154"/>
    </row>
    <row r="4403" spans="2:54" ht="15" customHeight="1">
      <c r="B4403" s="1155"/>
      <c r="C4403" s="3017"/>
      <c r="D4403" s="3017"/>
      <c r="E4403" s="1146" t="s">
        <v>1130</v>
      </c>
      <c r="F4403" s="1106"/>
      <c r="G4403" s="441" t="s">
        <v>93</v>
      </c>
      <c r="H4403" s="441" t="s">
        <v>1103</v>
      </c>
      <c r="I4403" s="441" t="s">
        <v>1131</v>
      </c>
      <c r="J4403" s="441" t="s">
        <v>112</v>
      </c>
      <c r="K4403" s="1111" t="s">
        <v>1134</v>
      </c>
      <c r="L4403" s="441" t="s">
        <v>1120</v>
      </c>
      <c r="M4403" s="441" t="str">
        <f t="shared" si="266"/>
        <v>&lt;INSERT CONNECTION POINT NAME&gt;</v>
      </c>
      <c r="N4403" s="1111" t="s">
        <v>1115</v>
      </c>
      <c r="O4403" s="1111" t="s">
        <v>833</v>
      </c>
      <c r="P4403" s="1111"/>
      <c r="Q4403" s="2892"/>
      <c r="R4403" s="2096"/>
      <c r="S4403" s="2870"/>
      <c r="T4403" s="2870"/>
      <c r="U4403" s="2870"/>
      <c r="V4403" s="2870"/>
      <c r="W4403" s="2870"/>
      <c r="X4403" s="2870"/>
      <c r="Y4403" s="2870"/>
      <c r="Z4403" s="2870"/>
      <c r="AA4403" s="2871"/>
      <c r="AB4403" s="1125"/>
      <c r="AC4403" s="1151"/>
      <c r="AD4403" s="1152"/>
      <c r="AE4403" s="1153"/>
      <c r="AF4403" s="1153"/>
      <c r="AG4403" s="1153"/>
      <c r="AH4403" s="124"/>
      <c r="AI4403" s="124"/>
      <c r="AJ4403" s="124"/>
      <c r="AK4403" s="124"/>
      <c r="AL4403" s="1153"/>
      <c r="AM4403" s="124"/>
      <c r="AN4403" s="124"/>
      <c r="AO4403" s="1153"/>
      <c r="AP4403" s="1153"/>
      <c r="AQ4403" s="1153"/>
      <c r="AR4403" s="1154"/>
      <c r="AS4403" s="1154"/>
      <c r="AT4403" s="1154"/>
      <c r="AU4403" s="1154"/>
      <c r="AV4403" s="1154"/>
      <c r="AW4403" s="1154"/>
      <c r="AX4403" s="1154"/>
      <c r="AY4403" s="1154"/>
      <c r="AZ4403" s="1154"/>
      <c r="BA4403" s="1154"/>
      <c r="BB4403" s="1154"/>
    </row>
    <row r="4404" spans="2:54" ht="15" customHeight="1">
      <c r="B4404" s="1155"/>
      <c r="C4404" s="3016" t="s">
        <v>1135</v>
      </c>
      <c r="D4404" s="3016" t="s">
        <v>833</v>
      </c>
      <c r="E4404" s="1146" t="s">
        <v>1127</v>
      </c>
      <c r="F4404" s="1106"/>
      <c r="G4404" s="441" t="s">
        <v>93</v>
      </c>
      <c r="H4404" s="441" t="s">
        <v>1103</v>
      </c>
      <c r="I4404" s="441" t="s">
        <v>1128</v>
      </c>
      <c r="J4404" s="441" t="s">
        <v>112</v>
      </c>
      <c r="K4404" s="1111" t="s">
        <v>1135</v>
      </c>
      <c r="L4404" s="441" t="s">
        <v>1120</v>
      </c>
      <c r="M4404" s="441" t="str">
        <f t="shared" si="266"/>
        <v>&lt;INSERT CONNECTION POINT NAME&gt;</v>
      </c>
      <c r="N4404" s="1111" t="s">
        <v>1106</v>
      </c>
      <c r="O4404" s="1111" t="s">
        <v>833</v>
      </c>
      <c r="P4404" s="1111"/>
      <c r="Q4404" s="2892"/>
      <c r="R4404" s="2096"/>
      <c r="S4404" s="2870"/>
      <c r="T4404" s="2870"/>
      <c r="U4404" s="2870"/>
      <c r="V4404" s="2870"/>
      <c r="W4404" s="2870"/>
      <c r="X4404" s="2870"/>
      <c r="Y4404" s="2870"/>
      <c r="Z4404" s="2870"/>
      <c r="AA4404" s="2871"/>
      <c r="AB4404" s="1125"/>
      <c r="AC4404" s="1151"/>
      <c r="AD4404" s="1152"/>
      <c r="AE4404" s="1153"/>
      <c r="AF4404" s="1153"/>
      <c r="AG4404" s="1153"/>
      <c r="AH4404" s="124"/>
      <c r="AI4404" s="124"/>
      <c r="AJ4404" s="124"/>
      <c r="AK4404" s="124"/>
      <c r="AL4404" s="1153"/>
      <c r="AM4404" s="124"/>
      <c r="AN4404" s="124"/>
      <c r="AO4404" s="1153"/>
      <c r="AP4404" s="1153"/>
      <c r="AQ4404" s="1153"/>
      <c r="AR4404" s="1154"/>
      <c r="AS4404" s="1154"/>
      <c r="AT4404" s="1154"/>
      <c r="AU4404" s="1154"/>
      <c r="AV4404" s="1154"/>
      <c r="AW4404" s="1154"/>
      <c r="AX4404" s="1154"/>
      <c r="AY4404" s="1154"/>
      <c r="AZ4404" s="1154"/>
      <c r="BA4404" s="1154"/>
      <c r="BB4404" s="1154"/>
    </row>
    <row r="4405" spans="2:54" ht="15" customHeight="1">
      <c r="B4405" s="1155"/>
      <c r="C4405" s="3017"/>
      <c r="D4405" s="3017"/>
      <c r="E4405" s="1146" t="s">
        <v>1130</v>
      </c>
      <c r="F4405" s="1106"/>
      <c r="G4405" s="441" t="s">
        <v>93</v>
      </c>
      <c r="H4405" s="441" t="s">
        <v>1103</v>
      </c>
      <c r="I4405" s="441" t="s">
        <v>1131</v>
      </c>
      <c r="J4405" s="441" t="s">
        <v>112</v>
      </c>
      <c r="K4405" s="1111" t="s">
        <v>1135</v>
      </c>
      <c r="L4405" s="441" t="s">
        <v>1120</v>
      </c>
      <c r="M4405" s="441" t="str">
        <f t="shared" si="266"/>
        <v>&lt;INSERT CONNECTION POINT NAME&gt;</v>
      </c>
      <c r="N4405" s="1111" t="s">
        <v>1106</v>
      </c>
      <c r="O4405" s="1111" t="s">
        <v>833</v>
      </c>
      <c r="P4405" s="1111"/>
      <c r="Q4405" s="2892"/>
      <c r="R4405" s="2096"/>
      <c r="S4405" s="2870"/>
      <c r="T4405" s="2870"/>
      <c r="U4405" s="2870"/>
      <c r="V4405" s="2870"/>
      <c r="W4405" s="2870"/>
      <c r="X4405" s="2870"/>
      <c r="Y4405" s="2870"/>
      <c r="Z4405" s="2870"/>
      <c r="AA4405" s="2871"/>
      <c r="AB4405" s="1125"/>
      <c r="AC4405" s="1151"/>
      <c r="AD4405" s="1152"/>
      <c r="AE4405" s="1153"/>
      <c r="AF4405" s="1153"/>
      <c r="AG4405" s="1153"/>
      <c r="AH4405" s="124"/>
      <c r="AI4405" s="124"/>
      <c r="AJ4405" s="124"/>
      <c r="AK4405" s="124"/>
      <c r="AL4405" s="1153"/>
      <c r="AM4405" s="124"/>
      <c r="AN4405" s="124"/>
      <c r="AO4405" s="1153"/>
      <c r="AP4405" s="1153"/>
      <c r="AQ4405" s="1153"/>
      <c r="AR4405" s="1154"/>
      <c r="AS4405" s="1154"/>
      <c r="AT4405" s="1154"/>
      <c r="AU4405" s="1154"/>
      <c r="AV4405" s="1154"/>
      <c r="AW4405" s="1154"/>
      <c r="AX4405" s="1154"/>
      <c r="AY4405" s="1154"/>
      <c r="AZ4405" s="1154"/>
      <c r="BA4405" s="1154"/>
      <c r="BB4405" s="1154"/>
    </row>
    <row r="4406" spans="2:54" ht="15" customHeight="1">
      <c r="B4406" s="1155"/>
      <c r="C4406" s="3016" t="s">
        <v>1135</v>
      </c>
      <c r="D4406" s="3016" t="s">
        <v>842</v>
      </c>
      <c r="E4406" s="1146" t="s">
        <v>1127</v>
      </c>
      <c r="F4406" s="1106"/>
      <c r="G4406" s="441" t="s">
        <v>93</v>
      </c>
      <c r="H4406" s="441" t="s">
        <v>1103</v>
      </c>
      <c r="I4406" s="441" t="s">
        <v>1128</v>
      </c>
      <c r="J4406" s="441" t="s">
        <v>112</v>
      </c>
      <c r="K4406" s="1111" t="s">
        <v>1135</v>
      </c>
      <c r="L4406" s="441" t="s">
        <v>1120</v>
      </c>
      <c r="M4406" s="441" t="str">
        <f t="shared" si="266"/>
        <v>&lt;INSERT CONNECTION POINT NAME&gt;</v>
      </c>
      <c r="N4406" s="1111" t="s">
        <v>1106</v>
      </c>
      <c r="O4406" s="1111" t="s">
        <v>842</v>
      </c>
      <c r="P4406" s="1111"/>
      <c r="Q4406" s="2892"/>
      <c r="R4406" s="2096"/>
      <c r="S4406" s="2870"/>
      <c r="T4406" s="2870"/>
      <c r="U4406" s="2870"/>
      <c r="V4406" s="2870"/>
      <c r="W4406" s="2870"/>
      <c r="X4406" s="2870"/>
      <c r="Y4406" s="2870"/>
      <c r="Z4406" s="2870"/>
      <c r="AA4406" s="2871"/>
      <c r="AB4406" s="1125"/>
      <c r="AC4406" s="1151"/>
      <c r="AD4406" s="1152"/>
      <c r="AE4406" s="1153"/>
      <c r="AF4406" s="1153"/>
      <c r="AG4406" s="1153"/>
      <c r="AH4406" s="124"/>
      <c r="AI4406" s="124"/>
      <c r="AJ4406" s="124"/>
      <c r="AK4406" s="124"/>
      <c r="AL4406" s="1153"/>
      <c r="AM4406" s="124"/>
      <c r="AN4406" s="124"/>
      <c r="AO4406" s="1153"/>
      <c r="AP4406" s="1153"/>
      <c r="AQ4406" s="1153"/>
      <c r="AR4406" s="1154"/>
      <c r="AS4406" s="1154"/>
      <c r="AT4406" s="1154"/>
      <c r="AU4406" s="1154"/>
      <c r="AV4406" s="1154"/>
      <c r="AW4406" s="1154"/>
      <c r="AX4406" s="1154"/>
      <c r="AY4406" s="1154"/>
      <c r="AZ4406" s="1154"/>
      <c r="BA4406" s="1154"/>
      <c r="BB4406" s="1154"/>
    </row>
    <row r="4407" spans="2:54" ht="15" customHeight="1">
      <c r="B4407" s="1155"/>
      <c r="C4407" s="3017"/>
      <c r="D4407" s="3017"/>
      <c r="E4407" s="1146" t="s">
        <v>1130</v>
      </c>
      <c r="F4407" s="1106"/>
      <c r="G4407" s="441" t="s">
        <v>93</v>
      </c>
      <c r="H4407" s="441" t="s">
        <v>1103</v>
      </c>
      <c r="I4407" s="441" t="s">
        <v>1131</v>
      </c>
      <c r="J4407" s="441" t="s">
        <v>112</v>
      </c>
      <c r="K4407" s="1111" t="s">
        <v>1135</v>
      </c>
      <c r="L4407" s="441" t="s">
        <v>1120</v>
      </c>
      <c r="M4407" s="441" t="str">
        <f t="shared" si="266"/>
        <v>&lt;INSERT CONNECTION POINT NAME&gt;</v>
      </c>
      <c r="N4407" s="1111" t="s">
        <v>1106</v>
      </c>
      <c r="O4407" s="1111" t="s">
        <v>842</v>
      </c>
      <c r="P4407" s="1111"/>
      <c r="Q4407" s="2892"/>
      <c r="R4407" s="2096"/>
      <c r="S4407" s="2870"/>
      <c r="T4407" s="2870"/>
      <c r="U4407" s="2870"/>
      <c r="V4407" s="2870"/>
      <c r="W4407" s="2870"/>
      <c r="X4407" s="2870"/>
      <c r="Y4407" s="2870"/>
      <c r="Z4407" s="2870"/>
      <c r="AA4407" s="2871"/>
      <c r="AB4407" s="1125"/>
      <c r="AC4407" s="1151"/>
      <c r="AD4407" s="1152"/>
      <c r="AE4407" s="1153"/>
      <c r="AF4407" s="1153"/>
      <c r="AG4407" s="1153"/>
      <c r="AH4407" s="124"/>
      <c r="AI4407" s="124"/>
      <c r="AJ4407" s="124"/>
      <c r="AK4407" s="124"/>
      <c r="AL4407" s="1153"/>
      <c r="AM4407" s="124"/>
      <c r="AN4407" s="124"/>
      <c r="AO4407" s="1153"/>
      <c r="AP4407" s="1153"/>
      <c r="AQ4407" s="1153"/>
      <c r="AR4407" s="1154"/>
      <c r="AS4407" s="1154"/>
      <c r="AT4407" s="1154"/>
      <c r="AU4407" s="1154"/>
      <c r="AV4407" s="1154"/>
      <c r="AW4407" s="1154"/>
      <c r="AX4407" s="1154"/>
      <c r="AY4407" s="1154"/>
      <c r="AZ4407" s="1154"/>
      <c r="BA4407" s="1154"/>
      <c r="BB4407" s="1154"/>
    </row>
    <row r="4408" spans="2:54" ht="15" customHeight="1">
      <c r="B4408" s="1155"/>
      <c r="C4408" s="3016" t="s">
        <v>1136</v>
      </c>
      <c r="D4408" s="3016" t="s">
        <v>833</v>
      </c>
      <c r="E4408" s="1146" t="s">
        <v>1127</v>
      </c>
      <c r="F4408" s="1106"/>
      <c r="G4408" s="441" t="s">
        <v>93</v>
      </c>
      <c r="H4408" s="441" t="s">
        <v>1103</v>
      </c>
      <c r="I4408" s="441" t="s">
        <v>1128</v>
      </c>
      <c r="J4408" s="441" t="s">
        <v>112</v>
      </c>
      <c r="K4408" s="1111" t="s">
        <v>1136</v>
      </c>
      <c r="L4408" s="441" t="s">
        <v>1120</v>
      </c>
      <c r="M4408" s="441" t="str">
        <f t="shared" si="266"/>
        <v>&lt;INSERT CONNECTION POINT NAME&gt;</v>
      </c>
      <c r="N4408" s="1111" t="s">
        <v>1106</v>
      </c>
      <c r="O4408" s="1111" t="s">
        <v>833</v>
      </c>
      <c r="P4408" s="1111"/>
      <c r="Q4408" s="2892"/>
      <c r="R4408" s="2096"/>
      <c r="S4408" s="2870"/>
      <c r="T4408" s="2870"/>
      <c r="U4408" s="2870"/>
      <c r="V4408" s="2870"/>
      <c r="W4408" s="2870"/>
      <c r="X4408" s="2870"/>
      <c r="Y4408" s="2870"/>
      <c r="Z4408" s="2870"/>
      <c r="AA4408" s="2871"/>
      <c r="AB4408" s="1125"/>
      <c r="AC4408" s="1151"/>
      <c r="AD4408" s="1152"/>
      <c r="AE4408" s="1153"/>
      <c r="AF4408" s="1153"/>
      <c r="AG4408" s="1153"/>
      <c r="AH4408" s="124"/>
      <c r="AI4408" s="124"/>
      <c r="AJ4408" s="124"/>
      <c r="AK4408" s="124"/>
      <c r="AL4408" s="1153"/>
      <c r="AM4408" s="124"/>
      <c r="AN4408" s="124"/>
      <c r="AO4408" s="1153"/>
      <c r="AP4408" s="1153"/>
      <c r="AQ4408" s="1153"/>
      <c r="AR4408" s="1154"/>
      <c r="AS4408" s="1154"/>
      <c r="AT4408" s="1154"/>
      <c r="AU4408" s="1154"/>
      <c r="AV4408" s="1154"/>
      <c r="AW4408" s="1154"/>
      <c r="AX4408" s="1154"/>
      <c r="AY4408" s="1154"/>
      <c r="AZ4408" s="1154"/>
      <c r="BA4408" s="1154"/>
      <c r="BB4408" s="1154"/>
    </row>
    <row r="4409" spans="2:54" ht="15" customHeight="1">
      <c r="B4409" s="1155"/>
      <c r="C4409" s="3017"/>
      <c r="D4409" s="3017"/>
      <c r="E4409" s="1146" t="s">
        <v>1130</v>
      </c>
      <c r="F4409" s="1106"/>
      <c r="G4409" s="441" t="s">
        <v>93</v>
      </c>
      <c r="H4409" s="441" t="s">
        <v>1103</v>
      </c>
      <c r="I4409" s="441" t="s">
        <v>1131</v>
      </c>
      <c r="J4409" s="441" t="s">
        <v>112</v>
      </c>
      <c r="K4409" s="1111" t="s">
        <v>1136</v>
      </c>
      <c r="L4409" s="441" t="s">
        <v>1120</v>
      </c>
      <c r="M4409" s="441" t="str">
        <f t="shared" si="266"/>
        <v>&lt;INSERT CONNECTION POINT NAME&gt;</v>
      </c>
      <c r="N4409" s="1111" t="s">
        <v>1106</v>
      </c>
      <c r="O4409" s="1111" t="s">
        <v>833</v>
      </c>
      <c r="P4409" s="1111"/>
      <c r="Q4409" s="2100"/>
      <c r="R4409" s="2101"/>
      <c r="S4409" s="2102"/>
      <c r="T4409" s="2102"/>
      <c r="U4409" s="2102"/>
      <c r="V4409" s="2102"/>
      <c r="W4409" s="2102"/>
      <c r="X4409" s="2102"/>
      <c r="Y4409" s="2102"/>
      <c r="Z4409" s="2102"/>
      <c r="AA4409" s="2103"/>
      <c r="AB4409" s="1125"/>
      <c r="AC4409" s="1151"/>
      <c r="AD4409" s="1152"/>
      <c r="AE4409" s="1153"/>
      <c r="AF4409" s="1153"/>
      <c r="AG4409" s="1153"/>
      <c r="AH4409" s="124"/>
      <c r="AI4409" s="124"/>
      <c r="AJ4409" s="124"/>
      <c r="AK4409" s="124"/>
      <c r="AL4409" s="1153"/>
      <c r="AM4409" s="124"/>
      <c r="AN4409" s="124"/>
      <c r="AO4409" s="1153"/>
      <c r="AP4409" s="1153"/>
      <c r="AQ4409" s="1153"/>
      <c r="AR4409" s="1154"/>
      <c r="AS4409" s="1154"/>
      <c r="AT4409" s="1154"/>
      <c r="AU4409" s="1154"/>
      <c r="AV4409" s="1154"/>
      <c r="AW4409" s="1154"/>
      <c r="AX4409" s="1154"/>
      <c r="AY4409" s="1154"/>
      <c r="AZ4409" s="1154"/>
      <c r="BA4409" s="1154"/>
      <c r="BB4409" s="1154"/>
    </row>
    <row r="4410" spans="2:54" ht="15" customHeight="1">
      <c r="B4410" s="1155"/>
      <c r="C4410" s="3016" t="s">
        <v>1136</v>
      </c>
      <c r="D4410" s="3016" t="s">
        <v>842</v>
      </c>
      <c r="E4410" s="1146" t="s">
        <v>1127</v>
      </c>
      <c r="F4410" s="1106"/>
      <c r="G4410" s="441" t="s">
        <v>93</v>
      </c>
      <c r="H4410" s="441" t="s">
        <v>1103</v>
      </c>
      <c r="I4410" s="441" t="s">
        <v>1128</v>
      </c>
      <c r="J4410" s="441" t="s">
        <v>112</v>
      </c>
      <c r="K4410" s="1111" t="s">
        <v>1136</v>
      </c>
      <c r="L4410" s="441" t="s">
        <v>1120</v>
      </c>
      <c r="M4410" s="441" t="str">
        <f t="shared" si="266"/>
        <v>&lt;INSERT CONNECTION POINT NAME&gt;</v>
      </c>
      <c r="N4410" s="1111" t="s">
        <v>1106</v>
      </c>
      <c r="O4410" s="1111" t="s">
        <v>842</v>
      </c>
      <c r="P4410" s="1111"/>
      <c r="Q4410" s="2100"/>
      <c r="R4410" s="2101"/>
      <c r="S4410" s="2102"/>
      <c r="T4410" s="2102"/>
      <c r="U4410" s="2102"/>
      <c r="V4410" s="2102"/>
      <c r="W4410" s="2102"/>
      <c r="X4410" s="2102"/>
      <c r="Y4410" s="2102"/>
      <c r="Z4410" s="2102"/>
      <c r="AA4410" s="2103"/>
      <c r="AB4410" s="1125"/>
      <c r="AC4410" s="1151"/>
      <c r="AD4410" s="1152"/>
      <c r="AE4410" s="1153"/>
      <c r="AF4410" s="1153"/>
      <c r="AG4410" s="1153"/>
      <c r="AH4410" s="124"/>
      <c r="AI4410" s="124"/>
      <c r="AJ4410" s="124"/>
      <c r="AK4410" s="124"/>
      <c r="AL4410" s="1153"/>
      <c r="AM4410" s="124"/>
      <c r="AN4410" s="124"/>
      <c r="AO4410" s="1153"/>
      <c r="AP4410" s="1153"/>
      <c r="AQ4410" s="1153"/>
      <c r="AR4410" s="1154"/>
      <c r="AS4410" s="1154"/>
      <c r="AT4410" s="1154"/>
      <c r="AU4410" s="1154"/>
      <c r="AV4410" s="1154"/>
      <c r="AW4410" s="1154"/>
      <c r="AX4410" s="1154"/>
      <c r="AY4410" s="1154"/>
      <c r="AZ4410" s="1154"/>
      <c r="BA4410" s="1154"/>
      <c r="BB4410" s="1154"/>
    </row>
    <row r="4411" spans="2:54" ht="15" customHeight="1" thickBot="1">
      <c r="B4411" s="2872"/>
      <c r="C4411" s="3018"/>
      <c r="D4411" s="3018"/>
      <c r="E4411" s="2873" t="s">
        <v>1130</v>
      </c>
      <c r="F4411" s="1106"/>
      <c r="G4411" s="441" t="s">
        <v>93</v>
      </c>
      <c r="H4411" s="441" t="s">
        <v>1103</v>
      </c>
      <c r="I4411" s="441" t="s">
        <v>1131</v>
      </c>
      <c r="J4411" s="441" t="s">
        <v>112</v>
      </c>
      <c r="K4411" s="1111" t="s">
        <v>1136</v>
      </c>
      <c r="L4411" s="441" t="s">
        <v>1120</v>
      </c>
      <c r="M4411" s="441" t="str">
        <f t="shared" si="266"/>
        <v>&lt;INSERT CONNECTION POINT NAME&gt;</v>
      </c>
      <c r="N4411" s="1111" t="s">
        <v>1106</v>
      </c>
      <c r="O4411" s="1111" t="s">
        <v>842</v>
      </c>
      <c r="P4411" s="1111"/>
      <c r="Q4411" s="2893"/>
      <c r="R4411" s="2894"/>
      <c r="S4411" s="2877"/>
      <c r="T4411" s="2877"/>
      <c r="U4411" s="2877"/>
      <c r="V4411" s="2877"/>
      <c r="W4411" s="2877"/>
      <c r="X4411" s="2877"/>
      <c r="Y4411" s="2877"/>
      <c r="Z4411" s="2877"/>
      <c r="AA4411" s="2878"/>
      <c r="AB4411" s="1162"/>
      <c r="AC4411" s="1151"/>
      <c r="AD4411" s="1152"/>
      <c r="AE4411" s="1153"/>
      <c r="AF4411" s="1153"/>
      <c r="AG4411" s="1153"/>
      <c r="AH4411" s="124"/>
      <c r="AI4411" s="124"/>
      <c r="AJ4411" s="124"/>
      <c r="AK4411" s="124"/>
      <c r="AL4411" s="1153"/>
      <c r="AM4411" s="124"/>
      <c r="AN4411" s="124"/>
      <c r="AO4411" s="1153"/>
      <c r="AP4411" s="1153"/>
      <c r="AQ4411" s="1153"/>
      <c r="AR4411" s="1154"/>
      <c r="AS4411" s="1154"/>
      <c r="AT4411" s="1154"/>
      <c r="AU4411" s="1154"/>
      <c r="AV4411" s="1154"/>
      <c r="AW4411" s="1154"/>
      <c r="AX4411" s="1154"/>
      <c r="AY4411" s="1154"/>
      <c r="AZ4411" s="1154"/>
      <c r="BA4411" s="1154"/>
      <c r="BB4411" s="1154"/>
    </row>
    <row r="4412" spans="2:54">
      <c r="B4412" s="1145" t="s">
        <v>1125</v>
      </c>
      <c r="C4412" s="3019" t="s">
        <v>1126</v>
      </c>
      <c r="D4412" s="3019" t="s">
        <v>842</v>
      </c>
      <c r="E4412" s="1146" t="s">
        <v>1127</v>
      </c>
      <c r="F4412" s="1106"/>
      <c r="G4412" s="441" t="s">
        <v>93</v>
      </c>
      <c r="H4412" s="441" t="s">
        <v>1103</v>
      </c>
      <c r="I4412" s="441" t="s">
        <v>1128</v>
      </c>
      <c r="J4412" s="441" t="s">
        <v>112</v>
      </c>
      <c r="K4412" s="441" t="s">
        <v>1126</v>
      </c>
      <c r="L4412" s="441" t="s">
        <v>1120</v>
      </c>
      <c r="M4412" s="441" t="str">
        <f t="shared" ref="M4412" si="269">B4412</f>
        <v>&lt;INSERT CONNECTION POINT NAME&gt;</v>
      </c>
      <c r="N4412" s="441" t="s">
        <v>1129</v>
      </c>
      <c r="O4412" s="441" t="s">
        <v>842</v>
      </c>
      <c r="P4412" s="1111"/>
      <c r="Q4412" s="1147"/>
      <c r="R4412" s="1148"/>
      <c r="S4412" s="1149"/>
      <c r="T4412" s="1149"/>
      <c r="U4412" s="1149"/>
      <c r="V4412" s="1149"/>
      <c r="W4412" s="1149"/>
      <c r="X4412" s="1149"/>
      <c r="Y4412" s="1149"/>
      <c r="Z4412" s="1149"/>
      <c r="AA4412" s="1150"/>
    </row>
    <row r="4413" spans="2:54">
      <c r="B4413" s="1155"/>
      <c r="C4413" s="3017"/>
      <c r="D4413" s="3017"/>
      <c r="E4413" s="1146" t="s">
        <v>1130</v>
      </c>
      <c r="F4413" s="1106"/>
      <c r="G4413" s="441" t="s">
        <v>93</v>
      </c>
      <c r="H4413" s="441" t="s">
        <v>1103</v>
      </c>
      <c r="I4413" s="441" t="s">
        <v>1131</v>
      </c>
      <c r="J4413" s="441" t="s">
        <v>112</v>
      </c>
      <c r="K4413" s="441" t="s">
        <v>1126</v>
      </c>
      <c r="L4413" s="441" t="s">
        <v>1120</v>
      </c>
      <c r="M4413" s="441" t="str">
        <f t="shared" si="266"/>
        <v>&lt;INSERT CONNECTION POINT NAME&gt;</v>
      </c>
      <c r="N4413" s="441" t="s">
        <v>1129</v>
      </c>
      <c r="O4413" s="441" t="s">
        <v>842</v>
      </c>
      <c r="P4413" s="1111"/>
      <c r="Q4413" s="1156"/>
      <c r="R4413" s="1157"/>
      <c r="S4413" s="1158"/>
      <c r="T4413" s="1158"/>
      <c r="U4413" s="1158"/>
      <c r="V4413" s="1158"/>
      <c r="W4413" s="1158"/>
      <c r="X4413" s="1158"/>
      <c r="Y4413" s="1158"/>
      <c r="Z4413" s="1158"/>
      <c r="AA4413" s="1159"/>
    </row>
    <row r="4414" spans="2:54">
      <c r="B4414" s="1155"/>
      <c r="C4414" s="3016" t="s">
        <v>1132</v>
      </c>
      <c r="D4414" s="3016" t="s">
        <v>833</v>
      </c>
      <c r="E4414" s="1146" t="s">
        <v>1127</v>
      </c>
      <c r="F4414" s="1106"/>
      <c r="G4414" s="441" t="s">
        <v>93</v>
      </c>
      <c r="H4414" s="441" t="s">
        <v>1103</v>
      </c>
      <c r="I4414" s="441" t="s">
        <v>1128</v>
      </c>
      <c r="J4414" s="441" t="s">
        <v>112</v>
      </c>
      <c r="K4414" s="1111" t="s">
        <v>1132</v>
      </c>
      <c r="L4414" s="441" t="s">
        <v>1120</v>
      </c>
      <c r="M4414" s="441" t="str">
        <f t="shared" si="266"/>
        <v>&lt;INSERT CONNECTION POINT NAME&gt;</v>
      </c>
      <c r="N4414" s="1111" t="s">
        <v>1106</v>
      </c>
      <c r="O4414" s="1111" t="s">
        <v>833</v>
      </c>
      <c r="P4414" s="1111"/>
      <c r="Q4414" s="2850"/>
      <c r="R4414" s="2097"/>
      <c r="S4414" s="2851"/>
      <c r="T4414" s="2851"/>
      <c r="U4414" s="2851"/>
      <c r="V4414" s="2851"/>
      <c r="W4414" s="2852"/>
      <c r="X4414" s="2852"/>
      <c r="Y4414" s="2852"/>
      <c r="Z4414" s="2852"/>
      <c r="AA4414" s="2853"/>
    </row>
    <row r="4415" spans="2:54">
      <c r="B4415" s="1155"/>
      <c r="C4415" s="3017"/>
      <c r="D4415" s="3017"/>
      <c r="E4415" s="1146" t="s">
        <v>1130</v>
      </c>
      <c r="F4415" s="1106"/>
      <c r="G4415" s="441" t="s">
        <v>93</v>
      </c>
      <c r="H4415" s="441" t="s">
        <v>1103</v>
      </c>
      <c r="I4415" s="441" t="s">
        <v>1131</v>
      </c>
      <c r="J4415" s="441" t="s">
        <v>112</v>
      </c>
      <c r="K4415" s="1111" t="s">
        <v>1132</v>
      </c>
      <c r="L4415" s="441" t="s">
        <v>1120</v>
      </c>
      <c r="M4415" s="441" t="str">
        <f t="shared" si="266"/>
        <v>&lt;INSERT CONNECTION POINT NAME&gt;</v>
      </c>
      <c r="N4415" s="1111" t="s">
        <v>1106</v>
      </c>
      <c r="O4415" s="1111" t="s">
        <v>833</v>
      </c>
      <c r="P4415" s="1111"/>
      <c r="Q4415" s="2850"/>
      <c r="R4415" s="2097"/>
      <c r="S4415" s="2851"/>
      <c r="T4415" s="2851"/>
      <c r="U4415" s="2851"/>
      <c r="V4415" s="2851"/>
      <c r="W4415" s="2852"/>
      <c r="X4415" s="2852"/>
      <c r="Y4415" s="2852"/>
      <c r="Z4415" s="2852"/>
      <c r="AA4415" s="2853"/>
    </row>
    <row r="4416" spans="2:54">
      <c r="B4416" s="1155"/>
      <c r="C4416" s="3016" t="s">
        <v>1132</v>
      </c>
      <c r="D4416" s="3016" t="s">
        <v>842</v>
      </c>
      <c r="E4416" s="1146" t="s">
        <v>1127</v>
      </c>
      <c r="F4416" s="1106"/>
      <c r="G4416" s="441" t="s">
        <v>93</v>
      </c>
      <c r="H4416" s="441" t="s">
        <v>1103</v>
      </c>
      <c r="I4416" s="441" t="s">
        <v>1128</v>
      </c>
      <c r="J4416" s="441" t="s">
        <v>112</v>
      </c>
      <c r="K4416" s="1111" t="s">
        <v>1132</v>
      </c>
      <c r="L4416" s="441" t="s">
        <v>1120</v>
      </c>
      <c r="M4416" s="441" t="str">
        <f t="shared" si="266"/>
        <v>&lt;INSERT CONNECTION POINT NAME&gt;</v>
      </c>
      <c r="N4416" s="1111" t="s">
        <v>1106</v>
      </c>
      <c r="O4416" s="1112" t="s">
        <v>842</v>
      </c>
      <c r="P4416" s="1111"/>
      <c r="Q4416" s="2850"/>
      <c r="R4416" s="2097"/>
      <c r="S4416" s="2851"/>
      <c r="T4416" s="2851"/>
      <c r="U4416" s="2851"/>
      <c r="V4416" s="2851"/>
      <c r="W4416" s="2852"/>
      <c r="X4416" s="2852"/>
      <c r="Y4416" s="2852"/>
      <c r="Z4416" s="2852"/>
      <c r="AA4416" s="2853"/>
    </row>
    <row r="4417" spans="2:27">
      <c r="B4417" s="1155"/>
      <c r="C4417" s="3017"/>
      <c r="D4417" s="3017"/>
      <c r="E4417" s="1146" t="s">
        <v>1130</v>
      </c>
      <c r="F4417" s="1106"/>
      <c r="G4417" s="441" t="s">
        <v>93</v>
      </c>
      <c r="H4417" s="441" t="s">
        <v>1103</v>
      </c>
      <c r="I4417" s="441" t="s">
        <v>1131</v>
      </c>
      <c r="J4417" s="441" t="s">
        <v>112</v>
      </c>
      <c r="K4417" s="1111" t="s">
        <v>1132</v>
      </c>
      <c r="L4417" s="441" t="s">
        <v>1120</v>
      </c>
      <c r="M4417" s="441" t="str">
        <f t="shared" si="266"/>
        <v>&lt;INSERT CONNECTION POINT NAME&gt;</v>
      </c>
      <c r="N4417" s="1111" t="s">
        <v>1106</v>
      </c>
      <c r="O4417" s="1112" t="s">
        <v>842</v>
      </c>
      <c r="P4417" s="1111"/>
      <c r="Q4417" s="2850"/>
      <c r="R4417" s="2097"/>
      <c r="S4417" s="2851"/>
      <c r="T4417" s="2851"/>
      <c r="U4417" s="2851"/>
      <c r="V4417" s="2851"/>
      <c r="W4417" s="2852"/>
      <c r="X4417" s="2852"/>
      <c r="Y4417" s="2852"/>
      <c r="Z4417" s="2852"/>
      <c r="AA4417" s="2853"/>
    </row>
    <row r="4418" spans="2:27">
      <c r="B4418" s="1155"/>
      <c r="C4418" s="3016" t="s">
        <v>1133</v>
      </c>
      <c r="D4418" s="3016"/>
      <c r="E4418" s="1146" t="s">
        <v>1127</v>
      </c>
      <c r="F4418" s="1106"/>
      <c r="G4418" s="441" t="s">
        <v>93</v>
      </c>
      <c r="H4418" s="441" t="s">
        <v>1103</v>
      </c>
      <c r="I4418" s="441" t="s">
        <v>1128</v>
      </c>
      <c r="J4418" s="441" t="s">
        <v>112</v>
      </c>
      <c r="K4418" s="1111" t="s">
        <v>1133</v>
      </c>
      <c r="L4418" s="441" t="s">
        <v>1120</v>
      </c>
      <c r="M4418" s="441" t="str">
        <f t="shared" si="266"/>
        <v>&lt;INSERT CONNECTION POINT NAME&gt;</v>
      </c>
      <c r="N4418" s="1111" t="s">
        <v>1108</v>
      </c>
      <c r="O4418" s="1111" t="s">
        <v>1109</v>
      </c>
      <c r="P4418" s="1111"/>
      <c r="Q4418" s="2856"/>
      <c r="R4418" s="2098"/>
      <c r="S4418" s="2858"/>
      <c r="T4418" s="2858"/>
      <c r="U4418" s="2858"/>
      <c r="V4418" s="2858"/>
      <c r="W4418" s="2859"/>
      <c r="X4418" s="2859"/>
      <c r="Y4418" s="2859"/>
      <c r="Z4418" s="2859"/>
      <c r="AA4418" s="2860"/>
    </row>
    <row r="4419" spans="2:27">
      <c r="B4419" s="1155"/>
      <c r="C4419" s="3017"/>
      <c r="D4419" s="3017"/>
      <c r="E4419" s="1146" t="s">
        <v>1130</v>
      </c>
      <c r="F4419" s="1106"/>
      <c r="G4419" s="441" t="s">
        <v>93</v>
      </c>
      <c r="H4419" s="441" t="s">
        <v>1103</v>
      </c>
      <c r="I4419" s="441" t="s">
        <v>1131</v>
      </c>
      <c r="J4419" s="441" t="s">
        <v>112</v>
      </c>
      <c r="K4419" s="1111" t="s">
        <v>1133</v>
      </c>
      <c r="L4419" s="441" t="s">
        <v>1120</v>
      </c>
      <c r="M4419" s="441" t="str">
        <f t="shared" si="266"/>
        <v>&lt;INSERT CONNECTION POINT NAME&gt;</v>
      </c>
      <c r="N4419" s="1111" t="s">
        <v>1108</v>
      </c>
      <c r="O4419" s="1111" t="s">
        <v>1109</v>
      </c>
      <c r="P4419" s="1111"/>
      <c r="Q4419" s="2856"/>
      <c r="R4419" s="2098"/>
      <c r="S4419" s="2858"/>
      <c r="T4419" s="2858"/>
      <c r="U4419" s="2858"/>
      <c r="V4419" s="2858"/>
      <c r="W4419" s="2859"/>
      <c r="X4419" s="2859"/>
      <c r="Y4419" s="2859"/>
      <c r="Z4419" s="2859"/>
      <c r="AA4419" s="2860"/>
    </row>
    <row r="4420" spans="2:27">
      <c r="B4420" s="1155"/>
      <c r="C4420" s="3016" t="s">
        <v>1110</v>
      </c>
      <c r="D4420" s="3016"/>
      <c r="E4420" s="1146" t="s">
        <v>1127</v>
      </c>
      <c r="F4420" s="1106"/>
      <c r="G4420" s="441" t="s">
        <v>93</v>
      </c>
      <c r="H4420" s="441" t="s">
        <v>1103</v>
      </c>
      <c r="I4420" s="441" t="s">
        <v>1128</v>
      </c>
      <c r="J4420" s="441" t="s">
        <v>112</v>
      </c>
      <c r="K4420" s="1111" t="s">
        <v>1110</v>
      </c>
      <c r="L4420" s="441" t="s">
        <v>1120</v>
      </c>
      <c r="M4420" s="441" t="str">
        <f t="shared" si="266"/>
        <v>&lt;INSERT CONNECTION POINT NAME&gt;</v>
      </c>
      <c r="N4420" s="1111" t="s">
        <v>1111</v>
      </c>
      <c r="O4420" s="1112">
        <v>0</v>
      </c>
      <c r="P4420" s="1111"/>
      <c r="Q4420" s="2890"/>
      <c r="R4420" s="2093"/>
      <c r="S4420" s="2883"/>
      <c r="T4420" s="2883"/>
      <c r="U4420" s="2883"/>
      <c r="V4420" s="2883"/>
      <c r="W4420" s="2863"/>
      <c r="X4420" s="2863"/>
      <c r="Y4420" s="2863"/>
      <c r="Z4420" s="2863"/>
      <c r="AA4420" s="2864"/>
    </row>
    <row r="4421" spans="2:27">
      <c r="B4421" s="1155"/>
      <c r="C4421" s="3017"/>
      <c r="D4421" s="3017"/>
      <c r="E4421" s="1146" t="s">
        <v>1130</v>
      </c>
      <c r="F4421" s="1106"/>
      <c r="G4421" s="441" t="s">
        <v>93</v>
      </c>
      <c r="H4421" s="441" t="s">
        <v>1103</v>
      </c>
      <c r="I4421" s="441" t="s">
        <v>1131</v>
      </c>
      <c r="J4421" s="441" t="s">
        <v>112</v>
      </c>
      <c r="K4421" s="1111" t="s">
        <v>1110</v>
      </c>
      <c r="L4421" s="441" t="s">
        <v>1120</v>
      </c>
      <c r="M4421" s="441" t="str">
        <f t="shared" si="266"/>
        <v>&lt;INSERT CONNECTION POINT NAME&gt;</v>
      </c>
      <c r="N4421" s="1111" t="s">
        <v>1111</v>
      </c>
      <c r="O4421" s="1112">
        <v>0</v>
      </c>
      <c r="P4421" s="1111"/>
      <c r="Q4421" s="2890"/>
      <c r="R4421" s="2093"/>
      <c r="S4421" s="2883"/>
      <c r="T4421" s="2883"/>
      <c r="U4421" s="2883"/>
      <c r="V4421" s="2883"/>
      <c r="W4421" s="2863"/>
      <c r="X4421" s="2863"/>
      <c r="Y4421" s="2863"/>
      <c r="Z4421" s="2863"/>
      <c r="AA4421" s="2864"/>
    </row>
    <row r="4422" spans="2:27">
      <c r="B4422" s="1155"/>
      <c r="C4422" s="3016" t="s">
        <v>1112</v>
      </c>
      <c r="D4422" s="3016"/>
      <c r="E4422" s="1146" t="s">
        <v>1127</v>
      </c>
      <c r="F4422" s="1106"/>
      <c r="G4422" s="441" t="s">
        <v>93</v>
      </c>
      <c r="H4422" s="441" t="s">
        <v>1103</v>
      </c>
      <c r="I4422" s="441" t="s">
        <v>1128</v>
      </c>
      <c r="J4422" s="441" t="s">
        <v>112</v>
      </c>
      <c r="K4422" s="1111" t="s">
        <v>1112</v>
      </c>
      <c r="L4422" s="441" t="s">
        <v>1120</v>
      </c>
      <c r="M4422" s="441" t="str">
        <f t="shared" si="266"/>
        <v>&lt;INSERT CONNECTION POINT NAME&gt;</v>
      </c>
      <c r="N4422" s="1111" t="s">
        <v>1113</v>
      </c>
      <c r="O4422" s="1111" t="s">
        <v>1113</v>
      </c>
      <c r="P4422" s="1111"/>
      <c r="Q4422" s="2891"/>
      <c r="R4422" s="2866"/>
      <c r="S4422" s="2866"/>
      <c r="T4422" s="2866"/>
      <c r="U4422" s="2866"/>
      <c r="V4422" s="2866"/>
      <c r="W4422" s="2866"/>
      <c r="X4422" s="2866"/>
      <c r="Y4422" s="2866"/>
      <c r="Z4422" s="2866"/>
      <c r="AA4422" s="2099"/>
    </row>
    <row r="4423" spans="2:27">
      <c r="B4423" s="1155"/>
      <c r="C4423" s="3017"/>
      <c r="D4423" s="3017"/>
      <c r="E4423" s="1146" t="s">
        <v>1130</v>
      </c>
      <c r="F4423" s="1106"/>
      <c r="G4423" s="441" t="s">
        <v>93</v>
      </c>
      <c r="H4423" s="441" t="s">
        <v>1103</v>
      </c>
      <c r="I4423" s="441" t="s">
        <v>1131</v>
      </c>
      <c r="J4423" s="441" t="s">
        <v>112</v>
      </c>
      <c r="K4423" s="1111" t="s">
        <v>1112</v>
      </c>
      <c r="L4423" s="441" t="s">
        <v>1120</v>
      </c>
      <c r="M4423" s="441" t="str">
        <f t="shared" si="266"/>
        <v>&lt;INSERT CONNECTION POINT NAME&gt;</v>
      </c>
      <c r="N4423" s="1111" t="s">
        <v>1113</v>
      </c>
      <c r="O4423" s="1111" t="s">
        <v>1113</v>
      </c>
      <c r="P4423" s="1111"/>
      <c r="Q4423" s="2891"/>
      <c r="R4423" s="2866"/>
      <c r="S4423" s="2866"/>
      <c r="T4423" s="2866"/>
      <c r="U4423" s="2866"/>
      <c r="V4423" s="2866"/>
      <c r="W4423" s="2866"/>
      <c r="X4423" s="2866"/>
      <c r="Y4423" s="2866"/>
      <c r="Z4423" s="2866"/>
      <c r="AA4423" s="2099"/>
    </row>
    <row r="4424" spans="2:27">
      <c r="B4424" s="1155"/>
      <c r="C4424" s="3016" t="s">
        <v>1134</v>
      </c>
      <c r="D4424" s="3016" t="s">
        <v>833</v>
      </c>
      <c r="E4424" s="1146" t="s">
        <v>1127</v>
      </c>
      <c r="F4424" s="1106"/>
      <c r="G4424" s="441" t="s">
        <v>93</v>
      </c>
      <c r="H4424" s="441" t="s">
        <v>1103</v>
      </c>
      <c r="I4424" s="441" t="s">
        <v>1128</v>
      </c>
      <c r="J4424" s="441" t="s">
        <v>112</v>
      </c>
      <c r="K4424" s="1111" t="s">
        <v>1134</v>
      </c>
      <c r="L4424" s="441" t="s">
        <v>1120</v>
      </c>
      <c r="M4424" s="441" t="str">
        <f t="shared" si="266"/>
        <v>&lt;INSERT CONNECTION POINT NAME&gt;</v>
      </c>
      <c r="N4424" s="1111" t="s">
        <v>1115</v>
      </c>
      <c r="O4424" s="1111" t="s">
        <v>833</v>
      </c>
      <c r="P4424" s="1111"/>
      <c r="Q4424" s="2892"/>
      <c r="R4424" s="2096"/>
      <c r="S4424" s="2870"/>
      <c r="T4424" s="2870"/>
      <c r="U4424" s="2870"/>
      <c r="V4424" s="2870"/>
      <c r="W4424" s="2870"/>
      <c r="X4424" s="2870"/>
      <c r="Y4424" s="2870"/>
      <c r="Z4424" s="2870"/>
      <c r="AA4424" s="2871"/>
    </row>
    <row r="4425" spans="2:27">
      <c r="B4425" s="1155"/>
      <c r="C4425" s="3017"/>
      <c r="D4425" s="3017"/>
      <c r="E4425" s="1146" t="s">
        <v>1130</v>
      </c>
      <c r="F4425" s="1106"/>
      <c r="G4425" s="441" t="s">
        <v>93</v>
      </c>
      <c r="H4425" s="441" t="s">
        <v>1103</v>
      </c>
      <c r="I4425" s="441" t="s">
        <v>1131</v>
      </c>
      <c r="J4425" s="441" t="s">
        <v>112</v>
      </c>
      <c r="K4425" s="1111" t="s">
        <v>1134</v>
      </c>
      <c r="L4425" s="441" t="s">
        <v>1120</v>
      </c>
      <c r="M4425" s="441" t="str">
        <f t="shared" si="266"/>
        <v>&lt;INSERT CONNECTION POINT NAME&gt;</v>
      </c>
      <c r="N4425" s="1111" t="s">
        <v>1115</v>
      </c>
      <c r="O4425" s="1111" t="s">
        <v>833</v>
      </c>
      <c r="P4425" s="1111"/>
      <c r="Q4425" s="2892"/>
      <c r="R4425" s="2096"/>
      <c r="S4425" s="2870"/>
      <c r="T4425" s="2870"/>
      <c r="U4425" s="2870"/>
      <c r="V4425" s="2870"/>
      <c r="W4425" s="2870"/>
      <c r="X4425" s="2870"/>
      <c r="Y4425" s="2870"/>
      <c r="Z4425" s="2870"/>
      <c r="AA4425" s="2871"/>
    </row>
    <row r="4426" spans="2:27">
      <c r="B4426" s="1155"/>
      <c r="C4426" s="3016" t="s">
        <v>1135</v>
      </c>
      <c r="D4426" s="3016" t="s">
        <v>833</v>
      </c>
      <c r="E4426" s="1146" t="s">
        <v>1127</v>
      </c>
      <c r="F4426" s="1106"/>
      <c r="G4426" s="441" t="s">
        <v>93</v>
      </c>
      <c r="H4426" s="441" t="s">
        <v>1103</v>
      </c>
      <c r="I4426" s="441" t="s">
        <v>1128</v>
      </c>
      <c r="J4426" s="441" t="s">
        <v>112</v>
      </c>
      <c r="K4426" s="1111" t="s">
        <v>1135</v>
      </c>
      <c r="L4426" s="441" t="s">
        <v>1120</v>
      </c>
      <c r="M4426" s="441" t="str">
        <f t="shared" si="266"/>
        <v>&lt;INSERT CONNECTION POINT NAME&gt;</v>
      </c>
      <c r="N4426" s="1111" t="s">
        <v>1106</v>
      </c>
      <c r="O4426" s="1111" t="s">
        <v>833</v>
      </c>
      <c r="P4426" s="1111"/>
      <c r="Q4426" s="2892"/>
      <c r="R4426" s="2096"/>
      <c r="S4426" s="2870"/>
      <c r="T4426" s="2870"/>
      <c r="U4426" s="2870"/>
      <c r="V4426" s="2870"/>
      <c r="W4426" s="2870"/>
      <c r="X4426" s="2870"/>
      <c r="Y4426" s="2870"/>
      <c r="Z4426" s="2870"/>
      <c r="AA4426" s="2871"/>
    </row>
    <row r="4427" spans="2:27">
      <c r="B4427" s="1155"/>
      <c r="C4427" s="3017"/>
      <c r="D4427" s="3017"/>
      <c r="E4427" s="1146" t="s">
        <v>1130</v>
      </c>
      <c r="F4427" s="1106"/>
      <c r="G4427" s="441" t="s">
        <v>93</v>
      </c>
      <c r="H4427" s="441" t="s">
        <v>1103</v>
      </c>
      <c r="I4427" s="441" t="s">
        <v>1131</v>
      </c>
      <c r="J4427" s="441" t="s">
        <v>112</v>
      </c>
      <c r="K4427" s="1111" t="s">
        <v>1135</v>
      </c>
      <c r="L4427" s="441" t="s">
        <v>1120</v>
      </c>
      <c r="M4427" s="441" t="str">
        <f t="shared" si="266"/>
        <v>&lt;INSERT CONNECTION POINT NAME&gt;</v>
      </c>
      <c r="N4427" s="1111" t="s">
        <v>1106</v>
      </c>
      <c r="O4427" s="1111" t="s">
        <v>833</v>
      </c>
      <c r="P4427" s="1111"/>
      <c r="Q4427" s="2892"/>
      <c r="R4427" s="2096"/>
      <c r="S4427" s="2870"/>
      <c r="T4427" s="2870"/>
      <c r="U4427" s="2870"/>
      <c r="V4427" s="2870"/>
      <c r="W4427" s="2870"/>
      <c r="X4427" s="2870"/>
      <c r="Y4427" s="2870"/>
      <c r="Z4427" s="2870"/>
      <c r="AA4427" s="2871"/>
    </row>
    <row r="4428" spans="2:27">
      <c r="B4428" s="1155"/>
      <c r="C4428" s="3016" t="s">
        <v>1135</v>
      </c>
      <c r="D4428" s="3016" t="s">
        <v>842</v>
      </c>
      <c r="E4428" s="1146" t="s">
        <v>1127</v>
      </c>
      <c r="F4428" s="1106"/>
      <c r="G4428" s="441" t="s">
        <v>93</v>
      </c>
      <c r="H4428" s="441" t="s">
        <v>1103</v>
      </c>
      <c r="I4428" s="441" t="s">
        <v>1128</v>
      </c>
      <c r="J4428" s="441" t="s">
        <v>112</v>
      </c>
      <c r="K4428" s="1111" t="s">
        <v>1135</v>
      </c>
      <c r="L4428" s="441" t="s">
        <v>1120</v>
      </c>
      <c r="M4428" s="441" t="str">
        <f t="shared" si="266"/>
        <v>&lt;INSERT CONNECTION POINT NAME&gt;</v>
      </c>
      <c r="N4428" s="1111" t="s">
        <v>1106</v>
      </c>
      <c r="O4428" s="1111" t="s">
        <v>842</v>
      </c>
      <c r="P4428" s="1111"/>
      <c r="Q4428" s="2892"/>
      <c r="R4428" s="2096"/>
      <c r="S4428" s="2870"/>
      <c r="T4428" s="2870"/>
      <c r="U4428" s="2870"/>
      <c r="V4428" s="2870"/>
      <c r="W4428" s="2870"/>
      <c r="X4428" s="2870"/>
      <c r="Y4428" s="2870"/>
      <c r="Z4428" s="2870"/>
      <c r="AA4428" s="2871"/>
    </row>
    <row r="4429" spans="2:27">
      <c r="B4429" s="1155"/>
      <c r="C4429" s="3017"/>
      <c r="D4429" s="3017"/>
      <c r="E4429" s="1146" t="s">
        <v>1130</v>
      </c>
      <c r="F4429" s="1106"/>
      <c r="G4429" s="441" t="s">
        <v>93</v>
      </c>
      <c r="H4429" s="441" t="s">
        <v>1103</v>
      </c>
      <c r="I4429" s="441" t="s">
        <v>1131</v>
      </c>
      <c r="J4429" s="441" t="s">
        <v>112</v>
      </c>
      <c r="K4429" s="1111" t="s">
        <v>1135</v>
      </c>
      <c r="L4429" s="441" t="s">
        <v>1120</v>
      </c>
      <c r="M4429" s="441" t="str">
        <f t="shared" ref="M4429:M4433" si="270">M4428</f>
        <v>&lt;INSERT CONNECTION POINT NAME&gt;</v>
      </c>
      <c r="N4429" s="1111" t="s">
        <v>1106</v>
      </c>
      <c r="O4429" s="1111" t="s">
        <v>842</v>
      </c>
      <c r="P4429" s="1111"/>
      <c r="Q4429" s="2892"/>
      <c r="R4429" s="2096"/>
      <c r="S4429" s="2870"/>
      <c r="T4429" s="2870"/>
      <c r="U4429" s="2870"/>
      <c r="V4429" s="2870"/>
      <c r="W4429" s="2870"/>
      <c r="X4429" s="2870"/>
      <c r="Y4429" s="2870"/>
      <c r="Z4429" s="2870"/>
      <c r="AA4429" s="2871"/>
    </row>
    <row r="4430" spans="2:27">
      <c r="B4430" s="1155"/>
      <c r="C4430" s="3016" t="s">
        <v>1136</v>
      </c>
      <c r="D4430" s="3016" t="s">
        <v>833</v>
      </c>
      <c r="E4430" s="1146" t="s">
        <v>1127</v>
      </c>
      <c r="F4430" s="1106"/>
      <c r="G4430" s="441" t="s">
        <v>93</v>
      </c>
      <c r="H4430" s="441" t="s">
        <v>1103</v>
      </c>
      <c r="I4430" s="441" t="s">
        <v>1128</v>
      </c>
      <c r="J4430" s="441" t="s">
        <v>112</v>
      </c>
      <c r="K4430" s="1111" t="s">
        <v>1136</v>
      </c>
      <c r="L4430" s="441" t="s">
        <v>1120</v>
      </c>
      <c r="M4430" s="441" t="str">
        <f t="shared" si="270"/>
        <v>&lt;INSERT CONNECTION POINT NAME&gt;</v>
      </c>
      <c r="N4430" s="1111" t="s">
        <v>1106</v>
      </c>
      <c r="O4430" s="1111" t="s">
        <v>833</v>
      </c>
      <c r="P4430" s="1111"/>
      <c r="Q4430" s="2892"/>
      <c r="R4430" s="2096"/>
      <c r="S4430" s="2870"/>
      <c r="T4430" s="2870"/>
      <c r="U4430" s="2870"/>
      <c r="V4430" s="2870"/>
      <c r="W4430" s="2870"/>
      <c r="X4430" s="2870"/>
      <c r="Y4430" s="2870"/>
      <c r="Z4430" s="2870"/>
      <c r="AA4430" s="2871"/>
    </row>
    <row r="4431" spans="2:27">
      <c r="B4431" s="1155"/>
      <c r="C4431" s="3017"/>
      <c r="D4431" s="3017"/>
      <c r="E4431" s="1146" t="s">
        <v>1130</v>
      </c>
      <c r="F4431" s="1106"/>
      <c r="G4431" s="441" t="s">
        <v>93</v>
      </c>
      <c r="H4431" s="441" t="s">
        <v>1103</v>
      </c>
      <c r="I4431" s="441" t="s">
        <v>1131</v>
      </c>
      <c r="J4431" s="441" t="s">
        <v>112</v>
      </c>
      <c r="K4431" s="1111" t="s">
        <v>1136</v>
      </c>
      <c r="L4431" s="441" t="s">
        <v>1120</v>
      </c>
      <c r="M4431" s="441" t="str">
        <f t="shared" si="270"/>
        <v>&lt;INSERT CONNECTION POINT NAME&gt;</v>
      </c>
      <c r="N4431" s="1111" t="s">
        <v>1106</v>
      </c>
      <c r="O4431" s="1111" t="s">
        <v>833</v>
      </c>
      <c r="P4431" s="1111"/>
      <c r="Q4431" s="2100"/>
      <c r="R4431" s="2101"/>
      <c r="S4431" s="2102"/>
      <c r="T4431" s="2102"/>
      <c r="U4431" s="2102"/>
      <c r="V4431" s="2102"/>
      <c r="W4431" s="2102"/>
      <c r="X4431" s="2102"/>
      <c r="Y4431" s="2102"/>
      <c r="Z4431" s="2102"/>
      <c r="AA4431" s="2103"/>
    </row>
    <row r="4432" spans="2:27">
      <c r="B4432" s="1155"/>
      <c r="C4432" s="3016" t="s">
        <v>1136</v>
      </c>
      <c r="D4432" s="3016" t="s">
        <v>842</v>
      </c>
      <c r="E4432" s="1146" t="s">
        <v>1127</v>
      </c>
      <c r="F4432" s="1106"/>
      <c r="G4432" s="441" t="s">
        <v>93</v>
      </c>
      <c r="H4432" s="441" t="s">
        <v>1103</v>
      </c>
      <c r="I4432" s="441" t="s">
        <v>1128</v>
      </c>
      <c r="J4432" s="441" t="s">
        <v>112</v>
      </c>
      <c r="K4432" s="1111" t="s">
        <v>1136</v>
      </c>
      <c r="L4432" s="441" t="s">
        <v>1120</v>
      </c>
      <c r="M4432" s="441" t="str">
        <f t="shared" si="270"/>
        <v>&lt;INSERT CONNECTION POINT NAME&gt;</v>
      </c>
      <c r="N4432" s="1111" t="s">
        <v>1106</v>
      </c>
      <c r="O4432" s="1111" t="s">
        <v>842</v>
      </c>
      <c r="P4432" s="1111"/>
      <c r="Q4432" s="2100"/>
      <c r="R4432" s="2101"/>
      <c r="S4432" s="2102"/>
      <c r="T4432" s="2102"/>
      <c r="U4432" s="2102"/>
      <c r="V4432" s="2102"/>
      <c r="W4432" s="2102"/>
      <c r="X4432" s="2102"/>
      <c r="Y4432" s="2102"/>
      <c r="Z4432" s="2102"/>
      <c r="AA4432" s="2103"/>
    </row>
    <row r="4433" spans="2:27" ht="15.75" thickBot="1">
      <c r="B4433" s="2872"/>
      <c r="C4433" s="3018"/>
      <c r="D4433" s="3018"/>
      <c r="E4433" s="2873" t="s">
        <v>1130</v>
      </c>
      <c r="F4433" s="1106"/>
      <c r="G4433" s="441" t="s">
        <v>93</v>
      </c>
      <c r="H4433" s="441" t="s">
        <v>1103</v>
      </c>
      <c r="I4433" s="441" t="s">
        <v>1131</v>
      </c>
      <c r="J4433" s="441" t="s">
        <v>112</v>
      </c>
      <c r="K4433" s="1111" t="s">
        <v>1136</v>
      </c>
      <c r="L4433" s="441" t="s">
        <v>1120</v>
      </c>
      <c r="M4433" s="441" t="str">
        <f t="shared" si="270"/>
        <v>&lt;INSERT CONNECTION POINT NAME&gt;</v>
      </c>
      <c r="N4433" s="1111" t="s">
        <v>1106</v>
      </c>
      <c r="O4433" s="1111" t="s">
        <v>842</v>
      </c>
      <c r="P4433" s="1111"/>
      <c r="Q4433" s="2893"/>
      <c r="R4433" s="2894"/>
      <c r="S4433" s="2877"/>
      <c r="T4433" s="2877"/>
      <c r="U4433" s="2877"/>
      <c r="V4433" s="2877"/>
      <c r="W4433" s="2877"/>
      <c r="X4433" s="2877"/>
      <c r="Y4433" s="2877"/>
      <c r="Z4433" s="2877"/>
      <c r="AA4433" s="2878"/>
    </row>
  </sheetData>
  <sheetProtection password="D4BA" sheet="1" objects="1" scenarios="1" formatCells="0"/>
  <mergeCells count="4422">
    <mergeCell ref="C18:C19"/>
    <mergeCell ref="D18:D19"/>
    <mergeCell ref="C20:C21"/>
    <mergeCell ref="D20:D21"/>
    <mergeCell ref="C22:C23"/>
    <mergeCell ref="D22:D23"/>
    <mergeCell ref="C12:C13"/>
    <mergeCell ref="D12:D13"/>
    <mergeCell ref="C14:C15"/>
    <mergeCell ref="D14:D15"/>
    <mergeCell ref="C16:C17"/>
    <mergeCell ref="D16:D17"/>
    <mergeCell ref="C36:C37"/>
    <mergeCell ref="D36:D37"/>
    <mergeCell ref="C38:C39"/>
    <mergeCell ref="D38:D39"/>
    <mergeCell ref="C40:C41"/>
    <mergeCell ref="D40:D41"/>
    <mergeCell ref="C30:C31"/>
    <mergeCell ref="D30:D31"/>
    <mergeCell ref="C32:C33"/>
    <mergeCell ref="D32:D33"/>
    <mergeCell ref="C34:C35"/>
    <mergeCell ref="D34:D35"/>
    <mergeCell ref="C24:C25"/>
    <mergeCell ref="D24:D25"/>
    <mergeCell ref="C26:C27"/>
    <mergeCell ref="D26:D27"/>
    <mergeCell ref="C28:C29"/>
    <mergeCell ref="D28:D29"/>
    <mergeCell ref="C54:C55"/>
    <mergeCell ref="D54:D55"/>
    <mergeCell ref="C56:C57"/>
    <mergeCell ref="D56:D57"/>
    <mergeCell ref="C58:C59"/>
    <mergeCell ref="D58:D59"/>
    <mergeCell ref="C48:C49"/>
    <mergeCell ref="D48:D49"/>
    <mergeCell ref="C50:C51"/>
    <mergeCell ref="D50:D51"/>
    <mergeCell ref="C52:C53"/>
    <mergeCell ref="D52:D53"/>
    <mergeCell ref="C42:C43"/>
    <mergeCell ref="D42:D43"/>
    <mergeCell ref="C44:C45"/>
    <mergeCell ref="D44:D45"/>
    <mergeCell ref="C46:C47"/>
    <mergeCell ref="D46:D47"/>
    <mergeCell ref="C72:C73"/>
    <mergeCell ref="D72:D73"/>
    <mergeCell ref="C74:C75"/>
    <mergeCell ref="D74:D75"/>
    <mergeCell ref="C76:C77"/>
    <mergeCell ref="D76:D77"/>
    <mergeCell ref="C66:C67"/>
    <mergeCell ref="D66:D67"/>
    <mergeCell ref="C68:C69"/>
    <mergeCell ref="D68:D69"/>
    <mergeCell ref="C70:C71"/>
    <mergeCell ref="D70:D71"/>
    <mergeCell ref="C60:C61"/>
    <mergeCell ref="D60:D61"/>
    <mergeCell ref="C62:C63"/>
    <mergeCell ref="D62:D63"/>
    <mergeCell ref="C64:C65"/>
    <mergeCell ref="D64:D65"/>
    <mergeCell ref="C90:C91"/>
    <mergeCell ref="D90:D91"/>
    <mergeCell ref="C92:C93"/>
    <mergeCell ref="D92:D93"/>
    <mergeCell ref="C94:C95"/>
    <mergeCell ref="D94:D95"/>
    <mergeCell ref="C84:C85"/>
    <mergeCell ref="D84:D85"/>
    <mergeCell ref="C86:C87"/>
    <mergeCell ref="D86:D87"/>
    <mergeCell ref="C88:C89"/>
    <mergeCell ref="D88:D89"/>
    <mergeCell ref="C78:C79"/>
    <mergeCell ref="D78:D79"/>
    <mergeCell ref="C80:C81"/>
    <mergeCell ref="D80:D81"/>
    <mergeCell ref="C82:C83"/>
    <mergeCell ref="D82:D83"/>
    <mergeCell ref="C108:C109"/>
    <mergeCell ref="D108:D109"/>
    <mergeCell ref="C110:C111"/>
    <mergeCell ref="D110:D111"/>
    <mergeCell ref="C112:C113"/>
    <mergeCell ref="D112:D113"/>
    <mergeCell ref="C102:C103"/>
    <mergeCell ref="D102:D103"/>
    <mergeCell ref="C104:C105"/>
    <mergeCell ref="D104:D105"/>
    <mergeCell ref="C106:C107"/>
    <mergeCell ref="D106:D107"/>
    <mergeCell ref="C96:C97"/>
    <mergeCell ref="D96:D97"/>
    <mergeCell ref="C98:C99"/>
    <mergeCell ref="D98:D99"/>
    <mergeCell ref="C100:C101"/>
    <mergeCell ref="D100:D101"/>
    <mergeCell ref="C126:C127"/>
    <mergeCell ref="D126:D127"/>
    <mergeCell ref="C128:C129"/>
    <mergeCell ref="D128:D129"/>
    <mergeCell ref="C130:C131"/>
    <mergeCell ref="D130:D131"/>
    <mergeCell ref="C120:C121"/>
    <mergeCell ref="D120:D121"/>
    <mergeCell ref="C122:C123"/>
    <mergeCell ref="D122:D123"/>
    <mergeCell ref="C124:C125"/>
    <mergeCell ref="D124:D125"/>
    <mergeCell ref="C114:C115"/>
    <mergeCell ref="D114:D115"/>
    <mergeCell ref="C116:C117"/>
    <mergeCell ref="D116:D117"/>
    <mergeCell ref="C118:C119"/>
    <mergeCell ref="D118:D119"/>
    <mergeCell ref="C144:C145"/>
    <mergeCell ref="D144:D145"/>
    <mergeCell ref="C146:C147"/>
    <mergeCell ref="D146:D147"/>
    <mergeCell ref="C148:C149"/>
    <mergeCell ref="D148:D149"/>
    <mergeCell ref="C138:C139"/>
    <mergeCell ref="D138:D139"/>
    <mergeCell ref="C140:C141"/>
    <mergeCell ref="D140:D141"/>
    <mergeCell ref="C142:C143"/>
    <mergeCell ref="D142:D143"/>
    <mergeCell ref="C132:C133"/>
    <mergeCell ref="D132:D133"/>
    <mergeCell ref="C134:C135"/>
    <mergeCell ref="D134:D135"/>
    <mergeCell ref="C136:C137"/>
    <mergeCell ref="D136:D137"/>
    <mergeCell ref="C162:C163"/>
    <mergeCell ref="D162:D163"/>
    <mergeCell ref="C164:C165"/>
    <mergeCell ref="D164:D165"/>
    <mergeCell ref="C166:C167"/>
    <mergeCell ref="D166:D167"/>
    <mergeCell ref="C156:C157"/>
    <mergeCell ref="D156:D157"/>
    <mergeCell ref="C158:C159"/>
    <mergeCell ref="D158:D159"/>
    <mergeCell ref="C160:C161"/>
    <mergeCell ref="D160:D161"/>
    <mergeCell ref="C150:C151"/>
    <mergeCell ref="D150:D151"/>
    <mergeCell ref="C152:C153"/>
    <mergeCell ref="D152:D153"/>
    <mergeCell ref="C154:C155"/>
    <mergeCell ref="D154:D155"/>
    <mergeCell ref="C180:C181"/>
    <mergeCell ref="D180:D181"/>
    <mergeCell ref="C182:C183"/>
    <mergeCell ref="D182:D183"/>
    <mergeCell ref="C184:C185"/>
    <mergeCell ref="D184:D185"/>
    <mergeCell ref="C174:C175"/>
    <mergeCell ref="D174:D175"/>
    <mergeCell ref="C176:C177"/>
    <mergeCell ref="D176:D177"/>
    <mergeCell ref="C178:C179"/>
    <mergeCell ref="D178:D179"/>
    <mergeCell ref="C168:C169"/>
    <mergeCell ref="D168:D169"/>
    <mergeCell ref="C170:C171"/>
    <mergeCell ref="D170:D171"/>
    <mergeCell ref="C172:C173"/>
    <mergeCell ref="D172:D173"/>
    <mergeCell ref="C198:C199"/>
    <mergeCell ref="D198:D199"/>
    <mergeCell ref="C200:C201"/>
    <mergeCell ref="D200:D201"/>
    <mergeCell ref="C202:C203"/>
    <mergeCell ref="D202:D203"/>
    <mergeCell ref="C192:C193"/>
    <mergeCell ref="D192:D193"/>
    <mergeCell ref="C194:C195"/>
    <mergeCell ref="D194:D195"/>
    <mergeCell ref="C196:C197"/>
    <mergeCell ref="D196:D197"/>
    <mergeCell ref="C186:C187"/>
    <mergeCell ref="D186:D187"/>
    <mergeCell ref="C188:C189"/>
    <mergeCell ref="D188:D189"/>
    <mergeCell ref="C190:C191"/>
    <mergeCell ref="D190:D191"/>
    <mergeCell ref="C216:C217"/>
    <mergeCell ref="D216:D217"/>
    <mergeCell ref="C218:C219"/>
    <mergeCell ref="D218:D219"/>
    <mergeCell ref="C220:C221"/>
    <mergeCell ref="D220:D221"/>
    <mergeCell ref="C210:C211"/>
    <mergeCell ref="D210:D211"/>
    <mergeCell ref="C212:C213"/>
    <mergeCell ref="D212:D213"/>
    <mergeCell ref="C214:C215"/>
    <mergeCell ref="D214:D215"/>
    <mergeCell ref="C204:C205"/>
    <mergeCell ref="D204:D205"/>
    <mergeCell ref="C206:C207"/>
    <mergeCell ref="D206:D207"/>
    <mergeCell ref="C208:C209"/>
    <mergeCell ref="D208:D209"/>
    <mergeCell ref="C234:C235"/>
    <mergeCell ref="D234:D235"/>
    <mergeCell ref="C236:C237"/>
    <mergeCell ref="D236:D237"/>
    <mergeCell ref="C238:C239"/>
    <mergeCell ref="D238:D239"/>
    <mergeCell ref="C228:C229"/>
    <mergeCell ref="D228:D229"/>
    <mergeCell ref="C230:C231"/>
    <mergeCell ref="D230:D231"/>
    <mergeCell ref="C232:C233"/>
    <mergeCell ref="D232:D233"/>
    <mergeCell ref="C222:C223"/>
    <mergeCell ref="D222:D223"/>
    <mergeCell ref="C224:C225"/>
    <mergeCell ref="D224:D225"/>
    <mergeCell ref="C226:C227"/>
    <mergeCell ref="D226:D227"/>
    <mergeCell ref="C252:C253"/>
    <mergeCell ref="D252:D253"/>
    <mergeCell ref="C254:C255"/>
    <mergeCell ref="D254:D255"/>
    <mergeCell ref="C256:C257"/>
    <mergeCell ref="D256:D257"/>
    <mergeCell ref="C246:C247"/>
    <mergeCell ref="D246:D247"/>
    <mergeCell ref="C248:C249"/>
    <mergeCell ref="D248:D249"/>
    <mergeCell ref="C250:C251"/>
    <mergeCell ref="D250:D251"/>
    <mergeCell ref="C240:C241"/>
    <mergeCell ref="D240:D241"/>
    <mergeCell ref="C242:C243"/>
    <mergeCell ref="D242:D243"/>
    <mergeCell ref="C244:C245"/>
    <mergeCell ref="D244:D245"/>
    <mergeCell ref="C270:C271"/>
    <mergeCell ref="D270:D271"/>
    <mergeCell ref="C272:C273"/>
    <mergeCell ref="D272:D273"/>
    <mergeCell ref="C274:C275"/>
    <mergeCell ref="D274:D275"/>
    <mergeCell ref="C264:C265"/>
    <mergeCell ref="D264:D265"/>
    <mergeCell ref="C266:C267"/>
    <mergeCell ref="D266:D267"/>
    <mergeCell ref="C268:C269"/>
    <mergeCell ref="D268:D269"/>
    <mergeCell ref="C258:C259"/>
    <mergeCell ref="D258:D259"/>
    <mergeCell ref="C260:C261"/>
    <mergeCell ref="D260:D261"/>
    <mergeCell ref="C262:C263"/>
    <mergeCell ref="D262:D263"/>
    <mergeCell ref="C288:C289"/>
    <mergeCell ref="D288:D289"/>
    <mergeCell ref="C290:C291"/>
    <mergeCell ref="D290:D291"/>
    <mergeCell ref="C292:C293"/>
    <mergeCell ref="D292:D293"/>
    <mergeCell ref="C282:C283"/>
    <mergeCell ref="D282:D283"/>
    <mergeCell ref="C284:C285"/>
    <mergeCell ref="D284:D285"/>
    <mergeCell ref="C286:C287"/>
    <mergeCell ref="D286:D287"/>
    <mergeCell ref="C276:C277"/>
    <mergeCell ref="D276:D277"/>
    <mergeCell ref="C278:C279"/>
    <mergeCell ref="D278:D279"/>
    <mergeCell ref="C280:C281"/>
    <mergeCell ref="D280:D281"/>
    <mergeCell ref="C306:C307"/>
    <mergeCell ref="D306:D307"/>
    <mergeCell ref="C308:C309"/>
    <mergeCell ref="D308:D309"/>
    <mergeCell ref="C310:C311"/>
    <mergeCell ref="D310:D311"/>
    <mergeCell ref="C300:C301"/>
    <mergeCell ref="D300:D301"/>
    <mergeCell ref="C302:C303"/>
    <mergeCell ref="D302:D303"/>
    <mergeCell ref="C304:C305"/>
    <mergeCell ref="D304:D305"/>
    <mergeCell ref="C294:C295"/>
    <mergeCell ref="D294:D295"/>
    <mergeCell ref="C296:C297"/>
    <mergeCell ref="D296:D297"/>
    <mergeCell ref="C298:C299"/>
    <mergeCell ref="D298:D299"/>
    <mergeCell ref="C324:C325"/>
    <mergeCell ref="D324:D325"/>
    <mergeCell ref="C326:C327"/>
    <mergeCell ref="D326:D327"/>
    <mergeCell ref="C328:C329"/>
    <mergeCell ref="D328:D329"/>
    <mergeCell ref="C318:C319"/>
    <mergeCell ref="D318:D319"/>
    <mergeCell ref="C320:C321"/>
    <mergeCell ref="D320:D321"/>
    <mergeCell ref="C322:C323"/>
    <mergeCell ref="D322:D323"/>
    <mergeCell ref="C312:C313"/>
    <mergeCell ref="D312:D313"/>
    <mergeCell ref="C314:C315"/>
    <mergeCell ref="D314:D315"/>
    <mergeCell ref="C316:C317"/>
    <mergeCell ref="D316:D317"/>
    <mergeCell ref="C342:C343"/>
    <mergeCell ref="D342:D343"/>
    <mergeCell ref="C344:C345"/>
    <mergeCell ref="D344:D345"/>
    <mergeCell ref="C346:C347"/>
    <mergeCell ref="D346:D347"/>
    <mergeCell ref="C336:C337"/>
    <mergeCell ref="D336:D337"/>
    <mergeCell ref="C338:C339"/>
    <mergeCell ref="D338:D339"/>
    <mergeCell ref="C340:C341"/>
    <mergeCell ref="D340:D341"/>
    <mergeCell ref="C330:C331"/>
    <mergeCell ref="D330:D331"/>
    <mergeCell ref="C332:C333"/>
    <mergeCell ref="D332:D333"/>
    <mergeCell ref="C334:C335"/>
    <mergeCell ref="D334:D335"/>
    <mergeCell ref="C360:C361"/>
    <mergeCell ref="D360:D361"/>
    <mergeCell ref="C362:C363"/>
    <mergeCell ref="D362:D363"/>
    <mergeCell ref="C364:C365"/>
    <mergeCell ref="D364:D365"/>
    <mergeCell ref="C354:C355"/>
    <mergeCell ref="D354:D355"/>
    <mergeCell ref="C356:C357"/>
    <mergeCell ref="D356:D357"/>
    <mergeCell ref="C358:C359"/>
    <mergeCell ref="D358:D359"/>
    <mergeCell ref="C348:C349"/>
    <mergeCell ref="D348:D349"/>
    <mergeCell ref="C350:C351"/>
    <mergeCell ref="D350:D351"/>
    <mergeCell ref="C352:C353"/>
    <mergeCell ref="D352:D353"/>
    <mergeCell ref="C378:C379"/>
    <mergeCell ref="D378:D379"/>
    <mergeCell ref="C380:C381"/>
    <mergeCell ref="D380:D381"/>
    <mergeCell ref="C382:C383"/>
    <mergeCell ref="D382:D383"/>
    <mergeCell ref="C372:C373"/>
    <mergeCell ref="D372:D373"/>
    <mergeCell ref="C374:C375"/>
    <mergeCell ref="D374:D375"/>
    <mergeCell ref="C376:C377"/>
    <mergeCell ref="D376:D377"/>
    <mergeCell ref="C366:C367"/>
    <mergeCell ref="D366:D367"/>
    <mergeCell ref="C368:C369"/>
    <mergeCell ref="D368:D369"/>
    <mergeCell ref="C370:C371"/>
    <mergeCell ref="D370:D371"/>
    <mergeCell ref="C396:C397"/>
    <mergeCell ref="D396:D397"/>
    <mergeCell ref="C398:C399"/>
    <mergeCell ref="D398:D399"/>
    <mergeCell ref="C400:C401"/>
    <mergeCell ref="D400:D401"/>
    <mergeCell ref="C390:C391"/>
    <mergeCell ref="D390:D391"/>
    <mergeCell ref="C392:C393"/>
    <mergeCell ref="D392:D393"/>
    <mergeCell ref="C394:C395"/>
    <mergeCell ref="D394:D395"/>
    <mergeCell ref="C384:C385"/>
    <mergeCell ref="D384:D385"/>
    <mergeCell ref="C386:C387"/>
    <mergeCell ref="D386:D387"/>
    <mergeCell ref="C388:C389"/>
    <mergeCell ref="D388:D389"/>
    <mergeCell ref="C414:C415"/>
    <mergeCell ref="D414:D415"/>
    <mergeCell ref="C416:C417"/>
    <mergeCell ref="D416:D417"/>
    <mergeCell ref="C418:C419"/>
    <mergeCell ref="D418:D419"/>
    <mergeCell ref="C408:C409"/>
    <mergeCell ref="D408:D409"/>
    <mergeCell ref="C410:C411"/>
    <mergeCell ref="D410:D411"/>
    <mergeCell ref="C412:C413"/>
    <mergeCell ref="D412:D413"/>
    <mergeCell ref="C402:C403"/>
    <mergeCell ref="D402:D403"/>
    <mergeCell ref="C404:C405"/>
    <mergeCell ref="D404:D405"/>
    <mergeCell ref="C406:C407"/>
    <mergeCell ref="D406:D407"/>
    <mergeCell ref="C432:C433"/>
    <mergeCell ref="D432:D433"/>
    <mergeCell ref="C434:C435"/>
    <mergeCell ref="D434:D435"/>
    <mergeCell ref="C436:C437"/>
    <mergeCell ref="D436:D437"/>
    <mergeCell ref="C426:C427"/>
    <mergeCell ref="D426:D427"/>
    <mergeCell ref="C428:C429"/>
    <mergeCell ref="D428:D429"/>
    <mergeCell ref="C430:C431"/>
    <mergeCell ref="D430:D431"/>
    <mergeCell ref="C420:C421"/>
    <mergeCell ref="D420:D421"/>
    <mergeCell ref="C422:C423"/>
    <mergeCell ref="D422:D423"/>
    <mergeCell ref="C424:C425"/>
    <mergeCell ref="D424:D425"/>
    <mergeCell ref="C450:C451"/>
    <mergeCell ref="D450:D451"/>
    <mergeCell ref="C452:C453"/>
    <mergeCell ref="D452:D453"/>
    <mergeCell ref="C454:C455"/>
    <mergeCell ref="D454:D455"/>
    <mergeCell ref="C444:C445"/>
    <mergeCell ref="D444:D445"/>
    <mergeCell ref="C446:C447"/>
    <mergeCell ref="D446:D447"/>
    <mergeCell ref="C448:C449"/>
    <mergeCell ref="D448:D449"/>
    <mergeCell ref="C438:C439"/>
    <mergeCell ref="D438:D439"/>
    <mergeCell ref="C440:C441"/>
    <mergeCell ref="D440:D441"/>
    <mergeCell ref="C442:C443"/>
    <mergeCell ref="D442:D443"/>
    <mergeCell ref="C468:C469"/>
    <mergeCell ref="D468:D469"/>
    <mergeCell ref="C470:C471"/>
    <mergeCell ref="D470:D471"/>
    <mergeCell ref="C472:C473"/>
    <mergeCell ref="D472:D473"/>
    <mergeCell ref="C462:C463"/>
    <mergeCell ref="D462:D463"/>
    <mergeCell ref="C464:C465"/>
    <mergeCell ref="D464:D465"/>
    <mergeCell ref="C466:C467"/>
    <mergeCell ref="D466:D467"/>
    <mergeCell ref="C456:C457"/>
    <mergeCell ref="D456:D457"/>
    <mergeCell ref="C458:C459"/>
    <mergeCell ref="D458:D459"/>
    <mergeCell ref="C460:C461"/>
    <mergeCell ref="D460:D461"/>
    <mergeCell ref="C486:C487"/>
    <mergeCell ref="D486:D487"/>
    <mergeCell ref="C488:C489"/>
    <mergeCell ref="D488:D489"/>
    <mergeCell ref="C490:C491"/>
    <mergeCell ref="D490:D491"/>
    <mergeCell ref="C480:C481"/>
    <mergeCell ref="D480:D481"/>
    <mergeCell ref="C482:C483"/>
    <mergeCell ref="D482:D483"/>
    <mergeCell ref="C484:C485"/>
    <mergeCell ref="D484:D485"/>
    <mergeCell ref="C474:C475"/>
    <mergeCell ref="D474:D475"/>
    <mergeCell ref="C476:C477"/>
    <mergeCell ref="D476:D477"/>
    <mergeCell ref="C478:C479"/>
    <mergeCell ref="D478:D479"/>
    <mergeCell ref="C504:C505"/>
    <mergeCell ref="D504:D505"/>
    <mergeCell ref="C506:C507"/>
    <mergeCell ref="D506:D507"/>
    <mergeCell ref="C508:C509"/>
    <mergeCell ref="D508:D509"/>
    <mergeCell ref="C498:C499"/>
    <mergeCell ref="D498:D499"/>
    <mergeCell ref="C500:C501"/>
    <mergeCell ref="D500:D501"/>
    <mergeCell ref="C502:C503"/>
    <mergeCell ref="D502:D503"/>
    <mergeCell ref="C492:C493"/>
    <mergeCell ref="D492:D493"/>
    <mergeCell ref="C494:C495"/>
    <mergeCell ref="D494:D495"/>
    <mergeCell ref="C496:C497"/>
    <mergeCell ref="D496:D497"/>
    <mergeCell ref="C522:C523"/>
    <mergeCell ref="D522:D523"/>
    <mergeCell ref="C524:C525"/>
    <mergeCell ref="D524:D525"/>
    <mergeCell ref="C526:C527"/>
    <mergeCell ref="D526:D527"/>
    <mergeCell ref="C516:C517"/>
    <mergeCell ref="D516:D517"/>
    <mergeCell ref="C518:C519"/>
    <mergeCell ref="D518:D519"/>
    <mergeCell ref="C520:C521"/>
    <mergeCell ref="D520:D521"/>
    <mergeCell ref="C510:C511"/>
    <mergeCell ref="D510:D511"/>
    <mergeCell ref="C512:C513"/>
    <mergeCell ref="D512:D513"/>
    <mergeCell ref="C514:C515"/>
    <mergeCell ref="D514:D515"/>
    <mergeCell ref="C540:C541"/>
    <mergeCell ref="D540:D541"/>
    <mergeCell ref="C542:C543"/>
    <mergeCell ref="D542:D543"/>
    <mergeCell ref="C544:C545"/>
    <mergeCell ref="D544:D545"/>
    <mergeCell ref="C534:C535"/>
    <mergeCell ref="D534:D535"/>
    <mergeCell ref="C536:C537"/>
    <mergeCell ref="D536:D537"/>
    <mergeCell ref="C538:C539"/>
    <mergeCell ref="D538:D539"/>
    <mergeCell ref="C528:C529"/>
    <mergeCell ref="D528:D529"/>
    <mergeCell ref="C530:C531"/>
    <mergeCell ref="D530:D531"/>
    <mergeCell ref="C532:C533"/>
    <mergeCell ref="D532:D533"/>
    <mergeCell ref="C558:C559"/>
    <mergeCell ref="D558:D559"/>
    <mergeCell ref="C560:C561"/>
    <mergeCell ref="D560:D561"/>
    <mergeCell ref="C562:C563"/>
    <mergeCell ref="D562:D563"/>
    <mergeCell ref="C552:C553"/>
    <mergeCell ref="D552:D553"/>
    <mergeCell ref="C554:C555"/>
    <mergeCell ref="D554:D555"/>
    <mergeCell ref="C556:C557"/>
    <mergeCell ref="D556:D557"/>
    <mergeCell ref="C546:C547"/>
    <mergeCell ref="D546:D547"/>
    <mergeCell ref="C548:C549"/>
    <mergeCell ref="D548:D549"/>
    <mergeCell ref="C550:C551"/>
    <mergeCell ref="D550:D551"/>
    <mergeCell ref="C576:C577"/>
    <mergeCell ref="D576:D577"/>
    <mergeCell ref="C578:C579"/>
    <mergeCell ref="D578:D579"/>
    <mergeCell ref="C580:C581"/>
    <mergeCell ref="D580:D581"/>
    <mergeCell ref="C570:C571"/>
    <mergeCell ref="D570:D571"/>
    <mergeCell ref="C572:C573"/>
    <mergeCell ref="D572:D573"/>
    <mergeCell ref="C574:C575"/>
    <mergeCell ref="D574:D575"/>
    <mergeCell ref="C564:C565"/>
    <mergeCell ref="D564:D565"/>
    <mergeCell ref="C566:C567"/>
    <mergeCell ref="D566:D567"/>
    <mergeCell ref="C568:C569"/>
    <mergeCell ref="D568:D569"/>
    <mergeCell ref="C594:C595"/>
    <mergeCell ref="D594:D595"/>
    <mergeCell ref="C596:C597"/>
    <mergeCell ref="D596:D597"/>
    <mergeCell ref="C598:C599"/>
    <mergeCell ref="D598:D599"/>
    <mergeCell ref="C588:C589"/>
    <mergeCell ref="D588:D589"/>
    <mergeCell ref="C590:C591"/>
    <mergeCell ref="D590:D591"/>
    <mergeCell ref="C592:C593"/>
    <mergeCell ref="D592:D593"/>
    <mergeCell ref="C582:C583"/>
    <mergeCell ref="D582:D583"/>
    <mergeCell ref="C584:C585"/>
    <mergeCell ref="D584:D585"/>
    <mergeCell ref="C586:C587"/>
    <mergeCell ref="D586:D587"/>
    <mergeCell ref="C612:C613"/>
    <mergeCell ref="D612:D613"/>
    <mergeCell ref="C614:C615"/>
    <mergeCell ref="D614:D615"/>
    <mergeCell ref="C616:C617"/>
    <mergeCell ref="D616:D617"/>
    <mergeCell ref="C606:C607"/>
    <mergeCell ref="D606:D607"/>
    <mergeCell ref="C608:C609"/>
    <mergeCell ref="D608:D609"/>
    <mergeCell ref="C610:C611"/>
    <mergeCell ref="D610:D611"/>
    <mergeCell ref="C600:C601"/>
    <mergeCell ref="D600:D601"/>
    <mergeCell ref="C602:C603"/>
    <mergeCell ref="D602:D603"/>
    <mergeCell ref="C604:C605"/>
    <mergeCell ref="D604:D605"/>
    <mergeCell ref="C630:C631"/>
    <mergeCell ref="D630:D631"/>
    <mergeCell ref="C632:C633"/>
    <mergeCell ref="D632:D633"/>
    <mergeCell ref="C634:C635"/>
    <mergeCell ref="D634:D635"/>
    <mergeCell ref="C624:C625"/>
    <mergeCell ref="D624:D625"/>
    <mergeCell ref="C626:C627"/>
    <mergeCell ref="D626:D627"/>
    <mergeCell ref="C628:C629"/>
    <mergeCell ref="D628:D629"/>
    <mergeCell ref="C618:C619"/>
    <mergeCell ref="D618:D619"/>
    <mergeCell ref="C620:C621"/>
    <mergeCell ref="D620:D621"/>
    <mergeCell ref="C622:C623"/>
    <mergeCell ref="D622:D623"/>
    <mergeCell ref="C648:C649"/>
    <mergeCell ref="D648:D649"/>
    <mergeCell ref="C650:C651"/>
    <mergeCell ref="D650:D651"/>
    <mergeCell ref="C652:C653"/>
    <mergeCell ref="D652:D653"/>
    <mergeCell ref="C642:C643"/>
    <mergeCell ref="D642:D643"/>
    <mergeCell ref="C644:C645"/>
    <mergeCell ref="D644:D645"/>
    <mergeCell ref="C646:C647"/>
    <mergeCell ref="D646:D647"/>
    <mergeCell ref="C636:C637"/>
    <mergeCell ref="D636:D637"/>
    <mergeCell ref="C638:C639"/>
    <mergeCell ref="D638:D639"/>
    <mergeCell ref="C640:C641"/>
    <mergeCell ref="D640:D641"/>
    <mergeCell ref="C666:C667"/>
    <mergeCell ref="D666:D667"/>
    <mergeCell ref="C668:C669"/>
    <mergeCell ref="D668:D669"/>
    <mergeCell ref="C670:C671"/>
    <mergeCell ref="D670:D671"/>
    <mergeCell ref="C660:C661"/>
    <mergeCell ref="D660:D661"/>
    <mergeCell ref="C662:C663"/>
    <mergeCell ref="D662:D663"/>
    <mergeCell ref="C664:C665"/>
    <mergeCell ref="D664:D665"/>
    <mergeCell ref="C654:C655"/>
    <mergeCell ref="D654:D655"/>
    <mergeCell ref="C656:C657"/>
    <mergeCell ref="D656:D657"/>
    <mergeCell ref="C658:C659"/>
    <mergeCell ref="D658:D659"/>
    <mergeCell ref="C684:C685"/>
    <mergeCell ref="D684:D685"/>
    <mergeCell ref="C686:C687"/>
    <mergeCell ref="D686:D687"/>
    <mergeCell ref="C688:C689"/>
    <mergeCell ref="D688:D689"/>
    <mergeCell ref="C678:C679"/>
    <mergeCell ref="D678:D679"/>
    <mergeCell ref="C680:C681"/>
    <mergeCell ref="D680:D681"/>
    <mergeCell ref="C682:C683"/>
    <mergeCell ref="D682:D683"/>
    <mergeCell ref="C672:C673"/>
    <mergeCell ref="D672:D673"/>
    <mergeCell ref="C674:C675"/>
    <mergeCell ref="D674:D675"/>
    <mergeCell ref="C676:C677"/>
    <mergeCell ref="D676:D677"/>
    <mergeCell ref="C702:C703"/>
    <mergeCell ref="D702:D703"/>
    <mergeCell ref="C704:C705"/>
    <mergeCell ref="D704:D705"/>
    <mergeCell ref="C706:C707"/>
    <mergeCell ref="D706:D707"/>
    <mergeCell ref="C696:C697"/>
    <mergeCell ref="D696:D697"/>
    <mergeCell ref="C698:C699"/>
    <mergeCell ref="D698:D699"/>
    <mergeCell ref="C700:C701"/>
    <mergeCell ref="D700:D701"/>
    <mergeCell ref="C690:C691"/>
    <mergeCell ref="D690:D691"/>
    <mergeCell ref="C692:C693"/>
    <mergeCell ref="D692:D693"/>
    <mergeCell ref="C694:C695"/>
    <mergeCell ref="D694:D695"/>
    <mergeCell ref="C720:C721"/>
    <mergeCell ref="D720:D721"/>
    <mergeCell ref="C722:C723"/>
    <mergeCell ref="D722:D723"/>
    <mergeCell ref="C724:C725"/>
    <mergeCell ref="D724:D725"/>
    <mergeCell ref="C714:C715"/>
    <mergeCell ref="D714:D715"/>
    <mergeCell ref="C716:C717"/>
    <mergeCell ref="D716:D717"/>
    <mergeCell ref="C718:C719"/>
    <mergeCell ref="D718:D719"/>
    <mergeCell ref="C708:C709"/>
    <mergeCell ref="D708:D709"/>
    <mergeCell ref="C710:C711"/>
    <mergeCell ref="D710:D711"/>
    <mergeCell ref="C712:C713"/>
    <mergeCell ref="D712:D713"/>
    <mergeCell ref="C738:C739"/>
    <mergeCell ref="D738:D739"/>
    <mergeCell ref="C740:C741"/>
    <mergeCell ref="D740:D741"/>
    <mergeCell ref="C742:C743"/>
    <mergeCell ref="D742:D743"/>
    <mergeCell ref="C732:C733"/>
    <mergeCell ref="D732:D733"/>
    <mergeCell ref="C734:C735"/>
    <mergeCell ref="D734:D735"/>
    <mergeCell ref="C736:C737"/>
    <mergeCell ref="D736:D737"/>
    <mergeCell ref="C726:C727"/>
    <mergeCell ref="D726:D727"/>
    <mergeCell ref="C728:C729"/>
    <mergeCell ref="D728:D729"/>
    <mergeCell ref="C730:C731"/>
    <mergeCell ref="D730:D731"/>
    <mergeCell ref="C756:C757"/>
    <mergeCell ref="D756:D757"/>
    <mergeCell ref="C758:C759"/>
    <mergeCell ref="D758:D759"/>
    <mergeCell ref="C760:C761"/>
    <mergeCell ref="D760:D761"/>
    <mergeCell ref="C750:C751"/>
    <mergeCell ref="D750:D751"/>
    <mergeCell ref="C752:C753"/>
    <mergeCell ref="D752:D753"/>
    <mergeCell ref="C754:C755"/>
    <mergeCell ref="D754:D755"/>
    <mergeCell ref="C744:C745"/>
    <mergeCell ref="D744:D745"/>
    <mergeCell ref="C746:C747"/>
    <mergeCell ref="D746:D747"/>
    <mergeCell ref="C748:C749"/>
    <mergeCell ref="D748:D749"/>
    <mergeCell ref="C774:C775"/>
    <mergeCell ref="D774:D775"/>
    <mergeCell ref="C776:C777"/>
    <mergeCell ref="D776:D777"/>
    <mergeCell ref="C778:C779"/>
    <mergeCell ref="D778:D779"/>
    <mergeCell ref="C768:C769"/>
    <mergeCell ref="D768:D769"/>
    <mergeCell ref="C770:C771"/>
    <mergeCell ref="D770:D771"/>
    <mergeCell ref="C772:C773"/>
    <mergeCell ref="D772:D773"/>
    <mergeCell ref="C762:C763"/>
    <mergeCell ref="D762:D763"/>
    <mergeCell ref="C764:C765"/>
    <mergeCell ref="D764:D765"/>
    <mergeCell ref="C766:C767"/>
    <mergeCell ref="D766:D767"/>
    <mergeCell ref="C792:C793"/>
    <mergeCell ref="D792:D793"/>
    <mergeCell ref="C794:C795"/>
    <mergeCell ref="D794:D795"/>
    <mergeCell ref="C796:C797"/>
    <mergeCell ref="D796:D797"/>
    <mergeCell ref="C786:C787"/>
    <mergeCell ref="D786:D787"/>
    <mergeCell ref="C788:C789"/>
    <mergeCell ref="D788:D789"/>
    <mergeCell ref="C790:C791"/>
    <mergeCell ref="D790:D791"/>
    <mergeCell ref="C780:C781"/>
    <mergeCell ref="D780:D781"/>
    <mergeCell ref="C782:C783"/>
    <mergeCell ref="D782:D783"/>
    <mergeCell ref="C784:C785"/>
    <mergeCell ref="D784:D785"/>
    <mergeCell ref="C810:C811"/>
    <mergeCell ref="D810:D811"/>
    <mergeCell ref="C812:C813"/>
    <mergeCell ref="D812:D813"/>
    <mergeCell ref="C814:C815"/>
    <mergeCell ref="D814:D815"/>
    <mergeCell ref="C804:C805"/>
    <mergeCell ref="D804:D805"/>
    <mergeCell ref="C806:C807"/>
    <mergeCell ref="D806:D807"/>
    <mergeCell ref="C808:C809"/>
    <mergeCell ref="D808:D809"/>
    <mergeCell ref="C798:C799"/>
    <mergeCell ref="D798:D799"/>
    <mergeCell ref="C800:C801"/>
    <mergeCell ref="D800:D801"/>
    <mergeCell ref="C802:C803"/>
    <mergeCell ref="D802:D803"/>
    <mergeCell ref="C828:C829"/>
    <mergeCell ref="D828:D829"/>
    <mergeCell ref="C830:C831"/>
    <mergeCell ref="D830:D831"/>
    <mergeCell ref="C832:C833"/>
    <mergeCell ref="D832:D833"/>
    <mergeCell ref="C822:C823"/>
    <mergeCell ref="D822:D823"/>
    <mergeCell ref="C824:C825"/>
    <mergeCell ref="D824:D825"/>
    <mergeCell ref="C826:C827"/>
    <mergeCell ref="D826:D827"/>
    <mergeCell ref="C816:C817"/>
    <mergeCell ref="D816:D817"/>
    <mergeCell ref="C818:C819"/>
    <mergeCell ref="D818:D819"/>
    <mergeCell ref="C820:C821"/>
    <mergeCell ref="D820:D821"/>
    <mergeCell ref="C846:C847"/>
    <mergeCell ref="D846:D847"/>
    <mergeCell ref="C848:C849"/>
    <mergeCell ref="D848:D849"/>
    <mergeCell ref="C850:C851"/>
    <mergeCell ref="D850:D851"/>
    <mergeCell ref="C840:C841"/>
    <mergeCell ref="D840:D841"/>
    <mergeCell ref="C842:C843"/>
    <mergeCell ref="D842:D843"/>
    <mergeCell ref="C844:C845"/>
    <mergeCell ref="D844:D845"/>
    <mergeCell ref="C834:C835"/>
    <mergeCell ref="D834:D835"/>
    <mergeCell ref="C836:C837"/>
    <mergeCell ref="D836:D837"/>
    <mergeCell ref="C838:C839"/>
    <mergeCell ref="D838:D839"/>
    <mergeCell ref="C864:C865"/>
    <mergeCell ref="D864:D865"/>
    <mergeCell ref="C866:C867"/>
    <mergeCell ref="D866:D867"/>
    <mergeCell ref="C868:C869"/>
    <mergeCell ref="D868:D869"/>
    <mergeCell ref="C858:C859"/>
    <mergeCell ref="D858:D859"/>
    <mergeCell ref="C860:C861"/>
    <mergeCell ref="D860:D861"/>
    <mergeCell ref="C862:C863"/>
    <mergeCell ref="D862:D863"/>
    <mergeCell ref="C852:C853"/>
    <mergeCell ref="D852:D853"/>
    <mergeCell ref="C854:C855"/>
    <mergeCell ref="D854:D855"/>
    <mergeCell ref="C856:C857"/>
    <mergeCell ref="D856:D857"/>
    <mergeCell ref="C882:C883"/>
    <mergeCell ref="D882:D883"/>
    <mergeCell ref="C884:C885"/>
    <mergeCell ref="D884:D885"/>
    <mergeCell ref="C886:C887"/>
    <mergeCell ref="D886:D887"/>
    <mergeCell ref="C876:C877"/>
    <mergeCell ref="D876:D877"/>
    <mergeCell ref="C878:C879"/>
    <mergeCell ref="D878:D879"/>
    <mergeCell ref="C880:C881"/>
    <mergeCell ref="D880:D881"/>
    <mergeCell ref="C870:C871"/>
    <mergeCell ref="D870:D871"/>
    <mergeCell ref="C872:C873"/>
    <mergeCell ref="D872:D873"/>
    <mergeCell ref="C874:C875"/>
    <mergeCell ref="D874:D875"/>
    <mergeCell ref="C900:C901"/>
    <mergeCell ref="D900:D901"/>
    <mergeCell ref="C902:C903"/>
    <mergeCell ref="D902:D903"/>
    <mergeCell ref="C904:C905"/>
    <mergeCell ref="D904:D905"/>
    <mergeCell ref="C894:C895"/>
    <mergeCell ref="D894:D895"/>
    <mergeCell ref="C896:C897"/>
    <mergeCell ref="D896:D897"/>
    <mergeCell ref="C898:C899"/>
    <mergeCell ref="D898:D899"/>
    <mergeCell ref="C888:C889"/>
    <mergeCell ref="D888:D889"/>
    <mergeCell ref="C890:C891"/>
    <mergeCell ref="D890:D891"/>
    <mergeCell ref="C892:C893"/>
    <mergeCell ref="D892:D893"/>
    <mergeCell ref="C918:C919"/>
    <mergeCell ref="D918:D919"/>
    <mergeCell ref="C920:C921"/>
    <mergeCell ref="D920:D921"/>
    <mergeCell ref="C922:C923"/>
    <mergeCell ref="D922:D923"/>
    <mergeCell ref="C912:C913"/>
    <mergeCell ref="D912:D913"/>
    <mergeCell ref="C914:C915"/>
    <mergeCell ref="D914:D915"/>
    <mergeCell ref="C916:C917"/>
    <mergeCell ref="D916:D917"/>
    <mergeCell ref="C906:C907"/>
    <mergeCell ref="D906:D907"/>
    <mergeCell ref="C908:C909"/>
    <mergeCell ref="D908:D909"/>
    <mergeCell ref="C910:C911"/>
    <mergeCell ref="D910:D911"/>
    <mergeCell ref="C936:C937"/>
    <mergeCell ref="D936:D937"/>
    <mergeCell ref="C938:C939"/>
    <mergeCell ref="D938:D939"/>
    <mergeCell ref="C940:C941"/>
    <mergeCell ref="D940:D941"/>
    <mergeCell ref="C930:C931"/>
    <mergeCell ref="D930:D931"/>
    <mergeCell ref="C932:C933"/>
    <mergeCell ref="D932:D933"/>
    <mergeCell ref="C934:C935"/>
    <mergeCell ref="D934:D935"/>
    <mergeCell ref="C924:C925"/>
    <mergeCell ref="D924:D925"/>
    <mergeCell ref="C926:C927"/>
    <mergeCell ref="D926:D927"/>
    <mergeCell ref="C928:C929"/>
    <mergeCell ref="D928:D929"/>
    <mergeCell ref="C954:C955"/>
    <mergeCell ref="D954:D955"/>
    <mergeCell ref="C956:C957"/>
    <mergeCell ref="D956:D957"/>
    <mergeCell ref="C958:C959"/>
    <mergeCell ref="D958:D959"/>
    <mergeCell ref="C948:C949"/>
    <mergeCell ref="D948:D949"/>
    <mergeCell ref="C950:C951"/>
    <mergeCell ref="D950:D951"/>
    <mergeCell ref="C952:C953"/>
    <mergeCell ref="D952:D953"/>
    <mergeCell ref="C942:C943"/>
    <mergeCell ref="D942:D943"/>
    <mergeCell ref="C944:C945"/>
    <mergeCell ref="D944:D945"/>
    <mergeCell ref="C946:C947"/>
    <mergeCell ref="D946:D947"/>
    <mergeCell ref="C972:C973"/>
    <mergeCell ref="D972:D973"/>
    <mergeCell ref="C974:C975"/>
    <mergeCell ref="D974:D975"/>
    <mergeCell ref="C976:C977"/>
    <mergeCell ref="D976:D977"/>
    <mergeCell ref="C966:C967"/>
    <mergeCell ref="D966:D967"/>
    <mergeCell ref="C968:C969"/>
    <mergeCell ref="D968:D969"/>
    <mergeCell ref="C970:C971"/>
    <mergeCell ref="D970:D971"/>
    <mergeCell ref="C960:C961"/>
    <mergeCell ref="D960:D961"/>
    <mergeCell ref="C962:C963"/>
    <mergeCell ref="D962:D963"/>
    <mergeCell ref="C964:C965"/>
    <mergeCell ref="D964:D965"/>
    <mergeCell ref="C990:C991"/>
    <mergeCell ref="D990:D991"/>
    <mergeCell ref="C992:C993"/>
    <mergeCell ref="D992:D993"/>
    <mergeCell ref="C994:C995"/>
    <mergeCell ref="D994:D995"/>
    <mergeCell ref="C984:C985"/>
    <mergeCell ref="D984:D985"/>
    <mergeCell ref="C986:C987"/>
    <mergeCell ref="D986:D987"/>
    <mergeCell ref="C988:C989"/>
    <mergeCell ref="D988:D989"/>
    <mergeCell ref="C978:C979"/>
    <mergeCell ref="D978:D979"/>
    <mergeCell ref="C980:C981"/>
    <mergeCell ref="D980:D981"/>
    <mergeCell ref="C982:C983"/>
    <mergeCell ref="D982:D983"/>
    <mergeCell ref="C1008:C1009"/>
    <mergeCell ref="D1008:D1009"/>
    <mergeCell ref="C1010:C1011"/>
    <mergeCell ref="D1010:D1011"/>
    <mergeCell ref="C1012:C1013"/>
    <mergeCell ref="D1012:D1013"/>
    <mergeCell ref="C1002:C1003"/>
    <mergeCell ref="D1002:D1003"/>
    <mergeCell ref="C1004:C1005"/>
    <mergeCell ref="D1004:D1005"/>
    <mergeCell ref="C1006:C1007"/>
    <mergeCell ref="D1006:D1007"/>
    <mergeCell ref="C996:C997"/>
    <mergeCell ref="D996:D997"/>
    <mergeCell ref="C998:C999"/>
    <mergeCell ref="D998:D999"/>
    <mergeCell ref="C1000:C1001"/>
    <mergeCell ref="D1000:D1001"/>
    <mergeCell ref="C1026:C1027"/>
    <mergeCell ref="D1026:D1027"/>
    <mergeCell ref="C1028:C1029"/>
    <mergeCell ref="D1028:D1029"/>
    <mergeCell ref="C1030:C1031"/>
    <mergeCell ref="D1030:D1031"/>
    <mergeCell ref="C1020:C1021"/>
    <mergeCell ref="D1020:D1021"/>
    <mergeCell ref="C1022:C1023"/>
    <mergeCell ref="D1022:D1023"/>
    <mergeCell ref="C1024:C1025"/>
    <mergeCell ref="D1024:D1025"/>
    <mergeCell ref="C1014:C1015"/>
    <mergeCell ref="D1014:D1015"/>
    <mergeCell ref="C1016:C1017"/>
    <mergeCell ref="D1016:D1017"/>
    <mergeCell ref="C1018:C1019"/>
    <mergeCell ref="D1018:D1019"/>
    <mergeCell ref="C1044:C1045"/>
    <mergeCell ref="D1044:D1045"/>
    <mergeCell ref="C1046:C1047"/>
    <mergeCell ref="D1046:D1047"/>
    <mergeCell ref="C1048:C1049"/>
    <mergeCell ref="D1048:D1049"/>
    <mergeCell ref="C1038:C1039"/>
    <mergeCell ref="D1038:D1039"/>
    <mergeCell ref="C1040:C1041"/>
    <mergeCell ref="D1040:D1041"/>
    <mergeCell ref="C1042:C1043"/>
    <mergeCell ref="D1042:D1043"/>
    <mergeCell ref="C1032:C1033"/>
    <mergeCell ref="D1032:D1033"/>
    <mergeCell ref="C1034:C1035"/>
    <mergeCell ref="D1034:D1035"/>
    <mergeCell ref="C1036:C1037"/>
    <mergeCell ref="D1036:D1037"/>
    <mergeCell ref="C1062:C1063"/>
    <mergeCell ref="D1062:D1063"/>
    <mergeCell ref="C1064:C1065"/>
    <mergeCell ref="D1064:D1065"/>
    <mergeCell ref="C1066:C1067"/>
    <mergeCell ref="D1066:D1067"/>
    <mergeCell ref="C1056:C1057"/>
    <mergeCell ref="D1056:D1057"/>
    <mergeCell ref="C1058:C1059"/>
    <mergeCell ref="D1058:D1059"/>
    <mergeCell ref="C1060:C1061"/>
    <mergeCell ref="D1060:D1061"/>
    <mergeCell ref="C1050:C1051"/>
    <mergeCell ref="D1050:D1051"/>
    <mergeCell ref="C1052:C1053"/>
    <mergeCell ref="D1052:D1053"/>
    <mergeCell ref="C1054:C1055"/>
    <mergeCell ref="D1054:D1055"/>
    <mergeCell ref="C1080:C1081"/>
    <mergeCell ref="D1080:D1081"/>
    <mergeCell ref="C1082:C1083"/>
    <mergeCell ref="D1082:D1083"/>
    <mergeCell ref="C1084:C1085"/>
    <mergeCell ref="D1084:D1085"/>
    <mergeCell ref="C1074:C1075"/>
    <mergeCell ref="D1074:D1075"/>
    <mergeCell ref="C1076:C1077"/>
    <mergeCell ref="D1076:D1077"/>
    <mergeCell ref="C1078:C1079"/>
    <mergeCell ref="D1078:D1079"/>
    <mergeCell ref="C1068:C1069"/>
    <mergeCell ref="D1068:D1069"/>
    <mergeCell ref="C1070:C1071"/>
    <mergeCell ref="D1070:D1071"/>
    <mergeCell ref="C1072:C1073"/>
    <mergeCell ref="D1072:D1073"/>
    <mergeCell ref="C1098:C1099"/>
    <mergeCell ref="D1098:D1099"/>
    <mergeCell ref="C1100:C1101"/>
    <mergeCell ref="D1100:D1101"/>
    <mergeCell ref="C1102:C1103"/>
    <mergeCell ref="D1102:D1103"/>
    <mergeCell ref="C1092:C1093"/>
    <mergeCell ref="D1092:D1093"/>
    <mergeCell ref="C1094:C1095"/>
    <mergeCell ref="D1094:D1095"/>
    <mergeCell ref="C1096:C1097"/>
    <mergeCell ref="D1096:D1097"/>
    <mergeCell ref="C1086:C1087"/>
    <mergeCell ref="D1086:D1087"/>
    <mergeCell ref="C1088:C1089"/>
    <mergeCell ref="D1088:D1089"/>
    <mergeCell ref="C1090:C1091"/>
    <mergeCell ref="D1090:D1091"/>
    <mergeCell ref="C1116:C1117"/>
    <mergeCell ref="D1116:D1117"/>
    <mergeCell ref="C1118:C1119"/>
    <mergeCell ref="D1118:D1119"/>
    <mergeCell ref="C1120:C1121"/>
    <mergeCell ref="D1120:D1121"/>
    <mergeCell ref="C1110:C1111"/>
    <mergeCell ref="D1110:D1111"/>
    <mergeCell ref="C1112:C1113"/>
    <mergeCell ref="D1112:D1113"/>
    <mergeCell ref="C1114:C1115"/>
    <mergeCell ref="D1114:D1115"/>
    <mergeCell ref="C1104:C1105"/>
    <mergeCell ref="D1104:D1105"/>
    <mergeCell ref="C1106:C1107"/>
    <mergeCell ref="D1106:D1107"/>
    <mergeCell ref="C1108:C1109"/>
    <mergeCell ref="D1108:D1109"/>
    <mergeCell ref="C1134:C1135"/>
    <mergeCell ref="D1134:D1135"/>
    <mergeCell ref="C1136:C1137"/>
    <mergeCell ref="D1136:D1137"/>
    <mergeCell ref="C1138:C1139"/>
    <mergeCell ref="D1138:D1139"/>
    <mergeCell ref="C1128:C1129"/>
    <mergeCell ref="D1128:D1129"/>
    <mergeCell ref="C1130:C1131"/>
    <mergeCell ref="D1130:D1131"/>
    <mergeCell ref="C1132:C1133"/>
    <mergeCell ref="D1132:D1133"/>
    <mergeCell ref="C1122:C1123"/>
    <mergeCell ref="D1122:D1123"/>
    <mergeCell ref="C1124:C1125"/>
    <mergeCell ref="D1124:D1125"/>
    <mergeCell ref="C1126:C1127"/>
    <mergeCell ref="D1126:D1127"/>
    <mergeCell ref="C1152:C1153"/>
    <mergeCell ref="D1152:D1153"/>
    <mergeCell ref="C1154:C1155"/>
    <mergeCell ref="D1154:D1155"/>
    <mergeCell ref="C1156:C1157"/>
    <mergeCell ref="D1156:D1157"/>
    <mergeCell ref="C1146:C1147"/>
    <mergeCell ref="D1146:D1147"/>
    <mergeCell ref="C1148:C1149"/>
    <mergeCell ref="D1148:D1149"/>
    <mergeCell ref="C1150:C1151"/>
    <mergeCell ref="D1150:D1151"/>
    <mergeCell ref="C1140:C1141"/>
    <mergeCell ref="D1140:D1141"/>
    <mergeCell ref="C1142:C1143"/>
    <mergeCell ref="D1142:D1143"/>
    <mergeCell ref="C1144:C1145"/>
    <mergeCell ref="D1144:D1145"/>
    <mergeCell ref="C1170:C1171"/>
    <mergeCell ref="D1170:D1171"/>
    <mergeCell ref="C1172:C1173"/>
    <mergeCell ref="D1172:D1173"/>
    <mergeCell ref="C1174:C1175"/>
    <mergeCell ref="D1174:D1175"/>
    <mergeCell ref="C1164:C1165"/>
    <mergeCell ref="D1164:D1165"/>
    <mergeCell ref="C1166:C1167"/>
    <mergeCell ref="D1166:D1167"/>
    <mergeCell ref="C1168:C1169"/>
    <mergeCell ref="D1168:D1169"/>
    <mergeCell ref="C1158:C1159"/>
    <mergeCell ref="D1158:D1159"/>
    <mergeCell ref="C1160:C1161"/>
    <mergeCell ref="D1160:D1161"/>
    <mergeCell ref="C1162:C1163"/>
    <mergeCell ref="D1162:D1163"/>
    <mergeCell ref="C1188:C1189"/>
    <mergeCell ref="D1188:D1189"/>
    <mergeCell ref="C1190:C1191"/>
    <mergeCell ref="D1190:D1191"/>
    <mergeCell ref="C1192:C1193"/>
    <mergeCell ref="D1192:D1193"/>
    <mergeCell ref="C1182:C1183"/>
    <mergeCell ref="D1182:D1183"/>
    <mergeCell ref="C1184:C1185"/>
    <mergeCell ref="D1184:D1185"/>
    <mergeCell ref="C1186:C1187"/>
    <mergeCell ref="D1186:D1187"/>
    <mergeCell ref="C1176:C1177"/>
    <mergeCell ref="D1176:D1177"/>
    <mergeCell ref="C1178:C1179"/>
    <mergeCell ref="D1178:D1179"/>
    <mergeCell ref="C1180:C1181"/>
    <mergeCell ref="D1180:D1181"/>
    <mergeCell ref="C1206:C1207"/>
    <mergeCell ref="D1206:D1207"/>
    <mergeCell ref="C1208:C1209"/>
    <mergeCell ref="D1208:D1209"/>
    <mergeCell ref="C1210:C1211"/>
    <mergeCell ref="D1210:D1211"/>
    <mergeCell ref="C1200:C1201"/>
    <mergeCell ref="D1200:D1201"/>
    <mergeCell ref="C1202:C1203"/>
    <mergeCell ref="D1202:D1203"/>
    <mergeCell ref="C1204:C1205"/>
    <mergeCell ref="D1204:D1205"/>
    <mergeCell ref="C1194:C1195"/>
    <mergeCell ref="D1194:D1195"/>
    <mergeCell ref="C1196:C1197"/>
    <mergeCell ref="D1196:D1197"/>
    <mergeCell ref="C1198:C1199"/>
    <mergeCell ref="D1198:D1199"/>
    <mergeCell ref="C1224:C1225"/>
    <mergeCell ref="D1224:D1225"/>
    <mergeCell ref="C1226:C1227"/>
    <mergeCell ref="D1226:D1227"/>
    <mergeCell ref="C1228:C1229"/>
    <mergeCell ref="D1228:D1229"/>
    <mergeCell ref="C1218:C1219"/>
    <mergeCell ref="D1218:D1219"/>
    <mergeCell ref="C1220:C1221"/>
    <mergeCell ref="D1220:D1221"/>
    <mergeCell ref="C1222:C1223"/>
    <mergeCell ref="D1222:D1223"/>
    <mergeCell ref="C1212:C1213"/>
    <mergeCell ref="D1212:D1213"/>
    <mergeCell ref="C1214:C1215"/>
    <mergeCell ref="D1214:D1215"/>
    <mergeCell ref="C1216:C1217"/>
    <mergeCell ref="D1216:D1217"/>
    <mergeCell ref="C1242:C1243"/>
    <mergeCell ref="D1242:D1243"/>
    <mergeCell ref="C1244:C1245"/>
    <mergeCell ref="D1244:D1245"/>
    <mergeCell ref="C1246:C1247"/>
    <mergeCell ref="D1246:D1247"/>
    <mergeCell ref="C1236:C1237"/>
    <mergeCell ref="D1236:D1237"/>
    <mergeCell ref="C1238:C1239"/>
    <mergeCell ref="D1238:D1239"/>
    <mergeCell ref="C1240:C1241"/>
    <mergeCell ref="D1240:D1241"/>
    <mergeCell ref="C1230:C1231"/>
    <mergeCell ref="D1230:D1231"/>
    <mergeCell ref="C1232:C1233"/>
    <mergeCell ref="D1232:D1233"/>
    <mergeCell ref="C1234:C1235"/>
    <mergeCell ref="D1234:D1235"/>
    <mergeCell ref="C1260:C1261"/>
    <mergeCell ref="D1260:D1261"/>
    <mergeCell ref="C1262:C1263"/>
    <mergeCell ref="D1262:D1263"/>
    <mergeCell ref="C1264:C1265"/>
    <mergeCell ref="D1264:D1265"/>
    <mergeCell ref="C1254:C1255"/>
    <mergeCell ref="D1254:D1255"/>
    <mergeCell ref="C1256:C1257"/>
    <mergeCell ref="D1256:D1257"/>
    <mergeCell ref="C1258:C1259"/>
    <mergeCell ref="D1258:D1259"/>
    <mergeCell ref="C1248:C1249"/>
    <mergeCell ref="D1248:D1249"/>
    <mergeCell ref="C1250:C1251"/>
    <mergeCell ref="D1250:D1251"/>
    <mergeCell ref="C1252:C1253"/>
    <mergeCell ref="D1252:D1253"/>
    <mergeCell ref="C1278:C1279"/>
    <mergeCell ref="D1278:D1279"/>
    <mergeCell ref="C1280:C1281"/>
    <mergeCell ref="D1280:D1281"/>
    <mergeCell ref="C1282:C1283"/>
    <mergeCell ref="D1282:D1283"/>
    <mergeCell ref="C1272:C1273"/>
    <mergeCell ref="D1272:D1273"/>
    <mergeCell ref="C1274:C1275"/>
    <mergeCell ref="D1274:D1275"/>
    <mergeCell ref="C1276:C1277"/>
    <mergeCell ref="D1276:D1277"/>
    <mergeCell ref="C1266:C1267"/>
    <mergeCell ref="D1266:D1267"/>
    <mergeCell ref="C1268:C1269"/>
    <mergeCell ref="D1268:D1269"/>
    <mergeCell ref="C1270:C1271"/>
    <mergeCell ref="D1270:D1271"/>
    <mergeCell ref="C1296:C1297"/>
    <mergeCell ref="D1296:D1297"/>
    <mergeCell ref="C1298:C1299"/>
    <mergeCell ref="D1298:D1299"/>
    <mergeCell ref="C1300:C1301"/>
    <mergeCell ref="D1300:D1301"/>
    <mergeCell ref="C1290:C1291"/>
    <mergeCell ref="D1290:D1291"/>
    <mergeCell ref="C1292:C1293"/>
    <mergeCell ref="D1292:D1293"/>
    <mergeCell ref="C1294:C1295"/>
    <mergeCell ref="D1294:D1295"/>
    <mergeCell ref="C1284:C1285"/>
    <mergeCell ref="D1284:D1285"/>
    <mergeCell ref="C1286:C1287"/>
    <mergeCell ref="D1286:D1287"/>
    <mergeCell ref="C1288:C1289"/>
    <mergeCell ref="D1288:D1289"/>
    <mergeCell ref="C1314:C1315"/>
    <mergeCell ref="D1314:D1315"/>
    <mergeCell ref="C1316:C1317"/>
    <mergeCell ref="D1316:D1317"/>
    <mergeCell ref="C1318:C1319"/>
    <mergeCell ref="D1318:D1319"/>
    <mergeCell ref="C1308:C1309"/>
    <mergeCell ref="D1308:D1309"/>
    <mergeCell ref="C1310:C1311"/>
    <mergeCell ref="D1310:D1311"/>
    <mergeCell ref="C1312:C1313"/>
    <mergeCell ref="D1312:D1313"/>
    <mergeCell ref="C1302:C1303"/>
    <mergeCell ref="D1302:D1303"/>
    <mergeCell ref="C1304:C1305"/>
    <mergeCell ref="D1304:D1305"/>
    <mergeCell ref="C1306:C1307"/>
    <mergeCell ref="D1306:D1307"/>
    <mergeCell ref="C1332:C1333"/>
    <mergeCell ref="D1332:D1333"/>
    <mergeCell ref="C1334:C1335"/>
    <mergeCell ref="D1334:D1335"/>
    <mergeCell ref="C1336:C1337"/>
    <mergeCell ref="D1336:D1337"/>
    <mergeCell ref="C1326:C1327"/>
    <mergeCell ref="D1326:D1327"/>
    <mergeCell ref="C1328:C1329"/>
    <mergeCell ref="D1328:D1329"/>
    <mergeCell ref="C1330:C1331"/>
    <mergeCell ref="D1330:D1331"/>
    <mergeCell ref="C1320:C1321"/>
    <mergeCell ref="D1320:D1321"/>
    <mergeCell ref="C1322:C1323"/>
    <mergeCell ref="D1322:D1323"/>
    <mergeCell ref="C1324:C1325"/>
    <mergeCell ref="D1324:D1325"/>
    <mergeCell ref="C1350:C1351"/>
    <mergeCell ref="D1350:D1351"/>
    <mergeCell ref="C1352:C1353"/>
    <mergeCell ref="D1352:D1353"/>
    <mergeCell ref="C1354:C1355"/>
    <mergeCell ref="D1354:D1355"/>
    <mergeCell ref="C1344:C1345"/>
    <mergeCell ref="D1344:D1345"/>
    <mergeCell ref="C1346:C1347"/>
    <mergeCell ref="D1346:D1347"/>
    <mergeCell ref="C1348:C1349"/>
    <mergeCell ref="D1348:D1349"/>
    <mergeCell ref="C1338:C1339"/>
    <mergeCell ref="D1338:D1339"/>
    <mergeCell ref="C1340:C1341"/>
    <mergeCell ref="D1340:D1341"/>
    <mergeCell ref="C1342:C1343"/>
    <mergeCell ref="D1342:D1343"/>
    <mergeCell ref="C1368:C1369"/>
    <mergeCell ref="D1368:D1369"/>
    <mergeCell ref="C1370:C1371"/>
    <mergeCell ref="D1370:D1371"/>
    <mergeCell ref="C1372:C1373"/>
    <mergeCell ref="D1372:D1373"/>
    <mergeCell ref="C1362:C1363"/>
    <mergeCell ref="D1362:D1363"/>
    <mergeCell ref="C1364:C1365"/>
    <mergeCell ref="D1364:D1365"/>
    <mergeCell ref="C1366:C1367"/>
    <mergeCell ref="D1366:D1367"/>
    <mergeCell ref="C1356:C1357"/>
    <mergeCell ref="D1356:D1357"/>
    <mergeCell ref="C1358:C1359"/>
    <mergeCell ref="D1358:D1359"/>
    <mergeCell ref="C1360:C1361"/>
    <mergeCell ref="D1360:D1361"/>
    <mergeCell ref="C1386:C1387"/>
    <mergeCell ref="D1386:D1387"/>
    <mergeCell ref="C1388:C1389"/>
    <mergeCell ref="D1388:D1389"/>
    <mergeCell ref="C1390:C1391"/>
    <mergeCell ref="D1390:D1391"/>
    <mergeCell ref="C1380:C1381"/>
    <mergeCell ref="D1380:D1381"/>
    <mergeCell ref="C1382:C1383"/>
    <mergeCell ref="D1382:D1383"/>
    <mergeCell ref="C1384:C1385"/>
    <mergeCell ref="D1384:D1385"/>
    <mergeCell ref="C1374:C1375"/>
    <mergeCell ref="D1374:D1375"/>
    <mergeCell ref="C1376:C1377"/>
    <mergeCell ref="D1376:D1377"/>
    <mergeCell ref="C1378:C1379"/>
    <mergeCell ref="D1378:D1379"/>
    <mergeCell ref="C1404:C1405"/>
    <mergeCell ref="D1404:D1405"/>
    <mergeCell ref="C1406:C1407"/>
    <mergeCell ref="D1406:D1407"/>
    <mergeCell ref="C1408:C1409"/>
    <mergeCell ref="D1408:D1409"/>
    <mergeCell ref="C1398:C1399"/>
    <mergeCell ref="D1398:D1399"/>
    <mergeCell ref="C1400:C1401"/>
    <mergeCell ref="D1400:D1401"/>
    <mergeCell ref="C1402:C1403"/>
    <mergeCell ref="D1402:D1403"/>
    <mergeCell ref="C1392:C1393"/>
    <mergeCell ref="D1392:D1393"/>
    <mergeCell ref="C1394:C1395"/>
    <mergeCell ref="D1394:D1395"/>
    <mergeCell ref="C1396:C1397"/>
    <mergeCell ref="D1396:D1397"/>
    <mergeCell ref="C1422:C1423"/>
    <mergeCell ref="D1422:D1423"/>
    <mergeCell ref="C1424:C1425"/>
    <mergeCell ref="D1424:D1425"/>
    <mergeCell ref="C1426:C1427"/>
    <mergeCell ref="D1426:D1427"/>
    <mergeCell ref="C1416:C1417"/>
    <mergeCell ref="D1416:D1417"/>
    <mergeCell ref="C1418:C1419"/>
    <mergeCell ref="D1418:D1419"/>
    <mergeCell ref="C1420:C1421"/>
    <mergeCell ref="D1420:D1421"/>
    <mergeCell ref="C1410:C1411"/>
    <mergeCell ref="D1410:D1411"/>
    <mergeCell ref="C1412:C1413"/>
    <mergeCell ref="D1412:D1413"/>
    <mergeCell ref="C1414:C1415"/>
    <mergeCell ref="D1414:D1415"/>
    <mergeCell ref="C1440:C1441"/>
    <mergeCell ref="D1440:D1441"/>
    <mergeCell ref="C1442:C1443"/>
    <mergeCell ref="D1442:D1443"/>
    <mergeCell ref="C1444:C1445"/>
    <mergeCell ref="D1444:D1445"/>
    <mergeCell ref="C1434:C1435"/>
    <mergeCell ref="D1434:D1435"/>
    <mergeCell ref="C1436:C1437"/>
    <mergeCell ref="D1436:D1437"/>
    <mergeCell ref="C1438:C1439"/>
    <mergeCell ref="D1438:D1439"/>
    <mergeCell ref="C1428:C1429"/>
    <mergeCell ref="D1428:D1429"/>
    <mergeCell ref="C1430:C1431"/>
    <mergeCell ref="D1430:D1431"/>
    <mergeCell ref="C1432:C1433"/>
    <mergeCell ref="D1432:D1433"/>
    <mergeCell ref="C1458:C1459"/>
    <mergeCell ref="D1458:D1459"/>
    <mergeCell ref="C1460:C1461"/>
    <mergeCell ref="D1460:D1461"/>
    <mergeCell ref="C1462:C1463"/>
    <mergeCell ref="D1462:D1463"/>
    <mergeCell ref="C1452:C1453"/>
    <mergeCell ref="D1452:D1453"/>
    <mergeCell ref="C1454:C1455"/>
    <mergeCell ref="D1454:D1455"/>
    <mergeCell ref="C1456:C1457"/>
    <mergeCell ref="D1456:D1457"/>
    <mergeCell ref="C1446:C1447"/>
    <mergeCell ref="D1446:D1447"/>
    <mergeCell ref="C1448:C1449"/>
    <mergeCell ref="D1448:D1449"/>
    <mergeCell ref="C1450:C1451"/>
    <mergeCell ref="D1450:D1451"/>
    <mergeCell ref="C1476:C1477"/>
    <mergeCell ref="D1476:D1477"/>
    <mergeCell ref="C1478:C1479"/>
    <mergeCell ref="D1478:D1479"/>
    <mergeCell ref="C1480:C1481"/>
    <mergeCell ref="D1480:D1481"/>
    <mergeCell ref="C1470:C1471"/>
    <mergeCell ref="D1470:D1471"/>
    <mergeCell ref="C1472:C1473"/>
    <mergeCell ref="D1472:D1473"/>
    <mergeCell ref="C1474:C1475"/>
    <mergeCell ref="D1474:D1475"/>
    <mergeCell ref="C1464:C1465"/>
    <mergeCell ref="D1464:D1465"/>
    <mergeCell ref="C1466:C1467"/>
    <mergeCell ref="D1466:D1467"/>
    <mergeCell ref="C1468:C1469"/>
    <mergeCell ref="D1468:D1469"/>
    <mergeCell ref="C1494:C1495"/>
    <mergeCell ref="D1494:D1495"/>
    <mergeCell ref="C1496:C1497"/>
    <mergeCell ref="D1496:D1497"/>
    <mergeCell ref="C1498:C1499"/>
    <mergeCell ref="D1498:D1499"/>
    <mergeCell ref="C1488:C1489"/>
    <mergeCell ref="D1488:D1489"/>
    <mergeCell ref="C1490:C1491"/>
    <mergeCell ref="D1490:D1491"/>
    <mergeCell ref="C1492:C1493"/>
    <mergeCell ref="D1492:D1493"/>
    <mergeCell ref="C1482:C1483"/>
    <mergeCell ref="D1482:D1483"/>
    <mergeCell ref="C1484:C1485"/>
    <mergeCell ref="D1484:D1485"/>
    <mergeCell ref="C1486:C1487"/>
    <mergeCell ref="D1486:D1487"/>
    <mergeCell ref="C1512:C1513"/>
    <mergeCell ref="D1512:D1513"/>
    <mergeCell ref="C1514:C1515"/>
    <mergeCell ref="D1514:D1515"/>
    <mergeCell ref="C1516:C1517"/>
    <mergeCell ref="D1516:D1517"/>
    <mergeCell ref="C1506:C1507"/>
    <mergeCell ref="D1506:D1507"/>
    <mergeCell ref="C1508:C1509"/>
    <mergeCell ref="D1508:D1509"/>
    <mergeCell ref="C1510:C1511"/>
    <mergeCell ref="D1510:D1511"/>
    <mergeCell ref="C1500:C1501"/>
    <mergeCell ref="D1500:D1501"/>
    <mergeCell ref="C1502:C1503"/>
    <mergeCell ref="D1502:D1503"/>
    <mergeCell ref="C1504:C1505"/>
    <mergeCell ref="D1504:D1505"/>
    <mergeCell ref="C1530:C1531"/>
    <mergeCell ref="D1530:D1531"/>
    <mergeCell ref="C1532:C1533"/>
    <mergeCell ref="D1532:D1533"/>
    <mergeCell ref="C1534:C1535"/>
    <mergeCell ref="D1534:D1535"/>
    <mergeCell ref="C1524:C1525"/>
    <mergeCell ref="D1524:D1525"/>
    <mergeCell ref="C1526:C1527"/>
    <mergeCell ref="D1526:D1527"/>
    <mergeCell ref="C1528:C1529"/>
    <mergeCell ref="D1528:D1529"/>
    <mergeCell ref="C1518:C1519"/>
    <mergeCell ref="D1518:D1519"/>
    <mergeCell ref="C1520:C1521"/>
    <mergeCell ref="D1520:D1521"/>
    <mergeCell ref="C1522:C1523"/>
    <mergeCell ref="D1522:D1523"/>
    <mergeCell ref="C1548:C1549"/>
    <mergeCell ref="D1548:D1549"/>
    <mergeCell ref="C1550:C1551"/>
    <mergeCell ref="D1550:D1551"/>
    <mergeCell ref="C1552:C1553"/>
    <mergeCell ref="D1552:D1553"/>
    <mergeCell ref="C1542:C1543"/>
    <mergeCell ref="D1542:D1543"/>
    <mergeCell ref="C1544:C1545"/>
    <mergeCell ref="D1544:D1545"/>
    <mergeCell ref="C1546:C1547"/>
    <mergeCell ref="D1546:D1547"/>
    <mergeCell ref="C1536:C1537"/>
    <mergeCell ref="D1536:D1537"/>
    <mergeCell ref="C1538:C1539"/>
    <mergeCell ref="D1538:D1539"/>
    <mergeCell ref="C1540:C1541"/>
    <mergeCell ref="D1540:D1541"/>
    <mergeCell ref="C1566:C1567"/>
    <mergeCell ref="D1566:D1567"/>
    <mergeCell ref="C1568:C1569"/>
    <mergeCell ref="D1568:D1569"/>
    <mergeCell ref="C1570:C1571"/>
    <mergeCell ref="D1570:D1571"/>
    <mergeCell ref="C1560:C1561"/>
    <mergeCell ref="D1560:D1561"/>
    <mergeCell ref="C1562:C1563"/>
    <mergeCell ref="D1562:D1563"/>
    <mergeCell ref="C1564:C1565"/>
    <mergeCell ref="D1564:D1565"/>
    <mergeCell ref="C1554:C1555"/>
    <mergeCell ref="D1554:D1555"/>
    <mergeCell ref="C1556:C1557"/>
    <mergeCell ref="D1556:D1557"/>
    <mergeCell ref="C1558:C1559"/>
    <mergeCell ref="D1558:D1559"/>
    <mergeCell ref="C1584:C1585"/>
    <mergeCell ref="D1584:D1585"/>
    <mergeCell ref="C1586:C1587"/>
    <mergeCell ref="D1586:D1587"/>
    <mergeCell ref="C1588:C1589"/>
    <mergeCell ref="D1588:D1589"/>
    <mergeCell ref="C1578:C1579"/>
    <mergeCell ref="D1578:D1579"/>
    <mergeCell ref="C1580:C1581"/>
    <mergeCell ref="D1580:D1581"/>
    <mergeCell ref="C1582:C1583"/>
    <mergeCell ref="D1582:D1583"/>
    <mergeCell ref="C1572:C1573"/>
    <mergeCell ref="D1572:D1573"/>
    <mergeCell ref="C1574:C1575"/>
    <mergeCell ref="D1574:D1575"/>
    <mergeCell ref="C1576:C1577"/>
    <mergeCell ref="D1576:D1577"/>
    <mergeCell ref="C1602:C1603"/>
    <mergeCell ref="D1602:D1603"/>
    <mergeCell ref="C1604:C1605"/>
    <mergeCell ref="D1604:D1605"/>
    <mergeCell ref="C1606:C1607"/>
    <mergeCell ref="D1606:D1607"/>
    <mergeCell ref="C1596:C1597"/>
    <mergeCell ref="D1596:D1597"/>
    <mergeCell ref="C1598:C1599"/>
    <mergeCell ref="D1598:D1599"/>
    <mergeCell ref="C1600:C1601"/>
    <mergeCell ref="D1600:D1601"/>
    <mergeCell ref="C1590:C1591"/>
    <mergeCell ref="D1590:D1591"/>
    <mergeCell ref="C1592:C1593"/>
    <mergeCell ref="D1592:D1593"/>
    <mergeCell ref="C1594:C1595"/>
    <mergeCell ref="D1594:D1595"/>
    <mergeCell ref="C1620:C1621"/>
    <mergeCell ref="D1620:D1621"/>
    <mergeCell ref="C1622:C1623"/>
    <mergeCell ref="D1622:D1623"/>
    <mergeCell ref="C1624:C1625"/>
    <mergeCell ref="D1624:D1625"/>
    <mergeCell ref="C1614:C1615"/>
    <mergeCell ref="D1614:D1615"/>
    <mergeCell ref="C1616:C1617"/>
    <mergeCell ref="D1616:D1617"/>
    <mergeCell ref="C1618:C1619"/>
    <mergeCell ref="D1618:D1619"/>
    <mergeCell ref="C1608:C1609"/>
    <mergeCell ref="D1608:D1609"/>
    <mergeCell ref="C1610:C1611"/>
    <mergeCell ref="D1610:D1611"/>
    <mergeCell ref="C1612:C1613"/>
    <mergeCell ref="D1612:D1613"/>
    <mergeCell ref="C1638:C1639"/>
    <mergeCell ref="D1638:D1639"/>
    <mergeCell ref="C1640:C1641"/>
    <mergeCell ref="D1640:D1641"/>
    <mergeCell ref="C1642:C1643"/>
    <mergeCell ref="D1642:D1643"/>
    <mergeCell ref="C1632:C1633"/>
    <mergeCell ref="D1632:D1633"/>
    <mergeCell ref="C1634:C1635"/>
    <mergeCell ref="D1634:D1635"/>
    <mergeCell ref="C1636:C1637"/>
    <mergeCell ref="D1636:D1637"/>
    <mergeCell ref="C1626:C1627"/>
    <mergeCell ref="D1626:D1627"/>
    <mergeCell ref="C1628:C1629"/>
    <mergeCell ref="D1628:D1629"/>
    <mergeCell ref="C1630:C1631"/>
    <mergeCell ref="D1630:D1631"/>
    <mergeCell ref="C1656:C1657"/>
    <mergeCell ref="D1656:D1657"/>
    <mergeCell ref="C1658:C1659"/>
    <mergeCell ref="D1658:D1659"/>
    <mergeCell ref="C1660:C1661"/>
    <mergeCell ref="D1660:D1661"/>
    <mergeCell ref="C1650:C1651"/>
    <mergeCell ref="D1650:D1651"/>
    <mergeCell ref="C1652:C1653"/>
    <mergeCell ref="D1652:D1653"/>
    <mergeCell ref="C1654:C1655"/>
    <mergeCell ref="D1654:D1655"/>
    <mergeCell ref="C1644:C1645"/>
    <mergeCell ref="D1644:D1645"/>
    <mergeCell ref="C1646:C1647"/>
    <mergeCell ref="D1646:D1647"/>
    <mergeCell ref="C1648:C1649"/>
    <mergeCell ref="D1648:D1649"/>
    <mergeCell ref="C1674:C1675"/>
    <mergeCell ref="D1674:D1675"/>
    <mergeCell ref="C1676:C1677"/>
    <mergeCell ref="D1676:D1677"/>
    <mergeCell ref="C1678:C1679"/>
    <mergeCell ref="D1678:D1679"/>
    <mergeCell ref="C1668:C1669"/>
    <mergeCell ref="D1668:D1669"/>
    <mergeCell ref="C1670:C1671"/>
    <mergeCell ref="D1670:D1671"/>
    <mergeCell ref="C1672:C1673"/>
    <mergeCell ref="D1672:D1673"/>
    <mergeCell ref="C1662:C1663"/>
    <mergeCell ref="D1662:D1663"/>
    <mergeCell ref="C1664:C1665"/>
    <mergeCell ref="D1664:D1665"/>
    <mergeCell ref="C1666:C1667"/>
    <mergeCell ref="D1666:D1667"/>
    <mergeCell ref="C1692:C1693"/>
    <mergeCell ref="D1692:D1693"/>
    <mergeCell ref="C1694:C1695"/>
    <mergeCell ref="D1694:D1695"/>
    <mergeCell ref="C1696:C1697"/>
    <mergeCell ref="D1696:D1697"/>
    <mergeCell ref="C1686:C1687"/>
    <mergeCell ref="D1686:D1687"/>
    <mergeCell ref="C1688:C1689"/>
    <mergeCell ref="D1688:D1689"/>
    <mergeCell ref="C1690:C1691"/>
    <mergeCell ref="D1690:D1691"/>
    <mergeCell ref="C1680:C1681"/>
    <mergeCell ref="D1680:D1681"/>
    <mergeCell ref="C1682:C1683"/>
    <mergeCell ref="D1682:D1683"/>
    <mergeCell ref="C1684:C1685"/>
    <mergeCell ref="D1684:D1685"/>
    <mergeCell ref="C1710:C1711"/>
    <mergeCell ref="D1710:D1711"/>
    <mergeCell ref="C1712:C1713"/>
    <mergeCell ref="D1712:D1713"/>
    <mergeCell ref="C1714:C1715"/>
    <mergeCell ref="D1714:D1715"/>
    <mergeCell ref="C1704:C1705"/>
    <mergeCell ref="D1704:D1705"/>
    <mergeCell ref="C1706:C1707"/>
    <mergeCell ref="D1706:D1707"/>
    <mergeCell ref="C1708:C1709"/>
    <mergeCell ref="D1708:D1709"/>
    <mergeCell ref="C1698:C1699"/>
    <mergeCell ref="D1698:D1699"/>
    <mergeCell ref="C1700:C1701"/>
    <mergeCell ref="D1700:D1701"/>
    <mergeCell ref="C1702:C1703"/>
    <mergeCell ref="D1702:D1703"/>
    <mergeCell ref="C1728:C1729"/>
    <mergeCell ref="D1728:D1729"/>
    <mergeCell ref="C1730:C1731"/>
    <mergeCell ref="D1730:D1731"/>
    <mergeCell ref="C1732:C1733"/>
    <mergeCell ref="D1732:D1733"/>
    <mergeCell ref="C1722:C1723"/>
    <mergeCell ref="D1722:D1723"/>
    <mergeCell ref="C1724:C1725"/>
    <mergeCell ref="D1724:D1725"/>
    <mergeCell ref="C1726:C1727"/>
    <mergeCell ref="D1726:D1727"/>
    <mergeCell ref="C1716:C1717"/>
    <mergeCell ref="D1716:D1717"/>
    <mergeCell ref="C1718:C1719"/>
    <mergeCell ref="D1718:D1719"/>
    <mergeCell ref="C1720:C1721"/>
    <mergeCell ref="D1720:D1721"/>
    <mergeCell ref="C1746:C1747"/>
    <mergeCell ref="D1746:D1747"/>
    <mergeCell ref="C1748:C1749"/>
    <mergeCell ref="D1748:D1749"/>
    <mergeCell ref="C1750:C1751"/>
    <mergeCell ref="D1750:D1751"/>
    <mergeCell ref="C1740:C1741"/>
    <mergeCell ref="D1740:D1741"/>
    <mergeCell ref="C1742:C1743"/>
    <mergeCell ref="D1742:D1743"/>
    <mergeCell ref="C1744:C1745"/>
    <mergeCell ref="D1744:D1745"/>
    <mergeCell ref="C1734:C1735"/>
    <mergeCell ref="D1734:D1735"/>
    <mergeCell ref="C1736:C1737"/>
    <mergeCell ref="D1736:D1737"/>
    <mergeCell ref="C1738:C1739"/>
    <mergeCell ref="D1738:D1739"/>
    <mergeCell ref="C1764:C1765"/>
    <mergeCell ref="D1764:D1765"/>
    <mergeCell ref="C1766:C1767"/>
    <mergeCell ref="D1766:D1767"/>
    <mergeCell ref="C1768:C1769"/>
    <mergeCell ref="D1768:D1769"/>
    <mergeCell ref="C1758:C1759"/>
    <mergeCell ref="D1758:D1759"/>
    <mergeCell ref="C1760:C1761"/>
    <mergeCell ref="D1760:D1761"/>
    <mergeCell ref="C1762:C1763"/>
    <mergeCell ref="D1762:D1763"/>
    <mergeCell ref="C1752:C1753"/>
    <mergeCell ref="D1752:D1753"/>
    <mergeCell ref="C1754:C1755"/>
    <mergeCell ref="D1754:D1755"/>
    <mergeCell ref="C1756:C1757"/>
    <mergeCell ref="D1756:D1757"/>
    <mergeCell ref="C1782:C1783"/>
    <mergeCell ref="D1782:D1783"/>
    <mergeCell ref="C1784:C1785"/>
    <mergeCell ref="D1784:D1785"/>
    <mergeCell ref="C1786:C1787"/>
    <mergeCell ref="D1786:D1787"/>
    <mergeCell ref="C1776:C1777"/>
    <mergeCell ref="D1776:D1777"/>
    <mergeCell ref="C1778:C1779"/>
    <mergeCell ref="D1778:D1779"/>
    <mergeCell ref="C1780:C1781"/>
    <mergeCell ref="D1780:D1781"/>
    <mergeCell ref="C1770:C1771"/>
    <mergeCell ref="D1770:D1771"/>
    <mergeCell ref="C1772:C1773"/>
    <mergeCell ref="D1772:D1773"/>
    <mergeCell ref="C1774:C1775"/>
    <mergeCell ref="D1774:D1775"/>
    <mergeCell ref="C1800:C1801"/>
    <mergeCell ref="D1800:D1801"/>
    <mergeCell ref="C1802:C1803"/>
    <mergeCell ref="D1802:D1803"/>
    <mergeCell ref="C1804:C1805"/>
    <mergeCell ref="D1804:D1805"/>
    <mergeCell ref="C1794:C1795"/>
    <mergeCell ref="D1794:D1795"/>
    <mergeCell ref="C1796:C1797"/>
    <mergeCell ref="D1796:D1797"/>
    <mergeCell ref="C1798:C1799"/>
    <mergeCell ref="D1798:D1799"/>
    <mergeCell ref="C1788:C1789"/>
    <mergeCell ref="D1788:D1789"/>
    <mergeCell ref="C1790:C1791"/>
    <mergeCell ref="D1790:D1791"/>
    <mergeCell ref="C1792:C1793"/>
    <mergeCell ref="D1792:D1793"/>
    <mergeCell ref="C1818:C1819"/>
    <mergeCell ref="D1818:D1819"/>
    <mergeCell ref="C1820:C1821"/>
    <mergeCell ref="D1820:D1821"/>
    <mergeCell ref="C1822:C1823"/>
    <mergeCell ref="D1822:D1823"/>
    <mergeCell ref="C1812:C1813"/>
    <mergeCell ref="D1812:D1813"/>
    <mergeCell ref="C1814:C1815"/>
    <mergeCell ref="D1814:D1815"/>
    <mergeCell ref="C1816:C1817"/>
    <mergeCell ref="D1816:D1817"/>
    <mergeCell ref="C1806:C1807"/>
    <mergeCell ref="D1806:D1807"/>
    <mergeCell ref="C1808:C1809"/>
    <mergeCell ref="D1808:D1809"/>
    <mergeCell ref="C1810:C1811"/>
    <mergeCell ref="D1810:D1811"/>
    <mergeCell ref="C1836:C1837"/>
    <mergeCell ref="D1836:D1837"/>
    <mergeCell ref="C1838:C1839"/>
    <mergeCell ref="D1838:D1839"/>
    <mergeCell ref="C1840:C1841"/>
    <mergeCell ref="D1840:D1841"/>
    <mergeCell ref="C1830:C1831"/>
    <mergeCell ref="D1830:D1831"/>
    <mergeCell ref="C1832:C1833"/>
    <mergeCell ref="D1832:D1833"/>
    <mergeCell ref="C1834:C1835"/>
    <mergeCell ref="D1834:D1835"/>
    <mergeCell ref="C1824:C1825"/>
    <mergeCell ref="D1824:D1825"/>
    <mergeCell ref="C1826:C1827"/>
    <mergeCell ref="D1826:D1827"/>
    <mergeCell ref="C1828:C1829"/>
    <mergeCell ref="D1828:D1829"/>
    <mergeCell ref="C1854:C1855"/>
    <mergeCell ref="D1854:D1855"/>
    <mergeCell ref="C1856:C1857"/>
    <mergeCell ref="D1856:D1857"/>
    <mergeCell ref="C1858:C1859"/>
    <mergeCell ref="D1858:D1859"/>
    <mergeCell ref="C1848:C1849"/>
    <mergeCell ref="D1848:D1849"/>
    <mergeCell ref="C1850:C1851"/>
    <mergeCell ref="D1850:D1851"/>
    <mergeCell ref="C1852:C1853"/>
    <mergeCell ref="D1852:D1853"/>
    <mergeCell ref="C1842:C1843"/>
    <mergeCell ref="D1842:D1843"/>
    <mergeCell ref="C1844:C1845"/>
    <mergeCell ref="D1844:D1845"/>
    <mergeCell ref="C1846:C1847"/>
    <mergeCell ref="D1846:D1847"/>
    <mergeCell ref="C1872:C1873"/>
    <mergeCell ref="D1872:D1873"/>
    <mergeCell ref="C1874:C1875"/>
    <mergeCell ref="D1874:D1875"/>
    <mergeCell ref="C1876:C1877"/>
    <mergeCell ref="D1876:D1877"/>
    <mergeCell ref="C1866:C1867"/>
    <mergeCell ref="D1866:D1867"/>
    <mergeCell ref="C1868:C1869"/>
    <mergeCell ref="D1868:D1869"/>
    <mergeCell ref="C1870:C1871"/>
    <mergeCell ref="D1870:D1871"/>
    <mergeCell ref="C1860:C1861"/>
    <mergeCell ref="D1860:D1861"/>
    <mergeCell ref="C1862:C1863"/>
    <mergeCell ref="D1862:D1863"/>
    <mergeCell ref="C1864:C1865"/>
    <mergeCell ref="D1864:D1865"/>
    <mergeCell ref="C1890:C1891"/>
    <mergeCell ref="D1890:D1891"/>
    <mergeCell ref="C1892:C1893"/>
    <mergeCell ref="D1892:D1893"/>
    <mergeCell ref="C1894:C1895"/>
    <mergeCell ref="D1894:D1895"/>
    <mergeCell ref="C1884:C1885"/>
    <mergeCell ref="D1884:D1885"/>
    <mergeCell ref="C1886:C1887"/>
    <mergeCell ref="D1886:D1887"/>
    <mergeCell ref="C1888:C1889"/>
    <mergeCell ref="D1888:D1889"/>
    <mergeCell ref="C1878:C1879"/>
    <mergeCell ref="D1878:D1879"/>
    <mergeCell ref="C1880:C1881"/>
    <mergeCell ref="D1880:D1881"/>
    <mergeCell ref="C1882:C1883"/>
    <mergeCell ref="D1882:D1883"/>
    <mergeCell ref="C1908:C1909"/>
    <mergeCell ref="D1908:D1909"/>
    <mergeCell ref="C1910:C1911"/>
    <mergeCell ref="D1910:D1911"/>
    <mergeCell ref="C1912:C1913"/>
    <mergeCell ref="D1912:D1913"/>
    <mergeCell ref="C1902:C1903"/>
    <mergeCell ref="D1902:D1903"/>
    <mergeCell ref="C1904:C1905"/>
    <mergeCell ref="D1904:D1905"/>
    <mergeCell ref="C1906:C1907"/>
    <mergeCell ref="D1906:D1907"/>
    <mergeCell ref="C1896:C1897"/>
    <mergeCell ref="D1896:D1897"/>
    <mergeCell ref="C1898:C1899"/>
    <mergeCell ref="D1898:D1899"/>
    <mergeCell ref="C1900:C1901"/>
    <mergeCell ref="D1900:D1901"/>
    <mergeCell ref="C1926:C1927"/>
    <mergeCell ref="D1926:D1927"/>
    <mergeCell ref="C1928:C1929"/>
    <mergeCell ref="D1928:D1929"/>
    <mergeCell ref="C1930:C1931"/>
    <mergeCell ref="D1930:D1931"/>
    <mergeCell ref="C1920:C1921"/>
    <mergeCell ref="D1920:D1921"/>
    <mergeCell ref="C1922:C1923"/>
    <mergeCell ref="D1922:D1923"/>
    <mergeCell ref="C1924:C1925"/>
    <mergeCell ref="D1924:D1925"/>
    <mergeCell ref="C1914:C1915"/>
    <mergeCell ref="D1914:D1915"/>
    <mergeCell ref="C1916:C1917"/>
    <mergeCell ref="D1916:D1917"/>
    <mergeCell ref="C1918:C1919"/>
    <mergeCell ref="D1918:D1919"/>
    <mergeCell ref="C1944:C1945"/>
    <mergeCell ref="D1944:D1945"/>
    <mergeCell ref="C1946:C1947"/>
    <mergeCell ref="D1946:D1947"/>
    <mergeCell ref="C1948:C1949"/>
    <mergeCell ref="D1948:D1949"/>
    <mergeCell ref="C1938:C1939"/>
    <mergeCell ref="D1938:D1939"/>
    <mergeCell ref="C1940:C1941"/>
    <mergeCell ref="D1940:D1941"/>
    <mergeCell ref="C1942:C1943"/>
    <mergeCell ref="D1942:D1943"/>
    <mergeCell ref="C1932:C1933"/>
    <mergeCell ref="D1932:D1933"/>
    <mergeCell ref="C1934:C1935"/>
    <mergeCell ref="D1934:D1935"/>
    <mergeCell ref="C1936:C1937"/>
    <mergeCell ref="D1936:D1937"/>
    <mergeCell ref="C1962:C1963"/>
    <mergeCell ref="D1962:D1963"/>
    <mergeCell ref="C1964:C1965"/>
    <mergeCell ref="D1964:D1965"/>
    <mergeCell ref="C1966:C1967"/>
    <mergeCell ref="D1966:D1967"/>
    <mergeCell ref="C1956:C1957"/>
    <mergeCell ref="D1956:D1957"/>
    <mergeCell ref="C1958:C1959"/>
    <mergeCell ref="D1958:D1959"/>
    <mergeCell ref="C1960:C1961"/>
    <mergeCell ref="D1960:D1961"/>
    <mergeCell ref="C1950:C1951"/>
    <mergeCell ref="D1950:D1951"/>
    <mergeCell ref="C1952:C1953"/>
    <mergeCell ref="D1952:D1953"/>
    <mergeCell ref="C1954:C1955"/>
    <mergeCell ref="D1954:D1955"/>
    <mergeCell ref="C1980:C1981"/>
    <mergeCell ref="D1980:D1981"/>
    <mergeCell ref="C1982:C1983"/>
    <mergeCell ref="D1982:D1983"/>
    <mergeCell ref="C1984:C1985"/>
    <mergeCell ref="D1984:D1985"/>
    <mergeCell ref="C1974:C1975"/>
    <mergeCell ref="D1974:D1975"/>
    <mergeCell ref="C1976:C1977"/>
    <mergeCell ref="D1976:D1977"/>
    <mergeCell ref="C1978:C1979"/>
    <mergeCell ref="D1978:D1979"/>
    <mergeCell ref="C1968:C1969"/>
    <mergeCell ref="D1968:D1969"/>
    <mergeCell ref="C1970:C1971"/>
    <mergeCell ref="D1970:D1971"/>
    <mergeCell ref="C1972:C1973"/>
    <mergeCell ref="D1972:D1973"/>
    <mergeCell ref="C1998:C1999"/>
    <mergeCell ref="D1998:D1999"/>
    <mergeCell ref="C2000:C2001"/>
    <mergeCell ref="D2000:D2001"/>
    <mergeCell ref="C2002:C2003"/>
    <mergeCell ref="D2002:D2003"/>
    <mergeCell ref="C1992:C1993"/>
    <mergeCell ref="D1992:D1993"/>
    <mergeCell ref="C1994:C1995"/>
    <mergeCell ref="D1994:D1995"/>
    <mergeCell ref="C1996:C1997"/>
    <mergeCell ref="D1996:D1997"/>
    <mergeCell ref="C1986:C1987"/>
    <mergeCell ref="D1986:D1987"/>
    <mergeCell ref="C1988:C1989"/>
    <mergeCell ref="D1988:D1989"/>
    <mergeCell ref="C1990:C1991"/>
    <mergeCell ref="D1990:D1991"/>
    <mergeCell ref="C2016:C2017"/>
    <mergeCell ref="D2016:D2017"/>
    <mergeCell ref="C2018:C2019"/>
    <mergeCell ref="D2018:D2019"/>
    <mergeCell ref="C2020:C2021"/>
    <mergeCell ref="D2020:D2021"/>
    <mergeCell ref="C2010:C2011"/>
    <mergeCell ref="D2010:D2011"/>
    <mergeCell ref="C2012:C2013"/>
    <mergeCell ref="D2012:D2013"/>
    <mergeCell ref="C2014:C2015"/>
    <mergeCell ref="D2014:D2015"/>
    <mergeCell ref="C2004:C2005"/>
    <mergeCell ref="D2004:D2005"/>
    <mergeCell ref="C2006:C2007"/>
    <mergeCell ref="D2006:D2007"/>
    <mergeCell ref="C2008:C2009"/>
    <mergeCell ref="D2008:D2009"/>
    <mergeCell ref="C2034:C2035"/>
    <mergeCell ref="D2034:D2035"/>
    <mergeCell ref="C2036:C2037"/>
    <mergeCell ref="D2036:D2037"/>
    <mergeCell ref="C2038:C2039"/>
    <mergeCell ref="D2038:D2039"/>
    <mergeCell ref="C2028:C2029"/>
    <mergeCell ref="D2028:D2029"/>
    <mergeCell ref="C2030:C2031"/>
    <mergeCell ref="D2030:D2031"/>
    <mergeCell ref="C2032:C2033"/>
    <mergeCell ref="D2032:D2033"/>
    <mergeCell ref="C2022:C2023"/>
    <mergeCell ref="D2022:D2023"/>
    <mergeCell ref="C2024:C2025"/>
    <mergeCell ref="D2024:D2025"/>
    <mergeCell ref="C2026:C2027"/>
    <mergeCell ref="D2026:D2027"/>
    <mergeCell ref="C2052:C2053"/>
    <mergeCell ref="D2052:D2053"/>
    <mergeCell ref="C2054:C2055"/>
    <mergeCell ref="D2054:D2055"/>
    <mergeCell ref="C2056:C2057"/>
    <mergeCell ref="D2056:D2057"/>
    <mergeCell ref="C2046:C2047"/>
    <mergeCell ref="D2046:D2047"/>
    <mergeCell ref="C2048:C2049"/>
    <mergeCell ref="D2048:D2049"/>
    <mergeCell ref="C2050:C2051"/>
    <mergeCell ref="D2050:D2051"/>
    <mergeCell ref="C2040:C2041"/>
    <mergeCell ref="D2040:D2041"/>
    <mergeCell ref="C2042:C2043"/>
    <mergeCell ref="D2042:D2043"/>
    <mergeCell ref="C2044:C2045"/>
    <mergeCell ref="D2044:D2045"/>
    <mergeCell ref="C2070:C2071"/>
    <mergeCell ref="D2070:D2071"/>
    <mergeCell ref="C2072:C2073"/>
    <mergeCell ref="D2072:D2073"/>
    <mergeCell ref="C2074:C2075"/>
    <mergeCell ref="D2074:D2075"/>
    <mergeCell ref="C2064:C2065"/>
    <mergeCell ref="D2064:D2065"/>
    <mergeCell ref="C2066:C2067"/>
    <mergeCell ref="D2066:D2067"/>
    <mergeCell ref="C2068:C2069"/>
    <mergeCell ref="D2068:D2069"/>
    <mergeCell ref="C2058:C2059"/>
    <mergeCell ref="D2058:D2059"/>
    <mergeCell ref="C2060:C2061"/>
    <mergeCell ref="D2060:D2061"/>
    <mergeCell ref="C2062:C2063"/>
    <mergeCell ref="D2062:D2063"/>
    <mergeCell ref="C2088:C2089"/>
    <mergeCell ref="D2088:D2089"/>
    <mergeCell ref="C2090:C2091"/>
    <mergeCell ref="D2090:D2091"/>
    <mergeCell ref="C2092:C2093"/>
    <mergeCell ref="D2092:D2093"/>
    <mergeCell ref="C2082:C2083"/>
    <mergeCell ref="D2082:D2083"/>
    <mergeCell ref="C2084:C2085"/>
    <mergeCell ref="D2084:D2085"/>
    <mergeCell ref="C2086:C2087"/>
    <mergeCell ref="D2086:D2087"/>
    <mergeCell ref="C2076:C2077"/>
    <mergeCell ref="D2076:D2077"/>
    <mergeCell ref="C2078:C2079"/>
    <mergeCell ref="D2078:D2079"/>
    <mergeCell ref="C2080:C2081"/>
    <mergeCell ref="D2080:D2081"/>
    <mergeCell ref="C2106:C2107"/>
    <mergeCell ref="D2106:D2107"/>
    <mergeCell ref="C2108:C2109"/>
    <mergeCell ref="D2108:D2109"/>
    <mergeCell ref="C2110:C2111"/>
    <mergeCell ref="D2110:D2111"/>
    <mergeCell ref="C2100:C2101"/>
    <mergeCell ref="D2100:D2101"/>
    <mergeCell ref="C2102:C2103"/>
    <mergeCell ref="D2102:D2103"/>
    <mergeCell ref="C2104:C2105"/>
    <mergeCell ref="D2104:D2105"/>
    <mergeCell ref="C2094:C2095"/>
    <mergeCell ref="D2094:D2095"/>
    <mergeCell ref="C2096:C2097"/>
    <mergeCell ref="D2096:D2097"/>
    <mergeCell ref="C2098:C2099"/>
    <mergeCell ref="D2098:D2099"/>
    <mergeCell ref="C2124:C2125"/>
    <mergeCell ref="D2124:D2125"/>
    <mergeCell ref="C2126:C2127"/>
    <mergeCell ref="D2126:D2127"/>
    <mergeCell ref="C2128:C2129"/>
    <mergeCell ref="D2128:D2129"/>
    <mergeCell ref="C2118:C2119"/>
    <mergeCell ref="D2118:D2119"/>
    <mergeCell ref="C2120:C2121"/>
    <mergeCell ref="D2120:D2121"/>
    <mergeCell ref="C2122:C2123"/>
    <mergeCell ref="D2122:D2123"/>
    <mergeCell ref="C2112:C2113"/>
    <mergeCell ref="D2112:D2113"/>
    <mergeCell ref="C2114:C2115"/>
    <mergeCell ref="D2114:D2115"/>
    <mergeCell ref="C2116:C2117"/>
    <mergeCell ref="D2116:D2117"/>
    <mergeCell ref="C2142:C2143"/>
    <mergeCell ref="D2142:D2143"/>
    <mergeCell ref="C2144:C2145"/>
    <mergeCell ref="D2144:D2145"/>
    <mergeCell ref="C2146:C2147"/>
    <mergeCell ref="D2146:D2147"/>
    <mergeCell ref="C2136:C2137"/>
    <mergeCell ref="D2136:D2137"/>
    <mergeCell ref="C2138:C2139"/>
    <mergeCell ref="D2138:D2139"/>
    <mergeCell ref="C2140:C2141"/>
    <mergeCell ref="D2140:D2141"/>
    <mergeCell ref="C2130:C2131"/>
    <mergeCell ref="D2130:D2131"/>
    <mergeCell ref="C2132:C2133"/>
    <mergeCell ref="D2132:D2133"/>
    <mergeCell ref="C2134:C2135"/>
    <mergeCell ref="D2134:D2135"/>
    <mergeCell ref="C2160:C2161"/>
    <mergeCell ref="D2160:D2161"/>
    <mergeCell ref="C2162:C2163"/>
    <mergeCell ref="D2162:D2163"/>
    <mergeCell ref="C2164:C2165"/>
    <mergeCell ref="D2164:D2165"/>
    <mergeCell ref="C2154:C2155"/>
    <mergeCell ref="D2154:D2155"/>
    <mergeCell ref="C2156:C2157"/>
    <mergeCell ref="D2156:D2157"/>
    <mergeCell ref="C2158:C2159"/>
    <mergeCell ref="D2158:D2159"/>
    <mergeCell ref="C2148:C2149"/>
    <mergeCell ref="D2148:D2149"/>
    <mergeCell ref="C2150:C2151"/>
    <mergeCell ref="D2150:D2151"/>
    <mergeCell ref="C2152:C2153"/>
    <mergeCell ref="D2152:D2153"/>
    <mergeCell ref="C2178:C2179"/>
    <mergeCell ref="D2178:D2179"/>
    <mergeCell ref="C2180:C2181"/>
    <mergeCell ref="D2180:D2181"/>
    <mergeCell ref="C2182:C2183"/>
    <mergeCell ref="D2182:D2183"/>
    <mergeCell ref="C2172:C2173"/>
    <mergeCell ref="D2172:D2173"/>
    <mergeCell ref="C2174:C2175"/>
    <mergeCell ref="D2174:D2175"/>
    <mergeCell ref="C2176:C2177"/>
    <mergeCell ref="D2176:D2177"/>
    <mergeCell ref="C2166:C2167"/>
    <mergeCell ref="D2166:D2167"/>
    <mergeCell ref="C2168:C2169"/>
    <mergeCell ref="D2168:D2169"/>
    <mergeCell ref="C2170:C2171"/>
    <mergeCell ref="D2170:D2171"/>
    <mergeCell ref="C2196:C2197"/>
    <mergeCell ref="D2196:D2197"/>
    <mergeCell ref="C2198:C2199"/>
    <mergeCell ref="D2198:D2199"/>
    <mergeCell ref="C2200:C2201"/>
    <mergeCell ref="D2200:D2201"/>
    <mergeCell ref="C2190:C2191"/>
    <mergeCell ref="D2190:D2191"/>
    <mergeCell ref="C2192:C2193"/>
    <mergeCell ref="D2192:D2193"/>
    <mergeCell ref="C2194:C2195"/>
    <mergeCell ref="D2194:D2195"/>
    <mergeCell ref="C2184:C2185"/>
    <mergeCell ref="D2184:D2185"/>
    <mergeCell ref="C2186:C2187"/>
    <mergeCell ref="D2186:D2187"/>
    <mergeCell ref="C2188:C2189"/>
    <mergeCell ref="D2188:D2189"/>
    <mergeCell ref="C2214:C2215"/>
    <mergeCell ref="D2214:D2215"/>
    <mergeCell ref="C2216:C2217"/>
    <mergeCell ref="D2216:D2217"/>
    <mergeCell ref="C2218:C2219"/>
    <mergeCell ref="D2218:D2219"/>
    <mergeCell ref="C2208:C2209"/>
    <mergeCell ref="D2208:D2209"/>
    <mergeCell ref="C2210:C2211"/>
    <mergeCell ref="D2210:D2211"/>
    <mergeCell ref="C2212:C2213"/>
    <mergeCell ref="D2212:D2213"/>
    <mergeCell ref="C2202:C2203"/>
    <mergeCell ref="D2202:D2203"/>
    <mergeCell ref="C2204:C2205"/>
    <mergeCell ref="D2204:D2205"/>
    <mergeCell ref="C2206:C2207"/>
    <mergeCell ref="D2206:D2207"/>
    <mergeCell ref="C2232:C2233"/>
    <mergeCell ref="D2232:D2233"/>
    <mergeCell ref="C2234:C2235"/>
    <mergeCell ref="D2234:D2235"/>
    <mergeCell ref="C2236:C2237"/>
    <mergeCell ref="D2236:D2237"/>
    <mergeCell ref="C2226:C2227"/>
    <mergeCell ref="D2226:D2227"/>
    <mergeCell ref="C2228:C2229"/>
    <mergeCell ref="D2228:D2229"/>
    <mergeCell ref="C2230:C2231"/>
    <mergeCell ref="D2230:D2231"/>
    <mergeCell ref="C2220:C2221"/>
    <mergeCell ref="D2220:D2221"/>
    <mergeCell ref="C2222:C2223"/>
    <mergeCell ref="D2222:D2223"/>
    <mergeCell ref="C2224:C2225"/>
    <mergeCell ref="D2224:D2225"/>
    <mergeCell ref="C2250:C2251"/>
    <mergeCell ref="D2250:D2251"/>
    <mergeCell ref="C2252:C2253"/>
    <mergeCell ref="D2252:D2253"/>
    <mergeCell ref="C2254:C2255"/>
    <mergeCell ref="D2254:D2255"/>
    <mergeCell ref="C2244:C2245"/>
    <mergeCell ref="D2244:D2245"/>
    <mergeCell ref="C2246:C2247"/>
    <mergeCell ref="D2246:D2247"/>
    <mergeCell ref="C2248:C2249"/>
    <mergeCell ref="D2248:D2249"/>
    <mergeCell ref="C2238:C2239"/>
    <mergeCell ref="D2238:D2239"/>
    <mergeCell ref="C2240:C2241"/>
    <mergeCell ref="D2240:D2241"/>
    <mergeCell ref="C2242:C2243"/>
    <mergeCell ref="D2242:D2243"/>
    <mergeCell ref="C2268:C2269"/>
    <mergeCell ref="D2268:D2269"/>
    <mergeCell ref="C2270:C2271"/>
    <mergeCell ref="D2270:D2271"/>
    <mergeCell ref="C2272:C2273"/>
    <mergeCell ref="D2272:D2273"/>
    <mergeCell ref="C2262:C2263"/>
    <mergeCell ref="D2262:D2263"/>
    <mergeCell ref="C2264:C2265"/>
    <mergeCell ref="D2264:D2265"/>
    <mergeCell ref="C2266:C2267"/>
    <mergeCell ref="D2266:D2267"/>
    <mergeCell ref="C2256:C2257"/>
    <mergeCell ref="D2256:D2257"/>
    <mergeCell ref="C2258:C2259"/>
    <mergeCell ref="D2258:D2259"/>
    <mergeCell ref="C2260:C2261"/>
    <mergeCell ref="D2260:D2261"/>
    <mergeCell ref="C2286:C2287"/>
    <mergeCell ref="D2286:D2287"/>
    <mergeCell ref="C2288:C2289"/>
    <mergeCell ref="D2288:D2289"/>
    <mergeCell ref="C2290:C2291"/>
    <mergeCell ref="D2290:D2291"/>
    <mergeCell ref="C2280:C2281"/>
    <mergeCell ref="D2280:D2281"/>
    <mergeCell ref="C2282:C2283"/>
    <mergeCell ref="D2282:D2283"/>
    <mergeCell ref="C2284:C2285"/>
    <mergeCell ref="D2284:D2285"/>
    <mergeCell ref="C2274:C2275"/>
    <mergeCell ref="D2274:D2275"/>
    <mergeCell ref="C2276:C2277"/>
    <mergeCell ref="D2276:D2277"/>
    <mergeCell ref="C2278:C2279"/>
    <mergeCell ref="D2278:D2279"/>
    <mergeCell ref="C2304:C2305"/>
    <mergeCell ref="D2304:D2305"/>
    <mergeCell ref="C2306:C2307"/>
    <mergeCell ref="D2306:D2307"/>
    <mergeCell ref="C2308:C2309"/>
    <mergeCell ref="D2308:D2309"/>
    <mergeCell ref="C2298:C2299"/>
    <mergeCell ref="D2298:D2299"/>
    <mergeCell ref="C2300:C2301"/>
    <mergeCell ref="D2300:D2301"/>
    <mergeCell ref="C2302:C2303"/>
    <mergeCell ref="D2302:D2303"/>
    <mergeCell ref="C2292:C2293"/>
    <mergeCell ref="D2292:D2293"/>
    <mergeCell ref="C2294:C2295"/>
    <mergeCell ref="D2294:D2295"/>
    <mergeCell ref="C2296:C2297"/>
    <mergeCell ref="D2296:D2297"/>
    <mergeCell ref="C2322:C2323"/>
    <mergeCell ref="D2322:D2323"/>
    <mergeCell ref="C2324:C2325"/>
    <mergeCell ref="D2324:D2325"/>
    <mergeCell ref="C2326:C2327"/>
    <mergeCell ref="D2326:D2327"/>
    <mergeCell ref="C2316:C2317"/>
    <mergeCell ref="D2316:D2317"/>
    <mergeCell ref="C2318:C2319"/>
    <mergeCell ref="D2318:D2319"/>
    <mergeCell ref="C2320:C2321"/>
    <mergeCell ref="D2320:D2321"/>
    <mergeCell ref="C2310:C2311"/>
    <mergeCell ref="D2310:D2311"/>
    <mergeCell ref="C2312:C2313"/>
    <mergeCell ref="D2312:D2313"/>
    <mergeCell ref="C2314:C2315"/>
    <mergeCell ref="D2314:D2315"/>
    <mergeCell ref="C2340:C2341"/>
    <mergeCell ref="D2340:D2341"/>
    <mergeCell ref="C2342:C2343"/>
    <mergeCell ref="D2342:D2343"/>
    <mergeCell ref="C2344:C2345"/>
    <mergeCell ref="D2344:D2345"/>
    <mergeCell ref="C2334:C2335"/>
    <mergeCell ref="D2334:D2335"/>
    <mergeCell ref="C2336:C2337"/>
    <mergeCell ref="D2336:D2337"/>
    <mergeCell ref="C2338:C2339"/>
    <mergeCell ref="D2338:D2339"/>
    <mergeCell ref="C2328:C2329"/>
    <mergeCell ref="D2328:D2329"/>
    <mergeCell ref="C2330:C2331"/>
    <mergeCell ref="D2330:D2331"/>
    <mergeCell ref="C2332:C2333"/>
    <mergeCell ref="D2332:D2333"/>
    <mergeCell ref="C2358:C2359"/>
    <mergeCell ref="D2358:D2359"/>
    <mergeCell ref="C2360:C2361"/>
    <mergeCell ref="D2360:D2361"/>
    <mergeCell ref="C2362:C2363"/>
    <mergeCell ref="D2362:D2363"/>
    <mergeCell ref="C2352:C2353"/>
    <mergeCell ref="D2352:D2353"/>
    <mergeCell ref="C2354:C2355"/>
    <mergeCell ref="D2354:D2355"/>
    <mergeCell ref="C2356:C2357"/>
    <mergeCell ref="D2356:D2357"/>
    <mergeCell ref="C2346:C2347"/>
    <mergeCell ref="D2346:D2347"/>
    <mergeCell ref="C2348:C2349"/>
    <mergeCell ref="D2348:D2349"/>
    <mergeCell ref="C2350:C2351"/>
    <mergeCell ref="D2350:D2351"/>
    <mergeCell ref="C2376:C2377"/>
    <mergeCell ref="D2376:D2377"/>
    <mergeCell ref="C2378:C2379"/>
    <mergeCell ref="D2378:D2379"/>
    <mergeCell ref="C2380:C2381"/>
    <mergeCell ref="D2380:D2381"/>
    <mergeCell ref="C2370:C2371"/>
    <mergeCell ref="D2370:D2371"/>
    <mergeCell ref="C2372:C2373"/>
    <mergeCell ref="D2372:D2373"/>
    <mergeCell ref="C2374:C2375"/>
    <mergeCell ref="D2374:D2375"/>
    <mergeCell ref="C2364:C2365"/>
    <mergeCell ref="D2364:D2365"/>
    <mergeCell ref="C2366:C2367"/>
    <mergeCell ref="D2366:D2367"/>
    <mergeCell ref="C2368:C2369"/>
    <mergeCell ref="D2368:D2369"/>
    <mergeCell ref="C2394:C2395"/>
    <mergeCell ref="D2394:D2395"/>
    <mergeCell ref="C2396:C2397"/>
    <mergeCell ref="D2396:D2397"/>
    <mergeCell ref="C2398:C2399"/>
    <mergeCell ref="D2398:D2399"/>
    <mergeCell ref="C2388:C2389"/>
    <mergeCell ref="D2388:D2389"/>
    <mergeCell ref="C2390:C2391"/>
    <mergeCell ref="D2390:D2391"/>
    <mergeCell ref="C2392:C2393"/>
    <mergeCell ref="D2392:D2393"/>
    <mergeCell ref="C2382:C2383"/>
    <mergeCell ref="D2382:D2383"/>
    <mergeCell ref="C2384:C2385"/>
    <mergeCell ref="D2384:D2385"/>
    <mergeCell ref="C2386:C2387"/>
    <mergeCell ref="D2386:D2387"/>
    <mergeCell ref="C2412:C2413"/>
    <mergeCell ref="D2412:D2413"/>
    <mergeCell ref="C2414:C2415"/>
    <mergeCell ref="D2414:D2415"/>
    <mergeCell ref="C2416:C2417"/>
    <mergeCell ref="D2416:D2417"/>
    <mergeCell ref="C2406:C2407"/>
    <mergeCell ref="D2406:D2407"/>
    <mergeCell ref="C2408:C2409"/>
    <mergeCell ref="D2408:D2409"/>
    <mergeCell ref="C2410:C2411"/>
    <mergeCell ref="D2410:D2411"/>
    <mergeCell ref="C2400:C2401"/>
    <mergeCell ref="D2400:D2401"/>
    <mergeCell ref="C2402:C2403"/>
    <mergeCell ref="D2402:D2403"/>
    <mergeCell ref="C2404:C2405"/>
    <mergeCell ref="D2404:D2405"/>
    <mergeCell ref="C2430:C2431"/>
    <mergeCell ref="D2430:D2431"/>
    <mergeCell ref="C2432:C2433"/>
    <mergeCell ref="D2432:D2433"/>
    <mergeCell ref="C2434:C2435"/>
    <mergeCell ref="D2434:D2435"/>
    <mergeCell ref="C2424:C2425"/>
    <mergeCell ref="D2424:D2425"/>
    <mergeCell ref="C2426:C2427"/>
    <mergeCell ref="D2426:D2427"/>
    <mergeCell ref="C2428:C2429"/>
    <mergeCell ref="D2428:D2429"/>
    <mergeCell ref="C2418:C2419"/>
    <mergeCell ref="D2418:D2419"/>
    <mergeCell ref="C2420:C2421"/>
    <mergeCell ref="D2420:D2421"/>
    <mergeCell ref="C2422:C2423"/>
    <mergeCell ref="D2422:D2423"/>
    <mergeCell ref="C2448:C2449"/>
    <mergeCell ref="D2448:D2449"/>
    <mergeCell ref="C2450:C2451"/>
    <mergeCell ref="D2450:D2451"/>
    <mergeCell ref="C2452:C2453"/>
    <mergeCell ref="D2452:D2453"/>
    <mergeCell ref="C2442:C2443"/>
    <mergeCell ref="D2442:D2443"/>
    <mergeCell ref="C2444:C2445"/>
    <mergeCell ref="D2444:D2445"/>
    <mergeCell ref="C2446:C2447"/>
    <mergeCell ref="D2446:D2447"/>
    <mergeCell ref="C2436:C2437"/>
    <mergeCell ref="D2436:D2437"/>
    <mergeCell ref="C2438:C2439"/>
    <mergeCell ref="D2438:D2439"/>
    <mergeCell ref="C2440:C2441"/>
    <mergeCell ref="D2440:D2441"/>
    <mergeCell ref="C2466:C2467"/>
    <mergeCell ref="D2466:D2467"/>
    <mergeCell ref="C2468:C2469"/>
    <mergeCell ref="D2468:D2469"/>
    <mergeCell ref="C2470:C2471"/>
    <mergeCell ref="D2470:D2471"/>
    <mergeCell ref="C2460:C2461"/>
    <mergeCell ref="D2460:D2461"/>
    <mergeCell ref="C2462:C2463"/>
    <mergeCell ref="D2462:D2463"/>
    <mergeCell ref="C2464:C2465"/>
    <mergeCell ref="D2464:D2465"/>
    <mergeCell ref="C2454:C2455"/>
    <mergeCell ref="D2454:D2455"/>
    <mergeCell ref="C2456:C2457"/>
    <mergeCell ref="D2456:D2457"/>
    <mergeCell ref="C2458:C2459"/>
    <mergeCell ref="D2458:D2459"/>
    <mergeCell ref="C2484:C2485"/>
    <mergeCell ref="D2484:D2485"/>
    <mergeCell ref="C2486:C2487"/>
    <mergeCell ref="D2486:D2487"/>
    <mergeCell ref="C2488:C2489"/>
    <mergeCell ref="D2488:D2489"/>
    <mergeCell ref="C2478:C2479"/>
    <mergeCell ref="D2478:D2479"/>
    <mergeCell ref="C2480:C2481"/>
    <mergeCell ref="D2480:D2481"/>
    <mergeCell ref="C2482:C2483"/>
    <mergeCell ref="D2482:D2483"/>
    <mergeCell ref="C2472:C2473"/>
    <mergeCell ref="D2472:D2473"/>
    <mergeCell ref="C2474:C2475"/>
    <mergeCell ref="D2474:D2475"/>
    <mergeCell ref="C2476:C2477"/>
    <mergeCell ref="D2476:D2477"/>
    <mergeCell ref="C2502:C2503"/>
    <mergeCell ref="D2502:D2503"/>
    <mergeCell ref="C2504:C2505"/>
    <mergeCell ref="D2504:D2505"/>
    <mergeCell ref="C2506:C2507"/>
    <mergeCell ref="D2506:D2507"/>
    <mergeCell ref="C2496:C2497"/>
    <mergeCell ref="D2496:D2497"/>
    <mergeCell ref="C2498:C2499"/>
    <mergeCell ref="D2498:D2499"/>
    <mergeCell ref="C2500:C2501"/>
    <mergeCell ref="D2500:D2501"/>
    <mergeCell ref="C2490:C2491"/>
    <mergeCell ref="D2490:D2491"/>
    <mergeCell ref="C2492:C2493"/>
    <mergeCell ref="D2492:D2493"/>
    <mergeCell ref="C2494:C2495"/>
    <mergeCell ref="D2494:D2495"/>
    <mergeCell ref="C2520:C2521"/>
    <mergeCell ref="D2520:D2521"/>
    <mergeCell ref="C2522:C2523"/>
    <mergeCell ref="D2522:D2523"/>
    <mergeCell ref="C2524:C2525"/>
    <mergeCell ref="D2524:D2525"/>
    <mergeCell ref="C2514:C2515"/>
    <mergeCell ref="D2514:D2515"/>
    <mergeCell ref="C2516:C2517"/>
    <mergeCell ref="D2516:D2517"/>
    <mergeCell ref="C2518:C2519"/>
    <mergeCell ref="D2518:D2519"/>
    <mergeCell ref="C2508:C2509"/>
    <mergeCell ref="D2508:D2509"/>
    <mergeCell ref="C2510:C2511"/>
    <mergeCell ref="D2510:D2511"/>
    <mergeCell ref="C2512:C2513"/>
    <mergeCell ref="D2512:D2513"/>
    <mergeCell ref="C2538:C2539"/>
    <mergeCell ref="D2538:D2539"/>
    <mergeCell ref="C2540:C2541"/>
    <mergeCell ref="D2540:D2541"/>
    <mergeCell ref="C2542:C2543"/>
    <mergeCell ref="D2542:D2543"/>
    <mergeCell ref="C2532:C2533"/>
    <mergeCell ref="D2532:D2533"/>
    <mergeCell ref="C2534:C2535"/>
    <mergeCell ref="D2534:D2535"/>
    <mergeCell ref="C2536:C2537"/>
    <mergeCell ref="D2536:D2537"/>
    <mergeCell ref="C2526:C2527"/>
    <mergeCell ref="D2526:D2527"/>
    <mergeCell ref="C2528:C2529"/>
    <mergeCell ref="D2528:D2529"/>
    <mergeCell ref="C2530:C2531"/>
    <mergeCell ref="D2530:D2531"/>
    <mergeCell ref="C2556:C2557"/>
    <mergeCell ref="D2556:D2557"/>
    <mergeCell ref="C2558:C2559"/>
    <mergeCell ref="D2558:D2559"/>
    <mergeCell ref="C2560:C2561"/>
    <mergeCell ref="D2560:D2561"/>
    <mergeCell ref="C2550:C2551"/>
    <mergeCell ref="D2550:D2551"/>
    <mergeCell ref="C2552:C2553"/>
    <mergeCell ref="D2552:D2553"/>
    <mergeCell ref="C2554:C2555"/>
    <mergeCell ref="D2554:D2555"/>
    <mergeCell ref="C2544:C2545"/>
    <mergeCell ref="D2544:D2545"/>
    <mergeCell ref="C2546:C2547"/>
    <mergeCell ref="D2546:D2547"/>
    <mergeCell ref="C2548:C2549"/>
    <mergeCell ref="D2548:D2549"/>
    <mergeCell ref="C2574:C2575"/>
    <mergeCell ref="D2574:D2575"/>
    <mergeCell ref="C2576:C2577"/>
    <mergeCell ref="D2576:D2577"/>
    <mergeCell ref="C2578:C2579"/>
    <mergeCell ref="D2578:D2579"/>
    <mergeCell ref="C2568:C2569"/>
    <mergeCell ref="D2568:D2569"/>
    <mergeCell ref="C2570:C2571"/>
    <mergeCell ref="D2570:D2571"/>
    <mergeCell ref="C2572:C2573"/>
    <mergeCell ref="D2572:D2573"/>
    <mergeCell ref="C2562:C2563"/>
    <mergeCell ref="D2562:D2563"/>
    <mergeCell ref="C2564:C2565"/>
    <mergeCell ref="D2564:D2565"/>
    <mergeCell ref="C2566:C2567"/>
    <mergeCell ref="D2566:D2567"/>
    <mergeCell ref="C2592:C2593"/>
    <mergeCell ref="D2592:D2593"/>
    <mergeCell ref="C2594:C2595"/>
    <mergeCell ref="D2594:D2595"/>
    <mergeCell ref="C2596:C2597"/>
    <mergeCell ref="D2596:D2597"/>
    <mergeCell ref="C2586:C2587"/>
    <mergeCell ref="D2586:D2587"/>
    <mergeCell ref="C2588:C2589"/>
    <mergeCell ref="D2588:D2589"/>
    <mergeCell ref="C2590:C2591"/>
    <mergeCell ref="D2590:D2591"/>
    <mergeCell ref="C2580:C2581"/>
    <mergeCell ref="D2580:D2581"/>
    <mergeCell ref="C2582:C2583"/>
    <mergeCell ref="D2582:D2583"/>
    <mergeCell ref="C2584:C2585"/>
    <mergeCell ref="D2584:D2585"/>
    <mergeCell ref="C2610:C2611"/>
    <mergeCell ref="D2610:D2611"/>
    <mergeCell ref="C2612:C2613"/>
    <mergeCell ref="D2612:D2613"/>
    <mergeCell ref="C2614:C2615"/>
    <mergeCell ref="D2614:D2615"/>
    <mergeCell ref="C2604:C2605"/>
    <mergeCell ref="D2604:D2605"/>
    <mergeCell ref="C2606:C2607"/>
    <mergeCell ref="D2606:D2607"/>
    <mergeCell ref="C2608:C2609"/>
    <mergeCell ref="D2608:D2609"/>
    <mergeCell ref="C2598:C2599"/>
    <mergeCell ref="D2598:D2599"/>
    <mergeCell ref="C2600:C2601"/>
    <mergeCell ref="D2600:D2601"/>
    <mergeCell ref="C2602:C2603"/>
    <mergeCell ref="D2602:D2603"/>
    <mergeCell ref="C2628:C2629"/>
    <mergeCell ref="D2628:D2629"/>
    <mergeCell ref="C2630:C2631"/>
    <mergeCell ref="D2630:D2631"/>
    <mergeCell ref="C2632:C2633"/>
    <mergeCell ref="D2632:D2633"/>
    <mergeCell ref="C2622:C2623"/>
    <mergeCell ref="D2622:D2623"/>
    <mergeCell ref="C2624:C2625"/>
    <mergeCell ref="D2624:D2625"/>
    <mergeCell ref="C2626:C2627"/>
    <mergeCell ref="D2626:D2627"/>
    <mergeCell ref="C2616:C2617"/>
    <mergeCell ref="D2616:D2617"/>
    <mergeCell ref="C2618:C2619"/>
    <mergeCell ref="D2618:D2619"/>
    <mergeCell ref="C2620:C2621"/>
    <mergeCell ref="D2620:D2621"/>
    <mergeCell ref="C2646:C2647"/>
    <mergeCell ref="D2646:D2647"/>
    <mergeCell ref="C2648:C2649"/>
    <mergeCell ref="D2648:D2649"/>
    <mergeCell ref="C2650:C2651"/>
    <mergeCell ref="D2650:D2651"/>
    <mergeCell ref="C2640:C2641"/>
    <mergeCell ref="D2640:D2641"/>
    <mergeCell ref="C2642:C2643"/>
    <mergeCell ref="D2642:D2643"/>
    <mergeCell ref="C2644:C2645"/>
    <mergeCell ref="D2644:D2645"/>
    <mergeCell ref="C2634:C2635"/>
    <mergeCell ref="D2634:D2635"/>
    <mergeCell ref="C2636:C2637"/>
    <mergeCell ref="D2636:D2637"/>
    <mergeCell ref="C2638:C2639"/>
    <mergeCell ref="D2638:D2639"/>
    <mergeCell ref="C2664:C2665"/>
    <mergeCell ref="D2664:D2665"/>
    <mergeCell ref="C2666:C2667"/>
    <mergeCell ref="D2666:D2667"/>
    <mergeCell ref="C2668:C2669"/>
    <mergeCell ref="D2668:D2669"/>
    <mergeCell ref="C2658:C2659"/>
    <mergeCell ref="D2658:D2659"/>
    <mergeCell ref="C2660:C2661"/>
    <mergeCell ref="D2660:D2661"/>
    <mergeCell ref="C2662:C2663"/>
    <mergeCell ref="D2662:D2663"/>
    <mergeCell ref="C2652:C2653"/>
    <mergeCell ref="D2652:D2653"/>
    <mergeCell ref="C2654:C2655"/>
    <mergeCell ref="D2654:D2655"/>
    <mergeCell ref="C2656:C2657"/>
    <mergeCell ref="D2656:D2657"/>
    <mergeCell ref="C2682:C2683"/>
    <mergeCell ref="D2682:D2683"/>
    <mergeCell ref="C2684:C2685"/>
    <mergeCell ref="D2684:D2685"/>
    <mergeCell ref="C2686:C2687"/>
    <mergeCell ref="D2686:D2687"/>
    <mergeCell ref="C2676:C2677"/>
    <mergeCell ref="D2676:D2677"/>
    <mergeCell ref="C2678:C2679"/>
    <mergeCell ref="D2678:D2679"/>
    <mergeCell ref="C2680:C2681"/>
    <mergeCell ref="D2680:D2681"/>
    <mergeCell ref="C2670:C2671"/>
    <mergeCell ref="D2670:D2671"/>
    <mergeCell ref="C2672:C2673"/>
    <mergeCell ref="D2672:D2673"/>
    <mergeCell ref="C2674:C2675"/>
    <mergeCell ref="D2674:D2675"/>
    <mergeCell ref="C2700:C2701"/>
    <mergeCell ref="D2700:D2701"/>
    <mergeCell ref="C2702:C2703"/>
    <mergeCell ref="D2702:D2703"/>
    <mergeCell ref="C2704:C2705"/>
    <mergeCell ref="D2704:D2705"/>
    <mergeCell ref="C2694:C2695"/>
    <mergeCell ref="D2694:D2695"/>
    <mergeCell ref="C2696:C2697"/>
    <mergeCell ref="D2696:D2697"/>
    <mergeCell ref="C2698:C2699"/>
    <mergeCell ref="D2698:D2699"/>
    <mergeCell ref="C2688:C2689"/>
    <mergeCell ref="D2688:D2689"/>
    <mergeCell ref="C2690:C2691"/>
    <mergeCell ref="D2690:D2691"/>
    <mergeCell ref="C2692:C2693"/>
    <mergeCell ref="D2692:D2693"/>
    <mergeCell ref="C2718:C2719"/>
    <mergeCell ref="D2718:D2719"/>
    <mergeCell ref="C2720:C2721"/>
    <mergeCell ref="D2720:D2721"/>
    <mergeCell ref="C2722:C2723"/>
    <mergeCell ref="D2722:D2723"/>
    <mergeCell ref="C2712:C2713"/>
    <mergeCell ref="D2712:D2713"/>
    <mergeCell ref="C2714:C2715"/>
    <mergeCell ref="D2714:D2715"/>
    <mergeCell ref="C2716:C2717"/>
    <mergeCell ref="D2716:D2717"/>
    <mergeCell ref="C2706:C2707"/>
    <mergeCell ref="D2706:D2707"/>
    <mergeCell ref="C2708:C2709"/>
    <mergeCell ref="D2708:D2709"/>
    <mergeCell ref="C2710:C2711"/>
    <mergeCell ref="D2710:D2711"/>
    <mergeCell ref="C2736:C2737"/>
    <mergeCell ref="D2736:D2737"/>
    <mergeCell ref="C2738:C2739"/>
    <mergeCell ref="D2738:D2739"/>
    <mergeCell ref="C2740:C2741"/>
    <mergeCell ref="D2740:D2741"/>
    <mergeCell ref="C2730:C2731"/>
    <mergeCell ref="D2730:D2731"/>
    <mergeCell ref="C2732:C2733"/>
    <mergeCell ref="D2732:D2733"/>
    <mergeCell ref="C2734:C2735"/>
    <mergeCell ref="D2734:D2735"/>
    <mergeCell ref="C2724:C2725"/>
    <mergeCell ref="D2724:D2725"/>
    <mergeCell ref="C2726:C2727"/>
    <mergeCell ref="D2726:D2727"/>
    <mergeCell ref="C2728:C2729"/>
    <mergeCell ref="D2728:D2729"/>
    <mergeCell ref="C2754:C2755"/>
    <mergeCell ref="D2754:D2755"/>
    <mergeCell ref="C2756:C2757"/>
    <mergeCell ref="D2756:D2757"/>
    <mergeCell ref="C2758:C2759"/>
    <mergeCell ref="D2758:D2759"/>
    <mergeCell ref="C2748:C2749"/>
    <mergeCell ref="D2748:D2749"/>
    <mergeCell ref="C2750:C2751"/>
    <mergeCell ref="D2750:D2751"/>
    <mergeCell ref="C2752:C2753"/>
    <mergeCell ref="D2752:D2753"/>
    <mergeCell ref="C2742:C2743"/>
    <mergeCell ref="D2742:D2743"/>
    <mergeCell ref="C2744:C2745"/>
    <mergeCell ref="D2744:D2745"/>
    <mergeCell ref="C2746:C2747"/>
    <mergeCell ref="D2746:D2747"/>
    <mergeCell ref="C2772:C2773"/>
    <mergeCell ref="D2772:D2773"/>
    <mergeCell ref="C2774:C2775"/>
    <mergeCell ref="D2774:D2775"/>
    <mergeCell ref="C2776:C2777"/>
    <mergeCell ref="D2776:D2777"/>
    <mergeCell ref="C2766:C2767"/>
    <mergeCell ref="D2766:D2767"/>
    <mergeCell ref="C2768:C2769"/>
    <mergeCell ref="D2768:D2769"/>
    <mergeCell ref="C2770:C2771"/>
    <mergeCell ref="D2770:D2771"/>
    <mergeCell ref="C2760:C2761"/>
    <mergeCell ref="D2760:D2761"/>
    <mergeCell ref="C2762:C2763"/>
    <mergeCell ref="D2762:D2763"/>
    <mergeCell ref="C2764:C2765"/>
    <mergeCell ref="D2764:D2765"/>
    <mergeCell ref="C2790:C2791"/>
    <mergeCell ref="D2790:D2791"/>
    <mergeCell ref="C2792:C2793"/>
    <mergeCell ref="D2792:D2793"/>
    <mergeCell ref="C2794:C2795"/>
    <mergeCell ref="D2794:D2795"/>
    <mergeCell ref="C2784:C2785"/>
    <mergeCell ref="D2784:D2785"/>
    <mergeCell ref="C2786:C2787"/>
    <mergeCell ref="D2786:D2787"/>
    <mergeCell ref="C2788:C2789"/>
    <mergeCell ref="D2788:D2789"/>
    <mergeCell ref="C2778:C2779"/>
    <mergeCell ref="D2778:D2779"/>
    <mergeCell ref="C2780:C2781"/>
    <mergeCell ref="D2780:D2781"/>
    <mergeCell ref="C2782:C2783"/>
    <mergeCell ref="D2782:D2783"/>
    <mergeCell ref="C2808:C2809"/>
    <mergeCell ref="D2808:D2809"/>
    <mergeCell ref="C2810:C2811"/>
    <mergeCell ref="D2810:D2811"/>
    <mergeCell ref="C2812:C2813"/>
    <mergeCell ref="D2812:D2813"/>
    <mergeCell ref="C2802:C2803"/>
    <mergeCell ref="D2802:D2803"/>
    <mergeCell ref="C2804:C2805"/>
    <mergeCell ref="D2804:D2805"/>
    <mergeCell ref="C2806:C2807"/>
    <mergeCell ref="D2806:D2807"/>
    <mergeCell ref="C2796:C2797"/>
    <mergeCell ref="D2796:D2797"/>
    <mergeCell ref="C2798:C2799"/>
    <mergeCell ref="D2798:D2799"/>
    <mergeCell ref="C2800:C2801"/>
    <mergeCell ref="D2800:D2801"/>
    <mergeCell ref="C2826:C2827"/>
    <mergeCell ref="D2826:D2827"/>
    <mergeCell ref="C2828:C2829"/>
    <mergeCell ref="D2828:D2829"/>
    <mergeCell ref="C2830:C2831"/>
    <mergeCell ref="D2830:D2831"/>
    <mergeCell ref="C2820:C2821"/>
    <mergeCell ref="D2820:D2821"/>
    <mergeCell ref="C2822:C2823"/>
    <mergeCell ref="D2822:D2823"/>
    <mergeCell ref="C2824:C2825"/>
    <mergeCell ref="D2824:D2825"/>
    <mergeCell ref="C2814:C2815"/>
    <mergeCell ref="D2814:D2815"/>
    <mergeCell ref="C2816:C2817"/>
    <mergeCell ref="D2816:D2817"/>
    <mergeCell ref="C2818:C2819"/>
    <mergeCell ref="D2818:D2819"/>
    <mergeCell ref="C2844:C2845"/>
    <mergeCell ref="D2844:D2845"/>
    <mergeCell ref="C2846:C2847"/>
    <mergeCell ref="D2846:D2847"/>
    <mergeCell ref="C2848:C2849"/>
    <mergeCell ref="D2848:D2849"/>
    <mergeCell ref="C2838:C2839"/>
    <mergeCell ref="D2838:D2839"/>
    <mergeCell ref="C2840:C2841"/>
    <mergeCell ref="D2840:D2841"/>
    <mergeCell ref="C2842:C2843"/>
    <mergeCell ref="D2842:D2843"/>
    <mergeCell ref="C2832:C2833"/>
    <mergeCell ref="D2832:D2833"/>
    <mergeCell ref="C2834:C2835"/>
    <mergeCell ref="D2834:D2835"/>
    <mergeCell ref="C2836:C2837"/>
    <mergeCell ref="D2836:D2837"/>
    <mergeCell ref="C2862:C2863"/>
    <mergeCell ref="D2862:D2863"/>
    <mergeCell ref="C2864:C2865"/>
    <mergeCell ref="D2864:D2865"/>
    <mergeCell ref="C2866:C2867"/>
    <mergeCell ref="D2866:D2867"/>
    <mergeCell ref="C2856:C2857"/>
    <mergeCell ref="D2856:D2857"/>
    <mergeCell ref="C2858:C2859"/>
    <mergeCell ref="D2858:D2859"/>
    <mergeCell ref="C2860:C2861"/>
    <mergeCell ref="D2860:D2861"/>
    <mergeCell ref="C2850:C2851"/>
    <mergeCell ref="D2850:D2851"/>
    <mergeCell ref="C2852:C2853"/>
    <mergeCell ref="D2852:D2853"/>
    <mergeCell ref="C2854:C2855"/>
    <mergeCell ref="D2854:D2855"/>
    <mergeCell ref="C2880:C2881"/>
    <mergeCell ref="D2880:D2881"/>
    <mergeCell ref="C2882:C2883"/>
    <mergeCell ref="D2882:D2883"/>
    <mergeCell ref="C2884:C2885"/>
    <mergeCell ref="D2884:D2885"/>
    <mergeCell ref="C2874:C2875"/>
    <mergeCell ref="D2874:D2875"/>
    <mergeCell ref="C2876:C2877"/>
    <mergeCell ref="D2876:D2877"/>
    <mergeCell ref="C2878:C2879"/>
    <mergeCell ref="D2878:D2879"/>
    <mergeCell ref="C2868:C2869"/>
    <mergeCell ref="D2868:D2869"/>
    <mergeCell ref="C2870:C2871"/>
    <mergeCell ref="D2870:D2871"/>
    <mergeCell ref="C2872:C2873"/>
    <mergeCell ref="D2872:D2873"/>
    <mergeCell ref="C2898:C2899"/>
    <mergeCell ref="D2898:D2899"/>
    <mergeCell ref="C2900:C2901"/>
    <mergeCell ref="D2900:D2901"/>
    <mergeCell ref="C2902:C2903"/>
    <mergeCell ref="D2902:D2903"/>
    <mergeCell ref="C2892:C2893"/>
    <mergeCell ref="D2892:D2893"/>
    <mergeCell ref="C2894:C2895"/>
    <mergeCell ref="D2894:D2895"/>
    <mergeCell ref="C2896:C2897"/>
    <mergeCell ref="D2896:D2897"/>
    <mergeCell ref="C2886:C2887"/>
    <mergeCell ref="D2886:D2887"/>
    <mergeCell ref="C2888:C2889"/>
    <mergeCell ref="D2888:D2889"/>
    <mergeCell ref="C2890:C2891"/>
    <mergeCell ref="D2890:D2891"/>
    <mergeCell ref="C2916:C2917"/>
    <mergeCell ref="D2916:D2917"/>
    <mergeCell ref="C2918:C2919"/>
    <mergeCell ref="D2918:D2919"/>
    <mergeCell ref="C2920:C2921"/>
    <mergeCell ref="D2920:D2921"/>
    <mergeCell ref="C2910:C2911"/>
    <mergeCell ref="D2910:D2911"/>
    <mergeCell ref="C2912:C2913"/>
    <mergeCell ref="D2912:D2913"/>
    <mergeCell ref="C2914:C2915"/>
    <mergeCell ref="D2914:D2915"/>
    <mergeCell ref="C2904:C2905"/>
    <mergeCell ref="D2904:D2905"/>
    <mergeCell ref="C2906:C2907"/>
    <mergeCell ref="D2906:D2907"/>
    <mergeCell ref="C2908:C2909"/>
    <mergeCell ref="D2908:D2909"/>
    <mergeCell ref="C2934:C2935"/>
    <mergeCell ref="D2934:D2935"/>
    <mergeCell ref="C2936:C2937"/>
    <mergeCell ref="D2936:D2937"/>
    <mergeCell ref="C2938:C2939"/>
    <mergeCell ref="D2938:D2939"/>
    <mergeCell ref="C2928:C2929"/>
    <mergeCell ref="D2928:D2929"/>
    <mergeCell ref="C2930:C2931"/>
    <mergeCell ref="D2930:D2931"/>
    <mergeCell ref="C2932:C2933"/>
    <mergeCell ref="D2932:D2933"/>
    <mergeCell ref="C2922:C2923"/>
    <mergeCell ref="D2922:D2923"/>
    <mergeCell ref="C2924:C2925"/>
    <mergeCell ref="D2924:D2925"/>
    <mergeCell ref="C2926:C2927"/>
    <mergeCell ref="D2926:D2927"/>
    <mergeCell ref="C2952:C2953"/>
    <mergeCell ref="D2952:D2953"/>
    <mergeCell ref="C2954:C2955"/>
    <mergeCell ref="D2954:D2955"/>
    <mergeCell ref="C2956:C2957"/>
    <mergeCell ref="D2956:D2957"/>
    <mergeCell ref="C2946:C2947"/>
    <mergeCell ref="D2946:D2947"/>
    <mergeCell ref="C2948:C2949"/>
    <mergeCell ref="D2948:D2949"/>
    <mergeCell ref="C2950:C2951"/>
    <mergeCell ref="D2950:D2951"/>
    <mergeCell ref="C2940:C2941"/>
    <mergeCell ref="D2940:D2941"/>
    <mergeCell ref="C2942:C2943"/>
    <mergeCell ref="D2942:D2943"/>
    <mergeCell ref="C2944:C2945"/>
    <mergeCell ref="D2944:D2945"/>
    <mergeCell ref="C2970:C2971"/>
    <mergeCell ref="D2970:D2971"/>
    <mergeCell ref="C2972:C2973"/>
    <mergeCell ref="D2972:D2973"/>
    <mergeCell ref="C2974:C2975"/>
    <mergeCell ref="D2974:D2975"/>
    <mergeCell ref="C2964:C2965"/>
    <mergeCell ref="D2964:D2965"/>
    <mergeCell ref="C2966:C2967"/>
    <mergeCell ref="D2966:D2967"/>
    <mergeCell ref="C2968:C2969"/>
    <mergeCell ref="D2968:D2969"/>
    <mergeCell ref="C2958:C2959"/>
    <mergeCell ref="D2958:D2959"/>
    <mergeCell ref="C2960:C2961"/>
    <mergeCell ref="D2960:D2961"/>
    <mergeCell ref="C2962:C2963"/>
    <mergeCell ref="D2962:D2963"/>
    <mergeCell ref="C2988:C2989"/>
    <mergeCell ref="D2988:D2989"/>
    <mergeCell ref="C2990:C2991"/>
    <mergeCell ref="D2990:D2991"/>
    <mergeCell ref="C2992:C2993"/>
    <mergeCell ref="D2992:D2993"/>
    <mergeCell ref="C2982:C2983"/>
    <mergeCell ref="D2982:D2983"/>
    <mergeCell ref="C2984:C2985"/>
    <mergeCell ref="D2984:D2985"/>
    <mergeCell ref="C2986:C2987"/>
    <mergeCell ref="D2986:D2987"/>
    <mergeCell ref="C2976:C2977"/>
    <mergeCell ref="D2976:D2977"/>
    <mergeCell ref="C2978:C2979"/>
    <mergeCell ref="D2978:D2979"/>
    <mergeCell ref="C2980:C2981"/>
    <mergeCell ref="D2980:D2981"/>
    <mergeCell ref="C3006:C3007"/>
    <mergeCell ref="D3006:D3007"/>
    <mergeCell ref="C3008:C3009"/>
    <mergeCell ref="D3008:D3009"/>
    <mergeCell ref="C3010:C3011"/>
    <mergeCell ref="D3010:D3011"/>
    <mergeCell ref="C3000:C3001"/>
    <mergeCell ref="D3000:D3001"/>
    <mergeCell ref="C3002:C3003"/>
    <mergeCell ref="D3002:D3003"/>
    <mergeCell ref="C3004:C3005"/>
    <mergeCell ref="D3004:D3005"/>
    <mergeCell ref="C2994:C2995"/>
    <mergeCell ref="D2994:D2995"/>
    <mergeCell ref="C2996:C2997"/>
    <mergeCell ref="D2996:D2997"/>
    <mergeCell ref="C2998:C2999"/>
    <mergeCell ref="D2998:D2999"/>
    <mergeCell ref="C3024:C3025"/>
    <mergeCell ref="D3024:D3025"/>
    <mergeCell ref="C3026:C3027"/>
    <mergeCell ref="D3026:D3027"/>
    <mergeCell ref="C3028:C3029"/>
    <mergeCell ref="D3028:D3029"/>
    <mergeCell ref="C3018:C3019"/>
    <mergeCell ref="D3018:D3019"/>
    <mergeCell ref="C3020:C3021"/>
    <mergeCell ref="D3020:D3021"/>
    <mergeCell ref="C3022:C3023"/>
    <mergeCell ref="D3022:D3023"/>
    <mergeCell ref="C3012:C3013"/>
    <mergeCell ref="D3012:D3013"/>
    <mergeCell ref="C3014:C3015"/>
    <mergeCell ref="D3014:D3015"/>
    <mergeCell ref="C3016:C3017"/>
    <mergeCell ref="D3016:D3017"/>
    <mergeCell ref="C3042:C3043"/>
    <mergeCell ref="D3042:D3043"/>
    <mergeCell ref="C3044:C3045"/>
    <mergeCell ref="D3044:D3045"/>
    <mergeCell ref="C3046:C3047"/>
    <mergeCell ref="D3046:D3047"/>
    <mergeCell ref="C3036:C3037"/>
    <mergeCell ref="D3036:D3037"/>
    <mergeCell ref="C3038:C3039"/>
    <mergeCell ref="D3038:D3039"/>
    <mergeCell ref="C3040:C3041"/>
    <mergeCell ref="D3040:D3041"/>
    <mergeCell ref="C3030:C3031"/>
    <mergeCell ref="D3030:D3031"/>
    <mergeCell ref="C3032:C3033"/>
    <mergeCell ref="D3032:D3033"/>
    <mergeCell ref="C3034:C3035"/>
    <mergeCell ref="D3034:D3035"/>
    <mergeCell ref="C3060:C3061"/>
    <mergeCell ref="D3060:D3061"/>
    <mergeCell ref="C3062:C3063"/>
    <mergeCell ref="D3062:D3063"/>
    <mergeCell ref="C3064:C3065"/>
    <mergeCell ref="D3064:D3065"/>
    <mergeCell ref="C3054:C3055"/>
    <mergeCell ref="D3054:D3055"/>
    <mergeCell ref="C3056:C3057"/>
    <mergeCell ref="D3056:D3057"/>
    <mergeCell ref="C3058:C3059"/>
    <mergeCell ref="D3058:D3059"/>
    <mergeCell ref="C3048:C3049"/>
    <mergeCell ref="D3048:D3049"/>
    <mergeCell ref="C3050:C3051"/>
    <mergeCell ref="D3050:D3051"/>
    <mergeCell ref="C3052:C3053"/>
    <mergeCell ref="D3052:D3053"/>
    <mergeCell ref="C3078:C3079"/>
    <mergeCell ref="D3078:D3079"/>
    <mergeCell ref="C3080:C3081"/>
    <mergeCell ref="D3080:D3081"/>
    <mergeCell ref="C3082:C3083"/>
    <mergeCell ref="D3082:D3083"/>
    <mergeCell ref="C3072:C3073"/>
    <mergeCell ref="D3072:D3073"/>
    <mergeCell ref="C3074:C3075"/>
    <mergeCell ref="D3074:D3075"/>
    <mergeCell ref="C3076:C3077"/>
    <mergeCell ref="D3076:D3077"/>
    <mergeCell ref="C3066:C3067"/>
    <mergeCell ref="D3066:D3067"/>
    <mergeCell ref="C3068:C3069"/>
    <mergeCell ref="D3068:D3069"/>
    <mergeCell ref="C3070:C3071"/>
    <mergeCell ref="D3070:D3071"/>
    <mergeCell ref="C3096:C3097"/>
    <mergeCell ref="D3096:D3097"/>
    <mergeCell ref="C3098:C3099"/>
    <mergeCell ref="D3098:D3099"/>
    <mergeCell ref="C3100:C3101"/>
    <mergeCell ref="D3100:D3101"/>
    <mergeCell ref="C3090:C3091"/>
    <mergeCell ref="D3090:D3091"/>
    <mergeCell ref="C3092:C3093"/>
    <mergeCell ref="D3092:D3093"/>
    <mergeCell ref="C3094:C3095"/>
    <mergeCell ref="D3094:D3095"/>
    <mergeCell ref="C3084:C3085"/>
    <mergeCell ref="D3084:D3085"/>
    <mergeCell ref="C3086:C3087"/>
    <mergeCell ref="D3086:D3087"/>
    <mergeCell ref="C3088:C3089"/>
    <mergeCell ref="D3088:D3089"/>
    <mergeCell ref="C3114:C3115"/>
    <mergeCell ref="D3114:D3115"/>
    <mergeCell ref="C3116:C3117"/>
    <mergeCell ref="D3116:D3117"/>
    <mergeCell ref="C3118:C3119"/>
    <mergeCell ref="D3118:D3119"/>
    <mergeCell ref="C3108:C3109"/>
    <mergeCell ref="D3108:D3109"/>
    <mergeCell ref="C3110:C3111"/>
    <mergeCell ref="D3110:D3111"/>
    <mergeCell ref="C3112:C3113"/>
    <mergeCell ref="D3112:D3113"/>
    <mergeCell ref="C3102:C3103"/>
    <mergeCell ref="D3102:D3103"/>
    <mergeCell ref="C3104:C3105"/>
    <mergeCell ref="D3104:D3105"/>
    <mergeCell ref="C3106:C3107"/>
    <mergeCell ref="D3106:D3107"/>
    <mergeCell ref="C3132:C3133"/>
    <mergeCell ref="D3132:D3133"/>
    <mergeCell ref="C3134:C3135"/>
    <mergeCell ref="D3134:D3135"/>
    <mergeCell ref="C3136:C3137"/>
    <mergeCell ref="D3136:D3137"/>
    <mergeCell ref="C3126:C3127"/>
    <mergeCell ref="D3126:D3127"/>
    <mergeCell ref="C3128:C3129"/>
    <mergeCell ref="D3128:D3129"/>
    <mergeCell ref="C3130:C3131"/>
    <mergeCell ref="D3130:D3131"/>
    <mergeCell ref="C3120:C3121"/>
    <mergeCell ref="D3120:D3121"/>
    <mergeCell ref="C3122:C3123"/>
    <mergeCell ref="D3122:D3123"/>
    <mergeCell ref="C3124:C3125"/>
    <mergeCell ref="D3124:D3125"/>
    <mergeCell ref="C3150:C3151"/>
    <mergeCell ref="D3150:D3151"/>
    <mergeCell ref="C3152:C3153"/>
    <mergeCell ref="D3152:D3153"/>
    <mergeCell ref="C3154:C3155"/>
    <mergeCell ref="D3154:D3155"/>
    <mergeCell ref="C3144:C3145"/>
    <mergeCell ref="D3144:D3145"/>
    <mergeCell ref="C3146:C3147"/>
    <mergeCell ref="D3146:D3147"/>
    <mergeCell ref="C3148:C3149"/>
    <mergeCell ref="D3148:D3149"/>
    <mergeCell ref="C3138:C3139"/>
    <mergeCell ref="D3138:D3139"/>
    <mergeCell ref="C3140:C3141"/>
    <mergeCell ref="D3140:D3141"/>
    <mergeCell ref="C3142:C3143"/>
    <mergeCell ref="D3142:D3143"/>
    <mergeCell ref="C3168:C3169"/>
    <mergeCell ref="D3168:D3169"/>
    <mergeCell ref="C3170:C3171"/>
    <mergeCell ref="D3170:D3171"/>
    <mergeCell ref="C3172:C3173"/>
    <mergeCell ref="D3172:D3173"/>
    <mergeCell ref="C3162:C3163"/>
    <mergeCell ref="D3162:D3163"/>
    <mergeCell ref="C3164:C3165"/>
    <mergeCell ref="D3164:D3165"/>
    <mergeCell ref="C3166:C3167"/>
    <mergeCell ref="D3166:D3167"/>
    <mergeCell ref="C3156:C3157"/>
    <mergeCell ref="D3156:D3157"/>
    <mergeCell ref="C3158:C3159"/>
    <mergeCell ref="D3158:D3159"/>
    <mergeCell ref="C3160:C3161"/>
    <mergeCell ref="D3160:D3161"/>
    <mergeCell ref="C3186:C3187"/>
    <mergeCell ref="D3186:D3187"/>
    <mergeCell ref="C3188:C3189"/>
    <mergeCell ref="D3188:D3189"/>
    <mergeCell ref="C3190:C3191"/>
    <mergeCell ref="D3190:D3191"/>
    <mergeCell ref="C3180:C3181"/>
    <mergeCell ref="D3180:D3181"/>
    <mergeCell ref="C3182:C3183"/>
    <mergeCell ref="D3182:D3183"/>
    <mergeCell ref="C3184:C3185"/>
    <mergeCell ref="D3184:D3185"/>
    <mergeCell ref="C3174:C3175"/>
    <mergeCell ref="D3174:D3175"/>
    <mergeCell ref="C3176:C3177"/>
    <mergeCell ref="D3176:D3177"/>
    <mergeCell ref="C3178:C3179"/>
    <mergeCell ref="D3178:D3179"/>
    <mergeCell ref="C3204:C3205"/>
    <mergeCell ref="D3204:D3205"/>
    <mergeCell ref="C3206:C3207"/>
    <mergeCell ref="D3206:D3207"/>
    <mergeCell ref="C3208:C3209"/>
    <mergeCell ref="D3208:D3209"/>
    <mergeCell ref="C3198:C3199"/>
    <mergeCell ref="D3198:D3199"/>
    <mergeCell ref="C3200:C3201"/>
    <mergeCell ref="D3200:D3201"/>
    <mergeCell ref="C3202:C3203"/>
    <mergeCell ref="D3202:D3203"/>
    <mergeCell ref="C3192:C3193"/>
    <mergeCell ref="D3192:D3193"/>
    <mergeCell ref="C3194:C3195"/>
    <mergeCell ref="D3194:D3195"/>
    <mergeCell ref="C3196:C3197"/>
    <mergeCell ref="D3196:D3197"/>
    <mergeCell ref="C3222:C3223"/>
    <mergeCell ref="D3222:D3223"/>
    <mergeCell ref="C3224:C3225"/>
    <mergeCell ref="D3224:D3225"/>
    <mergeCell ref="C3226:C3227"/>
    <mergeCell ref="D3226:D3227"/>
    <mergeCell ref="C3216:C3217"/>
    <mergeCell ref="D3216:D3217"/>
    <mergeCell ref="C3218:C3219"/>
    <mergeCell ref="D3218:D3219"/>
    <mergeCell ref="C3220:C3221"/>
    <mergeCell ref="D3220:D3221"/>
    <mergeCell ref="C3210:C3211"/>
    <mergeCell ref="D3210:D3211"/>
    <mergeCell ref="C3212:C3213"/>
    <mergeCell ref="D3212:D3213"/>
    <mergeCell ref="C3214:C3215"/>
    <mergeCell ref="D3214:D3215"/>
    <mergeCell ref="C3240:C3241"/>
    <mergeCell ref="D3240:D3241"/>
    <mergeCell ref="C3242:C3243"/>
    <mergeCell ref="D3242:D3243"/>
    <mergeCell ref="C3244:C3245"/>
    <mergeCell ref="D3244:D3245"/>
    <mergeCell ref="C3234:C3235"/>
    <mergeCell ref="D3234:D3235"/>
    <mergeCell ref="C3236:C3237"/>
    <mergeCell ref="D3236:D3237"/>
    <mergeCell ref="C3238:C3239"/>
    <mergeCell ref="D3238:D3239"/>
    <mergeCell ref="C3228:C3229"/>
    <mergeCell ref="D3228:D3229"/>
    <mergeCell ref="C3230:C3231"/>
    <mergeCell ref="D3230:D3231"/>
    <mergeCell ref="C3232:C3233"/>
    <mergeCell ref="D3232:D3233"/>
    <mergeCell ref="C3258:C3259"/>
    <mergeCell ref="D3258:D3259"/>
    <mergeCell ref="C3260:C3261"/>
    <mergeCell ref="D3260:D3261"/>
    <mergeCell ref="C3262:C3263"/>
    <mergeCell ref="D3262:D3263"/>
    <mergeCell ref="C3252:C3253"/>
    <mergeCell ref="D3252:D3253"/>
    <mergeCell ref="C3254:C3255"/>
    <mergeCell ref="D3254:D3255"/>
    <mergeCell ref="C3256:C3257"/>
    <mergeCell ref="D3256:D3257"/>
    <mergeCell ref="C3246:C3247"/>
    <mergeCell ref="D3246:D3247"/>
    <mergeCell ref="C3248:C3249"/>
    <mergeCell ref="D3248:D3249"/>
    <mergeCell ref="C3250:C3251"/>
    <mergeCell ref="D3250:D3251"/>
    <mergeCell ref="C3276:C3277"/>
    <mergeCell ref="D3276:D3277"/>
    <mergeCell ref="C3278:C3279"/>
    <mergeCell ref="D3278:D3279"/>
    <mergeCell ref="C3280:C3281"/>
    <mergeCell ref="D3280:D3281"/>
    <mergeCell ref="C3270:C3271"/>
    <mergeCell ref="D3270:D3271"/>
    <mergeCell ref="C3272:C3273"/>
    <mergeCell ref="D3272:D3273"/>
    <mergeCell ref="C3274:C3275"/>
    <mergeCell ref="D3274:D3275"/>
    <mergeCell ref="C3264:C3265"/>
    <mergeCell ref="D3264:D3265"/>
    <mergeCell ref="C3266:C3267"/>
    <mergeCell ref="D3266:D3267"/>
    <mergeCell ref="C3268:C3269"/>
    <mergeCell ref="D3268:D3269"/>
    <mergeCell ref="C3294:C3295"/>
    <mergeCell ref="D3294:D3295"/>
    <mergeCell ref="C3296:C3297"/>
    <mergeCell ref="D3296:D3297"/>
    <mergeCell ref="C3298:C3299"/>
    <mergeCell ref="D3298:D3299"/>
    <mergeCell ref="C3288:C3289"/>
    <mergeCell ref="D3288:D3289"/>
    <mergeCell ref="C3290:C3291"/>
    <mergeCell ref="D3290:D3291"/>
    <mergeCell ref="C3292:C3293"/>
    <mergeCell ref="D3292:D3293"/>
    <mergeCell ref="C3282:C3283"/>
    <mergeCell ref="D3282:D3283"/>
    <mergeCell ref="C3284:C3285"/>
    <mergeCell ref="D3284:D3285"/>
    <mergeCell ref="C3286:C3287"/>
    <mergeCell ref="D3286:D3287"/>
    <mergeCell ref="C3312:C3313"/>
    <mergeCell ref="D3312:D3313"/>
    <mergeCell ref="C3314:C3315"/>
    <mergeCell ref="D3314:D3315"/>
    <mergeCell ref="C3316:C3317"/>
    <mergeCell ref="D3316:D3317"/>
    <mergeCell ref="C3306:C3307"/>
    <mergeCell ref="D3306:D3307"/>
    <mergeCell ref="C3308:C3309"/>
    <mergeCell ref="D3308:D3309"/>
    <mergeCell ref="C3310:C3311"/>
    <mergeCell ref="D3310:D3311"/>
    <mergeCell ref="C3300:C3301"/>
    <mergeCell ref="D3300:D3301"/>
    <mergeCell ref="C3302:C3303"/>
    <mergeCell ref="D3302:D3303"/>
    <mergeCell ref="C3304:C3305"/>
    <mergeCell ref="D3304:D3305"/>
    <mergeCell ref="C3330:C3331"/>
    <mergeCell ref="D3330:D3331"/>
    <mergeCell ref="C3332:C3333"/>
    <mergeCell ref="D3332:D3333"/>
    <mergeCell ref="C3334:C3335"/>
    <mergeCell ref="D3334:D3335"/>
    <mergeCell ref="C3324:C3325"/>
    <mergeCell ref="D3324:D3325"/>
    <mergeCell ref="C3326:C3327"/>
    <mergeCell ref="D3326:D3327"/>
    <mergeCell ref="C3328:C3329"/>
    <mergeCell ref="D3328:D3329"/>
    <mergeCell ref="C3318:C3319"/>
    <mergeCell ref="D3318:D3319"/>
    <mergeCell ref="C3320:C3321"/>
    <mergeCell ref="D3320:D3321"/>
    <mergeCell ref="C3322:C3323"/>
    <mergeCell ref="D3322:D3323"/>
    <mergeCell ref="C3348:C3349"/>
    <mergeCell ref="D3348:D3349"/>
    <mergeCell ref="C3350:C3351"/>
    <mergeCell ref="D3350:D3351"/>
    <mergeCell ref="C3352:C3353"/>
    <mergeCell ref="D3352:D3353"/>
    <mergeCell ref="C3342:C3343"/>
    <mergeCell ref="D3342:D3343"/>
    <mergeCell ref="C3344:C3345"/>
    <mergeCell ref="D3344:D3345"/>
    <mergeCell ref="C3346:C3347"/>
    <mergeCell ref="D3346:D3347"/>
    <mergeCell ref="C3336:C3337"/>
    <mergeCell ref="D3336:D3337"/>
    <mergeCell ref="C3338:C3339"/>
    <mergeCell ref="D3338:D3339"/>
    <mergeCell ref="C3340:C3341"/>
    <mergeCell ref="D3340:D3341"/>
    <mergeCell ref="C3366:C3367"/>
    <mergeCell ref="D3366:D3367"/>
    <mergeCell ref="C3368:C3369"/>
    <mergeCell ref="D3368:D3369"/>
    <mergeCell ref="C3370:C3371"/>
    <mergeCell ref="D3370:D3371"/>
    <mergeCell ref="C3360:C3361"/>
    <mergeCell ref="D3360:D3361"/>
    <mergeCell ref="C3362:C3363"/>
    <mergeCell ref="D3362:D3363"/>
    <mergeCell ref="C3364:C3365"/>
    <mergeCell ref="D3364:D3365"/>
    <mergeCell ref="C3354:C3355"/>
    <mergeCell ref="D3354:D3355"/>
    <mergeCell ref="C3356:C3357"/>
    <mergeCell ref="D3356:D3357"/>
    <mergeCell ref="C3358:C3359"/>
    <mergeCell ref="D3358:D3359"/>
    <mergeCell ref="C3384:C3385"/>
    <mergeCell ref="D3384:D3385"/>
    <mergeCell ref="C3386:C3387"/>
    <mergeCell ref="D3386:D3387"/>
    <mergeCell ref="C3388:C3389"/>
    <mergeCell ref="D3388:D3389"/>
    <mergeCell ref="C3378:C3379"/>
    <mergeCell ref="D3378:D3379"/>
    <mergeCell ref="C3380:C3381"/>
    <mergeCell ref="D3380:D3381"/>
    <mergeCell ref="C3382:C3383"/>
    <mergeCell ref="D3382:D3383"/>
    <mergeCell ref="C3372:C3373"/>
    <mergeCell ref="D3372:D3373"/>
    <mergeCell ref="C3374:C3375"/>
    <mergeCell ref="D3374:D3375"/>
    <mergeCell ref="C3376:C3377"/>
    <mergeCell ref="D3376:D3377"/>
    <mergeCell ref="C3402:C3403"/>
    <mergeCell ref="D3402:D3403"/>
    <mergeCell ref="C3404:C3405"/>
    <mergeCell ref="D3404:D3405"/>
    <mergeCell ref="C3406:C3407"/>
    <mergeCell ref="D3406:D3407"/>
    <mergeCell ref="C3396:C3397"/>
    <mergeCell ref="D3396:D3397"/>
    <mergeCell ref="C3398:C3399"/>
    <mergeCell ref="D3398:D3399"/>
    <mergeCell ref="C3400:C3401"/>
    <mergeCell ref="D3400:D3401"/>
    <mergeCell ref="C3390:C3391"/>
    <mergeCell ref="D3390:D3391"/>
    <mergeCell ref="C3392:C3393"/>
    <mergeCell ref="D3392:D3393"/>
    <mergeCell ref="C3394:C3395"/>
    <mergeCell ref="D3394:D3395"/>
    <mergeCell ref="C3420:C3421"/>
    <mergeCell ref="D3420:D3421"/>
    <mergeCell ref="C3422:C3423"/>
    <mergeCell ref="D3422:D3423"/>
    <mergeCell ref="C3424:C3425"/>
    <mergeCell ref="D3424:D3425"/>
    <mergeCell ref="C3414:C3415"/>
    <mergeCell ref="D3414:D3415"/>
    <mergeCell ref="C3416:C3417"/>
    <mergeCell ref="D3416:D3417"/>
    <mergeCell ref="C3418:C3419"/>
    <mergeCell ref="D3418:D3419"/>
    <mergeCell ref="C3408:C3409"/>
    <mergeCell ref="D3408:D3409"/>
    <mergeCell ref="C3410:C3411"/>
    <mergeCell ref="D3410:D3411"/>
    <mergeCell ref="C3412:C3413"/>
    <mergeCell ref="D3412:D3413"/>
    <mergeCell ref="C3438:C3439"/>
    <mergeCell ref="D3438:D3439"/>
    <mergeCell ref="C3440:C3441"/>
    <mergeCell ref="D3440:D3441"/>
    <mergeCell ref="C3442:C3443"/>
    <mergeCell ref="D3442:D3443"/>
    <mergeCell ref="C3432:C3433"/>
    <mergeCell ref="D3432:D3433"/>
    <mergeCell ref="C3434:C3435"/>
    <mergeCell ref="D3434:D3435"/>
    <mergeCell ref="C3436:C3437"/>
    <mergeCell ref="D3436:D3437"/>
    <mergeCell ref="C3426:C3427"/>
    <mergeCell ref="D3426:D3427"/>
    <mergeCell ref="C3428:C3429"/>
    <mergeCell ref="D3428:D3429"/>
    <mergeCell ref="C3430:C3431"/>
    <mergeCell ref="D3430:D3431"/>
    <mergeCell ref="C3456:C3457"/>
    <mergeCell ref="D3456:D3457"/>
    <mergeCell ref="C3458:C3459"/>
    <mergeCell ref="D3458:D3459"/>
    <mergeCell ref="C3460:C3461"/>
    <mergeCell ref="D3460:D3461"/>
    <mergeCell ref="C3450:C3451"/>
    <mergeCell ref="D3450:D3451"/>
    <mergeCell ref="C3452:C3453"/>
    <mergeCell ref="D3452:D3453"/>
    <mergeCell ref="C3454:C3455"/>
    <mergeCell ref="D3454:D3455"/>
    <mergeCell ref="C3444:C3445"/>
    <mergeCell ref="D3444:D3445"/>
    <mergeCell ref="C3446:C3447"/>
    <mergeCell ref="D3446:D3447"/>
    <mergeCell ref="C3448:C3449"/>
    <mergeCell ref="D3448:D3449"/>
    <mergeCell ref="C3474:C3475"/>
    <mergeCell ref="D3474:D3475"/>
    <mergeCell ref="C3476:C3477"/>
    <mergeCell ref="D3476:D3477"/>
    <mergeCell ref="C3478:C3479"/>
    <mergeCell ref="D3478:D3479"/>
    <mergeCell ref="C3468:C3469"/>
    <mergeCell ref="D3468:D3469"/>
    <mergeCell ref="C3470:C3471"/>
    <mergeCell ref="D3470:D3471"/>
    <mergeCell ref="C3472:C3473"/>
    <mergeCell ref="D3472:D3473"/>
    <mergeCell ref="C3462:C3463"/>
    <mergeCell ref="D3462:D3463"/>
    <mergeCell ref="C3464:C3465"/>
    <mergeCell ref="D3464:D3465"/>
    <mergeCell ref="C3466:C3467"/>
    <mergeCell ref="D3466:D3467"/>
    <mergeCell ref="C3492:C3493"/>
    <mergeCell ref="D3492:D3493"/>
    <mergeCell ref="C3494:C3495"/>
    <mergeCell ref="D3494:D3495"/>
    <mergeCell ref="C3496:C3497"/>
    <mergeCell ref="D3496:D3497"/>
    <mergeCell ref="C3486:C3487"/>
    <mergeCell ref="D3486:D3487"/>
    <mergeCell ref="C3488:C3489"/>
    <mergeCell ref="D3488:D3489"/>
    <mergeCell ref="C3490:C3491"/>
    <mergeCell ref="D3490:D3491"/>
    <mergeCell ref="C3480:C3481"/>
    <mergeCell ref="D3480:D3481"/>
    <mergeCell ref="C3482:C3483"/>
    <mergeCell ref="D3482:D3483"/>
    <mergeCell ref="C3484:C3485"/>
    <mergeCell ref="D3484:D3485"/>
    <mergeCell ref="C3510:C3511"/>
    <mergeCell ref="D3510:D3511"/>
    <mergeCell ref="C3512:C3513"/>
    <mergeCell ref="D3512:D3513"/>
    <mergeCell ref="C3514:C3515"/>
    <mergeCell ref="D3514:D3515"/>
    <mergeCell ref="C3504:C3505"/>
    <mergeCell ref="D3504:D3505"/>
    <mergeCell ref="C3506:C3507"/>
    <mergeCell ref="D3506:D3507"/>
    <mergeCell ref="C3508:C3509"/>
    <mergeCell ref="D3508:D3509"/>
    <mergeCell ref="C3498:C3499"/>
    <mergeCell ref="D3498:D3499"/>
    <mergeCell ref="C3500:C3501"/>
    <mergeCell ref="D3500:D3501"/>
    <mergeCell ref="C3502:C3503"/>
    <mergeCell ref="D3502:D3503"/>
    <mergeCell ref="C3528:C3529"/>
    <mergeCell ref="D3528:D3529"/>
    <mergeCell ref="C3530:C3531"/>
    <mergeCell ref="D3530:D3531"/>
    <mergeCell ref="C3532:C3533"/>
    <mergeCell ref="D3532:D3533"/>
    <mergeCell ref="C3522:C3523"/>
    <mergeCell ref="D3522:D3523"/>
    <mergeCell ref="C3524:C3525"/>
    <mergeCell ref="D3524:D3525"/>
    <mergeCell ref="C3526:C3527"/>
    <mergeCell ref="D3526:D3527"/>
    <mergeCell ref="C3516:C3517"/>
    <mergeCell ref="D3516:D3517"/>
    <mergeCell ref="C3518:C3519"/>
    <mergeCell ref="D3518:D3519"/>
    <mergeCell ref="C3520:C3521"/>
    <mergeCell ref="D3520:D3521"/>
    <mergeCell ref="C3546:C3547"/>
    <mergeCell ref="D3546:D3547"/>
    <mergeCell ref="C3548:C3549"/>
    <mergeCell ref="D3548:D3549"/>
    <mergeCell ref="C3550:C3551"/>
    <mergeCell ref="D3550:D3551"/>
    <mergeCell ref="C3540:C3541"/>
    <mergeCell ref="D3540:D3541"/>
    <mergeCell ref="C3542:C3543"/>
    <mergeCell ref="D3542:D3543"/>
    <mergeCell ref="C3544:C3545"/>
    <mergeCell ref="D3544:D3545"/>
    <mergeCell ref="C3534:C3535"/>
    <mergeCell ref="D3534:D3535"/>
    <mergeCell ref="C3536:C3537"/>
    <mergeCell ref="D3536:D3537"/>
    <mergeCell ref="C3538:C3539"/>
    <mergeCell ref="D3538:D3539"/>
    <mergeCell ref="C3564:C3565"/>
    <mergeCell ref="D3564:D3565"/>
    <mergeCell ref="C3566:C3567"/>
    <mergeCell ref="D3566:D3567"/>
    <mergeCell ref="C3568:C3569"/>
    <mergeCell ref="D3568:D3569"/>
    <mergeCell ref="C3558:C3559"/>
    <mergeCell ref="D3558:D3559"/>
    <mergeCell ref="C3560:C3561"/>
    <mergeCell ref="D3560:D3561"/>
    <mergeCell ref="C3562:C3563"/>
    <mergeCell ref="D3562:D3563"/>
    <mergeCell ref="C3552:C3553"/>
    <mergeCell ref="D3552:D3553"/>
    <mergeCell ref="C3554:C3555"/>
    <mergeCell ref="D3554:D3555"/>
    <mergeCell ref="C3556:C3557"/>
    <mergeCell ref="D3556:D3557"/>
    <mergeCell ref="C3582:C3583"/>
    <mergeCell ref="D3582:D3583"/>
    <mergeCell ref="C3584:C3585"/>
    <mergeCell ref="D3584:D3585"/>
    <mergeCell ref="C3586:C3587"/>
    <mergeCell ref="D3586:D3587"/>
    <mergeCell ref="C3576:C3577"/>
    <mergeCell ref="D3576:D3577"/>
    <mergeCell ref="C3578:C3579"/>
    <mergeCell ref="D3578:D3579"/>
    <mergeCell ref="C3580:C3581"/>
    <mergeCell ref="D3580:D3581"/>
    <mergeCell ref="C3570:C3571"/>
    <mergeCell ref="D3570:D3571"/>
    <mergeCell ref="C3572:C3573"/>
    <mergeCell ref="D3572:D3573"/>
    <mergeCell ref="C3574:C3575"/>
    <mergeCell ref="D3574:D3575"/>
    <mergeCell ref="C3600:C3601"/>
    <mergeCell ref="D3600:D3601"/>
    <mergeCell ref="C3602:C3603"/>
    <mergeCell ref="D3602:D3603"/>
    <mergeCell ref="C3604:C3605"/>
    <mergeCell ref="D3604:D3605"/>
    <mergeCell ref="C3594:C3595"/>
    <mergeCell ref="D3594:D3595"/>
    <mergeCell ref="C3596:C3597"/>
    <mergeCell ref="D3596:D3597"/>
    <mergeCell ref="C3598:C3599"/>
    <mergeCell ref="D3598:D3599"/>
    <mergeCell ref="C3588:C3589"/>
    <mergeCell ref="D3588:D3589"/>
    <mergeCell ref="C3590:C3591"/>
    <mergeCell ref="D3590:D3591"/>
    <mergeCell ref="C3592:C3593"/>
    <mergeCell ref="D3592:D3593"/>
    <mergeCell ref="C3618:C3619"/>
    <mergeCell ref="D3618:D3619"/>
    <mergeCell ref="C3620:C3621"/>
    <mergeCell ref="D3620:D3621"/>
    <mergeCell ref="C3622:C3623"/>
    <mergeCell ref="D3622:D3623"/>
    <mergeCell ref="C3612:C3613"/>
    <mergeCell ref="D3612:D3613"/>
    <mergeCell ref="C3614:C3615"/>
    <mergeCell ref="D3614:D3615"/>
    <mergeCell ref="C3616:C3617"/>
    <mergeCell ref="D3616:D3617"/>
    <mergeCell ref="C3606:C3607"/>
    <mergeCell ref="D3606:D3607"/>
    <mergeCell ref="C3608:C3609"/>
    <mergeCell ref="D3608:D3609"/>
    <mergeCell ref="C3610:C3611"/>
    <mergeCell ref="D3610:D3611"/>
    <mergeCell ref="C3636:C3637"/>
    <mergeCell ref="D3636:D3637"/>
    <mergeCell ref="C3638:C3639"/>
    <mergeCell ref="D3638:D3639"/>
    <mergeCell ref="C3640:C3641"/>
    <mergeCell ref="D3640:D3641"/>
    <mergeCell ref="C3630:C3631"/>
    <mergeCell ref="D3630:D3631"/>
    <mergeCell ref="C3632:C3633"/>
    <mergeCell ref="D3632:D3633"/>
    <mergeCell ref="C3634:C3635"/>
    <mergeCell ref="D3634:D3635"/>
    <mergeCell ref="C3624:C3625"/>
    <mergeCell ref="D3624:D3625"/>
    <mergeCell ref="C3626:C3627"/>
    <mergeCell ref="D3626:D3627"/>
    <mergeCell ref="C3628:C3629"/>
    <mergeCell ref="D3628:D3629"/>
    <mergeCell ref="C3654:C3655"/>
    <mergeCell ref="D3654:D3655"/>
    <mergeCell ref="C3656:C3657"/>
    <mergeCell ref="D3656:D3657"/>
    <mergeCell ref="C3658:C3659"/>
    <mergeCell ref="D3658:D3659"/>
    <mergeCell ref="C3648:C3649"/>
    <mergeCell ref="D3648:D3649"/>
    <mergeCell ref="C3650:C3651"/>
    <mergeCell ref="D3650:D3651"/>
    <mergeCell ref="C3652:C3653"/>
    <mergeCell ref="D3652:D3653"/>
    <mergeCell ref="C3642:C3643"/>
    <mergeCell ref="D3642:D3643"/>
    <mergeCell ref="C3644:C3645"/>
    <mergeCell ref="D3644:D3645"/>
    <mergeCell ref="C3646:C3647"/>
    <mergeCell ref="D3646:D3647"/>
    <mergeCell ref="C3672:C3673"/>
    <mergeCell ref="D3672:D3673"/>
    <mergeCell ref="C3674:C3675"/>
    <mergeCell ref="D3674:D3675"/>
    <mergeCell ref="C3676:C3677"/>
    <mergeCell ref="D3676:D3677"/>
    <mergeCell ref="C3666:C3667"/>
    <mergeCell ref="D3666:D3667"/>
    <mergeCell ref="C3668:C3669"/>
    <mergeCell ref="D3668:D3669"/>
    <mergeCell ref="C3670:C3671"/>
    <mergeCell ref="D3670:D3671"/>
    <mergeCell ref="C3660:C3661"/>
    <mergeCell ref="D3660:D3661"/>
    <mergeCell ref="C3662:C3663"/>
    <mergeCell ref="D3662:D3663"/>
    <mergeCell ref="C3664:C3665"/>
    <mergeCell ref="D3664:D3665"/>
    <mergeCell ref="C3690:C3691"/>
    <mergeCell ref="D3690:D3691"/>
    <mergeCell ref="C3692:C3693"/>
    <mergeCell ref="D3692:D3693"/>
    <mergeCell ref="C3694:C3695"/>
    <mergeCell ref="D3694:D3695"/>
    <mergeCell ref="C3684:C3685"/>
    <mergeCell ref="D3684:D3685"/>
    <mergeCell ref="C3686:C3687"/>
    <mergeCell ref="D3686:D3687"/>
    <mergeCell ref="C3688:C3689"/>
    <mergeCell ref="D3688:D3689"/>
    <mergeCell ref="C3678:C3679"/>
    <mergeCell ref="D3678:D3679"/>
    <mergeCell ref="C3680:C3681"/>
    <mergeCell ref="D3680:D3681"/>
    <mergeCell ref="C3682:C3683"/>
    <mergeCell ref="D3682:D3683"/>
    <mergeCell ref="C3708:C3709"/>
    <mergeCell ref="D3708:D3709"/>
    <mergeCell ref="C3710:C3711"/>
    <mergeCell ref="D3710:D3711"/>
    <mergeCell ref="C3712:C3713"/>
    <mergeCell ref="D3712:D3713"/>
    <mergeCell ref="C3702:C3703"/>
    <mergeCell ref="D3702:D3703"/>
    <mergeCell ref="C3704:C3705"/>
    <mergeCell ref="D3704:D3705"/>
    <mergeCell ref="C3706:C3707"/>
    <mergeCell ref="D3706:D3707"/>
    <mergeCell ref="C3696:C3697"/>
    <mergeCell ref="D3696:D3697"/>
    <mergeCell ref="C3698:C3699"/>
    <mergeCell ref="D3698:D3699"/>
    <mergeCell ref="C3700:C3701"/>
    <mergeCell ref="D3700:D3701"/>
    <mergeCell ref="C3726:C3727"/>
    <mergeCell ref="D3726:D3727"/>
    <mergeCell ref="C3728:C3729"/>
    <mergeCell ref="D3728:D3729"/>
    <mergeCell ref="C3730:C3731"/>
    <mergeCell ref="D3730:D3731"/>
    <mergeCell ref="C3720:C3721"/>
    <mergeCell ref="D3720:D3721"/>
    <mergeCell ref="C3722:C3723"/>
    <mergeCell ref="D3722:D3723"/>
    <mergeCell ref="C3724:C3725"/>
    <mergeCell ref="D3724:D3725"/>
    <mergeCell ref="C3714:C3715"/>
    <mergeCell ref="D3714:D3715"/>
    <mergeCell ref="C3716:C3717"/>
    <mergeCell ref="D3716:D3717"/>
    <mergeCell ref="C3718:C3719"/>
    <mergeCell ref="D3718:D3719"/>
    <mergeCell ref="C3744:C3745"/>
    <mergeCell ref="D3744:D3745"/>
    <mergeCell ref="C3746:C3747"/>
    <mergeCell ref="D3746:D3747"/>
    <mergeCell ref="C3748:C3749"/>
    <mergeCell ref="D3748:D3749"/>
    <mergeCell ref="C3738:C3739"/>
    <mergeCell ref="D3738:D3739"/>
    <mergeCell ref="C3740:C3741"/>
    <mergeCell ref="D3740:D3741"/>
    <mergeCell ref="C3742:C3743"/>
    <mergeCell ref="D3742:D3743"/>
    <mergeCell ref="C3732:C3733"/>
    <mergeCell ref="D3732:D3733"/>
    <mergeCell ref="C3734:C3735"/>
    <mergeCell ref="D3734:D3735"/>
    <mergeCell ref="C3736:C3737"/>
    <mergeCell ref="D3736:D3737"/>
    <mergeCell ref="C3762:C3763"/>
    <mergeCell ref="D3762:D3763"/>
    <mergeCell ref="C3764:C3765"/>
    <mergeCell ref="D3764:D3765"/>
    <mergeCell ref="C3766:C3767"/>
    <mergeCell ref="D3766:D3767"/>
    <mergeCell ref="C3756:C3757"/>
    <mergeCell ref="D3756:D3757"/>
    <mergeCell ref="C3758:C3759"/>
    <mergeCell ref="D3758:D3759"/>
    <mergeCell ref="C3760:C3761"/>
    <mergeCell ref="D3760:D3761"/>
    <mergeCell ref="C3750:C3751"/>
    <mergeCell ref="D3750:D3751"/>
    <mergeCell ref="C3752:C3753"/>
    <mergeCell ref="D3752:D3753"/>
    <mergeCell ref="C3754:C3755"/>
    <mergeCell ref="D3754:D3755"/>
    <mergeCell ref="C3780:C3781"/>
    <mergeCell ref="D3780:D3781"/>
    <mergeCell ref="C3782:C3783"/>
    <mergeCell ref="D3782:D3783"/>
    <mergeCell ref="C3784:C3785"/>
    <mergeCell ref="D3784:D3785"/>
    <mergeCell ref="C3774:C3775"/>
    <mergeCell ref="D3774:D3775"/>
    <mergeCell ref="C3776:C3777"/>
    <mergeCell ref="D3776:D3777"/>
    <mergeCell ref="C3778:C3779"/>
    <mergeCell ref="D3778:D3779"/>
    <mergeCell ref="C3768:C3769"/>
    <mergeCell ref="D3768:D3769"/>
    <mergeCell ref="C3770:C3771"/>
    <mergeCell ref="D3770:D3771"/>
    <mergeCell ref="C3772:C3773"/>
    <mergeCell ref="D3772:D3773"/>
    <mergeCell ref="C3798:C3799"/>
    <mergeCell ref="D3798:D3799"/>
    <mergeCell ref="C3800:C3801"/>
    <mergeCell ref="D3800:D3801"/>
    <mergeCell ref="C3802:C3803"/>
    <mergeCell ref="D3802:D3803"/>
    <mergeCell ref="C3792:C3793"/>
    <mergeCell ref="D3792:D3793"/>
    <mergeCell ref="C3794:C3795"/>
    <mergeCell ref="D3794:D3795"/>
    <mergeCell ref="C3796:C3797"/>
    <mergeCell ref="D3796:D3797"/>
    <mergeCell ref="C3786:C3787"/>
    <mergeCell ref="D3786:D3787"/>
    <mergeCell ref="C3788:C3789"/>
    <mergeCell ref="D3788:D3789"/>
    <mergeCell ref="C3790:C3791"/>
    <mergeCell ref="D3790:D3791"/>
    <mergeCell ref="C3816:C3817"/>
    <mergeCell ref="D3816:D3817"/>
    <mergeCell ref="C3818:C3819"/>
    <mergeCell ref="D3818:D3819"/>
    <mergeCell ref="C3820:C3821"/>
    <mergeCell ref="D3820:D3821"/>
    <mergeCell ref="C3810:C3811"/>
    <mergeCell ref="D3810:D3811"/>
    <mergeCell ref="C3812:C3813"/>
    <mergeCell ref="D3812:D3813"/>
    <mergeCell ref="C3814:C3815"/>
    <mergeCell ref="D3814:D3815"/>
    <mergeCell ref="C3804:C3805"/>
    <mergeCell ref="D3804:D3805"/>
    <mergeCell ref="C3806:C3807"/>
    <mergeCell ref="D3806:D3807"/>
    <mergeCell ref="C3808:C3809"/>
    <mergeCell ref="D3808:D3809"/>
    <mergeCell ref="C3834:C3835"/>
    <mergeCell ref="D3834:D3835"/>
    <mergeCell ref="C3836:C3837"/>
    <mergeCell ref="D3836:D3837"/>
    <mergeCell ref="C3838:C3839"/>
    <mergeCell ref="D3838:D3839"/>
    <mergeCell ref="C3828:C3829"/>
    <mergeCell ref="D3828:D3829"/>
    <mergeCell ref="C3830:C3831"/>
    <mergeCell ref="D3830:D3831"/>
    <mergeCell ref="C3832:C3833"/>
    <mergeCell ref="D3832:D3833"/>
    <mergeCell ref="C3822:C3823"/>
    <mergeCell ref="D3822:D3823"/>
    <mergeCell ref="C3824:C3825"/>
    <mergeCell ref="D3824:D3825"/>
    <mergeCell ref="C3826:C3827"/>
    <mergeCell ref="D3826:D3827"/>
    <mergeCell ref="C3852:C3853"/>
    <mergeCell ref="D3852:D3853"/>
    <mergeCell ref="C3854:C3855"/>
    <mergeCell ref="D3854:D3855"/>
    <mergeCell ref="C3856:C3857"/>
    <mergeCell ref="D3856:D3857"/>
    <mergeCell ref="C3846:C3847"/>
    <mergeCell ref="D3846:D3847"/>
    <mergeCell ref="C3848:C3849"/>
    <mergeCell ref="D3848:D3849"/>
    <mergeCell ref="C3850:C3851"/>
    <mergeCell ref="D3850:D3851"/>
    <mergeCell ref="C3840:C3841"/>
    <mergeCell ref="D3840:D3841"/>
    <mergeCell ref="C3842:C3843"/>
    <mergeCell ref="D3842:D3843"/>
    <mergeCell ref="C3844:C3845"/>
    <mergeCell ref="D3844:D3845"/>
    <mergeCell ref="C3870:C3871"/>
    <mergeCell ref="D3870:D3871"/>
    <mergeCell ref="C3872:C3873"/>
    <mergeCell ref="D3872:D3873"/>
    <mergeCell ref="C3874:C3875"/>
    <mergeCell ref="D3874:D3875"/>
    <mergeCell ref="C3864:C3865"/>
    <mergeCell ref="D3864:D3865"/>
    <mergeCell ref="C3866:C3867"/>
    <mergeCell ref="D3866:D3867"/>
    <mergeCell ref="C3868:C3869"/>
    <mergeCell ref="D3868:D3869"/>
    <mergeCell ref="C3858:C3859"/>
    <mergeCell ref="D3858:D3859"/>
    <mergeCell ref="C3860:C3861"/>
    <mergeCell ref="D3860:D3861"/>
    <mergeCell ref="C3862:C3863"/>
    <mergeCell ref="D3862:D3863"/>
    <mergeCell ref="C3888:C3889"/>
    <mergeCell ref="D3888:D3889"/>
    <mergeCell ref="C3890:C3891"/>
    <mergeCell ref="D3890:D3891"/>
    <mergeCell ref="C3892:C3893"/>
    <mergeCell ref="D3892:D3893"/>
    <mergeCell ref="C3882:C3883"/>
    <mergeCell ref="D3882:D3883"/>
    <mergeCell ref="C3884:C3885"/>
    <mergeCell ref="D3884:D3885"/>
    <mergeCell ref="C3886:C3887"/>
    <mergeCell ref="D3886:D3887"/>
    <mergeCell ref="C3876:C3877"/>
    <mergeCell ref="D3876:D3877"/>
    <mergeCell ref="C3878:C3879"/>
    <mergeCell ref="D3878:D3879"/>
    <mergeCell ref="C3880:C3881"/>
    <mergeCell ref="D3880:D3881"/>
    <mergeCell ref="C3906:C3907"/>
    <mergeCell ref="D3906:D3907"/>
    <mergeCell ref="C3908:C3909"/>
    <mergeCell ref="D3908:D3909"/>
    <mergeCell ref="C3910:C3911"/>
    <mergeCell ref="D3910:D3911"/>
    <mergeCell ref="C3900:C3901"/>
    <mergeCell ref="D3900:D3901"/>
    <mergeCell ref="C3902:C3903"/>
    <mergeCell ref="D3902:D3903"/>
    <mergeCell ref="C3904:C3905"/>
    <mergeCell ref="D3904:D3905"/>
    <mergeCell ref="C3894:C3895"/>
    <mergeCell ref="D3894:D3895"/>
    <mergeCell ref="C3896:C3897"/>
    <mergeCell ref="D3896:D3897"/>
    <mergeCell ref="C3898:C3899"/>
    <mergeCell ref="D3898:D3899"/>
    <mergeCell ref="C3924:C3925"/>
    <mergeCell ref="D3924:D3925"/>
    <mergeCell ref="C3926:C3927"/>
    <mergeCell ref="D3926:D3927"/>
    <mergeCell ref="C3928:C3929"/>
    <mergeCell ref="D3928:D3929"/>
    <mergeCell ref="C3918:C3919"/>
    <mergeCell ref="D3918:D3919"/>
    <mergeCell ref="C3920:C3921"/>
    <mergeCell ref="D3920:D3921"/>
    <mergeCell ref="C3922:C3923"/>
    <mergeCell ref="D3922:D3923"/>
    <mergeCell ref="C3912:C3913"/>
    <mergeCell ref="D3912:D3913"/>
    <mergeCell ref="C3914:C3915"/>
    <mergeCell ref="D3914:D3915"/>
    <mergeCell ref="C3916:C3917"/>
    <mergeCell ref="D3916:D3917"/>
    <mergeCell ref="C3942:C3943"/>
    <mergeCell ref="D3942:D3943"/>
    <mergeCell ref="C3944:C3945"/>
    <mergeCell ref="D3944:D3945"/>
    <mergeCell ref="C3946:C3947"/>
    <mergeCell ref="D3946:D3947"/>
    <mergeCell ref="C3936:C3937"/>
    <mergeCell ref="D3936:D3937"/>
    <mergeCell ref="C3938:C3939"/>
    <mergeCell ref="D3938:D3939"/>
    <mergeCell ref="C3940:C3941"/>
    <mergeCell ref="D3940:D3941"/>
    <mergeCell ref="C3930:C3931"/>
    <mergeCell ref="D3930:D3931"/>
    <mergeCell ref="C3932:C3933"/>
    <mergeCell ref="D3932:D3933"/>
    <mergeCell ref="C3934:C3935"/>
    <mergeCell ref="D3934:D3935"/>
    <mergeCell ref="C3960:C3961"/>
    <mergeCell ref="D3960:D3961"/>
    <mergeCell ref="C3962:C3963"/>
    <mergeCell ref="D3962:D3963"/>
    <mergeCell ref="C3964:C3965"/>
    <mergeCell ref="D3964:D3965"/>
    <mergeCell ref="C3954:C3955"/>
    <mergeCell ref="D3954:D3955"/>
    <mergeCell ref="C3956:C3957"/>
    <mergeCell ref="D3956:D3957"/>
    <mergeCell ref="C3958:C3959"/>
    <mergeCell ref="D3958:D3959"/>
    <mergeCell ref="C3948:C3949"/>
    <mergeCell ref="D3948:D3949"/>
    <mergeCell ref="C3950:C3951"/>
    <mergeCell ref="D3950:D3951"/>
    <mergeCell ref="C3952:C3953"/>
    <mergeCell ref="D3952:D3953"/>
    <mergeCell ref="C3978:C3979"/>
    <mergeCell ref="D3978:D3979"/>
    <mergeCell ref="C3980:C3981"/>
    <mergeCell ref="D3980:D3981"/>
    <mergeCell ref="C3982:C3983"/>
    <mergeCell ref="D3982:D3983"/>
    <mergeCell ref="C3972:C3973"/>
    <mergeCell ref="D3972:D3973"/>
    <mergeCell ref="C3974:C3975"/>
    <mergeCell ref="D3974:D3975"/>
    <mergeCell ref="C3976:C3977"/>
    <mergeCell ref="D3976:D3977"/>
    <mergeCell ref="C3966:C3967"/>
    <mergeCell ref="D3966:D3967"/>
    <mergeCell ref="C3968:C3969"/>
    <mergeCell ref="D3968:D3969"/>
    <mergeCell ref="C3970:C3971"/>
    <mergeCell ref="D3970:D3971"/>
    <mergeCell ref="C3996:C3997"/>
    <mergeCell ref="D3996:D3997"/>
    <mergeCell ref="C3998:C3999"/>
    <mergeCell ref="D3998:D3999"/>
    <mergeCell ref="C4000:C4001"/>
    <mergeCell ref="D4000:D4001"/>
    <mergeCell ref="C3990:C3991"/>
    <mergeCell ref="D3990:D3991"/>
    <mergeCell ref="C3992:C3993"/>
    <mergeCell ref="D3992:D3993"/>
    <mergeCell ref="C3994:C3995"/>
    <mergeCell ref="D3994:D3995"/>
    <mergeCell ref="C3984:C3985"/>
    <mergeCell ref="D3984:D3985"/>
    <mergeCell ref="C3986:C3987"/>
    <mergeCell ref="D3986:D3987"/>
    <mergeCell ref="C3988:C3989"/>
    <mergeCell ref="D3988:D3989"/>
    <mergeCell ref="C4014:C4015"/>
    <mergeCell ref="D4014:D4015"/>
    <mergeCell ref="C4016:C4017"/>
    <mergeCell ref="D4016:D4017"/>
    <mergeCell ref="C4018:C4019"/>
    <mergeCell ref="D4018:D4019"/>
    <mergeCell ref="C4008:C4009"/>
    <mergeCell ref="D4008:D4009"/>
    <mergeCell ref="C4010:C4011"/>
    <mergeCell ref="D4010:D4011"/>
    <mergeCell ref="C4012:C4013"/>
    <mergeCell ref="D4012:D4013"/>
    <mergeCell ref="C4002:C4003"/>
    <mergeCell ref="D4002:D4003"/>
    <mergeCell ref="C4004:C4005"/>
    <mergeCell ref="D4004:D4005"/>
    <mergeCell ref="C4006:C4007"/>
    <mergeCell ref="D4006:D4007"/>
    <mergeCell ref="C4032:C4033"/>
    <mergeCell ref="D4032:D4033"/>
    <mergeCell ref="C4034:C4035"/>
    <mergeCell ref="D4034:D4035"/>
    <mergeCell ref="C4036:C4037"/>
    <mergeCell ref="D4036:D4037"/>
    <mergeCell ref="C4026:C4027"/>
    <mergeCell ref="D4026:D4027"/>
    <mergeCell ref="C4028:C4029"/>
    <mergeCell ref="D4028:D4029"/>
    <mergeCell ref="C4030:C4031"/>
    <mergeCell ref="D4030:D4031"/>
    <mergeCell ref="C4020:C4021"/>
    <mergeCell ref="D4020:D4021"/>
    <mergeCell ref="C4022:C4023"/>
    <mergeCell ref="D4022:D4023"/>
    <mergeCell ref="C4024:C4025"/>
    <mergeCell ref="D4024:D4025"/>
    <mergeCell ref="C4050:C4051"/>
    <mergeCell ref="D4050:D4051"/>
    <mergeCell ref="C4052:C4053"/>
    <mergeCell ref="D4052:D4053"/>
    <mergeCell ref="C4054:C4055"/>
    <mergeCell ref="D4054:D4055"/>
    <mergeCell ref="C4044:C4045"/>
    <mergeCell ref="D4044:D4045"/>
    <mergeCell ref="C4046:C4047"/>
    <mergeCell ref="D4046:D4047"/>
    <mergeCell ref="C4048:C4049"/>
    <mergeCell ref="D4048:D4049"/>
    <mergeCell ref="C4038:C4039"/>
    <mergeCell ref="D4038:D4039"/>
    <mergeCell ref="C4040:C4041"/>
    <mergeCell ref="D4040:D4041"/>
    <mergeCell ref="C4042:C4043"/>
    <mergeCell ref="D4042:D4043"/>
    <mergeCell ref="C4068:C4069"/>
    <mergeCell ref="D4068:D4069"/>
    <mergeCell ref="C4070:C4071"/>
    <mergeCell ref="D4070:D4071"/>
    <mergeCell ref="C4072:C4073"/>
    <mergeCell ref="D4072:D4073"/>
    <mergeCell ref="C4062:C4063"/>
    <mergeCell ref="D4062:D4063"/>
    <mergeCell ref="C4064:C4065"/>
    <mergeCell ref="D4064:D4065"/>
    <mergeCell ref="C4066:C4067"/>
    <mergeCell ref="D4066:D4067"/>
    <mergeCell ref="C4056:C4057"/>
    <mergeCell ref="D4056:D4057"/>
    <mergeCell ref="C4058:C4059"/>
    <mergeCell ref="D4058:D4059"/>
    <mergeCell ref="C4060:C4061"/>
    <mergeCell ref="D4060:D4061"/>
    <mergeCell ref="C4086:C4087"/>
    <mergeCell ref="D4086:D4087"/>
    <mergeCell ref="C4088:C4089"/>
    <mergeCell ref="D4088:D4089"/>
    <mergeCell ref="C4090:C4091"/>
    <mergeCell ref="D4090:D4091"/>
    <mergeCell ref="C4080:C4081"/>
    <mergeCell ref="D4080:D4081"/>
    <mergeCell ref="C4082:C4083"/>
    <mergeCell ref="D4082:D4083"/>
    <mergeCell ref="C4084:C4085"/>
    <mergeCell ref="D4084:D4085"/>
    <mergeCell ref="C4074:C4075"/>
    <mergeCell ref="D4074:D4075"/>
    <mergeCell ref="C4076:C4077"/>
    <mergeCell ref="D4076:D4077"/>
    <mergeCell ref="C4078:C4079"/>
    <mergeCell ref="D4078:D4079"/>
    <mergeCell ref="C4104:C4105"/>
    <mergeCell ref="D4104:D4105"/>
    <mergeCell ref="C4106:C4107"/>
    <mergeCell ref="D4106:D4107"/>
    <mergeCell ref="C4108:C4109"/>
    <mergeCell ref="D4108:D4109"/>
    <mergeCell ref="C4098:C4099"/>
    <mergeCell ref="D4098:D4099"/>
    <mergeCell ref="C4100:C4101"/>
    <mergeCell ref="D4100:D4101"/>
    <mergeCell ref="C4102:C4103"/>
    <mergeCell ref="D4102:D4103"/>
    <mergeCell ref="C4092:C4093"/>
    <mergeCell ref="D4092:D4093"/>
    <mergeCell ref="C4094:C4095"/>
    <mergeCell ref="D4094:D4095"/>
    <mergeCell ref="C4096:C4097"/>
    <mergeCell ref="D4096:D4097"/>
    <mergeCell ref="C4122:C4123"/>
    <mergeCell ref="D4122:D4123"/>
    <mergeCell ref="C4124:C4125"/>
    <mergeCell ref="D4124:D4125"/>
    <mergeCell ref="C4126:C4127"/>
    <mergeCell ref="D4126:D4127"/>
    <mergeCell ref="C4116:C4117"/>
    <mergeCell ref="D4116:D4117"/>
    <mergeCell ref="C4118:C4119"/>
    <mergeCell ref="D4118:D4119"/>
    <mergeCell ref="C4120:C4121"/>
    <mergeCell ref="D4120:D4121"/>
    <mergeCell ref="C4110:C4111"/>
    <mergeCell ref="D4110:D4111"/>
    <mergeCell ref="C4112:C4113"/>
    <mergeCell ref="D4112:D4113"/>
    <mergeCell ref="C4114:C4115"/>
    <mergeCell ref="D4114:D4115"/>
    <mergeCell ref="C4140:C4141"/>
    <mergeCell ref="D4140:D4141"/>
    <mergeCell ref="C4142:C4143"/>
    <mergeCell ref="D4142:D4143"/>
    <mergeCell ref="C4144:C4145"/>
    <mergeCell ref="D4144:D4145"/>
    <mergeCell ref="C4134:C4135"/>
    <mergeCell ref="D4134:D4135"/>
    <mergeCell ref="C4136:C4137"/>
    <mergeCell ref="D4136:D4137"/>
    <mergeCell ref="C4138:C4139"/>
    <mergeCell ref="D4138:D4139"/>
    <mergeCell ref="C4128:C4129"/>
    <mergeCell ref="D4128:D4129"/>
    <mergeCell ref="C4130:C4131"/>
    <mergeCell ref="D4130:D4131"/>
    <mergeCell ref="C4132:C4133"/>
    <mergeCell ref="D4132:D4133"/>
    <mergeCell ref="C4158:C4159"/>
    <mergeCell ref="D4158:D4159"/>
    <mergeCell ref="C4160:C4161"/>
    <mergeCell ref="D4160:D4161"/>
    <mergeCell ref="C4162:C4163"/>
    <mergeCell ref="D4162:D4163"/>
    <mergeCell ref="C4152:C4153"/>
    <mergeCell ref="D4152:D4153"/>
    <mergeCell ref="C4154:C4155"/>
    <mergeCell ref="D4154:D4155"/>
    <mergeCell ref="C4156:C4157"/>
    <mergeCell ref="D4156:D4157"/>
    <mergeCell ref="C4146:C4147"/>
    <mergeCell ref="D4146:D4147"/>
    <mergeCell ref="C4148:C4149"/>
    <mergeCell ref="D4148:D4149"/>
    <mergeCell ref="C4150:C4151"/>
    <mergeCell ref="D4150:D4151"/>
    <mergeCell ref="C4176:C4177"/>
    <mergeCell ref="D4176:D4177"/>
    <mergeCell ref="C4178:C4179"/>
    <mergeCell ref="D4178:D4179"/>
    <mergeCell ref="C4180:C4181"/>
    <mergeCell ref="D4180:D4181"/>
    <mergeCell ref="C4170:C4171"/>
    <mergeCell ref="D4170:D4171"/>
    <mergeCell ref="C4172:C4173"/>
    <mergeCell ref="D4172:D4173"/>
    <mergeCell ref="C4174:C4175"/>
    <mergeCell ref="D4174:D4175"/>
    <mergeCell ref="C4164:C4165"/>
    <mergeCell ref="D4164:D4165"/>
    <mergeCell ref="C4166:C4167"/>
    <mergeCell ref="D4166:D4167"/>
    <mergeCell ref="C4168:C4169"/>
    <mergeCell ref="D4168:D4169"/>
    <mergeCell ref="C4194:C4195"/>
    <mergeCell ref="D4194:D4195"/>
    <mergeCell ref="C4196:C4197"/>
    <mergeCell ref="D4196:D4197"/>
    <mergeCell ref="C4198:C4199"/>
    <mergeCell ref="D4198:D4199"/>
    <mergeCell ref="C4188:C4189"/>
    <mergeCell ref="D4188:D4189"/>
    <mergeCell ref="C4190:C4191"/>
    <mergeCell ref="D4190:D4191"/>
    <mergeCell ref="C4192:C4193"/>
    <mergeCell ref="D4192:D4193"/>
    <mergeCell ref="C4182:C4183"/>
    <mergeCell ref="D4182:D4183"/>
    <mergeCell ref="C4184:C4185"/>
    <mergeCell ref="D4184:D4185"/>
    <mergeCell ref="C4186:C4187"/>
    <mergeCell ref="D4186:D4187"/>
    <mergeCell ref="C4212:C4213"/>
    <mergeCell ref="D4212:D4213"/>
    <mergeCell ref="C4214:C4215"/>
    <mergeCell ref="D4214:D4215"/>
    <mergeCell ref="C4216:C4217"/>
    <mergeCell ref="D4216:D4217"/>
    <mergeCell ref="C4206:C4207"/>
    <mergeCell ref="D4206:D4207"/>
    <mergeCell ref="C4208:C4209"/>
    <mergeCell ref="D4208:D4209"/>
    <mergeCell ref="C4210:C4211"/>
    <mergeCell ref="D4210:D4211"/>
    <mergeCell ref="C4200:C4201"/>
    <mergeCell ref="D4200:D4201"/>
    <mergeCell ref="C4202:C4203"/>
    <mergeCell ref="D4202:D4203"/>
    <mergeCell ref="C4204:C4205"/>
    <mergeCell ref="D4204:D4205"/>
    <mergeCell ref="C4230:C4231"/>
    <mergeCell ref="D4230:D4231"/>
    <mergeCell ref="C4232:C4233"/>
    <mergeCell ref="D4232:D4233"/>
    <mergeCell ref="C4234:C4235"/>
    <mergeCell ref="D4234:D4235"/>
    <mergeCell ref="C4224:C4225"/>
    <mergeCell ref="D4224:D4225"/>
    <mergeCell ref="C4226:C4227"/>
    <mergeCell ref="D4226:D4227"/>
    <mergeCell ref="C4228:C4229"/>
    <mergeCell ref="D4228:D4229"/>
    <mergeCell ref="C4218:C4219"/>
    <mergeCell ref="D4218:D4219"/>
    <mergeCell ref="C4220:C4221"/>
    <mergeCell ref="D4220:D4221"/>
    <mergeCell ref="C4222:C4223"/>
    <mergeCell ref="D4222:D4223"/>
    <mergeCell ref="C4248:C4249"/>
    <mergeCell ref="D4248:D4249"/>
    <mergeCell ref="C4250:C4251"/>
    <mergeCell ref="D4250:D4251"/>
    <mergeCell ref="C4252:C4253"/>
    <mergeCell ref="D4252:D4253"/>
    <mergeCell ref="C4242:C4243"/>
    <mergeCell ref="D4242:D4243"/>
    <mergeCell ref="C4244:C4245"/>
    <mergeCell ref="D4244:D4245"/>
    <mergeCell ref="C4246:C4247"/>
    <mergeCell ref="D4246:D4247"/>
    <mergeCell ref="C4236:C4237"/>
    <mergeCell ref="D4236:D4237"/>
    <mergeCell ref="C4238:C4239"/>
    <mergeCell ref="D4238:D4239"/>
    <mergeCell ref="C4240:C4241"/>
    <mergeCell ref="D4240:D4241"/>
    <mergeCell ref="C4266:C4267"/>
    <mergeCell ref="D4266:D4267"/>
    <mergeCell ref="C4268:C4269"/>
    <mergeCell ref="D4268:D4269"/>
    <mergeCell ref="C4270:C4271"/>
    <mergeCell ref="D4270:D4271"/>
    <mergeCell ref="C4260:C4261"/>
    <mergeCell ref="D4260:D4261"/>
    <mergeCell ref="C4262:C4263"/>
    <mergeCell ref="D4262:D4263"/>
    <mergeCell ref="C4264:C4265"/>
    <mergeCell ref="D4264:D4265"/>
    <mergeCell ref="C4254:C4255"/>
    <mergeCell ref="D4254:D4255"/>
    <mergeCell ref="C4256:C4257"/>
    <mergeCell ref="D4256:D4257"/>
    <mergeCell ref="C4258:C4259"/>
    <mergeCell ref="D4258:D4259"/>
    <mergeCell ref="C4284:C4285"/>
    <mergeCell ref="D4284:D4285"/>
    <mergeCell ref="C4286:C4287"/>
    <mergeCell ref="D4286:D4287"/>
    <mergeCell ref="C4288:C4289"/>
    <mergeCell ref="D4288:D4289"/>
    <mergeCell ref="C4278:C4279"/>
    <mergeCell ref="D4278:D4279"/>
    <mergeCell ref="C4280:C4281"/>
    <mergeCell ref="D4280:D4281"/>
    <mergeCell ref="C4282:C4283"/>
    <mergeCell ref="D4282:D4283"/>
    <mergeCell ref="C4272:C4273"/>
    <mergeCell ref="D4272:D4273"/>
    <mergeCell ref="C4274:C4275"/>
    <mergeCell ref="D4274:D4275"/>
    <mergeCell ref="C4276:C4277"/>
    <mergeCell ref="D4276:D4277"/>
    <mergeCell ref="C4302:C4303"/>
    <mergeCell ref="D4302:D4303"/>
    <mergeCell ref="C4304:C4305"/>
    <mergeCell ref="D4304:D4305"/>
    <mergeCell ref="C4306:C4307"/>
    <mergeCell ref="D4306:D4307"/>
    <mergeCell ref="C4296:C4297"/>
    <mergeCell ref="D4296:D4297"/>
    <mergeCell ref="C4298:C4299"/>
    <mergeCell ref="D4298:D4299"/>
    <mergeCell ref="C4300:C4301"/>
    <mergeCell ref="D4300:D4301"/>
    <mergeCell ref="C4290:C4291"/>
    <mergeCell ref="D4290:D4291"/>
    <mergeCell ref="C4292:C4293"/>
    <mergeCell ref="D4292:D4293"/>
    <mergeCell ref="C4294:C4295"/>
    <mergeCell ref="D4294:D4295"/>
    <mergeCell ref="C4320:C4321"/>
    <mergeCell ref="D4320:D4321"/>
    <mergeCell ref="C4322:C4323"/>
    <mergeCell ref="D4322:D4323"/>
    <mergeCell ref="C4324:C4325"/>
    <mergeCell ref="D4324:D4325"/>
    <mergeCell ref="C4314:C4315"/>
    <mergeCell ref="D4314:D4315"/>
    <mergeCell ref="C4316:C4317"/>
    <mergeCell ref="D4316:D4317"/>
    <mergeCell ref="C4318:C4319"/>
    <mergeCell ref="D4318:D4319"/>
    <mergeCell ref="C4308:C4309"/>
    <mergeCell ref="D4308:D4309"/>
    <mergeCell ref="C4310:C4311"/>
    <mergeCell ref="D4310:D4311"/>
    <mergeCell ref="C4312:C4313"/>
    <mergeCell ref="D4312:D4313"/>
    <mergeCell ref="C4338:C4339"/>
    <mergeCell ref="D4338:D4339"/>
    <mergeCell ref="C4340:C4341"/>
    <mergeCell ref="D4340:D4341"/>
    <mergeCell ref="C4342:C4343"/>
    <mergeCell ref="D4342:D4343"/>
    <mergeCell ref="C4332:C4333"/>
    <mergeCell ref="D4332:D4333"/>
    <mergeCell ref="C4334:C4335"/>
    <mergeCell ref="D4334:D4335"/>
    <mergeCell ref="C4336:C4337"/>
    <mergeCell ref="D4336:D4337"/>
    <mergeCell ref="C4326:C4327"/>
    <mergeCell ref="D4326:D4327"/>
    <mergeCell ref="C4328:C4329"/>
    <mergeCell ref="D4328:D4329"/>
    <mergeCell ref="C4330:C4331"/>
    <mergeCell ref="D4330:D4331"/>
    <mergeCell ref="C4356:C4357"/>
    <mergeCell ref="D4356:D4357"/>
    <mergeCell ref="C4358:C4359"/>
    <mergeCell ref="D4358:D4359"/>
    <mergeCell ref="C4360:C4361"/>
    <mergeCell ref="D4360:D4361"/>
    <mergeCell ref="C4350:C4351"/>
    <mergeCell ref="D4350:D4351"/>
    <mergeCell ref="C4352:C4353"/>
    <mergeCell ref="D4352:D4353"/>
    <mergeCell ref="C4354:C4355"/>
    <mergeCell ref="D4354:D4355"/>
    <mergeCell ref="C4344:C4345"/>
    <mergeCell ref="D4344:D4345"/>
    <mergeCell ref="C4346:C4347"/>
    <mergeCell ref="D4346:D4347"/>
    <mergeCell ref="C4348:C4349"/>
    <mergeCell ref="D4348:D4349"/>
    <mergeCell ref="C4374:C4375"/>
    <mergeCell ref="D4374:D4375"/>
    <mergeCell ref="C4376:C4377"/>
    <mergeCell ref="D4376:D4377"/>
    <mergeCell ref="C4378:C4379"/>
    <mergeCell ref="D4378:D4379"/>
    <mergeCell ref="C4368:C4369"/>
    <mergeCell ref="D4368:D4369"/>
    <mergeCell ref="C4370:C4371"/>
    <mergeCell ref="D4370:D4371"/>
    <mergeCell ref="C4372:C4373"/>
    <mergeCell ref="D4372:D4373"/>
    <mergeCell ref="C4362:C4363"/>
    <mergeCell ref="D4362:D4363"/>
    <mergeCell ref="C4364:C4365"/>
    <mergeCell ref="D4364:D4365"/>
    <mergeCell ref="C4366:C4367"/>
    <mergeCell ref="D4366:D4367"/>
    <mergeCell ref="C4392:C4393"/>
    <mergeCell ref="D4392:D4393"/>
    <mergeCell ref="C4394:C4395"/>
    <mergeCell ref="D4394:D4395"/>
    <mergeCell ref="C4396:C4397"/>
    <mergeCell ref="D4396:D4397"/>
    <mergeCell ref="C4386:C4387"/>
    <mergeCell ref="D4386:D4387"/>
    <mergeCell ref="C4388:C4389"/>
    <mergeCell ref="D4388:D4389"/>
    <mergeCell ref="C4390:C4391"/>
    <mergeCell ref="D4390:D4391"/>
    <mergeCell ref="C4380:C4381"/>
    <mergeCell ref="D4380:D4381"/>
    <mergeCell ref="C4382:C4383"/>
    <mergeCell ref="D4382:D4383"/>
    <mergeCell ref="C4384:C4385"/>
    <mergeCell ref="D4384:D4385"/>
    <mergeCell ref="C4410:C4411"/>
    <mergeCell ref="D4410:D4411"/>
    <mergeCell ref="C4412:C4413"/>
    <mergeCell ref="D4412:D4413"/>
    <mergeCell ref="C4414:C4415"/>
    <mergeCell ref="D4414:D4415"/>
    <mergeCell ref="C4404:C4405"/>
    <mergeCell ref="D4404:D4405"/>
    <mergeCell ref="C4406:C4407"/>
    <mergeCell ref="D4406:D4407"/>
    <mergeCell ref="C4408:C4409"/>
    <mergeCell ref="D4408:D4409"/>
    <mergeCell ref="C4398:C4399"/>
    <mergeCell ref="D4398:D4399"/>
    <mergeCell ref="C4400:C4401"/>
    <mergeCell ref="D4400:D4401"/>
    <mergeCell ref="C4402:C4403"/>
    <mergeCell ref="D4402:D4403"/>
    <mergeCell ref="C4428:C4429"/>
    <mergeCell ref="D4428:D4429"/>
    <mergeCell ref="C4430:C4431"/>
    <mergeCell ref="D4430:D4431"/>
    <mergeCell ref="C4432:C4433"/>
    <mergeCell ref="D4432:D4433"/>
    <mergeCell ref="C4422:C4423"/>
    <mergeCell ref="D4422:D4423"/>
    <mergeCell ref="C4424:C4425"/>
    <mergeCell ref="D4424:D4425"/>
    <mergeCell ref="C4426:C4427"/>
    <mergeCell ref="D4426:D4427"/>
    <mergeCell ref="C4416:C4417"/>
    <mergeCell ref="D4416:D4417"/>
    <mergeCell ref="C4418:C4419"/>
    <mergeCell ref="D4418:D4419"/>
    <mergeCell ref="C4420:C4421"/>
    <mergeCell ref="D4420:D4421"/>
  </mergeCells>
  <dataValidations count="1">
    <dataValidation type="list" allowBlank="1" showInputMessage="1" showErrorMessage="1" sqref="Q22:AA23 Q44:AA45 Q66:AA67 Q88:AA89 Q110:AA111 Q132:AA133 Q154:AA155 Q176:AA177 Q198:AA199 Q220:AA221 Q242:AA243 Q264:AA265 Q286:AA287 Q308:AA309 Q330:AA331 Q352:AA353 Q374:AA375 Q396:AA397 Q418:AA419 Q440:AA441 Q462:AA463 Q484:AA485 Q506:AA507 Q528:AA529 Q550:AA551 Q572:AA573 Q594:AA595 Q616:AA617 Q638:AA639 Q660:AA661 Q682:AA683 Q704:AA705 Q726:AA727 Q748:AA749 Q770:AA771 Q792:AA793 Q814:AA815 Q836:AA837 Q858:AA859 Q880:AA881 Q902:AA903 Q924:AA925 Q946:AA947 Q968:AA969 Q990:AA991 Q1012:AA1013 Q1034:AA1035 Q1056:AA1057 Q1078:AA1079 Q1100:AA1101 Q1122:AA1123 Q1144:AA1145 Q1166:AA1167 Q1188:AA1189 Q1210:AA1211 Q1232:AA1233 Q1254:AA1255 Q1276:AA1277 Q1298:AA1299 Q1320:AA1321 Q1342:AA1343 Q1364:AA1365 Q1386:AA1387 Q1408:AA1409 Q1430:AA1431 Q1452:AA1453 Q1474:AA1475 Q1496:AA1497 Q1518:AA1519 Q1540:AA1541 Q1562:AA1563 Q1584:AA1585 Q1606:AA1607 Q1628:AA1629 Q1650:AA1651 Q1672:AA1673 Q1694:AA1695 Q1716:AA1717 Q1738:AA1739 Q1760:AA1761 Q1782:AA1783 Q1804:AA1805 Q1826:AA1827 Q1848:AA1849 Q1870:AA1871 Q1892:AA1893 Q1914:AA1915 Q1936:AA1937 Q1958:AA1959 Q1980:AA1981 Q2002:AA2003 Q2024:AA2025 Q2046:AA2047 Q2068:AA2069 Q2090:AA2091 Q2112:AA2113 Q2134:AA2135 Q2156:AA2157 Q2178:AA2179 Q2200:AA2201 Q2222:AA2223 Q2244:AA2245 Q2266:AA2267 Q2288:AA2289 Q2310:AA2311 Q2332:AA2333 Q2354:AA2355 Q2376:AA2377 Q2398:AA2399 Q2420:AA2421 Q2442:AA2443 Q2464:AA2465 Q2486:AA2487 Q2508:AA2509 Q2530:AA2531 Q2552:AA2553 Q2574:AA2575 Q2596:AA2597 Q2618:AA2619 Q2640:AA2641 Q2662:AA2663 Q2684:AA2685 Q2706:AA2707 Q2728:AA2729 Q2750:AA2751 Q2772:AA2773 Q2794:AA2795 Q2816:AA2817 Q2838:AA2839 Q2860:AA2861 Q2882:AA2883 Q2904:AA2905 Q2926:AA2927 Q2948:AA2949 Q2970:AA2971 Q2992:AA2993 Q3014:AA3015 Q3036:AA3037 Q3058:AA3059 Q3080:AA3081 Q3102:AA3103 Q3124:AA3125 Q3146:AA3147 Q3168:AA3169 Q3190:AA3191 Q3212:AA3213 Q3234:AA3235 Q3256:AA3257 Q3278:AA3279 Q3300:AA3301 Q3322:AA3323 Q3344:AA3345 Q3366:AA3367 Q3388:AA3389 Q3410:AA3411 Q3432:AA3433 Q3454:AA3455 Q3476:AA3477 Q3498:AA3499 Q3520:AA3521 Q3542:AA3543 Q3564:AA3565 Q3586:AA3587 Q3608:AA3609 Q3630:AA3631 Q3652:AA3653 Q3674:AA3675 Q3696:AA3697 Q3718:AA3719 Q3740:AA3741 Q3762:AA3763 Q3784:AA3785 Q3806:AA3807 Q3828:AA3829 Q3850:AA3851 Q3872:AA3873 Q3894:AA3895 Q3916:AA3917 Q3938:AA3939 Q3960:AA3961 Q3982:AA3983 Q4004:AA4005 Q4026:AA4027 Q4048:AA4049 Q4070:AA4071 Q4092:AA4093 Q4114:AA4115 Q4136:AA4137 Q4158:AA4159 Q4180:AA4181 Q4202:AA4203 Q4224:AA4225 Q4246:AA4247 Q4268:AA4269 Q4290:AA4291 Q4312:AA4313 Q4334:AA4335 Q4356:AA4357 Q4378:AA4379 Q4400:AA4401 Q4422:AA4423">
      <formula1>$C$2:$C$3</formula1>
    </dataValidation>
  </dataValidations>
  <pageMargins left="0.7" right="0.7" top="0.75" bottom="0.75" header="0.3" footer="0.3"/>
  <pageSetup paperSize="8" scale="39" fitToHeight="0" orientation="landscape" r:id="rId1"/>
  <rowBreaks count="3" manualBreakCount="3">
    <brk id="20" max="16383" man="1"/>
    <brk id="87" max="16383" man="1"/>
    <brk id="483" max="16383" man="1"/>
  </rowBreaks>
  <drawing r:id="rId2"/>
</worksheet>
</file>

<file path=xl/worksheets/sheet28.xml><?xml version="1.0" encoding="utf-8"?>
<worksheet xmlns="http://schemas.openxmlformats.org/spreadsheetml/2006/main" xmlns:r="http://schemas.openxmlformats.org/officeDocument/2006/relationships">
  <sheetPr codeName="Sheet28">
    <tabColor theme="8"/>
  </sheetPr>
  <dimension ref="C1:Y740"/>
  <sheetViews>
    <sheetView showGridLines="0" topLeftCell="A703" zoomScale="40" zoomScaleNormal="40" workbookViewId="0">
      <selection activeCell="P698" sqref="M672:P698"/>
    </sheetView>
  </sheetViews>
  <sheetFormatPr defaultRowHeight="15"/>
  <cols>
    <col min="1" max="1" width="13.5703125" style="4" customWidth="1"/>
    <col min="2" max="2" width="11.7109375" style="4" customWidth="1"/>
    <col min="3" max="3" width="20.85546875" style="4" customWidth="1"/>
    <col min="4" max="4" width="9.140625" style="4"/>
    <col min="5" max="5" width="33.5703125" style="4" customWidth="1"/>
    <col min="6" max="7" width="13.42578125" style="4" customWidth="1"/>
    <col min="8" max="8" width="17.28515625" style="4" customWidth="1"/>
    <col min="9" max="9" width="27.140625" style="4" customWidth="1"/>
    <col min="10" max="11" width="21.28515625" style="4" customWidth="1"/>
    <col min="12" max="12" width="16.85546875" style="4" customWidth="1"/>
    <col min="13" max="20" width="13" style="4" bestFit="1" customWidth="1"/>
    <col min="21" max="25" width="11.85546875" style="4" bestFit="1" customWidth="1"/>
    <col min="26" max="16384" width="9.140625" style="4"/>
  </cols>
  <sheetData>
    <row r="1" spans="3:25" ht="31.5" customHeight="1">
      <c r="C1" s="780" t="s">
        <v>8</v>
      </c>
      <c r="D1" s="30"/>
      <c r="E1" s="30"/>
      <c r="F1" s="30"/>
      <c r="G1" s="30"/>
      <c r="H1" s="30"/>
      <c r="I1" s="30"/>
      <c r="J1" s="30"/>
      <c r="K1" s="30"/>
      <c r="L1" s="30"/>
      <c r="M1" s="30"/>
      <c r="N1" s="30"/>
      <c r="O1" s="30"/>
      <c r="P1" s="30"/>
      <c r="Q1" s="30"/>
      <c r="R1" s="30"/>
      <c r="S1" s="30"/>
      <c r="T1" s="30"/>
      <c r="U1" s="30"/>
      <c r="V1" s="30"/>
      <c r="W1" s="30"/>
      <c r="X1" s="30"/>
      <c r="Y1" s="30"/>
    </row>
    <row r="2" spans="3:25" ht="28.5" customHeight="1">
      <c r="C2" s="781" t="str">
        <f>+'1.2 Business &amp; other details  '!$C$2</f>
        <v>TransGrid</v>
      </c>
      <c r="D2" s="30"/>
      <c r="E2" s="30"/>
      <c r="F2" s="30"/>
      <c r="G2" s="30"/>
      <c r="H2" s="30"/>
      <c r="I2" s="30"/>
      <c r="J2" s="30"/>
      <c r="K2" s="30"/>
      <c r="L2" s="30"/>
      <c r="M2" s="30"/>
      <c r="N2" s="30"/>
      <c r="O2" s="30"/>
      <c r="P2" s="30"/>
      <c r="Q2" s="30"/>
      <c r="R2" s="30"/>
      <c r="S2" s="30"/>
      <c r="T2" s="30"/>
      <c r="U2" s="30"/>
      <c r="V2" s="30"/>
      <c r="W2" s="30"/>
      <c r="X2" s="30"/>
      <c r="Y2" s="30"/>
    </row>
    <row r="3" spans="3:25" ht="26.25" customHeight="1">
      <c r="C3" s="781" t="str">
        <f>+'1.2 Business &amp; other details  '!$C$3</f>
        <v>2014-15 to 2018-19</v>
      </c>
      <c r="D3" s="30"/>
      <c r="E3" s="30"/>
      <c r="F3" s="30"/>
      <c r="G3" s="30"/>
      <c r="H3" s="30"/>
      <c r="I3" s="30"/>
      <c r="J3" s="30"/>
      <c r="K3" s="30"/>
      <c r="L3" s="30"/>
      <c r="M3" s="30"/>
      <c r="N3" s="30"/>
      <c r="O3" s="30"/>
      <c r="P3" s="30"/>
      <c r="Q3" s="30"/>
      <c r="R3" s="30"/>
      <c r="S3" s="30"/>
      <c r="T3" s="30"/>
      <c r="U3" s="30"/>
      <c r="V3" s="30"/>
      <c r="W3" s="30"/>
      <c r="X3" s="30"/>
      <c r="Y3" s="30"/>
    </row>
    <row r="4" spans="3:25" ht="23.25">
      <c r="C4" s="3058" t="s">
        <v>1137</v>
      </c>
      <c r="D4" s="3058"/>
      <c r="E4" s="3058"/>
      <c r="F4" s="3058"/>
      <c r="G4" s="3058"/>
      <c r="H4" s="3058"/>
      <c r="I4" s="3058"/>
      <c r="J4" s="3058"/>
      <c r="K4" s="3058"/>
      <c r="L4" s="3058"/>
      <c r="M4" s="3058"/>
      <c r="N4" s="3058"/>
      <c r="O4" s="3058"/>
      <c r="P4" s="3058"/>
      <c r="Q4" s="3058"/>
      <c r="R4" s="3058"/>
      <c r="S4" s="3058"/>
      <c r="T4" s="3058"/>
      <c r="U4" s="3058"/>
      <c r="V4" s="3058"/>
      <c r="W4" s="3058"/>
      <c r="X4" s="3058"/>
      <c r="Y4" s="3058"/>
    </row>
    <row r="5" spans="3:25" ht="15" customHeight="1"/>
    <row r="7" spans="3:25">
      <c r="C7" s="3059" t="s">
        <v>14</v>
      </c>
      <c r="D7" s="3059"/>
      <c r="E7" s="3059"/>
      <c r="F7" s="3059"/>
      <c r="G7" s="3059"/>
      <c r="H7" s="3059"/>
      <c r="I7" s="3059"/>
      <c r="J7" s="3059"/>
      <c r="K7" s="3059"/>
      <c r="L7" s="3059"/>
      <c r="M7" s="3059"/>
      <c r="N7" s="3059"/>
      <c r="O7" s="3059"/>
      <c r="P7" s="3059"/>
      <c r="Q7" s="3059"/>
      <c r="R7" s="3059"/>
      <c r="S7" s="1163"/>
      <c r="T7" s="1163"/>
      <c r="U7" s="1163"/>
      <c r="V7" s="1163"/>
      <c r="W7" s="1163"/>
      <c r="X7" s="1163"/>
      <c r="Y7" s="1163"/>
    </row>
    <row r="8" spans="3:25" ht="15" customHeight="1">
      <c r="C8" s="3060" t="s">
        <v>1138</v>
      </c>
      <c r="D8" s="3060"/>
      <c r="E8" s="3060"/>
      <c r="F8" s="3060"/>
      <c r="G8" s="3060"/>
      <c r="H8" s="3060"/>
      <c r="I8" s="3060"/>
      <c r="J8" s="3060"/>
      <c r="K8" s="3060"/>
      <c r="L8" s="3060"/>
      <c r="M8" s="3060"/>
      <c r="N8" s="3060"/>
      <c r="O8" s="3060"/>
      <c r="P8" s="3060"/>
      <c r="Q8" s="3060"/>
      <c r="R8" s="3060"/>
      <c r="S8" s="1163"/>
      <c r="T8" s="1163"/>
      <c r="U8" s="1163"/>
      <c r="V8" s="1163"/>
      <c r="W8" s="1163"/>
      <c r="X8" s="1163"/>
      <c r="Y8" s="1163"/>
    </row>
    <row r="9" spans="3:25" ht="15" customHeight="1">
      <c r="C9" s="3060"/>
      <c r="D9" s="3060"/>
      <c r="E9" s="3060"/>
      <c r="F9" s="3060"/>
      <c r="G9" s="3060"/>
      <c r="H9" s="3060"/>
      <c r="I9" s="3060"/>
      <c r="J9" s="3060"/>
      <c r="K9" s="3060"/>
      <c r="L9" s="3060"/>
      <c r="M9" s="3060"/>
      <c r="N9" s="3060"/>
      <c r="O9" s="3060"/>
      <c r="P9" s="3060"/>
      <c r="Q9" s="3060"/>
      <c r="R9" s="3060"/>
      <c r="S9" s="1163"/>
      <c r="T9" s="1163"/>
      <c r="U9" s="1163"/>
      <c r="V9" s="1163"/>
      <c r="W9" s="1163"/>
      <c r="X9" s="1163"/>
      <c r="Y9" s="1163"/>
    </row>
    <row r="10" spans="3:25">
      <c r="C10" s="3060"/>
      <c r="D10" s="3060"/>
      <c r="E10" s="3060"/>
      <c r="F10" s="3060"/>
      <c r="G10" s="3060"/>
      <c r="H10" s="3060"/>
      <c r="I10" s="3060"/>
      <c r="J10" s="3060"/>
      <c r="K10" s="3060"/>
      <c r="L10" s="3060"/>
      <c r="M10" s="3060"/>
      <c r="N10" s="3060"/>
      <c r="O10" s="3060"/>
      <c r="P10" s="3060"/>
      <c r="Q10" s="3060"/>
      <c r="R10" s="3060"/>
      <c r="S10" s="1163"/>
      <c r="T10" s="1163"/>
      <c r="U10" s="1163"/>
      <c r="V10" s="1163"/>
      <c r="W10" s="1163"/>
      <c r="X10" s="1163"/>
      <c r="Y10" s="1163"/>
    </row>
    <row r="11" spans="3:25">
      <c r="C11" s="3060"/>
      <c r="D11" s="3060"/>
      <c r="E11" s="3060"/>
      <c r="F11" s="3060"/>
      <c r="G11" s="3060"/>
      <c r="H11" s="3060"/>
      <c r="I11" s="3060"/>
      <c r="J11" s="3060"/>
      <c r="K11" s="3060"/>
      <c r="L11" s="3060"/>
      <c r="M11" s="3060"/>
      <c r="N11" s="3060"/>
      <c r="O11" s="3060"/>
      <c r="P11" s="3060"/>
      <c r="Q11" s="3060"/>
      <c r="R11" s="3060"/>
      <c r="S11" s="1163"/>
      <c r="T11" s="1163"/>
      <c r="U11" s="1163"/>
      <c r="V11" s="1163"/>
      <c r="W11" s="1163"/>
      <c r="X11" s="1163"/>
      <c r="Y11" s="1163"/>
    </row>
    <row r="12" spans="3:25">
      <c r="C12" s="3060"/>
      <c r="D12" s="3060"/>
      <c r="E12" s="3060"/>
      <c r="F12" s="3060"/>
      <c r="G12" s="3060"/>
      <c r="H12" s="3060"/>
      <c r="I12" s="3060"/>
      <c r="J12" s="3060"/>
      <c r="K12" s="3060"/>
      <c r="L12" s="3060"/>
      <c r="M12" s="3060"/>
      <c r="N12" s="3060"/>
      <c r="O12" s="3060"/>
      <c r="P12" s="3060"/>
      <c r="Q12" s="3060"/>
      <c r="R12" s="3060"/>
      <c r="S12" s="1163"/>
      <c r="T12" s="1163"/>
      <c r="U12" s="1163"/>
      <c r="V12" s="1163"/>
      <c r="W12" s="1163"/>
      <c r="X12" s="1163"/>
      <c r="Y12" s="1163"/>
    </row>
    <row r="13" spans="3:25" ht="15.75">
      <c r="C13" s="1164" t="s">
        <v>1139</v>
      </c>
      <c r="D13" s="1163"/>
      <c r="E13" s="1165"/>
      <c r="F13" s="1163"/>
      <c r="G13" s="1163"/>
      <c r="H13" s="1163"/>
      <c r="I13" s="1163"/>
      <c r="J13" s="1163"/>
      <c r="K13" s="1163"/>
      <c r="L13" s="1163"/>
      <c r="M13" s="1163"/>
      <c r="N13" s="1163"/>
      <c r="O13" s="1163"/>
      <c r="P13" s="1163"/>
      <c r="Q13" s="1163"/>
      <c r="R13" s="1163"/>
      <c r="S13" s="1163"/>
      <c r="T13" s="1163"/>
      <c r="U13" s="1163"/>
      <c r="V13" s="1163"/>
      <c r="W13" s="1163"/>
      <c r="X13" s="1166"/>
      <c r="Y13" s="1163"/>
    </row>
    <row r="14" spans="3:25">
      <c r="C14" s="1163"/>
      <c r="D14" s="1163"/>
      <c r="E14" s="1165"/>
      <c r="F14" s="1163"/>
      <c r="G14" s="1163"/>
      <c r="H14" s="1163"/>
      <c r="I14" s="1163"/>
      <c r="J14" s="1163"/>
      <c r="K14" s="1163"/>
      <c r="L14" s="1163"/>
      <c r="M14" s="1163"/>
      <c r="N14" s="1163"/>
      <c r="O14" s="1163"/>
      <c r="P14" s="1163"/>
      <c r="Q14" s="1163"/>
      <c r="R14" s="1163"/>
      <c r="S14" s="1163"/>
      <c r="T14" s="1163"/>
      <c r="U14" s="1163"/>
      <c r="V14" s="1163"/>
      <c r="W14" s="1163"/>
      <c r="X14" s="1166"/>
      <c r="Y14" s="1163"/>
    </row>
    <row r="15" spans="3:25" ht="24.75" customHeight="1">
      <c r="C15" s="3040" t="s">
        <v>1140</v>
      </c>
      <c r="D15" s="3041"/>
      <c r="E15" s="3041"/>
      <c r="F15" s="3041"/>
      <c r="G15" s="3041"/>
      <c r="H15" s="3041"/>
      <c r="I15" s="3041"/>
      <c r="J15" s="3041"/>
      <c r="K15" s="3041"/>
      <c r="L15" s="3041"/>
      <c r="M15" s="3041"/>
      <c r="N15" s="3041"/>
      <c r="O15" s="3041"/>
      <c r="P15" s="3041"/>
      <c r="Q15" s="3041"/>
      <c r="R15" s="3042"/>
      <c r="S15" s="1167"/>
      <c r="T15" s="1167"/>
      <c r="U15" s="1167"/>
      <c r="V15" s="1167"/>
      <c r="W15" s="1167"/>
      <c r="X15" s="1167"/>
      <c r="Y15" s="1167"/>
    </row>
    <row r="16" spans="3:25" ht="36.75" customHeight="1">
      <c r="C16" s="3061" t="s">
        <v>1141</v>
      </c>
      <c r="D16" s="3061" t="s">
        <v>1142</v>
      </c>
      <c r="E16" s="3061" t="s">
        <v>1143</v>
      </c>
      <c r="F16" s="3054" t="s">
        <v>1144</v>
      </c>
      <c r="G16" s="3054" t="s">
        <v>1145</v>
      </c>
      <c r="H16" s="3061" t="s">
        <v>1146</v>
      </c>
      <c r="I16" s="3052" t="s">
        <v>1147</v>
      </c>
      <c r="J16" s="3054" t="s">
        <v>1148</v>
      </c>
      <c r="K16" s="3052" t="s">
        <v>1149</v>
      </c>
      <c r="L16" s="3052"/>
      <c r="M16" s="3037" t="s">
        <v>1150</v>
      </c>
      <c r="N16" s="3038"/>
      <c r="O16" s="3038"/>
      <c r="P16" s="3038"/>
      <c r="Q16" s="3038"/>
      <c r="R16" s="1168"/>
      <c r="S16" s="1169"/>
      <c r="T16" s="1169"/>
      <c r="U16" s="1169"/>
      <c r="V16" s="1169"/>
      <c r="W16" s="1169"/>
      <c r="X16" s="1169"/>
      <c r="Y16" s="1167"/>
    </row>
    <row r="17" spans="3:25" ht="24" customHeight="1">
      <c r="C17" s="3029"/>
      <c r="D17" s="3029"/>
      <c r="E17" s="3029"/>
      <c r="F17" s="3031"/>
      <c r="G17" s="3031"/>
      <c r="H17" s="3029"/>
      <c r="I17" s="3053"/>
      <c r="J17" s="3031"/>
      <c r="K17" s="3053"/>
      <c r="L17" s="3053"/>
      <c r="M17" s="1170" t="s">
        <v>32</v>
      </c>
      <c r="N17" s="1170" t="s">
        <v>33</v>
      </c>
      <c r="O17" s="1170" t="s">
        <v>34</v>
      </c>
      <c r="P17" s="1170" t="s">
        <v>35</v>
      </c>
      <c r="Q17" s="1170" t="s">
        <v>36</v>
      </c>
      <c r="R17" s="3032" t="s">
        <v>594</v>
      </c>
      <c r="S17" s="1167"/>
      <c r="T17" s="1167"/>
      <c r="U17" s="1167"/>
      <c r="V17" s="1167"/>
      <c r="W17" s="1167"/>
      <c r="X17" s="1167"/>
      <c r="Y17" s="1167"/>
    </row>
    <row r="18" spans="3:25" ht="106.5" customHeight="1">
      <c r="C18" s="1171" t="s">
        <v>1151</v>
      </c>
      <c r="D18" s="1171"/>
      <c r="E18" s="1171" t="s">
        <v>1152</v>
      </c>
      <c r="F18" s="1172" t="s">
        <v>1153</v>
      </c>
      <c r="G18" s="1172" t="s">
        <v>1154</v>
      </c>
      <c r="H18" s="1171" t="s">
        <v>1155</v>
      </c>
      <c r="I18" s="1171" t="s">
        <v>1156</v>
      </c>
      <c r="J18" s="1172" t="s">
        <v>1157</v>
      </c>
      <c r="K18" s="1171" t="s">
        <v>1158</v>
      </c>
      <c r="L18" s="1171"/>
      <c r="M18" s="3034" t="s">
        <v>1159</v>
      </c>
      <c r="N18" s="3056"/>
      <c r="O18" s="3056"/>
      <c r="P18" s="3056"/>
      <c r="Q18" s="3057"/>
      <c r="R18" s="3055"/>
      <c r="S18" s="1167"/>
      <c r="T18" s="1167"/>
      <c r="U18" s="1167"/>
      <c r="V18" s="1167"/>
      <c r="W18" s="1167"/>
      <c r="X18" s="1167"/>
      <c r="Y18" s="1173"/>
    </row>
    <row r="19" spans="3:25" ht="38.25" customHeight="1">
      <c r="C19" s="3043" t="s">
        <v>1729</v>
      </c>
      <c r="D19" s="3046" t="s">
        <v>1730</v>
      </c>
      <c r="E19" s="3046" t="s">
        <v>1731</v>
      </c>
      <c r="F19" s="3046">
        <v>41852</v>
      </c>
      <c r="G19" s="3049" t="s">
        <v>1732</v>
      </c>
      <c r="H19" s="3046" t="s">
        <v>1733</v>
      </c>
      <c r="I19" s="3046" t="s">
        <v>1734</v>
      </c>
      <c r="J19" s="3046">
        <v>41760</v>
      </c>
      <c r="K19" s="3046" t="s">
        <v>1735</v>
      </c>
      <c r="L19" s="1174" t="s">
        <v>1160</v>
      </c>
      <c r="M19" s="2537">
        <v>693.3</v>
      </c>
      <c r="N19" s="2537">
        <v>693.3</v>
      </c>
      <c r="O19" s="2537">
        <v>1386.6</v>
      </c>
      <c r="P19" s="2537">
        <v>1386.6</v>
      </c>
      <c r="Q19" s="2537">
        <v>2773.2</v>
      </c>
      <c r="R19" s="1176">
        <f>+SUM(M19:Q19)</f>
        <v>6932.9999999999991</v>
      </c>
      <c r="S19" s="1163"/>
      <c r="T19" s="1163"/>
      <c r="U19" s="1163"/>
      <c r="V19" s="1163"/>
      <c r="W19" s="1163"/>
      <c r="X19" s="1163"/>
      <c r="Y19" s="1177"/>
    </row>
    <row r="20" spans="3:25" ht="29.25" customHeight="1">
      <c r="C20" s="3044"/>
      <c r="D20" s="3047"/>
      <c r="E20" s="3047"/>
      <c r="F20" s="3047"/>
      <c r="G20" s="3050"/>
      <c r="H20" s="3047"/>
      <c r="I20" s="3047"/>
      <c r="J20" s="3047"/>
      <c r="K20" s="3047"/>
      <c r="L20" s="1174" t="s">
        <v>1161</v>
      </c>
      <c r="M20" s="2537"/>
      <c r="N20" s="2537"/>
      <c r="O20" s="2537"/>
      <c r="P20" s="2537"/>
      <c r="Q20" s="2537"/>
      <c r="R20" s="1176">
        <f t="shared" ref="R20:R83" si="0">+SUM(M20:Q20)</f>
        <v>0</v>
      </c>
      <c r="S20" s="1163"/>
      <c r="T20" s="1163"/>
      <c r="U20" s="1163"/>
      <c r="V20" s="1163"/>
      <c r="W20" s="1163"/>
      <c r="X20" s="1163"/>
      <c r="Y20" s="1177"/>
    </row>
    <row r="21" spans="3:25" ht="32.25" customHeight="1">
      <c r="C21" s="3045"/>
      <c r="D21" s="3048"/>
      <c r="E21" s="3048"/>
      <c r="F21" s="3048"/>
      <c r="G21" s="3051"/>
      <c r="H21" s="3048"/>
      <c r="I21" s="3048"/>
      <c r="J21" s="3048"/>
      <c r="K21" s="3048"/>
      <c r="L21" s="1174" t="s">
        <v>1162</v>
      </c>
      <c r="M21" s="2537"/>
      <c r="N21" s="2537"/>
      <c r="O21" s="2537"/>
      <c r="P21" s="2537"/>
      <c r="Q21" s="2537"/>
      <c r="R21" s="1176">
        <f t="shared" si="0"/>
        <v>0</v>
      </c>
      <c r="S21" s="1163"/>
      <c r="T21" s="1163"/>
      <c r="U21" s="1163"/>
      <c r="V21" s="1163"/>
      <c r="W21" s="1163"/>
      <c r="X21" s="1163"/>
      <c r="Y21" s="1177"/>
    </row>
    <row r="22" spans="3:25">
      <c r="C22" s="3020"/>
      <c r="D22" s="3021"/>
      <c r="E22" s="3021"/>
      <c r="F22" s="3021"/>
      <c r="G22" s="3021"/>
      <c r="H22" s="3021"/>
      <c r="I22" s="3021"/>
      <c r="J22" s="3022"/>
      <c r="K22" s="2142"/>
      <c r="L22" s="1178" t="s">
        <v>594</v>
      </c>
      <c r="M22" s="1187">
        <f>+SUM(M19:M21)</f>
        <v>693.3</v>
      </c>
      <c r="N22" s="1187">
        <f t="shared" ref="N22" si="1">+SUM(N19:N21)</f>
        <v>693.3</v>
      </c>
      <c r="O22" s="1187">
        <f t="shared" ref="O22" si="2">+SUM(O19:O21)</f>
        <v>1386.6</v>
      </c>
      <c r="P22" s="1187">
        <f t="shared" ref="P22" si="3">+SUM(P19:P21)</f>
        <v>1386.6</v>
      </c>
      <c r="Q22" s="1187">
        <f t="shared" ref="Q22" si="4">+SUM(Q19:Q21)</f>
        <v>2773.2</v>
      </c>
      <c r="R22" s="1176">
        <f t="shared" si="0"/>
        <v>6932.9999999999991</v>
      </c>
      <c r="S22" s="1163"/>
      <c r="T22" s="1163"/>
      <c r="U22" s="1163"/>
      <c r="V22" s="1163"/>
      <c r="W22" s="1163"/>
      <c r="X22" s="1163"/>
      <c r="Y22" s="1177"/>
    </row>
    <row r="23" spans="3:25" ht="38.25" customHeight="1">
      <c r="C23" s="3043" t="s">
        <v>1736</v>
      </c>
      <c r="D23" s="3046" t="s">
        <v>1730</v>
      </c>
      <c r="E23" s="3046" t="s">
        <v>1737</v>
      </c>
      <c r="F23" s="3046">
        <v>41821</v>
      </c>
      <c r="G23" s="3049">
        <v>2019</v>
      </c>
      <c r="H23" s="3046" t="s">
        <v>1733</v>
      </c>
      <c r="I23" s="3046" t="s">
        <v>1738</v>
      </c>
      <c r="J23" s="3046">
        <v>41760</v>
      </c>
      <c r="K23" s="3046" t="s">
        <v>1735</v>
      </c>
      <c r="L23" s="1174" t="s">
        <v>1160</v>
      </c>
      <c r="M23" s="2537">
        <v>667.6</v>
      </c>
      <c r="N23" s="2537">
        <v>667.6</v>
      </c>
      <c r="O23" s="2537">
        <v>1335.2</v>
      </c>
      <c r="P23" s="2537">
        <v>1335.2</v>
      </c>
      <c r="Q23" s="2537">
        <v>2670.4</v>
      </c>
      <c r="R23" s="1176">
        <f t="shared" si="0"/>
        <v>6676</v>
      </c>
      <c r="S23" s="1163"/>
      <c r="T23" s="1163"/>
      <c r="U23" s="1163"/>
      <c r="V23" s="1163"/>
      <c r="W23" s="1163"/>
      <c r="X23" s="1163"/>
      <c r="Y23" s="1177"/>
    </row>
    <row r="24" spans="3:25" ht="38.25" customHeight="1">
      <c r="C24" s="3044"/>
      <c r="D24" s="3047"/>
      <c r="E24" s="3047"/>
      <c r="F24" s="3047"/>
      <c r="G24" s="3050"/>
      <c r="H24" s="3047"/>
      <c r="I24" s="3047"/>
      <c r="J24" s="3047"/>
      <c r="K24" s="3047"/>
      <c r="L24" s="1174" t="s">
        <v>1161</v>
      </c>
      <c r="M24" s="2537"/>
      <c r="N24" s="2537"/>
      <c r="O24" s="2537"/>
      <c r="P24" s="2537"/>
      <c r="Q24" s="2537"/>
      <c r="R24" s="1176">
        <f t="shared" si="0"/>
        <v>0</v>
      </c>
      <c r="S24" s="1163"/>
      <c r="T24" s="1163"/>
      <c r="U24" s="1163"/>
      <c r="V24" s="1163"/>
      <c r="W24" s="1163"/>
      <c r="X24" s="1163"/>
      <c r="Y24" s="1177"/>
    </row>
    <row r="25" spans="3:25" ht="51" customHeight="1">
      <c r="C25" s="3045"/>
      <c r="D25" s="3048"/>
      <c r="E25" s="3048"/>
      <c r="F25" s="3048"/>
      <c r="G25" s="3051"/>
      <c r="H25" s="3048"/>
      <c r="I25" s="3048"/>
      <c r="J25" s="3048"/>
      <c r="K25" s="3048"/>
      <c r="L25" s="1174" t="s">
        <v>1162</v>
      </c>
      <c r="M25" s="2537"/>
      <c r="N25" s="2537"/>
      <c r="O25" s="2537"/>
      <c r="P25" s="2537"/>
      <c r="Q25" s="2537"/>
      <c r="R25" s="1176">
        <f t="shared" si="0"/>
        <v>0</v>
      </c>
      <c r="S25" s="1163"/>
      <c r="T25" s="1163"/>
      <c r="U25" s="1163"/>
      <c r="V25" s="1163"/>
      <c r="W25" s="1163"/>
      <c r="X25" s="1163"/>
      <c r="Y25" s="1177"/>
    </row>
    <row r="26" spans="3:25">
      <c r="C26" s="3020"/>
      <c r="D26" s="3021"/>
      <c r="E26" s="3021"/>
      <c r="F26" s="3021"/>
      <c r="G26" s="3021"/>
      <c r="H26" s="3021"/>
      <c r="I26" s="3021"/>
      <c r="J26" s="3022"/>
      <c r="K26" s="2142"/>
      <c r="L26" s="1178" t="s">
        <v>594</v>
      </c>
      <c r="M26" s="1187">
        <f>+SUM(M23:M25)</f>
        <v>667.6</v>
      </c>
      <c r="N26" s="1187">
        <f t="shared" ref="N26" si="5">+SUM(N23:N25)</f>
        <v>667.6</v>
      </c>
      <c r="O26" s="1187">
        <f t="shared" ref="O26" si="6">+SUM(O23:O25)</f>
        <v>1335.2</v>
      </c>
      <c r="P26" s="1187">
        <f t="shared" ref="P26" si="7">+SUM(P23:P25)</f>
        <v>1335.2</v>
      </c>
      <c r="Q26" s="1187">
        <f t="shared" ref="Q26" si="8">+SUM(Q23:Q25)</f>
        <v>2670.4</v>
      </c>
      <c r="R26" s="1176">
        <f t="shared" si="0"/>
        <v>6676</v>
      </c>
      <c r="S26" s="1163"/>
      <c r="T26" s="1163"/>
      <c r="U26" s="1163"/>
      <c r="V26" s="1163"/>
      <c r="W26" s="1163"/>
      <c r="X26" s="1163"/>
      <c r="Y26" s="1177"/>
    </row>
    <row r="27" spans="3:25" ht="38.25" customHeight="1">
      <c r="C27" s="3043" t="s">
        <v>1739</v>
      </c>
      <c r="D27" s="3046" t="s">
        <v>1730</v>
      </c>
      <c r="E27" s="3046" t="s">
        <v>1740</v>
      </c>
      <c r="F27" s="3046">
        <v>41852</v>
      </c>
      <c r="G27" s="3049" t="s">
        <v>1732</v>
      </c>
      <c r="H27" s="3046" t="s">
        <v>1733</v>
      </c>
      <c r="I27" s="3046" t="s">
        <v>1741</v>
      </c>
      <c r="J27" s="3046">
        <v>41760</v>
      </c>
      <c r="K27" s="3046" t="s">
        <v>1735</v>
      </c>
      <c r="L27" s="1174" t="s">
        <v>1160</v>
      </c>
      <c r="M27" s="2537">
        <v>1155.3</v>
      </c>
      <c r="N27" s="2537">
        <v>1155.3</v>
      </c>
      <c r="O27" s="2537">
        <v>2310.6</v>
      </c>
      <c r="P27" s="2537">
        <v>2310.6</v>
      </c>
      <c r="Q27" s="2537">
        <v>4621.2</v>
      </c>
      <c r="R27" s="1176">
        <f t="shared" si="0"/>
        <v>11553</v>
      </c>
      <c r="S27" s="1163"/>
      <c r="T27" s="1163"/>
      <c r="U27" s="1163"/>
      <c r="V27" s="1163"/>
      <c r="W27" s="1163"/>
      <c r="X27" s="1163"/>
      <c r="Y27" s="1177"/>
    </row>
    <row r="28" spans="3:25" ht="38.25" customHeight="1">
      <c r="C28" s="3044"/>
      <c r="D28" s="3047"/>
      <c r="E28" s="3047"/>
      <c r="F28" s="3047"/>
      <c r="G28" s="3050"/>
      <c r="H28" s="3047"/>
      <c r="I28" s="3047"/>
      <c r="J28" s="3047"/>
      <c r="K28" s="3047"/>
      <c r="L28" s="1174" t="s">
        <v>1161</v>
      </c>
      <c r="M28" s="2537"/>
      <c r="N28" s="2537"/>
      <c r="O28" s="2537"/>
      <c r="P28" s="2537"/>
      <c r="Q28" s="2537"/>
      <c r="R28" s="1176">
        <f t="shared" si="0"/>
        <v>0</v>
      </c>
      <c r="S28" s="1163"/>
      <c r="T28" s="1163"/>
      <c r="U28" s="1163"/>
      <c r="V28" s="1163"/>
      <c r="W28" s="1163"/>
      <c r="X28" s="1163"/>
      <c r="Y28" s="1177"/>
    </row>
    <row r="29" spans="3:25" ht="51" customHeight="1">
      <c r="C29" s="3045"/>
      <c r="D29" s="3048"/>
      <c r="E29" s="3048"/>
      <c r="F29" s="3048"/>
      <c r="G29" s="3051"/>
      <c r="H29" s="3048"/>
      <c r="I29" s="3048"/>
      <c r="J29" s="3048"/>
      <c r="K29" s="3048"/>
      <c r="L29" s="1174" t="s">
        <v>1162</v>
      </c>
      <c r="M29" s="2537"/>
      <c r="N29" s="2537"/>
      <c r="O29" s="2537"/>
      <c r="P29" s="2537"/>
      <c r="Q29" s="2537"/>
      <c r="R29" s="1176">
        <f t="shared" si="0"/>
        <v>0</v>
      </c>
      <c r="S29" s="1163"/>
      <c r="T29" s="1163"/>
      <c r="U29" s="1163"/>
      <c r="V29" s="1163"/>
      <c r="W29" s="1163"/>
      <c r="X29" s="1163"/>
      <c r="Y29" s="1177"/>
    </row>
    <row r="30" spans="3:25">
      <c r="C30" s="3020"/>
      <c r="D30" s="3021"/>
      <c r="E30" s="3021"/>
      <c r="F30" s="3021"/>
      <c r="G30" s="3021"/>
      <c r="H30" s="3021"/>
      <c r="I30" s="3021"/>
      <c r="J30" s="3022"/>
      <c r="K30" s="2142"/>
      <c r="L30" s="1178" t="s">
        <v>594</v>
      </c>
      <c r="M30" s="1187">
        <f>+SUM(M27:M29)</f>
        <v>1155.3</v>
      </c>
      <c r="N30" s="1187">
        <f t="shared" ref="N30" si="9">+SUM(N27:N29)</f>
        <v>1155.3</v>
      </c>
      <c r="O30" s="1187">
        <f t="shared" ref="O30" si="10">+SUM(O27:O29)</f>
        <v>2310.6</v>
      </c>
      <c r="P30" s="1187">
        <f t="shared" ref="P30" si="11">+SUM(P27:P29)</f>
        <v>2310.6</v>
      </c>
      <c r="Q30" s="1187">
        <f t="shared" ref="Q30" si="12">+SUM(Q27:Q29)</f>
        <v>4621.2</v>
      </c>
      <c r="R30" s="1176">
        <f t="shared" si="0"/>
        <v>11553</v>
      </c>
      <c r="S30" s="1163"/>
      <c r="T30" s="1163"/>
      <c r="U30" s="1163"/>
      <c r="V30" s="1163"/>
      <c r="W30" s="1163"/>
      <c r="X30" s="1163"/>
      <c r="Y30" s="1177"/>
    </row>
    <row r="31" spans="3:25" ht="38.25" customHeight="1">
      <c r="C31" s="3043" t="s">
        <v>1742</v>
      </c>
      <c r="D31" s="3046" t="s">
        <v>1730</v>
      </c>
      <c r="E31" s="3046" t="s">
        <v>1743</v>
      </c>
      <c r="F31" s="3046">
        <v>42186</v>
      </c>
      <c r="G31" s="3049" t="s">
        <v>1732</v>
      </c>
      <c r="H31" s="3046" t="s">
        <v>1733</v>
      </c>
      <c r="I31" s="3046" t="s">
        <v>1744</v>
      </c>
      <c r="J31" s="3046">
        <v>41760</v>
      </c>
      <c r="K31" s="3046" t="s">
        <v>1735</v>
      </c>
      <c r="L31" s="1174" t="s">
        <v>1160</v>
      </c>
      <c r="M31" s="2537">
        <v>0</v>
      </c>
      <c r="N31" s="2537">
        <v>557.17399999999998</v>
      </c>
      <c r="O31" s="2537">
        <v>1114.3489999999999</v>
      </c>
      <c r="P31" s="2537">
        <v>1671.5229999999999</v>
      </c>
      <c r="Q31" s="2537">
        <v>2228.6979999999999</v>
      </c>
      <c r="R31" s="1176">
        <f t="shared" si="0"/>
        <v>5571.7439999999997</v>
      </c>
      <c r="S31" s="1163"/>
      <c r="T31" s="1163"/>
      <c r="U31" s="1163"/>
      <c r="V31" s="1163"/>
      <c r="W31" s="1163"/>
      <c r="X31" s="1163"/>
      <c r="Y31" s="1177"/>
    </row>
    <row r="32" spans="3:25" ht="38.25" customHeight="1">
      <c r="C32" s="3044"/>
      <c r="D32" s="3047"/>
      <c r="E32" s="3047"/>
      <c r="F32" s="3047"/>
      <c r="G32" s="3050"/>
      <c r="H32" s="3047"/>
      <c r="I32" s="3047"/>
      <c r="J32" s="3047"/>
      <c r="K32" s="3047"/>
      <c r="L32" s="1174" t="s">
        <v>1161</v>
      </c>
      <c r="M32" s="2537"/>
      <c r="N32" s="2537"/>
      <c r="O32" s="2537"/>
      <c r="P32" s="2537"/>
      <c r="Q32" s="2537"/>
      <c r="R32" s="1176">
        <f t="shared" si="0"/>
        <v>0</v>
      </c>
      <c r="S32" s="1163"/>
      <c r="T32" s="1163"/>
      <c r="U32" s="1163"/>
      <c r="V32" s="1163"/>
      <c r="W32" s="1163"/>
      <c r="X32" s="1163"/>
      <c r="Y32" s="1177"/>
    </row>
    <row r="33" spans="3:25" ht="51" customHeight="1">
      <c r="C33" s="3045"/>
      <c r="D33" s="3048"/>
      <c r="E33" s="3048"/>
      <c r="F33" s="3048"/>
      <c r="G33" s="3051"/>
      <c r="H33" s="3048"/>
      <c r="I33" s="3048"/>
      <c r="J33" s="3048"/>
      <c r="K33" s="3048"/>
      <c r="L33" s="1174" t="s">
        <v>1162</v>
      </c>
      <c r="M33" s="2537"/>
      <c r="N33" s="2537"/>
      <c r="O33" s="2537"/>
      <c r="P33" s="2537"/>
      <c r="Q33" s="2537"/>
      <c r="R33" s="1176">
        <f t="shared" si="0"/>
        <v>0</v>
      </c>
      <c r="S33" s="1163"/>
      <c r="T33" s="1163"/>
      <c r="U33" s="1163"/>
      <c r="V33" s="1163"/>
      <c r="W33" s="1163"/>
      <c r="X33" s="1163"/>
      <c r="Y33" s="1177"/>
    </row>
    <row r="34" spans="3:25">
      <c r="C34" s="3020"/>
      <c r="D34" s="3021"/>
      <c r="E34" s="3021"/>
      <c r="F34" s="3021"/>
      <c r="G34" s="3021"/>
      <c r="H34" s="3021"/>
      <c r="I34" s="3021"/>
      <c r="J34" s="3022"/>
      <c r="K34" s="2142"/>
      <c r="L34" s="1178" t="s">
        <v>594</v>
      </c>
      <c r="M34" s="1187">
        <f>+SUM(M31:M33)</f>
        <v>0</v>
      </c>
      <c r="N34" s="1187">
        <f t="shared" ref="N34" si="13">+SUM(N31:N33)</f>
        <v>557.17399999999998</v>
      </c>
      <c r="O34" s="1187">
        <f t="shared" ref="O34" si="14">+SUM(O31:O33)</f>
        <v>1114.3489999999999</v>
      </c>
      <c r="P34" s="1187">
        <f t="shared" ref="P34" si="15">+SUM(P31:P33)</f>
        <v>1671.5229999999999</v>
      </c>
      <c r="Q34" s="1187">
        <f t="shared" ref="Q34" si="16">+SUM(Q31:Q33)</f>
        <v>2228.6979999999999</v>
      </c>
      <c r="R34" s="1176">
        <f t="shared" si="0"/>
        <v>5571.7439999999997</v>
      </c>
      <c r="S34" s="1163"/>
      <c r="T34" s="1163"/>
      <c r="U34" s="1163"/>
      <c r="V34" s="1163"/>
      <c r="W34" s="1163"/>
      <c r="X34" s="1163"/>
      <c r="Y34" s="1177"/>
    </row>
    <row r="35" spans="3:25" ht="38.25" customHeight="1">
      <c r="C35" s="3043" t="s">
        <v>1745</v>
      </c>
      <c r="D35" s="3046" t="s">
        <v>1746</v>
      </c>
      <c r="E35" s="3046" t="s">
        <v>1746</v>
      </c>
      <c r="F35" s="3046">
        <v>42186</v>
      </c>
      <c r="G35" s="3049">
        <v>2016</v>
      </c>
      <c r="H35" s="3046" t="s">
        <v>1747</v>
      </c>
      <c r="I35" s="3046" t="s">
        <v>1748</v>
      </c>
      <c r="J35" s="3046">
        <v>42005</v>
      </c>
      <c r="K35" s="3046" t="s">
        <v>1749</v>
      </c>
      <c r="L35" s="1174" t="s">
        <v>1160</v>
      </c>
      <c r="M35" s="2537">
        <v>0</v>
      </c>
      <c r="N35" s="2537">
        <v>47035.74</v>
      </c>
      <c r="O35" s="2537">
        <v>0</v>
      </c>
      <c r="P35" s="2537">
        <v>0</v>
      </c>
      <c r="Q35" s="2537">
        <v>0</v>
      </c>
      <c r="R35" s="1176">
        <f t="shared" si="0"/>
        <v>47035.74</v>
      </c>
      <c r="S35" s="1163"/>
      <c r="T35" s="1163"/>
      <c r="U35" s="1163"/>
      <c r="V35" s="1163"/>
      <c r="W35" s="1163"/>
      <c r="X35" s="1163"/>
      <c r="Y35" s="1177"/>
    </row>
    <row r="36" spans="3:25" ht="38.25" customHeight="1">
      <c r="C36" s="3044"/>
      <c r="D36" s="3047"/>
      <c r="E36" s="3047"/>
      <c r="F36" s="3047"/>
      <c r="G36" s="3050"/>
      <c r="H36" s="3047"/>
      <c r="I36" s="3047"/>
      <c r="J36" s="3047"/>
      <c r="K36" s="3047"/>
      <c r="L36" s="2538" t="s">
        <v>1161</v>
      </c>
      <c r="M36" s="2537"/>
      <c r="N36" s="2537"/>
      <c r="O36" s="2537"/>
      <c r="P36" s="2537"/>
      <c r="Q36" s="2537"/>
      <c r="R36" s="1176">
        <f t="shared" si="0"/>
        <v>0</v>
      </c>
      <c r="S36" s="1163"/>
      <c r="T36" s="1163"/>
      <c r="U36" s="1163"/>
      <c r="V36" s="1163"/>
      <c r="W36" s="1163"/>
      <c r="X36" s="1163"/>
      <c r="Y36" s="1177"/>
    </row>
    <row r="37" spans="3:25" ht="51" customHeight="1">
      <c r="C37" s="3045"/>
      <c r="D37" s="3048"/>
      <c r="E37" s="3048"/>
      <c r="F37" s="3048"/>
      <c r="G37" s="3051"/>
      <c r="H37" s="3048"/>
      <c r="I37" s="3048"/>
      <c r="J37" s="3048"/>
      <c r="K37" s="3048"/>
      <c r="L37" s="1174" t="s">
        <v>1162</v>
      </c>
      <c r="M37" s="2537"/>
      <c r="N37" s="2537"/>
      <c r="O37" s="2537"/>
      <c r="P37" s="2537"/>
      <c r="Q37" s="2537"/>
      <c r="R37" s="1176">
        <f t="shared" si="0"/>
        <v>0</v>
      </c>
      <c r="S37" s="1163"/>
      <c r="T37" s="1163"/>
      <c r="U37" s="1163"/>
      <c r="V37" s="1163"/>
      <c r="W37" s="1163"/>
      <c r="X37" s="1163"/>
      <c r="Y37" s="1177"/>
    </row>
    <row r="38" spans="3:25">
      <c r="C38" s="3020"/>
      <c r="D38" s="3021"/>
      <c r="E38" s="3021"/>
      <c r="F38" s="3021"/>
      <c r="G38" s="3021"/>
      <c r="H38" s="3021"/>
      <c r="I38" s="3021"/>
      <c r="J38" s="3022"/>
      <c r="K38" s="2142"/>
      <c r="L38" s="1178" t="s">
        <v>594</v>
      </c>
      <c r="M38" s="1187">
        <f>+SUM(M35:M37)</f>
        <v>0</v>
      </c>
      <c r="N38" s="1187">
        <f t="shared" ref="N38" si="17">+SUM(N35:N37)</f>
        <v>47035.74</v>
      </c>
      <c r="O38" s="1187">
        <f t="shared" ref="O38" si="18">+SUM(O35:O37)</f>
        <v>0</v>
      </c>
      <c r="P38" s="1187">
        <f t="shared" ref="P38" si="19">+SUM(P35:P37)</f>
        <v>0</v>
      </c>
      <c r="Q38" s="1187">
        <f t="shared" ref="Q38" si="20">+SUM(Q35:Q37)</f>
        <v>0</v>
      </c>
      <c r="R38" s="1176">
        <f t="shared" si="0"/>
        <v>47035.74</v>
      </c>
      <c r="S38" s="1163"/>
      <c r="T38" s="1163"/>
      <c r="U38" s="1163"/>
      <c r="V38" s="1163"/>
      <c r="W38" s="1163"/>
      <c r="X38" s="1163"/>
      <c r="Y38" s="1177"/>
    </row>
    <row r="39" spans="3:25" ht="38.25" customHeight="1">
      <c r="C39" s="2548">
        <v>7703</v>
      </c>
      <c r="D39" s="3046" t="s">
        <v>1750</v>
      </c>
      <c r="E39" s="3046" t="s">
        <v>1751</v>
      </c>
      <c r="F39" s="3046">
        <v>42186</v>
      </c>
      <c r="G39" s="3049">
        <v>2017</v>
      </c>
      <c r="H39" s="3046" t="s">
        <v>1733</v>
      </c>
      <c r="I39" s="3046" t="s">
        <v>1752</v>
      </c>
      <c r="J39" s="3046">
        <v>41760</v>
      </c>
      <c r="K39" s="3046" t="s">
        <v>1753</v>
      </c>
      <c r="L39" s="1174" t="s">
        <v>1160</v>
      </c>
      <c r="M39" s="2537">
        <v>0</v>
      </c>
      <c r="N39" s="2537">
        <v>4316</v>
      </c>
      <c r="O39" s="2537">
        <v>4317</v>
      </c>
      <c r="P39" s="2537">
        <v>0</v>
      </c>
      <c r="Q39" s="2537">
        <v>0</v>
      </c>
      <c r="R39" s="1176">
        <f t="shared" si="0"/>
        <v>8633</v>
      </c>
      <c r="S39" s="1163"/>
      <c r="T39" s="1163"/>
      <c r="U39" s="1163"/>
      <c r="V39" s="1163"/>
      <c r="W39" s="1163"/>
      <c r="X39" s="1163"/>
      <c r="Y39" s="1177"/>
    </row>
    <row r="40" spans="3:25" ht="38.25" customHeight="1">
      <c r="C40" s="2552" t="s">
        <v>1739</v>
      </c>
      <c r="D40" s="3047"/>
      <c r="E40" s="3047"/>
      <c r="F40" s="3047"/>
      <c r="G40" s="3050"/>
      <c r="H40" s="3047"/>
      <c r="I40" s="3047"/>
      <c r="J40" s="3047"/>
      <c r="K40" s="3047"/>
      <c r="L40" s="1174" t="s">
        <v>1161</v>
      </c>
      <c r="M40" s="2537"/>
      <c r="N40" s="2537"/>
      <c r="O40" s="2537"/>
      <c r="P40" s="2537"/>
      <c r="Q40" s="2537"/>
      <c r="R40" s="1176">
        <f t="shared" si="0"/>
        <v>0</v>
      </c>
      <c r="S40" s="1163"/>
      <c r="T40" s="1163"/>
      <c r="U40" s="1163"/>
      <c r="V40" s="1163"/>
      <c r="W40" s="1163"/>
      <c r="X40" s="1163"/>
      <c r="Y40" s="1177"/>
    </row>
    <row r="41" spans="3:25" ht="51" customHeight="1">
      <c r="C41" s="2554" t="s">
        <v>1739</v>
      </c>
      <c r="D41" s="3048"/>
      <c r="E41" s="3048"/>
      <c r="F41" s="3048"/>
      <c r="G41" s="3051"/>
      <c r="H41" s="3048"/>
      <c r="I41" s="3048"/>
      <c r="J41" s="3048"/>
      <c r="K41" s="3048"/>
      <c r="L41" s="1174" t="s">
        <v>1162</v>
      </c>
      <c r="M41" s="2537"/>
      <c r="N41" s="2537"/>
      <c r="O41" s="2537"/>
      <c r="P41" s="2537"/>
      <c r="Q41" s="2537"/>
      <c r="R41" s="1176">
        <f t="shared" si="0"/>
        <v>0</v>
      </c>
      <c r="S41" s="1163"/>
      <c r="T41" s="1163"/>
      <c r="U41" s="1163"/>
      <c r="V41" s="1163"/>
      <c r="W41" s="1163"/>
      <c r="X41" s="1163"/>
      <c r="Y41" s="1177"/>
    </row>
    <row r="42" spans="3:25">
      <c r="C42" s="3020"/>
      <c r="D42" s="3021"/>
      <c r="E42" s="3021"/>
      <c r="F42" s="3021"/>
      <c r="G42" s="3021"/>
      <c r="H42" s="3021"/>
      <c r="I42" s="3021"/>
      <c r="J42" s="3022"/>
      <c r="K42" s="2142"/>
      <c r="L42" s="1178" t="s">
        <v>594</v>
      </c>
      <c r="M42" s="1187">
        <f>+SUM(M39:M41)</f>
        <v>0</v>
      </c>
      <c r="N42" s="1187">
        <f t="shared" ref="N42" si="21">+SUM(N39:N41)</f>
        <v>4316</v>
      </c>
      <c r="O42" s="1187">
        <f t="shared" ref="O42" si="22">+SUM(O39:O41)</f>
        <v>4317</v>
      </c>
      <c r="P42" s="1187">
        <f t="shared" ref="P42" si="23">+SUM(P39:P41)</f>
        <v>0</v>
      </c>
      <c r="Q42" s="1187">
        <f t="shared" ref="Q42" si="24">+SUM(Q39:Q41)</f>
        <v>0</v>
      </c>
      <c r="R42" s="1176">
        <f t="shared" si="0"/>
        <v>8633</v>
      </c>
      <c r="S42" s="1163"/>
      <c r="T42" s="1163"/>
      <c r="U42" s="1163"/>
      <c r="V42" s="1163"/>
      <c r="W42" s="1163"/>
      <c r="X42" s="1163"/>
      <c r="Y42" s="1177"/>
    </row>
    <row r="43" spans="3:25" ht="38.25" customHeight="1">
      <c r="C43" s="2548">
        <v>7715</v>
      </c>
      <c r="D43" s="3046" t="s">
        <v>1750</v>
      </c>
      <c r="E43" s="3046" t="s">
        <v>1754</v>
      </c>
      <c r="F43" s="3046">
        <v>42917</v>
      </c>
      <c r="G43" s="3049">
        <v>2019</v>
      </c>
      <c r="H43" s="3046" t="s">
        <v>1733</v>
      </c>
      <c r="I43" s="3046" t="s">
        <v>1755</v>
      </c>
      <c r="J43" s="3046">
        <v>41760</v>
      </c>
      <c r="K43" s="3046" t="s">
        <v>1753</v>
      </c>
      <c r="L43" s="1174" t="s">
        <v>1160</v>
      </c>
      <c r="M43" s="2537">
        <v>0</v>
      </c>
      <c r="N43" s="2537">
        <v>0</v>
      </c>
      <c r="O43" s="2537">
        <v>0</v>
      </c>
      <c r="P43" s="2537">
        <v>4247</v>
      </c>
      <c r="Q43" s="2537">
        <v>4247</v>
      </c>
      <c r="R43" s="1176">
        <f t="shared" si="0"/>
        <v>8494</v>
      </c>
      <c r="S43" s="1163"/>
      <c r="T43" s="1163"/>
      <c r="U43" s="1163"/>
      <c r="V43" s="1163"/>
      <c r="W43" s="1163"/>
      <c r="X43" s="1163"/>
      <c r="Y43" s="1177"/>
    </row>
    <row r="44" spans="3:25" ht="38.25" customHeight="1">
      <c r="C44" s="2552" t="s">
        <v>1739</v>
      </c>
      <c r="D44" s="3047"/>
      <c r="E44" s="3047"/>
      <c r="F44" s="3047"/>
      <c r="G44" s="3050"/>
      <c r="H44" s="3047"/>
      <c r="I44" s="3047"/>
      <c r="J44" s="3047"/>
      <c r="K44" s="3047"/>
      <c r="L44" s="2538" t="s">
        <v>1161</v>
      </c>
      <c r="M44" s="2537"/>
      <c r="N44" s="2537"/>
      <c r="O44" s="2537"/>
      <c r="P44" s="2537"/>
      <c r="Q44" s="2537"/>
      <c r="R44" s="1176">
        <f t="shared" si="0"/>
        <v>0</v>
      </c>
      <c r="S44" s="1163"/>
      <c r="T44" s="1163"/>
      <c r="U44" s="1163"/>
      <c r="V44" s="1163"/>
      <c r="W44" s="1163"/>
      <c r="X44" s="1163"/>
      <c r="Y44" s="1177"/>
    </row>
    <row r="45" spans="3:25" ht="51" customHeight="1">
      <c r="C45" s="2554" t="s">
        <v>1739</v>
      </c>
      <c r="D45" s="3048"/>
      <c r="E45" s="3048"/>
      <c r="F45" s="3048"/>
      <c r="G45" s="3051"/>
      <c r="H45" s="3048"/>
      <c r="I45" s="3048"/>
      <c r="J45" s="3048"/>
      <c r="K45" s="3048"/>
      <c r="L45" s="1174" t="s">
        <v>1162</v>
      </c>
      <c r="M45" s="2537"/>
      <c r="N45" s="2537"/>
      <c r="O45" s="2537"/>
      <c r="P45" s="2537"/>
      <c r="Q45" s="2537"/>
      <c r="R45" s="1176">
        <f t="shared" si="0"/>
        <v>0</v>
      </c>
      <c r="S45" s="1163"/>
      <c r="T45" s="1163"/>
      <c r="U45" s="1163"/>
      <c r="V45" s="1163"/>
      <c r="W45" s="1163"/>
      <c r="X45" s="1163"/>
      <c r="Y45" s="1177"/>
    </row>
    <row r="46" spans="3:25">
      <c r="C46" s="3020"/>
      <c r="D46" s="3021"/>
      <c r="E46" s="3021"/>
      <c r="F46" s="3021"/>
      <c r="G46" s="3021"/>
      <c r="H46" s="3021"/>
      <c r="I46" s="3021"/>
      <c r="J46" s="3022"/>
      <c r="K46" s="2142"/>
      <c r="L46" s="1178" t="s">
        <v>594</v>
      </c>
      <c r="M46" s="1187">
        <f>+SUM(M43:M45)</f>
        <v>0</v>
      </c>
      <c r="N46" s="1187">
        <f t="shared" ref="N46" si="25">+SUM(N43:N45)</f>
        <v>0</v>
      </c>
      <c r="O46" s="1187">
        <f t="shared" ref="O46" si="26">+SUM(O43:O45)</f>
        <v>0</v>
      </c>
      <c r="P46" s="1187">
        <f t="shared" ref="P46" si="27">+SUM(P43:P45)</f>
        <v>4247</v>
      </c>
      <c r="Q46" s="1187">
        <f t="shared" ref="Q46" si="28">+SUM(Q43:Q45)</f>
        <v>4247</v>
      </c>
      <c r="R46" s="1176">
        <f t="shared" si="0"/>
        <v>8494</v>
      </c>
      <c r="S46" s="1163"/>
      <c r="T46" s="1163"/>
      <c r="U46" s="1163"/>
      <c r="V46" s="1163"/>
      <c r="W46" s="1163"/>
      <c r="X46" s="1163"/>
      <c r="Y46" s="1177"/>
    </row>
    <row r="47" spans="3:25" ht="38.25" customHeight="1">
      <c r="C47" s="3043">
        <v>6969</v>
      </c>
      <c r="D47" s="3046" t="s">
        <v>1756</v>
      </c>
      <c r="E47" s="3046" t="s">
        <v>1757</v>
      </c>
      <c r="F47" s="3046">
        <v>41821</v>
      </c>
      <c r="G47" s="3049" t="s">
        <v>1758</v>
      </c>
      <c r="H47" s="3046" t="s">
        <v>1759</v>
      </c>
      <c r="I47" s="3046" t="s">
        <v>1760</v>
      </c>
      <c r="J47" s="3046">
        <v>41760</v>
      </c>
      <c r="K47" s="3043" t="s">
        <v>1761</v>
      </c>
      <c r="L47" s="1174" t="s">
        <v>1160</v>
      </c>
      <c r="M47" s="2537">
        <v>296.261490234375</v>
      </c>
      <c r="N47" s="2537">
        <v>1029.8177075174563</v>
      </c>
      <c r="O47" s="2537">
        <v>2404.4171160491455</v>
      </c>
      <c r="P47" s="2537">
        <v>13512.646336985043</v>
      </c>
      <c r="Q47" s="2537">
        <v>0</v>
      </c>
      <c r="R47" s="1176">
        <f t="shared" si="0"/>
        <v>17243.14265078602</v>
      </c>
      <c r="S47" s="1163"/>
      <c r="T47" s="1163"/>
      <c r="U47" s="1163"/>
      <c r="V47" s="1163"/>
      <c r="W47" s="1163"/>
      <c r="X47" s="1163"/>
      <c r="Y47" s="1177"/>
    </row>
    <row r="48" spans="3:25" ht="38.25" customHeight="1">
      <c r="C48" s="3044"/>
      <c r="D48" s="3047"/>
      <c r="E48" s="3047"/>
      <c r="F48" s="3047"/>
      <c r="G48" s="3050"/>
      <c r="H48" s="3047"/>
      <c r="I48" s="3047"/>
      <c r="J48" s="3047"/>
      <c r="K48" s="3044"/>
      <c r="L48" s="2538" t="s">
        <v>1161</v>
      </c>
      <c r="M48" s="2537"/>
      <c r="N48" s="2537"/>
      <c r="O48" s="2537"/>
      <c r="P48" s="2537"/>
      <c r="Q48" s="2537"/>
      <c r="R48" s="1176">
        <f t="shared" si="0"/>
        <v>0</v>
      </c>
      <c r="S48" s="1163"/>
      <c r="T48" s="1163"/>
      <c r="U48" s="1163"/>
      <c r="V48" s="1163"/>
      <c r="W48" s="1163"/>
      <c r="X48" s="1163"/>
      <c r="Y48" s="1177"/>
    </row>
    <row r="49" spans="3:25" ht="51" customHeight="1">
      <c r="C49" s="3045"/>
      <c r="D49" s="3048"/>
      <c r="E49" s="3048"/>
      <c r="F49" s="3048"/>
      <c r="G49" s="3051"/>
      <c r="H49" s="3048"/>
      <c r="I49" s="3048"/>
      <c r="J49" s="3048"/>
      <c r="K49" s="3045"/>
      <c r="L49" s="1174" t="s">
        <v>1162</v>
      </c>
      <c r="M49" s="2537"/>
      <c r="N49" s="2537"/>
      <c r="O49" s="2537"/>
      <c r="P49" s="2537"/>
      <c r="Q49" s="2537"/>
      <c r="R49" s="1176">
        <f t="shared" si="0"/>
        <v>0</v>
      </c>
      <c r="S49" s="1163"/>
      <c r="T49" s="1163"/>
      <c r="U49" s="1163"/>
      <c r="V49" s="1163"/>
      <c r="W49" s="1163"/>
      <c r="X49" s="1163"/>
      <c r="Y49" s="1177"/>
    </row>
    <row r="50" spans="3:25">
      <c r="C50" s="3020"/>
      <c r="D50" s="3021"/>
      <c r="E50" s="3021"/>
      <c r="F50" s="3021"/>
      <c r="G50" s="3021"/>
      <c r="H50" s="3021"/>
      <c r="I50" s="3021"/>
      <c r="J50" s="3022"/>
      <c r="K50" s="2142"/>
      <c r="L50" s="1178" t="s">
        <v>594</v>
      </c>
      <c r="M50" s="1187">
        <f>+SUM(M47:M49)</f>
        <v>296.261490234375</v>
      </c>
      <c r="N50" s="1187">
        <f t="shared" ref="N50" si="29">+SUM(N47:N49)</f>
        <v>1029.8177075174563</v>
      </c>
      <c r="O50" s="1187">
        <f t="shared" ref="O50" si="30">+SUM(O47:O49)</f>
        <v>2404.4171160491455</v>
      </c>
      <c r="P50" s="1187">
        <f t="shared" ref="P50" si="31">+SUM(P47:P49)</f>
        <v>13512.646336985043</v>
      </c>
      <c r="Q50" s="1187">
        <f t="shared" ref="Q50" si="32">+SUM(Q47:Q49)</f>
        <v>0</v>
      </c>
      <c r="R50" s="1176">
        <f t="shared" si="0"/>
        <v>17243.14265078602</v>
      </c>
      <c r="S50" s="1163"/>
      <c r="T50" s="1163"/>
      <c r="U50" s="1163"/>
      <c r="V50" s="1163"/>
      <c r="W50" s="1163"/>
      <c r="X50" s="1163"/>
      <c r="Y50" s="1177"/>
    </row>
    <row r="51" spans="3:25" ht="38.25" customHeight="1">
      <c r="C51" s="3043">
        <v>6704</v>
      </c>
      <c r="D51" s="3046" t="s">
        <v>1762</v>
      </c>
      <c r="E51" s="3046" t="s">
        <v>1763</v>
      </c>
      <c r="F51" s="3046">
        <v>42125</v>
      </c>
      <c r="G51" s="3049" t="s">
        <v>1758</v>
      </c>
      <c r="H51" s="3046" t="s">
        <v>1764</v>
      </c>
      <c r="I51" s="3046" t="s">
        <v>1765</v>
      </c>
      <c r="J51" s="3046">
        <v>41760</v>
      </c>
      <c r="K51" s="3043" t="s">
        <v>1761</v>
      </c>
      <c r="L51" s="1174" t="s">
        <v>1160</v>
      </c>
      <c r="M51" s="2537">
        <v>1233.35909765625</v>
      </c>
      <c r="N51" s="2537">
        <v>3703.3113437500001</v>
      </c>
      <c r="O51" s="2537">
        <v>19485.689132812498</v>
      </c>
      <c r="P51" s="2537">
        <v>7673.3248300781252</v>
      </c>
      <c r="Q51" s="2537">
        <v>0</v>
      </c>
      <c r="R51" s="1176">
        <f t="shared" si="0"/>
        <v>32095.684404296873</v>
      </c>
      <c r="S51" s="1163"/>
      <c r="T51" s="1163"/>
      <c r="U51" s="1163"/>
      <c r="V51" s="1163"/>
      <c r="W51" s="1163"/>
      <c r="X51" s="1163"/>
      <c r="Y51" s="1177"/>
    </row>
    <row r="52" spans="3:25" ht="38.25" customHeight="1">
      <c r="C52" s="3044"/>
      <c r="D52" s="3047"/>
      <c r="E52" s="3047"/>
      <c r="F52" s="3047"/>
      <c r="G52" s="3050"/>
      <c r="H52" s="3047"/>
      <c r="I52" s="3047"/>
      <c r="J52" s="3047"/>
      <c r="K52" s="3044"/>
      <c r="L52" s="1174" t="s">
        <v>1161</v>
      </c>
      <c r="M52" s="2537"/>
      <c r="N52" s="2537"/>
      <c r="O52" s="2537"/>
      <c r="P52" s="2537"/>
      <c r="Q52" s="2537"/>
      <c r="R52" s="1176">
        <f t="shared" si="0"/>
        <v>0</v>
      </c>
      <c r="S52" s="1163"/>
      <c r="T52" s="1163"/>
      <c r="U52" s="1163"/>
      <c r="V52" s="1163"/>
      <c r="W52" s="1163"/>
      <c r="X52" s="1163"/>
      <c r="Y52" s="1177"/>
    </row>
    <row r="53" spans="3:25" ht="51" customHeight="1">
      <c r="C53" s="3045"/>
      <c r="D53" s="3048"/>
      <c r="E53" s="3048"/>
      <c r="F53" s="3048"/>
      <c r="G53" s="3051"/>
      <c r="H53" s="3048"/>
      <c r="I53" s="3048"/>
      <c r="J53" s="3048"/>
      <c r="K53" s="3045"/>
      <c r="L53" s="1174" t="s">
        <v>1162</v>
      </c>
      <c r="M53" s="2537"/>
      <c r="N53" s="2537"/>
      <c r="O53" s="2537"/>
      <c r="P53" s="2537"/>
      <c r="Q53" s="2537"/>
      <c r="R53" s="1176">
        <f t="shared" si="0"/>
        <v>0</v>
      </c>
      <c r="S53" s="1163"/>
      <c r="T53" s="1163"/>
      <c r="U53" s="1163"/>
      <c r="V53" s="1163"/>
      <c r="W53" s="1163"/>
      <c r="X53" s="1163"/>
      <c r="Y53" s="1177"/>
    </row>
    <row r="54" spans="3:25">
      <c r="C54" s="3020"/>
      <c r="D54" s="3021"/>
      <c r="E54" s="3021"/>
      <c r="F54" s="3021"/>
      <c r="G54" s="3021"/>
      <c r="H54" s="3021"/>
      <c r="I54" s="3021"/>
      <c r="J54" s="3022"/>
      <c r="K54" s="2142"/>
      <c r="L54" s="1178" t="s">
        <v>594</v>
      </c>
      <c r="M54" s="1187">
        <f>+SUM(M51:M53)</f>
        <v>1233.35909765625</v>
      </c>
      <c r="N54" s="1187">
        <f t="shared" ref="N54" si="33">+SUM(N51:N53)</f>
        <v>3703.3113437500001</v>
      </c>
      <c r="O54" s="1187">
        <f t="shared" ref="O54" si="34">+SUM(O51:O53)</f>
        <v>19485.689132812498</v>
      </c>
      <c r="P54" s="1187">
        <f t="shared" ref="P54" si="35">+SUM(P51:P53)</f>
        <v>7673.3248300781252</v>
      </c>
      <c r="Q54" s="1187">
        <f t="shared" ref="Q54" si="36">+SUM(Q51:Q53)</f>
        <v>0</v>
      </c>
      <c r="R54" s="1176">
        <f t="shared" si="0"/>
        <v>32095.684404296873</v>
      </c>
      <c r="S54" s="1163"/>
      <c r="T54" s="1163"/>
      <c r="U54" s="1163"/>
      <c r="V54" s="1163"/>
      <c r="W54" s="1163"/>
      <c r="X54" s="1163"/>
      <c r="Y54" s="1177"/>
    </row>
    <row r="55" spans="3:25" ht="38.25" customHeight="1">
      <c r="C55" s="3043">
        <v>7673</v>
      </c>
      <c r="D55" s="3046" t="s">
        <v>1766</v>
      </c>
      <c r="E55" s="3046" t="s">
        <v>1767</v>
      </c>
      <c r="F55" s="3046">
        <v>42278</v>
      </c>
      <c r="G55" s="3049" t="s">
        <v>1768</v>
      </c>
      <c r="H55" s="3046" t="s">
        <v>1769</v>
      </c>
      <c r="I55" s="3046" t="s">
        <v>1770</v>
      </c>
      <c r="J55" s="3046">
        <v>41730</v>
      </c>
      <c r="K55" s="3043" t="s">
        <v>1749</v>
      </c>
      <c r="L55" s="1174" t="s">
        <v>1160</v>
      </c>
      <c r="M55" s="2537">
        <v>2230.7148320312499</v>
      </c>
      <c r="N55" s="2537">
        <v>6312.4492304687501</v>
      </c>
      <c r="O55" s="2537">
        <v>0</v>
      </c>
      <c r="P55" s="2537">
        <v>0</v>
      </c>
      <c r="Q55" s="2537">
        <v>0</v>
      </c>
      <c r="R55" s="1176">
        <f t="shared" si="0"/>
        <v>8543.1640625</v>
      </c>
      <c r="S55" s="1163"/>
      <c r="T55" s="1163"/>
      <c r="U55" s="1163"/>
      <c r="V55" s="1163"/>
      <c r="W55" s="1163"/>
      <c r="X55" s="1163"/>
      <c r="Y55" s="1177"/>
    </row>
    <row r="56" spans="3:25" ht="38.25" customHeight="1">
      <c r="C56" s="3044"/>
      <c r="D56" s="3047"/>
      <c r="E56" s="3047"/>
      <c r="F56" s="3047"/>
      <c r="G56" s="3050"/>
      <c r="H56" s="3047"/>
      <c r="I56" s="3047"/>
      <c r="J56" s="3047"/>
      <c r="K56" s="3044"/>
      <c r="L56" s="1174" t="s">
        <v>1161</v>
      </c>
      <c r="M56" s="2537"/>
      <c r="N56" s="2537"/>
      <c r="O56" s="2537"/>
      <c r="P56" s="2537"/>
      <c r="Q56" s="2537"/>
      <c r="R56" s="1176">
        <f t="shared" si="0"/>
        <v>0</v>
      </c>
      <c r="S56" s="1163"/>
      <c r="T56" s="1163"/>
      <c r="U56" s="1163"/>
      <c r="V56" s="1163"/>
      <c r="W56" s="1163"/>
      <c r="X56" s="1163"/>
      <c r="Y56" s="1177"/>
    </row>
    <row r="57" spans="3:25" ht="51" customHeight="1">
      <c r="C57" s="3045"/>
      <c r="D57" s="3048"/>
      <c r="E57" s="3048"/>
      <c r="F57" s="3048"/>
      <c r="G57" s="3051"/>
      <c r="H57" s="3048"/>
      <c r="I57" s="3048"/>
      <c r="J57" s="3048"/>
      <c r="K57" s="3045"/>
      <c r="L57" s="1174" t="s">
        <v>1162</v>
      </c>
      <c r="M57" s="2537"/>
      <c r="N57" s="2537"/>
      <c r="O57" s="2537"/>
      <c r="P57" s="2537"/>
      <c r="Q57" s="2537"/>
      <c r="R57" s="1176">
        <f t="shared" si="0"/>
        <v>0</v>
      </c>
      <c r="S57" s="1163"/>
      <c r="T57" s="1163"/>
      <c r="U57" s="1163"/>
      <c r="V57" s="1163"/>
      <c r="W57" s="1163"/>
      <c r="X57" s="1163"/>
      <c r="Y57" s="1177"/>
    </row>
    <row r="58" spans="3:25">
      <c r="C58" s="3020"/>
      <c r="D58" s="3021"/>
      <c r="E58" s="3021"/>
      <c r="F58" s="3021"/>
      <c r="G58" s="3021"/>
      <c r="H58" s="3021"/>
      <c r="I58" s="3021"/>
      <c r="J58" s="3022"/>
      <c r="K58" s="2142"/>
      <c r="L58" s="1178" t="s">
        <v>594</v>
      </c>
      <c r="M58" s="1187">
        <f>+SUM(M55:M57)</f>
        <v>2230.7148320312499</v>
      </c>
      <c r="N58" s="1187">
        <f t="shared" ref="N58" si="37">+SUM(N55:N57)</f>
        <v>6312.4492304687501</v>
      </c>
      <c r="O58" s="1187">
        <f t="shared" ref="O58" si="38">+SUM(O55:O57)</f>
        <v>0</v>
      </c>
      <c r="P58" s="1187">
        <f t="shared" ref="P58" si="39">+SUM(P55:P57)</f>
        <v>0</v>
      </c>
      <c r="Q58" s="1187">
        <f t="shared" ref="Q58" si="40">+SUM(Q55:Q57)</f>
        <v>0</v>
      </c>
      <c r="R58" s="1176">
        <f t="shared" si="0"/>
        <v>8543.1640625</v>
      </c>
      <c r="S58" s="1163"/>
      <c r="T58" s="1163"/>
      <c r="U58" s="1163"/>
      <c r="V58" s="1163"/>
      <c r="W58" s="1163"/>
      <c r="X58" s="1163"/>
      <c r="Y58" s="1177"/>
    </row>
    <row r="59" spans="3:25" ht="25.5" customHeight="1">
      <c r="C59" s="3043" t="s">
        <v>1771</v>
      </c>
      <c r="D59" s="3046" t="s">
        <v>1772</v>
      </c>
      <c r="E59" s="3046" t="s">
        <v>1773</v>
      </c>
      <c r="F59" s="3046">
        <v>41821</v>
      </c>
      <c r="G59" s="3049" t="s">
        <v>1774</v>
      </c>
      <c r="H59" s="3046" t="s">
        <v>1733</v>
      </c>
      <c r="I59" s="3046" t="s">
        <v>1775</v>
      </c>
      <c r="J59" s="3046">
        <v>41760</v>
      </c>
      <c r="K59" s="3043" t="s">
        <v>1749</v>
      </c>
      <c r="L59" s="1174" t="s">
        <v>1160</v>
      </c>
      <c r="M59" s="2537">
        <v>4402.6166699218747</v>
      </c>
      <c r="N59" s="2537">
        <v>13842.555634765626</v>
      </c>
      <c r="O59" s="2537">
        <v>1690.3854375000001</v>
      </c>
      <c r="P59" s="2537">
        <v>0</v>
      </c>
      <c r="Q59" s="2537">
        <v>0</v>
      </c>
      <c r="R59" s="1176">
        <f t="shared" si="0"/>
        <v>19935.557742187502</v>
      </c>
      <c r="S59" s="1163"/>
      <c r="T59" s="1163"/>
      <c r="U59" s="1163"/>
      <c r="V59" s="1163"/>
      <c r="W59" s="1163"/>
      <c r="X59" s="1163"/>
      <c r="Y59" s="1177"/>
    </row>
    <row r="60" spans="3:25" ht="25.5" customHeight="1">
      <c r="C60" s="3044"/>
      <c r="D60" s="3047"/>
      <c r="E60" s="3047"/>
      <c r="F60" s="3047"/>
      <c r="G60" s="3050"/>
      <c r="H60" s="3047"/>
      <c r="I60" s="3047"/>
      <c r="J60" s="3047"/>
      <c r="K60" s="3044"/>
      <c r="L60" s="2538" t="s">
        <v>1161</v>
      </c>
      <c r="M60" s="2537"/>
      <c r="N60" s="2537"/>
      <c r="O60" s="2537"/>
      <c r="P60" s="2537"/>
      <c r="Q60" s="2537"/>
      <c r="R60" s="1176">
        <f t="shared" si="0"/>
        <v>0</v>
      </c>
      <c r="S60" s="1163"/>
      <c r="T60" s="1163"/>
      <c r="U60" s="1163"/>
      <c r="V60" s="1163"/>
      <c r="W60" s="1163"/>
      <c r="X60" s="1163"/>
      <c r="Y60" s="1177"/>
    </row>
    <row r="61" spans="3:25" ht="25.5" customHeight="1">
      <c r="C61" s="3045"/>
      <c r="D61" s="3048"/>
      <c r="E61" s="3048"/>
      <c r="F61" s="3048"/>
      <c r="G61" s="3051"/>
      <c r="H61" s="3048"/>
      <c r="I61" s="3048"/>
      <c r="J61" s="3048"/>
      <c r="K61" s="3045"/>
      <c r="L61" s="1174" t="s">
        <v>1162</v>
      </c>
      <c r="M61" s="2537"/>
      <c r="N61" s="2537"/>
      <c r="O61" s="2537"/>
      <c r="P61" s="2537"/>
      <c r="Q61" s="2537"/>
      <c r="R61" s="1176">
        <f t="shared" si="0"/>
        <v>0</v>
      </c>
      <c r="S61" s="1163"/>
      <c r="T61" s="1163"/>
      <c r="U61" s="1163"/>
      <c r="V61" s="1163"/>
      <c r="W61" s="1163"/>
      <c r="X61" s="1163"/>
      <c r="Y61" s="1177"/>
    </row>
    <row r="62" spans="3:25" ht="25.5" customHeight="1">
      <c r="C62" s="3020"/>
      <c r="D62" s="3021"/>
      <c r="E62" s="3021"/>
      <c r="F62" s="3021"/>
      <c r="G62" s="3021"/>
      <c r="H62" s="3021"/>
      <c r="I62" s="3021"/>
      <c r="J62" s="3022"/>
      <c r="K62" s="2142"/>
      <c r="L62" s="1178" t="s">
        <v>594</v>
      </c>
      <c r="M62" s="1187">
        <f>+SUM(M59:M61)</f>
        <v>4402.6166699218747</v>
      </c>
      <c r="N62" s="1187">
        <f t="shared" ref="N62" si="41">+SUM(N59:N61)</f>
        <v>13842.555634765626</v>
      </c>
      <c r="O62" s="1187">
        <f t="shared" ref="O62" si="42">+SUM(O59:O61)</f>
        <v>1690.3854375000001</v>
      </c>
      <c r="P62" s="1187">
        <f t="shared" ref="P62" si="43">+SUM(P59:P61)</f>
        <v>0</v>
      </c>
      <c r="Q62" s="1187">
        <f t="shared" ref="Q62" si="44">+SUM(Q59:Q61)</f>
        <v>0</v>
      </c>
      <c r="R62" s="1176">
        <f t="shared" si="0"/>
        <v>19935.557742187502</v>
      </c>
      <c r="S62" s="1163"/>
      <c r="T62" s="1163"/>
      <c r="U62" s="1163"/>
      <c r="V62" s="1163"/>
      <c r="W62" s="1163"/>
      <c r="X62" s="1163"/>
      <c r="Y62" s="1177"/>
    </row>
    <row r="63" spans="3:25" ht="25.5" customHeight="1">
      <c r="C63" s="3043" t="s">
        <v>1776</v>
      </c>
      <c r="D63" s="3046" t="s">
        <v>1777</v>
      </c>
      <c r="E63" s="3046" t="s">
        <v>1777</v>
      </c>
      <c r="F63" s="3046">
        <v>42036</v>
      </c>
      <c r="G63" s="3049" t="s">
        <v>1774</v>
      </c>
      <c r="H63" s="3046" t="s">
        <v>1764</v>
      </c>
      <c r="I63" s="3046" t="s">
        <v>1778</v>
      </c>
      <c r="J63" s="3046">
        <v>41640</v>
      </c>
      <c r="K63" s="3043" t="s">
        <v>1749</v>
      </c>
      <c r="L63" s="1174" t="s">
        <v>1160</v>
      </c>
      <c r="M63" s="2537">
        <v>180.33795898437501</v>
      </c>
      <c r="N63" s="2537">
        <v>2130.3552988281249</v>
      </c>
      <c r="O63" s="2537">
        <v>7776.4161171875003</v>
      </c>
      <c r="P63" s="2537">
        <v>0</v>
      </c>
      <c r="Q63" s="2537">
        <v>0</v>
      </c>
      <c r="R63" s="1176">
        <f t="shared" si="0"/>
        <v>10087.109375</v>
      </c>
      <c r="S63" s="1163"/>
      <c r="T63" s="1163"/>
      <c r="U63" s="1163"/>
      <c r="V63" s="1163"/>
      <c r="W63" s="1163"/>
      <c r="X63" s="1163"/>
      <c r="Y63" s="1177"/>
    </row>
    <row r="64" spans="3:25" ht="25.5" customHeight="1">
      <c r="C64" s="3044"/>
      <c r="D64" s="3047"/>
      <c r="E64" s="3047"/>
      <c r="F64" s="3047"/>
      <c r="G64" s="3050"/>
      <c r="H64" s="3047"/>
      <c r="I64" s="3047"/>
      <c r="J64" s="3047"/>
      <c r="K64" s="3044"/>
      <c r="L64" s="2538" t="s">
        <v>1161</v>
      </c>
      <c r="M64" s="2537"/>
      <c r="N64" s="2537"/>
      <c r="O64" s="2537"/>
      <c r="P64" s="2537"/>
      <c r="Q64" s="2537"/>
      <c r="R64" s="1176">
        <f t="shared" si="0"/>
        <v>0</v>
      </c>
      <c r="S64" s="1163"/>
      <c r="T64" s="1163"/>
      <c r="U64" s="1163"/>
      <c r="V64" s="1163"/>
      <c r="W64" s="1163"/>
      <c r="X64" s="1163"/>
      <c r="Y64" s="1177"/>
    </row>
    <row r="65" spans="3:25" ht="25.5" customHeight="1">
      <c r="C65" s="3045"/>
      <c r="D65" s="3048"/>
      <c r="E65" s="3048"/>
      <c r="F65" s="3048"/>
      <c r="G65" s="3051"/>
      <c r="H65" s="3048"/>
      <c r="I65" s="3048"/>
      <c r="J65" s="3048"/>
      <c r="K65" s="3045"/>
      <c r="L65" s="1174" t="s">
        <v>1162</v>
      </c>
      <c r="M65" s="2537"/>
      <c r="N65" s="2537"/>
      <c r="O65" s="2537"/>
      <c r="P65" s="2537"/>
      <c r="Q65" s="2537"/>
      <c r="R65" s="1176">
        <f t="shared" si="0"/>
        <v>0</v>
      </c>
      <c r="S65" s="1163"/>
      <c r="T65" s="1163"/>
      <c r="U65" s="1163"/>
      <c r="V65" s="1163"/>
      <c r="W65" s="1163"/>
      <c r="X65" s="1163"/>
      <c r="Y65" s="1177"/>
    </row>
    <row r="66" spans="3:25" ht="25.5" customHeight="1">
      <c r="C66" s="3020"/>
      <c r="D66" s="3021"/>
      <c r="E66" s="3021"/>
      <c r="F66" s="3021"/>
      <c r="G66" s="3021"/>
      <c r="H66" s="3021"/>
      <c r="I66" s="3021"/>
      <c r="J66" s="3022"/>
      <c r="K66" s="2142"/>
      <c r="L66" s="1178" t="s">
        <v>594</v>
      </c>
      <c r="M66" s="1187">
        <f>+SUM(M63:M65)</f>
        <v>180.33795898437501</v>
      </c>
      <c r="N66" s="1187">
        <f t="shared" ref="N66" si="45">+SUM(N63:N65)</f>
        <v>2130.3552988281249</v>
      </c>
      <c r="O66" s="1187">
        <f t="shared" ref="O66" si="46">+SUM(O63:O65)</f>
        <v>7776.4161171875003</v>
      </c>
      <c r="P66" s="1187">
        <f t="shared" ref="P66" si="47">+SUM(P63:P65)</f>
        <v>0</v>
      </c>
      <c r="Q66" s="1187">
        <f t="shared" ref="Q66" si="48">+SUM(Q63:Q65)</f>
        <v>0</v>
      </c>
      <c r="R66" s="1176">
        <f t="shared" si="0"/>
        <v>10087.109375</v>
      </c>
      <c r="S66" s="1163"/>
      <c r="T66" s="1163"/>
      <c r="U66" s="1163"/>
      <c r="V66" s="1163"/>
      <c r="W66" s="1163"/>
      <c r="X66" s="1163"/>
      <c r="Y66" s="1177"/>
    </row>
    <row r="67" spans="3:25" ht="25.5" customHeight="1">
      <c r="C67" s="3043" t="s">
        <v>1779</v>
      </c>
      <c r="D67" s="3046" t="s">
        <v>1780</v>
      </c>
      <c r="E67" s="3046" t="s">
        <v>1781</v>
      </c>
      <c r="F67" s="3046">
        <v>41944</v>
      </c>
      <c r="G67" s="3049" t="s">
        <v>1768</v>
      </c>
      <c r="H67" s="3046" t="s">
        <v>1733</v>
      </c>
      <c r="I67" s="2540"/>
      <c r="J67" s="3046">
        <v>41760</v>
      </c>
      <c r="K67" s="3043" t="s">
        <v>1753</v>
      </c>
      <c r="L67" s="1174" t="s">
        <v>1160</v>
      </c>
      <c r="M67" s="2537">
        <v>253.47053124999999</v>
      </c>
      <c r="N67" s="2537">
        <v>6752.3480703124997</v>
      </c>
      <c r="O67" s="2537">
        <v>0</v>
      </c>
      <c r="P67" s="2537">
        <v>0</v>
      </c>
      <c r="Q67" s="2537">
        <v>0</v>
      </c>
      <c r="R67" s="1176">
        <f t="shared" si="0"/>
        <v>7005.8186015624997</v>
      </c>
      <c r="S67" s="1163"/>
      <c r="T67" s="1163"/>
      <c r="U67" s="1163"/>
      <c r="V67" s="1163"/>
      <c r="W67" s="1163"/>
      <c r="X67" s="1163"/>
      <c r="Y67" s="1177"/>
    </row>
    <row r="68" spans="3:25" ht="25.5" customHeight="1">
      <c r="C68" s="3044"/>
      <c r="D68" s="3047"/>
      <c r="E68" s="3047"/>
      <c r="F68" s="3047"/>
      <c r="G68" s="3050"/>
      <c r="H68" s="3047"/>
      <c r="I68" s="2541" t="s">
        <v>1782</v>
      </c>
      <c r="J68" s="3047"/>
      <c r="K68" s="3044"/>
      <c r="L68" s="2538" t="s">
        <v>1161</v>
      </c>
      <c r="M68" s="2537"/>
      <c r="N68" s="2537"/>
      <c r="O68" s="2537"/>
      <c r="P68" s="2537"/>
      <c r="Q68" s="2537"/>
      <c r="R68" s="1176">
        <f t="shared" si="0"/>
        <v>0</v>
      </c>
      <c r="S68" s="1163"/>
      <c r="T68" s="1163"/>
      <c r="U68" s="1163"/>
      <c r="V68" s="1163"/>
      <c r="W68" s="1163"/>
      <c r="X68" s="1163"/>
      <c r="Y68" s="1177"/>
    </row>
    <row r="69" spans="3:25" ht="25.5" customHeight="1">
      <c r="C69" s="3045"/>
      <c r="D69" s="3048"/>
      <c r="E69" s="3048"/>
      <c r="F69" s="3048"/>
      <c r="G69" s="3051"/>
      <c r="H69" s="3048"/>
      <c r="I69" s="2542"/>
      <c r="J69" s="3048"/>
      <c r="K69" s="3045"/>
      <c r="L69" s="1174" t="s">
        <v>1162</v>
      </c>
      <c r="M69" s="2537"/>
      <c r="N69" s="2537"/>
      <c r="O69" s="2537"/>
      <c r="P69" s="2537"/>
      <c r="Q69" s="2537"/>
      <c r="R69" s="1176">
        <f t="shared" si="0"/>
        <v>0</v>
      </c>
      <c r="S69" s="1163"/>
      <c r="T69" s="1163"/>
      <c r="U69" s="1163"/>
      <c r="V69" s="1163"/>
      <c r="W69" s="1163"/>
      <c r="X69" s="1163"/>
      <c r="Y69" s="1177"/>
    </row>
    <row r="70" spans="3:25" ht="25.5" customHeight="1">
      <c r="C70" s="3020"/>
      <c r="D70" s="3021"/>
      <c r="E70" s="3021"/>
      <c r="F70" s="3021"/>
      <c r="G70" s="3021"/>
      <c r="H70" s="3021"/>
      <c r="I70" s="3021"/>
      <c r="J70" s="3022"/>
      <c r="K70" s="2142"/>
      <c r="L70" s="1178" t="s">
        <v>594</v>
      </c>
      <c r="M70" s="1187">
        <f>+SUM(M67:M69)</f>
        <v>253.47053124999999</v>
      </c>
      <c r="N70" s="1187">
        <f t="shared" ref="N70" si="49">+SUM(N67:N69)</f>
        <v>6752.3480703124997</v>
      </c>
      <c r="O70" s="1187">
        <f t="shared" ref="O70" si="50">+SUM(O67:O69)</f>
        <v>0</v>
      </c>
      <c r="P70" s="1187">
        <f t="shared" ref="P70" si="51">+SUM(P67:P69)</f>
        <v>0</v>
      </c>
      <c r="Q70" s="1187">
        <f t="shared" ref="Q70" si="52">+SUM(Q67:Q69)</f>
        <v>0</v>
      </c>
      <c r="R70" s="1176">
        <f t="shared" si="0"/>
        <v>7005.8186015624997</v>
      </c>
      <c r="S70" s="1163"/>
      <c r="T70" s="1163"/>
      <c r="U70" s="1163"/>
      <c r="V70" s="1163"/>
      <c r="W70" s="1163"/>
      <c r="X70" s="1163"/>
      <c r="Y70" s="1177"/>
    </row>
    <row r="71" spans="3:25" ht="25.5" customHeight="1">
      <c r="C71" s="3043" t="s">
        <v>1783</v>
      </c>
      <c r="D71" s="3046" t="s">
        <v>1780</v>
      </c>
      <c r="E71" s="3046" t="s">
        <v>1784</v>
      </c>
      <c r="F71" s="3046">
        <v>41944</v>
      </c>
      <c r="G71" s="3049" t="s">
        <v>1768</v>
      </c>
      <c r="H71" s="3046" t="s">
        <v>1733</v>
      </c>
      <c r="I71" s="3046" t="s">
        <v>1782</v>
      </c>
      <c r="J71" s="2540">
        <v>41760</v>
      </c>
      <c r="K71" s="3043" t="s">
        <v>1753</v>
      </c>
      <c r="L71" s="1174" t="s">
        <v>1160</v>
      </c>
      <c r="M71" s="2537">
        <v>757.27120898437499</v>
      </c>
      <c r="N71" s="2537">
        <v>10086.7182421875</v>
      </c>
      <c r="O71" s="2537">
        <v>0</v>
      </c>
      <c r="P71" s="2537">
        <v>0</v>
      </c>
      <c r="Q71" s="2537">
        <v>0</v>
      </c>
      <c r="R71" s="1176">
        <f t="shared" si="0"/>
        <v>10843.989451171876</v>
      </c>
      <c r="S71" s="1163"/>
      <c r="T71" s="1163"/>
      <c r="U71" s="1163"/>
      <c r="V71" s="1163"/>
      <c r="W71" s="1163"/>
      <c r="X71" s="1163"/>
      <c r="Y71" s="1177"/>
    </row>
    <row r="72" spans="3:25" ht="25.5" customHeight="1">
      <c r="C72" s="3044"/>
      <c r="D72" s="3047"/>
      <c r="E72" s="3047"/>
      <c r="F72" s="3047"/>
      <c r="G72" s="3050"/>
      <c r="H72" s="3047"/>
      <c r="I72" s="3047"/>
      <c r="J72" s="2541">
        <v>41760</v>
      </c>
      <c r="K72" s="3044"/>
      <c r="L72" s="2538" t="s">
        <v>1161</v>
      </c>
      <c r="M72" s="2537"/>
      <c r="N72" s="2537"/>
      <c r="O72" s="2537"/>
      <c r="P72" s="2537"/>
      <c r="Q72" s="2537"/>
      <c r="R72" s="1176">
        <f t="shared" si="0"/>
        <v>0</v>
      </c>
      <c r="S72" s="1163"/>
      <c r="T72" s="1163"/>
      <c r="U72" s="1163"/>
      <c r="V72" s="1163"/>
      <c r="W72" s="1163"/>
      <c r="X72" s="1163"/>
      <c r="Y72" s="1177"/>
    </row>
    <row r="73" spans="3:25" ht="25.5" customHeight="1">
      <c r="C73" s="3045"/>
      <c r="D73" s="3048"/>
      <c r="E73" s="3048"/>
      <c r="F73" s="3048"/>
      <c r="G73" s="3051"/>
      <c r="H73" s="3048"/>
      <c r="I73" s="3048"/>
      <c r="J73" s="2542"/>
      <c r="K73" s="3045"/>
      <c r="L73" s="1174" t="s">
        <v>1162</v>
      </c>
      <c r="M73" s="2537"/>
      <c r="N73" s="2537"/>
      <c r="O73" s="2537"/>
      <c r="P73" s="2537"/>
      <c r="Q73" s="2537"/>
      <c r="R73" s="1176">
        <f t="shared" si="0"/>
        <v>0</v>
      </c>
      <c r="S73" s="1163"/>
      <c r="T73" s="1163"/>
      <c r="U73" s="1163"/>
      <c r="V73" s="1163"/>
      <c r="W73" s="1163"/>
      <c r="X73" s="1163"/>
      <c r="Y73" s="1177"/>
    </row>
    <row r="74" spans="3:25" ht="25.5" customHeight="1">
      <c r="C74" s="3020"/>
      <c r="D74" s="3021"/>
      <c r="E74" s="3021"/>
      <c r="F74" s="3021"/>
      <c r="G74" s="3021"/>
      <c r="H74" s="3021"/>
      <c r="I74" s="3021"/>
      <c r="J74" s="3022"/>
      <c r="K74" s="2142"/>
      <c r="L74" s="1178" t="s">
        <v>594</v>
      </c>
      <c r="M74" s="1187">
        <f>+SUM(M71:M73)</f>
        <v>757.27120898437499</v>
      </c>
      <c r="N74" s="1187">
        <f t="shared" ref="N74" si="53">+SUM(N71:N73)</f>
        <v>10086.7182421875</v>
      </c>
      <c r="O74" s="1187">
        <f t="shared" ref="O74" si="54">+SUM(O71:O73)</f>
        <v>0</v>
      </c>
      <c r="P74" s="1187">
        <f t="shared" ref="P74" si="55">+SUM(P71:P73)</f>
        <v>0</v>
      </c>
      <c r="Q74" s="1187">
        <f t="shared" ref="Q74" si="56">+SUM(Q71:Q73)</f>
        <v>0</v>
      </c>
      <c r="R74" s="1176">
        <f t="shared" si="0"/>
        <v>10843.989451171876</v>
      </c>
      <c r="S74" s="1163"/>
      <c r="T74" s="1163"/>
      <c r="U74" s="1163"/>
      <c r="V74" s="1163"/>
      <c r="W74" s="1163"/>
      <c r="X74" s="1163"/>
      <c r="Y74" s="1177"/>
    </row>
    <row r="75" spans="3:25" ht="25.5" customHeight="1">
      <c r="C75" s="3043" t="s">
        <v>1785</v>
      </c>
      <c r="D75" s="3046" t="s">
        <v>1780</v>
      </c>
      <c r="E75" s="3046" t="s">
        <v>1786</v>
      </c>
      <c r="F75" s="3046">
        <v>41944</v>
      </c>
      <c r="G75" s="3049" t="s">
        <v>1768</v>
      </c>
      <c r="H75" s="3046" t="s">
        <v>1733</v>
      </c>
      <c r="I75" s="3046" t="s">
        <v>1782</v>
      </c>
      <c r="J75" s="2540">
        <v>41760</v>
      </c>
      <c r="K75" s="3043" t="s">
        <v>1753</v>
      </c>
      <c r="L75" s="1174" t="s">
        <v>1160</v>
      </c>
      <c r="M75" s="2537">
        <v>1257.145119140625</v>
      </c>
      <c r="N75" s="2537">
        <v>12873.695984374999</v>
      </c>
      <c r="O75" s="2537">
        <v>0</v>
      </c>
      <c r="P75" s="2537">
        <v>0</v>
      </c>
      <c r="Q75" s="2537">
        <v>0</v>
      </c>
      <c r="R75" s="1176">
        <f t="shared" si="0"/>
        <v>14130.841103515624</v>
      </c>
      <c r="S75" s="1163"/>
      <c r="T75" s="1163"/>
      <c r="U75" s="1163"/>
      <c r="V75" s="1163"/>
      <c r="W75" s="1163"/>
      <c r="X75" s="1163"/>
      <c r="Y75" s="1177"/>
    </row>
    <row r="76" spans="3:25" ht="25.5" customHeight="1">
      <c r="C76" s="3044"/>
      <c r="D76" s="3047"/>
      <c r="E76" s="3047"/>
      <c r="F76" s="3047"/>
      <c r="G76" s="3050"/>
      <c r="H76" s="3047"/>
      <c r="I76" s="3047"/>
      <c r="J76" s="2541">
        <v>41760</v>
      </c>
      <c r="K76" s="3044"/>
      <c r="L76" s="2538" t="s">
        <v>1161</v>
      </c>
      <c r="M76" s="2537"/>
      <c r="N76" s="2537"/>
      <c r="O76" s="2537"/>
      <c r="P76" s="2537"/>
      <c r="Q76" s="2537"/>
      <c r="R76" s="1176">
        <f t="shared" si="0"/>
        <v>0</v>
      </c>
      <c r="S76" s="1163"/>
      <c r="T76" s="1163"/>
      <c r="U76" s="1163"/>
      <c r="V76" s="1163"/>
      <c r="W76" s="1163"/>
      <c r="X76" s="1163"/>
      <c r="Y76" s="1177"/>
    </row>
    <row r="77" spans="3:25" ht="25.5" customHeight="1">
      <c r="C77" s="3045"/>
      <c r="D77" s="3048"/>
      <c r="E77" s="3048"/>
      <c r="F77" s="3048"/>
      <c r="G77" s="3051"/>
      <c r="H77" s="3048"/>
      <c r="I77" s="3048"/>
      <c r="J77" s="2542"/>
      <c r="K77" s="3045"/>
      <c r="L77" s="1174" t="s">
        <v>1162</v>
      </c>
      <c r="M77" s="2537"/>
      <c r="N77" s="2537"/>
      <c r="O77" s="2537"/>
      <c r="P77" s="2537"/>
      <c r="Q77" s="2537"/>
      <c r="R77" s="1176">
        <f t="shared" si="0"/>
        <v>0</v>
      </c>
      <c r="S77" s="1163"/>
      <c r="T77" s="1163"/>
      <c r="U77" s="1163"/>
      <c r="V77" s="1163"/>
      <c r="W77" s="1163"/>
      <c r="X77" s="1163"/>
      <c r="Y77" s="1177"/>
    </row>
    <row r="78" spans="3:25" ht="25.5" customHeight="1">
      <c r="C78" s="3020"/>
      <c r="D78" s="3021"/>
      <c r="E78" s="3021"/>
      <c r="F78" s="3021"/>
      <c r="G78" s="3021"/>
      <c r="H78" s="3021"/>
      <c r="I78" s="3021"/>
      <c r="J78" s="3022"/>
      <c r="K78" s="2142"/>
      <c r="L78" s="1178" t="s">
        <v>594</v>
      </c>
      <c r="M78" s="1187">
        <f>+SUM(M75:M77)</f>
        <v>1257.145119140625</v>
      </c>
      <c r="N78" s="1187">
        <f t="shared" ref="N78" si="57">+SUM(N75:N77)</f>
        <v>12873.695984374999</v>
      </c>
      <c r="O78" s="1187">
        <f t="shared" ref="O78" si="58">+SUM(O75:O77)</f>
        <v>0</v>
      </c>
      <c r="P78" s="1187">
        <f t="shared" ref="P78" si="59">+SUM(P75:P77)</f>
        <v>0</v>
      </c>
      <c r="Q78" s="1187">
        <f t="shared" ref="Q78" si="60">+SUM(Q75:Q77)</f>
        <v>0</v>
      </c>
      <c r="R78" s="1176">
        <f t="shared" si="0"/>
        <v>14130.841103515624</v>
      </c>
      <c r="S78" s="1163"/>
      <c r="T78" s="1163"/>
      <c r="U78" s="1163"/>
      <c r="V78" s="1163"/>
      <c r="W78" s="1163"/>
      <c r="X78" s="1163"/>
      <c r="Y78" s="1177"/>
    </row>
    <row r="79" spans="3:25" ht="25.5" customHeight="1">
      <c r="C79" s="3043" t="s">
        <v>1787</v>
      </c>
      <c r="D79" s="3046" t="s">
        <v>1780</v>
      </c>
      <c r="E79" s="3046" t="s">
        <v>1788</v>
      </c>
      <c r="F79" s="3046">
        <v>41944</v>
      </c>
      <c r="G79" s="3049" t="s">
        <v>1774</v>
      </c>
      <c r="H79" s="3046" t="s">
        <v>1733</v>
      </c>
      <c r="I79" s="3046" t="s">
        <v>1782</v>
      </c>
      <c r="J79" s="2540">
        <v>41760</v>
      </c>
      <c r="K79" s="3043" t="s">
        <v>1753</v>
      </c>
      <c r="L79" s="1174" t="s">
        <v>1160</v>
      </c>
      <c r="M79" s="2537">
        <v>57.777521484375001</v>
      </c>
      <c r="N79" s="2537">
        <v>302.97868164062498</v>
      </c>
      <c r="O79" s="2537">
        <v>8086.2921171874996</v>
      </c>
      <c r="P79" s="2537">
        <v>0</v>
      </c>
      <c r="Q79" s="2537">
        <v>0</v>
      </c>
      <c r="R79" s="1176">
        <f t="shared" si="0"/>
        <v>8447.0483203125004</v>
      </c>
      <c r="S79" s="1163"/>
      <c r="T79" s="1163"/>
      <c r="U79" s="1163"/>
      <c r="V79" s="1163"/>
      <c r="W79" s="1163"/>
      <c r="X79" s="1163"/>
      <c r="Y79" s="1177"/>
    </row>
    <row r="80" spans="3:25" ht="25.5" customHeight="1">
      <c r="C80" s="3044"/>
      <c r="D80" s="3047"/>
      <c r="E80" s="3047"/>
      <c r="F80" s="3047"/>
      <c r="G80" s="3050"/>
      <c r="H80" s="3047"/>
      <c r="I80" s="3047"/>
      <c r="J80" s="2541">
        <v>41760</v>
      </c>
      <c r="K80" s="3044"/>
      <c r="L80" s="2538" t="s">
        <v>1161</v>
      </c>
      <c r="M80" s="2537"/>
      <c r="N80" s="2537"/>
      <c r="O80" s="2537"/>
      <c r="P80" s="2537"/>
      <c r="Q80" s="2537"/>
      <c r="R80" s="1176">
        <f t="shared" si="0"/>
        <v>0</v>
      </c>
      <c r="S80" s="1163"/>
      <c r="T80" s="1163"/>
      <c r="U80" s="1163"/>
      <c r="V80" s="1163"/>
      <c r="W80" s="1163"/>
      <c r="X80" s="1163"/>
      <c r="Y80" s="1177"/>
    </row>
    <row r="81" spans="3:25" ht="25.5" customHeight="1">
      <c r="C81" s="3045"/>
      <c r="D81" s="3048"/>
      <c r="E81" s="3048"/>
      <c r="F81" s="3048"/>
      <c r="G81" s="3051"/>
      <c r="H81" s="3048"/>
      <c r="I81" s="3048"/>
      <c r="J81" s="2542"/>
      <c r="K81" s="3045"/>
      <c r="L81" s="1174" t="s">
        <v>1162</v>
      </c>
      <c r="M81" s="2537"/>
      <c r="N81" s="2537"/>
      <c r="O81" s="2537"/>
      <c r="P81" s="2537"/>
      <c r="Q81" s="2537"/>
      <c r="R81" s="1176">
        <f t="shared" si="0"/>
        <v>0</v>
      </c>
      <c r="S81" s="1163"/>
      <c r="T81" s="1163"/>
      <c r="U81" s="1163"/>
      <c r="V81" s="1163"/>
      <c r="W81" s="1163"/>
      <c r="X81" s="1163"/>
      <c r="Y81" s="1177"/>
    </row>
    <row r="82" spans="3:25" ht="25.5" customHeight="1">
      <c r="C82" s="3020"/>
      <c r="D82" s="3021"/>
      <c r="E82" s="3021"/>
      <c r="F82" s="3021"/>
      <c r="G82" s="3021"/>
      <c r="H82" s="3021"/>
      <c r="I82" s="3021"/>
      <c r="J82" s="3022"/>
      <c r="K82" s="2142"/>
      <c r="L82" s="1178" t="s">
        <v>594</v>
      </c>
      <c r="M82" s="1187">
        <f>+SUM(M79:M81)</f>
        <v>57.777521484375001</v>
      </c>
      <c r="N82" s="1187">
        <f t="shared" ref="N82" si="61">+SUM(N79:N81)</f>
        <v>302.97868164062498</v>
      </c>
      <c r="O82" s="1187">
        <f t="shared" ref="O82" si="62">+SUM(O79:O81)</f>
        <v>8086.2921171874996</v>
      </c>
      <c r="P82" s="1187">
        <f t="shared" ref="P82" si="63">+SUM(P79:P81)</f>
        <v>0</v>
      </c>
      <c r="Q82" s="1187">
        <f t="shared" ref="Q82" si="64">+SUM(Q79:Q81)</f>
        <v>0</v>
      </c>
      <c r="R82" s="1176">
        <f t="shared" si="0"/>
        <v>8447.0483203125004</v>
      </c>
      <c r="S82" s="1163"/>
      <c r="T82" s="1163"/>
      <c r="U82" s="1163"/>
      <c r="V82" s="1163"/>
      <c r="W82" s="1163"/>
      <c r="X82" s="1163"/>
      <c r="Y82" s="1177"/>
    </row>
    <row r="83" spans="3:25" ht="25.5" customHeight="1">
      <c r="C83" s="3043" t="s">
        <v>1789</v>
      </c>
      <c r="D83" s="3046" t="s">
        <v>1780</v>
      </c>
      <c r="E83" s="3046" t="s">
        <v>1790</v>
      </c>
      <c r="F83" s="3046">
        <v>41944</v>
      </c>
      <c r="G83" s="3049" t="s">
        <v>1774</v>
      </c>
      <c r="H83" s="3046" t="s">
        <v>1733</v>
      </c>
      <c r="I83" s="3046" t="s">
        <v>1782</v>
      </c>
      <c r="J83" s="2540">
        <v>41760</v>
      </c>
      <c r="K83" s="3043" t="s">
        <v>1753</v>
      </c>
      <c r="L83" s="1174" t="s">
        <v>1160</v>
      </c>
      <c r="M83" s="2537">
        <v>117.143248046875</v>
      </c>
      <c r="N83" s="2537">
        <v>941.56681445312495</v>
      </c>
      <c r="O83" s="2537">
        <v>12035.717607421875</v>
      </c>
      <c r="P83" s="2537">
        <v>0</v>
      </c>
      <c r="Q83" s="2537">
        <v>0</v>
      </c>
      <c r="R83" s="1176">
        <f t="shared" si="0"/>
        <v>13094.427669921875</v>
      </c>
      <c r="S83" s="1163"/>
      <c r="T83" s="1163"/>
      <c r="U83" s="1163"/>
      <c r="V83" s="1163"/>
      <c r="W83" s="1163"/>
      <c r="X83" s="1163"/>
      <c r="Y83" s="1177"/>
    </row>
    <row r="84" spans="3:25" ht="25.5" customHeight="1">
      <c r="C84" s="3044"/>
      <c r="D84" s="3047"/>
      <c r="E84" s="3047"/>
      <c r="F84" s="3047"/>
      <c r="G84" s="3050"/>
      <c r="H84" s="3047"/>
      <c r="I84" s="3047"/>
      <c r="J84" s="2541">
        <v>41760</v>
      </c>
      <c r="K84" s="3044"/>
      <c r="L84" s="2538" t="s">
        <v>1161</v>
      </c>
      <c r="M84" s="2537"/>
      <c r="N84" s="2537"/>
      <c r="O84" s="2537"/>
      <c r="P84" s="2537"/>
      <c r="Q84" s="2537"/>
      <c r="R84" s="1176">
        <f t="shared" ref="R84:R147" si="65">+SUM(M84:Q84)</f>
        <v>0</v>
      </c>
      <c r="S84" s="1163"/>
      <c r="T84" s="1163"/>
      <c r="U84" s="1163"/>
      <c r="V84" s="1163"/>
      <c r="W84" s="1163"/>
      <c r="X84" s="1163"/>
      <c r="Y84" s="1177"/>
    </row>
    <row r="85" spans="3:25" ht="25.5" customHeight="1">
      <c r="C85" s="3045"/>
      <c r="D85" s="3048"/>
      <c r="E85" s="3048"/>
      <c r="F85" s="3048"/>
      <c r="G85" s="3051"/>
      <c r="H85" s="3048"/>
      <c r="I85" s="3048"/>
      <c r="J85" s="2542"/>
      <c r="K85" s="3045"/>
      <c r="L85" s="1174" t="s">
        <v>1162</v>
      </c>
      <c r="M85" s="2537"/>
      <c r="N85" s="2537"/>
      <c r="O85" s="2537"/>
      <c r="P85" s="2537"/>
      <c r="Q85" s="2537"/>
      <c r="R85" s="1176">
        <f t="shared" si="65"/>
        <v>0</v>
      </c>
      <c r="S85" s="1163"/>
      <c r="T85" s="1163"/>
      <c r="U85" s="1163"/>
      <c r="V85" s="1163"/>
      <c r="W85" s="1163"/>
      <c r="X85" s="1163"/>
      <c r="Y85" s="1177"/>
    </row>
    <row r="86" spans="3:25" ht="25.5" customHeight="1">
      <c r="C86" s="3020"/>
      <c r="D86" s="3021"/>
      <c r="E86" s="3021"/>
      <c r="F86" s="3021"/>
      <c r="G86" s="3021"/>
      <c r="H86" s="3021"/>
      <c r="I86" s="3021"/>
      <c r="J86" s="3022"/>
      <c r="K86" s="2142"/>
      <c r="L86" s="1178" t="s">
        <v>594</v>
      </c>
      <c r="M86" s="1187">
        <f>+SUM(M83:M85)</f>
        <v>117.143248046875</v>
      </c>
      <c r="N86" s="1187">
        <f t="shared" ref="N86" si="66">+SUM(N83:N85)</f>
        <v>941.56681445312495</v>
      </c>
      <c r="O86" s="1187">
        <f t="shared" ref="O86" si="67">+SUM(O83:O85)</f>
        <v>12035.717607421875</v>
      </c>
      <c r="P86" s="1187">
        <f t="shared" ref="P86" si="68">+SUM(P83:P85)</f>
        <v>0</v>
      </c>
      <c r="Q86" s="1187">
        <f t="shared" ref="Q86" si="69">+SUM(Q83:Q85)</f>
        <v>0</v>
      </c>
      <c r="R86" s="1176">
        <f t="shared" si="65"/>
        <v>13094.427669921875</v>
      </c>
      <c r="S86" s="1163"/>
      <c r="T86" s="1163"/>
      <c r="U86" s="1163"/>
      <c r="V86" s="1163"/>
      <c r="W86" s="1163"/>
      <c r="X86" s="1163"/>
      <c r="Y86" s="1177"/>
    </row>
    <row r="87" spans="3:25" ht="25.5" customHeight="1">
      <c r="C87" s="3043" t="s">
        <v>1791</v>
      </c>
      <c r="D87" s="3046" t="s">
        <v>1780</v>
      </c>
      <c r="E87" s="3046" t="s">
        <v>1792</v>
      </c>
      <c r="F87" s="3046">
        <v>42401</v>
      </c>
      <c r="G87" s="3049" t="s">
        <v>1758</v>
      </c>
      <c r="H87" s="3046" t="s">
        <v>1733</v>
      </c>
      <c r="I87" s="3046" t="s">
        <v>1782</v>
      </c>
      <c r="J87" s="2540">
        <v>41760</v>
      </c>
      <c r="K87" s="3043" t="s">
        <v>1753</v>
      </c>
      <c r="L87" s="1174" t="s">
        <v>1160</v>
      </c>
      <c r="M87" s="2537">
        <v>0</v>
      </c>
      <c r="N87" s="2537">
        <v>79.852851562500007</v>
      </c>
      <c r="O87" s="2537">
        <v>386.15204492187502</v>
      </c>
      <c r="P87" s="2537">
        <v>9782.6063046875006</v>
      </c>
      <c r="Q87" s="2537">
        <v>0</v>
      </c>
      <c r="R87" s="1176">
        <f t="shared" si="65"/>
        <v>10248.611201171876</v>
      </c>
      <c r="S87" s="1163"/>
      <c r="T87" s="1163"/>
      <c r="U87" s="1163"/>
      <c r="V87" s="1163"/>
      <c r="W87" s="1163"/>
      <c r="X87" s="1163"/>
      <c r="Y87" s="1177"/>
    </row>
    <row r="88" spans="3:25" ht="25.5" customHeight="1">
      <c r="C88" s="3044"/>
      <c r="D88" s="3047"/>
      <c r="E88" s="3047"/>
      <c r="F88" s="3047"/>
      <c r="G88" s="3050"/>
      <c r="H88" s="3047"/>
      <c r="I88" s="3047"/>
      <c r="J88" s="2543">
        <v>41760</v>
      </c>
      <c r="K88" s="3044"/>
      <c r="L88" s="2538" t="s">
        <v>1161</v>
      </c>
      <c r="M88" s="2537"/>
      <c r="N88" s="2537"/>
      <c r="O88" s="2537"/>
      <c r="P88" s="2537"/>
      <c r="Q88" s="2537"/>
      <c r="R88" s="1176">
        <f t="shared" si="65"/>
        <v>0</v>
      </c>
      <c r="S88" s="1163"/>
      <c r="T88" s="1163"/>
      <c r="U88" s="1163"/>
      <c r="V88" s="1163"/>
      <c r="W88" s="1163"/>
      <c r="X88" s="1163"/>
      <c r="Y88" s="1177"/>
    </row>
    <row r="89" spans="3:25" ht="25.5" customHeight="1">
      <c r="C89" s="3045"/>
      <c r="D89" s="3048"/>
      <c r="E89" s="3048"/>
      <c r="F89" s="3048"/>
      <c r="G89" s="3051"/>
      <c r="H89" s="3048"/>
      <c r="I89" s="3048"/>
      <c r="J89" s="2542"/>
      <c r="K89" s="3045"/>
      <c r="L89" s="1174" t="s">
        <v>1162</v>
      </c>
      <c r="M89" s="2537"/>
      <c r="N89" s="2537"/>
      <c r="O89" s="2537"/>
      <c r="P89" s="2537"/>
      <c r="Q89" s="2537"/>
      <c r="R89" s="1176">
        <f t="shared" si="65"/>
        <v>0</v>
      </c>
      <c r="S89" s="1163"/>
      <c r="T89" s="1163"/>
      <c r="U89" s="1163"/>
      <c r="V89" s="1163"/>
      <c r="W89" s="1163"/>
      <c r="X89" s="1163"/>
      <c r="Y89" s="1177"/>
    </row>
    <row r="90" spans="3:25" ht="25.5" customHeight="1">
      <c r="C90" s="3020"/>
      <c r="D90" s="3021"/>
      <c r="E90" s="3021"/>
      <c r="F90" s="3021"/>
      <c r="G90" s="3021"/>
      <c r="H90" s="3021"/>
      <c r="I90" s="3021"/>
      <c r="J90" s="3022"/>
      <c r="K90" s="2142"/>
      <c r="L90" s="1178" t="s">
        <v>594</v>
      </c>
      <c r="M90" s="1187">
        <f>+SUM(M87:M89)</f>
        <v>0</v>
      </c>
      <c r="N90" s="1187">
        <f t="shared" ref="N90" si="70">+SUM(N87:N89)</f>
        <v>79.852851562500007</v>
      </c>
      <c r="O90" s="1187">
        <f t="shared" ref="O90" si="71">+SUM(O87:O89)</f>
        <v>386.15204492187502</v>
      </c>
      <c r="P90" s="1187">
        <f t="shared" ref="P90" si="72">+SUM(P87:P89)</f>
        <v>9782.6063046875006</v>
      </c>
      <c r="Q90" s="1187">
        <f t="shared" ref="Q90" si="73">+SUM(Q87:Q89)</f>
        <v>0</v>
      </c>
      <c r="R90" s="1176">
        <f t="shared" si="65"/>
        <v>10248.611201171876</v>
      </c>
      <c r="S90" s="1163"/>
      <c r="T90" s="1163"/>
      <c r="U90" s="1163"/>
      <c r="V90" s="1163"/>
      <c r="W90" s="1163"/>
      <c r="X90" s="1163"/>
      <c r="Y90" s="1177"/>
    </row>
    <row r="91" spans="3:25" ht="25.5" customHeight="1">
      <c r="C91" s="3043" t="s">
        <v>1793</v>
      </c>
      <c r="D91" s="3046" t="s">
        <v>1780</v>
      </c>
      <c r="E91" s="3046" t="s">
        <v>1794</v>
      </c>
      <c r="F91" s="3046">
        <v>42401</v>
      </c>
      <c r="G91" s="3049" t="s">
        <v>1758</v>
      </c>
      <c r="H91" s="3046" t="s">
        <v>1733</v>
      </c>
      <c r="I91" s="3046" t="s">
        <v>1782</v>
      </c>
      <c r="J91" s="2540">
        <v>41760</v>
      </c>
      <c r="K91" s="3043" t="s">
        <v>1753</v>
      </c>
      <c r="L91" s="1174" t="s">
        <v>1160</v>
      </c>
      <c r="M91" s="2537">
        <v>0</v>
      </c>
      <c r="N91" s="2537">
        <v>141.20100390625001</v>
      </c>
      <c r="O91" s="2537">
        <v>1237.283806640625</v>
      </c>
      <c r="P91" s="2537">
        <v>13875.66091015625</v>
      </c>
      <c r="Q91" s="2537">
        <v>0</v>
      </c>
      <c r="R91" s="1176">
        <f t="shared" si="65"/>
        <v>15254.145720703125</v>
      </c>
      <c r="S91" s="1163"/>
      <c r="T91" s="1163"/>
      <c r="U91" s="1163"/>
      <c r="V91" s="1163"/>
      <c r="W91" s="1163"/>
      <c r="X91" s="1163"/>
      <c r="Y91" s="1177"/>
    </row>
    <row r="92" spans="3:25" ht="25.5" customHeight="1">
      <c r="C92" s="3044"/>
      <c r="D92" s="3047"/>
      <c r="E92" s="3047"/>
      <c r="F92" s="3047"/>
      <c r="G92" s="3050"/>
      <c r="H92" s="3047"/>
      <c r="I92" s="3047"/>
      <c r="J92" s="2541">
        <v>41760</v>
      </c>
      <c r="K92" s="3044"/>
      <c r="L92" s="2538" t="s">
        <v>1161</v>
      </c>
      <c r="M92" s="2537"/>
      <c r="N92" s="2537"/>
      <c r="O92" s="2537"/>
      <c r="P92" s="2537"/>
      <c r="Q92" s="2537"/>
      <c r="R92" s="1176">
        <f t="shared" si="65"/>
        <v>0</v>
      </c>
      <c r="S92" s="1163"/>
      <c r="T92" s="1163"/>
      <c r="U92" s="1163"/>
      <c r="V92" s="1163"/>
      <c r="W92" s="1163"/>
      <c r="X92" s="1163"/>
      <c r="Y92" s="1177"/>
    </row>
    <row r="93" spans="3:25" ht="25.5" customHeight="1">
      <c r="C93" s="3045"/>
      <c r="D93" s="3048"/>
      <c r="E93" s="3048"/>
      <c r="F93" s="3048"/>
      <c r="G93" s="3051"/>
      <c r="H93" s="3048"/>
      <c r="I93" s="3048"/>
      <c r="J93" s="2542"/>
      <c r="K93" s="3045"/>
      <c r="L93" s="1174" t="s">
        <v>1162</v>
      </c>
      <c r="M93" s="2537"/>
      <c r="N93" s="2537"/>
      <c r="O93" s="2537"/>
      <c r="P93" s="2537"/>
      <c r="Q93" s="2537"/>
      <c r="R93" s="1176">
        <f t="shared" si="65"/>
        <v>0</v>
      </c>
      <c r="S93" s="1163"/>
      <c r="T93" s="1163"/>
      <c r="U93" s="1163"/>
      <c r="V93" s="1163"/>
      <c r="W93" s="1163"/>
      <c r="X93" s="1163"/>
      <c r="Y93" s="1177"/>
    </row>
    <row r="94" spans="3:25" ht="25.5" customHeight="1">
      <c r="C94" s="3020"/>
      <c r="D94" s="3021"/>
      <c r="E94" s="3021"/>
      <c r="F94" s="3021"/>
      <c r="G94" s="3021"/>
      <c r="H94" s="3021"/>
      <c r="I94" s="3021"/>
      <c r="J94" s="3022"/>
      <c r="K94" s="2142"/>
      <c r="L94" s="1178" t="s">
        <v>594</v>
      </c>
      <c r="M94" s="1187">
        <f>+SUM(M91:M93)</f>
        <v>0</v>
      </c>
      <c r="N94" s="1187">
        <f t="shared" ref="N94" si="74">+SUM(N91:N93)</f>
        <v>141.20100390625001</v>
      </c>
      <c r="O94" s="1187">
        <f t="shared" ref="O94" si="75">+SUM(O91:O93)</f>
        <v>1237.283806640625</v>
      </c>
      <c r="P94" s="1187">
        <f t="shared" ref="P94" si="76">+SUM(P91:P93)</f>
        <v>13875.66091015625</v>
      </c>
      <c r="Q94" s="1187">
        <f t="shared" ref="Q94" si="77">+SUM(Q91:Q93)</f>
        <v>0</v>
      </c>
      <c r="R94" s="1176">
        <f t="shared" si="65"/>
        <v>15254.145720703125</v>
      </c>
      <c r="S94" s="1163"/>
      <c r="T94" s="1163"/>
      <c r="U94" s="1163"/>
      <c r="V94" s="1163"/>
      <c r="W94" s="1163"/>
      <c r="X94" s="1163"/>
      <c r="Y94" s="1177"/>
    </row>
    <row r="95" spans="3:25" ht="25.5" customHeight="1">
      <c r="C95" s="3043" t="s">
        <v>1795</v>
      </c>
      <c r="D95" s="3046" t="s">
        <v>1780</v>
      </c>
      <c r="E95" s="3046" t="s">
        <v>1796</v>
      </c>
      <c r="F95" s="3046">
        <v>42675</v>
      </c>
      <c r="G95" s="3049" t="s">
        <v>1732</v>
      </c>
      <c r="H95" s="3046" t="s">
        <v>1733</v>
      </c>
      <c r="I95" s="3046" t="s">
        <v>1782</v>
      </c>
      <c r="J95" s="2540">
        <v>41760</v>
      </c>
      <c r="K95" s="3043" t="s">
        <v>1753</v>
      </c>
      <c r="L95" s="1174" t="s">
        <v>1160</v>
      </c>
      <c r="M95" s="2537">
        <v>0</v>
      </c>
      <c r="N95" s="2537">
        <v>0</v>
      </c>
      <c r="O95" s="2537">
        <v>117.843169921875</v>
      </c>
      <c r="P95" s="2537">
        <v>924.41358203125003</v>
      </c>
      <c r="Q95" s="2537">
        <v>12081.141507812499</v>
      </c>
      <c r="R95" s="1176">
        <f t="shared" si="65"/>
        <v>13123.398259765625</v>
      </c>
      <c r="S95" s="1163"/>
      <c r="T95" s="1163"/>
      <c r="U95" s="1163"/>
      <c r="V95" s="1163"/>
      <c r="W95" s="1163"/>
      <c r="X95" s="1163"/>
      <c r="Y95" s="1177"/>
    </row>
    <row r="96" spans="3:25" ht="25.5" customHeight="1">
      <c r="C96" s="3044"/>
      <c r="D96" s="3047"/>
      <c r="E96" s="3047"/>
      <c r="F96" s="3047"/>
      <c r="G96" s="3050"/>
      <c r="H96" s="3047"/>
      <c r="I96" s="3047"/>
      <c r="J96" s="2541">
        <v>41760</v>
      </c>
      <c r="K96" s="3044"/>
      <c r="L96" s="2538" t="s">
        <v>1161</v>
      </c>
      <c r="M96" s="2537"/>
      <c r="N96" s="2537"/>
      <c r="O96" s="2537"/>
      <c r="P96" s="2537"/>
      <c r="Q96" s="2537"/>
      <c r="R96" s="1176">
        <f t="shared" si="65"/>
        <v>0</v>
      </c>
      <c r="S96" s="1163"/>
      <c r="T96" s="1163"/>
      <c r="U96" s="1163"/>
      <c r="V96" s="1163"/>
      <c r="W96" s="1163"/>
      <c r="X96" s="1163"/>
      <c r="Y96" s="1177"/>
    </row>
    <row r="97" spans="3:25" ht="25.5" customHeight="1">
      <c r="C97" s="3045"/>
      <c r="D97" s="3048"/>
      <c r="E97" s="3048"/>
      <c r="F97" s="3048"/>
      <c r="G97" s="3051"/>
      <c r="H97" s="3048"/>
      <c r="I97" s="3048"/>
      <c r="J97" s="2542"/>
      <c r="K97" s="3045"/>
      <c r="L97" s="1174" t="s">
        <v>1162</v>
      </c>
      <c r="M97" s="2537"/>
      <c r="N97" s="2537"/>
      <c r="O97" s="2537"/>
      <c r="P97" s="2537"/>
      <c r="Q97" s="2537"/>
      <c r="R97" s="1176">
        <f t="shared" si="65"/>
        <v>0</v>
      </c>
      <c r="S97" s="1163"/>
      <c r="T97" s="1163"/>
      <c r="U97" s="1163"/>
      <c r="V97" s="1163"/>
      <c r="W97" s="1163"/>
      <c r="X97" s="1163"/>
      <c r="Y97" s="1177"/>
    </row>
    <row r="98" spans="3:25" ht="25.5" customHeight="1">
      <c r="C98" s="3020"/>
      <c r="D98" s="3021"/>
      <c r="E98" s="3021"/>
      <c r="F98" s="3021"/>
      <c r="G98" s="3021"/>
      <c r="H98" s="3021"/>
      <c r="I98" s="3021"/>
      <c r="J98" s="3022"/>
      <c r="K98" s="2142"/>
      <c r="L98" s="1178" t="s">
        <v>594</v>
      </c>
      <c r="M98" s="1187">
        <f>+SUM(M95:M97)</f>
        <v>0</v>
      </c>
      <c r="N98" s="1187">
        <f t="shared" ref="N98" si="78">+SUM(N95:N97)</f>
        <v>0</v>
      </c>
      <c r="O98" s="1187">
        <f t="shared" ref="O98" si="79">+SUM(O95:O97)</f>
        <v>117.843169921875</v>
      </c>
      <c r="P98" s="1187">
        <f t="shared" ref="P98" si="80">+SUM(P95:P97)</f>
        <v>924.41358203125003</v>
      </c>
      <c r="Q98" s="1187">
        <f t="shared" ref="Q98" si="81">+SUM(Q95:Q97)</f>
        <v>12081.141507812499</v>
      </c>
      <c r="R98" s="1176">
        <f t="shared" si="65"/>
        <v>13123.398259765625</v>
      </c>
      <c r="S98" s="1163"/>
      <c r="T98" s="1163"/>
      <c r="U98" s="1163"/>
      <c r="V98" s="1163"/>
      <c r="W98" s="1163"/>
      <c r="X98" s="1163"/>
      <c r="Y98" s="1177"/>
    </row>
    <row r="99" spans="3:25" ht="25.5" customHeight="1">
      <c r="C99" s="3043" t="s">
        <v>1797</v>
      </c>
      <c r="D99" s="3046" t="s">
        <v>1780</v>
      </c>
      <c r="E99" s="3046" t="s">
        <v>1798</v>
      </c>
      <c r="F99" s="3046">
        <v>42614</v>
      </c>
      <c r="G99" s="3049" t="s">
        <v>1732</v>
      </c>
      <c r="H99" s="3046" t="s">
        <v>1733</v>
      </c>
      <c r="I99" s="3046" t="s">
        <v>1782</v>
      </c>
      <c r="J99" s="2540">
        <v>41760</v>
      </c>
      <c r="K99" s="3043" t="s">
        <v>1753</v>
      </c>
      <c r="L99" s="1174" t="s">
        <v>1160</v>
      </c>
      <c r="M99" s="2537">
        <v>0</v>
      </c>
      <c r="N99" s="2537">
        <v>0</v>
      </c>
      <c r="O99" s="2537">
        <v>118.86217382812499</v>
      </c>
      <c r="P99" s="2537">
        <v>1170.5997792968751</v>
      </c>
      <c r="Q99" s="2537">
        <v>10883.90661328125</v>
      </c>
      <c r="R99" s="1176">
        <f t="shared" si="65"/>
        <v>12173.36856640625</v>
      </c>
      <c r="S99" s="1163"/>
      <c r="T99" s="1163"/>
      <c r="U99" s="1163"/>
      <c r="V99" s="1163"/>
      <c r="W99" s="1163"/>
      <c r="X99" s="1163"/>
      <c r="Y99" s="1177"/>
    </row>
    <row r="100" spans="3:25" ht="25.5" customHeight="1">
      <c r="C100" s="3044"/>
      <c r="D100" s="3047"/>
      <c r="E100" s="3047"/>
      <c r="F100" s="3047"/>
      <c r="G100" s="3050"/>
      <c r="H100" s="3047"/>
      <c r="I100" s="3047"/>
      <c r="J100" s="2541">
        <v>41760</v>
      </c>
      <c r="K100" s="3044"/>
      <c r="L100" s="2538" t="s">
        <v>1161</v>
      </c>
      <c r="M100" s="2537"/>
      <c r="N100" s="2537"/>
      <c r="O100" s="2537"/>
      <c r="P100" s="2537"/>
      <c r="Q100" s="2537"/>
      <c r="R100" s="1176">
        <f t="shared" si="65"/>
        <v>0</v>
      </c>
      <c r="S100" s="1163"/>
      <c r="T100" s="1163"/>
      <c r="U100" s="1163"/>
      <c r="V100" s="1163"/>
      <c r="W100" s="1163"/>
      <c r="X100" s="1163"/>
      <c r="Y100" s="1177"/>
    </row>
    <row r="101" spans="3:25" ht="25.5" customHeight="1">
      <c r="C101" s="3045"/>
      <c r="D101" s="3048"/>
      <c r="E101" s="3048"/>
      <c r="F101" s="3048"/>
      <c r="G101" s="3051"/>
      <c r="H101" s="3048"/>
      <c r="I101" s="3048"/>
      <c r="J101" s="2542"/>
      <c r="K101" s="3045"/>
      <c r="L101" s="1174" t="s">
        <v>1162</v>
      </c>
      <c r="M101" s="2537"/>
      <c r="N101" s="2537"/>
      <c r="O101" s="2537"/>
      <c r="P101" s="2537"/>
      <c r="Q101" s="2537"/>
      <c r="R101" s="1176">
        <f t="shared" si="65"/>
        <v>0</v>
      </c>
      <c r="S101" s="1163"/>
      <c r="T101" s="1163"/>
      <c r="U101" s="1163"/>
      <c r="V101" s="1163"/>
      <c r="W101" s="1163"/>
      <c r="X101" s="1163"/>
      <c r="Y101" s="1177"/>
    </row>
    <row r="102" spans="3:25" ht="25.5" customHeight="1">
      <c r="C102" s="3020"/>
      <c r="D102" s="3021"/>
      <c r="E102" s="3021"/>
      <c r="F102" s="3021"/>
      <c r="G102" s="3021"/>
      <c r="H102" s="3021"/>
      <c r="I102" s="3021"/>
      <c r="J102" s="3022"/>
      <c r="K102" s="2142"/>
      <c r="L102" s="1178" t="s">
        <v>594</v>
      </c>
      <c r="M102" s="1187">
        <f>+SUM(M99:M101)</f>
        <v>0</v>
      </c>
      <c r="N102" s="1187">
        <f t="shared" ref="N102" si="82">+SUM(N99:N101)</f>
        <v>0</v>
      </c>
      <c r="O102" s="1187">
        <f t="shared" ref="O102" si="83">+SUM(O99:O101)</f>
        <v>118.86217382812499</v>
      </c>
      <c r="P102" s="1187">
        <f t="shared" ref="P102" si="84">+SUM(P99:P101)</f>
        <v>1170.5997792968751</v>
      </c>
      <c r="Q102" s="1187">
        <f t="shared" ref="Q102" si="85">+SUM(Q99:Q101)</f>
        <v>10883.90661328125</v>
      </c>
      <c r="R102" s="1176">
        <f t="shared" si="65"/>
        <v>12173.36856640625</v>
      </c>
      <c r="S102" s="1163"/>
      <c r="T102" s="1163"/>
      <c r="U102" s="1163"/>
      <c r="V102" s="1163"/>
      <c r="W102" s="1163"/>
      <c r="X102" s="1163"/>
      <c r="Y102" s="1177"/>
    </row>
    <row r="103" spans="3:25" ht="25.5" customHeight="1">
      <c r="C103" s="3043">
        <v>7711</v>
      </c>
      <c r="D103" s="3046" t="s">
        <v>1799</v>
      </c>
      <c r="E103" s="3046" t="s">
        <v>1800</v>
      </c>
      <c r="F103" s="3046">
        <v>42036</v>
      </c>
      <c r="G103" s="3049" t="s">
        <v>1768</v>
      </c>
      <c r="H103" s="3046" t="s">
        <v>1801</v>
      </c>
      <c r="I103" s="2540" t="s">
        <v>1802</v>
      </c>
      <c r="J103" s="3046">
        <v>41730</v>
      </c>
      <c r="K103" s="3043" t="s">
        <v>1753</v>
      </c>
      <c r="L103" s="1174" t="s">
        <v>1160</v>
      </c>
      <c r="M103" s="2537">
        <v>281.28419140624999</v>
      </c>
      <c r="N103" s="2537">
        <v>13358.213814453125</v>
      </c>
      <c r="O103" s="2537">
        <v>0</v>
      </c>
      <c r="P103" s="2537">
        <v>0</v>
      </c>
      <c r="Q103" s="2537">
        <v>0</v>
      </c>
      <c r="R103" s="1176">
        <f t="shared" si="65"/>
        <v>13639.498005859376</v>
      </c>
      <c r="S103" s="1163"/>
      <c r="T103" s="1163"/>
      <c r="U103" s="1163"/>
      <c r="V103" s="1163"/>
      <c r="W103" s="1163"/>
      <c r="X103" s="1163"/>
      <c r="Y103" s="1177"/>
    </row>
    <row r="104" spans="3:25" ht="25.5" customHeight="1">
      <c r="C104" s="3044"/>
      <c r="D104" s="3047"/>
      <c r="E104" s="3047"/>
      <c r="F104" s="3047"/>
      <c r="G104" s="3050"/>
      <c r="H104" s="3047"/>
      <c r="I104" s="2638"/>
      <c r="J104" s="3047"/>
      <c r="K104" s="3044"/>
      <c r="L104" s="1174" t="s">
        <v>1161</v>
      </c>
      <c r="M104" s="2537"/>
      <c r="N104" s="2537"/>
      <c r="O104" s="2537"/>
      <c r="P104" s="2537"/>
      <c r="Q104" s="2537"/>
      <c r="R104" s="1176">
        <f t="shared" si="65"/>
        <v>0</v>
      </c>
      <c r="S104" s="1163"/>
      <c r="T104" s="1163"/>
      <c r="U104" s="1163"/>
      <c r="V104" s="1163"/>
      <c r="W104" s="1163"/>
      <c r="X104" s="1163"/>
      <c r="Y104" s="1177"/>
    </row>
    <row r="105" spans="3:25" ht="25.5" customHeight="1">
      <c r="C105" s="3045"/>
      <c r="D105" s="3048"/>
      <c r="E105" s="3048"/>
      <c r="F105" s="3048"/>
      <c r="G105" s="3051"/>
      <c r="H105" s="3048"/>
      <c r="I105" s="2639"/>
      <c r="J105" s="3048"/>
      <c r="K105" s="3045"/>
      <c r="L105" s="1174" t="s">
        <v>1162</v>
      </c>
      <c r="M105" s="2537"/>
      <c r="N105" s="2537"/>
      <c r="O105" s="2537"/>
      <c r="P105" s="2537"/>
      <c r="Q105" s="2537"/>
      <c r="R105" s="1176">
        <f t="shared" si="65"/>
        <v>0</v>
      </c>
      <c r="S105" s="1163"/>
      <c r="T105" s="1163"/>
      <c r="U105" s="1163"/>
      <c r="V105" s="1163"/>
      <c r="W105" s="1163"/>
      <c r="X105" s="1163"/>
      <c r="Y105" s="1177"/>
    </row>
    <row r="106" spans="3:25" ht="25.5" customHeight="1">
      <c r="C106" s="3020"/>
      <c r="D106" s="3021"/>
      <c r="E106" s="3021"/>
      <c r="F106" s="3021"/>
      <c r="G106" s="3021"/>
      <c r="H106" s="3021"/>
      <c r="I106" s="3021"/>
      <c r="J106" s="3022"/>
      <c r="K106" s="2142"/>
      <c r="L106" s="1178" t="s">
        <v>594</v>
      </c>
      <c r="M106" s="1187">
        <f>+SUM(M103:M105)</f>
        <v>281.28419140624999</v>
      </c>
      <c r="N106" s="1187">
        <f t="shared" ref="N106" si="86">+SUM(N103:N105)</f>
        <v>13358.213814453125</v>
      </c>
      <c r="O106" s="1187">
        <f t="shared" ref="O106" si="87">+SUM(O103:O105)</f>
        <v>0</v>
      </c>
      <c r="P106" s="1187">
        <f t="shared" ref="P106" si="88">+SUM(P103:P105)</f>
        <v>0</v>
      </c>
      <c r="Q106" s="1187">
        <f t="shared" ref="Q106" si="89">+SUM(Q103:Q105)</f>
        <v>0</v>
      </c>
      <c r="R106" s="1176">
        <f t="shared" si="65"/>
        <v>13639.498005859376</v>
      </c>
      <c r="S106" s="1163"/>
      <c r="T106" s="1163"/>
      <c r="U106" s="1163"/>
      <c r="V106" s="1163"/>
      <c r="W106" s="1163"/>
      <c r="X106" s="1163"/>
      <c r="Y106" s="1177"/>
    </row>
    <row r="107" spans="3:25" ht="25.5" customHeight="1">
      <c r="C107" s="3046" t="s">
        <v>1803</v>
      </c>
      <c r="D107" s="3046" t="s">
        <v>1804</v>
      </c>
      <c r="E107" s="3046" t="s">
        <v>1805</v>
      </c>
      <c r="F107" s="3046">
        <v>41944</v>
      </c>
      <c r="G107" s="3049" t="s">
        <v>1774</v>
      </c>
      <c r="H107" s="3046" t="s">
        <v>1806</v>
      </c>
      <c r="I107" s="2540" t="s">
        <v>1807</v>
      </c>
      <c r="J107" s="3046">
        <v>41760</v>
      </c>
      <c r="K107" s="3043" t="s">
        <v>1753</v>
      </c>
      <c r="L107" s="1174" t="s">
        <v>1160</v>
      </c>
      <c r="M107" s="2537">
        <v>681.44599609374995</v>
      </c>
      <c r="N107" s="2537">
        <v>18894.05546484375</v>
      </c>
      <c r="O107" s="2537">
        <v>5415.8616601562499</v>
      </c>
      <c r="P107" s="2537">
        <v>0</v>
      </c>
      <c r="Q107" s="2537">
        <v>0</v>
      </c>
      <c r="R107" s="1176">
        <f t="shared" si="65"/>
        <v>24991.363121093749</v>
      </c>
      <c r="S107" s="1163"/>
      <c r="T107" s="1163"/>
      <c r="U107" s="1163"/>
      <c r="V107" s="1163"/>
      <c r="W107" s="1163"/>
      <c r="X107" s="1163"/>
      <c r="Y107" s="1177"/>
    </row>
    <row r="108" spans="3:25" ht="25.5" customHeight="1">
      <c r="C108" s="3047"/>
      <c r="D108" s="3047"/>
      <c r="E108" s="3047"/>
      <c r="F108" s="3047"/>
      <c r="G108" s="3050"/>
      <c r="H108" s="3047"/>
      <c r="I108" s="2541"/>
      <c r="J108" s="3047"/>
      <c r="K108" s="3044"/>
      <c r="L108" s="2538" t="s">
        <v>1161</v>
      </c>
      <c r="M108" s="2537"/>
      <c r="N108" s="2537"/>
      <c r="O108" s="2537"/>
      <c r="P108" s="2537"/>
      <c r="Q108" s="2537"/>
      <c r="R108" s="1176">
        <f t="shared" si="65"/>
        <v>0</v>
      </c>
      <c r="S108" s="1163"/>
      <c r="T108" s="1163"/>
      <c r="U108" s="1163"/>
      <c r="V108" s="1163"/>
      <c r="W108" s="1163"/>
      <c r="X108" s="1163"/>
      <c r="Y108" s="1177"/>
    </row>
    <row r="109" spans="3:25" ht="25.5" customHeight="1">
      <c r="C109" s="3048"/>
      <c r="D109" s="3048"/>
      <c r="E109" s="3048"/>
      <c r="F109" s="3048"/>
      <c r="G109" s="3051"/>
      <c r="H109" s="3048"/>
      <c r="I109" s="2542"/>
      <c r="J109" s="3048"/>
      <c r="K109" s="3045"/>
      <c r="L109" s="1174" t="s">
        <v>1162</v>
      </c>
      <c r="M109" s="2537"/>
      <c r="N109" s="2537"/>
      <c r="O109" s="2537"/>
      <c r="P109" s="2537"/>
      <c r="Q109" s="2537"/>
      <c r="R109" s="1176">
        <f t="shared" si="65"/>
        <v>0</v>
      </c>
      <c r="S109" s="1163"/>
      <c r="T109" s="1163"/>
      <c r="U109" s="1163"/>
      <c r="V109" s="1163"/>
      <c r="W109" s="1163"/>
      <c r="X109" s="1163"/>
      <c r="Y109" s="1177"/>
    </row>
    <row r="110" spans="3:25" ht="25.5" customHeight="1">
      <c r="C110" s="3020"/>
      <c r="D110" s="3021"/>
      <c r="E110" s="3021"/>
      <c r="F110" s="3021"/>
      <c r="G110" s="3021"/>
      <c r="H110" s="3021"/>
      <c r="I110" s="3021"/>
      <c r="J110" s="3022"/>
      <c r="K110" s="2142"/>
      <c r="L110" s="1178" t="s">
        <v>594</v>
      </c>
      <c r="M110" s="1187">
        <f>+SUM(M107:M109)</f>
        <v>681.44599609374995</v>
      </c>
      <c r="N110" s="1187">
        <f t="shared" ref="N110" si="90">+SUM(N107:N109)</f>
        <v>18894.05546484375</v>
      </c>
      <c r="O110" s="1187">
        <f t="shared" ref="O110" si="91">+SUM(O107:O109)</f>
        <v>5415.8616601562499</v>
      </c>
      <c r="P110" s="1187">
        <f t="shared" ref="P110" si="92">+SUM(P107:P109)</f>
        <v>0</v>
      </c>
      <c r="Q110" s="1187">
        <f t="shared" ref="Q110" si="93">+SUM(Q107:Q109)</f>
        <v>0</v>
      </c>
      <c r="R110" s="1176">
        <f t="shared" si="65"/>
        <v>24991.363121093749</v>
      </c>
      <c r="S110" s="1163"/>
      <c r="T110" s="1163"/>
      <c r="U110" s="1163"/>
      <c r="V110" s="1163"/>
      <c r="W110" s="1163"/>
      <c r="X110" s="1163"/>
      <c r="Y110" s="1177"/>
    </row>
    <row r="111" spans="3:25" ht="25.5" customHeight="1">
      <c r="C111" s="3043">
        <v>7699</v>
      </c>
      <c r="D111" s="3046" t="s">
        <v>1799</v>
      </c>
      <c r="E111" s="3046" t="s">
        <v>1808</v>
      </c>
      <c r="F111" s="3046">
        <v>41791</v>
      </c>
      <c r="G111" s="3049" t="s">
        <v>1774</v>
      </c>
      <c r="H111" s="3046" t="s">
        <v>1733</v>
      </c>
      <c r="I111" s="3046" t="s">
        <v>1809</v>
      </c>
      <c r="J111" s="3046">
        <v>41730</v>
      </c>
      <c r="K111" s="3043" t="s">
        <v>1753</v>
      </c>
      <c r="L111" s="1174" t="s">
        <v>1160</v>
      </c>
      <c r="M111" s="2537">
        <v>91.147326171874994</v>
      </c>
      <c r="N111" s="2537">
        <v>322.98718359374999</v>
      </c>
      <c r="O111" s="2537">
        <v>754.28316015625001</v>
      </c>
      <c r="P111" s="2537">
        <v>26589.415482421875</v>
      </c>
      <c r="Q111" s="2537">
        <v>0</v>
      </c>
      <c r="R111" s="1176">
        <f t="shared" si="65"/>
        <v>27757.833152343752</v>
      </c>
      <c r="S111" s="1163"/>
      <c r="T111" s="1163"/>
      <c r="U111" s="1163"/>
      <c r="V111" s="1163"/>
      <c r="W111" s="1163"/>
      <c r="X111" s="1163"/>
      <c r="Y111" s="1177"/>
    </row>
    <row r="112" spans="3:25" ht="25.5" customHeight="1">
      <c r="C112" s="3044"/>
      <c r="D112" s="3047"/>
      <c r="E112" s="3047"/>
      <c r="F112" s="3047"/>
      <c r="G112" s="3050"/>
      <c r="H112" s="3047"/>
      <c r="I112" s="3047"/>
      <c r="J112" s="3047"/>
      <c r="K112" s="3044"/>
      <c r="L112" s="1174" t="s">
        <v>1161</v>
      </c>
      <c r="M112" s="2537"/>
      <c r="N112" s="2537"/>
      <c r="O112" s="2537"/>
      <c r="P112" s="2537"/>
      <c r="Q112" s="2537"/>
      <c r="R112" s="1176">
        <f t="shared" si="65"/>
        <v>0</v>
      </c>
      <c r="S112" s="1163"/>
      <c r="T112" s="1163"/>
      <c r="U112" s="1163"/>
      <c r="V112" s="1163"/>
      <c r="W112" s="1163"/>
      <c r="X112" s="1163"/>
      <c r="Y112" s="1177"/>
    </row>
    <row r="113" spans="3:25" ht="25.5" customHeight="1">
      <c r="C113" s="3045"/>
      <c r="D113" s="3048"/>
      <c r="E113" s="3048"/>
      <c r="F113" s="3048"/>
      <c r="G113" s="3051"/>
      <c r="H113" s="3048"/>
      <c r="I113" s="3048"/>
      <c r="J113" s="3048"/>
      <c r="K113" s="3045"/>
      <c r="L113" s="1174" t="s">
        <v>1162</v>
      </c>
      <c r="M113" s="2537"/>
      <c r="N113" s="2537"/>
      <c r="O113" s="2537"/>
      <c r="P113" s="2537"/>
      <c r="Q113" s="2537"/>
      <c r="R113" s="1176">
        <f t="shared" si="65"/>
        <v>0</v>
      </c>
      <c r="S113" s="1163"/>
      <c r="T113" s="1163"/>
      <c r="U113" s="1163"/>
      <c r="V113" s="1163"/>
      <c r="W113" s="1163"/>
      <c r="X113" s="1163"/>
      <c r="Y113" s="1177"/>
    </row>
    <row r="114" spans="3:25" ht="25.5" customHeight="1">
      <c r="C114" s="3020"/>
      <c r="D114" s="3021"/>
      <c r="E114" s="3021"/>
      <c r="F114" s="3021"/>
      <c r="G114" s="3021"/>
      <c r="H114" s="3021"/>
      <c r="I114" s="3021"/>
      <c r="J114" s="3022"/>
      <c r="K114" s="2142"/>
      <c r="L114" s="1178" t="s">
        <v>594</v>
      </c>
      <c r="M114" s="1187">
        <f>+SUM(M111:M113)</f>
        <v>91.147326171874994</v>
      </c>
      <c r="N114" s="1187">
        <f t="shared" ref="N114" si="94">+SUM(N111:N113)</f>
        <v>322.98718359374999</v>
      </c>
      <c r="O114" s="1187">
        <f t="shared" ref="O114" si="95">+SUM(O111:O113)</f>
        <v>754.28316015625001</v>
      </c>
      <c r="P114" s="1187">
        <f t="shared" ref="P114" si="96">+SUM(P111:P113)</f>
        <v>26589.415482421875</v>
      </c>
      <c r="Q114" s="1187">
        <f t="shared" ref="Q114" si="97">+SUM(Q111:Q113)</f>
        <v>0</v>
      </c>
      <c r="R114" s="1176">
        <f t="shared" si="65"/>
        <v>27757.833152343752</v>
      </c>
      <c r="S114" s="1163"/>
      <c r="T114" s="1163"/>
      <c r="U114" s="1163"/>
      <c r="V114" s="1163"/>
      <c r="W114" s="1163"/>
      <c r="X114" s="1163"/>
      <c r="Y114" s="1177"/>
    </row>
    <row r="115" spans="3:25" ht="25.5" customHeight="1">
      <c r="C115" s="3043">
        <v>6040</v>
      </c>
      <c r="D115" s="3046" t="s">
        <v>1810</v>
      </c>
      <c r="E115" s="3046" t="s">
        <v>1811</v>
      </c>
      <c r="F115" s="3046">
        <v>41699</v>
      </c>
      <c r="G115" s="3049" t="s">
        <v>1768</v>
      </c>
      <c r="H115" s="3046" t="s">
        <v>1812</v>
      </c>
      <c r="I115" s="2544" t="s">
        <v>1813</v>
      </c>
      <c r="J115" s="3046">
        <v>41334</v>
      </c>
      <c r="K115" s="3043" t="s">
        <v>1753</v>
      </c>
      <c r="L115" s="1174" t="s">
        <v>1160</v>
      </c>
      <c r="M115" s="2537">
        <v>3600.4413554687499</v>
      </c>
      <c r="N115" s="2537">
        <v>537.64190039062498</v>
      </c>
      <c r="O115" s="2537">
        <v>0</v>
      </c>
      <c r="P115" s="2537">
        <v>0</v>
      </c>
      <c r="Q115" s="2537">
        <v>0</v>
      </c>
      <c r="R115" s="1176">
        <f t="shared" si="65"/>
        <v>4138.0832558593747</v>
      </c>
      <c r="S115" s="1163"/>
      <c r="T115" s="1163"/>
      <c r="U115" s="1163"/>
      <c r="V115" s="1163"/>
      <c r="W115" s="1163"/>
      <c r="X115" s="1163"/>
      <c r="Y115" s="1177"/>
    </row>
    <row r="116" spans="3:25" ht="25.5" customHeight="1">
      <c r="C116" s="3044"/>
      <c r="D116" s="3047"/>
      <c r="E116" s="3047"/>
      <c r="F116" s="3047"/>
      <c r="G116" s="3050"/>
      <c r="H116" s="3047"/>
      <c r="I116" s="2545"/>
      <c r="J116" s="3047"/>
      <c r="K116" s="3044"/>
      <c r="L116" s="2538" t="s">
        <v>1161</v>
      </c>
      <c r="M116" s="2537"/>
      <c r="N116" s="2537"/>
      <c r="O116" s="2537"/>
      <c r="P116" s="2537"/>
      <c r="Q116" s="2537"/>
      <c r="R116" s="1176">
        <f t="shared" si="65"/>
        <v>0</v>
      </c>
      <c r="S116" s="1163"/>
      <c r="T116" s="1163"/>
      <c r="U116" s="1163"/>
      <c r="V116" s="1163"/>
      <c r="W116" s="1163"/>
      <c r="X116" s="1163"/>
      <c r="Y116" s="1177"/>
    </row>
    <row r="117" spans="3:25" ht="25.5" customHeight="1">
      <c r="C117" s="3045"/>
      <c r="D117" s="3048"/>
      <c r="E117" s="3048"/>
      <c r="F117" s="3048"/>
      <c r="G117" s="3051"/>
      <c r="H117" s="3048"/>
      <c r="I117" s="2546"/>
      <c r="J117" s="3048"/>
      <c r="K117" s="3045"/>
      <c r="L117" s="1174" t="s">
        <v>1162</v>
      </c>
      <c r="M117" s="2537"/>
      <c r="N117" s="2537"/>
      <c r="O117" s="2537"/>
      <c r="P117" s="2537"/>
      <c r="Q117" s="2537"/>
      <c r="R117" s="1176">
        <f t="shared" si="65"/>
        <v>0</v>
      </c>
      <c r="S117" s="1163"/>
      <c r="T117" s="1163"/>
      <c r="U117" s="1163"/>
      <c r="V117" s="1163"/>
      <c r="W117" s="1163"/>
      <c r="X117" s="1163"/>
      <c r="Y117" s="1177"/>
    </row>
    <row r="118" spans="3:25" ht="25.5" customHeight="1">
      <c r="C118" s="3020"/>
      <c r="D118" s="3021"/>
      <c r="E118" s="3021"/>
      <c r="F118" s="3021"/>
      <c r="G118" s="3021"/>
      <c r="H118" s="3021"/>
      <c r="I118" s="3021"/>
      <c r="J118" s="3022"/>
      <c r="K118" s="2142"/>
      <c r="L118" s="1178" t="s">
        <v>594</v>
      </c>
      <c r="M118" s="1187">
        <f>+SUM(M115:M117)</f>
        <v>3600.4413554687499</v>
      </c>
      <c r="N118" s="1187">
        <f t="shared" ref="N118" si="98">+SUM(N115:N117)</f>
        <v>537.64190039062498</v>
      </c>
      <c r="O118" s="1187">
        <f t="shared" ref="O118" si="99">+SUM(O115:O117)</f>
        <v>0</v>
      </c>
      <c r="P118" s="1187">
        <f t="shared" ref="P118" si="100">+SUM(P115:P117)</f>
        <v>0</v>
      </c>
      <c r="Q118" s="1187">
        <f t="shared" ref="Q118" si="101">+SUM(Q115:Q117)</f>
        <v>0</v>
      </c>
      <c r="R118" s="1176">
        <f t="shared" si="65"/>
        <v>4138.0832558593747</v>
      </c>
      <c r="S118" s="1163"/>
      <c r="T118" s="1163"/>
      <c r="U118" s="1163"/>
      <c r="V118" s="1163"/>
      <c r="W118" s="1163"/>
      <c r="X118" s="1163"/>
      <c r="Y118" s="1177"/>
    </row>
    <row r="119" spans="3:25" ht="25.5" customHeight="1">
      <c r="C119" s="3043" t="s">
        <v>1814</v>
      </c>
      <c r="D119" s="3046" t="s">
        <v>1815</v>
      </c>
      <c r="E119" s="3046" t="s">
        <v>1816</v>
      </c>
      <c r="F119" s="3046">
        <v>41760</v>
      </c>
      <c r="G119" s="3049" t="s">
        <v>1774</v>
      </c>
      <c r="H119" s="3046" t="s">
        <v>1461</v>
      </c>
      <c r="I119" s="3046" t="s">
        <v>1817</v>
      </c>
      <c r="J119" s="3046">
        <v>41518</v>
      </c>
      <c r="K119" s="3043" t="s">
        <v>1753</v>
      </c>
      <c r="L119" s="1174" t="s">
        <v>1160</v>
      </c>
      <c r="M119" s="2537">
        <v>0</v>
      </c>
      <c r="N119" s="2537">
        <v>614.59625195312503</v>
      </c>
      <c r="O119" s="2537">
        <v>5089.8154062499998</v>
      </c>
      <c r="P119" s="2537">
        <v>0</v>
      </c>
      <c r="Q119" s="2537">
        <v>0</v>
      </c>
      <c r="R119" s="1176">
        <f t="shared" si="65"/>
        <v>5704.4116582031247</v>
      </c>
      <c r="S119" s="1163"/>
      <c r="T119" s="1163"/>
      <c r="U119" s="1163"/>
      <c r="V119" s="1163"/>
      <c r="W119" s="1163"/>
      <c r="X119" s="1163"/>
      <c r="Y119" s="1177"/>
    </row>
    <row r="120" spans="3:25" ht="25.5" customHeight="1">
      <c r="C120" s="3044"/>
      <c r="D120" s="3047"/>
      <c r="E120" s="3047"/>
      <c r="F120" s="3047"/>
      <c r="G120" s="3050"/>
      <c r="H120" s="3047"/>
      <c r="I120" s="3047"/>
      <c r="J120" s="3047"/>
      <c r="K120" s="3044"/>
      <c r="L120" s="2538" t="s">
        <v>1161</v>
      </c>
      <c r="M120" s="2537"/>
      <c r="N120" s="2537"/>
      <c r="O120" s="2537"/>
      <c r="P120" s="2537"/>
      <c r="Q120" s="2537"/>
      <c r="R120" s="1176">
        <f t="shared" si="65"/>
        <v>0</v>
      </c>
      <c r="S120" s="1163"/>
      <c r="T120" s="1163"/>
      <c r="U120" s="1163"/>
      <c r="V120" s="1163"/>
      <c r="W120" s="1163"/>
      <c r="X120" s="1163"/>
      <c r="Y120" s="1177"/>
    </row>
    <row r="121" spans="3:25" ht="25.5" customHeight="1">
      <c r="C121" s="3045"/>
      <c r="D121" s="3048"/>
      <c r="E121" s="3048"/>
      <c r="F121" s="3048"/>
      <c r="G121" s="3051"/>
      <c r="H121" s="3048"/>
      <c r="I121" s="3048"/>
      <c r="J121" s="3048"/>
      <c r="K121" s="3045"/>
      <c r="L121" s="1174" t="s">
        <v>1162</v>
      </c>
      <c r="M121" s="2537"/>
      <c r="N121" s="2537"/>
      <c r="O121" s="2537"/>
      <c r="P121" s="2537"/>
      <c r="Q121" s="2537"/>
      <c r="R121" s="1176">
        <f t="shared" si="65"/>
        <v>0</v>
      </c>
      <c r="S121" s="1163"/>
      <c r="T121" s="1163"/>
      <c r="U121" s="1163"/>
      <c r="V121" s="1163"/>
      <c r="W121" s="1163"/>
      <c r="X121" s="1163"/>
      <c r="Y121" s="1177"/>
    </row>
    <row r="122" spans="3:25" ht="25.5" customHeight="1">
      <c r="C122" s="3020"/>
      <c r="D122" s="3021"/>
      <c r="E122" s="3021"/>
      <c r="F122" s="3021"/>
      <c r="G122" s="3021"/>
      <c r="H122" s="3021"/>
      <c r="I122" s="3021"/>
      <c r="J122" s="3022"/>
      <c r="K122" s="2547"/>
      <c r="L122" s="1178" t="s">
        <v>594</v>
      </c>
      <c r="M122" s="1187">
        <f>+SUM(M119:M121)</f>
        <v>0</v>
      </c>
      <c r="N122" s="1187">
        <f t="shared" ref="N122" si="102">+SUM(N119:N121)</f>
        <v>614.59625195312503</v>
      </c>
      <c r="O122" s="1187">
        <f t="shared" ref="O122" si="103">+SUM(O119:O121)</f>
        <v>5089.8154062499998</v>
      </c>
      <c r="P122" s="1187">
        <f t="shared" ref="P122" si="104">+SUM(P119:P121)</f>
        <v>0</v>
      </c>
      <c r="Q122" s="1187">
        <f t="shared" ref="Q122" si="105">+SUM(Q119:Q121)</f>
        <v>0</v>
      </c>
      <c r="R122" s="1176">
        <f t="shared" si="65"/>
        <v>5704.4116582031247</v>
      </c>
      <c r="S122" s="1163"/>
      <c r="T122" s="1163"/>
      <c r="U122" s="1163"/>
      <c r="V122" s="1163"/>
      <c r="W122" s="1163"/>
      <c r="X122" s="1163"/>
      <c r="Y122" s="1177"/>
    </row>
    <row r="123" spans="3:25" ht="25.5" customHeight="1">
      <c r="C123" s="2548"/>
      <c r="D123" s="2540"/>
      <c r="E123" s="2540"/>
      <c r="F123" s="2540"/>
      <c r="G123" s="2549"/>
      <c r="H123" s="2540"/>
      <c r="I123" s="2540"/>
      <c r="J123" s="2540"/>
      <c r="K123" s="2550"/>
      <c r="L123" s="2551" t="s">
        <v>1160</v>
      </c>
      <c r="M123" s="2537">
        <v>0</v>
      </c>
      <c r="N123" s="2537">
        <v>35.577646484375002</v>
      </c>
      <c r="O123" s="2537">
        <v>2049.6501894531252</v>
      </c>
      <c r="P123" s="2537">
        <v>7155.5524765624996</v>
      </c>
      <c r="Q123" s="2537">
        <v>0</v>
      </c>
      <c r="R123" s="1176">
        <f t="shared" si="65"/>
        <v>9240.7803124999991</v>
      </c>
      <c r="S123" s="1163"/>
      <c r="T123" s="1163"/>
      <c r="U123" s="1163"/>
      <c r="V123" s="1163"/>
      <c r="W123" s="1163"/>
      <c r="X123" s="1163"/>
      <c r="Y123" s="1177"/>
    </row>
    <row r="124" spans="3:25" ht="25.5" customHeight="1">
      <c r="C124" s="2552">
        <v>7092</v>
      </c>
      <c r="D124" s="2541" t="s">
        <v>1818</v>
      </c>
      <c r="E124" s="2541" t="s">
        <v>1819</v>
      </c>
      <c r="F124" s="2541">
        <v>41609</v>
      </c>
      <c r="G124" s="2553" t="s">
        <v>1758</v>
      </c>
      <c r="H124" s="2541" t="s">
        <v>1733</v>
      </c>
      <c r="I124" s="2541" t="s">
        <v>1820</v>
      </c>
      <c r="J124" s="2541">
        <v>41487</v>
      </c>
      <c r="K124" s="2552" t="s">
        <v>1753</v>
      </c>
      <c r="L124" s="2538" t="s">
        <v>1161</v>
      </c>
      <c r="M124" s="2537"/>
      <c r="N124" s="2537"/>
      <c r="O124" s="2537"/>
      <c r="P124" s="2537"/>
      <c r="Q124" s="2537"/>
      <c r="R124" s="1176">
        <f t="shared" si="65"/>
        <v>0</v>
      </c>
      <c r="S124" s="1163"/>
      <c r="T124" s="1163"/>
      <c r="U124" s="1163"/>
      <c r="V124" s="1163"/>
      <c r="W124" s="1163"/>
      <c r="X124" s="1163"/>
      <c r="Y124" s="1177"/>
    </row>
    <row r="125" spans="3:25" ht="25.5" customHeight="1">
      <c r="C125" s="2554"/>
      <c r="D125" s="2542"/>
      <c r="E125" s="2542"/>
      <c r="F125" s="2542"/>
      <c r="G125" s="2555"/>
      <c r="H125" s="2542"/>
      <c r="I125" s="2542"/>
      <c r="J125" s="2542"/>
      <c r="K125" s="2554"/>
      <c r="L125" s="1174" t="s">
        <v>1162</v>
      </c>
      <c r="M125" s="2537"/>
      <c r="N125" s="2537"/>
      <c r="O125" s="2537"/>
      <c r="P125" s="2537"/>
      <c r="Q125" s="2537"/>
      <c r="R125" s="1176">
        <f t="shared" si="65"/>
        <v>0</v>
      </c>
      <c r="S125" s="1163"/>
      <c r="T125" s="1163"/>
      <c r="U125" s="1163"/>
      <c r="V125" s="1163"/>
      <c r="W125" s="1163"/>
      <c r="X125" s="1163"/>
      <c r="Y125" s="1177"/>
    </row>
    <row r="126" spans="3:25" ht="25.5" customHeight="1">
      <c r="C126" s="2140"/>
      <c r="D126" s="2141"/>
      <c r="E126" s="2141"/>
      <c r="F126" s="2141"/>
      <c r="G126" s="2556"/>
      <c r="H126" s="2141"/>
      <c r="I126" s="2141"/>
      <c r="J126" s="2142"/>
      <c r="K126" s="2142"/>
      <c r="L126" s="1178" t="s">
        <v>594</v>
      </c>
      <c r="M126" s="1187">
        <f>+SUM(M123:M125)</f>
        <v>0</v>
      </c>
      <c r="N126" s="1187">
        <f t="shared" ref="N126" si="106">+SUM(N123:N125)</f>
        <v>35.577646484375002</v>
      </c>
      <c r="O126" s="1187">
        <f t="shared" ref="O126" si="107">+SUM(O123:O125)</f>
        <v>2049.6501894531252</v>
      </c>
      <c r="P126" s="1187">
        <f t="shared" ref="P126" si="108">+SUM(P123:P125)</f>
        <v>7155.5524765624996</v>
      </c>
      <c r="Q126" s="1187">
        <f t="shared" ref="Q126" si="109">+SUM(Q123:Q125)</f>
        <v>0</v>
      </c>
      <c r="R126" s="1176">
        <f t="shared" si="65"/>
        <v>9240.7803124999991</v>
      </c>
      <c r="S126" s="1163"/>
      <c r="T126" s="1163"/>
      <c r="U126" s="1163"/>
      <c r="V126" s="1163"/>
      <c r="W126" s="1163"/>
      <c r="X126" s="1163"/>
      <c r="Y126" s="1177"/>
    </row>
    <row r="127" spans="3:25" ht="25.5" customHeight="1">
      <c r="C127" s="3043">
        <v>7350</v>
      </c>
      <c r="D127" s="3046" t="s">
        <v>1815</v>
      </c>
      <c r="E127" s="3046" t="s">
        <v>1821</v>
      </c>
      <c r="F127" s="3046">
        <v>41699</v>
      </c>
      <c r="G127" s="3049" t="s">
        <v>1768</v>
      </c>
      <c r="H127" s="3046" t="s">
        <v>1822</v>
      </c>
      <c r="I127" s="3046" t="s">
        <v>1823</v>
      </c>
      <c r="J127" s="3046">
        <v>41306</v>
      </c>
      <c r="K127" s="3043" t="s">
        <v>1753</v>
      </c>
      <c r="L127" s="1174" t="s">
        <v>1160</v>
      </c>
      <c r="M127" s="2537">
        <v>7651.7898808593754</v>
      </c>
      <c r="N127" s="2537">
        <v>2285.9407265625</v>
      </c>
      <c r="O127" s="2537">
        <v>0</v>
      </c>
      <c r="P127" s="2537">
        <v>0</v>
      </c>
      <c r="Q127" s="2537">
        <v>0</v>
      </c>
      <c r="R127" s="1176">
        <f t="shared" si="65"/>
        <v>9937.7306074218759</v>
      </c>
      <c r="S127" s="1163"/>
      <c r="T127" s="1163"/>
      <c r="U127" s="1163"/>
      <c r="V127" s="1163"/>
      <c r="W127" s="1163"/>
      <c r="X127" s="1163"/>
      <c r="Y127" s="1177"/>
    </row>
    <row r="128" spans="3:25" ht="25.5" customHeight="1">
      <c r="C128" s="3044"/>
      <c r="D128" s="3047"/>
      <c r="E128" s="3047"/>
      <c r="F128" s="3047"/>
      <c r="G128" s="3050"/>
      <c r="H128" s="3047"/>
      <c r="I128" s="3047"/>
      <c r="J128" s="3047"/>
      <c r="K128" s="3044"/>
      <c r="L128" s="1174" t="s">
        <v>1161</v>
      </c>
      <c r="M128" s="2537"/>
      <c r="N128" s="2537"/>
      <c r="O128" s="2537"/>
      <c r="P128" s="2537"/>
      <c r="Q128" s="2537"/>
      <c r="R128" s="1176">
        <f t="shared" si="65"/>
        <v>0</v>
      </c>
      <c r="S128" s="1163"/>
      <c r="T128" s="1163"/>
      <c r="U128" s="1163"/>
      <c r="V128" s="1163"/>
      <c r="W128" s="1163"/>
      <c r="X128" s="1163"/>
      <c r="Y128" s="1177"/>
    </row>
    <row r="129" spans="3:25" ht="25.5" customHeight="1">
      <c r="C129" s="3045"/>
      <c r="D129" s="3048"/>
      <c r="E129" s="3048"/>
      <c r="F129" s="3048"/>
      <c r="G129" s="3051"/>
      <c r="H129" s="3048"/>
      <c r="I129" s="3048"/>
      <c r="J129" s="3048"/>
      <c r="K129" s="3045"/>
      <c r="L129" s="1174" t="s">
        <v>1162</v>
      </c>
      <c r="M129" s="2537"/>
      <c r="N129" s="2537"/>
      <c r="O129" s="2537"/>
      <c r="P129" s="2537"/>
      <c r="Q129" s="2537"/>
      <c r="R129" s="1176">
        <f t="shared" si="65"/>
        <v>0</v>
      </c>
      <c r="S129" s="1163"/>
      <c r="T129" s="1163"/>
      <c r="U129" s="1163"/>
      <c r="V129" s="1163"/>
      <c r="W129" s="1163"/>
      <c r="X129" s="1163"/>
      <c r="Y129" s="1177"/>
    </row>
    <row r="130" spans="3:25" ht="25.5" customHeight="1">
      <c r="C130" s="3020"/>
      <c r="D130" s="3021"/>
      <c r="E130" s="3021"/>
      <c r="F130" s="3021"/>
      <c r="G130" s="3021"/>
      <c r="H130" s="3021"/>
      <c r="I130" s="3021"/>
      <c r="J130" s="3022"/>
      <c r="K130" s="2142"/>
      <c r="L130" s="1178" t="s">
        <v>594</v>
      </c>
      <c r="M130" s="1187">
        <f>+SUM(M127:M129)</f>
        <v>7651.7898808593754</v>
      </c>
      <c r="N130" s="1187">
        <f t="shared" ref="N130" si="110">+SUM(N127:N129)</f>
        <v>2285.9407265625</v>
      </c>
      <c r="O130" s="1187">
        <f t="shared" ref="O130" si="111">+SUM(O127:O129)</f>
        <v>0</v>
      </c>
      <c r="P130" s="1187">
        <f t="shared" ref="P130" si="112">+SUM(P127:P129)</f>
        <v>0</v>
      </c>
      <c r="Q130" s="1187">
        <f t="shared" ref="Q130" si="113">+SUM(Q127:Q129)</f>
        <v>0</v>
      </c>
      <c r="R130" s="1176">
        <f t="shared" si="65"/>
        <v>9937.7306074218759</v>
      </c>
      <c r="S130" s="1163"/>
      <c r="T130" s="1163"/>
      <c r="U130" s="1163"/>
      <c r="V130" s="1163"/>
      <c r="W130" s="1163"/>
      <c r="X130" s="1163"/>
      <c r="Y130" s="1177"/>
    </row>
    <row r="131" spans="3:25" ht="25.5" customHeight="1">
      <c r="C131" s="3043">
        <v>7062</v>
      </c>
      <c r="D131" s="3046" t="s">
        <v>1815</v>
      </c>
      <c r="E131" s="3046" t="s">
        <v>1824</v>
      </c>
      <c r="F131" s="3046">
        <v>41548</v>
      </c>
      <c r="G131" s="3049" t="s">
        <v>1768</v>
      </c>
      <c r="H131" s="3046" t="s">
        <v>1825</v>
      </c>
      <c r="I131" s="3046" t="s">
        <v>1826</v>
      </c>
      <c r="J131" s="3046">
        <v>41183</v>
      </c>
      <c r="K131" s="3043" t="s">
        <v>1753</v>
      </c>
      <c r="L131" s="1174" t="s">
        <v>1160</v>
      </c>
      <c r="M131" s="2537">
        <v>920.54754296875001</v>
      </c>
      <c r="N131" s="2537">
        <v>5732.7554062500003</v>
      </c>
      <c r="O131" s="2537">
        <v>0</v>
      </c>
      <c r="P131" s="2537">
        <v>0</v>
      </c>
      <c r="Q131" s="2537">
        <v>0</v>
      </c>
      <c r="R131" s="1176">
        <f t="shared" si="65"/>
        <v>6653.3029492187507</v>
      </c>
      <c r="S131" s="1163"/>
      <c r="T131" s="1163"/>
      <c r="U131" s="1163"/>
      <c r="V131" s="1163"/>
      <c r="W131" s="1163"/>
      <c r="X131" s="1163"/>
      <c r="Y131" s="1177"/>
    </row>
    <row r="132" spans="3:25" ht="25.5" customHeight="1">
      <c r="C132" s="3044"/>
      <c r="D132" s="3047"/>
      <c r="E132" s="3047"/>
      <c r="F132" s="3047"/>
      <c r="G132" s="3050"/>
      <c r="H132" s="3047"/>
      <c r="I132" s="3047"/>
      <c r="J132" s="3047"/>
      <c r="K132" s="3044"/>
      <c r="L132" s="1174" t="s">
        <v>1161</v>
      </c>
      <c r="M132" s="2537"/>
      <c r="N132" s="2537"/>
      <c r="O132" s="2537"/>
      <c r="P132" s="2537"/>
      <c r="Q132" s="2537"/>
      <c r="R132" s="1176">
        <f t="shared" si="65"/>
        <v>0</v>
      </c>
      <c r="S132" s="1163"/>
      <c r="T132" s="1163"/>
      <c r="U132" s="1163"/>
      <c r="V132" s="1163"/>
      <c r="W132" s="1163"/>
      <c r="X132" s="1163"/>
      <c r="Y132" s="1177"/>
    </row>
    <row r="133" spans="3:25" ht="25.5" customHeight="1">
      <c r="C133" s="3045"/>
      <c r="D133" s="3048"/>
      <c r="E133" s="3048"/>
      <c r="F133" s="3048"/>
      <c r="G133" s="3051"/>
      <c r="H133" s="3048"/>
      <c r="I133" s="3048"/>
      <c r="J133" s="3048"/>
      <c r="K133" s="3045"/>
      <c r="L133" s="1174" t="s">
        <v>1162</v>
      </c>
      <c r="M133" s="2537"/>
      <c r="N133" s="2537"/>
      <c r="O133" s="2537"/>
      <c r="P133" s="2537"/>
      <c r="Q133" s="2537"/>
      <c r="R133" s="1176">
        <f t="shared" si="65"/>
        <v>0</v>
      </c>
      <c r="S133" s="1163"/>
      <c r="T133" s="1163"/>
      <c r="U133" s="1163"/>
      <c r="V133" s="1163"/>
      <c r="W133" s="1163"/>
      <c r="X133" s="1163"/>
      <c r="Y133" s="1177"/>
    </row>
    <row r="134" spans="3:25" ht="25.5" customHeight="1">
      <c r="C134" s="3020"/>
      <c r="D134" s="3021"/>
      <c r="E134" s="3021"/>
      <c r="F134" s="3021"/>
      <c r="G134" s="3021"/>
      <c r="H134" s="3021"/>
      <c r="I134" s="3021"/>
      <c r="J134" s="3022"/>
      <c r="K134" s="2142"/>
      <c r="L134" s="1178" t="s">
        <v>594</v>
      </c>
      <c r="M134" s="1187">
        <f>+SUM(M131:M133)</f>
        <v>920.54754296875001</v>
      </c>
      <c r="N134" s="1187">
        <f t="shared" ref="N134" si="114">+SUM(N131:N133)</f>
        <v>5732.7554062500003</v>
      </c>
      <c r="O134" s="1187">
        <f t="shared" ref="O134" si="115">+SUM(O131:O133)</f>
        <v>0</v>
      </c>
      <c r="P134" s="1187">
        <f t="shared" ref="P134" si="116">+SUM(P131:P133)</f>
        <v>0</v>
      </c>
      <c r="Q134" s="1187">
        <f t="shared" ref="Q134" si="117">+SUM(Q131:Q133)</f>
        <v>0</v>
      </c>
      <c r="R134" s="1176">
        <f t="shared" si="65"/>
        <v>6653.3029492187507</v>
      </c>
      <c r="S134" s="1163"/>
      <c r="T134" s="1163"/>
      <c r="U134" s="1163"/>
      <c r="V134" s="1163"/>
      <c r="W134" s="1163"/>
      <c r="X134" s="1163"/>
      <c r="Y134" s="1177"/>
    </row>
    <row r="135" spans="3:25" ht="25.5" customHeight="1">
      <c r="C135" s="3043">
        <v>7365</v>
      </c>
      <c r="D135" s="3046" t="s">
        <v>1815</v>
      </c>
      <c r="E135" s="3046" t="s">
        <v>1827</v>
      </c>
      <c r="F135" s="3046">
        <v>42125</v>
      </c>
      <c r="G135" s="3049" t="s">
        <v>1758</v>
      </c>
      <c r="H135" s="3046" t="s">
        <v>1828</v>
      </c>
      <c r="I135" s="3046" t="s">
        <v>1829</v>
      </c>
      <c r="J135" s="3046">
        <v>41730</v>
      </c>
      <c r="K135" s="3043" t="s">
        <v>1753</v>
      </c>
      <c r="L135" s="1174" t="s">
        <v>1160</v>
      </c>
      <c r="M135" s="2537">
        <v>0</v>
      </c>
      <c r="N135" s="2537">
        <v>0</v>
      </c>
      <c r="O135" s="2537">
        <v>879.40242968749999</v>
      </c>
      <c r="P135" s="2537">
        <v>5324.0226464843754</v>
      </c>
      <c r="Q135" s="2537">
        <v>0</v>
      </c>
      <c r="R135" s="1176">
        <f t="shared" si="65"/>
        <v>6203.4250761718758</v>
      </c>
      <c r="S135" s="1163"/>
      <c r="T135" s="1163"/>
      <c r="U135" s="1163"/>
      <c r="V135" s="1163"/>
      <c r="W135" s="1163"/>
      <c r="X135" s="1163"/>
      <c r="Y135" s="1177"/>
    </row>
    <row r="136" spans="3:25" ht="25.5" customHeight="1">
      <c r="C136" s="3044"/>
      <c r="D136" s="3047"/>
      <c r="E136" s="3047"/>
      <c r="F136" s="3047"/>
      <c r="G136" s="3050"/>
      <c r="H136" s="3047"/>
      <c r="I136" s="3047"/>
      <c r="J136" s="3047"/>
      <c r="K136" s="3044"/>
      <c r="L136" s="1174" t="s">
        <v>1161</v>
      </c>
      <c r="M136" s="2537"/>
      <c r="N136" s="2537"/>
      <c r="O136" s="2537"/>
      <c r="P136" s="2537"/>
      <c r="Q136" s="2537"/>
      <c r="R136" s="1176">
        <f t="shared" si="65"/>
        <v>0</v>
      </c>
      <c r="S136" s="1163"/>
      <c r="T136" s="1163"/>
      <c r="U136" s="1163"/>
      <c r="V136" s="1163"/>
      <c r="W136" s="1163"/>
      <c r="X136" s="1163"/>
      <c r="Y136" s="1177"/>
    </row>
    <row r="137" spans="3:25" ht="25.5" customHeight="1">
      <c r="C137" s="3045"/>
      <c r="D137" s="3048"/>
      <c r="E137" s="3048"/>
      <c r="F137" s="3048"/>
      <c r="G137" s="3051"/>
      <c r="H137" s="3048"/>
      <c r="I137" s="3048"/>
      <c r="J137" s="3048"/>
      <c r="K137" s="3045"/>
      <c r="L137" s="1174" t="s">
        <v>1162</v>
      </c>
      <c r="M137" s="2537"/>
      <c r="N137" s="2537"/>
      <c r="O137" s="2537"/>
      <c r="P137" s="2537"/>
      <c r="Q137" s="2537"/>
      <c r="R137" s="1176">
        <f t="shared" si="65"/>
        <v>0</v>
      </c>
      <c r="S137" s="1163"/>
      <c r="T137" s="1163"/>
      <c r="U137" s="1163"/>
      <c r="V137" s="1163"/>
      <c r="W137" s="1163"/>
      <c r="X137" s="1163"/>
      <c r="Y137" s="1177"/>
    </row>
    <row r="138" spans="3:25" ht="25.5" customHeight="1">
      <c r="C138" s="3020"/>
      <c r="D138" s="3021"/>
      <c r="E138" s="3021"/>
      <c r="F138" s="3021"/>
      <c r="G138" s="3021"/>
      <c r="H138" s="3021"/>
      <c r="I138" s="3021"/>
      <c r="J138" s="3022"/>
      <c r="K138" s="2142"/>
      <c r="L138" s="1178" t="s">
        <v>594</v>
      </c>
      <c r="M138" s="1187">
        <f>+SUM(M135:M137)</f>
        <v>0</v>
      </c>
      <c r="N138" s="1187">
        <f t="shared" ref="N138" si="118">+SUM(N135:N137)</f>
        <v>0</v>
      </c>
      <c r="O138" s="1187">
        <f t="shared" ref="O138" si="119">+SUM(O135:O137)</f>
        <v>879.40242968749999</v>
      </c>
      <c r="P138" s="1187">
        <f t="shared" ref="P138" si="120">+SUM(P135:P137)</f>
        <v>5324.0226464843754</v>
      </c>
      <c r="Q138" s="1187">
        <f t="shared" ref="Q138" si="121">+SUM(Q135:Q137)</f>
        <v>0</v>
      </c>
      <c r="R138" s="1176">
        <f t="shared" si="65"/>
        <v>6203.4250761718758</v>
      </c>
      <c r="S138" s="1163"/>
      <c r="T138" s="1163"/>
      <c r="U138" s="1163"/>
      <c r="V138" s="1163"/>
      <c r="W138" s="1163"/>
      <c r="X138" s="1163"/>
      <c r="Y138" s="1177"/>
    </row>
    <row r="139" spans="3:25" ht="25.5" customHeight="1">
      <c r="C139" s="3043">
        <v>8075</v>
      </c>
      <c r="D139" s="3046" t="s">
        <v>1815</v>
      </c>
      <c r="E139" s="3046" t="s">
        <v>1830</v>
      </c>
      <c r="F139" s="3046">
        <v>41913</v>
      </c>
      <c r="G139" s="3049" t="s">
        <v>1758</v>
      </c>
      <c r="H139" s="3046" t="s">
        <v>1831</v>
      </c>
      <c r="I139" s="3046" t="s">
        <v>1832</v>
      </c>
      <c r="J139" s="3046">
        <v>41760</v>
      </c>
      <c r="K139" s="3043" t="s">
        <v>1753</v>
      </c>
      <c r="L139" s="1174" t="s">
        <v>1160</v>
      </c>
      <c r="M139" s="2537">
        <v>3037.978990234375</v>
      </c>
      <c r="N139" s="2537">
        <v>7421.74717578125</v>
      </c>
      <c r="O139" s="2537">
        <v>10218.884078125</v>
      </c>
      <c r="P139" s="2537">
        <v>5386.7016796874996</v>
      </c>
      <c r="Q139" s="2537">
        <v>0</v>
      </c>
      <c r="R139" s="1176">
        <f t="shared" si="65"/>
        <v>26065.311923828125</v>
      </c>
      <c r="S139" s="1163"/>
      <c r="T139" s="1163"/>
      <c r="U139" s="1163"/>
      <c r="V139" s="1163"/>
      <c r="W139" s="1163"/>
      <c r="X139" s="1163"/>
      <c r="Y139" s="1177"/>
    </row>
    <row r="140" spans="3:25" ht="25.5" customHeight="1">
      <c r="C140" s="3044"/>
      <c r="D140" s="3047"/>
      <c r="E140" s="3047"/>
      <c r="F140" s="3047"/>
      <c r="G140" s="3050"/>
      <c r="H140" s="3047"/>
      <c r="I140" s="3047"/>
      <c r="J140" s="3047"/>
      <c r="K140" s="3044"/>
      <c r="L140" s="1174" t="s">
        <v>1161</v>
      </c>
      <c r="M140" s="2537"/>
      <c r="N140" s="2537"/>
      <c r="O140" s="2537"/>
      <c r="P140" s="2537"/>
      <c r="Q140" s="2537"/>
      <c r="R140" s="1176">
        <f t="shared" si="65"/>
        <v>0</v>
      </c>
      <c r="S140" s="1163"/>
      <c r="T140" s="1163"/>
      <c r="U140" s="1163"/>
      <c r="V140" s="1163"/>
      <c r="W140" s="1163"/>
      <c r="X140" s="1163"/>
      <c r="Y140" s="1177"/>
    </row>
    <row r="141" spans="3:25" ht="25.5" customHeight="1">
      <c r="C141" s="3045"/>
      <c r="D141" s="3048"/>
      <c r="E141" s="3048"/>
      <c r="F141" s="3048"/>
      <c r="G141" s="3051"/>
      <c r="H141" s="3048"/>
      <c r="I141" s="3048"/>
      <c r="J141" s="3048"/>
      <c r="K141" s="3045"/>
      <c r="L141" s="1174" t="s">
        <v>1162</v>
      </c>
      <c r="M141" s="2537"/>
      <c r="N141" s="2537"/>
      <c r="O141" s="2537"/>
      <c r="P141" s="2537"/>
      <c r="Q141" s="2537"/>
      <c r="R141" s="1176">
        <f t="shared" si="65"/>
        <v>0</v>
      </c>
      <c r="S141" s="1163"/>
      <c r="T141" s="1163"/>
      <c r="U141" s="1163"/>
      <c r="V141" s="1163"/>
      <c r="W141" s="1163"/>
      <c r="X141" s="1163"/>
      <c r="Y141" s="1177"/>
    </row>
    <row r="142" spans="3:25" ht="25.5" customHeight="1">
      <c r="C142" s="3020"/>
      <c r="D142" s="3021"/>
      <c r="E142" s="3021"/>
      <c r="F142" s="3021"/>
      <c r="G142" s="3021"/>
      <c r="H142" s="3021"/>
      <c r="I142" s="3021"/>
      <c r="J142" s="3022"/>
      <c r="K142" s="2142"/>
      <c r="L142" s="1178" t="s">
        <v>594</v>
      </c>
      <c r="M142" s="1187">
        <f>+SUM(M139:M141)</f>
        <v>3037.978990234375</v>
      </c>
      <c r="N142" s="1187">
        <f t="shared" ref="N142" si="122">+SUM(N139:N141)</f>
        <v>7421.74717578125</v>
      </c>
      <c r="O142" s="1187">
        <f t="shared" ref="O142" si="123">+SUM(O139:O141)</f>
        <v>10218.884078125</v>
      </c>
      <c r="P142" s="1187">
        <f t="shared" ref="P142" si="124">+SUM(P139:P141)</f>
        <v>5386.7016796874996</v>
      </c>
      <c r="Q142" s="1187">
        <f t="shared" ref="Q142" si="125">+SUM(Q139:Q141)</f>
        <v>0</v>
      </c>
      <c r="R142" s="1176">
        <f t="shared" si="65"/>
        <v>26065.311923828125</v>
      </c>
      <c r="S142" s="1163"/>
      <c r="T142" s="1163"/>
      <c r="U142" s="1163"/>
      <c r="V142" s="1163"/>
      <c r="W142" s="1163"/>
      <c r="X142" s="1163"/>
      <c r="Y142" s="1177"/>
    </row>
    <row r="143" spans="3:25" ht="25.5" customHeight="1">
      <c r="C143" s="3043">
        <v>7655</v>
      </c>
      <c r="D143" s="3046" t="s">
        <v>1815</v>
      </c>
      <c r="E143" s="3046" t="s">
        <v>1833</v>
      </c>
      <c r="F143" s="3046">
        <v>41944</v>
      </c>
      <c r="G143" s="3049" t="s">
        <v>1758</v>
      </c>
      <c r="H143" s="3046" t="s">
        <v>1834</v>
      </c>
      <c r="I143" s="3046" t="s">
        <v>1835</v>
      </c>
      <c r="J143" s="3046">
        <v>41760</v>
      </c>
      <c r="K143" s="3043" t="s">
        <v>1753</v>
      </c>
      <c r="L143" s="1174" t="s">
        <v>1160</v>
      </c>
      <c r="M143" s="2537">
        <v>0</v>
      </c>
      <c r="N143" s="2537">
        <v>1074.7403320312501</v>
      </c>
      <c r="O143" s="2537">
        <v>4208.2236621093753</v>
      </c>
      <c r="P143" s="2537">
        <v>4127.7491152343746</v>
      </c>
      <c r="Q143" s="2537">
        <v>0</v>
      </c>
      <c r="R143" s="1176">
        <f t="shared" si="65"/>
        <v>9410.7131093749995</v>
      </c>
      <c r="S143" s="1163"/>
      <c r="T143" s="1163"/>
      <c r="U143" s="1163"/>
      <c r="V143" s="1163"/>
      <c r="W143" s="1163"/>
      <c r="X143" s="1163"/>
      <c r="Y143" s="1177"/>
    </row>
    <row r="144" spans="3:25" ht="25.5" customHeight="1">
      <c r="C144" s="3044"/>
      <c r="D144" s="3047"/>
      <c r="E144" s="3047"/>
      <c r="F144" s="3047"/>
      <c r="G144" s="3050"/>
      <c r="H144" s="3047"/>
      <c r="I144" s="3047"/>
      <c r="J144" s="3047"/>
      <c r="K144" s="3044"/>
      <c r="L144" s="1174" t="s">
        <v>1161</v>
      </c>
      <c r="M144" s="2537"/>
      <c r="N144" s="2537"/>
      <c r="O144" s="2537"/>
      <c r="P144" s="2537"/>
      <c r="Q144" s="2537"/>
      <c r="R144" s="1176">
        <f t="shared" si="65"/>
        <v>0</v>
      </c>
      <c r="S144" s="1163"/>
      <c r="T144" s="1163"/>
      <c r="U144" s="1163"/>
      <c r="V144" s="1163"/>
      <c r="W144" s="1163"/>
      <c r="X144" s="1163"/>
      <c r="Y144" s="1177"/>
    </row>
    <row r="145" spans="3:25" ht="25.5" customHeight="1">
      <c r="C145" s="3045"/>
      <c r="D145" s="3048"/>
      <c r="E145" s="3048"/>
      <c r="F145" s="3048"/>
      <c r="G145" s="3051"/>
      <c r="H145" s="3048"/>
      <c r="I145" s="3048"/>
      <c r="J145" s="3048"/>
      <c r="K145" s="3045"/>
      <c r="L145" s="1174" t="s">
        <v>1162</v>
      </c>
      <c r="M145" s="2537"/>
      <c r="N145" s="2537"/>
      <c r="O145" s="2537"/>
      <c r="P145" s="2537"/>
      <c r="Q145" s="2537"/>
      <c r="R145" s="1176">
        <f t="shared" si="65"/>
        <v>0</v>
      </c>
      <c r="S145" s="1163"/>
      <c r="T145" s="1163"/>
      <c r="U145" s="1163"/>
      <c r="V145" s="1163"/>
      <c r="W145" s="1163"/>
      <c r="X145" s="1163"/>
      <c r="Y145" s="1177"/>
    </row>
    <row r="146" spans="3:25" ht="25.5" customHeight="1">
      <c r="C146" s="3020"/>
      <c r="D146" s="3021"/>
      <c r="E146" s="3021"/>
      <c r="F146" s="3021"/>
      <c r="G146" s="3021"/>
      <c r="H146" s="3021"/>
      <c r="I146" s="3021"/>
      <c r="J146" s="3022"/>
      <c r="K146" s="2142"/>
      <c r="L146" s="1178" t="s">
        <v>594</v>
      </c>
      <c r="M146" s="1187">
        <f>+SUM(M143:M145)</f>
        <v>0</v>
      </c>
      <c r="N146" s="1187">
        <f t="shared" ref="N146" si="126">+SUM(N143:N145)</f>
        <v>1074.7403320312501</v>
      </c>
      <c r="O146" s="1187">
        <f t="shared" ref="O146" si="127">+SUM(O143:O145)</f>
        <v>4208.2236621093753</v>
      </c>
      <c r="P146" s="1187">
        <f t="shared" ref="P146" si="128">+SUM(P143:P145)</f>
        <v>4127.7491152343746</v>
      </c>
      <c r="Q146" s="1187">
        <f t="shared" ref="Q146" si="129">+SUM(Q143:Q145)</f>
        <v>0</v>
      </c>
      <c r="R146" s="1176">
        <f t="shared" si="65"/>
        <v>9410.7131093749995</v>
      </c>
      <c r="S146" s="1163"/>
      <c r="T146" s="1163"/>
      <c r="U146" s="1163"/>
      <c r="V146" s="1163"/>
      <c r="W146" s="1163"/>
      <c r="X146" s="1163"/>
      <c r="Y146" s="1177"/>
    </row>
    <row r="147" spans="3:25" ht="25.5" customHeight="1">
      <c r="C147" s="3043">
        <v>7756</v>
      </c>
      <c r="D147" s="3046" t="s">
        <v>1815</v>
      </c>
      <c r="E147" s="3046" t="s">
        <v>1836</v>
      </c>
      <c r="F147" s="3046">
        <v>41821</v>
      </c>
      <c r="G147" s="3049" t="s">
        <v>1732</v>
      </c>
      <c r="H147" s="3046" t="s">
        <v>1837</v>
      </c>
      <c r="I147" s="3046" t="s">
        <v>1838</v>
      </c>
      <c r="J147" s="3046">
        <v>41730</v>
      </c>
      <c r="K147" s="3043" t="s">
        <v>1753</v>
      </c>
      <c r="L147" s="1174" t="s">
        <v>1160</v>
      </c>
      <c r="M147" s="2537">
        <v>0</v>
      </c>
      <c r="N147" s="2537">
        <v>0</v>
      </c>
      <c r="O147" s="2537">
        <v>206.4234296875</v>
      </c>
      <c r="P147" s="2537">
        <v>4763.7609179687497</v>
      </c>
      <c r="Q147" s="2537">
        <v>10013.1193984375</v>
      </c>
      <c r="R147" s="1176">
        <f t="shared" si="65"/>
        <v>14983.30374609375</v>
      </c>
      <c r="S147" s="1163"/>
      <c r="T147" s="1163"/>
      <c r="U147" s="1163"/>
      <c r="V147" s="1163"/>
      <c r="W147" s="1163"/>
      <c r="X147" s="1163"/>
      <c r="Y147" s="1177"/>
    </row>
    <row r="148" spans="3:25" ht="25.5" customHeight="1">
      <c r="C148" s="3044"/>
      <c r="D148" s="3047"/>
      <c r="E148" s="3047"/>
      <c r="F148" s="3047"/>
      <c r="G148" s="3050"/>
      <c r="H148" s="3047"/>
      <c r="I148" s="3047"/>
      <c r="J148" s="3047"/>
      <c r="K148" s="3044"/>
      <c r="L148" s="1174" t="s">
        <v>1161</v>
      </c>
      <c r="M148" s="2537"/>
      <c r="N148" s="2537"/>
      <c r="O148" s="2537"/>
      <c r="P148" s="2537"/>
      <c r="Q148" s="2537"/>
      <c r="R148" s="1176">
        <f t="shared" ref="R148:R211" si="130">+SUM(M148:Q148)</f>
        <v>0</v>
      </c>
      <c r="S148" s="1163"/>
      <c r="T148" s="1163"/>
      <c r="U148" s="1163"/>
      <c r="V148" s="1163"/>
      <c r="W148" s="1163"/>
      <c r="X148" s="1163"/>
      <c r="Y148" s="1177"/>
    </row>
    <row r="149" spans="3:25" ht="25.5" customHeight="1">
      <c r="C149" s="3045"/>
      <c r="D149" s="3048"/>
      <c r="E149" s="3048"/>
      <c r="F149" s="3048"/>
      <c r="G149" s="3051"/>
      <c r="H149" s="3048"/>
      <c r="I149" s="3048"/>
      <c r="J149" s="3048"/>
      <c r="K149" s="3045"/>
      <c r="L149" s="1174" t="s">
        <v>1162</v>
      </c>
      <c r="M149" s="2537"/>
      <c r="N149" s="2537"/>
      <c r="O149" s="2537"/>
      <c r="P149" s="2537"/>
      <c r="Q149" s="2537"/>
      <c r="R149" s="1176">
        <f t="shared" si="130"/>
        <v>0</v>
      </c>
      <c r="S149" s="1163"/>
      <c r="T149" s="1163"/>
      <c r="U149" s="1163"/>
      <c r="V149" s="1163"/>
      <c r="W149" s="1163"/>
      <c r="X149" s="1163"/>
      <c r="Y149" s="1177"/>
    </row>
    <row r="150" spans="3:25" ht="25.5" customHeight="1">
      <c r="C150" s="3020"/>
      <c r="D150" s="3021"/>
      <c r="E150" s="3021"/>
      <c r="F150" s="3021"/>
      <c r="G150" s="3021"/>
      <c r="H150" s="3021"/>
      <c r="I150" s="3021"/>
      <c r="J150" s="3022"/>
      <c r="K150" s="2142"/>
      <c r="L150" s="1178" t="s">
        <v>594</v>
      </c>
      <c r="M150" s="1187">
        <f>+SUM(M147:M149)</f>
        <v>0</v>
      </c>
      <c r="N150" s="1187">
        <f t="shared" ref="N150" si="131">+SUM(N147:N149)</f>
        <v>0</v>
      </c>
      <c r="O150" s="1187">
        <f t="shared" ref="O150" si="132">+SUM(O147:O149)</f>
        <v>206.4234296875</v>
      </c>
      <c r="P150" s="1187">
        <f t="shared" ref="P150" si="133">+SUM(P147:P149)</f>
        <v>4763.7609179687497</v>
      </c>
      <c r="Q150" s="1187">
        <f t="shared" ref="Q150" si="134">+SUM(Q147:Q149)</f>
        <v>10013.1193984375</v>
      </c>
      <c r="R150" s="1176">
        <f t="shared" si="130"/>
        <v>14983.30374609375</v>
      </c>
      <c r="S150" s="1163"/>
      <c r="T150" s="1163"/>
      <c r="U150" s="1163"/>
      <c r="V150" s="1163"/>
      <c r="W150" s="1163"/>
      <c r="X150" s="1163"/>
      <c r="Y150" s="1177"/>
    </row>
    <row r="151" spans="3:25" ht="25.5" customHeight="1">
      <c r="C151" s="3043">
        <v>7638</v>
      </c>
      <c r="D151" s="3046" t="s">
        <v>1815</v>
      </c>
      <c r="E151" s="3046" t="s">
        <v>1839</v>
      </c>
      <c r="F151" s="3046">
        <v>41821</v>
      </c>
      <c r="G151" s="3049" t="s">
        <v>1732</v>
      </c>
      <c r="H151" s="3046" t="s">
        <v>1840</v>
      </c>
      <c r="I151" s="3046" t="s">
        <v>1841</v>
      </c>
      <c r="J151" s="3046">
        <v>41699</v>
      </c>
      <c r="K151" s="3043" t="s">
        <v>1753</v>
      </c>
      <c r="L151" s="1174" t="s">
        <v>1160</v>
      </c>
      <c r="M151" s="2537">
        <v>13721.142863281249</v>
      </c>
      <c r="N151" s="2537">
        <v>17454.346017578126</v>
      </c>
      <c r="O151" s="2537">
        <v>5844.6523281250002</v>
      </c>
      <c r="P151" s="2537">
        <v>1489.6684296875001</v>
      </c>
      <c r="Q151" s="2537">
        <v>3624.1038613281248</v>
      </c>
      <c r="R151" s="1176">
        <f t="shared" si="130"/>
        <v>42133.913500000002</v>
      </c>
      <c r="S151" s="1163"/>
      <c r="T151" s="1163"/>
      <c r="U151" s="1163"/>
      <c r="V151" s="1163"/>
      <c r="W151" s="1163"/>
      <c r="X151" s="1163"/>
      <c r="Y151" s="1177"/>
    </row>
    <row r="152" spans="3:25" ht="25.5" customHeight="1">
      <c r="C152" s="3044"/>
      <c r="D152" s="3047"/>
      <c r="E152" s="3047"/>
      <c r="F152" s="3047"/>
      <c r="G152" s="3050"/>
      <c r="H152" s="3047"/>
      <c r="I152" s="3047"/>
      <c r="J152" s="3047"/>
      <c r="K152" s="3044"/>
      <c r="L152" s="1174" t="s">
        <v>1161</v>
      </c>
      <c r="M152" s="2537"/>
      <c r="N152" s="2537"/>
      <c r="O152" s="2537"/>
      <c r="P152" s="2537"/>
      <c r="Q152" s="2537"/>
      <c r="R152" s="1176">
        <f t="shared" si="130"/>
        <v>0</v>
      </c>
      <c r="S152" s="1163"/>
      <c r="T152" s="1163"/>
      <c r="U152" s="1163"/>
      <c r="V152" s="1163"/>
      <c r="W152" s="1163"/>
      <c r="X152" s="1163"/>
      <c r="Y152" s="1177"/>
    </row>
    <row r="153" spans="3:25" ht="25.5" customHeight="1">
      <c r="C153" s="3045"/>
      <c r="D153" s="3048"/>
      <c r="E153" s="3048"/>
      <c r="F153" s="3048"/>
      <c r="G153" s="3051"/>
      <c r="H153" s="3048"/>
      <c r="I153" s="3048"/>
      <c r="J153" s="3048"/>
      <c r="K153" s="3045"/>
      <c r="L153" s="1174" t="s">
        <v>1162</v>
      </c>
      <c r="M153" s="2537"/>
      <c r="N153" s="2537"/>
      <c r="O153" s="2537"/>
      <c r="P153" s="2537"/>
      <c r="Q153" s="2537"/>
      <c r="R153" s="1176">
        <f t="shared" si="130"/>
        <v>0</v>
      </c>
      <c r="S153" s="1163"/>
      <c r="T153" s="1163"/>
      <c r="U153" s="1163"/>
      <c r="V153" s="1163"/>
      <c r="W153" s="1163"/>
      <c r="X153" s="1163"/>
      <c r="Y153" s="1177"/>
    </row>
    <row r="154" spans="3:25" ht="25.5" customHeight="1">
      <c r="C154" s="3020"/>
      <c r="D154" s="3021"/>
      <c r="E154" s="3021"/>
      <c r="F154" s="3021"/>
      <c r="G154" s="3021"/>
      <c r="H154" s="3021"/>
      <c r="I154" s="3021"/>
      <c r="J154" s="3022"/>
      <c r="K154" s="2142"/>
      <c r="L154" s="1178" t="s">
        <v>594</v>
      </c>
      <c r="M154" s="1187">
        <f>+SUM(M151:M153)</f>
        <v>13721.142863281249</v>
      </c>
      <c r="N154" s="1187">
        <f t="shared" ref="N154" si="135">+SUM(N151:N153)</f>
        <v>17454.346017578126</v>
      </c>
      <c r="O154" s="1187">
        <f t="shared" ref="O154" si="136">+SUM(O151:O153)</f>
        <v>5844.6523281250002</v>
      </c>
      <c r="P154" s="1187">
        <f t="shared" ref="P154" si="137">+SUM(P151:P153)</f>
        <v>1489.6684296875001</v>
      </c>
      <c r="Q154" s="1187">
        <f t="shared" ref="Q154" si="138">+SUM(Q151:Q153)</f>
        <v>3624.1038613281248</v>
      </c>
      <c r="R154" s="1176">
        <f t="shared" si="130"/>
        <v>42133.913500000002</v>
      </c>
      <c r="S154" s="1163"/>
      <c r="T154" s="1163"/>
      <c r="U154" s="1163"/>
      <c r="V154" s="1163"/>
      <c r="W154" s="1163"/>
      <c r="X154" s="1163"/>
      <c r="Y154" s="1177"/>
    </row>
    <row r="155" spans="3:25" ht="25.5" customHeight="1">
      <c r="C155" s="3043">
        <v>7467</v>
      </c>
      <c r="D155" s="3046" t="s">
        <v>1815</v>
      </c>
      <c r="E155" s="3046" t="s">
        <v>1842</v>
      </c>
      <c r="F155" s="3046">
        <v>43070</v>
      </c>
      <c r="G155" s="3049" t="s">
        <v>1732</v>
      </c>
      <c r="H155" s="3046" t="s">
        <v>1843</v>
      </c>
      <c r="I155" s="3046" t="s">
        <v>1844</v>
      </c>
      <c r="J155" s="3046">
        <v>41760</v>
      </c>
      <c r="K155" s="3043" t="s">
        <v>1753</v>
      </c>
      <c r="L155" s="1174" t="s">
        <v>1160</v>
      </c>
      <c r="M155" s="2537">
        <v>0</v>
      </c>
      <c r="N155" s="2537">
        <v>0</v>
      </c>
      <c r="O155" s="2537">
        <v>0</v>
      </c>
      <c r="P155" s="2537">
        <v>712.80970117187496</v>
      </c>
      <c r="Q155" s="2537">
        <v>4598.7831562499996</v>
      </c>
      <c r="R155" s="1176">
        <f t="shared" si="130"/>
        <v>5311.5928574218742</v>
      </c>
      <c r="S155" s="1163"/>
      <c r="T155" s="1163"/>
      <c r="U155" s="1163"/>
      <c r="V155" s="1163"/>
      <c r="W155" s="1163"/>
      <c r="X155" s="1163"/>
      <c r="Y155" s="1177"/>
    </row>
    <row r="156" spans="3:25" ht="25.5" customHeight="1">
      <c r="C156" s="3044"/>
      <c r="D156" s="3047"/>
      <c r="E156" s="3047"/>
      <c r="F156" s="3047"/>
      <c r="G156" s="3050"/>
      <c r="H156" s="3047"/>
      <c r="I156" s="3047"/>
      <c r="J156" s="3047"/>
      <c r="K156" s="3044"/>
      <c r="L156" s="1174" t="s">
        <v>1161</v>
      </c>
      <c r="M156" s="2537"/>
      <c r="N156" s="2537"/>
      <c r="O156" s="2537"/>
      <c r="P156" s="2537"/>
      <c r="Q156" s="2537"/>
      <c r="R156" s="1176">
        <f t="shared" si="130"/>
        <v>0</v>
      </c>
      <c r="S156" s="1163"/>
      <c r="T156" s="1163"/>
      <c r="U156" s="1163"/>
      <c r="V156" s="1163"/>
      <c r="W156" s="1163"/>
      <c r="X156" s="1163"/>
      <c r="Y156" s="1177"/>
    </row>
    <row r="157" spans="3:25" ht="25.5" customHeight="1">
      <c r="C157" s="3045"/>
      <c r="D157" s="3048"/>
      <c r="E157" s="3048"/>
      <c r="F157" s="3048"/>
      <c r="G157" s="3051"/>
      <c r="H157" s="3048"/>
      <c r="I157" s="3048"/>
      <c r="J157" s="3048"/>
      <c r="K157" s="3045"/>
      <c r="L157" s="1174" t="s">
        <v>1162</v>
      </c>
      <c r="M157" s="2537"/>
      <c r="N157" s="2537"/>
      <c r="O157" s="2537"/>
      <c r="P157" s="2537"/>
      <c r="Q157" s="2537"/>
      <c r="R157" s="1176">
        <f t="shared" si="130"/>
        <v>0</v>
      </c>
      <c r="S157" s="1163"/>
      <c r="T157" s="1163"/>
      <c r="U157" s="1163"/>
      <c r="V157" s="1163"/>
      <c r="W157" s="1163"/>
      <c r="X157" s="1163"/>
      <c r="Y157" s="1177"/>
    </row>
    <row r="158" spans="3:25" ht="25.5" customHeight="1">
      <c r="C158" s="3020"/>
      <c r="D158" s="3021"/>
      <c r="E158" s="3021"/>
      <c r="F158" s="3021"/>
      <c r="G158" s="3021"/>
      <c r="H158" s="3021"/>
      <c r="I158" s="3021"/>
      <c r="J158" s="3022"/>
      <c r="K158" s="2142"/>
      <c r="L158" s="2557" t="s">
        <v>594</v>
      </c>
      <c r="M158" s="1187">
        <f>+SUM(M155:M157)</f>
        <v>0</v>
      </c>
      <c r="N158" s="1187">
        <f t="shared" ref="N158" si="139">+SUM(N155:N157)</f>
        <v>0</v>
      </c>
      <c r="O158" s="1187">
        <f t="shared" ref="O158" si="140">+SUM(O155:O157)</f>
        <v>0</v>
      </c>
      <c r="P158" s="1187">
        <f t="shared" ref="P158" si="141">+SUM(P155:P157)</f>
        <v>712.80970117187496</v>
      </c>
      <c r="Q158" s="1187">
        <f t="shared" ref="Q158" si="142">+SUM(Q155:Q157)</f>
        <v>4598.7831562499996</v>
      </c>
      <c r="R158" s="1176">
        <f t="shared" si="130"/>
        <v>5311.5928574218742</v>
      </c>
      <c r="S158" s="1163"/>
      <c r="T158" s="1163"/>
      <c r="U158" s="1163"/>
      <c r="V158" s="1163"/>
      <c r="W158" s="1163"/>
      <c r="X158" s="1163"/>
      <c r="Y158" s="1177"/>
    </row>
    <row r="159" spans="3:25" ht="25.5" customHeight="1">
      <c r="C159" s="3043">
        <v>7351</v>
      </c>
      <c r="D159" s="3046" t="s">
        <v>1815</v>
      </c>
      <c r="E159" s="3046" t="s">
        <v>1845</v>
      </c>
      <c r="F159" s="3046">
        <v>43344</v>
      </c>
      <c r="G159" s="3049" t="s">
        <v>1732</v>
      </c>
      <c r="H159" s="3046" t="s">
        <v>1846</v>
      </c>
      <c r="I159" s="3046" t="s">
        <v>1847</v>
      </c>
      <c r="J159" s="3046">
        <v>41760</v>
      </c>
      <c r="K159" s="3043" t="s">
        <v>1753</v>
      </c>
      <c r="L159" s="1174" t="s">
        <v>1160</v>
      </c>
      <c r="M159" s="2537">
        <v>0</v>
      </c>
      <c r="N159" s="2537">
        <v>0</v>
      </c>
      <c r="O159" s="2537">
        <v>0</v>
      </c>
      <c r="P159" s="2537">
        <v>0</v>
      </c>
      <c r="Q159" s="2537">
        <v>790.23341210937497</v>
      </c>
      <c r="R159" s="1176">
        <f t="shared" si="130"/>
        <v>790.23341210937497</v>
      </c>
      <c r="S159" s="1163"/>
      <c r="T159" s="1163"/>
      <c r="U159" s="1163"/>
      <c r="V159" s="1163"/>
      <c r="W159" s="1163"/>
      <c r="X159" s="1163"/>
      <c r="Y159" s="1177"/>
    </row>
    <row r="160" spans="3:25" ht="25.5" customHeight="1">
      <c r="C160" s="3044"/>
      <c r="D160" s="3047"/>
      <c r="E160" s="3047"/>
      <c r="F160" s="3047"/>
      <c r="G160" s="3050"/>
      <c r="H160" s="3047"/>
      <c r="I160" s="3047"/>
      <c r="J160" s="3047"/>
      <c r="K160" s="3044"/>
      <c r="L160" s="1174" t="s">
        <v>1161</v>
      </c>
      <c r="M160" s="2537"/>
      <c r="N160" s="2537"/>
      <c r="O160" s="2537"/>
      <c r="P160" s="2537"/>
      <c r="Q160" s="2537"/>
      <c r="R160" s="1176">
        <f t="shared" si="130"/>
        <v>0</v>
      </c>
      <c r="S160" s="1163"/>
      <c r="T160" s="1163"/>
      <c r="U160" s="1163"/>
      <c r="V160" s="1163"/>
      <c r="W160" s="1163"/>
      <c r="X160" s="1163"/>
      <c r="Y160" s="1177"/>
    </row>
    <row r="161" spans="3:25" ht="25.5" customHeight="1">
      <c r="C161" s="3045"/>
      <c r="D161" s="3048"/>
      <c r="E161" s="3048"/>
      <c r="F161" s="3048"/>
      <c r="G161" s="3051"/>
      <c r="H161" s="3048"/>
      <c r="I161" s="3048"/>
      <c r="J161" s="3048"/>
      <c r="K161" s="3045"/>
      <c r="L161" s="1174" t="s">
        <v>1162</v>
      </c>
      <c r="M161" s="2537"/>
      <c r="N161" s="2537"/>
      <c r="O161" s="2537"/>
      <c r="P161" s="2537"/>
      <c r="Q161" s="2537"/>
      <c r="R161" s="1176">
        <f t="shared" si="130"/>
        <v>0</v>
      </c>
      <c r="S161" s="1163"/>
      <c r="T161" s="1163"/>
      <c r="U161" s="1163"/>
      <c r="V161" s="1163"/>
      <c r="W161" s="1163"/>
      <c r="X161" s="1163"/>
      <c r="Y161" s="1177"/>
    </row>
    <row r="162" spans="3:25" ht="25.5" customHeight="1">
      <c r="C162" s="3020"/>
      <c r="D162" s="3021"/>
      <c r="E162" s="3021"/>
      <c r="F162" s="3021"/>
      <c r="G162" s="3021"/>
      <c r="H162" s="3021"/>
      <c r="I162" s="3021"/>
      <c r="J162" s="3022"/>
      <c r="K162" s="2142"/>
      <c r="L162" s="1178" t="s">
        <v>594</v>
      </c>
      <c r="M162" s="1187">
        <f>+SUM(M159:M161)</f>
        <v>0</v>
      </c>
      <c r="N162" s="1187">
        <f t="shared" ref="N162" si="143">+SUM(N159:N161)</f>
        <v>0</v>
      </c>
      <c r="O162" s="1187">
        <f t="shared" ref="O162" si="144">+SUM(O159:O161)</f>
        <v>0</v>
      </c>
      <c r="P162" s="1187">
        <f t="shared" ref="P162" si="145">+SUM(P159:P161)</f>
        <v>0</v>
      </c>
      <c r="Q162" s="1187">
        <f t="shared" ref="Q162" si="146">+SUM(Q159:Q161)</f>
        <v>790.23341210937497</v>
      </c>
      <c r="R162" s="1176">
        <f t="shared" si="130"/>
        <v>790.23341210937497</v>
      </c>
      <c r="S162" s="1163"/>
      <c r="T162" s="1163"/>
      <c r="U162" s="1163"/>
      <c r="V162" s="1163"/>
      <c r="W162" s="1163"/>
      <c r="X162" s="1163"/>
      <c r="Y162" s="1177"/>
    </row>
    <row r="163" spans="3:25" ht="25.5" customHeight="1">
      <c r="C163" s="3043">
        <v>7651</v>
      </c>
      <c r="D163" s="3046" t="s">
        <v>1815</v>
      </c>
      <c r="E163" s="3046" t="s">
        <v>1848</v>
      </c>
      <c r="F163" s="3046">
        <v>42736</v>
      </c>
      <c r="G163" s="3049" t="s">
        <v>1732</v>
      </c>
      <c r="H163" s="3046" t="s">
        <v>1849</v>
      </c>
      <c r="I163" s="3046" t="s">
        <v>1850</v>
      </c>
      <c r="J163" s="3046">
        <v>41760</v>
      </c>
      <c r="K163" s="3043" t="s">
        <v>1753</v>
      </c>
      <c r="L163" s="1174" t="s">
        <v>1160</v>
      </c>
      <c r="M163" s="2537">
        <v>0</v>
      </c>
      <c r="N163" s="2537">
        <v>0</v>
      </c>
      <c r="O163" s="2537">
        <v>498.61096289062499</v>
      </c>
      <c r="P163" s="2537">
        <v>3378.3818769531249</v>
      </c>
      <c r="Q163" s="2537">
        <v>10857.715125000001</v>
      </c>
      <c r="R163" s="1176">
        <f t="shared" si="130"/>
        <v>14734.70796484375</v>
      </c>
      <c r="S163" s="1163"/>
      <c r="T163" s="1163"/>
      <c r="U163" s="1163"/>
      <c r="V163" s="1163"/>
      <c r="W163" s="1163"/>
      <c r="X163" s="1163"/>
      <c r="Y163" s="1177"/>
    </row>
    <row r="164" spans="3:25" ht="25.5" customHeight="1">
      <c r="C164" s="3044"/>
      <c r="D164" s="3047"/>
      <c r="E164" s="3047"/>
      <c r="F164" s="3047"/>
      <c r="G164" s="3050"/>
      <c r="H164" s="3047"/>
      <c r="I164" s="3047"/>
      <c r="J164" s="3047"/>
      <c r="K164" s="3044"/>
      <c r="L164" s="1174" t="s">
        <v>1161</v>
      </c>
      <c r="M164" s="2537"/>
      <c r="N164" s="2537"/>
      <c r="O164" s="2537"/>
      <c r="P164" s="2537"/>
      <c r="Q164" s="2537"/>
      <c r="R164" s="1176">
        <f t="shared" si="130"/>
        <v>0</v>
      </c>
      <c r="S164" s="1163"/>
      <c r="T164" s="1163"/>
      <c r="U164" s="1163"/>
      <c r="V164" s="1163"/>
      <c r="W164" s="1163"/>
      <c r="X164" s="1163"/>
      <c r="Y164" s="1177"/>
    </row>
    <row r="165" spans="3:25" ht="25.5" customHeight="1">
      <c r="C165" s="3045"/>
      <c r="D165" s="3048"/>
      <c r="E165" s="3048"/>
      <c r="F165" s="3048"/>
      <c r="G165" s="3051"/>
      <c r="H165" s="3048"/>
      <c r="I165" s="3048"/>
      <c r="J165" s="3048"/>
      <c r="K165" s="3045"/>
      <c r="L165" s="1174" t="s">
        <v>1162</v>
      </c>
      <c r="M165" s="2537"/>
      <c r="N165" s="2537"/>
      <c r="O165" s="2537"/>
      <c r="P165" s="2537"/>
      <c r="Q165" s="2537"/>
      <c r="R165" s="1176">
        <f t="shared" si="130"/>
        <v>0</v>
      </c>
      <c r="S165" s="1163"/>
      <c r="T165" s="1163"/>
      <c r="U165" s="1163"/>
      <c r="V165" s="1163"/>
      <c r="W165" s="1163"/>
      <c r="X165" s="1163"/>
      <c r="Y165" s="1177"/>
    </row>
    <row r="166" spans="3:25" ht="25.5" customHeight="1">
      <c r="C166" s="3020"/>
      <c r="D166" s="3021"/>
      <c r="E166" s="3021"/>
      <c r="F166" s="3021"/>
      <c r="G166" s="3021"/>
      <c r="H166" s="3021"/>
      <c r="I166" s="3021"/>
      <c r="J166" s="3022"/>
      <c r="K166" s="2142"/>
      <c r="L166" s="1178" t="s">
        <v>594</v>
      </c>
      <c r="M166" s="1187">
        <f>+SUM(M163:M165)</f>
        <v>0</v>
      </c>
      <c r="N166" s="1187">
        <f t="shared" ref="N166" si="147">+SUM(N163:N165)</f>
        <v>0</v>
      </c>
      <c r="O166" s="1187">
        <f t="shared" ref="O166" si="148">+SUM(O163:O165)</f>
        <v>498.61096289062499</v>
      </c>
      <c r="P166" s="1187">
        <f t="shared" ref="P166" si="149">+SUM(P163:P165)</f>
        <v>3378.3818769531249</v>
      </c>
      <c r="Q166" s="1187">
        <f t="shared" ref="Q166" si="150">+SUM(Q163:Q165)</f>
        <v>10857.715125000001</v>
      </c>
      <c r="R166" s="1176">
        <f t="shared" si="130"/>
        <v>14734.70796484375</v>
      </c>
      <c r="S166" s="1163"/>
      <c r="T166" s="1163"/>
      <c r="U166" s="1163"/>
      <c r="V166" s="1163"/>
      <c r="W166" s="1163"/>
      <c r="X166" s="1163"/>
      <c r="Y166" s="1177"/>
    </row>
    <row r="167" spans="3:25" ht="25.5" customHeight="1">
      <c r="C167" s="2548"/>
      <c r="D167" s="2540"/>
      <c r="E167" s="2540"/>
      <c r="F167" s="2540"/>
      <c r="G167" s="2549"/>
      <c r="H167" s="2540"/>
      <c r="I167" s="2540"/>
      <c r="J167" s="2540"/>
      <c r="K167" s="2548"/>
      <c r="L167" s="1174" t="s">
        <v>1160</v>
      </c>
      <c r="M167" s="2537">
        <v>0</v>
      </c>
      <c r="N167" s="2537">
        <v>0</v>
      </c>
      <c r="O167" s="2537">
        <v>0</v>
      </c>
      <c r="P167" s="2537">
        <v>0</v>
      </c>
      <c r="Q167" s="2537">
        <v>30.634962890625001</v>
      </c>
      <c r="R167" s="1176">
        <f t="shared" si="130"/>
        <v>30.634962890625001</v>
      </c>
      <c r="S167" s="1163"/>
      <c r="T167" s="1163"/>
      <c r="U167" s="1163"/>
      <c r="V167" s="1163"/>
      <c r="W167" s="1163"/>
      <c r="X167" s="1163"/>
      <c r="Y167" s="1177"/>
    </row>
    <row r="168" spans="3:25" ht="25.5" customHeight="1">
      <c r="C168" s="2552">
        <v>7668</v>
      </c>
      <c r="D168" s="2541" t="s">
        <v>1815</v>
      </c>
      <c r="E168" s="2541" t="s">
        <v>1851</v>
      </c>
      <c r="F168" s="2541">
        <v>43282</v>
      </c>
      <c r="G168" s="2553" t="s">
        <v>1732</v>
      </c>
      <c r="H168" s="2541" t="s">
        <v>1852</v>
      </c>
      <c r="I168" s="2541" t="s">
        <v>1853</v>
      </c>
      <c r="J168" s="2541">
        <v>41730</v>
      </c>
      <c r="K168" s="2552" t="s">
        <v>1753</v>
      </c>
      <c r="L168" s="1174" t="s">
        <v>1161</v>
      </c>
      <c r="M168" s="2537"/>
      <c r="N168" s="2537"/>
      <c r="O168" s="2537"/>
      <c r="P168" s="2537"/>
      <c r="Q168" s="2537"/>
      <c r="R168" s="1176">
        <f t="shared" si="130"/>
        <v>0</v>
      </c>
      <c r="S168" s="1163"/>
      <c r="T168" s="1163"/>
      <c r="U168" s="1163"/>
      <c r="V168" s="1163"/>
      <c r="W168" s="1163"/>
      <c r="X168" s="1163"/>
      <c r="Y168" s="1177"/>
    </row>
    <row r="169" spans="3:25" ht="25.5" customHeight="1">
      <c r="C169" s="2554"/>
      <c r="D169" s="2542"/>
      <c r="E169" s="2542"/>
      <c r="F169" s="2542"/>
      <c r="G169" s="2555"/>
      <c r="H169" s="2542"/>
      <c r="I169" s="2542"/>
      <c r="J169" s="2542"/>
      <c r="K169" s="2554"/>
      <c r="L169" s="1174" t="s">
        <v>1162</v>
      </c>
      <c r="M169" s="2537"/>
      <c r="N169" s="2537"/>
      <c r="O169" s="2537"/>
      <c r="P169" s="2537"/>
      <c r="Q169" s="2537"/>
      <c r="R169" s="1176">
        <f t="shared" si="130"/>
        <v>0</v>
      </c>
      <c r="S169" s="1163"/>
      <c r="T169" s="1163"/>
      <c r="U169" s="1163"/>
      <c r="V169" s="1163"/>
      <c r="W169" s="1163"/>
      <c r="X169" s="1163"/>
      <c r="Y169" s="1177"/>
    </row>
    <row r="170" spans="3:25" ht="25.5" customHeight="1">
      <c r="C170" s="2140"/>
      <c r="D170" s="2141"/>
      <c r="E170" s="2141"/>
      <c r="F170" s="2141"/>
      <c r="G170" s="2556"/>
      <c r="H170" s="2141"/>
      <c r="I170" s="2141"/>
      <c r="J170" s="2142"/>
      <c r="K170" s="2142"/>
      <c r="L170" s="1178" t="s">
        <v>594</v>
      </c>
      <c r="M170" s="1187">
        <f>+SUM(M167:M169)</f>
        <v>0</v>
      </c>
      <c r="N170" s="1187">
        <f t="shared" ref="N170" si="151">+SUM(N167:N169)</f>
        <v>0</v>
      </c>
      <c r="O170" s="1187">
        <f t="shared" ref="O170" si="152">+SUM(O167:O169)</f>
        <v>0</v>
      </c>
      <c r="P170" s="1187">
        <f t="shared" ref="P170" si="153">+SUM(P167:P169)</f>
        <v>0</v>
      </c>
      <c r="Q170" s="1187">
        <f t="shared" ref="Q170" si="154">+SUM(Q167:Q169)</f>
        <v>30.634962890625001</v>
      </c>
      <c r="R170" s="1176">
        <f t="shared" si="130"/>
        <v>30.634962890625001</v>
      </c>
      <c r="S170" s="1163"/>
      <c r="T170" s="1163"/>
      <c r="U170" s="1163"/>
      <c r="V170" s="1163"/>
      <c r="W170" s="1163"/>
      <c r="X170" s="1163"/>
      <c r="Y170" s="1177"/>
    </row>
    <row r="171" spans="3:25" ht="25.5" customHeight="1">
      <c r="C171" s="2558"/>
      <c r="D171" s="2559"/>
      <c r="E171" s="2559"/>
      <c r="F171" s="2559"/>
      <c r="G171" s="2560"/>
      <c r="H171" s="2559"/>
      <c r="I171" s="2559"/>
      <c r="J171" s="2559"/>
      <c r="K171" s="2558"/>
      <c r="L171" s="1174" t="s">
        <v>1160</v>
      </c>
      <c r="M171" s="2537">
        <v>0</v>
      </c>
      <c r="N171" s="2537">
        <v>0</v>
      </c>
      <c r="O171" s="2537">
        <v>718.29585351562503</v>
      </c>
      <c r="P171" s="2537">
        <v>4203.775041015625</v>
      </c>
      <c r="Q171" s="2537">
        <v>7099.4825585937497</v>
      </c>
      <c r="R171" s="1176">
        <f t="shared" si="130"/>
        <v>12021.553453125</v>
      </c>
      <c r="S171" s="1163"/>
      <c r="T171" s="1163"/>
      <c r="U171" s="1163"/>
      <c r="V171" s="1163"/>
      <c r="W171" s="1163"/>
      <c r="X171" s="1163"/>
      <c r="Y171" s="1177"/>
    </row>
    <row r="172" spans="3:25" ht="25.5" customHeight="1">
      <c r="C172" s="2561">
        <v>8194</v>
      </c>
      <c r="D172" s="2562" t="s">
        <v>1815</v>
      </c>
      <c r="E172" s="2562" t="s">
        <v>1854</v>
      </c>
      <c r="F172" s="2562">
        <v>42675</v>
      </c>
      <c r="G172" s="2563" t="s">
        <v>1732</v>
      </c>
      <c r="H172" s="2562" t="s">
        <v>1461</v>
      </c>
      <c r="I172" s="2564" t="s">
        <v>1855</v>
      </c>
      <c r="J172" s="2562">
        <v>41640</v>
      </c>
      <c r="K172" s="2561" t="s">
        <v>1753</v>
      </c>
      <c r="L172" s="2538" t="s">
        <v>1161</v>
      </c>
      <c r="M172" s="2537"/>
      <c r="N172" s="2537"/>
      <c r="O172" s="2537"/>
      <c r="P172" s="2537"/>
      <c r="Q172" s="2537"/>
      <c r="R172" s="1176">
        <f t="shared" si="130"/>
        <v>0</v>
      </c>
      <c r="S172" s="1163"/>
      <c r="T172" s="1163"/>
      <c r="U172" s="1163"/>
      <c r="V172" s="1163"/>
      <c r="W172" s="1163"/>
      <c r="X172" s="1163"/>
      <c r="Y172" s="1177"/>
    </row>
    <row r="173" spans="3:25" ht="25.5" customHeight="1">
      <c r="C173" s="2565"/>
      <c r="D173" s="2566"/>
      <c r="E173" s="2566"/>
      <c r="F173" s="2566"/>
      <c r="G173" s="2567"/>
      <c r="H173" s="2566"/>
      <c r="I173" s="2566"/>
      <c r="J173" s="2566"/>
      <c r="K173" s="2565"/>
      <c r="L173" s="1174" t="s">
        <v>1162</v>
      </c>
      <c r="M173" s="2537"/>
      <c r="N173" s="2537"/>
      <c r="O173" s="2537"/>
      <c r="P173" s="2537"/>
      <c r="Q173" s="2537"/>
      <c r="R173" s="1176">
        <f t="shared" si="130"/>
        <v>0</v>
      </c>
      <c r="S173" s="1163"/>
      <c r="T173" s="1163"/>
      <c r="U173" s="1163"/>
      <c r="V173" s="1163"/>
      <c r="W173" s="1163"/>
      <c r="X173" s="1163"/>
      <c r="Y173" s="1177"/>
    </row>
    <row r="174" spans="3:25" ht="25.5" customHeight="1">
      <c r="C174" s="2568"/>
      <c r="D174" s="2569"/>
      <c r="E174" s="2569"/>
      <c r="F174" s="2569"/>
      <c r="G174" s="2570"/>
      <c r="H174" s="2569"/>
      <c r="I174" s="2569"/>
      <c r="J174" s="2571"/>
      <c r="K174" s="2571"/>
      <c r="L174" s="1178" t="s">
        <v>594</v>
      </c>
      <c r="M174" s="1187">
        <f>+SUM(M171:M173)</f>
        <v>0</v>
      </c>
      <c r="N174" s="1187">
        <f t="shared" ref="N174" si="155">+SUM(N171:N173)</f>
        <v>0</v>
      </c>
      <c r="O174" s="1187">
        <f t="shared" ref="O174" si="156">+SUM(O171:O173)</f>
        <v>718.29585351562503</v>
      </c>
      <c r="P174" s="1187">
        <f t="shared" ref="P174" si="157">+SUM(P171:P173)</f>
        <v>4203.775041015625</v>
      </c>
      <c r="Q174" s="1187">
        <f t="shared" ref="Q174" si="158">+SUM(Q171:Q173)</f>
        <v>7099.4825585937497</v>
      </c>
      <c r="R174" s="1176">
        <f t="shared" si="130"/>
        <v>12021.553453125</v>
      </c>
      <c r="S174" s="1163"/>
      <c r="T174" s="1163"/>
      <c r="U174" s="1163"/>
      <c r="V174" s="1163"/>
      <c r="W174" s="1163"/>
      <c r="X174" s="1163"/>
      <c r="Y174" s="1177"/>
    </row>
    <row r="175" spans="3:25" ht="25.5" customHeight="1">
      <c r="C175" s="2558"/>
      <c r="D175" s="2559"/>
      <c r="E175" s="2559"/>
      <c r="F175" s="2559"/>
      <c r="G175" s="2560"/>
      <c r="H175" s="2559"/>
      <c r="I175" s="2559"/>
      <c r="J175" s="2559"/>
      <c r="K175" s="2558"/>
      <c r="L175" s="1174" t="s">
        <v>1160</v>
      </c>
      <c r="M175" s="2537">
        <v>506.44082421874998</v>
      </c>
      <c r="N175" s="2537">
        <v>3240.610490234375</v>
      </c>
      <c r="O175" s="2537">
        <v>9951.7949199218747</v>
      </c>
      <c r="P175" s="2537">
        <v>0</v>
      </c>
      <c r="Q175" s="2537">
        <v>0</v>
      </c>
      <c r="R175" s="1176">
        <f t="shared" si="130"/>
        <v>13698.846234375</v>
      </c>
      <c r="S175" s="1163"/>
      <c r="T175" s="1163"/>
      <c r="U175" s="1163"/>
      <c r="V175" s="1163"/>
      <c r="W175" s="1163"/>
      <c r="X175" s="1163"/>
      <c r="Y175" s="1177"/>
    </row>
    <row r="176" spans="3:25" ht="25.5" customHeight="1">
      <c r="C176" s="2572">
        <v>6963</v>
      </c>
      <c r="D176" s="2564" t="s">
        <v>1810</v>
      </c>
      <c r="E176" s="2564" t="s">
        <v>1856</v>
      </c>
      <c r="F176" s="2564">
        <v>41730</v>
      </c>
      <c r="G176" s="2573" t="s">
        <v>1768</v>
      </c>
      <c r="H176" s="2564" t="s">
        <v>1857</v>
      </c>
      <c r="I176" s="2564" t="s">
        <v>1858</v>
      </c>
      <c r="J176" s="2564">
        <v>41730</v>
      </c>
      <c r="K176" s="2572" t="s">
        <v>1753</v>
      </c>
      <c r="L176" s="1174" t="s">
        <v>1161</v>
      </c>
      <c r="M176" s="2537"/>
      <c r="N176" s="2537"/>
      <c r="O176" s="2537"/>
      <c r="P176" s="2537"/>
      <c r="Q176" s="2537"/>
      <c r="R176" s="1176">
        <f t="shared" si="130"/>
        <v>0</v>
      </c>
      <c r="S176" s="1163"/>
      <c r="T176" s="1163"/>
      <c r="U176" s="1163"/>
      <c r="V176" s="1163"/>
      <c r="W176" s="1163"/>
      <c r="X176" s="1163"/>
      <c r="Y176" s="1177"/>
    </row>
    <row r="177" spans="3:25" ht="25.5" customHeight="1">
      <c r="C177" s="2565"/>
      <c r="D177" s="2566"/>
      <c r="E177" s="2566"/>
      <c r="F177" s="2566"/>
      <c r="G177" s="2567"/>
      <c r="H177" s="2566"/>
      <c r="I177" s="2566"/>
      <c r="J177" s="2566"/>
      <c r="K177" s="2565"/>
      <c r="L177" s="1174" t="s">
        <v>1162</v>
      </c>
      <c r="M177" s="2537"/>
      <c r="N177" s="2537"/>
      <c r="O177" s="2537"/>
      <c r="P177" s="2537"/>
      <c r="Q177" s="2537"/>
      <c r="R177" s="1176">
        <f t="shared" si="130"/>
        <v>0</v>
      </c>
      <c r="S177" s="1163"/>
      <c r="T177" s="1163"/>
      <c r="U177" s="1163"/>
      <c r="V177" s="1163"/>
      <c r="W177" s="1163"/>
      <c r="X177" s="1163"/>
      <c r="Y177" s="1177"/>
    </row>
    <row r="178" spans="3:25" ht="25.5" customHeight="1">
      <c r="C178" s="2568"/>
      <c r="D178" s="2569"/>
      <c r="E178" s="2569"/>
      <c r="F178" s="2569"/>
      <c r="G178" s="2570"/>
      <c r="H178" s="2569"/>
      <c r="I178" s="2569"/>
      <c r="J178" s="2571"/>
      <c r="K178" s="2571"/>
      <c r="L178" s="1178" t="s">
        <v>594</v>
      </c>
      <c r="M178" s="1187">
        <f>+SUM(M175:M177)</f>
        <v>506.44082421874998</v>
      </c>
      <c r="N178" s="1187">
        <f t="shared" ref="N178" si="159">+SUM(N175:N177)</f>
        <v>3240.610490234375</v>
      </c>
      <c r="O178" s="1187">
        <f t="shared" ref="O178" si="160">+SUM(O175:O177)</f>
        <v>9951.7949199218747</v>
      </c>
      <c r="P178" s="1187">
        <f t="shared" ref="P178" si="161">+SUM(P175:P177)</f>
        <v>0</v>
      </c>
      <c r="Q178" s="1187">
        <f t="shared" ref="Q178" si="162">+SUM(Q175:Q177)</f>
        <v>0</v>
      </c>
      <c r="R178" s="1176">
        <f t="shared" si="130"/>
        <v>13698.846234375</v>
      </c>
      <c r="S178" s="1163"/>
      <c r="T178" s="1163"/>
      <c r="U178" s="1163"/>
      <c r="V178" s="1163"/>
      <c r="W178" s="1163"/>
      <c r="X178" s="1163"/>
      <c r="Y178" s="1177"/>
    </row>
    <row r="179" spans="3:25" ht="25.5" customHeight="1">
      <c r="C179" s="2558"/>
      <c r="D179" s="2559"/>
      <c r="E179" s="2559"/>
      <c r="F179" s="2559"/>
      <c r="G179" s="2560"/>
      <c r="H179" s="2559"/>
      <c r="I179" s="2559"/>
      <c r="J179" s="2559"/>
      <c r="K179" s="2558"/>
      <c r="L179" s="1174" t="s">
        <v>1160</v>
      </c>
      <c r="M179" s="2537">
        <v>446.21769335937501</v>
      </c>
      <c r="N179" s="2537">
        <v>1403.2733671875001</v>
      </c>
      <c r="O179" s="2537">
        <v>6368.2072714843753</v>
      </c>
      <c r="P179" s="2537">
        <v>730.478611328125</v>
      </c>
      <c r="Q179" s="2537">
        <v>0</v>
      </c>
      <c r="R179" s="1176">
        <f t="shared" si="130"/>
        <v>8948.1769433593745</v>
      </c>
      <c r="S179" s="1163"/>
      <c r="T179" s="1163"/>
      <c r="U179" s="1163"/>
      <c r="V179" s="1163"/>
      <c r="W179" s="1163"/>
      <c r="X179" s="1163"/>
      <c r="Y179" s="1177"/>
    </row>
    <row r="180" spans="3:25" ht="25.5" customHeight="1">
      <c r="C180" s="2572">
        <v>8077</v>
      </c>
      <c r="D180" s="2564" t="s">
        <v>1810</v>
      </c>
      <c r="E180" s="2564" t="s">
        <v>1859</v>
      </c>
      <c r="F180" s="2564">
        <v>41913</v>
      </c>
      <c r="G180" s="2573" t="s">
        <v>1758</v>
      </c>
      <c r="H180" s="2564" t="s">
        <v>1831</v>
      </c>
      <c r="I180" s="2564" t="s">
        <v>1860</v>
      </c>
      <c r="J180" s="2564">
        <v>41518</v>
      </c>
      <c r="K180" s="2572" t="s">
        <v>1753</v>
      </c>
      <c r="L180" s="1174" t="s">
        <v>1161</v>
      </c>
      <c r="M180" s="2537"/>
      <c r="N180" s="2537"/>
      <c r="O180" s="2537"/>
      <c r="P180" s="2537"/>
      <c r="Q180" s="2537"/>
      <c r="R180" s="1176">
        <f t="shared" si="130"/>
        <v>0</v>
      </c>
      <c r="S180" s="1163"/>
      <c r="T180" s="1163"/>
      <c r="U180" s="1163"/>
      <c r="V180" s="1163"/>
      <c r="W180" s="1163"/>
      <c r="X180" s="1163"/>
      <c r="Y180" s="1177"/>
    </row>
    <row r="181" spans="3:25" ht="25.5" customHeight="1">
      <c r="C181" s="2565"/>
      <c r="D181" s="2566"/>
      <c r="E181" s="2566"/>
      <c r="F181" s="2566"/>
      <c r="G181" s="2567"/>
      <c r="H181" s="2566"/>
      <c r="I181" s="2566"/>
      <c r="J181" s="2566"/>
      <c r="K181" s="2565"/>
      <c r="L181" s="1174" t="s">
        <v>1162</v>
      </c>
      <c r="M181" s="2537"/>
      <c r="N181" s="2537"/>
      <c r="O181" s="2537"/>
      <c r="P181" s="2537"/>
      <c r="Q181" s="2537"/>
      <c r="R181" s="1176">
        <f t="shared" si="130"/>
        <v>0</v>
      </c>
      <c r="S181" s="1163"/>
      <c r="T181" s="1163"/>
      <c r="U181" s="1163"/>
      <c r="V181" s="1163"/>
      <c r="W181" s="1163"/>
      <c r="X181" s="1163"/>
      <c r="Y181" s="1177"/>
    </row>
    <row r="182" spans="3:25" ht="25.5" customHeight="1">
      <c r="C182" s="2568"/>
      <c r="D182" s="2569"/>
      <c r="E182" s="2569"/>
      <c r="F182" s="2569"/>
      <c r="G182" s="2570"/>
      <c r="H182" s="2569"/>
      <c r="I182" s="2569"/>
      <c r="J182" s="2571"/>
      <c r="K182" s="2571"/>
      <c r="L182" s="1178" t="s">
        <v>594</v>
      </c>
      <c r="M182" s="1187">
        <f>+SUM(M179:M181)</f>
        <v>446.21769335937501</v>
      </c>
      <c r="N182" s="1187">
        <f t="shared" ref="N182" si="163">+SUM(N179:N181)</f>
        <v>1403.2733671875001</v>
      </c>
      <c r="O182" s="1187">
        <f t="shared" ref="O182" si="164">+SUM(O179:O181)</f>
        <v>6368.2072714843753</v>
      </c>
      <c r="P182" s="1187">
        <f t="shared" ref="P182" si="165">+SUM(P179:P181)</f>
        <v>730.478611328125</v>
      </c>
      <c r="Q182" s="1187">
        <f t="shared" ref="Q182" si="166">+SUM(Q179:Q181)</f>
        <v>0</v>
      </c>
      <c r="R182" s="1176">
        <f t="shared" si="130"/>
        <v>8948.1769433593745</v>
      </c>
      <c r="S182" s="1163"/>
      <c r="T182" s="1163"/>
      <c r="U182" s="1163"/>
      <c r="V182" s="1163"/>
      <c r="W182" s="1163"/>
      <c r="X182" s="1163"/>
      <c r="Y182" s="1177"/>
    </row>
    <row r="183" spans="3:25" ht="25.5" customHeight="1">
      <c r="C183" s="2558"/>
      <c r="D183" s="2559"/>
      <c r="E183" s="2559"/>
      <c r="F183" s="2559"/>
      <c r="G183" s="2560"/>
      <c r="H183" s="2559"/>
      <c r="I183" s="2559"/>
      <c r="J183" s="2559"/>
      <c r="K183" s="2558"/>
      <c r="L183" s="1174" t="s">
        <v>1160</v>
      </c>
      <c r="M183" s="2537">
        <v>1418.3505078124999</v>
      </c>
      <c r="N183" s="2537">
        <v>2843.0250156249999</v>
      </c>
      <c r="O183" s="2537">
        <v>25436.796490234374</v>
      </c>
      <c r="P183" s="2537">
        <v>15556.159951171874</v>
      </c>
      <c r="Q183" s="2537">
        <v>0</v>
      </c>
      <c r="R183" s="1176">
        <f t="shared" si="130"/>
        <v>45254.331964843746</v>
      </c>
      <c r="S183" s="1163"/>
      <c r="T183" s="1163"/>
      <c r="U183" s="1163"/>
      <c r="V183" s="1163"/>
      <c r="W183" s="1163"/>
      <c r="X183" s="1163"/>
      <c r="Y183" s="1177"/>
    </row>
    <row r="184" spans="3:25" ht="25.5" customHeight="1">
      <c r="C184" s="2572">
        <v>7379</v>
      </c>
      <c r="D184" s="2564" t="s">
        <v>1810</v>
      </c>
      <c r="E184" s="2564" t="s">
        <v>1861</v>
      </c>
      <c r="F184" s="2564">
        <v>41699</v>
      </c>
      <c r="G184" s="2573" t="s">
        <v>1758</v>
      </c>
      <c r="H184" s="2564" t="s">
        <v>1862</v>
      </c>
      <c r="I184" s="2564" t="s">
        <v>1863</v>
      </c>
      <c r="J184" s="2564">
        <v>41244</v>
      </c>
      <c r="K184" s="2572" t="s">
        <v>1753</v>
      </c>
      <c r="L184" s="1174" t="s">
        <v>1161</v>
      </c>
      <c r="M184" s="2537"/>
      <c r="N184" s="2537"/>
      <c r="O184" s="2537"/>
      <c r="P184" s="2537"/>
      <c r="Q184" s="2537"/>
      <c r="R184" s="1176">
        <f t="shared" si="130"/>
        <v>0</v>
      </c>
      <c r="S184" s="1163"/>
      <c r="T184" s="1163"/>
      <c r="U184" s="1163"/>
      <c r="V184" s="1163"/>
      <c r="W184" s="1163"/>
      <c r="X184" s="1163"/>
      <c r="Y184" s="1177"/>
    </row>
    <row r="185" spans="3:25" ht="25.5" customHeight="1">
      <c r="C185" s="2565"/>
      <c r="D185" s="2566"/>
      <c r="E185" s="2566"/>
      <c r="F185" s="2566"/>
      <c r="G185" s="2567"/>
      <c r="H185" s="2566"/>
      <c r="I185" s="2566"/>
      <c r="J185" s="2566"/>
      <c r="K185" s="2565"/>
      <c r="L185" s="1174" t="s">
        <v>1162</v>
      </c>
      <c r="M185" s="2537"/>
      <c r="N185" s="2537"/>
      <c r="O185" s="2537"/>
      <c r="P185" s="2537"/>
      <c r="Q185" s="2537"/>
      <c r="R185" s="1176">
        <f t="shared" si="130"/>
        <v>0</v>
      </c>
      <c r="S185" s="1163"/>
      <c r="T185" s="1163"/>
      <c r="U185" s="1163"/>
      <c r="V185" s="1163"/>
      <c r="W185" s="1163"/>
      <c r="X185" s="1163"/>
      <c r="Y185" s="1177"/>
    </row>
    <row r="186" spans="3:25" ht="25.5" customHeight="1">
      <c r="C186" s="2568"/>
      <c r="D186" s="2569"/>
      <c r="E186" s="2569"/>
      <c r="F186" s="2569"/>
      <c r="G186" s="2570"/>
      <c r="H186" s="2569"/>
      <c r="I186" s="2569"/>
      <c r="J186" s="2571"/>
      <c r="K186" s="2571"/>
      <c r="L186" s="1178" t="s">
        <v>594</v>
      </c>
      <c r="M186" s="1187">
        <f>+SUM(M183:M185)</f>
        <v>1418.3505078124999</v>
      </c>
      <c r="N186" s="1187">
        <f t="shared" ref="N186" si="167">+SUM(N183:N185)</f>
        <v>2843.0250156249999</v>
      </c>
      <c r="O186" s="1187">
        <f t="shared" ref="O186" si="168">+SUM(O183:O185)</f>
        <v>25436.796490234374</v>
      </c>
      <c r="P186" s="1187">
        <f t="shared" ref="P186" si="169">+SUM(P183:P185)</f>
        <v>15556.159951171874</v>
      </c>
      <c r="Q186" s="1187">
        <f t="shared" ref="Q186" si="170">+SUM(Q183:Q185)</f>
        <v>0</v>
      </c>
      <c r="R186" s="1176">
        <f t="shared" si="130"/>
        <v>45254.331964843746</v>
      </c>
      <c r="S186" s="1163"/>
      <c r="T186" s="1163"/>
      <c r="U186" s="1163"/>
      <c r="V186" s="1163"/>
      <c r="W186" s="1163"/>
      <c r="X186" s="1163"/>
      <c r="Y186" s="1177"/>
    </row>
    <row r="187" spans="3:25" ht="25.5" customHeight="1">
      <c r="C187" s="2558"/>
      <c r="D187" s="2559"/>
      <c r="E187" s="2559"/>
      <c r="F187" s="2559"/>
      <c r="G187" s="2560"/>
      <c r="H187" s="2559"/>
      <c r="I187" s="2559"/>
      <c r="J187" s="2559"/>
      <c r="K187" s="2558"/>
      <c r="L187" s="1174" t="s">
        <v>1160</v>
      </c>
      <c r="M187" s="2537">
        <v>1673.5574628906249</v>
      </c>
      <c r="N187" s="2537">
        <v>2809.8837148437501</v>
      </c>
      <c r="O187" s="2537">
        <v>10627.786671874999</v>
      </c>
      <c r="P187" s="2537">
        <v>32545.193789062501</v>
      </c>
      <c r="Q187" s="2537">
        <v>11260.5448671875</v>
      </c>
      <c r="R187" s="1176">
        <f t="shared" si="130"/>
        <v>58916.966505859375</v>
      </c>
      <c r="S187" s="1163"/>
      <c r="T187" s="1163"/>
      <c r="U187" s="1163"/>
      <c r="V187" s="1163"/>
      <c r="W187" s="1163"/>
      <c r="X187" s="1163"/>
      <c r="Y187" s="1177"/>
    </row>
    <row r="188" spans="3:25" ht="25.5" customHeight="1">
      <c r="C188" s="2572">
        <v>7399</v>
      </c>
      <c r="D188" s="2564" t="s">
        <v>1810</v>
      </c>
      <c r="E188" s="2564" t="s">
        <v>1864</v>
      </c>
      <c r="F188" s="2564">
        <v>41913</v>
      </c>
      <c r="G188" s="2573" t="s">
        <v>1732</v>
      </c>
      <c r="H188" s="2564" t="s">
        <v>1865</v>
      </c>
      <c r="I188" s="2564" t="s">
        <v>1866</v>
      </c>
      <c r="J188" s="2564">
        <v>41730</v>
      </c>
      <c r="K188" s="2572" t="s">
        <v>1753</v>
      </c>
      <c r="L188" s="1174" t="s">
        <v>1161</v>
      </c>
      <c r="M188" s="2537"/>
      <c r="N188" s="2537"/>
      <c r="O188" s="2537"/>
      <c r="P188" s="2537"/>
      <c r="Q188" s="2537"/>
      <c r="R188" s="1176">
        <f t="shared" si="130"/>
        <v>0</v>
      </c>
      <c r="S188" s="1163"/>
      <c r="T188" s="1163"/>
      <c r="U188" s="1163"/>
      <c r="V188" s="1163"/>
      <c r="W188" s="1163"/>
      <c r="X188" s="1163"/>
      <c r="Y188" s="1177"/>
    </row>
    <row r="189" spans="3:25" ht="25.5" customHeight="1">
      <c r="C189" s="2565"/>
      <c r="D189" s="2566"/>
      <c r="E189" s="2566"/>
      <c r="F189" s="2566"/>
      <c r="G189" s="2567"/>
      <c r="H189" s="2566"/>
      <c r="I189" s="2566"/>
      <c r="J189" s="2566"/>
      <c r="K189" s="2565"/>
      <c r="L189" s="1174" t="s">
        <v>1162</v>
      </c>
      <c r="M189" s="2537"/>
      <c r="N189" s="2537"/>
      <c r="O189" s="2537"/>
      <c r="P189" s="2537"/>
      <c r="Q189" s="2537"/>
      <c r="R189" s="1176">
        <f t="shared" si="130"/>
        <v>0</v>
      </c>
      <c r="S189" s="1163"/>
      <c r="T189" s="1163"/>
      <c r="U189" s="1163"/>
      <c r="V189" s="1163"/>
      <c r="W189" s="1163"/>
      <c r="X189" s="1163"/>
      <c r="Y189" s="1177"/>
    </row>
    <row r="190" spans="3:25" ht="25.5" customHeight="1">
      <c r="C190" s="2568"/>
      <c r="D190" s="2569"/>
      <c r="E190" s="2569"/>
      <c r="F190" s="2569"/>
      <c r="G190" s="2570"/>
      <c r="H190" s="2569"/>
      <c r="I190" s="2569"/>
      <c r="J190" s="2571"/>
      <c r="K190" s="2571"/>
      <c r="L190" s="1178" t="s">
        <v>594</v>
      </c>
      <c r="M190" s="1187">
        <f>+SUM(M187:M189)</f>
        <v>1673.5574628906249</v>
      </c>
      <c r="N190" s="1187">
        <f t="shared" ref="N190" si="171">+SUM(N187:N189)</f>
        <v>2809.8837148437501</v>
      </c>
      <c r="O190" s="1187">
        <f t="shared" ref="O190" si="172">+SUM(O187:O189)</f>
        <v>10627.786671874999</v>
      </c>
      <c r="P190" s="1187">
        <f t="shared" ref="P190" si="173">+SUM(P187:P189)</f>
        <v>32545.193789062501</v>
      </c>
      <c r="Q190" s="1187">
        <f t="shared" ref="Q190" si="174">+SUM(Q187:Q189)</f>
        <v>11260.5448671875</v>
      </c>
      <c r="R190" s="1176">
        <f t="shared" si="130"/>
        <v>58916.966505859375</v>
      </c>
      <c r="S190" s="1163"/>
      <c r="T190" s="1163"/>
      <c r="U190" s="1163"/>
      <c r="V190" s="1163"/>
      <c r="W190" s="1163"/>
      <c r="X190" s="1163"/>
      <c r="Y190" s="1177"/>
    </row>
    <row r="191" spans="3:25" ht="25.5" customHeight="1">
      <c r="C191" s="2558"/>
      <c r="D191" s="2559"/>
      <c r="E191" s="2559"/>
      <c r="F191" s="2559"/>
      <c r="G191" s="2560"/>
      <c r="H191" s="2559"/>
      <c r="I191" s="2559"/>
      <c r="J191" s="2559"/>
      <c r="K191" s="2558"/>
      <c r="L191" s="1174" t="s">
        <v>1160</v>
      </c>
      <c r="M191" s="2537">
        <v>232.51095898437501</v>
      </c>
      <c r="N191" s="2537">
        <v>671.26522070312501</v>
      </c>
      <c r="O191" s="2537">
        <v>1559.895296875</v>
      </c>
      <c r="P191" s="2537">
        <v>5136.19140625</v>
      </c>
      <c r="Q191" s="2537">
        <v>16844.780968750001</v>
      </c>
      <c r="R191" s="1176">
        <f t="shared" si="130"/>
        <v>24444.643851562501</v>
      </c>
      <c r="S191" s="1163"/>
      <c r="T191" s="1163"/>
      <c r="U191" s="1163"/>
      <c r="V191" s="1163"/>
      <c r="W191" s="1163"/>
      <c r="X191" s="1163"/>
      <c r="Y191" s="1177"/>
    </row>
    <row r="192" spans="3:25" ht="25.5" customHeight="1">
      <c r="C192" s="2572">
        <v>7679</v>
      </c>
      <c r="D192" s="2564" t="s">
        <v>1810</v>
      </c>
      <c r="E192" s="2564" t="s">
        <v>1867</v>
      </c>
      <c r="F192" s="2564">
        <v>41791</v>
      </c>
      <c r="G192" s="2573" t="s">
        <v>1732</v>
      </c>
      <c r="H192" s="2564" t="s">
        <v>1868</v>
      </c>
      <c r="I192" s="2564" t="s">
        <v>1869</v>
      </c>
      <c r="J192" s="2564">
        <v>41730</v>
      </c>
      <c r="K192" s="2572" t="s">
        <v>1753</v>
      </c>
      <c r="L192" s="1174" t="s">
        <v>1161</v>
      </c>
      <c r="M192" s="2537"/>
      <c r="N192" s="2537"/>
      <c r="O192" s="2537"/>
      <c r="P192" s="2537"/>
      <c r="Q192" s="2537"/>
      <c r="R192" s="1176">
        <f t="shared" si="130"/>
        <v>0</v>
      </c>
      <c r="S192" s="1163"/>
      <c r="T192" s="1163"/>
      <c r="U192" s="1163"/>
      <c r="V192" s="1163"/>
      <c r="W192" s="1163"/>
      <c r="X192" s="1163"/>
      <c r="Y192" s="1177"/>
    </row>
    <row r="193" spans="3:25" ht="25.5" customHeight="1">
      <c r="C193" s="2565"/>
      <c r="D193" s="2566"/>
      <c r="E193" s="2566"/>
      <c r="F193" s="2566"/>
      <c r="G193" s="2567"/>
      <c r="H193" s="2566"/>
      <c r="I193" s="2566"/>
      <c r="J193" s="2566"/>
      <c r="K193" s="2565"/>
      <c r="L193" s="1174" t="s">
        <v>1162</v>
      </c>
      <c r="M193" s="2537"/>
      <c r="N193" s="2537"/>
      <c r="O193" s="2537"/>
      <c r="P193" s="2537"/>
      <c r="Q193" s="2537"/>
      <c r="R193" s="1176">
        <f t="shared" si="130"/>
        <v>0</v>
      </c>
      <c r="S193" s="1163"/>
      <c r="T193" s="1163"/>
      <c r="U193" s="1163"/>
      <c r="V193" s="1163"/>
      <c r="W193" s="1163"/>
      <c r="X193" s="1163"/>
      <c r="Y193" s="1177"/>
    </row>
    <row r="194" spans="3:25" ht="25.5" customHeight="1">
      <c r="C194" s="2568"/>
      <c r="D194" s="2569"/>
      <c r="E194" s="2569"/>
      <c r="F194" s="2569"/>
      <c r="G194" s="2570"/>
      <c r="H194" s="2569"/>
      <c r="I194" s="2569"/>
      <c r="J194" s="2571"/>
      <c r="K194" s="2571"/>
      <c r="L194" s="1178" t="s">
        <v>594</v>
      </c>
      <c r="M194" s="1187">
        <f>+SUM(M191:M193)</f>
        <v>232.51095898437501</v>
      </c>
      <c r="N194" s="1187">
        <f t="shared" ref="N194" si="175">+SUM(N191:N193)</f>
        <v>671.26522070312501</v>
      </c>
      <c r="O194" s="1187">
        <f t="shared" ref="O194" si="176">+SUM(O191:O193)</f>
        <v>1559.895296875</v>
      </c>
      <c r="P194" s="1187">
        <f t="shared" ref="P194" si="177">+SUM(P191:P193)</f>
        <v>5136.19140625</v>
      </c>
      <c r="Q194" s="1187">
        <f t="shared" ref="Q194" si="178">+SUM(Q191:Q193)</f>
        <v>16844.780968750001</v>
      </c>
      <c r="R194" s="1176">
        <f t="shared" si="130"/>
        <v>24444.643851562501</v>
      </c>
      <c r="S194" s="1163"/>
      <c r="T194" s="1163"/>
      <c r="U194" s="1163"/>
      <c r="V194" s="1163"/>
      <c r="W194" s="1163"/>
      <c r="X194" s="1163"/>
      <c r="Y194" s="1177"/>
    </row>
    <row r="195" spans="3:25" ht="25.5" customHeight="1">
      <c r="C195" s="2558"/>
      <c r="D195" s="2559"/>
      <c r="E195" s="2559"/>
      <c r="F195" s="2559"/>
      <c r="G195" s="2560"/>
      <c r="H195" s="2559"/>
      <c r="I195" s="2559"/>
      <c r="J195" s="2559"/>
      <c r="K195" s="2558"/>
      <c r="L195" s="1174" t="s">
        <v>1160</v>
      </c>
      <c r="M195" s="2537">
        <v>0</v>
      </c>
      <c r="N195" s="2537">
        <v>546.53708398437504</v>
      </c>
      <c r="O195" s="2537">
        <v>1771.287142578125</v>
      </c>
      <c r="P195" s="2537">
        <v>7252.7376582031247</v>
      </c>
      <c r="Q195" s="2537">
        <v>13065.366501953125</v>
      </c>
      <c r="R195" s="1176">
        <f t="shared" si="130"/>
        <v>22635.928386718748</v>
      </c>
      <c r="S195" s="1163"/>
      <c r="T195" s="1163"/>
      <c r="U195" s="1163"/>
      <c r="V195" s="1163"/>
      <c r="W195" s="1163"/>
      <c r="X195" s="1163"/>
      <c r="Y195" s="1177"/>
    </row>
    <row r="196" spans="3:25" ht="25.5" customHeight="1">
      <c r="C196" s="2572">
        <v>6915</v>
      </c>
      <c r="D196" s="2564" t="s">
        <v>1810</v>
      </c>
      <c r="E196" s="2564" t="s">
        <v>1870</v>
      </c>
      <c r="F196" s="2564">
        <v>42217</v>
      </c>
      <c r="G196" s="2573" t="s">
        <v>1732</v>
      </c>
      <c r="H196" s="2564" t="s">
        <v>1871</v>
      </c>
      <c r="I196" s="2564" t="s">
        <v>1872</v>
      </c>
      <c r="J196" s="2564">
        <v>41730</v>
      </c>
      <c r="K196" s="2572" t="s">
        <v>1753</v>
      </c>
      <c r="L196" s="1174" t="s">
        <v>1161</v>
      </c>
      <c r="M196" s="2537"/>
      <c r="N196" s="2537"/>
      <c r="O196" s="2537"/>
      <c r="P196" s="2537"/>
      <c r="Q196" s="2537"/>
      <c r="R196" s="1176">
        <f t="shared" si="130"/>
        <v>0</v>
      </c>
      <c r="S196" s="1163"/>
      <c r="T196" s="1163"/>
      <c r="U196" s="1163"/>
      <c r="V196" s="1163"/>
      <c r="W196" s="1163"/>
      <c r="X196" s="1163"/>
      <c r="Y196" s="1177"/>
    </row>
    <row r="197" spans="3:25" ht="25.5" customHeight="1">
      <c r="C197" s="2565"/>
      <c r="D197" s="2566"/>
      <c r="E197" s="2566"/>
      <c r="F197" s="2566"/>
      <c r="G197" s="2567"/>
      <c r="H197" s="2566"/>
      <c r="I197" s="2566"/>
      <c r="J197" s="2566"/>
      <c r="K197" s="2565"/>
      <c r="L197" s="1174" t="s">
        <v>1162</v>
      </c>
      <c r="M197" s="2537"/>
      <c r="N197" s="2537"/>
      <c r="O197" s="2537"/>
      <c r="P197" s="2537"/>
      <c r="Q197" s="2537"/>
      <c r="R197" s="1176">
        <f t="shared" si="130"/>
        <v>0</v>
      </c>
      <c r="S197" s="1163"/>
      <c r="T197" s="1163"/>
      <c r="U197" s="1163"/>
      <c r="V197" s="1163"/>
      <c r="W197" s="1163"/>
      <c r="X197" s="1163"/>
      <c r="Y197" s="1177"/>
    </row>
    <row r="198" spans="3:25" ht="25.5" customHeight="1">
      <c r="C198" s="2568"/>
      <c r="D198" s="2569"/>
      <c r="E198" s="2569"/>
      <c r="F198" s="2569"/>
      <c r="G198" s="2570"/>
      <c r="H198" s="2569"/>
      <c r="I198" s="2569"/>
      <c r="J198" s="2571"/>
      <c r="K198" s="2571"/>
      <c r="L198" s="1178" t="s">
        <v>594</v>
      </c>
      <c r="M198" s="1187">
        <f>+SUM(M195:M197)</f>
        <v>0</v>
      </c>
      <c r="N198" s="1187">
        <f t="shared" ref="N198" si="179">+SUM(N195:N197)</f>
        <v>546.53708398437504</v>
      </c>
      <c r="O198" s="1187">
        <f t="shared" ref="O198" si="180">+SUM(O195:O197)</f>
        <v>1771.287142578125</v>
      </c>
      <c r="P198" s="1187">
        <f t="shared" ref="P198" si="181">+SUM(P195:P197)</f>
        <v>7252.7376582031247</v>
      </c>
      <c r="Q198" s="1187">
        <f t="shared" ref="Q198" si="182">+SUM(Q195:Q197)</f>
        <v>13065.366501953125</v>
      </c>
      <c r="R198" s="1176">
        <f t="shared" si="130"/>
        <v>22635.928386718748</v>
      </c>
      <c r="S198" s="1163"/>
      <c r="T198" s="1163"/>
      <c r="U198" s="1163"/>
      <c r="V198" s="1163"/>
      <c r="W198" s="1163"/>
      <c r="X198" s="1163"/>
      <c r="Y198" s="1177"/>
    </row>
    <row r="199" spans="3:25" ht="25.5" customHeight="1">
      <c r="C199" s="2558"/>
      <c r="D199" s="2559"/>
      <c r="E199" s="2559"/>
      <c r="F199" s="2559"/>
      <c r="G199" s="2560"/>
      <c r="H199" s="2559"/>
      <c r="I199" s="2559"/>
      <c r="J199" s="2559"/>
      <c r="K199" s="2558"/>
      <c r="L199" s="1174" t="s">
        <v>1160</v>
      </c>
      <c r="M199" s="2537">
        <v>30.690544921874999</v>
      </c>
      <c r="N199" s="2537">
        <v>685.51686523437502</v>
      </c>
      <c r="O199" s="2537">
        <v>1596.1183125</v>
      </c>
      <c r="P199" s="2537">
        <v>2509.7973574218749</v>
      </c>
      <c r="Q199" s="2537">
        <v>10711.50350390625</v>
      </c>
      <c r="R199" s="1176">
        <f t="shared" si="130"/>
        <v>15533.626583984375</v>
      </c>
      <c r="S199" s="1163"/>
      <c r="T199" s="1163"/>
      <c r="U199" s="1163"/>
      <c r="V199" s="1163"/>
      <c r="W199" s="1163"/>
      <c r="X199" s="1163"/>
      <c r="Y199" s="1177"/>
    </row>
    <row r="200" spans="3:25" ht="25.5" customHeight="1">
      <c r="C200" s="2572">
        <v>7658</v>
      </c>
      <c r="D200" s="2564" t="s">
        <v>1810</v>
      </c>
      <c r="E200" s="2564" t="s">
        <v>1873</v>
      </c>
      <c r="F200" s="2564">
        <v>41883</v>
      </c>
      <c r="G200" s="2573" t="s">
        <v>1732</v>
      </c>
      <c r="H200" s="2564" t="s">
        <v>1874</v>
      </c>
      <c r="I200" s="2564" t="s">
        <v>1875</v>
      </c>
      <c r="J200" s="2564">
        <v>41730</v>
      </c>
      <c r="K200" s="2572" t="s">
        <v>1753</v>
      </c>
      <c r="L200" s="1174" t="s">
        <v>1161</v>
      </c>
      <c r="M200" s="2537"/>
      <c r="N200" s="2537"/>
      <c r="O200" s="2537"/>
      <c r="P200" s="2537"/>
      <c r="Q200" s="2537"/>
      <c r="R200" s="1176">
        <f t="shared" si="130"/>
        <v>0</v>
      </c>
      <c r="S200" s="1163"/>
      <c r="T200" s="1163"/>
      <c r="U200" s="1163"/>
      <c r="V200" s="1163"/>
      <c r="W200" s="1163"/>
      <c r="X200" s="1163"/>
      <c r="Y200" s="1177"/>
    </row>
    <row r="201" spans="3:25" ht="25.5" customHeight="1">
      <c r="C201" s="2565"/>
      <c r="D201" s="2566"/>
      <c r="E201" s="2566"/>
      <c r="F201" s="2566"/>
      <c r="G201" s="2567"/>
      <c r="H201" s="2566"/>
      <c r="I201" s="2566"/>
      <c r="J201" s="2566"/>
      <c r="K201" s="2565"/>
      <c r="L201" s="1174" t="s">
        <v>1162</v>
      </c>
      <c r="M201" s="2537"/>
      <c r="N201" s="2537"/>
      <c r="O201" s="2537"/>
      <c r="P201" s="2537"/>
      <c r="Q201" s="2537"/>
      <c r="R201" s="1176">
        <f t="shared" si="130"/>
        <v>0</v>
      </c>
      <c r="S201" s="1163"/>
      <c r="T201" s="1163"/>
      <c r="U201" s="1163"/>
      <c r="V201" s="1163"/>
      <c r="W201" s="1163"/>
      <c r="X201" s="1163"/>
      <c r="Y201" s="1177"/>
    </row>
    <row r="202" spans="3:25" ht="25.5" customHeight="1">
      <c r="C202" s="2574"/>
      <c r="D202" s="2575"/>
      <c r="E202" s="2575"/>
      <c r="F202" s="2575"/>
      <c r="G202" s="2576"/>
      <c r="H202" s="2575"/>
      <c r="I202" s="2575"/>
      <c r="J202" s="2577"/>
      <c r="K202" s="2571"/>
      <c r="L202" s="1178" t="s">
        <v>594</v>
      </c>
      <c r="M202" s="1187">
        <f>+SUM(M199:M201)</f>
        <v>30.690544921874999</v>
      </c>
      <c r="N202" s="1187">
        <f t="shared" ref="N202" si="183">+SUM(N199:N201)</f>
        <v>685.51686523437502</v>
      </c>
      <c r="O202" s="1187">
        <f t="shared" ref="O202" si="184">+SUM(O199:O201)</f>
        <v>1596.1183125</v>
      </c>
      <c r="P202" s="1187">
        <f t="shared" ref="P202" si="185">+SUM(P199:P201)</f>
        <v>2509.7973574218749</v>
      </c>
      <c r="Q202" s="1187">
        <f t="shared" ref="Q202" si="186">+SUM(Q199:Q201)</f>
        <v>10711.50350390625</v>
      </c>
      <c r="R202" s="1176">
        <f t="shared" si="130"/>
        <v>15533.626583984375</v>
      </c>
      <c r="S202" s="1163"/>
      <c r="T202" s="1163"/>
      <c r="U202" s="1163"/>
      <c r="V202" s="1163"/>
      <c r="W202" s="1163"/>
      <c r="X202" s="1163"/>
      <c r="Y202" s="1177"/>
    </row>
    <row r="203" spans="3:25" ht="25.5" customHeight="1">
      <c r="C203" s="2558"/>
      <c r="D203" s="2559"/>
      <c r="E203" s="2559"/>
      <c r="F203" s="2559"/>
      <c r="G203" s="2560"/>
      <c r="H203" s="2559"/>
      <c r="I203" s="2559"/>
      <c r="J203" s="2578"/>
      <c r="K203" s="2579"/>
      <c r="L203" s="1174" t="s">
        <v>1160</v>
      </c>
      <c r="M203" s="2537">
        <v>4046.0198554687499</v>
      </c>
      <c r="N203" s="2537">
        <v>855.38275781250002</v>
      </c>
      <c r="O203" s="2537">
        <v>0</v>
      </c>
      <c r="P203" s="2537">
        <v>0</v>
      </c>
      <c r="Q203" s="2537">
        <v>0</v>
      </c>
      <c r="R203" s="1176">
        <f t="shared" si="130"/>
        <v>4901.4026132812496</v>
      </c>
      <c r="S203" s="1163"/>
      <c r="T203" s="1163"/>
      <c r="U203" s="1163"/>
      <c r="V203" s="1163"/>
      <c r="W203" s="1163"/>
      <c r="X203" s="1163"/>
      <c r="Y203" s="1177"/>
    </row>
    <row r="204" spans="3:25" ht="25.5" customHeight="1">
      <c r="C204" s="2572">
        <v>7347</v>
      </c>
      <c r="D204" s="2564" t="s">
        <v>1876</v>
      </c>
      <c r="E204" s="2564" t="s">
        <v>1877</v>
      </c>
      <c r="F204" s="2564">
        <v>41821</v>
      </c>
      <c r="G204" s="2573" t="s">
        <v>1768</v>
      </c>
      <c r="H204" s="2564" t="s">
        <v>1878</v>
      </c>
      <c r="I204" s="2564" t="s">
        <v>1879</v>
      </c>
      <c r="J204" s="2564">
        <v>41579</v>
      </c>
      <c r="K204" s="2572" t="s">
        <v>1753</v>
      </c>
      <c r="L204" s="1174" t="s">
        <v>1161</v>
      </c>
      <c r="M204" s="2537"/>
      <c r="N204" s="2537"/>
      <c r="O204" s="2537"/>
      <c r="P204" s="2537"/>
      <c r="Q204" s="2537"/>
      <c r="R204" s="1176">
        <f t="shared" si="130"/>
        <v>0</v>
      </c>
      <c r="S204" s="1163"/>
      <c r="T204" s="1163"/>
      <c r="U204" s="1163"/>
      <c r="V204" s="1163"/>
      <c r="W204" s="1163"/>
      <c r="X204" s="1163"/>
      <c r="Y204" s="1177"/>
    </row>
    <row r="205" spans="3:25" ht="25.5" customHeight="1">
      <c r="C205" s="2565"/>
      <c r="D205" s="2566"/>
      <c r="E205" s="2566"/>
      <c r="F205" s="2566"/>
      <c r="G205" s="2567"/>
      <c r="H205" s="2566"/>
      <c r="I205" s="2566"/>
      <c r="J205" s="2566"/>
      <c r="K205" s="2565"/>
      <c r="L205" s="1174" t="s">
        <v>1162</v>
      </c>
      <c r="M205" s="2537"/>
      <c r="N205" s="2537"/>
      <c r="O205" s="2537"/>
      <c r="P205" s="2537"/>
      <c r="Q205" s="2537"/>
      <c r="R205" s="1176">
        <f t="shared" si="130"/>
        <v>0</v>
      </c>
      <c r="S205" s="1163"/>
      <c r="T205" s="1163"/>
      <c r="U205" s="1163"/>
      <c r="V205" s="1163"/>
      <c r="W205" s="1163"/>
      <c r="X205" s="1163"/>
      <c r="Y205" s="1177"/>
    </row>
    <row r="206" spans="3:25" ht="25.5" customHeight="1">
      <c r="C206" s="2568"/>
      <c r="D206" s="2569"/>
      <c r="E206" s="2569"/>
      <c r="F206" s="2569"/>
      <c r="G206" s="2570"/>
      <c r="H206" s="2569"/>
      <c r="I206" s="2569"/>
      <c r="J206" s="2571"/>
      <c r="K206" s="2571"/>
      <c r="L206" s="1178" t="s">
        <v>594</v>
      </c>
      <c r="M206" s="1187">
        <f>+SUM(M203:M205)</f>
        <v>4046.0198554687499</v>
      </c>
      <c r="N206" s="1187">
        <f t="shared" ref="N206" si="187">+SUM(N203:N205)</f>
        <v>855.38275781250002</v>
      </c>
      <c r="O206" s="1187">
        <f t="shared" ref="O206" si="188">+SUM(O203:O205)</f>
        <v>0</v>
      </c>
      <c r="P206" s="1187">
        <f t="shared" ref="P206" si="189">+SUM(P203:P205)</f>
        <v>0</v>
      </c>
      <c r="Q206" s="1187">
        <f t="shared" ref="Q206" si="190">+SUM(Q203:Q205)</f>
        <v>0</v>
      </c>
      <c r="R206" s="1176">
        <f t="shared" si="130"/>
        <v>4901.4026132812496</v>
      </c>
      <c r="S206" s="1163"/>
      <c r="T206" s="1163"/>
      <c r="U206" s="1163"/>
      <c r="V206" s="1163"/>
      <c r="W206" s="1163"/>
      <c r="X206" s="1163"/>
      <c r="Y206" s="1177"/>
    </row>
    <row r="207" spans="3:25" ht="25.5" customHeight="1">
      <c r="C207" s="2558"/>
      <c r="D207" s="2559"/>
      <c r="E207" s="2559"/>
      <c r="F207" s="2559"/>
      <c r="G207" s="2560"/>
      <c r="H207" s="2559"/>
      <c r="I207" s="2559"/>
      <c r="J207" s="2559"/>
      <c r="K207" s="2558"/>
      <c r="L207" s="1174" t="s">
        <v>1160</v>
      </c>
      <c r="M207" s="2537">
        <v>0</v>
      </c>
      <c r="N207" s="2537">
        <v>264.57458593749999</v>
      </c>
      <c r="O207" s="2537">
        <v>5264.201970703125</v>
      </c>
      <c r="P207" s="2537">
        <v>4066.4596328124999</v>
      </c>
      <c r="Q207" s="2537">
        <v>0</v>
      </c>
      <c r="R207" s="1176">
        <f t="shared" si="130"/>
        <v>9595.2361894531241</v>
      </c>
      <c r="S207" s="1163"/>
      <c r="T207" s="1163"/>
      <c r="U207" s="1163"/>
      <c r="V207" s="1163"/>
      <c r="W207" s="1163"/>
      <c r="X207" s="1163"/>
      <c r="Y207" s="1177"/>
    </row>
    <row r="208" spans="3:25" ht="25.5" customHeight="1">
      <c r="C208" s="2572">
        <v>7343</v>
      </c>
      <c r="D208" s="2564" t="s">
        <v>1876</v>
      </c>
      <c r="E208" s="2564" t="s">
        <v>1880</v>
      </c>
      <c r="F208" s="2564">
        <v>43282</v>
      </c>
      <c r="G208" s="2573" t="s">
        <v>1758</v>
      </c>
      <c r="H208" s="2564" t="s">
        <v>1881</v>
      </c>
      <c r="I208" s="2564" t="s">
        <v>1882</v>
      </c>
      <c r="J208" s="2564">
        <v>41640</v>
      </c>
      <c r="K208" s="2572" t="s">
        <v>1753</v>
      </c>
      <c r="L208" s="1174" t="s">
        <v>1161</v>
      </c>
      <c r="M208" s="2537"/>
      <c r="N208" s="2537"/>
      <c r="O208" s="2537"/>
      <c r="P208" s="2537"/>
      <c r="Q208" s="2537"/>
      <c r="R208" s="1176">
        <f t="shared" si="130"/>
        <v>0</v>
      </c>
      <c r="S208" s="1163"/>
      <c r="T208" s="1163"/>
      <c r="U208" s="1163"/>
      <c r="V208" s="1163"/>
      <c r="W208" s="1163"/>
      <c r="X208" s="1163"/>
      <c r="Y208" s="1177"/>
    </row>
    <row r="209" spans="3:25" ht="25.5" customHeight="1">
      <c r="C209" s="2565"/>
      <c r="D209" s="2566"/>
      <c r="E209" s="2566"/>
      <c r="F209" s="2566"/>
      <c r="G209" s="2567"/>
      <c r="H209" s="2566"/>
      <c r="I209" s="2566"/>
      <c r="J209" s="2566"/>
      <c r="K209" s="2565"/>
      <c r="L209" s="1174" t="s">
        <v>1162</v>
      </c>
      <c r="M209" s="2537"/>
      <c r="N209" s="2537"/>
      <c r="O209" s="2537"/>
      <c r="P209" s="2537"/>
      <c r="Q209" s="2537"/>
      <c r="R209" s="1176">
        <f t="shared" si="130"/>
        <v>0</v>
      </c>
      <c r="S209" s="1163"/>
      <c r="T209" s="1163"/>
      <c r="U209" s="1163"/>
      <c r="V209" s="1163"/>
      <c r="W209" s="1163"/>
      <c r="X209" s="1163"/>
      <c r="Y209" s="1177"/>
    </row>
    <row r="210" spans="3:25" ht="25.5" customHeight="1">
      <c r="C210" s="2574"/>
      <c r="D210" s="2575"/>
      <c r="E210" s="2575"/>
      <c r="F210" s="2575"/>
      <c r="G210" s="2576"/>
      <c r="H210" s="2575"/>
      <c r="I210" s="2575"/>
      <c r="J210" s="2577"/>
      <c r="K210" s="2577"/>
      <c r="L210" s="1178" t="s">
        <v>594</v>
      </c>
      <c r="M210" s="1187">
        <f>+SUM(M207:M209)</f>
        <v>0</v>
      </c>
      <c r="N210" s="1187">
        <f t="shared" ref="N210" si="191">+SUM(N207:N209)</f>
        <v>264.57458593749999</v>
      </c>
      <c r="O210" s="1187">
        <f t="shared" ref="O210" si="192">+SUM(O207:O209)</f>
        <v>5264.201970703125</v>
      </c>
      <c r="P210" s="1187">
        <f t="shared" ref="P210" si="193">+SUM(P207:P209)</f>
        <v>4066.4596328124999</v>
      </c>
      <c r="Q210" s="1187">
        <f t="shared" ref="Q210" si="194">+SUM(Q207:Q209)</f>
        <v>0</v>
      </c>
      <c r="R210" s="1176">
        <f t="shared" si="130"/>
        <v>9595.2361894531241</v>
      </c>
      <c r="S210" s="1163"/>
      <c r="T210" s="1163"/>
      <c r="U210" s="1163"/>
      <c r="V210" s="1163"/>
      <c r="W210" s="1163"/>
      <c r="X210" s="1163"/>
      <c r="Y210" s="1177"/>
    </row>
    <row r="211" spans="3:25" ht="25.5" customHeight="1">
      <c r="C211" s="2580"/>
      <c r="D211" s="2581"/>
      <c r="E211" s="2581"/>
      <c r="F211" s="2581"/>
      <c r="G211" s="2582"/>
      <c r="H211" s="2581"/>
      <c r="I211" s="2581"/>
      <c r="J211" s="2581"/>
      <c r="K211" s="2558"/>
      <c r="L211" s="2583" t="s">
        <v>1160</v>
      </c>
      <c r="M211" s="2584">
        <v>541.36486718749995</v>
      </c>
      <c r="N211" s="2584">
        <v>3245.9298964843751</v>
      </c>
      <c r="O211" s="2584">
        <v>4070.1126074218751</v>
      </c>
      <c r="P211" s="2584">
        <v>684.320822265625</v>
      </c>
      <c r="Q211" s="2584">
        <v>0</v>
      </c>
      <c r="R211" s="1176">
        <f t="shared" si="130"/>
        <v>8541.7281933593749</v>
      </c>
      <c r="S211" s="1163"/>
      <c r="T211" s="1163"/>
      <c r="U211" s="1163"/>
      <c r="V211" s="1163"/>
      <c r="W211" s="1163"/>
      <c r="X211" s="1163"/>
      <c r="Y211" s="1177"/>
    </row>
    <row r="212" spans="3:25" ht="25.5" customHeight="1">
      <c r="C212" s="2561">
        <v>7364</v>
      </c>
      <c r="D212" s="2562" t="s">
        <v>1883</v>
      </c>
      <c r="E212" s="2562" t="s">
        <v>1884</v>
      </c>
      <c r="F212" s="2562">
        <v>41821</v>
      </c>
      <c r="G212" s="2563" t="s">
        <v>1758</v>
      </c>
      <c r="H212" s="2562" t="s">
        <v>1885</v>
      </c>
      <c r="I212" s="2562" t="s">
        <v>1886</v>
      </c>
      <c r="J212" s="2562">
        <v>41760</v>
      </c>
      <c r="K212" s="2572" t="s">
        <v>1753</v>
      </c>
      <c r="L212" s="2585" t="s">
        <v>1161</v>
      </c>
      <c r="M212" s="2537"/>
      <c r="N212" s="2537"/>
      <c r="O212" s="2537"/>
      <c r="P212" s="2537"/>
      <c r="Q212" s="2537"/>
      <c r="R212" s="1176">
        <f t="shared" ref="R212:R239" si="195">+SUM(M212:Q212)</f>
        <v>0</v>
      </c>
      <c r="S212" s="1163"/>
      <c r="T212" s="1163"/>
      <c r="U212" s="1163"/>
      <c r="V212" s="1163"/>
      <c r="W212" s="1163"/>
      <c r="X212" s="1163"/>
      <c r="Y212" s="1177"/>
    </row>
    <row r="213" spans="3:25" ht="25.5" customHeight="1">
      <c r="C213" s="2565"/>
      <c r="D213" s="2566"/>
      <c r="E213" s="2566"/>
      <c r="F213" s="2586"/>
      <c r="G213" s="2587"/>
      <c r="H213" s="2586"/>
      <c r="I213" s="2586"/>
      <c r="J213" s="2586"/>
      <c r="K213" s="2565"/>
      <c r="L213" s="2588" t="s">
        <v>1162</v>
      </c>
      <c r="M213" s="2589"/>
      <c r="N213" s="2589"/>
      <c r="O213" s="2589"/>
      <c r="P213" s="2589"/>
      <c r="Q213" s="2589"/>
      <c r="R213" s="1176">
        <f t="shared" si="195"/>
        <v>0</v>
      </c>
      <c r="S213" s="1163"/>
      <c r="T213" s="1163"/>
      <c r="U213" s="1163"/>
      <c r="V213" s="1163"/>
      <c r="W213" s="1163"/>
      <c r="X213" s="1163"/>
      <c r="Y213" s="1177"/>
    </row>
    <row r="214" spans="3:25" ht="25.5" customHeight="1">
      <c r="C214" s="2568"/>
      <c r="D214" s="2569"/>
      <c r="E214" s="2569"/>
      <c r="F214" s="2569"/>
      <c r="G214" s="2570"/>
      <c r="H214" s="2569"/>
      <c r="I214" s="2569"/>
      <c r="J214" s="2571"/>
      <c r="K214" s="2571"/>
      <c r="L214" s="1178" t="s">
        <v>594</v>
      </c>
      <c r="M214" s="1187">
        <f>+SUM(M211:M213)</f>
        <v>541.36486718749995</v>
      </c>
      <c r="N214" s="1187">
        <f t="shared" ref="N214" si="196">+SUM(N211:N213)</f>
        <v>3245.9298964843751</v>
      </c>
      <c r="O214" s="1187">
        <f t="shared" ref="O214" si="197">+SUM(O211:O213)</f>
        <v>4070.1126074218751</v>
      </c>
      <c r="P214" s="1187">
        <f t="shared" ref="P214" si="198">+SUM(P211:P213)</f>
        <v>684.320822265625</v>
      </c>
      <c r="Q214" s="1187">
        <f t="shared" ref="Q214" si="199">+SUM(Q211:Q213)</f>
        <v>0</v>
      </c>
      <c r="R214" s="1176">
        <f t="shared" si="195"/>
        <v>8541.7281933593749</v>
      </c>
      <c r="S214" s="1163"/>
      <c r="T214" s="1163"/>
      <c r="U214" s="1163"/>
      <c r="V214" s="1163"/>
      <c r="W214" s="1163"/>
      <c r="X214" s="1163"/>
      <c r="Y214" s="1177"/>
    </row>
    <row r="215" spans="3:25" ht="25.5" customHeight="1">
      <c r="C215" s="2558"/>
      <c r="D215" s="2559"/>
      <c r="E215" s="2559"/>
      <c r="F215" s="2559"/>
      <c r="G215" s="2560"/>
      <c r="H215" s="2559"/>
      <c r="I215" s="2559"/>
      <c r="J215" s="2559"/>
      <c r="K215" s="2558"/>
      <c r="L215" s="1174" t="s">
        <v>1160</v>
      </c>
      <c r="M215" s="2537">
        <v>935.66482617187501</v>
      </c>
      <c r="N215" s="2537">
        <v>9144.9774765625007</v>
      </c>
      <c r="O215" s="2537">
        <v>21970.407671875</v>
      </c>
      <c r="P215" s="2537">
        <v>3819.4819062500001</v>
      </c>
      <c r="Q215" s="2537">
        <v>0</v>
      </c>
      <c r="R215" s="1176">
        <f t="shared" si="195"/>
        <v>35870.53188085938</v>
      </c>
      <c r="S215" s="1163"/>
      <c r="T215" s="1163"/>
      <c r="U215" s="1163"/>
      <c r="V215" s="1163"/>
      <c r="W215" s="1163"/>
      <c r="X215" s="1163"/>
      <c r="Y215" s="1177"/>
    </row>
    <row r="216" spans="3:25" ht="25.5" customHeight="1">
      <c r="C216" s="2572" t="s">
        <v>1887</v>
      </c>
      <c r="D216" s="2564" t="s">
        <v>1888</v>
      </c>
      <c r="E216" s="2564" t="s">
        <v>1889</v>
      </c>
      <c r="F216" s="2564">
        <v>41883</v>
      </c>
      <c r="G216" s="2573" t="s">
        <v>1758</v>
      </c>
      <c r="H216" s="2564" t="s">
        <v>1806</v>
      </c>
      <c r="I216" s="2564" t="s">
        <v>1890</v>
      </c>
      <c r="J216" s="2564">
        <v>41760</v>
      </c>
      <c r="K216" s="2572" t="s">
        <v>1753</v>
      </c>
      <c r="L216" s="2538" t="s">
        <v>1161</v>
      </c>
      <c r="M216" s="2537"/>
      <c r="N216" s="2537"/>
      <c r="O216" s="2537"/>
      <c r="P216" s="2537"/>
      <c r="Q216" s="2537"/>
      <c r="R216" s="1176">
        <f t="shared" si="195"/>
        <v>0</v>
      </c>
      <c r="S216" s="1163"/>
      <c r="T216" s="1163"/>
      <c r="U216" s="1163"/>
      <c r="V216" s="1163"/>
      <c r="W216" s="1163"/>
      <c r="X216" s="1163"/>
      <c r="Y216" s="1177"/>
    </row>
    <row r="217" spans="3:25" ht="25.5" customHeight="1">
      <c r="C217" s="2565"/>
      <c r="D217" s="2566"/>
      <c r="E217" s="2566"/>
      <c r="F217" s="2566"/>
      <c r="G217" s="2567"/>
      <c r="H217" s="2566"/>
      <c r="I217" s="2566"/>
      <c r="J217" s="2566"/>
      <c r="K217" s="2565"/>
      <c r="L217" s="1174" t="s">
        <v>1162</v>
      </c>
      <c r="M217" s="2537"/>
      <c r="N217" s="2537"/>
      <c r="O217" s="2537"/>
      <c r="P217" s="2537"/>
      <c r="Q217" s="2537"/>
      <c r="R217" s="1176">
        <f t="shared" si="195"/>
        <v>0</v>
      </c>
      <c r="S217" s="1163"/>
      <c r="T217" s="1163"/>
      <c r="U217" s="1163"/>
      <c r="V217" s="1163"/>
      <c r="W217" s="1163"/>
      <c r="X217" s="1163"/>
      <c r="Y217" s="1177"/>
    </row>
    <row r="218" spans="3:25" ht="25.5" customHeight="1">
      <c r="C218" s="2568"/>
      <c r="D218" s="2569"/>
      <c r="E218" s="2569"/>
      <c r="F218" s="2569"/>
      <c r="G218" s="2570"/>
      <c r="H218" s="2569"/>
      <c r="I218" s="2569"/>
      <c r="J218" s="2571"/>
      <c r="K218" s="2571"/>
      <c r="L218" s="1178" t="s">
        <v>594</v>
      </c>
      <c r="M218" s="1187">
        <f>+SUM(M215:M217)</f>
        <v>935.66482617187501</v>
      </c>
      <c r="N218" s="1187">
        <f t="shared" ref="N218" si="200">+SUM(N215:N217)</f>
        <v>9144.9774765625007</v>
      </c>
      <c r="O218" s="1187">
        <f t="shared" ref="O218" si="201">+SUM(O215:O217)</f>
        <v>21970.407671875</v>
      </c>
      <c r="P218" s="1187">
        <f t="shared" ref="P218" si="202">+SUM(P215:P217)</f>
        <v>3819.4819062500001</v>
      </c>
      <c r="Q218" s="1187">
        <f t="shared" ref="Q218" si="203">+SUM(Q215:Q217)</f>
        <v>0</v>
      </c>
      <c r="R218" s="1176">
        <f t="shared" si="195"/>
        <v>35870.53188085938</v>
      </c>
      <c r="S218" s="1163"/>
      <c r="T218" s="1163"/>
      <c r="U218" s="1163"/>
      <c r="V218" s="1163"/>
      <c r="W218" s="1163"/>
      <c r="X218" s="1163"/>
      <c r="Y218" s="1177"/>
    </row>
    <row r="219" spans="3:25" ht="25.5" customHeight="1">
      <c r="C219" s="2558"/>
      <c r="D219" s="2559"/>
      <c r="E219" s="2559"/>
      <c r="F219" s="2559"/>
      <c r="G219" s="2560"/>
      <c r="H219" s="2559"/>
      <c r="I219" s="2559"/>
      <c r="J219" s="2559"/>
      <c r="K219" s="2558"/>
      <c r="L219" s="1174" t="s">
        <v>1160</v>
      </c>
      <c r="M219" s="2537">
        <v>430.27491406249999</v>
      </c>
      <c r="N219" s="2537">
        <v>699.08093945312498</v>
      </c>
      <c r="O219" s="2537">
        <v>8323.3608027343744</v>
      </c>
      <c r="P219" s="2537">
        <v>1764.2611621093749</v>
      </c>
      <c r="Q219" s="2537">
        <v>0</v>
      </c>
      <c r="R219" s="1176">
        <f t="shared" si="195"/>
        <v>11216.977818359373</v>
      </c>
      <c r="S219" s="1163"/>
      <c r="T219" s="1163"/>
      <c r="U219" s="1163"/>
      <c r="V219" s="1163"/>
      <c r="W219" s="1163"/>
      <c r="X219" s="1163"/>
      <c r="Y219" s="1177"/>
    </row>
    <row r="220" spans="3:25" ht="25.5" customHeight="1">
      <c r="C220" s="2572">
        <v>7529</v>
      </c>
      <c r="D220" s="2564" t="s">
        <v>1891</v>
      </c>
      <c r="E220" s="2564" t="s">
        <v>1892</v>
      </c>
      <c r="F220" s="2564">
        <v>42036</v>
      </c>
      <c r="G220" s="2573" t="s">
        <v>1758</v>
      </c>
      <c r="H220" s="2564" t="s">
        <v>1893</v>
      </c>
      <c r="I220" s="2564" t="s">
        <v>1894</v>
      </c>
      <c r="J220" s="2564">
        <v>41760</v>
      </c>
      <c r="K220" s="2572" t="s">
        <v>1753</v>
      </c>
      <c r="L220" s="1174" t="s">
        <v>1161</v>
      </c>
      <c r="M220" s="2537"/>
      <c r="N220" s="2537"/>
      <c r="O220" s="2537"/>
      <c r="P220" s="2537"/>
      <c r="Q220" s="2537"/>
      <c r="R220" s="1176">
        <f t="shared" si="195"/>
        <v>0</v>
      </c>
      <c r="S220" s="1163"/>
      <c r="T220" s="1163"/>
      <c r="U220" s="1163"/>
      <c r="V220" s="1163"/>
      <c r="W220" s="1163"/>
      <c r="X220" s="1163"/>
      <c r="Y220" s="1177"/>
    </row>
    <row r="221" spans="3:25" ht="25.5" customHeight="1">
      <c r="C221" s="2565"/>
      <c r="D221" s="2566"/>
      <c r="E221" s="2566"/>
      <c r="F221" s="2566"/>
      <c r="G221" s="2567"/>
      <c r="H221" s="2566"/>
      <c r="I221" s="2566"/>
      <c r="J221" s="2566"/>
      <c r="K221" s="2565"/>
      <c r="L221" s="1174" t="s">
        <v>1162</v>
      </c>
      <c r="M221" s="2537"/>
      <c r="N221" s="2537"/>
      <c r="O221" s="2537"/>
      <c r="P221" s="2537"/>
      <c r="Q221" s="2537"/>
      <c r="R221" s="1176">
        <f t="shared" si="195"/>
        <v>0</v>
      </c>
      <c r="S221" s="1163"/>
      <c r="T221" s="1163"/>
      <c r="U221" s="1163"/>
      <c r="V221" s="1163"/>
      <c r="W221" s="1163"/>
      <c r="X221" s="1163"/>
      <c r="Y221" s="1177"/>
    </row>
    <row r="222" spans="3:25" ht="25.5" customHeight="1">
      <c r="C222" s="2568"/>
      <c r="D222" s="2569"/>
      <c r="E222" s="2569"/>
      <c r="F222" s="2569"/>
      <c r="G222" s="2570"/>
      <c r="H222" s="2569"/>
      <c r="I222" s="2569"/>
      <c r="J222" s="2571"/>
      <c r="K222" s="2571"/>
      <c r="L222" s="1178" t="s">
        <v>594</v>
      </c>
      <c r="M222" s="1187">
        <f t="shared" ref="M222:Q222" si="204">+SUM(M219:M221)</f>
        <v>430.27491406249999</v>
      </c>
      <c r="N222" s="1187">
        <f t="shared" si="204"/>
        <v>699.08093945312498</v>
      </c>
      <c r="O222" s="1187">
        <f t="shared" si="204"/>
        <v>8323.3608027343744</v>
      </c>
      <c r="P222" s="1187">
        <f t="shared" si="204"/>
        <v>1764.2611621093749</v>
      </c>
      <c r="Q222" s="1187">
        <f t="shared" si="204"/>
        <v>0</v>
      </c>
      <c r="R222" s="1176">
        <f t="shared" si="195"/>
        <v>11216.977818359373</v>
      </c>
      <c r="S222" s="1163"/>
      <c r="T222" s="1163"/>
      <c r="U222" s="1163"/>
      <c r="V222" s="1163"/>
      <c r="W222" s="1163"/>
      <c r="X222" s="1163"/>
      <c r="Y222" s="1177"/>
    </row>
    <row r="223" spans="3:25" ht="25.5" customHeight="1">
      <c r="C223" s="2558"/>
      <c r="D223" s="2559"/>
      <c r="E223" s="2559"/>
      <c r="F223" s="2559"/>
      <c r="G223" s="2560"/>
      <c r="H223" s="2559"/>
      <c r="I223" s="2559"/>
      <c r="J223" s="2559"/>
      <c r="K223" s="2558"/>
      <c r="L223" s="1174" t="s">
        <v>1160</v>
      </c>
      <c r="M223" s="2537">
        <v>901.03310351562504</v>
      </c>
      <c r="N223" s="2537">
        <v>5813.1321699218752</v>
      </c>
      <c r="O223" s="2537">
        <v>0</v>
      </c>
      <c r="P223" s="2537">
        <v>0</v>
      </c>
      <c r="Q223" s="2537">
        <v>0</v>
      </c>
      <c r="R223" s="1176">
        <f t="shared" si="195"/>
        <v>6714.1652734375002</v>
      </c>
      <c r="S223" s="1163"/>
      <c r="T223" s="1163"/>
      <c r="U223" s="1163"/>
      <c r="V223" s="1163"/>
      <c r="W223" s="1163"/>
      <c r="X223" s="1163"/>
      <c r="Y223" s="1177"/>
    </row>
    <row r="224" spans="3:25" ht="25.5" customHeight="1">
      <c r="C224" s="2572">
        <v>7317</v>
      </c>
      <c r="D224" s="2564" t="s">
        <v>1819</v>
      </c>
      <c r="E224" s="2564" t="s">
        <v>1895</v>
      </c>
      <c r="F224" s="2564">
        <v>41852</v>
      </c>
      <c r="G224" s="2573" t="s">
        <v>1768</v>
      </c>
      <c r="H224" s="2564" t="s">
        <v>1733</v>
      </c>
      <c r="I224" s="2564" t="s">
        <v>1896</v>
      </c>
      <c r="J224" s="2564">
        <v>41487</v>
      </c>
      <c r="K224" s="2572" t="s">
        <v>1735</v>
      </c>
      <c r="L224" s="1174" t="s">
        <v>1161</v>
      </c>
      <c r="M224" s="2537"/>
      <c r="N224" s="2537"/>
      <c r="O224" s="2537"/>
      <c r="P224" s="2537"/>
      <c r="Q224" s="2537"/>
      <c r="R224" s="1176">
        <f t="shared" si="195"/>
        <v>0</v>
      </c>
      <c r="S224" s="1163"/>
      <c r="T224" s="1163"/>
      <c r="U224" s="1163"/>
      <c r="V224" s="1163"/>
      <c r="W224" s="1163"/>
      <c r="X224" s="1163"/>
      <c r="Y224" s="1177"/>
    </row>
    <row r="225" spans="3:25" ht="25.5" customHeight="1">
      <c r="C225" s="2565"/>
      <c r="D225" s="2566"/>
      <c r="E225" s="2566"/>
      <c r="F225" s="2566"/>
      <c r="G225" s="2567"/>
      <c r="H225" s="2566"/>
      <c r="I225" s="2566"/>
      <c r="J225" s="2566"/>
      <c r="K225" s="2565"/>
      <c r="L225" s="1174" t="s">
        <v>1162</v>
      </c>
      <c r="M225" s="2537"/>
      <c r="N225" s="2537"/>
      <c r="O225" s="2537"/>
      <c r="P225" s="2537"/>
      <c r="Q225" s="2537"/>
      <c r="R225" s="1176">
        <f t="shared" si="195"/>
        <v>0</v>
      </c>
      <c r="S225" s="1163"/>
      <c r="T225" s="1163"/>
      <c r="U225" s="1163"/>
      <c r="V225" s="1163"/>
      <c r="W225" s="1163"/>
      <c r="X225" s="1163"/>
      <c r="Y225" s="1177"/>
    </row>
    <row r="226" spans="3:25" ht="25.5" customHeight="1">
      <c r="C226" s="2140"/>
      <c r="D226" s="2141"/>
      <c r="E226" s="2141"/>
      <c r="F226" s="2141"/>
      <c r="G226" s="2556"/>
      <c r="H226" s="2141"/>
      <c r="I226" s="2141"/>
      <c r="J226" s="2142"/>
      <c r="K226" s="2142"/>
      <c r="L226" s="1178" t="s">
        <v>594</v>
      </c>
      <c r="M226" s="1187">
        <f t="shared" ref="M226:Q226" si="205">+SUM(M223:M225)</f>
        <v>901.03310351562504</v>
      </c>
      <c r="N226" s="1187">
        <f t="shared" si="205"/>
        <v>5813.1321699218752</v>
      </c>
      <c r="O226" s="1187">
        <f t="shared" si="205"/>
        <v>0</v>
      </c>
      <c r="P226" s="1187">
        <f t="shared" si="205"/>
        <v>0</v>
      </c>
      <c r="Q226" s="1187">
        <f t="shared" si="205"/>
        <v>0</v>
      </c>
      <c r="R226" s="1176">
        <f t="shared" si="195"/>
        <v>6714.1652734375002</v>
      </c>
      <c r="S226" s="1163"/>
      <c r="T226" s="1163"/>
      <c r="U226" s="1163"/>
      <c r="V226" s="1163"/>
      <c r="W226" s="1163"/>
      <c r="X226" s="1163"/>
      <c r="Y226" s="1177"/>
    </row>
    <row r="227" spans="3:25" ht="25.5" customHeight="1">
      <c r="C227" s="2548"/>
      <c r="D227" s="2540"/>
      <c r="E227" s="2540"/>
      <c r="F227" s="2540"/>
      <c r="G227" s="2549"/>
      <c r="H227" s="2540"/>
      <c r="I227" s="2540"/>
      <c r="J227" s="2540"/>
      <c r="K227" s="2548"/>
      <c r="L227" s="1174" t="s">
        <v>1160</v>
      </c>
      <c r="M227" s="2537">
        <v>133.389669921875</v>
      </c>
      <c r="N227" s="2537">
        <v>599.07239648437496</v>
      </c>
      <c r="O227" s="2537">
        <v>3464.9148652343752</v>
      </c>
      <c r="P227" s="2537">
        <v>4649.2773730468753</v>
      </c>
      <c r="Q227" s="2537">
        <v>0</v>
      </c>
      <c r="R227" s="1176">
        <f t="shared" si="195"/>
        <v>8846.6543046875013</v>
      </c>
      <c r="S227" s="1163"/>
      <c r="T227" s="1163"/>
      <c r="U227" s="1163"/>
      <c r="V227" s="1163"/>
      <c r="W227" s="1163"/>
      <c r="X227" s="1163"/>
      <c r="Y227" s="1177"/>
    </row>
    <row r="228" spans="3:25" ht="25.5" customHeight="1">
      <c r="C228" s="2552">
        <v>7840</v>
      </c>
      <c r="D228" s="2541" t="s">
        <v>1804</v>
      </c>
      <c r="E228" s="2541" t="s">
        <v>1897</v>
      </c>
      <c r="F228" s="2541">
        <v>42005</v>
      </c>
      <c r="G228" s="2553" t="s">
        <v>1758</v>
      </c>
      <c r="H228" s="2541" t="s">
        <v>1461</v>
      </c>
      <c r="I228" s="2541" t="s">
        <v>1898</v>
      </c>
      <c r="J228" s="2541">
        <v>41640</v>
      </c>
      <c r="K228" s="2552" t="s">
        <v>1735</v>
      </c>
      <c r="L228" s="1174" t="s">
        <v>1161</v>
      </c>
      <c r="M228" s="2537"/>
      <c r="N228" s="2537"/>
      <c r="O228" s="2537"/>
      <c r="P228" s="2537"/>
      <c r="Q228" s="2537"/>
      <c r="R228" s="1176">
        <f t="shared" si="195"/>
        <v>0</v>
      </c>
      <c r="S228" s="1163"/>
      <c r="T228" s="1163"/>
      <c r="U228" s="1163"/>
      <c r="V228" s="1163"/>
      <c r="W228" s="1163"/>
      <c r="X228" s="1163"/>
      <c r="Y228" s="1177"/>
    </row>
    <row r="229" spans="3:25" ht="25.5" customHeight="1">
      <c r="C229" s="2554"/>
      <c r="D229" s="2542"/>
      <c r="E229" s="2542"/>
      <c r="F229" s="2542"/>
      <c r="G229" s="2555"/>
      <c r="H229" s="2542"/>
      <c r="I229" s="2542"/>
      <c r="J229" s="2542"/>
      <c r="K229" s="2554"/>
      <c r="L229" s="1174" t="s">
        <v>1162</v>
      </c>
      <c r="M229" s="2537"/>
      <c r="N229" s="2537"/>
      <c r="O229" s="2537"/>
      <c r="P229" s="2537"/>
      <c r="Q229" s="2537"/>
      <c r="R229" s="1176">
        <f t="shared" si="195"/>
        <v>0</v>
      </c>
      <c r="S229" s="1163"/>
      <c r="T229" s="1163"/>
      <c r="U229" s="1163"/>
      <c r="V229" s="1163"/>
      <c r="W229" s="1163"/>
      <c r="X229" s="1163"/>
      <c r="Y229" s="1177"/>
    </row>
    <row r="230" spans="3:25" ht="25.5" customHeight="1">
      <c r="C230" s="2140"/>
      <c r="D230" s="2141"/>
      <c r="E230" s="2141"/>
      <c r="F230" s="2141"/>
      <c r="G230" s="2556"/>
      <c r="H230" s="2141"/>
      <c r="I230" s="2141"/>
      <c r="J230" s="2142"/>
      <c r="K230" s="2142"/>
      <c r="L230" s="1178" t="s">
        <v>594</v>
      </c>
      <c r="M230" s="1187">
        <f t="shared" ref="M230:Q230" si="206">+SUM(M227:M229)</f>
        <v>133.389669921875</v>
      </c>
      <c r="N230" s="1187">
        <f t="shared" si="206"/>
        <v>599.07239648437496</v>
      </c>
      <c r="O230" s="1187">
        <f t="shared" si="206"/>
        <v>3464.9148652343752</v>
      </c>
      <c r="P230" s="1187">
        <f t="shared" si="206"/>
        <v>4649.2773730468753</v>
      </c>
      <c r="Q230" s="1187">
        <f t="shared" si="206"/>
        <v>0</v>
      </c>
      <c r="R230" s="1176">
        <f t="shared" si="195"/>
        <v>8846.6543046875013</v>
      </c>
      <c r="S230" s="1163"/>
      <c r="T230" s="1163"/>
      <c r="U230" s="1163"/>
      <c r="V230" s="1163"/>
      <c r="W230" s="1163"/>
      <c r="X230" s="1163"/>
      <c r="Y230" s="1177"/>
    </row>
    <row r="231" spans="3:25" ht="25.5" customHeight="1">
      <c r="C231" s="2548"/>
      <c r="D231" s="2540"/>
      <c r="E231" s="2540"/>
      <c r="F231" s="2540"/>
      <c r="G231" s="2549"/>
      <c r="H231" s="2540"/>
      <c r="I231" s="2540"/>
      <c r="J231" s="2540"/>
      <c r="K231" s="2548"/>
      <c r="L231" s="1174" t="s">
        <v>1160</v>
      </c>
      <c r="M231" s="2537">
        <v>455.576060546875</v>
      </c>
      <c r="N231" s="2537">
        <v>499.224423828125</v>
      </c>
      <c r="O231" s="2537">
        <v>1468.5637265625001</v>
      </c>
      <c r="P231" s="2537">
        <v>14019.706890625001</v>
      </c>
      <c r="Q231" s="2537">
        <v>0</v>
      </c>
      <c r="R231" s="1176">
        <f t="shared" si="195"/>
        <v>16443.071101562502</v>
      </c>
      <c r="S231" s="1163"/>
      <c r="T231" s="1163"/>
      <c r="U231" s="1163"/>
      <c r="V231" s="1163"/>
      <c r="W231" s="1163"/>
      <c r="X231" s="1163"/>
      <c r="Y231" s="1177"/>
    </row>
    <row r="232" spans="3:25" ht="25.5" customHeight="1">
      <c r="C232" s="2552">
        <v>6914</v>
      </c>
      <c r="D232" s="2541" t="s">
        <v>1899</v>
      </c>
      <c r="E232" s="2541" t="s">
        <v>1900</v>
      </c>
      <c r="F232" s="2541">
        <v>42125</v>
      </c>
      <c r="G232" s="2553" t="s">
        <v>1758</v>
      </c>
      <c r="H232" s="2541" t="s">
        <v>1733</v>
      </c>
      <c r="I232" s="2541" t="s">
        <v>1901</v>
      </c>
      <c r="J232" s="2541">
        <v>41760</v>
      </c>
      <c r="K232" s="2552" t="s">
        <v>1735</v>
      </c>
      <c r="L232" s="1174" t="s">
        <v>1161</v>
      </c>
      <c r="M232" s="2537"/>
      <c r="N232" s="2537"/>
      <c r="O232" s="2537"/>
      <c r="P232" s="2537"/>
      <c r="Q232" s="2537"/>
      <c r="R232" s="1176">
        <f t="shared" si="195"/>
        <v>0</v>
      </c>
      <c r="S232" s="1163"/>
      <c r="T232" s="1163"/>
      <c r="U232" s="1163"/>
      <c r="V232" s="1163"/>
      <c r="W232" s="1163"/>
      <c r="X232" s="1163"/>
      <c r="Y232" s="1177"/>
    </row>
    <row r="233" spans="3:25" ht="25.5" customHeight="1">
      <c r="C233" s="2554"/>
      <c r="D233" s="2542"/>
      <c r="E233" s="2542"/>
      <c r="F233" s="2542"/>
      <c r="G233" s="2555"/>
      <c r="H233" s="2542"/>
      <c r="I233" s="2542"/>
      <c r="J233" s="2542"/>
      <c r="K233" s="2554"/>
      <c r="L233" s="1174" t="s">
        <v>1162</v>
      </c>
      <c r="M233" s="2537"/>
      <c r="N233" s="2537"/>
      <c r="O233" s="2537"/>
      <c r="P233" s="2537"/>
      <c r="Q233" s="2537"/>
      <c r="R233" s="1176">
        <f t="shared" si="195"/>
        <v>0</v>
      </c>
      <c r="S233" s="1163"/>
      <c r="T233" s="1163"/>
      <c r="U233" s="1163"/>
      <c r="V233" s="1163"/>
      <c r="W233" s="1163"/>
      <c r="X233" s="1163"/>
      <c r="Y233" s="1177"/>
    </row>
    <row r="234" spans="3:25" ht="25.5" customHeight="1">
      <c r="C234" s="2140"/>
      <c r="D234" s="2141"/>
      <c r="E234" s="2141"/>
      <c r="F234" s="2141"/>
      <c r="G234" s="2556"/>
      <c r="H234" s="2141"/>
      <c r="I234" s="2141"/>
      <c r="J234" s="2142"/>
      <c r="K234" s="2142"/>
      <c r="L234" s="1178" t="s">
        <v>594</v>
      </c>
      <c r="M234" s="1187">
        <f t="shared" ref="M234:Q234" si="207">+SUM(M231:M233)</f>
        <v>455.576060546875</v>
      </c>
      <c r="N234" s="1187">
        <f t="shared" si="207"/>
        <v>499.224423828125</v>
      </c>
      <c r="O234" s="1187">
        <f t="shared" si="207"/>
        <v>1468.5637265625001</v>
      </c>
      <c r="P234" s="1187">
        <f t="shared" si="207"/>
        <v>14019.706890625001</v>
      </c>
      <c r="Q234" s="1187">
        <f t="shared" si="207"/>
        <v>0</v>
      </c>
      <c r="R234" s="1176">
        <f t="shared" si="195"/>
        <v>16443.071101562502</v>
      </c>
      <c r="S234" s="1163"/>
      <c r="T234" s="1163"/>
      <c r="U234" s="1163"/>
      <c r="V234" s="1163"/>
      <c r="W234" s="1163"/>
      <c r="X234" s="1163"/>
      <c r="Y234" s="1177"/>
    </row>
    <row r="235" spans="3:25" ht="25.5" customHeight="1">
      <c r="C235" s="2548"/>
      <c r="D235" s="2540"/>
      <c r="E235" s="2548"/>
      <c r="F235" s="2540"/>
      <c r="G235" s="2549"/>
      <c r="H235" s="2540"/>
      <c r="I235" s="2540"/>
      <c r="J235" s="2540"/>
      <c r="K235" s="2548"/>
      <c r="L235" s="1174" t="s">
        <v>1160</v>
      </c>
      <c r="M235" s="2537">
        <v>504.08476367187501</v>
      </c>
      <c r="N235" s="2537">
        <v>2571.0168476562499</v>
      </c>
      <c r="O235" s="2537">
        <v>11009.397458984375</v>
      </c>
      <c r="P235" s="2537">
        <v>11009.397458984375</v>
      </c>
      <c r="Q235" s="2537">
        <v>4648.0792714843747</v>
      </c>
      <c r="R235" s="1176">
        <f t="shared" si="195"/>
        <v>29741.975800781249</v>
      </c>
      <c r="S235" s="1163"/>
      <c r="T235" s="1163"/>
      <c r="U235" s="1163"/>
      <c r="V235" s="1163"/>
      <c r="W235" s="1163"/>
      <c r="X235" s="1163"/>
      <c r="Y235" s="1177"/>
    </row>
    <row r="236" spans="3:25" ht="25.5" customHeight="1">
      <c r="C236" s="2552">
        <v>8091</v>
      </c>
      <c r="D236" s="2541" t="s">
        <v>1730</v>
      </c>
      <c r="E236" s="2541" t="s">
        <v>1902</v>
      </c>
      <c r="F236" s="2541">
        <v>42125</v>
      </c>
      <c r="G236" s="2553" t="s">
        <v>1732</v>
      </c>
      <c r="H236" s="2541" t="s">
        <v>1733</v>
      </c>
      <c r="I236" s="2541" t="s">
        <v>1903</v>
      </c>
      <c r="J236" s="2541">
        <v>41760</v>
      </c>
      <c r="K236" s="2552" t="s">
        <v>1735</v>
      </c>
      <c r="L236" s="1174" t="s">
        <v>1161</v>
      </c>
      <c r="M236" s="2537"/>
      <c r="N236" s="2537"/>
      <c r="O236" s="2537"/>
      <c r="P236" s="2537"/>
      <c r="Q236" s="2537"/>
      <c r="R236" s="1176">
        <f t="shared" si="195"/>
        <v>0</v>
      </c>
      <c r="S236" s="1163"/>
      <c r="T236" s="1163"/>
      <c r="U236" s="1163"/>
      <c r="V236" s="1163"/>
      <c r="W236" s="1163"/>
      <c r="X236" s="1163"/>
      <c r="Y236" s="1177"/>
    </row>
    <row r="237" spans="3:25" ht="25.5" customHeight="1">
      <c r="C237" s="2554"/>
      <c r="D237" s="2542"/>
      <c r="E237" s="2542"/>
      <c r="F237" s="2542"/>
      <c r="G237" s="2555"/>
      <c r="H237" s="2542"/>
      <c r="I237" s="2542"/>
      <c r="J237" s="2542"/>
      <c r="K237" s="2554"/>
      <c r="L237" s="1174" t="s">
        <v>1162</v>
      </c>
      <c r="M237" s="2537"/>
      <c r="N237" s="2537"/>
      <c r="O237" s="2537"/>
      <c r="P237" s="2537"/>
      <c r="Q237" s="2537"/>
      <c r="R237" s="1176">
        <f t="shared" si="195"/>
        <v>0</v>
      </c>
      <c r="S237" s="1163"/>
      <c r="T237" s="1163"/>
      <c r="U237" s="1163"/>
      <c r="V237" s="1163"/>
      <c r="W237" s="1163"/>
      <c r="X237" s="1163"/>
      <c r="Y237" s="1177"/>
    </row>
    <row r="238" spans="3:25" ht="25.5" customHeight="1">
      <c r="C238" s="2140"/>
      <c r="D238" s="2141"/>
      <c r="E238" s="2141"/>
      <c r="F238" s="2141"/>
      <c r="G238" s="2556"/>
      <c r="H238" s="2141"/>
      <c r="I238" s="2141"/>
      <c r="J238" s="2142"/>
      <c r="K238" s="2142"/>
      <c r="L238" s="1178" t="s">
        <v>594</v>
      </c>
      <c r="M238" s="1187">
        <f>+SUM(M235:M237)</f>
        <v>504.08476367187501</v>
      </c>
      <c r="N238" s="1187">
        <f t="shared" ref="N238:Q238" si="208">+SUM(N235:N237)</f>
        <v>2571.0168476562499</v>
      </c>
      <c r="O238" s="1187">
        <f t="shared" si="208"/>
        <v>11009.397458984375</v>
      </c>
      <c r="P238" s="1187">
        <f t="shared" si="208"/>
        <v>11009.397458984375</v>
      </c>
      <c r="Q238" s="1187">
        <f t="shared" si="208"/>
        <v>4648.0792714843747</v>
      </c>
      <c r="R238" s="1176">
        <f t="shared" si="195"/>
        <v>29741.975800781249</v>
      </c>
      <c r="S238" s="1163"/>
      <c r="T238" s="1163"/>
      <c r="U238" s="1163"/>
      <c r="V238" s="1163"/>
      <c r="W238" s="1163"/>
      <c r="X238" s="1163"/>
      <c r="Y238" s="1177"/>
    </row>
    <row r="239" spans="3:25" ht="25.5" customHeight="1">
      <c r="C239" s="1180"/>
      <c r="D239" s="1180"/>
      <c r="E239" s="1180"/>
      <c r="F239" s="1180"/>
      <c r="G239" s="1180"/>
      <c r="H239" s="1180"/>
      <c r="I239" s="1180"/>
      <c r="J239" s="1180"/>
      <c r="K239" s="1180"/>
      <c r="L239" s="2640" t="s">
        <v>594</v>
      </c>
      <c r="M239" s="2641">
        <f>+SUM(M19:M238)/2</f>
        <v>55543.251876953116</v>
      </c>
      <c r="N239" s="2641">
        <f t="shared" ref="N239:Q239" si="209">+SUM(N19:N238)/2</f>
        <v>216247.07003564245</v>
      </c>
      <c r="O239" s="2641">
        <f t="shared" si="209"/>
        <v>212569.75609261164</v>
      </c>
      <c r="P239" s="2641">
        <f t="shared" si="209"/>
        <v>224765.47612995381</v>
      </c>
      <c r="Q239" s="2641">
        <f t="shared" si="209"/>
        <v>133049.89370898437</v>
      </c>
      <c r="R239" s="1176">
        <f t="shared" si="195"/>
        <v>842175.44784414535</v>
      </c>
      <c r="S239" s="1163"/>
      <c r="T239" s="1163"/>
      <c r="U239" s="1163"/>
      <c r="V239" s="1163"/>
      <c r="W239" s="1163"/>
      <c r="X239" s="1163"/>
      <c r="Y239" s="1177"/>
    </row>
    <row r="240" spans="3:25" ht="15.75">
      <c r="C240" s="1164" t="s">
        <v>1163</v>
      </c>
      <c r="D240" s="1163"/>
      <c r="E240" s="1165"/>
      <c r="F240" s="1163"/>
      <c r="G240" s="1163"/>
      <c r="H240" s="1163"/>
      <c r="I240" s="1163"/>
      <c r="J240" s="1163"/>
      <c r="K240" s="1163"/>
      <c r="L240" s="1163"/>
      <c r="M240" s="1163"/>
      <c r="N240" s="1163"/>
      <c r="O240" s="1163"/>
      <c r="P240" s="1163"/>
      <c r="Q240" s="1163"/>
      <c r="R240" s="1163"/>
      <c r="S240" s="1166"/>
      <c r="T240" s="1166"/>
      <c r="U240" s="1166"/>
      <c r="V240" s="1166"/>
      <c r="W240" s="1166"/>
      <c r="X240" s="1166"/>
      <c r="Y240" s="1163"/>
    </row>
    <row r="241" spans="3:25">
      <c r="C241" s="1163"/>
      <c r="D241" s="1163"/>
      <c r="E241" s="1165"/>
      <c r="F241" s="1163"/>
      <c r="G241" s="1163"/>
      <c r="H241" s="1163"/>
      <c r="I241" s="1163"/>
      <c r="J241" s="1163"/>
      <c r="K241" s="1163"/>
      <c r="L241" s="1163"/>
      <c r="M241" s="1163"/>
      <c r="N241" s="1163"/>
      <c r="O241" s="1163"/>
      <c r="P241" s="1163"/>
      <c r="Q241" s="1163"/>
      <c r="R241" s="1163"/>
      <c r="S241" s="1166"/>
      <c r="T241" s="1166"/>
      <c r="U241" s="1166"/>
      <c r="V241" s="1166"/>
      <c r="W241" s="1166"/>
      <c r="X241" s="1166"/>
      <c r="Y241" s="1163"/>
    </row>
    <row r="242" spans="3:25" ht="24.75" customHeight="1">
      <c r="C242" s="3026" t="s">
        <v>1164</v>
      </c>
      <c r="D242" s="3027"/>
      <c r="E242" s="3027"/>
      <c r="F242" s="3027"/>
      <c r="G242" s="3027"/>
      <c r="H242" s="3027"/>
      <c r="I242" s="3027"/>
      <c r="J242" s="3027"/>
      <c r="K242" s="3027"/>
      <c r="L242" s="3027"/>
      <c r="M242" s="3027"/>
      <c r="N242" s="3027"/>
      <c r="O242" s="3027"/>
      <c r="P242" s="3027"/>
      <c r="Q242" s="3027"/>
      <c r="R242" s="3027"/>
      <c r="S242" s="3027"/>
      <c r="T242" s="3027"/>
      <c r="U242" s="3027"/>
      <c r="V242" s="3027"/>
      <c r="W242" s="3027"/>
      <c r="X242" s="3027"/>
      <c r="Y242" s="3027"/>
    </row>
    <row r="243" spans="3:25" ht="27.75" customHeight="1">
      <c r="C243" s="3028" t="s">
        <v>1141</v>
      </c>
      <c r="D243" s="3028" t="s">
        <v>1142</v>
      </c>
      <c r="E243" s="3028" t="s">
        <v>1143</v>
      </c>
      <c r="F243" s="3030" t="s">
        <v>1144</v>
      </c>
      <c r="G243" s="3030" t="s">
        <v>1145</v>
      </c>
      <c r="H243" s="3028" t="s">
        <v>1146</v>
      </c>
      <c r="I243" s="3028" t="s">
        <v>1147</v>
      </c>
      <c r="J243" s="3030" t="s">
        <v>1148</v>
      </c>
      <c r="K243" s="3028" t="s">
        <v>1149</v>
      </c>
      <c r="L243" s="3028"/>
      <c r="M243" s="3037" t="s">
        <v>1165</v>
      </c>
      <c r="N243" s="3038"/>
      <c r="O243" s="3038"/>
      <c r="P243" s="3038"/>
      <c r="Q243" s="3039"/>
      <c r="R243" s="1183"/>
      <c r="S243" s="3071" t="s">
        <v>1150</v>
      </c>
      <c r="T243" s="3072"/>
      <c r="U243" s="3072"/>
      <c r="V243" s="3072"/>
      <c r="W243" s="3073"/>
      <c r="X243" s="1183"/>
      <c r="Y243" s="1183"/>
    </row>
    <row r="244" spans="3:25" ht="34.5" customHeight="1">
      <c r="C244" s="3029"/>
      <c r="D244" s="3029"/>
      <c r="E244" s="3029"/>
      <c r="F244" s="3031"/>
      <c r="G244" s="3031"/>
      <c r="H244" s="3029"/>
      <c r="I244" s="3029"/>
      <c r="J244" s="3031"/>
      <c r="K244" s="3029"/>
      <c r="L244" s="3029"/>
      <c r="M244" s="1170" t="s">
        <v>38</v>
      </c>
      <c r="N244" s="1170" t="s">
        <v>39</v>
      </c>
      <c r="O244" s="1170" t="s">
        <v>40</v>
      </c>
      <c r="P244" s="1170" t="s">
        <v>41</v>
      </c>
      <c r="Q244" s="1170" t="s">
        <v>42</v>
      </c>
      <c r="R244" s="3032" t="s">
        <v>1166</v>
      </c>
      <c r="S244" s="2644" t="s">
        <v>32</v>
      </c>
      <c r="T244" s="2644" t="s">
        <v>33</v>
      </c>
      <c r="U244" s="2644" t="s">
        <v>34</v>
      </c>
      <c r="V244" s="2644" t="s">
        <v>35</v>
      </c>
      <c r="W244" s="2644" t="s">
        <v>36</v>
      </c>
      <c r="X244" s="3032" t="s">
        <v>1166</v>
      </c>
      <c r="Y244" s="3032" t="s">
        <v>594</v>
      </c>
    </row>
    <row r="245" spans="3:25" ht="109.5" customHeight="1">
      <c r="C245" s="1171" t="s">
        <v>1151</v>
      </c>
      <c r="D245" s="1171"/>
      <c r="E245" s="1171" t="s">
        <v>1152</v>
      </c>
      <c r="F245" s="1172" t="s">
        <v>1153</v>
      </c>
      <c r="G245" s="1172" t="s">
        <v>1154</v>
      </c>
      <c r="H245" s="1171" t="s">
        <v>1155</v>
      </c>
      <c r="I245" s="1171" t="s">
        <v>1156</v>
      </c>
      <c r="J245" s="1172" t="s">
        <v>1157</v>
      </c>
      <c r="K245" s="1171" t="s">
        <v>1158</v>
      </c>
      <c r="L245" s="1171"/>
      <c r="M245" s="3034" t="s">
        <v>1167</v>
      </c>
      <c r="N245" s="3035"/>
      <c r="O245" s="3035"/>
      <c r="P245" s="3035"/>
      <c r="Q245" s="3036"/>
      <c r="R245" s="3033"/>
      <c r="S245" s="3083" t="s">
        <v>1168</v>
      </c>
      <c r="T245" s="3084"/>
      <c r="U245" s="3084"/>
      <c r="V245" s="3084"/>
      <c r="W245" s="3085"/>
      <c r="X245" s="3033"/>
      <c r="Y245" s="3033"/>
    </row>
    <row r="246" spans="3:25" ht="38.25" customHeight="1">
      <c r="C246" s="2590">
        <v>6211</v>
      </c>
      <c r="D246" s="2591" t="s">
        <v>1904</v>
      </c>
      <c r="E246" s="2591" t="s">
        <v>1905</v>
      </c>
      <c r="F246" s="2591"/>
      <c r="G246" s="2592">
        <v>2011</v>
      </c>
      <c r="H246" s="2591" t="s">
        <v>1906</v>
      </c>
      <c r="I246" s="2593" t="s">
        <v>1907</v>
      </c>
      <c r="J246" s="2593">
        <v>38930</v>
      </c>
      <c r="K246" s="2591" t="s">
        <v>1761</v>
      </c>
      <c r="L246" s="1174" t="s">
        <v>1160</v>
      </c>
      <c r="M246" s="2537">
        <v>0</v>
      </c>
      <c r="N246" s="2537">
        <v>0</v>
      </c>
      <c r="O246" s="2537">
        <v>0</v>
      </c>
      <c r="P246" s="2537">
        <v>0</v>
      </c>
      <c r="Q246" s="2537">
        <v>0</v>
      </c>
      <c r="R246" s="1176">
        <f>+SUM(M246:Q246)</f>
        <v>0</v>
      </c>
      <c r="S246" s="2594">
        <v>105.206471267843</v>
      </c>
      <c r="T246" s="2594">
        <v>554.7648041082789</v>
      </c>
      <c r="U246" s="2594">
        <v>-17.865735189810501</v>
      </c>
      <c r="V246" s="2594">
        <v>0</v>
      </c>
      <c r="W246" s="2594">
        <v>0</v>
      </c>
      <c r="X246" s="1176">
        <f>+SUM(S246:W246)</f>
        <v>642.10554018631137</v>
      </c>
      <c r="Y246" s="1176">
        <f>+X246+R246</f>
        <v>642.10554018631137</v>
      </c>
    </row>
    <row r="247" spans="3:25" ht="38.25" customHeight="1">
      <c r="C247" s="2595"/>
      <c r="D247" s="2593"/>
      <c r="E247" s="2593"/>
      <c r="F247" s="2593"/>
      <c r="G247" s="2596"/>
      <c r="H247" s="2593"/>
      <c r="I247" s="2597"/>
      <c r="J247" s="2593"/>
      <c r="K247" s="2593"/>
      <c r="L247" s="1174" t="s">
        <v>1161</v>
      </c>
      <c r="M247" s="2537">
        <v>0</v>
      </c>
      <c r="N247" s="2537">
        <v>0</v>
      </c>
      <c r="O247" s="2537">
        <v>0</v>
      </c>
      <c r="P247" s="2537">
        <v>0</v>
      </c>
      <c r="Q247" s="2537">
        <v>0</v>
      </c>
      <c r="R247" s="1176">
        <f t="shared" ref="R247:R310" si="210">+SUM(M247:Q247)</f>
        <v>0</v>
      </c>
      <c r="S247" s="2594"/>
      <c r="T247" s="2594"/>
      <c r="U247" s="2594"/>
      <c r="V247" s="2594"/>
      <c r="W247" s="2594"/>
      <c r="X247" s="1176">
        <f t="shared" ref="X247:X310" si="211">+SUM(S247:W247)</f>
        <v>0</v>
      </c>
      <c r="Y247" s="1176">
        <f t="shared" ref="Y247:Y310" si="212">+X247+R247</f>
        <v>0</v>
      </c>
    </row>
    <row r="248" spans="3:25" ht="51" customHeight="1">
      <c r="C248" s="2598"/>
      <c r="D248" s="2599"/>
      <c r="E248" s="2599"/>
      <c r="F248" s="2599"/>
      <c r="G248" s="2600"/>
      <c r="H248" s="2599"/>
      <c r="I248" s="2599"/>
      <c r="J248" s="2599"/>
      <c r="K248" s="2599"/>
      <c r="L248" s="1174" t="s">
        <v>1162</v>
      </c>
      <c r="M248" s="2537">
        <v>0</v>
      </c>
      <c r="N248" s="2537">
        <v>0</v>
      </c>
      <c r="O248" s="2537">
        <v>0</v>
      </c>
      <c r="P248" s="2537">
        <v>0</v>
      </c>
      <c r="Q248" s="2537">
        <v>0</v>
      </c>
      <c r="R248" s="1176">
        <f t="shared" si="210"/>
        <v>0</v>
      </c>
      <c r="S248" s="2594"/>
      <c r="T248" s="2594"/>
      <c r="U248" s="2594"/>
      <c r="V248" s="2594"/>
      <c r="W248" s="2594"/>
      <c r="X248" s="1176">
        <f t="shared" si="211"/>
        <v>0</v>
      </c>
      <c r="Y248" s="1176">
        <f t="shared" si="212"/>
        <v>0</v>
      </c>
    </row>
    <row r="249" spans="3:25">
      <c r="C249" s="2140"/>
      <c r="D249" s="2141"/>
      <c r="E249" s="2141"/>
      <c r="F249" s="2141"/>
      <c r="G249" s="2556"/>
      <c r="H249" s="2141"/>
      <c r="I249" s="2141"/>
      <c r="J249" s="2142"/>
      <c r="K249" s="2142"/>
      <c r="L249" s="2601" t="s">
        <v>594</v>
      </c>
      <c r="M249" s="2643">
        <f>+SUM(M246:M248)</f>
        <v>0</v>
      </c>
      <c r="N249" s="2643">
        <f t="shared" ref="N249:W249" si="213">+SUM(N246:N248)</f>
        <v>0</v>
      </c>
      <c r="O249" s="2643">
        <f t="shared" si="213"/>
        <v>0</v>
      </c>
      <c r="P249" s="2643">
        <f t="shared" si="213"/>
        <v>0</v>
      </c>
      <c r="Q249" s="2643">
        <f t="shared" si="213"/>
        <v>0</v>
      </c>
      <c r="R249" s="1176">
        <f t="shared" si="210"/>
        <v>0</v>
      </c>
      <c r="S249" s="2642">
        <f t="shared" si="213"/>
        <v>105.206471267843</v>
      </c>
      <c r="T249" s="2642">
        <f t="shared" si="213"/>
        <v>554.7648041082789</v>
      </c>
      <c r="U249" s="2642">
        <f t="shared" si="213"/>
        <v>-17.865735189810501</v>
      </c>
      <c r="V249" s="2642">
        <f t="shared" si="213"/>
        <v>0</v>
      </c>
      <c r="W249" s="2642">
        <f t="shared" si="213"/>
        <v>0</v>
      </c>
      <c r="X249" s="1176">
        <f t="shared" si="211"/>
        <v>642.10554018631137</v>
      </c>
      <c r="Y249" s="1176">
        <f t="shared" si="212"/>
        <v>642.10554018631137</v>
      </c>
    </row>
    <row r="250" spans="3:25" ht="38.25" customHeight="1">
      <c r="C250" s="2590">
        <v>7286</v>
      </c>
      <c r="D250" s="2591" t="s">
        <v>1908</v>
      </c>
      <c r="E250" s="2591" t="s">
        <v>1909</v>
      </c>
      <c r="F250" s="2591">
        <v>41087</v>
      </c>
      <c r="G250" s="2591">
        <v>42004</v>
      </c>
      <c r="H250" s="2591" t="s">
        <v>1906</v>
      </c>
      <c r="I250" s="2591" t="s">
        <v>1910</v>
      </c>
      <c r="J250" s="2591">
        <v>41263</v>
      </c>
      <c r="K250" s="2591" t="s">
        <v>1735</v>
      </c>
      <c r="L250" s="1174" t="s">
        <v>1160</v>
      </c>
      <c r="M250" s="2537">
        <v>0</v>
      </c>
      <c r="N250" s="2537">
        <v>0</v>
      </c>
      <c r="O250" s="2537">
        <v>0</v>
      </c>
      <c r="P250" s="2537">
        <v>1400</v>
      </c>
      <c r="Q250" s="2537">
        <v>1400</v>
      </c>
      <c r="R250" s="1176">
        <f t="shared" si="210"/>
        <v>2800</v>
      </c>
      <c r="S250" s="2594">
        <v>21.019631405133499</v>
      </c>
      <c r="T250" s="2594">
        <v>28.228973167126998</v>
      </c>
      <c r="U250" s="2594">
        <v>73.069989269362296</v>
      </c>
      <c r="V250" s="2594">
        <v>228.12394362530603</v>
      </c>
      <c r="W250" s="2594">
        <v>2369.2310299999999</v>
      </c>
      <c r="X250" s="1176">
        <f t="shared" si="211"/>
        <v>2719.6735674669289</v>
      </c>
      <c r="Y250" s="1176">
        <f t="shared" si="212"/>
        <v>5519.6735674669289</v>
      </c>
    </row>
    <row r="251" spans="3:25" ht="38.25" customHeight="1">
      <c r="C251" s="2595"/>
      <c r="D251" s="2593"/>
      <c r="E251" s="2593"/>
      <c r="F251" s="2593"/>
      <c r="G251" s="2596"/>
      <c r="H251" s="2593"/>
      <c r="I251" s="2593"/>
      <c r="J251" s="2593"/>
      <c r="K251" s="2593"/>
      <c r="L251" s="1174" t="s">
        <v>1161</v>
      </c>
      <c r="M251" s="2537">
        <v>0</v>
      </c>
      <c r="N251" s="2537">
        <v>0</v>
      </c>
      <c r="O251" s="2537">
        <v>0</v>
      </c>
      <c r="P251" s="2537">
        <v>0</v>
      </c>
      <c r="Q251" s="2537">
        <v>0</v>
      </c>
      <c r="R251" s="1176">
        <f t="shared" si="210"/>
        <v>0</v>
      </c>
      <c r="S251" s="2594"/>
      <c r="T251" s="2594"/>
      <c r="U251" s="2594"/>
      <c r="V251" s="2594"/>
      <c r="W251" s="2594"/>
      <c r="X251" s="1176">
        <f t="shared" si="211"/>
        <v>0</v>
      </c>
      <c r="Y251" s="1176">
        <f t="shared" si="212"/>
        <v>0</v>
      </c>
    </row>
    <row r="252" spans="3:25" ht="51" customHeight="1">
      <c r="C252" s="2598"/>
      <c r="D252" s="2599"/>
      <c r="E252" s="2599"/>
      <c r="F252" s="2599"/>
      <c r="G252" s="2600"/>
      <c r="H252" s="2599"/>
      <c r="I252" s="2599"/>
      <c r="J252" s="2599"/>
      <c r="K252" s="2599"/>
      <c r="L252" s="1174" t="s">
        <v>1162</v>
      </c>
      <c r="M252" s="2537">
        <v>0</v>
      </c>
      <c r="N252" s="2537">
        <v>0</v>
      </c>
      <c r="O252" s="2537">
        <v>0</v>
      </c>
      <c r="P252" s="2537">
        <v>0</v>
      </c>
      <c r="Q252" s="2537">
        <v>0</v>
      </c>
      <c r="R252" s="1176">
        <f t="shared" si="210"/>
        <v>0</v>
      </c>
      <c r="S252" s="2594"/>
      <c r="T252" s="2594"/>
      <c r="U252" s="2594"/>
      <c r="V252" s="2594"/>
      <c r="W252" s="2594"/>
      <c r="X252" s="1176">
        <f t="shared" si="211"/>
        <v>0</v>
      </c>
      <c r="Y252" s="1176">
        <f t="shared" si="212"/>
        <v>0</v>
      </c>
    </row>
    <row r="253" spans="3:25">
      <c r="C253" s="2140"/>
      <c r="D253" s="2141"/>
      <c r="E253" s="2141"/>
      <c r="F253" s="2141"/>
      <c r="G253" s="2556"/>
      <c r="H253" s="2141"/>
      <c r="I253" s="2141"/>
      <c r="J253" s="2142"/>
      <c r="K253" s="2142"/>
      <c r="L253" s="2602" t="s">
        <v>594</v>
      </c>
      <c r="M253" s="2643">
        <f>+SUM(M250:M252)</f>
        <v>0</v>
      </c>
      <c r="N253" s="2643">
        <f t="shared" ref="N253" si="214">+SUM(N250:N252)</f>
        <v>0</v>
      </c>
      <c r="O253" s="2643">
        <f t="shared" ref="O253" si="215">+SUM(O250:O252)</f>
        <v>0</v>
      </c>
      <c r="P253" s="2643">
        <f t="shared" ref="P253" si="216">+SUM(P250:P252)</f>
        <v>1400</v>
      </c>
      <c r="Q253" s="2643">
        <f t="shared" ref="Q253" si="217">+SUM(Q250:Q252)</f>
        <v>1400</v>
      </c>
      <c r="R253" s="1176">
        <f t="shared" si="210"/>
        <v>2800</v>
      </c>
      <c r="S253" s="2642">
        <f t="shared" ref="S253" si="218">+SUM(S250:S252)</f>
        <v>21.019631405133499</v>
      </c>
      <c r="T253" s="2642">
        <f t="shared" ref="T253" si="219">+SUM(T250:T252)</f>
        <v>28.228973167126998</v>
      </c>
      <c r="U253" s="2642">
        <f t="shared" ref="U253" si="220">+SUM(U250:U252)</f>
        <v>73.069989269362296</v>
      </c>
      <c r="V253" s="2642">
        <f t="shared" ref="V253" si="221">+SUM(V250:V252)</f>
        <v>228.12394362530603</v>
      </c>
      <c r="W253" s="2642">
        <f t="shared" ref="W253" si="222">+SUM(W250:W252)</f>
        <v>2369.2310299999999</v>
      </c>
      <c r="X253" s="1176">
        <f t="shared" si="211"/>
        <v>2719.6735674669289</v>
      </c>
      <c r="Y253" s="1176">
        <f t="shared" si="212"/>
        <v>5519.6735674669289</v>
      </c>
    </row>
    <row r="254" spans="3:25" ht="38.25" customHeight="1">
      <c r="C254" s="2590">
        <v>7783</v>
      </c>
      <c r="D254" s="2591" t="s">
        <v>1908</v>
      </c>
      <c r="E254" s="2591" t="s">
        <v>1911</v>
      </c>
      <c r="F254" s="2591">
        <v>39995</v>
      </c>
      <c r="G254" s="2591">
        <v>42216</v>
      </c>
      <c r="H254" s="2591" t="s">
        <v>1906</v>
      </c>
      <c r="I254" s="2591" t="s">
        <v>1912</v>
      </c>
      <c r="J254" s="2591">
        <v>41759</v>
      </c>
      <c r="K254" s="2591" t="s">
        <v>1735</v>
      </c>
      <c r="L254" s="1174" t="s">
        <v>1160</v>
      </c>
      <c r="M254" s="2537">
        <f>(178175.404456299/1000)</f>
        <v>178.17540445629899</v>
      </c>
      <c r="N254" s="2537">
        <f>(48180.1385532683/1000)</f>
        <v>48.1801385532683</v>
      </c>
      <c r="O254" s="2537">
        <f>(11668.5154368641/1000)</f>
        <v>11.6685154368641</v>
      </c>
      <c r="P254" s="2537">
        <f>(154350.115874743/1000)</f>
        <v>154.35011587474301</v>
      </c>
      <c r="Q254" s="2537">
        <f>(707625.825678826/1000)</f>
        <v>707.625825678826</v>
      </c>
      <c r="R254" s="1176">
        <f t="shared" si="210"/>
        <v>1100.0000000000005</v>
      </c>
      <c r="S254" s="2594">
        <v>454.104205497115</v>
      </c>
      <c r="T254" s="2594">
        <v>122.79362353763599</v>
      </c>
      <c r="U254" s="2594">
        <v>29.738795587174298</v>
      </c>
      <c r="V254" s="2594">
        <v>393.38222327357698</v>
      </c>
      <c r="W254" s="2594">
        <v>1803.48047666667</v>
      </c>
      <c r="X254" s="1176">
        <f t="shared" si="211"/>
        <v>2803.4993245621722</v>
      </c>
      <c r="Y254" s="1176">
        <f t="shared" si="212"/>
        <v>3903.4993245621727</v>
      </c>
    </row>
    <row r="255" spans="3:25" ht="38.25" customHeight="1">
      <c r="C255" s="2595"/>
      <c r="D255" s="2593"/>
      <c r="E255" s="2593"/>
      <c r="F255" s="2593"/>
      <c r="G255" s="2596"/>
      <c r="H255" s="2593"/>
      <c r="I255" s="2593"/>
      <c r="J255" s="2593"/>
      <c r="K255" s="2593"/>
      <c r="L255" s="1174" t="s">
        <v>1161</v>
      </c>
      <c r="M255" s="2463">
        <v>0</v>
      </c>
      <c r="N255" s="2463">
        <v>0</v>
      </c>
      <c r="O255" s="2463">
        <v>0</v>
      </c>
      <c r="P255" s="2463">
        <v>0</v>
      </c>
      <c r="Q255" s="2463">
        <v>0</v>
      </c>
      <c r="R255" s="1176">
        <f t="shared" si="210"/>
        <v>0</v>
      </c>
      <c r="S255" s="2594"/>
      <c r="T255" s="2594"/>
      <c r="U255" s="2594"/>
      <c r="V255" s="2594"/>
      <c r="W255" s="2594"/>
      <c r="X255" s="1176">
        <f t="shared" si="211"/>
        <v>0</v>
      </c>
      <c r="Y255" s="1176">
        <f t="shared" si="212"/>
        <v>0</v>
      </c>
    </row>
    <row r="256" spans="3:25" ht="51" customHeight="1">
      <c r="C256" s="2598"/>
      <c r="D256" s="2599"/>
      <c r="E256" s="2599"/>
      <c r="F256" s="2599"/>
      <c r="G256" s="2600"/>
      <c r="H256" s="2599"/>
      <c r="I256" s="2599"/>
      <c r="J256" s="2599"/>
      <c r="K256" s="2599"/>
      <c r="L256" s="1174" t="s">
        <v>1162</v>
      </c>
      <c r="M256" s="2537">
        <v>0</v>
      </c>
      <c r="N256" s="2537">
        <v>0</v>
      </c>
      <c r="O256" s="2537">
        <v>0</v>
      </c>
      <c r="P256" s="2537">
        <v>0</v>
      </c>
      <c r="Q256" s="2537">
        <v>0</v>
      </c>
      <c r="R256" s="1176">
        <f t="shared" si="210"/>
        <v>0</v>
      </c>
      <c r="S256" s="2594"/>
      <c r="T256" s="2594"/>
      <c r="U256" s="2594"/>
      <c r="V256" s="2594"/>
      <c r="W256" s="2594"/>
      <c r="X256" s="1176">
        <f t="shared" si="211"/>
        <v>0</v>
      </c>
      <c r="Y256" s="1176">
        <f t="shared" si="212"/>
        <v>0</v>
      </c>
    </row>
    <row r="257" spans="3:25">
      <c r="C257" s="2140"/>
      <c r="D257" s="2141"/>
      <c r="E257" s="2141"/>
      <c r="F257" s="2141"/>
      <c r="G257" s="2556"/>
      <c r="H257" s="2141"/>
      <c r="I257" s="2141"/>
      <c r="J257" s="2142"/>
      <c r="K257" s="2142"/>
      <c r="L257" s="2602" t="s">
        <v>594</v>
      </c>
      <c r="M257" s="2643">
        <f>+SUM(M254:M256)</f>
        <v>178.17540445629899</v>
      </c>
      <c r="N257" s="2643">
        <f t="shared" ref="N257" si="223">+SUM(N254:N256)</f>
        <v>48.1801385532683</v>
      </c>
      <c r="O257" s="2643">
        <f t="shared" ref="O257" si="224">+SUM(O254:O256)</f>
        <v>11.6685154368641</v>
      </c>
      <c r="P257" s="2643">
        <f t="shared" ref="P257" si="225">+SUM(P254:P256)</f>
        <v>154.35011587474301</v>
      </c>
      <c r="Q257" s="2643">
        <f t="shared" ref="Q257" si="226">+SUM(Q254:Q256)</f>
        <v>707.625825678826</v>
      </c>
      <c r="R257" s="1176">
        <f t="shared" si="210"/>
        <v>1100.0000000000005</v>
      </c>
      <c r="S257" s="2642">
        <f t="shared" ref="S257" si="227">+SUM(S254:S256)</f>
        <v>454.104205497115</v>
      </c>
      <c r="T257" s="2642">
        <f t="shared" ref="T257" si="228">+SUM(T254:T256)</f>
        <v>122.79362353763599</v>
      </c>
      <c r="U257" s="2642">
        <f t="shared" ref="U257" si="229">+SUM(U254:U256)</f>
        <v>29.738795587174298</v>
      </c>
      <c r="V257" s="2642">
        <f t="shared" ref="V257" si="230">+SUM(V254:V256)</f>
        <v>393.38222327357698</v>
      </c>
      <c r="W257" s="2642">
        <f t="shared" ref="W257" si="231">+SUM(W254:W256)</f>
        <v>1803.48047666667</v>
      </c>
      <c r="X257" s="1176">
        <f t="shared" si="211"/>
        <v>2803.4993245621722</v>
      </c>
      <c r="Y257" s="1176">
        <f t="shared" si="212"/>
        <v>3903.4993245621727</v>
      </c>
    </row>
    <row r="258" spans="3:25" ht="38.25" customHeight="1">
      <c r="C258" s="2590">
        <v>6281</v>
      </c>
      <c r="D258" s="2591" t="s">
        <v>1819</v>
      </c>
      <c r="E258" s="2591" t="s">
        <v>1913</v>
      </c>
      <c r="F258" s="2591">
        <f>J258</f>
        <v>39052</v>
      </c>
      <c r="G258" s="2592">
        <v>2011</v>
      </c>
      <c r="H258" s="2591" t="s">
        <v>1906</v>
      </c>
      <c r="I258" s="2591" t="s">
        <v>1914</v>
      </c>
      <c r="J258" s="2591">
        <v>39052</v>
      </c>
      <c r="K258" s="2591" t="s">
        <v>1753</v>
      </c>
      <c r="L258" s="1174" t="s">
        <v>1160</v>
      </c>
      <c r="M258" s="2537">
        <v>3520</v>
      </c>
      <c r="N258" s="2537"/>
      <c r="O258" s="2537"/>
      <c r="P258" s="2537"/>
      <c r="Q258" s="2537"/>
      <c r="R258" s="1176">
        <f t="shared" si="210"/>
        <v>3520</v>
      </c>
      <c r="S258" s="2594">
        <v>18207.130826414999</v>
      </c>
      <c r="T258" s="2594">
        <v>5884.8125435695702</v>
      </c>
      <c r="U258" s="2594">
        <v>0</v>
      </c>
      <c r="V258" s="2594">
        <v>0</v>
      </c>
      <c r="W258" s="2594">
        <v>0</v>
      </c>
      <c r="X258" s="1176">
        <f t="shared" si="211"/>
        <v>24091.943369984569</v>
      </c>
      <c r="Y258" s="1176">
        <f t="shared" si="212"/>
        <v>27611.943369984569</v>
      </c>
    </row>
    <row r="259" spans="3:25" ht="38.25" customHeight="1">
      <c r="C259" s="2595"/>
      <c r="D259" s="2593"/>
      <c r="E259" s="2593"/>
      <c r="F259" s="2593"/>
      <c r="G259" s="2596"/>
      <c r="H259" s="2593"/>
      <c r="I259" s="2593"/>
      <c r="J259" s="2593"/>
      <c r="K259" s="2593"/>
      <c r="L259" s="1174" t="s">
        <v>1161</v>
      </c>
      <c r="M259" s="2537"/>
      <c r="N259" s="2537"/>
      <c r="O259" s="2537"/>
      <c r="P259" s="2537"/>
      <c r="Q259" s="2537"/>
      <c r="R259" s="1176">
        <f t="shared" si="210"/>
        <v>0</v>
      </c>
      <c r="S259" s="2594"/>
      <c r="T259" s="2594"/>
      <c r="U259" s="2594"/>
      <c r="V259" s="2594"/>
      <c r="W259" s="2594"/>
      <c r="X259" s="1176">
        <f t="shared" si="211"/>
        <v>0</v>
      </c>
      <c r="Y259" s="1176">
        <f t="shared" si="212"/>
        <v>0</v>
      </c>
    </row>
    <row r="260" spans="3:25" ht="51" customHeight="1">
      <c r="C260" s="2598"/>
      <c r="D260" s="2599"/>
      <c r="E260" s="2599"/>
      <c r="F260" s="2599"/>
      <c r="G260" s="2600"/>
      <c r="H260" s="2599"/>
      <c r="I260" s="2599"/>
      <c r="J260" s="2599"/>
      <c r="K260" s="2599"/>
      <c r="L260" s="1174" t="s">
        <v>1162</v>
      </c>
      <c r="M260" s="2537"/>
      <c r="N260" s="2537"/>
      <c r="O260" s="2537"/>
      <c r="P260" s="2537"/>
      <c r="Q260" s="2537"/>
      <c r="R260" s="1176">
        <f t="shared" si="210"/>
        <v>0</v>
      </c>
      <c r="S260" s="2594"/>
      <c r="T260" s="2594"/>
      <c r="U260" s="2594"/>
      <c r="V260" s="2594"/>
      <c r="W260" s="2594"/>
      <c r="X260" s="1176">
        <f t="shared" si="211"/>
        <v>0</v>
      </c>
      <c r="Y260" s="1176">
        <f t="shared" si="212"/>
        <v>0</v>
      </c>
    </row>
    <row r="261" spans="3:25">
      <c r="C261" s="2140"/>
      <c r="D261" s="2141"/>
      <c r="E261" s="2141"/>
      <c r="F261" s="2141"/>
      <c r="G261" s="2556"/>
      <c r="H261" s="2141"/>
      <c r="I261" s="2141"/>
      <c r="J261" s="2142"/>
      <c r="K261" s="2142"/>
      <c r="L261" s="2602" t="s">
        <v>594</v>
      </c>
      <c r="M261" s="2643">
        <f>+SUM(M258:M260)</f>
        <v>3520</v>
      </c>
      <c r="N261" s="2643">
        <f t="shared" ref="N261" si="232">+SUM(N258:N260)</f>
        <v>0</v>
      </c>
      <c r="O261" s="2643">
        <f t="shared" ref="O261" si="233">+SUM(O258:O260)</f>
        <v>0</v>
      </c>
      <c r="P261" s="2643">
        <f t="shared" ref="P261" si="234">+SUM(P258:P260)</f>
        <v>0</v>
      </c>
      <c r="Q261" s="2643">
        <f t="shared" ref="Q261" si="235">+SUM(Q258:Q260)</f>
        <v>0</v>
      </c>
      <c r="R261" s="1176">
        <f t="shared" si="210"/>
        <v>3520</v>
      </c>
      <c r="S261" s="2642">
        <f t="shared" ref="S261" si="236">+SUM(S258:S260)</f>
        <v>18207.130826414999</v>
      </c>
      <c r="T261" s="2642">
        <f t="shared" ref="T261" si="237">+SUM(T258:T260)</f>
        <v>5884.8125435695702</v>
      </c>
      <c r="U261" s="2642">
        <f t="shared" ref="U261" si="238">+SUM(U258:U260)</f>
        <v>0</v>
      </c>
      <c r="V261" s="2642">
        <f t="shared" ref="V261" si="239">+SUM(V258:V260)</f>
        <v>0</v>
      </c>
      <c r="W261" s="2642">
        <f t="shared" ref="W261" si="240">+SUM(W258:W260)</f>
        <v>0</v>
      </c>
      <c r="X261" s="1176">
        <f t="shared" si="211"/>
        <v>24091.943369984569</v>
      </c>
      <c r="Y261" s="1176">
        <f t="shared" si="212"/>
        <v>27611.943369984569</v>
      </c>
    </row>
    <row r="262" spans="3:25" ht="38.25" customHeight="1">
      <c r="C262" s="2590">
        <v>6848</v>
      </c>
      <c r="D262" s="2591" t="s">
        <v>1819</v>
      </c>
      <c r="E262" s="2591" t="s">
        <v>1915</v>
      </c>
      <c r="F262" s="2591">
        <f>J262</f>
        <v>39722</v>
      </c>
      <c r="G262" s="2592">
        <v>2011</v>
      </c>
      <c r="H262" s="2591" t="s">
        <v>1906</v>
      </c>
      <c r="I262" s="2591" t="s">
        <v>1916</v>
      </c>
      <c r="J262" s="2591">
        <v>39722</v>
      </c>
      <c r="K262" s="2591" t="s">
        <v>1753</v>
      </c>
      <c r="L262" s="1174" t="s">
        <v>1160</v>
      </c>
      <c r="M262" s="2537"/>
      <c r="N262" s="2537"/>
      <c r="O262" s="2537"/>
      <c r="P262" s="2537"/>
      <c r="Q262" s="2537">
        <v>8000</v>
      </c>
      <c r="R262" s="1176">
        <f t="shared" si="210"/>
        <v>8000</v>
      </c>
      <c r="S262" s="2594">
        <v>2512.41501284581</v>
      </c>
      <c r="T262" s="2594">
        <v>2428.5067266638803</v>
      </c>
      <c r="U262" s="2594">
        <v>1207.6376722126302</v>
      </c>
      <c r="V262" s="2594">
        <v>0</v>
      </c>
      <c r="W262" s="2594">
        <v>0</v>
      </c>
      <c r="X262" s="1176">
        <f t="shared" si="211"/>
        <v>6148.5594117223209</v>
      </c>
      <c r="Y262" s="1176">
        <f t="shared" si="212"/>
        <v>14148.559411722321</v>
      </c>
    </row>
    <row r="263" spans="3:25" ht="38.25" customHeight="1">
      <c r="C263" s="2595"/>
      <c r="D263" s="2593"/>
      <c r="E263" s="2593"/>
      <c r="F263" s="2593"/>
      <c r="G263" s="2596"/>
      <c r="H263" s="2593"/>
      <c r="I263" s="2593"/>
      <c r="J263" s="2593"/>
      <c r="K263" s="2593"/>
      <c r="L263" s="1174" t="s">
        <v>1161</v>
      </c>
      <c r="M263" s="2537"/>
      <c r="N263" s="2537"/>
      <c r="O263" s="2537"/>
      <c r="P263" s="2537"/>
      <c r="Q263" s="2537"/>
      <c r="R263" s="1176">
        <f t="shared" si="210"/>
        <v>0</v>
      </c>
      <c r="S263" s="2594"/>
      <c r="T263" s="2594"/>
      <c r="U263" s="2594"/>
      <c r="V263" s="2594"/>
      <c r="W263" s="2594"/>
      <c r="X263" s="1176">
        <f t="shared" si="211"/>
        <v>0</v>
      </c>
      <c r="Y263" s="1176">
        <f t="shared" si="212"/>
        <v>0</v>
      </c>
    </row>
    <row r="264" spans="3:25" ht="51" customHeight="1">
      <c r="C264" s="2598"/>
      <c r="D264" s="2599"/>
      <c r="E264" s="2599"/>
      <c r="F264" s="2599"/>
      <c r="G264" s="2600"/>
      <c r="H264" s="2599"/>
      <c r="I264" s="2599"/>
      <c r="J264" s="2599"/>
      <c r="K264" s="2599"/>
      <c r="L264" s="1174" t="s">
        <v>1162</v>
      </c>
      <c r="M264" s="2537"/>
      <c r="N264" s="2537"/>
      <c r="O264" s="2537"/>
      <c r="P264" s="2537"/>
      <c r="Q264" s="2537"/>
      <c r="R264" s="1176">
        <f t="shared" si="210"/>
        <v>0</v>
      </c>
      <c r="S264" s="2594"/>
      <c r="T264" s="2594"/>
      <c r="U264" s="2594"/>
      <c r="V264" s="2594"/>
      <c r="W264" s="2594"/>
      <c r="X264" s="1176">
        <f t="shared" si="211"/>
        <v>0</v>
      </c>
      <c r="Y264" s="1176">
        <f t="shared" si="212"/>
        <v>0</v>
      </c>
    </row>
    <row r="265" spans="3:25">
      <c r="C265" s="2140"/>
      <c r="D265" s="2141"/>
      <c r="E265" s="2141"/>
      <c r="F265" s="2141"/>
      <c r="G265" s="2556"/>
      <c r="H265" s="2141"/>
      <c r="I265" s="2141"/>
      <c r="J265" s="2142"/>
      <c r="K265" s="2142"/>
      <c r="L265" s="2602" t="s">
        <v>594</v>
      </c>
      <c r="M265" s="2643">
        <f>+SUM(M262:M264)</f>
        <v>0</v>
      </c>
      <c r="N265" s="2643">
        <f t="shared" ref="N265" si="241">+SUM(N262:N264)</f>
        <v>0</v>
      </c>
      <c r="O265" s="2643">
        <f t="shared" ref="O265" si="242">+SUM(O262:O264)</f>
        <v>0</v>
      </c>
      <c r="P265" s="2643">
        <f t="shared" ref="P265" si="243">+SUM(P262:P264)</f>
        <v>0</v>
      </c>
      <c r="Q265" s="2643">
        <f t="shared" ref="Q265" si="244">+SUM(Q262:Q264)</f>
        <v>8000</v>
      </c>
      <c r="R265" s="1176">
        <f t="shared" si="210"/>
        <v>8000</v>
      </c>
      <c r="S265" s="2642">
        <f t="shared" ref="S265" si="245">+SUM(S262:S264)</f>
        <v>2512.41501284581</v>
      </c>
      <c r="T265" s="2642">
        <f t="shared" ref="T265" si="246">+SUM(T262:T264)</f>
        <v>2428.5067266638803</v>
      </c>
      <c r="U265" s="2642">
        <f t="shared" ref="U265" si="247">+SUM(U262:U264)</f>
        <v>1207.6376722126302</v>
      </c>
      <c r="V265" s="2642">
        <f t="shared" ref="V265" si="248">+SUM(V262:V264)</f>
        <v>0</v>
      </c>
      <c r="W265" s="2642">
        <f t="shared" ref="W265" si="249">+SUM(W262:W264)</f>
        <v>0</v>
      </c>
      <c r="X265" s="1176">
        <f t="shared" si="211"/>
        <v>6148.5594117223209</v>
      </c>
      <c r="Y265" s="1176">
        <f t="shared" si="212"/>
        <v>14148.559411722321</v>
      </c>
    </row>
    <row r="266" spans="3:25" ht="38.25" customHeight="1">
      <c r="C266" s="2590">
        <v>6960</v>
      </c>
      <c r="D266" s="2591" t="s">
        <v>1819</v>
      </c>
      <c r="E266" s="2591" t="s">
        <v>1917</v>
      </c>
      <c r="F266" s="2591">
        <v>38777</v>
      </c>
      <c r="G266" s="2592">
        <v>2011</v>
      </c>
      <c r="H266" s="2591" t="s">
        <v>1906</v>
      </c>
      <c r="I266" s="2591" t="s">
        <v>1918</v>
      </c>
      <c r="J266" s="2591" t="s">
        <v>1919</v>
      </c>
      <c r="K266" s="2591" t="s">
        <v>1753</v>
      </c>
      <c r="L266" s="1174" t="s">
        <v>1160</v>
      </c>
      <c r="M266" s="2537">
        <v>13900</v>
      </c>
      <c r="N266" s="2537"/>
      <c r="O266" s="2537"/>
      <c r="P266" s="2537"/>
      <c r="Q266" s="2537"/>
      <c r="R266" s="1176">
        <f t="shared" si="210"/>
        <v>13900</v>
      </c>
      <c r="S266" s="2594">
        <v>3245.7017761194197</v>
      </c>
      <c r="T266" s="2594">
        <v>6365.1074854742992</v>
      </c>
      <c r="U266" s="2594">
        <v>1826.80687357649</v>
      </c>
      <c r="V266" s="2594">
        <v>0</v>
      </c>
      <c r="W266" s="2594">
        <v>0</v>
      </c>
      <c r="X266" s="1176">
        <f t="shared" si="211"/>
        <v>11437.616135170209</v>
      </c>
      <c r="Y266" s="1176">
        <f t="shared" si="212"/>
        <v>25337.61613517021</v>
      </c>
    </row>
    <row r="267" spans="3:25" ht="38.25" customHeight="1">
      <c r="C267" s="2595"/>
      <c r="D267" s="2593"/>
      <c r="E267" s="2593"/>
      <c r="F267" s="2593"/>
      <c r="G267" s="2596"/>
      <c r="H267" s="2593"/>
      <c r="I267" s="2593"/>
      <c r="J267" s="2593"/>
      <c r="K267" s="2593"/>
      <c r="L267" s="1174" t="s">
        <v>1161</v>
      </c>
      <c r="M267" s="2537"/>
      <c r="N267" s="2537"/>
      <c r="O267" s="2537"/>
      <c r="P267" s="2537"/>
      <c r="Q267" s="2537"/>
      <c r="R267" s="1176">
        <f t="shared" si="210"/>
        <v>0</v>
      </c>
      <c r="S267" s="2594"/>
      <c r="T267" s="2594"/>
      <c r="U267" s="2594"/>
      <c r="V267" s="2594"/>
      <c r="W267" s="2594"/>
      <c r="X267" s="1176">
        <f t="shared" si="211"/>
        <v>0</v>
      </c>
      <c r="Y267" s="1176">
        <f t="shared" si="212"/>
        <v>0</v>
      </c>
    </row>
    <row r="268" spans="3:25" ht="51" customHeight="1">
      <c r="C268" s="2598"/>
      <c r="D268" s="2599"/>
      <c r="E268" s="2599"/>
      <c r="F268" s="2599"/>
      <c r="G268" s="2600"/>
      <c r="H268" s="2599"/>
      <c r="I268" s="2599"/>
      <c r="J268" s="2599"/>
      <c r="K268" s="2599"/>
      <c r="L268" s="1174" t="s">
        <v>1162</v>
      </c>
      <c r="M268" s="2537"/>
      <c r="N268" s="2537"/>
      <c r="O268" s="2537"/>
      <c r="P268" s="2537"/>
      <c r="Q268" s="2537"/>
      <c r="R268" s="1176">
        <f t="shared" si="210"/>
        <v>0</v>
      </c>
      <c r="S268" s="2594"/>
      <c r="T268" s="2594"/>
      <c r="U268" s="2594"/>
      <c r="V268" s="2594"/>
      <c r="W268" s="2594"/>
      <c r="X268" s="1176">
        <f t="shared" si="211"/>
        <v>0</v>
      </c>
      <c r="Y268" s="1176">
        <f t="shared" si="212"/>
        <v>0</v>
      </c>
    </row>
    <row r="269" spans="3:25">
      <c r="C269" s="2140"/>
      <c r="D269" s="2141"/>
      <c r="E269" s="2141"/>
      <c r="F269" s="2141"/>
      <c r="G269" s="2556"/>
      <c r="H269" s="2141"/>
      <c r="I269" s="2141"/>
      <c r="J269" s="2142"/>
      <c r="K269" s="2142"/>
      <c r="L269" s="2602" t="s">
        <v>594</v>
      </c>
      <c r="M269" s="2643">
        <f>+SUM(M266:M268)</f>
        <v>13900</v>
      </c>
      <c r="N269" s="2643">
        <f t="shared" ref="N269" si="250">+SUM(N266:N268)</f>
        <v>0</v>
      </c>
      <c r="O269" s="2643">
        <f t="shared" ref="O269" si="251">+SUM(O266:O268)</f>
        <v>0</v>
      </c>
      <c r="P269" s="2643">
        <f t="shared" ref="P269" si="252">+SUM(P266:P268)</f>
        <v>0</v>
      </c>
      <c r="Q269" s="2643">
        <f t="shared" ref="Q269" si="253">+SUM(Q266:Q268)</f>
        <v>0</v>
      </c>
      <c r="R269" s="1176">
        <f t="shared" si="210"/>
        <v>13900</v>
      </c>
      <c r="S269" s="2642">
        <f t="shared" ref="S269" si="254">+SUM(S266:S268)</f>
        <v>3245.7017761194197</v>
      </c>
      <c r="T269" s="2642">
        <f t="shared" ref="T269" si="255">+SUM(T266:T268)</f>
        <v>6365.1074854742992</v>
      </c>
      <c r="U269" s="2642">
        <f t="shared" ref="U269" si="256">+SUM(U266:U268)</f>
        <v>1826.80687357649</v>
      </c>
      <c r="V269" s="2642">
        <f t="shared" ref="V269" si="257">+SUM(V266:V268)</f>
        <v>0</v>
      </c>
      <c r="W269" s="2642">
        <f t="shared" ref="W269" si="258">+SUM(W266:W268)</f>
        <v>0</v>
      </c>
      <c r="X269" s="1176">
        <f t="shared" si="211"/>
        <v>11437.616135170209</v>
      </c>
      <c r="Y269" s="1176">
        <f t="shared" si="212"/>
        <v>25337.61613517021</v>
      </c>
    </row>
    <row r="270" spans="3:25" ht="38.25" customHeight="1">
      <c r="C270" s="2590">
        <v>7044</v>
      </c>
      <c r="D270" s="2591" t="s">
        <v>1819</v>
      </c>
      <c r="E270" s="2591" t="s">
        <v>1920</v>
      </c>
      <c r="F270" s="2591">
        <v>39783</v>
      </c>
      <c r="G270" s="2592">
        <v>2014</v>
      </c>
      <c r="H270" s="2591" t="s">
        <v>1906</v>
      </c>
      <c r="I270" s="2591" t="s">
        <v>1921</v>
      </c>
      <c r="J270" s="2591" t="s">
        <v>1922</v>
      </c>
      <c r="K270" s="2591" t="s">
        <v>1735</v>
      </c>
      <c r="L270" s="1174" t="s">
        <v>1160</v>
      </c>
      <c r="M270" s="2537"/>
      <c r="N270" s="2537">
        <v>1625</v>
      </c>
      <c r="O270" s="2537">
        <v>4200</v>
      </c>
      <c r="P270" s="2537"/>
      <c r="Q270" s="2537"/>
      <c r="R270" s="1176">
        <f t="shared" si="210"/>
        <v>5825</v>
      </c>
      <c r="S270" s="2594">
        <v>0</v>
      </c>
      <c r="T270" s="2594">
        <v>4642.9214119584803</v>
      </c>
      <c r="U270" s="2594">
        <v>3792.42553750856</v>
      </c>
      <c r="V270" s="2594">
        <v>3558.2856261454604</v>
      </c>
      <c r="W270" s="2594">
        <v>117.77728999999999</v>
      </c>
      <c r="X270" s="1176">
        <f t="shared" si="211"/>
        <v>12111.409865612501</v>
      </c>
      <c r="Y270" s="1176">
        <f t="shared" si="212"/>
        <v>17936.409865612499</v>
      </c>
    </row>
    <row r="271" spans="3:25" ht="38.25" customHeight="1">
      <c r="C271" s="2595"/>
      <c r="D271" s="2593"/>
      <c r="E271" s="2593"/>
      <c r="F271" s="2593"/>
      <c r="G271" s="2596"/>
      <c r="H271" s="2593"/>
      <c r="I271" s="2593"/>
      <c r="J271" s="2593"/>
      <c r="K271" s="2593"/>
      <c r="L271" s="1174" t="s">
        <v>1161</v>
      </c>
      <c r="M271" s="2537"/>
      <c r="N271" s="2537"/>
      <c r="O271" s="2537"/>
      <c r="P271" s="2537"/>
      <c r="Q271" s="2537"/>
      <c r="R271" s="1176">
        <f t="shared" si="210"/>
        <v>0</v>
      </c>
      <c r="S271" s="2594"/>
      <c r="T271" s="2594"/>
      <c r="U271" s="2594"/>
      <c r="V271" s="2594"/>
      <c r="W271" s="2594"/>
      <c r="X271" s="1176">
        <f t="shared" si="211"/>
        <v>0</v>
      </c>
      <c r="Y271" s="1176">
        <f t="shared" si="212"/>
        <v>0</v>
      </c>
    </row>
    <row r="272" spans="3:25" ht="51" customHeight="1">
      <c r="C272" s="2598"/>
      <c r="D272" s="2599"/>
      <c r="E272" s="2599"/>
      <c r="F272" s="2599"/>
      <c r="G272" s="2600"/>
      <c r="H272" s="2599"/>
      <c r="I272" s="2599"/>
      <c r="J272" s="2599"/>
      <c r="K272" s="2599"/>
      <c r="L272" s="1174" t="s">
        <v>1162</v>
      </c>
      <c r="M272" s="2537"/>
      <c r="N272" s="2537"/>
      <c r="O272" s="2537"/>
      <c r="P272" s="2537"/>
      <c r="Q272" s="2537"/>
      <c r="R272" s="1176">
        <f t="shared" si="210"/>
        <v>0</v>
      </c>
      <c r="S272" s="2594"/>
      <c r="T272" s="2594"/>
      <c r="U272" s="2594"/>
      <c r="V272" s="2594"/>
      <c r="W272" s="2594"/>
      <c r="X272" s="1176">
        <f t="shared" si="211"/>
        <v>0</v>
      </c>
      <c r="Y272" s="1176">
        <f t="shared" si="212"/>
        <v>0</v>
      </c>
    </row>
    <row r="273" spans="3:25">
      <c r="C273" s="2140"/>
      <c r="D273" s="2141"/>
      <c r="E273" s="2141"/>
      <c r="F273" s="2141"/>
      <c r="G273" s="2556"/>
      <c r="H273" s="2141"/>
      <c r="I273" s="2141"/>
      <c r="J273" s="2142"/>
      <c r="K273" s="2142"/>
      <c r="L273" s="2602" t="s">
        <v>594</v>
      </c>
      <c r="M273" s="2643">
        <f>+SUM(M270:M272)</f>
        <v>0</v>
      </c>
      <c r="N273" s="2643">
        <f t="shared" ref="N273" si="259">+SUM(N270:N272)</f>
        <v>1625</v>
      </c>
      <c r="O273" s="2643">
        <f t="shared" ref="O273" si="260">+SUM(O270:O272)</f>
        <v>4200</v>
      </c>
      <c r="P273" s="2643">
        <f t="shared" ref="P273" si="261">+SUM(P270:P272)</f>
        <v>0</v>
      </c>
      <c r="Q273" s="2643">
        <f t="shared" ref="Q273" si="262">+SUM(Q270:Q272)</f>
        <v>0</v>
      </c>
      <c r="R273" s="1176">
        <f t="shared" si="210"/>
        <v>5825</v>
      </c>
      <c r="S273" s="2642">
        <f t="shared" ref="S273" si="263">+SUM(S270:S272)</f>
        <v>0</v>
      </c>
      <c r="T273" s="2642">
        <f t="shared" ref="T273" si="264">+SUM(T270:T272)</f>
        <v>4642.9214119584803</v>
      </c>
      <c r="U273" s="2642">
        <f t="shared" ref="U273" si="265">+SUM(U270:U272)</f>
        <v>3792.42553750856</v>
      </c>
      <c r="V273" s="2642">
        <f t="shared" ref="V273" si="266">+SUM(V270:V272)</f>
        <v>3558.2856261454604</v>
      </c>
      <c r="W273" s="2642">
        <f t="shared" ref="W273" si="267">+SUM(W270:W272)</f>
        <v>117.77728999999999</v>
      </c>
      <c r="X273" s="1176">
        <f t="shared" si="211"/>
        <v>12111.409865612501</v>
      </c>
      <c r="Y273" s="1176">
        <f t="shared" si="212"/>
        <v>17936.409865612499</v>
      </c>
    </row>
    <row r="274" spans="3:25" ht="38.25" customHeight="1">
      <c r="C274" s="2590">
        <v>7138</v>
      </c>
      <c r="D274" s="2591" t="s">
        <v>1819</v>
      </c>
      <c r="E274" s="2591" t="s">
        <v>1923</v>
      </c>
      <c r="F274" s="2591">
        <v>40603</v>
      </c>
      <c r="G274" s="2592">
        <v>2014</v>
      </c>
      <c r="H274" s="2591" t="s">
        <v>1906</v>
      </c>
      <c r="I274" s="2591" t="s">
        <v>1924</v>
      </c>
      <c r="J274" s="2591" t="s">
        <v>1925</v>
      </c>
      <c r="K274" s="2591" t="s">
        <v>1735</v>
      </c>
      <c r="L274" s="1174" t="s">
        <v>1160</v>
      </c>
      <c r="M274" s="2537"/>
      <c r="N274" s="2537">
        <v>1625</v>
      </c>
      <c r="O274" s="2537"/>
      <c r="P274" s="2537"/>
      <c r="Q274" s="2537"/>
      <c r="R274" s="1176">
        <f t="shared" si="210"/>
        <v>1625</v>
      </c>
      <c r="S274" s="2594">
        <v>0</v>
      </c>
      <c r="T274" s="2594">
        <v>150.569193782664</v>
      </c>
      <c r="U274" s="2594">
        <v>3623.2959904992799</v>
      </c>
      <c r="V274" s="2594">
        <v>2001.5206308397298</v>
      </c>
      <c r="W274" s="2594">
        <v>775.28700000000003</v>
      </c>
      <c r="X274" s="1176">
        <f t="shared" si="211"/>
        <v>6550.6728151216739</v>
      </c>
      <c r="Y274" s="1176">
        <f t="shared" si="212"/>
        <v>8175.6728151216739</v>
      </c>
    </row>
    <row r="275" spans="3:25" ht="38.25" customHeight="1">
      <c r="C275" s="2595"/>
      <c r="D275" s="2593"/>
      <c r="E275" s="2593"/>
      <c r="F275" s="2593"/>
      <c r="G275" s="2596"/>
      <c r="H275" s="2593"/>
      <c r="I275" s="2593"/>
      <c r="J275" s="2593"/>
      <c r="K275" s="2593"/>
      <c r="L275" s="1174" t="s">
        <v>1161</v>
      </c>
      <c r="M275" s="2537"/>
      <c r="N275" s="2537"/>
      <c r="O275" s="2537"/>
      <c r="P275" s="2537"/>
      <c r="Q275" s="2537"/>
      <c r="R275" s="1176">
        <f t="shared" si="210"/>
        <v>0</v>
      </c>
      <c r="S275" s="2594"/>
      <c r="T275" s="2594"/>
      <c r="U275" s="2594"/>
      <c r="V275" s="2594"/>
      <c r="W275" s="2594"/>
      <c r="X275" s="1176">
        <f t="shared" si="211"/>
        <v>0</v>
      </c>
      <c r="Y275" s="1176">
        <f t="shared" si="212"/>
        <v>0</v>
      </c>
    </row>
    <row r="276" spans="3:25" ht="51" customHeight="1">
      <c r="C276" s="2598"/>
      <c r="D276" s="2599"/>
      <c r="E276" s="2599"/>
      <c r="F276" s="2599"/>
      <c r="G276" s="2600"/>
      <c r="H276" s="2599"/>
      <c r="I276" s="2599"/>
      <c r="J276" s="2599"/>
      <c r="K276" s="2599"/>
      <c r="L276" s="1174" t="s">
        <v>1162</v>
      </c>
      <c r="M276" s="2537"/>
      <c r="N276" s="2537"/>
      <c r="O276" s="2537"/>
      <c r="P276" s="2537"/>
      <c r="Q276" s="2537"/>
      <c r="R276" s="1176">
        <f t="shared" si="210"/>
        <v>0</v>
      </c>
      <c r="S276" s="2594"/>
      <c r="T276" s="2594"/>
      <c r="U276" s="2594"/>
      <c r="V276" s="2594"/>
      <c r="W276" s="2594"/>
      <c r="X276" s="1176">
        <f t="shared" si="211"/>
        <v>0</v>
      </c>
      <c r="Y276" s="1176">
        <f t="shared" si="212"/>
        <v>0</v>
      </c>
    </row>
    <row r="277" spans="3:25">
      <c r="C277" s="2140"/>
      <c r="D277" s="2141"/>
      <c r="E277" s="2141"/>
      <c r="F277" s="2141"/>
      <c r="G277" s="2556"/>
      <c r="H277" s="2141"/>
      <c r="I277" s="2141"/>
      <c r="J277" s="2142"/>
      <c r="K277" s="2142"/>
      <c r="L277" s="2602" t="s">
        <v>594</v>
      </c>
      <c r="M277" s="2643">
        <f>+SUM(M274:M276)</f>
        <v>0</v>
      </c>
      <c r="N277" s="2643">
        <f t="shared" ref="N277" si="268">+SUM(N274:N276)</f>
        <v>1625</v>
      </c>
      <c r="O277" s="2643">
        <f t="shared" ref="O277" si="269">+SUM(O274:O276)</f>
        <v>0</v>
      </c>
      <c r="P277" s="2643">
        <f t="shared" ref="P277" si="270">+SUM(P274:P276)</f>
        <v>0</v>
      </c>
      <c r="Q277" s="2643">
        <f t="shared" ref="Q277" si="271">+SUM(Q274:Q276)</f>
        <v>0</v>
      </c>
      <c r="R277" s="1176">
        <f t="shared" si="210"/>
        <v>1625</v>
      </c>
      <c r="S277" s="2642">
        <f t="shared" ref="S277" si="272">+SUM(S274:S276)</f>
        <v>0</v>
      </c>
      <c r="T277" s="2642">
        <f t="shared" ref="T277" si="273">+SUM(T274:T276)</f>
        <v>150.569193782664</v>
      </c>
      <c r="U277" s="2642">
        <f t="shared" ref="U277" si="274">+SUM(U274:U276)</f>
        <v>3623.2959904992799</v>
      </c>
      <c r="V277" s="2642">
        <f t="shared" ref="V277" si="275">+SUM(V274:V276)</f>
        <v>2001.5206308397298</v>
      </c>
      <c r="W277" s="2642">
        <f t="shared" ref="W277" si="276">+SUM(W274:W276)</f>
        <v>775.28700000000003</v>
      </c>
      <c r="X277" s="1176">
        <f t="shared" si="211"/>
        <v>6550.6728151216739</v>
      </c>
      <c r="Y277" s="1176">
        <f t="shared" si="212"/>
        <v>8175.6728151216739</v>
      </c>
    </row>
    <row r="278" spans="3:25" ht="51">
      <c r="C278" s="2590">
        <v>7289</v>
      </c>
      <c r="D278" s="2591" t="s">
        <v>1819</v>
      </c>
      <c r="E278" s="2591" t="s">
        <v>1926</v>
      </c>
      <c r="F278" s="2591">
        <f>J278</f>
        <v>40452</v>
      </c>
      <c r="G278" s="2592">
        <v>2014</v>
      </c>
      <c r="H278" s="2591" t="s">
        <v>1906</v>
      </c>
      <c r="I278" s="2591" t="s">
        <v>1927</v>
      </c>
      <c r="J278" s="2591">
        <v>40452</v>
      </c>
      <c r="K278" s="2591" t="s">
        <v>1735</v>
      </c>
      <c r="L278" s="1174" t="s">
        <v>1160</v>
      </c>
      <c r="M278" s="2537"/>
      <c r="N278" s="2537"/>
      <c r="O278" s="2537"/>
      <c r="P278" s="2537">
        <v>5800</v>
      </c>
      <c r="Q278" s="2537"/>
      <c r="R278" s="1176">
        <f t="shared" si="210"/>
        <v>5800</v>
      </c>
      <c r="S278" s="2594">
        <v>0</v>
      </c>
      <c r="T278" s="2594">
        <v>135.07522568344498</v>
      </c>
      <c r="U278" s="2594">
        <v>2047.9351529711898</v>
      </c>
      <c r="V278" s="2594">
        <v>622.40975627637795</v>
      </c>
      <c r="W278" s="2594">
        <v>4301.9015499999996</v>
      </c>
      <c r="X278" s="1176">
        <f t="shared" si="211"/>
        <v>7107.321684931012</v>
      </c>
      <c r="Y278" s="1176">
        <f t="shared" si="212"/>
        <v>12907.321684931012</v>
      </c>
    </row>
    <row r="279" spans="3:25" ht="25.5" customHeight="1">
      <c r="C279" s="2595"/>
      <c r="D279" s="2593"/>
      <c r="E279" s="2593"/>
      <c r="F279" s="2593"/>
      <c r="G279" s="2596"/>
      <c r="H279" s="2593"/>
      <c r="I279" s="2593"/>
      <c r="J279" s="2593"/>
      <c r="K279" s="2593"/>
      <c r="L279" s="1174" t="s">
        <v>1161</v>
      </c>
      <c r="M279" s="2537"/>
      <c r="N279" s="2537"/>
      <c r="O279" s="2537"/>
      <c r="P279" s="2537"/>
      <c r="Q279" s="2537"/>
      <c r="R279" s="1176">
        <f t="shared" si="210"/>
        <v>0</v>
      </c>
      <c r="S279" s="2594"/>
      <c r="T279" s="2594"/>
      <c r="U279" s="2594"/>
      <c r="V279" s="2594"/>
      <c r="W279" s="2594"/>
      <c r="X279" s="1176">
        <f t="shared" si="211"/>
        <v>0</v>
      </c>
      <c r="Y279" s="1176">
        <f t="shared" si="212"/>
        <v>0</v>
      </c>
    </row>
    <row r="280" spans="3:25" ht="25.5">
      <c r="C280" s="2598"/>
      <c r="D280" s="2599"/>
      <c r="E280" s="2599"/>
      <c r="F280" s="2599"/>
      <c r="G280" s="2600"/>
      <c r="H280" s="2599"/>
      <c r="I280" s="2599"/>
      <c r="J280" s="2599"/>
      <c r="K280" s="2599"/>
      <c r="L280" s="1174" t="s">
        <v>1162</v>
      </c>
      <c r="M280" s="2537"/>
      <c r="N280" s="2537"/>
      <c r="O280" s="2537"/>
      <c r="P280" s="2537"/>
      <c r="Q280" s="2537"/>
      <c r="R280" s="1176">
        <f t="shared" si="210"/>
        <v>0</v>
      </c>
      <c r="S280" s="2594"/>
      <c r="T280" s="2594"/>
      <c r="U280" s="2594"/>
      <c r="V280" s="2594"/>
      <c r="W280" s="2594"/>
      <c r="X280" s="1176">
        <f t="shared" si="211"/>
        <v>0</v>
      </c>
      <c r="Y280" s="1176">
        <f t="shared" si="212"/>
        <v>0</v>
      </c>
    </row>
    <row r="281" spans="3:25">
      <c r="C281" s="2140"/>
      <c r="D281" s="2141"/>
      <c r="E281" s="2141"/>
      <c r="F281" s="2141"/>
      <c r="G281" s="2556"/>
      <c r="H281" s="2141"/>
      <c r="I281" s="2141"/>
      <c r="J281" s="2142"/>
      <c r="K281" s="2142"/>
      <c r="L281" s="2602" t="s">
        <v>594</v>
      </c>
      <c r="M281" s="2643">
        <f>+SUM(M278:M280)</f>
        <v>0</v>
      </c>
      <c r="N281" s="2643">
        <f t="shared" ref="N281" si="277">+SUM(N278:N280)</f>
        <v>0</v>
      </c>
      <c r="O281" s="2643">
        <f t="shared" ref="O281" si="278">+SUM(O278:O280)</f>
        <v>0</v>
      </c>
      <c r="P281" s="2643">
        <f t="shared" ref="P281" si="279">+SUM(P278:P280)</f>
        <v>5800</v>
      </c>
      <c r="Q281" s="2643">
        <f t="shared" ref="Q281" si="280">+SUM(Q278:Q280)</f>
        <v>0</v>
      </c>
      <c r="R281" s="1176">
        <f t="shared" si="210"/>
        <v>5800</v>
      </c>
      <c r="S281" s="2642">
        <f t="shared" ref="S281" si="281">+SUM(S278:S280)</f>
        <v>0</v>
      </c>
      <c r="T281" s="2642">
        <f t="shared" ref="T281" si="282">+SUM(T278:T280)</f>
        <v>135.07522568344498</v>
      </c>
      <c r="U281" s="2642">
        <f t="shared" ref="U281" si="283">+SUM(U278:U280)</f>
        <v>2047.9351529711898</v>
      </c>
      <c r="V281" s="2642">
        <f t="shared" ref="V281" si="284">+SUM(V278:V280)</f>
        <v>622.40975627637795</v>
      </c>
      <c r="W281" s="2642">
        <f t="shared" ref="W281" si="285">+SUM(W278:W280)</f>
        <v>4301.9015499999996</v>
      </c>
      <c r="X281" s="1176">
        <f t="shared" si="211"/>
        <v>7107.321684931012</v>
      </c>
      <c r="Y281" s="1176">
        <f t="shared" si="212"/>
        <v>12907.321684931012</v>
      </c>
    </row>
    <row r="282" spans="3:25" ht="63.75">
      <c r="C282" s="2590">
        <v>6231</v>
      </c>
      <c r="D282" s="2591" t="s">
        <v>1928</v>
      </c>
      <c r="E282" s="2591" t="s">
        <v>1929</v>
      </c>
      <c r="F282" s="2591">
        <f>J282</f>
        <v>39203</v>
      </c>
      <c r="G282" s="2592">
        <v>2011</v>
      </c>
      <c r="H282" s="2591" t="s">
        <v>1906</v>
      </c>
      <c r="I282" s="2591" t="s">
        <v>1930</v>
      </c>
      <c r="J282" s="2591">
        <v>39203</v>
      </c>
      <c r="K282" s="2591" t="s">
        <v>1761</v>
      </c>
      <c r="L282" s="1174" t="s">
        <v>1160</v>
      </c>
      <c r="M282" s="2537"/>
      <c r="N282" s="2537">
        <v>7400</v>
      </c>
      <c r="O282" s="2537"/>
      <c r="P282" s="2537"/>
      <c r="Q282" s="2537"/>
      <c r="R282" s="1176">
        <f t="shared" si="210"/>
        <v>7400</v>
      </c>
      <c r="S282" s="2594">
        <v>2220.7160685465096</v>
      </c>
      <c r="T282" s="2594">
        <v>138.258075558097</v>
      </c>
      <c r="U282" s="2594">
        <v>0</v>
      </c>
      <c r="V282" s="2594">
        <v>8.5298332574617302</v>
      </c>
      <c r="W282" s="2594">
        <v>0</v>
      </c>
      <c r="X282" s="1176">
        <f t="shared" si="211"/>
        <v>2367.5039773620683</v>
      </c>
      <c r="Y282" s="1176">
        <f t="shared" si="212"/>
        <v>9767.5039773620683</v>
      </c>
    </row>
    <row r="283" spans="3:25" ht="25.5" customHeight="1">
      <c r="C283" s="2595"/>
      <c r="D283" s="2593"/>
      <c r="E283" s="2593"/>
      <c r="F283" s="2593"/>
      <c r="G283" s="2596"/>
      <c r="H283" s="2593"/>
      <c r="I283" s="2593"/>
      <c r="J283" s="2593"/>
      <c r="K283" s="2593"/>
      <c r="L283" s="1174" t="s">
        <v>1161</v>
      </c>
      <c r="M283" s="2537"/>
      <c r="N283" s="2537"/>
      <c r="O283" s="2537"/>
      <c r="P283" s="2537"/>
      <c r="Q283" s="2537"/>
      <c r="R283" s="1176">
        <f t="shared" si="210"/>
        <v>0</v>
      </c>
      <c r="S283" s="2594"/>
      <c r="T283" s="2594"/>
      <c r="U283" s="2594"/>
      <c r="V283" s="2594"/>
      <c r="W283" s="2594"/>
      <c r="X283" s="1176">
        <f t="shared" si="211"/>
        <v>0</v>
      </c>
      <c r="Y283" s="1176">
        <f t="shared" si="212"/>
        <v>0</v>
      </c>
    </row>
    <row r="284" spans="3:25" ht="25.5">
      <c r="C284" s="2598"/>
      <c r="D284" s="2599"/>
      <c r="E284" s="2599"/>
      <c r="F284" s="2599"/>
      <c r="G284" s="2600"/>
      <c r="H284" s="2599"/>
      <c r="I284" s="2599"/>
      <c r="J284" s="2599"/>
      <c r="K284" s="2599"/>
      <c r="L284" s="1174" t="s">
        <v>1162</v>
      </c>
      <c r="M284" s="2537"/>
      <c r="N284" s="2537"/>
      <c r="O284" s="2537"/>
      <c r="P284" s="2537"/>
      <c r="Q284" s="2537"/>
      <c r="R284" s="1176">
        <f t="shared" si="210"/>
        <v>0</v>
      </c>
      <c r="S284" s="2594"/>
      <c r="T284" s="2594"/>
      <c r="U284" s="2594"/>
      <c r="V284" s="2594"/>
      <c r="W284" s="2594"/>
      <c r="X284" s="1176">
        <f t="shared" si="211"/>
        <v>0</v>
      </c>
      <c r="Y284" s="1176">
        <f t="shared" si="212"/>
        <v>0</v>
      </c>
    </row>
    <row r="285" spans="3:25">
      <c r="C285" s="2140"/>
      <c r="D285" s="2141"/>
      <c r="E285" s="2141"/>
      <c r="F285" s="2141"/>
      <c r="G285" s="2556"/>
      <c r="H285" s="2141"/>
      <c r="I285" s="2141"/>
      <c r="J285" s="2142"/>
      <c r="K285" s="2142"/>
      <c r="L285" s="2602" t="s">
        <v>594</v>
      </c>
      <c r="M285" s="2643">
        <f>+SUM(M282:M284)</f>
        <v>0</v>
      </c>
      <c r="N285" s="2643">
        <f t="shared" ref="N285" si="286">+SUM(N282:N284)</f>
        <v>7400</v>
      </c>
      <c r="O285" s="2643">
        <f t="shared" ref="O285" si="287">+SUM(O282:O284)</f>
        <v>0</v>
      </c>
      <c r="P285" s="2643">
        <f t="shared" ref="P285" si="288">+SUM(P282:P284)</f>
        <v>0</v>
      </c>
      <c r="Q285" s="2643">
        <f t="shared" ref="Q285" si="289">+SUM(Q282:Q284)</f>
        <v>0</v>
      </c>
      <c r="R285" s="1176">
        <f t="shared" si="210"/>
        <v>7400</v>
      </c>
      <c r="S285" s="2642">
        <f t="shared" ref="S285" si="290">+SUM(S282:S284)</f>
        <v>2220.7160685465096</v>
      </c>
      <c r="T285" s="2642">
        <f t="shared" ref="T285" si="291">+SUM(T282:T284)</f>
        <v>138.258075558097</v>
      </c>
      <c r="U285" s="2642">
        <f t="shared" ref="U285" si="292">+SUM(U282:U284)</f>
        <v>0</v>
      </c>
      <c r="V285" s="2642">
        <f t="shared" ref="V285" si="293">+SUM(V282:V284)</f>
        <v>8.5298332574617302</v>
      </c>
      <c r="W285" s="2642">
        <f t="shared" ref="W285" si="294">+SUM(W282:W284)</f>
        <v>0</v>
      </c>
      <c r="X285" s="1176">
        <f t="shared" si="211"/>
        <v>2367.5039773620683</v>
      </c>
      <c r="Y285" s="1176">
        <f t="shared" si="212"/>
        <v>9767.5039773620683</v>
      </c>
    </row>
    <row r="286" spans="3:25" ht="51">
      <c r="C286" s="2603">
        <v>905</v>
      </c>
      <c r="D286" s="2604" t="s">
        <v>1931</v>
      </c>
      <c r="E286" s="2604" t="s">
        <v>1932</v>
      </c>
      <c r="F286" s="2604"/>
      <c r="G286" s="2605">
        <v>2010</v>
      </c>
      <c r="H286" s="2604" t="s">
        <v>1906</v>
      </c>
      <c r="I286" s="2606"/>
      <c r="J286" s="2604"/>
      <c r="K286" s="2604" t="s">
        <v>1749</v>
      </c>
      <c r="L286" s="1174" t="s">
        <v>1160</v>
      </c>
      <c r="M286" s="2537"/>
      <c r="N286" s="2537"/>
      <c r="O286" s="2537"/>
      <c r="P286" s="2537"/>
      <c r="Q286" s="2537"/>
      <c r="R286" s="1176">
        <f t="shared" si="210"/>
        <v>0</v>
      </c>
      <c r="S286" s="2594">
        <v>4646.0010113128701</v>
      </c>
      <c r="T286" s="2594">
        <v>36.817232613765398</v>
      </c>
      <c r="U286" s="2594">
        <v>0</v>
      </c>
      <c r="V286" s="2594">
        <v>0</v>
      </c>
      <c r="W286" s="2594">
        <v>0</v>
      </c>
      <c r="X286" s="1176">
        <f t="shared" si="211"/>
        <v>4682.8182439266357</v>
      </c>
      <c r="Y286" s="1176">
        <f t="shared" si="212"/>
        <v>4682.8182439266357</v>
      </c>
    </row>
    <row r="287" spans="3:25" ht="25.5" customHeight="1">
      <c r="C287" s="2607"/>
      <c r="D287" s="2606"/>
      <c r="E287" s="2606"/>
      <c r="F287" s="2606"/>
      <c r="G287" s="2608"/>
      <c r="H287" s="2606"/>
      <c r="I287" s="2539"/>
      <c r="J287" s="2606"/>
      <c r="K287" s="2606"/>
      <c r="L287" s="1174" t="s">
        <v>1161</v>
      </c>
      <c r="M287" s="2537"/>
      <c r="N287" s="2537"/>
      <c r="O287" s="2537"/>
      <c r="P287" s="2537"/>
      <c r="Q287" s="2537"/>
      <c r="R287" s="1176">
        <f t="shared" si="210"/>
        <v>0</v>
      </c>
      <c r="S287" s="2594"/>
      <c r="T287" s="2594"/>
      <c r="U287" s="2594"/>
      <c r="V287" s="2594"/>
      <c r="W287" s="2594"/>
      <c r="X287" s="1176">
        <f t="shared" si="211"/>
        <v>0</v>
      </c>
      <c r="Y287" s="1176">
        <f t="shared" si="212"/>
        <v>0</v>
      </c>
    </row>
    <row r="288" spans="3:25" ht="25.5">
      <c r="C288" s="2609"/>
      <c r="D288" s="2610"/>
      <c r="E288" s="2610"/>
      <c r="F288" s="2610"/>
      <c r="G288" s="2611"/>
      <c r="H288" s="2610"/>
      <c r="I288" s="2610"/>
      <c r="J288" s="2610"/>
      <c r="K288" s="2610"/>
      <c r="L288" s="1174" t="s">
        <v>1162</v>
      </c>
      <c r="M288" s="2537"/>
      <c r="N288" s="2537"/>
      <c r="O288" s="2537"/>
      <c r="P288" s="2537"/>
      <c r="Q288" s="2537"/>
      <c r="R288" s="1176">
        <f t="shared" si="210"/>
        <v>0</v>
      </c>
      <c r="S288" s="2594"/>
      <c r="T288" s="2594"/>
      <c r="U288" s="2594"/>
      <c r="V288" s="2594"/>
      <c r="W288" s="2594"/>
      <c r="X288" s="1176">
        <f t="shared" si="211"/>
        <v>0</v>
      </c>
      <c r="Y288" s="1176">
        <f t="shared" si="212"/>
        <v>0</v>
      </c>
    </row>
    <row r="289" spans="3:25">
      <c r="C289" s="2140"/>
      <c r="D289" s="2141"/>
      <c r="E289" s="2141"/>
      <c r="F289" s="2141"/>
      <c r="G289" s="2556"/>
      <c r="H289" s="2141"/>
      <c r="I289" s="2141"/>
      <c r="J289" s="2142"/>
      <c r="K289" s="2142"/>
      <c r="L289" s="2602" t="s">
        <v>594</v>
      </c>
      <c r="M289" s="2643">
        <f>+SUM(M286:M288)</f>
        <v>0</v>
      </c>
      <c r="N289" s="2643">
        <f t="shared" ref="N289" si="295">+SUM(N286:N288)</f>
        <v>0</v>
      </c>
      <c r="O289" s="2643">
        <f t="shared" ref="O289" si="296">+SUM(O286:O288)</f>
        <v>0</v>
      </c>
      <c r="P289" s="2643">
        <f t="shared" ref="P289" si="297">+SUM(P286:P288)</f>
        <v>0</v>
      </c>
      <c r="Q289" s="2643">
        <f t="shared" ref="Q289" si="298">+SUM(Q286:Q288)</f>
        <v>0</v>
      </c>
      <c r="R289" s="1176">
        <f t="shared" si="210"/>
        <v>0</v>
      </c>
      <c r="S289" s="2642">
        <f t="shared" ref="S289" si="299">+SUM(S286:S288)</f>
        <v>4646.0010113128701</v>
      </c>
      <c r="T289" s="2642">
        <f t="shared" ref="T289" si="300">+SUM(T286:T288)</f>
        <v>36.817232613765398</v>
      </c>
      <c r="U289" s="2642">
        <f t="shared" ref="U289" si="301">+SUM(U286:U288)</f>
        <v>0</v>
      </c>
      <c r="V289" s="2642">
        <f t="shared" ref="V289" si="302">+SUM(V286:V288)</f>
        <v>0</v>
      </c>
      <c r="W289" s="2642">
        <f t="shared" ref="W289" si="303">+SUM(W286:W288)</f>
        <v>0</v>
      </c>
      <c r="X289" s="1176">
        <f t="shared" si="211"/>
        <v>4682.8182439266357</v>
      </c>
      <c r="Y289" s="1176">
        <f t="shared" si="212"/>
        <v>4682.8182439266357</v>
      </c>
    </row>
    <row r="290" spans="3:25" ht="51">
      <c r="C290" s="2603">
        <v>3133</v>
      </c>
      <c r="D290" s="2604" t="s">
        <v>1931</v>
      </c>
      <c r="E290" s="2604" t="s">
        <v>1933</v>
      </c>
      <c r="F290" s="2604"/>
      <c r="G290" s="2605">
        <v>2009</v>
      </c>
      <c r="H290" s="2604" t="s">
        <v>1906</v>
      </c>
      <c r="I290" s="2606"/>
      <c r="J290" s="2604"/>
      <c r="K290" s="2604" t="s">
        <v>1749</v>
      </c>
      <c r="L290" s="1174" t="s">
        <v>1160</v>
      </c>
      <c r="M290" s="2537"/>
      <c r="N290" s="2537"/>
      <c r="O290" s="2537"/>
      <c r="P290" s="2537"/>
      <c r="Q290" s="2537"/>
      <c r="R290" s="1176">
        <f t="shared" si="210"/>
        <v>0</v>
      </c>
      <c r="S290" s="2594">
        <v>13.760026242927601</v>
      </c>
      <c r="T290" s="2594">
        <v>1.0153551754907</v>
      </c>
      <c r="U290" s="2594">
        <v>2.0443293953955899</v>
      </c>
      <c r="V290" s="2594">
        <v>0</v>
      </c>
      <c r="W290" s="2594">
        <v>0</v>
      </c>
      <c r="X290" s="1176">
        <f t="shared" si="211"/>
        <v>16.819710813813892</v>
      </c>
      <c r="Y290" s="1176">
        <f t="shared" si="212"/>
        <v>16.819710813813892</v>
      </c>
    </row>
    <row r="291" spans="3:25" ht="25.5" customHeight="1">
      <c r="C291" s="2607"/>
      <c r="D291" s="2606"/>
      <c r="E291" s="2606"/>
      <c r="F291" s="2606"/>
      <c r="G291" s="2608"/>
      <c r="H291" s="2606"/>
      <c r="I291" s="2539"/>
      <c r="J291" s="2606"/>
      <c r="K291" s="2606"/>
      <c r="L291" s="1174" t="s">
        <v>1161</v>
      </c>
      <c r="M291" s="2537"/>
      <c r="N291" s="2537"/>
      <c r="O291" s="2537"/>
      <c r="P291" s="2537"/>
      <c r="Q291" s="2537"/>
      <c r="R291" s="1176">
        <f t="shared" si="210"/>
        <v>0</v>
      </c>
      <c r="S291" s="2594"/>
      <c r="T291" s="2594"/>
      <c r="U291" s="2594"/>
      <c r="V291" s="2594"/>
      <c r="W291" s="2594"/>
      <c r="X291" s="1176">
        <f t="shared" si="211"/>
        <v>0</v>
      </c>
      <c r="Y291" s="1176">
        <f t="shared" si="212"/>
        <v>0</v>
      </c>
    </row>
    <row r="292" spans="3:25" ht="25.5">
      <c r="C292" s="2609"/>
      <c r="D292" s="2610"/>
      <c r="E292" s="2610"/>
      <c r="F292" s="2610"/>
      <c r="G292" s="2611"/>
      <c r="H292" s="2610"/>
      <c r="I292" s="2610"/>
      <c r="J292" s="2610"/>
      <c r="K292" s="2610"/>
      <c r="L292" s="1174" t="s">
        <v>1162</v>
      </c>
      <c r="M292" s="2537"/>
      <c r="N292" s="2537"/>
      <c r="O292" s="2537"/>
      <c r="P292" s="2537"/>
      <c r="Q292" s="2537"/>
      <c r="R292" s="1176">
        <f t="shared" si="210"/>
        <v>0</v>
      </c>
      <c r="S292" s="2594"/>
      <c r="T292" s="2594"/>
      <c r="U292" s="2594"/>
      <c r="V292" s="2594"/>
      <c r="W292" s="2594"/>
      <c r="X292" s="1176">
        <f t="shared" si="211"/>
        <v>0</v>
      </c>
      <c r="Y292" s="1176">
        <f t="shared" si="212"/>
        <v>0</v>
      </c>
    </row>
    <row r="293" spans="3:25">
      <c r="C293" s="2140"/>
      <c r="D293" s="2141"/>
      <c r="E293" s="2141"/>
      <c r="F293" s="2141"/>
      <c r="G293" s="2556"/>
      <c r="H293" s="2141"/>
      <c r="I293" s="2141"/>
      <c r="J293" s="2142"/>
      <c r="K293" s="2142"/>
      <c r="L293" s="2602" t="s">
        <v>594</v>
      </c>
      <c r="M293" s="2643">
        <f>+SUM(M290:M292)</f>
        <v>0</v>
      </c>
      <c r="N293" s="2643">
        <f t="shared" ref="N293" si="304">+SUM(N290:N292)</f>
        <v>0</v>
      </c>
      <c r="O293" s="2643">
        <f t="shared" ref="O293" si="305">+SUM(O290:O292)</f>
        <v>0</v>
      </c>
      <c r="P293" s="2643">
        <f t="shared" ref="P293" si="306">+SUM(P290:P292)</f>
        <v>0</v>
      </c>
      <c r="Q293" s="2643">
        <f t="shared" ref="Q293" si="307">+SUM(Q290:Q292)</f>
        <v>0</v>
      </c>
      <c r="R293" s="1176">
        <f t="shared" si="210"/>
        <v>0</v>
      </c>
      <c r="S293" s="2642">
        <f t="shared" ref="S293" si="308">+SUM(S290:S292)</f>
        <v>13.760026242927601</v>
      </c>
      <c r="T293" s="2642">
        <f t="shared" ref="T293" si="309">+SUM(T290:T292)</f>
        <v>1.0153551754907</v>
      </c>
      <c r="U293" s="2642">
        <f t="shared" ref="U293" si="310">+SUM(U290:U292)</f>
        <v>2.0443293953955899</v>
      </c>
      <c r="V293" s="2642">
        <f t="shared" ref="V293" si="311">+SUM(V290:V292)</f>
        <v>0</v>
      </c>
      <c r="W293" s="2642">
        <f t="shared" ref="W293" si="312">+SUM(W290:W292)</f>
        <v>0</v>
      </c>
      <c r="X293" s="1176">
        <f t="shared" si="211"/>
        <v>16.819710813813892</v>
      </c>
      <c r="Y293" s="1176">
        <f t="shared" si="212"/>
        <v>16.819710813813892</v>
      </c>
    </row>
    <row r="294" spans="3:25" ht="51">
      <c r="C294" s="2603">
        <v>4300</v>
      </c>
      <c r="D294" s="2604" t="s">
        <v>1931</v>
      </c>
      <c r="E294" s="2604" t="s">
        <v>1934</v>
      </c>
      <c r="F294" s="2604"/>
      <c r="G294" s="2605">
        <v>2009</v>
      </c>
      <c r="H294" s="2604" t="s">
        <v>1906</v>
      </c>
      <c r="I294" s="2606"/>
      <c r="J294" s="2604"/>
      <c r="K294" s="2604" t="s">
        <v>1749</v>
      </c>
      <c r="L294" s="1174" t="s">
        <v>1160</v>
      </c>
      <c r="M294" s="2537"/>
      <c r="N294" s="2537"/>
      <c r="O294" s="2537"/>
      <c r="P294" s="2537"/>
      <c r="Q294" s="2537"/>
      <c r="R294" s="1176">
        <f t="shared" si="210"/>
        <v>0</v>
      </c>
      <c r="S294" s="2594">
        <v>30.329564944226899</v>
      </c>
      <c r="T294" s="2594">
        <v>0</v>
      </c>
      <c r="U294" s="2594">
        <v>0</v>
      </c>
      <c r="V294" s="2594">
        <v>0</v>
      </c>
      <c r="W294" s="2594">
        <v>0</v>
      </c>
      <c r="X294" s="1176">
        <f t="shared" si="211"/>
        <v>30.329564944226899</v>
      </c>
      <c r="Y294" s="1176">
        <f t="shared" si="212"/>
        <v>30.329564944226899</v>
      </c>
    </row>
    <row r="295" spans="3:25" ht="25.5" customHeight="1">
      <c r="C295" s="2607"/>
      <c r="D295" s="2606"/>
      <c r="E295" s="2606"/>
      <c r="F295" s="2606"/>
      <c r="G295" s="2608"/>
      <c r="H295" s="2606"/>
      <c r="I295" s="2539"/>
      <c r="J295" s="2606"/>
      <c r="K295" s="2606"/>
      <c r="L295" s="1174" t="s">
        <v>1161</v>
      </c>
      <c r="M295" s="2537"/>
      <c r="N295" s="2537"/>
      <c r="O295" s="2537"/>
      <c r="P295" s="2537"/>
      <c r="Q295" s="2537"/>
      <c r="R295" s="1176">
        <f t="shared" si="210"/>
        <v>0</v>
      </c>
      <c r="S295" s="2594"/>
      <c r="T295" s="2594"/>
      <c r="U295" s="2594"/>
      <c r="V295" s="2594"/>
      <c r="W295" s="2594"/>
      <c r="X295" s="1176">
        <f t="shared" si="211"/>
        <v>0</v>
      </c>
      <c r="Y295" s="1176">
        <f t="shared" si="212"/>
        <v>0</v>
      </c>
    </row>
    <row r="296" spans="3:25" ht="25.5">
      <c r="C296" s="2609"/>
      <c r="D296" s="2610"/>
      <c r="E296" s="2610"/>
      <c r="F296" s="2610"/>
      <c r="G296" s="2611"/>
      <c r="H296" s="2610"/>
      <c r="I296" s="2610"/>
      <c r="J296" s="2610"/>
      <c r="K296" s="2610"/>
      <c r="L296" s="1174" t="s">
        <v>1162</v>
      </c>
      <c r="M296" s="2537"/>
      <c r="N296" s="2537"/>
      <c r="O296" s="2537"/>
      <c r="P296" s="2537"/>
      <c r="Q296" s="2537"/>
      <c r="R296" s="1176">
        <f t="shared" si="210"/>
        <v>0</v>
      </c>
      <c r="S296" s="2594"/>
      <c r="T296" s="2594"/>
      <c r="U296" s="2594"/>
      <c r="V296" s="2594"/>
      <c r="W296" s="2594"/>
      <c r="X296" s="1176">
        <f t="shared" si="211"/>
        <v>0</v>
      </c>
      <c r="Y296" s="1176">
        <f t="shared" si="212"/>
        <v>0</v>
      </c>
    </row>
    <row r="297" spans="3:25">
      <c r="C297" s="2140"/>
      <c r="D297" s="2141"/>
      <c r="E297" s="2141"/>
      <c r="F297" s="2141"/>
      <c r="G297" s="2556"/>
      <c r="H297" s="2141"/>
      <c r="I297" s="2141"/>
      <c r="J297" s="2142"/>
      <c r="K297" s="2142"/>
      <c r="L297" s="2602" t="s">
        <v>594</v>
      </c>
      <c r="M297" s="2643">
        <f>+SUM(M294:M296)</f>
        <v>0</v>
      </c>
      <c r="N297" s="2643">
        <f t="shared" ref="N297" si="313">+SUM(N294:N296)</f>
        <v>0</v>
      </c>
      <c r="O297" s="2643">
        <f t="shared" ref="O297" si="314">+SUM(O294:O296)</f>
        <v>0</v>
      </c>
      <c r="P297" s="2643">
        <f t="shared" ref="P297" si="315">+SUM(P294:P296)</f>
        <v>0</v>
      </c>
      <c r="Q297" s="2643">
        <f t="shared" ref="Q297" si="316">+SUM(Q294:Q296)</f>
        <v>0</v>
      </c>
      <c r="R297" s="1176">
        <f t="shared" si="210"/>
        <v>0</v>
      </c>
      <c r="S297" s="2642">
        <f t="shared" ref="S297" si="317">+SUM(S294:S296)</f>
        <v>30.329564944226899</v>
      </c>
      <c r="T297" s="2642">
        <f t="shared" ref="T297" si="318">+SUM(T294:T296)</f>
        <v>0</v>
      </c>
      <c r="U297" s="2642">
        <f t="shared" ref="U297" si="319">+SUM(U294:U296)</f>
        <v>0</v>
      </c>
      <c r="V297" s="2642">
        <f t="shared" ref="V297" si="320">+SUM(V294:V296)</f>
        <v>0</v>
      </c>
      <c r="W297" s="2642">
        <f t="shared" ref="W297" si="321">+SUM(W294:W296)</f>
        <v>0</v>
      </c>
      <c r="X297" s="1176">
        <f t="shared" si="211"/>
        <v>30.329564944226899</v>
      </c>
      <c r="Y297" s="1176">
        <f t="shared" si="212"/>
        <v>30.329564944226899</v>
      </c>
    </row>
    <row r="298" spans="3:25" ht="51">
      <c r="C298" s="2590">
        <v>6673</v>
      </c>
      <c r="D298" s="2591" t="s">
        <v>1931</v>
      </c>
      <c r="E298" s="2591" t="s">
        <v>1935</v>
      </c>
      <c r="F298" s="2591">
        <v>41730</v>
      </c>
      <c r="G298" s="2592">
        <v>2014</v>
      </c>
      <c r="H298" s="2591" t="s">
        <v>1906</v>
      </c>
      <c r="I298" s="2591" t="s">
        <v>1936</v>
      </c>
      <c r="J298" s="2591">
        <v>41730</v>
      </c>
      <c r="K298" s="2591" t="s">
        <v>1749</v>
      </c>
      <c r="L298" s="1174" t="s">
        <v>1160</v>
      </c>
      <c r="M298" s="2537"/>
      <c r="N298" s="2537"/>
      <c r="O298" s="2537"/>
      <c r="P298" s="2537"/>
      <c r="Q298" s="2537">
        <v>14200</v>
      </c>
      <c r="R298" s="1176">
        <f t="shared" si="210"/>
        <v>14200</v>
      </c>
      <c r="S298" s="2594">
        <v>3580.7885606405998</v>
      </c>
      <c r="T298" s="2594">
        <v>3547.1216669953801</v>
      </c>
      <c r="U298" s="2594">
        <v>3663.49406172816</v>
      </c>
      <c r="V298" s="2594">
        <v>3265.3324639143902</v>
      </c>
      <c r="W298" s="2594">
        <v>568.178</v>
      </c>
      <c r="X298" s="1176">
        <f t="shared" si="211"/>
        <v>14624.91475327853</v>
      </c>
      <c r="Y298" s="1176">
        <f t="shared" si="212"/>
        <v>28824.914753278528</v>
      </c>
    </row>
    <row r="299" spans="3:25" ht="25.5" customHeight="1">
      <c r="C299" s="2595"/>
      <c r="D299" s="2593"/>
      <c r="E299" s="2593"/>
      <c r="F299" s="2593"/>
      <c r="G299" s="2596"/>
      <c r="H299" s="2593"/>
      <c r="I299" s="2593"/>
      <c r="J299" s="2593"/>
      <c r="K299" s="2593"/>
      <c r="L299" s="1174" t="s">
        <v>1161</v>
      </c>
      <c r="M299" s="2537"/>
      <c r="N299" s="2537"/>
      <c r="O299" s="2537"/>
      <c r="P299" s="2537"/>
      <c r="Q299" s="2537"/>
      <c r="R299" s="1176">
        <f t="shared" si="210"/>
        <v>0</v>
      </c>
      <c r="S299" s="2594"/>
      <c r="T299" s="2594"/>
      <c r="U299" s="2594"/>
      <c r="V299" s="2594"/>
      <c r="W299" s="2594"/>
      <c r="X299" s="1176">
        <f t="shared" si="211"/>
        <v>0</v>
      </c>
      <c r="Y299" s="1176">
        <f t="shared" si="212"/>
        <v>0</v>
      </c>
    </row>
    <row r="300" spans="3:25" ht="25.5">
      <c r="C300" s="2598"/>
      <c r="D300" s="2599"/>
      <c r="E300" s="2599"/>
      <c r="F300" s="2599"/>
      <c r="G300" s="2600"/>
      <c r="H300" s="2599"/>
      <c r="I300" s="2599"/>
      <c r="J300" s="2599"/>
      <c r="K300" s="2599"/>
      <c r="L300" s="1174" t="s">
        <v>1162</v>
      </c>
      <c r="M300" s="2537"/>
      <c r="N300" s="2537"/>
      <c r="O300" s="2537"/>
      <c r="P300" s="2537"/>
      <c r="Q300" s="2537"/>
      <c r="R300" s="1176">
        <f t="shared" si="210"/>
        <v>0</v>
      </c>
      <c r="S300" s="2594"/>
      <c r="T300" s="2594"/>
      <c r="U300" s="2594"/>
      <c r="V300" s="2594"/>
      <c r="W300" s="2594"/>
      <c r="X300" s="1176">
        <f t="shared" si="211"/>
        <v>0</v>
      </c>
      <c r="Y300" s="1176">
        <f t="shared" si="212"/>
        <v>0</v>
      </c>
    </row>
    <row r="301" spans="3:25">
      <c r="C301" s="2140"/>
      <c r="D301" s="2141"/>
      <c r="E301" s="2141"/>
      <c r="F301" s="2141"/>
      <c r="G301" s="2556"/>
      <c r="H301" s="2141"/>
      <c r="I301" s="2141"/>
      <c r="J301" s="2142"/>
      <c r="K301" s="2142"/>
      <c r="L301" s="2602" t="s">
        <v>594</v>
      </c>
      <c r="M301" s="2643">
        <f>+SUM(M298:M300)</f>
        <v>0</v>
      </c>
      <c r="N301" s="2643">
        <f t="shared" ref="N301" si="322">+SUM(N298:N300)</f>
        <v>0</v>
      </c>
      <c r="O301" s="2643">
        <f t="shared" ref="O301" si="323">+SUM(O298:O300)</f>
        <v>0</v>
      </c>
      <c r="P301" s="2643">
        <f t="shared" ref="P301" si="324">+SUM(P298:P300)</f>
        <v>0</v>
      </c>
      <c r="Q301" s="2643">
        <f t="shared" ref="Q301" si="325">+SUM(Q298:Q300)</f>
        <v>14200</v>
      </c>
      <c r="R301" s="1176">
        <f t="shared" si="210"/>
        <v>14200</v>
      </c>
      <c r="S301" s="2642">
        <f t="shared" ref="S301" si="326">+SUM(S298:S300)</f>
        <v>3580.7885606405998</v>
      </c>
      <c r="T301" s="2642">
        <f t="shared" ref="T301" si="327">+SUM(T298:T300)</f>
        <v>3547.1216669953801</v>
      </c>
      <c r="U301" s="2642">
        <f t="shared" ref="U301" si="328">+SUM(U298:U300)</f>
        <v>3663.49406172816</v>
      </c>
      <c r="V301" s="2642">
        <f t="shared" ref="V301" si="329">+SUM(V298:V300)</f>
        <v>3265.3324639143902</v>
      </c>
      <c r="W301" s="2642">
        <f t="shared" ref="W301" si="330">+SUM(W298:W300)</f>
        <v>568.178</v>
      </c>
      <c r="X301" s="1176">
        <f t="shared" si="211"/>
        <v>14624.91475327853</v>
      </c>
      <c r="Y301" s="1176">
        <f t="shared" si="212"/>
        <v>28824.914753278528</v>
      </c>
    </row>
    <row r="302" spans="3:25" ht="51">
      <c r="C302" s="2590">
        <v>7457</v>
      </c>
      <c r="D302" s="2591" t="s">
        <v>1931</v>
      </c>
      <c r="E302" s="2591" t="s">
        <v>1937</v>
      </c>
      <c r="F302" s="2591">
        <f>J302</f>
        <v>39692</v>
      </c>
      <c r="G302" s="2592">
        <v>2013</v>
      </c>
      <c r="H302" s="2591" t="s">
        <v>1906</v>
      </c>
      <c r="I302" s="2591" t="s">
        <v>1938</v>
      </c>
      <c r="J302" s="2591">
        <v>39692</v>
      </c>
      <c r="K302" s="2591" t="s">
        <v>1749</v>
      </c>
      <c r="L302" s="1174" t="s">
        <v>1160</v>
      </c>
      <c r="M302" s="2537">
        <v>4000</v>
      </c>
      <c r="N302" s="2537"/>
      <c r="O302" s="2537"/>
      <c r="P302" s="2537"/>
      <c r="Q302" s="2537"/>
      <c r="R302" s="1176">
        <f t="shared" si="210"/>
        <v>4000</v>
      </c>
      <c r="S302" s="2594">
        <v>914.53399237474105</v>
      </c>
      <c r="T302" s="2594">
        <v>12376.1210498737</v>
      </c>
      <c r="U302" s="2594">
        <v>34.722082614090006</v>
      </c>
      <c r="V302" s="2594">
        <v>74.096388996006993</v>
      </c>
      <c r="W302" s="2594">
        <v>0</v>
      </c>
      <c r="X302" s="1176">
        <f t="shared" si="211"/>
        <v>13399.473513858538</v>
      </c>
      <c r="Y302" s="1176">
        <f t="shared" si="212"/>
        <v>17399.473513858538</v>
      </c>
    </row>
    <row r="303" spans="3:25" ht="25.5" customHeight="1">
      <c r="C303" s="2595"/>
      <c r="D303" s="2593"/>
      <c r="E303" s="2593"/>
      <c r="F303" s="2593"/>
      <c r="G303" s="2596"/>
      <c r="H303" s="2593"/>
      <c r="I303" s="2593"/>
      <c r="J303" s="2593"/>
      <c r="K303" s="2593"/>
      <c r="L303" s="1174" t="s">
        <v>1161</v>
      </c>
      <c r="M303" s="2537"/>
      <c r="N303" s="2537"/>
      <c r="O303" s="2537"/>
      <c r="P303" s="2537"/>
      <c r="Q303" s="2537"/>
      <c r="R303" s="1176">
        <f t="shared" si="210"/>
        <v>0</v>
      </c>
      <c r="S303" s="2594"/>
      <c r="T303" s="2594"/>
      <c r="U303" s="2594"/>
      <c r="V303" s="2594"/>
      <c r="W303" s="2594"/>
      <c r="X303" s="1176">
        <f t="shared" si="211"/>
        <v>0</v>
      </c>
      <c r="Y303" s="1176">
        <f t="shared" si="212"/>
        <v>0</v>
      </c>
    </row>
    <row r="304" spans="3:25" ht="25.5">
      <c r="C304" s="2598"/>
      <c r="D304" s="2599"/>
      <c r="E304" s="2599"/>
      <c r="F304" s="2599"/>
      <c r="G304" s="2600"/>
      <c r="H304" s="2599"/>
      <c r="I304" s="2599"/>
      <c r="J304" s="2599"/>
      <c r="K304" s="2599"/>
      <c r="L304" s="1174" t="s">
        <v>1162</v>
      </c>
      <c r="M304" s="2537"/>
      <c r="N304" s="2537"/>
      <c r="O304" s="2537"/>
      <c r="P304" s="2537"/>
      <c r="Q304" s="2537"/>
      <c r="R304" s="1176">
        <f t="shared" si="210"/>
        <v>0</v>
      </c>
      <c r="S304" s="2594"/>
      <c r="T304" s="2594"/>
      <c r="U304" s="2594"/>
      <c r="V304" s="2594"/>
      <c r="W304" s="2594"/>
      <c r="X304" s="1176">
        <f t="shared" si="211"/>
        <v>0</v>
      </c>
      <c r="Y304" s="1176">
        <f t="shared" si="212"/>
        <v>0</v>
      </c>
    </row>
    <row r="305" spans="3:25">
      <c r="C305" s="2140"/>
      <c r="D305" s="2141"/>
      <c r="E305" s="2141"/>
      <c r="F305" s="2141"/>
      <c r="G305" s="2556"/>
      <c r="H305" s="2141"/>
      <c r="I305" s="2141"/>
      <c r="J305" s="2142"/>
      <c r="K305" s="2142"/>
      <c r="L305" s="2602" t="s">
        <v>594</v>
      </c>
      <c r="M305" s="2643">
        <f>+SUM(M302:M304)</f>
        <v>4000</v>
      </c>
      <c r="N305" s="2643">
        <f t="shared" ref="N305" si="331">+SUM(N302:N304)</f>
        <v>0</v>
      </c>
      <c r="O305" s="2643">
        <f t="shared" ref="O305" si="332">+SUM(O302:O304)</f>
        <v>0</v>
      </c>
      <c r="P305" s="2643">
        <f t="shared" ref="P305" si="333">+SUM(P302:P304)</f>
        <v>0</v>
      </c>
      <c r="Q305" s="2643">
        <f t="shared" ref="Q305" si="334">+SUM(Q302:Q304)</f>
        <v>0</v>
      </c>
      <c r="R305" s="1176">
        <f t="shared" si="210"/>
        <v>4000</v>
      </c>
      <c r="S305" s="2642">
        <f t="shared" ref="S305" si="335">+SUM(S302:S304)</f>
        <v>914.53399237474105</v>
      </c>
      <c r="T305" s="2642">
        <f t="shared" ref="T305" si="336">+SUM(T302:T304)</f>
        <v>12376.1210498737</v>
      </c>
      <c r="U305" s="2642">
        <f t="shared" ref="U305" si="337">+SUM(U302:U304)</f>
        <v>34.722082614090006</v>
      </c>
      <c r="V305" s="2642">
        <f t="shared" ref="V305" si="338">+SUM(V302:V304)</f>
        <v>74.096388996006993</v>
      </c>
      <c r="W305" s="2642">
        <f t="shared" ref="W305" si="339">+SUM(W302:W304)</f>
        <v>0</v>
      </c>
      <c r="X305" s="1176">
        <f t="shared" si="211"/>
        <v>13399.473513858538</v>
      </c>
      <c r="Y305" s="1176">
        <f t="shared" si="212"/>
        <v>17399.473513858538</v>
      </c>
    </row>
    <row r="306" spans="3:25" ht="51">
      <c r="C306" s="2590">
        <v>7460</v>
      </c>
      <c r="D306" s="2591" t="s">
        <v>1931</v>
      </c>
      <c r="E306" s="2591" t="s">
        <v>1939</v>
      </c>
      <c r="F306" s="2591">
        <f>J306</f>
        <v>40695</v>
      </c>
      <c r="G306" s="2592">
        <v>2014</v>
      </c>
      <c r="H306" s="2591" t="s">
        <v>1906</v>
      </c>
      <c r="I306" s="2591" t="s">
        <v>1940</v>
      </c>
      <c r="J306" s="2591">
        <v>40695</v>
      </c>
      <c r="K306" s="2591" t="s">
        <v>1749</v>
      </c>
      <c r="L306" s="1174" t="s">
        <v>1160</v>
      </c>
      <c r="M306" s="2537"/>
      <c r="N306" s="2537"/>
      <c r="O306" s="2537">
        <v>8500</v>
      </c>
      <c r="P306" s="2537"/>
      <c r="Q306" s="2537"/>
      <c r="R306" s="1176">
        <f t="shared" si="210"/>
        <v>8500</v>
      </c>
      <c r="S306" s="2594">
        <v>87.268879125860607</v>
      </c>
      <c r="T306" s="2594">
        <v>127.266192782237</v>
      </c>
      <c r="U306" s="2594">
        <v>7075.33289804782</v>
      </c>
      <c r="V306" s="2594">
        <v>1213.3830730275399</v>
      </c>
      <c r="W306" s="2594">
        <v>0</v>
      </c>
      <c r="X306" s="1176">
        <f t="shared" si="211"/>
        <v>8503.2510429834583</v>
      </c>
      <c r="Y306" s="1176">
        <f t="shared" si="212"/>
        <v>17003.251042983458</v>
      </c>
    </row>
    <row r="307" spans="3:25" ht="25.5" customHeight="1">
      <c r="C307" s="2595"/>
      <c r="D307" s="2593"/>
      <c r="E307" s="2593"/>
      <c r="F307" s="2593"/>
      <c r="G307" s="2596"/>
      <c r="H307" s="2593"/>
      <c r="I307" s="2593"/>
      <c r="J307" s="2593"/>
      <c r="K307" s="2593"/>
      <c r="L307" s="1174" t="s">
        <v>1161</v>
      </c>
      <c r="M307" s="2537"/>
      <c r="N307" s="2537"/>
      <c r="O307" s="2537"/>
      <c r="P307" s="2537"/>
      <c r="Q307" s="2537"/>
      <c r="R307" s="1176">
        <f t="shared" si="210"/>
        <v>0</v>
      </c>
      <c r="S307" s="2594"/>
      <c r="T307" s="2594"/>
      <c r="U307" s="2594"/>
      <c r="V307" s="2594"/>
      <c r="W307" s="2594"/>
      <c r="X307" s="1176">
        <f t="shared" si="211"/>
        <v>0</v>
      </c>
      <c r="Y307" s="1176">
        <f t="shared" si="212"/>
        <v>0</v>
      </c>
    </row>
    <row r="308" spans="3:25" ht="25.5">
      <c r="C308" s="2598"/>
      <c r="D308" s="2599"/>
      <c r="E308" s="2599"/>
      <c r="F308" s="2599"/>
      <c r="G308" s="2600"/>
      <c r="H308" s="2599"/>
      <c r="I308" s="2599"/>
      <c r="J308" s="2599"/>
      <c r="K308" s="2599"/>
      <c r="L308" s="1174" t="s">
        <v>1162</v>
      </c>
      <c r="M308" s="2537"/>
      <c r="N308" s="2537"/>
      <c r="O308" s="2537"/>
      <c r="P308" s="2537"/>
      <c r="Q308" s="2537"/>
      <c r="R308" s="1176">
        <f t="shared" si="210"/>
        <v>0</v>
      </c>
      <c r="S308" s="2594"/>
      <c r="T308" s="2594"/>
      <c r="U308" s="2594"/>
      <c r="V308" s="2594"/>
      <c r="W308" s="2594"/>
      <c r="X308" s="1176">
        <f t="shared" si="211"/>
        <v>0</v>
      </c>
      <c r="Y308" s="1176">
        <f t="shared" si="212"/>
        <v>0</v>
      </c>
    </row>
    <row r="309" spans="3:25">
      <c r="C309" s="2140"/>
      <c r="D309" s="2141"/>
      <c r="E309" s="2141"/>
      <c r="F309" s="2141"/>
      <c r="G309" s="2556"/>
      <c r="H309" s="2141"/>
      <c r="I309" s="2141"/>
      <c r="J309" s="2142"/>
      <c r="K309" s="2142"/>
      <c r="L309" s="2602" t="s">
        <v>594</v>
      </c>
      <c r="M309" s="2643">
        <f>+SUM(M306:M308)</f>
        <v>0</v>
      </c>
      <c r="N309" s="2643">
        <f t="shared" ref="N309" si="340">+SUM(N306:N308)</f>
        <v>0</v>
      </c>
      <c r="O309" s="2643">
        <f t="shared" ref="O309" si="341">+SUM(O306:O308)</f>
        <v>8500</v>
      </c>
      <c r="P309" s="2643">
        <f t="shared" ref="P309" si="342">+SUM(P306:P308)</f>
        <v>0</v>
      </c>
      <c r="Q309" s="2643">
        <f t="shared" ref="Q309" si="343">+SUM(Q306:Q308)</f>
        <v>0</v>
      </c>
      <c r="R309" s="1176">
        <f t="shared" si="210"/>
        <v>8500</v>
      </c>
      <c r="S309" s="2642">
        <f t="shared" ref="S309" si="344">+SUM(S306:S308)</f>
        <v>87.268879125860607</v>
      </c>
      <c r="T309" s="2642">
        <f t="shared" ref="T309" si="345">+SUM(T306:T308)</f>
        <v>127.266192782237</v>
      </c>
      <c r="U309" s="2642">
        <f t="shared" ref="U309" si="346">+SUM(U306:U308)</f>
        <v>7075.33289804782</v>
      </c>
      <c r="V309" s="2642">
        <f t="shared" ref="V309" si="347">+SUM(V306:V308)</f>
        <v>1213.3830730275399</v>
      </c>
      <c r="W309" s="2642">
        <f t="shared" ref="W309" si="348">+SUM(W306:W308)</f>
        <v>0</v>
      </c>
      <c r="X309" s="1176">
        <f t="shared" si="211"/>
        <v>8503.2510429834583</v>
      </c>
      <c r="Y309" s="1176">
        <f t="shared" si="212"/>
        <v>17003.251042983458</v>
      </c>
    </row>
    <row r="310" spans="3:25" ht="51">
      <c r="C310" s="2590">
        <v>7548</v>
      </c>
      <c r="D310" s="2591" t="s">
        <v>1931</v>
      </c>
      <c r="E310" s="2591" t="s">
        <v>1941</v>
      </c>
      <c r="F310" s="2591">
        <v>41395</v>
      </c>
      <c r="G310" s="2592">
        <v>2015</v>
      </c>
      <c r="H310" s="2591" t="s">
        <v>1906</v>
      </c>
      <c r="I310" s="2591" t="s">
        <v>1942</v>
      </c>
      <c r="J310" s="2591">
        <v>40787</v>
      </c>
      <c r="K310" s="2591" t="s">
        <v>1749</v>
      </c>
      <c r="L310" s="2538" t="s">
        <v>1160</v>
      </c>
      <c r="M310" s="2537"/>
      <c r="N310" s="2537"/>
      <c r="O310" s="2537"/>
      <c r="P310" s="2537"/>
      <c r="Q310" s="2537">
        <v>13500</v>
      </c>
      <c r="R310" s="1176">
        <f t="shared" si="210"/>
        <v>13500</v>
      </c>
      <c r="S310" s="2594">
        <v>0</v>
      </c>
      <c r="T310" s="2594">
        <v>0</v>
      </c>
      <c r="U310" s="2594">
        <v>140.48404981664299</v>
      </c>
      <c r="V310" s="2594">
        <v>12074.6842000792</v>
      </c>
      <c r="W310" s="2594">
        <v>250</v>
      </c>
      <c r="X310" s="1176">
        <f t="shared" si="211"/>
        <v>12465.168249895843</v>
      </c>
      <c r="Y310" s="1176">
        <f t="shared" si="212"/>
        <v>25965.168249895843</v>
      </c>
    </row>
    <row r="311" spans="3:25" ht="25.5" customHeight="1">
      <c r="C311" s="2595"/>
      <c r="D311" s="2593"/>
      <c r="E311" s="2593"/>
      <c r="F311" s="2593"/>
      <c r="G311" s="2596"/>
      <c r="H311" s="2593"/>
      <c r="I311" s="2593"/>
      <c r="J311" s="2593"/>
      <c r="K311" s="2593"/>
      <c r="L311" s="1174" t="s">
        <v>1161</v>
      </c>
      <c r="M311" s="2537"/>
      <c r="N311" s="2537"/>
      <c r="O311" s="2537"/>
      <c r="P311" s="2537"/>
      <c r="Q311" s="2537"/>
      <c r="R311" s="1176">
        <f t="shared" ref="R311:R374" si="349">+SUM(M311:Q311)</f>
        <v>0</v>
      </c>
      <c r="S311" s="2594"/>
      <c r="T311" s="2594"/>
      <c r="U311" s="2594"/>
      <c r="V311" s="2594"/>
      <c r="W311" s="2594"/>
      <c r="X311" s="1176">
        <f t="shared" ref="X311:X374" si="350">+SUM(S311:W311)</f>
        <v>0</v>
      </c>
      <c r="Y311" s="1176">
        <f t="shared" ref="Y311:Y374" si="351">+X311+R311</f>
        <v>0</v>
      </c>
    </row>
    <row r="312" spans="3:25" ht="25.5">
      <c r="C312" s="2598"/>
      <c r="D312" s="2599"/>
      <c r="E312" s="2599"/>
      <c r="F312" s="2599"/>
      <c r="G312" s="2600"/>
      <c r="H312" s="2599"/>
      <c r="I312" s="2599"/>
      <c r="J312" s="2599"/>
      <c r="K312" s="2599"/>
      <c r="L312" s="1174" t="s">
        <v>1162</v>
      </c>
      <c r="M312" s="2537"/>
      <c r="N312" s="2537"/>
      <c r="O312" s="2537"/>
      <c r="P312" s="2537"/>
      <c r="Q312" s="2537"/>
      <c r="R312" s="1176">
        <f t="shared" si="349"/>
        <v>0</v>
      </c>
      <c r="S312" s="2594"/>
      <c r="T312" s="2594"/>
      <c r="U312" s="2594"/>
      <c r="V312" s="2594"/>
      <c r="W312" s="2594"/>
      <c r="X312" s="1176">
        <f t="shared" si="350"/>
        <v>0</v>
      </c>
      <c r="Y312" s="1176">
        <f t="shared" si="351"/>
        <v>0</v>
      </c>
    </row>
    <row r="313" spans="3:25">
      <c r="C313" s="2140"/>
      <c r="D313" s="2141"/>
      <c r="E313" s="2141"/>
      <c r="F313" s="2141"/>
      <c r="G313" s="2556"/>
      <c r="H313" s="2141"/>
      <c r="I313" s="2141"/>
      <c r="J313" s="2142"/>
      <c r="K313" s="2142"/>
      <c r="L313" s="2602" t="s">
        <v>594</v>
      </c>
      <c r="M313" s="2643">
        <f>+SUM(M310:M312)</f>
        <v>0</v>
      </c>
      <c r="N313" s="2643">
        <f t="shared" ref="N313" si="352">+SUM(N310:N312)</f>
        <v>0</v>
      </c>
      <c r="O313" s="2643">
        <f t="shared" ref="O313" si="353">+SUM(O310:O312)</f>
        <v>0</v>
      </c>
      <c r="P313" s="2643">
        <f t="shared" ref="P313" si="354">+SUM(P310:P312)</f>
        <v>0</v>
      </c>
      <c r="Q313" s="2643">
        <f t="shared" ref="Q313" si="355">+SUM(Q310:Q312)</f>
        <v>13500</v>
      </c>
      <c r="R313" s="1176">
        <f t="shared" si="349"/>
        <v>13500</v>
      </c>
      <c r="S313" s="2642">
        <f t="shared" ref="S313" si="356">+SUM(S310:S312)</f>
        <v>0</v>
      </c>
      <c r="T313" s="2642">
        <f t="shared" ref="T313" si="357">+SUM(T310:T312)</f>
        <v>0</v>
      </c>
      <c r="U313" s="2642">
        <f t="shared" ref="U313" si="358">+SUM(U310:U312)</f>
        <v>140.48404981664299</v>
      </c>
      <c r="V313" s="2642">
        <f t="shared" ref="V313" si="359">+SUM(V310:V312)</f>
        <v>12074.6842000792</v>
      </c>
      <c r="W313" s="2642">
        <f t="shared" ref="W313" si="360">+SUM(W310:W312)</f>
        <v>250</v>
      </c>
      <c r="X313" s="1176">
        <f t="shared" si="350"/>
        <v>12465.168249895843</v>
      </c>
      <c r="Y313" s="1176">
        <f t="shared" si="351"/>
        <v>25965.168249895843</v>
      </c>
    </row>
    <row r="314" spans="3:25" ht="63.75">
      <c r="C314" s="2590">
        <v>6959</v>
      </c>
      <c r="D314" s="2591" t="s">
        <v>1943</v>
      </c>
      <c r="E314" s="2591" t="s">
        <v>1944</v>
      </c>
      <c r="F314" s="2591">
        <f>J314</f>
        <v>40422</v>
      </c>
      <c r="G314" s="2592">
        <v>2015</v>
      </c>
      <c r="H314" s="2591" t="s">
        <v>1906</v>
      </c>
      <c r="I314" s="2591" t="s">
        <v>1945</v>
      </c>
      <c r="J314" s="2591">
        <v>40422</v>
      </c>
      <c r="K314" s="2591" t="s">
        <v>1735</v>
      </c>
      <c r="L314" s="1174" t="s">
        <v>1160</v>
      </c>
      <c r="M314" s="2537"/>
      <c r="N314" s="2537"/>
      <c r="O314" s="2537"/>
      <c r="P314" s="2537">
        <v>2000</v>
      </c>
      <c r="Q314" s="2537"/>
      <c r="R314" s="1176">
        <f t="shared" si="349"/>
        <v>2000</v>
      </c>
      <c r="S314" s="2594">
        <v>37.791921920063203</v>
      </c>
      <c r="T314" s="2594">
        <v>11.6728498095428</v>
      </c>
      <c r="U314" s="2594">
        <v>0.13362119709804199</v>
      </c>
      <c r="V314" s="2594">
        <v>916.44058631584903</v>
      </c>
      <c r="W314" s="2594">
        <v>2253.59854</v>
      </c>
      <c r="X314" s="1176">
        <f t="shared" si="350"/>
        <v>3219.637519242553</v>
      </c>
      <c r="Y314" s="1176">
        <f t="shared" si="351"/>
        <v>5219.637519242553</v>
      </c>
    </row>
    <row r="315" spans="3:25" ht="25.5" customHeight="1">
      <c r="C315" s="2595"/>
      <c r="D315" s="2593"/>
      <c r="E315" s="2593"/>
      <c r="F315" s="2593"/>
      <c r="G315" s="2596"/>
      <c r="H315" s="2593"/>
      <c r="I315" s="2593"/>
      <c r="J315" s="2593"/>
      <c r="K315" s="2593"/>
      <c r="L315" s="1174" t="s">
        <v>1161</v>
      </c>
      <c r="M315" s="2537"/>
      <c r="N315" s="2537"/>
      <c r="O315" s="2537"/>
      <c r="P315" s="2537"/>
      <c r="Q315" s="2537"/>
      <c r="R315" s="1176">
        <f t="shared" si="349"/>
        <v>0</v>
      </c>
      <c r="S315" s="2594"/>
      <c r="T315" s="2594"/>
      <c r="U315" s="2594"/>
      <c r="V315" s="2594"/>
      <c r="W315" s="2594"/>
      <c r="X315" s="1176">
        <f t="shared" si="350"/>
        <v>0</v>
      </c>
      <c r="Y315" s="1176">
        <f t="shared" si="351"/>
        <v>0</v>
      </c>
    </row>
    <row r="316" spans="3:25" ht="25.5">
      <c r="C316" s="2598"/>
      <c r="D316" s="2599"/>
      <c r="E316" s="2599"/>
      <c r="F316" s="2599"/>
      <c r="G316" s="2600"/>
      <c r="H316" s="2599"/>
      <c r="I316" s="2599"/>
      <c r="J316" s="2599"/>
      <c r="K316" s="2599"/>
      <c r="L316" s="1174" t="s">
        <v>1162</v>
      </c>
      <c r="M316" s="2537"/>
      <c r="N316" s="2537"/>
      <c r="O316" s="2537"/>
      <c r="P316" s="2537"/>
      <c r="Q316" s="2537"/>
      <c r="R316" s="1176">
        <f t="shared" si="349"/>
        <v>0</v>
      </c>
      <c r="S316" s="2594"/>
      <c r="T316" s="2594"/>
      <c r="U316" s="2594"/>
      <c r="V316" s="2594"/>
      <c r="W316" s="2594"/>
      <c r="X316" s="1176">
        <f t="shared" si="350"/>
        <v>0</v>
      </c>
      <c r="Y316" s="1176">
        <f t="shared" si="351"/>
        <v>0</v>
      </c>
    </row>
    <row r="317" spans="3:25">
      <c r="C317" s="2140"/>
      <c r="D317" s="2141"/>
      <c r="E317" s="2141"/>
      <c r="F317" s="2141"/>
      <c r="G317" s="2556"/>
      <c r="H317" s="2141"/>
      <c r="I317" s="2141"/>
      <c r="J317" s="2142"/>
      <c r="K317" s="2142"/>
      <c r="L317" s="2602" t="s">
        <v>594</v>
      </c>
      <c r="M317" s="2643">
        <f>+SUM(M314:M316)</f>
        <v>0</v>
      </c>
      <c r="N317" s="2643">
        <f t="shared" ref="N317" si="361">+SUM(N314:N316)</f>
        <v>0</v>
      </c>
      <c r="O317" s="2643">
        <f t="shared" ref="O317" si="362">+SUM(O314:O316)</f>
        <v>0</v>
      </c>
      <c r="P317" s="2643">
        <f t="shared" ref="P317" si="363">+SUM(P314:P316)</f>
        <v>2000</v>
      </c>
      <c r="Q317" s="2643">
        <f t="shared" ref="Q317" si="364">+SUM(Q314:Q316)</f>
        <v>0</v>
      </c>
      <c r="R317" s="1176">
        <f t="shared" si="349"/>
        <v>2000</v>
      </c>
      <c r="S317" s="2642">
        <f t="shared" ref="S317" si="365">+SUM(S314:S316)</f>
        <v>37.791921920063203</v>
      </c>
      <c r="T317" s="2642">
        <f t="shared" ref="T317" si="366">+SUM(T314:T316)</f>
        <v>11.6728498095428</v>
      </c>
      <c r="U317" s="2642">
        <f t="shared" ref="U317" si="367">+SUM(U314:U316)</f>
        <v>0.13362119709804199</v>
      </c>
      <c r="V317" s="2642">
        <f t="shared" ref="V317" si="368">+SUM(V314:V316)</f>
        <v>916.44058631584903</v>
      </c>
      <c r="W317" s="2642">
        <f t="shared" ref="W317" si="369">+SUM(W314:W316)</f>
        <v>2253.59854</v>
      </c>
      <c r="X317" s="1176">
        <f t="shared" si="350"/>
        <v>3219.637519242553</v>
      </c>
      <c r="Y317" s="1176">
        <f t="shared" si="351"/>
        <v>5219.637519242553</v>
      </c>
    </row>
    <row r="318" spans="3:25" ht="38.25">
      <c r="C318" s="2590">
        <v>5627</v>
      </c>
      <c r="D318" s="2591" t="s">
        <v>1876</v>
      </c>
      <c r="E318" s="2591" t="s">
        <v>1946</v>
      </c>
      <c r="F318" s="2591">
        <f>J318</f>
        <v>38626</v>
      </c>
      <c r="G318" s="2592">
        <v>2009</v>
      </c>
      <c r="H318" s="2591" t="s">
        <v>1906</v>
      </c>
      <c r="I318" s="2591" t="s">
        <v>1947</v>
      </c>
      <c r="J318" s="2591">
        <v>38626</v>
      </c>
      <c r="K318" s="2591" t="s">
        <v>1753</v>
      </c>
      <c r="L318" s="1174" t="s">
        <v>1160</v>
      </c>
      <c r="M318" s="2537">
        <v>6200</v>
      </c>
      <c r="N318" s="2537"/>
      <c r="O318" s="2537"/>
      <c r="P318" s="2537"/>
      <c r="Q318" s="2537"/>
      <c r="R318" s="1176">
        <f t="shared" si="349"/>
        <v>6200</v>
      </c>
      <c r="S318" s="2594">
        <v>48.007713092270997</v>
      </c>
      <c r="T318" s="2594">
        <v>0</v>
      </c>
      <c r="U318" s="2594">
        <v>0</v>
      </c>
      <c r="V318" s="2594">
        <v>0</v>
      </c>
      <c r="W318" s="2594">
        <v>0</v>
      </c>
      <c r="X318" s="1176">
        <f t="shared" si="350"/>
        <v>48.007713092270997</v>
      </c>
      <c r="Y318" s="1176">
        <f t="shared" si="351"/>
        <v>6248.0077130922709</v>
      </c>
    </row>
    <row r="319" spans="3:25" ht="25.5" customHeight="1">
      <c r="C319" s="2595"/>
      <c r="D319" s="2593"/>
      <c r="E319" s="2593"/>
      <c r="F319" s="2593"/>
      <c r="G319" s="2596"/>
      <c r="H319" s="2593"/>
      <c r="I319" s="2593"/>
      <c r="J319" s="2593"/>
      <c r="K319" s="2593"/>
      <c r="L319" s="1174" t="s">
        <v>1161</v>
      </c>
      <c r="M319" s="2537"/>
      <c r="N319" s="2537"/>
      <c r="O319" s="2537"/>
      <c r="P319" s="2537"/>
      <c r="Q319" s="2537"/>
      <c r="R319" s="1176">
        <f t="shared" si="349"/>
        <v>0</v>
      </c>
      <c r="S319" s="2594"/>
      <c r="T319" s="2594"/>
      <c r="U319" s="2594"/>
      <c r="V319" s="2594"/>
      <c r="W319" s="2594"/>
      <c r="X319" s="1176">
        <f t="shared" si="350"/>
        <v>0</v>
      </c>
      <c r="Y319" s="1176">
        <f t="shared" si="351"/>
        <v>0</v>
      </c>
    </row>
    <row r="320" spans="3:25" ht="25.5">
      <c r="C320" s="2598"/>
      <c r="D320" s="2599"/>
      <c r="E320" s="2599"/>
      <c r="F320" s="2599"/>
      <c r="G320" s="2600"/>
      <c r="H320" s="2599"/>
      <c r="I320" s="2599"/>
      <c r="J320" s="2599"/>
      <c r="K320" s="2599"/>
      <c r="L320" s="1174" t="s">
        <v>1162</v>
      </c>
      <c r="M320" s="2537"/>
      <c r="N320" s="2537"/>
      <c r="O320" s="2537"/>
      <c r="P320" s="2537"/>
      <c r="Q320" s="2537"/>
      <c r="R320" s="1176">
        <f t="shared" si="349"/>
        <v>0</v>
      </c>
      <c r="S320" s="2594"/>
      <c r="T320" s="2594"/>
      <c r="U320" s="2594"/>
      <c r="V320" s="2594"/>
      <c r="W320" s="2594"/>
      <c r="X320" s="1176">
        <f t="shared" si="350"/>
        <v>0</v>
      </c>
      <c r="Y320" s="1176">
        <f t="shared" si="351"/>
        <v>0</v>
      </c>
    </row>
    <row r="321" spans="3:25">
      <c r="C321" s="2140"/>
      <c r="D321" s="2141"/>
      <c r="E321" s="2141"/>
      <c r="F321" s="2141"/>
      <c r="G321" s="2556"/>
      <c r="H321" s="2141"/>
      <c r="I321" s="2141"/>
      <c r="J321" s="2142"/>
      <c r="K321" s="2142"/>
      <c r="L321" s="2602" t="s">
        <v>594</v>
      </c>
      <c r="M321" s="2643">
        <f>+SUM(M318:M320)</f>
        <v>6200</v>
      </c>
      <c r="N321" s="2643">
        <f t="shared" ref="N321" si="370">+SUM(N318:N320)</f>
        <v>0</v>
      </c>
      <c r="O321" s="2643">
        <f t="shared" ref="O321" si="371">+SUM(O318:O320)</f>
        <v>0</v>
      </c>
      <c r="P321" s="2643">
        <f t="shared" ref="P321" si="372">+SUM(P318:P320)</f>
        <v>0</v>
      </c>
      <c r="Q321" s="2643">
        <f t="shared" ref="Q321" si="373">+SUM(Q318:Q320)</f>
        <v>0</v>
      </c>
      <c r="R321" s="1176">
        <f t="shared" si="349"/>
        <v>6200</v>
      </c>
      <c r="S321" s="2642">
        <f t="shared" ref="S321" si="374">+SUM(S318:S320)</f>
        <v>48.007713092270997</v>
      </c>
      <c r="T321" s="2642">
        <f t="shared" ref="T321" si="375">+SUM(T318:T320)</f>
        <v>0</v>
      </c>
      <c r="U321" s="2642">
        <f t="shared" ref="U321" si="376">+SUM(U318:U320)</f>
        <v>0</v>
      </c>
      <c r="V321" s="2642">
        <f t="shared" ref="V321" si="377">+SUM(V318:V320)</f>
        <v>0</v>
      </c>
      <c r="W321" s="2642">
        <f t="shared" ref="W321" si="378">+SUM(W318:W320)</f>
        <v>0</v>
      </c>
      <c r="X321" s="1176">
        <f t="shared" si="350"/>
        <v>48.007713092270997</v>
      </c>
      <c r="Y321" s="1176">
        <f t="shared" si="351"/>
        <v>6248.0077130922709</v>
      </c>
    </row>
    <row r="322" spans="3:25" ht="38.25">
      <c r="C322" s="2590">
        <v>5840</v>
      </c>
      <c r="D322" s="2591" t="s">
        <v>1876</v>
      </c>
      <c r="E322" s="2591" t="s">
        <v>1948</v>
      </c>
      <c r="F322" s="2591">
        <f>J322</f>
        <v>38838</v>
      </c>
      <c r="G322" s="2592">
        <v>2011</v>
      </c>
      <c r="H322" s="2591" t="s">
        <v>1906</v>
      </c>
      <c r="I322" s="2591" t="s">
        <v>1949</v>
      </c>
      <c r="J322" s="2591">
        <v>38838</v>
      </c>
      <c r="K322" s="2591" t="s">
        <v>1761</v>
      </c>
      <c r="L322" s="1174" t="s">
        <v>1160</v>
      </c>
      <c r="M322" s="2537">
        <v>3700</v>
      </c>
      <c r="N322" s="2537"/>
      <c r="O322" s="2537"/>
      <c r="P322" s="2537"/>
      <c r="Q322" s="2537"/>
      <c r="R322" s="1176">
        <f t="shared" si="349"/>
        <v>3700</v>
      </c>
      <c r="S322" s="2594">
        <v>9696.9720066897207</v>
      </c>
      <c r="T322" s="2594">
        <v>-448.33004106235501</v>
      </c>
      <c r="U322" s="2594">
        <v>0</v>
      </c>
      <c r="V322" s="2594">
        <v>0</v>
      </c>
      <c r="W322" s="2594">
        <v>0</v>
      </c>
      <c r="X322" s="1176">
        <f t="shared" si="350"/>
        <v>9248.6419656273665</v>
      </c>
      <c r="Y322" s="1176">
        <f t="shared" si="351"/>
        <v>12948.641965627367</v>
      </c>
    </row>
    <row r="323" spans="3:25" ht="25.5" customHeight="1">
      <c r="C323" s="2595"/>
      <c r="D323" s="2593"/>
      <c r="E323" s="2593"/>
      <c r="F323" s="2593"/>
      <c r="G323" s="2596"/>
      <c r="H323" s="2593"/>
      <c r="I323" s="2593"/>
      <c r="J323" s="2593"/>
      <c r="K323" s="2593"/>
      <c r="L323" s="1174" t="s">
        <v>1161</v>
      </c>
      <c r="M323" s="2537"/>
      <c r="N323" s="2537"/>
      <c r="O323" s="2537"/>
      <c r="P323" s="2537"/>
      <c r="Q323" s="2537"/>
      <c r="R323" s="1176">
        <f t="shared" si="349"/>
        <v>0</v>
      </c>
      <c r="S323" s="2594"/>
      <c r="T323" s="2594"/>
      <c r="U323" s="2594"/>
      <c r="V323" s="2594"/>
      <c r="W323" s="2594"/>
      <c r="X323" s="1176">
        <f t="shared" si="350"/>
        <v>0</v>
      </c>
      <c r="Y323" s="1176">
        <f t="shared" si="351"/>
        <v>0</v>
      </c>
    </row>
    <row r="324" spans="3:25" ht="25.5">
      <c r="C324" s="2598"/>
      <c r="D324" s="2599"/>
      <c r="E324" s="2599"/>
      <c r="F324" s="2599"/>
      <c r="G324" s="2600"/>
      <c r="H324" s="2599"/>
      <c r="I324" s="2599"/>
      <c r="J324" s="2599"/>
      <c r="K324" s="2599"/>
      <c r="L324" s="1174" t="s">
        <v>1162</v>
      </c>
      <c r="M324" s="2537"/>
      <c r="N324" s="2537"/>
      <c r="O324" s="2537"/>
      <c r="P324" s="2537"/>
      <c r="Q324" s="2537"/>
      <c r="R324" s="1176">
        <f t="shared" si="349"/>
        <v>0</v>
      </c>
      <c r="S324" s="2594"/>
      <c r="T324" s="2594"/>
      <c r="U324" s="2594"/>
      <c r="V324" s="2594"/>
      <c r="W324" s="2594"/>
      <c r="X324" s="1176">
        <f t="shared" si="350"/>
        <v>0</v>
      </c>
      <c r="Y324" s="1176">
        <f t="shared" si="351"/>
        <v>0</v>
      </c>
    </row>
    <row r="325" spans="3:25">
      <c r="C325" s="2140"/>
      <c r="D325" s="2141"/>
      <c r="E325" s="2141"/>
      <c r="F325" s="2141"/>
      <c r="G325" s="2556"/>
      <c r="H325" s="2141"/>
      <c r="I325" s="2141"/>
      <c r="J325" s="2142"/>
      <c r="K325" s="2142"/>
      <c r="L325" s="2602" t="s">
        <v>594</v>
      </c>
      <c r="M325" s="2643">
        <f>+SUM(M322:M324)</f>
        <v>3700</v>
      </c>
      <c r="N325" s="2643">
        <f t="shared" ref="N325" si="379">+SUM(N322:N324)</f>
        <v>0</v>
      </c>
      <c r="O325" s="2643">
        <f t="shared" ref="O325" si="380">+SUM(O322:O324)</f>
        <v>0</v>
      </c>
      <c r="P325" s="2643">
        <f t="shared" ref="P325" si="381">+SUM(P322:P324)</f>
        <v>0</v>
      </c>
      <c r="Q325" s="2643">
        <f t="shared" ref="Q325" si="382">+SUM(Q322:Q324)</f>
        <v>0</v>
      </c>
      <c r="R325" s="1176">
        <f t="shared" si="349"/>
        <v>3700</v>
      </c>
      <c r="S325" s="2642">
        <f t="shared" ref="S325" si="383">+SUM(S322:S324)</f>
        <v>9696.9720066897207</v>
      </c>
      <c r="T325" s="2642">
        <f t="shared" ref="T325" si="384">+SUM(T322:T324)</f>
        <v>-448.33004106235501</v>
      </c>
      <c r="U325" s="2642">
        <f t="shared" ref="U325" si="385">+SUM(U322:U324)</f>
        <v>0</v>
      </c>
      <c r="V325" s="2642">
        <f t="shared" ref="V325" si="386">+SUM(V322:V324)</f>
        <v>0</v>
      </c>
      <c r="W325" s="2642">
        <f t="shared" ref="W325" si="387">+SUM(W322:W324)</f>
        <v>0</v>
      </c>
      <c r="X325" s="1176">
        <f t="shared" si="350"/>
        <v>9248.6419656273665</v>
      </c>
      <c r="Y325" s="1176">
        <f t="shared" si="351"/>
        <v>12948.641965627367</v>
      </c>
    </row>
    <row r="326" spans="3:25" ht="76.5">
      <c r="C326" s="2590">
        <v>6346</v>
      </c>
      <c r="D326" s="2591" t="s">
        <v>1950</v>
      </c>
      <c r="E326" s="2591" t="s">
        <v>1951</v>
      </c>
      <c r="F326" s="2591">
        <f>J326</f>
        <v>39387</v>
      </c>
      <c r="G326" s="2592">
        <v>2012</v>
      </c>
      <c r="H326" s="2591" t="s">
        <v>1906</v>
      </c>
      <c r="I326" s="2591" t="s">
        <v>1952</v>
      </c>
      <c r="J326" s="2591">
        <v>39387</v>
      </c>
      <c r="K326" s="2591" t="s">
        <v>1761</v>
      </c>
      <c r="L326" s="1174" t="s">
        <v>1160</v>
      </c>
      <c r="M326" s="2537"/>
      <c r="N326" s="2537">
        <v>30200</v>
      </c>
      <c r="O326" s="2537"/>
      <c r="P326" s="2537"/>
      <c r="Q326" s="2537"/>
      <c r="R326" s="1176">
        <f t="shared" si="349"/>
        <v>30200</v>
      </c>
      <c r="S326" s="2594">
        <v>3541.3808586577602</v>
      </c>
      <c r="T326" s="2594">
        <v>20900.649507364797</v>
      </c>
      <c r="U326" s="2594">
        <v>17251.228971350698</v>
      </c>
      <c r="V326" s="2594">
        <v>408.43757788034901</v>
      </c>
      <c r="W326" s="2594">
        <v>0</v>
      </c>
      <c r="X326" s="1176">
        <f t="shared" si="350"/>
        <v>42101.696915253604</v>
      </c>
      <c r="Y326" s="1176">
        <f t="shared" si="351"/>
        <v>72301.696915253604</v>
      </c>
    </row>
    <row r="327" spans="3:25" ht="25.5" customHeight="1">
      <c r="C327" s="2595"/>
      <c r="D327" s="2593"/>
      <c r="E327" s="2593"/>
      <c r="F327" s="2593"/>
      <c r="G327" s="2596"/>
      <c r="H327" s="2593"/>
      <c r="I327" s="2593"/>
      <c r="J327" s="2593"/>
      <c r="K327" s="2593"/>
      <c r="L327" s="1174" t="s">
        <v>1161</v>
      </c>
      <c r="M327" s="2537"/>
      <c r="N327" s="2537"/>
      <c r="O327" s="2537"/>
      <c r="P327" s="2537"/>
      <c r="Q327" s="2537"/>
      <c r="R327" s="1176">
        <f t="shared" si="349"/>
        <v>0</v>
      </c>
      <c r="S327" s="2594"/>
      <c r="T327" s="2594"/>
      <c r="U327" s="2594"/>
      <c r="V327" s="2594"/>
      <c r="W327" s="2594"/>
      <c r="X327" s="1176">
        <f t="shared" si="350"/>
        <v>0</v>
      </c>
      <c r="Y327" s="1176">
        <f t="shared" si="351"/>
        <v>0</v>
      </c>
    </row>
    <row r="328" spans="3:25" ht="25.5">
      <c r="C328" s="2598"/>
      <c r="D328" s="2599"/>
      <c r="E328" s="2599"/>
      <c r="F328" s="2599"/>
      <c r="G328" s="2600"/>
      <c r="H328" s="2599"/>
      <c r="I328" s="2599"/>
      <c r="J328" s="2599"/>
      <c r="K328" s="2599"/>
      <c r="L328" s="1174" t="s">
        <v>1162</v>
      </c>
      <c r="M328" s="2537"/>
      <c r="N328" s="2537"/>
      <c r="O328" s="2537"/>
      <c r="P328" s="2537"/>
      <c r="Q328" s="2537"/>
      <c r="R328" s="1176">
        <f t="shared" si="349"/>
        <v>0</v>
      </c>
      <c r="S328" s="2594"/>
      <c r="T328" s="2594"/>
      <c r="U328" s="2594"/>
      <c r="V328" s="2594"/>
      <c r="W328" s="2594"/>
      <c r="X328" s="1176">
        <f t="shared" si="350"/>
        <v>0</v>
      </c>
      <c r="Y328" s="1176">
        <f t="shared" si="351"/>
        <v>0</v>
      </c>
    </row>
    <row r="329" spans="3:25">
      <c r="C329" s="2140"/>
      <c r="D329" s="2141"/>
      <c r="E329" s="2141"/>
      <c r="F329" s="2141"/>
      <c r="G329" s="2556"/>
      <c r="H329" s="2141"/>
      <c r="I329" s="2141"/>
      <c r="J329" s="2142"/>
      <c r="K329" s="2142"/>
      <c r="L329" s="2612" t="s">
        <v>594</v>
      </c>
      <c r="M329" s="2643">
        <f>+SUM(M326:M328)</f>
        <v>0</v>
      </c>
      <c r="N329" s="2643">
        <f t="shared" ref="N329" si="388">+SUM(N326:N328)</f>
        <v>30200</v>
      </c>
      <c r="O329" s="2643">
        <f t="shared" ref="O329" si="389">+SUM(O326:O328)</f>
        <v>0</v>
      </c>
      <c r="P329" s="2643">
        <f t="shared" ref="P329" si="390">+SUM(P326:P328)</f>
        <v>0</v>
      </c>
      <c r="Q329" s="2643">
        <f t="shared" ref="Q329" si="391">+SUM(Q326:Q328)</f>
        <v>0</v>
      </c>
      <c r="R329" s="1176">
        <f t="shared" si="349"/>
        <v>30200</v>
      </c>
      <c r="S329" s="2642">
        <f t="shared" ref="S329" si="392">+SUM(S326:S328)</f>
        <v>3541.3808586577602</v>
      </c>
      <c r="T329" s="2642">
        <f t="shared" ref="T329" si="393">+SUM(T326:T328)</f>
        <v>20900.649507364797</v>
      </c>
      <c r="U329" s="2642">
        <f t="shared" ref="U329" si="394">+SUM(U326:U328)</f>
        <v>17251.228971350698</v>
      </c>
      <c r="V329" s="2642">
        <f t="shared" ref="V329" si="395">+SUM(V326:V328)</f>
        <v>408.43757788034901</v>
      </c>
      <c r="W329" s="2642">
        <f t="shared" ref="W329" si="396">+SUM(W326:W328)</f>
        <v>0</v>
      </c>
      <c r="X329" s="1176">
        <f t="shared" si="350"/>
        <v>42101.696915253604</v>
      </c>
      <c r="Y329" s="1176">
        <f t="shared" si="351"/>
        <v>72301.696915253604</v>
      </c>
    </row>
    <row r="330" spans="3:25" ht="89.25">
      <c r="C330" s="2590">
        <v>6662</v>
      </c>
      <c r="D330" s="2591" t="s">
        <v>1953</v>
      </c>
      <c r="E330" s="2591" t="s">
        <v>1954</v>
      </c>
      <c r="F330" s="2591">
        <f>J330</f>
        <v>39692</v>
      </c>
      <c r="G330" s="2592">
        <v>2014</v>
      </c>
      <c r="H330" s="2591" t="s">
        <v>1906</v>
      </c>
      <c r="I330" s="2591" t="s">
        <v>1955</v>
      </c>
      <c r="J330" s="2591">
        <v>39692</v>
      </c>
      <c r="K330" s="2591" t="s">
        <v>1761</v>
      </c>
      <c r="L330" s="1174" t="s">
        <v>1160</v>
      </c>
      <c r="M330" s="2537"/>
      <c r="N330" s="2537"/>
      <c r="O330" s="2537"/>
      <c r="P330" s="2537">
        <v>57500</v>
      </c>
      <c r="Q330" s="2537"/>
      <c r="R330" s="1176">
        <f t="shared" si="349"/>
        <v>57500</v>
      </c>
      <c r="S330" s="2594">
        <v>1468.5065436032801</v>
      </c>
      <c r="T330" s="2594">
        <v>2423.3936471459801</v>
      </c>
      <c r="U330" s="2594">
        <v>8652.9668753254809</v>
      </c>
      <c r="V330" s="2594">
        <v>47513.413949092101</v>
      </c>
      <c r="W330" s="2594">
        <v>28748.641440000003</v>
      </c>
      <c r="X330" s="1176">
        <f t="shared" si="350"/>
        <v>88806.922455166845</v>
      </c>
      <c r="Y330" s="1176">
        <f t="shared" si="351"/>
        <v>146306.92245516684</v>
      </c>
    </row>
    <row r="331" spans="3:25" ht="25.5" customHeight="1">
      <c r="C331" s="2595"/>
      <c r="D331" s="2593"/>
      <c r="E331" s="2593"/>
      <c r="F331" s="2593"/>
      <c r="G331" s="2596"/>
      <c r="H331" s="2593"/>
      <c r="I331" s="2593"/>
      <c r="J331" s="2593"/>
      <c r="K331" s="2593"/>
      <c r="L331" s="1174" t="s">
        <v>1161</v>
      </c>
      <c r="M331" s="2537"/>
      <c r="N331" s="2537"/>
      <c r="O331" s="2537"/>
      <c r="P331" s="2537"/>
      <c r="Q331" s="2537"/>
      <c r="R331" s="1176">
        <f t="shared" si="349"/>
        <v>0</v>
      </c>
      <c r="S331" s="2594"/>
      <c r="T331" s="2594"/>
      <c r="U331" s="2594"/>
      <c r="V331" s="2594"/>
      <c r="W331" s="2594"/>
      <c r="X331" s="1176">
        <f t="shared" si="350"/>
        <v>0</v>
      </c>
      <c r="Y331" s="1176">
        <f t="shared" si="351"/>
        <v>0</v>
      </c>
    </row>
    <row r="332" spans="3:25" ht="25.5">
      <c r="C332" s="2598"/>
      <c r="D332" s="2599"/>
      <c r="E332" s="2599"/>
      <c r="F332" s="2599"/>
      <c r="G332" s="2600"/>
      <c r="H332" s="2599"/>
      <c r="I332" s="2599"/>
      <c r="J332" s="2599"/>
      <c r="K332" s="2599"/>
      <c r="L332" s="1174" t="s">
        <v>1162</v>
      </c>
      <c r="M332" s="2537"/>
      <c r="N332" s="2537"/>
      <c r="O332" s="2537"/>
      <c r="P332" s="2537"/>
      <c r="Q332" s="2537"/>
      <c r="R332" s="1176">
        <f t="shared" si="349"/>
        <v>0</v>
      </c>
      <c r="S332" s="2594"/>
      <c r="T332" s="2594"/>
      <c r="U332" s="2594"/>
      <c r="V332" s="2594"/>
      <c r="W332" s="2594"/>
      <c r="X332" s="1176">
        <f t="shared" si="350"/>
        <v>0</v>
      </c>
      <c r="Y332" s="1176">
        <f t="shared" si="351"/>
        <v>0</v>
      </c>
    </row>
    <row r="333" spans="3:25">
      <c r="C333" s="2140"/>
      <c r="D333" s="2141"/>
      <c r="E333" s="2141"/>
      <c r="F333" s="2141"/>
      <c r="G333" s="2556"/>
      <c r="H333" s="2141"/>
      <c r="I333" s="2141"/>
      <c r="J333" s="2142"/>
      <c r="K333" s="2142"/>
      <c r="L333" s="2612" t="s">
        <v>594</v>
      </c>
      <c r="M333" s="2643">
        <f>+SUM(M330:M332)</f>
        <v>0</v>
      </c>
      <c r="N333" s="2643">
        <f t="shared" ref="N333" si="397">+SUM(N330:N332)</f>
        <v>0</v>
      </c>
      <c r="O333" s="2643">
        <f t="shared" ref="O333" si="398">+SUM(O330:O332)</f>
        <v>0</v>
      </c>
      <c r="P333" s="2643">
        <f t="shared" ref="P333" si="399">+SUM(P330:P332)</f>
        <v>57500</v>
      </c>
      <c r="Q333" s="2643">
        <f t="shared" ref="Q333" si="400">+SUM(Q330:Q332)</f>
        <v>0</v>
      </c>
      <c r="R333" s="1176">
        <f t="shared" si="349"/>
        <v>57500</v>
      </c>
      <c r="S333" s="2642">
        <f t="shared" ref="S333" si="401">+SUM(S330:S332)</f>
        <v>1468.5065436032801</v>
      </c>
      <c r="T333" s="2642">
        <f t="shared" ref="T333" si="402">+SUM(T330:T332)</f>
        <v>2423.3936471459801</v>
      </c>
      <c r="U333" s="2642">
        <f t="shared" ref="U333" si="403">+SUM(U330:U332)</f>
        <v>8652.9668753254809</v>
      </c>
      <c r="V333" s="2642">
        <f t="shared" ref="V333" si="404">+SUM(V330:V332)</f>
        <v>47513.413949092101</v>
      </c>
      <c r="W333" s="2642">
        <f t="shared" ref="W333" si="405">+SUM(W330:W332)</f>
        <v>28748.641440000003</v>
      </c>
      <c r="X333" s="1176">
        <f t="shared" si="350"/>
        <v>88806.922455166845</v>
      </c>
      <c r="Y333" s="1176">
        <f t="shared" si="351"/>
        <v>146306.92245516684</v>
      </c>
    </row>
    <row r="334" spans="3:25" ht="76.5">
      <c r="C334" s="2590">
        <v>2007</v>
      </c>
      <c r="D334" s="2591" t="s">
        <v>1956</v>
      </c>
      <c r="E334" s="2591" t="s">
        <v>1957</v>
      </c>
      <c r="F334" s="2591">
        <f>J334</f>
        <v>38930</v>
      </c>
      <c r="G334" s="2592">
        <v>2009</v>
      </c>
      <c r="H334" s="2591" t="s">
        <v>1906</v>
      </c>
      <c r="I334" s="2591" t="s">
        <v>1958</v>
      </c>
      <c r="J334" s="2591">
        <v>38930</v>
      </c>
      <c r="K334" s="2591" t="s">
        <v>1749</v>
      </c>
      <c r="L334" s="1174" t="s">
        <v>1160</v>
      </c>
      <c r="M334" s="2537"/>
      <c r="N334" s="2537">
        <v>21000</v>
      </c>
      <c r="O334" s="2537"/>
      <c r="P334" s="2537"/>
      <c r="Q334" s="2537"/>
      <c r="R334" s="1176">
        <f t="shared" si="349"/>
        <v>21000</v>
      </c>
      <c r="S334" s="2594">
        <v>24.342241966649798</v>
      </c>
      <c r="T334" s="2594">
        <v>0</v>
      </c>
      <c r="U334" s="2594">
        <v>0</v>
      </c>
      <c r="V334" s="2594">
        <v>0</v>
      </c>
      <c r="W334" s="2594">
        <v>0</v>
      </c>
      <c r="X334" s="1176">
        <f t="shared" si="350"/>
        <v>24.342241966649798</v>
      </c>
      <c r="Y334" s="1176">
        <f t="shared" si="351"/>
        <v>21024.342241966649</v>
      </c>
    </row>
    <row r="335" spans="3:25" ht="25.5" customHeight="1">
      <c r="C335" s="2595"/>
      <c r="D335" s="2593"/>
      <c r="E335" s="2593"/>
      <c r="F335" s="2593"/>
      <c r="G335" s="2596"/>
      <c r="H335" s="2593"/>
      <c r="I335" s="2593"/>
      <c r="J335" s="2593"/>
      <c r="K335" s="2593"/>
      <c r="L335" s="1174" t="s">
        <v>1161</v>
      </c>
      <c r="M335" s="2537"/>
      <c r="N335" s="2537"/>
      <c r="O335" s="2537"/>
      <c r="P335" s="2537"/>
      <c r="Q335" s="2537"/>
      <c r="R335" s="1176">
        <f t="shared" si="349"/>
        <v>0</v>
      </c>
      <c r="S335" s="2594"/>
      <c r="T335" s="2594"/>
      <c r="U335" s="2594"/>
      <c r="V335" s="2594"/>
      <c r="W335" s="2594"/>
      <c r="X335" s="1176">
        <f t="shared" si="350"/>
        <v>0</v>
      </c>
      <c r="Y335" s="1176">
        <f t="shared" si="351"/>
        <v>0</v>
      </c>
    </row>
    <row r="336" spans="3:25" ht="25.5">
      <c r="C336" s="2598"/>
      <c r="D336" s="2599"/>
      <c r="E336" s="2599"/>
      <c r="F336" s="2599"/>
      <c r="G336" s="2600"/>
      <c r="H336" s="2599"/>
      <c r="I336" s="2599"/>
      <c r="J336" s="2599"/>
      <c r="K336" s="2599"/>
      <c r="L336" s="1174" t="s">
        <v>1162</v>
      </c>
      <c r="M336" s="2537"/>
      <c r="N336" s="2537"/>
      <c r="O336" s="2537"/>
      <c r="P336" s="2537"/>
      <c r="Q336" s="2537"/>
      <c r="R336" s="1176">
        <f t="shared" si="349"/>
        <v>0</v>
      </c>
      <c r="S336" s="2594"/>
      <c r="T336" s="2594"/>
      <c r="U336" s="2594"/>
      <c r="V336" s="2594"/>
      <c r="W336" s="2594"/>
      <c r="X336" s="1176">
        <f t="shared" si="350"/>
        <v>0</v>
      </c>
      <c r="Y336" s="1176">
        <f t="shared" si="351"/>
        <v>0</v>
      </c>
    </row>
    <row r="337" spans="3:25">
      <c r="C337" s="2140"/>
      <c r="D337" s="2141"/>
      <c r="E337" s="2141"/>
      <c r="F337" s="2141"/>
      <c r="G337" s="2556"/>
      <c r="H337" s="2141"/>
      <c r="I337" s="2141"/>
      <c r="J337" s="2142"/>
      <c r="K337" s="2142"/>
      <c r="L337" s="2612" t="s">
        <v>594</v>
      </c>
      <c r="M337" s="2643">
        <f>+SUM(M334:M336)</f>
        <v>0</v>
      </c>
      <c r="N337" s="2643">
        <f t="shared" ref="N337" si="406">+SUM(N334:N336)</f>
        <v>21000</v>
      </c>
      <c r="O337" s="2643">
        <f t="shared" ref="O337" si="407">+SUM(O334:O336)</f>
        <v>0</v>
      </c>
      <c r="P337" s="2643">
        <f t="shared" ref="P337" si="408">+SUM(P334:P336)</f>
        <v>0</v>
      </c>
      <c r="Q337" s="2643">
        <f t="shared" ref="Q337" si="409">+SUM(Q334:Q336)</f>
        <v>0</v>
      </c>
      <c r="R337" s="1176">
        <f t="shared" si="349"/>
        <v>21000</v>
      </c>
      <c r="S337" s="2642">
        <f t="shared" ref="S337" si="410">+SUM(S334:S336)</f>
        <v>24.342241966649798</v>
      </c>
      <c r="T337" s="2642">
        <f t="shared" ref="T337" si="411">+SUM(T334:T336)</f>
        <v>0</v>
      </c>
      <c r="U337" s="2642">
        <f t="shared" ref="U337" si="412">+SUM(U334:U336)</f>
        <v>0</v>
      </c>
      <c r="V337" s="2642">
        <f t="shared" ref="V337" si="413">+SUM(V334:V336)</f>
        <v>0</v>
      </c>
      <c r="W337" s="2642">
        <f t="shared" ref="W337" si="414">+SUM(W334:W336)</f>
        <v>0</v>
      </c>
      <c r="X337" s="1176">
        <f t="shared" si="350"/>
        <v>24.342241966649798</v>
      </c>
      <c r="Y337" s="1176">
        <f t="shared" si="351"/>
        <v>21024.342241966649</v>
      </c>
    </row>
    <row r="338" spans="3:25" ht="76.5">
      <c r="C338" s="2590">
        <v>3912</v>
      </c>
      <c r="D338" s="2591" t="s">
        <v>1959</v>
      </c>
      <c r="E338" s="2591" t="s">
        <v>1960</v>
      </c>
      <c r="F338" s="2591">
        <f>J338</f>
        <v>38930</v>
      </c>
      <c r="G338" s="2592">
        <v>2012</v>
      </c>
      <c r="H338" s="2591" t="s">
        <v>1906</v>
      </c>
      <c r="I338" s="2591" t="s">
        <v>1958</v>
      </c>
      <c r="J338" s="2591">
        <v>38930</v>
      </c>
      <c r="K338" s="2591" t="s">
        <v>1761</v>
      </c>
      <c r="L338" s="1174" t="s">
        <v>1160</v>
      </c>
      <c r="M338" s="2537"/>
      <c r="N338" s="2537">
        <v>21000</v>
      </c>
      <c r="O338" s="2537"/>
      <c r="P338" s="2537"/>
      <c r="Q338" s="2537"/>
      <c r="R338" s="1176">
        <f t="shared" si="349"/>
        <v>21000</v>
      </c>
      <c r="S338" s="2594">
        <v>11283.3392644982</v>
      </c>
      <c r="T338" s="2594">
        <v>11024.6032242663</v>
      </c>
      <c r="U338" s="2594">
        <v>7096.1656656971199</v>
      </c>
      <c r="V338" s="2594">
        <v>278.17838724120202</v>
      </c>
      <c r="W338" s="2594">
        <v>0</v>
      </c>
      <c r="X338" s="1176">
        <f t="shared" si="350"/>
        <v>29682.286541702822</v>
      </c>
      <c r="Y338" s="1176">
        <f t="shared" si="351"/>
        <v>50682.286541702822</v>
      </c>
    </row>
    <row r="339" spans="3:25" ht="25.5" customHeight="1">
      <c r="C339" s="2595"/>
      <c r="D339" s="2593"/>
      <c r="E339" s="2593"/>
      <c r="F339" s="2593"/>
      <c r="G339" s="2596"/>
      <c r="H339" s="2593"/>
      <c r="I339" s="2593"/>
      <c r="J339" s="2593"/>
      <c r="K339" s="2593"/>
      <c r="L339" s="1174" t="s">
        <v>1161</v>
      </c>
      <c r="M339" s="2537"/>
      <c r="N339" s="2537"/>
      <c r="O339" s="2537"/>
      <c r="P339" s="2537"/>
      <c r="Q339" s="2537"/>
      <c r="R339" s="1176">
        <f t="shared" si="349"/>
        <v>0</v>
      </c>
      <c r="S339" s="2594"/>
      <c r="T339" s="2594"/>
      <c r="U339" s="2594"/>
      <c r="V339" s="2594"/>
      <c r="W339" s="2594"/>
      <c r="X339" s="1176">
        <f t="shared" si="350"/>
        <v>0</v>
      </c>
      <c r="Y339" s="1176">
        <f t="shared" si="351"/>
        <v>0</v>
      </c>
    </row>
    <row r="340" spans="3:25" ht="25.5">
      <c r="C340" s="2598"/>
      <c r="D340" s="2599"/>
      <c r="E340" s="2599"/>
      <c r="F340" s="2599"/>
      <c r="G340" s="2600"/>
      <c r="H340" s="2599"/>
      <c r="I340" s="2599"/>
      <c r="J340" s="2599"/>
      <c r="K340" s="2599"/>
      <c r="L340" s="1174" t="s">
        <v>1162</v>
      </c>
      <c r="M340" s="2537"/>
      <c r="N340" s="2537"/>
      <c r="O340" s="2537"/>
      <c r="P340" s="2537"/>
      <c r="Q340" s="2537"/>
      <c r="R340" s="1176">
        <f t="shared" si="349"/>
        <v>0</v>
      </c>
      <c r="S340" s="2594"/>
      <c r="T340" s="2594"/>
      <c r="U340" s="2594"/>
      <c r="V340" s="2594"/>
      <c r="W340" s="2594"/>
      <c r="X340" s="1176">
        <f t="shared" si="350"/>
        <v>0</v>
      </c>
      <c r="Y340" s="1176">
        <f t="shared" si="351"/>
        <v>0</v>
      </c>
    </row>
    <row r="341" spans="3:25">
      <c r="C341" s="2140"/>
      <c r="D341" s="2141"/>
      <c r="E341" s="2141"/>
      <c r="F341" s="2141"/>
      <c r="G341" s="2556"/>
      <c r="H341" s="2141"/>
      <c r="I341" s="2141"/>
      <c r="J341" s="2142"/>
      <c r="K341" s="2142"/>
      <c r="L341" s="2612" t="s">
        <v>594</v>
      </c>
      <c r="M341" s="2643">
        <f>+SUM(M338:M340)</f>
        <v>0</v>
      </c>
      <c r="N341" s="2643">
        <f t="shared" ref="N341" si="415">+SUM(N338:N340)</f>
        <v>21000</v>
      </c>
      <c r="O341" s="2643">
        <f t="shared" ref="O341" si="416">+SUM(O338:O340)</f>
        <v>0</v>
      </c>
      <c r="P341" s="2643">
        <f t="shared" ref="P341" si="417">+SUM(P338:P340)</f>
        <v>0</v>
      </c>
      <c r="Q341" s="2643">
        <f t="shared" ref="Q341" si="418">+SUM(Q338:Q340)</f>
        <v>0</v>
      </c>
      <c r="R341" s="1176">
        <f t="shared" si="349"/>
        <v>21000</v>
      </c>
      <c r="S341" s="2642">
        <f t="shared" ref="S341" si="419">+SUM(S338:S340)</f>
        <v>11283.3392644982</v>
      </c>
      <c r="T341" s="2642">
        <f t="shared" ref="T341" si="420">+SUM(T338:T340)</f>
        <v>11024.6032242663</v>
      </c>
      <c r="U341" s="2642">
        <f t="shared" ref="U341" si="421">+SUM(U338:U340)</f>
        <v>7096.1656656971199</v>
      </c>
      <c r="V341" s="2642">
        <f t="shared" ref="V341" si="422">+SUM(V338:V340)</f>
        <v>278.17838724120202</v>
      </c>
      <c r="W341" s="2642">
        <f t="shared" ref="W341" si="423">+SUM(W338:W340)</f>
        <v>0</v>
      </c>
      <c r="X341" s="1176">
        <f t="shared" si="350"/>
        <v>29682.286541702822</v>
      </c>
      <c r="Y341" s="1176">
        <f t="shared" si="351"/>
        <v>50682.286541702822</v>
      </c>
    </row>
    <row r="342" spans="3:25" ht="76.5">
      <c r="C342" s="2590">
        <v>5907</v>
      </c>
      <c r="D342" s="2591" t="s">
        <v>1959</v>
      </c>
      <c r="E342" s="2591" t="s">
        <v>1961</v>
      </c>
      <c r="F342" s="2591">
        <f>J342</f>
        <v>38930</v>
      </c>
      <c r="G342" s="2592">
        <v>2010</v>
      </c>
      <c r="H342" s="2591" t="s">
        <v>1906</v>
      </c>
      <c r="I342" s="2591" t="s">
        <v>1962</v>
      </c>
      <c r="J342" s="2591">
        <v>38930</v>
      </c>
      <c r="K342" s="2591" t="s">
        <v>1761</v>
      </c>
      <c r="L342" s="1174" t="s">
        <v>1160</v>
      </c>
      <c r="M342" s="2537">
        <v>22500</v>
      </c>
      <c r="N342" s="2537"/>
      <c r="O342" s="2537"/>
      <c r="P342" s="2537"/>
      <c r="Q342" s="2537"/>
      <c r="R342" s="1176">
        <f t="shared" si="349"/>
        <v>22500</v>
      </c>
      <c r="S342" s="2594">
        <v>2690.7612344910799</v>
      </c>
      <c r="T342" s="2594">
        <v>261.86629947863798</v>
      </c>
      <c r="U342" s="2594">
        <v>40.011600914579297</v>
      </c>
      <c r="V342" s="2594">
        <v>34.582053823608298</v>
      </c>
      <c r="W342" s="2594">
        <v>0</v>
      </c>
      <c r="X342" s="1176">
        <f t="shared" si="350"/>
        <v>3027.2211887079056</v>
      </c>
      <c r="Y342" s="1176">
        <f t="shared" si="351"/>
        <v>25527.221188707907</v>
      </c>
    </row>
    <row r="343" spans="3:25" ht="25.5" customHeight="1">
      <c r="C343" s="2595"/>
      <c r="D343" s="2593"/>
      <c r="E343" s="2593"/>
      <c r="F343" s="2593"/>
      <c r="G343" s="2596"/>
      <c r="H343" s="2593"/>
      <c r="I343" s="2593"/>
      <c r="J343" s="2593"/>
      <c r="K343" s="2593"/>
      <c r="L343" s="1174" t="s">
        <v>1161</v>
      </c>
      <c r="M343" s="2537"/>
      <c r="N343" s="2537"/>
      <c r="O343" s="2537"/>
      <c r="P343" s="2537"/>
      <c r="Q343" s="2537"/>
      <c r="R343" s="1176">
        <f t="shared" si="349"/>
        <v>0</v>
      </c>
      <c r="S343" s="2594"/>
      <c r="T343" s="2594"/>
      <c r="U343" s="2594"/>
      <c r="V343" s="2594"/>
      <c r="W343" s="2594"/>
      <c r="X343" s="1176">
        <f t="shared" si="350"/>
        <v>0</v>
      </c>
      <c r="Y343" s="1176">
        <f t="shared" si="351"/>
        <v>0</v>
      </c>
    </row>
    <row r="344" spans="3:25" ht="25.5">
      <c r="C344" s="2598"/>
      <c r="D344" s="2599"/>
      <c r="E344" s="2599"/>
      <c r="F344" s="2599"/>
      <c r="G344" s="2600"/>
      <c r="H344" s="2599"/>
      <c r="I344" s="2599"/>
      <c r="J344" s="2599"/>
      <c r="K344" s="2599"/>
      <c r="L344" s="1174" t="s">
        <v>1162</v>
      </c>
      <c r="M344" s="2537"/>
      <c r="N344" s="2537"/>
      <c r="O344" s="2537"/>
      <c r="P344" s="2537"/>
      <c r="Q344" s="2537"/>
      <c r="R344" s="1176">
        <f t="shared" si="349"/>
        <v>0</v>
      </c>
      <c r="S344" s="2594"/>
      <c r="T344" s="2594"/>
      <c r="U344" s="2594"/>
      <c r="V344" s="2594"/>
      <c r="W344" s="2594"/>
      <c r="X344" s="1176">
        <f t="shared" si="350"/>
        <v>0</v>
      </c>
      <c r="Y344" s="1176">
        <f t="shared" si="351"/>
        <v>0</v>
      </c>
    </row>
    <row r="345" spans="3:25">
      <c r="C345" s="2613"/>
      <c r="D345" s="2614"/>
      <c r="E345" s="2614"/>
      <c r="F345" s="2614"/>
      <c r="G345" s="2615"/>
      <c r="H345" s="2614"/>
      <c r="I345" s="2614"/>
      <c r="J345" s="2616"/>
      <c r="K345" s="2616"/>
      <c r="L345" s="2612" t="s">
        <v>594</v>
      </c>
      <c r="M345" s="2643">
        <f>+SUM(M342:M344)</f>
        <v>22500</v>
      </c>
      <c r="N345" s="2643">
        <f t="shared" ref="N345" si="424">+SUM(N342:N344)</f>
        <v>0</v>
      </c>
      <c r="O345" s="2643">
        <f t="shared" ref="O345" si="425">+SUM(O342:O344)</f>
        <v>0</v>
      </c>
      <c r="P345" s="2643">
        <f t="shared" ref="P345" si="426">+SUM(P342:P344)</f>
        <v>0</v>
      </c>
      <c r="Q345" s="2643">
        <f t="shared" ref="Q345" si="427">+SUM(Q342:Q344)</f>
        <v>0</v>
      </c>
      <c r="R345" s="1176">
        <f t="shared" si="349"/>
        <v>22500</v>
      </c>
      <c r="S345" s="2642">
        <f t="shared" ref="S345" si="428">+SUM(S342:S344)</f>
        <v>2690.7612344910799</v>
      </c>
      <c r="T345" s="2642">
        <f t="shared" ref="T345" si="429">+SUM(T342:T344)</f>
        <v>261.86629947863798</v>
      </c>
      <c r="U345" s="2642">
        <f t="shared" ref="U345" si="430">+SUM(U342:U344)</f>
        <v>40.011600914579297</v>
      </c>
      <c r="V345" s="2642">
        <f t="shared" ref="V345" si="431">+SUM(V342:V344)</f>
        <v>34.582053823608298</v>
      </c>
      <c r="W345" s="2642">
        <f t="shared" ref="W345" si="432">+SUM(W342:W344)</f>
        <v>0</v>
      </c>
      <c r="X345" s="1176">
        <f t="shared" si="350"/>
        <v>3027.2211887079056</v>
      </c>
      <c r="Y345" s="1176">
        <f t="shared" si="351"/>
        <v>25527.221188707907</v>
      </c>
    </row>
    <row r="346" spans="3:25" ht="76.5">
      <c r="C346" s="2590">
        <v>6719</v>
      </c>
      <c r="D346" s="2591" t="s">
        <v>1959</v>
      </c>
      <c r="E346" s="2591" t="s">
        <v>1963</v>
      </c>
      <c r="F346" s="2591">
        <v>39692</v>
      </c>
      <c r="G346" s="2592" t="s">
        <v>1964</v>
      </c>
      <c r="H346" s="2591" t="s">
        <v>1906</v>
      </c>
      <c r="I346" s="2593" t="s">
        <v>1965</v>
      </c>
      <c r="J346" s="2591">
        <v>39692</v>
      </c>
      <c r="K346" s="2591" t="s">
        <v>1761</v>
      </c>
      <c r="L346" s="1174" t="s">
        <v>1160</v>
      </c>
      <c r="M346" s="2537"/>
      <c r="N346" s="2537">
        <v>11500</v>
      </c>
      <c r="O346" s="2537"/>
      <c r="P346" s="2537"/>
      <c r="Q346" s="2537"/>
      <c r="R346" s="1176">
        <f t="shared" si="349"/>
        <v>11500</v>
      </c>
      <c r="S346" s="2594">
        <v>334.26183708713796</v>
      </c>
      <c r="T346" s="2594">
        <v>4105.6008066876902</v>
      </c>
      <c r="U346" s="2594">
        <v>571.27554946810596</v>
      </c>
      <c r="V346" s="2594">
        <v>86.766264886328599</v>
      </c>
      <c r="W346" s="2594">
        <v>0</v>
      </c>
      <c r="X346" s="1176">
        <f t="shared" si="350"/>
        <v>5097.9044581292628</v>
      </c>
      <c r="Y346" s="1176">
        <f t="shared" si="351"/>
        <v>16597.904458129262</v>
      </c>
    </row>
    <row r="347" spans="3:25" ht="25.5">
      <c r="C347" s="2595"/>
      <c r="D347" s="2593"/>
      <c r="E347" s="2593"/>
      <c r="F347" s="2593" t="s">
        <v>1966</v>
      </c>
      <c r="G347" s="2596"/>
      <c r="H347" s="2593"/>
      <c r="I347" s="2593"/>
      <c r="J347" s="2593"/>
      <c r="K347" s="2593"/>
      <c r="L347" s="1174" t="s">
        <v>1161</v>
      </c>
      <c r="M347" s="2537"/>
      <c r="N347" s="2537"/>
      <c r="O347" s="2537"/>
      <c r="P347" s="2537"/>
      <c r="Q347" s="2537"/>
      <c r="R347" s="1176">
        <f t="shared" si="349"/>
        <v>0</v>
      </c>
      <c r="S347" s="2594"/>
      <c r="T347" s="2594"/>
      <c r="U347" s="2594"/>
      <c r="V347" s="2594"/>
      <c r="W347" s="2594"/>
      <c r="X347" s="1176">
        <f t="shared" si="350"/>
        <v>0</v>
      </c>
      <c r="Y347" s="1176">
        <f t="shared" si="351"/>
        <v>0</v>
      </c>
    </row>
    <row r="348" spans="3:25" ht="25.5">
      <c r="C348" s="2598"/>
      <c r="D348" s="2599"/>
      <c r="E348" s="2599"/>
      <c r="F348" s="2599"/>
      <c r="G348" s="2600"/>
      <c r="H348" s="2599"/>
      <c r="I348" s="2599"/>
      <c r="J348" s="2599"/>
      <c r="K348" s="2599"/>
      <c r="L348" s="1174" t="s">
        <v>1162</v>
      </c>
      <c r="M348" s="2537"/>
      <c r="N348" s="2537"/>
      <c r="O348" s="2537"/>
      <c r="P348" s="2537"/>
      <c r="Q348" s="2537"/>
      <c r="R348" s="1176">
        <f t="shared" si="349"/>
        <v>0</v>
      </c>
      <c r="S348" s="2594"/>
      <c r="T348" s="2594"/>
      <c r="U348" s="2594"/>
      <c r="V348" s="2594"/>
      <c r="W348" s="2594"/>
      <c r="X348" s="1176">
        <f t="shared" si="350"/>
        <v>0</v>
      </c>
      <c r="Y348" s="1176">
        <f t="shared" si="351"/>
        <v>0</v>
      </c>
    </row>
    <row r="349" spans="3:25">
      <c r="C349" s="2140"/>
      <c r="D349" s="2141"/>
      <c r="E349" s="2141"/>
      <c r="F349" s="2141"/>
      <c r="G349" s="2556"/>
      <c r="H349" s="2141"/>
      <c r="I349" s="2141"/>
      <c r="J349" s="2142"/>
      <c r="K349" s="2142"/>
      <c r="L349" s="2612" t="s">
        <v>594</v>
      </c>
      <c r="M349" s="2643">
        <f>+SUM(M346:M348)</f>
        <v>0</v>
      </c>
      <c r="N349" s="2643">
        <f t="shared" ref="N349" si="433">+SUM(N346:N348)</f>
        <v>11500</v>
      </c>
      <c r="O349" s="2643">
        <f t="shared" ref="O349" si="434">+SUM(O346:O348)</f>
        <v>0</v>
      </c>
      <c r="P349" s="2643">
        <f t="shared" ref="P349" si="435">+SUM(P346:P348)</f>
        <v>0</v>
      </c>
      <c r="Q349" s="2643">
        <f t="shared" ref="Q349" si="436">+SUM(Q346:Q348)</f>
        <v>0</v>
      </c>
      <c r="R349" s="1176">
        <f t="shared" si="349"/>
        <v>11500</v>
      </c>
      <c r="S349" s="2642">
        <f t="shared" ref="S349" si="437">+SUM(S346:S348)</f>
        <v>334.26183708713796</v>
      </c>
      <c r="T349" s="2642">
        <f t="shared" ref="T349" si="438">+SUM(T346:T348)</f>
        <v>4105.6008066876902</v>
      </c>
      <c r="U349" s="2642">
        <f t="shared" ref="U349" si="439">+SUM(U346:U348)</f>
        <v>571.27554946810596</v>
      </c>
      <c r="V349" s="2642">
        <f t="shared" ref="V349" si="440">+SUM(V346:V348)</f>
        <v>86.766264886328599</v>
      </c>
      <c r="W349" s="2642">
        <f t="shared" ref="W349" si="441">+SUM(W346:W348)</f>
        <v>0</v>
      </c>
      <c r="X349" s="1176">
        <f t="shared" si="350"/>
        <v>5097.9044581292628</v>
      </c>
      <c r="Y349" s="1176">
        <f t="shared" si="351"/>
        <v>16597.904458129262</v>
      </c>
    </row>
    <row r="350" spans="3:25" ht="76.5">
      <c r="C350" s="2590">
        <v>5880</v>
      </c>
      <c r="D350" s="2591" t="s">
        <v>1967</v>
      </c>
      <c r="E350" s="2591" t="s">
        <v>1968</v>
      </c>
      <c r="F350" s="2591">
        <v>38777</v>
      </c>
      <c r="G350" s="2592" t="s">
        <v>1964</v>
      </c>
      <c r="H350" s="2591" t="s">
        <v>1906</v>
      </c>
      <c r="I350" s="2591" t="s">
        <v>1969</v>
      </c>
      <c r="J350" s="2591" t="s">
        <v>1970</v>
      </c>
      <c r="K350" s="2591" t="s">
        <v>1761</v>
      </c>
      <c r="L350" s="1174" t="s">
        <v>1160</v>
      </c>
      <c r="M350" s="2537"/>
      <c r="N350" s="2537">
        <v>27000</v>
      </c>
      <c r="O350" s="2537"/>
      <c r="P350" s="2537"/>
      <c r="Q350" s="2537"/>
      <c r="R350" s="1176">
        <f t="shared" si="349"/>
        <v>27000</v>
      </c>
      <c r="S350" s="2594">
        <v>7859.9453331819504</v>
      </c>
      <c r="T350" s="2594">
        <v>9082.23588137976</v>
      </c>
      <c r="U350" s="2594">
        <v>7610.2697083817093</v>
      </c>
      <c r="V350" s="2594">
        <v>769.85498563828298</v>
      </c>
      <c r="W350" s="2594">
        <v>0</v>
      </c>
      <c r="X350" s="1176">
        <f t="shared" si="350"/>
        <v>25322.3059085817</v>
      </c>
      <c r="Y350" s="1176">
        <f t="shared" si="351"/>
        <v>52322.3059085817</v>
      </c>
    </row>
    <row r="351" spans="3:25" ht="25.5" customHeight="1">
      <c r="C351" s="2595"/>
      <c r="D351" s="2593"/>
      <c r="E351" s="2593"/>
      <c r="F351" s="2593"/>
      <c r="G351" s="2596"/>
      <c r="H351" s="2593"/>
      <c r="I351" s="2593" t="s">
        <v>1971</v>
      </c>
      <c r="J351" s="2593"/>
      <c r="K351" s="2593"/>
      <c r="L351" s="1174" t="s">
        <v>1161</v>
      </c>
      <c r="M351" s="2537"/>
      <c r="N351" s="2537"/>
      <c r="O351" s="2537"/>
      <c r="P351" s="2537"/>
      <c r="Q351" s="2537"/>
      <c r="R351" s="1176">
        <f t="shared" si="349"/>
        <v>0</v>
      </c>
      <c r="S351" s="2594"/>
      <c r="T351" s="2594"/>
      <c r="U351" s="2594"/>
      <c r="V351" s="2594"/>
      <c r="W351" s="2594"/>
      <c r="X351" s="1176">
        <f t="shared" si="350"/>
        <v>0</v>
      </c>
      <c r="Y351" s="1176">
        <f t="shared" si="351"/>
        <v>0</v>
      </c>
    </row>
    <row r="352" spans="3:25" ht="25.5">
      <c r="C352" s="2598"/>
      <c r="D352" s="2599"/>
      <c r="E352" s="2599"/>
      <c r="F352" s="2599"/>
      <c r="G352" s="2600"/>
      <c r="H352" s="2599"/>
      <c r="I352" s="2599"/>
      <c r="J352" s="2599"/>
      <c r="K352" s="2599"/>
      <c r="L352" s="1174" t="s">
        <v>1162</v>
      </c>
      <c r="M352" s="2537"/>
      <c r="N352" s="2537"/>
      <c r="O352" s="2537"/>
      <c r="P352" s="2537"/>
      <c r="Q352" s="2537"/>
      <c r="R352" s="1176">
        <f t="shared" si="349"/>
        <v>0</v>
      </c>
      <c r="S352" s="2594"/>
      <c r="T352" s="2594"/>
      <c r="U352" s="2594"/>
      <c r="V352" s="2594"/>
      <c r="W352" s="2594"/>
      <c r="X352" s="1176">
        <f t="shared" si="350"/>
        <v>0</v>
      </c>
      <c r="Y352" s="1176">
        <f t="shared" si="351"/>
        <v>0</v>
      </c>
    </row>
    <row r="353" spans="3:25">
      <c r="C353" s="2140"/>
      <c r="D353" s="2141"/>
      <c r="E353" s="2141"/>
      <c r="F353" s="2141"/>
      <c r="G353" s="2556"/>
      <c r="H353" s="2141"/>
      <c r="I353" s="2141"/>
      <c r="J353" s="2142"/>
      <c r="K353" s="2142"/>
      <c r="L353" s="2612" t="s">
        <v>594</v>
      </c>
      <c r="M353" s="2643">
        <f>+SUM(M350:M352)</f>
        <v>0</v>
      </c>
      <c r="N353" s="2643">
        <f t="shared" ref="N353" si="442">+SUM(N350:N352)</f>
        <v>27000</v>
      </c>
      <c r="O353" s="2643">
        <f t="shared" ref="O353" si="443">+SUM(O350:O352)</f>
        <v>0</v>
      </c>
      <c r="P353" s="2643">
        <f t="shared" ref="P353" si="444">+SUM(P350:P352)</f>
        <v>0</v>
      </c>
      <c r="Q353" s="2643">
        <f t="shared" ref="Q353" si="445">+SUM(Q350:Q352)</f>
        <v>0</v>
      </c>
      <c r="R353" s="1176">
        <f t="shared" si="349"/>
        <v>27000</v>
      </c>
      <c r="S353" s="2642">
        <f t="shared" ref="S353" si="446">+SUM(S350:S352)</f>
        <v>7859.9453331819504</v>
      </c>
      <c r="T353" s="2642">
        <f t="shared" ref="T353" si="447">+SUM(T350:T352)</f>
        <v>9082.23588137976</v>
      </c>
      <c r="U353" s="2642">
        <f t="shared" ref="U353" si="448">+SUM(U350:U352)</f>
        <v>7610.2697083817093</v>
      </c>
      <c r="V353" s="2642">
        <f t="shared" ref="V353" si="449">+SUM(V350:V352)</f>
        <v>769.85498563828298</v>
      </c>
      <c r="W353" s="2642">
        <f t="shared" ref="W353" si="450">+SUM(W350:W352)</f>
        <v>0</v>
      </c>
      <c r="X353" s="1176">
        <f t="shared" si="350"/>
        <v>25322.3059085817</v>
      </c>
      <c r="Y353" s="1176">
        <f t="shared" si="351"/>
        <v>52322.3059085817</v>
      </c>
    </row>
    <row r="354" spans="3:25" ht="63.75">
      <c r="C354" s="2590">
        <v>6036</v>
      </c>
      <c r="D354" s="2591" t="s">
        <v>1972</v>
      </c>
      <c r="E354" s="2591" t="s">
        <v>1973</v>
      </c>
      <c r="F354" s="2591">
        <v>39083</v>
      </c>
      <c r="G354" s="2592" t="s">
        <v>1974</v>
      </c>
      <c r="H354" s="2591" t="s">
        <v>1906</v>
      </c>
      <c r="I354" s="2591" t="s">
        <v>1975</v>
      </c>
      <c r="J354" s="2591">
        <v>39083</v>
      </c>
      <c r="K354" s="2591" t="s">
        <v>1761</v>
      </c>
      <c r="L354" s="1174" t="s">
        <v>1160</v>
      </c>
      <c r="M354" s="2537">
        <v>21000</v>
      </c>
      <c r="N354" s="2537"/>
      <c r="O354" s="2537"/>
      <c r="P354" s="2537"/>
      <c r="Q354" s="2537"/>
      <c r="R354" s="1176">
        <f t="shared" si="349"/>
        <v>21000</v>
      </c>
      <c r="S354" s="2594">
        <v>2756.2296839719602</v>
      </c>
      <c r="T354" s="2594">
        <v>556.29645821128497</v>
      </c>
      <c r="U354" s="2594">
        <v>4.73737664228815</v>
      </c>
      <c r="V354" s="2594">
        <v>-55.292517911872203</v>
      </c>
      <c r="W354" s="2594">
        <v>0</v>
      </c>
      <c r="X354" s="1176">
        <f t="shared" si="350"/>
        <v>3261.9710009136611</v>
      </c>
      <c r="Y354" s="1176">
        <f t="shared" si="351"/>
        <v>24261.971000913662</v>
      </c>
    </row>
    <row r="355" spans="3:25" ht="25.5" customHeight="1">
      <c r="C355" s="2595"/>
      <c r="D355" s="2593"/>
      <c r="E355" s="2593"/>
      <c r="F355" s="2593" t="s">
        <v>1976</v>
      </c>
      <c r="G355" s="2596"/>
      <c r="H355" s="2593"/>
      <c r="I355" s="2593"/>
      <c r="J355" s="2593"/>
      <c r="K355" s="2593"/>
      <c r="L355" s="1174" t="s">
        <v>1161</v>
      </c>
      <c r="M355" s="2537"/>
      <c r="N355" s="2537"/>
      <c r="O355" s="2537"/>
      <c r="P355" s="2537"/>
      <c r="Q355" s="2537"/>
      <c r="R355" s="1176">
        <f t="shared" si="349"/>
        <v>0</v>
      </c>
      <c r="S355" s="2594"/>
      <c r="T355" s="2594"/>
      <c r="U355" s="2594"/>
      <c r="V355" s="2594"/>
      <c r="W355" s="2594"/>
      <c r="X355" s="1176">
        <f t="shared" si="350"/>
        <v>0</v>
      </c>
      <c r="Y355" s="1176">
        <f t="shared" si="351"/>
        <v>0</v>
      </c>
    </row>
    <row r="356" spans="3:25" ht="25.5">
      <c r="C356" s="2598"/>
      <c r="D356" s="2599"/>
      <c r="E356" s="2599"/>
      <c r="F356" s="2599"/>
      <c r="G356" s="2600"/>
      <c r="H356" s="2599"/>
      <c r="I356" s="2599"/>
      <c r="J356" s="2599"/>
      <c r="K356" s="2599"/>
      <c r="L356" s="1174" t="s">
        <v>1162</v>
      </c>
      <c r="M356" s="2537"/>
      <c r="N356" s="2537"/>
      <c r="O356" s="2537"/>
      <c r="P356" s="2537"/>
      <c r="Q356" s="2537"/>
      <c r="R356" s="1176">
        <f t="shared" si="349"/>
        <v>0</v>
      </c>
      <c r="S356" s="2594"/>
      <c r="T356" s="2594"/>
      <c r="U356" s="2594"/>
      <c r="V356" s="2594"/>
      <c r="W356" s="2594"/>
      <c r="X356" s="1176">
        <f t="shared" si="350"/>
        <v>0</v>
      </c>
      <c r="Y356" s="1176">
        <f t="shared" si="351"/>
        <v>0</v>
      </c>
    </row>
    <row r="357" spans="3:25">
      <c r="C357" s="2140"/>
      <c r="D357" s="2141"/>
      <c r="E357" s="2141"/>
      <c r="F357" s="2141"/>
      <c r="G357" s="2556"/>
      <c r="H357" s="2141"/>
      <c r="I357" s="2141"/>
      <c r="J357" s="2142"/>
      <c r="K357" s="2142"/>
      <c r="L357" s="2612" t="s">
        <v>594</v>
      </c>
      <c r="M357" s="2643">
        <f>+SUM(M354:M356)</f>
        <v>21000</v>
      </c>
      <c r="N357" s="2643">
        <f t="shared" ref="N357" si="451">+SUM(N354:N356)</f>
        <v>0</v>
      </c>
      <c r="O357" s="2643">
        <f t="shared" ref="O357" si="452">+SUM(O354:O356)</f>
        <v>0</v>
      </c>
      <c r="P357" s="2643">
        <f t="shared" ref="P357" si="453">+SUM(P354:P356)</f>
        <v>0</v>
      </c>
      <c r="Q357" s="2643">
        <f t="shared" ref="Q357" si="454">+SUM(Q354:Q356)</f>
        <v>0</v>
      </c>
      <c r="R357" s="1176">
        <f t="shared" si="349"/>
        <v>21000</v>
      </c>
      <c r="S357" s="2642">
        <f t="shared" ref="S357" si="455">+SUM(S354:S356)</f>
        <v>2756.2296839719602</v>
      </c>
      <c r="T357" s="2642">
        <f t="shared" ref="T357" si="456">+SUM(T354:T356)</f>
        <v>556.29645821128497</v>
      </c>
      <c r="U357" s="2642">
        <f t="shared" ref="U357" si="457">+SUM(U354:U356)</f>
        <v>4.73737664228815</v>
      </c>
      <c r="V357" s="2642">
        <f t="shared" ref="V357" si="458">+SUM(V354:V356)</f>
        <v>-55.292517911872203</v>
      </c>
      <c r="W357" s="2642">
        <f t="shared" ref="W357" si="459">+SUM(W354:W356)</f>
        <v>0</v>
      </c>
      <c r="X357" s="1176">
        <f t="shared" si="350"/>
        <v>3261.9710009136611</v>
      </c>
      <c r="Y357" s="1176">
        <f t="shared" si="351"/>
        <v>24261.971000913662</v>
      </c>
    </row>
    <row r="358" spans="3:25" ht="89.25">
      <c r="C358" s="2590">
        <v>7269</v>
      </c>
      <c r="D358" s="2591" t="s">
        <v>1977</v>
      </c>
      <c r="E358" s="2591" t="s">
        <v>1978</v>
      </c>
      <c r="F358" s="2591">
        <v>40940</v>
      </c>
      <c r="G358" s="2592" t="s">
        <v>1979</v>
      </c>
      <c r="H358" s="2591" t="s">
        <v>1906</v>
      </c>
      <c r="I358" s="2593" t="s">
        <v>1980</v>
      </c>
      <c r="J358" s="2591">
        <v>40940</v>
      </c>
      <c r="K358" s="2591" t="s">
        <v>1761</v>
      </c>
      <c r="L358" s="1174" t="s">
        <v>1160</v>
      </c>
      <c r="M358" s="2537"/>
      <c r="N358" s="2537"/>
      <c r="O358" s="2537"/>
      <c r="P358" s="2537"/>
      <c r="Q358" s="2537">
        <v>3700</v>
      </c>
      <c r="R358" s="1176">
        <f t="shared" si="349"/>
        <v>3700</v>
      </c>
      <c r="S358" s="2594">
        <v>0</v>
      </c>
      <c r="T358" s="2594">
        <v>29.9210699383536</v>
      </c>
      <c r="U358" s="2594">
        <v>90.937799951323498</v>
      </c>
      <c r="V358" s="2594">
        <v>1275.23266344988</v>
      </c>
      <c r="W358" s="2594">
        <v>3680.346</v>
      </c>
      <c r="X358" s="1176">
        <f t="shared" si="350"/>
        <v>5076.4375333395574</v>
      </c>
      <c r="Y358" s="1176">
        <f t="shared" si="351"/>
        <v>8776.4375333395583</v>
      </c>
    </row>
    <row r="359" spans="3:25" ht="25.5" customHeight="1">
      <c r="C359" s="2595"/>
      <c r="D359" s="2593"/>
      <c r="E359" s="2593"/>
      <c r="F359" s="2593"/>
      <c r="G359" s="2596"/>
      <c r="H359" s="2593"/>
      <c r="I359" s="2593" t="s">
        <v>1981</v>
      </c>
      <c r="J359" s="2593"/>
      <c r="K359" s="2593"/>
      <c r="L359" s="1174" t="s">
        <v>1161</v>
      </c>
      <c r="M359" s="2537"/>
      <c r="N359" s="2537"/>
      <c r="O359" s="2537"/>
      <c r="P359" s="2537"/>
      <c r="Q359" s="2537"/>
      <c r="R359" s="1176">
        <f t="shared" si="349"/>
        <v>0</v>
      </c>
      <c r="S359" s="2594"/>
      <c r="T359" s="2594"/>
      <c r="U359" s="2594"/>
      <c r="V359" s="2594"/>
      <c r="W359" s="2594"/>
      <c r="X359" s="1176">
        <f t="shared" si="350"/>
        <v>0</v>
      </c>
      <c r="Y359" s="1176">
        <f t="shared" si="351"/>
        <v>0</v>
      </c>
    </row>
    <row r="360" spans="3:25" ht="25.5">
      <c r="C360" s="2598"/>
      <c r="D360" s="2599"/>
      <c r="E360" s="2599"/>
      <c r="F360" s="2599"/>
      <c r="G360" s="2600"/>
      <c r="H360" s="2599"/>
      <c r="I360" s="2599"/>
      <c r="J360" s="2599"/>
      <c r="K360" s="2599"/>
      <c r="L360" s="1174" t="s">
        <v>1162</v>
      </c>
      <c r="M360" s="2537"/>
      <c r="N360" s="2537"/>
      <c r="O360" s="2537"/>
      <c r="P360" s="2537"/>
      <c r="Q360" s="2537"/>
      <c r="R360" s="1176">
        <f t="shared" si="349"/>
        <v>0</v>
      </c>
      <c r="S360" s="2594"/>
      <c r="T360" s="2594"/>
      <c r="U360" s="2594"/>
      <c r="V360" s="2594"/>
      <c r="W360" s="2594"/>
      <c r="X360" s="1176">
        <f t="shared" si="350"/>
        <v>0</v>
      </c>
      <c r="Y360" s="1176">
        <f t="shared" si="351"/>
        <v>0</v>
      </c>
    </row>
    <row r="361" spans="3:25">
      <c r="C361" s="2140"/>
      <c r="D361" s="2141"/>
      <c r="E361" s="2141"/>
      <c r="F361" s="2141"/>
      <c r="G361" s="2556"/>
      <c r="H361" s="2141"/>
      <c r="I361" s="2141"/>
      <c r="J361" s="2142"/>
      <c r="K361" s="2142"/>
      <c r="L361" s="2612" t="s">
        <v>594</v>
      </c>
      <c r="M361" s="2643">
        <f>+SUM(M358:M360)</f>
        <v>0</v>
      </c>
      <c r="N361" s="2643">
        <f t="shared" ref="N361" si="460">+SUM(N358:N360)</f>
        <v>0</v>
      </c>
      <c r="O361" s="2643">
        <f t="shared" ref="O361" si="461">+SUM(O358:O360)</f>
        <v>0</v>
      </c>
      <c r="P361" s="2643">
        <f t="shared" ref="P361" si="462">+SUM(P358:P360)</f>
        <v>0</v>
      </c>
      <c r="Q361" s="2643">
        <f t="shared" ref="Q361" si="463">+SUM(Q358:Q360)</f>
        <v>3700</v>
      </c>
      <c r="R361" s="1176">
        <f t="shared" si="349"/>
        <v>3700</v>
      </c>
      <c r="S361" s="2642">
        <f t="shared" ref="S361" si="464">+SUM(S358:S360)</f>
        <v>0</v>
      </c>
      <c r="T361" s="2642">
        <f t="shared" ref="T361" si="465">+SUM(T358:T360)</f>
        <v>29.9210699383536</v>
      </c>
      <c r="U361" s="2642">
        <f t="shared" ref="U361" si="466">+SUM(U358:U360)</f>
        <v>90.937799951323498</v>
      </c>
      <c r="V361" s="2642">
        <f t="shared" ref="V361" si="467">+SUM(V358:V360)</f>
        <v>1275.23266344988</v>
      </c>
      <c r="W361" s="2642">
        <f t="shared" ref="W361" si="468">+SUM(W358:W360)</f>
        <v>3680.346</v>
      </c>
      <c r="X361" s="1176">
        <f t="shared" si="350"/>
        <v>5076.4375333395574</v>
      </c>
      <c r="Y361" s="1176">
        <f t="shared" si="351"/>
        <v>8776.4375333395583</v>
      </c>
    </row>
    <row r="362" spans="3:25" ht="76.5">
      <c r="C362" s="2590">
        <v>5966</v>
      </c>
      <c r="D362" s="2591" t="s">
        <v>1982</v>
      </c>
      <c r="E362" s="2591" t="s">
        <v>1983</v>
      </c>
      <c r="F362" s="2591">
        <v>39083</v>
      </c>
      <c r="G362" s="2592" t="s">
        <v>1974</v>
      </c>
      <c r="H362" s="2591" t="s">
        <v>1906</v>
      </c>
      <c r="I362" s="2591" t="s">
        <v>1984</v>
      </c>
      <c r="J362" s="2591">
        <v>39083</v>
      </c>
      <c r="K362" s="2591" t="s">
        <v>1753</v>
      </c>
      <c r="L362" s="1174" t="s">
        <v>1160</v>
      </c>
      <c r="M362" s="2537">
        <v>20200</v>
      </c>
      <c r="N362" s="2537"/>
      <c r="O362" s="2537"/>
      <c r="P362" s="2537"/>
      <c r="Q362" s="2537"/>
      <c r="R362" s="1176">
        <f t="shared" si="349"/>
        <v>20200</v>
      </c>
      <c r="S362" s="2594">
        <v>8943.6547296684203</v>
      </c>
      <c r="T362" s="2594">
        <v>687.05000101003702</v>
      </c>
      <c r="U362" s="2594">
        <v>218.90282534283699</v>
      </c>
      <c r="V362" s="2594">
        <v>0</v>
      </c>
      <c r="W362" s="2594">
        <v>0</v>
      </c>
      <c r="X362" s="1176">
        <f t="shared" si="350"/>
        <v>9849.6075560212939</v>
      </c>
      <c r="Y362" s="1176">
        <f t="shared" si="351"/>
        <v>30049.607556021292</v>
      </c>
    </row>
    <row r="363" spans="3:25" ht="25.5" customHeight="1">
      <c r="C363" s="2595"/>
      <c r="D363" s="2593"/>
      <c r="E363" s="2593"/>
      <c r="F363" s="2593" t="s">
        <v>1985</v>
      </c>
      <c r="G363" s="2596"/>
      <c r="H363" s="2593"/>
      <c r="I363" s="2593"/>
      <c r="J363" s="2593"/>
      <c r="K363" s="2593"/>
      <c r="L363" s="1174" t="s">
        <v>1161</v>
      </c>
      <c r="M363" s="2537"/>
      <c r="N363" s="2537"/>
      <c r="O363" s="2537"/>
      <c r="P363" s="2537"/>
      <c r="Q363" s="2537"/>
      <c r="R363" s="1176">
        <f t="shared" si="349"/>
        <v>0</v>
      </c>
      <c r="S363" s="2594"/>
      <c r="T363" s="2594"/>
      <c r="U363" s="2594"/>
      <c r="V363" s="2594"/>
      <c r="W363" s="2594"/>
      <c r="X363" s="1176">
        <f t="shared" si="350"/>
        <v>0</v>
      </c>
      <c r="Y363" s="1176">
        <f t="shared" si="351"/>
        <v>0</v>
      </c>
    </row>
    <row r="364" spans="3:25" ht="25.5">
      <c r="C364" s="2598"/>
      <c r="D364" s="2599"/>
      <c r="E364" s="2599"/>
      <c r="F364" s="2599"/>
      <c r="G364" s="2600"/>
      <c r="H364" s="2599"/>
      <c r="I364" s="2599"/>
      <c r="J364" s="2599"/>
      <c r="K364" s="2599"/>
      <c r="L364" s="1174" t="s">
        <v>1162</v>
      </c>
      <c r="M364" s="2537"/>
      <c r="N364" s="2537"/>
      <c r="O364" s="2537"/>
      <c r="P364" s="2537"/>
      <c r="Q364" s="2537"/>
      <c r="R364" s="1176">
        <f t="shared" si="349"/>
        <v>0</v>
      </c>
      <c r="S364" s="2594"/>
      <c r="T364" s="2594"/>
      <c r="U364" s="2594"/>
      <c r="V364" s="2594"/>
      <c r="W364" s="2594"/>
      <c r="X364" s="1176">
        <f t="shared" si="350"/>
        <v>0</v>
      </c>
      <c r="Y364" s="1176">
        <f t="shared" si="351"/>
        <v>0</v>
      </c>
    </row>
    <row r="365" spans="3:25">
      <c r="C365" s="2140"/>
      <c r="D365" s="2141"/>
      <c r="E365" s="2141"/>
      <c r="F365" s="2141"/>
      <c r="G365" s="2556"/>
      <c r="H365" s="2141"/>
      <c r="I365" s="2141"/>
      <c r="J365" s="2142"/>
      <c r="K365" s="2142"/>
      <c r="L365" s="2612" t="s">
        <v>594</v>
      </c>
      <c r="M365" s="2643">
        <f>+SUM(M362:M364)</f>
        <v>20200</v>
      </c>
      <c r="N365" s="2643">
        <f t="shared" ref="N365" si="469">+SUM(N362:N364)</f>
        <v>0</v>
      </c>
      <c r="O365" s="2643">
        <f t="shared" ref="O365" si="470">+SUM(O362:O364)</f>
        <v>0</v>
      </c>
      <c r="P365" s="2643">
        <f t="shared" ref="P365" si="471">+SUM(P362:P364)</f>
        <v>0</v>
      </c>
      <c r="Q365" s="2643">
        <f t="shared" ref="Q365" si="472">+SUM(Q362:Q364)</f>
        <v>0</v>
      </c>
      <c r="R365" s="1176">
        <f t="shared" si="349"/>
        <v>20200</v>
      </c>
      <c r="S365" s="2642">
        <f t="shared" ref="S365" si="473">+SUM(S362:S364)</f>
        <v>8943.6547296684203</v>
      </c>
      <c r="T365" s="2642">
        <f t="shared" ref="T365" si="474">+SUM(T362:T364)</f>
        <v>687.05000101003702</v>
      </c>
      <c r="U365" s="2642">
        <f t="shared" ref="U365" si="475">+SUM(U362:U364)</f>
        <v>218.90282534283699</v>
      </c>
      <c r="V365" s="2642">
        <f t="shared" ref="V365" si="476">+SUM(V362:V364)</f>
        <v>0</v>
      </c>
      <c r="W365" s="2642">
        <f t="shared" ref="W365" si="477">+SUM(W362:W364)</f>
        <v>0</v>
      </c>
      <c r="X365" s="1176">
        <f t="shared" si="350"/>
        <v>9849.6075560212939</v>
      </c>
      <c r="Y365" s="1176">
        <f t="shared" si="351"/>
        <v>30049.607556021292</v>
      </c>
    </row>
    <row r="366" spans="3:25" ht="63.75">
      <c r="C366" s="2590">
        <v>4429</v>
      </c>
      <c r="D366" s="2591" t="s">
        <v>1986</v>
      </c>
      <c r="E366" s="2591" t="s">
        <v>1987</v>
      </c>
      <c r="F366" s="2591">
        <v>39264</v>
      </c>
      <c r="G366" s="2592" t="s">
        <v>1988</v>
      </c>
      <c r="H366" s="2591" t="s">
        <v>1906</v>
      </c>
      <c r="I366" s="2591" t="s">
        <v>1989</v>
      </c>
      <c r="J366" s="2591">
        <v>39264</v>
      </c>
      <c r="K366" s="2591" t="s">
        <v>1761</v>
      </c>
      <c r="L366" s="2538" t="s">
        <v>1160</v>
      </c>
      <c r="M366" s="2537">
        <v>42500</v>
      </c>
      <c r="N366" s="2537"/>
      <c r="O366" s="2537"/>
      <c r="P366" s="2537"/>
      <c r="Q366" s="2537"/>
      <c r="R366" s="1176">
        <f t="shared" si="349"/>
        <v>42500</v>
      </c>
      <c r="S366" s="2594">
        <v>29636.9956247224</v>
      </c>
      <c r="T366" s="2594">
        <v>134.11963617670202</v>
      </c>
      <c r="U366" s="2594">
        <v>0.37585644196603502</v>
      </c>
      <c r="V366" s="2594">
        <v>0</v>
      </c>
      <c r="W366" s="2594">
        <v>0</v>
      </c>
      <c r="X366" s="1176">
        <f t="shared" si="350"/>
        <v>29771.491117341069</v>
      </c>
      <c r="Y366" s="1176">
        <f t="shared" si="351"/>
        <v>72271.491117341066</v>
      </c>
    </row>
    <row r="367" spans="3:25" ht="102">
      <c r="C367" s="2595"/>
      <c r="D367" s="2593"/>
      <c r="E367" s="2593"/>
      <c r="F367" s="2593"/>
      <c r="G367" s="2596" t="s">
        <v>1990</v>
      </c>
      <c r="H367" s="2593"/>
      <c r="I367" s="2593"/>
      <c r="J367" s="2593"/>
      <c r="K367" s="2593"/>
      <c r="L367" s="1174" t="s">
        <v>1161</v>
      </c>
      <c r="M367" s="2537"/>
      <c r="N367" s="2537"/>
      <c r="O367" s="2537"/>
      <c r="P367" s="2537"/>
      <c r="Q367" s="2537"/>
      <c r="R367" s="1176">
        <f t="shared" si="349"/>
        <v>0</v>
      </c>
      <c r="S367" s="2594"/>
      <c r="T367" s="2594"/>
      <c r="U367" s="2594"/>
      <c r="V367" s="2594"/>
      <c r="W367" s="2594"/>
      <c r="X367" s="1176">
        <f t="shared" si="350"/>
        <v>0</v>
      </c>
      <c r="Y367" s="1176">
        <f t="shared" si="351"/>
        <v>0</v>
      </c>
    </row>
    <row r="368" spans="3:25" ht="25.5">
      <c r="C368" s="2598"/>
      <c r="D368" s="2599"/>
      <c r="E368" s="2599"/>
      <c r="F368" s="2599"/>
      <c r="G368" s="2600"/>
      <c r="H368" s="2599"/>
      <c r="I368" s="2599"/>
      <c r="J368" s="2599"/>
      <c r="K368" s="2599"/>
      <c r="L368" s="1174" t="s">
        <v>1162</v>
      </c>
      <c r="M368" s="2537"/>
      <c r="N368" s="2537"/>
      <c r="O368" s="2537"/>
      <c r="P368" s="2537"/>
      <c r="Q368" s="2537"/>
      <c r="R368" s="1176">
        <f t="shared" si="349"/>
        <v>0</v>
      </c>
      <c r="S368" s="2594"/>
      <c r="T368" s="2594"/>
      <c r="U368" s="2594"/>
      <c r="V368" s="2594"/>
      <c r="W368" s="2594"/>
      <c r="X368" s="1176">
        <f t="shared" si="350"/>
        <v>0</v>
      </c>
      <c r="Y368" s="1176">
        <f t="shared" si="351"/>
        <v>0</v>
      </c>
    </row>
    <row r="369" spans="3:25">
      <c r="C369" s="2140"/>
      <c r="D369" s="2141"/>
      <c r="E369" s="2141"/>
      <c r="F369" s="2141"/>
      <c r="G369" s="2556"/>
      <c r="H369" s="2141"/>
      <c r="I369" s="2141"/>
      <c r="J369" s="2142"/>
      <c r="K369" s="2142"/>
      <c r="L369" s="2557" t="s">
        <v>594</v>
      </c>
      <c r="M369" s="2643">
        <f>+SUM(M366:M368)</f>
        <v>42500</v>
      </c>
      <c r="N369" s="2643">
        <f t="shared" ref="N369" si="478">+SUM(N366:N368)</f>
        <v>0</v>
      </c>
      <c r="O369" s="2643">
        <f t="shared" ref="O369" si="479">+SUM(O366:O368)</f>
        <v>0</v>
      </c>
      <c r="P369" s="2643">
        <f t="shared" ref="P369" si="480">+SUM(P366:P368)</f>
        <v>0</v>
      </c>
      <c r="Q369" s="2643">
        <f t="shared" ref="Q369" si="481">+SUM(Q366:Q368)</f>
        <v>0</v>
      </c>
      <c r="R369" s="1176">
        <f t="shared" si="349"/>
        <v>42500</v>
      </c>
      <c r="S369" s="2642">
        <f t="shared" ref="S369" si="482">+SUM(S366:S368)</f>
        <v>29636.9956247224</v>
      </c>
      <c r="T369" s="2642">
        <f t="shared" ref="T369" si="483">+SUM(T366:T368)</f>
        <v>134.11963617670202</v>
      </c>
      <c r="U369" s="2642">
        <f t="shared" ref="U369" si="484">+SUM(U366:U368)</f>
        <v>0.37585644196603502</v>
      </c>
      <c r="V369" s="2642">
        <f t="shared" ref="V369" si="485">+SUM(V366:V368)</f>
        <v>0</v>
      </c>
      <c r="W369" s="2642">
        <f t="shared" ref="W369" si="486">+SUM(W366:W368)</f>
        <v>0</v>
      </c>
      <c r="X369" s="1176">
        <f t="shared" si="350"/>
        <v>29771.491117341069</v>
      </c>
      <c r="Y369" s="1176">
        <f t="shared" si="351"/>
        <v>72271.491117341066</v>
      </c>
    </row>
    <row r="370" spans="3:25" ht="63.75">
      <c r="C370" s="2590">
        <v>4419</v>
      </c>
      <c r="D370" s="2591" t="s">
        <v>1991</v>
      </c>
      <c r="E370" s="2591" t="s">
        <v>1992</v>
      </c>
      <c r="F370" s="2591">
        <v>37712</v>
      </c>
      <c r="G370" s="2592" t="s">
        <v>1988</v>
      </c>
      <c r="H370" s="2591" t="s">
        <v>1906</v>
      </c>
      <c r="I370" s="2591" t="s">
        <v>1993</v>
      </c>
      <c r="J370" s="2591" t="s">
        <v>1994</v>
      </c>
      <c r="K370" s="2591" t="s">
        <v>1761</v>
      </c>
      <c r="L370" s="1174" t="s">
        <v>1160</v>
      </c>
      <c r="M370" s="2537">
        <v>87000</v>
      </c>
      <c r="N370" s="2537"/>
      <c r="O370" s="2537"/>
      <c r="P370" s="2537"/>
      <c r="Q370" s="2537"/>
      <c r="R370" s="1176">
        <f t="shared" si="349"/>
        <v>87000</v>
      </c>
      <c r="S370" s="2594">
        <v>14957.8501288404</v>
      </c>
      <c r="T370" s="2594">
        <v>15000.1814475953</v>
      </c>
      <c r="U370" s="2594">
        <v>2835.88155364761</v>
      </c>
      <c r="V370" s="2594">
        <v>268.79006867168903</v>
      </c>
      <c r="W370" s="2594">
        <v>0</v>
      </c>
      <c r="X370" s="1176">
        <f t="shared" si="350"/>
        <v>33062.703198755</v>
      </c>
      <c r="Y370" s="1176">
        <f t="shared" si="351"/>
        <v>120062.703198755</v>
      </c>
    </row>
    <row r="371" spans="3:25" ht="38.25" customHeight="1">
      <c r="C371" s="2595"/>
      <c r="D371" s="2593"/>
      <c r="E371" s="2593"/>
      <c r="F371" s="2593"/>
      <c r="G371" s="2596" t="s">
        <v>1995</v>
      </c>
      <c r="H371" s="2593"/>
      <c r="I371" s="2593" t="s">
        <v>1996</v>
      </c>
      <c r="J371" s="2593"/>
      <c r="K371" s="2593"/>
      <c r="L371" s="1174" t="s">
        <v>1161</v>
      </c>
      <c r="M371" s="2537"/>
      <c r="N371" s="2537"/>
      <c r="O371" s="2537"/>
      <c r="P371" s="2537"/>
      <c r="Q371" s="2537"/>
      <c r="R371" s="1176">
        <f t="shared" si="349"/>
        <v>0</v>
      </c>
      <c r="S371" s="2594"/>
      <c r="T371" s="2594"/>
      <c r="U371" s="2594"/>
      <c r="V371" s="2594"/>
      <c r="W371" s="2594"/>
      <c r="X371" s="1176">
        <f t="shared" si="350"/>
        <v>0</v>
      </c>
      <c r="Y371" s="1176">
        <f t="shared" si="351"/>
        <v>0</v>
      </c>
    </row>
    <row r="372" spans="3:25" ht="25.5">
      <c r="C372" s="2598"/>
      <c r="D372" s="2599"/>
      <c r="E372" s="2599"/>
      <c r="F372" s="2599"/>
      <c r="G372" s="2600"/>
      <c r="H372" s="2599"/>
      <c r="I372" s="2599"/>
      <c r="J372" s="2599"/>
      <c r="K372" s="2599"/>
      <c r="L372" s="1174" t="s">
        <v>1162</v>
      </c>
      <c r="M372" s="2537"/>
      <c r="N372" s="2537"/>
      <c r="O372" s="2537"/>
      <c r="P372" s="2537"/>
      <c r="Q372" s="2537"/>
      <c r="R372" s="1176">
        <f t="shared" si="349"/>
        <v>0</v>
      </c>
      <c r="S372" s="2594"/>
      <c r="T372" s="2594"/>
      <c r="U372" s="2594"/>
      <c r="V372" s="2594"/>
      <c r="W372" s="2594"/>
      <c r="X372" s="1176">
        <f t="shared" si="350"/>
        <v>0</v>
      </c>
      <c r="Y372" s="1176">
        <f t="shared" si="351"/>
        <v>0</v>
      </c>
    </row>
    <row r="373" spans="3:25">
      <c r="C373" s="2140"/>
      <c r="D373" s="2141"/>
      <c r="E373" s="2141"/>
      <c r="F373" s="2141"/>
      <c r="G373" s="2556"/>
      <c r="H373" s="2141"/>
      <c r="I373" s="2141"/>
      <c r="J373" s="2142"/>
      <c r="K373" s="2142"/>
      <c r="L373" s="2557" t="s">
        <v>594</v>
      </c>
      <c r="M373" s="2643">
        <f>+SUM(M370:M372)</f>
        <v>87000</v>
      </c>
      <c r="N373" s="2643">
        <f t="shared" ref="N373" si="487">+SUM(N370:N372)</f>
        <v>0</v>
      </c>
      <c r="O373" s="2643">
        <f t="shared" ref="O373" si="488">+SUM(O370:O372)</f>
        <v>0</v>
      </c>
      <c r="P373" s="2643">
        <f t="shared" ref="P373" si="489">+SUM(P370:P372)</f>
        <v>0</v>
      </c>
      <c r="Q373" s="2643">
        <f t="shared" ref="Q373" si="490">+SUM(Q370:Q372)</f>
        <v>0</v>
      </c>
      <c r="R373" s="1176">
        <f t="shared" si="349"/>
        <v>87000</v>
      </c>
      <c r="S373" s="2642">
        <f t="shared" ref="S373" si="491">+SUM(S370:S372)</f>
        <v>14957.8501288404</v>
      </c>
      <c r="T373" s="2642">
        <f t="shared" ref="T373" si="492">+SUM(T370:T372)</f>
        <v>15000.1814475953</v>
      </c>
      <c r="U373" s="2642">
        <f t="shared" ref="U373" si="493">+SUM(U370:U372)</f>
        <v>2835.88155364761</v>
      </c>
      <c r="V373" s="2642">
        <f t="shared" ref="V373" si="494">+SUM(V370:V372)</f>
        <v>268.79006867168903</v>
      </c>
      <c r="W373" s="2642">
        <f t="shared" ref="W373" si="495">+SUM(W370:W372)</f>
        <v>0</v>
      </c>
      <c r="X373" s="1176">
        <f t="shared" si="350"/>
        <v>33062.703198755</v>
      </c>
      <c r="Y373" s="1176">
        <f t="shared" si="351"/>
        <v>120062.703198755</v>
      </c>
    </row>
    <row r="374" spans="3:25" ht="63.75">
      <c r="C374" s="2590">
        <v>6715</v>
      </c>
      <c r="D374" s="2591" t="s">
        <v>1815</v>
      </c>
      <c r="E374" s="2591" t="s">
        <v>1997</v>
      </c>
      <c r="F374" s="2591">
        <v>39173</v>
      </c>
      <c r="G374" s="2592" t="s">
        <v>1998</v>
      </c>
      <c r="H374" s="2591" t="s">
        <v>1906</v>
      </c>
      <c r="I374" s="2591" t="s">
        <v>1999</v>
      </c>
      <c r="J374" s="2591">
        <v>39173</v>
      </c>
      <c r="K374" s="2591" t="s">
        <v>1753</v>
      </c>
      <c r="L374" s="1174" t="s">
        <v>1160</v>
      </c>
      <c r="M374" s="2537"/>
      <c r="N374" s="2537"/>
      <c r="O374" s="2537"/>
      <c r="P374" s="2537"/>
      <c r="Q374" s="2617">
        <v>13210</v>
      </c>
      <c r="R374" s="1176">
        <f t="shared" si="349"/>
        <v>13210</v>
      </c>
      <c r="S374" s="2594">
        <v>4770.7413681715907</v>
      </c>
      <c r="T374" s="2594">
        <v>3173.3586525470496</v>
      </c>
      <c r="U374" s="2594">
        <v>1482.5660188168799</v>
      </c>
      <c r="V374" s="2594">
        <v>1217.6249250773501</v>
      </c>
      <c r="W374" s="2594">
        <v>1272.8072199999999</v>
      </c>
      <c r="X374" s="1176">
        <f t="shared" si="350"/>
        <v>11917.098184612873</v>
      </c>
      <c r="Y374" s="1176">
        <f t="shared" si="351"/>
        <v>25127.098184612871</v>
      </c>
    </row>
    <row r="375" spans="3:25" ht="38.25" customHeight="1">
      <c r="C375" s="2595"/>
      <c r="D375" s="2593"/>
      <c r="E375" s="2593"/>
      <c r="F375" s="2593"/>
      <c r="G375" s="2596" t="s">
        <v>2000</v>
      </c>
      <c r="H375" s="2593"/>
      <c r="I375" s="2593" t="s">
        <v>2001</v>
      </c>
      <c r="J375" s="2593"/>
      <c r="K375" s="2593"/>
      <c r="L375" s="1174" t="s">
        <v>1161</v>
      </c>
      <c r="M375" s="2537"/>
      <c r="N375" s="2537"/>
      <c r="O375" s="2537"/>
      <c r="P375" s="2537"/>
      <c r="Q375" s="2537"/>
      <c r="R375" s="1176">
        <f t="shared" ref="R375:R438" si="496">+SUM(M375:Q375)</f>
        <v>0</v>
      </c>
      <c r="S375" s="2594"/>
      <c r="T375" s="2594"/>
      <c r="U375" s="2594"/>
      <c r="V375" s="2594"/>
      <c r="W375" s="2594"/>
      <c r="X375" s="1176">
        <f t="shared" ref="X375:X438" si="497">+SUM(S375:W375)</f>
        <v>0</v>
      </c>
      <c r="Y375" s="1176">
        <f t="shared" ref="Y375:Y438" si="498">+X375+R375</f>
        <v>0</v>
      </c>
    </row>
    <row r="376" spans="3:25" ht="25.5">
      <c r="C376" s="2598"/>
      <c r="D376" s="2599"/>
      <c r="E376" s="2599"/>
      <c r="F376" s="2599"/>
      <c r="G376" s="2600"/>
      <c r="H376" s="2599"/>
      <c r="I376" s="2599"/>
      <c r="J376" s="2599"/>
      <c r="K376" s="2599"/>
      <c r="L376" s="1174" t="s">
        <v>1162</v>
      </c>
      <c r="M376" s="2537"/>
      <c r="N376" s="2537"/>
      <c r="O376" s="2537"/>
      <c r="P376" s="2537"/>
      <c r="Q376" s="2537"/>
      <c r="R376" s="1176">
        <f t="shared" si="496"/>
        <v>0</v>
      </c>
      <c r="S376" s="2594"/>
      <c r="T376" s="2594"/>
      <c r="U376" s="2594"/>
      <c r="V376" s="2594"/>
      <c r="W376" s="2594"/>
      <c r="X376" s="1176">
        <f t="shared" si="497"/>
        <v>0</v>
      </c>
      <c r="Y376" s="1176">
        <f t="shared" si="498"/>
        <v>0</v>
      </c>
    </row>
    <row r="377" spans="3:25">
      <c r="C377" s="2140"/>
      <c r="D377" s="2141"/>
      <c r="E377" s="2141"/>
      <c r="F377" s="2141"/>
      <c r="G377" s="2556"/>
      <c r="H377" s="2141"/>
      <c r="I377" s="2141"/>
      <c r="J377" s="2142"/>
      <c r="K377" s="2142"/>
      <c r="L377" s="2557" t="s">
        <v>594</v>
      </c>
      <c r="M377" s="2643">
        <f>+SUM(M374:M376)</f>
        <v>0</v>
      </c>
      <c r="N377" s="2643">
        <f t="shared" ref="N377" si="499">+SUM(N374:N376)</f>
        <v>0</v>
      </c>
      <c r="O377" s="2643">
        <f t="shared" ref="O377" si="500">+SUM(O374:O376)</f>
        <v>0</v>
      </c>
      <c r="P377" s="2643">
        <f t="shared" ref="P377" si="501">+SUM(P374:P376)</f>
        <v>0</v>
      </c>
      <c r="Q377" s="2643">
        <f t="shared" ref="Q377" si="502">+SUM(Q374:Q376)</f>
        <v>13210</v>
      </c>
      <c r="R377" s="1176">
        <f t="shared" si="496"/>
        <v>13210</v>
      </c>
      <c r="S377" s="2642">
        <f t="shared" ref="S377" si="503">+SUM(S374:S376)</f>
        <v>4770.7413681715907</v>
      </c>
      <c r="T377" s="2642">
        <f t="shared" ref="T377" si="504">+SUM(T374:T376)</f>
        <v>3173.3586525470496</v>
      </c>
      <c r="U377" s="2642">
        <f t="shared" ref="U377" si="505">+SUM(U374:U376)</f>
        <v>1482.5660188168799</v>
      </c>
      <c r="V377" s="2642">
        <f t="shared" ref="V377" si="506">+SUM(V374:V376)</f>
        <v>1217.6249250773501</v>
      </c>
      <c r="W377" s="2642">
        <f t="shared" ref="W377" si="507">+SUM(W374:W376)</f>
        <v>1272.8072199999999</v>
      </c>
      <c r="X377" s="1176">
        <f t="shared" si="497"/>
        <v>11917.098184612873</v>
      </c>
      <c r="Y377" s="1176">
        <f t="shared" si="498"/>
        <v>25127.098184612871</v>
      </c>
    </row>
    <row r="378" spans="3:25" ht="63.75">
      <c r="C378" s="2590">
        <v>6985</v>
      </c>
      <c r="D378" s="2591" t="s">
        <v>1815</v>
      </c>
      <c r="E378" s="2591" t="s">
        <v>2002</v>
      </c>
      <c r="F378" s="2591">
        <v>40483</v>
      </c>
      <c r="G378" s="2592" t="s">
        <v>2003</v>
      </c>
      <c r="H378" s="2591" t="s">
        <v>1906</v>
      </c>
      <c r="I378" s="2591" t="s">
        <v>2004</v>
      </c>
      <c r="J378" s="2591">
        <v>40483</v>
      </c>
      <c r="K378" s="2591" t="s">
        <v>1753</v>
      </c>
      <c r="L378" s="1174" t="s">
        <v>1160</v>
      </c>
      <c r="M378" s="2537"/>
      <c r="N378" s="2537"/>
      <c r="O378" s="2537"/>
      <c r="P378" s="2537"/>
      <c r="Q378" s="2617">
        <v>42400</v>
      </c>
      <c r="R378" s="1176">
        <f t="shared" si="496"/>
        <v>42400</v>
      </c>
      <c r="S378" s="2594">
        <v>46.909550841561405</v>
      </c>
      <c r="T378" s="2594">
        <v>709.79050220643398</v>
      </c>
      <c r="U378" s="2594">
        <v>2124.53426859622</v>
      </c>
      <c r="V378" s="2594">
        <v>4755.8301739753397</v>
      </c>
      <c r="W378" s="2594">
        <v>19584.3560433333</v>
      </c>
      <c r="X378" s="1176">
        <f t="shared" si="497"/>
        <v>27221.420538952858</v>
      </c>
      <c r="Y378" s="1176">
        <f t="shared" si="498"/>
        <v>69621.420538952865</v>
      </c>
    </row>
    <row r="379" spans="3:25" ht="89.25">
      <c r="C379" s="2595"/>
      <c r="D379" s="2593"/>
      <c r="E379" s="2593"/>
      <c r="F379" s="2593"/>
      <c r="G379" s="2596" t="s">
        <v>2005</v>
      </c>
      <c r="H379" s="2593"/>
      <c r="I379" s="2593"/>
      <c r="J379" s="2593"/>
      <c r="K379" s="2593"/>
      <c r="L379" s="1174" t="s">
        <v>1161</v>
      </c>
      <c r="M379" s="2537"/>
      <c r="N379" s="2537"/>
      <c r="O379" s="2537"/>
      <c r="P379" s="2537"/>
      <c r="Q379" s="2537"/>
      <c r="R379" s="1176">
        <f t="shared" si="496"/>
        <v>0</v>
      </c>
      <c r="S379" s="2594"/>
      <c r="T379" s="2594"/>
      <c r="U379" s="2594"/>
      <c r="V379" s="2594"/>
      <c r="W379" s="2594"/>
      <c r="X379" s="1176">
        <f t="shared" si="497"/>
        <v>0</v>
      </c>
      <c r="Y379" s="1176">
        <f t="shared" si="498"/>
        <v>0</v>
      </c>
    </row>
    <row r="380" spans="3:25" ht="25.5">
      <c r="C380" s="2598"/>
      <c r="D380" s="2599"/>
      <c r="E380" s="2599"/>
      <c r="F380" s="2599"/>
      <c r="G380" s="2600"/>
      <c r="H380" s="2599"/>
      <c r="I380" s="2599"/>
      <c r="J380" s="2599"/>
      <c r="K380" s="2599"/>
      <c r="L380" s="1174" t="s">
        <v>1162</v>
      </c>
      <c r="M380" s="2537"/>
      <c r="N380" s="2537"/>
      <c r="O380" s="2537"/>
      <c r="P380" s="2537"/>
      <c r="Q380" s="2537"/>
      <c r="R380" s="1176">
        <f t="shared" si="496"/>
        <v>0</v>
      </c>
      <c r="S380" s="2594"/>
      <c r="T380" s="2594"/>
      <c r="U380" s="2594"/>
      <c r="V380" s="2594"/>
      <c r="W380" s="2594"/>
      <c r="X380" s="1176">
        <f t="shared" si="497"/>
        <v>0</v>
      </c>
      <c r="Y380" s="1176">
        <f t="shared" si="498"/>
        <v>0</v>
      </c>
    </row>
    <row r="381" spans="3:25">
      <c r="C381" s="2140"/>
      <c r="D381" s="2141"/>
      <c r="E381" s="2141"/>
      <c r="F381" s="2141"/>
      <c r="G381" s="2556"/>
      <c r="H381" s="2141"/>
      <c r="I381" s="2141"/>
      <c r="J381" s="2142"/>
      <c r="K381" s="2142"/>
      <c r="L381" s="2557" t="s">
        <v>594</v>
      </c>
      <c r="M381" s="2643">
        <f>+SUM(M378:M380)</f>
        <v>0</v>
      </c>
      <c r="N381" s="2643">
        <f t="shared" ref="N381" si="508">+SUM(N378:N380)</f>
        <v>0</v>
      </c>
      <c r="O381" s="2643">
        <f t="shared" ref="O381" si="509">+SUM(O378:O380)</f>
        <v>0</v>
      </c>
      <c r="P381" s="2643">
        <f t="shared" ref="P381" si="510">+SUM(P378:P380)</f>
        <v>0</v>
      </c>
      <c r="Q381" s="2643">
        <f t="shared" ref="Q381" si="511">+SUM(Q378:Q380)</f>
        <v>42400</v>
      </c>
      <c r="R381" s="1176">
        <f t="shared" si="496"/>
        <v>42400</v>
      </c>
      <c r="S381" s="2642">
        <f t="shared" ref="S381" si="512">+SUM(S378:S380)</f>
        <v>46.909550841561405</v>
      </c>
      <c r="T381" s="2642">
        <f t="shared" ref="T381" si="513">+SUM(T378:T380)</f>
        <v>709.79050220643398</v>
      </c>
      <c r="U381" s="2642">
        <f t="shared" ref="U381" si="514">+SUM(U378:U380)</f>
        <v>2124.53426859622</v>
      </c>
      <c r="V381" s="2642">
        <f t="shared" ref="V381" si="515">+SUM(V378:V380)</f>
        <v>4755.8301739753397</v>
      </c>
      <c r="W381" s="2642">
        <f t="shared" ref="W381" si="516">+SUM(W378:W380)</f>
        <v>19584.3560433333</v>
      </c>
      <c r="X381" s="1176">
        <f t="shared" si="497"/>
        <v>27221.420538952858</v>
      </c>
      <c r="Y381" s="1176">
        <f t="shared" si="498"/>
        <v>69621.420538952865</v>
      </c>
    </row>
    <row r="382" spans="3:25" ht="63.75">
      <c r="C382" s="2590">
        <v>7061</v>
      </c>
      <c r="D382" s="2591" t="s">
        <v>1815</v>
      </c>
      <c r="E382" s="2591" t="s">
        <v>2006</v>
      </c>
      <c r="F382" s="2591">
        <v>40756</v>
      </c>
      <c r="G382" s="2592" t="s">
        <v>2007</v>
      </c>
      <c r="H382" s="2591" t="s">
        <v>1906</v>
      </c>
      <c r="I382" s="2591" t="s">
        <v>2008</v>
      </c>
      <c r="J382" s="2591">
        <v>40756</v>
      </c>
      <c r="K382" s="2591" t="s">
        <v>1753</v>
      </c>
      <c r="L382" s="1174" t="s">
        <v>1160</v>
      </c>
      <c r="M382" s="2537"/>
      <c r="N382" s="2537"/>
      <c r="O382" s="2537"/>
      <c r="P382" s="2537"/>
      <c r="Q382" s="2617">
        <v>15000</v>
      </c>
      <c r="R382" s="1176">
        <f t="shared" si="496"/>
        <v>15000</v>
      </c>
      <c r="S382" s="2594">
        <v>0</v>
      </c>
      <c r="T382" s="2594">
        <v>13.875470398720399</v>
      </c>
      <c r="U382" s="2594">
        <v>659.45737932513896</v>
      </c>
      <c r="V382" s="2594">
        <v>1588.2409501714999</v>
      </c>
      <c r="W382" s="2594">
        <v>11272.327939999999</v>
      </c>
      <c r="X382" s="1176">
        <f t="shared" si="497"/>
        <v>13533.901739895358</v>
      </c>
      <c r="Y382" s="1176">
        <f t="shared" si="498"/>
        <v>28533.901739895358</v>
      </c>
    </row>
    <row r="383" spans="3:25" ht="102">
      <c r="C383" s="2595"/>
      <c r="D383" s="2593"/>
      <c r="E383" s="2593"/>
      <c r="F383" s="2593"/>
      <c r="G383" s="2596" t="s">
        <v>2009</v>
      </c>
      <c r="H383" s="2593"/>
      <c r="I383" s="2593"/>
      <c r="J383" s="2593"/>
      <c r="K383" s="2593"/>
      <c r="L383" s="1174" t="s">
        <v>1161</v>
      </c>
      <c r="M383" s="2537"/>
      <c r="N383" s="2537"/>
      <c r="O383" s="2537"/>
      <c r="P383" s="2537"/>
      <c r="Q383" s="2537"/>
      <c r="R383" s="1176">
        <f t="shared" si="496"/>
        <v>0</v>
      </c>
      <c r="S383" s="2594"/>
      <c r="T383" s="2594"/>
      <c r="U383" s="2594"/>
      <c r="V383" s="2594"/>
      <c r="W383" s="2594"/>
      <c r="X383" s="1176">
        <f t="shared" si="497"/>
        <v>0</v>
      </c>
      <c r="Y383" s="1176">
        <f t="shared" si="498"/>
        <v>0</v>
      </c>
    </row>
    <row r="384" spans="3:25" ht="25.5">
      <c r="C384" s="2598"/>
      <c r="D384" s="2599"/>
      <c r="E384" s="2599"/>
      <c r="F384" s="2599"/>
      <c r="G384" s="2600"/>
      <c r="H384" s="2599"/>
      <c r="I384" s="2599"/>
      <c r="J384" s="2599"/>
      <c r="K384" s="2599"/>
      <c r="L384" s="1174" t="s">
        <v>1162</v>
      </c>
      <c r="M384" s="2537"/>
      <c r="N384" s="2537"/>
      <c r="O384" s="2537"/>
      <c r="P384" s="2537"/>
      <c r="Q384" s="2537"/>
      <c r="R384" s="1176">
        <f t="shared" si="496"/>
        <v>0</v>
      </c>
      <c r="S384" s="2594"/>
      <c r="T384" s="2594"/>
      <c r="U384" s="2594"/>
      <c r="V384" s="2594"/>
      <c r="W384" s="2594"/>
      <c r="X384" s="1176">
        <f t="shared" si="497"/>
        <v>0</v>
      </c>
      <c r="Y384" s="1176">
        <f t="shared" si="498"/>
        <v>0</v>
      </c>
    </row>
    <row r="385" spans="3:25">
      <c r="C385" s="2140"/>
      <c r="D385" s="2141"/>
      <c r="E385" s="2141"/>
      <c r="F385" s="2141"/>
      <c r="G385" s="2556"/>
      <c r="H385" s="2141"/>
      <c r="I385" s="2141"/>
      <c r="J385" s="2142"/>
      <c r="K385" s="2142"/>
      <c r="L385" s="2557" t="s">
        <v>594</v>
      </c>
      <c r="M385" s="2643">
        <f>+SUM(M382:M384)</f>
        <v>0</v>
      </c>
      <c r="N385" s="2643">
        <f t="shared" ref="N385" si="517">+SUM(N382:N384)</f>
        <v>0</v>
      </c>
      <c r="O385" s="2643">
        <f t="shared" ref="O385" si="518">+SUM(O382:O384)</f>
        <v>0</v>
      </c>
      <c r="P385" s="2643">
        <f t="shared" ref="P385" si="519">+SUM(P382:P384)</f>
        <v>0</v>
      </c>
      <c r="Q385" s="2643">
        <f t="shared" ref="Q385" si="520">+SUM(Q382:Q384)</f>
        <v>15000</v>
      </c>
      <c r="R385" s="1176">
        <f t="shared" si="496"/>
        <v>15000</v>
      </c>
      <c r="S385" s="2642">
        <f t="shared" ref="S385" si="521">+SUM(S382:S384)</f>
        <v>0</v>
      </c>
      <c r="T385" s="2642">
        <f t="shared" ref="T385" si="522">+SUM(T382:T384)</f>
        <v>13.875470398720399</v>
      </c>
      <c r="U385" s="2642">
        <f t="shared" ref="U385" si="523">+SUM(U382:U384)</f>
        <v>659.45737932513896</v>
      </c>
      <c r="V385" s="2642">
        <f t="shared" ref="V385" si="524">+SUM(V382:V384)</f>
        <v>1588.2409501714999</v>
      </c>
      <c r="W385" s="2642">
        <f t="shared" ref="W385" si="525">+SUM(W382:W384)</f>
        <v>11272.327939999999</v>
      </c>
      <c r="X385" s="1176">
        <f t="shared" si="497"/>
        <v>13533.901739895358</v>
      </c>
      <c r="Y385" s="1176">
        <f t="shared" si="498"/>
        <v>28533.901739895358</v>
      </c>
    </row>
    <row r="386" spans="3:25" ht="63.75">
      <c r="C386" s="2590">
        <v>7151</v>
      </c>
      <c r="D386" s="2591" t="s">
        <v>1815</v>
      </c>
      <c r="E386" s="2591" t="s">
        <v>2010</v>
      </c>
      <c r="F386" s="2591">
        <v>40878</v>
      </c>
      <c r="G386" s="2592" t="s">
        <v>2011</v>
      </c>
      <c r="H386" s="2591" t="s">
        <v>1906</v>
      </c>
      <c r="I386" s="2591" t="s">
        <v>2012</v>
      </c>
      <c r="J386" s="2591">
        <v>40878</v>
      </c>
      <c r="K386" s="2591" t="s">
        <v>1753</v>
      </c>
      <c r="L386" s="1174" t="s">
        <v>1160</v>
      </c>
      <c r="M386" s="2537"/>
      <c r="N386" s="2537"/>
      <c r="O386" s="2537"/>
      <c r="P386" s="2537"/>
      <c r="Q386" s="2537">
        <v>11000</v>
      </c>
      <c r="R386" s="1176">
        <f t="shared" si="496"/>
        <v>11000</v>
      </c>
      <c r="S386" s="2594">
        <v>0</v>
      </c>
      <c r="T386" s="2594">
        <v>30.387614075775698</v>
      </c>
      <c r="U386" s="2594">
        <v>158.30574407545097</v>
      </c>
      <c r="V386" s="2594">
        <v>1989.9804757669001</v>
      </c>
      <c r="W386" s="2594">
        <v>13635.901380000001</v>
      </c>
      <c r="X386" s="1176">
        <f t="shared" si="497"/>
        <v>15814.575213918128</v>
      </c>
      <c r="Y386" s="1176">
        <f t="shared" si="498"/>
        <v>26814.575213918128</v>
      </c>
    </row>
    <row r="387" spans="3:25" ht="25.5" customHeight="1">
      <c r="C387" s="2595"/>
      <c r="D387" s="2593"/>
      <c r="E387" s="2593"/>
      <c r="F387" s="2593"/>
      <c r="G387" s="2596"/>
      <c r="H387" s="2593"/>
      <c r="I387" s="2593"/>
      <c r="J387" s="2593"/>
      <c r="K387" s="2593"/>
      <c r="L387" s="1174" t="s">
        <v>1161</v>
      </c>
      <c r="M387" s="2537"/>
      <c r="N387" s="2537"/>
      <c r="O387" s="2537"/>
      <c r="P387" s="2537"/>
      <c r="Q387" s="2537"/>
      <c r="R387" s="1176">
        <f t="shared" si="496"/>
        <v>0</v>
      </c>
      <c r="S387" s="2594"/>
      <c r="T387" s="2594"/>
      <c r="U387" s="2594"/>
      <c r="V387" s="2594"/>
      <c r="W387" s="2594"/>
      <c r="X387" s="1176">
        <f t="shared" si="497"/>
        <v>0</v>
      </c>
      <c r="Y387" s="1176">
        <f t="shared" si="498"/>
        <v>0</v>
      </c>
    </row>
    <row r="388" spans="3:25" ht="25.5">
      <c r="C388" s="2598"/>
      <c r="D388" s="2599"/>
      <c r="E388" s="2599"/>
      <c r="F388" s="2599"/>
      <c r="G388" s="2600"/>
      <c r="H388" s="2599"/>
      <c r="I388" s="2599"/>
      <c r="J388" s="2599"/>
      <c r="K388" s="2599"/>
      <c r="L388" s="1174" t="s">
        <v>1162</v>
      </c>
      <c r="M388" s="2537"/>
      <c r="N388" s="2537"/>
      <c r="O388" s="2537"/>
      <c r="P388" s="2537"/>
      <c r="Q388" s="2537"/>
      <c r="R388" s="1176">
        <f t="shared" si="496"/>
        <v>0</v>
      </c>
      <c r="S388" s="2594"/>
      <c r="T388" s="2594"/>
      <c r="U388" s="2594"/>
      <c r="V388" s="2594"/>
      <c r="W388" s="2594"/>
      <c r="X388" s="1176">
        <f t="shared" si="497"/>
        <v>0</v>
      </c>
      <c r="Y388" s="1176">
        <f t="shared" si="498"/>
        <v>0</v>
      </c>
    </row>
    <row r="389" spans="3:25">
      <c r="C389" s="2140"/>
      <c r="D389" s="2141"/>
      <c r="E389" s="2141"/>
      <c r="F389" s="2141"/>
      <c r="G389" s="2556"/>
      <c r="H389" s="2141"/>
      <c r="I389" s="2141"/>
      <c r="J389" s="2142"/>
      <c r="K389" s="2142"/>
      <c r="L389" s="2557" t="s">
        <v>594</v>
      </c>
      <c r="M389" s="2643">
        <f>+SUM(M386:M388)</f>
        <v>0</v>
      </c>
      <c r="N389" s="2643">
        <f t="shared" ref="N389" si="526">+SUM(N386:N388)</f>
        <v>0</v>
      </c>
      <c r="O389" s="2643">
        <f t="shared" ref="O389" si="527">+SUM(O386:O388)</f>
        <v>0</v>
      </c>
      <c r="P389" s="2643">
        <f t="shared" ref="P389" si="528">+SUM(P386:P388)</f>
        <v>0</v>
      </c>
      <c r="Q389" s="2643">
        <f t="shared" ref="Q389" si="529">+SUM(Q386:Q388)</f>
        <v>11000</v>
      </c>
      <c r="R389" s="1176">
        <f t="shared" si="496"/>
        <v>11000</v>
      </c>
      <c r="S389" s="2642">
        <f t="shared" ref="S389" si="530">+SUM(S386:S388)</f>
        <v>0</v>
      </c>
      <c r="T389" s="2642">
        <f t="shared" ref="T389" si="531">+SUM(T386:T388)</f>
        <v>30.387614075775698</v>
      </c>
      <c r="U389" s="2642">
        <f t="shared" ref="U389" si="532">+SUM(U386:U388)</f>
        <v>158.30574407545097</v>
      </c>
      <c r="V389" s="2642">
        <f t="shared" ref="V389" si="533">+SUM(V386:V388)</f>
        <v>1989.9804757669001</v>
      </c>
      <c r="W389" s="2642">
        <f t="shared" ref="W389" si="534">+SUM(W386:W388)</f>
        <v>13635.901380000001</v>
      </c>
      <c r="X389" s="1176">
        <f t="shared" si="497"/>
        <v>15814.575213918128</v>
      </c>
      <c r="Y389" s="1176">
        <f t="shared" si="498"/>
        <v>26814.575213918128</v>
      </c>
    </row>
    <row r="390" spans="3:25" ht="51">
      <c r="C390" s="2590">
        <v>5714</v>
      </c>
      <c r="D390" s="2591" t="s">
        <v>2013</v>
      </c>
      <c r="E390" s="2591" t="s">
        <v>2014</v>
      </c>
      <c r="F390" s="2591">
        <v>39052</v>
      </c>
      <c r="G390" s="2592" t="s">
        <v>1974</v>
      </c>
      <c r="H390" s="2591" t="s">
        <v>1906</v>
      </c>
      <c r="I390" s="2591" t="s">
        <v>2015</v>
      </c>
      <c r="J390" s="2591">
        <v>39052</v>
      </c>
      <c r="K390" s="2591" t="s">
        <v>1761</v>
      </c>
      <c r="L390" s="1174" t="s">
        <v>1160</v>
      </c>
      <c r="M390" s="2537">
        <v>48800</v>
      </c>
      <c r="N390" s="2537"/>
      <c r="O390" s="2537"/>
      <c r="P390" s="2537"/>
      <c r="Q390" s="2537"/>
      <c r="R390" s="1176">
        <f t="shared" si="496"/>
        <v>48800</v>
      </c>
      <c r="S390" s="2594">
        <v>1699.1672846285101</v>
      </c>
      <c r="T390" s="2594">
        <v>523.01771477744103</v>
      </c>
      <c r="U390" s="2594">
        <v>-1.1377240509086601</v>
      </c>
      <c r="V390" s="2594">
        <v>0</v>
      </c>
      <c r="W390" s="2594">
        <v>0</v>
      </c>
      <c r="X390" s="1176">
        <f t="shared" si="497"/>
        <v>2221.0472753550425</v>
      </c>
      <c r="Y390" s="1176">
        <f t="shared" si="498"/>
        <v>51021.047275355042</v>
      </c>
    </row>
    <row r="391" spans="3:25" ht="25.5">
      <c r="C391" s="2595"/>
      <c r="D391" s="2593"/>
      <c r="E391" s="2593"/>
      <c r="F391" s="2593"/>
      <c r="G391" s="2596"/>
      <c r="H391" s="2593"/>
      <c r="I391" s="2593"/>
      <c r="J391" s="2593"/>
      <c r="K391" s="2593"/>
      <c r="L391" s="1174" t="s">
        <v>1161</v>
      </c>
      <c r="M391" s="2537"/>
      <c r="N391" s="2537"/>
      <c r="O391" s="2537"/>
      <c r="P391" s="2537"/>
      <c r="Q391" s="2537"/>
      <c r="R391" s="1176">
        <f t="shared" si="496"/>
        <v>0</v>
      </c>
      <c r="S391" s="2594"/>
      <c r="T391" s="2594"/>
      <c r="U391" s="2594"/>
      <c r="V391" s="2594"/>
      <c r="W391" s="2594"/>
      <c r="X391" s="1176">
        <f t="shared" si="497"/>
        <v>0</v>
      </c>
      <c r="Y391" s="1176">
        <f t="shared" si="498"/>
        <v>0</v>
      </c>
    </row>
    <row r="392" spans="3:25" ht="25.5">
      <c r="C392" s="2598"/>
      <c r="D392" s="2599"/>
      <c r="E392" s="2599"/>
      <c r="F392" s="2599"/>
      <c r="G392" s="2600"/>
      <c r="H392" s="2599"/>
      <c r="I392" s="2599"/>
      <c r="J392" s="2599"/>
      <c r="K392" s="2599"/>
      <c r="L392" s="1174" t="s">
        <v>1162</v>
      </c>
      <c r="M392" s="2537"/>
      <c r="N392" s="2537"/>
      <c r="O392" s="2537"/>
      <c r="P392" s="2537"/>
      <c r="Q392" s="2537"/>
      <c r="R392" s="1176">
        <f t="shared" si="496"/>
        <v>0</v>
      </c>
      <c r="S392" s="2594"/>
      <c r="T392" s="2594"/>
      <c r="U392" s="2594"/>
      <c r="V392" s="2594"/>
      <c r="W392" s="2594"/>
      <c r="X392" s="1176">
        <f t="shared" si="497"/>
        <v>0</v>
      </c>
      <c r="Y392" s="1176">
        <f t="shared" si="498"/>
        <v>0</v>
      </c>
    </row>
    <row r="393" spans="3:25">
      <c r="C393" s="2618"/>
      <c r="D393" s="2619"/>
      <c r="E393" s="2619"/>
      <c r="F393" s="2619"/>
      <c r="G393" s="2620"/>
      <c r="H393" s="2619"/>
      <c r="I393" s="2619"/>
      <c r="J393" s="2621"/>
      <c r="K393" s="2621"/>
      <c r="L393" s="2557" t="s">
        <v>594</v>
      </c>
      <c r="M393" s="2643">
        <f>+SUM(M390:M392)</f>
        <v>48800</v>
      </c>
      <c r="N393" s="2643">
        <f t="shared" ref="N393" si="535">+SUM(N390:N392)</f>
        <v>0</v>
      </c>
      <c r="O393" s="2643">
        <f t="shared" ref="O393" si="536">+SUM(O390:O392)</f>
        <v>0</v>
      </c>
      <c r="P393" s="2643">
        <f t="shared" ref="P393" si="537">+SUM(P390:P392)</f>
        <v>0</v>
      </c>
      <c r="Q393" s="2643">
        <f t="shared" ref="Q393" si="538">+SUM(Q390:Q392)</f>
        <v>0</v>
      </c>
      <c r="R393" s="1176">
        <f t="shared" si="496"/>
        <v>48800</v>
      </c>
      <c r="S393" s="2642">
        <f t="shared" ref="S393" si="539">+SUM(S390:S392)</f>
        <v>1699.1672846285101</v>
      </c>
      <c r="T393" s="2642">
        <f t="shared" ref="T393" si="540">+SUM(T390:T392)</f>
        <v>523.01771477744103</v>
      </c>
      <c r="U393" s="2642">
        <f t="shared" ref="U393" si="541">+SUM(U390:U392)</f>
        <v>-1.1377240509086601</v>
      </c>
      <c r="V393" s="2642">
        <f t="shared" ref="V393" si="542">+SUM(V390:V392)</f>
        <v>0</v>
      </c>
      <c r="W393" s="2642">
        <f t="shared" ref="W393" si="543">+SUM(W390:W392)</f>
        <v>0</v>
      </c>
      <c r="X393" s="1176">
        <f t="shared" si="497"/>
        <v>2221.0472753550425</v>
      </c>
      <c r="Y393" s="1176">
        <f t="shared" si="498"/>
        <v>51021.047275355042</v>
      </c>
    </row>
    <row r="394" spans="3:25" ht="51">
      <c r="C394" s="2590">
        <v>5968</v>
      </c>
      <c r="D394" s="2591" t="s">
        <v>2013</v>
      </c>
      <c r="E394" s="2591" t="s">
        <v>2016</v>
      </c>
      <c r="F394" s="2591">
        <v>39052</v>
      </c>
      <c r="G394" s="2592" t="s">
        <v>1974</v>
      </c>
      <c r="H394" s="2591" t="s">
        <v>1906</v>
      </c>
      <c r="I394" s="2591" t="s">
        <v>2017</v>
      </c>
      <c r="J394" s="2591" t="s">
        <v>2018</v>
      </c>
      <c r="K394" s="2591" t="s">
        <v>1761</v>
      </c>
      <c r="L394" s="1174" t="s">
        <v>1160</v>
      </c>
      <c r="M394" s="2537">
        <v>25400</v>
      </c>
      <c r="N394" s="2537"/>
      <c r="O394" s="2537"/>
      <c r="P394" s="2537"/>
      <c r="Q394" s="2537"/>
      <c r="R394" s="1176">
        <f t="shared" si="496"/>
        <v>25400</v>
      </c>
      <c r="S394" s="2594">
        <v>22249.988198213301</v>
      </c>
      <c r="T394" s="2594">
        <v>14311.310737400901</v>
      </c>
      <c r="U394" s="2594">
        <v>738.52778851619303</v>
      </c>
      <c r="V394" s="2594">
        <v>1355.7549032729601</v>
      </c>
      <c r="W394" s="2594">
        <v>0</v>
      </c>
      <c r="X394" s="1176">
        <f t="shared" si="497"/>
        <v>38655.581627403357</v>
      </c>
      <c r="Y394" s="1176">
        <f t="shared" si="498"/>
        <v>64055.581627403357</v>
      </c>
    </row>
    <row r="395" spans="3:25" ht="25.5">
      <c r="C395" s="2595"/>
      <c r="D395" s="2593"/>
      <c r="E395" s="2593"/>
      <c r="F395" s="2593"/>
      <c r="G395" s="2596" t="s">
        <v>2019</v>
      </c>
      <c r="H395" s="2593"/>
      <c r="I395" s="2593" t="s">
        <v>2020</v>
      </c>
      <c r="J395" s="2593"/>
      <c r="K395" s="2593"/>
      <c r="L395" s="1174" t="s">
        <v>1161</v>
      </c>
      <c r="M395" s="2537"/>
      <c r="N395" s="2537"/>
      <c r="O395" s="2537"/>
      <c r="P395" s="2537"/>
      <c r="Q395" s="2537"/>
      <c r="R395" s="1176">
        <f t="shared" si="496"/>
        <v>0</v>
      </c>
      <c r="S395" s="2594"/>
      <c r="T395" s="2594"/>
      <c r="U395" s="2594"/>
      <c r="V395" s="2594"/>
      <c r="W395" s="2594"/>
      <c r="X395" s="1176">
        <f t="shared" si="497"/>
        <v>0</v>
      </c>
      <c r="Y395" s="1176">
        <f t="shared" si="498"/>
        <v>0</v>
      </c>
    </row>
    <row r="396" spans="3:25" ht="25.5">
      <c r="C396" s="2598"/>
      <c r="D396" s="2599"/>
      <c r="E396" s="2599"/>
      <c r="F396" s="2599"/>
      <c r="G396" s="2600"/>
      <c r="H396" s="2599"/>
      <c r="I396" s="2599"/>
      <c r="J396" s="2599"/>
      <c r="K396" s="2599"/>
      <c r="L396" s="1174" t="s">
        <v>1162</v>
      </c>
      <c r="M396" s="2537"/>
      <c r="N396" s="2537"/>
      <c r="O396" s="2537"/>
      <c r="P396" s="2537"/>
      <c r="Q396" s="2537"/>
      <c r="R396" s="1176">
        <f t="shared" si="496"/>
        <v>0</v>
      </c>
      <c r="S396" s="2594"/>
      <c r="T396" s="2594"/>
      <c r="U396" s="2594"/>
      <c r="V396" s="2594"/>
      <c r="W396" s="2594"/>
      <c r="X396" s="1176">
        <f t="shared" si="497"/>
        <v>0</v>
      </c>
      <c r="Y396" s="1176">
        <f t="shared" si="498"/>
        <v>0</v>
      </c>
    </row>
    <row r="397" spans="3:25">
      <c r="C397" s="2140"/>
      <c r="D397" s="2141"/>
      <c r="E397" s="2141"/>
      <c r="F397" s="2141"/>
      <c r="G397" s="2556"/>
      <c r="H397" s="2141"/>
      <c r="I397" s="2141"/>
      <c r="J397" s="2142"/>
      <c r="K397" s="2142"/>
      <c r="L397" s="2557" t="s">
        <v>594</v>
      </c>
      <c r="M397" s="2643">
        <f>+SUM(M394:M396)</f>
        <v>25400</v>
      </c>
      <c r="N397" s="2643">
        <f t="shared" ref="N397" si="544">+SUM(N394:N396)</f>
        <v>0</v>
      </c>
      <c r="O397" s="2643">
        <f t="shared" ref="O397" si="545">+SUM(O394:O396)</f>
        <v>0</v>
      </c>
      <c r="P397" s="2643">
        <f t="shared" ref="P397" si="546">+SUM(P394:P396)</f>
        <v>0</v>
      </c>
      <c r="Q397" s="2643">
        <f t="shared" ref="Q397" si="547">+SUM(Q394:Q396)</f>
        <v>0</v>
      </c>
      <c r="R397" s="1176">
        <f t="shared" si="496"/>
        <v>25400</v>
      </c>
      <c r="S397" s="2642">
        <f t="shared" ref="S397" si="548">+SUM(S394:S396)</f>
        <v>22249.988198213301</v>
      </c>
      <c r="T397" s="2642">
        <f t="shared" ref="T397" si="549">+SUM(T394:T396)</f>
        <v>14311.310737400901</v>
      </c>
      <c r="U397" s="2642">
        <f t="shared" ref="U397" si="550">+SUM(U394:U396)</f>
        <v>738.52778851619303</v>
      </c>
      <c r="V397" s="2642">
        <f t="shared" ref="V397" si="551">+SUM(V394:V396)</f>
        <v>1355.7549032729601</v>
      </c>
      <c r="W397" s="2642">
        <f t="shared" ref="W397" si="552">+SUM(W394:W396)</f>
        <v>0</v>
      </c>
      <c r="X397" s="1176">
        <f t="shared" si="497"/>
        <v>38655.581627403357</v>
      </c>
      <c r="Y397" s="1176">
        <f t="shared" si="498"/>
        <v>64055.581627403357</v>
      </c>
    </row>
    <row r="398" spans="3:25" ht="51">
      <c r="C398" s="2590">
        <v>7513</v>
      </c>
      <c r="D398" s="2591" t="s">
        <v>2013</v>
      </c>
      <c r="E398" s="2591" t="s">
        <v>2021</v>
      </c>
      <c r="F398" s="2591">
        <v>39356</v>
      </c>
      <c r="G398" s="2592" t="s">
        <v>2022</v>
      </c>
      <c r="H398" s="2591" t="s">
        <v>1906</v>
      </c>
      <c r="I398" s="2591" t="s">
        <v>2017</v>
      </c>
      <c r="J398" s="2591">
        <v>39356</v>
      </c>
      <c r="K398" s="2591" t="s">
        <v>1761</v>
      </c>
      <c r="L398" s="1174" t="s">
        <v>1160</v>
      </c>
      <c r="M398" s="2537"/>
      <c r="N398" s="2537"/>
      <c r="O398" s="2537"/>
      <c r="P398" s="2537">
        <v>22000</v>
      </c>
      <c r="Q398" s="2537"/>
      <c r="R398" s="1176">
        <f t="shared" si="496"/>
        <v>22000</v>
      </c>
      <c r="S398" s="2594">
        <v>0</v>
      </c>
      <c r="T398" s="2594">
        <v>887.91973790544603</v>
      </c>
      <c r="U398" s="2594">
        <v>8417.2981636430814</v>
      </c>
      <c r="V398" s="2594">
        <v>5700.72849815881</v>
      </c>
      <c r="W398" s="2594">
        <v>43.615209999999998</v>
      </c>
      <c r="X398" s="1176">
        <f t="shared" si="497"/>
        <v>15049.561609707336</v>
      </c>
      <c r="Y398" s="1176">
        <f t="shared" si="498"/>
        <v>37049.561609707336</v>
      </c>
    </row>
    <row r="399" spans="3:25" ht="25.5">
      <c r="C399" s="2595"/>
      <c r="D399" s="2593"/>
      <c r="E399" s="2593"/>
      <c r="F399" s="2593"/>
      <c r="G399" s="2596" t="s">
        <v>2023</v>
      </c>
      <c r="H399" s="2593"/>
      <c r="I399" s="2593" t="s">
        <v>2024</v>
      </c>
      <c r="J399" s="2593"/>
      <c r="K399" s="2593"/>
      <c r="L399" s="1174" t="s">
        <v>1161</v>
      </c>
      <c r="M399" s="2537"/>
      <c r="N399" s="2537"/>
      <c r="O399" s="2537"/>
      <c r="P399" s="2537"/>
      <c r="Q399" s="2537"/>
      <c r="R399" s="1176">
        <f t="shared" si="496"/>
        <v>0</v>
      </c>
      <c r="S399" s="2594"/>
      <c r="T399" s="2594"/>
      <c r="U399" s="2594"/>
      <c r="V399" s="2594"/>
      <c r="W399" s="2594"/>
      <c r="X399" s="1176">
        <f t="shared" si="497"/>
        <v>0</v>
      </c>
      <c r="Y399" s="1176">
        <f t="shared" si="498"/>
        <v>0</v>
      </c>
    </row>
    <row r="400" spans="3:25" ht="25.5">
      <c r="C400" s="2598"/>
      <c r="D400" s="2599"/>
      <c r="E400" s="2599"/>
      <c r="F400" s="2599"/>
      <c r="G400" s="2600"/>
      <c r="H400" s="2599"/>
      <c r="I400" s="2599"/>
      <c r="J400" s="2599"/>
      <c r="K400" s="2599"/>
      <c r="L400" s="1174" t="s">
        <v>1162</v>
      </c>
      <c r="M400" s="2537"/>
      <c r="N400" s="2537"/>
      <c r="O400" s="2537"/>
      <c r="P400" s="2537"/>
      <c r="Q400" s="2537"/>
      <c r="R400" s="1176">
        <f t="shared" si="496"/>
        <v>0</v>
      </c>
      <c r="S400" s="2594"/>
      <c r="T400" s="2594"/>
      <c r="U400" s="2594"/>
      <c r="V400" s="2594"/>
      <c r="W400" s="2594"/>
      <c r="X400" s="1176">
        <f t="shared" si="497"/>
        <v>0</v>
      </c>
      <c r="Y400" s="1176">
        <f t="shared" si="498"/>
        <v>0</v>
      </c>
    </row>
    <row r="401" spans="3:25">
      <c r="C401" s="2140"/>
      <c r="D401" s="2141"/>
      <c r="E401" s="2141"/>
      <c r="F401" s="2141"/>
      <c r="G401" s="2556"/>
      <c r="H401" s="2141"/>
      <c r="I401" s="2141"/>
      <c r="J401" s="2142"/>
      <c r="K401" s="2142"/>
      <c r="L401" s="2557" t="s">
        <v>594</v>
      </c>
      <c r="M401" s="2643">
        <f>+SUM(M398:M400)</f>
        <v>0</v>
      </c>
      <c r="N401" s="2643">
        <f t="shared" ref="N401" si="553">+SUM(N398:N400)</f>
        <v>0</v>
      </c>
      <c r="O401" s="2643">
        <f t="shared" ref="O401" si="554">+SUM(O398:O400)</f>
        <v>0</v>
      </c>
      <c r="P401" s="2643">
        <f t="shared" ref="P401" si="555">+SUM(P398:P400)</f>
        <v>22000</v>
      </c>
      <c r="Q401" s="2643">
        <f t="shared" ref="Q401" si="556">+SUM(Q398:Q400)</f>
        <v>0</v>
      </c>
      <c r="R401" s="1176">
        <f t="shared" si="496"/>
        <v>22000</v>
      </c>
      <c r="S401" s="2642">
        <f t="shared" ref="S401" si="557">+SUM(S398:S400)</f>
        <v>0</v>
      </c>
      <c r="T401" s="2642">
        <f t="shared" ref="T401" si="558">+SUM(T398:T400)</f>
        <v>887.91973790544603</v>
      </c>
      <c r="U401" s="2642">
        <f t="shared" ref="U401" si="559">+SUM(U398:U400)</f>
        <v>8417.2981636430814</v>
      </c>
      <c r="V401" s="2642">
        <f t="shared" ref="V401" si="560">+SUM(V398:V400)</f>
        <v>5700.72849815881</v>
      </c>
      <c r="W401" s="2642">
        <f t="shared" ref="W401" si="561">+SUM(W398:W400)</f>
        <v>43.615209999999998</v>
      </c>
      <c r="X401" s="1176">
        <f t="shared" si="497"/>
        <v>15049.561609707336</v>
      </c>
      <c r="Y401" s="1176">
        <f t="shared" si="498"/>
        <v>37049.561609707336</v>
      </c>
    </row>
    <row r="402" spans="3:25" ht="38.25">
      <c r="C402" s="2590">
        <v>5430</v>
      </c>
      <c r="D402" s="2591" t="s">
        <v>1810</v>
      </c>
      <c r="E402" s="2591" t="s">
        <v>2025</v>
      </c>
      <c r="F402" s="2591">
        <v>38473</v>
      </c>
      <c r="G402" s="2592" t="s">
        <v>2026</v>
      </c>
      <c r="H402" s="2591" t="s">
        <v>1906</v>
      </c>
      <c r="I402" s="2591" t="s">
        <v>2027</v>
      </c>
      <c r="J402" s="2591">
        <v>38473</v>
      </c>
      <c r="K402" s="2591" t="s">
        <v>1753</v>
      </c>
      <c r="L402" s="1174" t="s">
        <v>1160</v>
      </c>
      <c r="M402" s="2539"/>
      <c r="N402" s="2537"/>
      <c r="O402" s="2537"/>
      <c r="P402" s="2537"/>
      <c r="Q402" s="2622">
        <v>11000</v>
      </c>
      <c r="R402" s="1176">
        <f t="shared" si="496"/>
        <v>11000</v>
      </c>
      <c r="S402" s="2594">
        <v>-20.241066557752301</v>
      </c>
      <c r="T402" s="2594">
        <v>0</v>
      </c>
      <c r="U402" s="2594">
        <v>0</v>
      </c>
      <c r="V402" s="2594">
        <v>0</v>
      </c>
      <c r="W402" s="2594">
        <v>0</v>
      </c>
      <c r="X402" s="1176">
        <f t="shared" si="497"/>
        <v>-20.241066557752301</v>
      </c>
      <c r="Y402" s="1176">
        <f t="shared" si="498"/>
        <v>10979.758933442248</v>
      </c>
    </row>
    <row r="403" spans="3:25" ht="25.5">
      <c r="C403" s="2595"/>
      <c r="D403" s="2593"/>
      <c r="E403" s="2593"/>
      <c r="F403" s="2593"/>
      <c r="G403" s="2596"/>
      <c r="H403" s="2593"/>
      <c r="I403" s="2593"/>
      <c r="J403" s="2593"/>
      <c r="K403" s="2593"/>
      <c r="L403" s="1174" t="s">
        <v>1161</v>
      </c>
      <c r="M403" s="2537"/>
      <c r="N403" s="2537"/>
      <c r="O403" s="2537"/>
      <c r="P403" s="2537"/>
      <c r="Q403" s="2537"/>
      <c r="R403" s="1176">
        <f t="shared" si="496"/>
        <v>0</v>
      </c>
      <c r="S403" s="2594"/>
      <c r="T403" s="2594"/>
      <c r="U403" s="2594"/>
      <c r="V403" s="2594"/>
      <c r="W403" s="2594"/>
      <c r="X403" s="1176">
        <f t="shared" si="497"/>
        <v>0</v>
      </c>
      <c r="Y403" s="1176">
        <f t="shared" si="498"/>
        <v>0</v>
      </c>
    </row>
    <row r="404" spans="3:25" ht="25.5">
      <c r="C404" s="2598"/>
      <c r="D404" s="2599"/>
      <c r="E404" s="2599"/>
      <c r="F404" s="2599"/>
      <c r="G404" s="2600"/>
      <c r="H404" s="2599"/>
      <c r="I404" s="2599"/>
      <c r="J404" s="2599"/>
      <c r="K404" s="2599"/>
      <c r="L404" s="1174" t="s">
        <v>1162</v>
      </c>
      <c r="M404" s="2537"/>
      <c r="N404" s="2537"/>
      <c r="O404" s="2537"/>
      <c r="P404" s="2537"/>
      <c r="Q404" s="2537"/>
      <c r="R404" s="1176">
        <f t="shared" si="496"/>
        <v>0</v>
      </c>
      <c r="S404" s="2594"/>
      <c r="T404" s="2594"/>
      <c r="U404" s="2594"/>
      <c r="V404" s="2594"/>
      <c r="W404" s="2594"/>
      <c r="X404" s="1176">
        <f t="shared" si="497"/>
        <v>0</v>
      </c>
      <c r="Y404" s="1176">
        <f t="shared" si="498"/>
        <v>0</v>
      </c>
    </row>
    <row r="405" spans="3:25">
      <c r="C405" s="2140"/>
      <c r="D405" s="2141"/>
      <c r="E405" s="2141"/>
      <c r="F405" s="2141"/>
      <c r="G405" s="2556"/>
      <c r="H405" s="2141"/>
      <c r="I405" s="2141"/>
      <c r="J405" s="2142"/>
      <c r="K405" s="2142"/>
      <c r="L405" s="2557" t="s">
        <v>594</v>
      </c>
      <c r="M405" s="2643">
        <f>+SUM(M402:M404)</f>
        <v>0</v>
      </c>
      <c r="N405" s="2643">
        <f t="shared" ref="N405" si="562">+SUM(N402:N404)</f>
        <v>0</v>
      </c>
      <c r="O405" s="2643">
        <f t="shared" ref="O405" si="563">+SUM(O402:O404)</f>
        <v>0</v>
      </c>
      <c r="P405" s="2643">
        <f t="shared" ref="P405" si="564">+SUM(P402:P404)</f>
        <v>0</v>
      </c>
      <c r="Q405" s="2643">
        <f t="shared" ref="Q405" si="565">+SUM(Q402:Q404)</f>
        <v>11000</v>
      </c>
      <c r="R405" s="1176">
        <f t="shared" si="496"/>
        <v>11000</v>
      </c>
      <c r="S405" s="2642">
        <f t="shared" ref="S405" si="566">+SUM(S402:S404)</f>
        <v>-20.241066557752301</v>
      </c>
      <c r="T405" s="2642">
        <f t="shared" ref="T405" si="567">+SUM(T402:T404)</f>
        <v>0</v>
      </c>
      <c r="U405" s="2642">
        <f t="shared" ref="U405" si="568">+SUM(U402:U404)</f>
        <v>0</v>
      </c>
      <c r="V405" s="2642">
        <f t="shared" ref="V405" si="569">+SUM(V402:V404)</f>
        <v>0</v>
      </c>
      <c r="W405" s="2642">
        <f t="shared" ref="W405" si="570">+SUM(W402:W404)</f>
        <v>0</v>
      </c>
      <c r="X405" s="1176">
        <f t="shared" si="497"/>
        <v>-20.241066557752301</v>
      </c>
      <c r="Y405" s="1176">
        <f t="shared" si="498"/>
        <v>10979.758933442248</v>
      </c>
    </row>
    <row r="406" spans="3:25" ht="38.25">
      <c r="C406" s="2590">
        <v>5963</v>
      </c>
      <c r="D406" s="2591" t="s">
        <v>1810</v>
      </c>
      <c r="E406" s="2591" t="s">
        <v>2028</v>
      </c>
      <c r="F406" s="2591">
        <v>38899</v>
      </c>
      <c r="G406" s="2592" t="s">
        <v>2029</v>
      </c>
      <c r="H406" s="2591" t="s">
        <v>1906</v>
      </c>
      <c r="I406" s="2591" t="s">
        <v>2030</v>
      </c>
      <c r="J406" s="2591">
        <v>38899</v>
      </c>
      <c r="K406" s="2591" t="s">
        <v>1761</v>
      </c>
      <c r="L406" s="1174" t="s">
        <v>1160</v>
      </c>
      <c r="M406" s="2539"/>
      <c r="N406" s="2537"/>
      <c r="O406" s="2537"/>
      <c r="P406" s="2537"/>
      <c r="Q406" s="2622">
        <v>7000</v>
      </c>
      <c r="R406" s="1176">
        <f t="shared" si="496"/>
        <v>7000</v>
      </c>
      <c r="S406" s="2594">
        <v>2336.8727678093501</v>
      </c>
      <c r="T406" s="2594">
        <v>5407.2199190329302</v>
      </c>
      <c r="U406" s="2594">
        <v>2546.5346719531999</v>
      </c>
      <c r="V406" s="2594">
        <v>89.657045157623003</v>
      </c>
      <c r="W406" s="2594">
        <v>0</v>
      </c>
      <c r="X406" s="1176">
        <f t="shared" si="497"/>
        <v>10380.284403953103</v>
      </c>
      <c r="Y406" s="1176">
        <f t="shared" si="498"/>
        <v>17380.284403953105</v>
      </c>
    </row>
    <row r="407" spans="3:25" ht="25.5">
      <c r="C407" s="2595"/>
      <c r="D407" s="2593"/>
      <c r="E407" s="2593"/>
      <c r="F407" s="2593"/>
      <c r="G407" s="2596"/>
      <c r="H407" s="2593"/>
      <c r="I407" s="2593"/>
      <c r="J407" s="2593"/>
      <c r="K407" s="2593"/>
      <c r="L407" s="1174" t="s">
        <v>1161</v>
      </c>
      <c r="M407" s="2537"/>
      <c r="N407" s="2537"/>
      <c r="O407" s="2537"/>
      <c r="P407" s="2537"/>
      <c r="Q407" s="2537"/>
      <c r="R407" s="1176">
        <f t="shared" si="496"/>
        <v>0</v>
      </c>
      <c r="S407" s="2594"/>
      <c r="T407" s="2594"/>
      <c r="U407" s="2594"/>
      <c r="V407" s="2594"/>
      <c r="W407" s="2594"/>
      <c r="X407" s="1176">
        <f t="shared" si="497"/>
        <v>0</v>
      </c>
      <c r="Y407" s="1176">
        <f t="shared" si="498"/>
        <v>0</v>
      </c>
    </row>
    <row r="408" spans="3:25" ht="25.5">
      <c r="C408" s="2598"/>
      <c r="D408" s="2599"/>
      <c r="E408" s="2599"/>
      <c r="F408" s="2599"/>
      <c r="G408" s="2600"/>
      <c r="H408" s="2599"/>
      <c r="I408" s="2599"/>
      <c r="J408" s="2599"/>
      <c r="K408" s="2599"/>
      <c r="L408" s="1174" t="s">
        <v>1162</v>
      </c>
      <c r="M408" s="2537"/>
      <c r="N408" s="2537"/>
      <c r="O408" s="2537"/>
      <c r="P408" s="2537"/>
      <c r="Q408" s="2537"/>
      <c r="R408" s="1176">
        <f t="shared" si="496"/>
        <v>0</v>
      </c>
      <c r="S408" s="2594"/>
      <c r="T408" s="2594"/>
      <c r="U408" s="2594"/>
      <c r="V408" s="2594"/>
      <c r="W408" s="2594"/>
      <c r="X408" s="1176">
        <f t="shared" si="497"/>
        <v>0</v>
      </c>
      <c r="Y408" s="1176">
        <f t="shared" si="498"/>
        <v>0</v>
      </c>
    </row>
    <row r="409" spans="3:25">
      <c r="C409" s="2140"/>
      <c r="D409" s="2141"/>
      <c r="E409" s="2141"/>
      <c r="F409" s="2141"/>
      <c r="G409" s="2556"/>
      <c r="H409" s="2141"/>
      <c r="I409" s="2141"/>
      <c r="J409" s="2142"/>
      <c r="K409" s="2142"/>
      <c r="L409" s="2557" t="s">
        <v>594</v>
      </c>
      <c r="M409" s="2643">
        <f>+SUM(M406:M408)</f>
        <v>0</v>
      </c>
      <c r="N409" s="2643">
        <f t="shared" ref="N409" si="571">+SUM(N406:N408)</f>
        <v>0</v>
      </c>
      <c r="O409" s="2643">
        <f t="shared" ref="O409" si="572">+SUM(O406:O408)</f>
        <v>0</v>
      </c>
      <c r="P409" s="2643">
        <f t="shared" ref="P409" si="573">+SUM(P406:P408)</f>
        <v>0</v>
      </c>
      <c r="Q409" s="2643">
        <f t="shared" ref="Q409" si="574">+SUM(Q406:Q408)</f>
        <v>7000</v>
      </c>
      <c r="R409" s="1176">
        <f t="shared" si="496"/>
        <v>7000</v>
      </c>
      <c r="S409" s="2642">
        <f t="shared" ref="S409" si="575">+SUM(S406:S408)</f>
        <v>2336.8727678093501</v>
      </c>
      <c r="T409" s="2642">
        <f t="shared" ref="T409" si="576">+SUM(T406:T408)</f>
        <v>5407.2199190329302</v>
      </c>
      <c r="U409" s="2642">
        <f t="shared" ref="U409" si="577">+SUM(U406:U408)</f>
        <v>2546.5346719531999</v>
      </c>
      <c r="V409" s="2642">
        <f t="shared" ref="V409" si="578">+SUM(V406:V408)</f>
        <v>89.657045157623003</v>
      </c>
      <c r="W409" s="2642">
        <f t="shared" ref="W409" si="579">+SUM(W406:W408)</f>
        <v>0</v>
      </c>
      <c r="X409" s="1176">
        <f t="shared" si="497"/>
        <v>10380.284403953103</v>
      </c>
      <c r="Y409" s="1176">
        <f t="shared" si="498"/>
        <v>17380.284403953105</v>
      </c>
    </row>
    <row r="410" spans="3:25" ht="38.25">
      <c r="C410" s="2590">
        <v>6314</v>
      </c>
      <c r="D410" s="2591" t="s">
        <v>1810</v>
      </c>
      <c r="E410" s="2591" t="s">
        <v>2031</v>
      </c>
      <c r="F410" s="2591">
        <v>39052</v>
      </c>
      <c r="G410" s="2592" t="s">
        <v>1964</v>
      </c>
      <c r="H410" s="2591" t="s">
        <v>1906</v>
      </c>
      <c r="I410" s="2591" t="s">
        <v>2032</v>
      </c>
      <c r="J410" s="2591">
        <v>39052</v>
      </c>
      <c r="K410" s="2591" t="s">
        <v>1753</v>
      </c>
      <c r="L410" s="1174" t="s">
        <v>1160</v>
      </c>
      <c r="M410" s="2537">
        <v>14700</v>
      </c>
      <c r="N410" s="2537"/>
      <c r="O410" s="2537"/>
      <c r="P410" s="2537"/>
      <c r="Q410" s="2537"/>
      <c r="R410" s="1176">
        <f t="shared" si="496"/>
        <v>14700</v>
      </c>
      <c r="S410" s="2594">
        <v>475.70792724836002</v>
      </c>
      <c r="T410" s="2594">
        <v>6155.8383217845194</v>
      </c>
      <c r="U410" s="2594">
        <v>10001.209623858</v>
      </c>
      <c r="V410" s="2594">
        <v>12116.025171048799</v>
      </c>
      <c r="W410" s="2594">
        <v>10873.863670000001</v>
      </c>
      <c r="X410" s="1176">
        <f t="shared" si="497"/>
        <v>39622.644713939677</v>
      </c>
      <c r="Y410" s="1176">
        <f t="shared" si="498"/>
        <v>54322.644713939677</v>
      </c>
    </row>
    <row r="411" spans="3:25" ht="25.5">
      <c r="C411" s="2595"/>
      <c r="D411" s="2593"/>
      <c r="E411" s="2593"/>
      <c r="F411" s="2593"/>
      <c r="G411" s="2596"/>
      <c r="H411" s="2593"/>
      <c r="I411" s="2593"/>
      <c r="J411" s="2593"/>
      <c r="K411" s="2593"/>
      <c r="L411" s="1174" t="s">
        <v>1161</v>
      </c>
      <c r="M411" s="2537"/>
      <c r="N411" s="2537"/>
      <c r="O411" s="2537"/>
      <c r="P411" s="2537"/>
      <c r="Q411" s="2537"/>
      <c r="R411" s="1176">
        <f t="shared" si="496"/>
        <v>0</v>
      </c>
      <c r="S411" s="2594"/>
      <c r="T411" s="2594"/>
      <c r="U411" s="2594"/>
      <c r="V411" s="2594"/>
      <c r="W411" s="2594"/>
      <c r="X411" s="1176">
        <f t="shared" si="497"/>
        <v>0</v>
      </c>
      <c r="Y411" s="1176">
        <f t="shared" si="498"/>
        <v>0</v>
      </c>
    </row>
    <row r="412" spans="3:25" ht="25.5">
      <c r="C412" s="2598"/>
      <c r="D412" s="2599"/>
      <c r="E412" s="2599"/>
      <c r="F412" s="2599"/>
      <c r="G412" s="2600"/>
      <c r="H412" s="2599"/>
      <c r="I412" s="2599"/>
      <c r="J412" s="2599"/>
      <c r="K412" s="2599"/>
      <c r="L412" s="1174" t="s">
        <v>1162</v>
      </c>
      <c r="M412" s="2537"/>
      <c r="N412" s="2537"/>
      <c r="O412" s="2537"/>
      <c r="P412" s="2537"/>
      <c r="Q412" s="2537"/>
      <c r="R412" s="1176">
        <f t="shared" si="496"/>
        <v>0</v>
      </c>
      <c r="S412" s="2594"/>
      <c r="T412" s="2594"/>
      <c r="U412" s="2594"/>
      <c r="V412" s="2594"/>
      <c r="W412" s="2594"/>
      <c r="X412" s="1176">
        <f t="shared" si="497"/>
        <v>0</v>
      </c>
      <c r="Y412" s="1176">
        <f t="shared" si="498"/>
        <v>0</v>
      </c>
    </row>
    <row r="413" spans="3:25">
      <c r="C413" s="2140"/>
      <c r="D413" s="2141"/>
      <c r="E413" s="2141"/>
      <c r="F413" s="2141"/>
      <c r="G413" s="2556"/>
      <c r="H413" s="2141"/>
      <c r="I413" s="2141"/>
      <c r="J413" s="2142"/>
      <c r="K413" s="2142"/>
      <c r="L413" s="2557" t="s">
        <v>594</v>
      </c>
      <c r="M413" s="2643">
        <f>+SUM(M410:M412)</f>
        <v>14700</v>
      </c>
      <c r="N413" s="2643">
        <f t="shared" ref="N413" si="580">+SUM(N410:N412)</f>
        <v>0</v>
      </c>
      <c r="O413" s="2643">
        <f t="shared" ref="O413" si="581">+SUM(O410:O412)</f>
        <v>0</v>
      </c>
      <c r="P413" s="2643">
        <f t="shared" ref="P413" si="582">+SUM(P410:P412)</f>
        <v>0</v>
      </c>
      <c r="Q413" s="2643">
        <f t="shared" ref="Q413" si="583">+SUM(Q410:Q412)</f>
        <v>0</v>
      </c>
      <c r="R413" s="1176">
        <f t="shared" si="496"/>
        <v>14700</v>
      </c>
      <c r="S413" s="2642">
        <f t="shared" ref="S413" si="584">+SUM(S410:S412)</f>
        <v>475.70792724836002</v>
      </c>
      <c r="T413" s="2642">
        <f t="shared" ref="T413" si="585">+SUM(T410:T412)</f>
        <v>6155.8383217845194</v>
      </c>
      <c r="U413" s="2642">
        <f t="shared" ref="U413" si="586">+SUM(U410:U412)</f>
        <v>10001.209623858</v>
      </c>
      <c r="V413" s="2642">
        <f t="shared" ref="V413" si="587">+SUM(V410:V412)</f>
        <v>12116.025171048799</v>
      </c>
      <c r="W413" s="2642">
        <f t="shared" ref="W413" si="588">+SUM(W410:W412)</f>
        <v>10873.863670000001</v>
      </c>
      <c r="X413" s="1176">
        <f t="shared" si="497"/>
        <v>39622.644713939677</v>
      </c>
      <c r="Y413" s="1176">
        <f t="shared" si="498"/>
        <v>54322.644713939677</v>
      </c>
    </row>
    <row r="414" spans="3:25" ht="38.25">
      <c r="C414" s="2590">
        <v>6336</v>
      </c>
      <c r="D414" s="2591" t="s">
        <v>1810</v>
      </c>
      <c r="E414" s="2591" t="s">
        <v>2033</v>
      </c>
      <c r="F414" s="2591">
        <v>39052</v>
      </c>
      <c r="G414" s="2592" t="s">
        <v>1974</v>
      </c>
      <c r="H414" s="2591" t="s">
        <v>1906</v>
      </c>
      <c r="I414" s="2591" t="s">
        <v>2034</v>
      </c>
      <c r="J414" s="2591" t="s">
        <v>2035</v>
      </c>
      <c r="K414" s="2591" t="s">
        <v>1753</v>
      </c>
      <c r="L414" s="1174" t="s">
        <v>1160</v>
      </c>
      <c r="M414" s="2537">
        <v>15200</v>
      </c>
      <c r="N414" s="2537"/>
      <c r="O414" s="2537"/>
      <c r="P414" s="2537"/>
      <c r="Q414" s="2537"/>
      <c r="R414" s="1176">
        <f t="shared" si="496"/>
        <v>15200</v>
      </c>
      <c r="S414" s="2594">
        <v>15353.786273247199</v>
      </c>
      <c r="T414" s="2594">
        <v>431.49799350755001</v>
      </c>
      <c r="U414" s="2594">
        <v>716.01065268089405</v>
      </c>
      <c r="V414" s="2594">
        <v>1216.0109269558</v>
      </c>
      <c r="W414" s="2594">
        <v>797.93200000000002</v>
      </c>
      <c r="X414" s="1176">
        <f t="shared" si="497"/>
        <v>18515.237846391443</v>
      </c>
      <c r="Y414" s="1176">
        <f t="shared" si="498"/>
        <v>33715.237846391443</v>
      </c>
    </row>
    <row r="415" spans="3:25" ht="38.25">
      <c r="C415" s="2595"/>
      <c r="D415" s="2593"/>
      <c r="E415" s="2593"/>
      <c r="F415" s="2593"/>
      <c r="G415" s="2596"/>
      <c r="H415" s="2593"/>
      <c r="I415" s="2593" t="s">
        <v>2036</v>
      </c>
      <c r="J415" s="2593"/>
      <c r="K415" s="2593"/>
      <c r="L415" s="1174" t="s">
        <v>1161</v>
      </c>
      <c r="M415" s="2537"/>
      <c r="N415" s="2537"/>
      <c r="O415" s="2537"/>
      <c r="P415" s="2537"/>
      <c r="Q415" s="2537"/>
      <c r="R415" s="1176">
        <f t="shared" si="496"/>
        <v>0</v>
      </c>
      <c r="S415" s="2594"/>
      <c r="T415" s="2594"/>
      <c r="U415" s="2594"/>
      <c r="V415" s="2594"/>
      <c r="W415" s="2594"/>
      <c r="X415" s="1176">
        <f t="shared" si="497"/>
        <v>0</v>
      </c>
      <c r="Y415" s="1176">
        <f t="shared" si="498"/>
        <v>0</v>
      </c>
    </row>
    <row r="416" spans="3:25" ht="25.5">
      <c r="C416" s="2598"/>
      <c r="D416" s="2599"/>
      <c r="E416" s="2599"/>
      <c r="F416" s="2599"/>
      <c r="G416" s="2600"/>
      <c r="H416" s="2599"/>
      <c r="I416" s="2599"/>
      <c r="J416" s="2599"/>
      <c r="K416" s="2599"/>
      <c r="L416" s="1174" t="s">
        <v>1162</v>
      </c>
      <c r="M416" s="2537"/>
      <c r="N416" s="2537"/>
      <c r="O416" s="2537"/>
      <c r="P416" s="2537"/>
      <c r="Q416" s="2537"/>
      <c r="R416" s="1176">
        <f t="shared" si="496"/>
        <v>0</v>
      </c>
      <c r="S416" s="2594"/>
      <c r="T416" s="2594"/>
      <c r="U416" s="2594"/>
      <c r="V416" s="2594"/>
      <c r="W416" s="2594"/>
      <c r="X416" s="1176">
        <f t="shared" si="497"/>
        <v>0</v>
      </c>
      <c r="Y416" s="1176">
        <f t="shared" si="498"/>
        <v>0</v>
      </c>
    </row>
    <row r="417" spans="3:25">
      <c r="C417" s="2140"/>
      <c r="D417" s="2141"/>
      <c r="E417" s="2141"/>
      <c r="F417" s="2141"/>
      <c r="G417" s="2556"/>
      <c r="H417" s="2141"/>
      <c r="I417" s="2141"/>
      <c r="J417" s="2142"/>
      <c r="K417" s="2142"/>
      <c r="L417" s="2557" t="s">
        <v>594</v>
      </c>
      <c r="M417" s="2643">
        <f>+SUM(M414:M416)</f>
        <v>15200</v>
      </c>
      <c r="N417" s="2643">
        <f t="shared" ref="N417" si="589">+SUM(N414:N416)</f>
        <v>0</v>
      </c>
      <c r="O417" s="2643">
        <f t="shared" ref="O417" si="590">+SUM(O414:O416)</f>
        <v>0</v>
      </c>
      <c r="P417" s="2643">
        <f t="shared" ref="P417" si="591">+SUM(P414:P416)</f>
        <v>0</v>
      </c>
      <c r="Q417" s="2643">
        <f t="shared" ref="Q417" si="592">+SUM(Q414:Q416)</f>
        <v>0</v>
      </c>
      <c r="R417" s="1176">
        <f t="shared" si="496"/>
        <v>15200</v>
      </c>
      <c r="S417" s="2642">
        <f t="shared" ref="S417" si="593">+SUM(S414:S416)</f>
        <v>15353.786273247199</v>
      </c>
      <c r="T417" s="2642">
        <f t="shared" ref="T417" si="594">+SUM(T414:T416)</f>
        <v>431.49799350755001</v>
      </c>
      <c r="U417" s="2642">
        <f t="shared" ref="U417" si="595">+SUM(U414:U416)</f>
        <v>716.01065268089405</v>
      </c>
      <c r="V417" s="2642">
        <f t="shared" ref="V417" si="596">+SUM(V414:V416)</f>
        <v>1216.0109269558</v>
      </c>
      <c r="W417" s="2642">
        <f t="shared" ref="W417" si="597">+SUM(W414:W416)</f>
        <v>797.93200000000002</v>
      </c>
      <c r="X417" s="1176">
        <f t="shared" si="497"/>
        <v>18515.237846391443</v>
      </c>
      <c r="Y417" s="1176">
        <f t="shared" si="498"/>
        <v>33715.237846391443</v>
      </c>
    </row>
    <row r="418" spans="3:25" ht="38.25">
      <c r="C418" s="2590">
        <v>6570</v>
      </c>
      <c r="D418" s="2591" t="s">
        <v>1810</v>
      </c>
      <c r="E418" s="2591" t="s">
        <v>2037</v>
      </c>
      <c r="F418" s="2591">
        <v>39965</v>
      </c>
      <c r="G418" s="2592" t="s">
        <v>2038</v>
      </c>
      <c r="H418" s="2591" t="s">
        <v>1906</v>
      </c>
      <c r="I418" s="2591" t="s">
        <v>2039</v>
      </c>
      <c r="J418" s="2591" t="s">
        <v>2040</v>
      </c>
      <c r="K418" s="2591" t="s">
        <v>1753</v>
      </c>
      <c r="L418" s="1174" t="s">
        <v>1160</v>
      </c>
      <c r="M418" s="2537"/>
      <c r="N418" s="2537"/>
      <c r="O418" s="2537"/>
      <c r="P418" s="2537"/>
      <c r="Q418" s="2537">
        <v>125000</v>
      </c>
      <c r="R418" s="1176">
        <f t="shared" si="496"/>
        <v>125000</v>
      </c>
      <c r="S418" s="2594">
        <v>23967.4837175541</v>
      </c>
      <c r="T418" s="2594">
        <v>53996.105747502399</v>
      </c>
      <c r="U418" s="2594">
        <v>33853.161605982496</v>
      </c>
      <c r="V418" s="2594">
        <v>11325.503780581999</v>
      </c>
      <c r="W418" s="2594">
        <v>0</v>
      </c>
      <c r="X418" s="1176">
        <f t="shared" si="497"/>
        <v>123142.25485162101</v>
      </c>
      <c r="Y418" s="1176">
        <f t="shared" si="498"/>
        <v>248142.25485162099</v>
      </c>
    </row>
    <row r="419" spans="3:25" ht="25.5">
      <c r="C419" s="2595"/>
      <c r="D419" s="2593"/>
      <c r="E419" s="2593"/>
      <c r="F419" s="2593"/>
      <c r="G419" s="2596"/>
      <c r="H419" s="2593"/>
      <c r="I419" s="2593" t="s">
        <v>2041</v>
      </c>
      <c r="J419" s="2593"/>
      <c r="K419" s="2593"/>
      <c r="L419" s="1174" t="s">
        <v>1161</v>
      </c>
      <c r="M419" s="2537"/>
      <c r="N419" s="2537"/>
      <c r="O419" s="2537"/>
      <c r="P419" s="2537"/>
      <c r="Q419" s="2537"/>
      <c r="R419" s="1176">
        <f t="shared" si="496"/>
        <v>0</v>
      </c>
      <c r="S419" s="2594"/>
      <c r="T419" s="2594"/>
      <c r="U419" s="2594"/>
      <c r="V419" s="2594"/>
      <c r="W419" s="2594"/>
      <c r="X419" s="1176">
        <f t="shared" si="497"/>
        <v>0</v>
      </c>
      <c r="Y419" s="1176">
        <f t="shared" si="498"/>
        <v>0</v>
      </c>
    </row>
    <row r="420" spans="3:25" ht="25.5">
      <c r="C420" s="2598"/>
      <c r="D420" s="2599"/>
      <c r="E420" s="2599"/>
      <c r="F420" s="2599"/>
      <c r="G420" s="2600"/>
      <c r="H420" s="2599"/>
      <c r="I420" s="2599"/>
      <c r="J420" s="2599"/>
      <c r="K420" s="2599"/>
      <c r="L420" s="1174" t="s">
        <v>1162</v>
      </c>
      <c r="M420" s="2537"/>
      <c r="N420" s="2537"/>
      <c r="O420" s="2537"/>
      <c r="P420" s="2537"/>
      <c r="Q420" s="2537"/>
      <c r="R420" s="1176">
        <f t="shared" si="496"/>
        <v>0</v>
      </c>
      <c r="S420" s="2594"/>
      <c r="T420" s="2594"/>
      <c r="U420" s="2594"/>
      <c r="V420" s="2594"/>
      <c r="W420" s="2594"/>
      <c r="X420" s="1176">
        <f t="shared" si="497"/>
        <v>0</v>
      </c>
      <c r="Y420" s="1176">
        <f t="shared" si="498"/>
        <v>0</v>
      </c>
    </row>
    <row r="421" spans="3:25">
      <c r="C421" s="2140"/>
      <c r="D421" s="2141"/>
      <c r="E421" s="2141"/>
      <c r="F421" s="2141"/>
      <c r="G421" s="2556"/>
      <c r="H421" s="2141"/>
      <c r="I421" s="2141"/>
      <c r="J421" s="2142"/>
      <c r="K421" s="2142"/>
      <c r="L421" s="2557" t="s">
        <v>594</v>
      </c>
      <c r="M421" s="2643">
        <f>+SUM(M418:M420)</f>
        <v>0</v>
      </c>
      <c r="N421" s="2643">
        <f t="shared" ref="N421" si="598">+SUM(N418:N420)</f>
        <v>0</v>
      </c>
      <c r="O421" s="2643">
        <f t="shared" ref="O421" si="599">+SUM(O418:O420)</f>
        <v>0</v>
      </c>
      <c r="P421" s="2643">
        <f t="shared" ref="P421" si="600">+SUM(P418:P420)</f>
        <v>0</v>
      </c>
      <c r="Q421" s="2643">
        <f t="shared" ref="Q421" si="601">+SUM(Q418:Q420)</f>
        <v>125000</v>
      </c>
      <c r="R421" s="1176">
        <f t="shared" si="496"/>
        <v>125000</v>
      </c>
      <c r="S421" s="2642">
        <f t="shared" ref="S421" si="602">+SUM(S418:S420)</f>
        <v>23967.4837175541</v>
      </c>
      <c r="T421" s="2642">
        <f t="shared" ref="T421" si="603">+SUM(T418:T420)</f>
        <v>53996.105747502399</v>
      </c>
      <c r="U421" s="2642">
        <f t="shared" ref="U421" si="604">+SUM(U418:U420)</f>
        <v>33853.161605982496</v>
      </c>
      <c r="V421" s="2642">
        <f t="shared" ref="V421" si="605">+SUM(V418:V420)</f>
        <v>11325.503780581999</v>
      </c>
      <c r="W421" s="2642">
        <f t="shared" ref="W421" si="606">+SUM(W418:W420)</f>
        <v>0</v>
      </c>
      <c r="X421" s="1176">
        <f t="shared" si="497"/>
        <v>123142.25485162101</v>
      </c>
      <c r="Y421" s="1176">
        <f t="shared" si="498"/>
        <v>248142.25485162099</v>
      </c>
    </row>
    <row r="422" spans="3:25" ht="38.25">
      <c r="C422" s="2590">
        <v>6709</v>
      </c>
      <c r="D422" s="2591" t="s">
        <v>1810</v>
      </c>
      <c r="E422" s="2591" t="s">
        <v>2042</v>
      </c>
      <c r="F422" s="2591">
        <v>41153</v>
      </c>
      <c r="G422" s="2592" t="s">
        <v>1774</v>
      </c>
      <c r="H422" s="2591" t="s">
        <v>1906</v>
      </c>
      <c r="I422" s="2591" t="s">
        <v>2043</v>
      </c>
      <c r="J422" s="2591">
        <v>41030</v>
      </c>
      <c r="K422" s="2591" t="s">
        <v>1761</v>
      </c>
      <c r="L422" s="1174" t="s">
        <v>1160</v>
      </c>
      <c r="M422" s="2537"/>
      <c r="N422" s="2537"/>
      <c r="O422" s="2537"/>
      <c r="P422" s="2537"/>
      <c r="Q422" s="2617">
        <v>27000</v>
      </c>
      <c r="R422" s="1176">
        <f t="shared" si="496"/>
        <v>27000</v>
      </c>
      <c r="S422" s="2594">
        <v>2401.63687304933</v>
      </c>
      <c r="T422" s="2594">
        <v>7338.41024504094</v>
      </c>
      <c r="U422" s="2594">
        <v>16630.2444838058</v>
      </c>
      <c r="V422" s="2594">
        <v>4695.5495958889896</v>
      </c>
      <c r="W422" s="2594">
        <v>0</v>
      </c>
      <c r="X422" s="1176">
        <f t="shared" si="497"/>
        <v>31065.841197785056</v>
      </c>
      <c r="Y422" s="1176">
        <f t="shared" si="498"/>
        <v>58065.841197785056</v>
      </c>
    </row>
    <row r="423" spans="3:25" ht="25.5">
      <c r="C423" s="2595"/>
      <c r="D423" s="2593"/>
      <c r="E423" s="2593"/>
      <c r="F423" s="2593" t="s">
        <v>2044</v>
      </c>
      <c r="G423" s="2596"/>
      <c r="H423" s="2593"/>
      <c r="I423" s="2593" t="s">
        <v>2045</v>
      </c>
      <c r="J423" s="2593"/>
      <c r="K423" s="2593"/>
      <c r="L423" s="1174" t="s">
        <v>1161</v>
      </c>
      <c r="M423" s="2537"/>
      <c r="N423" s="2537"/>
      <c r="O423" s="2537"/>
      <c r="P423" s="2537"/>
      <c r="Q423" s="2537"/>
      <c r="R423" s="1176">
        <f t="shared" si="496"/>
        <v>0</v>
      </c>
      <c r="S423" s="2594"/>
      <c r="T423" s="2594"/>
      <c r="U423" s="2594"/>
      <c r="V423" s="2594"/>
      <c r="W423" s="2594"/>
      <c r="X423" s="1176">
        <f t="shared" si="497"/>
        <v>0</v>
      </c>
      <c r="Y423" s="1176">
        <f t="shared" si="498"/>
        <v>0</v>
      </c>
    </row>
    <row r="424" spans="3:25" ht="25.5">
      <c r="C424" s="2598"/>
      <c r="D424" s="2599"/>
      <c r="E424" s="2599"/>
      <c r="F424" s="2599"/>
      <c r="G424" s="2600"/>
      <c r="H424" s="2599"/>
      <c r="I424" s="2599"/>
      <c r="J424" s="2599"/>
      <c r="K424" s="2599"/>
      <c r="L424" s="1174" t="s">
        <v>1162</v>
      </c>
      <c r="M424" s="2537"/>
      <c r="N424" s="2537"/>
      <c r="O424" s="2537"/>
      <c r="P424" s="2537"/>
      <c r="Q424" s="2537"/>
      <c r="R424" s="1176">
        <f t="shared" si="496"/>
        <v>0</v>
      </c>
      <c r="S424" s="2594"/>
      <c r="T424" s="2594"/>
      <c r="U424" s="2594"/>
      <c r="V424" s="2594"/>
      <c r="W424" s="2594"/>
      <c r="X424" s="1176">
        <f t="shared" si="497"/>
        <v>0</v>
      </c>
      <c r="Y424" s="1176">
        <f t="shared" si="498"/>
        <v>0</v>
      </c>
    </row>
    <row r="425" spans="3:25">
      <c r="C425" s="2140"/>
      <c r="D425" s="2141"/>
      <c r="E425" s="2141"/>
      <c r="F425" s="2141"/>
      <c r="G425" s="2556"/>
      <c r="H425" s="2141"/>
      <c r="I425" s="2141"/>
      <c r="J425" s="2142"/>
      <c r="K425" s="2142"/>
      <c r="L425" s="2557" t="s">
        <v>594</v>
      </c>
      <c r="M425" s="2643">
        <f>+SUM(M422:M424)</f>
        <v>0</v>
      </c>
      <c r="N425" s="2643">
        <f t="shared" ref="N425" si="607">+SUM(N422:N424)</f>
        <v>0</v>
      </c>
      <c r="O425" s="2643">
        <f t="shared" ref="O425" si="608">+SUM(O422:O424)</f>
        <v>0</v>
      </c>
      <c r="P425" s="2643">
        <f t="shared" ref="P425" si="609">+SUM(P422:P424)</f>
        <v>0</v>
      </c>
      <c r="Q425" s="2643">
        <f t="shared" ref="Q425" si="610">+SUM(Q422:Q424)</f>
        <v>27000</v>
      </c>
      <c r="R425" s="1176">
        <f t="shared" si="496"/>
        <v>27000</v>
      </c>
      <c r="S425" s="2642">
        <f t="shared" ref="S425" si="611">+SUM(S422:S424)</f>
        <v>2401.63687304933</v>
      </c>
      <c r="T425" s="2642">
        <f t="shared" ref="T425" si="612">+SUM(T422:T424)</f>
        <v>7338.41024504094</v>
      </c>
      <c r="U425" s="2642">
        <f t="shared" ref="U425" si="613">+SUM(U422:U424)</f>
        <v>16630.2444838058</v>
      </c>
      <c r="V425" s="2642">
        <f t="shared" ref="V425" si="614">+SUM(V422:V424)</f>
        <v>4695.5495958889896</v>
      </c>
      <c r="W425" s="2642">
        <f t="shared" ref="W425" si="615">+SUM(W422:W424)</f>
        <v>0</v>
      </c>
      <c r="X425" s="1176">
        <f t="shared" si="497"/>
        <v>31065.841197785056</v>
      </c>
      <c r="Y425" s="1176">
        <f t="shared" si="498"/>
        <v>58065.841197785056</v>
      </c>
    </row>
    <row r="426" spans="3:25" ht="38.25">
      <c r="C426" s="2590">
        <v>6838</v>
      </c>
      <c r="D426" s="2591" t="s">
        <v>1810</v>
      </c>
      <c r="E426" s="2591" t="s">
        <v>2046</v>
      </c>
      <c r="F426" s="2591">
        <v>40026</v>
      </c>
      <c r="G426" s="2592" t="s">
        <v>2047</v>
      </c>
      <c r="H426" s="2591" t="s">
        <v>1906</v>
      </c>
      <c r="I426" s="2591" t="s">
        <v>2048</v>
      </c>
      <c r="J426" s="2591" t="s">
        <v>2049</v>
      </c>
      <c r="K426" s="2591" t="s">
        <v>1753</v>
      </c>
      <c r="L426" s="1174" t="s">
        <v>1160</v>
      </c>
      <c r="M426" s="2537"/>
      <c r="N426" s="2537"/>
      <c r="O426" s="2537"/>
      <c r="P426" s="2537">
        <v>37400</v>
      </c>
      <c r="Q426" s="2537"/>
      <c r="R426" s="1176">
        <f t="shared" si="496"/>
        <v>37400</v>
      </c>
      <c r="S426" s="2594">
        <v>690.35145493836001</v>
      </c>
      <c r="T426" s="2594">
        <v>3288.7032835561399</v>
      </c>
      <c r="U426" s="2594">
        <v>14471.788978959401</v>
      </c>
      <c r="V426" s="2594">
        <v>23930.8557819821</v>
      </c>
      <c r="W426" s="2594">
        <v>20817.565870000002</v>
      </c>
      <c r="X426" s="1176">
        <f t="shared" si="497"/>
        <v>63199.265369436005</v>
      </c>
      <c r="Y426" s="1176">
        <f t="shared" si="498"/>
        <v>100599.26536943601</v>
      </c>
    </row>
    <row r="427" spans="3:25" ht="25.5">
      <c r="C427" s="2595"/>
      <c r="D427" s="2593"/>
      <c r="E427" s="2593"/>
      <c r="F427" s="2593"/>
      <c r="G427" s="2596"/>
      <c r="H427" s="2593"/>
      <c r="I427" s="2593" t="s">
        <v>2050</v>
      </c>
      <c r="J427" s="2593"/>
      <c r="K427" s="2593"/>
      <c r="L427" s="1174" t="s">
        <v>1161</v>
      </c>
      <c r="M427" s="2537"/>
      <c r="N427" s="2537"/>
      <c r="O427" s="2537"/>
      <c r="P427" s="2537"/>
      <c r="Q427" s="2537"/>
      <c r="R427" s="1176">
        <f t="shared" si="496"/>
        <v>0</v>
      </c>
      <c r="S427" s="2594"/>
      <c r="T427" s="2594"/>
      <c r="U427" s="2594"/>
      <c r="V427" s="2594"/>
      <c r="W427" s="2594"/>
      <c r="X427" s="1176">
        <f t="shared" si="497"/>
        <v>0</v>
      </c>
      <c r="Y427" s="1176">
        <f t="shared" si="498"/>
        <v>0</v>
      </c>
    </row>
    <row r="428" spans="3:25" ht="25.5">
      <c r="C428" s="2598"/>
      <c r="D428" s="2599"/>
      <c r="E428" s="2599"/>
      <c r="F428" s="2599"/>
      <c r="G428" s="2600"/>
      <c r="H428" s="2599"/>
      <c r="I428" s="2599"/>
      <c r="J428" s="2599"/>
      <c r="K428" s="2599"/>
      <c r="L428" s="1174" t="s">
        <v>1162</v>
      </c>
      <c r="M428" s="2537"/>
      <c r="N428" s="2537"/>
      <c r="O428" s="2537"/>
      <c r="P428" s="2537"/>
      <c r="Q428" s="2537"/>
      <c r="R428" s="1176">
        <f t="shared" si="496"/>
        <v>0</v>
      </c>
      <c r="S428" s="2594"/>
      <c r="T428" s="2594"/>
      <c r="U428" s="2594"/>
      <c r="V428" s="2594"/>
      <c r="W428" s="2594"/>
      <c r="X428" s="1176">
        <f t="shared" si="497"/>
        <v>0</v>
      </c>
      <c r="Y428" s="1176">
        <f t="shared" si="498"/>
        <v>0</v>
      </c>
    </row>
    <row r="429" spans="3:25">
      <c r="C429" s="2140"/>
      <c r="D429" s="2141"/>
      <c r="E429" s="2141"/>
      <c r="F429" s="2141"/>
      <c r="G429" s="2556"/>
      <c r="H429" s="2141"/>
      <c r="I429" s="2141"/>
      <c r="J429" s="2142"/>
      <c r="K429" s="2142"/>
      <c r="L429" s="2557" t="s">
        <v>594</v>
      </c>
      <c r="M429" s="2643">
        <f>+SUM(M426:M428)</f>
        <v>0</v>
      </c>
      <c r="N429" s="2643">
        <f t="shared" ref="N429" si="616">+SUM(N426:N428)</f>
        <v>0</v>
      </c>
      <c r="O429" s="2643">
        <f t="shared" ref="O429" si="617">+SUM(O426:O428)</f>
        <v>0</v>
      </c>
      <c r="P429" s="2643">
        <f t="shared" ref="P429" si="618">+SUM(P426:P428)</f>
        <v>37400</v>
      </c>
      <c r="Q429" s="2643">
        <f t="shared" ref="Q429" si="619">+SUM(Q426:Q428)</f>
        <v>0</v>
      </c>
      <c r="R429" s="1176">
        <f t="shared" si="496"/>
        <v>37400</v>
      </c>
      <c r="S429" s="2642">
        <f t="shared" ref="S429" si="620">+SUM(S426:S428)</f>
        <v>690.35145493836001</v>
      </c>
      <c r="T429" s="2642">
        <f t="shared" ref="T429" si="621">+SUM(T426:T428)</f>
        <v>3288.7032835561399</v>
      </c>
      <c r="U429" s="2642">
        <f t="shared" ref="U429" si="622">+SUM(U426:U428)</f>
        <v>14471.788978959401</v>
      </c>
      <c r="V429" s="2642">
        <f t="shared" ref="V429" si="623">+SUM(V426:V428)</f>
        <v>23930.8557819821</v>
      </c>
      <c r="W429" s="2642">
        <f t="shared" ref="W429" si="624">+SUM(W426:W428)</f>
        <v>20817.565870000002</v>
      </c>
      <c r="X429" s="1176">
        <f t="shared" si="497"/>
        <v>63199.265369436005</v>
      </c>
      <c r="Y429" s="1176">
        <f t="shared" si="498"/>
        <v>100599.26536943601</v>
      </c>
    </row>
    <row r="430" spans="3:25" ht="38.25">
      <c r="C430" s="2590">
        <v>6912</v>
      </c>
      <c r="D430" s="2591" t="s">
        <v>1810</v>
      </c>
      <c r="E430" s="2591" t="s">
        <v>2051</v>
      </c>
      <c r="F430" s="2591">
        <v>41091</v>
      </c>
      <c r="G430" s="2592">
        <v>2017</v>
      </c>
      <c r="H430" s="2591" t="s">
        <v>1906</v>
      </c>
      <c r="I430" s="2591" t="s">
        <v>2052</v>
      </c>
      <c r="J430" s="2591">
        <v>41000</v>
      </c>
      <c r="K430" s="2591" t="s">
        <v>1753</v>
      </c>
      <c r="L430" s="1174" t="s">
        <v>1160</v>
      </c>
      <c r="M430" s="2537"/>
      <c r="N430" s="2537"/>
      <c r="O430" s="2537"/>
      <c r="P430" s="2537"/>
      <c r="Q430" s="2617">
        <v>50000</v>
      </c>
      <c r="R430" s="1176">
        <f t="shared" si="496"/>
        <v>50000</v>
      </c>
      <c r="S430" s="2594">
        <v>6.1273598606014401</v>
      </c>
      <c r="T430" s="2594">
        <v>71.636587252570195</v>
      </c>
      <c r="U430" s="2594">
        <v>155.54475230259001</v>
      </c>
      <c r="V430" s="2594">
        <v>602.71796790042492</v>
      </c>
      <c r="W430" s="2594">
        <v>1756.0943</v>
      </c>
      <c r="X430" s="1176">
        <f t="shared" si="497"/>
        <v>2592.1209673161866</v>
      </c>
      <c r="Y430" s="1176">
        <f t="shared" si="498"/>
        <v>52592.120967316187</v>
      </c>
    </row>
    <row r="431" spans="3:25" ht="25.5">
      <c r="C431" s="2595"/>
      <c r="D431" s="2593"/>
      <c r="E431" s="2593"/>
      <c r="F431" s="2593" t="s">
        <v>2044</v>
      </c>
      <c r="G431" s="2596"/>
      <c r="H431" s="2593"/>
      <c r="I431" s="2593" t="s">
        <v>2045</v>
      </c>
      <c r="J431" s="2593"/>
      <c r="K431" s="2593"/>
      <c r="L431" s="1174" t="s">
        <v>1161</v>
      </c>
      <c r="M431" s="2537"/>
      <c r="N431" s="2537"/>
      <c r="O431" s="2537"/>
      <c r="P431" s="2537"/>
      <c r="Q431" s="2537"/>
      <c r="R431" s="1176">
        <f t="shared" si="496"/>
        <v>0</v>
      </c>
      <c r="S431" s="2594"/>
      <c r="T431" s="2594"/>
      <c r="U431" s="2594"/>
      <c r="V431" s="2594"/>
      <c r="W431" s="2594"/>
      <c r="X431" s="1176">
        <f t="shared" si="497"/>
        <v>0</v>
      </c>
      <c r="Y431" s="1176">
        <f t="shared" si="498"/>
        <v>0</v>
      </c>
    </row>
    <row r="432" spans="3:25" ht="25.5">
      <c r="C432" s="2598"/>
      <c r="D432" s="2599"/>
      <c r="E432" s="2599"/>
      <c r="F432" s="2599"/>
      <c r="G432" s="2600"/>
      <c r="H432" s="2599"/>
      <c r="I432" s="2599"/>
      <c r="J432" s="2599"/>
      <c r="K432" s="2599"/>
      <c r="L432" s="1174" t="s">
        <v>1162</v>
      </c>
      <c r="M432" s="2537"/>
      <c r="N432" s="2537"/>
      <c r="O432" s="2537"/>
      <c r="P432" s="2537"/>
      <c r="Q432" s="2537"/>
      <c r="R432" s="1176">
        <f t="shared" si="496"/>
        <v>0</v>
      </c>
      <c r="S432" s="2594"/>
      <c r="T432" s="2594"/>
      <c r="U432" s="2594"/>
      <c r="V432" s="2594"/>
      <c r="W432" s="2594"/>
      <c r="X432" s="1176">
        <f t="shared" si="497"/>
        <v>0</v>
      </c>
      <c r="Y432" s="1176">
        <f t="shared" si="498"/>
        <v>0</v>
      </c>
    </row>
    <row r="433" spans="3:25">
      <c r="C433" s="2140"/>
      <c r="D433" s="2141"/>
      <c r="E433" s="2141"/>
      <c r="F433" s="2141"/>
      <c r="G433" s="2556"/>
      <c r="H433" s="2141"/>
      <c r="I433" s="2141"/>
      <c r="J433" s="2142"/>
      <c r="K433" s="2142"/>
      <c r="L433" s="2557" t="s">
        <v>594</v>
      </c>
      <c r="M433" s="2643">
        <f>+SUM(M430:M432)</f>
        <v>0</v>
      </c>
      <c r="N433" s="2643">
        <f t="shared" ref="N433" si="625">+SUM(N430:N432)</f>
        <v>0</v>
      </c>
      <c r="O433" s="2643">
        <f t="shared" ref="O433" si="626">+SUM(O430:O432)</f>
        <v>0</v>
      </c>
      <c r="P433" s="2643">
        <f t="shared" ref="P433" si="627">+SUM(P430:P432)</f>
        <v>0</v>
      </c>
      <c r="Q433" s="2643">
        <f t="shared" ref="Q433" si="628">+SUM(Q430:Q432)</f>
        <v>50000</v>
      </c>
      <c r="R433" s="1176">
        <f t="shared" si="496"/>
        <v>50000</v>
      </c>
      <c r="S433" s="2642">
        <f t="shared" ref="S433" si="629">+SUM(S430:S432)</f>
        <v>6.1273598606014401</v>
      </c>
      <c r="T433" s="2642">
        <f t="shared" ref="T433" si="630">+SUM(T430:T432)</f>
        <v>71.636587252570195</v>
      </c>
      <c r="U433" s="2642">
        <f t="shared" ref="U433" si="631">+SUM(U430:U432)</f>
        <v>155.54475230259001</v>
      </c>
      <c r="V433" s="2642">
        <f t="shared" ref="V433" si="632">+SUM(V430:V432)</f>
        <v>602.71796790042492</v>
      </c>
      <c r="W433" s="2642">
        <f t="shared" ref="W433" si="633">+SUM(W430:W432)</f>
        <v>1756.0943</v>
      </c>
      <c r="X433" s="1176">
        <f t="shared" si="497"/>
        <v>2592.1209673161866</v>
      </c>
      <c r="Y433" s="1176">
        <f t="shared" si="498"/>
        <v>52592.120967316187</v>
      </c>
    </row>
    <row r="434" spans="3:25" ht="38.25">
      <c r="C434" s="2590">
        <v>6965</v>
      </c>
      <c r="D434" s="2591" t="s">
        <v>1810</v>
      </c>
      <c r="E434" s="2591" t="s">
        <v>2053</v>
      </c>
      <c r="F434" s="2591">
        <v>41334</v>
      </c>
      <c r="G434" s="2592" t="s">
        <v>2038</v>
      </c>
      <c r="H434" s="2591" t="s">
        <v>1906</v>
      </c>
      <c r="I434" s="2591" t="s">
        <v>2054</v>
      </c>
      <c r="J434" s="2591">
        <v>40756</v>
      </c>
      <c r="K434" s="2591" t="s">
        <v>1753</v>
      </c>
      <c r="L434" s="1174" t="s">
        <v>1160</v>
      </c>
      <c r="M434" s="2537"/>
      <c r="N434" s="2537"/>
      <c r="O434" s="2537"/>
      <c r="P434" s="2537"/>
      <c r="Q434" s="2617">
        <v>42400</v>
      </c>
      <c r="R434" s="1176">
        <f t="shared" si="496"/>
        <v>42400</v>
      </c>
      <c r="S434" s="2594">
        <v>0</v>
      </c>
      <c r="T434" s="2594">
        <v>242.37300085363199</v>
      </c>
      <c r="U434" s="2594">
        <v>113.946867923749</v>
      </c>
      <c r="V434" s="2594">
        <v>1036.1428037702499</v>
      </c>
      <c r="W434" s="2594">
        <v>1981.0223799999999</v>
      </c>
      <c r="X434" s="1176">
        <f t="shared" si="497"/>
        <v>3373.4850525476309</v>
      </c>
      <c r="Y434" s="1176">
        <f t="shared" si="498"/>
        <v>45773.485052547629</v>
      </c>
    </row>
    <row r="435" spans="3:25" ht="25.5">
      <c r="C435" s="2595"/>
      <c r="D435" s="2593"/>
      <c r="E435" s="2593"/>
      <c r="F435" s="2593" t="s">
        <v>2044</v>
      </c>
      <c r="G435" s="2596"/>
      <c r="H435" s="2593"/>
      <c r="I435" s="2593" t="s">
        <v>2055</v>
      </c>
      <c r="J435" s="2593"/>
      <c r="K435" s="2593"/>
      <c r="L435" s="1174" t="s">
        <v>1161</v>
      </c>
      <c r="M435" s="2537"/>
      <c r="N435" s="2537"/>
      <c r="O435" s="2537"/>
      <c r="P435" s="2537"/>
      <c r="Q435" s="2537"/>
      <c r="R435" s="1176">
        <f t="shared" si="496"/>
        <v>0</v>
      </c>
      <c r="S435" s="2594"/>
      <c r="T435" s="2594"/>
      <c r="U435" s="2594"/>
      <c r="V435" s="2594"/>
      <c r="W435" s="2594"/>
      <c r="X435" s="1176">
        <f t="shared" si="497"/>
        <v>0</v>
      </c>
      <c r="Y435" s="1176">
        <f t="shared" si="498"/>
        <v>0</v>
      </c>
    </row>
    <row r="436" spans="3:25" ht="25.5">
      <c r="C436" s="2598"/>
      <c r="D436" s="2599"/>
      <c r="E436" s="2599"/>
      <c r="F436" s="2599"/>
      <c r="G436" s="2600"/>
      <c r="H436" s="2599"/>
      <c r="I436" s="2599"/>
      <c r="J436" s="2599"/>
      <c r="K436" s="2599"/>
      <c r="L436" s="1174" t="s">
        <v>1162</v>
      </c>
      <c r="M436" s="2537"/>
      <c r="N436" s="2537"/>
      <c r="O436" s="2537"/>
      <c r="P436" s="2537"/>
      <c r="Q436" s="2537"/>
      <c r="R436" s="1176">
        <f t="shared" si="496"/>
        <v>0</v>
      </c>
      <c r="S436" s="2594"/>
      <c r="T436" s="2594"/>
      <c r="U436" s="2594"/>
      <c r="V436" s="2594"/>
      <c r="W436" s="2594"/>
      <c r="X436" s="1176">
        <f t="shared" si="497"/>
        <v>0</v>
      </c>
      <c r="Y436" s="1176">
        <f t="shared" si="498"/>
        <v>0</v>
      </c>
    </row>
    <row r="437" spans="3:25">
      <c r="C437" s="2618"/>
      <c r="D437" s="2619"/>
      <c r="E437" s="2619"/>
      <c r="F437" s="2619"/>
      <c r="G437" s="2620"/>
      <c r="H437" s="2619"/>
      <c r="I437" s="2619"/>
      <c r="J437" s="2621"/>
      <c r="K437" s="2621"/>
      <c r="L437" s="2557" t="s">
        <v>594</v>
      </c>
      <c r="M437" s="2643">
        <f>+SUM(M434:M436)</f>
        <v>0</v>
      </c>
      <c r="N437" s="2643">
        <f t="shared" ref="N437" si="634">+SUM(N434:N436)</f>
        <v>0</v>
      </c>
      <c r="O437" s="2643">
        <f t="shared" ref="O437" si="635">+SUM(O434:O436)</f>
        <v>0</v>
      </c>
      <c r="P437" s="2643">
        <f t="shared" ref="P437" si="636">+SUM(P434:P436)</f>
        <v>0</v>
      </c>
      <c r="Q437" s="2643">
        <f t="shared" ref="Q437" si="637">+SUM(Q434:Q436)</f>
        <v>42400</v>
      </c>
      <c r="R437" s="1176">
        <f t="shared" si="496"/>
        <v>42400</v>
      </c>
      <c r="S437" s="2642">
        <f t="shared" ref="S437" si="638">+SUM(S434:S436)</f>
        <v>0</v>
      </c>
      <c r="T437" s="2642">
        <f t="shared" ref="T437" si="639">+SUM(T434:T436)</f>
        <v>242.37300085363199</v>
      </c>
      <c r="U437" s="2642">
        <f t="shared" ref="U437" si="640">+SUM(U434:U436)</f>
        <v>113.946867923749</v>
      </c>
      <c r="V437" s="2642">
        <f t="shared" ref="V437" si="641">+SUM(V434:V436)</f>
        <v>1036.1428037702499</v>
      </c>
      <c r="W437" s="2642">
        <f t="shared" ref="W437" si="642">+SUM(W434:W436)</f>
        <v>1981.0223799999999</v>
      </c>
      <c r="X437" s="1176">
        <f t="shared" si="497"/>
        <v>3373.4850525476309</v>
      </c>
      <c r="Y437" s="1176">
        <f t="shared" si="498"/>
        <v>45773.485052547629</v>
      </c>
    </row>
    <row r="438" spans="3:25" ht="38.25">
      <c r="C438" s="2590">
        <v>7027</v>
      </c>
      <c r="D438" s="2591" t="s">
        <v>1810</v>
      </c>
      <c r="E438" s="2591" t="s">
        <v>2056</v>
      </c>
      <c r="F438" s="2591">
        <v>41153</v>
      </c>
      <c r="G438" s="2592">
        <v>2017</v>
      </c>
      <c r="H438" s="2591" t="s">
        <v>1906</v>
      </c>
      <c r="I438" s="2591" t="s">
        <v>2043</v>
      </c>
      <c r="J438" s="2591">
        <v>41030</v>
      </c>
      <c r="K438" s="2591" t="s">
        <v>1753</v>
      </c>
      <c r="L438" s="1174" t="s">
        <v>1160</v>
      </c>
      <c r="M438" s="2537"/>
      <c r="N438" s="2537"/>
      <c r="O438" s="2537"/>
      <c r="P438" s="2537"/>
      <c r="Q438" s="2537"/>
      <c r="R438" s="1176">
        <f t="shared" si="496"/>
        <v>0</v>
      </c>
      <c r="S438" s="2594">
        <v>0</v>
      </c>
      <c r="T438" s="2594">
        <v>141.30707512950002</v>
      </c>
      <c r="U438" s="2594">
        <v>258.72130424388098</v>
      </c>
      <c r="V438" s="2594">
        <v>273.67598430285602</v>
      </c>
      <c r="W438" s="2594">
        <v>2089.9849399999998</v>
      </c>
      <c r="X438" s="1176">
        <f t="shared" si="497"/>
        <v>2763.6893036762367</v>
      </c>
      <c r="Y438" s="1176">
        <f t="shared" si="498"/>
        <v>2763.6893036762367</v>
      </c>
    </row>
    <row r="439" spans="3:25" ht="25.5">
      <c r="C439" s="2595"/>
      <c r="D439" s="2593"/>
      <c r="E439" s="2623" t="s">
        <v>2057</v>
      </c>
      <c r="F439" s="2593" t="s">
        <v>2044</v>
      </c>
      <c r="G439" s="2596"/>
      <c r="H439" s="2593"/>
      <c r="I439" s="2593" t="s">
        <v>2045</v>
      </c>
      <c r="J439" s="2593"/>
      <c r="K439" s="2593"/>
      <c r="L439" s="1174" t="s">
        <v>1161</v>
      </c>
      <c r="M439" s="2537"/>
      <c r="N439" s="2537"/>
      <c r="O439" s="2537"/>
      <c r="P439" s="2537"/>
      <c r="Q439" s="2537"/>
      <c r="R439" s="1176">
        <f t="shared" ref="R439:R502" si="643">+SUM(M439:Q439)</f>
        <v>0</v>
      </c>
      <c r="S439" s="2594"/>
      <c r="T439" s="2594"/>
      <c r="U439" s="2594"/>
      <c r="V439" s="2594"/>
      <c r="W439" s="2594"/>
      <c r="X439" s="1176">
        <f t="shared" ref="X439:X502" si="644">+SUM(S439:W439)</f>
        <v>0</v>
      </c>
      <c r="Y439" s="1176">
        <f t="shared" ref="Y439:Y502" si="645">+X439+R439</f>
        <v>0</v>
      </c>
    </row>
    <row r="440" spans="3:25" ht="25.5">
      <c r="C440" s="2598"/>
      <c r="D440" s="2599"/>
      <c r="E440" s="2599"/>
      <c r="F440" s="2599"/>
      <c r="G440" s="2600"/>
      <c r="H440" s="2599"/>
      <c r="I440" s="2599"/>
      <c r="J440" s="2599"/>
      <c r="K440" s="2599"/>
      <c r="L440" s="1174" t="s">
        <v>1162</v>
      </c>
      <c r="M440" s="2537"/>
      <c r="N440" s="2537"/>
      <c r="O440" s="2537"/>
      <c r="P440" s="2537"/>
      <c r="Q440" s="2537"/>
      <c r="R440" s="1176">
        <f t="shared" si="643"/>
        <v>0</v>
      </c>
      <c r="S440" s="2594"/>
      <c r="T440" s="2594"/>
      <c r="U440" s="2594"/>
      <c r="V440" s="2594"/>
      <c r="W440" s="2594"/>
      <c r="X440" s="1176">
        <f t="shared" si="644"/>
        <v>0</v>
      </c>
      <c r="Y440" s="1176">
        <f t="shared" si="645"/>
        <v>0</v>
      </c>
    </row>
    <row r="441" spans="3:25">
      <c r="C441" s="2140"/>
      <c r="D441" s="2141"/>
      <c r="E441" s="2141"/>
      <c r="F441" s="2141"/>
      <c r="G441" s="2556"/>
      <c r="H441" s="2141"/>
      <c r="I441" s="2141"/>
      <c r="J441" s="2142"/>
      <c r="K441" s="2142"/>
      <c r="L441" s="2557" t="s">
        <v>594</v>
      </c>
      <c r="M441" s="2643">
        <f>+SUM(M438:M440)</f>
        <v>0</v>
      </c>
      <c r="N441" s="2643">
        <f t="shared" ref="N441" si="646">+SUM(N438:N440)</f>
        <v>0</v>
      </c>
      <c r="O441" s="2643">
        <f t="shared" ref="O441" si="647">+SUM(O438:O440)</f>
        <v>0</v>
      </c>
      <c r="P441" s="2643">
        <f t="shared" ref="P441" si="648">+SUM(P438:P440)</f>
        <v>0</v>
      </c>
      <c r="Q441" s="2643">
        <f t="shared" ref="Q441" si="649">+SUM(Q438:Q440)</f>
        <v>0</v>
      </c>
      <c r="R441" s="1176">
        <f t="shared" si="643"/>
        <v>0</v>
      </c>
      <c r="S441" s="2642">
        <f t="shared" ref="S441" si="650">+SUM(S438:S440)</f>
        <v>0</v>
      </c>
      <c r="T441" s="2642">
        <f t="shared" ref="T441" si="651">+SUM(T438:T440)</f>
        <v>141.30707512950002</v>
      </c>
      <c r="U441" s="2642">
        <f t="shared" ref="U441" si="652">+SUM(U438:U440)</f>
        <v>258.72130424388098</v>
      </c>
      <c r="V441" s="2642">
        <f t="shared" ref="V441" si="653">+SUM(V438:V440)</f>
        <v>273.67598430285602</v>
      </c>
      <c r="W441" s="2642">
        <f t="shared" ref="W441" si="654">+SUM(W438:W440)</f>
        <v>2089.9849399999998</v>
      </c>
      <c r="X441" s="1176">
        <f t="shared" si="644"/>
        <v>2763.6893036762367</v>
      </c>
      <c r="Y441" s="1176">
        <f t="shared" si="645"/>
        <v>2763.6893036762367</v>
      </c>
    </row>
    <row r="442" spans="3:25" ht="38.25">
      <c r="C442" s="2590">
        <v>7479</v>
      </c>
      <c r="D442" s="2591" t="s">
        <v>1810</v>
      </c>
      <c r="E442" s="2591" t="s">
        <v>2058</v>
      </c>
      <c r="F442" s="2591">
        <v>41275</v>
      </c>
      <c r="G442" s="2592">
        <v>2016</v>
      </c>
      <c r="H442" s="2591" t="s">
        <v>1906</v>
      </c>
      <c r="I442" s="2591" t="s">
        <v>2059</v>
      </c>
      <c r="J442" s="2591">
        <v>41061</v>
      </c>
      <c r="K442" s="2591" t="s">
        <v>1753</v>
      </c>
      <c r="L442" s="1174" t="s">
        <v>1160</v>
      </c>
      <c r="M442" s="2537"/>
      <c r="N442" s="2537"/>
      <c r="O442" s="2537"/>
      <c r="P442" s="2537"/>
      <c r="Q442" s="2617">
        <v>20200</v>
      </c>
      <c r="R442" s="1176">
        <f t="shared" si="643"/>
        <v>20200</v>
      </c>
      <c r="S442" s="2594">
        <v>0</v>
      </c>
      <c r="T442" s="2594">
        <v>0.773895675062652</v>
      </c>
      <c r="U442" s="2594">
        <v>150.16249493819601</v>
      </c>
      <c r="V442" s="2594">
        <v>142.53985668852201</v>
      </c>
      <c r="W442" s="2594">
        <v>1584.72831</v>
      </c>
      <c r="X442" s="1176">
        <f t="shared" si="644"/>
        <v>1878.2045573017806</v>
      </c>
      <c r="Y442" s="1176">
        <f t="shared" si="645"/>
        <v>22078.204557301782</v>
      </c>
    </row>
    <row r="443" spans="3:25" ht="25.5">
      <c r="C443" s="2595"/>
      <c r="D443" s="2593"/>
      <c r="E443" s="2593"/>
      <c r="F443" s="2593" t="s">
        <v>2044</v>
      </c>
      <c r="G443" s="2596"/>
      <c r="H443" s="2593"/>
      <c r="I443" s="2593" t="s">
        <v>2045</v>
      </c>
      <c r="J443" s="2593"/>
      <c r="K443" s="2593"/>
      <c r="L443" s="1174" t="s">
        <v>1161</v>
      </c>
      <c r="M443" s="2537"/>
      <c r="N443" s="2537"/>
      <c r="O443" s="2537"/>
      <c r="P443" s="2537"/>
      <c r="Q443" s="2537"/>
      <c r="R443" s="1176">
        <f t="shared" si="643"/>
        <v>0</v>
      </c>
      <c r="S443" s="2594"/>
      <c r="T443" s="2594"/>
      <c r="U443" s="2594"/>
      <c r="V443" s="2594"/>
      <c r="W443" s="2594"/>
      <c r="X443" s="1176">
        <f t="shared" si="644"/>
        <v>0</v>
      </c>
      <c r="Y443" s="1176">
        <f t="shared" si="645"/>
        <v>0</v>
      </c>
    </row>
    <row r="444" spans="3:25" ht="25.5">
      <c r="C444" s="2598"/>
      <c r="D444" s="2599"/>
      <c r="E444" s="2599"/>
      <c r="F444" s="2599"/>
      <c r="G444" s="2600"/>
      <c r="H444" s="2599"/>
      <c r="I444" s="2599"/>
      <c r="J444" s="2599"/>
      <c r="K444" s="2599"/>
      <c r="L444" s="1174" t="s">
        <v>1162</v>
      </c>
      <c r="M444" s="2537"/>
      <c r="N444" s="2537"/>
      <c r="O444" s="2537"/>
      <c r="P444" s="2537"/>
      <c r="Q444" s="2537"/>
      <c r="R444" s="1176">
        <f t="shared" si="643"/>
        <v>0</v>
      </c>
      <c r="S444" s="2594"/>
      <c r="T444" s="2594"/>
      <c r="U444" s="2594"/>
      <c r="V444" s="2594"/>
      <c r="W444" s="2594"/>
      <c r="X444" s="1176">
        <f t="shared" si="644"/>
        <v>0</v>
      </c>
      <c r="Y444" s="1176">
        <f t="shared" si="645"/>
        <v>0</v>
      </c>
    </row>
    <row r="445" spans="3:25">
      <c r="C445" s="2140"/>
      <c r="D445" s="2141"/>
      <c r="E445" s="2141"/>
      <c r="F445" s="2141"/>
      <c r="G445" s="2556"/>
      <c r="H445" s="2141"/>
      <c r="I445" s="2141"/>
      <c r="J445" s="2142"/>
      <c r="K445" s="2142"/>
      <c r="L445" s="2557" t="s">
        <v>594</v>
      </c>
      <c r="M445" s="2643">
        <f>+SUM(M442:M444)</f>
        <v>0</v>
      </c>
      <c r="N445" s="2643">
        <f t="shared" ref="N445" si="655">+SUM(N442:N444)</f>
        <v>0</v>
      </c>
      <c r="O445" s="2643">
        <f t="shared" ref="O445" si="656">+SUM(O442:O444)</f>
        <v>0</v>
      </c>
      <c r="P445" s="2643">
        <f t="shared" ref="P445" si="657">+SUM(P442:P444)</f>
        <v>0</v>
      </c>
      <c r="Q445" s="2643">
        <f t="shared" ref="Q445" si="658">+SUM(Q442:Q444)</f>
        <v>20200</v>
      </c>
      <c r="R445" s="1176">
        <f t="shared" si="643"/>
        <v>20200</v>
      </c>
      <c r="S445" s="2642">
        <f t="shared" ref="S445" si="659">+SUM(S442:S444)</f>
        <v>0</v>
      </c>
      <c r="T445" s="2642">
        <f t="shared" ref="T445" si="660">+SUM(T442:T444)</f>
        <v>0.773895675062652</v>
      </c>
      <c r="U445" s="2642">
        <f t="shared" ref="U445" si="661">+SUM(U442:U444)</f>
        <v>150.16249493819601</v>
      </c>
      <c r="V445" s="2642">
        <f t="shared" ref="V445" si="662">+SUM(V442:V444)</f>
        <v>142.53985668852201</v>
      </c>
      <c r="W445" s="2642">
        <f t="shared" ref="W445" si="663">+SUM(W442:W444)</f>
        <v>1584.72831</v>
      </c>
      <c r="X445" s="1176">
        <f t="shared" si="644"/>
        <v>1878.2045573017806</v>
      </c>
      <c r="Y445" s="1176">
        <f t="shared" si="645"/>
        <v>22078.204557301782</v>
      </c>
    </row>
    <row r="446" spans="3:25" ht="76.5">
      <c r="C446" s="2590">
        <v>5120</v>
      </c>
      <c r="D446" s="2591" t="s">
        <v>1772</v>
      </c>
      <c r="E446" s="2591" t="s">
        <v>2060</v>
      </c>
      <c r="F446" s="2591">
        <v>40513</v>
      </c>
      <c r="G446" s="2592" t="s">
        <v>1979</v>
      </c>
      <c r="H446" s="2591" t="s">
        <v>1906</v>
      </c>
      <c r="I446" s="2591" t="s">
        <v>2061</v>
      </c>
      <c r="J446" s="2591">
        <v>40513</v>
      </c>
      <c r="K446" s="2591" t="s">
        <v>1753</v>
      </c>
      <c r="L446" s="1174" t="s">
        <v>1160</v>
      </c>
      <c r="M446" s="2537"/>
      <c r="N446" s="2537"/>
      <c r="O446" s="2537"/>
      <c r="P446" s="2537"/>
      <c r="Q446" s="2537">
        <v>8400</v>
      </c>
      <c r="R446" s="1176">
        <f t="shared" si="643"/>
        <v>8400</v>
      </c>
      <c r="S446" s="2594">
        <v>1082.5833750463401</v>
      </c>
      <c r="T446" s="2594">
        <v>1282.5152152044998</v>
      </c>
      <c r="U446" s="2594">
        <v>1630.0528398961399</v>
      </c>
      <c r="V446" s="2594">
        <v>1697.5836035807301</v>
      </c>
      <c r="W446" s="2594">
        <v>0</v>
      </c>
      <c r="X446" s="1176">
        <f t="shared" si="644"/>
        <v>5692.7350337277094</v>
      </c>
      <c r="Y446" s="1176">
        <f t="shared" si="645"/>
        <v>14092.735033727709</v>
      </c>
    </row>
    <row r="447" spans="3:25" ht="25.5">
      <c r="C447" s="2595"/>
      <c r="D447" s="2593"/>
      <c r="E447" s="2593"/>
      <c r="F447" s="2593"/>
      <c r="G447" s="2596"/>
      <c r="H447" s="2593"/>
      <c r="I447" s="2593"/>
      <c r="J447" s="2593"/>
      <c r="K447" s="2593"/>
      <c r="L447" s="1174" t="s">
        <v>1161</v>
      </c>
      <c r="M447" s="2537"/>
      <c r="N447" s="2537"/>
      <c r="O447" s="2537"/>
      <c r="P447" s="2537"/>
      <c r="Q447" s="2537"/>
      <c r="R447" s="1176">
        <f t="shared" si="643"/>
        <v>0</v>
      </c>
      <c r="S447" s="2594"/>
      <c r="T447" s="2594"/>
      <c r="U447" s="2594"/>
      <c r="V447" s="2594"/>
      <c r="W447" s="2594"/>
      <c r="X447" s="1176">
        <f t="shared" si="644"/>
        <v>0</v>
      </c>
      <c r="Y447" s="1176">
        <f t="shared" si="645"/>
        <v>0</v>
      </c>
    </row>
    <row r="448" spans="3:25" ht="25.5">
      <c r="C448" s="2598"/>
      <c r="D448" s="2599"/>
      <c r="E448" s="2599"/>
      <c r="F448" s="2599"/>
      <c r="G448" s="2600"/>
      <c r="H448" s="2599"/>
      <c r="I448" s="2599"/>
      <c r="J448" s="2599"/>
      <c r="K448" s="2599"/>
      <c r="L448" s="1174" t="s">
        <v>1162</v>
      </c>
      <c r="M448" s="2537"/>
      <c r="N448" s="2537"/>
      <c r="O448" s="2537"/>
      <c r="P448" s="2537"/>
      <c r="Q448" s="2537"/>
      <c r="R448" s="1176">
        <f t="shared" si="643"/>
        <v>0</v>
      </c>
      <c r="S448" s="2594"/>
      <c r="T448" s="2594"/>
      <c r="U448" s="2594"/>
      <c r="V448" s="2594"/>
      <c r="W448" s="2594"/>
      <c r="X448" s="1176">
        <f t="shared" si="644"/>
        <v>0</v>
      </c>
      <c r="Y448" s="1176">
        <f t="shared" si="645"/>
        <v>0</v>
      </c>
    </row>
    <row r="449" spans="3:25">
      <c r="C449" s="2140"/>
      <c r="D449" s="2141"/>
      <c r="E449" s="2141"/>
      <c r="F449" s="2141"/>
      <c r="G449" s="2556"/>
      <c r="H449" s="2141"/>
      <c r="I449" s="2141"/>
      <c r="J449" s="2142"/>
      <c r="K449" s="2142"/>
      <c r="L449" s="2557" t="s">
        <v>594</v>
      </c>
      <c r="M449" s="2643">
        <f>+SUM(M446:M448)</f>
        <v>0</v>
      </c>
      <c r="N449" s="2643">
        <f t="shared" ref="N449" si="664">+SUM(N446:N448)</f>
        <v>0</v>
      </c>
      <c r="O449" s="2643">
        <f t="shared" ref="O449" si="665">+SUM(O446:O448)</f>
        <v>0</v>
      </c>
      <c r="P449" s="2643">
        <f t="shared" ref="P449" si="666">+SUM(P446:P448)</f>
        <v>0</v>
      </c>
      <c r="Q449" s="2643">
        <f t="shared" ref="Q449" si="667">+SUM(Q446:Q448)</f>
        <v>8400</v>
      </c>
      <c r="R449" s="1176">
        <f t="shared" si="643"/>
        <v>8400</v>
      </c>
      <c r="S449" s="2642">
        <f t="shared" ref="S449" si="668">+SUM(S446:S448)</f>
        <v>1082.5833750463401</v>
      </c>
      <c r="T449" s="2642">
        <f t="shared" ref="T449" si="669">+SUM(T446:T448)</f>
        <v>1282.5152152044998</v>
      </c>
      <c r="U449" s="2642">
        <f t="shared" ref="U449" si="670">+SUM(U446:U448)</f>
        <v>1630.0528398961399</v>
      </c>
      <c r="V449" s="2642">
        <f t="shared" ref="V449" si="671">+SUM(V446:V448)</f>
        <v>1697.5836035807301</v>
      </c>
      <c r="W449" s="2642">
        <f t="shared" ref="W449" si="672">+SUM(W446:W448)</f>
        <v>0</v>
      </c>
      <c r="X449" s="1176">
        <f t="shared" si="644"/>
        <v>5692.7350337277094</v>
      </c>
      <c r="Y449" s="1176">
        <f t="shared" si="645"/>
        <v>14092.735033727709</v>
      </c>
    </row>
    <row r="450" spans="3:25" ht="76.5">
      <c r="C450" s="2590">
        <v>6910</v>
      </c>
      <c r="D450" s="2591" t="s">
        <v>1772</v>
      </c>
      <c r="E450" s="2591" t="s">
        <v>2062</v>
      </c>
      <c r="F450" s="2591">
        <v>40452</v>
      </c>
      <c r="G450" s="2592" t="s">
        <v>2022</v>
      </c>
      <c r="H450" s="2591" t="s">
        <v>1906</v>
      </c>
      <c r="I450" s="2591" t="s">
        <v>2063</v>
      </c>
      <c r="J450" s="2591">
        <v>40452</v>
      </c>
      <c r="K450" s="2591" t="s">
        <v>1761</v>
      </c>
      <c r="L450" s="1174" t="s">
        <v>1160</v>
      </c>
      <c r="M450" s="2537"/>
      <c r="N450" s="2537"/>
      <c r="O450" s="2537"/>
      <c r="P450" s="2537">
        <v>30000</v>
      </c>
      <c r="Q450" s="2537"/>
      <c r="R450" s="1176">
        <f t="shared" si="643"/>
        <v>30000</v>
      </c>
      <c r="S450" s="2594">
        <v>7.8342856225262407</v>
      </c>
      <c r="T450" s="2594">
        <v>90.019143248404205</v>
      </c>
      <c r="U450" s="2594">
        <v>783.34701895127398</v>
      </c>
      <c r="V450" s="2594">
        <v>14466.3187935029</v>
      </c>
      <c r="W450" s="2594">
        <v>857.46100000000001</v>
      </c>
      <c r="X450" s="1176">
        <f t="shared" si="644"/>
        <v>16204.980241325104</v>
      </c>
      <c r="Y450" s="1176">
        <f t="shared" si="645"/>
        <v>46204.980241325102</v>
      </c>
    </row>
    <row r="451" spans="3:25" ht="25.5">
      <c r="C451" s="2595"/>
      <c r="D451" s="2593"/>
      <c r="E451" s="2593"/>
      <c r="F451" s="2593"/>
      <c r="G451" s="2596"/>
      <c r="H451" s="2593"/>
      <c r="I451" s="2593"/>
      <c r="J451" s="2593"/>
      <c r="K451" s="2593"/>
      <c r="L451" s="1174" t="s">
        <v>1161</v>
      </c>
      <c r="M451" s="2537"/>
      <c r="N451" s="2537"/>
      <c r="O451" s="2537"/>
      <c r="P451" s="2537"/>
      <c r="Q451" s="2537"/>
      <c r="R451" s="1176">
        <f t="shared" si="643"/>
        <v>0</v>
      </c>
      <c r="S451" s="2594"/>
      <c r="T451" s="2594"/>
      <c r="U451" s="2594"/>
      <c r="V451" s="2594"/>
      <c r="W451" s="2594"/>
      <c r="X451" s="1176">
        <f t="shared" si="644"/>
        <v>0</v>
      </c>
      <c r="Y451" s="1176">
        <f t="shared" si="645"/>
        <v>0</v>
      </c>
    </row>
    <row r="452" spans="3:25" ht="25.5">
      <c r="C452" s="2598"/>
      <c r="D452" s="2599"/>
      <c r="E452" s="2599"/>
      <c r="F452" s="2599"/>
      <c r="G452" s="2600"/>
      <c r="H452" s="2599"/>
      <c r="I452" s="2599"/>
      <c r="J452" s="2599"/>
      <c r="K452" s="2599"/>
      <c r="L452" s="1174" t="s">
        <v>1162</v>
      </c>
      <c r="M452" s="2537"/>
      <c r="N452" s="2537"/>
      <c r="O452" s="2537"/>
      <c r="P452" s="2537"/>
      <c r="Q452" s="2537"/>
      <c r="R452" s="1176">
        <f t="shared" si="643"/>
        <v>0</v>
      </c>
      <c r="S452" s="2594"/>
      <c r="T452" s="2594"/>
      <c r="U452" s="2594"/>
      <c r="V452" s="2594"/>
      <c r="W452" s="2594"/>
      <c r="X452" s="1176">
        <f t="shared" si="644"/>
        <v>0</v>
      </c>
      <c r="Y452" s="1176">
        <f t="shared" si="645"/>
        <v>0</v>
      </c>
    </row>
    <row r="453" spans="3:25">
      <c r="C453" s="2140"/>
      <c r="D453" s="2141"/>
      <c r="E453" s="2141"/>
      <c r="F453" s="2141"/>
      <c r="G453" s="2556"/>
      <c r="H453" s="2141"/>
      <c r="I453" s="2141"/>
      <c r="J453" s="2142"/>
      <c r="K453" s="2142"/>
      <c r="L453" s="2557" t="s">
        <v>594</v>
      </c>
      <c r="M453" s="2643">
        <f>+SUM(M450:M452)</f>
        <v>0</v>
      </c>
      <c r="N453" s="2643">
        <f t="shared" ref="N453" si="673">+SUM(N450:N452)</f>
        <v>0</v>
      </c>
      <c r="O453" s="2643">
        <f t="shared" ref="O453" si="674">+SUM(O450:O452)</f>
        <v>0</v>
      </c>
      <c r="P453" s="2643">
        <f t="shared" ref="P453" si="675">+SUM(P450:P452)</f>
        <v>30000</v>
      </c>
      <c r="Q453" s="2643">
        <f t="shared" ref="Q453" si="676">+SUM(Q450:Q452)</f>
        <v>0</v>
      </c>
      <c r="R453" s="1176">
        <f t="shared" si="643"/>
        <v>30000</v>
      </c>
      <c r="S453" s="2642">
        <f t="shared" ref="S453" si="677">+SUM(S450:S452)</f>
        <v>7.8342856225262407</v>
      </c>
      <c r="T453" s="2642">
        <f t="shared" ref="T453" si="678">+SUM(T450:T452)</f>
        <v>90.019143248404205</v>
      </c>
      <c r="U453" s="2642">
        <f t="shared" ref="U453" si="679">+SUM(U450:U452)</f>
        <v>783.34701895127398</v>
      </c>
      <c r="V453" s="2642">
        <f t="shared" ref="V453" si="680">+SUM(V450:V452)</f>
        <v>14466.3187935029</v>
      </c>
      <c r="W453" s="2642">
        <f t="shared" ref="W453" si="681">+SUM(W450:W452)</f>
        <v>857.46100000000001</v>
      </c>
      <c r="X453" s="1176">
        <f t="shared" si="644"/>
        <v>16204.980241325104</v>
      </c>
      <c r="Y453" s="1176">
        <f t="shared" si="645"/>
        <v>46204.980241325102</v>
      </c>
    </row>
    <row r="454" spans="3:25" ht="63.75">
      <c r="C454" s="2590">
        <v>7822</v>
      </c>
      <c r="D454" s="2591" t="s">
        <v>1818</v>
      </c>
      <c r="E454" s="2591" t="s">
        <v>2064</v>
      </c>
      <c r="F454" s="2591">
        <f>J454</f>
        <v>40787</v>
      </c>
      <c r="G454" s="2592" t="s">
        <v>2011</v>
      </c>
      <c r="H454" s="2591" t="s">
        <v>1906</v>
      </c>
      <c r="I454" s="2591" t="s">
        <v>2065</v>
      </c>
      <c r="J454" s="2591">
        <v>40787</v>
      </c>
      <c r="K454" s="2591" t="s">
        <v>1753</v>
      </c>
      <c r="L454" s="1174" t="s">
        <v>1160</v>
      </c>
      <c r="M454" s="2537"/>
      <c r="N454" s="2537"/>
      <c r="O454" s="2537"/>
      <c r="P454" s="2537"/>
      <c r="Q454" s="2537">
        <v>17700</v>
      </c>
      <c r="R454" s="1176">
        <f t="shared" si="643"/>
        <v>17700</v>
      </c>
      <c r="S454" s="2594">
        <v>10.6116732177098</v>
      </c>
      <c r="T454" s="2594">
        <v>0</v>
      </c>
      <c r="U454" s="2594">
        <v>90.644467102140197</v>
      </c>
      <c r="V454" s="2594">
        <v>312.781011909342</v>
      </c>
      <c r="W454" s="2594">
        <v>8948.0300999999999</v>
      </c>
      <c r="X454" s="1176">
        <f t="shared" si="644"/>
        <v>9362.0672522291916</v>
      </c>
      <c r="Y454" s="1176">
        <f t="shared" si="645"/>
        <v>27062.067252229193</v>
      </c>
    </row>
    <row r="455" spans="3:25" ht="25.5">
      <c r="C455" s="2595"/>
      <c r="D455" s="2593"/>
      <c r="E455" s="2593"/>
      <c r="F455" s="2593"/>
      <c r="G455" s="2596"/>
      <c r="H455" s="2593"/>
      <c r="I455" s="2593"/>
      <c r="J455" s="2593"/>
      <c r="K455" s="2593"/>
      <c r="L455" s="1174" t="s">
        <v>1161</v>
      </c>
      <c r="M455" s="2537"/>
      <c r="N455" s="2537"/>
      <c r="O455" s="2537"/>
      <c r="P455" s="2537"/>
      <c r="Q455" s="2537"/>
      <c r="R455" s="1176">
        <f t="shared" si="643"/>
        <v>0</v>
      </c>
      <c r="S455" s="2594"/>
      <c r="T455" s="2594"/>
      <c r="U455" s="2594"/>
      <c r="V455" s="2594"/>
      <c r="W455" s="2594"/>
      <c r="X455" s="1176">
        <f t="shared" si="644"/>
        <v>0</v>
      </c>
      <c r="Y455" s="1176">
        <f t="shared" si="645"/>
        <v>0</v>
      </c>
    </row>
    <row r="456" spans="3:25" ht="25.5">
      <c r="C456" s="2598"/>
      <c r="D456" s="2599"/>
      <c r="E456" s="2599"/>
      <c r="F456" s="2599"/>
      <c r="G456" s="2600"/>
      <c r="H456" s="2599"/>
      <c r="I456" s="2599"/>
      <c r="J456" s="2599"/>
      <c r="K456" s="2599"/>
      <c r="L456" s="1174" t="s">
        <v>1162</v>
      </c>
      <c r="M456" s="2537"/>
      <c r="N456" s="2537"/>
      <c r="O456" s="2537"/>
      <c r="P456" s="2537"/>
      <c r="Q456" s="2537"/>
      <c r="R456" s="1176">
        <f t="shared" si="643"/>
        <v>0</v>
      </c>
      <c r="S456" s="2594"/>
      <c r="T456" s="2594"/>
      <c r="U456" s="2594"/>
      <c r="V456" s="2594"/>
      <c r="W456" s="2594"/>
      <c r="X456" s="1176">
        <f t="shared" si="644"/>
        <v>0</v>
      </c>
      <c r="Y456" s="1176">
        <f t="shared" si="645"/>
        <v>0</v>
      </c>
    </row>
    <row r="457" spans="3:25">
      <c r="C457" s="2140"/>
      <c r="D457" s="2141"/>
      <c r="E457" s="2141"/>
      <c r="F457" s="2141"/>
      <c r="G457" s="2556"/>
      <c r="H457" s="2141"/>
      <c r="I457" s="2141"/>
      <c r="J457" s="2142"/>
      <c r="K457" s="2142"/>
      <c r="L457" s="2557" t="s">
        <v>594</v>
      </c>
      <c r="M457" s="2643">
        <f>+SUM(M454:M456)</f>
        <v>0</v>
      </c>
      <c r="N457" s="2643">
        <f t="shared" ref="N457" si="682">+SUM(N454:N456)</f>
        <v>0</v>
      </c>
      <c r="O457" s="2643">
        <f t="shared" ref="O457" si="683">+SUM(O454:O456)</f>
        <v>0</v>
      </c>
      <c r="P457" s="2643">
        <f t="shared" ref="P457" si="684">+SUM(P454:P456)</f>
        <v>0</v>
      </c>
      <c r="Q457" s="2643">
        <f t="shared" ref="Q457" si="685">+SUM(Q454:Q456)</f>
        <v>17700</v>
      </c>
      <c r="R457" s="1176">
        <f t="shared" si="643"/>
        <v>17700</v>
      </c>
      <c r="S457" s="2642">
        <f t="shared" ref="S457" si="686">+SUM(S454:S456)</f>
        <v>10.6116732177098</v>
      </c>
      <c r="T457" s="2642">
        <f t="shared" ref="T457" si="687">+SUM(T454:T456)</f>
        <v>0</v>
      </c>
      <c r="U457" s="2642">
        <f t="shared" ref="U457" si="688">+SUM(U454:U456)</f>
        <v>90.644467102140197</v>
      </c>
      <c r="V457" s="2642">
        <f t="shared" ref="V457" si="689">+SUM(V454:V456)</f>
        <v>312.781011909342</v>
      </c>
      <c r="W457" s="2642">
        <f t="shared" ref="W457" si="690">+SUM(W454:W456)</f>
        <v>8948.0300999999999</v>
      </c>
      <c r="X457" s="1176">
        <f t="shared" si="644"/>
        <v>9362.0672522291916</v>
      </c>
      <c r="Y457" s="1176">
        <f t="shared" si="645"/>
        <v>27062.067252229193</v>
      </c>
    </row>
    <row r="458" spans="3:25" ht="38.25">
      <c r="C458" s="2590">
        <v>5670</v>
      </c>
      <c r="D458" s="2591" t="s">
        <v>2066</v>
      </c>
      <c r="E458" s="2591" t="s">
        <v>2067</v>
      </c>
      <c r="F458" s="2591">
        <v>38777</v>
      </c>
      <c r="G458" s="2592" t="s">
        <v>2029</v>
      </c>
      <c r="H458" s="2591" t="s">
        <v>1906</v>
      </c>
      <c r="I458" s="2591" t="s">
        <v>2068</v>
      </c>
      <c r="J458" s="2591">
        <v>38777</v>
      </c>
      <c r="K458" s="2591" t="s">
        <v>1761</v>
      </c>
      <c r="L458" s="1174" t="s">
        <v>1160</v>
      </c>
      <c r="M458" s="2617">
        <v>3180</v>
      </c>
      <c r="N458" s="2537"/>
      <c r="O458" s="2537"/>
      <c r="P458" s="2537"/>
      <c r="Q458" s="2537"/>
      <c r="R458" s="1176">
        <f t="shared" si="643"/>
        <v>3180</v>
      </c>
      <c r="S458" s="2594">
        <v>3.4771062791748499</v>
      </c>
      <c r="T458" s="2594">
        <v>0</v>
      </c>
      <c r="U458" s="2594">
        <v>0</v>
      </c>
      <c r="V458" s="2594">
        <v>0</v>
      </c>
      <c r="W458" s="2594">
        <v>0</v>
      </c>
      <c r="X458" s="1176">
        <f t="shared" si="644"/>
        <v>3.4771062791748499</v>
      </c>
      <c r="Y458" s="1176">
        <f t="shared" si="645"/>
        <v>3183.4771062791747</v>
      </c>
    </row>
    <row r="459" spans="3:25" ht="25.5">
      <c r="C459" s="2595"/>
      <c r="D459" s="2593"/>
      <c r="E459" s="2593"/>
      <c r="F459" s="2593"/>
      <c r="G459" s="2596"/>
      <c r="H459" s="2593"/>
      <c r="I459" s="2593"/>
      <c r="J459" s="2593"/>
      <c r="K459" s="2593"/>
      <c r="L459" s="1174" t="s">
        <v>1161</v>
      </c>
      <c r="M459" s="2537"/>
      <c r="N459" s="2537"/>
      <c r="O459" s="2537"/>
      <c r="P459" s="2537"/>
      <c r="Q459" s="2537"/>
      <c r="R459" s="1176">
        <f t="shared" si="643"/>
        <v>0</v>
      </c>
      <c r="S459" s="2594"/>
      <c r="T459" s="2594"/>
      <c r="U459" s="2594"/>
      <c r="V459" s="2594"/>
      <c r="W459" s="2594"/>
      <c r="X459" s="1176">
        <f t="shared" si="644"/>
        <v>0</v>
      </c>
      <c r="Y459" s="1176">
        <f t="shared" si="645"/>
        <v>0</v>
      </c>
    </row>
    <row r="460" spans="3:25" ht="25.5">
      <c r="C460" s="2598"/>
      <c r="D460" s="2599"/>
      <c r="E460" s="2599"/>
      <c r="F460" s="2599"/>
      <c r="G460" s="2600"/>
      <c r="H460" s="2599"/>
      <c r="I460" s="2599"/>
      <c r="J460" s="2599"/>
      <c r="K460" s="2599"/>
      <c r="L460" s="1174" t="s">
        <v>1162</v>
      </c>
      <c r="M460" s="2537"/>
      <c r="N460" s="2537"/>
      <c r="O460" s="2537"/>
      <c r="P460" s="2537"/>
      <c r="Q460" s="2537"/>
      <c r="R460" s="1176">
        <f t="shared" si="643"/>
        <v>0</v>
      </c>
      <c r="S460" s="2594"/>
      <c r="T460" s="2594"/>
      <c r="U460" s="2594"/>
      <c r="V460" s="2594"/>
      <c r="W460" s="2594"/>
      <c r="X460" s="1176">
        <f t="shared" si="644"/>
        <v>0</v>
      </c>
      <c r="Y460" s="1176">
        <f t="shared" si="645"/>
        <v>0</v>
      </c>
    </row>
    <row r="461" spans="3:25">
      <c r="C461" s="2140"/>
      <c r="D461" s="2141"/>
      <c r="E461" s="2141"/>
      <c r="F461" s="2141"/>
      <c r="G461" s="2556"/>
      <c r="H461" s="2141"/>
      <c r="I461" s="2141"/>
      <c r="J461" s="2142"/>
      <c r="K461" s="2142"/>
      <c r="L461" s="2557" t="s">
        <v>594</v>
      </c>
      <c r="M461" s="2643">
        <f>+SUM(M458:M460)</f>
        <v>3180</v>
      </c>
      <c r="N461" s="2643">
        <f t="shared" ref="N461" si="691">+SUM(N458:N460)</f>
        <v>0</v>
      </c>
      <c r="O461" s="2643">
        <f t="shared" ref="O461" si="692">+SUM(O458:O460)</f>
        <v>0</v>
      </c>
      <c r="P461" s="2643">
        <f t="shared" ref="P461" si="693">+SUM(P458:P460)</f>
        <v>0</v>
      </c>
      <c r="Q461" s="2643">
        <f t="shared" ref="Q461" si="694">+SUM(Q458:Q460)</f>
        <v>0</v>
      </c>
      <c r="R461" s="1176">
        <f t="shared" si="643"/>
        <v>3180</v>
      </c>
      <c r="S461" s="2642">
        <f t="shared" ref="S461" si="695">+SUM(S458:S460)</f>
        <v>3.4771062791748499</v>
      </c>
      <c r="T461" s="2642">
        <f t="shared" ref="T461" si="696">+SUM(T458:T460)</f>
        <v>0</v>
      </c>
      <c r="U461" s="2642">
        <f t="shared" ref="U461" si="697">+SUM(U458:U460)</f>
        <v>0</v>
      </c>
      <c r="V461" s="2642">
        <f t="shared" ref="V461" si="698">+SUM(V458:V460)</f>
        <v>0</v>
      </c>
      <c r="W461" s="2642">
        <f t="shared" ref="W461" si="699">+SUM(W458:W460)</f>
        <v>0</v>
      </c>
      <c r="X461" s="1176">
        <f t="shared" si="644"/>
        <v>3.4771062791748499</v>
      </c>
      <c r="Y461" s="1176">
        <f t="shared" si="645"/>
        <v>3183.4771062791747</v>
      </c>
    </row>
    <row r="462" spans="3:25" ht="38.25">
      <c r="C462" s="2590">
        <v>5715</v>
      </c>
      <c r="D462" s="2591" t="s">
        <v>2066</v>
      </c>
      <c r="E462" s="2591" t="s">
        <v>2069</v>
      </c>
      <c r="F462" s="2591" t="s">
        <v>2070</v>
      </c>
      <c r="G462" s="2592">
        <v>2012</v>
      </c>
      <c r="H462" s="2591" t="s">
        <v>1906</v>
      </c>
      <c r="I462" s="2591" t="s">
        <v>2071</v>
      </c>
      <c r="J462" s="2591">
        <v>39753</v>
      </c>
      <c r="K462" s="2591" t="s">
        <v>1761</v>
      </c>
      <c r="L462" s="1174" t="s">
        <v>1160</v>
      </c>
      <c r="M462" s="2537"/>
      <c r="N462" s="2537"/>
      <c r="O462" s="2537"/>
      <c r="P462" s="2537">
        <v>8000</v>
      </c>
      <c r="Q462" s="2537"/>
      <c r="R462" s="1176">
        <f t="shared" si="643"/>
        <v>8000</v>
      </c>
      <c r="S462" s="2594">
        <v>13351.183037673401</v>
      </c>
      <c r="T462" s="2594">
        <v>16631.954967894602</v>
      </c>
      <c r="U462" s="2594">
        <v>17943.7191244202</v>
      </c>
      <c r="V462" s="2594">
        <v>7863.40733476075</v>
      </c>
      <c r="W462" s="2594">
        <v>0</v>
      </c>
      <c r="X462" s="1176">
        <f t="shared" si="644"/>
        <v>55790.264464748951</v>
      </c>
      <c r="Y462" s="1176">
        <f t="shared" si="645"/>
        <v>63790.264464748951</v>
      </c>
    </row>
    <row r="463" spans="3:25" ht="38.25">
      <c r="C463" s="2595"/>
      <c r="D463" s="2593"/>
      <c r="E463" s="2593"/>
      <c r="F463" s="2593"/>
      <c r="G463" s="2596"/>
      <c r="H463" s="2593"/>
      <c r="I463" s="2593" t="s">
        <v>2072</v>
      </c>
      <c r="J463" s="2593"/>
      <c r="K463" s="2593"/>
      <c r="L463" s="1174" t="s">
        <v>1161</v>
      </c>
      <c r="M463" s="2537"/>
      <c r="N463" s="2537"/>
      <c r="O463" s="2537"/>
      <c r="P463" s="2537"/>
      <c r="Q463" s="2537"/>
      <c r="R463" s="1176">
        <f t="shared" si="643"/>
        <v>0</v>
      </c>
      <c r="S463" s="2594"/>
      <c r="T463" s="2594"/>
      <c r="U463" s="2594"/>
      <c r="V463" s="2594"/>
      <c r="W463" s="2594"/>
      <c r="X463" s="1176">
        <f t="shared" si="644"/>
        <v>0</v>
      </c>
      <c r="Y463" s="1176">
        <f t="shared" si="645"/>
        <v>0</v>
      </c>
    </row>
    <row r="464" spans="3:25" ht="25.5">
      <c r="C464" s="2598"/>
      <c r="D464" s="2599"/>
      <c r="E464" s="2599"/>
      <c r="F464" s="2599"/>
      <c r="G464" s="2600"/>
      <c r="H464" s="2599"/>
      <c r="I464" s="2599"/>
      <c r="J464" s="2599"/>
      <c r="K464" s="2599"/>
      <c r="L464" s="1174" t="s">
        <v>1162</v>
      </c>
      <c r="M464" s="2537"/>
      <c r="N464" s="2537"/>
      <c r="O464" s="2537"/>
      <c r="P464" s="2537"/>
      <c r="Q464" s="2537"/>
      <c r="R464" s="1176">
        <f t="shared" si="643"/>
        <v>0</v>
      </c>
      <c r="S464" s="2594"/>
      <c r="T464" s="2594"/>
      <c r="U464" s="2594"/>
      <c r="V464" s="2594"/>
      <c r="W464" s="2594"/>
      <c r="X464" s="1176">
        <f t="shared" si="644"/>
        <v>0</v>
      </c>
      <c r="Y464" s="1176">
        <f t="shared" si="645"/>
        <v>0</v>
      </c>
    </row>
    <row r="465" spans="3:25">
      <c r="C465" s="2140"/>
      <c r="D465" s="2141"/>
      <c r="E465" s="2141"/>
      <c r="F465" s="2141"/>
      <c r="G465" s="2556"/>
      <c r="H465" s="2141"/>
      <c r="I465" s="2141"/>
      <c r="J465" s="2142"/>
      <c r="K465" s="2142"/>
      <c r="L465" s="2557" t="s">
        <v>594</v>
      </c>
      <c r="M465" s="2643">
        <f>+SUM(M462:M464)</f>
        <v>0</v>
      </c>
      <c r="N465" s="2643">
        <f t="shared" ref="N465" si="700">+SUM(N462:N464)</f>
        <v>0</v>
      </c>
      <c r="O465" s="2643">
        <f t="shared" ref="O465" si="701">+SUM(O462:O464)</f>
        <v>0</v>
      </c>
      <c r="P465" s="2643">
        <f t="shared" ref="P465" si="702">+SUM(P462:P464)</f>
        <v>8000</v>
      </c>
      <c r="Q465" s="2643">
        <f t="shared" ref="Q465" si="703">+SUM(Q462:Q464)</f>
        <v>0</v>
      </c>
      <c r="R465" s="1176">
        <f t="shared" si="643"/>
        <v>8000</v>
      </c>
      <c r="S465" s="2642">
        <f t="shared" ref="S465" si="704">+SUM(S462:S464)</f>
        <v>13351.183037673401</v>
      </c>
      <c r="T465" s="2642">
        <f t="shared" ref="T465" si="705">+SUM(T462:T464)</f>
        <v>16631.954967894602</v>
      </c>
      <c r="U465" s="2642">
        <f t="shared" ref="U465" si="706">+SUM(U462:U464)</f>
        <v>17943.7191244202</v>
      </c>
      <c r="V465" s="2642">
        <f t="shared" ref="V465" si="707">+SUM(V462:V464)</f>
        <v>7863.40733476075</v>
      </c>
      <c r="W465" s="2642">
        <f t="shared" ref="W465" si="708">+SUM(W462:W464)</f>
        <v>0</v>
      </c>
      <c r="X465" s="1176">
        <f t="shared" si="644"/>
        <v>55790.264464748951</v>
      </c>
      <c r="Y465" s="1176">
        <f t="shared" si="645"/>
        <v>63790.264464748951</v>
      </c>
    </row>
    <row r="466" spans="3:25" ht="38.25">
      <c r="C466" s="2590">
        <v>5816</v>
      </c>
      <c r="D466" s="2591" t="s">
        <v>2066</v>
      </c>
      <c r="E466" s="2591" t="s">
        <v>2073</v>
      </c>
      <c r="F466" s="2591">
        <v>38838</v>
      </c>
      <c r="G466" s="2592" t="s">
        <v>2029</v>
      </c>
      <c r="H466" s="2591" t="s">
        <v>1906</v>
      </c>
      <c r="I466" s="2591" t="s">
        <v>2074</v>
      </c>
      <c r="J466" s="2591">
        <v>38838</v>
      </c>
      <c r="K466" s="2591" t="s">
        <v>1761</v>
      </c>
      <c r="L466" s="1174" t="s">
        <v>1160</v>
      </c>
      <c r="M466" s="2537">
        <v>16800</v>
      </c>
      <c r="N466" s="2537"/>
      <c r="O466" s="2537"/>
      <c r="P466" s="2537"/>
      <c r="Q466" s="2537"/>
      <c r="R466" s="1176">
        <f t="shared" si="643"/>
        <v>16800</v>
      </c>
      <c r="S466" s="2594">
        <v>156.424310268879</v>
      </c>
      <c r="T466" s="2594">
        <v>41.339102078118103</v>
      </c>
      <c r="U466" s="2594">
        <v>0</v>
      </c>
      <c r="V466" s="2594">
        <v>0</v>
      </c>
      <c r="W466" s="2594">
        <v>0</v>
      </c>
      <c r="X466" s="1176">
        <f t="shared" si="644"/>
        <v>197.76341234699709</v>
      </c>
      <c r="Y466" s="1176">
        <f t="shared" si="645"/>
        <v>16997.763412346998</v>
      </c>
    </row>
    <row r="467" spans="3:25" ht="25.5">
      <c r="C467" s="2595"/>
      <c r="D467" s="2593"/>
      <c r="E467" s="2593"/>
      <c r="F467" s="2593"/>
      <c r="G467" s="2596"/>
      <c r="H467" s="2593"/>
      <c r="I467" s="2593"/>
      <c r="J467" s="2593"/>
      <c r="K467" s="2593"/>
      <c r="L467" s="1174" t="s">
        <v>1161</v>
      </c>
      <c r="M467" s="2537"/>
      <c r="N467" s="2537"/>
      <c r="O467" s="2537"/>
      <c r="P467" s="2537"/>
      <c r="Q467" s="2537"/>
      <c r="R467" s="1176">
        <f t="shared" si="643"/>
        <v>0</v>
      </c>
      <c r="S467" s="2594"/>
      <c r="T467" s="2594"/>
      <c r="U467" s="2594"/>
      <c r="V467" s="2594"/>
      <c r="W467" s="2594"/>
      <c r="X467" s="1176">
        <f t="shared" si="644"/>
        <v>0</v>
      </c>
      <c r="Y467" s="1176">
        <f t="shared" si="645"/>
        <v>0</v>
      </c>
    </row>
    <row r="468" spans="3:25" ht="25.5">
      <c r="C468" s="2598"/>
      <c r="D468" s="2599"/>
      <c r="E468" s="2599"/>
      <c r="F468" s="2599"/>
      <c r="G468" s="2600"/>
      <c r="H468" s="2599"/>
      <c r="I468" s="2599"/>
      <c r="J468" s="2599"/>
      <c r="K468" s="2599"/>
      <c r="L468" s="1174" t="s">
        <v>1162</v>
      </c>
      <c r="M468" s="2537"/>
      <c r="N468" s="2537"/>
      <c r="O468" s="2537"/>
      <c r="P468" s="2537"/>
      <c r="Q468" s="2537"/>
      <c r="R468" s="1176">
        <f t="shared" si="643"/>
        <v>0</v>
      </c>
      <c r="S468" s="2594"/>
      <c r="T468" s="2594"/>
      <c r="U468" s="2594"/>
      <c r="V468" s="2594"/>
      <c r="W468" s="2594"/>
      <c r="X468" s="1176">
        <f t="shared" si="644"/>
        <v>0</v>
      </c>
      <c r="Y468" s="1176">
        <f t="shared" si="645"/>
        <v>0</v>
      </c>
    </row>
    <row r="469" spans="3:25">
      <c r="C469" s="2140"/>
      <c r="D469" s="2141"/>
      <c r="E469" s="2141"/>
      <c r="F469" s="2141"/>
      <c r="G469" s="2556"/>
      <c r="H469" s="2141"/>
      <c r="I469" s="2141"/>
      <c r="J469" s="2142"/>
      <c r="K469" s="2142"/>
      <c r="L469" s="2557" t="s">
        <v>594</v>
      </c>
      <c r="M469" s="2643">
        <f>+SUM(M466:M468)</f>
        <v>16800</v>
      </c>
      <c r="N469" s="2643">
        <f t="shared" ref="N469" si="709">+SUM(N466:N468)</f>
        <v>0</v>
      </c>
      <c r="O469" s="2643">
        <f t="shared" ref="O469" si="710">+SUM(O466:O468)</f>
        <v>0</v>
      </c>
      <c r="P469" s="2643">
        <f t="shared" ref="P469" si="711">+SUM(P466:P468)</f>
        <v>0</v>
      </c>
      <c r="Q469" s="2643">
        <f t="shared" ref="Q469" si="712">+SUM(Q466:Q468)</f>
        <v>0</v>
      </c>
      <c r="R469" s="1176">
        <f t="shared" si="643"/>
        <v>16800</v>
      </c>
      <c r="S469" s="2642">
        <f t="shared" ref="S469" si="713">+SUM(S466:S468)</f>
        <v>156.424310268879</v>
      </c>
      <c r="T469" s="2642">
        <f t="shared" ref="T469" si="714">+SUM(T466:T468)</f>
        <v>41.339102078118103</v>
      </c>
      <c r="U469" s="2642">
        <f t="shared" ref="U469" si="715">+SUM(U466:U468)</f>
        <v>0</v>
      </c>
      <c r="V469" s="2642">
        <f t="shared" ref="V469" si="716">+SUM(V466:V468)</f>
        <v>0</v>
      </c>
      <c r="W469" s="2642">
        <f t="shared" ref="W469" si="717">+SUM(W466:W468)</f>
        <v>0</v>
      </c>
      <c r="X469" s="1176">
        <f t="shared" si="644"/>
        <v>197.76341234699709</v>
      </c>
      <c r="Y469" s="1176">
        <f t="shared" si="645"/>
        <v>16997.763412346998</v>
      </c>
    </row>
    <row r="470" spans="3:25" ht="38.25">
      <c r="C470" s="2590">
        <v>5893</v>
      </c>
      <c r="D470" s="2591" t="s">
        <v>2066</v>
      </c>
      <c r="E470" s="2591" t="s">
        <v>2075</v>
      </c>
      <c r="F470" s="2591">
        <v>38991</v>
      </c>
      <c r="G470" s="2592" t="s">
        <v>2029</v>
      </c>
      <c r="H470" s="2591" t="s">
        <v>1906</v>
      </c>
      <c r="I470" s="2591" t="s">
        <v>2076</v>
      </c>
      <c r="J470" s="2591">
        <v>38991</v>
      </c>
      <c r="K470" s="2591" t="s">
        <v>1761</v>
      </c>
      <c r="L470" s="1174" t="s">
        <v>1160</v>
      </c>
      <c r="M470" s="2617">
        <v>12800</v>
      </c>
      <c r="N470" s="2537"/>
      <c r="O470" s="2537"/>
      <c r="P470" s="2537"/>
      <c r="Q470" s="2537"/>
      <c r="R470" s="1176">
        <f t="shared" si="643"/>
        <v>12800</v>
      </c>
      <c r="S470" s="2594">
        <v>14.0849477998586</v>
      </c>
      <c r="T470" s="2594">
        <v>7.2318008856593501</v>
      </c>
      <c r="U470" s="2594">
        <v>0</v>
      </c>
      <c r="V470" s="2594">
        <v>0</v>
      </c>
      <c r="W470" s="2594">
        <v>0</v>
      </c>
      <c r="X470" s="1176">
        <f t="shared" si="644"/>
        <v>21.31674868551795</v>
      </c>
      <c r="Y470" s="1176">
        <f t="shared" si="645"/>
        <v>12821.316748685518</v>
      </c>
    </row>
    <row r="471" spans="3:25" ht="25.5">
      <c r="C471" s="2595"/>
      <c r="D471" s="2593"/>
      <c r="E471" s="2593"/>
      <c r="F471" s="2593"/>
      <c r="G471" s="2596"/>
      <c r="H471" s="2593"/>
      <c r="I471" s="2593"/>
      <c r="J471" s="2593"/>
      <c r="K471" s="2593"/>
      <c r="L471" s="1174" t="s">
        <v>1161</v>
      </c>
      <c r="M471" s="2537"/>
      <c r="N471" s="2537"/>
      <c r="O471" s="2537"/>
      <c r="P471" s="2537"/>
      <c r="Q471" s="2537"/>
      <c r="R471" s="1176">
        <f t="shared" si="643"/>
        <v>0</v>
      </c>
      <c r="S471" s="2594"/>
      <c r="T471" s="2594"/>
      <c r="U471" s="2594"/>
      <c r="V471" s="2594"/>
      <c r="W471" s="2594"/>
      <c r="X471" s="1176">
        <f t="shared" si="644"/>
        <v>0</v>
      </c>
      <c r="Y471" s="1176">
        <f t="shared" si="645"/>
        <v>0</v>
      </c>
    </row>
    <row r="472" spans="3:25" ht="25.5">
      <c r="C472" s="2598"/>
      <c r="D472" s="2599"/>
      <c r="E472" s="2599"/>
      <c r="F472" s="2599"/>
      <c r="G472" s="2600"/>
      <c r="H472" s="2599"/>
      <c r="I472" s="2599"/>
      <c r="J472" s="2599"/>
      <c r="K472" s="2599"/>
      <c r="L472" s="1174" t="s">
        <v>1162</v>
      </c>
      <c r="M472" s="2537"/>
      <c r="N472" s="2537"/>
      <c r="O472" s="2537"/>
      <c r="P472" s="2537"/>
      <c r="Q472" s="2537"/>
      <c r="R472" s="1176">
        <f t="shared" si="643"/>
        <v>0</v>
      </c>
      <c r="S472" s="2594"/>
      <c r="T472" s="2594"/>
      <c r="U472" s="2594"/>
      <c r="V472" s="2594"/>
      <c r="W472" s="2594"/>
      <c r="X472" s="1176">
        <f t="shared" si="644"/>
        <v>0</v>
      </c>
      <c r="Y472" s="1176">
        <f t="shared" si="645"/>
        <v>0</v>
      </c>
    </row>
    <row r="473" spans="3:25">
      <c r="C473" s="2140"/>
      <c r="D473" s="2141"/>
      <c r="E473" s="2141"/>
      <c r="F473" s="2141"/>
      <c r="G473" s="2556"/>
      <c r="H473" s="2141"/>
      <c r="I473" s="2141"/>
      <c r="J473" s="2142"/>
      <c r="K473" s="2142"/>
      <c r="L473" s="2557" t="s">
        <v>594</v>
      </c>
      <c r="M473" s="2643">
        <f>+SUM(M470:M472)</f>
        <v>12800</v>
      </c>
      <c r="N473" s="2643">
        <f t="shared" ref="N473" si="718">+SUM(N470:N472)</f>
        <v>0</v>
      </c>
      <c r="O473" s="2643">
        <f t="shared" ref="O473" si="719">+SUM(O470:O472)</f>
        <v>0</v>
      </c>
      <c r="P473" s="2643">
        <f t="shared" ref="P473" si="720">+SUM(P470:P472)</f>
        <v>0</v>
      </c>
      <c r="Q473" s="2643">
        <f t="shared" ref="Q473" si="721">+SUM(Q470:Q472)</f>
        <v>0</v>
      </c>
      <c r="R473" s="1176">
        <f t="shared" si="643"/>
        <v>12800</v>
      </c>
      <c r="S473" s="2642">
        <f t="shared" ref="S473" si="722">+SUM(S470:S472)</f>
        <v>14.0849477998586</v>
      </c>
      <c r="T473" s="2642">
        <f t="shared" ref="T473" si="723">+SUM(T470:T472)</f>
        <v>7.2318008856593501</v>
      </c>
      <c r="U473" s="2642">
        <f t="shared" ref="U473" si="724">+SUM(U470:U472)</f>
        <v>0</v>
      </c>
      <c r="V473" s="2642">
        <f t="shared" ref="V473" si="725">+SUM(V470:V472)</f>
        <v>0</v>
      </c>
      <c r="W473" s="2642">
        <f t="shared" ref="W473" si="726">+SUM(W470:W472)</f>
        <v>0</v>
      </c>
      <c r="X473" s="1176">
        <f t="shared" si="644"/>
        <v>21.31674868551795</v>
      </c>
      <c r="Y473" s="1176">
        <f t="shared" si="645"/>
        <v>12821.316748685518</v>
      </c>
    </row>
    <row r="474" spans="3:25" ht="38.25">
      <c r="C474" s="2590">
        <v>6320</v>
      </c>
      <c r="D474" s="2591" t="s">
        <v>2066</v>
      </c>
      <c r="E474" s="2591" t="s">
        <v>2077</v>
      </c>
      <c r="F474" s="2591">
        <v>39264</v>
      </c>
      <c r="G474" s="2592" t="s">
        <v>1974</v>
      </c>
      <c r="H474" s="2591" t="s">
        <v>1906</v>
      </c>
      <c r="I474" s="2591" t="s">
        <v>2078</v>
      </c>
      <c r="J474" s="2591">
        <v>39264</v>
      </c>
      <c r="K474" s="2591" t="s">
        <v>1761</v>
      </c>
      <c r="L474" s="1174" t="s">
        <v>1160</v>
      </c>
      <c r="M474" s="2537">
        <v>6500</v>
      </c>
      <c r="N474" s="2537"/>
      <c r="O474" s="2537"/>
      <c r="P474" s="2537"/>
      <c r="Q474" s="2537"/>
      <c r="R474" s="1176">
        <f t="shared" si="643"/>
        <v>6500</v>
      </c>
      <c r="S474" s="2594">
        <v>5264.7391284835703</v>
      </c>
      <c r="T474" s="2594">
        <v>407.58763487531297</v>
      </c>
      <c r="U474" s="2594">
        <v>148.099921460578</v>
      </c>
      <c r="V474" s="2594">
        <v>0</v>
      </c>
      <c r="W474" s="2594">
        <v>0</v>
      </c>
      <c r="X474" s="1176">
        <f t="shared" si="644"/>
        <v>5820.4266848194611</v>
      </c>
      <c r="Y474" s="1176">
        <f t="shared" si="645"/>
        <v>12320.42668481946</v>
      </c>
    </row>
    <row r="475" spans="3:25" ht="25.5">
      <c r="C475" s="2595"/>
      <c r="D475" s="2593"/>
      <c r="E475" s="2593"/>
      <c r="F475" s="2593"/>
      <c r="G475" s="2596"/>
      <c r="H475" s="2593"/>
      <c r="I475" s="2593"/>
      <c r="J475" s="2593"/>
      <c r="K475" s="2593"/>
      <c r="L475" s="1174" t="s">
        <v>1161</v>
      </c>
      <c r="M475" s="2537"/>
      <c r="N475" s="2537"/>
      <c r="O475" s="2537"/>
      <c r="P475" s="2537"/>
      <c r="Q475" s="2537"/>
      <c r="R475" s="1176">
        <f t="shared" si="643"/>
        <v>0</v>
      </c>
      <c r="S475" s="2594"/>
      <c r="T475" s="2594"/>
      <c r="U475" s="2594"/>
      <c r="V475" s="2594"/>
      <c r="W475" s="2594"/>
      <c r="X475" s="1176">
        <f t="shared" si="644"/>
        <v>0</v>
      </c>
      <c r="Y475" s="1176">
        <f t="shared" si="645"/>
        <v>0</v>
      </c>
    </row>
    <row r="476" spans="3:25" ht="25.5">
      <c r="C476" s="2598"/>
      <c r="D476" s="2599"/>
      <c r="E476" s="2599"/>
      <c r="F476" s="2599"/>
      <c r="G476" s="2600"/>
      <c r="H476" s="2599"/>
      <c r="I476" s="2599"/>
      <c r="J476" s="2599"/>
      <c r="K476" s="2599"/>
      <c r="L476" s="1174" t="s">
        <v>1162</v>
      </c>
      <c r="M476" s="2537"/>
      <c r="N476" s="2537"/>
      <c r="O476" s="2537"/>
      <c r="P476" s="2537"/>
      <c r="Q476" s="2537"/>
      <c r="R476" s="1176">
        <f t="shared" si="643"/>
        <v>0</v>
      </c>
      <c r="S476" s="2594"/>
      <c r="T476" s="2594"/>
      <c r="U476" s="2594"/>
      <c r="V476" s="2594"/>
      <c r="W476" s="2594"/>
      <c r="X476" s="1176">
        <f t="shared" si="644"/>
        <v>0</v>
      </c>
      <c r="Y476" s="1176">
        <f t="shared" si="645"/>
        <v>0</v>
      </c>
    </row>
    <row r="477" spans="3:25">
      <c r="C477" s="2140"/>
      <c r="D477" s="2141"/>
      <c r="E477" s="2141"/>
      <c r="F477" s="2141"/>
      <c r="G477" s="2556"/>
      <c r="H477" s="2141"/>
      <c r="I477" s="2141"/>
      <c r="J477" s="2142"/>
      <c r="K477" s="2142"/>
      <c r="L477" s="2557" t="s">
        <v>594</v>
      </c>
      <c r="M477" s="2643">
        <f>+SUM(M474:M476)</f>
        <v>6500</v>
      </c>
      <c r="N477" s="2643">
        <f t="shared" ref="N477" si="727">+SUM(N474:N476)</f>
        <v>0</v>
      </c>
      <c r="O477" s="2643">
        <f t="shared" ref="O477" si="728">+SUM(O474:O476)</f>
        <v>0</v>
      </c>
      <c r="P477" s="2643">
        <f t="shared" ref="P477" si="729">+SUM(P474:P476)</f>
        <v>0</v>
      </c>
      <c r="Q477" s="2643">
        <f t="shared" ref="Q477" si="730">+SUM(Q474:Q476)</f>
        <v>0</v>
      </c>
      <c r="R477" s="1176">
        <f t="shared" si="643"/>
        <v>6500</v>
      </c>
      <c r="S477" s="2642">
        <f t="shared" ref="S477" si="731">+SUM(S474:S476)</f>
        <v>5264.7391284835703</v>
      </c>
      <c r="T477" s="2642">
        <f t="shared" ref="T477" si="732">+SUM(T474:T476)</f>
        <v>407.58763487531297</v>
      </c>
      <c r="U477" s="2642">
        <f t="shared" ref="U477" si="733">+SUM(U474:U476)</f>
        <v>148.099921460578</v>
      </c>
      <c r="V477" s="2642">
        <f t="shared" ref="V477" si="734">+SUM(V474:V476)</f>
        <v>0</v>
      </c>
      <c r="W477" s="2642">
        <f t="shared" ref="W477" si="735">+SUM(W474:W476)</f>
        <v>0</v>
      </c>
      <c r="X477" s="1176">
        <f t="shared" si="644"/>
        <v>5820.4266848194611</v>
      </c>
      <c r="Y477" s="1176">
        <f t="shared" si="645"/>
        <v>12320.42668481946</v>
      </c>
    </row>
    <row r="478" spans="3:25" ht="38.25">
      <c r="C478" s="2590">
        <v>6668</v>
      </c>
      <c r="D478" s="2591" t="s">
        <v>2066</v>
      </c>
      <c r="E478" s="2591" t="s">
        <v>2079</v>
      </c>
      <c r="F478" s="2591">
        <v>39508</v>
      </c>
      <c r="G478" s="2592" t="s">
        <v>1964</v>
      </c>
      <c r="H478" s="2591" t="s">
        <v>1906</v>
      </c>
      <c r="I478" s="2591" t="s">
        <v>2080</v>
      </c>
      <c r="J478" s="2591">
        <v>39508</v>
      </c>
      <c r="K478" s="2591" t="s">
        <v>1761</v>
      </c>
      <c r="L478" s="1174" t="s">
        <v>1160</v>
      </c>
      <c r="M478" s="2537"/>
      <c r="N478" s="2537">
        <v>9000</v>
      </c>
      <c r="O478" s="2537"/>
      <c r="P478" s="2537"/>
      <c r="Q478" s="2537"/>
      <c r="R478" s="1176">
        <f t="shared" si="643"/>
        <v>9000</v>
      </c>
      <c r="S478" s="2594">
        <v>8420.5466673415813</v>
      </c>
      <c r="T478" s="2594">
        <v>6122.7486072946795</v>
      </c>
      <c r="U478" s="2594">
        <v>0</v>
      </c>
      <c r="V478" s="2594">
        <v>0</v>
      </c>
      <c r="W478" s="2594">
        <v>0</v>
      </c>
      <c r="X478" s="1176">
        <f t="shared" si="644"/>
        <v>14543.295274636261</v>
      </c>
      <c r="Y478" s="1176">
        <f t="shared" si="645"/>
        <v>23543.295274636261</v>
      </c>
    </row>
    <row r="479" spans="3:25" ht="25.5">
      <c r="C479" s="2595"/>
      <c r="D479" s="2593"/>
      <c r="E479" s="2593"/>
      <c r="F479" s="2593"/>
      <c r="G479" s="2596"/>
      <c r="H479" s="2593"/>
      <c r="I479" s="2593"/>
      <c r="J479" s="2593"/>
      <c r="K479" s="2593"/>
      <c r="L479" s="1174" t="s">
        <v>1161</v>
      </c>
      <c r="M479" s="2537"/>
      <c r="N479" s="2537"/>
      <c r="O479" s="2537"/>
      <c r="P479" s="2537"/>
      <c r="Q479" s="2537"/>
      <c r="R479" s="1176">
        <f t="shared" si="643"/>
        <v>0</v>
      </c>
      <c r="S479" s="2594"/>
      <c r="T479" s="2594"/>
      <c r="U479" s="2594"/>
      <c r="V479" s="2594"/>
      <c r="W479" s="2594"/>
      <c r="X479" s="1176">
        <f t="shared" si="644"/>
        <v>0</v>
      </c>
      <c r="Y479" s="1176">
        <f t="shared" si="645"/>
        <v>0</v>
      </c>
    </row>
    <row r="480" spans="3:25" ht="25.5">
      <c r="C480" s="2598"/>
      <c r="D480" s="2599"/>
      <c r="E480" s="2599"/>
      <c r="F480" s="2599"/>
      <c r="G480" s="2600"/>
      <c r="H480" s="2599"/>
      <c r="I480" s="2599"/>
      <c r="J480" s="2599"/>
      <c r="K480" s="2599"/>
      <c r="L480" s="1174" t="s">
        <v>1162</v>
      </c>
      <c r="M480" s="2537"/>
      <c r="N480" s="2537"/>
      <c r="O480" s="2537"/>
      <c r="P480" s="2537"/>
      <c r="Q480" s="2537"/>
      <c r="R480" s="1176">
        <f t="shared" si="643"/>
        <v>0</v>
      </c>
      <c r="S480" s="2594"/>
      <c r="T480" s="2594"/>
      <c r="U480" s="2594"/>
      <c r="V480" s="2594"/>
      <c r="W480" s="2594"/>
      <c r="X480" s="1176">
        <f t="shared" si="644"/>
        <v>0</v>
      </c>
      <c r="Y480" s="1176">
        <f t="shared" si="645"/>
        <v>0</v>
      </c>
    </row>
    <row r="481" spans="3:25">
      <c r="C481" s="2140"/>
      <c r="D481" s="2141"/>
      <c r="E481" s="2141"/>
      <c r="F481" s="2141"/>
      <c r="G481" s="2556"/>
      <c r="H481" s="2141"/>
      <c r="I481" s="2141"/>
      <c r="J481" s="2142"/>
      <c r="K481" s="2142"/>
      <c r="L481" s="2557" t="s">
        <v>594</v>
      </c>
      <c r="M481" s="2643">
        <f>+SUM(M478:M480)</f>
        <v>0</v>
      </c>
      <c r="N481" s="2643">
        <f t="shared" ref="N481" si="736">+SUM(N478:N480)</f>
        <v>9000</v>
      </c>
      <c r="O481" s="2643">
        <f t="shared" ref="O481" si="737">+SUM(O478:O480)</f>
        <v>0</v>
      </c>
      <c r="P481" s="2643">
        <f t="shared" ref="P481" si="738">+SUM(P478:P480)</f>
        <v>0</v>
      </c>
      <c r="Q481" s="2643">
        <f t="shared" ref="Q481" si="739">+SUM(Q478:Q480)</f>
        <v>0</v>
      </c>
      <c r="R481" s="1176">
        <f t="shared" si="643"/>
        <v>9000</v>
      </c>
      <c r="S481" s="2642">
        <f t="shared" ref="S481" si="740">+SUM(S478:S480)</f>
        <v>8420.5466673415813</v>
      </c>
      <c r="T481" s="2642">
        <f t="shared" ref="T481" si="741">+SUM(T478:T480)</f>
        <v>6122.7486072946795</v>
      </c>
      <c r="U481" s="2642">
        <f t="shared" ref="U481" si="742">+SUM(U478:U480)</f>
        <v>0</v>
      </c>
      <c r="V481" s="2642">
        <f t="shared" ref="V481" si="743">+SUM(V478:V480)</f>
        <v>0</v>
      </c>
      <c r="W481" s="2642">
        <f t="shared" ref="W481" si="744">+SUM(W478:W480)</f>
        <v>0</v>
      </c>
      <c r="X481" s="1176">
        <f t="shared" si="644"/>
        <v>14543.295274636261</v>
      </c>
      <c r="Y481" s="1176">
        <f t="shared" si="645"/>
        <v>23543.295274636261</v>
      </c>
    </row>
    <row r="482" spans="3:25" ht="38.25">
      <c r="C482" s="2590">
        <v>6696</v>
      </c>
      <c r="D482" s="2591" t="s">
        <v>2066</v>
      </c>
      <c r="E482" s="2591" t="s">
        <v>2081</v>
      </c>
      <c r="F482" s="2591">
        <v>39692</v>
      </c>
      <c r="G482" s="2592" t="s">
        <v>1964</v>
      </c>
      <c r="H482" s="2591" t="s">
        <v>1906</v>
      </c>
      <c r="I482" s="2591" t="s">
        <v>2082</v>
      </c>
      <c r="J482" s="2591">
        <v>39692</v>
      </c>
      <c r="K482" s="2591" t="s">
        <v>1761</v>
      </c>
      <c r="L482" s="1174" t="s">
        <v>1160</v>
      </c>
      <c r="M482" s="2537"/>
      <c r="N482" s="2537">
        <v>24000</v>
      </c>
      <c r="O482" s="2537"/>
      <c r="P482" s="2537"/>
      <c r="Q482" s="2537"/>
      <c r="R482" s="1176">
        <f t="shared" si="643"/>
        <v>24000</v>
      </c>
      <c r="S482" s="2594">
        <v>10499.195191042401</v>
      </c>
      <c r="T482" s="2594">
        <v>12243.870875550499</v>
      </c>
      <c r="U482" s="2594">
        <v>96.543704250396999</v>
      </c>
      <c r="V482" s="2594">
        <v>0</v>
      </c>
      <c r="W482" s="2594">
        <v>0</v>
      </c>
      <c r="X482" s="1176">
        <f t="shared" si="644"/>
        <v>22839.609770843301</v>
      </c>
      <c r="Y482" s="1176">
        <f t="shared" si="645"/>
        <v>46839.609770843301</v>
      </c>
    </row>
    <row r="483" spans="3:25" ht="25.5">
      <c r="C483" s="2595"/>
      <c r="D483" s="2593"/>
      <c r="E483" s="2593"/>
      <c r="F483" s="2593"/>
      <c r="G483" s="2596"/>
      <c r="H483" s="2593"/>
      <c r="I483" s="2593"/>
      <c r="J483" s="2593"/>
      <c r="K483" s="2593"/>
      <c r="L483" s="1174" t="s">
        <v>1161</v>
      </c>
      <c r="M483" s="2537"/>
      <c r="N483" s="2537"/>
      <c r="O483" s="2537"/>
      <c r="P483" s="2537"/>
      <c r="Q483" s="2537"/>
      <c r="R483" s="1176">
        <f t="shared" si="643"/>
        <v>0</v>
      </c>
      <c r="S483" s="2594"/>
      <c r="T483" s="2594"/>
      <c r="U483" s="2594"/>
      <c r="V483" s="2594"/>
      <c r="W483" s="2594"/>
      <c r="X483" s="1176">
        <f t="shared" si="644"/>
        <v>0</v>
      </c>
      <c r="Y483" s="1176">
        <f t="shared" si="645"/>
        <v>0</v>
      </c>
    </row>
    <row r="484" spans="3:25" ht="25.5">
      <c r="C484" s="2598"/>
      <c r="D484" s="2599"/>
      <c r="E484" s="2599"/>
      <c r="F484" s="2599"/>
      <c r="G484" s="2600"/>
      <c r="H484" s="2599"/>
      <c r="I484" s="2599"/>
      <c r="J484" s="2599"/>
      <c r="K484" s="2599"/>
      <c r="L484" s="1174" t="s">
        <v>1162</v>
      </c>
      <c r="M484" s="2537"/>
      <c r="N484" s="2537"/>
      <c r="O484" s="2537"/>
      <c r="P484" s="2537"/>
      <c r="Q484" s="2537"/>
      <c r="R484" s="1176">
        <f t="shared" si="643"/>
        <v>0</v>
      </c>
      <c r="S484" s="2594"/>
      <c r="T484" s="2594"/>
      <c r="U484" s="2594"/>
      <c r="V484" s="2594"/>
      <c r="W484" s="2594"/>
      <c r="X484" s="1176">
        <f t="shared" si="644"/>
        <v>0</v>
      </c>
      <c r="Y484" s="1176">
        <f t="shared" si="645"/>
        <v>0</v>
      </c>
    </row>
    <row r="485" spans="3:25">
      <c r="C485" s="2140"/>
      <c r="D485" s="2614"/>
      <c r="E485" s="2614"/>
      <c r="F485" s="2614"/>
      <c r="G485" s="2615"/>
      <c r="H485" s="2614"/>
      <c r="I485" s="2614"/>
      <c r="J485" s="2616"/>
      <c r="K485" s="2616"/>
      <c r="L485" s="2557" t="s">
        <v>594</v>
      </c>
      <c r="M485" s="2643">
        <f>+SUM(M482:M484)</f>
        <v>0</v>
      </c>
      <c r="N485" s="2643">
        <f t="shared" ref="N485" si="745">+SUM(N482:N484)</f>
        <v>24000</v>
      </c>
      <c r="O485" s="2643">
        <f t="shared" ref="O485" si="746">+SUM(O482:O484)</f>
        <v>0</v>
      </c>
      <c r="P485" s="2643">
        <f t="shared" ref="P485" si="747">+SUM(P482:P484)</f>
        <v>0</v>
      </c>
      <c r="Q485" s="2643">
        <f t="shared" ref="Q485" si="748">+SUM(Q482:Q484)</f>
        <v>0</v>
      </c>
      <c r="R485" s="1176">
        <f t="shared" si="643"/>
        <v>24000</v>
      </c>
      <c r="S485" s="2642">
        <f t="shared" ref="S485" si="749">+SUM(S482:S484)</f>
        <v>10499.195191042401</v>
      </c>
      <c r="T485" s="2642">
        <f t="shared" ref="T485" si="750">+SUM(T482:T484)</f>
        <v>12243.870875550499</v>
      </c>
      <c r="U485" s="2642">
        <f t="shared" ref="U485" si="751">+SUM(U482:U484)</f>
        <v>96.543704250396999</v>
      </c>
      <c r="V485" s="2642">
        <f t="shared" ref="V485" si="752">+SUM(V482:V484)</f>
        <v>0</v>
      </c>
      <c r="W485" s="2642">
        <f t="shared" ref="W485" si="753">+SUM(W482:W484)</f>
        <v>0</v>
      </c>
      <c r="X485" s="1176">
        <f t="shared" si="644"/>
        <v>22839.609770843301</v>
      </c>
      <c r="Y485" s="1176">
        <f t="shared" si="645"/>
        <v>46839.609770843301</v>
      </c>
    </row>
    <row r="486" spans="3:25" ht="38.25">
      <c r="C486" s="2590">
        <v>6727</v>
      </c>
      <c r="D486" s="2591" t="s">
        <v>2066</v>
      </c>
      <c r="E486" s="2591" t="s">
        <v>2083</v>
      </c>
      <c r="F486" s="2591">
        <v>39873</v>
      </c>
      <c r="G486" s="2592">
        <v>2012</v>
      </c>
      <c r="H486" s="2591" t="s">
        <v>1906</v>
      </c>
      <c r="I486" s="2591" t="s">
        <v>2084</v>
      </c>
      <c r="J486" s="2591">
        <v>39845</v>
      </c>
      <c r="K486" s="2591" t="s">
        <v>1761</v>
      </c>
      <c r="L486" s="1174" t="s">
        <v>1160</v>
      </c>
      <c r="M486" s="2537"/>
      <c r="N486" s="2537">
        <v>17200</v>
      </c>
      <c r="O486" s="2537"/>
      <c r="P486" s="2537"/>
      <c r="Q486" s="2537"/>
      <c r="R486" s="1176">
        <f t="shared" si="643"/>
        <v>17200</v>
      </c>
      <c r="S486" s="2594">
        <v>9044.6504199397805</v>
      </c>
      <c r="T486" s="2594">
        <v>5311.3113521104106</v>
      </c>
      <c r="U486" s="2594">
        <v>4244.8294204072499</v>
      </c>
      <c r="V486" s="2594">
        <v>84.375946550968592</v>
      </c>
      <c r="W486" s="2594">
        <v>0</v>
      </c>
      <c r="X486" s="1176">
        <f t="shared" si="644"/>
        <v>18685.167139008412</v>
      </c>
      <c r="Y486" s="1176">
        <f t="shared" si="645"/>
        <v>35885.167139008408</v>
      </c>
    </row>
    <row r="487" spans="3:25" ht="25.5">
      <c r="C487" s="2595"/>
      <c r="D487" s="2593"/>
      <c r="E487" s="2593"/>
      <c r="F487" s="2593"/>
      <c r="G487" s="2596"/>
      <c r="H487" s="2593"/>
      <c r="I487" s="2593"/>
      <c r="J487" s="2593"/>
      <c r="K487" s="2593"/>
      <c r="L487" s="1174" t="s">
        <v>1161</v>
      </c>
      <c r="M487" s="2537"/>
      <c r="N487" s="2537"/>
      <c r="O487" s="2537"/>
      <c r="P487" s="2537"/>
      <c r="Q487" s="2537"/>
      <c r="R487" s="1176">
        <f t="shared" si="643"/>
        <v>0</v>
      </c>
      <c r="S487" s="2594"/>
      <c r="T487" s="2594"/>
      <c r="U487" s="2594"/>
      <c r="V487" s="2594"/>
      <c r="W487" s="2594"/>
      <c r="X487" s="1176">
        <f t="shared" si="644"/>
        <v>0</v>
      </c>
      <c r="Y487" s="1176">
        <f t="shared" si="645"/>
        <v>0</v>
      </c>
    </row>
    <row r="488" spans="3:25" ht="25.5">
      <c r="C488" s="2598"/>
      <c r="D488" s="2599"/>
      <c r="E488" s="2599"/>
      <c r="F488" s="2599"/>
      <c r="G488" s="2600"/>
      <c r="H488" s="2599"/>
      <c r="I488" s="2599"/>
      <c r="J488" s="2599"/>
      <c r="K488" s="2599"/>
      <c r="L488" s="1174" t="s">
        <v>1162</v>
      </c>
      <c r="M488" s="2537"/>
      <c r="N488" s="2537"/>
      <c r="O488" s="2537"/>
      <c r="P488" s="2537"/>
      <c r="Q488" s="2537"/>
      <c r="R488" s="1176">
        <f t="shared" si="643"/>
        <v>0</v>
      </c>
      <c r="S488" s="2594"/>
      <c r="T488" s="2594"/>
      <c r="U488" s="2594"/>
      <c r="V488" s="2594"/>
      <c r="W488" s="2594"/>
      <c r="X488" s="1176">
        <f t="shared" si="644"/>
        <v>0</v>
      </c>
      <c r="Y488" s="1176">
        <f t="shared" si="645"/>
        <v>0</v>
      </c>
    </row>
    <row r="489" spans="3:25">
      <c r="C489" s="2140"/>
      <c r="D489" s="2141"/>
      <c r="E489" s="2141"/>
      <c r="F489" s="2141"/>
      <c r="G489" s="2556"/>
      <c r="H489" s="2141"/>
      <c r="I489" s="2141"/>
      <c r="J489" s="2142"/>
      <c r="K489" s="2142"/>
      <c r="L489" s="2557" t="s">
        <v>594</v>
      </c>
      <c r="M489" s="2643">
        <f>+SUM(M486:M488)</f>
        <v>0</v>
      </c>
      <c r="N489" s="2643">
        <f t="shared" ref="N489" si="754">+SUM(N486:N488)</f>
        <v>17200</v>
      </c>
      <c r="O489" s="2643">
        <f t="shared" ref="O489" si="755">+SUM(O486:O488)</f>
        <v>0</v>
      </c>
      <c r="P489" s="2643">
        <f t="shared" ref="P489" si="756">+SUM(P486:P488)</f>
        <v>0</v>
      </c>
      <c r="Q489" s="2643">
        <f t="shared" ref="Q489" si="757">+SUM(Q486:Q488)</f>
        <v>0</v>
      </c>
      <c r="R489" s="1176">
        <f t="shared" si="643"/>
        <v>17200</v>
      </c>
      <c r="S489" s="2642">
        <f t="shared" ref="S489" si="758">+SUM(S486:S488)</f>
        <v>9044.6504199397805</v>
      </c>
      <c r="T489" s="2642">
        <f t="shared" ref="T489" si="759">+SUM(T486:T488)</f>
        <v>5311.3113521104106</v>
      </c>
      <c r="U489" s="2642">
        <f t="shared" ref="U489" si="760">+SUM(U486:U488)</f>
        <v>4244.8294204072499</v>
      </c>
      <c r="V489" s="2642">
        <f t="shared" ref="V489" si="761">+SUM(V486:V488)</f>
        <v>84.375946550968592</v>
      </c>
      <c r="W489" s="2642">
        <f t="shared" ref="W489" si="762">+SUM(W486:W488)</f>
        <v>0</v>
      </c>
      <c r="X489" s="1176">
        <f t="shared" si="644"/>
        <v>18685.167139008412</v>
      </c>
      <c r="Y489" s="1176">
        <f t="shared" si="645"/>
        <v>35885.167139008408</v>
      </c>
    </row>
    <row r="490" spans="3:25" ht="63.75">
      <c r="C490" s="2590">
        <v>4563</v>
      </c>
      <c r="D490" s="2591" t="s">
        <v>2085</v>
      </c>
      <c r="E490" s="2591" t="s">
        <v>2086</v>
      </c>
      <c r="F490" s="2591">
        <v>37712</v>
      </c>
      <c r="G490" s="2592">
        <v>2010</v>
      </c>
      <c r="H490" s="2591" t="s">
        <v>1906</v>
      </c>
      <c r="I490" s="2591" t="s">
        <v>2087</v>
      </c>
      <c r="J490" s="2591">
        <v>39264</v>
      </c>
      <c r="K490" s="2591" t="s">
        <v>1761</v>
      </c>
      <c r="L490" s="1174" t="s">
        <v>1160</v>
      </c>
      <c r="M490" s="2537">
        <v>19000</v>
      </c>
      <c r="N490" s="2537"/>
      <c r="O490" s="2537"/>
      <c r="P490" s="2537"/>
      <c r="Q490" s="2537"/>
      <c r="R490" s="1176">
        <f t="shared" si="643"/>
        <v>19000</v>
      </c>
      <c r="S490" s="2594">
        <v>3223.8103277928803</v>
      </c>
      <c r="T490" s="2594">
        <v>67.949515557881497</v>
      </c>
      <c r="U490" s="2594">
        <v>3.75786583937548</v>
      </c>
      <c r="V490" s="2594">
        <v>0</v>
      </c>
      <c r="W490" s="2594">
        <v>0</v>
      </c>
      <c r="X490" s="1176">
        <f t="shared" si="644"/>
        <v>3295.5177091901373</v>
      </c>
      <c r="Y490" s="1176">
        <f t="shared" si="645"/>
        <v>22295.517709190139</v>
      </c>
    </row>
    <row r="491" spans="3:25" ht="25.5">
      <c r="C491" s="2595"/>
      <c r="D491" s="2593"/>
      <c r="E491" s="2593"/>
      <c r="F491" s="2593"/>
      <c r="G491" s="2596"/>
      <c r="H491" s="2593"/>
      <c r="I491" s="2593"/>
      <c r="J491" s="2593"/>
      <c r="K491" s="2593"/>
      <c r="L491" s="1174" t="s">
        <v>1161</v>
      </c>
      <c r="M491" s="2537"/>
      <c r="N491" s="2537"/>
      <c r="O491" s="2537"/>
      <c r="P491" s="2537"/>
      <c r="Q491" s="2537"/>
      <c r="R491" s="1176">
        <f t="shared" si="643"/>
        <v>0</v>
      </c>
      <c r="S491" s="2594"/>
      <c r="T491" s="2594"/>
      <c r="U491" s="2594"/>
      <c r="V491" s="2594"/>
      <c r="W491" s="2594"/>
      <c r="X491" s="1176">
        <f t="shared" si="644"/>
        <v>0</v>
      </c>
      <c r="Y491" s="1176">
        <f t="shared" si="645"/>
        <v>0</v>
      </c>
    </row>
    <row r="492" spans="3:25" ht="25.5">
      <c r="C492" s="2598"/>
      <c r="D492" s="2599"/>
      <c r="E492" s="2599"/>
      <c r="F492" s="2599"/>
      <c r="G492" s="2600"/>
      <c r="H492" s="2599"/>
      <c r="I492" s="2599"/>
      <c r="J492" s="2599"/>
      <c r="K492" s="2599"/>
      <c r="L492" s="1174" t="s">
        <v>1162</v>
      </c>
      <c r="M492" s="2537"/>
      <c r="N492" s="2537"/>
      <c r="O492" s="2537"/>
      <c r="P492" s="2537"/>
      <c r="Q492" s="2537"/>
      <c r="R492" s="1176">
        <f t="shared" si="643"/>
        <v>0</v>
      </c>
      <c r="S492" s="2594"/>
      <c r="T492" s="2594"/>
      <c r="U492" s="2594"/>
      <c r="V492" s="2594"/>
      <c r="W492" s="2594"/>
      <c r="X492" s="1176">
        <f t="shared" si="644"/>
        <v>0</v>
      </c>
      <c r="Y492" s="1176">
        <f t="shared" si="645"/>
        <v>0</v>
      </c>
    </row>
    <row r="493" spans="3:25">
      <c r="C493" s="2140"/>
      <c r="D493" s="2141"/>
      <c r="E493" s="2141"/>
      <c r="F493" s="2141"/>
      <c r="G493" s="2556"/>
      <c r="H493" s="2141"/>
      <c r="I493" s="2141"/>
      <c r="J493" s="2142"/>
      <c r="K493" s="2142"/>
      <c r="L493" s="2557" t="s">
        <v>594</v>
      </c>
      <c r="M493" s="2643">
        <f>+SUM(M490:M492)</f>
        <v>19000</v>
      </c>
      <c r="N493" s="2643">
        <f t="shared" ref="N493" si="763">+SUM(N490:N492)</f>
        <v>0</v>
      </c>
      <c r="O493" s="2643">
        <f t="shared" ref="O493" si="764">+SUM(O490:O492)</f>
        <v>0</v>
      </c>
      <c r="P493" s="2643">
        <f t="shared" ref="P493" si="765">+SUM(P490:P492)</f>
        <v>0</v>
      </c>
      <c r="Q493" s="2643">
        <f t="shared" ref="Q493" si="766">+SUM(Q490:Q492)</f>
        <v>0</v>
      </c>
      <c r="R493" s="1176">
        <f t="shared" si="643"/>
        <v>19000</v>
      </c>
      <c r="S493" s="2642">
        <f t="shared" ref="S493" si="767">+SUM(S490:S492)</f>
        <v>3223.8103277928803</v>
      </c>
      <c r="T493" s="2642">
        <f t="shared" ref="T493" si="768">+SUM(T490:T492)</f>
        <v>67.949515557881497</v>
      </c>
      <c r="U493" s="2642">
        <f t="shared" ref="U493" si="769">+SUM(U490:U492)</f>
        <v>3.75786583937548</v>
      </c>
      <c r="V493" s="2642">
        <f t="shared" ref="V493" si="770">+SUM(V490:V492)</f>
        <v>0</v>
      </c>
      <c r="W493" s="2642">
        <f t="shared" ref="W493" si="771">+SUM(W490:W492)</f>
        <v>0</v>
      </c>
      <c r="X493" s="1176">
        <f t="shared" si="644"/>
        <v>3295.5177091901373</v>
      </c>
      <c r="Y493" s="1176">
        <f t="shared" si="645"/>
        <v>22295.517709190139</v>
      </c>
    </row>
    <row r="494" spans="3:25" ht="51">
      <c r="C494" s="2590">
        <v>5533</v>
      </c>
      <c r="D494" s="2591" t="s">
        <v>1888</v>
      </c>
      <c r="E494" s="2591" t="s">
        <v>2088</v>
      </c>
      <c r="F494" s="2591">
        <v>38777</v>
      </c>
      <c r="G494" s="2592">
        <v>2009</v>
      </c>
      <c r="H494" s="2591" t="s">
        <v>1906</v>
      </c>
      <c r="I494" s="2591" t="s">
        <v>2089</v>
      </c>
      <c r="J494" s="2591">
        <v>38777</v>
      </c>
      <c r="K494" s="2591" t="s">
        <v>1753</v>
      </c>
      <c r="L494" s="1174" t="s">
        <v>1160</v>
      </c>
      <c r="M494" s="2537">
        <v>34000</v>
      </c>
      <c r="N494" s="2537"/>
      <c r="O494" s="2537"/>
      <c r="P494" s="2537"/>
      <c r="Q494" s="2537"/>
      <c r="R494" s="1176">
        <f t="shared" si="643"/>
        <v>34000</v>
      </c>
      <c r="S494" s="2594">
        <v>45.487864227311498</v>
      </c>
      <c r="T494" s="2594">
        <v>0</v>
      </c>
      <c r="U494" s="2594">
        <v>0</v>
      </c>
      <c r="V494" s="2594">
        <v>0</v>
      </c>
      <c r="W494" s="2594">
        <v>0</v>
      </c>
      <c r="X494" s="1176">
        <f t="shared" si="644"/>
        <v>45.487864227311498</v>
      </c>
      <c r="Y494" s="1176">
        <f t="shared" si="645"/>
        <v>34045.487864227311</v>
      </c>
    </row>
    <row r="495" spans="3:25" ht="25.5">
      <c r="C495" s="2595"/>
      <c r="D495" s="2593"/>
      <c r="E495" s="2593"/>
      <c r="F495" s="2593"/>
      <c r="G495" s="2596"/>
      <c r="H495" s="2593"/>
      <c r="I495" s="2593"/>
      <c r="J495" s="2593"/>
      <c r="K495" s="2593"/>
      <c r="L495" s="1174" t="s">
        <v>1161</v>
      </c>
      <c r="M495" s="2537"/>
      <c r="N495" s="2537"/>
      <c r="O495" s="2537"/>
      <c r="P495" s="2537"/>
      <c r="Q495" s="2537"/>
      <c r="R495" s="1176">
        <f t="shared" si="643"/>
        <v>0</v>
      </c>
      <c r="S495" s="2594"/>
      <c r="T495" s="2594"/>
      <c r="U495" s="2594"/>
      <c r="V495" s="2594"/>
      <c r="W495" s="2594"/>
      <c r="X495" s="1176">
        <f t="shared" si="644"/>
        <v>0</v>
      </c>
      <c r="Y495" s="1176">
        <f t="shared" si="645"/>
        <v>0</v>
      </c>
    </row>
    <row r="496" spans="3:25" ht="25.5">
      <c r="C496" s="2598"/>
      <c r="D496" s="2599"/>
      <c r="E496" s="2599"/>
      <c r="F496" s="2599"/>
      <c r="G496" s="2600"/>
      <c r="H496" s="2599"/>
      <c r="I496" s="2599"/>
      <c r="J496" s="2599"/>
      <c r="K496" s="2599"/>
      <c r="L496" s="1174" t="s">
        <v>1162</v>
      </c>
      <c r="M496" s="2537"/>
      <c r="N496" s="2537"/>
      <c r="O496" s="2537"/>
      <c r="P496" s="2537"/>
      <c r="Q496" s="2537"/>
      <c r="R496" s="1176">
        <f t="shared" si="643"/>
        <v>0</v>
      </c>
      <c r="S496" s="2594"/>
      <c r="T496" s="2594"/>
      <c r="U496" s="2594"/>
      <c r="V496" s="2594"/>
      <c r="W496" s="2594"/>
      <c r="X496" s="1176">
        <f t="shared" si="644"/>
        <v>0</v>
      </c>
      <c r="Y496" s="1176">
        <f t="shared" si="645"/>
        <v>0</v>
      </c>
    </row>
    <row r="497" spans="3:25">
      <c r="C497" s="2140"/>
      <c r="D497" s="2141"/>
      <c r="E497" s="2141"/>
      <c r="F497" s="2141"/>
      <c r="G497" s="2556"/>
      <c r="H497" s="2141"/>
      <c r="I497" s="2141"/>
      <c r="J497" s="2142"/>
      <c r="K497" s="2142"/>
      <c r="L497" s="2557" t="s">
        <v>594</v>
      </c>
      <c r="M497" s="2643">
        <f>+SUM(M494:M496)</f>
        <v>34000</v>
      </c>
      <c r="N497" s="2643">
        <f t="shared" ref="N497" si="772">+SUM(N494:N496)</f>
        <v>0</v>
      </c>
      <c r="O497" s="2643">
        <f t="shared" ref="O497" si="773">+SUM(O494:O496)</f>
        <v>0</v>
      </c>
      <c r="P497" s="2643">
        <f t="shared" ref="P497" si="774">+SUM(P494:P496)</f>
        <v>0</v>
      </c>
      <c r="Q497" s="2643">
        <f t="shared" ref="Q497" si="775">+SUM(Q494:Q496)</f>
        <v>0</v>
      </c>
      <c r="R497" s="1176">
        <f t="shared" si="643"/>
        <v>34000</v>
      </c>
      <c r="S497" s="2642">
        <f t="shared" ref="S497" si="776">+SUM(S494:S496)</f>
        <v>45.487864227311498</v>
      </c>
      <c r="T497" s="2642">
        <f t="shared" ref="T497" si="777">+SUM(T494:T496)</f>
        <v>0</v>
      </c>
      <c r="U497" s="2642">
        <f t="shared" ref="U497" si="778">+SUM(U494:U496)</f>
        <v>0</v>
      </c>
      <c r="V497" s="2642">
        <f t="shared" ref="V497" si="779">+SUM(V494:V496)</f>
        <v>0</v>
      </c>
      <c r="W497" s="2642">
        <f t="shared" ref="W497" si="780">+SUM(W494:W496)</f>
        <v>0</v>
      </c>
      <c r="X497" s="1176">
        <f t="shared" si="644"/>
        <v>45.487864227311498</v>
      </c>
      <c r="Y497" s="1176">
        <f t="shared" si="645"/>
        <v>34045.487864227311</v>
      </c>
    </row>
    <row r="498" spans="3:25" ht="51">
      <c r="C498" s="2590">
        <v>5677</v>
      </c>
      <c r="D498" s="2591" t="s">
        <v>1888</v>
      </c>
      <c r="E498" s="2591" t="s">
        <v>2090</v>
      </c>
      <c r="F498" s="2591">
        <v>38777</v>
      </c>
      <c r="G498" s="2592">
        <v>2011</v>
      </c>
      <c r="H498" s="2591" t="s">
        <v>1906</v>
      </c>
      <c r="I498" s="2591" t="s">
        <v>2091</v>
      </c>
      <c r="J498" s="2591">
        <v>38777</v>
      </c>
      <c r="K498" s="2591" t="s">
        <v>1753</v>
      </c>
      <c r="L498" s="1174" t="s">
        <v>1160</v>
      </c>
      <c r="M498" s="2537">
        <v>14700</v>
      </c>
      <c r="N498" s="2537"/>
      <c r="O498" s="2537"/>
      <c r="P498" s="2537"/>
      <c r="Q498" s="2537"/>
      <c r="R498" s="1176">
        <f t="shared" si="643"/>
        <v>14700</v>
      </c>
      <c r="S498" s="2594">
        <v>1694.8028335286499</v>
      </c>
      <c r="T498" s="2594">
        <v>292.04450126305301</v>
      </c>
      <c r="U498" s="2594">
        <v>0</v>
      </c>
      <c r="V498" s="2594">
        <v>99.7334767115657</v>
      </c>
      <c r="W498" s="2594">
        <v>0</v>
      </c>
      <c r="X498" s="1176">
        <f t="shared" si="644"/>
        <v>2086.5808115032687</v>
      </c>
      <c r="Y498" s="1176">
        <f t="shared" si="645"/>
        <v>16786.580811503271</v>
      </c>
    </row>
    <row r="499" spans="3:25" ht="25.5">
      <c r="C499" s="2595"/>
      <c r="D499" s="2593"/>
      <c r="E499" s="2593"/>
      <c r="F499" s="2593"/>
      <c r="G499" s="2596"/>
      <c r="H499" s="2593"/>
      <c r="I499" s="2593"/>
      <c r="J499" s="2593"/>
      <c r="K499" s="2593"/>
      <c r="L499" s="1174" t="s">
        <v>1161</v>
      </c>
      <c r="M499" s="2537"/>
      <c r="N499" s="2537"/>
      <c r="O499" s="2537"/>
      <c r="P499" s="2537"/>
      <c r="Q499" s="2537"/>
      <c r="R499" s="1176">
        <f t="shared" si="643"/>
        <v>0</v>
      </c>
      <c r="S499" s="2594"/>
      <c r="T499" s="2594"/>
      <c r="U499" s="2594"/>
      <c r="V499" s="2594"/>
      <c r="W499" s="2594"/>
      <c r="X499" s="1176">
        <f t="shared" si="644"/>
        <v>0</v>
      </c>
      <c r="Y499" s="1176">
        <f t="shared" si="645"/>
        <v>0</v>
      </c>
    </row>
    <row r="500" spans="3:25" ht="25.5">
      <c r="C500" s="2598"/>
      <c r="D500" s="2599"/>
      <c r="E500" s="2599"/>
      <c r="F500" s="2599"/>
      <c r="G500" s="2600"/>
      <c r="H500" s="2599"/>
      <c r="I500" s="2599"/>
      <c r="J500" s="2599"/>
      <c r="K500" s="2599"/>
      <c r="L500" s="1174" t="s">
        <v>1162</v>
      </c>
      <c r="M500" s="2537"/>
      <c r="N500" s="2537"/>
      <c r="O500" s="2537"/>
      <c r="P500" s="2537"/>
      <c r="Q500" s="2537"/>
      <c r="R500" s="1176">
        <f t="shared" si="643"/>
        <v>0</v>
      </c>
      <c r="S500" s="2594"/>
      <c r="T500" s="2594"/>
      <c r="U500" s="2594"/>
      <c r="V500" s="2594"/>
      <c r="W500" s="2594"/>
      <c r="X500" s="1176">
        <f t="shared" si="644"/>
        <v>0</v>
      </c>
      <c r="Y500" s="1176">
        <f t="shared" si="645"/>
        <v>0</v>
      </c>
    </row>
    <row r="501" spans="3:25">
      <c r="C501" s="2140"/>
      <c r="D501" s="2141"/>
      <c r="E501" s="2141"/>
      <c r="F501" s="2141"/>
      <c r="G501" s="2556"/>
      <c r="H501" s="2141"/>
      <c r="I501" s="2141"/>
      <c r="J501" s="2142"/>
      <c r="K501" s="2142"/>
      <c r="L501" s="2557" t="s">
        <v>594</v>
      </c>
      <c r="M501" s="2643">
        <f>+SUM(M498:M500)</f>
        <v>14700</v>
      </c>
      <c r="N501" s="2643">
        <f t="shared" ref="N501" si="781">+SUM(N498:N500)</f>
        <v>0</v>
      </c>
      <c r="O501" s="2643">
        <f t="shared" ref="O501" si="782">+SUM(O498:O500)</f>
        <v>0</v>
      </c>
      <c r="P501" s="2643">
        <f t="shared" ref="P501" si="783">+SUM(P498:P500)</f>
        <v>0</v>
      </c>
      <c r="Q501" s="2643">
        <f t="shared" ref="Q501" si="784">+SUM(Q498:Q500)</f>
        <v>0</v>
      </c>
      <c r="R501" s="1176">
        <f t="shared" si="643"/>
        <v>14700</v>
      </c>
      <c r="S501" s="2642">
        <f t="shared" ref="S501" si="785">+SUM(S498:S500)</f>
        <v>1694.8028335286499</v>
      </c>
      <c r="T501" s="2642">
        <f t="shared" ref="T501" si="786">+SUM(T498:T500)</f>
        <v>292.04450126305301</v>
      </c>
      <c r="U501" s="2642">
        <f t="shared" ref="U501" si="787">+SUM(U498:U500)</f>
        <v>0</v>
      </c>
      <c r="V501" s="2642">
        <f t="shared" ref="V501" si="788">+SUM(V498:V500)</f>
        <v>99.7334767115657</v>
      </c>
      <c r="W501" s="2642">
        <f t="shared" ref="W501" si="789">+SUM(W498:W500)</f>
        <v>0</v>
      </c>
      <c r="X501" s="1176">
        <f t="shared" si="644"/>
        <v>2086.5808115032687</v>
      </c>
      <c r="Y501" s="1176">
        <f t="shared" si="645"/>
        <v>16786.580811503271</v>
      </c>
    </row>
    <row r="502" spans="3:25" ht="51">
      <c r="C502" s="2590">
        <v>5691</v>
      </c>
      <c r="D502" s="2591" t="s">
        <v>1888</v>
      </c>
      <c r="E502" s="2591" t="s">
        <v>2092</v>
      </c>
      <c r="F502" s="2591">
        <v>38777</v>
      </c>
      <c r="G502" s="2592">
        <v>2010</v>
      </c>
      <c r="H502" s="2591" t="s">
        <v>1906</v>
      </c>
      <c r="I502" s="2591" t="s">
        <v>2093</v>
      </c>
      <c r="J502" s="2591">
        <v>38777</v>
      </c>
      <c r="K502" s="2591" t="s">
        <v>1761</v>
      </c>
      <c r="L502" s="1174" t="s">
        <v>1160</v>
      </c>
      <c r="M502" s="2537">
        <v>8700</v>
      </c>
      <c r="N502" s="2537"/>
      <c r="O502" s="2537"/>
      <c r="P502" s="2537"/>
      <c r="Q502" s="2537"/>
      <c r="R502" s="1176">
        <f t="shared" si="643"/>
        <v>8700</v>
      </c>
      <c r="S502" s="2594">
        <v>1042.81840436261</v>
      </c>
      <c r="T502" s="2594">
        <v>6.6725347297389499</v>
      </c>
      <c r="U502" s="2594">
        <v>22.349274079890602</v>
      </c>
      <c r="V502" s="2594">
        <v>0</v>
      </c>
      <c r="W502" s="2594">
        <v>0</v>
      </c>
      <c r="X502" s="1176">
        <f t="shared" si="644"/>
        <v>1071.8402131722396</v>
      </c>
      <c r="Y502" s="1176">
        <f t="shared" si="645"/>
        <v>9771.8402131722396</v>
      </c>
    </row>
    <row r="503" spans="3:25" ht="25.5">
      <c r="C503" s="2595"/>
      <c r="D503" s="2593"/>
      <c r="E503" s="2593"/>
      <c r="F503" s="2593"/>
      <c r="G503" s="2596"/>
      <c r="H503" s="2593"/>
      <c r="I503" s="2593"/>
      <c r="J503" s="2593"/>
      <c r="K503" s="2593"/>
      <c r="L503" s="1174" t="s">
        <v>1161</v>
      </c>
      <c r="M503" s="2537"/>
      <c r="N503" s="2537"/>
      <c r="O503" s="2537"/>
      <c r="P503" s="2537"/>
      <c r="Q503" s="2537"/>
      <c r="R503" s="1176">
        <f t="shared" ref="R503:R566" si="790">+SUM(M503:Q503)</f>
        <v>0</v>
      </c>
      <c r="S503" s="2594"/>
      <c r="T503" s="2594"/>
      <c r="U503" s="2594"/>
      <c r="V503" s="2594"/>
      <c r="W503" s="2594"/>
      <c r="X503" s="1176">
        <f t="shared" ref="X503:X566" si="791">+SUM(S503:W503)</f>
        <v>0</v>
      </c>
      <c r="Y503" s="1176">
        <f t="shared" ref="Y503:Y566" si="792">+X503+R503</f>
        <v>0</v>
      </c>
    </row>
    <row r="504" spans="3:25" ht="25.5">
      <c r="C504" s="2598"/>
      <c r="D504" s="2599"/>
      <c r="E504" s="2599"/>
      <c r="F504" s="2599"/>
      <c r="G504" s="2600"/>
      <c r="H504" s="2599"/>
      <c r="I504" s="2599"/>
      <c r="J504" s="2599"/>
      <c r="K504" s="2599"/>
      <c r="L504" s="1174" t="s">
        <v>1162</v>
      </c>
      <c r="M504" s="2537"/>
      <c r="N504" s="2537"/>
      <c r="O504" s="2537"/>
      <c r="P504" s="2537"/>
      <c r="Q504" s="2537"/>
      <c r="R504" s="1176">
        <f t="shared" si="790"/>
        <v>0</v>
      </c>
      <c r="S504" s="2594"/>
      <c r="T504" s="2594"/>
      <c r="U504" s="2594"/>
      <c r="V504" s="2594"/>
      <c r="W504" s="2594"/>
      <c r="X504" s="1176">
        <f t="shared" si="791"/>
        <v>0</v>
      </c>
      <c r="Y504" s="1176">
        <f t="shared" si="792"/>
        <v>0</v>
      </c>
    </row>
    <row r="505" spans="3:25">
      <c r="C505" s="2140"/>
      <c r="D505" s="2141"/>
      <c r="E505" s="2141"/>
      <c r="F505" s="2141"/>
      <c r="G505" s="2556"/>
      <c r="H505" s="2141"/>
      <c r="I505" s="2141"/>
      <c r="J505" s="2142"/>
      <c r="K505" s="2142"/>
      <c r="L505" s="2557" t="s">
        <v>594</v>
      </c>
      <c r="M505" s="2643">
        <f>+SUM(M502:M504)</f>
        <v>8700</v>
      </c>
      <c r="N505" s="2643">
        <f t="shared" ref="N505" si="793">+SUM(N502:N504)</f>
        <v>0</v>
      </c>
      <c r="O505" s="2643">
        <f t="shared" ref="O505" si="794">+SUM(O502:O504)</f>
        <v>0</v>
      </c>
      <c r="P505" s="2643">
        <f t="shared" ref="P505" si="795">+SUM(P502:P504)</f>
        <v>0</v>
      </c>
      <c r="Q505" s="2643">
        <f t="shared" ref="Q505" si="796">+SUM(Q502:Q504)</f>
        <v>0</v>
      </c>
      <c r="R505" s="1176">
        <f t="shared" si="790"/>
        <v>8700</v>
      </c>
      <c r="S505" s="2642">
        <f t="shared" ref="S505" si="797">+SUM(S502:S504)</f>
        <v>1042.81840436261</v>
      </c>
      <c r="T505" s="2642">
        <f t="shared" ref="T505" si="798">+SUM(T502:T504)</f>
        <v>6.6725347297389499</v>
      </c>
      <c r="U505" s="2642">
        <f t="shared" ref="U505" si="799">+SUM(U502:U504)</f>
        <v>22.349274079890602</v>
      </c>
      <c r="V505" s="2642">
        <f t="shared" ref="V505" si="800">+SUM(V502:V504)</f>
        <v>0</v>
      </c>
      <c r="W505" s="2642">
        <f t="shared" ref="W505" si="801">+SUM(W502:W504)</f>
        <v>0</v>
      </c>
      <c r="X505" s="1176">
        <f t="shared" si="791"/>
        <v>1071.8402131722396</v>
      </c>
      <c r="Y505" s="1176">
        <f t="shared" si="792"/>
        <v>9771.8402131722396</v>
      </c>
    </row>
    <row r="506" spans="3:25" ht="51">
      <c r="C506" s="2590">
        <v>5878</v>
      </c>
      <c r="D506" s="2591" t="s">
        <v>1888</v>
      </c>
      <c r="E506" s="2591" t="s">
        <v>2094</v>
      </c>
      <c r="F506" s="2591">
        <f>J506</f>
        <v>39934</v>
      </c>
      <c r="G506" s="2592">
        <v>2011</v>
      </c>
      <c r="H506" s="2591" t="s">
        <v>1906</v>
      </c>
      <c r="I506" s="2591" t="s">
        <v>2095</v>
      </c>
      <c r="J506" s="2591">
        <v>39934</v>
      </c>
      <c r="K506" s="2591" t="s">
        <v>1753</v>
      </c>
      <c r="L506" s="1174" t="s">
        <v>1160</v>
      </c>
      <c r="M506" s="2537">
        <v>9300</v>
      </c>
      <c r="N506" s="2537"/>
      <c r="O506" s="2537"/>
      <c r="P506" s="2537"/>
      <c r="Q506" s="2537"/>
      <c r="R506" s="1176">
        <f t="shared" si="790"/>
        <v>9300</v>
      </c>
      <c r="S506" s="2594">
        <v>3611.7337268758101</v>
      </c>
      <c r="T506" s="2594">
        <v>1980.89074328983</v>
      </c>
      <c r="U506" s="2594">
        <v>76.540100777481499</v>
      </c>
      <c r="V506" s="2594">
        <v>4.9194578371772497E-2</v>
      </c>
      <c r="W506" s="2594">
        <v>0</v>
      </c>
      <c r="X506" s="1176">
        <f t="shared" si="791"/>
        <v>5669.2137655214929</v>
      </c>
      <c r="Y506" s="1176">
        <f t="shared" si="792"/>
        <v>14969.213765521494</v>
      </c>
    </row>
    <row r="507" spans="3:25" ht="25.5">
      <c r="C507" s="2595"/>
      <c r="D507" s="2593"/>
      <c r="E507" s="2593"/>
      <c r="F507" s="2593"/>
      <c r="G507" s="2596"/>
      <c r="H507" s="2593"/>
      <c r="I507" s="2593"/>
      <c r="J507" s="2593"/>
      <c r="K507" s="2593"/>
      <c r="L507" s="1174" t="s">
        <v>1161</v>
      </c>
      <c r="M507" s="2537"/>
      <c r="N507" s="2537"/>
      <c r="O507" s="2537"/>
      <c r="P507" s="2537"/>
      <c r="Q507" s="2537"/>
      <c r="R507" s="1176">
        <f t="shared" si="790"/>
        <v>0</v>
      </c>
      <c r="S507" s="2594"/>
      <c r="T507" s="2594"/>
      <c r="U507" s="2594"/>
      <c r="V507" s="2594"/>
      <c r="W507" s="2594"/>
      <c r="X507" s="1176">
        <f t="shared" si="791"/>
        <v>0</v>
      </c>
      <c r="Y507" s="1176">
        <f t="shared" si="792"/>
        <v>0</v>
      </c>
    </row>
    <row r="508" spans="3:25" ht="25.5">
      <c r="C508" s="2598"/>
      <c r="D508" s="2599"/>
      <c r="E508" s="2599"/>
      <c r="F508" s="2599"/>
      <c r="G508" s="2600"/>
      <c r="H508" s="2599"/>
      <c r="I508" s="2599"/>
      <c r="J508" s="2599"/>
      <c r="K508" s="2599"/>
      <c r="L508" s="1174" t="s">
        <v>1162</v>
      </c>
      <c r="M508" s="2537"/>
      <c r="N508" s="2537"/>
      <c r="O508" s="2537"/>
      <c r="P508" s="2537"/>
      <c r="Q508" s="2537"/>
      <c r="R508" s="1176">
        <f t="shared" si="790"/>
        <v>0</v>
      </c>
      <c r="S508" s="2594"/>
      <c r="T508" s="2594"/>
      <c r="U508" s="2594"/>
      <c r="V508" s="2594"/>
      <c r="W508" s="2594"/>
      <c r="X508" s="1176">
        <f t="shared" si="791"/>
        <v>0</v>
      </c>
      <c r="Y508" s="1176">
        <f t="shared" si="792"/>
        <v>0</v>
      </c>
    </row>
    <row r="509" spans="3:25">
      <c r="C509" s="2140"/>
      <c r="D509" s="2141"/>
      <c r="E509" s="2141"/>
      <c r="F509" s="2141"/>
      <c r="G509" s="2556"/>
      <c r="H509" s="2141"/>
      <c r="I509" s="2141"/>
      <c r="J509" s="2142"/>
      <c r="K509" s="2142"/>
      <c r="L509" s="2557" t="s">
        <v>594</v>
      </c>
      <c r="M509" s="2643">
        <f>+SUM(M506:M508)</f>
        <v>9300</v>
      </c>
      <c r="N509" s="2643">
        <f t="shared" ref="N509" si="802">+SUM(N506:N508)</f>
        <v>0</v>
      </c>
      <c r="O509" s="2643">
        <f t="shared" ref="O509" si="803">+SUM(O506:O508)</f>
        <v>0</v>
      </c>
      <c r="P509" s="2643">
        <f t="shared" ref="P509" si="804">+SUM(P506:P508)</f>
        <v>0</v>
      </c>
      <c r="Q509" s="2643">
        <f t="shared" ref="Q509" si="805">+SUM(Q506:Q508)</f>
        <v>0</v>
      </c>
      <c r="R509" s="1176">
        <f t="shared" si="790"/>
        <v>9300</v>
      </c>
      <c r="S509" s="2642">
        <f t="shared" ref="S509" si="806">+SUM(S506:S508)</f>
        <v>3611.7337268758101</v>
      </c>
      <c r="T509" s="2642">
        <f t="shared" ref="T509" si="807">+SUM(T506:T508)</f>
        <v>1980.89074328983</v>
      </c>
      <c r="U509" s="2642">
        <f t="shared" ref="U509" si="808">+SUM(U506:U508)</f>
        <v>76.540100777481499</v>
      </c>
      <c r="V509" s="2642">
        <f t="shared" ref="V509" si="809">+SUM(V506:V508)</f>
        <v>4.9194578371772497E-2</v>
      </c>
      <c r="W509" s="2642">
        <f t="shared" ref="W509" si="810">+SUM(W506:W508)</f>
        <v>0</v>
      </c>
      <c r="X509" s="1176">
        <f t="shared" si="791"/>
        <v>5669.2137655214929</v>
      </c>
      <c r="Y509" s="1176">
        <f t="shared" si="792"/>
        <v>14969.213765521494</v>
      </c>
    </row>
    <row r="510" spans="3:25" ht="51">
      <c r="C510" s="2590">
        <v>6335</v>
      </c>
      <c r="D510" s="2591" t="s">
        <v>1888</v>
      </c>
      <c r="E510" s="2591" t="s">
        <v>2096</v>
      </c>
      <c r="F510" s="2592">
        <v>2010</v>
      </c>
      <c r="G510" s="2592">
        <v>2010</v>
      </c>
      <c r="H510" s="2591" t="s">
        <v>1906</v>
      </c>
      <c r="I510" s="2591" t="s">
        <v>2097</v>
      </c>
      <c r="J510" s="2591">
        <v>39295</v>
      </c>
      <c r="K510" s="2591" t="s">
        <v>1735</v>
      </c>
      <c r="L510" s="1174" t="s">
        <v>1160</v>
      </c>
      <c r="M510" s="2537">
        <v>19000</v>
      </c>
      <c r="N510" s="2537"/>
      <c r="O510" s="2537"/>
      <c r="P510" s="2537"/>
      <c r="Q510" s="2537"/>
      <c r="R510" s="1176">
        <f t="shared" si="790"/>
        <v>19000</v>
      </c>
      <c r="S510" s="2594">
        <v>5438.7095097858801</v>
      </c>
      <c r="T510" s="2594">
        <v>-14.182470677460801</v>
      </c>
      <c r="U510" s="2594">
        <v>0.67489942565181194</v>
      </c>
      <c r="V510" s="2594">
        <v>0</v>
      </c>
      <c r="W510" s="2594">
        <v>0</v>
      </c>
      <c r="X510" s="1176">
        <f t="shared" si="791"/>
        <v>5425.2019385340718</v>
      </c>
      <c r="Y510" s="1176">
        <f t="shared" si="792"/>
        <v>24425.201938534072</v>
      </c>
    </row>
    <row r="511" spans="3:25" ht="25.5">
      <c r="C511" s="2595"/>
      <c r="D511" s="2593"/>
      <c r="E511" s="2593"/>
      <c r="F511" s="2596"/>
      <c r="G511" s="2596"/>
      <c r="H511" s="2593"/>
      <c r="I511" s="2593"/>
      <c r="J511" s="2593"/>
      <c r="K511" s="2593"/>
      <c r="L511" s="1174" t="s">
        <v>1161</v>
      </c>
      <c r="M511" s="2537"/>
      <c r="N511" s="2537"/>
      <c r="O511" s="2537"/>
      <c r="P511" s="2537"/>
      <c r="Q511" s="2537"/>
      <c r="R511" s="1176">
        <f t="shared" si="790"/>
        <v>0</v>
      </c>
      <c r="S511" s="2594"/>
      <c r="T511" s="2594"/>
      <c r="U511" s="2594"/>
      <c r="V511" s="2594"/>
      <c r="W511" s="2594"/>
      <c r="X511" s="1176">
        <f t="shared" si="791"/>
        <v>0</v>
      </c>
      <c r="Y511" s="1176">
        <f t="shared" si="792"/>
        <v>0</v>
      </c>
    </row>
    <row r="512" spans="3:25" ht="25.5">
      <c r="C512" s="2598"/>
      <c r="D512" s="2599"/>
      <c r="E512" s="2599"/>
      <c r="F512" s="2600"/>
      <c r="G512" s="2600"/>
      <c r="H512" s="2599"/>
      <c r="I512" s="2599"/>
      <c r="J512" s="2599"/>
      <c r="K512" s="2599"/>
      <c r="L512" s="1174" t="s">
        <v>1162</v>
      </c>
      <c r="M512" s="2537"/>
      <c r="N512" s="2537"/>
      <c r="O512" s="2537"/>
      <c r="P512" s="2537"/>
      <c r="Q512" s="2537"/>
      <c r="R512" s="1176">
        <f t="shared" si="790"/>
        <v>0</v>
      </c>
      <c r="S512" s="2594"/>
      <c r="T512" s="2594"/>
      <c r="U512" s="2594"/>
      <c r="V512" s="2594"/>
      <c r="W512" s="2594"/>
      <c r="X512" s="1176">
        <f t="shared" si="791"/>
        <v>0</v>
      </c>
      <c r="Y512" s="1176">
        <f t="shared" si="792"/>
        <v>0</v>
      </c>
    </row>
    <row r="513" spans="3:25">
      <c r="C513" s="2140"/>
      <c r="D513" s="2141"/>
      <c r="E513" s="2141"/>
      <c r="F513" s="2556"/>
      <c r="G513" s="2556"/>
      <c r="H513" s="2141"/>
      <c r="I513" s="2141"/>
      <c r="J513" s="2142"/>
      <c r="K513" s="2142"/>
      <c r="L513" s="2557" t="s">
        <v>594</v>
      </c>
      <c r="M513" s="2643">
        <f>+SUM(M510:M512)</f>
        <v>19000</v>
      </c>
      <c r="N513" s="2643">
        <f t="shared" ref="N513" si="811">+SUM(N510:N512)</f>
        <v>0</v>
      </c>
      <c r="O513" s="2643">
        <f t="shared" ref="O513" si="812">+SUM(O510:O512)</f>
        <v>0</v>
      </c>
      <c r="P513" s="2643">
        <f t="shared" ref="P513" si="813">+SUM(P510:P512)</f>
        <v>0</v>
      </c>
      <c r="Q513" s="2643">
        <f t="shared" ref="Q513" si="814">+SUM(Q510:Q512)</f>
        <v>0</v>
      </c>
      <c r="R513" s="1176">
        <f t="shared" si="790"/>
        <v>19000</v>
      </c>
      <c r="S513" s="2642">
        <f t="shared" ref="S513" si="815">+SUM(S510:S512)</f>
        <v>5438.7095097858801</v>
      </c>
      <c r="T513" s="2642">
        <f t="shared" ref="T513" si="816">+SUM(T510:T512)</f>
        <v>-14.182470677460801</v>
      </c>
      <c r="U513" s="2642">
        <f t="shared" ref="U513" si="817">+SUM(U510:U512)</f>
        <v>0.67489942565181194</v>
      </c>
      <c r="V513" s="2642">
        <f t="shared" ref="V513" si="818">+SUM(V510:V512)</f>
        <v>0</v>
      </c>
      <c r="W513" s="2642">
        <f t="shared" ref="W513" si="819">+SUM(W510:W512)</f>
        <v>0</v>
      </c>
      <c r="X513" s="1176">
        <f t="shared" si="791"/>
        <v>5425.2019385340718</v>
      </c>
      <c r="Y513" s="1176">
        <f t="shared" si="792"/>
        <v>24425.201938534072</v>
      </c>
    </row>
    <row r="514" spans="3:25" ht="51">
      <c r="C514" s="2590">
        <v>6363</v>
      </c>
      <c r="D514" s="2591" t="s">
        <v>1888</v>
      </c>
      <c r="E514" s="2591" t="s">
        <v>2098</v>
      </c>
      <c r="F514" s="2592">
        <v>2011</v>
      </c>
      <c r="G514" s="2592">
        <v>2011</v>
      </c>
      <c r="H514" s="2591" t="s">
        <v>1906</v>
      </c>
      <c r="I514" s="2591" t="s">
        <v>2099</v>
      </c>
      <c r="J514" s="2591">
        <v>39264</v>
      </c>
      <c r="K514" s="2591" t="s">
        <v>1761</v>
      </c>
      <c r="L514" s="1174" t="s">
        <v>1160</v>
      </c>
      <c r="M514" s="2537">
        <v>16200</v>
      </c>
      <c r="N514" s="2537"/>
      <c r="O514" s="2537"/>
      <c r="P514" s="2537"/>
      <c r="Q514" s="2537"/>
      <c r="R514" s="1176">
        <f t="shared" si="790"/>
        <v>16200</v>
      </c>
      <c r="S514" s="2594">
        <v>2438.1795241365198</v>
      </c>
      <c r="T514" s="2594">
        <v>1267.8339982133898</v>
      </c>
      <c r="U514" s="2594">
        <v>667.44040046835903</v>
      </c>
      <c r="V514" s="2594">
        <v>-44.0024558137982</v>
      </c>
      <c r="W514" s="2594">
        <v>0</v>
      </c>
      <c r="X514" s="1176">
        <f t="shared" si="791"/>
        <v>4329.45146700447</v>
      </c>
      <c r="Y514" s="1176">
        <f t="shared" si="792"/>
        <v>20529.45146700447</v>
      </c>
    </row>
    <row r="515" spans="3:25" ht="25.5">
      <c r="C515" s="2595"/>
      <c r="D515" s="2593"/>
      <c r="E515" s="2593"/>
      <c r="F515" s="2596"/>
      <c r="G515" s="2596"/>
      <c r="H515" s="2593"/>
      <c r="I515" s="2593"/>
      <c r="J515" s="2593"/>
      <c r="K515" s="2593"/>
      <c r="L515" s="1174" t="s">
        <v>1161</v>
      </c>
      <c r="M515" s="2537"/>
      <c r="N515" s="2537"/>
      <c r="O515" s="2537"/>
      <c r="P515" s="2537"/>
      <c r="Q515" s="2537"/>
      <c r="R515" s="1176">
        <f t="shared" si="790"/>
        <v>0</v>
      </c>
      <c r="S515" s="2594"/>
      <c r="T515" s="2594"/>
      <c r="U515" s="2594"/>
      <c r="V515" s="2594"/>
      <c r="W515" s="2594"/>
      <c r="X515" s="1176">
        <f t="shared" si="791"/>
        <v>0</v>
      </c>
      <c r="Y515" s="1176">
        <f t="shared" si="792"/>
        <v>0</v>
      </c>
    </row>
    <row r="516" spans="3:25" ht="25.5">
      <c r="C516" s="2598"/>
      <c r="D516" s="2599"/>
      <c r="E516" s="2599"/>
      <c r="F516" s="2600"/>
      <c r="G516" s="2600"/>
      <c r="H516" s="2599"/>
      <c r="I516" s="2599"/>
      <c r="J516" s="2599"/>
      <c r="K516" s="2599"/>
      <c r="L516" s="1174" t="s">
        <v>1162</v>
      </c>
      <c r="M516" s="2537"/>
      <c r="N516" s="2537"/>
      <c r="O516" s="2537"/>
      <c r="P516" s="2537"/>
      <c r="Q516" s="2537"/>
      <c r="R516" s="1176">
        <f t="shared" si="790"/>
        <v>0</v>
      </c>
      <c r="S516" s="2594"/>
      <c r="T516" s="2594"/>
      <c r="U516" s="2594"/>
      <c r="V516" s="2594"/>
      <c r="W516" s="2594"/>
      <c r="X516" s="1176">
        <f t="shared" si="791"/>
        <v>0</v>
      </c>
      <c r="Y516" s="1176">
        <f t="shared" si="792"/>
        <v>0</v>
      </c>
    </row>
    <row r="517" spans="3:25">
      <c r="C517" s="2140"/>
      <c r="D517" s="2141"/>
      <c r="E517" s="2141"/>
      <c r="F517" s="2556"/>
      <c r="G517" s="2556"/>
      <c r="H517" s="2141"/>
      <c r="I517" s="2141"/>
      <c r="J517" s="2142"/>
      <c r="K517" s="2142"/>
      <c r="L517" s="2557" t="s">
        <v>594</v>
      </c>
      <c r="M517" s="2643">
        <f>+SUM(M514:M516)</f>
        <v>16200</v>
      </c>
      <c r="N517" s="2643">
        <f t="shared" ref="N517" si="820">+SUM(N514:N516)</f>
        <v>0</v>
      </c>
      <c r="O517" s="2643">
        <f t="shared" ref="O517" si="821">+SUM(O514:O516)</f>
        <v>0</v>
      </c>
      <c r="P517" s="2643">
        <f t="shared" ref="P517" si="822">+SUM(P514:P516)</f>
        <v>0</v>
      </c>
      <c r="Q517" s="2643">
        <f t="shared" ref="Q517" si="823">+SUM(Q514:Q516)</f>
        <v>0</v>
      </c>
      <c r="R517" s="1176">
        <f t="shared" si="790"/>
        <v>16200</v>
      </c>
      <c r="S517" s="2642">
        <f t="shared" ref="S517" si="824">+SUM(S514:S516)</f>
        <v>2438.1795241365198</v>
      </c>
      <c r="T517" s="2642">
        <f t="shared" ref="T517" si="825">+SUM(T514:T516)</f>
        <v>1267.8339982133898</v>
      </c>
      <c r="U517" s="2642">
        <f t="shared" ref="U517" si="826">+SUM(U514:U516)</f>
        <v>667.44040046835903</v>
      </c>
      <c r="V517" s="2642">
        <f t="shared" ref="V517" si="827">+SUM(V514:V516)</f>
        <v>-44.0024558137982</v>
      </c>
      <c r="W517" s="2642">
        <f t="shared" ref="W517" si="828">+SUM(W514:W516)</f>
        <v>0</v>
      </c>
      <c r="X517" s="1176">
        <f t="shared" si="791"/>
        <v>4329.45146700447</v>
      </c>
      <c r="Y517" s="1176">
        <f t="shared" si="792"/>
        <v>20529.45146700447</v>
      </c>
    </row>
    <row r="518" spans="3:25" ht="51">
      <c r="C518" s="2603">
        <v>6415</v>
      </c>
      <c r="D518" s="2604" t="s">
        <v>1888</v>
      </c>
      <c r="E518" s="2604" t="s">
        <v>2100</v>
      </c>
      <c r="F518" s="2605"/>
      <c r="G518" s="2605">
        <v>2009</v>
      </c>
      <c r="H518" s="2604" t="s">
        <v>1906</v>
      </c>
      <c r="I518" s="2604" t="s">
        <v>2101</v>
      </c>
      <c r="J518" s="2604"/>
      <c r="K518" s="2604" t="s">
        <v>1753</v>
      </c>
      <c r="L518" s="1174" t="s">
        <v>1160</v>
      </c>
      <c r="M518" s="2537"/>
      <c r="N518" s="2537"/>
      <c r="O518" s="2537"/>
      <c r="P518" s="2537"/>
      <c r="Q518" s="2537"/>
      <c r="R518" s="1176">
        <f t="shared" si="790"/>
        <v>0</v>
      </c>
      <c r="S518" s="2594">
        <v>185.227314416165</v>
      </c>
      <c r="T518" s="2594">
        <v>-0.75265484274705796</v>
      </c>
      <c r="U518" s="2594">
        <v>-13.884090799180401</v>
      </c>
      <c r="V518" s="2594">
        <v>0</v>
      </c>
      <c r="W518" s="2594">
        <v>0</v>
      </c>
      <c r="X518" s="1176">
        <f t="shared" si="791"/>
        <v>170.59056877423754</v>
      </c>
      <c r="Y518" s="1176">
        <f t="shared" si="792"/>
        <v>170.59056877423754</v>
      </c>
    </row>
    <row r="519" spans="3:25" ht="25.5">
      <c r="C519" s="2607"/>
      <c r="D519" s="2606"/>
      <c r="E519" s="2606"/>
      <c r="F519" s="2606"/>
      <c r="G519" s="2608"/>
      <c r="H519" s="2606"/>
      <c r="I519" s="2606"/>
      <c r="J519" s="2606"/>
      <c r="K519" s="2606"/>
      <c r="L519" s="1174" t="s">
        <v>1161</v>
      </c>
      <c r="M519" s="2537"/>
      <c r="N519" s="2537"/>
      <c r="O519" s="2537"/>
      <c r="P519" s="2537"/>
      <c r="Q519" s="2537"/>
      <c r="R519" s="1176">
        <f t="shared" si="790"/>
        <v>0</v>
      </c>
      <c r="S519" s="2594"/>
      <c r="T519" s="2594"/>
      <c r="U519" s="2594"/>
      <c r="V519" s="2594"/>
      <c r="W519" s="2594"/>
      <c r="X519" s="1176">
        <f t="shared" si="791"/>
        <v>0</v>
      </c>
      <c r="Y519" s="1176">
        <f t="shared" si="792"/>
        <v>0</v>
      </c>
    </row>
    <row r="520" spans="3:25" ht="25.5">
      <c r="C520" s="2609"/>
      <c r="D520" s="2610"/>
      <c r="E520" s="2610"/>
      <c r="F520" s="2610"/>
      <c r="G520" s="2611"/>
      <c r="H520" s="2610"/>
      <c r="I520" s="2610"/>
      <c r="J520" s="2610"/>
      <c r="K520" s="2610"/>
      <c r="L520" s="1174" t="s">
        <v>1162</v>
      </c>
      <c r="M520" s="2537"/>
      <c r="N520" s="2537"/>
      <c r="O520" s="2537"/>
      <c r="P520" s="2537"/>
      <c r="Q520" s="2537"/>
      <c r="R520" s="1176">
        <f t="shared" si="790"/>
        <v>0</v>
      </c>
      <c r="S520" s="2594"/>
      <c r="T520" s="2594"/>
      <c r="U520" s="2594"/>
      <c r="V520" s="2594"/>
      <c r="W520" s="2594"/>
      <c r="X520" s="1176">
        <f t="shared" si="791"/>
        <v>0</v>
      </c>
      <c r="Y520" s="1176">
        <f t="shared" si="792"/>
        <v>0</v>
      </c>
    </row>
    <row r="521" spans="3:25">
      <c r="C521" s="2140"/>
      <c r="D521" s="2141"/>
      <c r="E521" s="2141"/>
      <c r="F521" s="2141"/>
      <c r="G521" s="2556"/>
      <c r="H521" s="2141"/>
      <c r="I521" s="2141"/>
      <c r="J521" s="2142"/>
      <c r="K521" s="2142"/>
      <c r="L521" s="2557" t="s">
        <v>594</v>
      </c>
      <c r="M521" s="2643">
        <f>+SUM(M518:M520)</f>
        <v>0</v>
      </c>
      <c r="N521" s="2643">
        <f t="shared" ref="N521" si="829">+SUM(N518:N520)</f>
        <v>0</v>
      </c>
      <c r="O521" s="2643">
        <f t="shared" ref="O521" si="830">+SUM(O518:O520)</f>
        <v>0</v>
      </c>
      <c r="P521" s="2643">
        <f t="shared" ref="P521" si="831">+SUM(P518:P520)</f>
        <v>0</v>
      </c>
      <c r="Q521" s="2643">
        <f t="shared" ref="Q521" si="832">+SUM(Q518:Q520)</f>
        <v>0</v>
      </c>
      <c r="R521" s="1176">
        <f t="shared" si="790"/>
        <v>0</v>
      </c>
      <c r="S521" s="2642">
        <f t="shared" ref="S521" si="833">+SUM(S518:S520)</f>
        <v>185.227314416165</v>
      </c>
      <c r="T521" s="2642">
        <f t="shared" ref="T521" si="834">+SUM(T518:T520)</f>
        <v>-0.75265484274705796</v>
      </c>
      <c r="U521" s="2642">
        <f t="shared" ref="U521" si="835">+SUM(U518:U520)</f>
        <v>-13.884090799180401</v>
      </c>
      <c r="V521" s="2642">
        <f t="shared" ref="V521" si="836">+SUM(V518:V520)</f>
        <v>0</v>
      </c>
      <c r="W521" s="2642">
        <f t="shared" ref="W521" si="837">+SUM(W518:W520)</f>
        <v>0</v>
      </c>
      <c r="X521" s="1176">
        <f t="shared" si="791"/>
        <v>170.59056877423754</v>
      </c>
      <c r="Y521" s="1176">
        <f t="shared" si="792"/>
        <v>170.59056877423754</v>
      </c>
    </row>
    <row r="522" spans="3:25" ht="51">
      <c r="C522" s="2590">
        <v>6446</v>
      </c>
      <c r="D522" s="2591" t="s">
        <v>1888</v>
      </c>
      <c r="E522" s="2591" t="s">
        <v>2102</v>
      </c>
      <c r="F522" s="2592">
        <v>2009</v>
      </c>
      <c r="G522" s="2592">
        <v>2011</v>
      </c>
      <c r="H522" s="2591" t="s">
        <v>1906</v>
      </c>
      <c r="I522" s="2591" t="s">
        <v>2103</v>
      </c>
      <c r="J522" s="2591">
        <v>39234</v>
      </c>
      <c r="K522" s="2591" t="s">
        <v>1761</v>
      </c>
      <c r="L522" s="1174" t="s">
        <v>1160</v>
      </c>
      <c r="M522" s="2537">
        <v>8700</v>
      </c>
      <c r="N522" s="2537"/>
      <c r="O522" s="2537"/>
      <c r="P522" s="2537"/>
      <c r="Q522" s="2537"/>
      <c r="R522" s="1176">
        <f t="shared" si="790"/>
        <v>8700</v>
      </c>
      <c r="S522" s="2594">
        <v>3690.15830832963</v>
      </c>
      <c r="T522" s="2594">
        <v>400.31990227039603</v>
      </c>
      <c r="U522" s="2594">
        <v>0.532065068274998</v>
      </c>
      <c r="V522" s="2594">
        <v>-105.677524255649</v>
      </c>
      <c r="W522" s="2594">
        <v>0</v>
      </c>
      <c r="X522" s="1176">
        <f t="shared" si="791"/>
        <v>3985.3327514126522</v>
      </c>
      <c r="Y522" s="1176">
        <f t="shared" si="792"/>
        <v>12685.332751412652</v>
      </c>
    </row>
    <row r="523" spans="3:25" ht="25.5">
      <c r="C523" s="2595"/>
      <c r="D523" s="2593"/>
      <c r="E523" s="2593"/>
      <c r="F523" s="2593"/>
      <c r="G523" s="2596"/>
      <c r="H523" s="2593"/>
      <c r="I523" s="2593"/>
      <c r="J523" s="2593"/>
      <c r="K523" s="2593"/>
      <c r="L523" s="1174" t="s">
        <v>1161</v>
      </c>
      <c r="M523" s="2537"/>
      <c r="N523" s="2537"/>
      <c r="O523" s="2537"/>
      <c r="P523" s="2537"/>
      <c r="Q523" s="2537"/>
      <c r="R523" s="1176">
        <f t="shared" si="790"/>
        <v>0</v>
      </c>
      <c r="S523" s="2594"/>
      <c r="T523" s="2594"/>
      <c r="U523" s="2594"/>
      <c r="V523" s="2594"/>
      <c r="W523" s="2594"/>
      <c r="X523" s="1176">
        <f t="shared" si="791"/>
        <v>0</v>
      </c>
      <c r="Y523" s="1176">
        <f t="shared" si="792"/>
        <v>0</v>
      </c>
    </row>
    <row r="524" spans="3:25" ht="25.5">
      <c r="C524" s="2598"/>
      <c r="D524" s="2599"/>
      <c r="E524" s="2599"/>
      <c r="F524" s="2599"/>
      <c r="G524" s="2600"/>
      <c r="H524" s="2599"/>
      <c r="I524" s="2599"/>
      <c r="J524" s="2599"/>
      <c r="K524" s="2599"/>
      <c r="L524" s="1174" t="s">
        <v>1162</v>
      </c>
      <c r="M524" s="2537"/>
      <c r="N524" s="2537"/>
      <c r="O524" s="2537"/>
      <c r="P524" s="2537"/>
      <c r="Q524" s="2537"/>
      <c r="R524" s="1176">
        <f t="shared" si="790"/>
        <v>0</v>
      </c>
      <c r="S524" s="2594"/>
      <c r="T524" s="2594"/>
      <c r="U524" s="2594"/>
      <c r="V524" s="2594"/>
      <c r="W524" s="2594"/>
      <c r="X524" s="1176">
        <f t="shared" si="791"/>
        <v>0</v>
      </c>
      <c r="Y524" s="1176">
        <f t="shared" si="792"/>
        <v>0</v>
      </c>
    </row>
    <row r="525" spans="3:25">
      <c r="C525" s="2140"/>
      <c r="D525" s="2141"/>
      <c r="E525" s="2141"/>
      <c r="F525" s="2141"/>
      <c r="G525" s="2556"/>
      <c r="H525" s="2141"/>
      <c r="I525" s="2141"/>
      <c r="J525" s="2142"/>
      <c r="K525" s="2142"/>
      <c r="L525" s="2557" t="s">
        <v>594</v>
      </c>
      <c r="M525" s="2643">
        <f>+SUM(M522:M524)</f>
        <v>8700</v>
      </c>
      <c r="N525" s="2643">
        <f t="shared" ref="N525" si="838">+SUM(N522:N524)</f>
        <v>0</v>
      </c>
      <c r="O525" s="2643">
        <f t="shared" ref="O525" si="839">+SUM(O522:O524)</f>
        <v>0</v>
      </c>
      <c r="P525" s="2643">
        <f t="shared" ref="P525" si="840">+SUM(P522:P524)</f>
        <v>0</v>
      </c>
      <c r="Q525" s="2643">
        <f t="shared" ref="Q525" si="841">+SUM(Q522:Q524)</f>
        <v>0</v>
      </c>
      <c r="R525" s="1176">
        <f t="shared" si="790"/>
        <v>8700</v>
      </c>
      <c r="S525" s="2642">
        <f t="shared" ref="S525" si="842">+SUM(S522:S524)</f>
        <v>3690.15830832963</v>
      </c>
      <c r="T525" s="2642">
        <f t="shared" ref="T525" si="843">+SUM(T522:T524)</f>
        <v>400.31990227039603</v>
      </c>
      <c r="U525" s="2642">
        <f t="shared" ref="U525" si="844">+SUM(U522:U524)</f>
        <v>0.532065068274998</v>
      </c>
      <c r="V525" s="2642">
        <f t="shared" ref="V525" si="845">+SUM(V522:V524)</f>
        <v>-105.677524255649</v>
      </c>
      <c r="W525" s="2642">
        <f t="shared" ref="W525" si="846">+SUM(W522:W524)</f>
        <v>0</v>
      </c>
      <c r="X525" s="1176">
        <f t="shared" si="791"/>
        <v>3985.3327514126522</v>
      </c>
      <c r="Y525" s="1176">
        <f t="shared" si="792"/>
        <v>12685.332751412652</v>
      </c>
    </row>
    <row r="526" spans="3:25" ht="51">
      <c r="C526" s="2590">
        <v>6458</v>
      </c>
      <c r="D526" s="2591" t="s">
        <v>1888</v>
      </c>
      <c r="E526" s="2591" t="s">
        <v>2104</v>
      </c>
      <c r="F526" s="2591">
        <v>39448</v>
      </c>
      <c r="G526" s="2592">
        <v>2011</v>
      </c>
      <c r="H526" s="2591" t="s">
        <v>1906</v>
      </c>
      <c r="I526" s="2591" t="s">
        <v>2105</v>
      </c>
      <c r="J526" s="2591">
        <v>39448</v>
      </c>
      <c r="K526" s="2591" t="s">
        <v>1761</v>
      </c>
      <c r="L526" s="1174" t="s">
        <v>1160</v>
      </c>
      <c r="M526" s="2537">
        <v>7000</v>
      </c>
      <c r="N526" s="2537"/>
      <c r="O526" s="2537"/>
      <c r="P526" s="2537"/>
      <c r="Q526" s="2537"/>
      <c r="R526" s="1176">
        <f t="shared" si="790"/>
        <v>7000</v>
      </c>
      <c r="S526" s="2594">
        <v>6511.3003693977698</v>
      </c>
      <c r="T526" s="2594">
        <v>302.69769814115097</v>
      </c>
      <c r="U526" s="2594">
        <v>0</v>
      </c>
      <c r="V526" s="2594">
        <v>0</v>
      </c>
      <c r="W526" s="2594">
        <v>0</v>
      </c>
      <c r="X526" s="1176">
        <f t="shared" si="791"/>
        <v>6813.9980675389206</v>
      </c>
      <c r="Y526" s="1176">
        <f t="shared" si="792"/>
        <v>13813.99806753892</v>
      </c>
    </row>
    <row r="527" spans="3:25" ht="25.5">
      <c r="C527" s="2595"/>
      <c r="D527" s="2593"/>
      <c r="E527" s="2593"/>
      <c r="F527" s="2593"/>
      <c r="G527" s="2596"/>
      <c r="H527" s="2593"/>
      <c r="I527" s="2593"/>
      <c r="J527" s="2593"/>
      <c r="K527" s="2593"/>
      <c r="L527" s="1174" t="s">
        <v>1161</v>
      </c>
      <c r="M527" s="2537"/>
      <c r="N527" s="2537"/>
      <c r="O527" s="2537"/>
      <c r="P527" s="2537"/>
      <c r="Q527" s="2537"/>
      <c r="R527" s="1176">
        <f t="shared" si="790"/>
        <v>0</v>
      </c>
      <c r="S527" s="2594"/>
      <c r="T527" s="2594"/>
      <c r="U527" s="2594"/>
      <c r="V527" s="2594"/>
      <c r="W527" s="2594"/>
      <c r="X527" s="1176">
        <f t="shared" si="791"/>
        <v>0</v>
      </c>
      <c r="Y527" s="1176">
        <f t="shared" si="792"/>
        <v>0</v>
      </c>
    </row>
    <row r="528" spans="3:25" ht="25.5">
      <c r="C528" s="2598"/>
      <c r="D528" s="2599"/>
      <c r="E528" s="2599"/>
      <c r="F528" s="2599"/>
      <c r="G528" s="2600"/>
      <c r="H528" s="2599"/>
      <c r="I528" s="2599"/>
      <c r="J528" s="2599"/>
      <c r="K528" s="2599"/>
      <c r="L528" s="1174" t="s">
        <v>1162</v>
      </c>
      <c r="M528" s="2537"/>
      <c r="N528" s="2537"/>
      <c r="O528" s="2537"/>
      <c r="P528" s="2537"/>
      <c r="Q528" s="2537"/>
      <c r="R528" s="1176">
        <f t="shared" si="790"/>
        <v>0</v>
      </c>
      <c r="S528" s="2594"/>
      <c r="T528" s="2594"/>
      <c r="U528" s="2594"/>
      <c r="V528" s="2594"/>
      <c r="W528" s="2594"/>
      <c r="X528" s="1176">
        <f t="shared" si="791"/>
        <v>0</v>
      </c>
      <c r="Y528" s="1176">
        <f t="shared" si="792"/>
        <v>0</v>
      </c>
    </row>
    <row r="529" spans="3:25">
      <c r="C529" s="2140"/>
      <c r="D529" s="2614"/>
      <c r="E529" s="2614"/>
      <c r="F529" s="2614"/>
      <c r="G529" s="2615"/>
      <c r="H529" s="2614"/>
      <c r="I529" s="2614"/>
      <c r="J529" s="2616"/>
      <c r="K529" s="2616"/>
      <c r="L529" s="2557" t="s">
        <v>594</v>
      </c>
      <c r="M529" s="2643">
        <f>+SUM(M526:M528)</f>
        <v>7000</v>
      </c>
      <c r="N529" s="2643">
        <f t="shared" ref="N529" si="847">+SUM(N526:N528)</f>
        <v>0</v>
      </c>
      <c r="O529" s="2643">
        <f t="shared" ref="O529" si="848">+SUM(O526:O528)</f>
        <v>0</v>
      </c>
      <c r="P529" s="2643">
        <f t="shared" ref="P529" si="849">+SUM(P526:P528)</f>
        <v>0</v>
      </c>
      <c r="Q529" s="2643">
        <f t="shared" ref="Q529" si="850">+SUM(Q526:Q528)</f>
        <v>0</v>
      </c>
      <c r="R529" s="1176">
        <f t="shared" si="790"/>
        <v>7000</v>
      </c>
      <c r="S529" s="2642">
        <f t="shared" ref="S529" si="851">+SUM(S526:S528)</f>
        <v>6511.3003693977698</v>
      </c>
      <c r="T529" s="2642">
        <f t="shared" ref="T529" si="852">+SUM(T526:T528)</f>
        <v>302.69769814115097</v>
      </c>
      <c r="U529" s="2642">
        <f t="shared" ref="U529" si="853">+SUM(U526:U528)</f>
        <v>0</v>
      </c>
      <c r="V529" s="2642">
        <f t="shared" ref="V529" si="854">+SUM(V526:V528)</f>
        <v>0</v>
      </c>
      <c r="W529" s="2642">
        <f t="shared" ref="W529" si="855">+SUM(W526:W528)</f>
        <v>0</v>
      </c>
      <c r="X529" s="1176">
        <f t="shared" si="791"/>
        <v>6813.9980675389206</v>
      </c>
      <c r="Y529" s="1176">
        <f t="shared" si="792"/>
        <v>13813.99806753892</v>
      </c>
    </row>
    <row r="530" spans="3:25" ht="51">
      <c r="C530" s="2603">
        <v>6694</v>
      </c>
      <c r="D530" s="2604" t="s">
        <v>1888</v>
      </c>
      <c r="E530" s="2604" t="s">
        <v>2106</v>
      </c>
      <c r="F530" s="2604"/>
      <c r="G530" s="2605">
        <v>2009</v>
      </c>
      <c r="H530" s="2604" t="s">
        <v>1906</v>
      </c>
      <c r="I530" s="2604" t="s">
        <v>2107</v>
      </c>
      <c r="J530" s="2604"/>
      <c r="K530" s="2604" t="s">
        <v>1753</v>
      </c>
      <c r="L530" s="1174" t="s">
        <v>1160</v>
      </c>
      <c r="M530" s="2537"/>
      <c r="N530" s="2537"/>
      <c r="O530" s="2537"/>
      <c r="P530" s="2537"/>
      <c r="Q530" s="2537"/>
      <c r="R530" s="1176">
        <f t="shared" si="790"/>
        <v>0</v>
      </c>
      <c r="S530" s="2594">
        <v>661.40928186152007</v>
      </c>
      <c r="T530" s="2594">
        <v>0</v>
      </c>
      <c r="U530" s="2594">
        <v>0</v>
      </c>
      <c r="V530" s="2594">
        <v>0</v>
      </c>
      <c r="W530" s="2594">
        <v>0</v>
      </c>
      <c r="X530" s="1176">
        <f t="shared" si="791"/>
        <v>661.40928186152007</v>
      </c>
      <c r="Y530" s="1176">
        <f t="shared" si="792"/>
        <v>661.40928186152007</v>
      </c>
    </row>
    <row r="531" spans="3:25" ht="25.5">
      <c r="C531" s="2607"/>
      <c r="D531" s="2606"/>
      <c r="E531" s="2606"/>
      <c r="F531" s="2606"/>
      <c r="G531" s="2608"/>
      <c r="H531" s="2606"/>
      <c r="I531" s="2606"/>
      <c r="J531" s="2606"/>
      <c r="K531" s="2606"/>
      <c r="L531" s="1174" t="s">
        <v>1161</v>
      </c>
      <c r="M531" s="2537"/>
      <c r="N531" s="2537"/>
      <c r="O531" s="2537"/>
      <c r="P531" s="2537"/>
      <c r="Q531" s="2537"/>
      <c r="R531" s="1176">
        <f t="shared" si="790"/>
        <v>0</v>
      </c>
      <c r="S531" s="2594"/>
      <c r="T531" s="2594"/>
      <c r="U531" s="2594"/>
      <c r="V531" s="2594"/>
      <c r="W531" s="2594"/>
      <c r="X531" s="1176">
        <f t="shared" si="791"/>
        <v>0</v>
      </c>
      <c r="Y531" s="1176">
        <f t="shared" si="792"/>
        <v>0</v>
      </c>
    </row>
    <row r="532" spans="3:25" ht="25.5">
      <c r="C532" s="2609"/>
      <c r="D532" s="2610"/>
      <c r="E532" s="2610"/>
      <c r="F532" s="2610"/>
      <c r="G532" s="2611"/>
      <c r="H532" s="2610"/>
      <c r="I532" s="2610"/>
      <c r="J532" s="2610"/>
      <c r="K532" s="2610"/>
      <c r="L532" s="1174" t="s">
        <v>1162</v>
      </c>
      <c r="M532" s="2537"/>
      <c r="N532" s="2537"/>
      <c r="O532" s="2537"/>
      <c r="P532" s="2537"/>
      <c r="Q532" s="2537"/>
      <c r="R532" s="1176">
        <f t="shared" si="790"/>
        <v>0</v>
      </c>
      <c r="S532" s="2594"/>
      <c r="T532" s="2594"/>
      <c r="U532" s="2594"/>
      <c r="V532" s="2594"/>
      <c r="W532" s="2594"/>
      <c r="X532" s="1176">
        <f t="shared" si="791"/>
        <v>0</v>
      </c>
      <c r="Y532" s="1176">
        <f t="shared" si="792"/>
        <v>0</v>
      </c>
    </row>
    <row r="533" spans="3:25">
      <c r="C533" s="2140"/>
      <c r="D533" s="2141"/>
      <c r="E533" s="2141"/>
      <c r="F533" s="2141"/>
      <c r="G533" s="2556"/>
      <c r="H533" s="2141"/>
      <c r="I533" s="2141"/>
      <c r="J533" s="2142"/>
      <c r="K533" s="2142"/>
      <c r="L533" s="2557" t="s">
        <v>594</v>
      </c>
      <c r="M533" s="2643">
        <f>+SUM(M530:M532)</f>
        <v>0</v>
      </c>
      <c r="N533" s="2643">
        <f t="shared" ref="N533" si="856">+SUM(N530:N532)</f>
        <v>0</v>
      </c>
      <c r="O533" s="2643">
        <f t="shared" ref="O533" si="857">+SUM(O530:O532)</f>
        <v>0</v>
      </c>
      <c r="P533" s="2643">
        <f t="shared" ref="P533" si="858">+SUM(P530:P532)</f>
        <v>0</v>
      </c>
      <c r="Q533" s="2643">
        <f t="shared" ref="Q533" si="859">+SUM(Q530:Q532)</f>
        <v>0</v>
      </c>
      <c r="R533" s="1176">
        <f t="shared" si="790"/>
        <v>0</v>
      </c>
      <c r="S533" s="2642">
        <f t="shared" ref="S533" si="860">+SUM(S530:S532)</f>
        <v>661.40928186152007</v>
      </c>
      <c r="T533" s="2642">
        <f t="shared" ref="T533" si="861">+SUM(T530:T532)</f>
        <v>0</v>
      </c>
      <c r="U533" s="2642">
        <f t="shared" ref="U533" si="862">+SUM(U530:U532)</f>
        <v>0</v>
      </c>
      <c r="V533" s="2642">
        <f t="shared" ref="V533" si="863">+SUM(V530:V532)</f>
        <v>0</v>
      </c>
      <c r="W533" s="2642">
        <f t="shared" ref="W533" si="864">+SUM(W530:W532)</f>
        <v>0</v>
      </c>
      <c r="X533" s="1176">
        <f t="shared" si="791"/>
        <v>661.40928186152007</v>
      </c>
      <c r="Y533" s="1176">
        <f t="shared" si="792"/>
        <v>661.40928186152007</v>
      </c>
    </row>
    <row r="534" spans="3:25" ht="51">
      <c r="C534" s="2590">
        <v>6721</v>
      </c>
      <c r="D534" s="2591" t="s">
        <v>1888</v>
      </c>
      <c r="E534" s="2591" t="s">
        <v>2108</v>
      </c>
      <c r="F534" s="2591">
        <v>39539</v>
      </c>
      <c r="G534" s="2592" t="s">
        <v>2109</v>
      </c>
      <c r="H534" s="2591" t="s">
        <v>1906</v>
      </c>
      <c r="I534" s="2591" t="s">
        <v>2110</v>
      </c>
      <c r="J534" s="2591">
        <v>39539</v>
      </c>
      <c r="K534" s="2591" t="s">
        <v>1753</v>
      </c>
      <c r="L534" s="1174" t="s">
        <v>1160</v>
      </c>
      <c r="M534" s="2537"/>
      <c r="N534" s="2537">
        <v>18000</v>
      </c>
      <c r="O534" s="2537"/>
      <c r="P534" s="2537"/>
      <c r="Q534" s="2537"/>
      <c r="R534" s="1176">
        <f t="shared" si="790"/>
        <v>18000</v>
      </c>
      <c r="S534" s="2594">
        <v>4253.5173846985999</v>
      </c>
      <c r="T534" s="2594">
        <v>14865.233914853201</v>
      </c>
      <c r="U534" s="2594">
        <v>4127.9931333060895</v>
      </c>
      <c r="V534" s="2594">
        <v>16.577912515224202</v>
      </c>
      <c r="W534" s="2594">
        <v>0</v>
      </c>
      <c r="X534" s="1176">
        <f t="shared" si="791"/>
        <v>23263.322345373115</v>
      </c>
      <c r="Y534" s="1176">
        <f t="shared" si="792"/>
        <v>41263.322345373119</v>
      </c>
    </row>
    <row r="535" spans="3:25" ht="25.5">
      <c r="C535" s="2595"/>
      <c r="D535" s="2593"/>
      <c r="E535" s="2593"/>
      <c r="F535" s="2593"/>
      <c r="G535" s="2596"/>
      <c r="H535" s="2593"/>
      <c r="I535" s="2593"/>
      <c r="J535" s="2593"/>
      <c r="K535" s="2593"/>
      <c r="L535" s="1174" t="s">
        <v>1161</v>
      </c>
      <c r="M535" s="2537"/>
      <c r="N535" s="2537"/>
      <c r="O535" s="2537"/>
      <c r="P535" s="2537"/>
      <c r="Q535" s="2537"/>
      <c r="R535" s="1176">
        <f t="shared" si="790"/>
        <v>0</v>
      </c>
      <c r="S535" s="2594"/>
      <c r="T535" s="2594"/>
      <c r="U535" s="2594"/>
      <c r="V535" s="2594"/>
      <c r="W535" s="2594"/>
      <c r="X535" s="1176">
        <f t="shared" si="791"/>
        <v>0</v>
      </c>
      <c r="Y535" s="1176">
        <f t="shared" si="792"/>
        <v>0</v>
      </c>
    </row>
    <row r="536" spans="3:25" ht="25.5">
      <c r="C536" s="2598"/>
      <c r="D536" s="2599"/>
      <c r="E536" s="2599"/>
      <c r="F536" s="2599"/>
      <c r="G536" s="2600"/>
      <c r="H536" s="2599"/>
      <c r="I536" s="2599"/>
      <c r="J536" s="2599"/>
      <c r="K536" s="2599"/>
      <c r="L536" s="1174" t="s">
        <v>1162</v>
      </c>
      <c r="M536" s="2537"/>
      <c r="N536" s="2537"/>
      <c r="O536" s="2537"/>
      <c r="P536" s="2537"/>
      <c r="Q536" s="2537"/>
      <c r="R536" s="1176">
        <f t="shared" si="790"/>
        <v>0</v>
      </c>
      <c r="S536" s="2594"/>
      <c r="T536" s="2594"/>
      <c r="U536" s="2594"/>
      <c r="V536" s="2594"/>
      <c r="W536" s="2594"/>
      <c r="X536" s="1176">
        <f t="shared" si="791"/>
        <v>0</v>
      </c>
      <c r="Y536" s="1176">
        <f t="shared" si="792"/>
        <v>0</v>
      </c>
    </row>
    <row r="537" spans="3:25">
      <c r="C537" s="2140"/>
      <c r="D537" s="2141"/>
      <c r="E537" s="2141"/>
      <c r="F537" s="2141"/>
      <c r="G537" s="2556"/>
      <c r="H537" s="2141"/>
      <c r="I537" s="2141"/>
      <c r="J537" s="2142"/>
      <c r="K537" s="2142"/>
      <c r="L537" s="2557" t="s">
        <v>594</v>
      </c>
      <c r="M537" s="2643">
        <f>+SUM(M534:M536)</f>
        <v>0</v>
      </c>
      <c r="N537" s="2643">
        <f t="shared" ref="N537" si="865">+SUM(N534:N536)</f>
        <v>18000</v>
      </c>
      <c r="O537" s="2643">
        <f t="shared" ref="O537" si="866">+SUM(O534:O536)</f>
        <v>0</v>
      </c>
      <c r="P537" s="2643">
        <f t="shared" ref="P537" si="867">+SUM(P534:P536)</f>
        <v>0</v>
      </c>
      <c r="Q537" s="2643">
        <f t="shared" ref="Q537" si="868">+SUM(Q534:Q536)</f>
        <v>0</v>
      </c>
      <c r="R537" s="1176">
        <f t="shared" si="790"/>
        <v>18000</v>
      </c>
      <c r="S537" s="2642">
        <f t="shared" ref="S537" si="869">+SUM(S534:S536)</f>
        <v>4253.5173846985999</v>
      </c>
      <c r="T537" s="2642">
        <f t="shared" ref="T537" si="870">+SUM(T534:T536)</f>
        <v>14865.233914853201</v>
      </c>
      <c r="U537" s="2642">
        <f t="shared" ref="U537" si="871">+SUM(U534:U536)</f>
        <v>4127.9931333060895</v>
      </c>
      <c r="V537" s="2642">
        <f t="shared" ref="V537" si="872">+SUM(V534:V536)</f>
        <v>16.577912515224202</v>
      </c>
      <c r="W537" s="2642">
        <f t="shared" ref="W537" si="873">+SUM(W534:W536)</f>
        <v>0</v>
      </c>
      <c r="X537" s="1176">
        <f t="shared" si="791"/>
        <v>23263.322345373115</v>
      </c>
      <c r="Y537" s="1176">
        <f t="shared" si="792"/>
        <v>41263.322345373119</v>
      </c>
    </row>
    <row r="538" spans="3:25" ht="51">
      <c r="C538" s="2590">
        <v>6834</v>
      </c>
      <c r="D538" s="2591" t="s">
        <v>1888</v>
      </c>
      <c r="E538" s="2591" t="s">
        <v>2111</v>
      </c>
      <c r="F538" s="2591">
        <v>39753</v>
      </c>
      <c r="G538" s="2592" t="s">
        <v>2109</v>
      </c>
      <c r="H538" s="2591" t="s">
        <v>1906</v>
      </c>
      <c r="I538" s="2591" t="s">
        <v>2112</v>
      </c>
      <c r="J538" s="2591">
        <v>39753</v>
      </c>
      <c r="K538" s="2591" t="s">
        <v>1753</v>
      </c>
      <c r="L538" s="1174" t="s">
        <v>1160</v>
      </c>
      <c r="M538" s="2537"/>
      <c r="N538" s="2537">
        <v>5200</v>
      </c>
      <c r="O538" s="2537"/>
      <c r="P538" s="2537"/>
      <c r="Q538" s="2537"/>
      <c r="R538" s="1176">
        <f t="shared" si="790"/>
        <v>5200</v>
      </c>
      <c r="S538" s="2594">
        <v>581.00040000332103</v>
      </c>
      <c r="T538" s="2594">
        <v>1298.8747368894401</v>
      </c>
      <c r="U538" s="2594">
        <v>1894.3960145421202</v>
      </c>
      <c r="V538" s="2594">
        <v>7218.4510162075603</v>
      </c>
      <c r="W538" s="2594">
        <v>0</v>
      </c>
      <c r="X538" s="1176">
        <f t="shared" si="791"/>
        <v>10992.722167642441</v>
      </c>
      <c r="Y538" s="1176">
        <f t="shared" si="792"/>
        <v>16192.722167642441</v>
      </c>
    </row>
    <row r="539" spans="3:25" ht="25.5">
      <c r="C539" s="2595"/>
      <c r="D539" s="2593"/>
      <c r="E539" s="2593"/>
      <c r="F539" s="2593"/>
      <c r="G539" s="2596"/>
      <c r="H539" s="2593"/>
      <c r="I539" s="2593"/>
      <c r="J539" s="2593"/>
      <c r="K539" s="2593"/>
      <c r="L539" s="1174" t="s">
        <v>1161</v>
      </c>
      <c r="M539" s="2537"/>
      <c r="N539" s="2537"/>
      <c r="O539" s="2537"/>
      <c r="P539" s="2537"/>
      <c r="Q539" s="2537"/>
      <c r="R539" s="1176">
        <f t="shared" si="790"/>
        <v>0</v>
      </c>
      <c r="S539" s="2594"/>
      <c r="T539" s="2594"/>
      <c r="U539" s="2594"/>
      <c r="V539" s="2594"/>
      <c r="W539" s="2594"/>
      <c r="X539" s="1176">
        <f t="shared" si="791"/>
        <v>0</v>
      </c>
      <c r="Y539" s="1176">
        <f t="shared" si="792"/>
        <v>0</v>
      </c>
    </row>
    <row r="540" spans="3:25" ht="25.5">
      <c r="C540" s="2598"/>
      <c r="D540" s="2599"/>
      <c r="E540" s="2599"/>
      <c r="F540" s="2599"/>
      <c r="G540" s="2600"/>
      <c r="H540" s="2599"/>
      <c r="I540" s="2599"/>
      <c r="J540" s="2599"/>
      <c r="K540" s="2599"/>
      <c r="L540" s="1174" t="s">
        <v>1162</v>
      </c>
      <c r="M540" s="2537"/>
      <c r="N540" s="2537"/>
      <c r="O540" s="2537"/>
      <c r="P540" s="2537"/>
      <c r="Q540" s="2537"/>
      <c r="R540" s="1176">
        <f t="shared" si="790"/>
        <v>0</v>
      </c>
      <c r="S540" s="2594"/>
      <c r="T540" s="2594"/>
      <c r="U540" s="2594"/>
      <c r="V540" s="2594"/>
      <c r="W540" s="2594"/>
      <c r="X540" s="1176">
        <f t="shared" si="791"/>
        <v>0</v>
      </c>
      <c r="Y540" s="1176">
        <f t="shared" si="792"/>
        <v>0</v>
      </c>
    </row>
    <row r="541" spans="3:25">
      <c r="C541" s="2140"/>
      <c r="D541" s="2141"/>
      <c r="E541" s="2141"/>
      <c r="F541" s="2141"/>
      <c r="G541" s="2556"/>
      <c r="H541" s="2141"/>
      <c r="I541" s="2141"/>
      <c r="J541" s="2142"/>
      <c r="K541" s="2142"/>
      <c r="L541" s="2557" t="s">
        <v>594</v>
      </c>
      <c r="M541" s="2643">
        <f>+SUM(M538:M540)</f>
        <v>0</v>
      </c>
      <c r="N541" s="2643">
        <f t="shared" ref="N541" si="874">+SUM(N538:N540)</f>
        <v>5200</v>
      </c>
      <c r="O541" s="2643">
        <f t="shared" ref="O541" si="875">+SUM(O538:O540)</f>
        <v>0</v>
      </c>
      <c r="P541" s="2643">
        <f t="shared" ref="P541" si="876">+SUM(P538:P540)</f>
        <v>0</v>
      </c>
      <c r="Q541" s="2643">
        <f t="shared" ref="Q541" si="877">+SUM(Q538:Q540)</f>
        <v>0</v>
      </c>
      <c r="R541" s="1176">
        <f t="shared" si="790"/>
        <v>5200</v>
      </c>
      <c r="S541" s="2642">
        <f t="shared" ref="S541" si="878">+SUM(S538:S540)</f>
        <v>581.00040000332103</v>
      </c>
      <c r="T541" s="2642">
        <f t="shared" ref="T541" si="879">+SUM(T538:T540)</f>
        <v>1298.8747368894401</v>
      </c>
      <c r="U541" s="2642">
        <f t="shared" ref="U541" si="880">+SUM(U538:U540)</f>
        <v>1894.3960145421202</v>
      </c>
      <c r="V541" s="2642">
        <f t="shared" ref="V541" si="881">+SUM(V538:V540)</f>
        <v>7218.4510162075603</v>
      </c>
      <c r="W541" s="2642">
        <f t="shared" ref="W541" si="882">+SUM(W538:W540)</f>
        <v>0</v>
      </c>
      <c r="X541" s="1176">
        <f t="shared" si="791"/>
        <v>10992.722167642441</v>
      </c>
      <c r="Y541" s="1176">
        <f t="shared" si="792"/>
        <v>16192.722167642441</v>
      </c>
    </row>
    <row r="542" spans="3:25" ht="51">
      <c r="C542" s="2590">
        <v>6943</v>
      </c>
      <c r="D542" s="2591" t="s">
        <v>1888</v>
      </c>
      <c r="E542" s="2591" t="s">
        <v>2113</v>
      </c>
      <c r="F542" s="2591">
        <v>40087</v>
      </c>
      <c r="G542" s="2592" t="s">
        <v>1979</v>
      </c>
      <c r="H542" s="2591" t="s">
        <v>1906</v>
      </c>
      <c r="I542" s="2591" t="s">
        <v>2114</v>
      </c>
      <c r="J542" s="2591">
        <v>40087</v>
      </c>
      <c r="K542" s="2591" t="s">
        <v>1735</v>
      </c>
      <c r="L542" s="1174" t="s">
        <v>1160</v>
      </c>
      <c r="M542" s="2537"/>
      <c r="N542" s="2537"/>
      <c r="O542" s="2537"/>
      <c r="P542" s="2537">
        <v>15600</v>
      </c>
      <c r="Q542" s="2537"/>
      <c r="R542" s="1176">
        <f t="shared" si="790"/>
        <v>15600</v>
      </c>
      <c r="S542" s="2594">
        <v>219.03731985106799</v>
      </c>
      <c r="T542" s="2594">
        <v>655.54677833620701</v>
      </c>
      <c r="U542" s="2594">
        <v>10526.9686281502</v>
      </c>
      <c r="V542" s="2594">
        <v>2725.6580135217796</v>
      </c>
      <c r="W542" s="2594">
        <v>100</v>
      </c>
      <c r="X542" s="1176">
        <f t="shared" si="791"/>
        <v>14227.210739859254</v>
      </c>
      <c r="Y542" s="1176">
        <f t="shared" si="792"/>
        <v>29827.210739859256</v>
      </c>
    </row>
    <row r="543" spans="3:25" ht="25.5">
      <c r="C543" s="2595"/>
      <c r="D543" s="2593"/>
      <c r="E543" s="2593"/>
      <c r="F543" s="2593"/>
      <c r="G543" s="2596"/>
      <c r="H543" s="2593"/>
      <c r="I543" s="2593"/>
      <c r="J543" s="2593"/>
      <c r="K543" s="2593"/>
      <c r="L543" s="1174" t="s">
        <v>1161</v>
      </c>
      <c r="M543" s="2537"/>
      <c r="N543" s="2537"/>
      <c r="O543" s="2537"/>
      <c r="P543" s="2537"/>
      <c r="Q543" s="2537"/>
      <c r="R543" s="1176">
        <f t="shared" si="790"/>
        <v>0</v>
      </c>
      <c r="S543" s="2594"/>
      <c r="T543" s="2594"/>
      <c r="U543" s="2594"/>
      <c r="V543" s="2594"/>
      <c r="W543" s="2594"/>
      <c r="X543" s="1176">
        <f t="shared" si="791"/>
        <v>0</v>
      </c>
      <c r="Y543" s="1176">
        <f t="shared" si="792"/>
        <v>0</v>
      </c>
    </row>
    <row r="544" spans="3:25" ht="25.5">
      <c r="C544" s="2598"/>
      <c r="D544" s="2599"/>
      <c r="E544" s="2599"/>
      <c r="F544" s="2599"/>
      <c r="G544" s="2600"/>
      <c r="H544" s="2599"/>
      <c r="I544" s="2599"/>
      <c r="J544" s="2599"/>
      <c r="K544" s="2599"/>
      <c r="L544" s="1174" t="s">
        <v>1162</v>
      </c>
      <c r="M544" s="2537"/>
      <c r="N544" s="2537"/>
      <c r="O544" s="2537"/>
      <c r="P544" s="2537"/>
      <c r="Q544" s="2537"/>
      <c r="R544" s="1176">
        <f t="shared" si="790"/>
        <v>0</v>
      </c>
      <c r="S544" s="2594"/>
      <c r="T544" s="2594"/>
      <c r="U544" s="2594"/>
      <c r="V544" s="2594"/>
      <c r="W544" s="2594"/>
      <c r="X544" s="1176">
        <f t="shared" si="791"/>
        <v>0</v>
      </c>
      <c r="Y544" s="1176">
        <f t="shared" si="792"/>
        <v>0</v>
      </c>
    </row>
    <row r="545" spans="3:25">
      <c r="C545" s="2140"/>
      <c r="D545" s="2141"/>
      <c r="E545" s="2141"/>
      <c r="F545" s="2141"/>
      <c r="G545" s="2556"/>
      <c r="H545" s="2141"/>
      <c r="I545" s="2141"/>
      <c r="J545" s="2142"/>
      <c r="K545" s="2142"/>
      <c r="L545" s="2557" t="s">
        <v>594</v>
      </c>
      <c r="M545" s="2643">
        <f>+SUM(M542:M544)</f>
        <v>0</v>
      </c>
      <c r="N545" s="2643">
        <f t="shared" ref="N545" si="883">+SUM(N542:N544)</f>
        <v>0</v>
      </c>
      <c r="O545" s="2643">
        <f t="shared" ref="O545" si="884">+SUM(O542:O544)</f>
        <v>0</v>
      </c>
      <c r="P545" s="2643">
        <f t="shared" ref="P545" si="885">+SUM(P542:P544)</f>
        <v>15600</v>
      </c>
      <c r="Q545" s="2643">
        <f t="shared" ref="Q545" si="886">+SUM(Q542:Q544)</f>
        <v>0</v>
      </c>
      <c r="R545" s="1176">
        <f t="shared" si="790"/>
        <v>15600</v>
      </c>
      <c r="S545" s="2642">
        <f t="shared" ref="S545" si="887">+SUM(S542:S544)</f>
        <v>219.03731985106799</v>
      </c>
      <c r="T545" s="2642">
        <f t="shared" ref="T545" si="888">+SUM(T542:T544)</f>
        <v>655.54677833620701</v>
      </c>
      <c r="U545" s="2642">
        <f t="shared" ref="U545" si="889">+SUM(U542:U544)</f>
        <v>10526.9686281502</v>
      </c>
      <c r="V545" s="2642">
        <f t="shared" ref="V545" si="890">+SUM(V542:V544)</f>
        <v>2725.6580135217796</v>
      </c>
      <c r="W545" s="2642">
        <f t="shared" ref="W545" si="891">+SUM(W542:W544)</f>
        <v>100</v>
      </c>
      <c r="X545" s="1176">
        <f t="shared" si="791"/>
        <v>14227.210739859254</v>
      </c>
      <c r="Y545" s="1176">
        <f t="shared" si="792"/>
        <v>29827.210739859256</v>
      </c>
    </row>
    <row r="546" spans="3:25" ht="51">
      <c r="C546" s="2590">
        <v>7085</v>
      </c>
      <c r="D546" s="2591" t="s">
        <v>1888</v>
      </c>
      <c r="E546" s="2591" t="s">
        <v>2115</v>
      </c>
      <c r="F546" s="2593">
        <v>41456</v>
      </c>
      <c r="G546" s="2596" t="s">
        <v>2011</v>
      </c>
      <c r="H546" s="2591" t="s">
        <v>1906</v>
      </c>
      <c r="I546" s="2591" t="s">
        <v>2116</v>
      </c>
      <c r="J546" s="2593">
        <v>40848</v>
      </c>
      <c r="K546" s="2591" t="s">
        <v>1753</v>
      </c>
      <c r="L546" s="1174" t="s">
        <v>1160</v>
      </c>
      <c r="M546" s="2537"/>
      <c r="N546" s="2537"/>
      <c r="O546" s="2537"/>
      <c r="P546" s="2537"/>
      <c r="Q546" s="2537">
        <v>11000</v>
      </c>
      <c r="R546" s="1176">
        <f t="shared" si="790"/>
        <v>11000</v>
      </c>
      <c r="S546" s="2594">
        <v>10.725406876674001</v>
      </c>
      <c r="T546" s="2594">
        <v>42.337782786995305</v>
      </c>
      <c r="U546" s="2594">
        <v>538.23493947535599</v>
      </c>
      <c r="V546" s="2594">
        <v>3578.2181732413701</v>
      </c>
      <c r="W546" s="2594">
        <v>6963.3876700000001</v>
      </c>
      <c r="X546" s="1176">
        <f t="shared" si="791"/>
        <v>11132.903972380394</v>
      </c>
      <c r="Y546" s="1176">
        <f t="shared" si="792"/>
        <v>22132.903972380394</v>
      </c>
    </row>
    <row r="547" spans="3:25" ht="25.5">
      <c r="C547" s="2595"/>
      <c r="D547" s="2593"/>
      <c r="E547" s="2593"/>
      <c r="F547" s="2597"/>
      <c r="G547" s="2624"/>
      <c r="H547" s="2593"/>
      <c r="I547" s="2593"/>
      <c r="J547" s="2597"/>
      <c r="K547" s="2593"/>
      <c r="L547" s="1174" t="s">
        <v>1161</v>
      </c>
      <c r="M547" s="2537"/>
      <c r="N547" s="2537"/>
      <c r="O547" s="2537"/>
      <c r="P547" s="2537"/>
      <c r="Q547" s="2537"/>
      <c r="R547" s="1176">
        <f t="shared" si="790"/>
        <v>0</v>
      </c>
      <c r="S547" s="2594"/>
      <c r="T547" s="2594"/>
      <c r="U547" s="2594"/>
      <c r="V547" s="2594"/>
      <c r="W547" s="2594"/>
      <c r="X547" s="1176">
        <f t="shared" si="791"/>
        <v>0</v>
      </c>
      <c r="Y547" s="1176">
        <f t="shared" si="792"/>
        <v>0</v>
      </c>
    </row>
    <row r="548" spans="3:25" ht="25.5">
      <c r="C548" s="2598"/>
      <c r="D548" s="2599"/>
      <c r="E548" s="2599"/>
      <c r="F548" s="2599"/>
      <c r="G548" s="2600"/>
      <c r="H548" s="2599"/>
      <c r="I548" s="2599"/>
      <c r="J548" s="2599"/>
      <c r="K548" s="2599"/>
      <c r="L548" s="1174" t="s">
        <v>1162</v>
      </c>
      <c r="M548" s="2537"/>
      <c r="N548" s="2537"/>
      <c r="O548" s="2537"/>
      <c r="P548" s="2537"/>
      <c r="Q548" s="2537"/>
      <c r="R548" s="1176">
        <f t="shared" si="790"/>
        <v>0</v>
      </c>
      <c r="S548" s="2594"/>
      <c r="T548" s="2594"/>
      <c r="U548" s="2594"/>
      <c r="V548" s="2594"/>
      <c r="W548" s="2594"/>
      <c r="X548" s="1176">
        <f t="shared" si="791"/>
        <v>0</v>
      </c>
      <c r="Y548" s="1176">
        <f t="shared" si="792"/>
        <v>0</v>
      </c>
    </row>
    <row r="549" spans="3:25">
      <c r="C549" s="2140"/>
      <c r="D549" s="2141"/>
      <c r="E549" s="2141"/>
      <c r="F549" s="2141"/>
      <c r="G549" s="2556"/>
      <c r="H549" s="2141"/>
      <c r="I549" s="2141"/>
      <c r="J549" s="2142"/>
      <c r="K549" s="2142"/>
      <c r="L549" s="2557" t="s">
        <v>594</v>
      </c>
      <c r="M549" s="2643">
        <f>+SUM(M546:M548)</f>
        <v>0</v>
      </c>
      <c r="N549" s="2643">
        <f t="shared" ref="N549" si="892">+SUM(N546:N548)</f>
        <v>0</v>
      </c>
      <c r="O549" s="2643">
        <f t="shared" ref="O549" si="893">+SUM(O546:O548)</f>
        <v>0</v>
      </c>
      <c r="P549" s="2643">
        <f t="shared" ref="P549" si="894">+SUM(P546:P548)</f>
        <v>0</v>
      </c>
      <c r="Q549" s="2643">
        <f t="shared" ref="Q549" si="895">+SUM(Q546:Q548)</f>
        <v>11000</v>
      </c>
      <c r="R549" s="1176">
        <f t="shared" si="790"/>
        <v>11000</v>
      </c>
      <c r="S549" s="2642">
        <f t="shared" ref="S549" si="896">+SUM(S546:S548)</f>
        <v>10.725406876674001</v>
      </c>
      <c r="T549" s="2642">
        <f t="shared" ref="T549" si="897">+SUM(T546:T548)</f>
        <v>42.337782786995305</v>
      </c>
      <c r="U549" s="2642">
        <f t="shared" ref="U549" si="898">+SUM(U546:U548)</f>
        <v>538.23493947535599</v>
      </c>
      <c r="V549" s="2642">
        <f t="shared" ref="V549" si="899">+SUM(V546:V548)</f>
        <v>3578.2181732413701</v>
      </c>
      <c r="W549" s="2642">
        <f t="shared" ref="W549" si="900">+SUM(W546:W548)</f>
        <v>6963.3876700000001</v>
      </c>
      <c r="X549" s="1176">
        <f t="shared" si="791"/>
        <v>11132.903972380394</v>
      </c>
      <c r="Y549" s="1176">
        <f t="shared" si="792"/>
        <v>22132.903972380394</v>
      </c>
    </row>
    <row r="550" spans="3:25" ht="51">
      <c r="C550" s="2590">
        <v>7092</v>
      </c>
      <c r="D550" s="2591" t="s">
        <v>1888</v>
      </c>
      <c r="E550" s="2591" t="s">
        <v>2117</v>
      </c>
      <c r="F550" s="2593">
        <v>41456</v>
      </c>
      <c r="G550" s="2596" t="s">
        <v>2011</v>
      </c>
      <c r="H550" s="2591" t="s">
        <v>1906</v>
      </c>
      <c r="I550" s="2591" t="s">
        <v>2118</v>
      </c>
      <c r="J550" s="2593">
        <v>41122</v>
      </c>
      <c r="K550" s="2591" t="s">
        <v>1753</v>
      </c>
      <c r="L550" s="1174" t="s">
        <v>1160</v>
      </c>
      <c r="M550" s="2537"/>
      <c r="N550" s="2537"/>
      <c r="O550" s="2537"/>
      <c r="P550" s="2537"/>
      <c r="Q550" s="2537">
        <v>11000</v>
      </c>
      <c r="R550" s="1176">
        <f t="shared" si="790"/>
        <v>11000</v>
      </c>
      <c r="S550" s="2594">
        <v>36.909636633018003</v>
      </c>
      <c r="T550" s="2594">
        <v>3.0870801686378901</v>
      </c>
      <c r="U550" s="2594">
        <v>39.776452716079596</v>
      </c>
      <c r="V550" s="2594">
        <v>1462.51497438254</v>
      </c>
      <c r="W550" s="2594">
        <v>5657.2364299999999</v>
      </c>
      <c r="X550" s="1176">
        <f t="shared" si="791"/>
        <v>7199.5245739002748</v>
      </c>
      <c r="Y550" s="1176">
        <f t="shared" si="792"/>
        <v>18199.524573900275</v>
      </c>
    </row>
    <row r="551" spans="3:25" ht="25.5">
      <c r="C551" s="2595"/>
      <c r="D551" s="2593"/>
      <c r="E551" s="2593"/>
      <c r="F551" s="2597"/>
      <c r="G551" s="2624"/>
      <c r="H551" s="2593"/>
      <c r="I551" s="2593"/>
      <c r="J551" s="2597"/>
      <c r="K551" s="2593"/>
      <c r="L551" s="1174" t="s">
        <v>1161</v>
      </c>
      <c r="M551" s="2537"/>
      <c r="N551" s="2537"/>
      <c r="O551" s="2537"/>
      <c r="P551" s="2537"/>
      <c r="Q551" s="2537"/>
      <c r="R551" s="1176">
        <f t="shared" si="790"/>
        <v>0</v>
      </c>
      <c r="S551" s="2594"/>
      <c r="T551" s="2594"/>
      <c r="U551" s="2594"/>
      <c r="V551" s="2594"/>
      <c r="W551" s="2594"/>
      <c r="X551" s="1176">
        <f t="shared" si="791"/>
        <v>0</v>
      </c>
      <c r="Y551" s="1176">
        <f t="shared" si="792"/>
        <v>0</v>
      </c>
    </row>
    <row r="552" spans="3:25" ht="25.5">
      <c r="C552" s="2598"/>
      <c r="D552" s="2599"/>
      <c r="E552" s="2599"/>
      <c r="F552" s="2599"/>
      <c r="G552" s="2600"/>
      <c r="H552" s="2599"/>
      <c r="I552" s="2599"/>
      <c r="J552" s="2599"/>
      <c r="K552" s="2599"/>
      <c r="L552" s="1174" t="s">
        <v>1162</v>
      </c>
      <c r="M552" s="2537"/>
      <c r="N552" s="2537"/>
      <c r="O552" s="2537"/>
      <c r="P552" s="2537"/>
      <c r="Q552" s="2537"/>
      <c r="R552" s="1176">
        <f t="shared" si="790"/>
        <v>0</v>
      </c>
      <c r="S552" s="2594"/>
      <c r="T552" s="2594"/>
      <c r="U552" s="2594"/>
      <c r="V552" s="2594"/>
      <c r="W552" s="2594"/>
      <c r="X552" s="1176">
        <f t="shared" si="791"/>
        <v>0</v>
      </c>
      <c r="Y552" s="1176">
        <f t="shared" si="792"/>
        <v>0</v>
      </c>
    </row>
    <row r="553" spans="3:25">
      <c r="C553" s="2140"/>
      <c r="D553" s="2141"/>
      <c r="E553" s="2141"/>
      <c r="F553" s="2141"/>
      <c r="G553" s="2556"/>
      <c r="H553" s="2141"/>
      <c r="I553" s="2141"/>
      <c r="J553" s="2142"/>
      <c r="K553" s="2142"/>
      <c r="L553" s="2557" t="s">
        <v>594</v>
      </c>
      <c r="M553" s="2643">
        <f>+SUM(M550:M552)</f>
        <v>0</v>
      </c>
      <c r="N553" s="2643">
        <f t="shared" ref="N553" si="901">+SUM(N550:N552)</f>
        <v>0</v>
      </c>
      <c r="O553" s="2643">
        <f t="shared" ref="O553" si="902">+SUM(O550:O552)</f>
        <v>0</v>
      </c>
      <c r="P553" s="2643">
        <f t="shared" ref="P553" si="903">+SUM(P550:P552)</f>
        <v>0</v>
      </c>
      <c r="Q553" s="2643">
        <f t="shared" ref="Q553" si="904">+SUM(Q550:Q552)</f>
        <v>11000</v>
      </c>
      <c r="R553" s="1176">
        <f t="shared" si="790"/>
        <v>11000</v>
      </c>
      <c r="S553" s="2642">
        <f t="shared" ref="S553" si="905">+SUM(S550:S552)</f>
        <v>36.909636633018003</v>
      </c>
      <c r="T553" s="2642">
        <f t="shared" ref="T553" si="906">+SUM(T550:T552)</f>
        <v>3.0870801686378901</v>
      </c>
      <c r="U553" s="2642">
        <f t="shared" ref="U553" si="907">+SUM(U550:U552)</f>
        <v>39.776452716079596</v>
      </c>
      <c r="V553" s="2642">
        <f t="shared" ref="V553" si="908">+SUM(V550:V552)</f>
        <v>1462.51497438254</v>
      </c>
      <c r="W553" s="2642">
        <f t="shared" ref="W553" si="909">+SUM(W550:W552)</f>
        <v>5657.2364299999999</v>
      </c>
      <c r="X553" s="1176">
        <f t="shared" si="791"/>
        <v>7199.5245739002748</v>
      </c>
      <c r="Y553" s="1176">
        <f t="shared" si="792"/>
        <v>18199.524573900275</v>
      </c>
    </row>
    <row r="554" spans="3:25" ht="51">
      <c r="C554" s="2590">
        <v>7262</v>
      </c>
      <c r="D554" s="2591" t="s">
        <v>1888</v>
      </c>
      <c r="E554" s="2591" t="s">
        <v>2119</v>
      </c>
      <c r="F554" s="2591">
        <v>39356</v>
      </c>
      <c r="G554" s="2592">
        <v>2014</v>
      </c>
      <c r="H554" s="2591" t="s">
        <v>1906</v>
      </c>
      <c r="I554" s="2591" t="s">
        <v>2120</v>
      </c>
      <c r="J554" s="2591">
        <v>39326</v>
      </c>
      <c r="K554" s="2591" t="s">
        <v>1753</v>
      </c>
      <c r="L554" s="1174" t="s">
        <v>1160</v>
      </c>
      <c r="M554" s="2537"/>
      <c r="N554" s="2537"/>
      <c r="O554" s="2537"/>
      <c r="P554" s="2537"/>
      <c r="Q554" s="2537">
        <v>14400</v>
      </c>
      <c r="R554" s="1176">
        <f t="shared" si="790"/>
        <v>14400</v>
      </c>
      <c r="S554" s="2594">
        <v>0</v>
      </c>
      <c r="T554" s="2594">
        <v>0</v>
      </c>
      <c r="U554" s="2594">
        <v>360.33127470981401</v>
      </c>
      <c r="V554" s="2594">
        <v>3636.1485791590103</v>
      </c>
      <c r="W554" s="2594">
        <v>9569.9610900000007</v>
      </c>
      <c r="X554" s="1176">
        <f t="shared" si="791"/>
        <v>13566.440943868825</v>
      </c>
      <c r="Y554" s="1176">
        <f t="shared" si="792"/>
        <v>27966.440943868824</v>
      </c>
    </row>
    <row r="555" spans="3:25" ht="25.5">
      <c r="C555" s="2595"/>
      <c r="D555" s="2593"/>
      <c r="E555" s="2593"/>
      <c r="F555" s="2593"/>
      <c r="G555" s="2596"/>
      <c r="H555" s="2593"/>
      <c r="I555" s="2593" t="s">
        <v>2121</v>
      </c>
      <c r="J555" s="2593"/>
      <c r="K555" s="2593"/>
      <c r="L555" s="1174" t="s">
        <v>1161</v>
      </c>
      <c r="M555" s="2537"/>
      <c r="N555" s="2537"/>
      <c r="O555" s="2537"/>
      <c r="P555" s="2537"/>
      <c r="Q555" s="2537"/>
      <c r="R555" s="1176">
        <f t="shared" si="790"/>
        <v>0</v>
      </c>
      <c r="S555" s="2594"/>
      <c r="T555" s="2594"/>
      <c r="U555" s="2594"/>
      <c r="V555" s="2594"/>
      <c r="W555" s="2594"/>
      <c r="X555" s="1176">
        <f t="shared" si="791"/>
        <v>0</v>
      </c>
      <c r="Y555" s="1176">
        <f t="shared" si="792"/>
        <v>0</v>
      </c>
    </row>
    <row r="556" spans="3:25" ht="25.5">
      <c r="C556" s="2598"/>
      <c r="D556" s="2599"/>
      <c r="E556" s="2599"/>
      <c r="F556" s="2599"/>
      <c r="G556" s="2600"/>
      <c r="H556" s="2599"/>
      <c r="I556" s="2599"/>
      <c r="J556" s="2599"/>
      <c r="K556" s="2599"/>
      <c r="L556" s="1174" t="s">
        <v>1162</v>
      </c>
      <c r="M556" s="2537"/>
      <c r="N556" s="2537"/>
      <c r="O556" s="2537"/>
      <c r="P556" s="2537"/>
      <c r="Q556" s="2537"/>
      <c r="R556" s="1176">
        <f t="shared" si="790"/>
        <v>0</v>
      </c>
      <c r="S556" s="2594"/>
      <c r="T556" s="2594"/>
      <c r="U556" s="2594"/>
      <c r="V556" s="2594"/>
      <c r="W556" s="2594"/>
      <c r="X556" s="1176">
        <f t="shared" si="791"/>
        <v>0</v>
      </c>
      <c r="Y556" s="1176">
        <f t="shared" si="792"/>
        <v>0</v>
      </c>
    </row>
    <row r="557" spans="3:25">
      <c r="C557" s="2140"/>
      <c r="D557" s="2141"/>
      <c r="E557" s="2141"/>
      <c r="F557" s="2141"/>
      <c r="G557" s="2556"/>
      <c r="H557" s="2141"/>
      <c r="I557" s="2141"/>
      <c r="J557" s="2142"/>
      <c r="K557" s="2142"/>
      <c r="L557" s="2557" t="s">
        <v>594</v>
      </c>
      <c r="M557" s="2643">
        <f>+SUM(M554:M556)</f>
        <v>0</v>
      </c>
      <c r="N557" s="2643">
        <f t="shared" ref="N557" si="910">+SUM(N554:N556)</f>
        <v>0</v>
      </c>
      <c r="O557" s="2643">
        <f t="shared" ref="O557" si="911">+SUM(O554:O556)</f>
        <v>0</v>
      </c>
      <c r="P557" s="2643">
        <f t="shared" ref="P557" si="912">+SUM(P554:P556)</f>
        <v>0</v>
      </c>
      <c r="Q557" s="2643">
        <f t="shared" ref="Q557" si="913">+SUM(Q554:Q556)</f>
        <v>14400</v>
      </c>
      <c r="R557" s="1176">
        <f t="shared" si="790"/>
        <v>14400</v>
      </c>
      <c r="S557" s="2642">
        <f t="shared" ref="S557" si="914">+SUM(S554:S556)</f>
        <v>0</v>
      </c>
      <c r="T557" s="2642">
        <f t="shared" ref="T557" si="915">+SUM(T554:T556)</f>
        <v>0</v>
      </c>
      <c r="U557" s="2642">
        <f t="shared" ref="U557" si="916">+SUM(U554:U556)</f>
        <v>360.33127470981401</v>
      </c>
      <c r="V557" s="2642">
        <f t="shared" ref="V557" si="917">+SUM(V554:V556)</f>
        <v>3636.1485791590103</v>
      </c>
      <c r="W557" s="2642">
        <f t="shared" ref="W557" si="918">+SUM(W554:W556)</f>
        <v>9569.9610900000007</v>
      </c>
      <c r="X557" s="1176">
        <f t="shared" si="791"/>
        <v>13566.440943868825</v>
      </c>
      <c r="Y557" s="1176">
        <f t="shared" si="792"/>
        <v>27966.440943868824</v>
      </c>
    </row>
    <row r="558" spans="3:25" ht="51">
      <c r="C558" s="2590">
        <v>7471</v>
      </c>
      <c r="D558" s="2591" t="s">
        <v>1888</v>
      </c>
      <c r="E558" s="2591" t="s">
        <v>2122</v>
      </c>
      <c r="F558" s="2591">
        <v>40452</v>
      </c>
      <c r="G558" s="2592" t="s">
        <v>2011</v>
      </c>
      <c r="H558" s="2591" t="s">
        <v>1906</v>
      </c>
      <c r="I558" s="2591" t="s">
        <v>2123</v>
      </c>
      <c r="J558" s="2591">
        <v>41395</v>
      </c>
      <c r="K558" s="2591" t="s">
        <v>1753</v>
      </c>
      <c r="L558" s="1174" t="s">
        <v>1160</v>
      </c>
      <c r="M558" s="2537"/>
      <c r="N558" s="2537"/>
      <c r="O558" s="2537"/>
      <c r="P558" s="2537"/>
      <c r="Q558" s="2537">
        <v>22400</v>
      </c>
      <c r="R558" s="1176">
        <f t="shared" si="790"/>
        <v>22400</v>
      </c>
      <c r="S558" s="2594">
        <v>44.4542904165273</v>
      </c>
      <c r="T558" s="2594">
        <v>0.81906343716566299</v>
      </c>
      <c r="U558" s="2594">
        <v>412.97954501923601</v>
      </c>
      <c r="V558" s="2594">
        <v>4875.1262971342194</v>
      </c>
      <c r="W558" s="2594">
        <v>15802.355119999998</v>
      </c>
      <c r="X558" s="1176">
        <f t="shared" si="791"/>
        <v>21135.734316007147</v>
      </c>
      <c r="Y558" s="1176">
        <f t="shared" si="792"/>
        <v>43535.734316007147</v>
      </c>
    </row>
    <row r="559" spans="3:25" ht="25.5">
      <c r="C559" s="2595"/>
      <c r="D559" s="2593"/>
      <c r="E559" s="2593"/>
      <c r="F559" s="2593"/>
      <c r="G559" s="2596"/>
      <c r="H559" s="2593"/>
      <c r="I559" s="2593"/>
      <c r="J559" s="2593"/>
      <c r="K559" s="2593"/>
      <c r="L559" s="1174" t="s">
        <v>1161</v>
      </c>
      <c r="M559" s="2537"/>
      <c r="N559" s="2537"/>
      <c r="O559" s="2537"/>
      <c r="P559" s="2537"/>
      <c r="Q559" s="2537"/>
      <c r="R559" s="1176">
        <f t="shared" si="790"/>
        <v>0</v>
      </c>
      <c r="S559" s="2594"/>
      <c r="T559" s="2594"/>
      <c r="U559" s="2594"/>
      <c r="V559" s="2594"/>
      <c r="W559" s="2594"/>
      <c r="X559" s="1176">
        <f t="shared" si="791"/>
        <v>0</v>
      </c>
      <c r="Y559" s="1176">
        <f t="shared" si="792"/>
        <v>0</v>
      </c>
    </row>
    <row r="560" spans="3:25" ht="25.5">
      <c r="C560" s="2598"/>
      <c r="D560" s="2599"/>
      <c r="E560" s="2599"/>
      <c r="F560" s="2599"/>
      <c r="G560" s="2600"/>
      <c r="H560" s="2599"/>
      <c r="I560" s="2599"/>
      <c r="J560" s="2599"/>
      <c r="K560" s="2599"/>
      <c r="L560" s="1174" t="s">
        <v>1162</v>
      </c>
      <c r="M560" s="2537"/>
      <c r="N560" s="2537"/>
      <c r="O560" s="2537"/>
      <c r="P560" s="2537"/>
      <c r="Q560" s="2537"/>
      <c r="R560" s="1176">
        <f t="shared" si="790"/>
        <v>0</v>
      </c>
      <c r="S560" s="2594"/>
      <c r="T560" s="2594"/>
      <c r="U560" s="2594"/>
      <c r="V560" s="2594"/>
      <c r="W560" s="2594"/>
      <c r="X560" s="1176">
        <f t="shared" si="791"/>
        <v>0</v>
      </c>
      <c r="Y560" s="1176">
        <f t="shared" si="792"/>
        <v>0</v>
      </c>
    </row>
    <row r="561" spans="3:25">
      <c r="C561" s="2140"/>
      <c r="D561" s="2141"/>
      <c r="E561" s="2141"/>
      <c r="F561" s="2141"/>
      <c r="G561" s="2556"/>
      <c r="H561" s="2141"/>
      <c r="I561" s="2141"/>
      <c r="J561" s="2142"/>
      <c r="K561" s="2142"/>
      <c r="L561" s="2557" t="s">
        <v>594</v>
      </c>
      <c r="M561" s="2643">
        <f>+SUM(M558:M560)</f>
        <v>0</v>
      </c>
      <c r="N561" s="2643">
        <f t="shared" ref="N561" si="919">+SUM(N558:N560)</f>
        <v>0</v>
      </c>
      <c r="O561" s="2643">
        <f t="shared" ref="O561" si="920">+SUM(O558:O560)</f>
        <v>0</v>
      </c>
      <c r="P561" s="2643">
        <f t="shared" ref="P561" si="921">+SUM(P558:P560)</f>
        <v>0</v>
      </c>
      <c r="Q561" s="2643">
        <f t="shared" ref="Q561" si="922">+SUM(Q558:Q560)</f>
        <v>22400</v>
      </c>
      <c r="R561" s="1176">
        <f t="shared" si="790"/>
        <v>22400</v>
      </c>
      <c r="S561" s="2642">
        <f t="shared" ref="S561" si="923">+SUM(S558:S560)</f>
        <v>44.4542904165273</v>
      </c>
      <c r="T561" s="2642">
        <f t="shared" ref="T561" si="924">+SUM(T558:T560)</f>
        <v>0.81906343716566299</v>
      </c>
      <c r="U561" s="2642">
        <f t="shared" ref="U561" si="925">+SUM(U558:U560)</f>
        <v>412.97954501923601</v>
      </c>
      <c r="V561" s="2642">
        <f t="shared" ref="V561" si="926">+SUM(V558:V560)</f>
        <v>4875.1262971342194</v>
      </c>
      <c r="W561" s="2642">
        <f t="shared" ref="W561" si="927">+SUM(W558:W560)</f>
        <v>15802.355119999998</v>
      </c>
      <c r="X561" s="1176">
        <f t="shared" si="791"/>
        <v>21135.734316007147</v>
      </c>
      <c r="Y561" s="1176">
        <f t="shared" si="792"/>
        <v>43535.734316007147</v>
      </c>
    </row>
    <row r="562" spans="3:25" ht="63.75">
      <c r="C562" s="2625">
        <v>5940</v>
      </c>
      <c r="D562" s="2591" t="s">
        <v>1750</v>
      </c>
      <c r="E562" s="2591" t="s">
        <v>2124</v>
      </c>
      <c r="F562" s="2591">
        <v>40238</v>
      </c>
      <c r="G562" s="2592">
        <v>2012</v>
      </c>
      <c r="H562" s="2591" t="s">
        <v>1906</v>
      </c>
      <c r="I562" s="2591" t="s">
        <v>2125</v>
      </c>
      <c r="J562" s="2591">
        <v>40057</v>
      </c>
      <c r="K562" s="2591" t="s">
        <v>1761</v>
      </c>
      <c r="L562" s="1174" t="s">
        <v>1160</v>
      </c>
      <c r="M562" s="2537"/>
      <c r="N562" s="2537"/>
      <c r="O562" s="2537">
        <v>8300</v>
      </c>
      <c r="P562" s="2537"/>
      <c r="Q562" s="2537"/>
      <c r="R562" s="1176">
        <f t="shared" si="790"/>
        <v>8300</v>
      </c>
      <c r="S562" s="2594">
        <v>7167.98666128273</v>
      </c>
      <c r="T562" s="2594">
        <v>829.32546593384802</v>
      </c>
      <c r="U562" s="2594">
        <v>262.810114899952</v>
      </c>
      <c r="V562" s="2594">
        <v>123.01710013474801</v>
      </c>
      <c r="W562" s="2594">
        <v>0</v>
      </c>
      <c r="X562" s="1176">
        <f t="shared" si="791"/>
        <v>8383.1393422512774</v>
      </c>
      <c r="Y562" s="1176">
        <f t="shared" si="792"/>
        <v>16683.139342251277</v>
      </c>
    </row>
    <row r="563" spans="3:25" ht="25.5">
      <c r="C563" s="2626"/>
      <c r="D563" s="2593"/>
      <c r="E563" s="2593"/>
      <c r="F563" s="2593"/>
      <c r="G563" s="2596"/>
      <c r="H563" s="2593"/>
      <c r="I563" s="2593"/>
      <c r="J563" s="2593"/>
      <c r="K563" s="2593"/>
      <c r="L563" s="1174" t="s">
        <v>1161</v>
      </c>
      <c r="M563" s="2537"/>
      <c r="N563" s="2537"/>
      <c r="O563" s="2537"/>
      <c r="P563" s="2537"/>
      <c r="Q563" s="2537"/>
      <c r="R563" s="1176">
        <f t="shared" si="790"/>
        <v>0</v>
      </c>
      <c r="S563" s="2594"/>
      <c r="T563" s="2594"/>
      <c r="U563" s="2594"/>
      <c r="V563" s="2594"/>
      <c r="W563" s="2594"/>
      <c r="X563" s="1176">
        <f t="shared" si="791"/>
        <v>0</v>
      </c>
      <c r="Y563" s="1176">
        <f t="shared" si="792"/>
        <v>0</v>
      </c>
    </row>
    <row r="564" spans="3:25" ht="25.5">
      <c r="C564" s="2627"/>
      <c r="D564" s="2599"/>
      <c r="E564" s="2599"/>
      <c r="F564" s="2599"/>
      <c r="G564" s="2600"/>
      <c r="H564" s="2599"/>
      <c r="I564" s="2599"/>
      <c r="J564" s="2599"/>
      <c r="K564" s="2599"/>
      <c r="L564" s="1174" t="s">
        <v>1162</v>
      </c>
      <c r="M564" s="2537"/>
      <c r="N564" s="2537"/>
      <c r="O564" s="2537"/>
      <c r="P564" s="2537"/>
      <c r="Q564" s="2537"/>
      <c r="R564" s="1176">
        <f t="shared" si="790"/>
        <v>0</v>
      </c>
      <c r="S564" s="2594"/>
      <c r="T564" s="2594"/>
      <c r="U564" s="2594"/>
      <c r="V564" s="2594"/>
      <c r="W564" s="2594"/>
      <c r="X564" s="1176">
        <f t="shared" si="791"/>
        <v>0</v>
      </c>
      <c r="Y564" s="1176">
        <f t="shared" si="792"/>
        <v>0</v>
      </c>
    </row>
    <row r="565" spans="3:25">
      <c r="C565" s="2140"/>
      <c r="D565" s="2141"/>
      <c r="E565" s="2141"/>
      <c r="F565" s="2141"/>
      <c r="G565" s="2556"/>
      <c r="H565" s="2141"/>
      <c r="I565" s="2141"/>
      <c r="J565" s="2142"/>
      <c r="K565" s="2142"/>
      <c r="L565" s="2557" t="s">
        <v>594</v>
      </c>
      <c r="M565" s="2643">
        <f>+SUM(M562:M564)</f>
        <v>0</v>
      </c>
      <c r="N565" s="2643">
        <f t="shared" ref="N565" si="928">+SUM(N562:N564)</f>
        <v>0</v>
      </c>
      <c r="O565" s="2643">
        <f t="shared" ref="O565" si="929">+SUM(O562:O564)</f>
        <v>8300</v>
      </c>
      <c r="P565" s="2643">
        <f t="shared" ref="P565" si="930">+SUM(P562:P564)</f>
        <v>0</v>
      </c>
      <c r="Q565" s="2643">
        <f t="shared" ref="Q565" si="931">+SUM(Q562:Q564)</f>
        <v>0</v>
      </c>
      <c r="R565" s="1176">
        <f t="shared" si="790"/>
        <v>8300</v>
      </c>
      <c r="S565" s="2642">
        <f t="shared" ref="S565" si="932">+SUM(S562:S564)</f>
        <v>7167.98666128273</v>
      </c>
      <c r="T565" s="2642">
        <f t="shared" ref="T565" si="933">+SUM(T562:T564)</f>
        <v>829.32546593384802</v>
      </c>
      <c r="U565" s="2642">
        <f t="shared" ref="U565" si="934">+SUM(U562:U564)</f>
        <v>262.810114899952</v>
      </c>
      <c r="V565" s="2642">
        <f t="shared" ref="V565" si="935">+SUM(V562:V564)</f>
        <v>123.01710013474801</v>
      </c>
      <c r="W565" s="2642">
        <f t="shared" ref="W565" si="936">+SUM(W562:W564)</f>
        <v>0</v>
      </c>
      <c r="X565" s="1176">
        <f t="shared" si="791"/>
        <v>8383.1393422512774</v>
      </c>
      <c r="Y565" s="1176">
        <f t="shared" si="792"/>
        <v>16683.139342251277</v>
      </c>
    </row>
    <row r="566" spans="3:25" ht="51">
      <c r="C566" s="2625">
        <v>7470</v>
      </c>
      <c r="D566" s="2591" t="s">
        <v>1899</v>
      </c>
      <c r="E566" s="2591" t="s">
        <v>2126</v>
      </c>
      <c r="F566" s="2591">
        <v>41456</v>
      </c>
      <c r="G566" s="2592">
        <v>2014</v>
      </c>
      <c r="H566" s="2591" t="s">
        <v>1906</v>
      </c>
      <c r="I566" s="2591" t="s">
        <v>2127</v>
      </c>
      <c r="J566" s="2591">
        <v>40513</v>
      </c>
      <c r="K566" s="2591" t="s">
        <v>1735</v>
      </c>
      <c r="L566" s="1174" t="s">
        <v>1160</v>
      </c>
      <c r="M566" s="2537"/>
      <c r="N566" s="2537"/>
      <c r="O566" s="2537"/>
      <c r="P566" s="2539"/>
      <c r="Q566" s="2537">
        <v>5500</v>
      </c>
      <c r="R566" s="1176">
        <f t="shared" si="790"/>
        <v>5500</v>
      </c>
      <c r="S566" s="2594">
        <v>156.23273600237499</v>
      </c>
      <c r="T566" s="2594">
        <v>9.0234588927932116</v>
      </c>
      <c r="U566" s="2594">
        <v>95.293275913528703</v>
      </c>
      <c r="V566" s="2594">
        <v>1061.51680743625</v>
      </c>
      <c r="W566" s="2594">
        <v>2884</v>
      </c>
      <c r="X566" s="1176">
        <f t="shared" si="791"/>
        <v>4206.0662782449472</v>
      </c>
      <c r="Y566" s="1176">
        <f t="shared" si="792"/>
        <v>9706.0662782449472</v>
      </c>
    </row>
    <row r="567" spans="3:25" ht="25.5">
      <c r="C567" s="2626"/>
      <c r="D567" s="2593"/>
      <c r="E567" s="2593"/>
      <c r="F567" s="2593"/>
      <c r="G567" s="2596"/>
      <c r="H567" s="2593"/>
      <c r="I567" s="2593"/>
      <c r="J567" s="2593"/>
      <c r="K567" s="2593"/>
      <c r="L567" s="1174" t="s">
        <v>1161</v>
      </c>
      <c r="M567" s="2537"/>
      <c r="N567" s="2537"/>
      <c r="O567" s="2537"/>
      <c r="P567" s="2537"/>
      <c r="Q567" s="2537"/>
      <c r="R567" s="1176">
        <f t="shared" ref="R567:R621" si="937">+SUM(M567:Q567)</f>
        <v>0</v>
      </c>
      <c r="S567" s="2594"/>
      <c r="T567" s="2594"/>
      <c r="U567" s="2594"/>
      <c r="V567" s="2594"/>
      <c r="W567" s="2594"/>
      <c r="X567" s="1176">
        <f t="shared" ref="X567:X621" si="938">+SUM(S567:W567)</f>
        <v>0</v>
      </c>
      <c r="Y567" s="1176">
        <f t="shared" ref="Y567:Y621" si="939">+X567+R567</f>
        <v>0</v>
      </c>
    </row>
    <row r="568" spans="3:25" ht="25.5">
      <c r="C568" s="2627"/>
      <c r="D568" s="2599"/>
      <c r="E568" s="2599"/>
      <c r="F568" s="2599"/>
      <c r="G568" s="2600"/>
      <c r="H568" s="2599"/>
      <c r="I568" s="2599"/>
      <c r="J568" s="2599"/>
      <c r="K568" s="2599"/>
      <c r="L568" s="1174" t="s">
        <v>1162</v>
      </c>
      <c r="M568" s="2537"/>
      <c r="N568" s="2537"/>
      <c r="O568" s="2537"/>
      <c r="P568" s="2537"/>
      <c r="Q568" s="2537"/>
      <c r="R568" s="1176">
        <f t="shared" si="937"/>
        <v>0</v>
      </c>
      <c r="S568" s="2594"/>
      <c r="T568" s="2594"/>
      <c r="U568" s="2594"/>
      <c r="V568" s="2594"/>
      <c r="W568" s="2594"/>
      <c r="X568" s="1176">
        <f t="shared" si="938"/>
        <v>0</v>
      </c>
      <c r="Y568" s="1176">
        <f t="shared" si="939"/>
        <v>0</v>
      </c>
    </row>
    <row r="569" spans="3:25">
      <c r="C569" s="2140"/>
      <c r="D569" s="2141"/>
      <c r="E569" s="2141"/>
      <c r="F569" s="2141"/>
      <c r="G569" s="2556"/>
      <c r="H569" s="2141"/>
      <c r="I569" s="2141"/>
      <c r="J569" s="2142"/>
      <c r="K569" s="2142"/>
      <c r="L569" s="2557" t="s">
        <v>594</v>
      </c>
      <c r="M569" s="2643">
        <f>+SUM(M566:M568)</f>
        <v>0</v>
      </c>
      <c r="N569" s="2643">
        <f t="shared" ref="N569" si="940">+SUM(N566:N568)</f>
        <v>0</v>
      </c>
      <c r="O569" s="2643">
        <f t="shared" ref="O569" si="941">+SUM(O566:O568)</f>
        <v>0</v>
      </c>
      <c r="P569" s="2643">
        <f t="shared" ref="P569" si="942">+SUM(P566:P568)</f>
        <v>0</v>
      </c>
      <c r="Q569" s="2643">
        <f t="shared" ref="Q569" si="943">+SUM(Q566:Q568)</f>
        <v>5500</v>
      </c>
      <c r="R569" s="1176">
        <f t="shared" si="937"/>
        <v>5500</v>
      </c>
      <c r="S569" s="2642">
        <f t="shared" ref="S569" si="944">+SUM(S566:S568)</f>
        <v>156.23273600237499</v>
      </c>
      <c r="T569" s="2642">
        <f t="shared" ref="T569" si="945">+SUM(T566:T568)</f>
        <v>9.0234588927932116</v>
      </c>
      <c r="U569" s="2642">
        <f t="shared" ref="U569" si="946">+SUM(U566:U568)</f>
        <v>95.293275913528703</v>
      </c>
      <c r="V569" s="2642">
        <f t="shared" ref="V569" si="947">+SUM(V566:V568)</f>
        <v>1061.51680743625</v>
      </c>
      <c r="W569" s="2642">
        <f t="shared" ref="W569" si="948">+SUM(W566:W568)</f>
        <v>2884</v>
      </c>
      <c r="X569" s="1176">
        <f t="shared" si="938"/>
        <v>4206.0662782449472</v>
      </c>
      <c r="Y569" s="1176">
        <f t="shared" si="939"/>
        <v>9706.0662782449472</v>
      </c>
    </row>
    <row r="570" spans="3:25" ht="51">
      <c r="C570" s="2625" t="s">
        <v>2128</v>
      </c>
      <c r="D570" s="2591" t="s">
        <v>1899</v>
      </c>
      <c r="E570" s="2591" t="s">
        <v>2129</v>
      </c>
      <c r="F570" s="2593">
        <v>42430</v>
      </c>
      <c r="G570" s="2592" t="s">
        <v>1774</v>
      </c>
      <c r="H570" s="2591" t="s">
        <v>1906</v>
      </c>
      <c r="I570" s="2591" t="s">
        <v>2130</v>
      </c>
      <c r="J570" s="2593">
        <v>42186</v>
      </c>
      <c r="K570" s="2591" t="s">
        <v>1735</v>
      </c>
      <c r="L570" s="1174" t="s">
        <v>1160</v>
      </c>
      <c r="M570" s="2537"/>
      <c r="N570" s="2537"/>
      <c r="O570" s="2537"/>
      <c r="P570" s="2537"/>
      <c r="Q570" s="2537">
        <v>9700</v>
      </c>
      <c r="R570" s="1176">
        <f t="shared" si="937"/>
        <v>9700</v>
      </c>
      <c r="S570" s="2594">
        <v>0</v>
      </c>
      <c r="T570" s="2594">
        <v>0</v>
      </c>
      <c r="U570" s="2594">
        <v>6.3493557118105102</v>
      </c>
      <c r="V570" s="2594">
        <v>3.4068748662745301</v>
      </c>
      <c r="W570" s="2594">
        <v>0</v>
      </c>
      <c r="X570" s="1176">
        <f t="shared" si="938"/>
        <v>9.7562305780850398</v>
      </c>
      <c r="Y570" s="1176">
        <f t="shared" si="939"/>
        <v>9709.7562305780848</v>
      </c>
    </row>
    <row r="571" spans="3:25" ht="25.5">
      <c r="C571" s="2626"/>
      <c r="D571" s="2593"/>
      <c r="E571" s="2593"/>
      <c r="F571" s="2597"/>
      <c r="G571" s="2596"/>
      <c r="H571" s="2593"/>
      <c r="I571" s="2593"/>
      <c r="J571" s="2597"/>
      <c r="K571" s="2593"/>
      <c r="L571" s="1174" t="s">
        <v>1161</v>
      </c>
      <c r="M571" s="2537"/>
      <c r="N571" s="2537"/>
      <c r="O571" s="2537"/>
      <c r="P571" s="2537"/>
      <c r="Q571" s="2537"/>
      <c r="R571" s="1176">
        <f t="shared" si="937"/>
        <v>0</v>
      </c>
      <c r="S571" s="2594"/>
      <c r="T571" s="2594"/>
      <c r="U571" s="2594"/>
      <c r="V571" s="2594"/>
      <c r="W571" s="2594"/>
      <c r="X571" s="1176">
        <f t="shared" si="938"/>
        <v>0</v>
      </c>
      <c r="Y571" s="1176">
        <f t="shared" si="939"/>
        <v>0</v>
      </c>
    </row>
    <row r="572" spans="3:25" ht="25.5">
      <c r="C572" s="2627"/>
      <c r="D572" s="2599"/>
      <c r="E572" s="2599"/>
      <c r="F572" s="2599"/>
      <c r="G572" s="2600"/>
      <c r="H572" s="2599"/>
      <c r="I572" s="2599"/>
      <c r="J572" s="2599"/>
      <c r="K572" s="2599"/>
      <c r="L572" s="1174" t="s">
        <v>1162</v>
      </c>
      <c r="M572" s="2537"/>
      <c r="N572" s="2537"/>
      <c r="O572" s="2537"/>
      <c r="P572" s="2537"/>
      <c r="Q572" s="2537"/>
      <c r="R572" s="1176">
        <f t="shared" si="937"/>
        <v>0</v>
      </c>
      <c r="S572" s="2594"/>
      <c r="T572" s="2594"/>
      <c r="U572" s="2594"/>
      <c r="V572" s="2594"/>
      <c r="W572" s="2594"/>
      <c r="X572" s="1176">
        <f t="shared" si="938"/>
        <v>0</v>
      </c>
      <c r="Y572" s="1176">
        <f t="shared" si="939"/>
        <v>0</v>
      </c>
    </row>
    <row r="573" spans="3:25">
      <c r="C573" s="2140"/>
      <c r="D573" s="2141"/>
      <c r="E573" s="2141"/>
      <c r="F573" s="2141"/>
      <c r="G573" s="2556"/>
      <c r="H573" s="2141"/>
      <c r="I573" s="2141"/>
      <c r="J573" s="2142"/>
      <c r="K573" s="2142"/>
      <c r="L573" s="2557" t="s">
        <v>594</v>
      </c>
      <c r="M573" s="2643">
        <f>+SUM(M570:M572)</f>
        <v>0</v>
      </c>
      <c r="N573" s="2643">
        <f t="shared" ref="N573" si="949">+SUM(N570:N572)</f>
        <v>0</v>
      </c>
      <c r="O573" s="2643">
        <f t="shared" ref="O573" si="950">+SUM(O570:O572)</f>
        <v>0</v>
      </c>
      <c r="P573" s="2643">
        <f t="shared" ref="P573" si="951">+SUM(P570:P572)</f>
        <v>0</v>
      </c>
      <c r="Q573" s="2643">
        <f t="shared" ref="Q573" si="952">+SUM(Q570:Q572)</f>
        <v>9700</v>
      </c>
      <c r="R573" s="1176">
        <f t="shared" si="937"/>
        <v>9700</v>
      </c>
      <c r="S573" s="2642">
        <f t="shared" ref="S573" si="953">+SUM(S570:S572)</f>
        <v>0</v>
      </c>
      <c r="T573" s="2642">
        <f t="shared" ref="T573" si="954">+SUM(T570:T572)</f>
        <v>0</v>
      </c>
      <c r="U573" s="2642">
        <f t="shared" ref="U573" si="955">+SUM(U570:U572)</f>
        <v>6.3493557118105102</v>
      </c>
      <c r="V573" s="2642">
        <f t="shared" ref="V573" si="956">+SUM(V570:V572)</f>
        <v>3.4068748662745301</v>
      </c>
      <c r="W573" s="2642">
        <f t="shared" ref="W573" si="957">+SUM(W570:W572)</f>
        <v>0</v>
      </c>
      <c r="X573" s="1176">
        <f t="shared" si="938"/>
        <v>9.7562305780850398</v>
      </c>
      <c r="Y573" s="1176">
        <f t="shared" si="939"/>
        <v>9709.7562305780848</v>
      </c>
    </row>
    <row r="574" spans="3:25" ht="51">
      <c r="C574" s="2625">
        <v>5881</v>
      </c>
      <c r="D574" s="2591" t="s">
        <v>2131</v>
      </c>
      <c r="E574" s="2591" t="s">
        <v>2132</v>
      </c>
      <c r="F574" s="2591">
        <v>39387</v>
      </c>
      <c r="G574" s="2592">
        <v>2009</v>
      </c>
      <c r="H574" s="2591" t="s">
        <v>1906</v>
      </c>
      <c r="I574" s="2591" t="s">
        <v>2133</v>
      </c>
      <c r="J574" s="2591">
        <v>38899</v>
      </c>
      <c r="K574" s="2591" t="s">
        <v>1761</v>
      </c>
      <c r="L574" s="1174" t="s">
        <v>1160</v>
      </c>
      <c r="M574" s="2537">
        <v>6300</v>
      </c>
      <c r="N574" s="2537"/>
      <c r="O574" s="2537"/>
      <c r="P574" s="2537"/>
      <c r="Q574" s="2537"/>
      <c r="R574" s="1176">
        <f t="shared" si="937"/>
        <v>6300</v>
      </c>
      <c r="S574" s="2594">
        <v>51.007042740610501</v>
      </c>
      <c r="T574" s="2594">
        <v>5.9301903688260102</v>
      </c>
      <c r="U574" s="2594">
        <v>0</v>
      </c>
      <c r="V574" s="2594">
        <v>0</v>
      </c>
      <c r="W574" s="2594">
        <v>0</v>
      </c>
      <c r="X574" s="1176">
        <f t="shared" si="938"/>
        <v>56.937233109436512</v>
      </c>
      <c r="Y574" s="1176">
        <f t="shared" si="939"/>
        <v>6356.9372331094364</v>
      </c>
    </row>
    <row r="575" spans="3:25" ht="25.5">
      <c r="C575" s="2626"/>
      <c r="D575" s="2593"/>
      <c r="E575" s="2593"/>
      <c r="F575" s="2593"/>
      <c r="G575" s="2596"/>
      <c r="H575" s="2593"/>
      <c r="I575" s="2593"/>
      <c r="J575" s="2593"/>
      <c r="K575" s="2593"/>
      <c r="L575" s="1174" t="s">
        <v>1161</v>
      </c>
      <c r="M575" s="2537"/>
      <c r="N575" s="2537"/>
      <c r="O575" s="2537"/>
      <c r="P575" s="2537"/>
      <c r="Q575" s="2537"/>
      <c r="R575" s="1176">
        <f t="shared" si="937"/>
        <v>0</v>
      </c>
      <c r="S575" s="2594"/>
      <c r="T575" s="2594"/>
      <c r="U575" s="2594"/>
      <c r="V575" s="2594"/>
      <c r="W575" s="2594"/>
      <c r="X575" s="1176">
        <f t="shared" si="938"/>
        <v>0</v>
      </c>
      <c r="Y575" s="1176">
        <f t="shared" si="939"/>
        <v>0</v>
      </c>
    </row>
    <row r="576" spans="3:25" ht="25.5">
      <c r="C576" s="2627"/>
      <c r="D576" s="2599"/>
      <c r="E576" s="2599"/>
      <c r="F576" s="2599"/>
      <c r="G576" s="2600"/>
      <c r="H576" s="2599"/>
      <c r="I576" s="2599"/>
      <c r="J576" s="2599"/>
      <c r="K576" s="2599"/>
      <c r="L576" s="1174" t="s">
        <v>1162</v>
      </c>
      <c r="M576" s="2537"/>
      <c r="N576" s="2537"/>
      <c r="O576" s="2537"/>
      <c r="P576" s="2537"/>
      <c r="Q576" s="2537"/>
      <c r="R576" s="1176">
        <f t="shared" si="937"/>
        <v>0</v>
      </c>
      <c r="S576" s="2594"/>
      <c r="T576" s="2594"/>
      <c r="U576" s="2594"/>
      <c r="V576" s="2594"/>
      <c r="W576" s="2594"/>
      <c r="X576" s="1176">
        <f t="shared" si="938"/>
        <v>0</v>
      </c>
      <c r="Y576" s="1176">
        <f t="shared" si="939"/>
        <v>0</v>
      </c>
    </row>
    <row r="577" spans="3:25">
      <c r="C577" s="2140"/>
      <c r="D577" s="2141"/>
      <c r="E577" s="2141"/>
      <c r="F577" s="2141"/>
      <c r="G577" s="2556"/>
      <c r="H577" s="2141"/>
      <c r="I577" s="2141"/>
      <c r="J577" s="2142"/>
      <c r="K577" s="2142"/>
      <c r="L577" s="2557" t="s">
        <v>594</v>
      </c>
      <c r="M577" s="2643">
        <f>+SUM(M574:M576)</f>
        <v>6300</v>
      </c>
      <c r="N577" s="2643">
        <f t="shared" ref="N577" si="958">+SUM(N574:N576)</f>
        <v>0</v>
      </c>
      <c r="O577" s="2643">
        <f t="shared" ref="O577" si="959">+SUM(O574:O576)</f>
        <v>0</v>
      </c>
      <c r="P577" s="2643">
        <f t="shared" ref="P577" si="960">+SUM(P574:P576)</f>
        <v>0</v>
      </c>
      <c r="Q577" s="2643">
        <f t="shared" ref="Q577" si="961">+SUM(Q574:Q576)</f>
        <v>0</v>
      </c>
      <c r="R577" s="1176">
        <f t="shared" si="937"/>
        <v>6300</v>
      </c>
      <c r="S577" s="2642">
        <f t="shared" ref="S577" si="962">+SUM(S574:S576)</f>
        <v>51.007042740610501</v>
      </c>
      <c r="T577" s="2642">
        <f t="shared" ref="T577" si="963">+SUM(T574:T576)</f>
        <v>5.9301903688260102</v>
      </c>
      <c r="U577" s="2642">
        <f t="shared" ref="U577" si="964">+SUM(U574:U576)</f>
        <v>0</v>
      </c>
      <c r="V577" s="2642">
        <f t="shared" ref="V577" si="965">+SUM(V574:V576)</f>
        <v>0</v>
      </c>
      <c r="W577" s="2642">
        <f t="shared" ref="W577" si="966">+SUM(W574:W576)</f>
        <v>0</v>
      </c>
      <c r="X577" s="1176">
        <f t="shared" si="938"/>
        <v>56.937233109436512</v>
      </c>
      <c r="Y577" s="1176">
        <f t="shared" si="939"/>
        <v>6356.9372331094364</v>
      </c>
    </row>
    <row r="578" spans="3:25" ht="38.25">
      <c r="C578" s="2625">
        <v>7264</v>
      </c>
      <c r="D578" s="2591" t="s">
        <v>2134</v>
      </c>
      <c r="E578" s="2591" t="s">
        <v>2135</v>
      </c>
      <c r="F578" s="2593">
        <v>41487</v>
      </c>
      <c r="G578" s="2592" t="s">
        <v>1768</v>
      </c>
      <c r="H578" s="2591" t="s">
        <v>1906</v>
      </c>
      <c r="I578" s="2591" t="s">
        <v>2136</v>
      </c>
      <c r="J578" s="2593">
        <v>41760</v>
      </c>
      <c r="K578" s="2591" t="s">
        <v>1753</v>
      </c>
      <c r="L578" s="1174" t="s">
        <v>1160</v>
      </c>
      <c r="M578" s="2537"/>
      <c r="N578" s="2537"/>
      <c r="O578" s="2537"/>
      <c r="P578" s="2537"/>
      <c r="Q578" s="2537"/>
      <c r="R578" s="1176">
        <f t="shared" si="937"/>
        <v>0</v>
      </c>
      <c r="S578" s="2594">
        <v>13.912140380942899</v>
      </c>
      <c r="T578" s="2594">
        <v>74.560476668651205</v>
      </c>
      <c r="U578" s="2594">
        <v>518.94766427629099</v>
      </c>
      <c r="V578" s="2594">
        <v>1520.17190733345</v>
      </c>
      <c r="W578" s="2594">
        <v>3308.7274400000001</v>
      </c>
      <c r="X578" s="1176">
        <f t="shared" si="938"/>
        <v>5436.3196286593356</v>
      </c>
      <c r="Y578" s="1176">
        <f t="shared" si="939"/>
        <v>5436.3196286593356</v>
      </c>
    </row>
    <row r="579" spans="3:25" ht="25.5">
      <c r="C579" s="2626"/>
      <c r="D579" s="2593"/>
      <c r="E579" s="2593"/>
      <c r="F579" s="2597"/>
      <c r="G579" s="2596"/>
      <c r="H579" s="2593"/>
      <c r="I579" s="2593"/>
      <c r="J579" s="2597"/>
      <c r="K579" s="2593"/>
      <c r="L579" s="1174" t="s">
        <v>1161</v>
      </c>
      <c r="M579" s="2537"/>
      <c r="N579" s="2537"/>
      <c r="O579" s="2537"/>
      <c r="P579" s="2537"/>
      <c r="Q579" s="2537"/>
      <c r="R579" s="1176">
        <f t="shared" si="937"/>
        <v>0</v>
      </c>
      <c r="S579" s="2594"/>
      <c r="T579" s="2594"/>
      <c r="U579" s="2594"/>
      <c r="V579" s="2594"/>
      <c r="W579" s="2594"/>
      <c r="X579" s="1176">
        <f t="shared" si="938"/>
        <v>0</v>
      </c>
      <c r="Y579" s="1176">
        <f t="shared" si="939"/>
        <v>0</v>
      </c>
    </row>
    <row r="580" spans="3:25" ht="25.5">
      <c r="C580" s="2627"/>
      <c r="D580" s="2599"/>
      <c r="E580" s="2599"/>
      <c r="F580" s="2599"/>
      <c r="G580" s="2600"/>
      <c r="H580" s="2599"/>
      <c r="I580" s="2599"/>
      <c r="J580" s="2599"/>
      <c r="K580" s="2599"/>
      <c r="L580" s="1174" t="s">
        <v>1162</v>
      </c>
      <c r="M580" s="2537"/>
      <c r="N580" s="2537"/>
      <c r="O580" s="2537"/>
      <c r="P580" s="2537"/>
      <c r="Q580" s="2537"/>
      <c r="R580" s="1176">
        <f t="shared" si="937"/>
        <v>0</v>
      </c>
      <c r="S580" s="2594"/>
      <c r="T580" s="2594"/>
      <c r="U580" s="2594"/>
      <c r="V580" s="2594"/>
      <c r="W580" s="2594"/>
      <c r="X580" s="1176">
        <f t="shared" si="938"/>
        <v>0</v>
      </c>
      <c r="Y580" s="1176">
        <f t="shared" si="939"/>
        <v>0</v>
      </c>
    </row>
    <row r="581" spans="3:25">
      <c r="C581" s="2140"/>
      <c r="D581" s="2141"/>
      <c r="E581" s="2141"/>
      <c r="F581" s="2141"/>
      <c r="G581" s="2556"/>
      <c r="H581" s="2141"/>
      <c r="I581" s="2141"/>
      <c r="J581" s="2142"/>
      <c r="K581" s="2142"/>
      <c r="L581" s="2557" t="s">
        <v>594</v>
      </c>
      <c r="M581" s="2643">
        <f>+SUM(M578:M580)</f>
        <v>0</v>
      </c>
      <c r="N581" s="2643">
        <f t="shared" ref="N581" si="967">+SUM(N578:N580)</f>
        <v>0</v>
      </c>
      <c r="O581" s="2643">
        <f t="shared" ref="O581" si="968">+SUM(O578:O580)</f>
        <v>0</v>
      </c>
      <c r="P581" s="2643">
        <f t="shared" ref="P581" si="969">+SUM(P578:P580)</f>
        <v>0</v>
      </c>
      <c r="Q581" s="2643">
        <f t="shared" ref="Q581" si="970">+SUM(Q578:Q580)</f>
        <v>0</v>
      </c>
      <c r="R581" s="1176">
        <f t="shared" si="937"/>
        <v>0</v>
      </c>
      <c r="S581" s="2642">
        <f t="shared" ref="S581" si="971">+SUM(S578:S580)</f>
        <v>13.912140380942899</v>
      </c>
      <c r="T581" s="2642">
        <f t="shared" ref="T581" si="972">+SUM(T578:T580)</f>
        <v>74.560476668651205</v>
      </c>
      <c r="U581" s="2642">
        <f t="shared" ref="U581" si="973">+SUM(U578:U580)</f>
        <v>518.94766427629099</v>
      </c>
      <c r="V581" s="2642">
        <f t="shared" ref="V581" si="974">+SUM(V578:V580)</f>
        <v>1520.17190733345</v>
      </c>
      <c r="W581" s="2642">
        <f t="shared" ref="W581" si="975">+SUM(W578:W580)</f>
        <v>3308.7274400000001</v>
      </c>
      <c r="X581" s="1176">
        <f t="shared" si="938"/>
        <v>5436.3196286593356</v>
      </c>
      <c r="Y581" s="1176">
        <f t="shared" si="939"/>
        <v>5436.3196286593356</v>
      </c>
    </row>
    <row r="582" spans="3:25" ht="38.25">
      <c r="C582" s="2625">
        <v>7725</v>
      </c>
      <c r="D582" s="2591" t="s">
        <v>2134</v>
      </c>
      <c r="E582" s="2591" t="s">
        <v>2137</v>
      </c>
      <c r="F582" s="2593">
        <v>41883</v>
      </c>
      <c r="G582" s="2592" t="s">
        <v>1774</v>
      </c>
      <c r="H582" s="2591" t="s">
        <v>1906</v>
      </c>
      <c r="I582" s="2591" t="s">
        <v>2138</v>
      </c>
      <c r="J582" s="2593">
        <v>41671</v>
      </c>
      <c r="K582" s="2591" t="s">
        <v>1753</v>
      </c>
      <c r="L582" s="1174" t="s">
        <v>1160</v>
      </c>
      <c r="M582" s="2537"/>
      <c r="N582" s="2537"/>
      <c r="O582" s="2537"/>
      <c r="P582" s="2537"/>
      <c r="Q582" s="2537">
        <v>13300</v>
      </c>
      <c r="R582" s="1176">
        <f t="shared" si="937"/>
        <v>13300</v>
      </c>
      <c r="S582" s="2594">
        <v>0</v>
      </c>
      <c r="T582" s="2594">
        <v>0</v>
      </c>
      <c r="U582" s="2594">
        <v>0</v>
      </c>
      <c r="V582" s="2594">
        <v>0</v>
      </c>
      <c r="W582" s="2594">
        <v>150</v>
      </c>
      <c r="X582" s="1176">
        <f t="shared" si="938"/>
        <v>150</v>
      </c>
      <c r="Y582" s="1176">
        <f t="shared" si="939"/>
        <v>13450</v>
      </c>
    </row>
    <row r="583" spans="3:25" ht="25.5">
      <c r="C583" s="2626"/>
      <c r="D583" s="2593"/>
      <c r="E583" s="2593"/>
      <c r="F583" s="2597"/>
      <c r="G583" s="2596"/>
      <c r="H583" s="2593"/>
      <c r="I583" s="2593"/>
      <c r="J583" s="2597"/>
      <c r="K583" s="2593"/>
      <c r="L583" s="1174" t="s">
        <v>1161</v>
      </c>
      <c r="M583" s="2537"/>
      <c r="N583" s="2537"/>
      <c r="O583" s="2537"/>
      <c r="P583" s="2537"/>
      <c r="Q583" s="2537"/>
      <c r="R583" s="1176">
        <f t="shared" si="937"/>
        <v>0</v>
      </c>
      <c r="S583" s="2594"/>
      <c r="T583" s="2594"/>
      <c r="U583" s="2594"/>
      <c r="V583" s="2594"/>
      <c r="W583" s="2594"/>
      <c r="X583" s="1176">
        <f t="shared" si="938"/>
        <v>0</v>
      </c>
      <c r="Y583" s="1176">
        <f t="shared" si="939"/>
        <v>0</v>
      </c>
    </row>
    <row r="584" spans="3:25" ht="25.5">
      <c r="C584" s="2627"/>
      <c r="D584" s="2599"/>
      <c r="E584" s="2599"/>
      <c r="F584" s="2599"/>
      <c r="G584" s="2600"/>
      <c r="H584" s="2599"/>
      <c r="I584" s="2599"/>
      <c r="J584" s="2599"/>
      <c r="K584" s="2599"/>
      <c r="L584" s="1174" t="s">
        <v>1162</v>
      </c>
      <c r="M584" s="2537"/>
      <c r="N584" s="2537"/>
      <c r="O584" s="2537"/>
      <c r="P584" s="2537"/>
      <c r="Q584" s="2537"/>
      <c r="R584" s="1176">
        <f t="shared" si="937"/>
        <v>0</v>
      </c>
      <c r="S584" s="2594"/>
      <c r="T584" s="2594"/>
      <c r="U584" s="2594"/>
      <c r="V584" s="2594"/>
      <c r="W584" s="2594"/>
      <c r="X584" s="1176">
        <f t="shared" si="938"/>
        <v>0</v>
      </c>
      <c r="Y584" s="1176">
        <f t="shared" si="939"/>
        <v>0</v>
      </c>
    </row>
    <row r="585" spans="3:25">
      <c r="C585" s="2140"/>
      <c r="D585" s="2141"/>
      <c r="E585" s="2141"/>
      <c r="F585" s="2141"/>
      <c r="G585" s="2556"/>
      <c r="H585" s="2141"/>
      <c r="I585" s="2141"/>
      <c r="J585" s="2142"/>
      <c r="K585" s="2142"/>
      <c r="L585" s="2557" t="s">
        <v>594</v>
      </c>
      <c r="M585" s="2643">
        <f>+SUM(M582:M584)</f>
        <v>0</v>
      </c>
      <c r="N585" s="2643">
        <f t="shared" ref="N585" si="976">+SUM(N582:N584)</f>
        <v>0</v>
      </c>
      <c r="O585" s="2643">
        <f t="shared" ref="O585" si="977">+SUM(O582:O584)</f>
        <v>0</v>
      </c>
      <c r="P585" s="2643">
        <f t="shared" ref="P585" si="978">+SUM(P582:P584)</f>
        <v>0</v>
      </c>
      <c r="Q585" s="2643">
        <f t="shared" ref="Q585" si="979">+SUM(Q582:Q584)</f>
        <v>13300</v>
      </c>
      <c r="R585" s="1176">
        <f t="shared" si="937"/>
        <v>13300</v>
      </c>
      <c r="S585" s="2642">
        <f t="shared" ref="S585" si="980">+SUM(S582:S584)</f>
        <v>0</v>
      </c>
      <c r="T585" s="2642">
        <f t="shared" ref="T585" si="981">+SUM(T582:T584)</f>
        <v>0</v>
      </c>
      <c r="U585" s="2642">
        <f t="shared" ref="U585" si="982">+SUM(U582:U584)</f>
        <v>0</v>
      </c>
      <c r="V585" s="2642">
        <f t="shared" ref="V585" si="983">+SUM(V582:V584)</f>
        <v>0</v>
      </c>
      <c r="W585" s="2642">
        <f t="shared" ref="W585" si="984">+SUM(W582:W584)</f>
        <v>150</v>
      </c>
      <c r="X585" s="1176">
        <f t="shared" si="938"/>
        <v>150</v>
      </c>
      <c r="Y585" s="1176">
        <f t="shared" si="939"/>
        <v>13450</v>
      </c>
    </row>
    <row r="586" spans="3:25" ht="76.5">
      <c r="C586" s="2625">
        <v>7777</v>
      </c>
      <c r="D586" s="2591" t="s">
        <v>1799</v>
      </c>
      <c r="E586" s="2591" t="s">
        <v>2139</v>
      </c>
      <c r="F586" s="2591">
        <v>41760</v>
      </c>
      <c r="G586" s="2592">
        <v>2016</v>
      </c>
      <c r="H586" s="2591" t="s">
        <v>1906</v>
      </c>
      <c r="I586" s="2591" t="s">
        <v>2140</v>
      </c>
      <c r="J586" s="2591">
        <v>41395</v>
      </c>
      <c r="K586" s="2591" t="s">
        <v>1753</v>
      </c>
      <c r="L586" s="1174" t="s">
        <v>1160</v>
      </c>
      <c r="M586" s="2537"/>
      <c r="N586" s="2537"/>
      <c r="O586" s="2537"/>
      <c r="P586" s="2537">
        <v>14600</v>
      </c>
      <c r="Q586" s="2537"/>
      <c r="R586" s="1176">
        <f t="shared" si="937"/>
        <v>14600</v>
      </c>
      <c r="S586" s="2594">
        <v>0</v>
      </c>
      <c r="T586" s="2594">
        <v>0</v>
      </c>
      <c r="U586" s="2594">
        <v>2.9049195602484299</v>
      </c>
      <c r="V586" s="2594">
        <v>0</v>
      </c>
      <c r="W586" s="2594">
        <v>0</v>
      </c>
      <c r="X586" s="1176">
        <f t="shared" si="938"/>
        <v>2.9049195602484299</v>
      </c>
      <c r="Y586" s="1176">
        <f t="shared" si="939"/>
        <v>14602.904919560249</v>
      </c>
    </row>
    <row r="587" spans="3:25" ht="25.5">
      <c r="C587" s="2626"/>
      <c r="D587" s="2593"/>
      <c r="E587" s="2593"/>
      <c r="F587" s="2593"/>
      <c r="G587" s="2596"/>
      <c r="H587" s="2593"/>
      <c r="I587" s="2593"/>
      <c r="J587" s="2593"/>
      <c r="K587" s="2593"/>
      <c r="L587" s="1174" t="s">
        <v>1161</v>
      </c>
      <c r="M587" s="2537"/>
      <c r="N587" s="2537"/>
      <c r="O587" s="2537"/>
      <c r="P587" s="2537"/>
      <c r="Q587" s="2537"/>
      <c r="R587" s="1176">
        <f t="shared" si="937"/>
        <v>0</v>
      </c>
      <c r="S587" s="2594"/>
      <c r="T587" s="2594"/>
      <c r="U587" s="2594"/>
      <c r="V587" s="2594"/>
      <c r="W587" s="2594"/>
      <c r="X587" s="1176">
        <f t="shared" si="938"/>
        <v>0</v>
      </c>
      <c r="Y587" s="1176">
        <f t="shared" si="939"/>
        <v>0</v>
      </c>
    </row>
    <row r="588" spans="3:25" ht="25.5">
      <c r="C588" s="2627"/>
      <c r="D588" s="2599"/>
      <c r="E588" s="2599"/>
      <c r="F588" s="2599"/>
      <c r="G588" s="2600"/>
      <c r="H588" s="2599"/>
      <c r="I588" s="2599"/>
      <c r="J588" s="2599"/>
      <c r="K588" s="2599"/>
      <c r="L588" s="1174" t="s">
        <v>1162</v>
      </c>
      <c r="M588" s="2537"/>
      <c r="N588" s="2537"/>
      <c r="O588" s="2537"/>
      <c r="P588" s="2537"/>
      <c r="Q588" s="2537"/>
      <c r="R588" s="1176">
        <f t="shared" si="937"/>
        <v>0</v>
      </c>
      <c r="S588" s="2594"/>
      <c r="T588" s="2594"/>
      <c r="U588" s="2594"/>
      <c r="V588" s="2594"/>
      <c r="W588" s="2594"/>
      <c r="X588" s="1176">
        <f t="shared" si="938"/>
        <v>0</v>
      </c>
      <c r="Y588" s="1176">
        <f t="shared" si="939"/>
        <v>0</v>
      </c>
    </row>
    <row r="589" spans="3:25">
      <c r="C589" s="2140"/>
      <c r="D589" s="2141"/>
      <c r="E589" s="2141"/>
      <c r="F589" s="2141"/>
      <c r="G589" s="2556"/>
      <c r="H589" s="2141"/>
      <c r="I589" s="2141"/>
      <c r="J589" s="2142"/>
      <c r="K589" s="2142"/>
      <c r="L589" s="2557" t="s">
        <v>594</v>
      </c>
      <c r="M589" s="2643">
        <f>+SUM(M586:M588)</f>
        <v>0</v>
      </c>
      <c r="N589" s="2643">
        <f t="shared" ref="N589" si="985">+SUM(N586:N588)</f>
        <v>0</v>
      </c>
      <c r="O589" s="2643">
        <f t="shared" ref="O589" si="986">+SUM(O586:O588)</f>
        <v>0</v>
      </c>
      <c r="P589" s="2643">
        <f t="shared" ref="P589" si="987">+SUM(P586:P588)</f>
        <v>14600</v>
      </c>
      <c r="Q589" s="2643">
        <f t="shared" ref="Q589" si="988">+SUM(Q586:Q588)</f>
        <v>0</v>
      </c>
      <c r="R589" s="1176">
        <f t="shared" si="937"/>
        <v>14600</v>
      </c>
      <c r="S589" s="2642">
        <f t="shared" ref="S589" si="989">+SUM(S586:S588)</f>
        <v>0</v>
      </c>
      <c r="T589" s="2642">
        <f t="shared" ref="T589" si="990">+SUM(T586:T588)</f>
        <v>0</v>
      </c>
      <c r="U589" s="2642">
        <f t="shared" ref="U589" si="991">+SUM(U586:U588)</f>
        <v>2.9049195602484299</v>
      </c>
      <c r="V589" s="2642">
        <f t="shared" ref="V589" si="992">+SUM(V586:V588)</f>
        <v>0</v>
      </c>
      <c r="W589" s="2642">
        <f t="shared" ref="W589" si="993">+SUM(W586:W588)</f>
        <v>0</v>
      </c>
      <c r="X589" s="1176">
        <f t="shared" si="938"/>
        <v>2.9049195602484299</v>
      </c>
      <c r="Y589" s="1176">
        <f t="shared" si="939"/>
        <v>14602.904919560249</v>
      </c>
    </row>
    <row r="590" spans="3:25" ht="38.25">
      <c r="C590" s="2625">
        <v>5527</v>
      </c>
      <c r="D590" s="2591" t="s">
        <v>2141</v>
      </c>
      <c r="E590" s="2591" t="s">
        <v>2142</v>
      </c>
      <c r="F590" s="2591"/>
      <c r="G590" s="2592">
        <v>2009</v>
      </c>
      <c r="H590" s="2591" t="s">
        <v>1906</v>
      </c>
      <c r="I590" s="2591" t="s">
        <v>2143</v>
      </c>
      <c r="J590" s="2591">
        <v>39052</v>
      </c>
      <c r="K590" s="2591" t="s">
        <v>1761</v>
      </c>
      <c r="L590" s="1174" t="s">
        <v>1160</v>
      </c>
      <c r="M590" s="2537">
        <v>76900</v>
      </c>
      <c r="N590" s="2537"/>
      <c r="O590" s="2537"/>
      <c r="P590" s="2537"/>
      <c r="Q590" s="2537"/>
      <c r="R590" s="1176">
        <f t="shared" si="937"/>
        <v>76900</v>
      </c>
      <c r="S590" s="2594">
        <v>693.84255432103896</v>
      </c>
      <c r="T590" s="2594">
        <v>24.150526739650598</v>
      </c>
      <c r="U590" s="2594">
        <v>16.525807581662697</v>
      </c>
      <c r="V590" s="2594">
        <v>75.203232511070112</v>
      </c>
      <c r="W590" s="2594">
        <v>0</v>
      </c>
      <c r="X590" s="1176">
        <f t="shared" si="938"/>
        <v>809.72212115342234</v>
      </c>
      <c r="Y590" s="1176">
        <f t="shared" si="939"/>
        <v>77709.72212115342</v>
      </c>
    </row>
    <row r="591" spans="3:25" ht="25.5">
      <c r="C591" s="2626"/>
      <c r="D591" s="2593"/>
      <c r="E591" s="2593"/>
      <c r="F591" s="2593"/>
      <c r="G591" s="2596"/>
      <c r="H591" s="2593"/>
      <c r="I591" s="2593"/>
      <c r="J591" s="2593"/>
      <c r="K591" s="2593"/>
      <c r="L591" s="1174" t="s">
        <v>1161</v>
      </c>
      <c r="M591" s="2537"/>
      <c r="N591" s="2537"/>
      <c r="O591" s="2537"/>
      <c r="P591" s="2537"/>
      <c r="Q591" s="2537"/>
      <c r="R591" s="1176">
        <f t="shared" si="937"/>
        <v>0</v>
      </c>
      <c r="S591" s="2594"/>
      <c r="T591" s="2594"/>
      <c r="U591" s="2594"/>
      <c r="V591" s="2594"/>
      <c r="W591" s="2594"/>
      <c r="X591" s="1176">
        <f t="shared" si="938"/>
        <v>0</v>
      </c>
      <c r="Y591" s="1176">
        <f t="shared" si="939"/>
        <v>0</v>
      </c>
    </row>
    <row r="592" spans="3:25" ht="25.5">
      <c r="C592" s="2627"/>
      <c r="D592" s="2599"/>
      <c r="E592" s="2599"/>
      <c r="F592" s="2599"/>
      <c r="G592" s="2600"/>
      <c r="H592" s="2599"/>
      <c r="I592" s="2599"/>
      <c r="J592" s="2599"/>
      <c r="K592" s="2599"/>
      <c r="L592" s="1174" t="s">
        <v>1162</v>
      </c>
      <c r="M592" s="2537"/>
      <c r="N592" s="2537"/>
      <c r="O592" s="2537"/>
      <c r="P592" s="2537"/>
      <c r="Q592" s="2537"/>
      <c r="R592" s="1176">
        <f t="shared" si="937"/>
        <v>0</v>
      </c>
      <c r="S592" s="2594"/>
      <c r="T592" s="2594"/>
      <c r="U592" s="2594"/>
      <c r="V592" s="2594"/>
      <c r="W592" s="2594"/>
      <c r="X592" s="1176">
        <f t="shared" si="938"/>
        <v>0</v>
      </c>
      <c r="Y592" s="1176">
        <f t="shared" si="939"/>
        <v>0</v>
      </c>
    </row>
    <row r="593" spans="3:25">
      <c r="C593" s="2140"/>
      <c r="D593" s="2141"/>
      <c r="E593" s="2141"/>
      <c r="F593" s="2141"/>
      <c r="G593" s="2556"/>
      <c r="H593" s="2141"/>
      <c r="I593" s="2141"/>
      <c r="J593" s="2142"/>
      <c r="K593" s="2142"/>
      <c r="L593" s="2557" t="s">
        <v>594</v>
      </c>
      <c r="M593" s="2643">
        <f>+SUM(M590:M592)</f>
        <v>76900</v>
      </c>
      <c r="N593" s="2643">
        <f t="shared" ref="N593" si="994">+SUM(N590:N592)</f>
        <v>0</v>
      </c>
      <c r="O593" s="2643">
        <f t="shared" ref="O593" si="995">+SUM(O590:O592)</f>
        <v>0</v>
      </c>
      <c r="P593" s="2643">
        <f t="shared" ref="P593" si="996">+SUM(P590:P592)</f>
        <v>0</v>
      </c>
      <c r="Q593" s="2643">
        <f t="shared" ref="Q593" si="997">+SUM(Q590:Q592)</f>
        <v>0</v>
      </c>
      <c r="R593" s="1176">
        <f t="shared" si="937"/>
        <v>76900</v>
      </c>
      <c r="S593" s="2642">
        <f t="shared" ref="S593" si="998">+SUM(S590:S592)</f>
        <v>693.84255432103896</v>
      </c>
      <c r="T593" s="2642">
        <f t="shared" ref="T593" si="999">+SUM(T590:T592)</f>
        <v>24.150526739650598</v>
      </c>
      <c r="U593" s="2642">
        <f t="shared" ref="U593" si="1000">+SUM(U590:U592)</f>
        <v>16.525807581662697</v>
      </c>
      <c r="V593" s="2642">
        <f t="shared" ref="V593" si="1001">+SUM(V590:V592)</f>
        <v>75.203232511070112</v>
      </c>
      <c r="W593" s="2642">
        <f t="shared" ref="W593" si="1002">+SUM(W590:W592)</f>
        <v>0</v>
      </c>
      <c r="X593" s="1176">
        <f t="shared" si="938"/>
        <v>809.72212115342234</v>
      </c>
      <c r="Y593" s="1176">
        <f t="shared" si="939"/>
        <v>77709.72212115342</v>
      </c>
    </row>
    <row r="594" spans="3:25" ht="38.25">
      <c r="C594" s="2625">
        <v>5535</v>
      </c>
      <c r="D594" s="2591" t="s">
        <v>2141</v>
      </c>
      <c r="E594" s="2591" t="s">
        <v>2144</v>
      </c>
      <c r="F594" s="2591">
        <v>41579</v>
      </c>
      <c r="G594" s="2592" t="s">
        <v>2011</v>
      </c>
      <c r="H594" s="2591" t="s">
        <v>1906</v>
      </c>
      <c r="I594" s="2591" t="s">
        <v>2145</v>
      </c>
      <c r="J594" s="2591">
        <v>39052</v>
      </c>
      <c r="K594" s="2591" t="s">
        <v>1761</v>
      </c>
      <c r="L594" s="1174" t="s">
        <v>1160</v>
      </c>
      <c r="M594" s="2537"/>
      <c r="N594" s="2537"/>
      <c r="O594" s="2539"/>
      <c r="P594" s="2537">
        <v>62500</v>
      </c>
      <c r="Q594" s="2537"/>
      <c r="R594" s="1176">
        <f t="shared" si="937"/>
        <v>62500</v>
      </c>
      <c r="S594" s="2594">
        <v>2863.13679363147</v>
      </c>
      <c r="T594" s="2594">
        <v>716.83125957498305</v>
      </c>
      <c r="U594" s="2594">
        <v>170.685416920275</v>
      </c>
      <c r="V594" s="2594">
        <v>0</v>
      </c>
      <c r="W594" s="2594">
        <v>0</v>
      </c>
      <c r="X594" s="1176">
        <f t="shared" si="938"/>
        <v>3750.6534701267283</v>
      </c>
      <c r="Y594" s="1176">
        <f t="shared" si="939"/>
        <v>66250.653470126723</v>
      </c>
    </row>
    <row r="595" spans="3:25" ht="25.5">
      <c r="C595" s="2626"/>
      <c r="D595" s="2593"/>
      <c r="E595" s="2593"/>
      <c r="F595" s="2593"/>
      <c r="G595" s="2596"/>
      <c r="H595" s="2593"/>
      <c r="I595" s="2593"/>
      <c r="J595" s="2593"/>
      <c r="K595" s="2593"/>
      <c r="L595" s="1174" t="s">
        <v>1161</v>
      </c>
      <c r="M595" s="2537"/>
      <c r="N595" s="2537"/>
      <c r="O595" s="2537"/>
      <c r="P595" s="2537"/>
      <c r="Q595" s="2537"/>
      <c r="R595" s="1176">
        <f t="shared" si="937"/>
        <v>0</v>
      </c>
      <c r="S595" s="2594"/>
      <c r="T595" s="2594"/>
      <c r="U595" s="2594"/>
      <c r="V595" s="2594"/>
      <c r="W595" s="2594"/>
      <c r="X595" s="1176">
        <f t="shared" si="938"/>
        <v>0</v>
      </c>
      <c r="Y595" s="1176">
        <f t="shared" si="939"/>
        <v>0</v>
      </c>
    </row>
    <row r="596" spans="3:25" ht="25.5">
      <c r="C596" s="2627"/>
      <c r="D596" s="2599"/>
      <c r="E596" s="2599"/>
      <c r="F596" s="2599"/>
      <c r="G596" s="2600"/>
      <c r="H596" s="2599"/>
      <c r="I596" s="2599"/>
      <c r="J596" s="2599"/>
      <c r="K596" s="2599"/>
      <c r="L596" s="1174" t="s">
        <v>1162</v>
      </c>
      <c r="M596" s="2537"/>
      <c r="N596" s="2537"/>
      <c r="O596" s="2537"/>
      <c r="P596" s="2537"/>
      <c r="Q596" s="2537"/>
      <c r="R596" s="1176">
        <f t="shared" si="937"/>
        <v>0</v>
      </c>
      <c r="S596" s="2594"/>
      <c r="T596" s="2594"/>
      <c r="U596" s="2594"/>
      <c r="V596" s="2594"/>
      <c r="W596" s="2594"/>
      <c r="X596" s="1176">
        <f t="shared" si="938"/>
        <v>0</v>
      </c>
      <c r="Y596" s="1176">
        <f t="shared" si="939"/>
        <v>0</v>
      </c>
    </row>
    <row r="597" spans="3:25">
      <c r="C597" s="2140"/>
      <c r="D597" s="2141"/>
      <c r="E597" s="2141"/>
      <c r="F597" s="2141"/>
      <c r="G597" s="2556"/>
      <c r="H597" s="2141"/>
      <c r="I597" s="2141"/>
      <c r="J597" s="2142"/>
      <c r="K597" s="2142"/>
      <c r="L597" s="2557" t="s">
        <v>594</v>
      </c>
      <c r="M597" s="2643">
        <f>+SUM(M594:M596)</f>
        <v>0</v>
      </c>
      <c r="N597" s="2643">
        <f t="shared" ref="N597" si="1003">+SUM(N594:N596)</f>
        <v>0</v>
      </c>
      <c r="O597" s="2643">
        <f t="shared" ref="O597" si="1004">+SUM(O594:O596)</f>
        <v>0</v>
      </c>
      <c r="P597" s="2643">
        <f t="shared" ref="P597" si="1005">+SUM(P594:P596)</f>
        <v>62500</v>
      </c>
      <c r="Q597" s="2643">
        <f t="shared" ref="Q597" si="1006">+SUM(Q594:Q596)</f>
        <v>0</v>
      </c>
      <c r="R597" s="1176">
        <f t="shared" si="937"/>
        <v>62500</v>
      </c>
      <c r="S597" s="2642">
        <f t="shared" ref="S597" si="1007">+SUM(S594:S596)</f>
        <v>2863.13679363147</v>
      </c>
      <c r="T597" s="2642">
        <f t="shared" ref="T597" si="1008">+SUM(T594:T596)</f>
        <v>716.83125957498305</v>
      </c>
      <c r="U597" s="2642">
        <f t="shared" ref="U597" si="1009">+SUM(U594:U596)</f>
        <v>170.685416920275</v>
      </c>
      <c r="V597" s="2642">
        <f t="shared" ref="V597" si="1010">+SUM(V594:V596)</f>
        <v>0</v>
      </c>
      <c r="W597" s="2642">
        <f t="shared" ref="W597" si="1011">+SUM(W594:W596)</f>
        <v>0</v>
      </c>
      <c r="X597" s="1176">
        <f t="shared" si="938"/>
        <v>3750.6534701267283</v>
      </c>
      <c r="Y597" s="1176">
        <f t="shared" si="939"/>
        <v>66250.653470126723</v>
      </c>
    </row>
    <row r="598" spans="3:25" ht="38.25">
      <c r="C598" s="2625">
        <v>5864</v>
      </c>
      <c r="D598" s="2591" t="s">
        <v>2141</v>
      </c>
      <c r="E598" s="2591" t="s">
        <v>2146</v>
      </c>
      <c r="F598" s="2591">
        <v>40057</v>
      </c>
      <c r="G598" s="2592">
        <v>2011</v>
      </c>
      <c r="H598" s="2591" t="s">
        <v>1906</v>
      </c>
      <c r="I598" s="2591" t="s">
        <v>2147</v>
      </c>
      <c r="J598" s="2591">
        <v>39326</v>
      </c>
      <c r="K598" s="2591" t="s">
        <v>1761</v>
      </c>
      <c r="L598" s="1174" t="s">
        <v>1160</v>
      </c>
      <c r="M598" s="2537"/>
      <c r="N598" s="2537">
        <v>104500</v>
      </c>
      <c r="O598" s="2537"/>
      <c r="P598" s="2537"/>
      <c r="Q598" s="2537"/>
      <c r="R598" s="1176">
        <f t="shared" si="937"/>
        <v>104500</v>
      </c>
      <c r="S598" s="2594">
        <v>27199.621190938102</v>
      </c>
      <c r="T598" s="2594">
        <v>6040.7247674760101</v>
      </c>
      <c r="U598" s="2594">
        <v>274.82556418320598</v>
      </c>
      <c r="V598" s="2594">
        <v>50.087591555600007</v>
      </c>
      <c r="W598" s="2594">
        <v>0</v>
      </c>
      <c r="X598" s="1176">
        <f t="shared" si="938"/>
        <v>33565.259114152919</v>
      </c>
      <c r="Y598" s="1176">
        <f t="shared" si="939"/>
        <v>138065.25911415293</v>
      </c>
    </row>
    <row r="599" spans="3:25" ht="25.5">
      <c r="C599" s="2626"/>
      <c r="D599" s="2593"/>
      <c r="E599" s="2593"/>
      <c r="F599" s="2593"/>
      <c r="G599" s="2596"/>
      <c r="H599" s="2593"/>
      <c r="I599" s="2593"/>
      <c r="J599" s="2593"/>
      <c r="K599" s="2593"/>
      <c r="L599" s="1174" t="s">
        <v>1161</v>
      </c>
      <c r="M599" s="2537"/>
      <c r="N599" s="2537"/>
      <c r="O599" s="2537"/>
      <c r="P599" s="2537"/>
      <c r="Q599" s="2537"/>
      <c r="R599" s="1176">
        <f t="shared" si="937"/>
        <v>0</v>
      </c>
      <c r="S599" s="2594"/>
      <c r="T599" s="2594"/>
      <c r="U599" s="2594"/>
      <c r="V599" s="2594"/>
      <c r="W599" s="2594"/>
      <c r="X599" s="1176">
        <f t="shared" si="938"/>
        <v>0</v>
      </c>
      <c r="Y599" s="1176">
        <f t="shared" si="939"/>
        <v>0</v>
      </c>
    </row>
    <row r="600" spans="3:25" ht="25.5">
      <c r="C600" s="2627"/>
      <c r="D600" s="2599"/>
      <c r="E600" s="2599"/>
      <c r="F600" s="2599"/>
      <c r="G600" s="2600"/>
      <c r="H600" s="2599"/>
      <c r="I600" s="2599"/>
      <c r="J600" s="2599"/>
      <c r="K600" s="2599"/>
      <c r="L600" s="1174" t="s">
        <v>1162</v>
      </c>
      <c r="M600" s="2537"/>
      <c r="N600" s="2537"/>
      <c r="O600" s="2537"/>
      <c r="P600" s="2537"/>
      <c r="Q600" s="2537"/>
      <c r="R600" s="1176">
        <f t="shared" si="937"/>
        <v>0</v>
      </c>
      <c r="S600" s="2594"/>
      <c r="T600" s="2594"/>
      <c r="U600" s="2594"/>
      <c r="V600" s="2594"/>
      <c r="W600" s="2594"/>
      <c r="X600" s="1176">
        <f t="shared" si="938"/>
        <v>0</v>
      </c>
      <c r="Y600" s="1176">
        <f t="shared" si="939"/>
        <v>0</v>
      </c>
    </row>
    <row r="601" spans="3:25">
      <c r="C601" s="2140"/>
      <c r="D601" s="2141"/>
      <c r="E601" s="2141"/>
      <c r="F601" s="2141"/>
      <c r="G601" s="2556"/>
      <c r="H601" s="2141"/>
      <c r="I601" s="2141"/>
      <c r="J601" s="2142"/>
      <c r="K601" s="2142"/>
      <c r="L601" s="2557" t="s">
        <v>594</v>
      </c>
      <c r="M601" s="2643">
        <f>+SUM(M598:M600)</f>
        <v>0</v>
      </c>
      <c r="N601" s="2643">
        <f t="shared" ref="N601" si="1012">+SUM(N598:N600)</f>
        <v>104500</v>
      </c>
      <c r="O601" s="2643">
        <f t="shared" ref="O601" si="1013">+SUM(O598:O600)</f>
        <v>0</v>
      </c>
      <c r="P601" s="2643">
        <f t="shared" ref="P601" si="1014">+SUM(P598:P600)</f>
        <v>0</v>
      </c>
      <c r="Q601" s="2643">
        <f t="shared" ref="Q601" si="1015">+SUM(Q598:Q600)</f>
        <v>0</v>
      </c>
      <c r="R601" s="1176">
        <f t="shared" si="937"/>
        <v>104500</v>
      </c>
      <c r="S601" s="2642">
        <f t="shared" ref="S601" si="1016">+SUM(S598:S600)</f>
        <v>27199.621190938102</v>
      </c>
      <c r="T601" s="2642">
        <f t="shared" ref="T601" si="1017">+SUM(T598:T600)</f>
        <v>6040.7247674760101</v>
      </c>
      <c r="U601" s="2642">
        <f t="shared" ref="U601" si="1018">+SUM(U598:U600)</f>
        <v>274.82556418320598</v>
      </c>
      <c r="V601" s="2642">
        <f t="shared" ref="V601" si="1019">+SUM(V598:V600)</f>
        <v>50.087591555600007</v>
      </c>
      <c r="W601" s="2642">
        <f t="shared" ref="W601" si="1020">+SUM(W598:W600)</f>
        <v>0</v>
      </c>
      <c r="X601" s="1176">
        <f t="shared" si="938"/>
        <v>33565.259114152919</v>
      </c>
      <c r="Y601" s="1176">
        <f t="shared" si="939"/>
        <v>138065.25911415293</v>
      </c>
    </row>
    <row r="602" spans="3:25" ht="51">
      <c r="C602" s="2625">
        <v>6648</v>
      </c>
      <c r="D602" s="2591" t="s">
        <v>2148</v>
      </c>
      <c r="E602" s="2591" t="s">
        <v>2149</v>
      </c>
      <c r="F602" s="2591">
        <v>40238</v>
      </c>
      <c r="G602" s="2592">
        <v>2014</v>
      </c>
      <c r="H602" s="2591" t="s">
        <v>1906</v>
      </c>
      <c r="I602" s="2591" t="s">
        <v>2150</v>
      </c>
      <c r="J602" s="2591">
        <v>39965</v>
      </c>
      <c r="K602" s="2591" t="s">
        <v>1761</v>
      </c>
      <c r="L602" s="1174" t="s">
        <v>1160</v>
      </c>
      <c r="M602" s="2537"/>
      <c r="N602" s="2537"/>
      <c r="O602" s="2537"/>
      <c r="P602" s="2537"/>
      <c r="Q602" s="2537">
        <v>84000</v>
      </c>
      <c r="R602" s="1176">
        <f t="shared" si="937"/>
        <v>84000</v>
      </c>
      <c r="S602" s="2594">
        <v>1238.21581537623</v>
      </c>
      <c r="T602" s="2594">
        <v>5423.7648744237204</v>
      </c>
      <c r="U602" s="2594">
        <v>19341.913198139802</v>
      </c>
      <c r="V602" s="2594">
        <v>30509.306170547199</v>
      </c>
      <c r="W602" s="2594">
        <v>21243.018969999997</v>
      </c>
      <c r="X602" s="1176">
        <f t="shared" si="938"/>
        <v>77756.219028486958</v>
      </c>
      <c r="Y602" s="1176">
        <f t="shared" si="939"/>
        <v>161756.21902848696</v>
      </c>
    </row>
    <row r="603" spans="3:25" ht="25.5">
      <c r="C603" s="2626"/>
      <c r="D603" s="2593"/>
      <c r="E603" s="2593"/>
      <c r="F603" s="2593"/>
      <c r="G603" s="2596"/>
      <c r="H603" s="2593"/>
      <c r="I603" s="2593"/>
      <c r="J603" s="2593"/>
      <c r="K603" s="2593"/>
      <c r="L603" s="1174" t="s">
        <v>1161</v>
      </c>
      <c r="M603" s="2537"/>
      <c r="N603" s="2537"/>
      <c r="O603" s="2537"/>
      <c r="P603" s="2537"/>
      <c r="Q603" s="2537"/>
      <c r="R603" s="1176">
        <f t="shared" si="937"/>
        <v>0</v>
      </c>
      <c r="S603" s="2594"/>
      <c r="T603" s="2594"/>
      <c r="U603" s="2594"/>
      <c r="V603" s="2594"/>
      <c r="W603" s="2594"/>
      <c r="X603" s="1176">
        <f t="shared" si="938"/>
        <v>0</v>
      </c>
      <c r="Y603" s="1176">
        <f t="shared" si="939"/>
        <v>0</v>
      </c>
    </row>
    <row r="604" spans="3:25" ht="25.5">
      <c r="C604" s="2627"/>
      <c r="D604" s="2599"/>
      <c r="E604" s="2599"/>
      <c r="F604" s="2599"/>
      <c r="G604" s="2600"/>
      <c r="H604" s="2599"/>
      <c r="I604" s="2599"/>
      <c r="J604" s="2599"/>
      <c r="K604" s="2599"/>
      <c r="L604" s="1174" t="s">
        <v>1162</v>
      </c>
      <c r="M604" s="2537"/>
      <c r="N604" s="2537"/>
      <c r="O604" s="2537"/>
      <c r="P604" s="2537"/>
      <c r="Q604" s="2537"/>
      <c r="R604" s="1176">
        <f t="shared" si="937"/>
        <v>0</v>
      </c>
      <c r="S604" s="2594"/>
      <c r="T604" s="2594"/>
      <c r="U604" s="2594"/>
      <c r="V604" s="2594"/>
      <c r="W604" s="2594"/>
      <c r="X604" s="1176">
        <f t="shared" si="938"/>
        <v>0</v>
      </c>
      <c r="Y604" s="1176">
        <f t="shared" si="939"/>
        <v>0</v>
      </c>
    </row>
    <row r="605" spans="3:25">
      <c r="C605" s="2140"/>
      <c r="D605" s="2141"/>
      <c r="E605" s="2141"/>
      <c r="F605" s="2141"/>
      <c r="G605" s="2556"/>
      <c r="H605" s="2141"/>
      <c r="I605" s="2141"/>
      <c r="J605" s="2142"/>
      <c r="K605" s="2142"/>
      <c r="L605" s="2557" t="s">
        <v>594</v>
      </c>
      <c r="M605" s="2643">
        <f>+SUM(M602:M604)</f>
        <v>0</v>
      </c>
      <c r="N605" s="2643">
        <f t="shared" ref="N605" si="1021">+SUM(N602:N604)</f>
        <v>0</v>
      </c>
      <c r="O605" s="2643">
        <f t="shared" ref="O605" si="1022">+SUM(O602:O604)</f>
        <v>0</v>
      </c>
      <c r="P605" s="2643">
        <f t="shared" ref="P605" si="1023">+SUM(P602:P604)</f>
        <v>0</v>
      </c>
      <c r="Q605" s="2643">
        <f t="shared" ref="Q605" si="1024">+SUM(Q602:Q604)</f>
        <v>84000</v>
      </c>
      <c r="R605" s="1176">
        <f t="shared" si="937"/>
        <v>84000</v>
      </c>
      <c r="S605" s="2642">
        <f t="shared" ref="S605" si="1025">+SUM(S602:S604)</f>
        <v>1238.21581537623</v>
      </c>
      <c r="T605" s="2642">
        <f t="shared" ref="T605" si="1026">+SUM(T602:T604)</f>
        <v>5423.7648744237204</v>
      </c>
      <c r="U605" s="2642">
        <f t="shared" ref="U605" si="1027">+SUM(U602:U604)</f>
        <v>19341.913198139802</v>
      </c>
      <c r="V605" s="2642">
        <f t="shared" ref="V605" si="1028">+SUM(V602:V604)</f>
        <v>30509.306170547199</v>
      </c>
      <c r="W605" s="2642">
        <f t="shared" ref="W605" si="1029">+SUM(W602:W604)</f>
        <v>21243.018969999997</v>
      </c>
      <c r="X605" s="1176">
        <f t="shared" si="938"/>
        <v>77756.219028486958</v>
      </c>
      <c r="Y605" s="1176">
        <f t="shared" si="939"/>
        <v>161756.21902848696</v>
      </c>
    </row>
    <row r="606" spans="3:25" ht="51">
      <c r="C606" s="2625">
        <v>6650</v>
      </c>
      <c r="D606" s="2591" t="s">
        <v>2148</v>
      </c>
      <c r="E606" s="2591" t="s">
        <v>2151</v>
      </c>
      <c r="F606" s="2591">
        <v>41487</v>
      </c>
      <c r="G606" s="2592" t="s">
        <v>2011</v>
      </c>
      <c r="H606" s="2591" t="s">
        <v>1906</v>
      </c>
      <c r="I606" s="2591" t="s">
        <v>2152</v>
      </c>
      <c r="J606" s="2591">
        <v>41487</v>
      </c>
      <c r="K606" s="2591" t="s">
        <v>1761</v>
      </c>
      <c r="L606" s="1174" t="s">
        <v>1160</v>
      </c>
      <c r="M606" s="2537"/>
      <c r="N606" s="2537"/>
      <c r="O606" s="2537"/>
      <c r="P606" s="2537"/>
      <c r="Q606" s="2537">
        <v>218000</v>
      </c>
      <c r="R606" s="1176">
        <f t="shared" si="937"/>
        <v>218000</v>
      </c>
      <c r="S606" s="2594">
        <v>1192.04126235177</v>
      </c>
      <c r="T606" s="2594">
        <v>2085.5408218509001</v>
      </c>
      <c r="U606" s="2594">
        <v>10913.680845753501</v>
      </c>
      <c r="V606" s="2594">
        <v>43687.716520572001</v>
      </c>
      <c r="W606" s="2594">
        <v>87657.484879999989</v>
      </c>
      <c r="X606" s="1176">
        <f t="shared" si="938"/>
        <v>145536.46433052816</v>
      </c>
      <c r="Y606" s="1176">
        <f t="shared" si="939"/>
        <v>363536.46433052816</v>
      </c>
    </row>
    <row r="607" spans="3:25" ht="25.5">
      <c r="C607" s="2626"/>
      <c r="D607" s="2593"/>
      <c r="E607" s="2593"/>
      <c r="F607" s="2593"/>
      <c r="G607" s="2596"/>
      <c r="H607" s="2593"/>
      <c r="I607" s="2593"/>
      <c r="J607" s="2593"/>
      <c r="K607" s="2593"/>
      <c r="L607" s="1174" t="s">
        <v>1161</v>
      </c>
      <c r="M607" s="2537"/>
      <c r="N607" s="2537"/>
      <c r="O607" s="2537"/>
      <c r="P607" s="2537"/>
      <c r="Q607" s="2537"/>
      <c r="R607" s="1176">
        <f t="shared" si="937"/>
        <v>0</v>
      </c>
      <c r="S607" s="2594"/>
      <c r="T607" s="2594"/>
      <c r="U607" s="2594"/>
      <c r="V607" s="2594"/>
      <c r="W607" s="2594"/>
      <c r="X607" s="1176">
        <f t="shared" si="938"/>
        <v>0</v>
      </c>
      <c r="Y607" s="1176">
        <f t="shared" si="939"/>
        <v>0</v>
      </c>
    </row>
    <row r="608" spans="3:25" ht="25.5">
      <c r="C608" s="2627"/>
      <c r="D608" s="2599"/>
      <c r="E608" s="2599"/>
      <c r="F608" s="2599"/>
      <c r="G608" s="2600"/>
      <c r="H608" s="2599"/>
      <c r="I608" s="2599"/>
      <c r="J608" s="2599"/>
      <c r="K608" s="2599"/>
      <c r="L608" s="1174" t="s">
        <v>1162</v>
      </c>
      <c r="M608" s="2537"/>
      <c r="N608" s="2537"/>
      <c r="O608" s="2537"/>
      <c r="P608" s="2537"/>
      <c r="Q608" s="2537"/>
      <c r="R608" s="1176">
        <f t="shared" si="937"/>
        <v>0</v>
      </c>
      <c r="S608" s="2594"/>
      <c r="T608" s="2594"/>
      <c r="U608" s="2594"/>
      <c r="V608" s="2594"/>
      <c r="W608" s="2594"/>
      <c r="X608" s="1176">
        <f t="shared" si="938"/>
        <v>0</v>
      </c>
      <c r="Y608" s="1176">
        <f t="shared" si="939"/>
        <v>0</v>
      </c>
    </row>
    <row r="609" spans="3:25">
      <c r="C609" s="2140"/>
      <c r="D609" s="2141"/>
      <c r="E609" s="2141"/>
      <c r="F609" s="2141"/>
      <c r="G609" s="2556"/>
      <c r="H609" s="2141"/>
      <c r="I609" s="2141"/>
      <c r="J609" s="2142"/>
      <c r="K609" s="2142"/>
      <c r="L609" s="2557" t="s">
        <v>594</v>
      </c>
      <c r="M609" s="2643">
        <f>+SUM(M606:M608)</f>
        <v>0</v>
      </c>
      <c r="N609" s="2643">
        <f t="shared" ref="N609" si="1030">+SUM(N606:N608)</f>
        <v>0</v>
      </c>
      <c r="O609" s="2643">
        <f t="shared" ref="O609" si="1031">+SUM(O606:O608)</f>
        <v>0</v>
      </c>
      <c r="P609" s="2643">
        <f t="shared" ref="P609" si="1032">+SUM(P606:P608)</f>
        <v>0</v>
      </c>
      <c r="Q609" s="2643">
        <f t="shared" ref="Q609" si="1033">+SUM(Q606:Q608)</f>
        <v>218000</v>
      </c>
      <c r="R609" s="1176">
        <f t="shared" si="937"/>
        <v>218000</v>
      </c>
      <c r="S609" s="2642">
        <f t="shared" ref="S609" si="1034">+SUM(S606:S608)</f>
        <v>1192.04126235177</v>
      </c>
      <c r="T609" s="2642">
        <f t="shared" ref="T609" si="1035">+SUM(T606:T608)</f>
        <v>2085.5408218509001</v>
      </c>
      <c r="U609" s="2642">
        <f t="shared" ref="U609" si="1036">+SUM(U606:U608)</f>
        <v>10913.680845753501</v>
      </c>
      <c r="V609" s="2642">
        <f t="shared" ref="V609" si="1037">+SUM(V606:V608)</f>
        <v>43687.716520572001</v>
      </c>
      <c r="W609" s="2642">
        <f t="shared" ref="W609" si="1038">+SUM(W606:W608)</f>
        <v>87657.484879999989</v>
      </c>
      <c r="X609" s="1176">
        <f t="shared" si="938"/>
        <v>145536.46433052816</v>
      </c>
      <c r="Y609" s="1176">
        <f t="shared" si="939"/>
        <v>363536.46433052816</v>
      </c>
    </row>
    <row r="610" spans="3:25" ht="51">
      <c r="C610" s="2625">
        <v>6651</v>
      </c>
      <c r="D610" s="2591" t="s">
        <v>2148</v>
      </c>
      <c r="E610" s="2591" t="s">
        <v>2153</v>
      </c>
      <c r="F610" s="2591">
        <v>40422</v>
      </c>
      <c r="G610" s="2592" t="s">
        <v>2011</v>
      </c>
      <c r="H610" s="2591" t="s">
        <v>1906</v>
      </c>
      <c r="I610" s="2591" t="s">
        <v>2154</v>
      </c>
      <c r="J610" s="2591">
        <v>39965</v>
      </c>
      <c r="K610" s="2591" t="s">
        <v>1761</v>
      </c>
      <c r="L610" s="1174" t="s">
        <v>1160</v>
      </c>
      <c r="M610" s="2537"/>
      <c r="N610" s="2537"/>
      <c r="O610" s="2537"/>
      <c r="P610" s="2537"/>
      <c r="Q610" s="2537">
        <v>130000</v>
      </c>
      <c r="R610" s="1176">
        <f t="shared" si="937"/>
        <v>130000</v>
      </c>
      <c r="S610" s="2594">
        <v>4902.3331803656602</v>
      </c>
      <c r="T610" s="2594">
        <v>5799.7462541248697</v>
      </c>
      <c r="U610" s="2594">
        <v>15859.6412903904</v>
      </c>
      <c r="V610" s="2594">
        <v>35210.843853526698</v>
      </c>
      <c r="W610" s="2594">
        <v>35624.259140000002</v>
      </c>
      <c r="X610" s="1176">
        <f t="shared" si="938"/>
        <v>97396.823718407628</v>
      </c>
      <c r="Y610" s="1176">
        <f t="shared" si="939"/>
        <v>227396.82371840763</v>
      </c>
    </row>
    <row r="611" spans="3:25" ht="25.5">
      <c r="C611" s="2626"/>
      <c r="D611" s="2593"/>
      <c r="E611" s="2593"/>
      <c r="F611" s="2593"/>
      <c r="G611" s="2596"/>
      <c r="H611" s="2593"/>
      <c r="I611" s="2593"/>
      <c r="J611" s="2593"/>
      <c r="K611" s="2593"/>
      <c r="L611" s="1174" t="s">
        <v>1161</v>
      </c>
      <c r="M611" s="2537"/>
      <c r="N611" s="2537"/>
      <c r="O611" s="2537"/>
      <c r="P611" s="2537"/>
      <c r="Q611" s="2537"/>
      <c r="R611" s="1176">
        <f t="shared" si="937"/>
        <v>0</v>
      </c>
      <c r="S611" s="2594"/>
      <c r="T611" s="2594"/>
      <c r="U611" s="2594"/>
      <c r="V611" s="2594"/>
      <c r="W611" s="2594"/>
      <c r="X611" s="1176">
        <f t="shared" si="938"/>
        <v>0</v>
      </c>
      <c r="Y611" s="1176">
        <f t="shared" si="939"/>
        <v>0</v>
      </c>
    </row>
    <row r="612" spans="3:25" ht="25.5">
      <c r="C612" s="2627"/>
      <c r="D612" s="2599"/>
      <c r="E612" s="2599"/>
      <c r="F612" s="2599"/>
      <c r="G612" s="2600"/>
      <c r="H612" s="2599"/>
      <c r="I612" s="2599"/>
      <c r="J612" s="2599"/>
      <c r="K612" s="2599"/>
      <c r="L612" s="1174" t="s">
        <v>1162</v>
      </c>
      <c r="M612" s="2537"/>
      <c r="N612" s="2537"/>
      <c r="O612" s="2537"/>
      <c r="P612" s="2537"/>
      <c r="Q612" s="2537"/>
      <c r="R612" s="1176">
        <f t="shared" si="937"/>
        <v>0</v>
      </c>
      <c r="S612" s="2594"/>
      <c r="T612" s="2594"/>
      <c r="U612" s="2594"/>
      <c r="V612" s="2594"/>
      <c r="W612" s="2594"/>
      <c r="X612" s="1176">
        <f t="shared" si="938"/>
        <v>0</v>
      </c>
      <c r="Y612" s="1176">
        <f t="shared" si="939"/>
        <v>0</v>
      </c>
    </row>
    <row r="613" spans="3:25">
      <c r="C613" s="2140"/>
      <c r="D613" s="2141"/>
      <c r="E613" s="2141"/>
      <c r="F613" s="2141"/>
      <c r="G613" s="2556"/>
      <c r="H613" s="2141"/>
      <c r="I613" s="2141"/>
      <c r="J613" s="2142"/>
      <c r="K613" s="2142"/>
      <c r="L613" s="1178" t="s">
        <v>594</v>
      </c>
      <c r="M613" s="2643">
        <f>+SUM(M610:M612)</f>
        <v>0</v>
      </c>
      <c r="N613" s="2643">
        <f t="shared" ref="N613" si="1039">+SUM(N610:N612)</f>
        <v>0</v>
      </c>
      <c r="O613" s="2643">
        <f t="shared" ref="O613" si="1040">+SUM(O610:O612)</f>
        <v>0</v>
      </c>
      <c r="P613" s="2643">
        <f t="shared" ref="P613" si="1041">+SUM(P610:P612)</f>
        <v>0</v>
      </c>
      <c r="Q613" s="2643">
        <f t="shared" ref="Q613" si="1042">+SUM(Q610:Q612)</f>
        <v>130000</v>
      </c>
      <c r="R613" s="1176">
        <f t="shared" si="937"/>
        <v>130000</v>
      </c>
      <c r="S613" s="2642">
        <f t="shared" ref="S613" si="1043">+SUM(S610:S612)</f>
        <v>4902.3331803656602</v>
      </c>
      <c r="T613" s="2642">
        <f t="shared" ref="T613" si="1044">+SUM(T610:T612)</f>
        <v>5799.7462541248697</v>
      </c>
      <c r="U613" s="2642">
        <f t="shared" ref="U613" si="1045">+SUM(U610:U612)</f>
        <v>15859.6412903904</v>
      </c>
      <c r="V613" s="2642">
        <f t="shared" ref="V613" si="1046">+SUM(V610:V612)</f>
        <v>35210.843853526698</v>
      </c>
      <c r="W613" s="2642">
        <f t="shared" ref="W613" si="1047">+SUM(W610:W612)</f>
        <v>35624.259140000002</v>
      </c>
      <c r="X613" s="1176">
        <f t="shared" si="938"/>
        <v>97396.823718407628</v>
      </c>
      <c r="Y613" s="1176">
        <f t="shared" si="939"/>
        <v>227396.82371840763</v>
      </c>
    </row>
    <row r="614" spans="3:25" ht="51">
      <c r="C614" s="2625">
        <v>6664</v>
      </c>
      <c r="D614" s="2591" t="s">
        <v>2148</v>
      </c>
      <c r="E614" s="2591" t="s">
        <v>2155</v>
      </c>
      <c r="F614" s="2591">
        <v>41487</v>
      </c>
      <c r="G614" s="2592">
        <v>2014</v>
      </c>
      <c r="H614" s="2591" t="s">
        <v>1906</v>
      </c>
      <c r="I614" s="2628" t="s">
        <v>2156</v>
      </c>
      <c r="J614" s="2591">
        <v>41487</v>
      </c>
      <c r="K614" s="2591" t="s">
        <v>1761</v>
      </c>
      <c r="L614" s="1174" t="s">
        <v>1160</v>
      </c>
      <c r="M614" s="2537"/>
      <c r="N614" s="2537"/>
      <c r="O614" s="2537"/>
      <c r="P614" s="2537"/>
      <c r="Q614" s="2537">
        <v>56600</v>
      </c>
      <c r="R614" s="1176">
        <f t="shared" si="937"/>
        <v>56600</v>
      </c>
      <c r="S614" s="2594">
        <v>3429.91737433353</v>
      </c>
      <c r="T614" s="2594">
        <v>4550.3597431481303</v>
      </c>
      <c r="U614" s="2594">
        <v>1807.82392627283</v>
      </c>
      <c r="V614" s="2594">
        <v>28395.209015487202</v>
      </c>
      <c r="W614" s="2594">
        <v>41101.516349999998</v>
      </c>
      <c r="X614" s="1176">
        <f t="shared" si="938"/>
        <v>79284.826409241679</v>
      </c>
      <c r="Y614" s="1176">
        <f t="shared" si="939"/>
        <v>135884.82640924168</v>
      </c>
    </row>
    <row r="615" spans="3:25" ht="25.5">
      <c r="C615" s="2626"/>
      <c r="D615" s="2593"/>
      <c r="E615" s="2593"/>
      <c r="F615" s="2593"/>
      <c r="G615" s="2596"/>
      <c r="H615" s="2593"/>
      <c r="I615" s="2593"/>
      <c r="J615" s="2593"/>
      <c r="K615" s="2593"/>
      <c r="L615" s="1174" t="s">
        <v>1161</v>
      </c>
      <c r="M615" s="2537"/>
      <c r="N615" s="2537"/>
      <c r="O615" s="2537"/>
      <c r="P615" s="2537"/>
      <c r="Q615" s="2537"/>
      <c r="R615" s="1176">
        <f t="shared" si="937"/>
        <v>0</v>
      </c>
      <c r="S615" s="2594"/>
      <c r="T615" s="2594"/>
      <c r="U615" s="2594"/>
      <c r="V615" s="2594"/>
      <c r="W615" s="2594"/>
      <c r="X615" s="1176">
        <f t="shared" si="938"/>
        <v>0</v>
      </c>
      <c r="Y615" s="1176">
        <f t="shared" si="939"/>
        <v>0</v>
      </c>
    </row>
    <row r="616" spans="3:25" ht="25.5">
      <c r="C616" s="2627"/>
      <c r="D616" s="2599"/>
      <c r="E616" s="2599"/>
      <c r="F616" s="2599"/>
      <c r="G616" s="2600"/>
      <c r="H616" s="2599"/>
      <c r="I616" s="2599"/>
      <c r="J616" s="2599"/>
      <c r="K616" s="2599"/>
      <c r="L616" s="1174" t="s">
        <v>1162</v>
      </c>
      <c r="M616" s="2537"/>
      <c r="N616" s="2537"/>
      <c r="O616" s="2537"/>
      <c r="P616" s="2537"/>
      <c r="Q616" s="2537"/>
      <c r="R616" s="1176">
        <f t="shared" si="937"/>
        <v>0</v>
      </c>
      <c r="S616" s="2594"/>
      <c r="T616" s="2594"/>
      <c r="U616" s="2594"/>
      <c r="V616" s="2594"/>
      <c r="W616" s="2594"/>
      <c r="X616" s="1176">
        <f t="shared" si="938"/>
        <v>0</v>
      </c>
      <c r="Y616" s="1176">
        <f t="shared" si="939"/>
        <v>0</v>
      </c>
    </row>
    <row r="617" spans="3:25">
      <c r="C617" s="2140"/>
      <c r="D617" s="2141"/>
      <c r="E617" s="2141"/>
      <c r="F617" s="2141"/>
      <c r="G617" s="2556"/>
      <c r="H617" s="2141"/>
      <c r="I617" s="2141"/>
      <c r="J617" s="2142"/>
      <c r="K617" s="2142"/>
      <c r="L617" s="1178" t="s">
        <v>594</v>
      </c>
      <c r="M617" s="2643">
        <f>+SUM(M614:M616)</f>
        <v>0</v>
      </c>
      <c r="N617" s="2643">
        <f t="shared" ref="N617" si="1048">+SUM(N614:N616)</f>
        <v>0</v>
      </c>
      <c r="O617" s="2643">
        <f t="shared" ref="O617" si="1049">+SUM(O614:O616)</f>
        <v>0</v>
      </c>
      <c r="P617" s="2643">
        <f t="shared" ref="P617" si="1050">+SUM(P614:P616)</f>
        <v>0</v>
      </c>
      <c r="Q617" s="2643">
        <f t="shared" ref="Q617" si="1051">+SUM(Q614:Q616)</f>
        <v>56600</v>
      </c>
      <c r="R617" s="1176">
        <f t="shared" si="937"/>
        <v>56600</v>
      </c>
      <c r="S617" s="2642">
        <f t="shared" ref="S617" si="1052">+SUM(S614:S616)</f>
        <v>3429.91737433353</v>
      </c>
      <c r="T617" s="2642">
        <f t="shared" ref="T617" si="1053">+SUM(T614:T616)</f>
        <v>4550.3597431481303</v>
      </c>
      <c r="U617" s="2642">
        <f t="shared" ref="U617" si="1054">+SUM(U614:U616)</f>
        <v>1807.82392627283</v>
      </c>
      <c r="V617" s="2642">
        <f t="shared" ref="V617" si="1055">+SUM(V614:V616)</f>
        <v>28395.209015487202</v>
      </c>
      <c r="W617" s="2642">
        <f t="shared" ref="W617" si="1056">+SUM(W614:W616)</f>
        <v>41101.516349999998</v>
      </c>
      <c r="X617" s="1176">
        <f t="shared" si="938"/>
        <v>79284.826409241679</v>
      </c>
      <c r="Y617" s="1176">
        <f t="shared" si="939"/>
        <v>135884.82640924168</v>
      </c>
    </row>
    <row r="618" spans="3:25" ht="51">
      <c r="C618" s="2625">
        <v>6988</v>
      </c>
      <c r="D618" s="2591" t="s">
        <v>2148</v>
      </c>
      <c r="E618" s="2591" t="s">
        <v>2157</v>
      </c>
      <c r="F618" s="2591">
        <v>40483</v>
      </c>
      <c r="G618" s="2592">
        <v>2014</v>
      </c>
      <c r="H618" s="2591" t="s">
        <v>1906</v>
      </c>
      <c r="I618" s="2591" t="s">
        <v>2158</v>
      </c>
      <c r="J618" s="2591">
        <v>40360</v>
      </c>
      <c r="K618" s="2591" t="s">
        <v>1761</v>
      </c>
      <c r="L618" s="1174" t="s">
        <v>1160</v>
      </c>
      <c r="M618" s="2537"/>
      <c r="N618" s="2537"/>
      <c r="O618" s="2537"/>
      <c r="P618" s="2537"/>
      <c r="Q618" s="2537">
        <v>15500</v>
      </c>
      <c r="R618" s="1176">
        <f t="shared" si="937"/>
        <v>15500</v>
      </c>
      <c r="S618" s="2594">
        <v>30.4151747938037</v>
      </c>
      <c r="T618" s="2594">
        <v>283.19987447501899</v>
      </c>
      <c r="U618" s="2594">
        <v>2973.1289696365598</v>
      </c>
      <c r="V618" s="2594">
        <v>11607.463122560899</v>
      </c>
      <c r="W618" s="2594">
        <v>1268.17121</v>
      </c>
      <c r="X618" s="1176">
        <f t="shared" si="938"/>
        <v>16162.378351466283</v>
      </c>
      <c r="Y618" s="1176">
        <f t="shared" si="939"/>
        <v>31662.378351466283</v>
      </c>
    </row>
    <row r="619" spans="3:25" ht="25.5">
      <c r="C619" s="2626"/>
      <c r="D619" s="2593"/>
      <c r="E619" s="2593"/>
      <c r="F619" s="2593"/>
      <c r="G619" s="2596"/>
      <c r="H619" s="2593"/>
      <c r="I619" s="2593"/>
      <c r="J619" s="2593"/>
      <c r="K619" s="2593"/>
      <c r="L619" s="1174" t="s">
        <v>1161</v>
      </c>
      <c r="M619" s="2537"/>
      <c r="N619" s="2537"/>
      <c r="O619" s="2537"/>
      <c r="P619" s="2537"/>
      <c r="Q619" s="2537"/>
      <c r="R619" s="1176">
        <f t="shared" si="937"/>
        <v>0</v>
      </c>
      <c r="S619" s="2594"/>
      <c r="T619" s="2594"/>
      <c r="U619" s="2594"/>
      <c r="V619" s="2594"/>
      <c r="W619" s="2594"/>
      <c r="X619" s="1176">
        <f t="shared" si="938"/>
        <v>0</v>
      </c>
      <c r="Y619" s="1176">
        <f t="shared" si="939"/>
        <v>0</v>
      </c>
    </row>
    <row r="620" spans="3:25" ht="25.5">
      <c r="C620" s="2627"/>
      <c r="D620" s="2599"/>
      <c r="E620" s="2599"/>
      <c r="F620" s="2599"/>
      <c r="G620" s="2600"/>
      <c r="H620" s="2599"/>
      <c r="I620" s="2599"/>
      <c r="J620" s="2599"/>
      <c r="K620" s="2599"/>
      <c r="L620" s="1174" t="s">
        <v>1162</v>
      </c>
      <c r="M620" s="2537"/>
      <c r="N620" s="2537"/>
      <c r="O620" s="2537"/>
      <c r="P620" s="2537"/>
      <c r="Q620" s="2537"/>
      <c r="R620" s="1176">
        <f t="shared" si="937"/>
        <v>0</v>
      </c>
      <c r="S620" s="2594"/>
      <c r="T620" s="2594"/>
      <c r="U620" s="2594"/>
      <c r="V620" s="2594"/>
      <c r="W620" s="2594"/>
      <c r="X620" s="1176">
        <f t="shared" si="938"/>
        <v>0</v>
      </c>
      <c r="Y620" s="1176">
        <f t="shared" si="939"/>
        <v>0</v>
      </c>
    </row>
    <row r="621" spans="3:25">
      <c r="C621" s="2618"/>
      <c r="D621" s="2619"/>
      <c r="E621" s="2619"/>
      <c r="F621" s="2619"/>
      <c r="G621" s="2620"/>
      <c r="H621" s="2619"/>
      <c r="I621" s="2619"/>
      <c r="J621" s="2621"/>
      <c r="K621" s="2621"/>
      <c r="L621" s="1178" t="s">
        <v>594</v>
      </c>
      <c r="M621" s="2643">
        <f>+SUM(M618:M620)</f>
        <v>0</v>
      </c>
      <c r="N621" s="2643">
        <f t="shared" ref="N621" si="1057">+SUM(N618:N620)</f>
        <v>0</v>
      </c>
      <c r="O621" s="2643">
        <f t="shared" ref="O621" si="1058">+SUM(O618:O620)</f>
        <v>0</v>
      </c>
      <c r="P621" s="2643">
        <f t="shared" ref="P621" si="1059">+SUM(P618:P620)</f>
        <v>0</v>
      </c>
      <c r="Q621" s="2643">
        <f t="shared" ref="Q621" si="1060">+SUM(Q618:Q620)</f>
        <v>15500</v>
      </c>
      <c r="R621" s="1176">
        <f t="shared" si="937"/>
        <v>15500</v>
      </c>
      <c r="S621" s="2642">
        <f t="shared" ref="S621" si="1061">+SUM(S618:S620)</f>
        <v>30.4151747938037</v>
      </c>
      <c r="T621" s="2642">
        <f t="shared" ref="T621" si="1062">+SUM(T618:T620)</f>
        <v>283.19987447501899</v>
      </c>
      <c r="U621" s="2642">
        <f t="shared" ref="U621" si="1063">+SUM(U618:U620)</f>
        <v>2973.1289696365598</v>
      </c>
      <c r="V621" s="2642">
        <f t="shared" ref="V621" si="1064">+SUM(V618:V620)</f>
        <v>11607.463122560899</v>
      </c>
      <c r="W621" s="2642">
        <f t="shared" ref="W621" si="1065">+SUM(W618:W620)</f>
        <v>1268.17121</v>
      </c>
      <c r="X621" s="1176">
        <f t="shared" si="938"/>
        <v>16162.378351466283</v>
      </c>
      <c r="Y621" s="1176">
        <f t="shared" si="939"/>
        <v>31662.378351466283</v>
      </c>
    </row>
    <row r="622" spans="3:25">
      <c r="C622" s="1184"/>
      <c r="D622" s="1184"/>
      <c r="E622" s="1184"/>
      <c r="F622" s="1185"/>
      <c r="G622" s="1185"/>
      <c r="H622" s="1184"/>
      <c r="I622" s="1184"/>
      <c r="J622" s="1184"/>
      <c r="K622" s="1184"/>
      <c r="L622" s="1186" t="s">
        <v>594</v>
      </c>
      <c r="M622" s="1176">
        <f>+SUM(M246:M621)/2</f>
        <v>587878.17540445633</v>
      </c>
      <c r="N622" s="1176">
        <f t="shared" ref="N622:Y622" si="1066">+SUM(N246:N621)/2</f>
        <v>299298.18013855326</v>
      </c>
      <c r="O622" s="1176">
        <f t="shared" si="1066"/>
        <v>21011.668515436864</v>
      </c>
      <c r="P622" s="1176">
        <f t="shared" si="1066"/>
        <v>256954.35011587472</v>
      </c>
      <c r="Q622" s="1176">
        <f t="shared" si="1066"/>
        <v>1023217.6258256788</v>
      </c>
      <c r="R622" s="1176">
        <f t="shared" si="1066"/>
        <v>2188360</v>
      </c>
      <c r="S622" s="1176">
        <f t="shared" si="1066"/>
        <v>333780.8208305611</v>
      </c>
      <c r="T622" s="1176">
        <f t="shared" si="1066"/>
        <v>286183.27638482954</v>
      </c>
      <c r="U622" s="1176">
        <f t="shared" si="1066"/>
        <v>256188.74352647472</v>
      </c>
      <c r="V622" s="1176">
        <f t="shared" si="1066"/>
        <v>347104.19754344103</v>
      </c>
      <c r="W622" s="1176">
        <f t="shared" si="1066"/>
        <v>371714.24998999987</v>
      </c>
      <c r="X622" s="1176">
        <f t="shared" si="1066"/>
        <v>1594971.2882753061</v>
      </c>
      <c r="Y622" s="1176">
        <f t="shared" si="1066"/>
        <v>3783331.2882753084</v>
      </c>
    </row>
    <row r="623" spans="3:25" ht="25.5" customHeight="1">
      <c r="C623" s="1164" t="s">
        <v>1169</v>
      </c>
      <c r="D623" s="1163"/>
      <c r="E623" s="1165"/>
      <c r="F623" s="1163"/>
      <c r="G623" s="1163"/>
      <c r="H623" s="1163"/>
      <c r="I623" s="1163"/>
      <c r="J623" s="1163"/>
      <c r="K623" s="1163"/>
      <c r="L623" s="1163"/>
      <c r="M623" s="1163"/>
      <c r="N623" s="1163"/>
      <c r="O623" s="1163"/>
      <c r="P623" s="1163"/>
      <c r="Q623" s="1163"/>
      <c r="R623" s="1163"/>
      <c r="S623" s="1163"/>
      <c r="T623" s="1163"/>
      <c r="U623" s="1163"/>
      <c r="V623" s="1163"/>
      <c r="W623" s="1163"/>
      <c r="X623" s="1166"/>
      <c r="Y623" s="1163"/>
    </row>
    <row r="624" spans="3:25">
      <c r="C624" s="1163"/>
      <c r="D624" s="1163"/>
      <c r="E624" s="1165"/>
      <c r="F624" s="1163"/>
      <c r="G624" s="1163"/>
      <c r="H624" s="1163"/>
      <c r="I624" s="1163"/>
      <c r="J624" s="1163"/>
      <c r="K624" s="1163"/>
      <c r="L624" s="1163"/>
      <c r="M624" s="1163"/>
      <c r="N624" s="1163"/>
      <c r="O624" s="1163"/>
      <c r="P624" s="1163"/>
      <c r="Q624" s="1163"/>
      <c r="R624" s="1163"/>
      <c r="S624" s="1163"/>
      <c r="T624" s="1163"/>
      <c r="U624" s="1163"/>
      <c r="V624" s="1163"/>
      <c r="W624" s="1163"/>
      <c r="X624" s="1166"/>
      <c r="Y624" s="1163"/>
    </row>
    <row r="625" spans="3:25" ht="24.75" customHeight="1">
      <c r="C625" s="3040" t="s">
        <v>1140</v>
      </c>
      <c r="D625" s="3041"/>
      <c r="E625" s="3041"/>
      <c r="F625" s="3041"/>
      <c r="G625" s="3041"/>
      <c r="H625" s="3041"/>
      <c r="I625" s="3041"/>
      <c r="J625" s="3041"/>
      <c r="K625" s="3041"/>
      <c r="L625" s="3041"/>
      <c r="M625" s="3041"/>
      <c r="N625" s="3041"/>
      <c r="O625" s="3041"/>
      <c r="P625" s="3041"/>
      <c r="Q625" s="3041"/>
      <c r="R625" s="3042"/>
      <c r="S625" s="1167"/>
      <c r="T625" s="1167"/>
      <c r="U625" s="1167"/>
      <c r="V625" s="1167"/>
      <c r="W625" s="1167"/>
      <c r="X625" s="1167"/>
      <c r="Y625" s="1167"/>
    </row>
    <row r="626" spans="3:25" ht="26.25" customHeight="1">
      <c r="C626" s="3028" t="s">
        <v>1141</v>
      </c>
      <c r="D626" s="3028" t="s">
        <v>1142</v>
      </c>
      <c r="E626" s="3028" t="s">
        <v>1143</v>
      </c>
      <c r="F626" s="3030" t="s">
        <v>1144</v>
      </c>
      <c r="G626" s="3030" t="s">
        <v>1145</v>
      </c>
      <c r="H626" s="3028" t="s">
        <v>1146</v>
      </c>
      <c r="I626" s="3028" t="s">
        <v>1147</v>
      </c>
      <c r="J626" s="3030" t="s">
        <v>1148</v>
      </c>
      <c r="K626" s="3028" t="s">
        <v>1149</v>
      </c>
      <c r="L626" s="3028"/>
      <c r="M626" s="3037" t="s">
        <v>1150</v>
      </c>
      <c r="N626" s="3038"/>
      <c r="O626" s="3038"/>
      <c r="P626" s="3038"/>
      <c r="Q626" s="3039"/>
      <c r="R626" s="1168"/>
      <c r="S626" s="1169"/>
      <c r="T626" s="1169"/>
      <c r="U626" s="1169"/>
      <c r="V626" s="1169"/>
      <c r="W626" s="1169"/>
      <c r="X626" s="1169"/>
      <c r="Y626" s="1167"/>
    </row>
    <row r="627" spans="3:25" ht="26.25" customHeight="1">
      <c r="C627" s="3029"/>
      <c r="D627" s="3029"/>
      <c r="E627" s="3029"/>
      <c r="F627" s="3031"/>
      <c r="G627" s="3031"/>
      <c r="H627" s="3029"/>
      <c r="I627" s="3029"/>
      <c r="J627" s="3031"/>
      <c r="K627" s="3029"/>
      <c r="L627" s="3029"/>
      <c r="M627" s="1170" t="s">
        <v>32</v>
      </c>
      <c r="N627" s="1170" t="s">
        <v>33</v>
      </c>
      <c r="O627" s="1170" t="s">
        <v>34</v>
      </c>
      <c r="P627" s="1170" t="s">
        <v>35</v>
      </c>
      <c r="Q627" s="1170" t="s">
        <v>36</v>
      </c>
      <c r="R627" s="3032" t="s">
        <v>594</v>
      </c>
      <c r="S627" s="1167"/>
      <c r="T627" s="1167"/>
      <c r="U627" s="1167"/>
      <c r="V627" s="1167"/>
      <c r="W627" s="1167"/>
      <c r="X627" s="1167"/>
      <c r="Y627" s="1167"/>
    </row>
    <row r="628" spans="3:25" ht="99" customHeight="1">
      <c r="C628" s="1171" t="s">
        <v>1151</v>
      </c>
      <c r="D628" s="1171"/>
      <c r="E628" s="1171"/>
      <c r="F628" s="1172" t="s">
        <v>1153</v>
      </c>
      <c r="G628" s="1172" t="s">
        <v>1154</v>
      </c>
      <c r="H628" s="1171" t="s">
        <v>1155</v>
      </c>
      <c r="I628" s="1171" t="s">
        <v>1156</v>
      </c>
      <c r="J628" s="1172" t="s">
        <v>1157</v>
      </c>
      <c r="K628" s="1171" t="s">
        <v>1158</v>
      </c>
      <c r="L628" s="1171"/>
      <c r="M628" s="3034" t="s">
        <v>1159</v>
      </c>
      <c r="N628" s="3035"/>
      <c r="O628" s="3035"/>
      <c r="P628" s="3035"/>
      <c r="Q628" s="3036"/>
      <c r="R628" s="3033"/>
      <c r="S628" s="1167"/>
      <c r="T628" s="1167"/>
      <c r="U628" s="1167"/>
      <c r="V628" s="1167"/>
      <c r="W628" s="1167"/>
      <c r="X628" s="1167"/>
      <c r="Y628" s="1173"/>
    </row>
    <row r="629" spans="3:25" ht="38.25" customHeight="1">
      <c r="C629" s="2629" t="s">
        <v>2159</v>
      </c>
      <c r="D629" s="2629" t="s">
        <v>2159</v>
      </c>
      <c r="E629" s="2629">
        <v>0</v>
      </c>
      <c r="F629" s="2630" t="s">
        <v>2160</v>
      </c>
      <c r="G629" s="2631" t="s">
        <v>2160</v>
      </c>
      <c r="H629" s="2630" t="s">
        <v>2161</v>
      </c>
      <c r="I629" s="2630"/>
      <c r="J629" s="2630"/>
      <c r="K629" s="2629" t="s">
        <v>2162</v>
      </c>
      <c r="L629" s="1174" t="s">
        <v>1160</v>
      </c>
      <c r="M629" s="2537">
        <v>12003.788818359377</v>
      </c>
      <c r="N629" s="2537">
        <v>11545.053717041017</v>
      </c>
      <c r="O629" s="2537">
        <v>11944.794426727294</v>
      </c>
      <c r="P629" s="2537">
        <v>11332.276479961396</v>
      </c>
      <c r="Q629" s="2537">
        <v>12549.499644580363</v>
      </c>
      <c r="R629" s="1176">
        <f>+SUM(M629:Q629)</f>
        <v>59375.41308666944</v>
      </c>
      <c r="S629" s="1163"/>
      <c r="T629" s="1163"/>
      <c r="U629" s="1163"/>
      <c r="V629" s="1163"/>
      <c r="W629" s="1163"/>
      <c r="X629" s="1163"/>
      <c r="Y629" s="1177"/>
    </row>
    <row r="630" spans="3:25" ht="38.25" customHeight="1">
      <c r="C630" s="2632"/>
      <c r="D630" s="2632"/>
      <c r="E630" s="2632"/>
      <c r="F630" s="2633"/>
      <c r="G630" s="2634"/>
      <c r="H630" s="2633"/>
      <c r="I630" s="2633"/>
      <c r="J630" s="2633"/>
      <c r="K630" s="2632"/>
      <c r="L630" s="1174" t="s">
        <v>1161</v>
      </c>
      <c r="M630" s="2537"/>
      <c r="N630" s="2537"/>
      <c r="O630" s="2537"/>
      <c r="P630" s="2537"/>
      <c r="Q630" s="2537"/>
      <c r="R630" s="1176">
        <f t="shared" ref="R630:R664" si="1067">+SUM(M630:Q630)</f>
        <v>0</v>
      </c>
      <c r="S630" s="1163"/>
      <c r="T630" s="1163"/>
      <c r="U630" s="1163"/>
      <c r="V630" s="1163"/>
      <c r="W630" s="1163"/>
      <c r="X630" s="1163"/>
      <c r="Y630" s="1177"/>
    </row>
    <row r="631" spans="3:25" ht="51" customHeight="1">
      <c r="C631" s="2635"/>
      <c r="D631" s="2635"/>
      <c r="E631" s="2635"/>
      <c r="F631" s="2636"/>
      <c r="G631" s="2637"/>
      <c r="H631" s="2636"/>
      <c r="I631" s="2636"/>
      <c r="J631" s="2636"/>
      <c r="K631" s="2635"/>
      <c r="L631" s="1174" t="s">
        <v>1162</v>
      </c>
      <c r="M631" s="2537"/>
      <c r="N631" s="2537"/>
      <c r="O631" s="2537"/>
      <c r="P631" s="2537"/>
      <c r="Q631" s="2537"/>
      <c r="R631" s="1176">
        <f t="shared" si="1067"/>
        <v>0</v>
      </c>
      <c r="S631" s="1163"/>
      <c r="T631" s="1163"/>
      <c r="U631" s="1163"/>
      <c r="V631" s="1163"/>
      <c r="W631" s="1163"/>
      <c r="X631" s="1163"/>
      <c r="Y631" s="1177"/>
    </row>
    <row r="632" spans="3:25">
      <c r="C632" s="2140"/>
      <c r="D632" s="2141"/>
      <c r="E632" s="2141"/>
      <c r="F632" s="2141"/>
      <c r="G632" s="2556"/>
      <c r="H632" s="2141"/>
      <c r="I632" s="2141"/>
      <c r="J632" s="2142"/>
      <c r="K632" s="2142"/>
      <c r="L632" s="1178" t="s">
        <v>594</v>
      </c>
      <c r="M632" s="1187">
        <f>+SUM(M629:M631)</f>
        <v>12003.788818359377</v>
      </c>
      <c r="N632" s="1187">
        <f t="shared" ref="N632:Q632" si="1068">+SUM(N629:N631)</f>
        <v>11545.053717041017</v>
      </c>
      <c r="O632" s="1187">
        <f t="shared" si="1068"/>
        <v>11944.794426727294</v>
      </c>
      <c r="P632" s="1187">
        <f t="shared" si="1068"/>
        <v>11332.276479961396</v>
      </c>
      <c r="Q632" s="1187">
        <f t="shared" si="1068"/>
        <v>12549.499644580363</v>
      </c>
      <c r="R632" s="1176">
        <f t="shared" si="1067"/>
        <v>59375.41308666944</v>
      </c>
      <c r="S632" s="1163"/>
      <c r="T632" s="1163"/>
      <c r="U632" s="1163"/>
      <c r="V632" s="1163"/>
      <c r="W632" s="1163"/>
      <c r="X632" s="1163"/>
      <c r="Y632" s="1177"/>
    </row>
    <row r="633" spans="3:25" ht="38.25" customHeight="1">
      <c r="C633" s="2629" t="s">
        <v>2163</v>
      </c>
      <c r="D633" s="2629" t="s">
        <v>2163</v>
      </c>
      <c r="E633" s="2629">
        <v>0</v>
      </c>
      <c r="F633" s="2630" t="s">
        <v>2160</v>
      </c>
      <c r="G633" s="2631" t="s">
        <v>2160</v>
      </c>
      <c r="H633" s="2630" t="s">
        <v>2161</v>
      </c>
      <c r="I633" s="2630"/>
      <c r="J633" s="2630"/>
      <c r="K633" s="2629" t="s">
        <v>2162</v>
      </c>
      <c r="L633" s="1174" t="s">
        <v>1160</v>
      </c>
      <c r="M633" s="2537">
        <v>2908.4069824218755</v>
      </c>
      <c r="N633" s="2537">
        <v>4065.1597595214848</v>
      </c>
      <c r="O633" s="2537">
        <v>3333.431002807617</v>
      </c>
      <c r="P633" s="2537">
        <v>2277.8445185852052</v>
      </c>
      <c r="Q633" s="2537">
        <v>2334.7906315498353</v>
      </c>
      <c r="R633" s="1176">
        <f t="shared" si="1067"/>
        <v>14919.632894886017</v>
      </c>
      <c r="S633" s="1163"/>
      <c r="T633" s="1163"/>
      <c r="U633" s="1163"/>
      <c r="V633" s="1163"/>
      <c r="W633" s="1163"/>
      <c r="X633" s="1163"/>
      <c r="Y633" s="1177"/>
    </row>
    <row r="634" spans="3:25" ht="38.25" customHeight="1">
      <c r="C634" s="2632"/>
      <c r="D634" s="2632"/>
      <c r="E634" s="2632"/>
      <c r="F634" s="2633"/>
      <c r="G634" s="2634"/>
      <c r="H634" s="2633"/>
      <c r="I634" s="2633"/>
      <c r="J634" s="2633"/>
      <c r="K634" s="2632"/>
      <c r="L634" s="1174" t="s">
        <v>1161</v>
      </c>
      <c r="M634" s="2537"/>
      <c r="N634" s="2537"/>
      <c r="O634" s="2537"/>
      <c r="P634" s="2537"/>
      <c r="Q634" s="2537"/>
      <c r="R634" s="1176">
        <f t="shared" si="1067"/>
        <v>0</v>
      </c>
      <c r="S634" s="1163"/>
      <c r="T634" s="1163"/>
      <c r="U634" s="1163"/>
      <c r="V634" s="1163"/>
      <c r="W634" s="1163"/>
      <c r="X634" s="1163"/>
      <c r="Y634" s="1177"/>
    </row>
    <row r="635" spans="3:25" ht="51" customHeight="1">
      <c r="C635" s="2635"/>
      <c r="D635" s="2635"/>
      <c r="E635" s="2635"/>
      <c r="F635" s="2636"/>
      <c r="G635" s="2637"/>
      <c r="H635" s="2636"/>
      <c r="I635" s="2636"/>
      <c r="J635" s="2636"/>
      <c r="K635" s="2635"/>
      <c r="L635" s="1174" t="s">
        <v>1162</v>
      </c>
      <c r="M635" s="2537"/>
      <c r="N635" s="2537"/>
      <c r="O635" s="2537"/>
      <c r="P635" s="2537"/>
      <c r="Q635" s="2537"/>
      <c r="R635" s="1176">
        <f t="shared" si="1067"/>
        <v>0</v>
      </c>
      <c r="S635" s="1163"/>
      <c r="T635" s="1163"/>
      <c r="U635" s="1163"/>
      <c r="V635" s="1163"/>
      <c r="W635" s="1163"/>
      <c r="X635" s="1163"/>
      <c r="Y635" s="1177"/>
    </row>
    <row r="636" spans="3:25">
      <c r="C636" s="2140"/>
      <c r="D636" s="2141"/>
      <c r="E636" s="2141"/>
      <c r="F636" s="2141"/>
      <c r="G636" s="2556"/>
      <c r="H636" s="2141"/>
      <c r="I636" s="2141"/>
      <c r="J636" s="2142"/>
      <c r="K636" s="2142"/>
      <c r="L636" s="1178" t="s">
        <v>594</v>
      </c>
      <c r="M636" s="1187">
        <f>+SUM(M633:M635)</f>
        <v>2908.4069824218755</v>
      </c>
      <c r="N636" s="1187">
        <f t="shared" ref="N636" si="1069">+SUM(N633:N635)</f>
        <v>4065.1597595214848</v>
      </c>
      <c r="O636" s="1187">
        <f t="shared" ref="O636" si="1070">+SUM(O633:O635)</f>
        <v>3333.431002807617</v>
      </c>
      <c r="P636" s="1187">
        <f t="shared" ref="P636" si="1071">+SUM(P633:P635)</f>
        <v>2277.8445185852052</v>
      </c>
      <c r="Q636" s="1187">
        <f t="shared" ref="Q636" si="1072">+SUM(Q633:Q635)</f>
        <v>2334.7906315498353</v>
      </c>
      <c r="R636" s="1176">
        <f t="shared" si="1067"/>
        <v>14919.632894886017</v>
      </c>
      <c r="S636" s="1163"/>
      <c r="T636" s="1163"/>
      <c r="U636" s="1163"/>
      <c r="V636" s="1163"/>
      <c r="W636" s="1163"/>
      <c r="X636" s="1163"/>
      <c r="Y636" s="1177"/>
    </row>
    <row r="637" spans="3:25" ht="38.25" customHeight="1">
      <c r="C637" s="2629" t="s">
        <v>2164</v>
      </c>
      <c r="D637" s="2629" t="s">
        <v>2164</v>
      </c>
      <c r="E637" s="2629">
        <v>0</v>
      </c>
      <c r="F637" s="2630" t="s">
        <v>2160</v>
      </c>
      <c r="G637" s="2631" t="s">
        <v>2160</v>
      </c>
      <c r="H637" s="2630" t="s">
        <v>2161</v>
      </c>
      <c r="I637" s="2630"/>
      <c r="J637" s="2630"/>
      <c r="K637" s="2629" t="s">
        <v>2162</v>
      </c>
      <c r="L637" s="1174" t="s">
        <v>1160</v>
      </c>
      <c r="M637" s="2537">
        <v>4970.7319335937509</v>
      </c>
      <c r="N637" s="2537">
        <v>5095.0002319335936</v>
      </c>
      <c r="O637" s="2537">
        <v>4277.9031202697752</v>
      </c>
      <c r="P637" s="2537">
        <v>9396.108639163971</v>
      </c>
      <c r="Q637" s="2537">
        <v>6654.1532999170304</v>
      </c>
      <c r="R637" s="1176">
        <f t="shared" si="1067"/>
        <v>30393.897224878121</v>
      </c>
      <c r="S637" s="1163"/>
      <c r="T637" s="1163"/>
      <c r="U637" s="1163"/>
      <c r="V637" s="1163"/>
      <c r="W637" s="1163"/>
      <c r="X637" s="1163"/>
      <c r="Y637" s="1177"/>
    </row>
    <row r="638" spans="3:25" ht="38.25" customHeight="1">
      <c r="C638" s="2632"/>
      <c r="D638" s="2632"/>
      <c r="E638" s="2632"/>
      <c r="F638" s="2633"/>
      <c r="G638" s="2634"/>
      <c r="H638" s="2633"/>
      <c r="I638" s="2633"/>
      <c r="J638" s="2633"/>
      <c r="K638" s="2632"/>
      <c r="L638" s="1174" t="s">
        <v>1161</v>
      </c>
      <c r="M638" s="2537"/>
      <c r="N638" s="2537"/>
      <c r="O638" s="2537"/>
      <c r="P638" s="2537"/>
      <c r="Q638" s="2537"/>
      <c r="R638" s="1176">
        <f t="shared" si="1067"/>
        <v>0</v>
      </c>
      <c r="S638" s="1163"/>
      <c r="T638" s="1163"/>
      <c r="U638" s="1163"/>
      <c r="V638" s="1163"/>
      <c r="W638" s="1163"/>
      <c r="X638" s="1163"/>
      <c r="Y638" s="1177"/>
    </row>
    <row r="639" spans="3:25" ht="51" customHeight="1">
      <c r="C639" s="2635"/>
      <c r="D639" s="2635"/>
      <c r="E639" s="2635"/>
      <c r="F639" s="2636"/>
      <c r="G639" s="2637"/>
      <c r="H639" s="2636"/>
      <c r="I639" s="2636"/>
      <c r="J639" s="2636"/>
      <c r="K639" s="2635"/>
      <c r="L639" s="1174" t="s">
        <v>1162</v>
      </c>
      <c r="M639" s="2537"/>
      <c r="N639" s="2537"/>
      <c r="O639" s="2537"/>
      <c r="P639" s="2537"/>
      <c r="Q639" s="2537"/>
      <c r="R639" s="1176">
        <f t="shared" si="1067"/>
        <v>0</v>
      </c>
      <c r="S639" s="1163"/>
      <c r="T639" s="1163"/>
      <c r="U639" s="1163"/>
      <c r="V639" s="1163"/>
      <c r="W639" s="1163"/>
      <c r="X639" s="1163"/>
      <c r="Y639" s="1177"/>
    </row>
    <row r="640" spans="3:25">
      <c r="C640" s="2140"/>
      <c r="D640" s="2141"/>
      <c r="E640" s="2141"/>
      <c r="F640" s="2141"/>
      <c r="G640" s="2556"/>
      <c r="H640" s="2141"/>
      <c r="I640" s="2141"/>
      <c r="J640" s="2142"/>
      <c r="K640" s="2142"/>
      <c r="L640" s="1178" t="s">
        <v>594</v>
      </c>
      <c r="M640" s="1187">
        <f>+SUM(M637:M639)</f>
        <v>4970.7319335937509</v>
      </c>
      <c r="N640" s="1187">
        <f t="shared" ref="N640" si="1073">+SUM(N637:N639)</f>
        <v>5095.0002319335936</v>
      </c>
      <c r="O640" s="1187">
        <f t="shared" ref="O640" si="1074">+SUM(O637:O639)</f>
        <v>4277.9031202697752</v>
      </c>
      <c r="P640" s="1187">
        <f t="shared" ref="P640" si="1075">+SUM(P637:P639)</f>
        <v>9396.108639163971</v>
      </c>
      <c r="Q640" s="1187">
        <f t="shared" ref="Q640" si="1076">+SUM(Q637:Q639)</f>
        <v>6654.1532999170304</v>
      </c>
      <c r="R640" s="1176">
        <f t="shared" si="1067"/>
        <v>30393.897224878121</v>
      </c>
      <c r="S640" s="1163"/>
      <c r="T640" s="1163"/>
      <c r="U640" s="1163"/>
      <c r="V640" s="1163"/>
      <c r="W640" s="1163"/>
      <c r="X640" s="1163"/>
      <c r="Y640" s="1177"/>
    </row>
    <row r="641" spans="3:25" ht="25.5">
      <c r="C641" s="2590">
        <v>5919</v>
      </c>
      <c r="D641" s="2590" t="s">
        <v>2165</v>
      </c>
      <c r="E641" s="2590" t="s">
        <v>2166</v>
      </c>
      <c r="F641" s="2591" t="s">
        <v>2160</v>
      </c>
      <c r="G641" s="2592" t="s">
        <v>2160</v>
      </c>
      <c r="H641" s="2591" t="s">
        <v>2161</v>
      </c>
      <c r="I641" s="2591" t="s">
        <v>2167</v>
      </c>
      <c r="J641" s="2591">
        <v>41760</v>
      </c>
      <c r="K641" s="2590" t="s">
        <v>2168</v>
      </c>
      <c r="L641" s="1174" t="s">
        <v>1160</v>
      </c>
      <c r="M641" s="2537">
        <v>0</v>
      </c>
      <c r="N641" s="2537">
        <v>9.7268207650594096</v>
      </c>
      <c r="O641" s="2537">
        <v>871.67419410096511</v>
      </c>
      <c r="P641" s="2537">
        <v>1977.3500312439655</v>
      </c>
      <c r="Q641" s="2537">
        <v>321.31768003968858</v>
      </c>
      <c r="R641" s="1176">
        <f t="shared" si="1067"/>
        <v>3180.0687261496787</v>
      </c>
      <c r="S641" s="1163"/>
      <c r="T641" s="1163"/>
      <c r="U641" s="1163"/>
      <c r="V641" s="1163"/>
      <c r="W641" s="1163"/>
      <c r="X641" s="1163"/>
      <c r="Y641" s="1177"/>
    </row>
    <row r="642" spans="3:25" ht="25.5">
      <c r="C642" s="2595"/>
      <c r="D642" s="2595"/>
      <c r="E642" s="2595"/>
      <c r="F642" s="2593"/>
      <c r="G642" s="2596"/>
      <c r="H642" s="2593"/>
      <c r="I642" s="2593"/>
      <c r="J642" s="2593"/>
      <c r="K642" s="2595"/>
      <c r="L642" s="1174" t="s">
        <v>1161</v>
      </c>
      <c r="M642" s="2537"/>
      <c r="N642" s="2537"/>
      <c r="O642" s="2537"/>
      <c r="P642" s="2537"/>
      <c r="Q642" s="2537"/>
      <c r="R642" s="1176">
        <f t="shared" si="1067"/>
        <v>0</v>
      </c>
      <c r="S642" s="1163"/>
      <c r="T642" s="1163"/>
      <c r="U642" s="1163"/>
      <c r="V642" s="1163"/>
      <c r="W642" s="1163"/>
      <c r="X642" s="1163"/>
      <c r="Y642" s="1177"/>
    </row>
    <row r="643" spans="3:25" ht="25.5">
      <c r="C643" s="2598"/>
      <c r="D643" s="2598"/>
      <c r="E643" s="2598"/>
      <c r="F643" s="2599"/>
      <c r="G643" s="2600"/>
      <c r="H643" s="2599"/>
      <c r="I643" s="2599"/>
      <c r="J643" s="2599"/>
      <c r="K643" s="2598"/>
      <c r="L643" s="1174" t="s">
        <v>1162</v>
      </c>
      <c r="M643" s="2537"/>
      <c r="N643" s="2537"/>
      <c r="O643" s="2537"/>
      <c r="P643" s="2537"/>
      <c r="Q643" s="2537"/>
      <c r="R643" s="1176">
        <f t="shared" si="1067"/>
        <v>0</v>
      </c>
      <c r="S643" s="1163"/>
      <c r="T643" s="1163"/>
      <c r="U643" s="1163"/>
      <c r="V643" s="1163"/>
      <c r="W643" s="1163"/>
      <c r="X643" s="1163"/>
      <c r="Y643" s="1177"/>
    </row>
    <row r="644" spans="3:25">
      <c r="C644" s="2140"/>
      <c r="D644" s="2141"/>
      <c r="E644" s="2141"/>
      <c r="F644" s="2141"/>
      <c r="G644" s="2556"/>
      <c r="H644" s="2141"/>
      <c r="I644" s="2141"/>
      <c r="J644" s="2142"/>
      <c r="K644" s="2142"/>
      <c r="L644" s="1178" t="s">
        <v>594</v>
      </c>
      <c r="M644" s="1187">
        <f>+SUM(M641:M643)</f>
        <v>0</v>
      </c>
      <c r="N644" s="1187">
        <f t="shared" ref="N644" si="1077">+SUM(N641:N643)</f>
        <v>9.7268207650594096</v>
      </c>
      <c r="O644" s="1187">
        <f t="shared" ref="O644" si="1078">+SUM(O641:O643)</f>
        <v>871.67419410096511</v>
      </c>
      <c r="P644" s="1187">
        <f t="shared" ref="P644" si="1079">+SUM(P641:P643)</f>
        <v>1977.3500312439655</v>
      </c>
      <c r="Q644" s="1187">
        <f t="shared" ref="Q644" si="1080">+SUM(Q641:Q643)</f>
        <v>321.31768003968858</v>
      </c>
      <c r="R644" s="1176">
        <f t="shared" si="1067"/>
        <v>3180.0687261496787</v>
      </c>
      <c r="S644" s="1163"/>
      <c r="T644" s="1163"/>
      <c r="U644" s="1163"/>
      <c r="V644" s="1163"/>
      <c r="W644" s="1163"/>
      <c r="X644" s="1163"/>
      <c r="Y644" s="1177"/>
    </row>
    <row r="645" spans="3:25" ht="25.5">
      <c r="C645" s="2590">
        <v>8261</v>
      </c>
      <c r="D645" s="2590" t="s">
        <v>2165</v>
      </c>
      <c r="E645" s="2590" t="s">
        <v>2169</v>
      </c>
      <c r="F645" s="2591" t="s">
        <v>2160</v>
      </c>
      <c r="G645" s="2592" t="s">
        <v>2160</v>
      </c>
      <c r="H645" s="2591" t="s">
        <v>2161</v>
      </c>
      <c r="I645" s="2591" t="s">
        <v>2170</v>
      </c>
      <c r="J645" s="2591">
        <v>41730</v>
      </c>
      <c r="K645" s="2590" t="s">
        <v>2168</v>
      </c>
      <c r="L645" s="1174" t="s">
        <v>1160</v>
      </c>
      <c r="M645" s="2537">
        <v>0</v>
      </c>
      <c r="N645" s="2537">
        <v>0</v>
      </c>
      <c r="O645" s="2537">
        <v>4332.9840010869257</v>
      </c>
      <c r="P645" s="2537">
        <v>2302.9063535405789</v>
      </c>
      <c r="Q645" s="2537">
        <v>1514.3908412352653</v>
      </c>
      <c r="R645" s="1176">
        <f t="shared" si="1067"/>
        <v>8150.2811958627699</v>
      </c>
      <c r="S645" s="1163"/>
      <c r="T645" s="1163"/>
      <c r="U645" s="1163"/>
      <c r="V645" s="1163"/>
      <c r="W645" s="1163"/>
      <c r="X645" s="1163"/>
      <c r="Y645" s="1177"/>
    </row>
    <row r="646" spans="3:25" ht="25.5">
      <c r="C646" s="2595"/>
      <c r="D646" s="2595"/>
      <c r="E646" s="2595"/>
      <c r="F646" s="2593"/>
      <c r="G646" s="2596"/>
      <c r="H646" s="2593"/>
      <c r="I646" s="2593"/>
      <c r="J646" s="2593"/>
      <c r="K646" s="2595"/>
      <c r="L646" s="1174" t="s">
        <v>1161</v>
      </c>
      <c r="M646" s="2537"/>
      <c r="N646" s="2537"/>
      <c r="O646" s="2537"/>
      <c r="P646" s="2537"/>
      <c r="Q646" s="2537"/>
      <c r="R646" s="1176">
        <f t="shared" si="1067"/>
        <v>0</v>
      </c>
      <c r="S646" s="1163"/>
      <c r="T646" s="1163"/>
      <c r="U646" s="1163"/>
      <c r="V646" s="1163"/>
      <c r="W646" s="1163"/>
      <c r="X646" s="1163"/>
      <c r="Y646" s="1177"/>
    </row>
    <row r="647" spans="3:25" ht="25.5">
      <c r="C647" s="2598"/>
      <c r="D647" s="2598"/>
      <c r="E647" s="2598"/>
      <c r="F647" s="2599"/>
      <c r="G647" s="2600"/>
      <c r="H647" s="2599"/>
      <c r="I647" s="2599"/>
      <c r="J647" s="2599"/>
      <c r="K647" s="2598"/>
      <c r="L647" s="1174" t="s">
        <v>1162</v>
      </c>
      <c r="M647" s="2537"/>
      <c r="N647" s="2537"/>
      <c r="O647" s="2537"/>
      <c r="P647" s="2537"/>
      <c r="Q647" s="2537"/>
      <c r="R647" s="1176">
        <f t="shared" si="1067"/>
        <v>0</v>
      </c>
      <c r="S647" s="1163"/>
      <c r="T647" s="1163"/>
      <c r="U647" s="1163"/>
      <c r="V647" s="1163"/>
      <c r="W647" s="1163"/>
      <c r="X647" s="1163"/>
      <c r="Y647" s="1177"/>
    </row>
    <row r="648" spans="3:25">
      <c r="C648" s="2140"/>
      <c r="D648" s="2141"/>
      <c r="E648" s="2141"/>
      <c r="F648" s="2141"/>
      <c r="G648" s="2556"/>
      <c r="H648" s="2141"/>
      <c r="I648" s="2141"/>
      <c r="J648" s="2142"/>
      <c r="K648" s="2142"/>
      <c r="L648" s="1178" t="s">
        <v>594</v>
      </c>
      <c r="M648" s="1187">
        <f>+SUM(M645:M647)</f>
        <v>0</v>
      </c>
      <c r="N648" s="1187">
        <f t="shared" ref="N648" si="1081">+SUM(N645:N647)</f>
        <v>0</v>
      </c>
      <c r="O648" s="1187">
        <f t="shared" ref="O648" si="1082">+SUM(O645:O647)</f>
        <v>4332.9840010869257</v>
      </c>
      <c r="P648" s="1187">
        <f t="shared" ref="P648" si="1083">+SUM(P645:P647)</f>
        <v>2302.9063535405789</v>
      </c>
      <c r="Q648" s="1187">
        <f t="shared" ref="Q648" si="1084">+SUM(Q645:Q647)</f>
        <v>1514.3908412352653</v>
      </c>
      <c r="R648" s="1176">
        <f t="shared" si="1067"/>
        <v>8150.2811958627699</v>
      </c>
      <c r="S648" s="1163"/>
      <c r="T648" s="1163"/>
      <c r="U648" s="1163"/>
      <c r="V648" s="1163"/>
      <c r="W648" s="1163"/>
      <c r="X648" s="1163"/>
      <c r="Y648" s="1177"/>
    </row>
    <row r="649" spans="3:25" ht="38.25">
      <c r="C649" s="2590">
        <v>5518</v>
      </c>
      <c r="D649" s="2590" t="s">
        <v>2171</v>
      </c>
      <c r="E649" s="2590" t="s">
        <v>2172</v>
      </c>
      <c r="F649" s="2591" t="s">
        <v>2160</v>
      </c>
      <c r="G649" s="2592" t="s">
        <v>2160</v>
      </c>
      <c r="H649" s="2591" t="s">
        <v>2161</v>
      </c>
      <c r="I649" s="2591" t="s">
        <v>2173</v>
      </c>
      <c r="J649" s="2591">
        <v>41579</v>
      </c>
      <c r="K649" s="2590" t="s">
        <v>2168</v>
      </c>
      <c r="L649" s="1174" t="s">
        <v>1160</v>
      </c>
      <c r="M649" s="2537">
        <v>893.60660740422747</v>
      </c>
      <c r="N649" s="2537">
        <v>2289.866795758996</v>
      </c>
      <c r="O649" s="2537">
        <v>1877.690814254534</v>
      </c>
      <c r="P649" s="2537">
        <v>0</v>
      </c>
      <c r="Q649" s="2537">
        <v>0</v>
      </c>
      <c r="R649" s="1176">
        <f t="shared" si="1067"/>
        <v>5061.1642174177578</v>
      </c>
      <c r="S649" s="1163"/>
      <c r="T649" s="1163"/>
      <c r="U649" s="1163"/>
      <c r="V649" s="1163"/>
      <c r="W649" s="1163"/>
      <c r="X649" s="1163"/>
      <c r="Y649" s="1177"/>
    </row>
    <row r="650" spans="3:25" ht="25.5">
      <c r="C650" s="2595"/>
      <c r="D650" s="2595"/>
      <c r="E650" s="2595"/>
      <c r="F650" s="2593"/>
      <c r="G650" s="2596"/>
      <c r="H650" s="2593"/>
      <c r="I650" s="2593"/>
      <c r="J650" s="2593"/>
      <c r="K650" s="2595"/>
      <c r="L650" s="1174" t="s">
        <v>1161</v>
      </c>
      <c r="M650" s="2537"/>
      <c r="N650" s="2537"/>
      <c r="O650" s="2537"/>
      <c r="P650" s="2537"/>
      <c r="Q650" s="2537"/>
      <c r="R650" s="1176">
        <f t="shared" si="1067"/>
        <v>0</v>
      </c>
      <c r="S650" s="1163"/>
      <c r="T650" s="1163"/>
      <c r="U650" s="1163"/>
      <c r="V650" s="1163"/>
      <c r="W650" s="1163"/>
      <c r="X650" s="1163"/>
      <c r="Y650" s="1177"/>
    </row>
    <row r="651" spans="3:25" ht="25.5">
      <c r="C651" s="2598"/>
      <c r="D651" s="2598"/>
      <c r="E651" s="2598"/>
      <c r="F651" s="2599"/>
      <c r="G651" s="2600"/>
      <c r="H651" s="2599"/>
      <c r="I651" s="2599"/>
      <c r="J651" s="2599"/>
      <c r="K651" s="2598"/>
      <c r="L651" s="1174" t="s">
        <v>1162</v>
      </c>
      <c r="M651" s="2537"/>
      <c r="N651" s="2537"/>
      <c r="O651" s="2537"/>
      <c r="P651" s="2537"/>
      <c r="Q651" s="2537"/>
      <c r="R651" s="1176">
        <f t="shared" si="1067"/>
        <v>0</v>
      </c>
      <c r="S651" s="1163"/>
      <c r="T651" s="1163"/>
      <c r="U651" s="1163"/>
      <c r="V651" s="1163"/>
      <c r="W651" s="1163"/>
      <c r="X651" s="1163"/>
      <c r="Y651" s="1177"/>
    </row>
    <row r="652" spans="3:25">
      <c r="C652" s="2140"/>
      <c r="D652" s="2141"/>
      <c r="E652" s="2141"/>
      <c r="F652" s="2141"/>
      <c r="G652" s="2556"/>
      <c r="H652" s="2141"/>
      <c r="I652" s="2141"/>
      <c r="J652" s="2142"/>
      <c r="K652" s="2142"/>
      <c r="L652" s="1178" t="s">
        <v>594</v>
      </c>
      <c r="M652" s="1187">
        <f>+SUM(M649:M651)</f>
        <v>893.60660740422747</v>
      </c>
      <c r="N652" s="1187">
        <f t="shared" ref="N652" si="1085">+SUM(N649:N651)</f>
        <v>2289.866795758996</v>
      </c>
      <c r="O652" s="1187">
        <f t="shared" ref="O652" si="1086">+SUM(O649:O651)</f>
        <v>1877.690814254534</v>
      </c>
      <c r="P652" s="1187">
        <f t="shared" ref="P652" si="1087">+SUM(P649:P651)</f>
        <v>0</v>
      </c>
      <c r="Q652" s="1187">
        <f t="shared" ref="Q652" si="1088">+SUM(Q649:Q651)</f>
        <v>0</v>
      </c>
      <c r="R652" s="1176">
        <f t="shared" si="1067"/>
        <v>5061.1642174177578</v>
      </c>
      <c r="S652" s="1163"/>
      <c r="T652" s="1163"/>
      <c r="U652" s="1163"/>
      <c r="V652" s="1163"/>
      <c r="W652" s="1163"/>
      <c r="X652" s="1163"/>
      <c r="Y652" s="1177"/>
    </row>
    <row r="653" spans="3:25" ht="38.25">
      <c r="C653" s="2590">
        <v>6863</v>
      </c>
      <c r="D653" s="2590" t="s">
        <v>2171</v>
      </c>
      <c r="E653" s="2590" t="s">
        <v>2174</v>
      </c>
      <c r="F653" s="2591" t="s">
        <v>2160</v>
      </c>
      <c r="G653" s="2592" t="s">
        <v>2160</v>
      </c>
      <c r="H653" s="2591" t="s">
        <v>2161</v>
      </c>
      <c r="I653" s="2593" t="s">
        <v>2175</v>
      </c>
      <c r="J653" s="2591">
        <v>41579</v>
      </c>
      <c r="K653" s="2590" t="s">
        <v>2168</v>
      </c>
      <c r="L653" s="1174" t="s">
        <v>1160</v>
      </c>
      <c r="M653" s="2537">
        <v>830.92897500000004</v>
      </c>
      <c r="N653" s="2537">
        <v>851.70219937499996</v>
      </c>
      <c r="O653" s="2537">
        <v>436.49737717968748</v>
      </c>
      <c r="P653" s="2537">
        <v>0</v>
      </c>
      <c r="Q653" s="2537">
        <v>2292.9754306465361</v>
      </c>
      <c r="R653" s="1176">
        <f t="shared" si="1067"/>
        <v>4412.1039822012235</v>
      </c>
      <c r="S653" s="1163"/>
      <c r="T653" s="1163"/>
      <c r="U653" s="1163"/>
      <c r="V653" s="1163"/>
      <c r="W653" s="1163"/>
      <c r="X653" s="1163"/>
      <c r="Y653" s="1177"/>
    </row>
    <row r="654" spans="3:25" ht="25.5">
      <c r="C654" s="2595"/>
      <c r="D654" s="2595"/>
      <c r="E654" s="2595"/>
      <c r="F654" s="2593"/>
      <c r="G654" s="2596"/>
      <c r="H654" s="2593"/>
      <c r="I654" s="2597"/>
      <c r="J654" s="2593"/>
      <c r="K654" s="2595"/>
      <c r="L654" s="1174" t="s">
        <v>1161</v>
      </c>
      <c r="M654" s="2537"/>
      <c r="N654" s="2537"/>
      <c r="O654" s="2537"/>
      <c r="P654" s="2537"/>
      <c r="Q654" s="2537"/>
      <c r="R654" s="1176">
        <f t="shared" si="1067"/>
        <v>0</v>
      </c>
      <c r="S654" s="1163"/>
      <c r="T654" s="1163"/>
      <c r="U654" s="1163"/>
      <c r="V654" s="1163"/>
      <c r="W654" s="1163"/>
      <c r="X654" s="1163"/>
      <c r="Y654" s="1177"/>
    </row>
    <row r="655" spans="3:25" ht="25.5">
      <c r="C655" s="2598"/>
      <c r="D655" s="2598"/>
      <c r="E655" s="2598"/>
      <c r="F655" s="2599"/>
      <c r="G655" s="2600"/>
      <c r="H655" s="2599"/>
      <c r="I655" s="2599"/>
      <c r="J655" s="2599"/>
      <c r="K655" s="2598"/>
      <c r="L655" s="1174" t="s">
        <v>1162</v>
      </c>
      <c r="M655" s="2537"/>
      <c r="N655" s="2537"/>
      <c r="O655" s="2537"/>
      <c r="P655" s="2537"/>
      <c r="Q655" s="2537"/>
      <c r="R655" s="1176">
        <f t="shared" si="1067"/>
        <v>0</v>
      </c>
      <c r="S655" s="1163"/>
      <c r="T655" s="1163"/>
      <c r="U655" s="1163"/>
      <c r="V655" s="1163"/>
      <c r="W655" s="1163"/>
      <c r="X655" s="1163"/>
      <c r="Y655" s="1177"/>
    </row>
    <row r="656" spans="3:25">
      <c r="C656" s="2140"/>
      <c r="D656" s="2141"/>
      <c r="E656" s="2141"/>
      <c r="F656" s="2141"/>
      <c r="G656" s="2556"/>
      <c r="H656" s="2141"/>
      <c r="I656" s="2141"/>
      <c r="J656" s="2142"/>
      <c r="K656" s="2142"/>
      <c r="L656" s="1178" t="s">
        <v>594</v>
      </c>
      <c r="M656" s="1187">
        <f>+SUM(M653:M655)</f>
        <v>830.92897500000004</v>
      </c>
      <c r="N656" s="1187">
        <f t="shared" ref="N656" si="1089">+SUM(N653:N655)</f>
        <v>851.70219937499996</v>
      </c>
      <c r="O656" s="1187">
        <f t="shared" ref="O656" si="1090">+SUM(O653:O655)</f>
        <v>436.49737717968748</v>
      </c>
      <c r="P656" s="1187">
        <f t="shared" ref="P656" si="1091">+SUM(P653:P655)</f>
        <v>0</v>
      </c>
      <c r="Q656" s="1187">
        <f t="shared" ref="Q656" si="1092">+SUM(Q653:Q655)</f>
        <v>2292.9754306465361</v>
      </c>
      <c r="R656" s="1176">
        <f t="shared" si="1067"/>
        <v>4412.1039822012235</v>
      </c>
      <c r="S656" s="1163"/>
      <c r="T656" s="1163"/>
      <c r="U656" s="1163"/>
      <c r="V656" s="1163"/>
      <c r="W656" s="1163"/>
      <c r="X656" s="1163"/>
      <c r="Y656" s="1177"/>
    </row>
    <row r="657" spans="3:25" ht="38.25">
      <c r="C657" s="2590">
        <v>7308</v>
      </c>
      <c r="D657" s="2590" t="s">
        <v>2171</v>
      </c>
      <c r="E657" s="2590" t="s">
        <v>2176</v>
      </c>
      <c r="F657" s="2591">
        <v>41579</v>
      </c>
      <c r="G657" s="2592" t="s">
        <v>2177</v>
      </c>
      <c r="H657" s="2591" t="s">
        <v>2161</v>
      </c>
      <c r="I657" s="2591" t="s">
        <v>2178</v>
      </c>
      <c r="J657" s="2591">
        <v>41456</v>
      </c>
      <c r="K657" s="2590" t="s">
        <v>2168</v>
      </c>
      <c r="L657" s="1174" t="s">
        <v>1160</v>
      </c>
      <c r="M657" s="2537">
        <v>432.15163258666007</v>
      </c>
      <c r="N657" s="2537">
        <v>1020.2214950658174</v>
      </c>
      <c r="O657" s="2537">
        <v>1323.0879561085083</v>
      </c>
      <c r="P657" s="2537">
        <v>1250.0593195619645</v>
      </c>
      <c r="Q657" s="2537">
        <v>1463.9546416421599</v>
      </c>
      <c r="R657" s="1176">
        <f t="shared" si="1067"/>
        <v>5489.4750449651101</v>
      </c>
      <c r="S657" s="1163"/>
      <c r="T657" s="1163"/>
      <c r="U657" s="1163"/>
      <c r="V657" s="1163"/>
      <c r="W657" s="1163"/>
      <c r="X657" s="1163"/>
      <c r="Y657" s="1177"/>
    </row>
    <row r="658" spans="3:25" ht="25.5">
      <c r="C658" s="2595"/>
      <c r="D658" s="2595"/>
      <c r="E658" s="2595"/>
      <c r="F658" s="2593"/>
      <c r="G658" s="2596"/>
      <c r="H658" s="2593"/>
      <c r="I658" s="2593"/>
      <c r="J658" s="2593"/>
      <c r="K658" s="2595"/>
      <c r="L658" s="1174" t="s">
        <v>1161</v>
      </c>
      <c r="M658" s="2537"/>
      <c r="N658" s="2537"/>
      <c r="O658" s="2537"/>
      <c r="P658" s="2537"/>
      <c r="Q658" s="2537"/>
      <c r="R658" s="1176">
        <f t="shared" si="1067"/>
        <v>0</v>
      </c>
      <c r="S658" s="1163"/>
      <c r="T658" s="1163"/>
      <c r="U658" s="1163"/>
      <c r="V658" s="1163"/>
      <c r="W658" s="1163"/>
      <c r="X658" s="1163"/>
      <c r="Y658" s="1177"/>
    </row>
    <row r="659" spans="3:25" ht="25.5">
      <c r="C659" s="2598"/>
      <c r="D659" s="2598"/>
      <c r="E659" s="2598"/>
      <c r="F659" s="2599"/>
      <c r="G659" s="2600"/>
      <c r="H659" s="2599"/>
      <c r="I659" s="2599"/>
      <c r="J659" s="2599"/>
      <c r="K659" s="2598"/>
      <c r="L659" s="1174" t="s">
        <v>1162</v>
      </c>
      <c r="M659" s="2537"/>
      <c r="N659" s="2537"/>
      <c r="O659" s="2537"/>
      <c r="P659" s="2537"/>
      <c r="Q659" s="2537"/>
      <c r="R659" s="1176">
        <f t="shared" si="1067"/>
        <v>0</v>
      </c>
      <c r="S659" s="1163"/>
      <c r="T659" s="1163"/>
      <c r="U659" s="1163"/>
      <c r="V659" s="1163"/>
      <c r="W659" s="1163"/>
      <c r="X659" s="1163"/>
      <c r="Y659" s="1177"/>
    </row>
    <row r="660" spans="3:25">
      <c r="C660" s="2140"/>
      <c r="D660" s="2141"/>
      <c r="E660" s="2141"/>
      <c r="F660" s="2141"/>
      <c r="G660" s="2556"/>
      <c r="H660" s="2141"/>
      <c r="I660" s="2141"/>
      <c r="J660" s="2142"/>
      <c r="K660" s="2142"/>
      <c r="L660" s="1178" t="s">
        <v>594</v>
      </c>
      <c r="M660" s="1187">
        <f>+SUM(M657:M659)</f>
        <v>432.15163258666007</v>
      </c>
      <c r="N660" s="1187">
        <f t="shared" ref="N660" si="1093">+SUM(N657:N659)</f>
        <v>1020.2214950658174</v>
      </c>
      <c r="O660" s="1187">
        <f t="shared" ref="O660" si="1094">+SUM(O657:O659)</f>
        <v>1323.0879561085083</v>
      </c>
      <c r="P660" s="1187">
        <f t="shared" ref="P660" si="1095">+SUM(P657:P659)</f>
        <v>1250.0593195619645</v>
      </c>
      <c r="Q660" s="1187">
        <f t="shared" ref="Q660" si="1096">+SUM(Q657:Q659)</f>
        <v>1463.9546416421599</v>
      </c>
      <c r="R660" s="1176">
        <f t="shared" si="1067"/>
        <v>5489.4750449651101</v>
      </c>
      <c r="S660" s="1163"/>
      <c r="T660" s="1163"/>
      <c r="U660" s="1163"/>
      <c r="V660" s="1163"/>
      <c r="W660" s="1163"/>
      <c r="X660" s="1163"/>
      <c r="Y660" s="1177"/>
    </row>
    <row r="661" spans="3:25" ht="38.25">
      <c r="C661" s="2590">
        <v>8101</v>
      </c>
      <c r="D661" s="2590" t="s">
        <v>2171</v>
      </c>
      <c r="E661" s="2590" t="s">
        <v>2179</v>
      </c>
      <c r="F661" s="2591" t="s">
        <v>2160</v>
      </c>
      <c r="G661" s="2592" t="s">
        <v>2160</v>
      </c>
      <c r="H661" s="2591" t="s">
        <v>2161</v>
      </c>
      <c r="I661" s="2591" t="s">
        <v>2180</v>
      </c>
      <c r="J661" s="2591">
        <v>41579</v>
      </c>
      <c r="K661" s="2590" t="s">
        <v>2168</v>
      </c>
      <c r="L661" s="1174" t="s">
        <v>1160</v>
      </c>
      <c r="M661" s="2537">
        <v>0</v>
      </c>
      <c r="N661" s="2537">
        <v>807.21248183252339</v>
      </c>
      <c r="O661" s="2537">
        <v>1034.2409923479215</v>
      </c>
      <c r="P661" s="2537">
        <v>424.03880686264796</v>
      </c>
      <c r="Q661" s="2537">
        <v>217.31988851710648</v>
      </c>
      <c r="R661" s="1176">
        <f t="shared" si="1067"/>
        <v>2482.8121695601994</v>
      </c>
      <c r="S661" s="1163"/>
      <c r="T661" s="1163"/>
      <c r="U661" s="1163"/>
      <c r="V661" s="1163"/>
      <c r="W661" s="1163"/>
      <c r="X661" s="1163"/>
      <c r="Y661" s="1177"/>
    </row>
    <row r="662" spans="3:25" ht="25.5">
      <c r="C662" s="2595"/>
      <c r="D662" s="2595"/>
      <c r="E662" s="2595"/>
      <c r="F662" s="2593"/>
      <c r="G662" s="2596"/>
      <c r="H662" s="2593"/>
      <c r="I662" s="2593"/>
      <c r="J662" s="2593"/>
      <c r="K662" s="2595"/>
      <c r="L662" s="1174" t="s">
        <v>1161</v>
      </c>
      <c r="M662" s="2537"/>
      <c r="N662" s="2537"/>
      <c r="O662" s="2537"/>
      <c r="P662" s="2537"/>
      <c r="Q662" s="2537"/>
      <c r="R662" s="1176">
        <f t="shared" si="1067"/>
        <v>0</v>
      </c>
      <c r="S662" s="1163"/>
      <c r="T662" s="1163"/>
      <c r="U662" s="1163"/>
      <c r="V662" s="1163"/>
      <c r="W662" s="1163"/>
      <c r="X662" s="1163"/>
      <c r="Y662" s="1177"/>
    </row>
    <row r="663" spans="3:25" ht="25.5">
      <c r="C663" s="2598"/>
      <c r="D663" s="2598"/>
      <c r="E663" s="2598"/>
      <c r="F663" s="2599"/>
      <c r="G663" s="2600"/>
      <c r="H663" s="2599"/>
      <c r="I663" s="2599"/>
      <c r="J663" s="2599"/>
      <c r="K663" s="2598"/>
      <c r="L663" s="1174" t="s">
        <v>1162</v>
      </c>
      <c r="M663" s="2537"/>
      <c r="N663" s="2537"/>
      <c r="O663" s="2537"/>
      <c r="P663" s="2537"/>
      <c r="Q663" s="2537"/>
      <c r="R663" s="1176">
        <f t="shared" si="1067"/>
        <v>0</v>
      </c>
      <c r="S663" s="1163"/>
      <c r="T663" s="1163"/>
      <c r="U663" s="1163"/>
      <c r="V663" s="1163"/>
      <c r="W663" s="1163"/>
      <c r="X663" s="1163"/>
      <c r="Y663" s="1177"/>
    </row>
    <row r="664" spans="3:25">
      <c r="C664" s="2140"/>
      <c r="D664" s="2141"/>
      <c r="E664" s="2141"/>
      <c r="F664" s="2141"/>
      <c r="G664" s="2556"/>
      <c r="H664" s="2141"/>
      <c r="I664" s="2141"/>
      <c r="J664" s="2142"/>
      <c r="K664" s="2142"/>
      <c r="L664" s="1178" t="s">
        <v>594</v>
      </c>
      <c r="M664" s="1187">
        <f>+SUM(M661:M663)</f>
        <v>0</v>
      </c>
      <c r="N664" s="1187">
        <f t="shared" ref="N664" si="1097">+SUM(N661:N663)</f>
        <v>807.21248183252339</v>
      </c>
      <c r="O664" s="1187">
        <f t="shared" ref="O664" si="1098">+SUM(O661:O663)</f>
        <v>1034.2409923479215</v>
      </c>
      <c r="P664" s="1187">
        <f t="shared" ref="P664" si="1099">+SUM(P661:P663)</f>
        <v>424.03880686264796</v>
      </c>
      <c r="Q664" s="1187">
        <f t="shared" ref="Q664" si="1100">+SUM(Q661:Q663)</f>
        <v>217.31988851710648</v>
      </c>
      <c r="R664" s="1176">
        <f t="shared" si="1067"/>
        <v>2482.8121695601994</v>
      </c>
      <c r="S664" s="1163"/>
      <c r="T664" s="1163"/>
      <c r="U664" s="1163"/>
      <c r="V664" s="1163"/>
      <c r="W664" s="1163"/>
      <c r="X664" s="1163"/>
      <c r="Y664" s="1177"/>
    </row>
    <row r="665" spans="3:25">
      <c r="C665" s="1180"/>
      <c r="D665" s="1180"/>
      <c r="E665" s="1180"/>
      <c r="F665" s="1180"/>
      <c r="G665" s="1180"/>
      <c r="H665" s="1180"/>
      <c r="I665" s="1180"/>
      <c r="J665" s="1180"/>
      <c r="K665" s="1180"/>
      <c r="L665" s="1181" t="s">
        <v>594</v>
      </c>
      <c r="M665" s="1182">
        <f>+SUM(M629:M664)/2</f>
        <v>22039.614949365892</v>
      </c>
      <c r="N665" s="1182">
        <f t="shared" ref="N665:R665" si="1101">+SUM(N629:N664)/2</f>
        <v>25683.943501293485</v>
      </c>
      <c r="O665" s="1182">
        <f t="shared" si="1101"/>
        <v>29432.303884883229</v>
      </c>
      <c r="P665" s="1182">
        <f t="shared" si="1101"/>
        <v>28960.58414891973</v>
      </c>
      <c r="Q665" s="1182">
        <f t="shared" si="1101"/>
        <v>27348.402058127987</v>
      </c>
      <c r="R665" s="1182">
        <f t="shared" si="1101"/>
        <v>133464.84854259031</v>
      </c>
      <c r="S665" s="1163"/>
      <c r="T665" s="1163"/>
      <c r="U665" s="1163"/>
      <c r="V665" s="1163"/>
      <c r="W665" s="1163"/>
      <c r="X665" s="1163"/>
      <c r="Y665" s="1177"/>
    </row>
    <row r="666" spans="3:25" ht="15.75">
      <c r="C666" s="1164" t="s">
        <v>1170</v>
      </c>
      <c r="D666" s="1163"/>
      <c r="E666" s="1165"/>
      <c r="F666" s="1163"/>
      <c r="G666" s="1163"/>
      <c r="H666" s="1163"/>
      <c r="I666" s="1163"/>
      <c r="J666" s="1163"/>
      <c r="K666" s="1163"/>
      <c r="L666" s="1163"/>
      <c r="M666" s="1163"/>
      <c r="N666" s="1163"/>
      <c r="O666" s="1163"/>
      <c r="P666" s="1163"/>
      <c r="Q666" s="1163"/>
      <c r="R666" s="1163"/>
      <c r="S666" s="1166"/>
      <c r="T666" s="1166"/>
      <c r="U666" s="1166"/>
      <c r="V666" s="1166"/>
      <c r="W666" s="1166"/>
      <c r="X666" s="1166"/>
      <c r="Y666" s="1163"/>
    </row>
    <row r="667" spans="3:25" ht="25.5" customHeight="1">
      <c r="C667" s="1163"/>
      <c r="D667" s="1163"/>
      <c r="E667" s="1165"/>
      <c r="F667" s="1163"/>
      <c r="G667" s="1163"/>
      <c r="H667" s="1163"/>
      <c r="I667" s="1163"/>
      <c r="J667" s="1163"/>
      <c r="K667" s="1163"/>
      <c r="L667" s="1163"/>
      <c r="M667" s="1163"/>
      <c r="N667" s="1163"/>
      <c r="O667" s="1163"/>
      <c r="P667" s="1163"/>
      <c r="Q667" s="1163"/>
      <c r="R667" s="1163"/>
      <c r="S667" s="1166"/>
      <c r="T667" s="1166"/>
      <c r="U667" s="1166"/>
      <c r="V667" s="1166"/>
      <c r="W667" s="1166"/>
      <c r="X667" s="1166"/>
      <c r="Y667" s="1163"/>
    </row>
    <row r="668" spans="3:25" ht="24.75" customHeight="1">
      <c r="C668" s="3026" t="s">
        <v>1164</v>
      </c>
      <c r="D668" s="3027"/>
      <c r="E668" s="3027"/>
      <c r="F668" s="3027"/>
      <c r="G668" s="3027"/>
      <c r="H668" s="3027"/>
      <c r="I668" s="3027"/>
      <c r="J668" s="3027"/>
      <c r="K668" s="3027"/>
      <c r="L668" s="3027"/>
      <c r="M668" s="3027"/>
      <c r="N668" s="3027"/>
      <c r="O668" s="3027"/>
      <c r="P668" s="3027"/>
      <c r="Q668" s="3027"/>
      <c r="R668" s="3027"/>
      <c r="S668" s="3027"/>
      <c r="T668" s="3027"/>
      <c r="U668" s="3027"/>
      <c r="V668" s="3027"/>
      <c r="W668" s="3027"/>
      <c r="X668" s="3027"/>
      <c r="Y668" s="3027"/>
    </row>
    <row r="669" spans="3:25" ht="33" customHeight="1">
      <c r="C669" s="3028" t="s">
        <v>1141</v>
      </c>
      <c r="D669" s="3028" t="s">
        <v>1142</v>
      </c>
      <c r="E669" s="3028" t="s">
        <v>1143</v>
      </c>
      <c r="F669" s="3030" t="s">
        <v>1144</v>
      </c>
      <c r="G669" s="3030" t="s">
        <v>1145</v>
      </c>
      <c r="H669" s="3028" t="s">
        <v>1146</v>
      </c>
      <c r="I669" s="3028" t="s">
        <v>1147</v>
      </c>
      <c r="J669" s="3030" t="s">
        <v>1148</v>
      </c>
      <c r="K669" s="3028" t="s">
        <v>1149</v>
      </c>
      <c r="L669" s="3028"/>
      <c r="M669" s="3037" t="s">
        <v>1165</v>
      </c>
      <c r="N669" s="3038"/>
      <c r="O669" s="3038"/>
      <c r="P669" s="3038"/>
      <c r="Q669" s="3039"/>
      <c r="R669" s="1183"/>
      <c r="S669" s="3071" t="s">
        <v>1150</v>
      </c>
      <c r="T669" s="3072"/>
      <c r="U669" s="3072"/>
      <c r="V669" s="3072"/>
      <c r="W669" s="3073"/>
      <c r="X669" s="1183"/>
      <c r="Y669" s="1183"/>
    </row>
    <row r="670" spans="3:25" ht="24.75" customHeight="1">
      <c r="C670" s="3029"/>
      <c r="D670" s="3029"/>
      <c r="E670" s="3029"/>
      <c r="F670" s="3031"/>
      <c r="G670" s="3031"/>
      <c r="H670" s="3029"/>
      <c r="I670" s="3029"/>
      <c r="J670" s="3031"/>
      <c r="K670" s="3029"/>
      <c r="L670" s="3029"/>
      <c r="M670" s="1170" t="s">
        <v>38</v>
      </c>
      <c r="N670" s="1170" t="s">
        <v>39</v>
      </c>
      <c r="O670" s="1170" t="s">
        <v>40</v>
      </c>
      <c r="P670" s="1170" t="s">
        <v>41</v>
      </c>
      <c r="Q670" s="1170" t="s">
        <v>42</v>
      </c>
      <c r="R670" s="3032" t="s">
        <v>1166</v>
      </c>
      <c r="S670" s="2644" t="s">
        <v>32</v>
      </c>
      <c r="T670" s="2644" t="s">
        <v>33</v>
      </c>
      <c r="U670" s="2644" t="s">
        <v>34</v>
      </c>
      <c r="V670" s="2644" t="s">
        <v>35</v>
      </c>
      <c r="W670" s="2644" t="s">
        <v>36</v>
      </c>
      <c r="X670" s="3032" t="s">
        <v>1166</v>
      </c>
      <c r="Y670" s="3032" t="s">
        <v>594</v>
      </c>
    </row>
    <row r="671" spans="3:25" ht="96" customHeight="1">
      <c r="C671" s="1171" t="s">
        <v>1151</v>
      </c>
      <c r="D671" s="1171"/>
      <c r="E671" s="1171"/>
      <c r="F671" s="1172" t="s">
        <v>1153</v>
      </c>
      <c r="G671" s="1172" t="s">
        <v>1154</v>
      </c>
      <c r="H671" s="1171" t="s">
        <v>1155</v>
      </c>
      <c r="I671" s="1171" t="s">
        <v>1156</v>
      </c>
      <c r="J671" s="1172" t="s">
        <v>1157</v>
      </c>
      <c r="K671" s="1171" t="s">
        <v>1158</v>
      </c>
      <c r="L671" s="1171"/>
      <c r="M671" s="3034" t="s">
        <v>1167</v>
      </c>
      <c r="N671" s="3035"/>
      <c r="O671" s="3035"/>
      <c r="P671" s="3035"/>
      <c r="Q671" s="3036"/>
      <c r="R671" s="3033"/>
      <c r="S671" s="3034" t="s">
        <v>1168</v>
      </c>
      <c r="T671" s="3035"/>
      <c r="U671" s="3035"/>
      <c r="V671" s="3035"/>
      <c r="W671" s="3036"/>
      <c r="X671" s="3033"/>
      <c r="Y671" s="3033"/>
    </row>
    <row r="672" spans="3:25" ht="38.25" customHeight="1">
      <c r="C672" s="2629">
        <v>7332</v>
      </c>
      <c r="D672" s="2629" t="s">
        <v>2181</v>
      </c>
      <c r="E672" s="2629" t="s">
        <v>2182</v>
      </c>
      <c r="F672" s="2630"/>
      <c r="G672" s="2631"/>
      <c r="H672" s="2630" t="s">
        <v>2161</v>
      </c>
      <c r="I672" s="2630"/>
      <c r="J672" s="2630"/>
      <c r="K672" s="2629" t="s">
        <v>2183</v>
      </c>
      <c r="L672" s="1174" t="s">
        <v>1160</v>
      </c>
      <c r="M672" s="2594"/>
      <c r="N672" s="2594"/>
      <c r="O672" s="2594"/>
      <c r="P672" s="2594"/>
      <c r="Q672" s="2537">
        <v>37683.4572128617</v>
      </c>
      <c r="R672" s="1176">
        <f>+SUM(M672:Q672)</f>
        <v>37683.4572128617</v>
      </c>
      <c r="S672" s="2537">
        <v>8848.8454125000007</v>
      </c>
      <c r="T672" s="2537">
        <v>11556.94239375</v>
      </c>
      <c r="U672" s="2537">
        <v>5216.9827120312502</v>
      </c>
      <c r="V672" s="2537">
        <v>0</v>
      </c>
      <c r="W672" s="2537">
        <v>0</v>
      </c>
      <c r="X672" s="1176">
        <f t="shared" ref="X672:X699" si="1102">+SUM(S672:W672)</f>
        <v>25622.770518281253</v>
      </c>
      <c r="Y672" s="1176">
        <f>+X672+R672</f>
        <v>63306.22773114295</v>
      </c>
    </row>
    <row r="673" spans="3:25" ht="38.25" customHeight="1">
      <c r="C673" s="2632"/>
      <c r="D673" s="2632"/>
      <c r="E673" s="2632"/>
      <c r="F673" s="2633"/>
      <c r="G673" s="2634"/>
      <c r="H673" s="2633"/>
      <c r="I673" s="2633"/>
      <c r="J673" s="2633"/>
      <c r="K673" s="2633"/>
      <c r="L673" s="1174" t="s">
        <v>1161</v>
      </c>
      <c r="M673" s="1175"/>
      <c r="N673" s="1175"/>
      <c r="O673" s="1175"/>
      <c r="P673" s="1175"/>
      <c r="Q673" s="1175"/>
      <c r="R673" s="1176">
        <f t="shared" ref="R673:R699" si="1103">+SUM(M673:Q673)</f>
        <v>0</v>
      </c>
      <c r="S673" s="2585"/>
      <c r="T673" s="2585"/>
      <c r="U673" s="2585"/>
      <c r="V673" s="2585"/>
      <c r="W673" s="2585"/>
      <c r="X673" s="1176">
        <f t="shared" si="1102"/>
        <v>0</v>
      </c>
      <c r="Y673" s="1176">
        <f t="shared" ref="Y673:Y699" si="1104">+X673+R673</f>
        <v>0</v>
      </c>
    </row>
    <row r="674" spans="3:25" ht="51" customHeight="1">
      <c r="C674" s="2635"/>
      <c r="D674" s="2635"/>
      <c r="E674" s="2635"/>
      <c r="F674" s="2636"/>
      <c r="G674" s="2637"/>
      <c r="H674" s="2636"/>
      <c r="I674" s="2636"/>
      <c r="J674" s="2636"/>
      <c r="K674" s="2636"/>
      <c r="L674" s="1174" t="s">
        <v>1162</v>
      </c>
      <c r="M674" s="1175"/>
      <c r="N674" s="1175"/>
      <c r="O674" s="1175"/>
      <c r="P674" s="1175"/>
      <c r="Q674" s="1175"/>
      <c r="R674" s="1176">
        <f t="shared" si="1103"/>
        <v>0</v>
      </c>
      <c r="S674" s="2585"/>
      <c r="T674" s="2585"/>
      <c r="U674" s="2585"/>
      <c r="V674" s="2585"/>
      <c r="W674" s="2585"/>
      <c r="X674" s="1176">
        <f t="shared" si="1102"/>
        <v>0</v>
      </c>
      <c r="Y674" s="1176">
        <f t="shared" si="1104"/>
        <v>0</v>
      </c>
    </row>
    <row r="675" spans="3:25" ht="25.5" customHeight="1">
      <c r="C675" s="2140"/>
      <c r="D675" s="2141"/>
      <c r="E675" s="2141"/>
      <c r="F675" s="2141"/>
      <c r="G675" s="2556"/>
      <c r="H675" s="2141"/>
      <c r="I675" s="2141"/>
      <c r="J675" s="2142"/>
      <c r="K675" s="2142"/>
      <c r="L675" s="1178" t="s">
        <v>594</v>
      </c>
      <c r="M675" s="1187"/>
      <c r="N675" s="1187"/>
      <c r="O675" s="1187"/>
      <c r="P675" s="1187"/>
      <c r="Q675" s="1187">
        <f t="shared" ref="Q675:W675" si="1105">+SUM(Q672:Q674)</f>
        <v>37683.4572128617</v>
      </c>
      <c r="R675" s="1176">
        <f t="shared" si="1103"/>
        <v>37683.4572128617</v>
      </c>
      <c r="S675" s="1187">
        <f t="shared" si="1105"/>
        <v>8848.8454125000007</v>
      </c>
      <c r="T675" s="1187">
        <f t="shared" si="1105"/>
        <v>11556.94239375</v>
      </c>
      <c r="U675" s="1187">
        <f t="shared" si="1105"/>
        <v>5216.9827120312502</v>
      </c>
      <c r="V675" s="1187">
        <f t="shared" si="1105"/>
        <v>0</v>
      </c>
      <c r="W675" s="1187">
        <f t="shared" si="1105"/>
        <v>0</v>
      </c>
      <c r="X675" s="1176">
        <f t="shared" si="1102"/>
        <v>25622.770518281253</v>
      </c>
      <c r="Y675" s="1176">
        <f t="shared" si="1104"/>
        <v>63306.22773114295</v>
      </c>
    </row>
    <row r="676" spans="3:25" ht="38.25" customHeight="1">
      <c r="C676" s="2629">
        <v>7332</v>
      </c>
      <c r="D676" s="2629" t="s">
        <v>2159</v>
      </c>
      <c r="E676" s="2629">
        <v>0</v>
      </c>
      <c r="F676" s="2630" t="s">
        <v>2160</v>
      </c>
      <c r="G676" s="2631" t="s">
        <v>2160</v>
      </c>
      <c r="H676" s="2630" t="s">
        <v>2161</v>
      </c>
      <c r="I676" s="2630"/>
      <c r="J676" s="2630"/>
      <c r="K676" s="2629" t="s">
        <v>2162</v>
      </c>
      <c r="L676" s="1174" t="s">
        <v>1160</v>
      </c>
      <c r="M676" s="2594"/>
      <c r="N676" s="2594"/>
      <c r="O676" s="2594"/>
      <c r="P676" s="2594"/>
      <c r="Q676" s="2537">
        <v>0</v>
      </c>
      <c r="R676" s="1176">
        <f t="shared" si="1103"/>
        <v>0</v>
      </c>
      <c r="S676" s="2537">
        <v>0</v>
      </c>
      <c r="T676" s="2537">
        <v>0</v>
      </c>
      <c r="U676" s="2537">
        <v>0</v>
      </c>
      <c r="V676" s="2537">
        <v>0</v>
      </c>
      <c r="W676" s="2537">
        <v>0</v>
      </c>
      <c r="X676" s="1176">
        <f t="shared" si="1102"/>
        <v>0</v>
      </c>
      <c r="Y676" s="1176">
        <f t="shared" si="1104"/>
        <v>0</v>
      </c>
    </row>
    <row r="677" spans="3:25" ht="38.25" customHeight="1">
      <c r="C677" s="2632"/>
      <c r="D677" s="2632"/>
      <c r="E677" s="2632"/>
      <c r="F677" s="2633"/>
      <c r="G677" s="2634"/>
      <c r="H677" s="2633"/>
      <c r="I677" s="2633"/>
      <c r="J677" s="2633"/>
      <c r="K677" s="2633"/>
      <c r="L677" s="1174" t="s">
        <v>1161</v>
      </c>
      <c r="M677" s="1175"/>
      <c r="N677" s="1175"/>
      <c r="O677" s="1175"/>
      <c r="P677" s="1175"/>
      <c r="Q677" s="1175"/>
      <c r="R677" s="1176">
        <f t="shared" si="1103"/>
        <v>0</v>
      </c>
      <c r="S677" s="2585"/>
      <c r="T677" s="2585"/>
      <c r="U677" s="2585"/>
      <c r="V677" s="2585"/>
      <c r="W677" s="2585"/>
      <c r="X677" s="1176">
        <f t="shared" si="1102"/>
        <v>0</v>
      </c>
      <c r="Y677" s="1176">
        <f t="shared" si="1104"/>
        <v>0</v>
      </c>
    </row>
    <row r="678" spans="3:25" ht="51" customHeight="1">
      <c r="C678" s="2635"/>
      <c r="D678" s="2635"/>
      <c r="E678" s="2635"/>
      <c r="F678" s="2636"/>
      <c r="G678" s="2637"/>
      <c r="H678" s="2636"/>
      <c r="I678" s="2636"/>
      <c r="J678" s="2636"/>
      <c r="K678" s="2636"/>
      <c r="L678" s="1174" t="s">
        <v>1162</v>
      </c>
      <c r="M678" s="1175"/>
      <c r="N678" s="1175"/>
      <c r="O678" s="1175"/>
      <c r="P678" s="1175"/>
      <c r="Q678" s="1175"/>
      <c r="R678" s="1176">
        <f t="shared" si="1103"/>
        <v>0</v>
      </c>
      <c r="S678" s="2585"/>
      <c r="T678" s="2585"/>
      <c r="U678" s="2585"/>
      <c r="V678" s="2585"/>
      <c r="W678" s="2585"/>
      <c r="X678" s="1176">
        <f t="shared" si="1102"/>
        <v>0</v>
      </c>
      <c r="Y678" s="1176">
        <f t="shared" si="1104"/>
        <v>0</v>
      </c>
    </row>
    <row r="679" spans="3:25" ht="25.5" customHeight="1">
      <c r="C679" s="2140"/>
      <c r="D679" s="2141"/>
      <c r="E679" s="2141"/>
      <c r="F679" s="2141"/>
      <c r="G679" s="2556"/>
      <c r="H679" s="2141"/>
      <c r="I679" s="2141"/>
      <c r="J679" s="2142"/>
      <c r="K679" s="2142"/>
      <c r="L679" s="1178" t="s">
        <v>594</v>
      </c>
      <c r="M679" s="1187"/>
      <c r="N679" s="1187"/>
      <c r="O679" s="1187"/>
      <c r="P679" s="1187"/>
      <c r="Q679" s="1187">
        <f t="shared" ref="Q679" si="1106">+SUM(Q676:Q678)</f>
        <v>0</v>
      </c>
      <c r="R679" s="1176">
        <f t="shared" si="1103"/>
        <v>0</v>
      </c>
      <c r="S679" s="1187">
        <f t="shared" ref="S679" si="1107">+SUM(S676:S678)</f>
        <v>0</v>
      </c>
      <c r="T679" s="1187">
        <f t="shared" ref="T679" si="1108">+SUM(T676:T678)</f>
        <v>0</v>
      </c>
      <c r="U679" s="1187">
        <f t="shared" ref="U679" si="1109">+SUM(U676:U678)</f>
        <v>0</v>
      </c>
      <c r="V679" s="1187">
        <f t="shared" ref="V679" si="1110">+SUM(V676:V678)</f>
        <v>0</v>
      </c>
      <c r="W679" s="1187">
        <f t="shared" ref="W679" si="1111">+SUM(W676:W678)</f>
        <v>0</v>
      </c>
      <c r="X679" s="1176">
        <f t="shared" si="1102"/>
        <v>0</v>
      </c>
      <c r="Y679" s="1176">
        <f t="shared" si="1104"/>
        <v>0</v>
      </c>
    </row>
    <row r="680" spans="3:25" ht="38.25" customHeight="1">
      <c r="C680" s="2629">
        <v>7332</v>
      </c>
      <c r="D680" s="2629" t="s">
        <v>2163</v>
      </c>
      <c r="E680" s="2629">
        <v>0</v>
      </c>
      <c r="F680" s="2630" t="s">
        <v>2160</v>
      </c>
      <c r="G680" s="2631" t="s">
        <v>2160</v>
      </c>
      <c r="H680" s="2630" t="s">
        <v>2161</v>
      </c>
      <c r="I680" s="2630"/>
      <c r="J680" s="2630"/>
      <c r="K680" s="2629" t="s">
        <v>2162</v>
      </c>
      <c r="L680" s="1174" t="s">
        <v>1160</v>
      </c>
      <c r="M680" s="2594"/>
      <c r="N680" s="2594"/>
      <c r="O680" s="2594"/>
      <c r="P680" s="2594"/>
      <c r="Q680" s="2537">
        <v>0</v>
      </c>
      <c r="R680" s="1176">
        <f t="shared" si="1103"/>
        <v>0</v>
      </c>
      <c r="S680" s="2537">
        <v>0</v>
      </c>
      <c r="T680" s="2537">
        <v>0</v>
      </c>
      <c r="U680" s="2537">
        <v>0</v>
      </c>
      <c r="V680" s="2537">
        <v>0</v>
      </c>
      <c r="W680" s="2537">
        <v>0</v>
      </c>
      <c r="X680" s="1176">
        <f t="shared" si="1102"/>
        <v>0</v>
      </c>
      <c r="Y680" s="1176">
        <f t="shared" si="1104"/>
        <v>0</v>
      </c>
    </row>
    <row r="681" spans="3:25" ht="38.25" customHeight="1">
      <c r="C681" s="2632"/>
      <c r="D681" s="2632"/>
      <c r="E681" s="2632"/>
      <c r="F681" s="2633"/>
      <c r="G681" s="2634"/>
      <c r="H681" s="2633"/>
      <c r="I681" s="2633"/>
      <c r="J681" s="2633"/>
      <c r="K681" s="2633"/>
      <c r="L681" s="1174" t="s">
        <v>1161</v>
      </c>
      <c r="M681" s="1175"/>
      <c r="N681" s="1175"/>
      <c r="O681" s="1175"/>
      <c r="P681" s="1175"/>
      <c r="Q681" s="1175"/>
      <c r="R681" s="1176">
        <f t="shared" si="1103"/>
        <v>0</v>
      </c>
      <c r="S681" s="2585"/>
      <c r="T681" s="2585"/>
      <c r="U681" s="2585"/>
      <c r="V681" s="2585"/>
      <c r="W681" s="2585"/>
      <c r="X681" s="1176">
        <f t="shared" si="1102"/>
        <v>0</v>
      </c>
      <c r="Y681" s="1176">
        <f t="shared" si="1104"/>
        <v>0</v>
      </c>
    </row>
    <row r="682" spans="3:25" ht="51" customHeight="1">
      <c r="C682" s="2635"/>
      <c r="D682" s="2635"/>
      <c r="E682" s="2635"/>
      <c r="F682" s="2636"/>
      <c r="G682" s="2637"/>
      <c r="H682" s="2636"/>
      <c r="I682" s="2636"/>
      <c r="J682" s="2636"/>
      <c r="K682" s="2636"/>
      <c r="L682" s="1174" t="s">
        <v>1162</v>
      </c>
      <c r="M682" s="1175"/>
      <c r="N682" s="1175"/>
      <c r="O682" s="1175"/>
      <c r="P682" s="1175"/>
      <c r="Q682" s="1175"/>
      <c r="R682" s="1176">
        <f t="shared" si="1103"/>
        <v>0</v>
      </c>
      <c r="S682" s="2585"/>
      <c r="T682" s="2585"/>
      <c r="U682" s="2585"/>
      <c r="V682" s="2585"/>
      <c r="W682" s="2585"/>
      <c r="X682" s="1176">
        <f t="shared" si="1102"/>
        <v>0</v>
      </c>
      <c r="Y682" s="1176">
        <f t="shared" si="1104"/>
        <v>0</v>
      </c>
    </row>
    <row r="683" spans="3:25" ht="25.5" customHeight="1">
      <c r="C683" s="2140"/>
      <c r="D683" s="2141"/>
      <c r="E683" s="2141"/>
      <c r="F683" s="2141"/>
      <c r="G683" s="2556"/>
      <c r="H683" s="2141"/>
      <c r="I683" s="2141"/>
      <c r="J683" s="2142"/>
      <c r="K683" s="2142"/>
      <c r="L683" s="1178" t="s">
        <v>594</v>
      </c>
      <c r="M683" s="1187"/>
      <c r="N683" s="1187"/>
      <c r="O683" s="1187"/>
      <c r="P683" s="1187"/>
      <c r="Q683" s="1187">
        <f t="shared" ref="Q683" si="1112">+SUM(Q680:Q682)</f>
        <v>0</v>
      </c>
      <c r="R683" s="1176">
        <f t="shared" si="1103"/>
        <v>0</v>
      </c>
      <c r="S683" s="1187">
        <f t="shared" ref="S683" si="1113">+SUM(S680:S682)</f>
        <v>0</v>
      </c>
      <c r="T683" s="1187">
        <f t="shared" ref="T683" si="1114">+SUM(T680:T682)</f>
        <v>0</v>
      </c>
      <c r="U683" s="1187">
        <f t="shared" ref="U683" si="1115">+SUM(U680:U682)</f>
        <v>0</v>
      </c>
      <c r="V683" s="1187">
        <f t="shared" ref="V683" si="1116">+SUM(V680:V682)</f>
        <v>0</v>
      </c>
      <c r="W683" s="1187">
        <f t="shared" ref="W683" si="1117">+SUM(W680:W682)</f>
        <v>0</v>
      </c>
      <c r="X683" s="1176">
        <f t="shared" si="1102"/>
        <v>0</v>
      </c>
      <c r="Y683" s="1176">
        <f t="shared" si="1104"/>
        <v>0</v>
      </c>
    </row>
    <row r="684" spans="3:25" ht="38.25" customHeight="1">
      <c r="C684" s="2629">
        <v>7332</v>
      </c>
      <c r="D684" s="2629" t="s">
        <v>2164</v>
      </c>
      <c r="E684" s="2629">
        <v>0</v>
      </c>
      <c r="F684" s="2630" t="s">
        <v>2160</v>
      </c>
      <c r="G684" s="2631" t="s">
        <v>2160</v>
      </c>
      <c r="H684" s="2630" t="s">
        <v>2161</v>
      </c>
      <c r="I684" s="2630"/>
      <c r="J684" s="2630"/>
      <c r="K684" s="2629" t="s">
        <v>2162</v>
      </c>
      <c r="L684" s="1174" t="s">
        <v>1160</v>
      </c>
      <c r="M684" s="2594"/>
      <c r="N684" s="2594"/>
      <c r="O684" s="2594"/>
      <c r="P684" s="2594"/>
      <c r="Q684" s="2537">
        <v>0</v>
      </c>
      <c r="R684" s="1176">
        <f t="shared" si="1103"/>
        <v>0</v>
      </c>
      <c r="S684" s="2537">
        <v>0</v>
      </c>
      <c r="T684" s="2537">
        <v>0</v>
      </c>
      <c r="U684" s="2537">
        <v>0</v>
      </c>
      <c r="V684" s="2537">
        <v>0</v>
      </c>
      <c r="W684" s="2537">
        <v>0</v>
      </c>
      <c r="X684" s="1176">
        <f t="shared" si="1102"/>
        <v>0</v>
      </c>
      <c r="Y684" s="1176">
        <f t="shared" si="1104"/>
        <v>0</v>
      </c>
    </row>
    <row r="685" spans="3:25" ht="38.25" customHeight="1">
      <c r="C685" s="2632"/>
      <c r="D685" s="2632"/>
      <c r="E685" s="2632"/>
      <c r="F685" s="2633"/>
      <c r="G685" s="2634"/>
      <c r="H685" s="2633"/>
      <c r="I685" s="2633"/>
      <c r="J685" s="2633"/>
      <c r="K685" s="2633"/>
      <c r="L685" s="1174" t="s">
        <v>1161</v>
      </c>
      <c r="M685" s="1175"/>
      <c r="N685" s="1175"/>
      <c r="O685" s="1175"/>
      <c r="P685" s="1175"/>
      <c r="Q685" s="1175"/>
      <c r="R685" s="1176">
        <f t="shared" si="1103"/>
        <v>0</v>
      </c>
      <c r="S685" s="2585"/>
      <c r="T685" s="2585"/>
      <c r="U685" s="2585"/>
      <c r="V685" s="2585"/>
      <c r="W685" s="2585"/>
      <c r="X685" s="1176">
        <f t="shared" si="1102"/>
        <v>0</v>
      </c>
      <c r="Y685" s="1176">
        <f t="shared" si="1104"/>
        <v>0</v>
      </c>
    </row>
    <row r="686" spans="3:25" ht="51" customHeight="1">
      <c r="C686" s="2635"/>
      <c r="D686" s="2635"/>
      <c r="E686" s="2635"/>
      <c r="F686" s="2636"/>
      <c r="G686" s="2637"/>
      <c r="H686" s="2636"/>
      <c r="I686" s="2636"/>
      <c r="J686" s="2636"/>
      <c r="K686" s="2636"/>
      <c r="L686" s="1174" t="s">
        <v>1162</v>
      </c>
      <c r="M686" s="1175"/>
      <c r="N686" s="1175"/>
      <c r="O686" s="1175"/>
      <c r="P686" s="1175"/>
      <c r="Q686" s="1175"/>
      <c r="R686" s="1176">
        <f t="shared" si="1103"/>
        <v>0</v>
      </c>
      <c r="S686" s="2585"/>
      <c r="T686" s="2585"/>
      <c r="U686" s="2585"/>
      <c r="V686" s="2585"/>
      <c r="W686" s="2585"/>
      <c r="X686" s="1176">
        <f t="shared" si="1102"/>
        <v>0</v>
      </c>
      <c r="Y686" s="1176">
        <f t="shared" si="1104"/>
        <v>0</v>
      </c>
    </row>
    <row r="687" spans="3:25" ht="25.5" customHeight="1">
      <c r="C687" s="2140"/>
      <c r="D687" s="2141"/>
      <c r="E687" s="2141"/>
      <c r="F687" s="2141"/>
      <c r="G687" s="2556"/>
      <c r="H687" s="2141"/>
      <c r="I687" s="2141"/>
      <c r="J687" s="2142"/>
      <c r="K687" s="2142"/>
      <c r="L687" s="1178" t="s">
        <v>594</v>
      </c>
      <c r="M687" s="1187"/>
      <c r="N687" s="1187"/>
      <c r="O687" s="1187"/>
      <c r="P687" s="1187"/>
      <c r="Q687" s="1187">
        <f t="shared" ref="Q687" si="1118">+SUM(Q684:Q686)</f>
        <v>0</v>
      </c>
      <c r="R687" s="1176">
        <f t="shared" si="1103"/>
        <v>0</v>
      </c>
      <c r="S687" s="1187">
        <f t="shared" ref="S687" si="1119">+SUM(S684:S686)</f>
        <v>0</v>
      </c>
      <c r="T687" s="1187">
        <f t="shared" ref="T687" si="1120">+SUM(T684:T686)</f>
        <v>0</v>
      </c>
      <c r="U687" s="1187">
        <f t="shared" ref="U687" si="1121">+SUM(U684:U686)</f>
        <v>0</v>
      </c>
      <c r="V687" s="1187">
        <f t="shared" ref="V687" si="1122">+SUM(V684:V686)</f>
        <v>0</v>
      </c>
      <c r="W687" s="1187">
        <f t="shared" ref="W687" si="1123">+SUM(W684:W686)</f>
        <v>0</v>
      </c>
      <c r="X687" s="1176">
        <f t="shared" si="1102"/>
        <v>0</v>
      </c>
      <c r="Y687" s="1176">
        <f t="shared" si="1104"/>
        <v>0</v>
      </c>
    </row>
    <row r="688" spans="3:25" ht="38.25" customHeight="1">
      <c r="C688" s="2629">
        <v>7332</v>
      </c>
      <c r="D688" s="2629" t="s">
        <v>2184</v>
      </c>
      <c r="E688" s="2629" t="s">
        <v>2185</v>
      </c>
      <c r="F688" s="2630" t="s">
        <v>2160</v>
      </c>
      <c r="G688" s="2631" t="s">
        <v>2160</v>
      </c>
      <c r="H688" s="2630" t="s">
        <v>2161</v>
      </c>
      <c r="I688" s="2630"/>
      <c r="J688" s="2630"/>
      <c r="K688" s="2629" t="s">
        <v>2186</v>
      </c>
      <c r="L688" s="1174" t="s">
        <v>1160</v>
      </c>
      <c r="M688" s="2594"/>
      <c r="N688" s="2594"/>
      <c r="O688" s="2594"/>
      <c r="P688" s="2594"/>
      <c r="Q688" s="2537">
        <v>0</v>
      </c>
      <c r="R688" s="1176">
        <f t="shared" si="1103"/>
        <v>0</v>
      </c>
      <c r="S688" s="2537">
        <v>0</v>
      </c>
      <c r="T688" s="2537">
        <v>0</v>
      </c>
      <c r="U688" s="2537">
        <v>0</v>
      </c>
      <c r="V688" s="2537">
        <v>0</v>
      </c>
      <c r="W688" s="2537">
        <v>0</v>
      </c>
      <c r="X688" s="1176">
        <f t="shared" si="1102"/>
        <v>0</v>
      </c>
      <c r="Y688" s="1176">
        <f t="shared" si="1104"/>
        <v>0</v>
      </c>
    </row>
    <row r="689" spans="3:25" ht="38.25" customHeight="1">
      <c r="C689" s="2632"/>
      <c r="D689" s="2632"/>
      <c r="E689" s="2632"/>
      <c r="F689" s="2633"/>
      <c r="G689" s="2634"/>
      <c r="H689" s="2633"/>
      <c r="I689" s="2633"/>
      <c r="J689" s="2633"/>
      <c r="K689" s="2633"/>
      <c r="L689" s="1174" t="s">
        <v>1161</v>
      </c>
      <c r="M689" s="1175"/>
      <c r="N689" s="1175"/>
      <c r="O689" s="1175"/>
      <c r="P689" s="1175"/>
      <c r="Q689" s="1175"/>
      <c r="R689" s="1176">
        <f t="shared" si="1103"/>
        <v>0</v>
      </c>
      <c r="S689" s="2585"/>
      <c r="T689" s="2585"/>
      <c r="U689" s="2585"/>
      <c r="V689" s="2585"/>
      <c r="W689" s="2585"/>
      <c r="X689" s="1176">
        <f t="shared" si="1102"/>
        <v>0</v>
      </c>
      <c r="Y689" s="1176">
        <f t="shared" si="1104"/>
        <v>0</v>
      </c>
    </row>
    <row r="690" spans="3:25" ht="51" customHeight="1">
      <c r="C690" s="2635"/>
      <c r="D690" s="2635"/>
      <c r="E690" s="2635"/>
      <c r="F690" s="2636"/>
      <c r="G690" s="2637"/>
      <c r="H690" s="2636"/>
      <c r="I690" s="2636"/>
      <c r="J690" s="2636"/>
      <c r="K690" s="2636"/>
      <c r="L690" s="1174" t="s">
        <v>1162</v>
      </c>
      <c r="M690" s="1175"/>
      <c r="N690" s="1175"/>
      <c r="O690" s="1175"/>
      <c r="P690" s="1175"/>
      <c r="Q690" s="1175"/>
      <c r="R690" s="1176">
        <f t="shared" si="1103"/>
        <v>0</v>
      </c>
      <c r="S690" s="2585"/>
      <c r="T690" s="2585"/>
      <c r="U690" s="2585"/>
      <c r="V690" s="2585"/>
      <c r="W690" s="2585"/>
      <c r="X690" s="1176">
        <f t="shared" si="1102"/>
        <v>0</v>
      </c>
      <c r="Y690" s="1176">
        <f t="shared" si="1104"/>
        <v>0</v>
      </c>
    </row>
    <row r="691" spans="3:25" ht="51" customHeight="1">
      <c r="C691" s="2140"/>
      <c r="D691" s="2141"/>
      <c r="E691" s="2141"/>
      <c r="F691" s="2141"/>
      <c r="G691" s="2556"/>
      <c r="H691" s="2141"/>
      <c r="I691" s="2141"/>
      <c r="J691" s="2142"/>
      <c r="K691" s="2142"/>
      <c r="L691" s="1178" t="s">
        <v>594</v>
      </c>
      <c r="M691" s="1187"/>
      <c r="N691" s="1187"/>
      <c r="O691" s="1187"/>
      <c r="P691" s="1187"/>
      <c r="Q691" s="1187">
        <f t="shared" ref="Q691" si="1124">+SUM(Q688:Q690)</f>
        <v>0</v>
      </c>
      <c r="R691" s="1176">
        <f t="shared" si="1103"/>
        <v>0</v>
      </c>
      <c r="S691" s="1187">
        <f t="shared" ref="S691" si="1125">+SUM(S688:S690)</f>
        <v>0</v>
      </c>
      <c r="T691" s="1187">
        <f t="shared" ref="T691" si="1126">+SUM(T688:T690)</f>
        <v>0</v>
      </c>
      <c r="U691" s="1187">
        <f t="shared" ref="U691" si="1127">+SUM(U688:U690)</f>
        <v>0</v>
      </c>
      <c r="V691" s="1187">
        <f t="shared" ref="V691" si="1128">+SUM(V688:V690)</f>
        <v>0</v>
      </c>
      <c r="W691" s="1187">
        <f t="shared" ref="W691" si="1129">+SUM(W688:W690)</f>
        <v>0</v>
      </c>
      <c r="X691" s="1176">
        <f t="shared" si="1102"/>
        <v>0</v>
      </c>
      <c r="Y691" s="1176">
        <f t="shared" si="1104"/>
        <v>0</v>
      </c>
    </row>
    <row r="692" spans="3:25" ht="51" customHeight="1">
      <c r="C692" s="2629">
        <v>7332</v>
      </c>
      <c r="D692" s="2629" t="s">
        <v>2187</v>
      </c>
      <c r="E692" s="2629" t="s">
        <v>2187</v>
      </c>
      <c r="F692" s="2630" t="s">
        <v>2160</v>
      </c>
      <c r="G692" s="2631" t="s">
        <v>2160</v>
      </c>
      <c r="H692" s="2630" t="s">
        <v>2161</v>
      </c>
      <c r="I692" s="2630"/>
      <c r="J692" s="2630"/>
      <c r="K692" s="2629" t="s">
        <v>2188</v>
      </c>
      <c r="L692" s="1174" t="s">
        <v>1160</v>
      </c>
      <c r="M692" s="2594"/>
      <c r="N692" s="2594"/>
      <c r="O692" s="2594"/>
      <c r="P692" s="2594"/>
      <c r="Q692" s="2537">
        <v>0</v>
      </c>
      <c r="R692" s="1176">
        <f t="shared" si="1103"/>
        <v>0</v>
      </c>
      <c r="S692" s="2537">
        <v>0</v>
      </c>
      <c r="T692" s="2537">
        <v>0</v>
      </c>
      <c r="U692" s="2537">
        <v>0</v>
      </c>
      <c r="V692" s="2537">
        <v>0</v>
      </c>
      <c r="W692" s="2537">
        <v>0</v>
      </c>
      <c r="X692" s="1176">
        <f t="shared" si="1102"/>
        <v>0</v>
      </c>
      <c r="Y692" s="1176">
        <f t="shared" si="1104"/>
        <v>0</v>
      </c>
    </row>
    <row r="693" spans="3:25" ht="51" customHeight="1">
      <c r="C693" s="2632"/>
      <c r="D693" s="2632"/>
      <c r="E693" s="2632"/>
      <c r="F693" s="2633"/>
      <c r="G693" s="2634"/>
      <c r="H693" s="2633"/>
      <c r="I693" s="2633"/>
      <c r="J693" s="2633"/>
      <c r="K693" s="2633"/>
      <c r="L693" s="1174" t="s">
        <v>1161</v>
      </c>
      <c r="M693" s="1175"/>
      <c r="N693" s="1175"/>
      <c r="O693" s="1175"/>
      <c r="P693" s="1175"/>
      <c r="Q693" s="1175"/>
      <c r="R693" s="1176">
        <f t="shared" si="1103"/>
        <v>0</v>
      </c>
      <c r="S693" s="2585"/>
      <c r="T693" s="2585"/>
      <c r="U693" s="2585"/>
      <c r="V693" s="2585"/>
      <c r="W693" s="2585"/>
      <c r="X693" s="1176">
        <f t="shared" si="1102"/>
        <v>0</v>
      </c>
      <c r="Y693" s="1176">
        <f t="shared" si="1104"/>
        <v>0</v>
      </c>
    </row>
    <row r="694" spans="3:25" ht="51" customHeight="1">
      <c r="C694" s="2635"/>
      <c r="D694" s="2635"/>
      <c r="E694" s="2635"/>
      <c r="F694" s="2636"/>
      <c r="G694" s="2637"/>
      <c r="H694" s="2636"/>
      <c r="I694" s="2636"/>
      <c r="J694" s="2636"/>
      <c r="K694" s="2636"/>
      <c r="L694" s="1174" t="s">
        <v>1162</v>
      </c>
      <c r="M694" s="1175"/>
      <c r="N694" s="1175"/>
      <c r="O694" s="1175"/>
      <c r="P694" s="1175"/>
      <c r="Q694" s="1175"/>
      <c r="R694" s="1176">
        <f t="shared" si="1103"/>
        <v>0</v>
      </c>
      <c r="S694" s="2585"/>
      <c r="T694" s="2585"/>
      <c r="U694" s="2585"/>
      <c r="V694" s="2585"/>
      <c r="W694" s="2585"/>
      <c r="X694" s="1176">
        <f t="shared" si="1102"/>
        <v>0</v>
      </c>
      <c r="Y694" s="1176">
        <f t="shared" si="1104"/>
        <v>0</v>
      </c>
    </row>
    <row r="695" spans="3:25" ht="51" customHeight="1">
      <c r="C695" s="2140"/>
      <c r="D695" s="2141"/>
      <c r="E695" s="2141"/>
      <c r="F695" s="2141"/>
      <c r="G695" s="2556"/>
      <c r="H695" s="2141"/>
      <c r="I695" s="2141"/>
      <c r="J695" s="2142"/>
      <c r="K695" s="2142"/>
      <c r="L695" s="1178" t="s">
        <v>594</v>
      </c>
      <c r="M695" s="1187"/>
      <c r="N695" s="1187"/>
      <c r="O695" s="1187"/>
      <c r="P695" s="1187"/>
      <c r="Q695" s="1187">
        <f t="shared" ref="Q695" si="1130">+SUM(Q692:Q694)</f>
        <v>0</v>
      </c>
      <c r="R695" s="1176">
        <f t="shared" si="1103"/>
        <v>0</v>
      </c>
      <c r="S695" s="1187">
        <f t="shared" ref="S695" si="1131">+SUM(S692:S694)</f>
        <v>0</v>
      </c>
      <c r="T695" s="1187">
        <f t="shared" ref="T695" si="1132">+SUM(T692:T694)</f>
        <v>0</v>
      </c>
      <c r="U695" s="1187">
        <f t="shared" ref="U695" si="1133">+SUM(U692:U694)</f>
        <v>0</v>
      </c>
      <c r="V695" s="1187">
        <f t="shared" ref="V695" si="1134">+SUM(V692:V694)</f>
        <v>0</v>
      </c>
      <c r="W695" s="1187">
        <f t="shared" ref="W695" si="1135">+SUM(W692:W694)</f>
        <v>0</v>
      </c>
      <c r="X695" s="1176">
        <f t="shared" si="1102"/>
        <v>0</v>
      </c>
      <c r="Y695" s="1176">
        <f t="shared" si="1104"/>
        <v>0</v>
      </c>
    </row>
    <row r="696" spans="3:25" ht="51" customHeight="1">
      <c r="C696" s="2629">
        <v>7332</v>
      </c>
      <c r="D696" s="2629" t="s">
        <v>2181</v>
      </c>
      <c r="E696" s="2629" t="s">
        <v>2189</v>
      </c>
      <c r="F696" s="2630"/>
      <c r="G696" s="2631"/>
      <c r="H696" s="2630" t="s">
        <v>2161</v>
      </c>
      <c r="I696" s="2630"/>
      <c r="J696" s="2630"/>
      <c r="K696" s="2629" t="s">
        <v>2183</v>
      </c>
      <c r="L696" s="1174" t="s">
        <v>1160</v>
      </c>
      <c r="M696" s="2594"/>
      <c r="N696" s="2594"/>
      <c r="O696" s="2594"/>
      <c r="P696" s="2594"/>
      <c r="Q696" s="2537">
        <v>0</v>
      </c>
      <c r="R696" s="1176">
        <f t="shared" si="1103"/>
        <v>0</v>
      </c>
      <c r="S696" s="2537">
        <v>0</v>
      </c>
      <c r="T696" s="2537">
        <v>0</v>
      </c>
      <c r="U696" s="2537">
        <v>0</v>
      </c>
      <c r="V696" s="2537">
        <v>0</v>
      </c>
      <c r="W696" s="2537">
        <v>0</v>
      </c>
      <c r="X696" s="1176">
        <f t="shared" si="1102"/>
        <v>0</v>
      </c>
      <c r="Y696" s="1176">
        <f t="shared" si="1104"/>
        <v>0</v>
      </c>
    </row>
    <row r="697" spans="3:25" ht="51" customHeight="1">
      <c r="C697" s="2632"/>
      <c r="D697" s="2632"/>
      <c r="E697" s="2632"/>
      <c r="F697" s="2633"/>
      <c r="G697" s="2634"/>
      <c r="H697" s="2633"/>
      <c r="I697" s="2633"/>
      <c r="J697" s="2633"/>
      <c r="K697" s="2633"/>
      <c r="L697" s="1174" t="s">
        <v>1161</v>
      </c>
      <c r="M697" s="1175"/>
      <c r="N697" s="1175"/>
      <c r="O697" s="1175"/>
      <c r="P697" s="1175"/>
      <c r="Q697" s="1175"/>
      <c r="R697" s="1176">
        <f t="shared" si="1103"/>
        <v>0</v>
      </c>
      <c r="S697" s="1175"/>
      <c r="T697" s="1175"/>
      <c r="U697" s="1175"/>
      <c r="V697" s="1175"/>
      <c r="W697" s="1175"/>
      <c r="X697" s="1176">
        <f t="shared" si="1102"/>
        <v>0</v>
      </c>
      <c r="Y697" s="1176">
        <f t="shared" si="1104"/>
        <v>0</v>
      </c>
    </row>
    <row r="698" spans="3:25" ht="51" customHeight="1">
      <c r="C698" s="2635"/>
      <c r="D698" s="2635"/>
      <c r="E698" s="2635"/>
      <c r="F698" s="2636"/>
      <c r="G698" s="2637"/>
      <c r="H698" s="2636"/>
      <c r="I698" s="2636"/>
      <c r="J698" s="2636"/>
      <c r="K698" s="2636"/>
      <c r="L698" s="1174" t="s">
        <v>1162</v>
      </c>
      <c r="M698" s="1175"/>
      <c r="N698" s="1175"/>
      <c r="O698" s="1175"/>
      <c r="P698" s="1175"/>
      <c r="Q698" s="1175"/>
      <c r="R698" s="1176">
        <f t="shared" si="1103"/>
        <v>0</v>
      </c>
      <c r="S698" s="1175"/>
      <c r="T698" s="1175"/>
      <c r="U698" s="1175"/>
      <c r="V698" s="1175"/>
      <c r="W698" s="1175"/>
      <c r="X698" s="1176">
        <f t="shared" si="1102"/>
        <v>0</v>
      </c>
      <c r="Y698" s="1176">
        <f t="shared" si="1104"/>
        <v>0</v>
      </c>
    </row>
    <row r="699" spans="3:25" ht="51" customHeight="1">
      <c r="C699" s="2140"/>
      <c r="D699" s="2141"/>
      <c r="E699" s="2141"/>
      <c r="F699" s="2141"/>
      <c r="G699" s="2556"/>
      <c r="H699" s="2141"/>
      <c r="I699" s="2141"/>
      <c r="J699" s="2142"/>
      <c r="K699" s="2142"/>
      <c r="L699" s="1178" t="s">
        <v>594</v>
      </c>
      <c r="M699" s="1187">
        <f>+SUM(M696:M698)</f>
        <v>0</v>
      </c>
      <c r="N699" s="1187">
        <f t="shared" ref="N699" si="1136">+SUM(N696:N698)</f>
        <v>0</v>
      </c>
      <c r="O699" s="1187">
        <f t="shared" ref="O699" si="1137">+SUM(O696:O698)</f>
        <v>0</v>
      </c>
      <c r="P699" s="1187">
        <f t="shared" ref="P699" si="1138">+SUM(P696:P698)</f>
        <v>0</v>
      </c>
      <c r="Q699" s="1187">
        <f t="shared" ref="Q699" si="1139">+SUM(Q696:Q698)</f>
        <v>0</v>
      </c>
      <c r="R699" s="1176">
        <f t="shared" si="1103"/>
        <v>0</v>
      </c>
      <c r="S699" s="1187">
        <f t="shared" ref="S699" si="1140">+SUM(S696:S698)</f>
        <v>0</v>
      </c>
      <c r="T699" s="1187">
        <f t="shared" ref="T699" si="1141">+SUM(T696:T698)</f>
        <v>0</v>
      </c>
      <c r="U699" s="1187">
        <f t="shared" ref="U699" si="1142">+SUM(U696:U698)</f>
        <v>0</v>
      </c>
      <c r="V699" s="1187">
        <f t="shared" ref="V699" si="1143">+SUM(V696:V698)</f>
        <v>0</v>
      </c>
      <c r="W699" s="1187">
        <f t="shared" ref="W699" si="1144">+SUM(W696:W698)</f>
        <v>0</v>
      </c>
      <c r="X699" s="1176">
        <f t="shared" si="1102"/>
        <v>0</v>
      </c>
      <c r="Y699" s="1176">
        <f t="shared" si="1104"/>
        <v>0</v>
      </c>
    </row>
    <row r="700" spans="3:25">
      <c r="C700" s="1184"/>
      <c r="D700" s="1184"/>
      <c r="E700" s="1184"/>
      <c r="F700" s="1185"/>
      <c r="G700" s="1185"/>
      <c r="H700" s="1184"/>
      <c r="I700" s="1184"/>
      <c r="J700" s="1184"/>
      <c r="K700" s="1184"/>
      <c r="L700" s="1186" t="s">
        <v>594</v>
      </c>
      <c r="M700" s="1176">
        <f>+SUM(M72:Y699)/2</f>
        <v>19751372.458468657</v>
      </c>
      <c r="N700" s="1176">
        <f t="shared" ref="N700:Y700" si="1145">+SUM(N72:Z699)/2</f>
        <v>18764672.491307065</v>
      </c>
      <c r="O700" s="1176">
        <f t="shared" si="1145"/>
        <v>18046068.011200573</v>
      </c>
      <c r="P700" s="1176">
        <f t="shared" si="1145"/>
        <v>17693368.075264748</v>
      </c>
      <c r="Q700" s="1176">
        <f t="shared" si="1145"/>
        <v>16959484.353839681</v>
      </c>
      <c r="R700" s="1176">
        <f t="shared" si="1145"/>
        <v>15162917.512237618</v>
      </c>
      <c r="S700" s="1176">
        <f t="shared" si="1145"/>
        <v>10574462.566006577</v>
      </c>
      <c r="T700" s="1176">
        <f t="shared" si="1145"/>
        <v>10064942.489348246</v>
      </c>
      <c r="U700" s="1176">
        <f t="shared" si="1145"/>
        <v>9624110.6323772594</v>
      </c>
      <c r="V700" s="1176">
        <f t="shared" si="1145"/>
        <v>9234610.5343755055</v>
      </c>
      <c r="W700" s="1176">
        <f t="shared" si="1145"/>
        <v>8713954.2380603477</v>
      </c>
      <c r="X700" s="1176">
        <f t="shared" si="1145"/>
        <v>8156382.8630753476</v>
      </c>
      <c r="Y700" s="1176">
        <f t="shared" si="1145"/>
        <v>5738303.1601441046</v>
      </c>
    </row>
    <row r="701" spans="3:25">
      <c r="C701" s="1188"/>
      <c r="D701" s="1163"/>
      <c r="E701" s="1188"/>
      <c r="F701" s="1163"/>
      <c r="G701" s="1163"/>
      <c r="H701" s="1163"/>
      <c r="I701" s="1163"/>
      <c r="J701" s="1163"/>
      <c r="K701" s="1163"/>
      <c r="L701" s="1163"/>
      <c r="M701" s="1163"/>
      <c r="N701" s="1163"/>
      <c r="O701" s="1163"/>
      <c r="P701" s="1163"/>
      <c r="Q701" s="1163"/>
      <c r="R701" s="1163"/>
      <c r="S701" s="1163"/>
      <c r="T701" s="1163"/>
      <c r="U701" s="1163"/>
      <c r="V701" s="1163"/>
      <c r="W701" s="1163"/>
      <c r="X701" s="1163"/>
      <c r="Y701" s="1163"/>
    </row>
    <row r="702" spans="3:25" ht="15.75">
      <c r="C702" s="1164" t="s">
        <v>1171</v>
      </c>
      <c r="D702" s="1163"/>
      <c r="E702" s="1165"/>
      <c r="F702" s="1163"/>
      <c r="G702" s="1163"/>
      <c r="H702" s="1163"/>
      <c r="I702" s="1163"/>
      <c r="J702" s="1163"/>
      <c r="K702" s="1163"/>
      <c r="L702" s="1163"/>
      <c r="M702" s="1163"/>
      <c r="N702" s="1163"/>
      <c r="O702" s="1163"/>
      <c r="P702" s="1163"/>
      <c r="Q702" s="1163"/>
      <c r="R702" s="1163"/>
      <c r="S702" s="1163"/>
      <c r="T702" s="1163"/>
      <c r="U702" s="1163"/>
      <c r="V702" s="1163"/>
      <c r="W702" s="1163"/>
      <c r="X702" s="1166"/>
      <c r="Y702" s="1163"/>
    </row>
    <row r="703" spans="3:25" ht="25.5" customHeight="1">
      <c r="C703" s="1163"/>
      <c r="D703" s="1163"/>
      <c r="E703" s="1165"/>
      <c r="F703" s="1163"/>
      <c r="G703" s="1163"/>
      <c r="H703" s="1163"/>
      <c r="I703" s="1163"/>
      <c r="J703" s="1163"/>
      <c r="K703" s="1163"/>
      <c r="L703" s="1163"/>
      <c r="M703" s="1163"/>
      <c r="N703" s="1163"/>
      <c r="O703" s="1163"/>
      <c r="P703" s="1163"/>
      <c r="Q703" s="1163"/>
      <c r="R703" s="1163"/>
      <c r="S703" s="1163"/>
      <c r="T703" s="1163"/>
      <c r="U703" s="1163"/>
      <c r="V703" s="1163"/>
      <c r="W703" s="1163"/>
      <c r="X703" s="1166"/>
      <c r="Y703" s="1163"/>
    </row>
    <row r="704" spans="3:25" ht="24.75" customHeight="1">
      <c r="C704" s="3040" t="s">
        <v>1140</v>
      </c>
      <c r="D704" s="3041"/>
      <c r="E704" s="3041"/>
      <c r="F704" s="3041"/>
      <c r="G704" s="3041"/>
      <c r="H704" s="3041"/>
      <c r="I704" s="3041"/>
      <c r="J704" s="3041"/>
      <c r="K704" s="3041"/>
      <c r="L704" s="3041"/>
      <c r="M704" s="3041"/>
      <c r="N704" s="3041"/>
      <c r="O704" s="3041"/>
      <c r="P704" s="3041"/>
      <c r="Q704" s="3041"/>
      <c r="R704" s="3042"/>
      <c r="S704" s="1167"/>
      <c r="T704" s="1167"/>
      <c r="U704" s="1167"/>
      <c r="V704" s="1167"/>
      <c r="W704" s="1167"/>
      <c r="X704" s="1167"/>
      <c r="Y704" s="1167"/>
    </row>
    <row r="705" spans="3:25" ht="15" customHeight="1">
      <c r="C705" s="3028" t="s">
        <v>1141</v>
      </c>
      <c r="D705" s="3028" t="s">
        <v>1142</v>
      </c>
      <c r="E705" s="3028" t="s">
        <v>1143</v>
      </c>
      <c r="F705" s="3030" t="s">
        <v>1144</v>
      </c>
      <c r="G705" s="3030" t="s">
        <v>1145</v>
      </c>
      <c r="H705" s="3028" t="s">
        <v>1146</v>
      </c>
      <c r="I705" s="3028" t="s">
        <v>1147</v>
      </c>
      <c r="J705" s="3030" t="s">
        <v>1148</v>
      </c>
      <c r="K705" s="3028" t="s">
        <v>1149</v>
      </c>
      <c r="L705" s="3028"/>
      <c r="M705" s="3037" t="s">
        <v>1150</v>
      </c>
      <c r="N705" s="3038"/>
      <c r="O705" s="3038"/>
      <c r="P705" s="3038"/>
      <c r="Q705" s="3039"/>
      <c r="R705" s="1168"/>
      <c r="S705" s="1169"/>
      <c r="T705" s="1169"/>
      <c r="U705" s="1169"/>
      <c r="V705" s="1169"/>
      <c r="W705" s="1169"/>
      <c r="X705" s="1169"/>
      <c r="Y705" s="1167"/>
    </row>
    <row r="706" spans="3:25" ht="25.5" customHeight="1">
      <c r="C706" s="3029"/>
      <c r="D706" s="3029"/>
      <c r="E706" s="3029"/>
      <c r="F706" s="3031"/>
      <c r="G706" s="3031"/>
      <c r="H706" s="3029"/>
      <c r="I706" s="3029"/>
      <c r="J706" s="3031"/>
      <c r="K706" s="3029"/>
      <c r="L706" s="3029"/>
      <c r="M706" s="1170" t="s">
        <v>32</v>
      </c>
      <c r="N706" s="1170" t="s">
        <v>33</v>
      </c>
      <c r="O706" s="1170" t="s">
        <v>34</v>
      </c>
      <c r="P706" s="1170" t="s">
        <v>35</v>
      </c>
      <c r="Q706" s="1170" t="s">
        <v>36</v>
      </c>
      <c r="R706" s="3032" t="s">
        <v>594</v>
      </c>
      <c r="S706" s="1167"/>
      <c r="T706" s="1167"/>
      <c r="U706" s="1167"/>
      <c r="V706" s="1167"/>
      <c r="W706" s="1167"/>
      <c r="X706" s="1167"/>
      <c r="Y706" s="1167"/>
    </row>
    <row r="707" spans="3:25" ht="95.25" customHeight="1">
      <c r="C707" s="1171" t="s">
        <v>1151</v>
      </c>
      <c r="D707" s="1171"/>
      <c r="E707" s="1171"/>
      <c r="F707" s="1172" t="s">
        <v>1153</v>
      </c>
      <c r="G707" s="1172" t="s">
        <v>1154</v>
      </c>
      <c r="H707" s="1171" t="s">
        <v>1155</v>
      </c>
      <c r="I707" s="1171" t="s">
        <v>1156</v>
      </c>
      <c r="J707" s="1172" t="s">
        <v>1157</v>
      </c>
      <c r="K707" s="1171" t="s">
        <v>1158</v>
      </c>
      <c r="L707" s="1171"/>
      <c r="M707" s="3034" t="s">
        <v>1159</v>
      </c>
      <c r="N707" s="3035"/>
      <c r="O707" s="3035"/>
      <c r="P707" s="3035"/>
      <c r="Q707" s="3036"/>
      <c r="R707" s="3033"/>
      <c r="S707" s="1167"/>
      <c r="T707" s="1167"/>
      <c r="U707" s="1167"/>
      <c r="V707" s="1167"/>
      <c r="W707" s="1167"/>
      <c r="X707" s="1167"/>
      <c r="Y707" s="1173"/>
    </row>
    <row r="708" spans="3:25" ht="38.25" customHeight="1">
      <c r="C708" s="3074" t="s">
        <v>2190</v>
      </c>
      <c r="D708" s="3075"/>
      <c r="E708" s="3075"/>
      <c r="F708" s="3075"/>
      <c r="G708" s="3075"/>
      <c r="H708" s="3075"/>
      <c r="I708" s="3075"/>
      <c r="J708" s="3075"/>
      <c r="K708" s="3076"/>
      <c r="L708" s="1174" t="s">
        <v>1160</v>
      </c>
      <c r="M708" s="1175"/>
      <c r="N708" s="1175"/>
      <c r="O708" s="1175"/>
      <c r="P708" s="1175"/>
      <c r="Q708" s="1175"/>
      <c r="R708" s="1176">
        <f>SUM(M708:Q708)</f>
        <v>0</v>
      </c>
      <c r="S708" s="1163"/>
      <c r="T708" s="1163"/>
      <c r="U708" s="1163"/>
      <c r="V708" s="1163"/>
      <c r="W708" s="1163"/>
      <c r="X708" s="1163"/>
      <c r="Y708" s="1177"/>
    </row>
    <row r="709" spans="3:25" ht="38.25" customHeight="1">
      <c r="C709" s="3077"/>
      <c r="D709" s="3078"/>
      <c r="E709" s="3078"/>
      <c r="F709" s="3078"/>
      <c r="G709" s="3078"/>
      <c r="H709" s="3078"/>
      <c r="I709" s="3078"/>
      <c r="J709" s="3078"/>
      <c r="K709" s="3079"/>
      <c r="L709" s="1174" t="s">
        <v>1161</v>
      </c>
      <c r="M709" s="1175"/>
      <c r="N709" s="1175"/>
      <c r="O709" s="1175"/>
      <c r="P709" s="1175"/>
      <c r="Q709" s="1175"/>
      <c r="R709" s="1176">
        <f>SUM(M709:Q709)</f>
        <v>0</v>
      </c>
      <c r="S709" s="1163"/>
      <c r="T709" s="1163"/>
      <c r="U709" s="1163"/>
      <c r="V709" s="1163"/>
      <c r="W709" s="1163"/>
      <c r="X709" s="1163"/>
      <c r="Y709" s="1177"/>
    </row>
    <row r="710" spans="3:25" ht="51" customHeight="1">
      <c r="C710" s="3080"/>
      <c r="D710" s="3081"/>
      <c r="E710" s="3081"/>
      <c r="F710" s="3081"/>
      <c r="G710" s="3081"/>
      <c r="H710" s="3081"/>
      <c r="I710" s="3081"/>
      <c r="J710" s="3081"/>
      <c r="K710" s="3082"/>
      <c r="L710" s="1174" t="s">
        <v>1162</v>
      </c>
      <c r="M710" s="1175"/>
      <c r="N710" s="1175"/>
      <c r="O710" s="1175"/>
      <c r="P710" s="1175"/>
      <c r="Q710" s="1175"/>
      <c r="R710" s="1176">
        <f>SUM(M710:Q710)</f>
        <v>0</v>
      </c>
      <c r="S710" s="1163"/>
      <c r="T710" s="1163"/>
      <c r="U710" s="1163"/>
      <c r="V710" s="1163"/>
      <c r="W710" s="1163"/>
      <c r="X710" s="1163"/>
      <c r="Y710" s="1177"/>
    </row>
    <row r="711" spans="3:25" ht="25.5" customHeight="1">
      <c r="C711" s="3020"/>
      <c r="D711" s="3021"/>
      <c r="E711" s="3021"/>
      <c r="F711" s="3021"/>
      <c r="G711" s="3021"/>
      <c r="H711" s="3021"/>
      <c r="I711" s="3021"/>
      <c r="J711" s="3022"/>
      <c r="K711" s="2142"/>
      <c r="L711" s="1178" t="s">
        <v>594</v>
      </c>
      <c r="M711" s="1179">
        <f t="shared" ref="M711:R711" si="1146">SUM(M708:M710)</f>
        <v>0</v>
      </c>
      <c r="N711" s="1179">
        <f t="shared" si="1146"/>
        <v>0</v>
      </c>
      <c r="O711" s="1179">
        <f t="shared" si="1146"/>
        <v>0</v>
      </c>
      <c r="P711" s="1179">
        <f t="shared" si="1146"/>
        <v>0</v>
      </c>
      <c r="Q711" s="1179">
        <f t="shared" si="1146"/>
        <v>0</v>
      </c>
      <c r="R711" s="1176">
        <f t="shared" si="1146"/>
        <v>0</v>
      </c>
      <c r="S711" s="1163"/>
      <c r="T711" s="1163"/>
      <c r="U711" s="1163"/>
      <c r="V711" s="1163"/>
      <c r="W711" s="1163"/>
      <c r="X711" s="1163"/>
      <c r="Y711" s="1177"/>
    </row>
    <row r="712" spans="3:25" ht="38.25" customHeight="1">
      <c r="C712" s="3023"/>
      <c r="D712" s="3023"/>
      <c r="E712" s="3023"/>
      <c r="F712" s="3023"/>
      <c r="G712" s="3023"/>
      <c r="H712" s="3023"/>
      <c r="I712" s="3023"/>
      <c r="J712" s="3023"/>
      <c r="K712" s="2137"/>
      <c r="L712" s="1174" t="s">
        <v>1160</v>
      </c>
      <c r="M712" s="1175"/>
      <c r="N712" s="1175"/>
      <c r="O712" s="1175"/>
      <c r="P712" s="1175"/>
      <c r="Q712" s="1175"/>
      <c r="R712" s="1176">
        <f>SUM(M712:Q712)</f>
        <v>0</v>
      </c>
      <c r="S712" s="1163"/>
      <c r="T712" s="1163"/>
      <c r="U712" s="1163"/>
      <c r="V712" s="1163"/>
      <c r="W712" s="1163"/>
      <c r="X712" s="1163"/>
      <c r="Y712" s="1177"/>
    </row>
    <row r="713" spans="3:25" ht="38.25" customHeight="1">
      <c r="C713" s="3024"/>
      <c r="D713" s="3024"/>
      <c r="E713" s="3024"/>
      <c r="F713" s="3024"/>
      <c r="G713" s="3024"/>
      <c r="H713" s="3024"/>
      <c r="I713" s="3024"/>
      <c r="J713" s="3024"/>
      <c r="K713" s="2138"/>
      <c r="L713" s="1174" t="s">
        <v>1161</v>
      </c>
      <c r="M713" s="1175"/>
      <c r="N713" s="1175"/>
      <c r="O713" s="1175"/>
      <c r="P713" s="1175"/>
      <c r="Q713" s="1175"/>
      <c r="R713" s="1176">
        <f>SUM(M713:Q713)</f>
        <v>0</v>
      </c>
      <c r="S713" s="1163"/>
      <c r="T713" s="1163"/>
      <c r="U713" s="1163"/>
      <c r="V713" s="1163"/>
      <c r="W713" s="1163"/>
      <c r="X713" s="1163"/>
      <c r="Y713" s="1177"/>
    </row>
    <row r="714" spans="3:25" ht="51" customHeight="1">
      <c r="C714" s="3025"/>
      <c r="D714" s="3025"/>
      <c r="E714" s="3025"/>
      <c r="F714" s="3025"/>
      <c r="G714" s="3025"/>
      <c r="H714" s="3025"/>
      <c r="I714" s="3025"/>
      <c r="J714" s="3025"/>
      <c r="K714" s="2139"/>
      <c r="L714" s="1174" t="s">
        <v>1162</v>
      </c>
      <c r="M714" s="1175"/>
      <c r="N714" s="1175"/>
      <c r="O714" s="1175"/>
      <c r="P714" s="1175"/>
      <c r="Q714" s="1175"/>
      <c r="R714" s="1176">
        <f>SUM(M714:Q714)</f>
        <v>0</v>
      </c>
      <c r="S714" s="1163"/>
      <c r="T714" s="1163"/>
      <c r="U714" s="1163"/>
      <c r="V714" s="1163"/>
      <c r="W714" s="1163"/>
      <c r="X714" s="1163"/>
      <c r="Y714" s="1177"/>
    </row>
    <row r="715" spans="3:25" ht="25.5" customHeight="1">
      <c r="C715" s="3020"/>
      <c r="D715" s="3021"/>
      <c r="E715" s="3021"/>
      <c r="F715" s="3021"/>
      <c r="G715" s="3021"/>
      <c r="H715" s="3021"/>
      <c r="I715" s="3021"/>
      <c r="J715" s="3022"/>
      <c r="K715" s="2142"/>
      <c r="L715" s="1178" t="s">
        <v>594</v>
      </c>
      <c r="M715" s="1179">
        <f t="shared" ref="M715:R715" si="1147">SUM(M712:M714)</f>
        <v>0</v>
      </c>
      <c r="N715" s="1179">
        <f t="shared" si="1147"/>
        <v>0</v>
      </c>
      <c r="O715" s="1179">
        <f t="shared" si="1147"/>
        <v>0</v>
      </c>
      <c r="P715" s="1179">
        <f t="shared" si="1147"/>
        <v>0</v>
      </c>
      <c r="Q715" s="1179">
        <f t="shared" si="1147"/>
        <v>0</v>
      </c>
      <c r="R715" s="1176">
        <f t="shared" si="1147"/>
        <v>0</v>
      </c>
      <c r="S715" s="1163"/>
      <c r="T715" s="1163"/>
      <c r="U715" s="1163"/>
      <c r="V715" s="1163"/>
      <c r="W715" s="1163"/>
      <c r="X715" s="1163"/>
      <c r="Y715" s="1177"/>
    </row>
    <row r="716" spans="3:25" ht="38.25" customHeight="1">
      <c r="C716" s="3023"/>
      <c r="D716" s="3023"/>
      <c r="E716" s="3023"/>
      <c r="F716" s="3023"/>
      <c r="G716" s="3023"/>
      <c r="H716" s="3023"/>
      <c r="I716" s="3023"/>
      <c r="J716" s="3023"/>
      <c r="K716" s="2137"/>
      <c r="L716" s="1174" t="s">
        <v>1160</v>
      </c>
      <c r="M716" s="1175"/>
      <c r="N716" s="1175"/>
      <c r="O716" s="1175"/>
      <c r="P716" s="1175"/>
      <c r="Q716" s="1175"/>
      <c r="R716" s="1176">
        <f>SUM(M716:Q716)</f>
        <v>0</v>
      </c>
      <c r="S716" s="1163"/>
      <c r="T716" s="1163"/>
      <c r="U716" s="1163"/>
      <c r="V716" s="1163"/>
      <c r="W716" s="1163"/>
      <c r="X716" s="1163"/>
      <c r="Y716" s="1177"/>
    </row>
    <row r="717" spans="3:25" ht="38.25" customHeight="1">
      <c r="C717" s="3024"/>
      <c r="D717" s="3024"/>
      <c r="E717" s="3024"/>
      <c r="F717" s="3024"/>
      <c r="G717" s="3024"/>
      <c r="H717" s="3024"/>
      <c r="I717" s="3024"/>
      <c r="J717" s="3024"/>
      <c r="K717" s="2138"/>
      <c r="L717" s="1174" t="s">
        <v>1161</v>
      </c>
      <c r="M717" s="1175"/>
      <c r="N717" s="1175"/>
      <c r="O717" s="1175"/>
      <c r="P717" s="1175"/>
      <c r="Q717" s="1175"/>
      <c r="R717" s="1176">
        <f>SUM(M717:Q717)</f>
        <v>0</v>
      </c>
      <c r="S717" s="1163"/>
      <c r="T717" s="1163"/>
      <c r="U717" s="1163"/>
      <c r="V717" s="1163"/>
      <c r="W717" s="1163"/>
      <c r="X717" s="1163"/>
      <c r="Y717" s="1177"/>
    </row>
    <row r="718" spans="3:25" ht="51" customHeight="1">
      <c r="C718" s="3025"/>
      <c r="D718" s="3025"/>
      <c r="E718" s="3025"/>
      <c r="F718" s="3025"/>
      <c r="G718" s="3025"/>
      <c r="H718" s="3025"/>
      <c r="I718" s="3025"/>
      <c r="J718" s="3025"/>
      <c r="K718" s="2139"/>
      <c r="L718" s="1174" t="s">
        <v>1162</v>
      </c>
      <c r="M718" s="1175"/>
      <c r="N718" s="1175"/>
      <c r="O718" s="1175"/>
      <c r="P718" s="1175"/>
      <c r="Q718" s="1175"/>
      <c r="R718" s="1176">
        <f>SUM(M718:Q718)</f>
        <v>0</v>
      </c>
      <c r="S718" s="1163"/>
      <c r="T718" s="1163"/>
      <c r="U718" s="1163"/>
      <c r="V718" s="1163"/>
      <c r="W718" s="1163"/>
      <c r="X718" s="1163"/>
      <c r="Y718" s="1177"/>
    </row>
    <row r="719" spans="3:25" ht="25.5" customHeight="1">
      <c r="C719" s="3020"/>
      <c r="D719" s="3021"/>
      <c r="E719" s="3021"/>
      <c r="F719" s="3021"/>
      <c r="G719" s="3021"/>
      <c r="H719" s="3021"/>
      <c r="I719" s="3021"/>
      <c r="J719" s="3022"/>
      <c r="K719" s="2142"/>
      <c r="L719" s="1178" t="s">
        <v>594</v>
      </c>
      <c r="M719" s="1179">
        <f t="shared" ref="M719:R719" si="1148">SUM(M716:M718)</f>
        <v>0</v>
      </c>
      <c r="N719" s="1179">
        <f t="shared" si="1148"/>
        <v>0</v>
      </c>
      <c r="O719" s="1179">
        <f t="shared" si="1148"/>
        <v>0</v>
      </c>
      <c r="P719" s="1179">
        <f t="shared" si="1148"/>
        <v>0</v>
      </c>
      <c r="Q719" s="1179">
        <f t="shared" si="1148"/>
        <v>0</v>
      </c>
      <c r="R719" s="1176">
        <f t="shared" si="1148"/>
        <v>0</v>
      </c>
      <c r="S719" s="1163"/>
      <c r="T719" s="1163"/>
      <c r="U719" s="1163"/>
      <c r="V719" s="1163"/>
      <c r="W719" s="1163"/>
      <c r="X719" s="1163"/>
      <c r="Y719" s="1177"/>
    </row>
    <row r="720" spans="3:25">
      <c r="C720" s="1180"/>
      <c r="D720" s="1180"/>
      <c r="E720" s="1180"/>
      <c r="F720" s="1180"/>
      <c r="G720" s="1180"/>
      <c r="H720" s="1180"/>
      <c r="I720" s="1180"/>
      <c r="J720" s="1180"/>
      <c r="K720" s="1180"/>
      <c r="L720" s="1181" t="s">
        <v>594</v>
      </c>
      <c r="M720" s="1182">
        <f t="shared" ref="M720:R720" si="1149">(M711+M715+M719)</f>
        <v>0</v>
      </c>
      <c r="N720" s="1182">
        <f t="shared" si="1149"/>
        <v>0</v>
      </c>
      <c r="O720" s="1182">
        <f t="shared" si="1149"/>
        <v>0</v>
      </c>
      <c r="P720" s="1182">
        <f t="shared" si="1149"/>
        <v>0</v>
      </c>
      <c r="Q720" s="1182">
        <f t="shared" si="1149"/>
        <v>0</v>
      </c>
      <c r="R720" s="1182">
        <f t="shared" si="1149"/>
        <v>0</v>
      </c>
      <c r="S720" s="1163"/>
      <c r="T720" s="1163"/>
      <c r="U720" s="1163"/>
      <c r="V720" s="1163"/>
      <c r="W720" s="1163"/>
      <c r="X720" s="1163"/>
      <c r="Y720" s="1177"/>
    </row>
    <row r="721" spans="3:25" ht="15.75">
      <c r="C721" s="1164" t="s">
        <v>1172</v>
      </c>
      <c r="D721" s="1163"/>
      <c r="E721" s="1165"/>
      <c r="F721" s="1163"/>
      <c r="G721" s="1163"/>
      <c r="H721" s="1163"/>
      <c r="I721" s="1163"/>
      <c r="J721" s="1163"/>
      <c r="K721" s="1163"/>
      <c r="L721" s="1163"/>
      <c r="M721" s="1163"/>
      <c r="N721" s="1163"/>
      <c r="O721" s="1163"/>
      <c r="P721" s="1163"/>
      <c r="Q721" s="1163"/>
      <c r="R721" s="1163"/>
      <c r="S721" s="1166"/>
      <c r="T721" s="1166"/>
      <c r="U721" s="1166"/>
      <c r="V721" s="1166"/>
      <c r="W721" s="1166"/>
      <c r="X721" s="1166"/>
      <c r="Y721" s="1163"/>
    </row>
    <row r="722" spans="3:25">
      <c r="C722" s="1163"/>
      <c r="D722" s="1163"/>
      <c r="E722" s="1165"/>
      <c r="F722" s="1163"/>
      <c r="G722" s="1163"/>
      <c r="H722" s="1163"/>
      <c r="I722" s="1163"/>
      <c r="J722" s="1163"/>
      <c r="K722" s="1163"/>
      <c r="L722" s="1163"/>
      <c r="M722" s="1163"/>
      <c r="N722" s="1163"/>
      <c r="O722" s="1163"/>
      <c r="P722" s="1163"/>
      <c r="Q722" s="1163"/>
      <c r="R722" s="1163"/>
      <c r="S722" s="1166"/>
      <c r="T722" s="1166"/>
      <c r="U722" s="1166"/>
      <c r="V722" s="1166"/>
      <c r="W722" s="1166"/>
      <c r="X722" s="1166"/>
      <c r="Y722" s="1163"/>
    </row>
    <row r="723" spans="3:25" ht="24.75" customHeight="1">
      <c r="C723" s="3026" t="s">
        <v>1164</v>
      </c>
      <c r="D723" s="3027"/>
      <c r="E723" s="3027"/>
      <c r="F723" s="3027"/>
      <c r="G723" s="3027"/>
      <c r="H723" s="3027"/>
      <c r="I723" s="3027"/>
      <c r="J723" s="3027"/>
      <c r="K723" s="3027"/>
      <c r="L723" s="3027"/>
      <c r="M723" s="3027"/>
      <c r="N723" s="3027"/>
      <c r="O723" s="3027"/>
      <c r="P723" s="3027"/>
      <c r="Q723" s="3027"/>
      <c r="R723" s="3027"/>
      <c r="S723" s="3027"/>
      <c r="T723" s="3027"/>
      <c r="U723" s="3027"/>
      <c r="V723" s="3027"/>
      <c r="W723" s="3027"/>
      <c r="X723" s="3027"/>
      <c r="Y723" s="3027"/>
    </row>
    <row r="724" spans="3:25" ht="15" customHeight="1">
      <c r="C724" s="3028" t="s">
        <v>1141</v>
      </c>
      <c r="D724" s="3028" t="s">
        <v>1142</v>
      </c>
      <c r="E724" s="3028" t="s">
        <v>1143</v>
      </c>
      <c r="F724" s="3030" t="s">
        <v>1144</v>
      </c>
      <c r="G724" s="3030" t="s">
        <v>1145</v>
      </c>
      <c r="H724" s="3028" t="s">
        <v>1146</v>
      </c>
      <c r="I724" s="3028" t="s">
        <v>1147</v>
      </c>
      <c r="J724" s="3030" t="s">
        <v>1148</v>
      </c>
      <c r="K724" s="3028" t="s">
        <v>1149</v>
      </c>
      <c r="L724" s="3028"/>
      <c r="M724" s="3037" t="s">
        <v>1165</v>
      </c>
      <c r="N724" s="3038"/>
      <c r="O724" s="3038"/>
      <c r="P724" s="3038"/>
      <c r="Q724" s="3039"/>
      <c r="R724" s="1183"/>
      <c r="S724" s="3071" t="s">
        <v>1150</v>
      </c>
      <c r="T724" s="3072"/>
      <c r="U724" s="3072"/>
      <c r="V724" s="3072"/>
      <c r="W724" s="3073"/>
      <c r="X724" s="1183"/>
      <c r="Y724" s="1183"/>
    </row>
    <row r="725" spans="3:25" ht="29.25" customHeight="1">
      <c r="C725" s="3029"/>
      <c r="D725" s="3029"/>
      <c r="E725" s="3029"/>
      <c r="F725" s="3031"/>
      <c r="G725" s="3031"/>
      <c r="H725" s="3029"/>
      <c r="I725" s="3029"/>
      <c r="J725" s="3031"/>
      <c r="K725" s="3029"/>
      <c r="L725" s="3029"/>
      <c r="M725" s="1170" t="s">
        <v>38</v>
      </c>
      <c r="N725" s="1170" t="s">
        <v>39</v>
      </c>
      <c r="O725" s="1170" t="s">
        <v>40</v>
      </c>
      <c r="P725" s="1170" t="s">
        <v>41</v>
      </c>
      <c r="Q725" s="1170" t="s">
        <v>42</v>
      </c>
      <c r="R725" s="3032" t="s">
        <v>1166</v>
      </c>
      <c r="S725" s="2644" t="s">
        <v>32</v>
      </c>
      <c r="T725" s="2644" t="s">
        <v>33</v>
      </c>
      <c r="U725" s="2644" t="s">
        <v>34</v>
      </c>
      <c r="V725" s="2644" t="s">
        <v>35</v>
      </c>
      <c r="W725" s="2644" t="s">
        <v>36</v>
      </c>
      <c r="X725" s="3032" t="s">
        <v>1166</v>
      </c>
      <c r="Y725" s="3032" t="s">
        <v>594</v>
      </c>
    </row>
    <row r="726" spans="3:25" ht="98.25" customHeight="1">
      <c r="C726" s="1171" t="s">
        <v>1151</v>
      </c>
      <c r="D726" s="1171"/>
      <c r="E726" s="1171"/>
      <c r="F726" s="1172" t="s">
        <v>1153</v>
      </c>
      <c r="G726" s="1172" t="s">
        <v>1154</v>
      </c>
      <c r="H726" s="1171" t="s">
        <v>1155</v>
      </c>
      <c r="I726" s="1171" t="s">
        <v>1156</v>
      </c>
      <c r="J726" s="1172" t="s">
        <v>1157</v>
      </c>
      <c r="K726" s="1171" t="s">
        <v>1158</v>
      </c>
      <c r="L726" s="1171"/>
      <c r="M726" s="3034" t="s">
        <v>1167</v>
      </c>
      <c r="N726" s="3035"/>
      <c r="O726" s="3035"/>
      <c r="P726" s="3035"/>
      <c r="Q726" s="3036"/>
      <c r="R726" s="3033"/>
      <c r="S726" s="3034" t="s">
        <v>1168</v>
      </c>
      <c r="T726" s="3035"/>
      <c r="U726" s="3035"/>
      <c r="V726" s="3035"/>
      <c r="W726" s="3036"/>
      <c r="X726" s="3033"/>
      <c r="Y726" s="3033"/>
    </row>
    <row r="727" spans="3:25" ht="38.25" customHeight="1">
      <c r="C727" s="3062" t="s">
        <v>2190</v>
      </c>
      <c r="D727" s="3063"/>
      <c r="E727" s="3063"/>
      <c r="F727" s="3063"/>
      <c r="G727" s="3063"/>
      <c r="H727" s="3063"/>
      <c r="I727" s="3063"/>
      <c r="J727" s="3063"/>
      <c r="K727" s="3064"/>
      <c r="L727" s="1174" t="s">
        <v>1160</v>
      </c>
      <c r="M727" s="1175"/>
      <c r="N727" s="1175"/>
      <c r="O727" s="1175"/>
      <c r="P727" s="1175"/>
      <c r="Q727" s="1175"/>
      <c r="R727" s="1176">
        <f>SUM(M727:Q727)</f>
        <v>0</v>
      </c>
      <c r="S727" s="1175"/>
      <c r="T727" s="1175"/>
      <c r="U727" s="1175"/>
      <c r="V727" s="1175"/>
      <c r="W727" s="1175"/>
      <c r="X727" s="1176">
        <f>SUM(S727:W727)</f>
        <v>0</v>
      </c>
      <c r="Y727" s="1176">
        <f t="shared" ref="Y727:Y738" si="1150">R727+X727</f>
        <v>0</v>
      </c>
    </row>
    <row r="728" spans="3:25" ht="38.25" customHeight="1">
      <c r="C728" s="3065"/>
      <c r="D728" s="3066"/>
      <c r="E728" s="3066"/>
      <c r="F728" s="3066"/>
      <c r="G728" s="3066"/>
      <c r="H728" s="3066"/>
      <c r="I728" s="3066"/>
      <c r="J728" s="3066"/>
      <c r="K728" s="3067"/>
      <c r="L728" s="1174" t="s">
        <v>1161</v>
      </c>
      <c r="M728" s="1175"/>
      <c r="N728" s="1175"/>
      <c r="O728" s="1175"/>
      <c r="P728" s="1175"/>
      <c r="Q728" s="1175"/>
      <c r="R728" s="1176">
        <f>SUM(M728:Q728)</f>
        <v>0</v>
      </c>
      <c r="S728" s="1175"/>
      <c r="T728" s="1175"/>
      <c r="U728" s="1175"/>
      <c r="V728" s="1175"/>
      <c r="W728" s="1175"/>
      <c r="X728" s="1176">
        <f>SUM(S728:W728)</f>
        <v>0</v>
      </c>
      <c r="Y728" s="1176">
        <f t="shared" si="1150"/>
        <v>0</v>
      </c>
    </row>
    <row r="729" spans="3:25" ht="51" customHeight="1">
      <c r="C729" s="3068"/>
      <c r="D729" s="3069"/>
      <c r="E729" s="3069"/>
      <c r="F729" s="3069"/>
      <c r="G729" s="3069"/>
      <c r="H729" s="3069"/>
      <c r="I729" s="3069"/>
      <c r="J729" s="3069"/>
      <c r="K729" s="3070"/>
      <c r="L729" s="1174" t="s">
        <v>1162</v>
      </c>
      <c r="M729" s="1175"/>
      <c r="N729" s="1175"/>
      <c r="O729" s="1175"/>
      <c r="P729" s="1175"/>
      <c r="Q729" s="1175"/>
      <c r="R729" s="1176">
        <f>SUM(M729:Q729)</f>
        <v>0</v>
      </c>
      <c r="S729" s="1175"/>
      <c r="T729" s="1175"/>
      <c r="U729" s="1175"/>
      <c r="V729" s="1175"/>
      <c r="W729" s="1175"/>
      <c r="X729" s="1176">
        <f>SUM(S729:W729)</f>
        <v>0</v>
      </c>
      <c r="Y729" s="1176">
        <f t="shared" si="1150"/>
        <v>0</v>
      </c>
    </row>
    <row r="730" spans="3:25">
      <c r="C730" s="3020"/>
      <c r="D730" s="3021"/>
      <c r="E730" s="3021"/>
      <c r="F730" s="3021"/>
      <c r="G730" s="3021"/>
      <c r="H730" s="3021"/>
      <c r="I730" s="3021"/>
      <c r="J730" s="3022"/>
      <c r="K730" s="2142"/>
      <c r="L730" s="1178" t="s">
        <v>594</v>
      </c>
      <c r="M730" s="1187">
        <f t="shared" ref="M730:X730" si="1151">SUM(M727:M729)</f>
        <v>0</v>
      </c>
      <c r="N730" s="1179">
        <f t="shared" si="1151"/>
        <v>0</v>
      </c>
      <c r="O730" s="1179">
        <f t="shared" si="1151"/>
        <v>0</v>
      </c>
      <c r="P730" s="1179">
        <f t="shared" si="1151"/>
        <v>0</v>
      </c>
      <c r="Q730" s="1179">
        <f t="shared" si="1151"/>
        <v>0</v>
      </c>
      <c r="R730" s="1176">
        <f t="shared" si="1151"/>
        <v>0</v>
      </c>
      <c r="S730" s="1179">
        <f t="shared" si="1151"/>
        <v>0</v>
      </c>
      <c r="T730" s="1179">
        <f t="shared" si="1151"/>
        <v>0</v>
      </c>
      <c r="U730" s="1179">
        <f t="shared" si="1151"/>
        <v>0</v>
      </c>
      <c r="V730" s="1179">
        <f t="shared" si="1151"/>
        <v>0</v>
      </c>
      <c r="W730" s="1179">
        <f t="shared" si="1151"/>
        <v>0</v>
      </c>
      <c r="X730" s="1176">
        <f t="shared" si="1151"/>
        <v>0</v>
      </c>
      <c r="Y730" s="1176">
        <f t="shared" si="1150"/>
        <v>0</v>
      </c>
    </row>
    <row r="731" spans="3:25" ht="38.25" customHeight="1">
      <c r="C731" s="3023"/>
      <c r="D731" s="3023"/>
      <c r="E731" s="3023"/>
      <c r="F731" s="3023"/>
      <c r="G731" s="3023"/>
      <c r="H731" s="3023"/>
      <c r="I731" s="3023"/>
      <c r="J731" s="3023"/>
      <c r="K731" s="2137"/>
      <c r="L731" s="1174" t="s">
        <v>1160</v>
      </c>
      <c r="M731" s="1175"/>
      <c r="N731" s="1175"/>
      <c r="O731" s="1175"/>
      <c r="P731" s="1175"/>
      <c r="Q731" s="1175"/>
      <c r="R731" s="1176">
        <f>SUM(M731:Q731)</f>
        <v>0</v>
      </c>
      <c r="S731" s="1175"/>
      <c r="T731" s="1175"/>
      <c r="U731" s="1175"/>
      <c r="V731" s="1175"/>
      <c r="W731" s="1175"/>
      <c r="X731" s="1176">
        <f>SUM(S731:W731)</f>
        <v>0</v>
      </c>
      <c r="Y731" s="1176">
        <f t="shared" si="1150"/>
        <v>0</v>
      </c>
    </row>
    <row r="732" spans="3:25" ht="38.25" customHeight="1">
      <c r="C732" s="3024"/>
      <c r="D732" s="3024"/>
      <c r="E732" s="3024"/>
      <c r="F732" s="3024"/>
      <c r="G732" s="3024"/>
      <c r="H732" s="3024"/>
      <c r="I732" s="3024"/>
      <c r="J732" s="3024"/>
      <c r="K732" s="2138"/>
      <c r="L732" s="1174" t="s">
        <v>1161</v>
      </c>
      <c r="M732" s="1175"/>
      <c r="N732" s="1175"/>
      <c r="O732" s="1175"/>
      <c r="P732" s="1175"/>
      <c r="Q732" s="1175"/>
      <c r="R732" s="1176">
        <f>SUM(M732:Q732)</f>
        <v>0</v>
      </c>
      <c r="S732" s="1175"/>
      <c r="T732" s="1175"/>
      <c r="U732" s="1175"/>
      <c r="V732" s="1175"/>
      <c r="W732" s="1175"/>
      <c r="X732" s="1176">
        <f>SUM(S732:W732)</f>
        <v>0</v>
      </c>
      <c r="Y732" s="1176">
        <f t="shared" si="1150"/>
        <v>0</v>
      </c>
    </row>
    <row r="733" spans="3:25" ht="51" customHeight="1">
      <c r="C733" s="3025"/>
      <c r="D733" s="3025"/>
      <c r="E733" s="3025"/>
      <c r="F733" s="3025"/>
      <c r="G733" s="3025"/>
      <c r="H733" s="3025"/>
      <c r="I733" s="3025"/>
      <c r="J733" s="3025"/>
      <c r="K733" s="2139"/>
      <c r="L733" s="1174" t="s">
        <v>1162</v>
      </c>
      <c r="M733" s="1175"/>
      <c r="N733" s="1175"/>
      <c r="O733" s="1175"/>
      <c r="P733" s="1175"/>
      <c r="Q733" s="1175"/>
      <c r="R733" s="1176">
        <f>SUM(M733:Q733)</f>
        <v>0</v>
      </c>
      <c r="S733" s="1175"/>
      <c r="T733" s="1175"/>
      <c r="U733" s="1175"/>
      <c r="V733" s="1175"/>
      <c r="W733" s="1175"/>
      <c r="X733" s="1176">
        <f>SUM(S733:W733)</f>
        <v>0</v>
      </c>
      <c r="Y733" s="1176">
        <f t="shared" si="1150"/>
        <v>0</v>
      </c>
    </row>
    <row r="734" spans="3:25">
      <c r="C734" s="3020"/>
      <c r="D734" s="3021"/>
      <c r="E734" s="3021"/>
      <c r="F734" s="3021"/>
      <c r="G734" s="3021"/>
      <c r="H734" s="3021"/>
      <c r="I734" s="3021"/>
      <c r="J734" s="3022"/>
      <c r="K734" s="2142"/>
      <c r="L734" s="1178" t="s">
        <v>594</v>
      </c>
      <c r="M734" s="1179">
        <f t="shared" ref="M734:X734" si="1152">SUM(M731:M733)</f>
        <v>0</v>
      </c>
      <c r="N734" s="1179">
        <f t="shared" si="1152"/>
        <v>0</v>
      </c>
      <c r="O734" s="1179">
        <f t="shared" si="1152"/>
        <v>0</v>
      </c>
      <c r="P734" s="1179">
        <f t="shared" si="1152"/>
        <v>0</v>
      </c>
      <c r="Q734" s="1179">
        <f t="shared" si="1152"/>
        <v>0</v>
      </c>
      <c r="R734" s="1176">
        <f t="shared" si="1152"/>
        <v>0</v>
      </c>
      <c r="S734" s="1179">
        <f t="shared" si="1152"/>
        <v>0</v>
      </c>
      <c r="T734" s="1179">
        <f t="shared" si="1152"/>
        <v>0</v>
      </c>
      <c r="U734" s="1179">
        <f t="shared" si="1152"/>
        <v>0</v>
      </c>
      <c r="V734" s="1179">
        <f t="shared" si="1152"/>
        <v>0</v>
      </c>
      <c r="W734" s="1179">
        <f t="shared" si="1152"/>
        <v>0</v>
      </c>
      <c r="X734" s="1176">
        <f t="shared" si="1152"/>
        <v>0</v>
      </c>
      <c r="Y734" s="1176">
        <f t="shared" si="1150"/>
        <v>0</v>
      </c>
    </row>
    <row r="735" spans="3:25" ht="38.25" customHeight="1">
      <c r="C735" s="3023"/>
      <c r="D735" s="3023"/>
      <c r="E735" s="3023"/>
      <c r="F735" s="3023"/>
      <c r="G735" s="3023"/>
      <c r="H735" s="3023"/>
      <c r="I735" s="3023"/>
      <c r="J735" s="3023"/>
      <c r="K735" s="2137"/>
      <c r="L735" s="1174" t="s">
        <v>1160</v>
      </c>
      <c r="M735" s="1175"/>
      <c r="N735" s="1175"/>
      <c r="O735" s="1175"/>
      <c r="P735" s="1175"/>
      <c r="Q735" s="1175"/>
      <c r="R735" s="1176">
        <f>SUM(M735:Q735)</f>
        <v>0</v>
      </c>
      <c r="S735" s="1175"/>
      <c r="T735" s="1175"/>
      <c r="U735" s="1175"/>
      <c r="V735" s="1175"/>
      <c r="W735" s="1175"/>
      <c r="X735" s="1176">
        <f>SUM(S735:W735)</f>
        <v>0</v>
      </c>
      <c r="Y735" s="1176">
        <f t="shared" si="1150"/>
        <v>0</v>
      </c>
    </row>
    <row r="736" spans="3:25" ht="38.25" customHeight="1">
      <c r="C736" s="3024"/>
      <c r="D736" s="3024"/>
      <c r="E736" s="3024"/>
      <c r="F736" s="3024"/>
      <c r="G736" s="3024"/>
      <c r="H736" s="3024"/>
      <c r="I736" s="3024"/>
      <c r="J736" s="3024"/>
      <c r="K736" s="2138"/>
      <c r="L736" s="1174" t="s">
        <v>1161</v>
      </c>
      <c r="M736" s="1175"/>
      <c r="N736" s="1175"/>
      <c r="O736" s="1175"/>
      <c r="P736" s="1175"/>
      <c r="Q736" s="1175"/>
      <c r="R736" s="1176">
        <f>SUM(M736:Q736)</f>
        <v>0</v>
      </c>
      <c r="S736" s="1175"/>
      <c r="T736" s="1175"/>
      <c r="U736" s="1175"/>
      <c r="V736" s="1175"/>
      <c r="W736" s="1175"/>
      <c r="X736" s="1176">
        <f>SUM(S736:W736)</f>
        <v>0</v>
      </c>
      <c r="Y736" s="1176">
        <f t="shared" si="1150"/>
        <v>0</v>
      </c>
    </row>
    <row r="737" spans="3:25" ht="51" customHeight="1">
      <c r="C737" s="3025"/>
      <c r="D737" s="3025"/>
      <c r="E737" s="3025"/>
      <c r="F737" s="3025"/>
      <c r="G737" s="3025"/>
      <c r="H737" s="3025"/>
      <c r="I737" s="3025"/>
      <c r="J737" s="3025"/>
      <c r="K737" s="2139"/>
      <c r="L737" s="1174" t="s">
        <v>1162</v>
      </c>
      <c r="M737" s="1175"/>
      <c r="N737" s="1175"/>
      <c r="O737" s="1175"/>
      <c r="P737" s="1175"/>
      <c r="Q737" s="1175"/>
      <c r="R737" s="1176">
        <f>SUM(M737:Q737)</f>
        <v>0</v>
      </c>
      <c r="S737" s="1175"/>
      <c r="T737" s="1175"/>
      <c r="U737" s="1175"/>
      <c r="V737" s="1175"/>
      <c r="W737" s="1175"/>
      <c r="X737" s="1176">
        <f>SUM(S737:W737)</f>
        <v>0</v>
      </c>
      <c r="Y737" s="1176">
        <f t="shared" si="1150"/>
        <v>0</v>
      </c>
    </row>
    <row r="738" spans="3:25">
      <c r="C738" s="3020"/>
      <c r="D738" s="3021"/>
      <c r="E738" s="3021"/>
      <c r="F738" s="3021"/>
      <c r="G738" s="3021"/>
      <c r="H738" s="3021"/>
      <c r="I738" s="3021"/>
      <c r="J738" s="3022"/>
      <c r="K738" s="2142"/>
      <c r="L738" s="1178" t="s">
        <v>594</v>
      </c>
      <c r="M738" s="1179">
        <f t="shared" ref="M738:X738" si="1153">SUM(M735:M737)</f>
        <v>0</v>
      </c>
      <c r="N738" s="1179">
        <f t="shared" si="1153"/>
        <v>0</v>
      </c>
      <c r="O738" s="1179">
        <f t="shared" si="1153"/>
        <v>0</v>
      </c>
      <c r="P738" s="1179">
        <f t="shared" si="1153"/>
        <v>0</v>
      </c>
      <c r="Q738" s="1179">
        <f t="shared" si="1153"/>
        <v>0</v>
      </c>
      <c r="R738" s="1176">
        <f t="shared" si="1153"/>
        <v>0</v>
      </c>
      <c r="S738" s="1179">
        <f t="shared" si="1153"/>
        <v>0</v>
      </c>
      <c r="T738" s="1179">
        <f t="shared" si="1153"/>
        <v>0</v>
      </c>
      <c r="U738" s="1179">
        <f t="shared" si="1153"/>
        <v>0</v>
      </c>
      <c r="V738" s="1179">
        <f t="shared" si="1153"/>
        <v>0</v>
      </c>
      <c r="W738" s="1179">
        <f t="shared" si="1153"/>
        <v>0</v>
      </c>
      <c r="X738" s="1176">
        <f t="shared" si="1153"/>
        <v>0</v>
      </c>
      <c r="Y738" s="1176">
        <f t="shared" si="1150"/>
        <v>0</v>
      </c>
    </row>
    <row r="739" spans="3:25">
      <c r="C739" s="1184"/>
      <c r="D739" s="1184"/>
      <c r="E739" s="1184"/>
      <c r="F739" s="1185"/>
      <c r="G739" s="1185"/>
      <c r="H739" s="1184"/>
      <c r="I739" s="1184"/>
      <c r="J739" s="1184"/>
      <c r="K739" s="1184"/>
      <c r="L739" s="1186" t="s">
        <v>594</v>
      </c>
      <c r="M739" s="1176">
        <f>(M730+M734+M738)</f>
        <v>0</v>
      </c>
      <c r="N739" s="1176">
        <f t="shared" ref="N739:Y739" si="1154">(N730+N734+N738)</f>
        <v>0</v>
      </c>
      <c r="O739" s="1176">
        <f t="shared" si="1154"/>
        <v>0</v>
      </c>
      <c r="P739" s="1176">
        <f t="shared" si="1154"/>
        <v>0</v>
      </c>
      <c r="Q739" s="1176">
        <f t="shared" si="1154"/>
        <v>0</v>
      </c>
      <c r="R739" s="1176">
        <f t="shared" si="1154"/>
        <v>0</v>
      </c>
      <c r="S739" s="1176">
        <f t="shared" si="1154"/>
        <v>0</v>
      </c>
      <c r="T739" s="1176">
        <f t="shared" si="1154"/>
        <v>0</v>
      </c>
      <c r="U739" s="1176">
        <f t="shared" si="1154"/>
        <v>0</v>
      </c>
      <c r="V739" s="1176">
        <f t="shared" si="1154"/>
        <v>0</v>
      </c>
      <c r="W739" s="1176">
        <f t="shared" si="1154"/>
        <v>0</v>
      </c>
      <c r="X739" s="1176">
        <f t="shared" si="1154"/>
        <v>0</v>
      </c>
      <c r="Y739" s="1176">
        <f t="shared" si="1154"/>
        <v>0</v>
      </c>
    </row>
    <row r="740" spans="3:25">
      <c r="C740" s="1163"/>
      <c r="D740" s="1163"/>
      <c r="E740" s="1163"/>
      <c r="F740" s="1163"/>
      <c r="G740" s="1163"/>
      <c r="H740" s="1163"/>
      <c r="I740" s="1163"/>
      <c r="J740" s="1163"/>
      <c r="K740" s="1163"/>
      <c r="L740" s="1163"/>
      <c r="M740" s="1163"/>
      <c r="N740" s="1163"/>
      <c r="O740" s="1163"/>
      <c r="P740" s="1163"/>
      <c r="Q740" s="1163"/>
      <c r="R740" s="1163"/>
      <c r="S740" s="1163"/>
      <c r="T740" s="1163"/>
      <c r="U740" s="1163"/>
      <c r="V740" s="1163"/>
      <c r="W740" s="1163"/>
      <c r="X740" s="1163"/>
      <c r="Y740" s="1163"/>
    </row>
  </sheetData>
  <mergeCells count="485">
    <mergeCell ref="E67:E69"/>
    <mergeCell ref="D67:D69"/>
    <mergeCell ref="C67:C69"/>
    <mergeCell ref="C62:J62"/>
    <mergeCell ref="C66:J66"/>
    <mergeCell ref="K63:K65"/>
    <mergeCell ref="J63:J65"/>
    <mergeCell ref="I63:I65"/>
    <mergeCell ref="H63:H65"/>
    <mergeCell ref="G63:G65"/>
    <mergeCell ref="F63:F65"/>
    <mergeCell ref="E63:E65"/>
    <mergeCell ref="D63:D65"/>
    <mergeCell ref="C63:C65"/>
    <mergeCell ref="C147:C149"/>
    <mergeCell ref="D147:D149"/>
    <mergeCell ref="C162:J162"/>
    <mergeCell ref="C163:C165"/>
    <mergeCell ref="D163:D165"/>
    <mergeCell ref="E163:E165"/>
    <mergeCell ref="F163:F165"/>
    <mergeCell ref="G163:G165"/>
    <mergeCell ref="H163:H165"/>
    <mergeCell ref="I163:I165"/>
    <mergeCell ref="J163:J165"/>
    <mergeCell ref="E147:E149"/>
    <mergeCell ref="F147:F149"/>
    <mergeCell ref="G147:G149"/>
    <mergeCell ref="H147:H149"/>
    <mergeCell ref="I147:I149"/>
    <mergeCell ref="J147:J149"/>
    <mergeCell ref="I143:I145"/>
    <mergeCell ref="J143:J145"/>
    <mergeCell ref="K143:K145"/>
    <mergeCell ref="C154:J154"/>
    <mergeCell ref="C155:C157"/>
    <mergeCell ref="D155:D157"/>
    <mergeCell ref="E155:E157"/>
    <mergeCell ref="F155:F157"/>
    <mergeCell ref="G155:G157"/>
    <mergeCell ref="H155:H157"/>
    <mergeCell ref="I155:I157"/>
    <mergeCell ref="J155:J157"/>
    <mergeCell ref="K147:K149"/>
    <mergeCell ref="C150:J150"/>
    <mergeCell ref="C151:C153"/>
    <mergeCell ref="D151:D153"/>
    <mergeCell ref="E151:E153"/>
    <mergeCell ref="F151:F153"/>
    <mergeCell ref="G151:G153"/>
    <mergeCell ref="H151:H153"/>
    <mergeCell ref="I151:I153"/>
    <mergeCell ref="J151:J153"/>
    <mergeCell ref="K151:K153"/>
    <mergeCell ref="C146:J146"/>
    <mergeCell ref="C122:J122"/>
    <mergeCell ref="C134:J134"/>
    <mergeCell ref="C135:C137"/>
    <mergeCell ref="D135:D137"/>
    <mergeCell ref="E135:E137"/>
    <mergeCell ref="F135:F137"/>
    <mergeCell ref="G135:G137"/>
    <mergeCell ref="H135:H137"/>
    <mergeCell ref="I135:I137"/>
    <mergeCell ref="J135:J137"/>
    <mergeCell ref="I127:I129"/>
    <mergeCell ref="J127:J129"/>
    <mergeCell ref="D243:D244"/>
    <mergeCell ref="C243:C244"/>
    <mergeCell ref="X244:X245"/>
    <mergeCell ref="C86:J86"/>
    <mergeCell ref="C87:C89"/>
    <mergeCell ref="C98:J98"/>
    <mergeCell ref="C99:C101"/>
    <mergeCell ref="D99:D101"/>
    <mergeCell ref="E99:E101"/>
    <mergeCell ref="F99:F101"/>
    <mergeCell ref="G99:G101"/>
    <mergeCell ref="H99:H101"/>
    <mergeCell ref="I99:I101"/>
    <mergeCell ref="C94:J94"/>
    <mergeCell ref="C95:C97"/>
    <mergeCell ref="D95:D97"/>
    <mergeCell ref="E95:E97"/>
    <mergeCell ref="F95:F97"/>
    <mergeCell ref="G95:G97"/>
    <mergeCell ref="H95:H97"/>
    <mergeCell ref="I95:I97"/>
    <mergeCell ref="K99:K101"/>
    <mergeCell ref="C106:J106"/>
    <mergeCell ref="C107:C109"/>
    <mergeCell ref="S245:W245"/>
    <mergeCell ref="M245:Q245"/>
    <mergeCell ref="Y244:Y245"/>
    <mergeCell ref="J243:J244"/>
    <mergeCell ref="I243:I244"/>
    <mergeCell ref="H243:H244"/>
    <mergeCell ref="G243:G244"/>
    <mergeCell ref="F243:F244"/>
    <mergeCell ref="E243:E244"/>
    <mergeCell ref="C78:J78"/>
    <mergeCell ref="C79:C81"/>
    <mergeCell ref="D79:D81"/>
    <mergeCell ref="E79:E81"/>
    <mergeCell ref="F79:F81"/>
    <mergeCell ref="G79:G81"/>
    <mergeCell ref="H79:H81"/>
    <mergeCell ref="I79:I81"/>
    <mergeCell ref="C242:Y242"/>
    <mergeCell ref="D107:D109"/>
    <mergeCell ref="E107:E109"/>
    <mergeCell ref="F107:F109"/>
    <mergeCell ref="G107:G109"/>
    <mergeCell ref="H107:H109"/>
    <mergeCell ref="J107:J109"/>
    <mergeCell ref="K107:K109"/>
    <mergeCell ref="C114:J114"/>
    <mergeCell ref="C115:C117"/>
    <mergeCell ref="D115:D117"/>
    <mergeCell ref="E115:E117"/>
    <mergeCell ref="F115:F117"/>
    <mergeCell ref="G115:G117"/>
    <mergeCell ref="H115:H117"/>
    <mergeCell ref="J115:J117"/>
    <mergeCell ref="C727:K729"/>
    <mergeCell ref="S724:W724"/>
    <mergeCell ref="C708:K710"/>
    <mergeCell ref="S669:W669"/>
    <mergeCell ref="K163:K165"/>
    <mergeCell ref="C166:J166"/>
    <mergeCell ref="K155:K157"/>
    <mergeCell ref="C158:J158"/>
    <mergeCell ref="C159:C161"/>
    <mergeCell ref="D159:D161"/>
    <mergeCell ref="E159:E161"/>
    <mergeCell ref="F159:F161"/>
    <mergeCell ref="G159:G161"/>
    <mergeCell ref="H159:H161"/>
    <mergeCell ref="I159:I161"/>
    <mergeCell ref="J159:J161"/>
    <mergeCell ref="K159:K161"/>
    <mergeCell ref="K243:K244"/>
    <mergeCell ref="L243:L244"/>
    <mergeCell ref="M243:Q243"/>
    <mergeCell ref="S243:W243"/>
    <mergeCell ref="R244:R245"/>
    <mergeCell ref="C625:R625"/>
    <mergeCell ref="C626:C627"/>
    <mergeCell ref="K135:K137"/>
    <mergeCell ref="C138:J138"/>
    <mergeCell ref="C139:C141"/>
    <mergeCell ref="D139:D141"/>
    <mergeCell ref="E139:E141"/>
    <mergeCell ref="F139:F141"/>
    <mergeCell ref="G139:G141"/>
    <mergeCell ref="H139:H141"/>
    <mergeCell ref="I139:I141"/>
    <mergeCell ref="J139:J141"/>
    <mergeCell ref="K139:K141"/>
    <mergeCell ref="C142:J142"/>
    <mergeCell ref="C143:C145"/>
    <mergeCell ref="D143:D145"/>
    <mergeCell ref="E143:E145"/>
    <mergeCell ref="F143:F145"/>
    <mergeCell ref="G143:G145"/>
    <mergeCell ref="H143:H145"/>
    <mergeCell ref="K127:K129"/>
    <mergeCell ref="C130:J130"/>
    <mergeCell ref="C131:C133"/>
    <mergeCell ref="D131:D133"/>
    <mergeCell ref="E131:E133"/>
    <mergeCell ref="F131:F133"/>
    <mergeCell ref="G131:G133"/>
    <mergeCell ref="H131:H133"/>
    <mergeCell ref="I131:I133"/>
    <mergeCell ref="J131:J133"/>
    <mergeCell ref="K131:K133"/>
    <mergeCell ref="C127:C129"/>
    <mergeCell ref="D127:D129"/>
    <mergeCell ref="E127:E129"/>
    <mergeCell ref="F127:F129"/>
    <mergeCell ref="G127:G129"/>
    <mergeCell ref="H127:H129"/>
    <mergeCell ref="K115:K117"/>
    <mergeCell ref="C118:J118"/>
    <mergeCell ref="C119:C121"/>
    <mergeCell ref="D119:D121"/>
    <mergeCell ref="E119:E121"/>
    <mergeCell ref="F119:F121"/>
    <mergeCell ref="G119:G121"/>
    <mergeCell ref="H119:H121"/>
    <mergeCell ref="I119:I121"/>
    <mergeCell ref="J119:J121"/>
    <mergeCell ref="K119:K121"/>
    <mergeCell ref="K111:K113"/>
    <mergeCell ref="C102:J102"/>
    <mergeCell ref="C103:C105"/>
    <mergeCell ref="D103:D105"/>
    <mergeCell ref="E103:E105"/>
    <mergeCell ref="F103:F105"/>
    <mergeCell ref="G103:G105"/>
    <mergeCell ref="H103:H105"/>
    <mergeCell ref="J103:J105"/>
    <mergeCell ref="K103:K105"/>
    <mergeCell ref="C110:J110"/>
    <mergeCell ref="C111:C113"/>
    <mergeCell ref="D111:D113"/>
    <mergeCell ref="E111:E113"/>
    <mergeCell ref="F111:F113"/>
    <mergeCell ref="G111:G113"/>
    <mergeCell ref="H111:H113"/>
    <mergeCell ref="I111:I113"/>
    <mergeCell ref="J111:J113"/>
    <mergeCell ref="K95:K97"/>
    <mergeCell ref="D87:D89"/>
    <mergeCell ref="E87:E89"/>
    <mergeCell ref="F87:F89"/>
    <mergeCell ref="G87:G89"/>
    <mergeCell ref="H87:H89"/>
    <mergeCell ref="I87:I89"/>
    <mergeCell ref="K87:K89"/>
    <mergeCell ref="C90:J90"/>
    <mergeCell ref="C91:C93"/>
    <mergeCell ref="D91:D93"/>
    <mergeCell ref="E91:E93"/>
    <mergeCell ref="F91:F93"/>
    <mergeCell ref="G91:G93"/>
    <mergeCell ref="H91:H93"/>
    <mergeCell ref="I91:I93"/>
    <mergeCell ref="K91:K93"/>
    <mergeCell ref="K79:K81"/>
    <mergeCell ref="C82:J82"/>
    <mergeCell ref="C83:C85"/>
    <mergeCell ref="D83:D85"/>
    <mergeCell ref="E83:E85"/>
    <mergeCell ref="F83:F85"/>
    <mergeCell ref="G83:G85"/>
    <mergeCell ref="H83:H85"/>
    <mergeCell ref="I83:I85"/>
    <mergeCell ref="K83:K85"/>
    <mergeCell ref="C58:J58"/>
    <mergeCell ref="K71:K73"/>
    <mergeCell ref="C74:J74"/>
    <mergeCell ref="C75:C77"/>
    <mergeCell ref="D75:D77"/>
    <mergeCell ref="E75:E77"/>
    <mergeCell ref="F75:F77"/>
    <mergeCell ref="G75:G77"/>
    <mergeCell ref="H75:H77"/>
    <mergeCell ref="I75:I77"/>
    <mergeCell ref="K75:K77"/>
    <mergeCell ref="E71:E73"/>
    <mergeCell ref="D71:D73"/>
    <mergeCell ref="C71:C73"/>
    <mergeCell ref="F71:F73"/>
    <mergeCell ref="G71:G73"/>
    <mergeCell ref="H71:H73"/>
    <mergeCell ref="I71:I73"/>
    <mergeCell ref="C70:J70"/>
    <mergeCell ref="K67:K69"/>
    <mergeCell ref="J67:J69"/>
    <mergeCell ref="H67:H69"/>
    <mergeCell ref="G67:G69"/>
    <mergeCell ref="F67:F69"/>
    <mergeCell ref="K19:K21"/>
    <mergeCell ref="K23:K25"/>
    <mergeCell ref="K27:K29"/>
    <mergeCell ref="K31:K33"/>
    <mergeCell ref="K35:K37"/>
    <mergeCell ref="K39:K41"/>
    <mergeCell ref="K43:K45"/>
    <mergeCell ref="K47:K49"/>
    <mergeCell ref="K51:K53"/>
    <mergeCell ref="I16:I17"/>
    <mergeCell ref="J16:J17"/>
    <mergeCell ref="K16:K17"/>
    <mergeCell ref="L16:L17"/>
    <mergeCell ref="M16:Q16"/>
    <mergeCell ref="R17:R18"/>
    <mergeCell ref="M18:Q18"/>
    <mergeCell ref="C4:Y4"/>
    <mergeCell ref="C7:R7"/>
    <mergeCell ref="C8:R12"/>
    <mergeCell ref="C15:R15"/>
    <mergeCell ref="C16:C17"/>
    <mergeCell ref="D16:D17"/>
    <mergeCell ref="E16:E17"/>
    <mergeCell ref="F16:F17"/>
    <mergeCell ref="G16:G17"/>
    <mergeCell ref="H16:H17"/>
    <mergeCell ref="I19:I21"/>
    <mergeCell ref="J19:J21"/>
    <mergeCell ref="C22:J22"/>
    <mergeCell ref="C23:C25"/>
    <mergeCell ref="D23:D25"/>
    <mergeCell ref="E23:E25"/>
    <mergeCell ref="F23:F25"/>
    <mergeCell ref="G23:G25"/>
    <mergeCell ref="H23:H25"/>
    <mergeCell ref="I23:I25"/>
    <mergeCell ref="C19:C21"/>
    <mergeCell ref="D19:D21"/>
    <mergeCell ref="E19:E21"/>
    <mergeCell ref="F19:F21"/>
    <mergeCell ref="G19:G21"/>
    <mergeCell ref="H19:H21"/>
    <mergeCell ref="J23:J25"/>
    <mergeCell ref="C26:J26"/>
    <mergeCell ref="C27:C29"/>
    <mergeCell ref="D27:D29"/>
    <mergeCell ref="E27:E29"/>
    <mergeCell ref="F27:F29"/>
    <mergeCell ref="G27:G29"/>
    <mergeCell ref="H27:H29"/>
    <mergeCell ref="I27:I29"/>
    <mergeCell ref="J27:J29"/>
    <mergeCell ref="C30:J30"/>
    <mergeCell ref="C31:C33"/>
    <mergeCell ref="D31:D33"/>
    <mergeCell ref="E31:E33"/>
    <mergeCell ref="F31:F33"/>
    <mergeCell ref="G31:G33"/>
    <mergeCell ref="H31:H33"/>
    <mergeCell ref="I31:I33"/>
    <mergeCell ref="J31:J33"/>
    <mergeCell ref="C34:J34"/>
    <mergeCell ref="C35:C37"/>
    <mergeCell ref="D35:D37"/>
    <mergeCell ref="E35:E37"/>
    <mergeCell ref="F35:F37"/>
    <mergeCell ref="G35:G37"/>
    <mergeCell ref="H35:H37"/>
    <mergeCell ref="I35:I37"/>
    <mergeCell ref="J35:J37"/>
    <mergeCell ref="C38:J38"/>
    <mergeCell ref="D39:D41"/>
    <mergeCell ref="E39:E41"/>
    <mergeCell ref="F39:F41"/>
    <mergeCell ref="G39:G41"/>
    <mergeCell ref="H39:H41"/>
    <mergeCell ref="I39:I41"/>
    <mergeCell ref="J39:J41"/>
    <mergeCell ref="C42:J42"/>
    <mergeCell ref="D43:D45"/>
    <mergeCell ref="E43:E45"/>
    <mergeCell ref="F43:F45"/>
    <mergeCell ref="G43:G45"/>
    <mergeCell ref="H43:H45"/>
    <mergeCell ref="I43:I45"/>
    <mergeCell ref="J43:J45"/>
    <mergeCell ref="C46:J46"/>
    <mergeCell ref="C47:C49"/>
    <mergeCell ref="D47:D49"/>
    <mergeCell ref="E47:E49"/>
    <mergeCell ref="F47:F49"/>
    <mergeCell ref="G47:G49"/>
    <mergeCell ref="H47:H49"/>
    <mergeCell ref="I47:I49"/>
    <mergeCell ref="J47:J49"/>
    <mergeCell ref="C50:J50"/>
    <mergeCell ref="C51:C53"/>
    <mergeCell ref="D51:D53"/>
    <mergeCell ref="E51:E53"/>
    <mergeCell ref="F51:F53"/>
    <mergeCell ref="G51:G53"/>
    <mergeCell ref="H51:H53"/>
    <mergeCell ref="I51:I53"/>
    <mergeCell ref="J51:J53"/>
    <mergeCell ref="H626:H627"/>
    <mergeCell ref="I626:I627"/>
    <mergeCell ref="J626:J627"/>
    <mergeCell ref="K626:K627"/>
    <mergeCell ref="L626:L627"/>
    <mergeCell ref="C54:J54"/>
    <mergeCell ref="C55:C57"/>
    <mergeCell ref="D55:D57"/>
    <mergeCell ref="E55:E57"/>
    <mergeCell ref="F55:F57"/>
    <mergeCell ref="G55:G57"/>
    <mergeCell ref="H55:H57"/>
    <mergeCell ref="I55:I57"/>
    <mergeCell ref="J55:J57"/>
    <mergeCell ref="K55:K57"/>
    <mergeCell ref="C59:C61"/>
    <mergeCell ref="D59:D61"/>
    <mergeCell ref="E59:E61"/>
    <mergeCell ref="F59:F61"/>
    <mergeCell ref="G59:G61"/>
    <mergeCell ref="H59:H61"/>
    <mergeCell ref="I59:I61"/>
    <mergeCell ref="J59:J61"/>
    <mergeCell ref="K59:K61"/>
    <mergeCell ref="M626:Q626"/>
    <mergeCell ref="R627:R628"/>
    <mergeCell ref="M628:Q628"/>
    <mergeCell ref="C668:Y668"/>
    <mergeCell ref="C669:C670"/>
    <mergeCell ref="D669:D670"/>
    <mergeCell ref="E669:E670"/>
    <mergeCell ref="F669:F670"/>
    <mergeCell ref="G669:G670"/>
    <mergeCell ref="H669:H670"/>
    <mergeCell ref="I669:I670"/>
    <mergeCell ref="X670:X671"/>
    <mergeCell ref="Y670:Y671"/>
    <mergeCell ref="M671:Q671"/>
    <mergeCell ref="S671:W671"/>
    <mergeCell ref="M669:Q669"/>
    <mergeCell ref="R670:R671"/>
    <mergeCell ref="J669:J670"/>
    <mergeCell ref="K669:K670"/>
    <mergeCell ref="L669:L670"/>
    <mergeCell ref="D626:D627"/>
    <mergeCell ref="E626:E627"/>
    <mergeCell ref="F626:F627"/>
    <mergeCell ref="G626:G627"/>
    <mergeCell ref="C704:R704"/>
    <mergeCell ref="C705:C706"/>
    <mergeCell ref="D705:D706"/>
    <mergeCell ref="E705:E706"/>
    <mergeCell ref="F705:F706"/>
    <mergeCell ref="G705:G706"/>
    <mergeCell ref="H705:H706"/>
    <mergeCell ref="I705:I706"/>
    <mergeCell ref="J705:J706"/>
    <mergeCell ref="K705:K706"/>
    <mergeCell ref="L705:L706"/>
    <mergeCell ref="M705:Q705"/>
    <mergeCell ref="R706:R707"/>
    <mergeCell ref="M707:Q707"/>
    <mergeCell ref="C711:J711"/>
    <mergeCell ref="C712:C714"/>
    <mergeCell ref="D712:D714"/>
    <mergeCell ref="E712:E714"/>
    <mergeCell ref="F712:F714"/>
    <mergeCell ref="G712:G714"/>
    <mergeCell ref="H712:H714"/>
    <mergeCell ref="I712:I714"/>
    <mergeCell ref="J712:J714"/>
    <mergeCell ref="C715:J715"/>
    <mergeCell ref="C716:C718"/>
    <mergeCell ref="D716:D718"/>
    <mergeCell ref="E716:E718"/>
    <mergeCell ref="F716:F718"/>
    <mergeCell ref="G716:G718"/>
    <mergeCell ref="H716:H718"/>
    <mergeCell ref="I716:I718"/>
    <mergeCell ref="J716:J718"/>
    <mergeCell ref="C719:J719"/>
    <mergeCell ref="C723:Y723"/>
    <mergeCell ref="C724:C725"/>
    <mergeCell ref="D724:D725"/>
    <mergeCell ref="E724:E725"/>
    <mergeCell ref="F724:F725"/>
    <mergeCell ref="G724:G725"/>
    <mergeCell ref="H724:H725"/>
    <mergeCell ref="I724:I725"/>
    <mergeCell ref="X725:X726"/>
    <mergeCell ref="Y725:Y726"/>
    <mergeCell ref="M726:Q726"/>
    <mergeCell ref="S726:W726"/>
    <mergeCell ref="M724:Q724"/>
    <mergeCell ref="R725:R726"/>
    <mergeCell ref="J724:J725"/>
    <mergeCell ref="K724:K725"/>
    <mergeCell ref="L724:L725"/>
    <mergeCell ref="C730:J730"/>
    <mergeCell ref="C731:C733"/>
    <mergeCell ref="D731:D733"/>
    <mergeCell ref="E731:E733"/>
    <mergeCell ref="F731:F733"/>
    <mergeCell ref="G731:G733"/>
    <mergeCell ref="H731:H733"/>
    <mergeCell ref="I731:I733"/>
    <mergeCell ref="C738:J738"/>
    <mergeCell ref="J731:J733"/>
    <mergeCell ref="C734:J734"/>
    <mergeCell ref="C735:C737"/>
    <mergeCell ref="D735:D737"/>
    <mergeCell ref="E735:E737"/>
    <mergeCell ref="F735:F737"/>
    <mergeCell ref="G735:G737"/>
    <mergeCell ref="H735:H737"/>
    <mergeCell ref="I735:I737"/>
    <mergeCell ref="J735:J737"/>
  </mergeCells>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sheetPr codeName="Sheet29">
    <tabColor rgb="FFFFFF00"/>
  </sheetPr>
  <dimension ref="C1:AC84"/>
  <sheetViews>
    <sheetView workbookViewId="0">
      <selection activeCell="Q58" sqref="Q58"/>
    </sheetView>
  </sheetViews>
  <sheetFormatPr defaultRowHeight="12.75"/>
  <cols>
    <col min="1" max="1" width="12.42578125" style="1192" customWidth="1"/>
    <col min="2" max="2" width="13.5703125" style="1192" customWidth="1"/>
    <col min="3" max="3" width="13.42578125" style="1192" customWidth="1"/>
    <col min="4" max="4" width="10.42578125" style="1192" bestFit="1" customWidth="1"/>
    <col min="5" max="14" width="9.140625" style="1192"/>
    <col min="15" max="16" width="9.28515625" style="1192" customWidth="1"/>
    <col min="17" max="258" width="9.140625" style="1192"/>
    <col min="259" max="259" width="43.42578125" style="1192" customWidth="1"/>
    <col min="260" max="270" width="9.140625" style="1192"/>
    <col min="271" max="272" width="9.28515625" style="1192" customWidth="1"/>
    <col min="273" max="514" width="9.140625" style="1192"/>
    <col min="515" max="515" width="43.42578125" style="1192" customWidth="1"/>
    <col min="516" max="526" width="9.140625" style="1192"/>
    <col min="527" max="528" width="9.28515625" style="1192" customWidth="1"/>
    <col min="529" max="770" width="9.140625" style="1192"/>
    <col min="771" max="771" width="43.42578125" style="1192" customWidth="1"/>
    <col min="772" max="782" width="9.140625" style="1192"/>
    <col min="783" max="784" width="9.28515625" style="1192" customWidth="1"/>
    <col min="785" max="1026" width="9.140625" style="1192"/>
    <col min="1027" max="1027" width="43.42578125" style="1192" customWidth="1"/>
    <col min="1028" max="1038" width="9.140625" style="1192"/>
    <col min="1039" max="1040" width="9.28515625" style="1192" customWidth="1"/>
    <col min="1041" max="1282" width="9.140625" style="1192"/>
    <col min="1283" max="1283" width="43.42578125" style="1192" customWidth="1"/>
    <col min="1284" max="1294" width="9.140625" style="1192"/>
    <col min="1295" max="1296" width="9.28515625" style="1192" customWidth="1"/>
    <col min="1297" max="1538" width="9.140625" style="1192"/>
    <col min="1539" max="1539" width="43.42578125" style="1192" customWidth="1"/>
    <col min="1540" max="1550" width="9.140625" style="1192"/>
    <col min="1551" max="1552" width="9.28515625" style="1192" customWidth="1"/>
    <col min="1553" max="1794" width="9.140625" style="1192"/>
    <col min="1795" max="1795" width="43.42578125" style="1192" customWidth="1"/>
    <col min="1796" max="1806" width="9.140625" style="1192"/>
    <col min="1807" max="1808" width="9.28515625" style="1192" customWidth="1"/>
    <col min="1809" max="2050" width="9.140625" style="1192"/>
    <col min="2051" max="2051" width="43.42578125" style="1192" customWidth="1"/>
    <col min="2052" max="2062" width="9.140625" style="1192"/>
    <col min="2063" max="2064" width="9.28515625" style="1192" customWidth="1"/>
    <col min="2065" max="2306" width="9.140625" style="1192"/>
    <col min="2307" max="2307" width="43.42578125" style="1192" customWidth="1"/>
    <col min="2308" max="2318" width="9.140625" style="1192"/>
    <col min="2319" max="2320" width="9.28515625" style="1192" customWidth="1"/>
    <col min="2321" max="2562" width="9.140625" style="1192"/>
    <col min="2563" max="2563" width="43.42578125" style="1192" customWidth="1"/>
    <col min="2564" max="2574" width="9.140625" style="1192"/>
    <col min="2575" max="2576" width="9.28515625" style="1192" customWidth="1"/>
    <col min="2577" max="2818" width="9.140625" style="1192"/>
    <col min="2819" max="2819" width="43.42578125" style="1192" customWidth="1"/>
    <col min="2820" max="2830" width="9.140625" style="1192"/>
    <col min="2831" max="2832" width="9.28515625" style="1192" customWidth="1"/>
    <col min="2833" max="3074" width="9.140625" style="1192"/>
    <col min="3075" max="3075" width="43.42578125" style="1192" customWidth="1"/>
    <col min="3076" max="3086" width="9.140625" style="1192"/>
    <col min="3087" max="3088" width="9.28515625" style="1192" customWidth="1"/>
    <col min="3089" max="3330" width="9.140625" style="1192"/>
    <col min="3331" max="3331" width="43.42578125" style="1192" customWidth="1"/>
    <col min="3332" max="3342" width="9.140625" style="1192"/>
    <col min="3343" max="3344" width="9.28515625" style="1192" customWidth="1"/>
    <col min="3345" max="3586" width="9.140625" style="1192"/>
    <col min="3587" max="3587" width="43.42578125" style="1192" customWidth="1"/>
    <col min="3588" max="3598" width="9.140625" style="1192"/>
    <col min="3599" max="3600" width="9.28515625" style="1192" customWidth="1"/>
    <col min="3601" max="3842" width="9.140625" style="1192"/>
    <col min="3843" max="3843" width="43.42578125" style="1192" customWidth="1"/>
    <col min="3844" max="3854" width="9.140625" style="1192"/>
    <col min="3855" max="3856" width="9.28515625" style="1192" customWidth="1"/>
    <col min="3857" max="4098" width="9.140625" style="1192"/>
    <col min="4099" max="4099" width="43.42578125" style="1192" customWidth="1"/>
    <col min="4100" max="4110" width="9.140625" style="1192"/>
    <col min="4111" max="4112" width="9.28515625" style="1192" customWidth="1"/>
    <col min="4113" max="4354" width="9.140625" style="1192"/>
    <col min="4355" max="4355" width="43.42578125" style="1192" customWidth="1"/>
    <col min="4356" max="4366" width="9.140625" style="1192"/>
    <col min="4367" max="4368" width="9.28515625" style="1192" customWidth="1"/>
    <col min="4369" max="4610" width="9.140625" style="1192"/>
    <col min="4611" max="4611" width="43.42578125" style="1192" customWidth="1"/>
    <col min="4612" max="4622" width="9.140625" style="1192"/>
    <col min="4623" max="4624" width="9.28515625" style="1192" customWidth="1"/>
    <col min="4625" max="4866" width="9.140625" style="1192"/>
    <col min="4867" max="4867" width="43.42578125" style="1192" customWidth="1"/>
    <col min="4868" max="4878" width="9.140625" style="1192"/>
    <col min="4879" max="4880" width="9.28515625" style="1192" customWidth="1"/>
    <col min="4881" max="5122" width="9.140625" style="1192"/>
    <col min="5123" max="5123" width="43.42578125" style="1192" customWidth="1"/>
    <col min="5124" max="5134" width="9.140625" style="1192"/>
    <col min="5135" max="5136" width="9.28515625" style="1192" customWidth="1"/>
    <col min="5137" max="5378" width="9.140625" style="1192"/>
    <col min="5379" max="5379" width="43.42578125" style="1192" customWidth="1"/>
    <col min="5380" max="5390" width="9.140625" style="1192"/>
    <col min="5391" max="5392" width="9.28515625" style="1192" customWidth="1"/>
    <col min="5393" max="5634" width="9.140625" style="1192"/>
    <col min="5635" max="5635" width="43.42578125" style="1192" customWidth="1"/>
    <col min="5636" max="5646" width="9.140625" style="1192"/>
    <col min="5647" max="5648" width="9.28515625" style="1192" customWidth="1"/>
    <col min="5649" max="5890" width="9.140625" style="1192"/>
    <col min="5891" max="5891" width="43.42578125" style="1192" customWidth="1"/>
    <col min="5892" max="5902" width="9.140625" style="1192"/>
    <col min="5903" max="5904" width="9.28515625" style="1192" customWidth="1"/>
    <col min="5905" max="6146" width="9.140625" style="1192"/>
    <col min="6147" max="6147" width="43.42578125" style="1192" customWidth="1"/>
    <col min="6148" max="6158" width="9.140625" style="1192"/>
    <col min="6159" max="6160" width="9.28515625" style="1192" customWidth="1"/>
    <col min="6161" max="6402" width="9.140625" style="1192"/>
    <col min="6403" max="6403" width="43.42578125" style="1192" customWidth="1"/>
    <col min="6404" max="6414" width="9.140625" style="1192"/>
    <col min="6415" max="6416" width="9.28515625" style="1192" customWidth="1"/>
    <col min="6417" max="6658" width="9.140625" style="1192"/>
    <col min="6659" max="6659" width="43.42578125" style="1192" customWidth="1"/>
    <col min="6660" max="6670" width="9.140625" style="1192"/>
    <col min="6671" max="6672" width="9.28515625" style="1192" customWidth="1"/>
    <col min="6673" max="6914" width="9.140625" style="1192"/>
    <col min="6915" max="6915" width="43.42578125" style="1192" customWidth="1"/>
    <col min="6916" max="6926" width="9.140625" style="1192"/>
    <col min="6927" max="6928" width="9.28515625" style="1192" customWidth="1"/>
    <col min="6929" max="7170" width="9.140625" style="1192"/>
    <col min="7171" max="7171" width="43.42578125" style="1192" customWidth="1"/>
    <col min="7172" max="7182" width="9.140625" style="1192"/>
    <col min="7183" max="7184" width="9.28515625" style="1192" customWidth="1"/>
    <col min="7185" max="7426" width="9.140625" style="1192"/>
    <col min="7427" max="7427" width="43.42578125" style="1192" customWidth="1"/>
    <col min="7428" max="7438" width="9.140625" style="1192"/>
    <col min="7439" max="7440" width="9.28515625" style="1192" customWidth="1"/>
    <col min="7441" max="7682" width="9.140625" style="1192"/>
    <col min="7683" max="7683" width="43.42578125" style="1192" customWidth="1"/>
    <col min="7684" max="7694" width="9.140625" style="1192"/>
    <col min="7695" max="7696" width="9.28515625" style="1192" customWidth="1"/>
    <col min="7697" max="7938" width="9.140625" style="1192"/>
    <col min="7939" max="7939" width="43.42578125" style="1192" customWidth="1"/>
    <col min="7940" max="7950" width="9.140625" style="1192"/>
    <col min="7951" max="7952" width="9.28515625" style="1192" customWidth="1"/>
    <col min="7953" max="8194" width="9.140625" style="1192"/>
    <col min="8195" max="8195" width="43.42578125" style="1192" customWidth="1"/>
    <col min="8196" max="8206" width="9.140625" style="1192"/>
    <col min="8207" max="8208" width="9.28515625" style="1192" customWidth="1"/>
    <col min="8209" max="8450" width="9.140625" style="1192"/>
    <col min="8451" max="8451" width="43.42578125" style="1192" customWidth="1"/>
    <col min="8452" max="8462" width="9.140625" style="1192"/>
    <col min="8463" max="8464" width="9.28515625" style="1192" customWidth="1"/>
    <col min="8465" max="8706" width="9.140625" style="1192"/>
    <col min="8707" max="8707" width="43.42578125" style="1192" customWidth="1"/>
    <col min="8708" max="8718" width="9.140625" style="1192"/>
    <col min="8719" max="8720" width="9.28515625" style="1192" customWidth="1"/>
    <col min="8721" max="8962" width="9.140625" style="1192"/>
    <col min="8963" max="8963" width="43.42578125" style="1192" customWidth="1"/>
    <col min="8964" max="8974" width="9.140625" style="1192"/>
    <col min="8975" max="8976" width="9.28515625" style="1192" customWidth="1"/>
    <col min="8977" max="9218" width="9.140625" style="1192"/>
    <col min="9219" max="9219" width="43.42578125" style="1192" customWidth="1"/>
    <col min="9220" max="9230" width="9.140625" style="1192"/>
    <col min="9231" max="9232" width="9.28515625" style="1192" customWidth="1"/>
    <col min="9233" max="9474" width="9.140625" style="1192"/>
    <col min="9475" max="9475" width="43.42578125" style="1192" customWidth="1"/>
    <col min="9476" max="9486" width="9.140625" style="1192"/>
    <col min="9487" max="9488" width="9.28515625" style="1192" customWidth="1"/>
    <col min="9489" max="9730" width="9.140625" style="1192"/>
    <col min="9731" max="9731" width="43.42578125" style="1192" customWidth="1"/>
    <col min="9732" max="9742" width="9.140625" style="1192"/>
    <col min="9743" max="9744" width="9.28515625" style="1192" customWidth="1"/>
    <col min="9745" max="9986" width="9.140625" style="1192"/>
    <col min="9987" max="9987" width="43.42578125" style="1192" customWidth="1"/>
    <col min="9988" max="9998" width="9.140625" style="1192"/>
    <col min="9999" max="10000" width="9.28515625" style="1192" customWidth="1"/>
    <col min="10001" max="10242" width="9.140625" style="1192"/>
    <col min="10243" max="10243" width="43.42578125" style="1192" customWidth="1"/>
    <col min="10244" max="10254" width="9.140625" style="1192"/>
    <col min="10255" max="10256" width="9.28515625" style="1192" customWidth="1"/>
    <col min="10257" max="10498" width="9.140625" style="1192"/>
    <col min="10499" max="10499" width="43.42578125" style="1192" customWidth="1"/>
    <col min="10500" max="10510" width="9.140625" style="1192"/>
    <col min="10511" max="10512" width="9.28515625" style="1192" customWidth="1"/>
    <col min="10513" max="10754" width="9.140625" style="1192"/>
    <col min="10755" max="10755" width="43.42578125" style="1192" customWidth="1"/>
    <col min="10756" max="10766" width="9.140625" style="1192"/>
    <col min="10767" max="10768" width="9.28515625" style="1192" customWidth="1"/>
    <col min="10769" max="11010" width="9.140625" style="1192"/>
    <col min="11011" max="11011" width="43.42578125" style="1192" customWidth="1"/>
    <col min="11012" max="11022" width="9.140625" style="1192"/>
    <col min="11023" max="11024" width="9.28515625" style="1192" customWidth="1"/>
    <col min="11025" max="11266" width="9.140625" style="1192"/>
    <col min="11267" max="11267" width="43.42578125" style="1192" customWidth="1"/>
    <col min="11268" max="11278" width="9.140625" style="1192"/>
    <col min="11279" max="11280" width="9.28515625" style="1192" customWidth="1"/>
    <col min="11281" max="11522" width="9.140625" style="1192"/>
    <col min="11523" max="11523" width="43.42578125" style="1192" customWidth="1"/>
    <col min="11524" max="11534" width="9.140625" style="1192"/>
    <col min="11535" max="11536" width="9.28515625" style="1192" customWidth="1"/>
    <col min="11537" max="11778" width="9.140625" style="1192"/>
    <col min="11779" max="11779" width="43.42578125" style="1192" customWidth="1"/>
    <col min="11780" max="11790" width="9.140625" style="1192"/>
    <col min="11791" max="11792" width="9.28515625" style="1192" customWidth="1"/>
    <col min="11793" max="12034" width="9.140625" style="1192"/>
    <col min="12035" max="12035" width="43.42578125" style="1192" customWidth="1"/>
    <col min="12036" max="12046" width="9.140625" style="1192"/>
    <col min="12047" max="12048" width="9.28515625" style="1192" customWidth="1"/>
    <col min="12049" max="12290" width="9.140625" style="1192"/>
    <col min="12291" max="12291" width="43.42578125" style="1192" customWidth="1"/>
    <col min="12292" max="12302" width="9.140625" style="1192"/>
    <col min="12303" max="12304" width="9.28515625" style="1192" customWidth="1"/>
    <col min="12305" max="12546" width="9.140625" style="1192"/>
    <col min="12547" max="12547" width="43.42578125" style="1192" customWidth="1"/>
    <col min="12548" max="12558" width="9.140625" style="1192"/>
    <col min="12559" max="12560" width="9.28515625" style="1192" customWidth="1"/>
    <col min="12561" max="12802" width="9.140625" style="1192"/>
    <col min="12803" max="12803" width="43.42578125" style="1192" customWidth="1"/>
    <col min="12804" max="12814" width="9.140625" style="1192"/>
    <col min="12815" max="12816" width="9.28515625" style="1192" customWidth="1"/>
    <col min="12817" max="13058" width="9.140625" style="1192"/>
    <col min="13059" max="13059" width="43.42578125" style="1192" customWidth="1"/>
    <col min="13060" max="13070" width="9.140625" style="1192"/>
    <col min="13071" max="13072" width="9.28515625" style="1192" customWidth="1"/>
    <col min="13073" max="13314" width="9.140625" style="1192"/>
    <col min="13315" max="13315" width="43.42578125" style="1192" customWidth="1"/>
    <col min="13316" max="13326" width="9.140625" style="1192"/>
    <col min="13327" max="13328" width="9.28515625" style="1192" customWidth="1"/>
    <col min="13329" max="13570" width="9.140625" style="1192"/>
    <col min="13571" max="13571" width="43.42578125" style="1192" customWidth="1"/>
    <col min="13572" max="13582" width="9.140625" style="1192"/>
    <col min="13583" max="13584" width="9.28515625" style="1192" customWidth="1"/>
    <col min="13585" max="13826" width="9.140625" style="1192"/>
    <col min="13827" max="13827" width="43.42578125" style="1192" customWidth="1"/>
    <col min="13828" max="13838" width="9.140625" style="1192"/>
    <col min="13839" max="13840" width="9.28515625" style="1192" customWidth="1"/>
    <col min="13841" max="14082" width="9.140625" style="1192"/>
    <col min="14083" max="14083" width="43.42578125" style="1192" customWidth="1"/>
    <col min="14084" max="14094" width="9.140625" style="1192"/>
    <col min="14095" max="14096" width="9.28515625" style="1192" customWidth="1"/>
    <col min="14097" max="14338" width="9.140625" style="1192"/>
    <col min="14339" max="14339" width="43.42578125" style="1192" customWidth="1"/>
    <col min="14340" max="14350" width="9.140625" style="1192"/>
    <col min="14351" max="14352" width="9.28515625" style="1192" customWidth="1"/>
    <col min="14353" max="14594" width="9.140625" style="1192"/>
    <col min="14595" max="14595" width="43.42578125" style="1192" customWidth="1"/>
    <col min="14596" max="14606" width="9.140625" style="1192"/>
    <col min="14607" max="14608" width="9.28515625" style="1192" customWidth="1"/>
    <col min="14609" max="14850" width="9.140625" style="1192"/>
    <col min="14851" max="14851" width="43.42578125" style="1192" customWidth="1"/>
    <col min="14852" max="14862" width="9.140625" style="1192"/>
    <col min="14863" max="14864" width="9.28515625" style="1192" customWidth="1"/>
    <col min="14865" max="15106" width="9.140625" style="1192"/>
    <col min="15107" max="15107" width="43.42578125" style="1192" customWidth="1"/>
    <col min="15108" max="15118" width="9.140625" style="1192"/>
    <col min="15119" max="15120" width="9.28515625" style="1192" customWidth="1"/>
    <col min="15121" max="15362" width="9.140625" style="1192"/>
    <col min="15363" max="15363" width="43.42578125" style="1192" customWidth="1"/>
    <col min="15364" max="15374" width="9.140625" style="1192"/>
    <col min="15375" max="15376" width="9.28515625" style="1192" customWidth="1"/>
    <col min="15377" max="15618" width="9.140625" style="1192"/>
    <col min="15619" max="15619" width="43.42578125" style="1192" customWidth="1"/>
    <col min="15620" max="15630" width="9.140625" style="1192"/>
    <col min="15631" max="15632" width="9.28515625" style="1192" customWidth="1"/>
    <col min="15633" max="15874" width="9.140625" style="1192"/>
    <col min="15875" max="15875" width="43.42578125" style="1192" customWidth="1"/>
    <col min="15876" max="15886" width="9.140625" style="1192"/>
    <col min="15887" max="15888" width="9.28515625" style="1192" customWidth="1"/>
    <col min="15889" max="16130" width="9.140625" style="1192"/>
    <col min="16131" max="16131" width="43.42578125" style="1192" customWidth="1"/>
    <col min="16132" max="16142" width="9.140625" style="1192"/>
    <col min="16143" max="16144" width="9.28515625" style="1192" customWidth="1"/>
    <col min="16145" max="16384" width="9.140625" style="1192"/>
  </cols>
  <sheetData>
    <row r="1" spans="3:29" s="4" customFormat="1" ht="20.25" customHeight="1">
      <c r="C1" s="780" t="s">
        <v>8</v>
      </c>
      <c r="D1" s="1036"/>
      <c r="E1" s="1036"/>
      <c r="F1" s="1036"/>
      <c r="G1" s="1036"/>
      <c r="H1" s="1036"/>
      <c r="I1" s="1036"/>
      <c r="J1" s="1036"/>
      <c r="K1" s="1036"/>
      <c r="L1" s="1036"/>
      <c r="M1" s="1036"/>
      <c r="N1" s="1036"/>
      <c r="O1" s="1036"/>
      <c r="P1" s="1036"/>
      <c r="Q1" s="1036"/>
      <c r="R1" s="1036"/>
      <c r="S1" s="1036"/>
      <c r="T1" s="1036"/>
      <c r="U1" s="1036"/>
      <c r="V1" s="1036"/>
      <c r="W1" s="1036"/>
      <c r="X1" s="1189"/>
      <c r="Y1" s="1189"/>
      <c r="Z1" s="1189"/>
      <c r="AA1" s="1189"/>
      <c r="AB1" s="1189"/>
      <c r="AC1" s="1189"/>
    </row>
    <row r="2" spans="3:29" s="4" customFormat="1" ht="23.25">
      <c r="C2" s="781" t="str">
        <f>+'1.2 Business &amp; other details  '!$C$2</f>
        <v>TransGrid</v>
      </c>
      <c r="D2" s="1036"/>
      <c r="E2" s="1036"/>
      <c r="F2" s="1036"/>
      <c r="G2" s="1036"/>
      <c r="H2" s="1036"/>
      <c r="I2" s="1036"/>
      <c r="J2" s="1036"/>
      <c r="K2" s="1036"/>
      <c r="L2" s="1036"/>
      <c r="M2" s="1036"/>
      <c r="N2" s="1036"/>
      <c r="O2" s="1036"/>
      <c r="P2" s="1036"/>
      <c r="Q2" s="1036"/>
      <c r="R2" s="1036"/>
      <c r="S2" s="1036"/>
      <c r="T2" s="1036"/>
      <c r="U2" s="1036"/>
      <c r="V2" s="1036"/>
      <c r="W2" s="1036"/>
      <c r="X2" s="1189"/>
      <c r="Y2" s="1189"/>
      <c r="Z2" s="1189"/>
      <c r="AA2" s="1189"/>
      <c r="AB2" s="1189"/>
      <c r="AC2" s="1189"/>
    </row>
    <row r="3" spans="3:29" s="4" customFormat="1" ht="23.25">
      <c r="C3" s="781" t="str">
        <f>+'1.2 Business &amp; other details  '!$C$3</f>
        <v>2014-15 to 2018-19</v>
      </c>
      <c r="D3" s="1036"/>
      <c r="E3" s="1036"/>
      <c r="F3" s="1036"/>
      <c r="G3" s="1036"/>
      <c r="H3" s="1036"/>
      <c r="I3" s="1036"/>
      <c r="J3" s="1036"/>
      <c r="K3" s="1036"/>
      <c r="L3" s="1036"/>
      <c r="M3" s="1036"/>
      <c r="N3" s="1036"/>
      <c r="O3" s="1036"/>
      <c r="P3" s="1036"/>
      <c r="Q3" s="1036"/>
      <c r="R3" s="1036"/>
      <c r="S3" s="1036"/>
      <c r="T3" s="1036"/>
      <c r="U3" s="1036"/>
      <c r="V3" s="1036"/>
      <c r="W3" s="1036"/>
      <c r="X3" s="1189"/>
      <c r="Y3" s="1189"/>
      <c r="Z3" s="1189"/>
      <c r="AA3" s="1189"/>
      <c r="AB3" s="1189"/>
      <c r="AC3" s="1189"/>
    </row>
    <row r="4" spans="3:29" s="4" customFormat="1" ht="23.25">
      <c r="C4" s="32" t="s">
        <v>1173</v>
      </c>
      <c r="D4" s="32"/>
      <c r="E4" s="32"/>
      <c r="F4" s="32"/>
      <c r="G4" s="32"/>
      <c r="H4" s="32"/>
      <c r="I4" s="32"/>
      <c r="J4" s="32"/>
      <c r="K4" s="32"/>
      <c r="L4" s="32"/>
      <c r="M4" s="32"/>
      <c r="N4" s="32"/>
      <c r="O4" s="32"/>
      <c r="P4" s="32"/>
      <c r="Q4" s="32"/>
      <c r="R4" s="32"/>
      <c r="S4" s="32"/>
      <c r="T4" s="32"/>
      <c r="U4" s="32"/>
      <c r="V4" s="32"/>
      <c r="W4" s="32"/>
      <c r="X4" s="1190"/>
      <c r="Y4" s="1190"/>
      <c r="Z4" s="1190"/>
      <c r="AA4" s="1190"/>
      <c r="AB4" s="1190"/>
      <c r="AC4" s="1190"/>
    </row>
    <row r="6" spans="3:29" ht="18">
      <c r="C6" s="1191" t="s">
        <v>1174</v>
      </c>
      <c r="P6" s="1191"/>
    </row>
    <row r="8" spans="3:29" ht="12.75" customHeight="1">
      <c r="C8" s="3092" t="s">
        <v>1175</v>
      </c>
      <c r="D8" s="3092"/>
      <c r="E8" s="3092"/>
      <c r="F8" s="3092"/>
      <c r="G8" s="3092"/>
      <c r="H8" s="3092"/>
      <c r="I8" s="3092"/>
      <c r="J8" s="3092"/>
      <c r="K8" s="3092"/>
      <c r="L8" s="3092"/>
      <c r="M8" s="3092"/>
      <c r="N8" s="3092"/>
      <c r="O8" s="3092"/>
      <c r="P8" s="3092"/>
      <c r="Q8" s="3092"/>
      <c r="R8" s="3092"/>
      <c r="S8" s="3092"/>
      <c r="T8" s="3092"/>
      <c r="U8" s="3092"/>
      <c r="V8" s="1193"/>
      <c r="W8" s="1194"/>
      <c r="X8" s="1194"/>
      <c r="Y8" s="1194"/>
      <c r="Z8" s="1194"/>
      <c r="AA8" s="1194"/>
    </row>
    <row r="9" spans="3:29">
      <c r="C9" s="1193"/>
      <c r="D9" s="1193"/>
      <c r="E9" s="1193"/>
      <c r="F9" s="1193"/>
      <c r="G9" s="1193"/>
      <c r="H9" s="1193"/>
      <c r="I9" s="1193"/>
      <c r="J9" s="1193"/>
      <c r="K9" s="1193"/>
      <c r="L9" s="1193"/>
      <c r="M9" s="1193"/>
      <c r="N9" s="1193"/>
      <c r="P9" s="1193"/>
      <c r="Q9" s="1193"/>
      <c r="R9" s="1193"/>
      <c r="S9" s="1193"/>
      <c r="T9" s="1193"/>
      <c r="U9" s="1193"/>
      <c r="V9" s="1193"/>
      <c r="W9" s="1194"/>
      <c r="X9" s="1194"/>
      <c r="Y9" s="1194"/>
      <c r="Z9" s="1194"/>
      <c r="AA9" s="1194"/>
    </row>
    <row r="10" spans="3:29">
      <c r="C10" s="3093" t="s">
        <v>1176</v>
      </c>
      <c r="D10" s="3093"/>
      <c r="E10" s="3093"/>
      <c r="F10" s="3093"/>
      <c r="G10" s="3093"/>
      <c r="H10" s="3093"/>
      <c r="I10" s="3093"/>
      <c r="J10" s="3093"/>
      <c r="K10" s="3093"/>
      <c r="L10" s="3093"/>
      <c r="M10" s="3093"/>
      <c r="N10" s="3093"/>
      <c r="O10" s="3093"/>
      <c r="P10" s="3093"/>
      <c r="Q10" s="3093"/>
      <c r="R10" s="3093"/>
      <c r="S10" s="3093"/>
      <c r="T10" s="3093"/>
      <c r="U10" s="3093"/>
    </row>
    <row r="11" spans="3:29">
      <c r="C11" s="1194" t="s">
        <v>1177</v>
      </c>
      <c r="D11" s="1194"/>
      <c r="E11" s="1194"/>
      <c r="F11" s="1194"/>
      <c r="G11" s="1194"/>
      <c r="H11" s="1194"/>
      <c r="I11" s="1194"/>
      <c r="J11" s="1194"/>
      <c r="K11" s="1194"/>
      <c r="L11" s="1194"/>
      <c r="M11" s="1194"/>
      <c r="N11" s="1194"/>
      <c r="O11" s="1194"/>
      <c r="P11" s="1194"/>
      <c r="Q11" s="1194"/>
      <c r="R11" s="1194"/>
      <c r="S11" s="1194"/>
      <c r="T11" s="1194"/>
      <c r="U11" s="1194"/>
    </row>
    <row r="12" spans="3:29">
      <c r="C12" s="1194"/>
      <c r="D12" s="1194"/>
      <c r="E12" s="1194"/>
      <c r="F12" s="1194"/>
      <c r="G12" s="1194"/>
      <c r="H12" s="1194"/>
      <c r="I12" s="1194"/>
      <c r="J12" s="1194"/>
      <c r="K12" s="1194"/>
      <c r="L12" s="1194"/>
      <c r="M12" s="1194"/>
      <c r="N12" s="1194"/>
      <c r="O12" s="1194"/>
      <c r="P12" s="1194"/>
      <c r="Q12" s="1194"/>
      <c r="R12" s="1194"/>
      <c r="S12" s="1194"/>
      <c r="T12" s="1194"/>
      <c r="U12" s="1194"/>
    </row>
    <row r="13" spans="3:29">
      <c r="C13" s="3088" t="s">
        <v>1178</v>
      </c>
      <c r="D13" s="3088"/>
      <c r="E13" s="3088"/>
      <c r="F13" s="3088"/>
      <c r="G13" s="3088"/>
      <c r="H13" s="3088"/>
      <c r="I13" s="3088"/>
      <c r="J13" s="3088"/>
      <c r="K13" s="3088"/>
      <c r="L13" s="3088"/>
      <c r="M13" s="3088"/>
      <c r="N13" s="3088"/>
      <c r="O13" s="3088"/>
      <c r="P13" s="3088"/>
      <c r="Q13" s="3088"/>
      <c r="R13" s="3088"/>
      <c r="S13" s="3088"/>
      <c r="T13" s="3088"/>
      <c r="U13" s="3088"/>
    </row>
    <row r="14" spans="3:29">
      <c r="C14" s="1194" t="s">
        <v>1179</v>
      </c>
      <c r="D14" s="1194"/>
      <c r="E14" s="1194"/>
      <c r="F14" s="1194"/>
      <c r="G14" s="1194"/>
      <c r="H14" s="1194"/>
      <c r="I14" s="1194"/>
      <c r="J14" s="1194"/>
      <c r="K14" s="1194"/>
      <c r="L14" s="1194"/>
      <c r="M14" s="1194"/>
      <c r="N14" s="1194"/>
      <c r="O14" s="1194"/>
      <c r="P14" s="1194"/>
      <c r="Q14" s="1194"/>
      <c r="R14" s="1194"/>
      <c r="S14" s="1194"/>
      <c r="T14" s="1194"/>
      <c r="U14" s="1194"/>
    </row>
    <row r="15" spans="3:29">
      <c r="C15" s="3092"/>
      <c r="D15" s="3092"/>
      <c r="E15" s="3092"/>
      <c r="F15" s="3092"/>
      <c r="G15" s="3092"/>
      <c r="H15" s="3092"/>
      <c r="I15" s="3092"/>
      <c r="J15" s="3092"/>
      <c r="K15" s="3092"/>
      <c r="L15" s="3092"/>
      <c r="M15" s="3092"/>
      <c r="N15" s="3092"/>
      <c r="O15" s="3092"/>
      <c r="P15" s="3092"/>
      <c r="Q15" s="3092"/>
      <c r="R15" s="3092"/>
      <c r="S15" s="3092"/>
      <c r="T15" s="3092"/>
      <c r="U15" s="3092"/>
      <c r="V15" s="1195"/>
      <c r="W15" s="1195"/>
      <c r="X15" s="1195"/>
      <c r="Y15" s="1195"/>
      <c r="Z15" s="1195"/>
      <c r="AA15" s="1195"/>
    </row>
    <row r="16" spans="3:29" ht="15">
      <c r="C16" s="3087" t="s">
        <v>1180</v>
      </c>
      <c r="D16" s="3087"/>
      <c r="E16" s="3087"/>
      <c r="F16" s="3087"/>
      <c r="G16" s="3087"/>
      <c r="H16" s="3087"/>
      <c r="I16" s="3087"/>
      <c r="J16" s="3087"/>
      <c r="K16" s="3087"/>
      <c r="L16" s="3087"/>
      <c r="M16" s="3087"/>
      <c r="N16" s="3087"/>
      <c r="P16" s="1196"/>
      <c r="Q16" s="1196"/>
      <c r="R16" s="1196"/>
      <c r="S16" s="1196"/>
      <c r="T16" s="1196"/>
      <c r="U16" s="1196"/>
      <c r="V16" s="1196"/>
      <c r="W16" s="1196"/>
      <c r="X16" s="1196"/>
      <c r="Y16" s="1196"/>
      <c r="Z16" s="1196"/>
      <c r="AA16" s="1196"/>
    </row>
    <row r="18" spans="3:28">
      <c r="C18" s="3091" t="s">
        <v>1181</v>
      </c>
      <c r="D18" s="3091"/>
      <c r="E18" s="3091"/>
      <c r="F18" s="3091"/>
      <c r="G18" s="3091"/>
      <c r="H18" s="3091"/>
      <c r="I18" s="3091"/>
      <c r="J18" s="3091"/>
      <c r="K18" s="3091"/>
      <c r="L18" s="3091"/>
      <c r="M18" s="3091"/>
      <c r="N18" s="3091"/>
      <c r="P18" s="1197"/>
      <c r="Q18" s="1194"/>
      <c r="R18" s="1194"/>
      <c r="S18" s="1194"/>
      <c r="T18" s="1194"/>
      <c r="U18" s="1194"/>
      <c r="V18" s="1194"/>
      <c r="W18" s="1194"/>
      <c r="X18" s="1194"/>
      <c r="Y18" s="1194"/>
      <c r="Z18" s="1194"/>
      <c r="AA18" s="1197"/>
    </row>
    <row r="19" spans="3:28" ht="13.5" thickBot="1">
      <c r="C19" s="1194"/>
      <c r="D19" s="1194"/>
      <c r="E19" s="1194"/>
      <c r="F19" s="1194"/>
      <c r="G19" s="1194"/>
      <c r="H19" s="1194"/>
      <c r="I19" s="1194"/>
      <c r="J19" s="1194"/>
      <c r="K19" s="1194"/>
      <c r="L19" s="1194"/>
      <c r="M19" s="1194"/>
      <c r="N19" s="1194"/>
      <c r="P19" s="1194"/>
      <c r="Q19" s="1194"/>
      <c r="R19" s="1194"/>
      <c r="S19" s="1194"/>
      <c r="T19" s="1194"/>
      <c r="U19" s="1194"/>
      <c r="V19" s="1194"/>
      <c r="W19" s="1194"/>
      <c r="X19" s="1194"/>
      <c r="Y19" s="1194"/>
      <c r="Z19" s="1194"/>
      <c r="AA19" s="1194"/>
    </row>
    <row r="20" spans="3:28" ht="13.5" thickBot="1">
      <c r="C20" s="1198" t="s">
        <v>1182</v>
      </c>
      <c r="D20" s="1199" t="s">
        <v>1183</v>
      </c>
      <c r="E20" s="1200" t="s">
        <v>44</v>
      </c>
      <c r="F20" s="1201" t="s">
        <v>1184</v>
      </c>
      <c r="G20" s="1201" t="s">
        <v>46</v>
      </c>
      <c r="H20" s="1201" t="s">
        <v>47</v>
      </c>
      <c r="I20" s="1202" t="s">
        <v>48</v>
      </c>
      <c r="J20" s="1203" t="s">
        <v>38</v>
      </c>
      <c r="K20" s="1204" t="s">
        <v>39</v>
      </c>
      <c r="L20" s="1204" t="s">
        <v>40</v>
      </c>
      <c r="M20" s="1204" t="s">
        <v>41</v>
      </c>
      <c r="N20" s="1205" t="s">
        <v>1185</v>
      </c>
      <c r="O20" s="1206" t="s">
        <v>32</v>
      </c>
      <c r="P20" s="1207" t="s">
        <v>33</v>
      </c>
      <c r="Q20" s="1207" t="s">
        <v>34</v>
      </c>
      <c r="R20" s="1207" t="s">
        <v>35</v>
      </c>
      <c r="S20" s="1208" t="s">
        <v>36</v>
      </c>
      <c r="U20" s="1194"/>
      <c r="V20" s="1194"/>
      <c r="W20" s="1194"/>
      <c r="X20" s="1194"/>
      <c r="Y20" s="1194"/>
      <c r="Z20" s="1194"/>
      <c r="AA20" s="1194"/>
    </row>
    <row r="21" spans="3:28">
      <c r="C21" s="1209" t="s">
        <v>1186</v>
      </c>
      <c r="D21" s="1210"/>
      <c r="E21" s="1211"/>
      <c r="F21" s="1212"/>
      <c r="G21" s="1212"/>
      <c r="H21" s="1212"/>
      <c r="I21" s="1213"/>
      <c r="J21" s="1211">
        <f>+$D$61</f>
        <v>7.3915821467195705E-2</v>
      </c>
      <c r="K21" s="1211">
        <f t="shared" ref="K21:N21" si="0">+$D$61</f>
        <v>7.3915821467195705E-2</v>
      </c>
      <c r="L21" s="1211">
        <f t="shared" si="0"/>
        <v>7.3915821467195705E-2</v>
      </c>
      <c r="M21" s="1211">
        <f t="shared" si="0"/>
        <v>7.3915821467195705E-2</v>
      </c>
      <c r="N21" s="1211">
        <f t="shared" si="0"/>
        <v>7.3915821467195705E-2</v>
      </c>
      <c r="O21" s="1211">
        <f>+$D$62</f>
        <v>0</v>
      </c>
      <c r="P21" s="1211">
        <f t="shared" ref="P21:S21" si="1">+$D$62</f>
        <v>0</v>
      </c>
      <c r="Q21" s="1211">
        <f t="shared" si="1"/>
        <v>0</v>
      </c>
      <c r="R21" s="1211">
        <f t="shared" si="1"/>
        <v>0</v>
      </c>
      <c r="S21" s="1211">
        <f t="shared" si="1"/>
        <v>0</v>
      </c>
      <c r="U21" s="1194"/>
      <c r="V21" s="1194"/>
      <c r="W21" s="1194"/>
      <c r="X21" s="1194"/>
      <c r="Y21" s="1194"/>
      <c r="Z21" s="1194"/>
      <c r="AA21" s="1194"/>
    </row>
    <row r="22" spans="3:28" ht="13.5" thickBot="1">
      <c r="C22" s="1214" t="s">
        <v>1187</v>
      </c>
      <c r="D22" s="1215"/>
      <c r="E22" s="1216"/>
      <c r="F22" s="1217"/>
      <c r="G22" s="1217"/>
      <c r="H22" s="1217"/>
      <c r="I22" s="1218">
        <v>1</v>
      </c>
      <c r="J22" s="1219">
        <f t="shared" ref="J22:S22" si="2">I22/(1+J21)</f>
        <v>0.93117168032200959</v>
      </c>
      <c r="K22" s="1220">
        <f t="shared" si="2"/>
        <v>0.86708069823371492</v>
      </c>
      <c r="L22" s="1220">
        <f t="shared" si="2"/>
        <v>0.80740099074906968</v>
      </c>
      <c r="M22" s="1220">
        <f t="shared" si="2"/>
        <v>0.75182893724946653</v>
      </c>
      <c r="N22" s="1221">
        <f t="shared" si="2"/>
        <v>0.70008181481329645</v>
      </c>
      <c r="O22" s="1219">
        <f t="shared" si="2"/>
        <v>0.70008181481329645</v>
      </c>
      <c r="P22" s="1220">
        <f t="shared" si="2"/>
        <v>0.70008181481329645</v>
      </c>
      <c r="Q22" s="1220">
        <f t="shared" si="2"/>
        <v>0.70008181481329645</v>
      </c>
      <c r="R22" s="1220">
        <f t="shared" si="2"/>
        <v>0.70008181481329645</v>
      </c>
      <c r="S22" s="1221">
        <f t="shared" si="2"/>
        <v>0.70008181481329645</v>
      </c>
      <c r="U22" s="1194"/>
      <c r="V22" s="1194"/>
      <c r="W22" s="1194"/>
      <c r="X22" s="1194"/>
      <c r="Y22" s="1194"/>
      <c r="Z22" s="1194"/>
      <c r="AA22" s="1194"/>
    </row>
    <row r="23" spans="3:28">
      <c r="C23" s="1222" t="s">
        <v>1188</v>
      </c>
      <c r="D23" s="1223">
        <f t="shared" ref="D23:I23" si="3">D56</f>
        <v>1.9815994338287211E-2</v>
      </c>
      <c r="E23" s="1224">
        <f t="shared" si="3"/>
        <v>2.359472588480226E-2</v>
      </c>
      <c r="F23" s="1225">
        <f t="shared" si="3"/>
        <v>2.9830508474576311E-2</v>
      </c>
      <c r="G23" s="1225">
        <f t="shared" si="3"/>
        <v>2.4358130348913685E-2</v>
      </c>
      <c r="H23" s="1225">
        <f t="shared" si="3"/>
        <v>4.2416452442159351E-2</v>
      </c>
      <c r="I23" s="1226">
        <f t="shared" si="3"/>
        <v>2.4660912453760897E-2</v>
      </c>
      <c r="J23" s="1227"/>
      <c r="K23" s="1228"/>
      <c r="L23" s="1228"/>
      <c r="M23" s="1228"/>
      <c r="N23" s="1229"/>
      <c r="O23" s="1230"/>
      <c r="P23" s="1231"/>
      <c r="Q23" s="1231"/>
      <c r="R23" s="1231"/>
      <c r="S23" s="1232"/>
      <c r="U23" s="1194"/>
      <c r="V23" s="1194"/>
      <c r="W23" s="1194"/>
      <c r="X23" s="1194"/>
      <c r="Y23" s="1194"/>
      <c r="Z23" s="1194"/>
      <c r="AA23" s="1194"/>
    </row>
    <row r="24" spans="3:28" ht="13.5" thickBot="1">
      <c r="C24" s="1214" t="s">
        <v>1189</v>
      </c>
      <c r="D24" s="1233">
        <f>E24/(1+E23)</f>
        <v>0.8670276774969915</v>
      </c>
      <c r="E24" s="1216">
        <f>F24/(1+F23)</f>
        <v>0.88748495788206971</v>
      </c>
      <c r="F24" s="1217">
        <f>G24/(1+G23)</f>
        <v>0.91395908543922977</v>
      </c>
      <c r="G24" s="1217">
        <f>H24/(1+H23)</f>
        <v>0.93622141997593256</v>
      </c>
      <c r="H24" s="1217">
        <f>I24/(1+I23)</f>
        <v>0.97593261131167253</v>
      </c>
      <c r="I24" s="1234">
        <v>1</v>
      </c>
      <c r="J24" s="1235"/>
      <c r="K24" s="1236"/>
      <c r="L24" s="1236"/>
      <c r="M24" s="1236"/>
      <c r="N24" s="1237"/>
      <c r="O24" s="1235"/>
      <c r="P24" s="1236"/>
      <c r="Q24" s="1236"/>
      <c r="R24" s="1236"/>
      <c r="S24" s="1237"/>
      <c r="U24" s="1194"/>
      <c r="V24" s="1194"/>
      <c r="W24" s="1194"/>
      <c r="X24" s="1194"/>
      <c r="Y24" s="1194"/>
      <c r="Z24" s="1194"/>
      <c r="AA24" s="1194"/>
    </row>
    <row r="25" spans="3:28">
      <c r="C25" s="1238" t="s">
        <v>1190</v>
      </c>
      <c r="D25" s="1238"/>
      <c r="E25" s="1239">
        <f>(E49/$D$24*$I$24)</f>
        <v>134.87804718945179</v>
      </c>
      <c r="F25" s="1240">
        <f>(F49/$D$24*$I$24)</f>
        <v>134.37171963913951</v>
      </c>
      <c r="G25" s="1240">
        <f>(G49/$D$24*$I$24)</f>
        <v>133.94497432338656</v>
      </c>
      <c r="H25" s="1240">
        <f>(H49/$D$24*$I$24)</f>
        <v>133.60127133934768</v>
      </c>
      <c r="I25" s="1241">
        <f>(I49/$D$24*$I$24)</f>
        <v>133.39135877862597</v>
      </c>
      <c r="J25" s="1242"/>
      <c r="K25" s="1243"/>
      <c r="L25" s="1243"/>
      <c r="M25" s="1243"/>
      <c r="N25" s="1244"/>
      <c r="O25" s="1242"/>
      <c r="P25" s="1243"/>
      <c r="Q25" s="1243"/>
      <c r="R25" s="1243"/>
      <c r="S25" s="1244"/>
      <c r="U25" s="1194"/>
      <c r="V25" s="1194"/>
      <c r="W25" s="1194"/>
      <c r="X25" s="1194"/>
      <c r="Y25" s="1194"/>
      <c r="Z25" s="1194"/>
      <c r="AA25" s="1194"/>
      <c r="AB25" s="1245"/>
    </row>
    <row r="26" spans="3:28" ht="13.5" thickBot="1">
      <c r="C26" s="1246" t="s">
        <v>1191</v>
      </c>
      <c r="D26" s="1246"/>
      <c r="E26" s="1247">
        <f>E50/E24*$I$24*SQRT(1+E23)</f>
        <v>133.6378499166423</v>
      </c>
      <c r="F26" s="1248">
        <f>F50/F24*$I$24*SQRT(1+F23)</f>
        <v>134.0462864805765</v>
      </c>
      <c r="G26" s="1248">
        <f>G50/G24*$I$24*SQRT(1+G23)</f>
        <v>130.47540344263339</v>
      </c>
      <c r="H26" s="1248">
        <f>H50/H24*$I$24*SQRT(1+H23)</f>
        <v>125.22612690845115</v>
      </c>
      <c r="I26" s="1249">
        <f>I50/I24*$I$24*SQRT(1+I23)</f>
        <v>127.69601357707761</v>
      </c>
      <c r="J26" s="1250"/>
      <c r="K26" s="1251"/>
      <c r="L26" s="1251"/>
      <c r="M26" s="1251"/>
      <c r="N26" s="1252"/>
      <c r="O26" s="1250"/>
      <c r="P26" s="1251"/>
      <c r="Q26" s="1251"/>
      <c r="R26" s="1251"/>
      <c r="S26" s="1252"/>
      <c r="U26" s="1194"/>
      <c r="V26" s="1194"/>
      <c r="W26" s="1194"/>
      <c r="X26" s="1194"/>
      <c r="Y26" s="1194"/>
      <c r="Z26" s="1194"/>
      <c r="AA26" s="1194"/>
      <c r="AB26" s="1245"/>
    </row>
    <row r="27" spans="3:28" ht="13.5" thickBot="1">
      <c r="C27" s="1253" t="s">
        <v>1192</v>
      </c>
      <c r="D27" s="1254"/>
      <c r="E27" s="1255"/>
      <c r="F27" s="1255"/>
      <c r="G27" s="1255"/>
      <c r="H27" s="1255"/>
      <c r="I27" s="2805"/>
      <c r="J27" s="1256"/>
      <c r="K27" s="1256"/>
      <c r="L27" s="1256"/>
      <c r="M27" s="1256"/>
      <c r="N27" s="1256"/>
      <c r="P27" s="1194"/>
      <c r="Q27" s="1194"/>
      <c r="R27" s="1194"/>
      <c r="S27" s="1194"/>
      <c r="T27" s="1194"/>
      <c r="U27" s="1194"/>
      <c r="V27" s="1194"/>
      <c r="W27" s="1194"/>
      <c r="X27" s="1194"/>
      <c r="Y27" s="1194"/>
      <c r="Z27" s="1194"/>
      <c r="AA27" s="1194"/>
    </row>
    <row r="28" spans="3:28" ht="13.5" thickBot="1">
      <c r="C28" s="1257" t="s">
        <v>1193</v>
      </c>
      <c r="D28" s="1258"/>
      <c r="E28" s="1259">
        <f>(E25-E26)</f>
        <v>1.2401972728094961</v>
      </c>
      <c r="F28" s="1260">
        <f>(F25-F26)-(E25-E26)</f>
        <v>-0.91476411424648063</v>
      </c>
      <c r="G28" s="1260">
        <f>(G25-G26)-(F25-F26)</f>
        <v>3.1441377221901519</v>
      </c>
      <c r="H28" s="1260">
        <f>(H25-H26)-(G25-G26)</f>
        <v>4.9055735501433588</v>
      </c>
      <c r="I28" s="1261">
        <f>(I25-I26)-(H25-H26)</f>
        <v>-2.6797992293481627</v>
      </c>
      <c r="J28" s="1256"/>
      <c r="K28" s="1256"/>
      <c r="L28" s="1256"/>
      <c r="M28" s="1256"/>
      <c r="N28" s="1256"/>
      <c r="P28" s="1194"/>
      <c r="Q28" s="1194"/>
      <c r="R28" s="1194"/>
      <c r="S28" s="1194"/>
      <c r="T28" s="1194"/>
      <c r="U28" s="1194"/>
      <c r="V28" s="1194"/>
      <c r="W28" s="1194"/>
      <c r="X28" s="1194"/>
      <c r="Y28" s="1194"/>
      <c r="Z28" s="1194"/>
      <c r="AA28" s="1194"/>
    </row>
    <row r="29" spans="3:28" ht="13.5" thickBot="1">
      <c r="C29" s="1262" t="s">
        <v>1194</v>
      </c>
      <c r="D29" s="1254"/>
      <c r="E29" s="1255"/>
      <c r="F29" s="1255"/>
      <c r="G29" s="1255"/>
      <c r="H29" s="1255"/>
      <c r="I29" s="1263">
        <f>(I25-(I27*(1+I23)^0.5))-(H25-H26)</f>
        <v>125.01621434772944</v>
      </c>
      <c r="J29" s="1256"/>
      <c r="K29" s="1256"/>
      <c r="L29" s="1256"/>
      <c r="M29" s="1256"/>
      <c r="N29" s="1256"/>
      <c r="P29" s="1194"/>
      <c r="Q29" s="1194"/>
      <c r="R29" s="1194"/>
      <c r="S29" s="1194"/>
      <c r="T29" s="1194"/>
      <c r="U29" s="1194"/>
      <c r="V29" s="1194"/>
      <c r="W29" s="1194"/>
      <c r="X29" s="1194"/>
      <c r="Y29" s="1194"/>
      <c r="Z29" s="1194"/>
      <c r="AA29" s="1194"/>
    </row>
    <row r="30" spans="3:28" ht="13.5" thickBot="1">
      <c r="E30" s="1245"/>
      <c r="F30" s="1245"/>
      <c r="G30" s="1245"/>
      <c r="H30" s="1245"/>
      <c r="I30" s="1245"/>
      <c r="J30" s="1245"/>
      <c r="K30" s="1245"/>
      <c r="L30" s="1245"/>
      <c r="M30" s="1245"/>
      <c r="N30" s="1245"/>
      <c r="P30" s="1194"/>
      <c r="Q30" s="1194"/>
      <c r="R30" s="1194"/>
      <c r="S30" s="1194"/>
      <c r="T30" s="1194"/>
      <c r="U30" s="1194"/>
      <c r="V30" s="1194"/>
      <c r="W30" s="1194"/>
      <c r="X30" s="1194"/>
      <c r="Y30" s="1194"/>
      <c r="Z30" s="1194"/>
      <c r="AA30" s="1194"/>
    </row>
    <row r="31" spans="3:28" ht="13.5" thickBot="1">
      <c r="C31" s="1198" t="s">
        <v>1195</v>
      </c>
      <c r="D31" s="1264"/>
      <c r="E31" s="1265" t="s">
        <v>1196</v>
      </c>
      <c r="F31" s="1266"/>
      <c r="G31" s="1266"/>
      <c r="H31" s="1266"/>
      <c r="I31" s="1266"/>
      <c r="J31" s="1267" t="s">
        <v>1196</v>
      </c>
      <c r="K31" s="1266"/>
      <c r="L31" s="1266"/>
      <c r="M31" s="1266"/>
      <c r="N31" s="1268"/>
      <c r="O31" s="1267" t="s">
        <v>1196</v>
      </c>
      <c r="P31" s="1266"/>
      <c r="Q31" s="1266"/>
      <c r="R31" s="1266"/>
      <c r="S31" s="1268"/>
      <c r="T31" s="1269" t="s">
        <v>1197</v>
      </c>
      <c r="U31" s="1269" t="s">
        <v>644</v>
      </c>
      <c r="V31" s="1194"/>
      <c r="W31" s="1194"/>
      <c r="X31" s="1194"/>
      <c r="Y31" s="1194"/>
      <c r="Z31" s="1194"/>
      <c r="AA31" s="1194"/>
    </row>
    <row r="32" spans="3:28" ht="13.5" thickBot="1">
      <c r="C32" s="1270" t="s">
        <v>1198</v>
      </c>
      <c r="D32" s="1271"/>
      <c r="E32" s="1267"/>
      <c r="F32" s="1259">
        <f>$E$28</f>
        <v>1.2401972728094961</v>
      </c>
      <c r="G32" s="1272">
        <f>$E$28</f>
        <v>1.2401972728094961</v>
      </c>
      <c r="H32" s="1272">
        <f>$E$28</f>
        <v>1.2401972728094961</v>
      </c>
      <c r="I32" s="1273">
        <f>$E$28</f>
        <v>1.2401972728094961</v>
      </c>
      <c r="J32" s="1274">
        <f>$E$28</f>
        <v>1.2401972728094961</v>
      </c>
      <c r="K32" s="1266"/>
      <c r="L32" s="1266"/>
      <c r="M32" s="1266"/>
      <c r="N32" s="1266"/>
      <c r="O32" s="1230"/>
      <c r="P32" s="1231"/>
      <c r="Q32" s="1231"/>
      <c r="R32" s="1231"/>
      <c r="S32" s="1232"/>
      <c r="T32" s="1232"/>
      <c r="U32" s="1275"/>
      <c r="V32" s="1194"/>
      <c r="W32" s="1194"/>
      <c r="X32" s="1194"/>
      <c r="Y32" s="1194"/>
      <c r="Z32" s="1194"/>
      <c r="AA32" s="1194"/>
    </row>
    <row r="33" spans="3:27" ht="13.5" thickBot="1">
      <c r="C33" s="1214" t="s">
        <v>1199</v>
      </c>
      <c r="D33" s="1276"/>
      <c r="E33" s="1242"/>
      <c r="F33" s="1243"/>
      <c r="G33" s="1277">
        <f>$F$28</f>
        <v>-0.91476411424648063</v>
      </c>
      <c r="H33" s="1278">
        <f>$F$28</f>
        <v>-0.91476411424648063</v>
      </c>
      <c r="I33" s="1279">
        <f>$F$28</f>
        <v>-0.91476411424648063</v>
      </c>
      <c r="J33" s="1280">
        <f>$F$28</f>
        <v>-0.91476411424648063</v>
      </c>
      <c r="K33" s="1273">
        <f>$F$28</f>
        <v>-0.91476411424648063</v>
      </c>
      <c r="L33" s="1243"/>
      <c r="M33" s="1243"/>
      <c r="N33" s="1243"/>
      <c r="O33" s="1235"/>
      <c r="P33" s="1236"/>
      <c r="Q33" s="1236"/>
      <c r="R33" s="1236"/>
      <c r="S33" s="1237"/>
      <c r="T33" s="1229"/>
      <c r="U33" s="1281"/>
      <c r="V33" s="1194"/>
      <c r="W33" s="1194"/>
      <c r="X33" s="1194"/>
      <c r="Y33" s="1194"/>
      <c r="Z33" s="1194"/>
      <c r="AA33" s="1194"/>
    </row>
    <row r="34" spans="3:27" ht="13.5" thickBot="1">
      <c r="C34" s="1214" t="s">
        <v>1200</v>
      </c>
      <c r="D34" s="1282"/>
      <c r="E34" s="1283"/>
      <c r="F34" s="1243"/>
      <c r="G34" s="1243"/>
      <c r="H34" s="1277">
        <f>$G$28</f>
        <v>3.1441377221901519</v>
      </c>
      <c r="I34" s="1279">
        <f>$G$28</f>
        <v>3.1441377221901519</v>
      </c>
      <c r="J34" s="1280">
        <f>$G$28</f>
        <v>3.1441377221901519</v>
      </c>
      <c r="K34" s="1278">
        <f>$G$28</f>
        <v>3.1441377221901519</v>
      </c>
      <c r="L34" s="1273">
        <f>$G$28</f>
        <v>3.1441377221901519</v>
      </c>
      <c r="M34" s="1243"/>
      <c r="N34" s="1243"/>
      <c r="O34" s="1242"/>
      <c r="P34" s="1243"/>
      <c r="Q34" s="1243"/>
      <c r="R34" s="1243"/>
      <c r="S34" s="1244"/>
      <c r="T34" s="1229"/>
      <c r="U34" s="1281"/>
      <c r="V34" s="1194"/>
      <c r="W34" s="1194"/>
      <c r="X34" s="1194"/>
      <c r="Y34" s="1194"/>
      <c r="Z34" s="1194"/>
      <c r="AA34" s="1194"/>
    </row>
    <row r="35" spans="3:27" ht="13.5" thickBot="1">
      <c r="C35" s="1214" t="s">
        <v>1201</v>
      </c>
      <c r="D35" s="1282"/>
      <c r="E35" s="1283"/>
      <c r="F35" s="1243"/>
      <c r="G35" s="1243"/>
      <c r="H35" s="1243"/>
      <c r="I35" s="1284">
        <f>$H$28</f>
        <v>4.9055735501433588</v>
      </c>
      <c r="J35" s="1280">
        <f>$H$28</f>
        <v>4.9055735501433588</v>
      </c>
      <c r="K35" s="1278">
        <f>$H$28</f>
        <v>4.9055735501433588</v>
      </c>
      <c r="L35" s="1278">
        <f>$H$28</f>
        <v>4.9055735501433588</v>
      </c>
      <c r="M35" s="1273">
        <f>$H$28</f>
        <v>4.9055735501433588</v>
      </c>
      <c r="N35" s="1243"/>
      <c r="O35" s="1242"/>
      <c r="P35" s="1243"/>
      <c r="Q35" s="1243"/>
      <c r="R35" s="1243"/>
      <c r="S35" s="1244"/>
      <c r="T35" s="1237"/>
      <c r="U35" s="1276"/>
      <c r="V35" s="1194"/>
      <c r="W35" s="1194"/>
      <c r="X35" s="1194"/>
      <c r="Y35" s="1194"/>
      <c r="Z35" s="1194"/>
      <c r="AA35" s="1194"/>
    </row>
    <row r="36" spans="3:27">
      <c r="C36" s="1214" t="s">
        <v>1202</v>
      </c>
      <c r="D36" s="1285"/>
      <c r="E36" s="1283"/>
      <c r="F36" s="1243"/>
      <c r="G36" s="1243"/>
      <c r="H36" s="1243"/>
      <c r="I36" s="1244"/>
      <c r="J36" s="1286">
        <f>$I$28</f>
        <v>-2.6797992293481627</v>
      </c>
      <c r="K36" s="1287">
        <f>$I$28</f>
        <v>-2.6797992293481627</v>
      </c>
      <c r="L36" s="1287">
        <f>$I$28</f>
        <v>-2.6797992293481627</v>
      </c>
      <c r="M36" s="1287">
        <f>$I$28</f>
        <v>-2.6797992293481627</v>
      </c>
      <c r="N36" s="1288">
        <f>$I$28</f>
        <v>-2.6797992293481627</v>
      </c>
      <c r="O36" s="1242"/>
      <c r="P36" s="1243"/>
      <c r="Q36" s="1243"/>
      <c r="R36" s="1243"/>
      <c r="S36" s="1244"/>
      <c r="T36" s="1244"/>
      <c r="U36" s="1289"/>
      <c r="V36" s="1194"/>
      <c r="W36" s="1194"/>
      <c r="X36" s="1194"/>
      <c r="Y36" s="1194"/>
      <c r="Z36" s="1194"/>
      <c r="AA36" s="1194"/>
    </row>
    <row r="37" spans="3:27" ht="13.5" thickBot="1">
      <c r="C37" s="1290" t="s">
        <v>1203</v>
      </c>
      <c r="D37" s="1285"/>
      <c r="E37" s="1283"/>
      <c r="F37" s="1243"/>
      <c r="G37" s="1243"/>
      <c r="H37" s="1243"/>
      <c r="I37" s="1244"/>
      <c r="J37" s="1291">
        <f>$I$29</f>
        <v>125.01621434772944</v>
      </c>
      <c r="K37" s="1292">
        <f>$I$29</f>
        <v>125.01621434772944</v>
      </c>
      <c r="L37" s="1292">
        <f>$I$29</f>
        <v>125.01621434772944</v>
      </c>
      <c r="M37" s="1292">
        <f>$I$29</f>
        <v>125.01621434772944</v>
      </c>
      <c r="N37" s="1293">
        <f>$I$29</f>
        <v>125.01621434772944</v>
      </c>
      <c r="O37" s="1242"/>
      <c r="P37" s="1243"/>
      <c r="Q37" s="1243"/>
      <c r="R37" s="1243"/>
      <c r="S37" s="1244"/>
      <c r="T37" s="1244"/>
      <c r="U37" s="1289"/>
      <c r="V37" s="1194"/>
      <c r="W37" s="1194"/>
      <c r="X37" s="1194"/>
      <c r="Y37" s="1194"/>
      <c r="Z37" s="1194"/>
      <c r="AA37" s="1194"/>
    </row>
    <row r="38" spans="3:27">
      <c r="C38" s="1294" t="s">
        <v>1204</v>
      </c>
      <c r="D38" s="1282"/>
      <c r="E38" s="1283"/>
      <c r="F38" s="1243"/>
      <c r="G38" s="1243"/>
      <c r="H38" s="1243"/>
      <c r="I38" s="1244"/>
      <c r="J38" s="1295">
        <f>SUM(J32:J36)</f>
        <v>5.6953452015483634</v>
      </c>
      <c r="K38" s="1296">
        <f>SUM(K33:K36)</f>
        <v>4.4551479287388673</v>
      </c>
      <c r="L38" s="1296">
        <f>SUM(L34:L36)</f>
        <v>5.369912042985348</v>
      </c>
      <c r="M38" s="1296">
        <f>SUM(M35:M36)</f>
        <v>2.2257743207951961</v>
      </c>
      <c r="N38" s="1297">
        <f>N36</f>
        <v>-2.6797992293481627</v>
      </c>
      <c r="O38" s="1242"/>
      <c r="P38" s="1243"/>
      <c r="Q38" s="1243"/>
      <c r="R38" s="1243"/>
      <c r="S38" s="1244"/>
      <c r="T38" s="1298">
        <f>SUMPRODUCT(J38:N38,J$22:N$22)</f>
        <v>13.299312076210072</v>
      </c>
      <c r="U38" s="1276"/>
      <c r="V38" s="1194"/>
      <c r="W38" s="1194"/>
      <c r="X38" s="1194"/>
      <c r="Y38" s="1194"/>
      <c r="Z38" s="1194"/>
      <c r="AA38" s="1194"/>
    </row>
    <row r="39" spans="3:27">
      <c r="C39" s="1290" t="s">
        <v>1205</v>
      </c>
      <c r="D39" s="1282"/>
      <c r="E39" s="1283"/>
      <c r="F39" s="1243"/>
      <c r="G39" s="1243"/>
      <c r="H39" s="1243"/>
      <c r="I39" s="1244"/>
      <c r="J39" s="1291">
        <f>SUM(J32:J35,J37)</f>
        <v>133.39135877862597</v>
      </c>
      <c r="K39" s="1299">
        <f>SUM(K33:K35,K37)</f>
        <v>132.15116150581648</v>
      </c>
      <c r="L39" s="1299">
        <f>SUM(L34:L35,L37)</f>
        <v>133.06592562006296</v>
      </c>
      <c r="M39" s="1299">
        <f>SUM(M35,M37)</f>
        <v>129.9217878978728</v>
      </c>
      <c r="N39" s="1300">
        <f>SUM(N37)</f>
        <v>125.01621434772944</v>
      </c>
      <c r="O39" s="1242"/>
      <c r="P39" s="1243"/>
      <c r="Q39" s="1243"/>
      <c r="R39" s="1243"/>
      <c r="S39" s="1244"/>
      <c r="T39" s="1301">
        <f>SUMPRODUCT(J39:N39,J$22:N$22)</f>
        <v>531.43407520822461</v>
      </c>
      <c r="U39" s="1289"/>
      <c r="V39" s="1194"/>
      <c r="W39" s="1194"/>
      <c r="X39" s="1194"/>
      <c r="Y39" s="1194"/>
      <c r="Z39" s="1194"/>
      <c r="AA39" s="1194"/>
    </row>
    <row r="40" spans="3:27" ht="13.5" thickBot="1">
      <c r="C40" s="1302" t="s">
        <v>1206</v>
      </c>
      <c r="D40" s="1303"/>
      <c r="E40" s="1304"/>
      <c r="F40" s="1251"/>
      <c r="G40" s="1251"/>
      <c r="H40" s="1251"/>
      <c r="I40" s="1252"/>
      <c r="J40" s="1305">
        <f>J39-J38</f>
        <v>127.69601357707761</v>
      </c>
      <c r="K40" s="1305">
        <f>K39-K38</f>
        <v>127.69601357707761</v>
      </c>
      <c r="L40" s="1305">
        <f>L39-L38</f>
        <v>127.69601357707761</v>
      </c>
      <c r="M40" s="1305">
        <f>M39-M38</f>
        <v>127.69601357707761</v>
      </c>
      <c r="N40" s="1305">
        <f>N39-N38</f>
        <v>127.69601357707761</v>
      </c>
      <c r="O40" s="1250"/>
      <c r="P40" s="1251"/>
      <c r="Q40" s="1251"/>
      <c r="R40" s="1251"/>
      <c r="S40" s="1252"/>
      <c r="T40" s="1306">
        <f>SUMPRODUCT(J40:N40,J$22:N$22)</f>
        <v>518.13476313201454</v>
      </c>
      <c r="U40" s="1307"/>
      <c r="V40" s="1194"/>
      <c r="W40" s="1194"/>
      <c r="X40" s="1194"/>
      <c r="Y40" s="1194"/>
      <c r="Z40" s="1194"/>
      <c r="AA40" s="1194"/>
    </row>
    <row r="41" spans="3:27">
      <c r="C41" s="1308"/>
      <c r="D41" s="1282"/>
      <c r="E41" s="1283"/>
      <c r="F41" s="1243"/>
      <c r="G41" s="1243"/>
      <c r="H41" s="1243"/>
      <c r="I41" s="1243"/>
      <c r="J41" s="1309"/>
      <c r="K41" s="1310"/>
      <c r="L41" s="1310"/>
      <c r="M41" s="1310"/>
      <c r="N41" s="1311"/>
      <c r="O41" s="1312"/>
      <c r="P41" s="1313"/>
      <c r="Q41" s="1313"/>
      <c r="R41" s="1313"/>
      <c r="S41" s="1313"/>
      <c r="T41" s="1314"/>
      <c r="U41" s="1315"/>
      <c r="V41" s="1194"/>
      <c r="W41" s="1194"/>
      <c r="X41" s="1194"/>
      <c r="Y41" s="1194"/>
      <c r="Z41" s="1194"/>
      <c r="AA41" s="1194"/>
    </row>
    <row r="42" spans="3:27" ht="13.5" thickBot="1">
      <c r="C42" s="1316" t="s">
        <v>1207</v>
      </c>
      <c r="D42" s="1303"/>
      <c r="E42" s="1304"/>
      <c r="F42" s="1251"/>
      <c r="G42" s="1251"/>
      <c r="H42" s="1251"/>
      <c r="I42" s="1251"/>
      <c r="J42" s="1317">
        <f>J$38</f>
        <v>5.6953452015483634</v>
      </c>
      <c r="K42" s="1318">
        <f t="shared" ref="K42:N42" si="4">K$38</f>
        <v>4.4551479287388673</v>
      </c>
      <c r="L42" s="1318">
        <f t="shared" si="4"/>
        <v>5.369912042985348</v>
      </c>
      <c r="M42" s="1318">
        <f t="shared" si="4"/>
        <v>2.2257743207951961</v>
      </c>
      <c r="N42" s="1319">
        <f t="shared" si="4"/>
        <v>-2.6797992293481627</v>
      </c>
      <c r="O42" s="1320">
        <v>0</v>
      </c>
      <c r="P42" s="1321">
        <v>4.7000015833830506</v>
      </c>
      <c r="Q42" s="1321">
        <v>4.7000015833830506</v>
      </c>
      <c r="R42" s="1321">
        <v>4.7000015833830506</v>
      </c>
      <c r="S42" s="1322">
        <v>0</v>
      </c>
      <c r="T42" s="1323">
        <f>SUMPRODUCT(J42:S42,J$22:S$22)</f>
        <v>23.170468990570594</v>
      </c>
      <c r="U42" s="1324" t="str">
        <f>IF(T42=T$39,"YES","NO")</f>
        <v>NO</v>
      </c>
      <c r="V42" s="1194"/>
      <c r="W42" s="1194"/>
      <c r="X42" s="1194"/>
      <c r="Y42" s="1194"/>
      <c r="Z42" s="1194"/>
      <c r="AA42" s="1194"/>
    </row>
    <row r="43" spans="3:27" ht="13.5" thickBot="1">
      <c r="C43" s="1325"/>
      <c r="D43" s="1326"/>
      <c r="E43" s="1327"/>
      <c r="F43" s="1256"/>
      <c r="G43" s="1256"/>
      <c r="H43" s="1256"/>
      <c r="I43" s="1256"/>
      <c r="J43" s="1256"/>
      <c r="K43" s="1256"/>
      <c r="O43" s="1328" t="s">
        <v>1208</v>
      </c>
      <c r="P43" s="1329"/>
      <c r="Q43" s="1329"/>
      <c r="R43" s="1329"/>
      <c r="S43" s="1330"/>
      <c r="T43" s="1331"/>
      <c r="U43" s="1194"/>
      <c r="V43" s="1194"/>
      <c r="W43" s="1194"/>
      <c r="X43" s="1194"/>
      <c r="Y43" s="1194"/>
      <c r="Z43" s="1194"/>
      <c r="AA43" s="1194"/>
    </row>
    <row r="44" spans="3:27" ht="15">
      <c r="C44" s="1332" t="s">
        <v>1209</v>
      </c>
      <c r="D44" s="1326"/>
      <c r="E44" s="1327"/>
      <c r="F44" s="1256"/>
      <c r="G44" s="1256"/>
      <c r="H44" s="1256"/>
      <c r="I44" s="1256"/>
      <c r="J44" s="1256"/>
      <c r="K44" s="1256"/>
      <c r="L44" s="1256"/>
      <c r="N44" s="1256"/>
      <c r="O44" s="1333"/>
      <c r="P44" s="1334"/>
      <c r="Q44" s="1334"/>
      <c r="R44" s="1334"/>
      <c r="S44" s="1335"/>
      <c r="T44" s="1194"/>
      <c r="U44" s="1194"/>
      <c r="V44" s="1194"/>
      <c r="W44" s="1194"/>
      <c r="X44" s="1194"/>
      <c r="Y44" s="1194"/>
      <c r="Z44" s="1194"/>
      <c r="AA44" s="1194"/>
    </row>
    <row r="45" spans="3:27" ht="13.5" thickBot="1">
      <c r="C45" s="1195"/>
      <c r="D45" s="1195"/>
      <c r="E45" s="1336"/>
      <c r="F45" s="1336"/>
      <c r="G45" s="1336"/>
      <c r="H45" s="1336"/>
      <c r="I45" s="1336"/>
      <c r="J45" s="1337"/>
      <c r="K45" s="1337"/>
      <c r="L45" s="1337"/>
      <c r="M45" s="1337"/>
      <c r="N45" s="1337"/>
      <c r="O45" s="1305">
        <v>0</v>
      </c>
      <c r="P45" s="1338">
        <v>5.3555806080749191</v>
      </c>
      <c r="Q45" s="1338">
        <v>5.3555806080749191</v>
      </c>
      <c r="R45" s="1338">
        <v>5.3555806080749191</v>
      </c>
      <c r="S45" s="1339">
        <v>0</v>
      </c>
      <c r="AA45" s="1194"/>
    </row>
    <row r="46" spans="3:27">
      <c r="C46" s="1195" t="s">
        <v>1210</v>
      </c>
      <c r="D46" s="1195"/>
      <c r="E46" s="1195"/>
      <c r="F46" s="1195"/>
      <c r="G46" s="1195"/>
      <c r="H46" s="1195"/>
      <c r="I46" s="1195"/>
      <c r="J46" s="1195"/>
      <c r="K46" s="1195"/>
      <c r="L46" s="1195"/>
      <c r="M46" s="1195"/>
      <c r="N46" s="1195"/>
      <c r="AA46" s="1194"/>
    </row>
    <row r="47" spans="3:27">
      <c r="C47" s="1340" t="s">
        <v>1211</v>
      </c>
      <c r="D47" s="1195"/>
      <c r="E47" s="1195"/>
      <c r="F47" s="1195"/>
      <c r="G47" s="1195"/>
      <c r="H47" s="1195"/>
      <c r="I47" s="1195"/>
      <c r="J47" s="1195"/>
      <c r="K47" s="1195"/>
      <c r="L47" s="1195"/>
      <c r="M47" s="1195"/>
      <c r="N47" s="1195"/>
      <c r="AA47" s="1195"/>
    </row>
    <row r="48" spans="3:27">
      <c r="C48" s="1341"/>
      <c r="D48" s="1341"/>
      <c r="E48" s="1341" t="s">
        <v>44</v>
      </c>
      <c r="F48" s="1341" t="s">
        <v>1184</v>
      </c>
      <c r="G48" s="1341" t="s">
        <v>46</v>
      </c>
      <c r="H48" s="1341" t="s">
        <v>47</v>
      </c>
      <c r="I48" s="1341" t="s">
        <v>48</v>
      </c>
      <c r="J48" s="1341" t="s">
        <v>594</v>
      </c>
      <c r="K48" s="1195"/>
      <c r="L48" s="1195"/>
      <c r="M48" s="1195"/>
      <c r="N48" s="1195"/>
      <c r="O48" s="1195"/>
      <c r="AA48" s="1195"/>
    </row>
    <row r="49" spans="3:27">
      <c r="C49" s="1341" t="s">
        <v>1212</v>
      </c>
      <c r="D49" s="1341"/>
      <c r="E49" s="1342">
        <v>116.943</v>
      </c>
      <c r="F49" s="1342">
        <v>116.504</v>
      </c>
      <c r="G49" s="1342">
        <v>116.134</v>
      </c>
      <c r="H49" s="1342">
        <v>115.836</v>
      </c>
      <c r="I49" s="1342">
        <v>115.654</v>
      </c>
      <c r="J49" s="1342">
        <f>SUM(E49:I49)</f>
        <v>581.07100000000003</v>
      </c>
      <c r="K49" s="1195"/>
      <c r="L49" s="1195"/>
      <c r="M49" s="1195"/>
      <c r="N49" s="1195"/>
      <c r="O49" s="1195"/>
      <c r="AA49" s="1195"/>
    </row>
    <row r="50" spans="3:27">
      <c r="C50" s="1341" t="s">
        <v>1213</v>
      </c>
      <c r="D50" s="1342"/>
      <c r="E50" s="1342">
        <v>117.22667875999993</v>
      </c>
      <c r="F50" s="1342">
        <v>120.72540325999998</v>
      </c>
      <c r="G50" s="1342">
        <v>120.69278595</v>
      </c>
      <c r="H50" s="1342">
        <v>119.7</v>
      </c>
      <c r="I50" s="1342">
        <v>126.15</v>
      </c>
      <c r="J50" s="1342">
        <f>SUM(E50:I50)</f>
        <v>604.49486796999997</v>
      </c>
      <c r="K50" s="1343"/>
      <c r="L50" s="1195"/>
      <c r="M50" s="1195"/>
      <c r="N50" s="1195"/>
      <c r="O50" s="1195"/>
      <c r="P50" s="1195"/>
      <c r="AA50" s="1195"/>
    </row>
    <row r="51" spans="3:27">
      <c r="C51" s="1344"/>
      <c r="D51" s="1345"/>
      <c r="E51" s="1345"/>
      <c r="F51" s="1345"/>
      <c r="G51" s="1345"/>
      <c r="H51" s="1345"/>
      <c r="I51" s="1345"/>
      <c r="J51" s="1346"/>
      <c r="K51" s="1195"/>
      <c r="L51" s="1195"/>
      <c r="M51" s="1195"/>
      <c r="N51" s="1195"/>
      <c r="O51" s="1195"/>
      <c r="P51" s="1195"/>
      <c r="AA51" s="1195"/>
    </row>
    <row r="52" spans="3:27">
      <c r="I52" s="1347"/>
    </row>
    <row r="53" spans="3:27">
      <c r="C53" s="1192" t="s">
        <v>1214</v>
      </c>
      <c r="E53" s="1347"/>
      <c r="F53" s="1347"/>
      <c r="G53" s="1347"/>
      <c r="H53" s="1347"/>
      <c r="I53" s="1347"/>
    </row>
    <row r="54" spans="3:27">
      <c r="C54" s="1348" t="s">
        <v>1215</v>
      </c>
      <c r="J54" s="1349"/>
      <c r="K54" s="1349"/>
      <c r="L54" s="1349"/>
      <c r="M54" s="1349"/>
      <c r="N54" s="1349"/>
      <c r="O54" s="1349"/>
    </row>
    <row r="55" spans="3:27">
      <c r="C55" s="1341"/>
      <c r="D55" s="1341" t="s">
        <v>1183</v>
      </c>
      <c r="E55" s="1341" t="s">
        <v>44</v>
      </c>
      <c r="F55" s="1341" t="s">
        <v>1184</v>
      </c>
      <c r="G55" s="1341" t="s">
        <v>46</v>
      </c>
      <c r="H55" s="1341" t="s">
        <v>47</v>
      </c>
      <c r="I55" s="1341" t="s">
        <v>48</v>
      </c>
      <c r="J55" s="1341" t="s">
        <v>38</v>
      </c>
      <c r="K55" s="1341" t="s">
        <v>39</v>
      </c>
      <c r="L55" s="1341" t="s">
        <v>40</v>
      </c>
      <c r="M55" s="1341" t="s">
        <v>41</v>
      </c>
      <c r="N55" s="1341" t="s">
        <v>42</v>
      </c>
      <c r="O55" s="1349"/>
    </row>
    <row r="56" spans="3:27">
      <c r="C56" s="1341" t="s">
        <v>1216</v>
      </c>
      <c r="D56" s="1350">
        <v>1.9815994338287211E-2</v>
      </c>
      <c r="E56" s="1350">
        <v>2.359472588480226E-2</v>
      </c>
      <c r="F56" s="1350">
        <v>2.9830508474576311E-2</v>
      </c>
      <c r="G56" s="1350">
        <v>2.4358130348913685E-2</v>
      </c>
      <c r="H56" s="1350">
        <v>4.2416452442159351E-2</v>
      </c>
      <c r="I56" s="1351">
        <v>2.4660912453760897E-2</v>
      </c>
      <c r="J56" s="1351">
        <v>2.8880866425992746E-2</v>
      </c>
      <c r="K56" s="1351">
        <v>3.3333333333333215E-2</v>
      </c>
      <c r="L56" s="1351">
        <v>1.5846066779853007E-2</v>
      </c>
      <c r="M56" s="1351">
        <v>2.5025025025025016E-2</v>
      </c>
      <c r="N56" s="2806"/>
      <c r="O56" s="1349"/>
    </row>
    <row r="57" spans="3:27">
      <c r="C57" s="1341" t="s">
        <v>1217</v>
      </c>
      <c r="D57" s="1352">
        <f>E57/(1+E56)</f>
        <v>0.8670276774969915</v>
      </c>
      <c r="E57" s="1352">
        <f>F57/(1+F56)</f>
        <v>0.88748495788206971</v>
      </c>
      <c r="F57" s="1352">
        <f>G57/(1+G56)</f>
        <v>0.91395908543922977</v>
      </c>
      <c r="G57" s="1352">
        <f>H57/(1+H56)</f>
        <v>0.93622141997593256</v>
      </c>
      <c r="H57" s="1352">
        <f>I57/(1+I56)</f>
        <v>0.97593261131167253</v>
      </c>
      <c r="I57" s="1352">
        <v>1</v>
      </c>
      <c r="J57" s="1352">
        <f>I57*(1+J56)</f>
        <v>1.0288808664259927</v>
      </c>
      <c r="K57" s="1352">
        <f>J57*(1+K56)</f>
        <v>1.063176895306859</v>
      </c>
      <c r="L57" s="1352">
        <f>K57*(1+L56)</f>
        <v>1.0800240673886883</v>
      </c>
      <c r="M57" s="1352">
        <f>L57*(1+M56)</f>
        <v>1.1070516967027195</v>
      </c>
      <c r="N57" s="1352">
        <f>M57*(1+N56)</f>
        <v>1.1070516967027195</v>
      </c>
      <c r="O57" s="1349"/>
    </row>
    <row r="58" spans="3:27">
      <c r="J58" s="1349"/>
      <c r="K58" s="1349"/>
      <c r="L58" s="1349"/>
      <c r="M58" s="1349"/>
      <c r="N58" s="1349"/>
      <c r="O58" s="1349"/>
    </row>
    <row r="59" spans="3:27">
      <c r="C59" s="1192" t="s">
        <v>1218</v>
      </c>
      <c r="I59" s="1353"/>
    </row>
    <row r="60" spans="3:27" ht="13.5" thickBot="1">
      <c r="I60" s="1353"/>
    </row>
    <row r="61" spans="3:27">
      <c r="C61" s="1354" t="s">
        <v>1219</v>
      </c>
      <c r="D61" s="1355">
        <v>7.3915821467195705E-2</v>
      </c>
      <c r="I61" s="1353"/>
    </row>
    <row r="62" spans="3:27" ht="13.5" thickBot="1">
      <c r="C62" s="1356" t="s">
        <v>1220</v>
      </c>
      <c r="D62" s="2806"/>
      <c r="I62" s="1353"/>
    </row>
    <row r="63" spans="3:27">
      <c r="I63" s="1353"/>
    </row>
    <row r="64" spans="3:27">
      <c r="I64" s="1353"/>
    </row>
    <row r="65" spans="3:27">
      <c r="C65" s="1192" t="s">
        <v>1221</v>
      </c>
    </row>
    <row r="67" spans="3:27" ht="15">
      <c r="C67" s="3086" t="s">
        <v>1222</v>
      </c>
      <c r="D67" s="3086"/>
      <c r="E67" s="3086"/>
      <c r="F67" s="3086"/>
      <c r="G67" s="3086"/>
      <c r="H67" s="3086"/>
      <c r="I67" s="3086"/>
      <c r="J67" s="3086"/>
      <c r="K67" s="3086"/>
      <c r="L67" s="3086"/>
      <c r="M67" s="3086"/>
      <c r="N67" s="3086"/>
      <c r="P67" s="3086"/>
      <c r="Q67" s="3086"/>
      <c r="R67" s="3086"/>
      <c r="S67" s="3086"/>
      <c r="T67" s="3086"/>
      <c r="U67" s="3086"/>
      <c r="V67" s="3086"/>
      <c r="W67" s="3086"/>
      <c r="X67" s="3086"/>
      <c r="Y67" s="3086"/>
      <c r="Z67" s="3086"/>
      <c r="AA67" s="3086"/>
    </row>
    <row r="68" spans="3:27" ht="15">
      <c r="C68" s="1357"/>
      <c r="D68" s="1357"/>
      <c r="E68" s="1357"/>
      <c r="F68" s="1357"/>
      <c r="G68" s="1357"/>
      <c r="H68" s="1357"/>
      <c r="I68" s="1357"/>
      <c r="J68" s="1357"/>
      <c r="K68" s="1357"/>
      <c r="L68" s="1357"/>
      <c r="M68" s="1357"/>
      <c r="N68" s="1357"/>
      <c r="P68" s="1357"/>
      <c r="Q68" s="1357"/>
      <c r="R68" s="1357"/>
      <c r="S68" s="1357"/>
      <c r="T68" s="1357"/>
      <c r="U68" s="1357"/>
      <c r="V68" s="1357"/>
      <c r="W68" s="1357"/>
      <c r="X68" s="1357"/>
      <c r="Y68" s="1357"/>
      <c r="Z68" s="1357"/>
      <c r="AA68" s="1357"/>
    </row>
    <row r="69" spans="3:27" ht="19.5">
      <c r="C69" s="1357"/>
      <c r="D69" s="1357"/>
      <c r="E69" s="3087" t="s">
        <v>1223</v>
      </c>
      <c r="F69" s="3087"/>
      <c r="G69" s="3087"/>
      <c r="H69" s="3087"/>
      <c r="I69" s="3087"/>
      <c r="J69" s="3087"/>
      <c r="K69" s="3087"/>
      <c r="L69" s="3087"/>
      <c r="M69" s="3087"/>
      <c r="N69" s="3087"/>
      <c r="P69" s="1357"/>
      <c r="Q69" s="1357"/>
      <c r="R69" s="3087"/>
      <c r="S69" s="3087"/>
      <c r="T69" s="3087"/>
      <c r="U69" s="3087"/>
      <c r="V69" s="3087"/>
      <c r="W69" s="3087"/>
      <c r="X69" s="3087"/>
      <c r="Y69" s="3087"/>
      <c r="Z69" s="3087"/>
      <c r="AA69" s="3087"/>
    </row>
    <row r="70" spans="3:27" ht="15">
      <c r="C70" s="1357"/>
      <c r="D70" s="1357"/>
      <c r="E70" s="1357"/>
      <c r="F70" s="1357"/>
      <c r="G70" s="1357"/>
      <c r="H70" s="1357"/>
      <c r="I70" s="1357"/>
      <c r="J70" s="1357"/>
      <c r="K70" s="1357"/>
      <c r="L70" s="1357"/>
      <c r="M70" s="1357"/>
      <c r="N70" s="1357"/>
      <c r="P70" s="1357"/>
      <c r="Q70" s="1357"/>
      <c r="R70" s="1357"/>
      <c r="S70" s="1357"/>
      <c r="T70" s="1357"/>
      <c r="U70" s="1357"/>
      <c r="V70" s="1357"/>
      <c r="W70" s="1357"/>
      <c r="X70" s="1357"/>
      <c r="Y70" s="1357"/>
      <c r="Z70" s="1357"/>
      <c r="AA70" s="1357"/>
    </row>
    <row r="71" spans="3:27" ht="15.75">
      <c r="C71" s="1357"/>
      <c r="D71" s="1357"/>
      <c r="E71" s="3088" t="s">
        <v>1224</v>
      </c>
      <c r="F71" s="3088"/>
      <c r="G71" s="3088"/>
      <c r="H71" s="3088"/>
      <c r="I71" s="3088"/>
      <c r="J71" s="3088"/>
      <c r="K71" s="3088"/>
      <c r="L71" s="3088"/>
      <c r="M71" s="3088"/>
      <c r="N71" s="3088"/>
      <c r="P71" s="1357"/>
      <c r="Q71" s="1357"/>
      <c r="R71" s="3088"/>
      <c r="S71" s="3088"/>
      <c r="T71" s="3088"/>
      <c r="U71" s="3088"/>
      <c r="V71" s="3088"/>
      <c r="W71" s="3088"/>
      <c r="X71" s="3088"/>
      <c r="Y71" s="3088"/>
      <c r="Z71" s="3088"/>
      <c r="AA71" s="3088"/>
    </row>
    <row r="72" spans="3:27" ht="15">
      <c r="C72" s="1357"/>
      <c r="D72" s="1357"/>
      <c r="E72" s="1194"/>
      <c r="F72" s="1194"/>
      <c r="G72" s="1194"/>
      <c r="H72" s="1194"/>
      <c r="I72" s="1194"/>
      <c r="J72" s="1194"/>
      <c r="K72" s="1194"/>
      <c r="L72" s="1194"/>
      <c r="M72" s="1194"/>
      <c r="N72" s="1194"/>
      <c r="P72" s="1357"/>
      <c r="Q72" s="1357"/>
      <c r="R72" s="1194"/>
      <c r="S72" s="1194"/>
      <c r="T72" s="1194"/>
      <c r="U72" s="1194"/>
      <c r="V72" s="1194"/>
      <c r="W72" s="1194"/>
      <c r="X72" s="1194"/>
      <c r="Y72" s="1194"/>
      <c r="Z72" s="1194"/>
      <c r="AA72" s="1194"/>
    </row>
    <row r="73" spans="3:27" ht="15">
      <c r="C73" s="3086" t="s">
        <v>1225</v>
      </c>
      <c r="D73" s="3086"/>
      <c r="E73" s="3086"/>
      <c r="F73" s="3086"/>
      <c r="G73" s="3086"/>
      <c r="H73" s="3086"/>
      <c r="I73" s="3086"/>
      <c r="J73" s="3086"/>
      <c r="K73" s="3086"/>
      <c r="L73" s="3086"/>
      <c r="M73" s="3086"/>
      <c r="N73" s="3086"/>
      <c r="P73" s="3086"/>
      <c r="Q73" s="3086"/>
      <c r="R73" s="3086"/>
      <c r="S73" s="3086"/>
      <c r="T73" s="3086"/>
      <c r="U73" s="3086"/>
      <c r="V73" s="3086"/>
      <c r="W73" s="3086"/>
      <c r="X73" s="3086"/>
      <c r="Y73" s="3086"/>
      <c r="Z73" s="3086"/>
      <c r="AA73" s="3086"/>
    </row>
    <row r="74" spans="3:27" ht="15">
      <c r="C74" s="1357"/>
      <c r="D74" s="1357"/>
      <c r="E74" s="1357"/>
      <c r="F74" s="1357"/>
      <c r="G74" s="1357"/>
      <c r="H74" s="1357"/>
      <c r="I74" s="1357"/>
      <c r="J74" s="1357"/>
      <c r="K74" s="1357"/>
      <c r="L74" s="1357"/>
      <c r="M74" s="1357"/>
      <c r="N74" s="1357"/>
      <c r="P74" s="1357"/>
      <c r="Q74" s="1357"/>
      <c r="R74" s="1357"/>
      <c r="S74" s="1357"/>
      <c r="T74" s="1357"/>
      <c r="U74" s="1357"/>
      <c r="V74" s="1357"/>
      <c r="W74" s="1357"/>
      <c r="X74" s="1357"/>
      <c r="Y74" s="1357"/>
      <c r="Z74" s="1357"/>
      <c r="AA74" s="1357"/>
    </row>
    <row r="75" spans="3:27" ht="19.5">
      <c r="C75" s="1357"/>
      <c r="D75" s="1357"/>
      <c r="E75" s="3087" t="s">
        <v>1226</v>
      </c>
      <c r="F75" s="3087"/>
      <c r="G75" s="3087"/>
      <c r="H75" s="3087"/>
      <c r="I75" s="3087"/>
      <c r="J75" s="3087"/>
      <c r="K75" s="3087"/>
      <c r="L75" s="3087"/>
      <c r="M75" s="3087"/>
      <c r="N75" s="3087"/>
      <c r="P75" s="1357"/>
      <c r="Q75" s="1357"/>
      <c r="R75" s="3087"/>
      <c r="S75" s="3087"/>
      <c r="T75" s="3087"/>
      <c r="U75" s="3087"/>
      <c r="V75" s="3087"/>
      <c r="W75" s="3087"/>
      <c r="X75" s="3087"/>
      <c r="Y75" s="3087"/>
      <c r="Z75" s="3087"/>
      <c r="AA75" s="3087"/>
    </row>
    <row r="76" spans="3:27" ht="15">
      <c r="C76" s="1357"/>
      <c r="D76" s="1357"/>
      <c r="E76" s="1357"/>
      <c r="F76" s="1357"/>
      <c r="G76" s="1357"/>
      <c r="H76" s="1357"/>
      <c r="I76" s="1357"/>
      <c r="J76" s="1357"/>
      <c r="K76" s="1357"/>
      <c r="L76" s="1357"/>
      <c r="M76" s="1357"/>
      <c r="N76" s="1357"/>
      <c r="P76" s="1357"/>
      <c r="Q76" s="1357"/>
      <c r="R76" s="1357"/>
      <c r="S76" s="1357"/>
      <c r="T76" s="1357"/>
      <c r="U76" s="1357"/>
      <c r="V76" s="1357"/>
      <c r="W76" s="1357"/>
      <c r="X76" s="1357"/>
      <c r="Y76" s="1357"/>
      <c r="Z76" s="1357"/>
      <c r="AA76" s="1357"/>
    </row>
    <row r="77" spans="3:27" ht="15.75">
      <c r="C77" s="1357"/>
      <c r="D77" s="1357"/>
      <c r="E77" s="1192" t="s">
        <v>1227</v>
      </c>
      <c r="F77" s="3088" t="s">
        <v>1228</v>
      </c>
      <c r="G77" s="3088"/>
      <c r="H77" s="3088"/>
      <c r="I77" s="3088"/>
      <c r="J77" s="3088"/>
      <c r="K77" s="3088"/>
      <c r="L77" s="3088"/>
      <c r="M77" s="3088"/>
      <c r="N77" s="3088"/>
      <c r="P77" s="1357"/>
      <c r="Q77" s="1357"/>
      <c r="S77" s="3088"/>
      <c r="T77" s="3088"/>
      <c r="U77" s="3088"/>
      <c r="V77" s="3088"/>
      <c r="W77" s="3088"/>
      <c r="X77" s="3088"/>
      <c r="Y77" s="3088"/>
      <c r="Z77" s="3088"/>
      <c r="AA77" s="3088"/>
    </row>
    <row r="78" spans="3:27" ht="15.75">
      <c r="C78" s="1357"/>
      <c r="D78" s="1357"/>
      <c r="F78" s="3088" t="s">
        <v>1229</v>
      </c>
      <c r="G78" s="3088"/>
      <c r="H78" s="3088"/>
      <c r="I78" s="3088"/>
      <c r="J78" s="3088"/>
      <c r="K78" s="3088"/>
      <c r="L78" s="3088"/>
      <c r="M78" s="3088"/>
      <c r="N78" s="3088"/>
      <c r="P78" s="1357"/>
      <c r="Q78" s="1357"/>
      <c r="S78" s="3088"/>
      <c r="T78" s="3088"/>
      <c r="U78" s="3088"/>
      <c r="V78" s="3088"/>
      <c r="W78" s="3088"/>
      <c r="X78" s="3088"/>
      <c r="Y78" s="3088"/>
      <c r="Z78" s="3088"/>
      <c r="AA78" s="3088"/>
    </row>
    <row r="79" spans="3:27" ht="15.75">
      <c r="C79" s="1357"/>
      <c r="D79" s="1357"/>
      <c r="F79" s="3088" t="s">
        <v>1230</v>
      </c>
      <c r="G79" s="3088"/>
      <c r="H79" s="3088"/>
      <c r="I79" s="3088"/>
      <c r="J79" s="3088"/>
      <c r="K79" s="3088"/>
      <c r="L79" s="3088"/>
      <c r="M79" s="3088"/>
      <c r="N79" s="3088"/>
      <c r="P79" s="1357"/>
      <c r="Q79" s="1357"/>
      <c r="S79" s="3088"/>
      <c r="T79" s="3088"/>
      <c r="U79" s="3088"/>
      <c r="V79" s="3088"/>
      <c r="W79" s="3088"/>
      <c r="X79" s="3088"/>
      <c r="Y79" s="3088"/>
      <c r="Z79" s="3088"/>
      <c r="AA79" s="3088"/>
    </row>
    <row r="80" spans="3:27" ht="15">
      <c r="C80" s="1357"/>
      <c r="D80" s="1357"/>
      <c r="E80" s="1357"/>
      <c r="F80" s="1357"/>
      <c r="G80" s="1357"/>
      <c r="H80" s="1357"/>
      <c r="I80" s="1357"/>
      <c r="J80" s="1357"/>
      <c r="K80" s="1357"/>
      <c r="L80" s="1357"/>
      <c r="M80" s="1357"/>
      <c r="N80" s="1357"/>
      <c r="P80" s="1357"/>
      <c r="Q80" s="1357"/>
      <c r="R80" s="1357"/>
      <c r="S80" s="1357"/>
      <c r="T80" s="1357"/>
      <c r="U80" s="1357"/>
      <c r="V80" s="1357"/>
      <c r="W80" s="1357"/>
      <c r="X80" s="1357"/>
      <c r="Y80" s="1357"/>
      <c r="Z80" s="1357"/>
      <c r="AA80" s="1357"/>
    </row>
    <row r="81" spans="3:27" ht="15" customHeight="1">
      <c r="C81" s="3089" t="s">
        <v>1231</v>
      </c>
      <c r="D81" s="3090"/>
      <c r="E81" s="3090"/>
      <c r="F81" s="3090"/>
      <c r="G81" s="3090"/>
      <c r="H81" s="3090"/>
      <c r="I81" s="3090"/>
      <c r="J81" s="3090"/>
      <c r="K81" s="3090"/>
      <c r="L81" s="3090"/>
      <c r="M81" s="3090"/>
      <c r="N81" s="3090"/>
      <c r="O81" s="3090"/>
    </row>
    <row r="82" spans="3:27" ht="15">
      <c r="C82" s="1357"/>
      <c r="D82" s="1357"/>
      <c r="E82" s="1357"/>
      <c r="F82" s="1357"/>
      <c r="G82" s="1357"/>
      <c r="H82" s="1357"/>
      <c r="I82" s="1357"/>
      <c r="J82" s="1357"/>
      <c r="K82" s="1357"/>
      <c r="L82" s="1357"/>
      <c r="M82" s="1357"/>
      <c r="N82" s="1357"/>
      <c r="P82" s="1357"/>
      <c r="Q82" s="1357"/>
      <c r="R82" s="1357"/>
      <c r="S82" s="1357"/>
      <c r="T82" s="1357"/>
      <c r="U82" s="1357"/>
      <c r="V82" s="1357"/>
      <c r="W82" s="1357"/>
      <c r="X82" s="1357"/>
      <c r="Y82" s="1357"/>
      <c r="Z82" s="1357"/>
      <c r="AA82" s="1357"/>
    </row>
    <row r="83" spans="3:27" ht="15">
      <c r="C83" s="1357"/>
      <c r="D83" s="1357"/>
      <c r="E83" s="1357"/>
      <c r="F83" s="1357"/>
      <c r="G83" s="1357"/>
      <c r="H83" s="1357"/>
      <c r="I83" s="1357"/>
      <c r="J83" s="1357"/>
      <c r="K83" s="1357"/>
      <c r="L83" s="1357"/>
      <c r="M83" s="1357"/>
      <c r="N83" s="1357"/>
      <c r="P83" s="1357"/>
      <c r="Q83" s="1357"/>
      <c r="R83" s="1357"/>
      <c r="S83" s="1357"/>
      <c r="T83" s="1357"/>
      <c r="U83" s="1357"/>
      <c r="V83" s="1357"/>
      <c r="W83" s="1357"/>
      <c r="X83" s="1357"/>
      <c r="Y83" s="1357"/>
      <c r="Z83" s="1357"/>
      <c r="AA83" s="1357"/>
    </row>
    <row r="84" spans="3:27" ht="15">
      <c r="C84" s="3086" t="s">
        <v>1232</v>
      </c>
      <c r="D84" s="3086"/>
      <c r="E84" s="3086"/>
      <c r="F84" s="3086"/>
      <c r="G84" s="3086"/>
      <c r="H84" s="3086"/>
      <c r="I84" s="3086"/>
      <c r="J84" s="3086"/>
      <c r="K84" s="3086"/>
      <c r="L84" s="3086"/>
      <c r="M84" s="3086"/>
      <c r="N84" s="3086"/>
      <c r="P84" s="3086"/>
      <c r="Q84" s="3086"/>
      <c r="R84" s="3086"/>
      <c r="S84" s="3086"/>
      <c r="T84" s="3086"/>
      <c r="U84" s="3086"/>
      <c r="V84" s="3086"/>
      <c r="W84" s="3086"/>
      <c r="X84" s="3086"/>
      <c r="Y84" s="3086"/>
      <c r="Z84" s="3086"/>
      <c r="AA84" s="3086"/>
    </row>
  </sheetData>
  <mergeCells count="25">
    <mergeCell ref="C18:N18"/>
    <mergeCell ref="C8:U8"/>
    <mergeCell ref="C10:U10"/>
    <mergeCell ref="C13:U13"/>
    <mergeCell ref="C15:U15"/>
    <mergeCell ref="C16:N16"/>
    <mergeCell ref="C67:N67"/>
    <mergeCell ref="P67:AA67"/>
    <mergeCell ref="E69:N69"/>
    <mergeCell ref="R69:AA69"/>
    <mergeCell ref="E71:N71"/>
    <mergeCell ref="R71:AA71"/>
    <mergeCell ref="C84:N84"/>
    <mergeCell ref="P84:AA84"/>
    <mergeCell ref="C73:N73"/>
    <mergeCell ref="P73:AA73"/>
    <mergeCell ref="E75:N75"/>
    <mergeCell ref="R75:AA75"/>
    <mergeCell ref="F77:N77"/>
    <mergeCell ref="S77:AA77"/>
    <mergeCell ref="F78:N78"/>
    <mergeCell ref="S78:AA78"/>
    <mergeCell ref="F79:N79"/>
    <mergeCell ref="S79:AA79"/>
    <mergeCell ref="C81:O81"/>
  </mergeCells>
  <conditionalFormatting sqref="U41:U42">
    <cfRule type="cellIs" dxfId="6" priority="1" stopIfTrue="1" operator="equal">
      <formula>"YES"</formula>
    </cfRule>
    <cfRule type="cellIs" dxfId="5" priority="2" stopIfTrue="1" operator="equal">
      <formula>"NO"</formula>
    </cfRule>
  </conditionalFormatting>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sheetPr codeName="Sheet3">
    <tabColor theme="3"/>
  </sheetPr>
  <dimension ref="C1:AB41"/>
  <sheetViews>
    <sheetView topLeftCell="A10" zoomScale="85" zoomScaleNormal="85" workbookViewId="0">
      <selection activeCell="C53" sqref="C53"/>
    </sheetView>
  </sheetViews>
  <sheetFormatPr defaultRowHeight="15"/>
  <cols>
    <col min="1" max="1" width="15.7109375" style="4" customWidth="1"/>
    <col min="2" max="2" width="12.28515625" style="4" customWidth="1"/>
    <col min="3" max="3" width="60.85546875" style="4" bestFit="1" customWidth="1"/>
    <col min="4" max="16384" width="9.140625" style="4"/>
  </cols>
  <sheetData>
    <row r="1" spans="3:28" ht="27.75" customHeight="1">
      <c r="C1" s="36" t="s">
        <v>0</v>
      </c>
      <c r="D1" s="30"/>
      <c r="E1" s="30"/>
      <c r="F1" s="30"/>
      <c r="G1" s="30"/>
      <c r="H1" s="30"/>
      <c r="I1" s="30"/>
      <c r="J1" s="30"/>
      <c r="K1" s="30"/>
      <c r="L1" s="30"/>
      <c r="M1" s="30"/>
      <c r="N1" s="30"/>
      <c r="O1" s="30"/>
      <c r="P1" s="30"/>
      <c r="Q1" s="30"/>
      <c r="R1" s="30"/>
      <c r="S1" s="30"/>
      <c r="T1" s="30"/>
      <c r="U1" s="30"/>
      <c r="V1" s="30"/>
      <c r="W1" s="30"/>
      <c r="X1" s="30"/>
      <c r="Y1" s="30"/>
      <c r="Z1" s="30"/>
      <c r="AA1" s="30"/>
      <c r="AB1" s="30"/>
    </row>
    <row r="2" spans="3:28" ht="27" customHeight="1">
      <c r="C2" s="37" t="str">
        <f>+D13</f>
        <v>TransGrid</v>
      </c>
      <c r="D2" s="30"/>
      <c r="E2" s="30"/>
      <c r="F2" s="30"/>
      <c r="G2" s="30"/>
      <c r="H2" s="30"/>
      <c r="I2" s="30"/>
      <c r="J2" s="30"/>
      <c r="K2" s="30"/>
      <c r="L2" s="30"/>
      <c r="M2" s="30"/>
      <c r="N2" s="30"/>
      <c r="O2" s="30"/>
      <c r="P2" s="30"/>
      <c r="Q2" s="30"/>
      <c r="R2" s="30"/>
      <c r="S2" s="30"/>
      <c r="T2" s="30"/>
      <c r="U2" s="30"/>
      <c r="V2" s="30"/>
      <c r="W2" s="30"/>
      <c r="X2" s="30"/>
      <c r="Y2" s="30"/>
      <c r="Z2" s="30"/>
      <c r="AA2" s="30"/>
      <c r="AB2" s="30"/>
    </row>
    <row r="3" spans="3:28" ht="20.25">
      <c r="C3" s="36" t="s">
        <v>12</v>
      </c>
      <c r="D3" s="30"/>
      <c r="E3" s="30"/>
      <c r="F3" s="30"/>
      <c r="G3" s="30"/>
      <c r="H3" s="30"/>
      <c r="I3" s="30"/>
      <c r="J3" s="30"/>
      <c r="K3" s="30"/>
      <c r="L3" s="30"/>
      <c r="M3" s="30"/>
      <c r="N3" s="30"/>
      <c r="O3" s="30"/>
      <c r="P3" s="30"/>
      <c r="Q3" s="30"/>
      <c r="R3" s="30"/>
      <c r="S3" s="30"/>
      <c r="T3" s="30"/>
      <c r="U3" s="30"/>
      <c r="V3" s="30"/>
      <c r="W3" s="30"/>
      <c r="X3" s="30"/>
      <c r="Y3" s="30"/>
      <c r="Z3" s="30"/>
      <c r="AA3" s="30"/>
      <c r="AB3" s="30"/>
    </row>
    <row r="4" spans="3:28" ht="23.25">
      <c r="C4" s="32" t="s">
        <v>13</v>
      </c>
      <c r="D4" s="32"/>
      <c r="E4" s="32"/>
      <c r="F4" s="32"/>
      <c r="G4" s="32"/>
      <c r="H4" s="32"/>
      <c r="I4" s="32"/>
      <c r="J4" s="32"/>
      <c r="K4" s="32"/>
      <c r="L4" s="32"/>
      <c r="M4" s="32"/>
      <c r="N4" s="32"/>
      <c r="O4" s="32"/>
      <c r="P4" s="32"/>
      <c r="Q4" s="32"/>
      <c r="R4" s="32"/>
      <c r="S4" s="32"/>
      <c r="T4" s="32"/>
      <c r="U4" s="32"/>
      <c r="V4" s="32"/>
      <c r="W4" s="32"/>
      <c r="X4" s="32"/>
      <c r="Y4" s="32"/>
      <c r="Z4" s="32"/>
      <c r="AA4" s="32"/>
      <c r="AB4" s="32"/>
    </row>
    <row r="6" spans="3:28">
      <c r="C6" s="38" t="s">
        <v>14</v>
      </c>
      <c r="D6" s="39"/>
      <c r="E6" s="39"/>
      <c r="F6" s="39"/>
      <c r="G6" s="39"/>
      <c r="H6" s="39"/>
      <c r="I6" s="39"/>
      <c r="J6" s="39"/>
    </row>
    <row r="7" spans="3:28" ht="38.25" customHeight="1">
      <c r="C7" s="2930" t="s">
        <v>15</v>
      </c>
      <c r="D7" s="2930"/>
      <c r="E7" s="2930"/>
      <c r="F7" s="2930"/>
      <c r="G7" s="2930"/>
      <c r="H7" s="2930"/>
      <c r="I7" s="2930"/>
      <c r="J7" s="2930"/>
    </row>
    <row r="8" spans="3:28">
      <c r="C8" s="40"/>
      <c r="D8" s="41"/>
      <c r="E8" s="41"/>
      <c r="F8" s="41"/>
      <c r="G8" s="41"/>
      <c r="H8" s="41"/>
      <c r="I8" s="41"/>
      <c r="J8" s="41"/>
    </row>
    <row r="9" spans="3:28" ht="15.75">
      <c r="C9" s="42" t="s">
        <v>16</v>
      </c>
      <c r="D9" s="43"/>
      <c r="E9" s="44"/>
      <c r="F9" s="45"/>
      <c r="G9" s="45"/>
      <c r="H9" s="45"/>
      <c r="I9" s="45"/>
      <c r="J9" s="45"/>
    </row>
    <row r="10" spans="3:28" ht="15.75" thickBot="1">
      <c r="C10" s="45"/>
      <c r="D10" s="45"/>
      <c r="E10" s="45"/>
      <c r="F10" s="45"/>
      <c r="G10" s="45"/>
      <c r="H10" s="45"/>
      <c r="I10" s="45"/>
      <c r="J10" s="45"/>
    </row>
    <row r="11" spans="3:28" ht="24.75">
      <c r="C11" s="2931" t="s">
        <v>17</v>
      </c>
      <c r="D11" s="2932"/>
      <c r="E11" s="2932"/>
      <c r="F11" s="2932"/>
      <c r="G11" s="2932"/>
      <c r="H11" s="2932"/>
      <c r="I11" s="2932"/>
      <c r="J11" s="2933"/>
    </row>
    <row r="12" spans="3:28" ht="20.25">
      <c r="C12" s="46"/>
      <c r="D12" s="47"/>
      <c r="E12" s="47"/>
      <c r="F12" s="48"/>
      <c r="G12" s="48"/>
      <c r="H12" s="48"/>
      <c r="I12" s="48"/>
      <c r="J12" s="49"/>
    </row>
    <row r="13" spans="3:28">
      <c r="C13" s="50" t="s">
        <v>18</v>
      </c>
      <c r="D13" s="2934" t="s">
        <v>1455</v>
      </c>
      <c r="E13" s="2934"/>
      <c r="F13" s="2934"/>
      <c r="G13" s="2934"/>
      <c r="H13" s="2934"/>
      <c r="I13" s="2934"/>
      <c r="J13" s="51"/>
    </row>
    <row r="14" spans="3:28">
      <c r="C14" s="50" t="s">
        <v>19</v>
      </c>
      <c r="D14" s="2934" t="s">
        <v>1456</v>
      </c>
      <c r="E14" s="2934"/>
      <c r="F14" s="2934"/>
      <c r="G14" s="52"/>
      <c r="H14" s="52"/>
      <c r="I14" s="52"/>
      <c r="J14" s="49"/>
    </row>
    <row r="15" spans="3:28" ht="15.75" thickBot="1">
      <c r="C15" s="53"/>
      <c r="D15" s="54"/>
      <c r="E15" s="54"/>
      <c r="F15" s="54"/>
      <c r="G15" s="55"/>
      <c r="H15" s="55"/>
      <c r="I15" s="55"/>
      <c r="J15" s="56"/>
    </row>
    <row r="16" spans="3:28">
      <c r="C16" s="57"/>
      <c r="D16" s="58"/>
      <c r="E16" s="58"/>
      <c r="F16" s="58"/>
      <c r="G16" s="59"/>
      <c r="H16" s="59"/>
      <c r="I16" s="59"/>
      <c r="J16" s="60"/>
    </row>
    <row r="17" spans="3:10">
      <c r="C17" s="50" t="s">
        <v>20</v>
      </c>
      <c r="D17" s="2924" t="s">
        <v>21</v>
      </c>
      <c r="E17" s="2925"/>
      <c r="F17" s="2926" t="s">
        <v>1457</v>
      </c>
      <c r="G17" s="2927"/>
      <c r="H17" s="2927"/>
      <c r="I17" s="2920"/>
      <c r="J17" s="61"/>
    </row>
    <row r="18" spans="3:10">
      <c r="C18" s="50"/>
      <c r="D18" s="62"/>
      <c r="E18" s="62" t="s">
        <v>22</v>
      </c>
      <c r="F18" s="2134"/>
      <c r="G18" s="2135"/>
      <c r="H18" s="2135"/>
      <c r="I18" s="2136"/>
      <c r="J18" s="61"/>
    </row>
    <row r="19" spans="3:10">
      <c r="C19" s="50"/>
      <c r="D19" s="2924" t="s">
        <v>23</v>
      </c>
      <c r="E19" s="2925"/>
      <c r="F19" s="2926" t="s">
        <v>1458</v>
      </c>
      <c r="G19" s="2927"/>
      <c r="H19" s="2927"/>
      <c r="I19" s="2920"/>
      <c r="J19" s="61"/>
    </row>
    <row r="20" spans="3:10">
      <c r="C20" s="50"/>
      <c r="D20" s="63"/>
      <c r="E20" s="62" t="s">
        <v>24</v>
      </c>
      <c r="F20" s="64" t="s">
        <v>1459</v>
      </c>
      <c r="G20" s="2928" t="s">
        <v>25</v>
      </c>
      <c r="H20" s="2929"/>
      <c r="I20" s="65">
        <v>2000</v>
      </c>
      <c r="J20" s="66"/>
    </row>
    <row r="21" spans="3:10">
      <c r="C21" s="50"/>
      <c r="D21" s="63"/>
      <c r="E21" s="63"/>
      <c r="F21" s="63"/>
      <c r="G21" s="48"/>
      <c r="H21" s="63"/>
      <c r="I21" s="48"/>
      <c r="J21" s="49"/>
    </row>
    <row r="22" spans="3:10">
      <c r="C22" s="50" t="s">
        <v>26</v>
      </c>
      <c r="D22" s="2924" t="s">
        <v>21</v>
      </c>
      <c r="E22" s="2925"/>
      <c r="F22" s="2926" t="s">
        <v>1460</v>
      </c>
      <c r="G22" s="2927"/>
      <c r="H22" s="2927"/>
      <c r="I22" s="2920"/>
      <c r="J22" s="51"/>
    </row>
    <row r="23" spans="3:10">
      <c r="C23" s="50"/>
      <c r="D23" s="62"/>
      <c r="E23" s="62" t="s">
        <v>22</v>
      </c>
      <c r="F23" s="2926"/>
      <c r="G23" s="2927"/>
      <c r="H23" s="2927"/>
      <c r="I23" s="2920"/>
      <c r="J23" s="51"/>
    </row>
    <row r="24" spans="3:10">
      <c r="C24" s="50"/>
      <c r="D24" s="2924" t="s">
        <v>23</v>
      </c>
      <c r="E24" s="2925"/>
      <c r="F24" s="2926" t="s">
        <v>1461</v>
      </c>
      <c r="G24" s="2927"/>
      <c r="H24" s="2927"/>
      <c r="I24" s="2920"/>
      <c r="J24" s="51"/>
    </row>
    <row r="25" spans="3:10">
      <c r="C25" s="67"/>
      <c r="D25" s="63"/>
      <c r="E25" s="62" t="s">
        <v>24</v>
      </c>
      <c r="F25" s="64" t="s">
        <v>1459</v>
      </c>
      <c r="G25" s="2928" t="s">
        <v>25</v>
      </c>
      <c r="H25" s="2929"/>
      <c r="I25" s="65">
        <v>1235</v>
      </c>
      <c r="J25" s="66"/>
    </row>
    <row r="26" spans="3:10" ht="15.75" thickBot="1">
      <c r="C26" s="53"/>
      <c r="D26" s="54"/>
      <c r="E26" s="54"/>
      <c r="F26" s="54"/>
      <c r="G26" s="55"/>
      <c r="H26" s="55"/>
      <c r="I26" s="55"/>
      <c r="J26" s="56"/>
    </row>
    <row r="27" spans="3:10">
      <c r="C27" s="57"/>
      <c r="D27" s="58"/>
      <c r="E27" s="58"/>
      <c r="F27" s="58"/>
      <c r="G27" s="59"/>
      <c r="H27" s="59"/>
      <c r="I27" s="59"/>
      <c r="J27" s="60"/>
    </row>
    <row r="28" spans="3:10">
      <c r="C28" s="50" t="s">
        <v>27</v>
      </c>
      <c r="D28" s="2926" t="s">
        <v>2527</v>
      </c>
      <c r="E28" s="2920"/>
      <c r="F28" s="68"/>
      <c r="G28" s="2926"/>
      <c r="H28" s="2920"/>
      <c r="I28" s="48"/>
      <c r="J28" s="49"/>
    </row>
    <row r="29" spans="3:10">
      <c r="C29" s="50" t="s">
        <v>28</v>
      </c>
      <c r="D29" s="2926" t="s">
        <v>2528</v>
      </c>
      <c r="E29" s="2920"/>
      <c r="F29" s="68"/>
      <c r="G29" s="2926"/>
      <c r="H29" s="2920"/>
      <c r="I29" s="48"/>
      <c r="J29" s="49"/>
    </row>
    <row r="30" spans="3:10">
      <c r="C30" s="50" t="s">
        <v>29</v>
      </c>
      <c r="D30" s="2918" t="s">
        <v>2529</v>
      </c>
      <c r="E30" s="2919"/>
      <c r="F30" s="68"/>
      <c r="G30" s="2918"/>
      <c r="H30" s="2920"/>
      <c r="I30" s="48"/>
      <c r="J30" s="49"/>
    </row>
    <row r="31" spans="3:10" ht="15.75" thickBot="1">
      <c r="C31" s="53"/>
      <c r="D31" s="54"/>
      <c r="E31" s="54"/>
      <c r="F31" s="54"/>
      <c r="G31" s="55"/>
      <c r="H31" s="55"/>
      <c r="I31" s="55"/>
      <c r="J31" s="56"/>
    </row>
    <row r="32" spans="3:10" ht="24.75">
      <c r="C32" s="2921" t="s">
        <v>30</v>
      </c>
      <c r="D32" s="2922"/>
      <c r="E32" s="2922"/>
      <c r="F32" s="2922"/>
      <c r="G32" s="2922"/>
      <c r="H32" s="2922"/>
      <c r="I32" s="2922"/>
      <c r="J32" s="2923"/>
    </row>
    <row r="33" spans="3:10">
      <c r="C33" s="69"/>
      <c r="D33" s="63"/>
      <c r="E33" s="63"/>
      <c r="F33" s="48"/>
      <c r="G33" s="48"/>
      <c r="H33" s="48"/>
      <c r="I33" s="48"/>
      <c r="J33" s="49"/>
    </row>
    <row r="34" spans="3:10">
      <c r="C34" s="50" t="s">
        <v>31</v>
      </c>
      <c r="D34" s="70" t="s">
        <v>32</v>
      </c>
      <c r="E34" s="70" t="s">
        <v>33</v>
      </c>
      <c r="F34" s="70" t="s">
        <v>34</v>
      </c>
      <c r="G34" s="70" t="s">
        <v>35</v>
      </c>
      <c r="H34" s="70" t="s">
        <v>36</v>
      </c>
      <c r="I34" s="71"/>
      <c r="J34" s="72"/>
    </row>
    <row r="35" spans="3:10" ht="15.75" thickBot="1">
      <c r="C35" s="53"/>
      <c r="D35" s="54"/>
      <c r="E35" s="54"/>
      <c r="F35" s="54"/>
      <c r="G35" s="55"/>
      <c r="H35" s="55"/>
      <c r="I35" s="55"/>
      <c r="J35" s="56"/>
    </row>
    <row r="36" spans="3:10">
      <c r="C36" s="57"/>
      <c r="D36" s="58"/>
      <c r="E36" s="58"/>
      <c r="F36" s="58"/>
      <c r="G36" s="59"/>
      <c r="H36" s="59"/>
      <c r="I36" s="59"/>
      <c r="J36" s="60"/>
    </row>
    <row r="37" spans="3:10">
      <c r="C37" s="50" t="s">
        <v>37</v>
      </c>
      <c r="D37" s="70" t="s">
        <v>38</v>
      </c>
      <c r="E37" s="70" t="s">
        <v>39</v>
      </c>
      <c r="F37" s="70" t="s">
        <v>40</v>
      </c>
      <c r="G37" s="70" t="s">
        <v>41</v>
      </c>
      <c r="H37" s="70" t="s">
        <v>42</v>
      </c>
      <c r="I37" s="71"/>
      <c r="J37" s="72"/>
    </row>
    <row r="38" spans="3:10" ht="15.75" thickBot="1">
      <c r="C38" s="53"/>
      <c r="D38" s="54"/>
      <c r="E38" s="54"/>
      <c r="F38" s="54"/>
      <c r="G38" s="55"/>
      <c r="H38" s="55"/>
      <c r="I38" s="55"/>
      <c r="J38" s="56"/>
    </row>
    <row r="39" spans="3:10">
      <c r="C39" s="57"/>
      <c r="D39" s="58"/>
      <c r="E39" s="58"/>
      <c r="F39" s="58"/>
      <c r="G39" s="59"/>
      <c r="H39" s="59"/>
      <c r="I39" s="59"/>
      <c r="J39" s="60"/>
    </row>
    <row r="40" spans="3:10">
      <c r="C40" s="50" t="s">
        <v>43</v>
      </c>
      <c r="D40" s="70" t="s">
        <v>44</v>
      </c>
      <c r="E40" s="70" t="s">
        <v>45</v>
      </c>
      <c r="F40" s="70" t="s">
        <v>46</v>
      </c>
      <c r="G40" s="70" t="s">
        <v>47</v>
      </c>
      <c r="H40" s="70" t="s">
        <v>48</v>
      </c>
      <c r="I40" s="71"/>
      <c r="J40" s="72"/>
    </row>
    <row r="41" spans="3:10" ht="15.75" thickBot="1">
      <c r="C41" s="73"/>
      <c r="D41" s="74"/>
      <c r="E41" s="74"/>
      <c r="F41" s="55"/>
      <c r="G41" s="75"/>
      <c r="H41" s="75"/>
      <c r="I41" s="75"/>
      <c r="J41" s="76"/>
    </row>
  </sheetData>
  <mergeCells count="22">
    <mergeCell ref="F23:I23"/>
    <mergeCell ref="C7:J7"/>
    <mergeCell ref="C11:J11"/>
    <mergeCell ref="D13:I13"/>
    <mergeCell ref="D14:F14"/>
    <mergeCell ref="D17:E17"/>
    <mergeCell ref="F17:I17"/>
    <mergeCell ref="D19:E19"/>
    <mergeCell ref="F19:I19"/>
    <mergeCell ref="G20:H20"/>
    <mergeCell ref="D22:E22"/>
    <mergeCell ref="F22:I22"/>
    <mergeCell ref="D30:E30"/>
    <mergeCell ref="G30:H30"/>
    <mergeCell ref="C32:J32"/>
    <mergeCell ref="D24:E24"/>
    <mergeCell ref="F24:I24"/>
    <mergeCell ref="G25:H25"/>
    <mergeCell ref="D28:E28"/>
    <mergeCell ref="G28:H28"/>
    <mergeCell ref="D29:E29"/>
    <mergeCell ref="G29:H29"/>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sheetPr codeName="Sheet30">
    <tabColor rgb="FFFFFF00"/>
  </sheetPr>
  <dimension ref="B1:AC80"/>
  <sheetViews>
    <sheetView showGridLines="0" topLeftCell="C45" zoomScale="85" zoomScaleNormal="85" workbookViewId="0">
      <selection activeCell="F14" sqref="F14:K14"/>
    </sheetView>
  </sheetViews>
  <sheetFormatPr defaultRowHeight="15"/>
  <cols>
    <col min="1" max="1" width="13.42578125" style="4" customWidth="1"/>
    <col min="2" max="2" width="11.7109375" style="4" customWidth="1"/>
    <col min="3" max="3" width="57.42578125" style="4" customWidth="1"/>
    <col min="4" max="4" width="9.28515625" style="4" bestFit="1" customWidth="1"/>
    <col min="5" max="5" width="8.85546875" style="4" bestFit="1" customWidth="1"/>
    <col min="6" max="9" width="9.28515625" style="4" bestFit="1" customWidth="1"/>
    <col min="10" max="10" width="9.140625" style="4"/>
    <col min="11" max="11" width="9.140625" style="4" customWidth="1"/>
    <col min="12" max="12" width="8.85546875" style="4" customWidth="1"/>
    <col min="13" max="13" width="11.28515625" style="4" customWidth="1"/>
    <col min="14" max="14" width="66.28515625" style="4" bestFit="1" customWidth="1"/>
    <col min="15" max="17" width="9.28515625" style="4" bestFit="1" customWidth="1"/>
    <col min="18" max="18" width="9.85546875" style="4" customWidth="1"/>
    <col min="19" max="22" width="9.28515625" style="4" bestFit="1" customWidth="1"/>
    <col min="23" max="16384" width="9.140625" style="4"/>
  </cols>
  <sheetData>
    <row r="1" spans="3:28" ht="23.25">
      <c r="C1" s="780" t="s">
        <v>8</v>
      </c>
      <c r="D1" s="1036"/>
      <c r="E1" s="1036"/>
      <c r="F1" s="1036"/>
      <c r="G1" s="1036"/>
      <c r="H1" s="1036"/>
      <c r="I1" s="1036"/>
      <c r="J1" s="1036"/>
      <c r="K1" s="1036"/>
      <c r="L1" s="1036"/>
      <c r="M1" s="1036"/>
      <c r="N1" s="1036"/>
      <c r="O1" s="1036"/>
      <c r="P1" s="1036"/>
      <c r="Q1" s="1036"/>
      <c r="R1" s="1036"/>
      <c r="S1" s="1036"/>
      <c r="T1" s="1036"/>
      <c r="U1" s="1036"/>
      <c r="V1" s="1036"/>
      <c r="W1" s="1036"/>
      <c r="X1" s="1036"/>
      <c r="Y1" s="1036"/>
      <c r="Z1" s="1036"/>
      <c r="AA1" s="1036"/>
      <c r="AB1" s="1189"/>
    </row>
    <row r="2" spans="3:28" ht="23.25">
      <c r="C2" s="781" t="str">
        <f>+'1.2 Business &amp; other details  '!$C$2</f>
        <v>TransGrid</v>
      </c>
      <c r="D2" s="1036"/>
      <c r="E2" s="1036"/>
      <c r="F2" s="1036"/>
      <c r="G2" s="1036"/>
      <c r="H2" s="1036"/>
      <c r="I2" s="1036"/>
      <c r="J2" s="1036"/>
      <c r="K2" s="1036"/>
      <c r="L2" s="1036"/>
      <c r="M2" s="1036"/>
      <c r="N2" s="1036"/>
      <c r="O2" s="1036"/>
      <c r="P2" s="1036"/>
      <c r="Q2" s="1036"/>
      <c r="R2" s="1036"/>
      <c r="S2" s="1036"/>
      <c r="T2" s="1036"/>
      <c r="U2" s="1036"/>
      <c r="V2" s="1036"/>
      <c r="W2" s="1036"/>
      <c r="X2" s="1036"/>
      <c r="Y2" s="1036"/>
      <c r="Z2" s="1036"/>
      <c r="AA2" s="1036"/>
      <c r="AB2" s="1189"/>
    </row>
    <row r="3" spans="3:28" ht="23.25">
      <c r="C3" s="781" t="str">
        <f>+'1.2 Business &amp; other details  '!$C$3</f>
        <v>2014-15 to 2018-19</v>
      </c>
      <c r="D3" s="1036"/>
      <c r="E3" s="1036"/>
      <c r="F3" s="1036"/>
      <c r="G3" s="1036"/>
      <c r="H3" s="1036"/>
      <c r="I3" s="1036"/>
      <c r="J3" s="1036"/>
      <c r="K3" s="1036"/>
      <c r="L3" s="1036"/>
      <c r="M3" s="1036"/>
      <c r="N3" s="1036"/>
      <c r="O3" s="1036"/>
      <c r="P3" s="1036"/>
      <c r="Q3" s="1036"/>
      <c r="R3" s="1036"/>
      <c r="S3" s="1036"/>
      <c r="T3" s="1036"/>
      <c r="U3" s="1036"/>
      <c r="V3" s="1036"/>
      <c r="W3" s="1036"/>
      <c r="X3" s="1036"/>
      <c r="Y3" s="1036"/>
      <c r="Z3" s="1036"/>
      <c r="AA3" s="1036"/>
      <c r="AB3" s="1189"/>
    </row>
    <row r="4" spans="3:28" ht="23.25">
      <c r="C4" s="3058" t="s">
        <v>1233</v>
      </c>
      <c r="D4" s="3058"/>
      <c r="E4" s="3058"/>
      <c r="F4" s="3058"/>
      <c r="G4" s="3058"/>
      <c r="H4" s="3058"/>
      <c r="I4" s="3058"/>
      <c r="J4" s="3058"/>
      <c r="K4" s="3058"/>
      <c r="L4" s="3058"/>
      <c r="M4" s="3058"/>
      <c r="N4" s="3058"/>
      <c r="O4" s="3058"/>
      <c r="P4" s="3058"/>
      <c r="Q4" s="3058"/>
      <c r="R4" s="3058"/>
      <c r="S4" s="3058"/>
      <c r="T4" s="3058"/>
      <c r="U4" s="3058"/>
      <c r="V4" s="3058"/>
      <c r="W4" s="3058"/>
      <c r="X4" s="3058"/>
      <c r="Y4" s="3058"/>
      <c r="Z4" s="3058"/>
      <c r="AA4" s="3058"/>
      <c r="AB4" s="1190"/>
    </row>
    <row r="6" spans="3:28" ht="15" customHeight="1">
      <c r="C6" s="3094" t="s">
        <v>1234</v>
      </c>
      <c r="D6" s="3094"/>
      <c r="E6" s="3094"/>
      <c r="F6" s="3094"/>
      <c r="G6" s="3094"/>
      <c r="H6" s="3094"/>
      <c r="I6" s="3094"/>
      <c r="J6" s="3094"/>
      <c r="K6" s="3094"/>
      <c r="L6" s="3094"/>
      <c r="M6" s="3094"/>
      <c r="N6" s="3094"/>
      <c r="O6" s="3094"/>
      <c r="P6" s="3094"/>
      <c r="Q6" s="3094"/>
      <c r="R6" s="3094"/>
      <c r="S6" s="3094"/>
      <c r="T6" s="3094"/>
      <c r="U6" s="3094"/>
      <c r="V6" s="3094"/>
      <c r="W6" s="3094"/>
      <c r="X6" s="3094"/>
      <c r="Y6" s="3094"/>
      <c r="Z6" s="3094"/>
      <c r="AA6" s="3094"/>
      <c r="AB6" s="3094"/>
    </row>
    <row r="7" spans="3:28" ht="25.5" customHeight="1">
      <c r="C7" s="1358" t="s">
        <v>14</v>
      </c>
      <c r="D7" s="1358"/>
      <c r="E7" s="1358"/>
      <c r="F7" s="1358"/>
      <c r="G7" s="1358"/>
      <c r="H7" s="1358"/>
      <c r="I7" s="1358"/>
      <c r="J7" s="1358"/>
      <c r="K7" s="1358"/>
      <c r="L7" s="1358"/>
      <c r="M7" s="1358"/>
      <c r="N7" s="1358"/>
      <c r="O7" s="1358"/>
      <c r="P7" s="1358"/>
      <c r="Q7" s="1358"/>
      <c r="R7" s="1358"/>
      <c r="S7" s="1358"/>
      <c r="T7" s="1358"/>
      <c r="U7" s="1358"/>
      <c r="V7" s="1358"/>
      <c r="W7" s="1358"/>
      <c r="X7" s="1358"/>
      <c r="Y7" s="1358"/>
      <c r="Z7" s="1358"/>
      <c r="AA7" s="1358"/>
      <c r="AB7" s="1359"/>
    </row>
    <row r="8" spans="3:28" ht="186.75" customHeight="1">
      <c r="C8" s="3095" t="s">
        <v>1235</v>
      </c>
      <c r="D8" s="3095"/>
      <c r="E8" s="3095"/>
      <c r="F8" s="3095"/>
      <c r="G8" s="3095"/>
      <c r="H8" s="3095"/>
      <c r="I8" s="3095"/>
      <c r="J8" s="3095"/>
      <c r="K8" s="3095"/>
      <c r="L8" s="3095"/>
      <c r="M8" s="3095"/>
      <c r="N8" s="3095"/>
      <c r="O8" s="3095"/>
      <c r="P8" s="3095"/>
      <c r="Q8" s="3095"/>
      <c r="R8" s="3095"/>
      <c r="S8" s="3095"/>
      <c r="T8" s="3095"/>
      <c r="U8" s="3095"/>
      <c r="V8" s="3095"/>
      <c r="W8" s="3095"/>
      <c r="X8" s="3095"/>
      <c r="Y8" s="3095"/>
      <c r="Z8" s="3095"/>
      <c r="AA8" s="3095"/>
      <c r="AB8" s="1360"/>
    </row>
    <row r="9" spans="3:28" ht="15.75" thickBot="1">
      <c r="C9" s="1361"/>
      <c r="D9" s="1361"/>
      <c r="E9" s="1361"/>
      <c r="F9" s="1361"/>
      <c r="G9" s="1361"/>
      <c r="H9" s="1361"/>
      <c r="I9" s="1361"/>
      <c r="J9" s="1361"/>
      <c r="K9" s="1361"/>
      <c r="L9" s="1361"/>
      <c r="M9" s="1361"/>
      <c r="N9" s="1361"/>
      <c r="O9" s="1361"/>
      <c r="P9" s="1361"/>
      <c r="Q9" s="1361"/>
      <c r="R9" s="1361"/>
      <c r="S9" s="1361"/>
      <c r="T9" s="1361"/>
      <c r="U9" s="1361"/>
      <c r="V9" s="1361"/>
      <c r="W9" s="1362"/>
      <c r="X9" s="1362"/>
      <c r="Y9" s="1362"/>
      <c r="Z9" s="1362"/>
      <c r="AA9" s="1362"/>
      <c r="AB9" s="1362"/>
    </row>
    <row r="10" spans="3:28" ht="15.75">
      <c r="C10" s="1363"/>
      <c r="D10" s="1364"/>
      <c r="E10" s="1365"/>
      <c r="F10" s="1366"/>
      <c r="G10" s="1367"/>
      <c r="H10" s="3096" t="s">
        <v>37</v>
      </c>
      <c r="I10" s="3097"/>
      <c r="J10" s="3097"/>
      <c r="K10" s="3097"/>
      <c r="L10" s="3098"/>
      <c r="M10" s="490"/>
      <c r="N10" s="1368"/>
      <c r="O10" s="1369"/>
      <c r="P10" s="1366"/>
      <c r="Q10" s="1367"/>
      <c r="R10" s="3096" t="s">
        <v>37</v>
      </c>
      <c r="S10" s="3097"/>
      <c r="T10" s="3097"/>
      <c r="U10" s="3097"/>
      <c r="V10" s="3098"/>
      <c r="W10" s="3096" t="s">
        <v>1236</v>
      </c>
      <c r="X10" s="3097"/>
      <c r="Y10" s="3097"/>
      <c r="Z10" s="3097"/>
      <c r="AA10" s="3098"/>
    </row>
    <row r="11" spans="3:28" ht="15.75" thickBot="1">
      <c r="C11" s="1370" t="s">
        <v>1182</v>
      </c>
      <c r="D11" s="1371" t="s">
        <v>1184</v>
      </c>
      <c r="E11" s="1372" t="s">
        <v>46</v>
      </c>
      <c r="F11" s="1372" t="s">
        <v>47</v>
      </c>
      <c r="G11" s="1373" t="s">
        <v>48</v>
      </c>
      <c r="H11" s="1374" t="s">
        <v>38</v>
      </c>
      <c r="I11" s="1372" t="s">
        <v>39</v>
      </c>
      <c r="J11" s="1372" t="s">
        <v>40</v>
      </c>
      <c r="K11" s="1372" t="s">
        <v>41</v>
      </c>
      <c r="L11" s="1373" t="s">
        <v>42</v>
      </c>
      <c r="M11" s="490"/>
      <c r="N11" s="1370" t="s">
        <v>1182</v>
      </c>
      <c r="O11" s="1375" t="s">
        <v>46</v>
      </c>
      <c r="P11" s="1372" t="s">
        <v>47</v>
      </c>
      <c r="Q11" s="1373" t="s">
        <v>48</v>
      </c>
      <c r="R11" s="1374" t="s">
        <v>38</v>
      </c>
      <c r="S11" s="1372" t="s">
        <v>39</v>
      </c>
      <c r="T11" s="1372" t="s">
        <v>40</v>
      </c>
      <c r="U11" s="1372" t="s">
        <v>41</v>
      </c>
      <c r="V11" s="1373" t="s">
        <v>42</v>
      </c>
      <c r="W11" s="1374" t="s">
        <v>32</v>
      </c>
      <c r="X11" s="1372" t="s">
        <v>33</v>
      </c>
      <c r="Y11" s="1372" t="s">
        <v>34</v>
      </c>
      <c r="Z11" s="1372" t="s">
        <v>35</v>
      </c>
      <c r="AA11" s="1373" t="s">
        <v>36</v>
      </c>
    </row>
    <row r="12" spans="3:28">
      <c r="C12" s="1376"/>
      <c r="D12" s="489"/>
      <c r="E12" s="489"/>
      <c r="F12" s="489"/>
      <c r="G12" s="489"/>
      <c r="H12" s="489"/>
      <c r="I12" s="489"/>
      <c r="J12" s="489"/>
      <c r="K12" s="489"/>
      <c r="L12" s="1377"/>
      <c r="M12" s="490"/>
      <c r="N12" s="1376"/>
      <c r="O12" s="489"/>
      <c r="P12" s="489"/>
      <c r="Q12" s="489"/>
      <c r="R12" s="489"/>
      <c r="S12" s="489"/>
      <c r="T12" s="489"/>
      <c r="U12" s="489"/>
      <c r="V12" s="489"/>
      <c r="W12" s="489"/>
      <c r="X12" s="489"/>
      <c r="Y12" s="489"/>
      <c r="Z12" s="489"/>
      <c r="AA12" s="1377"/>
    </row>
    <row r="13" spans="3:28" ht="15.75" thickBot="1">
      <c r="C13" s="1378" t="s">
        <v>1237</v>
      </c>
      <c r="D13" s="1379"/>
      <c r="E13" s="1379"/>
      <c r="F13" s="489"/>
      <c r="G13" s="489"/>
      <c r="H13" s="489"/>
      <c r="I13" s="489"/>
      <c r="J13" s="489"/>
      <c r="K13" s="489"/>
      <c r="L13" s="1377"/>
      <c r="M13" s="490"/>
      <c r="N13" s="1380" t="s">
        <v>1238</v>
      </c>
      <c r="O13" s="1381"/>
      <c r="P13" s="489"/>
      <c r="Q13" s="489"/>
      <c r="R13" s="489"/>
      <c r="S13" s="489"/>
      <c r="T13" s="489"/>
      <c r="U13" s="489"/>
      <c r="V13" s="489"/>
      <c r="W13" s="489"/>
      <c r="X13" s="489"/>
      <c r="Y13" s="489"/>
      <c r="Z13" s="489"/>
      <c r="AA13" s="1377"/>
    </row>
    <row r="14" spans="3:28" ht="15.75" thickBot="1">
      <c r="C14" s="1382" t="s">
        <v>1239</v>
      </c>
      <c r="D14" s="1383"/>
      <c r="E14" s="1384"/>
      <c r="F14" s="2645"/>
      <c r="G14" s="2646"/>
      <c r="H14" s="2647"/>
      <c r="I14" s="2645"/>
      <c r="J14" s="2645"/>
      <c r="K14" s="2645"/>
      <c r="L14" s="2648">
        <v>2.4748502983200193E-2</v>
      </c>
      <c r="M14" s="490"/>
      <c r="N14" s="1382" t="s">
        <v>1238</v>
      </c>
      <c r="O14" s="1385"/>
      <c r="P14" s="1386">
        <f t="shared" ref="P14:U14" si="0">+Q14/(1+G14)</f>
        <v>0.97584919332777409</v>
      </c>
      <c r="Q14" s="1387">
        <f t="shared" si="0"/>
        <v>0.97584919332777409</v>
      </c>
      <c r="R14" s="1388">
        <f t="shared" si="0"/>
        <v>0.97584919332777409</v>
      </c>
      <c r="S14" s="1386">
        <f t="shared" si="0"/>
        <v>0.97584919332777409</v>
      </c>
      <c r="T14" s="1386">
        <f t="shared" si="0"/>
        <v>0.97584919332777409</v>
      </c>
      <c r="U14" s="1386">
        <f t="shared" si="0"/>
        <v>0.97584919332777409</v>
      </c>
      <c r="V14" s="1389">
        <v>1</v>
      </c>
      <c r="W14" s="1390"/>
      <c r="X14" s="1391"/>
      <c r="Y14" s="1391"/>
      <c r="Z14" s="1391"/>
      <c r="AA14" s="1392"/>
    </row>
    <row r="15" spans="3:28" ht="15.75" thickBot="1">
      <c r="C15" s="1376"/>
      <c r="D15" s="489"/>
      <c r="E15" s="489"/>
      <c r="F15" s="489"/>
      <c r="G15" s="489"/>
      <c r="H15" s="489"/>
      <c r="I15" s="489"/>
      <c r="J15" s="489"/>
      <c r="K15" s="489"/>
      <c r="L15" s="1377"/>
      <c r="M15" s="490"/>
      <c r="N15" s="1376"/>
      <c r="O15" s="489"/>
      <c r="P15" s="489"/>
      <c r="Q15" s="489"/>
      <c r="R15" s="489"/>
      <c r="S15" s="489"/>
      <c r="T15" s="489"/>
      <c r="U15" s="489"/>
      <c r="V15" s="489"/>
      <c r="W15" s="489"/>
      <c r="X15" s="489"/>
      <c r="Y15" s="489"/>
      <c r="Z15" s="489"/>
      <c r="AA15" s="1377"/>
    </row>
    <row r="16" spans="3:28">
      <c r="C16" s="1393" t="s">
        <v>1240</v>
      </c>
      <c r="D16" s="1394" t="s">
        <v>539</v>
      </c>
      <c r="E16" s="1395" t="s">
        <v>539</v>
      </c>
      <c r="F16" s="1395" t="s">
        <v>539</v>
      </c>
      <c r="G16" s="1396" t="s">
        <v>539</v>
      </c>
      <c r="H16" s="1394" t="s">
        <v>539</v>
      </c>
      <c r="I16" s="1395" t="s">
        <v>539</v>
      </c>
      <c r="J16" s="1395" t="s">
        <v>1241</v>
      </c>
      <c r="K16" s="1395" t="s">
        <v>1241</v>
      </c>
      <c r="L16" s="1396" t="s">
        <v>1242</v>
      </c>
      <c r="M16" s="490"/>
      <c r="N16" s="1397" t="s">
        <v>1240</v>
      </c>
      <c r="O16" s="1394" t="s">
        <v>539</v>
      </c>
      <c r="P16" s="1395" t="s">
        <v>539</v>
      </c>
      <c r="Q16" s="1396" t="s">
        <v>539</v>
      </c>
      <c r="R16" s="1398" t="s">
        <v>539</v>
      </c>
      <c r="S16" s="1395" t="s">
        <v>539</v>
      </c>
      <c r="T16" s="1395" t="s">
        <v>1241</v>
      </c>
      <c r="U16" s="1395" t="s">
        <v>1241</v>
      </c>
      <c r="V16" s="1399" t="s">
        <v>1242</v>
      </c>
      <c r="W16" s="1400"/>
      <c r="X16" s="1401"/>
      <c r="Y16" s="1401"/>
      <c r="Z16" s="1401"/>
      <c r="AA16" s="1402"/>
      <c r="AB16" s="1403"/>
    </row>
    <row r="17" spans="3:29">
      <c r="C17" s="1404" t="s">
        <v>1243</v>
      </c>
      <c r="D17" s="2649"/>
      <c r="E17" s="2650"/>
      <c r="F17" s="2650"/>
      <c r="G17" s="2651"/>
      <c r="H17" s="2649"/>
      <c r="I17" s="2650"/>
      <c r="J17" s="2650"/>
      <c r="K17" s="1405"/>
      <c r="L17" s="1406"/>
      <c r="M17" s="490"/>
      <c r="N17" s="1407" t="s">
        <v>1244</v>
      </c>
      <c r="O17" s="1408" t="e">
        <f t="shared" ref="O17:T17" si="1">E17/D17-1</f>
        <v>#DIV/0!</v>
      </c>
      <c r="P17" s="1409" t="e">
        <f t="shared" si="1"/>
        <v>#DIV/0!</v>
      </c>
      <c r="Q17" s="1410" t="e">
        <f t="shared" si="1"/>
        <v>#DIV/0!</v>
      </c>
      <c r="R17" s="1411" t="e">
        <f t="shared" si="1"/>
        <v>#DIV/0!</v>
      </c>
      <c r="S17" s="1409" t="e">
        <f t="shared" si="1"/>
        <v>#DIV/0!</v>
      </c>
      <c r="T17" s="1409" t="e">
        <f t="shared" si="1"/>
        <v>#DIV/0!</v>
      </c>
      <c r="U17" s="1409" t="e">
        <f>K18/J18-1</f>
        <v>#DIV/0!</v>
      </c>
      <c r="V17" s="1412" t="e">
        <f>L18/K18-1</f>
        <v>#DIV/0!</v>
      </c>
      <c r="W17" s="1413"/>
      <c r="X17" s="1414"/>
      <c r="Y17" s="1414"/>
      <c r="Z17" s="1414"/>
      <c r="AA17" s="1415"/>
      <c r="AB17" s="1403"/>
      <c r="AC17" s="1403"/>
    </row>
    <row r="18" spans="3:29" ht="15.75" thickBot="1">
      <c r="C18" s="1416" t="s">
        <v>1245</v>
      </c>
      <c r="D18" s="1417"/>
      <c r="E18" s="1418"/>
      <c r="F18" s="1418"/>
      <c r="G18" s="1419"/>
      <c r="H18" s="1420"/>
      <c r="I18" s="1418"/>
      <c r="J18" s="2652"/>
      <c r="K18" s="2652"/>
      <c r="L18" s="2653">
        <v>105.4</v>
      </c>
      <c r="M18" s="490"/>
      <c r="N18" s="1421" t="s">
        <v>1246</v>
      </c>
      <c r="O18" s="1422" t="e">
        <f t="shared" ref="O18:T18" si="2">P18/(1+O17)</f>
        <v>#DIV/0!</v>
      </c>
      <c r="P18" s="1423" t="e">
        <f t="shared" si="2"/>
        <v>#DIV/0!</v>
      </c>
      <c r="Q18" s="1424" t="e">
        <f t="shared" si="2"/>
        <v>#DIV/0!</v>
      </c>
      <c r="R18" s="1425" t="e">
        <f t="shared" si="2"/>
        <v>#DIV/0!</v>
      </c>
      <c r="S18" s="1423" t="e">
        <f t="shared" si="2"/>
        <v>#DIV/0!</v>
      </c>
      <c r="T18" s="1423" t="e">
        <f t="shared" si="2"/>
        <v>#DIV/0!</v>
      </c>
      <c r="U18" s="1423" t="e">
        <f>V18/(1+U17)</f>
        <v>#DIV/0!</v>
      </c>
      <c r="V18" s="1426">
        <v>1</v>
      </c>
      <c r="W18" s="1413"/>
      <c r="X18" s="1414"/>
      <c r="Y18" s="1414"/>
      <c r="Z18" s="1414"/>
      <c r="AA18" s="1415"/>
      <c r="AB18" s="1427"/>
      <c r="AC18" s="1403"/>
    </row>
    <row r="19" spans="3:29" ht="15.75" thickBot="1">
      <c r="C19" s="1428"/>
      <c r="D19" s="1429"/>
      <c r="E19" s="1429"/>
      <c r="F19" s="1429"/>
      <c r="G19" s="1429"/>
      <c r="H19" s="1429"/>
      <c r="I19" s="1429"/>
      <c r="J19" s="1429"/>
      <c r="K19" s="1429"/>
      <c r="L19" s="1430"/>
      <c r="M19" s="490"/>
      <c r="N19" s="1376"/>
      <c r="O19" s="489"/>
      <c r="P19" s="489"/>
      <c r="Q19" s="1431"/>
      <c r="R19" s="1432"/>
      <c r="S19" s="1432"/>
      <c r="T19" s="1432"/>
      <c r="U19" s="1432"/>
      <c r="V19" s="1432"/>
      <c r="W19" s="1413"/>
      <c r="X19" s="1414"/>
      <c r="Y19" s="1414"/>
      <c r="Z19" s="1414"/>
      <c r="AA19" s="1415"/>
      <c r="AB19" s="1427"/>
      <c r="AC19" s="1427"/>
    </row>
    <row r="20" spans="3:29" ht="15.75" thickBot="1">
      <c r="C20" s="1393" t="s">
        <v>1247</v>
      </c>
      <c r="D20" s="1433"/>
      <c r="E20" s="1434"/>
      <c r="F20" s="1434"/>
      <c r="G20" s="1435"/>
      <c r="H20" s="1436"/>
      <c r="I20" s="1437"/>
      <c r="J20" s="1437"/>
      <c r="K20" s="1437"/>
      <c r="L20" s="1435"/>
      <c r="M20" s="490"/>
      <c r="N20" s="1378" t="s">
        <v>1247</v>
      </c>
      <c r="O20" s="1379"/>
      <c r="P20" s="1379"/>
      <c r="Q20" s="1438"/>
      <c r="R20" s="1432"/>
      <c r="S20" s="1432"/>
      <c r="T20" s="1432"/>
      <c r="U20" s="1432"/>
      <c r="V20" s="1432"/>
      <c r="W20" s="1439"/>
      <c r="X20" s="1414"/>
      <c r="Y20" s="1414"/>
      <c r="Z20" s="1414"/>
      <c r="AA20" s="1415"/>
      <c r="AB20" s="1440"/>
      <c r="AC20" s="1427"/>
    </row>
    <row r="21" spans="3:29">
      <c r="C21" s="1441" t="s">
        <v>1248</v>
      </c>
      <c r="D21" s="1442"/>
      <c r="E21" s="1443"/>
      <c r="F21" s="1444">
        <v>0</v>
      </c>
      <c r="G21" s="1445">
        <v>0</v>
      </c>
      <c r="H21" s="2654"/>
      <c r="I21" s="2655"/>
      <c r="J21" s="2655"/>
      <c r="K21" s="2655"/>
      <c r="L21" s="2656">
        <v>188.865719705826</v>
      </c>
      <c r="M21" s="490"/>
      <c r="N21" s="1446" t="s">
        <v>1249</v>
      </c>
      <c r="O21" s="1447"/>
      <c r="P21" s="1448" t="e">
        <f t="shared" ref="P21:Q21" si="3">+F21/P$14*$Q$14/$Q$18</f>
        <v>#DIV/0!</v>
      </c>
      <c r="Q21" s="1449" t="e">
        <f t="shared" si="3"/>
        <v>#DIV/0!</v>
      </c>
      <c r="R21" s="1450" t="e">
        <f>+H21/R$14*$Q$14/$Q$18</f>
        <v>#DIV/0!</v>
      </c>
      <c r="S21" s="1448" t="e">
        <f t="shared" ref="S21:V21" si="4">+I21/S$14*$Q$14/$Q$18</f>
        <v>#DIV/0!</v>
      </c>
      <c r="T21" s="1448" t="e">
        <f t="shared" si="4"/>
        <v>#DIV/0!</v>
      </c>
      <c r="U21" s="1448" t="e">
        <f t="shared" si="4"/>
        <v>#DIV/0!</v>
      </c>
      <c r="V21" s="1451" t="e">
        <f t="shared" si="4"/>
        <v>#DIV/0!</v>
      </c>
      <c r="W21" s="1439"/>
      <c r="X21" s="1414"/>
      <c r="Y21" s="1414"/>
      <c r="Z21" s="1414"/>
      <c r="AA21" s="1415"/>
      <c r="AB21" s="1427"/>
      <c r="AC21" s="1440"/>
    </row>
    <row r="22" spans="3:29" ht="25.5">
      <c r="C22" s="1452" t="s">
        <v>1250</v>
      </c>
      <c r="D22" s="1453"/>
      <c r="E22" s="1454"/>
      <c r="F22" s="1454"/>
      <c r="G22" s="1455"/>
      <c r="H22" s="1456" t="e">
        <f>H21/((1+$O$17/2)*(1+$Q$17)*R$14/$Q$14)</f>
        <v>#DIV/0!</v>
      </c>
      <c r="I22" s="1457" t="e">
        <f t="shared" ref="I22:L22" si="5">I21/((1+$O$17/2)*(1+$Q$17)*S$14/$Q$14)</f>
        <v>#DIV/0!</v>
      </c>
      <c r="J22" s="1457" t="e">
        <f t="shared" si="5"/>
        <v>#DIV/0!</v>
      </c>
      <c r="K22" s="1457" t="e">
        <f t="shared" si="5"/>
        <v>#DIV/0!</v>
      </c>
      <c r="L22" s="1458" t="e">
        <f t="shared" si="5"/>
        <v>#DIV/0!</v>
      </c>
      <c r="M22" s="490"/>
      <c r="N22" s="1459"/>
      <c r="O22" s="1460"/>
      <c r="P22" s="1461"/>
      <c r="Q22" s="1462"/>
      <c r="R22" s="1463"/>
      <c r="S22" s="1461"/>
      <c r="T22" s="1461"/>
      <c r="U22" s="1461"/>
      <c r="V22" s="1464"/>
      <c r="W22" s="1439"/>
      <c r="X22" s="1414"/>
      <c r="Y22" s="1414"/>
      <c r="Z22" s="1414"/>
      <c r="AA22" s="1415"/>
      <c r="AB22" s="1427"/>
      <c r="AC22" s="1440"/>
    </row>
    <row r="23" spans="3:29">
      <c r="C23" s="1452" t="s">
        <v>1251</v>
      </c>
      <c r="D23" s="1453"/>
      <c r="E23" s="1454"/>
      <c r="F23" s="1465"/>
      <c r="G23" s="1466"/>
      <c r="H23" s="1467"/>
      <c r="I23" s="1465"/>
      <c r="J23" s="1465"/>
      <c r="K23" s="1465"/>
      <c r="L23" s="1466"/>
      <c r="M23" s="1468"/>
      <c r="N23" s="1452" t="s">
        <v>1252</v>
      </c>
      <c r="O23" s="1453"/>
      <c r="P23" s="1469"/>
      <c r="Q23" s="1470"/>
      <c r="R23" s="1471"/>
      <c r="S23" s="1469"/>
      <c r="T23" s="1469"/>
      <c r="U23" s="1469"/>
      <c r="V23" s="1472"/>
      <c r="W23" s="1439"/>
      <c r="X23" s="1414"/>
      <c r="Y23" s="1414"/>
      <c r="Z23" s="1414"/>
      <c r="AA23" s="1415"/>
      <c r="AB23" s="1427"/>
      <c r="AC23" s="1427"/>
    </row>
    <row r="24" spans="3:29">
      <c r="C24" s="1473" t="s">
        <v>1253</v>
      </c>
      <c r="D24" s="1474"/>
      <c r="E24" s="1475"/>
      <c r="F24" s="1476">
        <v>0</v>
      </c>
      <c r="G24" s="1477">
        <v>0</v>
      </c>
      <c r="H24" s="2657"/>
      <c r="I24" s="2658"/>
      <c r="J24" s="2658"/>
      <c r="K24" s="2658"/>
      <c r="L24" s="2659">
        <v>1.7019338394458889</v>
      </c>
      <c r="M24" s="1468"/>
      <c r="N24" s="1478" t="str">
        <f>+C24</f>
        <v>Demand growth</v>
      </c>
      <c r="O24" s="1479"/>
      <c r="P24" s="1480" t="e">
        <f t="shared" ref="P24:V32" si="6">-F24*(1+$O$17/2)*(1+$Q$17)/$Q$18</f>
        <v>#DIV/0!</v>
      </c>
      <c r="Q24" s="1481" t="e">
        <f t="shared" si="6"/>
        <v>#DIV/0!</v>
      </c>
      <c r="R24" s="1482" t="e">
        <f t="shared" si="6"/>
        <v>#DIV/0!</v>
      </c>
      <c r="S24" s="1483" t="e">
        <f t="shared" si="6"/>
        <v>#DIV/0!</v>
      </c>
      <c r="T24" s="1483" t="e">
        <f t="shared" si="6"/>
        <v>#DIV/0!</v>
      </c>
      <c r="U24" s="1483" t="e">
        <f t="shared" si="6"/>
        <v>#DIV/0!</v>
      </c>
      <c r="V24" s="1484" t="e">
        <f t="shared" si="6"/>
        <v>#DIV/0!</v>
      </c>
      <c r="W24" s="1439"/>
      <c r="X24" s="1414"/>
      <c r="Y24" s="1414"/>
      <c r="Z24" s="1414"/>
      <c r="AA24" s="1415"/>
      <c r="AB24" s="1427"/>
      <c r="AC24" s="1427"/>
    </row>
    <row r="25" spans="3:29">
      <c r="C25" s="1473" t="s">
        <v>1254</v>
      </c>
      <c r="D25" s="1474"/>
      <c r="E25" s="1475"/>
      <c r="F25" s="1476">
        <v>0</v>
      </c>
      <c r="G25" s="1477">
        <v>0</v>
      </c>
      <c r="H25" s="2657"/>
      <c r="I25" s="2658"/>
      <c r="J25" s="2658"/>
      <c r="K25" s="2658"/>
      <c r="L25" s="2659"/>
      <c r="M25" s="1468"/>
      <c r="N25" s="1478" t="str">
        <f t="shared" ref="N25:N26" si="7">+C25</f>
        <v>Capitalisation policy</v>
      </c>
      <c r="O25" s="1479"/>
      <c r="P25" s="1480" t="e">
        <f t="shared" si="6"/>
        <v>#DIV/0!</v>
      </c>
      <c r="Q25" s="1481" t="e">
        <f t="shared" si="6"/>
        <v>#DIV/0!</v>
      </c>
      <c r="R25" s="1482" t="e">
        <f t="shared" si="6"/>
        <v>#DIV/0!</v>
      </c>
      <c r="S25" s="1483" t="e">
        <f t="shared" si="6"/>
        <v>#DIV/0!</v>
      </c>
      <c r="T25" s="1483" t="e">
        <f t="shared" si="6"/>
        <v>#DIV/0!</v>
      </c>
      <c r="U25" s="1483" t="e">
        <f t="shared" si="6"/>
        <v>#DIV/0!</v>
      </c>
      <c r="V25" s="1484" t="e">
        <f t="shared" si="6"/>
        <v>#DIV/0!</v>
      </c>
      <c r="W25" s="1439"/>
      <c r="X25" s="1414"/>
      <c r="Y25" s="1414"/>
      <c r="Z25" s="1414"/>
      <c r="AA25" s="1415"/>
      <c r="AB25" s="1427"/>
      <c r="AC25" s="1427"/>
    </row>
    <row r="26" spans="3:29">
      <c r="C26" s="1473" t="s">
        <v>1255</v>
      </c>
      <c r="D26" s="1474"/>
      <c r="E26" s="1475"/>
      <c r="F26" s="1476">
        <v>0</v>
      </c>
      <c r="G26" s="1477">
        <v>0</v>
      </c>
      <c r="H26" s="2657"/>
      <c r="I26" s="2658"/>
      <c r="J26" s="2658"/>
      <c r="K26" s="2658"/>
      <c r="L26" s="2659">
        <v>2.565276407507227</v>
      </c>
      <c r="M26" s="1468"/>
      <c r="N26" s="1478" t="str">
        <f t="shared" si="7"/>
        <v>Debt raising costs</v>
      </c>
      <c r="O26" s="1479"/>
      <c r="P26" s="1480" t="e">
        <f t="shared" si="6"/>
        <v>#DIV/0!</v>
      </c>
      <c r="Q26" s="1481" t="e">
        <f t="shared" si="6"/>
        <v>#DIV/0!</v>
      </c>
      <c r="R26" s="1482" t="e">
        <f>-H26*(1+$O$17/2)*(1+$Q$17)/$Q$18</f>
        <v>#DIV/0!</v>
      </c>
      <c r="S26" s="1483" t="e">
        <f t="shared" si="6"/>
        <v>#DIV/0!</v>
      </c>
      <c r="T26" s="1483" t="e">
        <f t="shared" si="6"/>
        <v>#DIV/0!</v>
      </c>
      <c r="U26" s="1483" t="e">
        <f t="shared" si="6"/>
        <v>#DIV/0!</v>
      </c>
      <c r="V26" s="1484" t="e">
        <f t="shared" si="6"/>
        <v>#DIV/0!</v>
      </c>
      <c r="W26" s="1439"/>
      <c r="X26" s="1414"/>
      <c r="Y26" s="1414"/>
      <c r="Z26" s="1414"/>
      <c r="AA26" s="1415"/>
      <c r="AB26" s="1427"/>
      <c r="AC26" s="1427"/>
    </row>
    <row r="27" spans="3:29">
      <c r="C27" s="1485" t="s">
        <v>1256</v>
      </c>
      <c r="D27" s="1486"/>
      <c r="E27" s="1487"/>
      <c r="F27" s="1476">
        <v>0</v>
      </c>
      <c r="G27" s="1477">
        <v>0</v>
      </c>
      <c r="H27" s="2657"/>
      <c r="I27" s="2658"/>
      <c r="J27" s="2658"/>
      <c r="K27" s="2658"/>
      <c r="L27" s="2659">
        <v>1.84</v>
      </c>
      <c r="M27" s="1488"/>
      <c r="N27" s="1478" t="str">
        <f>+C27</f>
        <v>Self insurance costs</v>
      </c>
      <c r="O27" s="1479"/>
      <c r="P27" s="1480" t="e">
        <f t="shared" si="6"/>
        <v>#DIV/0!</v>
      </c>
      <c r="Q27" s="1481" t="e">
        <f t="shared" si="6"/>
        <v>#DIV/0!</v>
      </c>
      <c r="R27" s="1482" t="e">
        <f t="shared" si="6"/>
        <v>#DIV/0!</v>
      </c>
      <c r="S27" s="1483" t="e">
        <f t="shared" si="6"/>
        <v>#DIV/0!</v>
      </c>
      <c r="T27" s="1483" t="e">
        <f t="shared" si="6"/>
        <v>#DIV/0!</v>
      </c>
      <c r="U27" s="1483" t="e">
        <f t="shared" si="6"/>
        <v>#DIV/0!</v>
      </c>
      <c r="V27" s="1484" t="e">
        <f t="shared" si="6"/>
        <v>#DIV/0!</v>
      </c>
      <c r="W27" s="1439"/>
      <c r="X27" s="1414"/>
      <c r="Y27" s="1414"/>
      <c r="Z27" s="1414"/>
      <c r="AA27" s="1415"/>
      <c r="AB27" s="1427"/>
      <c r="AC27" s="1427"/>
    </row>
    <row r="28" spans="3:29">
      <c r="C28" s="1485" t="s">
        <v>1257</v>
      </c>
      <c r="D28" s="1486"/>
      <c r="E28" s="1487"/>
      <c r="F28" s="1476">
        <v>0</v>
      </c>
      <c r="G28" s="1477">
        <v>0</v>
      </c>
      <c r="H28" s="2657"/>
      <c r="I28" s="2658"/>
      <c r="J28" s="2658"/>
      <c r="K28" s="2658"/>
      <c r="L28" s="2659">
        <v>6.8792635528000003</v>
      </c>
      <c r="M28" s="1488"/>
      <c r="N28" s="1478" t="str">
        <f>+C28</f>
        <v>Insurance costs</v>
      </c>
      <c r="O28" s="1479"/>
      <c r="P28" s="1480" t="e">
        <f t="shared" si="6"/>
        <v>#DIV/0!</v>
      </c>
      <c r="Q28" s="1481" t="e">
        <f t="shared" si="6"/>
        <v>#DIV/0!</v>
      </c>
      <c r="R28" s="1482" t="e">
        <f t="shared" si="6"/>
        <v>#DIV/0!</v>
      </c>
      <c r="S28" s="1483" t="e">
        <f t="shared" si="6"/>
        <v>#DIV/0!</v>
      </c>
      <c r="T28" s="1483" t="e">
        <f t="shared" si="6"/>
        <v>#DIV/0!</v>
      </c>
      <c r="U28" s="1483" t="e">
        <f t="shared" si="6"/>
        <v>#DIV/0!</v>
      </c>
      <c r="V28" s="1484" t="e">
        <f t="shared" si="6"/>
        <v>#DIV/0!</v>
      </c>
      <c r="W28" s="1439"/>
      <c r="X28" s="1414"/>
      <c r="Y28" s="1414"/>
      <c r="Z28" s="1414"/>
      <c r="AA28" s="1415"/>
      <c r="AB28" s="1427"/>
      <c r="AC28" s="1427"/>
    </row>
    <row r="29" spans="3:29">
      <c r="C29" s="1485" t="s">
        <v>1258</v>
      </c>
      <c r="D29" s="1486"/>
      <c r="E29" s="1487"/>
      <c r="F29" s="1476">
        <v>0</v>
      </c>
      <c r="G29" s="1477">
        <v>0</v>
      </c>
      <c r="H29" s="2657"/>
      <c r="I29" s="2658"/>
      <c r="J29" s="2658"/>
      <c r="K29" s="2658"/>
      <c r="L29" s="2659">
        <v>5.74</v>
      </c>
      <c r="M29" s="1488"/>
      <c r="N29" s="1478" t="str">
        <f>+C29</f>
        <v>Superannuation costs related to defined benefit schemes</v>
      </c>
      <c r="O29" s="1479"/>
      <c r="P29" s="1480" t="e">
        <f t="shared" si="6"/>
        <v>#DIV/0!</v>
      </c>
      <c r="Q29" s="1481" t="e">
        <f t="shared" si="6"/>
        <v>#DIV/0!</v>
      </c>
      <c r="R29" s="1482" t="e">
        <f t="shared" si="6"/>
        <v>#DIV/0!</v>
      </c>
      <c r="S29" s="1483" t="e">
        <f t="shared" si="6"/>
        <v>#DIV/0!</v>
      </c>
      <c r="T29" s="1483" t="e">
        <f t="shared" si="6"/>
        <v>#DIV/0!</v>
      </c>
      <c r="U29" s="1483" t="e">
        <f t="shared" si="6"/>
        <v>#DIV/0!</v>
      </c>
      <c r="V29" s="1484" t="e">
        <f t="shared" si="6"/>
        <v>#DIV/0!</v>
      </c>
      <c r="W29" s="1439"/>
      <c r="X29" s="1414"/>
      <c r="Y29" s="1414"/>
      <c r="Z29" s="1414"/>
      <c r="AA29" s="1415"/>
      <c r="AB29" s="1489"/>
      <c r="AC29" s="1427"/>
    </row>
    <row r="30" spans="3:29">
      <c r="C30" s="1485" t="s">
        <v>1259</v>
      </c>
      <c r="D30" s="1486"/>
      <c r="E30" s="1487"/>
      <c r="F30" s="1476">
        <v>0</v>
      </c>
      <c r="G30" s="1477">
        <v>0</v>
      </c>
      <c r="H30" s="2657"/>
      <c r="I30" s="2658"/>
      <c r="J30" s="2658"/>
      <c r="K30" s="2658"/>
      <c r="L30" s="2659">
        <v>1.1298300070865599</v>
      </c>
      <c r="M30" s="1488"/>
      <c r="N30" s="1478" t="str">
        <f>+C30</f>
        <v>Demand Management</v>
      </c>
      <c r="O30" s="1479"/>
      <c r="P30" s="1480" t="e">
        <f t="shared" si="6"/>
        <v>#DIV/0!</v>
      </c>
      <c r="Q30" s="1481" t="e">
        <f t="shared" si="6"/>
        <v>#DIV/0!</v>
      </c>
      <c r="R30" s="1482" t="e">
        <f t="shared" si="6"/>
        <v>#DIV/0!</v>
      </c>
      <c r="S30" s="1483" t="e">
        <f t="shared" si="6"/>
        <v>#DIV/0!</v>
      </c>
      <c r="T30" s="1483" t="e">
        <f t="shared" si="6"/>
        <v>#DIV/0!</v>
      </c>
      <c r="U30" s="1483" t="e">
        <f t="shared" si="6"/>
        <v>#DIV/0!</v>
      </c>
      <c r="V30" s="1484" t="e">
        <f t="shared" si="6"/>
        <v>#DIV/0!</v>
      </c>
      <c r="W30" s="1439"/>
      <c r="X30" s="1414"/>
      <c r="Y30" s="1414"/>
      <c r="Z30" s="1414"/>
      <c r="AA30" s="1415"/>
      <c r="AB30" s="1440"/>
      <c r="AC30" s="755"/>
    </row>
    <row r="31" spans="3:29">
      <c r="C31" s="1485" t="s">
        <v>1260</v>
      </c>
      <c r="D31" s="1486"/>
      <c r="E31" s="1487"/>
      <c r="F31" s="1476">
        <v>0</v>
      </c>
      <c r="G31" s="1477">
        <v>0</v>
      </c>
      <c r="H31" s="2657"/>
      <c r="I31" s="2658"/>
      <c r="J31" s="2658"/>
      <c r="K31" s="2658"/>
      <c r="L31" s="2659">
        <v>6</v>
      </c>
      <c r="M31" s="1490"/>
      <c r="N31" s="1478" t="str">
        <f>+C31</f>
        <v>Network Support costs</v>
      </c>
      <c r="O31" s="1479"/>
      <c r="P31" s="1480" t="e">
        <f t="shared" si="6"/>
        <v>#DIV/0!</v>
      </c>
      <c r="Q31" s="1481" t="e">
        <f t="shared" si="6"/>
        <v>#DIV/0!</v>
      </c>
      <c r="R31" s="1482" t="e">
        <f t="shared" si="6"/>
        <v>#DIV/0!</v>
      </c>
      <c r="S31" s="1483" t="e">
        <f t="shared" si="6"/>
        <v>#DIV/0!</v>
      </c>
      <c r="T31" s="1483" t="e">
        <f t="shared" si="6"/>
        <v>#DIV/0!</v>
      </c>
      <c r="U31" s="1483" t="e">
        <f t="shared" si="6"/>
        <v>#DIV/0!</v>
      </c>
      <c r="V31" s="1484" t="e">
        <f t="shared" si="6"/>
        <v>#DIV/0!</v>
      </c>
      <c r="W31" s="1439"/>
      <c r="X31" s="1414"/>
      <c r="Y31" s="1414"/>
      <c r="Z31" s="1414"/>
      <c r="AA31" s="1415"/>
      <c r="AB31" s="1440"/>
      <c r="AC31" s="1427"/>
    </row>
    <row r="32" spans="3:29" ht="16.5" customHeight="1">
      <c r="C32" s="1452" t="s">
        <v>1261</v>
      </c>
      <c r="D32" s="1453"/>
      <c r="E32" s="1454"/>
      <c r="F32" s="1476">
        <v>0</v>
      </c>
      <c r="G32" s="1477">
        <v>0</v>
      </c>
      <c r="H32" s="2660"/>
      <c r="I32" s="2661"/>
      <c r="J32" s="2661"/>
      <c r="K32" s="2661"/>
      <c r="L32" s="2662">
        <v>0</v>
      </c>
      <c r="M32" s="1490"/>
      <c r="N32" s="1452" t="s">
        <v>1262</v>
      </c>
      <c r="O32" s="1493"/>
      <c r="P32" s="1494" t="e">
        <f t="shared" si="6"/>
        <v>#DIV/0!</v>
      </c>
      <c r="Q32" s="1495" t="e">
        <f t="shared" si="6"/>
        <v>#DIV/0!</v>
      </c>
      <c r="R32" s="1496" t="e">
        <f t="shared" si="6"/>
        <v>#DIV/0!</v>
      </c>
      <c r="S32" s="1497" t="e">
        <f t="shared" si="6"/>
        <v>#DIV/0!</v>
      </c>
      <c r="T32" s="1497" t="e">
        <f t="shared" si="6"/>
        <v>#DIV/0!</v>
      </c>
      <c r="U32" s="1497" t="e">
        <f t="shared" si="6"/>
        <v>#DIV/0!</v>
      </c>
      <c r="V32" s="1498" t="e">
        <f t="shared" si="6"/>
        <v>#DIV/0!</v>
      </c>
      <c r="W32" s="1439"/>
      <c r="X32" s="1414"/>
      <c r="Y32" s="1414"/>
      <c r="Z32" s="1414"/>
      <c r="AA32" s="1415"/>
      <c r="AB32" s="1440"/>
      <c r="AC32" s="1427"/>
    </row>
    <row r="33" spans="2:29" ht="15.75" thickBot="1">
      <c r="C33" s="1499" t="s">
        <v>1263</v>
      </c>
      <c r="D33" s="1500"/>
      <c r="E33" s="1501"/>
      <c r="F33" s="1501"/>
      <c r="G33" s="1502"/>
      <c r="H33" s="1503" t="e">
        <f>H22-SUM(H24:H32)</f>
        <v>#DIV/0!</v>
      </c>
      <c r="I33" s="1503" t="e">
        <f>I22-SUM(I24:I32)</f>
        <v>#DIV/0!</v>
      </c>
      <c r="J33" s="1503" t="e">
        <f>J22-SUM(J24:J32)</f>
        <v>#DIV/0!</v>
      </c>
      <c r="K33" s="1503" t="e">
        <f>K22-SUM(K24:K32)</f>
        <v>#DIV/0!</v>
      </c>
      <c r="L33" s="1503" t="e">
        <f>L22-SUM(L24:L32)</f>
        <v>#DIV/0!</v>
      </c>
      <c r="M33" s="1490"/>
      <c r="N33" s="1499" t="s">
        <v>1264</v>
      </c>
      <c r="O33" s="1504"/>
      <c r="P33" s="1503" t="e">
        <f t="shared" ref="P33:V33" si="8">+SUM(P21:P32)</f>
        <v>#DIV/0!</v>
      </c>
      <c r="Q33" s="1503" t="e">
        <f t="shared" si="8"/>
        <v>#DIV/0!</v>
      </c>
      <c r="R33" s="1503" t="e">
        <f t="shared" si="8"/>
        <v>#DIV/0!</v>
      </c>
      <c r="S33" s="1505" t="e">
        <f t="shared" si="8"/>
        <v>#DIV/0!</v>
      </c>
      <c r="T33" s="1505" t="e">
        <f t="shared" si="8"/>
        <v>#DIV/0!</v>
      </c>
      <c r="U33" s="1505" t="e">
        <f t="shared" si="8"/>
        <v>#DIV/0!</v>
      </c>
      <c r="V33" s="1506" t="e">
        <f t="shared" si="8"/>
        <v>#DIV/0!</v>
      </c>
      <c r="W33" s="1507"/>
      <c r="X33" s="1508"/>
      <c r="Y33" s="1508"/>
      <c r="Z33" s="1508"/>
      <c r="AA33" s="1509"/>
      <c r="AB33" s="1440"/>
      <c r="AC33" s="1427"/>
    </row>
    <row r="34" spans="2:29" ht="15.75" thickBot="1">
      <c r="B34" s="1510"/>
      <c r="C34" s="1511"/>
      <c r="D34" s="1512"/>
      <c r="E34" s="1512"/>
      <c r="F34" s="1512"/>
      <c r="G34" s="1513"/>
      <c r="H34" s="1513"/>
      <c r="I34" s="1513"/>
      <c r="J34" s="1513"/>
      <c r="K34" s="1513"/>
      <c r="L34" s="1514"/>
      <c r="M34" s="1490"/>
      <c r="N34" s="1511"/>
      <c r="O34" s="1512"/>
      <c r="P34" s="1512"/>
      <c r="Q34" s="1512"/>
      <c r="R34" s="1512"/>
      <c r="S34" s="1512"/>
      <c r="T34" s="1512"/>
      <c r="U34" s="1512"/>
      <c r="V34" s="1512"/>
      <c r="W34" s="1515"/>
      <c r="X34" s="1515"/>
      <c r="Y34" s="1515"/>
      <c r="Z34" s="1515"/>
      <c r="AA34" s="1516"/>
      <c r="AB34" s="1440"/>
      <c r="AC34" s="1427"/>
    </row>
    <row r="35" spans="2:29" s="287" customFormat="1" ht="18.75" customHeight="1">
      <c r="C35" s="1517" t="s">
        <v>1265</v>
      </c>
      <c r="D35" s="1518"/>
      <c r="E35" s="1519"/>
      <c r="F35" s="1520" t="s">
        <v>539</v>
      </c>
      <c r="G35" s="1521" t="s">
        <v>539</v>
      </c>
      <c r="H35" s="1522" t="s">
        <v>539</v>
      </c>
      <c r="I35" s="1520" t="s">
        <v>539</v>
      </c>
      <c r="J35" s="1520" t="s">
        <v>1241</v>
      </c>
      <c r="K35" s="1520" t="s">
        <v>1241</v>
      </c>
      <c r="L35" s="1523"/>
      <c r="M35" s="1524"/>
      <c r="N35" s="1525" t="s">
        <v>1265</v>
      </c>
      <c r="O35" s="1518"/>
      <c r="P35" s="1526" t="s">
        <v>539</v>
      </c>
      <c r="Q35" s="1527" t="s">
        <v>539</v>
      </c>
      <c r="R35" s="1522" t="s">
        <v>539</v>
      </c>
      <c r="S35" s="1520" t="s">
        <v>539</v>
      </c>
      <c r="T35" s="1520" t="s">
        <v>1241</v>
      </c>
      <c r="U35" s="1520" t="s">
        <v>1241</v>
      </c>
      <c r="V35" s="1521"/>
      <c r="W35" s="1528"/>
      <c r="X35" s="1529"/>
      <c r="Y35" s="1529"/>
      <c r="Z35" s="1529"/>
      <c r="AA35" s="1530"/>
      <c r="AB35" s="1531"/>
      <c r="AC35" s="1531"/>
    </row>
    <row r="36" spans="2:29">
      <c r="C36" s="1532" t="s">
        <v>1266</v>
      </c>
      <c r="D36" s="1453"/>
      <c r="E36" s="1454"/>
      <c r="F36" s="1491">
        <v>0</v>
      </c>
      <c r="G36" s="1492">
        <v>0</v>
      </c>
      <c r="H36" s="2654"/>
      <c r="I36" s="2655"/>
      <c r="J36" s="2655"/>
      <c r="K36" s="2655"/>
      <c r="L36" s="1533"/>
      <c r="M36" s="1534"/>
      <c r="N36" s="1535" t="s">
        <v>1267</v>
      </c>
      <c r="O36" s="1536"/>
      <c r="P36" s="1537" t="e">
        <f t="shared" ref="P36:Q36" si="9">+F36/P$18*(1+P$17)^0.5</f>
        <v>#DIV/0!</v>
      </c>
      <c r="Q36" s="1538" t="e">
        <f t="shared" si="9"/>
        <v>#DIV/0!</v>
      </c>
      <c r="R36" s="1539" t="e">
        <f>+H36/R$18*(1+R$17)^0.5</f>
        <v>#DIV/0!</v>
      </c>
      <c r="S36" s="1537" t="e">
        <f t="shared" ref="S36:U36" si="10">+I36/S$18*(1+S$17)^0.5</f>
        <v>#DIV/0!</v>
      </c>
      <c r="T36" s="1537" t="e">
        <f t="shared" si="10"/>
        <v>#DIV/0!</v>
      </c>
      <c r="U36" s="1537" t="e">
        <f t="shared" si="10"/>
        <v>#DIV/0!</v>
      </c>
      <c r="V36" s="1540"/>
      <c r="W36" s="1541"/>
      <c r="X36" s="1542"/>
      <c r="Y36" s="1542"/>
      <c r="Z36" s="1542"/>
      <c r="AA36" s="1543"/>
    </row>
    <row r="37" spans="2:29" ht="17.25" customHeight="1">
      <c r="C37" s="1544" t="s">
        <v>1268</v>
      </c>
      <c r="D37" s="1453"/>
      <c r="E37" s="1454"/>
      <c r="F37" s="1465"/>
      <c r="G37" s="1466"/>
      <c r="H37" s="1545"/>
      <c r="I37" s="1546"/>
      <c r="J37" s="1546"/>
      <c r="K37" s="1546"/>
      <c r="L37" s="1547"/>
      <c r="M37" s="1490"/>
      <c r="N37" s="1548" t="s">
        <v>1269</v>
      </c>
      <c r="O37" s="1549"/>
      <c r="P37" s="1550"/>
      <c r="Q37" s="1551"/>
      <c r="R37" s="1552"/>
      <c r="S37" s="1553"/>
      <c r="T37" s="1553"/>
      <c r="U37" s="1553"/>
      <c r="V37" s="1551"/>
      <c r="W37" s="1541"/>
      <c r="X37" s="1542"/>
      <c r="Y37" s="1542"/>
      <c r="Z37" s="1542"/>
      <c r="AA37" s="1543"/>
      <c r="AB37" s="1427"/>
      <c r="AC37" s="1427"/>
    </row>
    <row r="38" spans="2:29">
      <c r="C38" s="1554" t="str">
        <f t="shared" ref="C38:C45" si="11">+C24</f>
        <v>Demand growth</v>
      </c>
      <c r="D38" s="1474"/>
      <c r="E38" s="1475"/>
      <c r="F38" s="1476">
        <v>0</v>
      </c>
      <c r="G38" s="1477">
        <v>0</v>
      </c>
      <c r="H38" s="2657"/>
      <c r="I38" s="2658"/>
      <c r="J38" s="2658"/>
      <c r="K38" s="2658"/>
      <c r="L38" s="1547"/>
      <c r="M38" s="1490"/>
      <c r="N38" s="1555" t="str">
        <f t="shared" ref="N38:N40" si="12">+C38</f>
        <v>Demand growth</v>
      </c>
      <c r="O38" s="1556"/>
      <c r="P38" s="1557" t="e">
        <f t="shared" ref="P38:U47" si="13">+F38/P$18*(1+P$17)^0.5</f>
        <v>#DIV/0!</v>
      </c>
      <c r="Q38" s="1558" t="e">
        <f t="shared" si="13"/>
        <v>#DIV/0!</v>
      </c>
      <c r="R38" s="1559" t="e">
        <f t="shared" si="13"/>
        <v>#DIV/0!</v>
      </c>
      <c r="S38" s="1557" t="e">
        <f t="shared" si="13"/>
        <v>#DIV/0!</v>
      </c>
      <c r="T38" s="1557" t="e">
        <f t="shared" si="13"/>
        <v>#DIV/0!</v>
      </c>
      <c r="U38" s="1557" t="e">
        <f t="shared" si="13"/>
        <v>#DIV/0!</v>
      </c>
      <c r="V38" s="1551"/>
      <c r="W38" s="1541"/>
      <c r="X38" s="1542"/>
      <c r="Y38" s="1542"/>
      <c r="Z38" s="1542"/>
      <c r="AA38" s="1543"/>
      <c r="AB38" s="1427"/>
      <c r="AC38" s="1427"/>
    </row>
    <row r="39" spans="2:29">
      <c r="C39" s="1554" t="str">
        <f t="shared" si="11"/>
        <v>Capitalisation policy</v>
      </c>
      <c r="D39" s="1474"/>
      <c r="E39" s="1475"/>
      <c r="F39" s="1476">
        <v>0</v>
      </c>
      <c r="G39" s="1477">
        <v>0</v>
      </c>
      <c r="H39" s="2657"/>
      <c r="I39" s="2658"/>
      <c r="J39" s="2658"/>
      <c r="K39" s="2658"/>
      <c r="L39" s="1547"/>
      <c r="M39" s="1490"/>
      <c r="N39" s="1555" t="str">
        <f t="shared" si="12"/>
        <v>Capitalisation policy</v>
      </c>
      <c r="O39" s="1556"/>
      <c r="P39" s="1557" t="e">
        <f t="shared" si="13"/>
        <v>#DIV/0!</v>
      </c>
      <c r="Q39" s="1558" t="e">
        <f t="shared" si="13"/>
        <v>#DIV/0!</v>
      </c>
      <c r="R39" s="1559" t="e">
        <f t="shared" si="13"/>
        <v>#DIV/0!</v>
      </c>
      <c r="S39" s="1557" t="e">
        <f t="shared" si="13"/>
        <v>#DIV/0!</v>
      </c>
      <c r="T39" s="1557" t="e">
        <f t="shared" si="13"/>
        <v>#DIV/0!</v>
      </c>
      <c r="U39" s="1557" t="e">
        <f t="shared" si="13"/>
        <v>#DIV/0!</v>
      </c>
      <c r="V39" s="1551"/>
      <c r="W39" s="1541"/>
      <c r="X39" s="1542"/>
      <c r="Y39" s="1542"/>
      <c r="Z39" s="1542"/>
      <c r="AA39" s="1543"/>
      <c r="AB39" s="1427"/>
      <c r="AC39" s="1427"/>
    </row>
    <row r="40" spans="2:29">
      <c r="C40" s="1554" t="str">
        <f t="shared" si="11"/>
        <v>Debt raising costs</v>
      </c>
      <c r="D40" s="1474"/>
      <c r="E40" s="1475"/>
      <c r="F40" s="1476">
        <v>0</v>
      </c>
      <c r="G40" s="1477">
        <v>0</v>
      </c>
      <c r="H40" s="2657"/>
      <c r="I40" s="2658"/>
      <c r="J40" s="2658"/>
      <c r="K40" s="2658"/>
      <c r="L40" s="1547"/>
      <c r="M40" s="1490"/>
      <c r="N40" s="1555" t="str">
        <f t="shared" si="12"/>
        <v>Debt raising costs</v>
      </c>
      <c r="O40" s="1556"/>
      <c r="P40" s="1557" t="e">
        <f t="shared" si="13"/>
        <v>#DIV/0!</v>
      </c>
      <c r="Q40" s="1558" t="e">
        <f t="shared" si="13"/>
        <v>#DIV/0!</v>
      </c>
      <c r="R40" s="1559" t="e">
        <f t="shared" si="13"/>
        <v>#DIV/0!</v>
      </c>
      <c r="S40" s="1557" t="e">
        <f t="shared" si="13"/>
        <v>#DIV/0!</v>
      </c>
      <c r="T40" s="1557" t="e">
        <f t="shared" si="13"/>
        <v>#DIV/0!</v>
      </c>
      <c r="U40" s="1557" t="e">
        <f t="shared" si="13"/>
        <v>#DIV/0!</v>
      </c>
      <c r="V40" s="1551"/>
      <c r="W40" s="1541"/>
      <c r="X40" s="1542"/>
      <c r="Y40" s="1542"/>
      <c r="Z40" s="1542"/>
      <c r="AA40" s="1543"/>
      <c r="AB40" s="1427"/>
      <c r="AC40" s="1427"/>
    </row>
    <row r="41" spans="2:29">
      <c r="C41" s="1554" t="str">
        <f t="shared" si="11"/>
        <v>Self insurance costs</v>
      </c>
      <c r="D41" s="1486"/>
      <c r="E41" s="1487"/>
      <c r="F41" s="1476">
        <v>0</v>
      </c>
      <c r="G41" s="1477">
        <v>0</v>
      </c>
      <c r="H41" s="2657"/>
      <c r="I41" s="2658"/>
      <c r="J41" s="2658"/>
      <c r="K41" s="2658"/>
      <c r="L41" s="1547"/>
      <c r="M41" s="1534"/>
      <c r="N41" s="1555" t="str">
        <f>+C41</f>
        <v>Self insurance costs</v>
      </c>
      <c r="O41" s="1556"/>
      <c r="P41" s="1557" t="e">
        <f t="shared" si="13"/>
        <v>#DIV/0!</v>
      </c>
      <c r="Q41" s="1558" t="e">
        <f t="shared" si="13"/>
        <v>#DIV/0!</v>
      </c>
      <c r="R41" s="1559" t="e">
        <f t="shared" si="13"/>
        <v>#DIV/0!</v>
      </c>
      <c r="S41" s="1557" t="e">
        <f t="shared" si="13"/>
        <v>#DIV/0!</v>
      </c>
      <c r="T41" s="1557" t="e">
        <f t="shared" si="13"/>
        <v>#DIV/0!</v>
      </c>
      <c r="U41" s="1557" t="e">
        <f t="shared" si="13"/>
        <v>#DIV/0!</v>
      </c>
      <c r="V41" s="1560"/>
      <c r="W41" s="1541"/>
      <c r="X41" s="1542"/>
      <c r="Y41" s="1542"/>
      <c r="Z41" s="1542"/>
      <c r="AA41" s="1543"/>
      <c r="AB41" s="1427"/>
      <c r="AC41" s="1427"/>
    </row>
    <row r="42" spans="2:29">
      <c r="C42" s="1554" t="str">
        <f t="shared" si="11"/>
        <v>Insurance costs</v>
      </c>
      <c r="D42" s="1486"/>
      <c r="E42" s="1487"/>
      <c r="F42" s="1476">
        <v>0</v>
      </c>
      <c r="G42" s="1477">
        <v>0</v>
      </c>
      <c r="H42" s="2657"/>
      <c r="I42" s="2658"/>
      <c r="J42" s="2658"/>
      <c r="K42" s="2658"/>
      <c r="L42" s="1547"/>
      <c r="M42" s="1490"/>
      <c r="N42" s="1555" t="str">
        <f>+C42</f>
        <v>Insurance costs</v>
      </c>
      <c r="O42" s="1556"/>
      <c r="P42" s="1557" t="e">
        <f t="shared" si="13"/>
        <v>#DIV/0!</v>
      </c>
      <c r="Q42" s="1558" t="e">
        <f t="shared" si="13"/>
        <v>#DIV/0!</v>
      </c>
      <c r="R42" s="1559" t="e">
        <f t="shared" si="13"/>
        <v>#DIV/0!</v>
      </c>
      <c r="S42" s="1557" t="e">
        <f t="shared" si="13"/>
        <v>#DIV/0!</v>
      </c>
      <c r="T42" s="1557" t="e">
        <f t="shared" si="13"/>
        <v>#DIV/0!</v>
      </c>
      <c r="U42" s="1557" t="e">
        <f t="shared" si="13"/>
        <v>#DIV/0!</v>
      </c>
      <c r="V42" s="1560"/>
      <c r="W42" s="1541"/>
      <c r="X42" s="1542"/>
      <c r="Y42" s="1542"/>
      <c r="Z42" s="1542"/>
      <c r="AA42" s="1543"/>
      <c r="AB42" s="1427"/>
      <c r="AC42" s="1427"/>
    </row>
    <row r="43" spans="2:29">
      <c r="C43" s="1554" t="str">
        <f t="shared" si="11"/>
        <v>Superannuation costs related to defined benefit schemes</v>
      </c>
      <c r="D43" s="1486"/>
      <c r="E43" s="1487"/>
      <c r="F43" s="1476">
        <v>0</v>
      </c>
      <c r="G43" s="1477">
        <v>0</v>
      </c>
      <c r="H43" s="2657"/>
      <c r="I43" s="2658"/>
      <c r="J43" s="2658"/>
      <c r="K43" s="2658"/>
      <c r="L43" s="1547"/>
      <c r="M43" s="1490"/>
      <c r="N43" s="1555" t="str">
        <f>+C43</f>
        <v>Superannuation costs related to defined benefit schemes</v>
      </c>
      <c r="O43" s="1556"/>
      <c r="P43" s="1557" t="e">
        <f t="shared" si="13"/>
        <v>#DIV/0!</v>
      </c>
      <c r="Q43" s="1558" t="e">
        <f t="shared" si="13"/>
        <v>#DIV/0!</v>
      </c>
      <c r="R43" s="1559" t="e">
        <f t="shared" si="13"/>
        <v>#DIV/0!</v>
      </c>
      <c r="S43" s="1557" t="e">
        <f t="shared" si="13"/>
        <v>#DIV/0!</v>
      </c>
      <c r="T43" s="1557" t="e">
        <f t="shared" si="13"/>
        <v>#DIV/0!</v>
      </c>
      <c r="U43" s="1557" t="e">
        <f t="shared" si="13"/>
        <v>#DIV/0!</v>
      </c>
      <c r="V43" s="1560"/>
      <c r="W43" s="1541"/>
      <c r="X43" s="1542"/>
      <c r="Y43" s="1542"/>
      <c r="Z43" s="1542"/>
      <c r="AA43" s="1543"/>
      <c r="AB43" s="1489"/>
      <c r="AC43" s="1427"/>
    </row>
    <row r="44" spans="2:29">
      <c r="C44" s="1554" t="str">
        <f t="shared" si="11"/>
        <v>Demand Management</v>
      </c>
      <c r="D44" s="1486"/>
      <c r="E44" s="1487"/>
      <c r="F44" s="1476">
        <v>0</v>
      </c>
      <c r="G44" s="1477">
        <v>0</v>
      </c>
      <c r="H44" s="2657"/>
      <c r="I44" s="2658"/>
      <c r="J44" s="2658"/>
      <c r="K44" s="2658"/>
      <c r="L44" s="1547"/>
      <c r="M44" s="1561"/>
      <c r="N44" s="1562" t="str">
        <f>+C44</f>
        <v>Demand Management</v>
      </c>
      <c r="O44" s="1563"/>
      <c r="P44" s="1557" t="e">
        <f t="shared" si="13"/>
        <v>#DIV/0!</v>
      </c>
      <c r="Q44" s="1558" t="e">
        <f t="shared" si="13"/>
        <v>#DIV/0!</v>
      </c>
      <c r="R44" s="1559" t="e">
        <f t="shared" si="13"/>
        <v>#DIV/0!</v>
      </c>
      <c r="S44" s="1557" t="e">
        <f t="shared" si="13"/>
        <v>#DIV/0!</v>
      </c>
      <c r="T44" s="1557" t="e">
        <f t="shared" si="13"/>
        <v>#DIV/0!</v>
      </c>
      <c r="U44" s="1557" t="e">
        <f t="shared" si="13"/>
        <v>#DIV/0!</v>
      </c>
      <c r="V44" s="1560"/>
      <c r="W44" s="1541"/>
      <c r="X44" s="1542"/>
      <c r="Y44" s="1542"/>
      <c r="Z44" s="1542"/>
      <c r="AA44" s="1543"/>
      <c r="AB44" s="1489"/>
      <c r="AC44" s="755"/>
    </row>
    <row r="45" spans="2:29">
      <c r="C45" s="1554" t="str">
        <f t="shared" si="11"/>
        <v>Network Support costs</v>
      </c>
      <c r="D45" s="1486"/>
      <c r="E45" s="1487"/>
      <c r="F45" s="1476">
        <v>0</v>
      </c>
      <c r="G45" s="1477">
        <v>0</v>
      </c>
      <c r="H45" s="2657"/>
      <c r="I45" s="2658"/>
      <c r="J45" s="2658"/>
      <c r="K45" s="2658"/>
      <c r="L45" s="1547"/>
      <c r="M45" s="1561"/>
      <c r="N45" s="1562" t="str">
        <f>+C45</f>
        <v>Network Support costs</v>
      </c>
      <c r="O45" s="1563"/>
      <c r="P45" s="1557" t="e">
        <f t="shared" si="13"/>
        <v>#DIV/0!</v>
      </c>
      <c r="Q45" s="1558" t="e">
        <f t="shared" si="13"/>
        <v>#DIV/0!</v>
      </c>
      <c r="R45" s="1559" t="e">
        <f t="shared" si="13"/>
        <v>#DIV/0!</v>
      </c>
      <c r="S45" s="1557" t="e">
        <f t="shared" si="13"/>
        <v>#DIV/0!</v>
      </c>
      <c r="T45" s="1557" t="e">
        <f t="shared" si="13"/>
        <v>#DIV/0!</v>
      </c>
      <c r="U45" s="1557" t="e">
        <f t="shared" si="13"/>
        <v>#DIV/0!</v>
      </c>
      <c r="V45" s="1564"/>
      <c r="W45" s="1541"/>
      <c r="X45" s="1414"/>
      <c r="Y45" s="1542"/>
      <c r="Z45" s="1542"/>
      <c r="AA45" s="1543"/>
      <c r="AB45" s="755"/>
      <c r="AC45" s="1489"/>
    </row>
    <row r="46" spans="2:29" ht="25.5">
      <c r="C46" s="1544" t="s">
        <v>1270</v>
      </c>
      <c r="D46" s="1453"/>
      <c r="E46" s="1454"/>
      <c r="F46" s="1476">
        <v>0</v>
      </c>
      <c r="G46" s="1477">
        <v>0</v>
      </c>
      <c r="H46" s="2663"/>
      <c r="I46" s="2664"/>
      <c r="J46" s="2664"/>
      <c r="K46" s="2664"/>
      <c r="L46" s="1565"/>
      <c r="M46" s="1490"/>
      <c r="N46" s="1566" t="str">
        <f>+N32</f>
        <v>Less movements in provisions related to opex ($million, 2013-14):</v>
      </c>
      <c r="O46" s="1567"/>
      <c r="P46" s="1568" t="e">
        <f t="shared" si="13"/>
        <v>#DIV/0!</v>
      </c>
      <c r="Q46" s="1569" t="e">
        <f t="shared" si="13"/>
        <v>#DIV/0!</v>
      </c>
      <c r="R46" s="1570" t="e">
        <f t="shared" si="13"/>
        <v>#DIV/0!</v>
      </c>
      <c r="S46" s="1568" t="e">
        <f t="shared" si="13"/>
        <v>#DIV/0!</v>
      </c>
      <c r="T46" s="1568" t="e">
        <f t="shared" si="13"/>
        <v>#DIV/0!</v>
      </c>
      <c r="U46" s="1568" t="e">
        <f t="shared" si="13"/>
        <v>#DIV/0!</v>
      </c>
      <c r="V46" s="1571"/>
      <c r="W46" s="1541"/>
      <c r="X46" s="1542"/>
      <c r="Y46" s="1542"/>
      <c r="Z46" s="1542"/>
      <c r="AA46" s="1543"/>
      <c r="AB46" s="1427"/>
      <c r="AC46" s="1427"/>
    </row>
    <row r="47" spans="2:29" ht="26.25" thickBot="1">
      <c r="C47" s="1544" t="s">
        <v>1271</v>
      </c>
      <c r="D47" s="1453"/>
      <c r="E47" s="1454"/>
      <c r="F47" s="1476">
        <v>0</v>
      </c>
      <c r="G47" s="1477">
        <v>0</v>
      </c>
      <c r="H47" s="2663"/>
      <c r="I47" s="2664"/>
      <c r="J47" s="2664"/>
      <c r="K47" s="2664"/>
      <c r="L47" s="1565"/>
      <c r="M47" s="1490"/>
      <c r="N47" s="1544" t="s">
        <v>1272</v>
      </c>
      <c r="O47" s="1567"/>
      <c r="P47" s="1568" t="e">
        <f t="shared" si="13"/>
        <v>#DIV/0!</v>
      </c>
      <c r="Q47" s="1569" t="e">
        <f t="shared" si="13"/>
        <v>#DIV/0!</v>
      </c>
      <c r="R47" s="1572" t="e">
        <f t="shared" si="13"/>
        <v>#DIV/0!</v>
      </c>
      <c r="S47" s="1573" t="e">
        <f t="shared" si="13"/>
        <v>#DIV/0!</v>
      </c>
      <c r="T47" s="1573" t="e">
        <f t="shared" si="13"/>
        <v>#DIV/0!</v>
      </c>
      <c r="U47" s="1573" t="e">
        <f t="shared" si="13"/>
        <v>#DIV/0!</v>
      </c>
      <c r="V47" s="1574"/>
      <c r="W47" s="1541"/>
      <c r="X47" s="1542"/>
      <c r="Y47" s="1542"/>
      <c r="Z47" s="1542"/>
      <c r="AA47" s="1543"/>
      <c r="AB47" s="1427"/>
      <c r="AC47" s="1427"/>
    </row>
    <row r="48" spans="2:29" ht="15.75" thickBot="1">
      <c r="C48" s="1575" t="s">
        <v>1273</v>
      </c>
      <c r="D48" s="1500"/>
      <c r="E48" s="1501"/>
      <c r="F48" s="1501"/>
      <c r="G48" s="1502"/>
      <c r="H48" s="1576">
        <f>H36-SUM(H38:H47)</f>
        <v>0</v>
      </c>
      <c r="I48" s="1576">
        <f t="shared" ref="I48:K48" si="14">I36-SUM(I38:I47)</f>
        <v>0</v>
      </c>
      <c r="J48" s="1576">
        <f t="shared" si="14"/>
        <v>0</v>
      </c>
      <c r="K48" s="1576">
        <f t="shared" si="14"/>
        <v>0</v>
      </c>
      <c r="L48" s="1577"/>
      <c r="M48" s="1490"/>
      <c r="N48" s="1500" t="s">
        <v>1274</v>
      </c>
      <c r="O48" s="1500"/>
      <c r="P48" s="2666" t="e">
        <f>P36-SUM(P41:P47)</f>
        <v>#DIV/0!</v>
      </c>
      <c r="Q48" s="2666" t="e">
        <f t="shared" ref="Q48:U48" si="15">Q36-SUM(Q41:Q47)</f>
        <v>#DIV/0!</v>
      </c>
      <c r="R48" s="2666" t="e">
        <f t="shared" si="15"/>
        <v>#DIV/0!</v>
      </c>
      <c r="S48" s="2667" t="e">
        <f t="shared" si="15"/>
        <v>#DIV/0!</v>
      </c>
      <c r="T48" s="2667" t="e">
        <f t="shared" si="15"/>
        <v>#DIV/0!</v>
      </c>
      <c r="U48" s="2667" t="e">
        <f t="shared" si="15"/>
        <v>#DIV/0!</v>
      </c>
      <c r="V48" s="1578" t="e">
        <f>+V33-(U33-U48)</f>
        <v>#DIV/0!</v>
      </c>
      <c r="W48" s="1579"/>
      <c r="X48" s="1580"/>
      <c r="Y48" s="1580"/>
      <c r="Z48" s="1580"/>
      <c r="AA48" s="1581"/>
      <c r="AB48" s="1427"/>
      <c r="AC48" s="1427"/>
    </row>
    <row r="49" spans="2:29">
      <c r="B49" s="1510"/>
      <c r="C49" s="1512"/>
      <c r="D49" s="1512"/>
      <c r="E49" s="1512"/>
      <c r="F49" s="1512"/>
      <c r="G49" s="1582"/>
      <c r="H49" s="1582"/>
      <c r="I49" s="1582"/>
      <c r="J49" s="1582"/>
      <c r="K49" s="1582"/>
      <c r="L49" s="1582"/>
      <c r="M49" s="1490"/>
      <c r="N49" s="1583"/>
      <c r="O49" s="1515"/>
      <c r="P49" s="1515"/>
      <c r="Q49" s="1515"/>
      <c r="R49" s="1513"/>
      <c r="S49" s="1513"/>
      <c r="T49" s="1513"/>
      <c r="U49" s="1513"/>
      <c r="V49" s="1513"/>
      <c r="W49" s="1515"/>
      <c r="X49" s="1515"/>
      <c r="Y49" s="1515"/>
      <c r="Z49" s="1515"/>
      <c r="AA49" s="1516"/>
      <c r="AB49" s="1427"/>
      <c r="AC49" s="1427"/>
    </row>
    <row r="50" spans="2:29" ht="15.75" thickBot="1">
      <c r="C50" s="490"/>
      <c r="D50" s="490"/>
      <c r="E50" s="490"/>
      <c r="F50" s="490"/>
      <c r="G50" s="490"/>
      <c r="H50" s="490"/>
      <c r="I50" s="490"/>
      <c r="J50" s="490"/>
      <c r="K50" s="490"/>
      <c r="L50" s="490"/>
      <c r="M50" s="1490"/>
      <c r="N50" s="1376"/>
      <c r="O50" s="489"/>
      <c r="P50" s="489"/>
      <c r="Q50" s="489"/>
      <c r="R50" s="489"/>
      <c r="S50" s="489"/>
      <c r="T50" s="489"/>
      <c r="U50" s="489"/>
      <c r="V50" s="489"/>
      <c r="W50" s="489"/>
      <c r="X50" s="489"/>
      <c r="Y50" s="489"/>
      <c r="Z50" s="489"/>
      <c r="AA50" s="1377"/>
      <c r="AB50" s="1427"/>
      <c r="AC50" s="1427"/>
    </row>
    <row r="51" spans="2:29" ht="15.75" thickBot="1">
      <c r="C51" s="490"/>
      <c r="D51" s="490"/>
      <c r="E51" s="490"/>
      <c r="F51" s="490"/>
      <c r="G51" s="490"/>
      <c r="H51" s="1584"/>
      <c r="I51" s="1584"/>
      <c r="J51" s="1584"/>
      <c r="K51" s="1584"/>
      <c r="L51" s="1584"/>
      <c r="M51" s="1561"/>
      <c r="N51" s="1585" t="s">
        <v>1275</v>
      </c>
      <c r="O51" s="1586"/>
      <c r="P51" s="1587"/>
      <c r="Q51" s="1588"/>
      <c r="R51" s="1589" t="e">
        <f>+(R33-R48)</f>
        <v>#DIV/0!</v>
      </c>
      <c r="S51" s="1589" t="e">
        <f>(S33-S48)-(R33-R48)</f>
        <v>#DIV/0!</v>
      </c>
      <c r="T51" s="1589" t="e">
        <f>(T33-T48)-(S33-S48)</f>
        <v>#DIV/0!</v>
      </c>
      <c r="U51" s="1589" t="e">
        <f>(U33-U48)-(T33-T48)</f>
        <v>#DIV/0!</v>
      </c>
      <c r="V51" s="1590" t="e">
        <f>(V33-V48)-(U33-U48)</f>
        <v>#DIV/0!</v>
      </c>
      <c r="W51" s="1591"/>
      <c r="X51" s="1592"/>
      <c r="Y51" s="1592"/>
      <c r="Z51" s="1592"/>
      <c r="AA51" s="1593"/>
      <c r="AB51" s="1427"/>
      <c r="AC51" s="1427"/>
    </row>
    <row r="52" spans="2:29" ht="15.75" thickBot="1">
      <c r="C52" s="490"/>
      <c r="D52" s="490"/>
      <c r="E52" s="490"/>
      <c r="F52" s="490"/>
      <c r="G52" s="490"/>
      <c r="H52" s="1584"/>
      <c r="I52" s="1584"/>
      <c r="J52" s="1584"/>
      <c r="K52" s="1584"/>
      <c r="L52" s="1584"/>
      <c r="M52" s="1490"/>
      <c r="N52" s="1594"/>
      <c r="O52" s="1595"/>
      <c r="P52" s="1595"/>
      <c r="Q52" s="1595"/>
      <c r="R52" s="1595"/>
      <c r="S52" s="1595"/>
      <c r="T52" s="1595"/>
      <c r="U52" s="1595"/>
      <c r="V52" s="1595"/>
      <c r="W52" s="1595"/>
      <c r="X52" s="1595"/>
      <c r="Y52" s="1595"/>
      <c r="Z52" s="1595"/>
      <c r="AA52" s="1596"/>
    </row>
    <row r="53" spans="2:29" ht="15.75" thickBot="1">
      <c r="C53" s="490"/>
      <c r="D53" s="490"/>
      <c r="E53" s="490"/>
      <c r="F53" s="490"/>
      <c r="G53" s="490"/>
      <c r="H53" s="1584"/>
      <c r="I53" s="1584"/>
      <c r="J53" s="1584"/>
      <c r="K53" s="1584"/>
      <c r="L53" s="1584"/>
      <c r="M53" s="1524"/>
      <c r="N53" s="1597" t="s">
        <v>1276</v>
      </c>
      <c r="O53" s="1598"/>
      <c r="P53" s="1599"/>
      <c r="Q53" s="1600"/>
      <c r="R53" s="1592"/>
      <c r="S53" s="1592"/>
      <c r="T53" s="1592"/>
      <c r="U53" s="1592"/>
      <c r="V53" s="1592"/>
      <c r="W53" s="1591"/>
      <c r="X53" s="1592"/>
      <c r="Y53" s="1592"/>
      <c r="Z53" s="1592"/>
      <c r="AA53" s="1593"/>
      <c r="AB53" s="1601" t="s">
        <v>1277</v>
      </c>
      <c r="AC53" s="1427"/>
    </row>
    <row r="54" spans="2:29" ht="15.75" thickBot="1">
      <c r="C54" s="490"/>
      <c r="D54" s="490"/>
      <c r="E54" s="490"/>
      <c r="F54" s="490"/>
      <c r="G54" s="490"/>
      <c r="H54" s="1584"/>
      <c r="I54" s="1584"/>
      <c r="J54" s="1584"/>
      <c r="K54" s="1584"/>
      <c r="L54" s="1584"/>
      <c r="M54" s="1561"/>
      <c r="N54" s="1602" t="s">
        <v>38</v>
      </c>
      <c r="O54" s="1603"/>
      <c r="P54" s="1604"/>
      <c r="Q54" s="1415"/>
      <c r="R54" s="1605"/>
      <c r="S54" s="1606" t="e">
        <f>$R$51</f>
        <v>#DIV/0!</v>
      </c>
      <c r="T54" s="1607" t="e">
        <f t="shared" ref="T54:W54" si="16">$R$51</f>
        <v>#DIV/0!</v>
      </c>
      <c r="U54" s="1607" t="e">
        <f t="shared" si="16"/>
        <v>#DIV/0!</v>
      </c>
      <c r="V54" s="1608" t="e">
        <f t="shared" si="16"/>
        <v>#DIV/0!</v>
      </c>
      <c r="W54" s="1609" t="e">
        <f t="shared" si="16"/>
        <v>#DIV/0!</v>
      </c>
      <c r="X54" s="1610"/>
      <c r="Y54" s="1611"/>
      <c r="Z54" s="1612"/>
      <c r="AA54" s="1613"/>
      <c r="AB54" s="1613"/>
      <c r="AC54" s="1614"/>
    </row>
    <row r="55" spans="2:29" ht="15.75" thickBot="1">
      <c r="C55" s="490"/>
      <c r="D55" s="490"/>
      <c r="E55" s="490"/>
      <c r="F55" s="490"/>
      <c r="G55" s="490"/>
      <c r="H55" s="1584"/>
      <c r="I55" s="1584"/>
      <c r="J55" s="1584"/>
      <c r="K55" s="1584"/>
      <c r="L55" s="1584"/>
      <c r="M55" s="490"/>
      <c r="N55" s="1615" t="s">
        <v>39</v>
      </c>
      <c r="O55" s="1603"/>
      <c r="P55" s="1604"/>
      <c r="Q55" s="1415"/>
      <c r="R55" s="1616"/>
      <c r="S55" s="1605"/>
      <c r="T55" s="1617" t="e">
        <f>$S$51</f>
        <v>#DIV/0!</v>
      </c>
      <c r="U55" s="1618" t="e">
        <f t="shared" ref="U55:X55" si="17">$S$51</f>
        <v>#DIV/0!</v>
      </c>
      <c r="V55" s="1619" t="e">
        <f t="shared" si="17"/>
        <v>#DIV/0!</v>
      </c>
      <c r="W55" s="1620" t="e">
        <f t="shared" si="17"/>
        <v>#DIV/0!</v>
      </c>
      <c r="X55" s="1621" t="e">
        <f t="shared" si="17"/>
        <v>#DIV/0!</v>
      </c>
      <c r="Y55" s="1622"/>
      <c r="Z55" s="1612"/>
      <c r="AA55" s="1623"/>
      <c r="AB55" s="1623"/>
      <c r="AC55" s="1614"/>
    </row>
    <row r="56" spans="2:29" ht="15.75" thickBot="1">
      <c r="C56" s="490"/>
      <c r="D56" s="490"/>
      <c r="E56" s="490"/>
      <c r="F56" s="490"/>
      <c r="G56" s="490"/>
      <c r="H56" s="1584"/>
      <c r="I56" s="1584"/>
      <c r="J56" s="1584"/>
      <c r="K56" s="1584"/>
      <c r="L56" s="1584"/>
      <c r="M56" s="490"/>
      <c r="N56" s="1615" t="s">
        <v>40</v>
      </c>
      <c r="O56" s="1603"/>
      <c r="P56" s="1604"/>
      <c r="Q56" s="1624"/>
      <c r="R56" s="1616"/>
      <c r="S56" s="1612"/>
      <c r="T56" s="1605"/>
      <c r="U56" s="1618" t="e">
        <f>$T$51</f>
        <v>#DIV/0!</v>
      </c>
      <c r="V56" s="1619" t="e">
        <f t="shared" ref="V56:Y56" si="18">$T$51</f>
        <v>#DIV/0!</v>
      </c>
      <c r="W56" s="1620" t="e">
        <f t="shared" si="18"/>
        <v>#DIV/0!</v>
      </c>
      <c r="X56" s="1618" t="e">
        <f t="shared" si="18"/>
        <v>#DIV/0!</v>
      </c>
      <c r="Y56" s="1621" t="e">
        <f t="shared" si="18"/>
        <v>#DIV/0!</v>
      </c>
      <c r="Z56" s="1622"/>
      <c r="AA56" s="1623"/>
      <c r="AB56" s="1623"/>
      <c r="AC56" s="1625"/>
    </row>
    <row r="57" spans="2:29" ht="15.75" thickBot="1">
      <c r="C57" s="490"/>
      <c r="D57" s="490"/>
      <c r="E57" s="490"/>
      <c r="F57" s="490"/>
      <c r="G57" s="490"/>
      <c r="H57" s="1584"/>
      <c r="I57" s="1584"/>
      <c r="J57" s="1584"/>
      <c r="K57" s="1584"/>
      <c r="L57" s="1584"/>
      <c r="M57" s="490"/>
      <c r="N57" s="1615" t="s">
        <v>41</v>
      </c>
      <c r="O57" s="1603"/>
      <c r="P57" s="1604"/>
      <c r="Q57" s="1624"/>
      <c r="R57" s="1616"/>
      <c r="S57" s="1612"/>
      <c r="T57" s="1612"/>
      <c r="U57" s="1605"/>
      <c r="V57" s="1619" t="e">
        <f>$U$51</f>
        <v>#DIV/0!</v>
      </c>
      <c r="W57" s="1626" t="e">
        <f t="shared" ref="W57:Z57" si="19">$U$51</f>
        <v>#DIV/0!</v>
      </c>
      <c r="X57" s="1618" t="e">
        <f t="shared" si="19"/>
        <v>#DIV/0!</v>
      </c>
      <c r="Y57" s="1618" t="e">
        <f t="shared" si="19"/>
        <v>#DIV/0!</v>
      </c>
      <c r="Z57" s="1621" t="e">
        <f t="shared" si="19"/>
        <v>#DIV/0!</v>
      </c>
      <c r="AA57" s="1627"/>
      <c r="AB57" s="1623"/>
    </row>
    <row r="58" spans="2:29" ht="15.75" thickBot="1">
      <c r="C58" s="1628"/>
      <c r="D58" s="1628"/>
      <c r="E58" s="1628"/>
      <c r="F58" s="1628"/>
      <c r="G58" s="1629"/>
      <c r="H58" s="1584"/>
      <c r="I58" s="1584"/>
      <c r="J58" s="1584"/>
      <c r="K58" s="1584"/>
      <c r="L58" s="1584"/>
      <c r="M58" s="490"/>
      <c r="N58" s="1630" t="s">
        <v>42</v>
      </c>
      <c r="O58" s="1603"/>
      <c r="P58" s="1604"/>
      <c r="Q58" s="1624"/>
      <c r="R58" s="1616"/>
      <c r="S58" s="1631"/>
      <c r="T58" s="1612"/>
      <c r="U58" s="1631"/>
      <c r="V58" s="1605"/>
      <c r="W58" s="1632" t="e">
        <f>+$V$51</f>
        <v>#DIV/0!</v>
      </c>
      <c r="X58" s="1633" t="e">
        <f t="shared" ref="X58:AA58" si="20">+$V$51</f>
        <v>#DIV/0!</v>
      </c>
      <c r="Y58" s="1634" t="e">
        <f t="shared" si="20"/>
        <v>#DIV/0!</v>
      </c>
      <c r="Z58" s="1635" t="e">
        <f t="shared" si="20"/>
        <v>#DIV/0!</v>
      </c>
      <c r="AA58" s="1636" t="e">
        <f t="shared" si="20"/>
        <v>#DIV/0!</v>
      </c>
      <c r="AB58" s="1637"/>
    </row>
    <row r="59" spans="2:29" ht="15.75" thickBot="1">
      <c r="C59" s="1628"/>
      <c r="D59" s="1628"/>
      <c r="E59" s="1628"/>
      <c r="F59" s="1628"/>
      <c r="G59" s="1629"/>
      <c r="H59" s="1629"/>
      <c r="I59" s="1629"/>
      <c r="J59" s="1629"/>
      <c r="K59" s="1629"/>
      <c r="L59" s="1629"/>
      <c r="M59" s="490"/>
      <c r="N59" s="1638" t="s">
        <v>1278</v>
      </c>
      <c r="O59" s="1639"/>
      <c r="P59" s="1640"/>
      <c r="Q59" s="1641"/>
      <c r="R59" s="1642"/>
      <c r="S59" s="1643"/>
      <c r="T59" s="1643"/>
      <c r="U59" s="1643"/>
      <c r="V59" s="1644"/>
      <c r="W59" s="1645" t="e">
        <f>+SUM(W54:W58)</f>
        <v>#DIV/0!</v>
      </c>
      <c r="X59" s="1646" t="e">
        <f t="shared" ref="X59:AA59" si="21">+SUM(X54:X58)</f>
        <v>#DIV/0!</v>
      </c>
      <c r="Y59" s="1647" t="e">
        <f t="shared" si="21"/>
        <v>#DIV/0!</v>
      </c>
      <c r="Z59" s="1648" t="e">
        <f t="shared" si="21"/>
        <v>#DIV/0!</v>
      </c>
      <c r="AA59" s="1649" t="e">
        <f t="shared" si="21"/>
        <v>#DIV/0!</v>
      </c>
      <c r="AB59" s="1650" t="e">
        <f>+SUM(W59:AA59)</f>
        <v>#DIV/0!</v>
      </c>
      <c r="AC59" s="1614"/>
    </row>
    <row r="60" spans="2:29" ht="15.75" thickBot="1">
      <c r="C60" s="1628"/>
      <c r="D60" s="1628"/>
      <c r="E60" s="1628"/>
      <c r="F60" s="1628"/>
      <c r="G60" s="1629"/>
      <c r="H60" s="1629"/>
      <c r="I60" s="1629"/>
      <c r="J60" s="1629"/>
      <c r="K60" s="1629"/>
      <c r="L60" s="1629"/>
      <c r="M60" s="490"/>
      <c r="N60" s="1651"/>
      <c r="O60" s="1652"/>
      <c r="P60" s="1652"/>
      <c r="Q60" s="1652"/>
      <c r="R60" s="1652"/>
      <c r="S60" s="1652"/>
      <c r="T60" s="1652"/>
      <c r="U60" s="1652"/>
      <c r="V60" s="1652"/>
      <c r="W60" s="1653"/>
      <c r="X60" s="1653"/>
      <c r="Y60" s="1653"/>
      <c r="Z60" s="1653"/>
      <c r="AA60" s="1653"/>
      <c r="AB60" s="1654"/>
      <c r="AC60" s="1614"/>
    </row>
    <row r="61" spans="2:29" ht="15.75" thickBot="1">
      <c r="C61" s="1628"/>
      <c r="D61" s="1628"/>
      <c r="E61" s="1628"/>
      <c r="F61" s="1628"/>
      <c r="G61" s="1628"/>
      <c r="H61" s="1628"/>
      <c r="I61" s="1628"/>
      <c r="J61" s="1628"/>
      <c r="K61" s="1628"/>
      <c r="L61" s="1628"/>
      <c r="M61" s="1629"/>
      <c r="N61" s="1655" t="s">
        <v>1279</v>
      </c>
      <c r="O61" s="1656"/>
      <c r="P61" s="1657"/>
      <c r="Q61" s="1658"/>
      <c r="R61" s="1659"/>
      <c r="S61" s="1660"/>
      <c r="T61" s="1660"/>
      <c r="U61" s="1660"/>
      <c r="V61" s="1661"/>
      <c r="W61" s="1662" t="e">
        <f>W59</f>
        <v>#DIV/0!</v>
      </c>
      <c r="X61" s="1662" t="e">
        <f>X59</f>
        <v>#DIV/0!</v>
      </c>
      <c r="Y61" s="1662" t="e">
        <f>Y59</f>
        <v>#DIV/0!</v>
      </c>
      <c r="Z61" s="1662" t="e">
        <f>Z59</f>
        <v>#DIV/0!</v>
      </c>
      <c r="AA61" s="1663" t="e">
        <f>AA59</f>
        <v>#DIV/0!</v>
      </c>
      <c r="AB61" s="1663" t="e">
        <f>+SUM(W61:AA61)</f>
        <v>#DIV/0!</v>
      </c>
      <c r="AC61" s="1664"/>
    </row>
    <row r="62" spans="2:29">
      <c r="C62" s="1403"/>
      <c r="D62" s="1403"/>
      <c r="E62" s="1403"/>
      <c r="F62" s="1665"/>
      <c r="G62" s="1665"/>
      <c r="H62" s="1665"/>
      <c r="I62" s="1665"/>
      <c r="J62" s="1666"/>
      <c r="K62" s="1667"/>
      <c r="L62" s="1667"/>
      <c r="M62" s="1666"/>
      <c r="N62" s="1666"/>
      <c r="O62" s="1666"/>
      <c r="P62" s="1668"/>
      <c r="Q62" s="1668"/>
      <c r="R62" s="1403"/>
      <c r="S62" s="1403"/>
      <c r="T62" s="1403"/>
      <c r="U62" s="1403"/>
      <c r="V62" s="1403"/>
      <c r="W62" s="1427"/>
      <c r="X62" s="1669"/>
    </row>
    <row r="63" spans="2:29">
      <c r="C63" s="3094" t="s">
        <v>1280</v>
      </c>
      <c r="D63" s="3094"/>
      <c r="E63" s="3094"/>
      <c r="F63" s="3094"/>
      <c r="G63" s="3094"/>
      <c r="H63" s="3094"/>
      <c r="I63" s="3094"/>
      <c r="J63" s="3094"/>
      <c r="K63" s="3094"/>
      <c r="L63" s="3094"/>
      <c r="M63" s="3094"/>
      <c r="N63" s="3094"/>
      <c r="O63" s="3094"/>
      <c r="P63" s="3094"/>
      <c r="Q63" s="3094"/>
      <c r="R63" s="3094"/>
      <c r="S63" s="3094"/>
      <c r="T63" s="3094"/>
      <c r="U63" s="3094"/>
      <c r="V63" s="3094"/>
      <c r="W63" s="3094"/>
      <c r="X63" s="3094"/>
      <c r="Y63" s="3094"/>
      <c r="Z63" s="3094"/>
      <c r="AA63" s="3094"/>
      <c r="AB63" s="3094"/>
    </row>
    <row r="64" spans="2:29" ht="25.5" customHeight="1">
      <c r="C64" s="1358" t="s">
        <v>14</v>
      </c>
      <c r="D64" s="1358"/>
      <c r="E64" s="1358"/>
      <c r="F64" s="1358"/>
      <c r="G64" s="1358"/>
      <c r="H64" s="1358"/>
      <c r="I64" s="1358"/>
      <c r="J64" s="1358"/>
      <c r="K64" s="1358"/>
      <c r="L64" s="1358"/>
      <c r="M64" s="1358"/>
      <c r="N64" s="1358"/>
      <c r="O64" s="1358"/>
      <c r="P64" s="1358"/>
      <c r="Q64" s="1358"/>
      <c r="R64" s="1358"/>
      <c r="S64" s="1358"/>
      <c r="T64" s="1358"/>
      <c r="U64" s="1358"/>
      <c r="V64" s="1358"/>
      <c r="W64" s="1358"/>
      <c r="X64" s="1358"/>
      <c r="Y64" s="1358"/>
      <c r="Z64" s="1358"/>
      <c r="AA64" s="1358"/>
      <c r="AB64" s="1358"/>
    </row>
    <row r="65" spans="3:28" ht="15" customHeight="1">
      <c r="C65" s="1670" t="s">
        <v>1281</v>
      </c>
      <c r="D65" s="1670"/>
      <c r="E65" s="1670"/>
      <c r="F65" s="1670"/>
      <c r="G65" s="1670"/>
      <c r="H65" s="1670"/>
      <c r="I65" s="1670"/>
      <c r="J65" s="1670"/>
      <c r="K65" s="1670"/>
      <c r="L65" s="1670"/>
      <c r="M65" s="1670"/>
      <c r="N65" s="1670"/>
      <c r="O65" s="1670"/>
      <c r="P65" s="1670"/>
      <c r="Q65" s="1670"/>
      <c r="R65" s="1670"/>
      <c r="S65" s="1670"/>
      <c r="T65" s="1670"/>
      <c r="U65" s="1670"/>
      <c r="V65" s="1670"/>
      <c r="W65" s="1358"/>
      <c r="X65" s="1358"/>
      <c r="Y65" s="1358"/>
      <c r="Z65" s="1358"/>
      <c r="AA65" s="1358"/>
      <c r="AB65" s="1358"/>
    </row>
    <row r="66" spans="3:28" ht="15.75" thickBot="1">
      <c r="C66" s="1403"/>
      <c r="D66" s="1403"/>
      <c r="E66" s="1403"/>
      <c r="F66" s="1665"/>
      <c r="G66" s="1665"/>
      <c r="H66" s="1665"/>
      <c r="I66" s="1665"/>
      <c r="J66" s="1671"/>
      <c r="K66" s="1667"/>
      <c r="L66" s="1667"/>
      <c r="M66" s="1671"/>
      <c r="N66" s="1671"/>
      <c r="O66" s="1671"/>
      <c r="P66" s="1668"/>
      <c r="Q66" s="1668"/>
      <c r="R66" s="1403"/>
      <c r="S66" s="1403"/>
      <c r="T66" s="1403"/>
      <c r="U66" s="1403"/>
      <c r="V66" s="1403"/>
      <c r="W66" s="1403"/>
      <c r="X66" s="1403"/>
      <c r="Y66" s="1403"/>
      <c r="Z66" s="1403"/>
    </row>
    <row r="67" spans="3:28">
      <c r="C67" s="1672"/>
      <c r="D67" s="1673" t="s">
        <v>32</v>
      </c>
      <c r="E67" s="1673" t="s">
        <v>33</v>
      </c>
      <c r="F67" s="1673" t="s">
        <v>34</v>
      </c>
      <c r="G67" s="1673" t="s">
        <v>35</v>
      </c>
      <c r="H67" s="1673" t="s">
        <v>36</v>
      </c>
      <c r="I67" s="1674" t="s">
        <v>594</v>
      </c>
      <c r="J67" s="1675"/>
      <c r="K67" s="1671"/>
      <c r="L67" s="1671"/>
      <c r="M67" s="1675"/>
      <c r="N67" s="1675"/>
      <c r="O67" s="1675"/>
      <c r="P67" s="1668"/>
      <c r="Q67" s="1668"/>
      <c r="R67" s="1403"/>
      <c r="S67" s="1403"/>
      <c r="T67" s="1403"/>
      <c r="U67" s="1403"/>
      <c r="V67" s="1403"/>
      <c r="W67" s="1403"/>
      <c r="X67" s="1403"/>
      <c r="Y67" s="1403"/>
      <c r="Z67" s="1403"/>
    </row>
    <row r="68" spans="3:28">
      <c r="C68" s="1676" t="s">
        <v>1282</v>
      </c>
      <c r="D68" s="2665">
        <v>187.45770948244018</v>
      </c>
      <c r="E68" s="2665">
        <v>196.26374976079032</v>
      </c>
      <c r="F68" s="2665">
        <v>202.94736989897055</v>
      </c>
      <c r="G68" s="2665">
        <v>197.79405837261578</v>
      </c>
      <c r="H68" s="2665">
        <v>200.13118845969248</v>
      </c>
      <c r="I68" s="1677">
        <f>+SUM(D68:H68)</f>
        <v>984.59407597450934</v>
      </c>
      <c r="J68" s="1667"/>
      <c r="K68" s="1665"/>
      <c r="L68" s="1665"/>
      <c r="M68" s="1667"/>
      <c r="N68" s="1667"/>
      <c r="O68" s="1667"/>
      <c r="P68" s="1668"/>
      <c r="Q68" s="1668"/>
      <c r="R68" s="1403"/>
      <c r="S68" s="1403"/>
      <c r="T68" s="1403"/>
      <c r="U68" s="1403"/>
      <c r="V68" s="1403"/>
      <c r="W68" s="1403"/>
      <c r="X68" s="1403"/>
      <c r="Y68" s="1403"/>
      <c r="Z68" s="1403"/>
    </row>
    <row r="69" spans="3:28">
      <c r="C69" s="1676" t="s">
        <v>1283</v>
      </c>
      <c r="D69" s="1678"/>
      <c r="E69" s="1678"/>
      <c r="F69" s="1678"/>
      <c r="G69" s="1678"/>
      <c r="H69" s="1678"/>
      <c r="I69" s="1679"/>
      <c r="J69" s="1671"/>
      <c r="K69" s="1665"/>
      <c r="L69" s="1665"/>
      <c r="M69" s="1671"/>
      <c r="N69" s="1671"/>
      <c r="O69" s="1671"/>
      <c r="P69" s="1680"/>
      <c r="Q69" s="1668"/>
      <c r="R69" s="1403"/>
      <c r="S69" s="1403"/>
      <c r="T69" s="1403"/>
      <c r="U69" s="1403"/>
      <c r="V69" s="1403"/>
      <c r="W69" s="1403"/>
      <c r="X69" s="1403"/>
      <c r="Y69" s="1403"/>
      <c r="Z69" s="1403"/>
    </row>
    <row r="70" spans="3:28">
      <c r="C70" s="1681"/>
      <c r="D70" s="2665"/>
      <c r="E70" s="2665"/>
      <c r="F70" s="2665"/>
      <c r="G70" s="2665"/>
      <c r="H70" s="2665"/>
      <c r="I70" s="1677">
        <f t="shared" ref="I70:I79" si="22">+SUM(D70:H70)</f>
        <v>0</v>
      </c>
      <c r="J70" s="1665"/>
      <c r="K70" s="1665"/>
      <c r="L70" s="1665"/>
      <c r="M70" s="1665"/>
      <c r="N70" s="1665"/>
      <c r="O70" s="1665"/>
      <c r="P70" s="1668"/>
      <c r="Q70" s="1680"/>
      <c r="R70" s="1403"/>
      <c r="S70" s="1403"/>
      <c r="T70" s="1403"/>
      <c r="U70" s="1403"/>
      <c r="V70" s="1403"/>
      <c r="W70" s="1403"/>
      <c r="X70" s="1403"/>
      <c r="Y70" s="1403"/>
      <c r="Z70" s="1403"/>
    </row>
    <row r="71" spans="3:28">
      <c r="C71" s="1682" t="s">
        <v>2191</v>
      </c>
      <c r="D71" s="2665">
        <v>7.258095370942816</v>
      </c>
      <c r="E71" s="2665">
        <v>7.4002176641163535</v>
      </c>
      <c r="F71" s="2665">
        <v>7.5825441190177241</v>
      </c>
      <c r="G71" s="2665">
        <v>7.6377016872505186</v>
      </c>
      <c r="H71" s="2665">
        <v>7.7231997024480776</v>
      </c>
      <c r="I71" s="1677">
        <f t="shared" si="22"/>
        <v>37.601758543775489</v>
      </c>
      <c r="J71" s="1665"/>
      <c r="M71" s="1665"/>
      <c r="N71" s="1665"/>
      <c r="O71" s="1665"/>
      <c r="P71" s="1668"/>
      <c r="Q71" s="1668"/>
      <c r="R71" s="1403"/>
      <c r="S71" s="1403"/>
      <c r="T71" s="1403"/>
      <c r="U71" s="1403"/>
      <c r="V71" s="1403"/>
      <c r="W71" s="1403"/>
      <c r="X71" s="1403"/>
      <c r="Y71" s="1403"/>
      <c r="Z71" s="1403"/>
    </row>
    <row r="72" spans="3:28">
      <c r="C72" s="1682" t="s">
        <v>2192</v>
      </c>
      <c r="D72" s="2665">
        <v>5.9274962142393246</v>
      </c>
      <c r="E72" s="2665">
        <v>6.4543567262268242</v>
      </c>
      <c r="F72" s="2665">
        <v>7.0332994641782847</v>
      </c>
      <c r="G72" s="2665">
        <v>7.665786591523597</v>
      </c>
      <c r="H72" s="2665">
        <v>8.3594895424136944</v>
      </c>
      <c r="I72" s="1677">
        <f t="shared" si="22"/>
        <v>35.440428538581727</v>
      </c>
      <c r="J72" s="1665"/>
      <c r="M72" s="1665"/>
      <c r="N72" s="1665"/>
      <c r="O72" s="1665"/>
      <c r="P72" s="1668"/>
      <c r="Q72" s="1668"/>
      <c r="R72" s="1403"/>
      <c r="S72" s="1403"/>
      <c r="T72" s="1403"/>
      <c r="U72" s="1403"/>
      <c r="V72" s="1403"/>
      <c r="W72" s="1403"/>
      <c r="X72" s="1403"/>
      <c r="Y72" s="1403"/>
      <c r="Z72" s="1403"/>
    </row>
    <row r="73" spans="3:28">
      <c r="C73" s="1682" t="s">
        <v>1516</v>
      </c>
      <c r="D73" s="2665">
        <v>0</v>
      </c>
      <c r="E73" s="2665">
        <v>0</v>
      </c>
      <c r="F73" s="2665">
        <v>0</v>
      </c>
      <c r="G73" s="2665">
        <v>0</v>
      </c>
      <c r="H73" s="2665">
        <v>0</v>
      </c>
      <c r="I73" s="1677">
        <f t="shared" si="22"/>
        <v>0</v>
      </c>
      <c r="Q73" s="1668"/>
      <c r="R73" s="1403"/>
      <c r="S73" s="1403"/>
      <c r="T73" s="1403"/>
      <c r="U73" s="1403"/>
      <c r="V73" s="1403"/>
      <c r="W73" s="1403"/>
      <c r="X73" s="1403"/>
    </row>
    <row r="74" spans="3:28">
      <c r="C74" s="1682" t="s">
        <v>2193</v>
      </c>
      <c r="D74" s="2665">
        <v>5.3274346965514372</v>
      </c>
      <c r="E74" s="2665">
        <v>6.2993148543339004</v>
      </c>
      <c r="F74" s="2665">
        <v>7.2112791643226286</v>
      </c>
      <c r="G74" s="2665">
        <v>7.9003068485084444</v>
      </c>
      <c r="H74" s="2665">
        <v>8.4634764535130653</v>
      </c>
      <c r="I74" s="1677">
        <f t="shared" si="22"/>
        <v>35.201812017229479</v>
      </c>
      <c r="W74" s="1403"/>
      <c r="X74" s="1403"/>
    </row>
    <row r="75" spans="3:28">
      <c r="C75" s="1682" t="s">
        <v>2194</v>
      </c>
      <c r="D75" s="2665">
        <v>2.1508305081991006</v>
      </c>
      <c r="E75" s="2665">
        <v>3.4063270902256977</v>
      </c>
      <c r="F75" s="2665">
        <v>4.3752153616078395</v>
      </c>
      <c r="G75" s="2665">
        <v>4.6719690991777609</v>
      </c>
      <c r="H75" s="2665">
        <v>3.6574264066310174</v>
      </c>
      <c r="I75" s="1677">
        <f t="shared" si="22"/>
        <v>18.261768465841417</v>
      </c>
      <c r="W75" s="1403"/>
      <c r="X75" s="1403"/>
    </row>
    <row r="76" spans="3:28">
      <c r="C76" s="1682" t="s">
        <v>2195</v>
      </c>
      <c r="D76" s="2665">
        <v>19.783072589963904</v>
      </c>
      <c r="E76" s="2665">
        <v>18.902175042672127</v>
      </c>
      <c r="F76" s="2665">
        <v>17.927053848613841</v>
      </c>
      <c r="G76" s="2665">
        <v>18.971155270106031</v>
      </c>
      <c r="H76" s="2665">
        <v>18.034279022102819</v>
      </c>
      <c r="I76" s="1677">
        <f t="shared" si="22"/>
        <v>93.617735773458719</v>
      </c>
      <c r="W76" s="1403"/>
      <c r="X76" s="1403"/>
    </row>
    <row r="77" spans="3:28">
      <c r="C77" s="1682" t="s">
        <v>2196</v>
      </c>
      <c r="D77" s="2665">
        <v>0</v>
      </c>
      <c r="E77" s="2665">
        <v>0</v>
      </c>
      <c r="F77" s="2665">
        <v>0</v>
      </c>
      <c r="G77" s="2665">
        <v>0</v>
      </c>
      <c r="H77" s="2665">
        <v>0</v>
      </c>
      <c r="I77" s="1677">
        <f t="shared" si="22"/>
        <v>0</v>
      </c>
      <c r="W77" s="1403"/>
      <c r="X77" s="1403"/>
    </row>
    <row r="78" spans="3:28">
      <c r="C78" s="1682" t="s">
        <v>1284</v>
      </c>
      <c r="D78" s="2665"/>
      <c r="E78" s="2665"/>
      <c r="F78" s="2665"/>
      <c r="G78" s="2665"/>
      <c r="H78" s="2665"/>
      <c r="I78" s="1677">
        <f t="shared" si="22"/>
        <v>0</v>
      </c>
      <c r="W78" s="1403"/>
      <c r="X78" s="1403"/>
    </row>
    <row r="79" spans="3:28">
      <c r="C79" s="1682"/>
      <c r="D79" s="2665"/>
      <c r="E79" s="2665"/>
      <c r="F79" s="2665"/>
      <c r="G79" s="2665"/>
      <c r="H79" s="2665"/>
      <c r="I79" s="1677">
        <f t="shared" si="22"/>
        <v>0</v>
      </c>
      <c r="W79" s="1403"/>
      <c r="X79" s="1403"/>
    </row>
    <row r="80" spans="3:28" ht="15.75" thickBot="1">
      <c r="C80" s="1500" t="s">
        <v>1285</v>
      </c>
      <c r="D80" s="1683">
        <f>+D68-SUM(D70:D79)</f>
        <v>147.01078010254361</v>
      </c>
      <c r="E80" s="1683">
        <f t="shared" ref="E80:I80" si="23">+E68-SUM(E70:E79)</f>
        <v>153.80135838321542</v>
      </c>
      <c r="F80" s="1683">
        <f t="shared" si="23"/>
        <v>158.81797794123023</v>
      </c>
      <c r="G80" s="1683">
        <f t="shared" si="23"/>
        <v>150.94713887604942</v>
      </c>
      <c r="H80" s="1683">
        <f t="shared" si="23"/>
        <v>153.89331733258382</v>
      </c>
      <c r="I80" s="1684">
        <f t="shared" si="23"/>
        <v>764.47057263562249</v>
      </c>
      <c r="W80" s="1403"/>
      <c r="X80" s="1403"/>
    </row>
  </sheetData>
  <mergeCells count="7">
    <mergeCell ref="C63:AB63"/>
    <mergeCell ref="C4:AA4"/>
    <mergeCell ref="C6:AB6"/>
    <mergeCell ref="C8:AA8"/>
    <mergeCell ref="H10:L10"/>
    <mergeCell ref="R10:V10"/>
    <mergeCell ref="W10:AA10"/>
  </mergeCells>
  <pageMargins left="0.7" right="0.7" top="0.75" bottom="0.75" header="0.3" footer="0.3"/>
  <drawing r:id="rId1"/>
  <legacyDrawing r:id="rId2"/>
</worksheet>
</file>

<file path=xl/worksheets/sheet31.xml><?xml version="1.0" encoding="utf-8"?>
<worksheet xmlns="http://schemas.openxmlformats.org/spreadsheetml/2006/main" xmlns:r="http://schemas.openxmlformats.org/officeDocument/2006/relationships">
  <sheetPr codeName="Sheet31">
    <tabColor rgb="FFFFFF00"/>
  </sheetPr>
  <dimension ref="B1:AB143"/>
  <sheetViews>
    <sheetView showGridLines="0" topLeftCell="B5" zoomScale="85" zoomScaleNormal="85" workbookViewId="0">
      <selection activeCell="O34" sqref="O34"/>
    </sheetView>
  </sheetViews>
  <sheetFormatPr defaultRowHeight="15"/>
  <cols>
    <col min="1" max="1" width="11.42578125" style="4" customWidth="1"/>
    <col min="2" max="2" width="15" style="4" customWidth="1"/>
    <col min="3" max="3" width="44.28515625" style="4" customWidth="1"/>
    <col min="4" max="4" width="19.42578125" style="4" customWidth="1"/>
    <col min="5" max="5" width="20" style="4" customWidth="1"/>
    <col min="6" max="6" width="20.7109375" style="4" customWidth="1"/>
    <col min="7" max="7" width="15" style="4" customWidth="1"/>
    <col min="8" max="8" width="16" style="4" customWidth="1"/>
    <col min="9" max="9" width="13.28515625" style="4" customWidth="1"/>
    <col min="10" max="10" width="12.28515625" style="4" customWidth="1"/>
    <col min="11" max="11" width="11.42578125" style="4" customWidth="1"/>
    <col min="12" max="12" width="12.7109375" style="4" customWidth="1"/>
    <col min="13" max="13" width="17.140625" style="4" customWidth="1"/>
    <col min="14" max="14" width="18.5703125" style="4" customWidth="1"/>
    <col min="15" max="15" width="17.140625" style="4" customWidth="1"/>
    <col min="16" max="16384" width="9.140625" style="4"/>
  </cols>
  <sheetData>
    <row r="1" spans="3:28" ht="23.25">
      <c r="C1" s="780" t="s">
        <v>8</v>
      </c>
      <c r="D1" s="30"/>
      <c r="E1" s="30"/>
      <c r="F1" s="30"/>
      <c r="G1" s="30"/>
      <c r="H1" s="30"/>
      <c r="I1" s="30"/>
      <c r="J1" s="30"/>
      <c r="K1" s="30"/>
      <c r="L1" s="30"/>
      <c r="M1" s="30"/>
      <c r="N1" s="30"/>
      <c r="O1" s="30"/>
      <c r="P1" s="30"/>
      <c r="Q1" s="30"/>
      <c r="R1" s="30"/>
      <c r="S1" s="30"/>
      <c r="T1" s="30"/>
      <c r="U1" s="30"/>
      <c r="V1" s="30"/>
      <c r="W1" s="1359"/>
      <c r="X1" s="1359"/>
      <c r="Y1" s="1359"/>
      <c r="Z1" s="1359"/>
      <c r="AA1" s="1359"/>
      <c r="AB1" s="1359"/>
    </row>
    <row r="2" spans="3:28" ht="23.25">
      <c r="C2" s="781" t="str">
        <f>+'1.2 Business &amp; other details  '!$C$2</f>
        <v>TransGrid</v>
      </c>
      <c r="D2" s="30"/>
      <c r="E2" s="30"/>
      <c r="F2" s="30"/>
      <c r="G2" s="30"/>
      <c r="H2" s="30"/>
      <c r="I2" s="30"/>
      <c r="J2" s="30"/>
      <c r="K2" s="30"/>
      <c r="L2" s="30"/>
      <c r="M2" s="30"/>
      <c r="N2" s="30"/>
      <c r="O2" s="30"/>
      <c r="P2" s="30"/>
      <c r="Q2" s="30"/>
      <c r="R2" s="30"/>
      <c r="S2" s="30"/>
      <c r="T2" s="30"/>
      <c r="U2" s="30"/>
      <c r="V2" s="30"/>
      <c r="W2" s="1359"/>
      <c r="X2" s="1359"/>
      <c r="Y2" s="1359"/>
      <c r="Z2" s="1359"/>
      <c r="AA2" s="1359"/>
      <c r="AB2" s="1359"/>
    </row>
    <row r="3" spans="3:28" ht="23.25">
      <c r="C3" s="781" t="str">
        <f>+'1.2 Business &amp; other details  '!$C$3</f>
        <v>2014-15 to 2018-19</v>
      </c>
      <c r="D3" s="30"/>
      <c r="E3" s="30"/>
      <c r="F3" s="30"/>
      <c r="G3" s="30"/>
      <c r="H3" s="30"/>
      <c r="I3" s="30"/>
      <c r="J3" s="30"/>
      <c r="K3" s="30"/>
      <c r="L3" s="30"/>
      <c r="M3" s="30"/>
      <c r="N3" s="30"/>
      <c r="O3" s="30"/>
      <c r="P3" s="30"/>
      <c r="Q3" s="30"/>
      <c r="R3" s="30"/>
      <c r="S3" s="30"/>
      <c r="T3" s="30"/>
      <c r="U3" s="30"/>
      <c r="V3" s="30"/>
      <c r="W3" s="1359"/>
      <c r="X3" s="1359"/>
      <c r="Y3" s="1359"/>
      <c r="Z3" s="1359"/>
      <c r="AA3" s="1359"/>
      <c r="AB3" s="1359"/>
    </row>
    <row r="4" spans="3:28" ht="23.25">
      <c r="C4" s="32" t="s">
        <v>1286</v>
      </c>
      <c r="D4" s="32"/>
      <c r="E4" s="32"/>
      <c r="F4" s="32"/>
      <c r="G4" s="32"/>
      <c r="H4" s="32"/>
      <c r="I4" s="32"/>
      <c r="J4" s="32"/>
      <c r="K4" s="32"/>
      <c r="L4" s="32"/>
      <c r="M4" s="32"/>
      <c r="N4" s="32"/>
      <c r="O4" s="32"/>
      <c r="P4" s="32"/>
      <c r="Q4" s="32"/>
      <c r="R4" s="32"/>
      <c r="S4" s="32"/>
      <c r="T4" s="32"/>
      <c r="U4" s="32"/>
      <c r="V4" s="32"/>
      <c r="W4" s="1359"/>
      <c r="X4" s="1359"/>
      <c r="Y4" s="1359"/>
      <c r="Z4" s="1359"/>
      <c r="AA4" s="1359"/>
      <c r="AB4" s="1359"/>
    </row>
    <row r="6" spans="3:28" ht="15.75" customHeight="1">
      <c r="C6" s="3094" t="s">
        <v>1287</v>
      </c>
      <c r="D6" s="3094"/>
      <c r="E6" s="3094"/>
      <c r="F6" s="3094"/>
      <c r="G6" s="3094"/>
      <c r="H6" s="3094"/>
      <c r="I6" s="3094"/>
      <c r="J6" s="3094"/>
      <c r="K6" s="3094"/>
      <c r="L6" s="3094"/>
      <c r="M6" s="1685"/>
      <c r="N6" s="1685"/>
      <c r="O6" s="1686"/>
      <c r="P6" s="1686"/>
    </row>
    <row r="7" spans="3:28" ht="18" customHeight="1">
      <c r="C7" s="3099" t="s">
        <v>14</v>
      </c>
      <c r="D7" s="3099"/>
      <c r="E7" s="3099"/>
      <c r="F7" s="3099"/>
      <c r="G7" s="3099"/>
      <c r="H7" s="3099"/>
      <c r="I7" s="3099"/>
      <c r="J7" s="3099"/>
      <c r="K7" s="3099"/>
      <c r="L7" s="3099"/>
      <c r="M7" s="3099"/>
      <c r="N7" s="3099"/>
      <c r="O7" s="3099"/>
      <c r="P7" s="3099"/>
      <c r="Q7" s="3099"/>
      <c r="R7" s="3099"/>
      <c r="S7" s="3099"/>
      <c r="T7" s="3099"/>
      <c r="U7" s="3099"/>
      <c r="V7" s="3099"/>
      <c r="W7" s="1359"/>
      <c r="X7" s="1359"/>
      <c r="Y7" s="1359"/>
      <c r="Z7" s="1359"/>
      <c r="AA7" s="1359"/>
      <c r="AB7" s="1359"/>
    </row>
    <row r="8" spans="3:28" ht="15.75" customHeight="1">
      <c r="C8" s="1687" t="s">
        <v>1288</v>
      </c>
      <c r="D8" s="1688"/>
      <c r="E8" s="1688"/>
      <c r="F8" s="1688"/>
      <c r="G8" s="1688"/>
      <c r="H8" s="1688"/>
      <c r="I8" s="1688"/>
      <c r="J8" s="1688"/>
      <c r="K8" s="1688"/>
      <c r="L8" s="1688"/>
      <c r="M8" s="1688"/>
      <c r="N8" s="1688"/>
      <c r="O8" s="1688"/>
      <c r="P8" s="1688"/>
      <c r="Q8" s="1688"/>
      <c r="R8" s="1688"/>
      <c r="S8" s="1688"/>
      <c r="T8" s="1688"/>
      <c r="U8" s="1688"/>
      <c r="V8" s="1688"/>
      <c r="W8" s="1359"/>
      <c r="X8" s="1359"/>
      <c r="Y8" s="1359"/>
      <c r="Z8" s="1359"/>
      <c r="AA8" s="1359"/>
      <c r="AB8" s="1359"/>
    </row>
    <row r="9" spans="3:28" ht="15.75" customHeight="1">
      <c r="C9" s="1689"/>
      <c r="D9" s="1689"/>
      <c r="E9" s="1689"/>
      <c r="F9" s="1689"/>
      <c r="G9" s="1689"/>
      <c r="H9" s="1689"/>
      <c r="I9" s="1689"/>
      <c r="J9" s="1689"/>
      <c r="K9" s="1689"/>
      <c r="L9" s="1689"/>
      <c r="M9" s="1689"/>
      <c r="N9" s="1689"/>
      <c r="O9" s="1689"/>
      <c r="P9" s="1689"/>
      <c r="Q9" s="1689"/>
      <c r="R9" s="1689"/>
      <c r="S9" s="1689"/>
      <c r="T9" s="1689"/>
      <c r="U9" s="1689"/>
      <c r="V9" s="1689"/>
      <c r="W9" s="1690"/>
      <c r="X9" s="1690"/>
      <c r="Y9" s="1690"/>
      <c r="Z9" s="1690"/>
      <c r="AA9" s="1690"/>
      <c r="AB9" s="1690"/>
    </row>
    <row r="10" spans="3:28" ht="27.75" customHeight="1">
      <c r="C10" s="3114" t="s">
        <v>1289</v>
      </c>
      <c r="D10" s="3116" t="s">
        <v>1290</v>
      </c>
      <c r="E10" s="3116"/>
      <c r="F10" s="3116"/>
      <c r="G10" s="3116"/>
      <c r="H10" s="3116"/>
      <c r="I10" s="3117" t="s">
        <v>1291</v>
      </c>
      <c r="J10" s="3118" t="s">
        <v>1292</v>
      </c>
      <c r="K10" s="3117" t="s">
        <v>1293</v>
      </c>
      <c r="L10" s="3117" t="s">
        <v>1294</v>
      </c>
      <c r="M10" s="3117" t="s">
        <v>1295</v>
      </c>
      <c r="N10" s="3119"/>
      <c r="O10" s="1689"/>
      <c r="P10" s="1689"/>
      <c r="Q10" s="1689"/>
      <c r="R10" s="1689"/>
      <c r="S10" s="1689"/>
      <c r="T10" s="1689"/>
      <c r="U10" s="1689"/>
      <c r="V10" s="1689"/>
      <c r="W10" s="1690"/>
      <c r="X10" s="1690"/>
      <c r="Y10" s="1690"/>
      <c r="Z10" s="1690"/>
      <c r="AA10" s="1690"/>
      <c r="AB10" s="1690"/>
    </row>
    <row r="11" spans="3:28" ht="30" customHeight="1">
      <c r="C11" s="3115"/>
      <c r="D11" s="2669">
        <v>2009</v>
      </c>
      <c r="E11" s="2669">
        <v>2010</v>
      </c>
      <c r="F11" s="2669">
        <v>2011</v>
      </c>
      <c r="G11" s="2669">
        <v>2012</v>
      </c>
      <c r="H11" s="2669">
        <v>2013</v>
      </c>
      <c r="I11" s="3117"/>
      <c r="J11" s="3118"/>
      <c r="K11" s="3117"/>
      <c r="L11" s="3117"/>
      <c r="M11" s="3117"/>
      <c r="N11" s="3119"/>
      <c r="O11" s="1686"/>
      <c r="P11" s="1686"/>
    </row>
    <row r="12" spans="3:28">
      <c r="C12" s="1691" t="s">
        <v>1296</v>
      </c>
      <c r="D12" s="1692"/>
      <c r="E12" s="1692"/>
      <c r="F12" s="1692"/>
      <c r="G12" s="1692"/>
      <c r="H12" s="1692"/>
      <c r="I12" s="1692"/>
      <c r="J12" s="1693"/>
      <c r="K12" s="1694"/>
      <c r="L12" s="1694"/>
      <c r="M12" s="1695">
        <v>0.5</v>
      </c>
      <c r="N12" s="1685"/>
      <c r="O12" s="1686"/>
      <c r="P12" s="1686"/>
    </row>
    <row r="13" spans="3:28">
      <c r="C13" s="1696" t="s">
        <v>1297</v>
      </c>
      <c r="D13" s="2668"/>
      <c r="E13" s="2668"/>
      <c r="F13" s="2668"/>
      <c r="G13" s="2668"/>
      <c r="H13" s="2668"/>
      <c r="I13" s="1697" t="e">
        <f>+AVERAGE(D13:H13)</f>
        <v>#DIV/0!</v>
      </c>
      <c r="J13" s="2670"/>
      <c r="K13" s="2670"/>
      <c r="L13" s="2670"/>
      <c r="M13" s="1698">
        <v>0.2</v>
      </c>
      <c r="N13" s="1685"/>
      <c r="O13" s="1686"/>
      <c r="P13" s="1686"/>
    </row>
    <row r="14" spans="3:28">
      <c r="C14" s="1696" t="s">
        <v>1298</v>
      </c>
      <c r="D14" s="2668"/>
      <c r="E14" s="2668"/>
      <c r="F14" s="2668"/>
      <c r="G14" s="2668"/>
      <c r="H14" s="2668"/>
      <c r="I14" s="1697" t="e">
        <f t="shared" ref="I14:I26" si="0">+AVERAGE(D14:H14)</f>
        <v>#DIV/0!</v>
      </c>
      <c r="J14" s="2670"/>
      <c r="K14" s="2670"/>
      <c r="L14" s="2670"/>
      <c r="M14" s="1698">
        <v>0.2</v>
      </c>
      <c r="N14" s="1685"/>
      <c r="O14" s="1686"/>
      <c r="P14" s="1686"/>
    </row>
    <row r="15" spans="3:28">
      <c r="C15" s="1696" t="s">
        <v>1299</v>
      </c>
      <c r="D15" s="2668"/>
      <c r="E15" s="2668"/>
      <c r="F15" s="2668"/>
      <c r="G15" s="2668"/>
      <c r="H15" s="2668"/>
      <c r="I15" s="1697" t="e">
        <f t="shared" si="0"/>
        <v>#DIV/0!</v>
      </c>
      <c r="J15" s="2670"/>
      <c r="K15" s="2670"/>
      <c r="L15" s="2670"/>
      <c r="M15" s="1698">
        <v>0.1</v>
      </c>
      <c r="N15" s="1685"/>
      <c r="O15" s="1686"/>
      <c r="P15" s="1686"/>
    </row>
    <row r="16" spans="3:28">
      <c r="C16" s="1696" t="s">
        <v>1300</v>
      </c>
      <c r="D16" s="2668"/>
      <c r="E16" s="2668"/>
      <c r="F16" s="2668"/>
      <c r="G16" s="2668"/>
      <c r="H16" s="2668"/>
      <c r="I16" s="1697" t="e">
        <f t="shared" si="0"/>
        <v>#DIV/0!</v>
      </c>
      <c r="J16" s="2670"/>
      <c r="K16" s="2670"/>
      <c r="L16" s="2670"/>
      <c r="M16" s="1698">
        <v>0</v>
      </c>
      <c r="N16" s="1685"/>
      <c r="O16" s="1686"/>
      <c r="P16" s="1686"/>
    </row>
    <row r="17" spans="3:22">
      <c r="C17" s="1696" t="s">
        <v>1301</v>
      </c>
      <c r="D17" s="2668"/>
      <c r="E17" s="2668"/>
      <c r="F17" s="2668"/>
      <c r="G17" s="2668"/>
      <c r="H17" s="2668"/>
      <c r="I17" s="1697" t="e">
        <f t="shared" si="0"/>
        <v>#DIV/0!</v>
      </c>
      <c r="J17" s="2670"/>
      <c r="K17" s="2670"/>
      <c r="L17" s="2670"/>
      <c r="M17" s="1698">
        <v>0</v>
      </c>
      <c r="N17" s="1685"/>
      <c r="O17" s="1686"/>
      <c r="P17" s="1686"/>
    </row>
    <row r="18" spans="3:22">
      <c r="C18" s="1696" t="s">
        <v>1302</v>
      </c>
      <c r="D18" s="2668"/>
      <c r="E18" s="2668"/>
      <c r="F18" s="2668"/>
      <c r="G18" s="2668"/>
      <c r="H18" s="2668"/>
      <c r="I18" s="1697" t="e">
        <f t="shared" si="0"/>
        <v>#DIV/0!</v>
      </c>
      <c r="J18" s="2670"/>
      <c r="K18" s="2670"/>
      <c r="L18" s="2670"/>
      <c r="M18" s="1698">
        <v>0</v>
      </c>
      <c r="N18" s="1685"/>
      <c r="O18" s="1686"/>
      <c r="P18" s="1686"/>
    </row>
    <row r="19" spans="3:22">
      <c r="C19" s="1699" t="s">
        <v>1303</v>
      </c>
      <c r="D19" s="1700"/>
      <c r="E19" s="1700"/>
      <c r="F19" s="1700"/>
      <c r="G19" s="1700"/>
      <c r="H19" s="1700"/>
      <c r="I19" s="1701"/>
      <c r="J19" s="1702"/>
      <c r="K19" s="1703"/>
      <c r="L19" s="1703"/>
      <c r="M19" s="1704">
        <v>0.3</v>
      </c>
      <c r="N19" s="1685"/>
      <c r="O19" s="1686"/>
      <c r="P19" s="1686"/>
    </row>
    <row r="20" spans="3:22">
      <c r="C20" s="1696" t="s">
        <v>1304</v>
      </c>
      <c r="D20" s="2463"/>
      <c r="E20" s="2463"/>
      <c r="F20" s="2463"/>
      <c r="G20" s="2463"/>
      <c r="H20" s="2463"/>
      <c r="I20" s="1705" t="e">
        <f t="shared" si="0"/>
        <v>#DIV/0!</v>
      </c>
      <c r="J20" s="2484"/>
      <c r="K20" s="2484"/>
      <c r="L20" s="2484"/>
      <c r="M20" s="1698">
        <v>0.15</v>
      </c>
      <c r="N20" s="1685"/>
      <c r="O20" s="1686"/>
      <c r="P20" s="1686"/>
    </row>
    <row r="21" spans="3:22">
      <c r="C21" s="1696" t="s">
        <v>1305</v>
      </c>
      <c r="D21" s="2463"/>
      <c r="E21" s="2463"/>
      <c r="F21" s="2463"/>
      <c r="G21" s="2463"/>
      <c r="H21" s="2463"/>
      <c r="I21" s="1705" t="e">
        <f t="shared" si="0"/>
        <v>#DIV/0!</v>
      </c>
      <c r="J21" s="2484"/>
      <c r="K21" s="2484"/>
      <c r="L21" s="2484"/>
      <c r="M21" s="1698">
        <v>0.15</v>
      </c>
      <c r="N21" s="1685"/>
      <c r="O21" s="1686"/>
      <c r="P21" s="1686"/>
    </row>
    <row r="22" spans="3:22">
      <c r="C22" s="1706" t="s">
        <v>1306</v>
      </c>
      <c r="D22" s="2463"/>
      <c r="E22" s="2463"/>
      <c r="F22" s="2463"/>
      <c r="G22" s="2463"/>
      <c r="H22" s="2463"/>
      <c r="I22" s="1705" t="e">
        <f t="shared" si="0"/>
        <v>#DIV/0!</v>
      </c>
      <c r="J22" s="2484"/>
      <c r="K22" s="2484"/>
      <c r="L22" s="2484"/>
      <c r="M22" s="1707">
        <v>0.2</v>
      </c>
      <c r="N22" s="1685"/>
      <c r="O22" s="1686"/>
      <c r="P22" s="1686"/>
    </row>
    <row r="23" spans="3:22" ht="23.25" customHeight="1">
      <c r="C23" s="1699" t="s">
        <v>1307</v>
      </c>
      <c r="D23" s="1700"/>
      <c r="E23" s="1700"/>
      <c r="F23" s="1700"/>
      <c r="G23" s="1700"/>
      <c r="H23" s="1700"/>
      <c r="I23" s="1708"/>
      <c r="J23" s="1702"/>
      <c r="K23" s="1703"/>
      <c r="L23" s="1703"/>
      <c r="M23" s="1704">
        <v>0</v>
      </c>
      <c r="N23" s="1685"/>
      <c r="O23" s="1686"/>
      <c r="P23" s="1686"/>
    </row>
    <row r="24" spans="3:22">
      <c r="C24" s="1696" t="s">
        <v>1308</v>
      </c>
      <c r="D24" s="2463"/>
      <c r="E24" s="2463"/>
      <c r="F24" s="2463"/>
      <c r="G24" s="2463"/>
      <c r="H24" s="2463"/>
      <c r="I24" s="1705" t="e">
        <f t="shared" si="0"/>
        <v>#DIV/0!</v>
      </c>
      <c r="J24" s="2671"/>
      <c r="K24" s="2671"/>
      <c r="L24" s="2671"/>
      <c r="M24" s="1698">
        <v>0</v>
      </c>
      <c r="N24" s="1685"/>
      <c r="O24" s="1686"/>
      <c r="P24" s="1686"/>
    </row>
    <row r="25" spans="3:22" ht="29.25" customHeight="1">
      <c r="C25" s="1696" t="s">
        <v>1309</v>
      </c>
      <c r="D25" s="2463"/>
      <c r="E25" s="2463"/>
      <c r="F25" s="2463"/>
      <c r="G25" s="2463"/>
      <c r="H25" s="2463"/>
      <c r="I25" s="1705" t="e">
        <f t="shared" si="0"/>
        <v>#DIV/0!</v>
      </c>
      <c r="J25" s="2671"/>
      <c r="K25" s="2671"/>
      <c r="L25" s="2671"/>
      <c r="M25" s="1698">
        <v>0</v>
      </c>
      <c r="N25" s="1685"/>
      <c r="O25" s="1686"/>
      <c r="P25" s="1686"/>
    </row>
    <row r="26" spans="3:22" ht="27" thickBot="1">
      <c r="C26" s="1709" t="s">
        <v>1310</v>
      </c>
      <c r="D26" s="2463"/>
      <c r="E26" s="2463"/>
      <c r="F26" s="2463"/>
      <c r="G26" s="2463"/>
      <c r="H26" s="2463"/>
      <c r="I26" s="1711" t="e">
        <f t="shared" si="0"/>
        <v>#DIV/0!</v>
      </c>
      <c r="J26" s="2672"/>
      <c r="K26" s="2672"/>
      <c r="L26" s="2672"/>
      <c r="M26" s="1712">
        <v>0</v>
      </c>
      <c r="N26" s="1685"/>
      <c r="O26" s="1686"/>
      <c r="P26" s="1686"/>
    </row>
    <row r="27" spans="3:22" ht="15.75" customHeight="1">
      <c r="C27" s="1713"/>
      <c r="D27" s="1713"/>
      <c r="E27" s="1685"/>
      <c r="F27" s="1685"/>
      <c r="G27" s="1685"/>
      <c r="H27" s="1685"/>
      <c r="I27" s="1685"/>
      <c r="J27" s="1685"/>
      <c r="K27" s="1685"/>
      <c r="L27" s="1685"/>
      <c r="M27" s="1685"/>
      <c r="N27" s="1685"/>
      <c r="O27" s="1686"/>
      <c r="P27" s="1686"/>
    </row>
    <row r="28" spans="3:22" ht="15.75" customHeight="1">
      <c r="C28" s="3094" t="s">
        <v>1311</v>
      </c>
      <c r="D28" s="3094"/>
      <c r="E28" s="3094"/>
      <c r="F28" s="3094"/>
      <c r="G28" s="3094"/>
      <c r="H28" s="3094"/>
      <c r="I28" s="3094"/>
      <c r="J28" s="3094"/>
      <c r="K28" s="3094"/>
      <c r="L28" s="3094"/>
      <c r="M28" s="1685"/>
      <c r="N28" s="1685"/>
      <c r="O28" s="1686"/>
      <c r="P28" s="1686"/>
    </row>
    <row r="29" spans="3:22" ht="15.75" customHeight="1">
      <c r="C29" s="3099" t="s">
        <v>14</v>
      </c>
      <c r="D29" s="3099"/>
      <c r="E29" s="3099"/>
      <c r="F29" s="3099"/>
      <c r="G29" s="3099"/>
      <c r="H29" s="3099"/>
      <c r="I29" s="3099"/>
      <c r="J29" s="3099"/>
      <c r="K29" s="3099"/>
      <c r="L29" s="3099"/>
      <c r="M29" s="3099"/>
      <c r="N29" s="3099"/>
      <c r="O29" s="3099"/>
      <c r="P29" s="3099"/>
      <c r="Q29" s="3099"/>
      <c r="R29" s="3099"/>
      <c r="S29" s="3099"/>
      <c r="T29" s="3099"/>
      <c r="U29" s="3099"/>
      <c r="V29" s="3099"/>
    </row>
    <row r="30" spans="3:22" ht="15.75" customHeight="1">
      <c r="C30" s="1687" t="s">
        <v>1312</v>
      </c>
      <c r="D30" s="1688"/>
      <c r="E30" s="1688"/>
      <c r="F30" s="1688"/>
      <c r="G30" s="1688"/>
      <c r="H30" s="1688"/>
      <c r="I30" s="1688"/>
      <c r="J30" s="1688"/>
      <c r="K30" s="1688"/>
      <c r="L30" s="1688"/>
      <c r="M30" s="1688"/>
      <c r="N30" s="1688"/>
      <c r="O30" s="1688"/>
      <c r="P30" s="1688"/>
      <c r="Q30" s="1688"/>
      <c r="R30" s="1688"/>
      <c r="S30" s="1688"/>
      <c r="T30" s="1688"/>
      <c r="U30" s="1688"/>
      <c r="V30" s="1688"/>
    </row>
    <row r="31" spans="3:22" ht="30" customHeight="1" thickBot="1">
      <c r="C31" s="1714"/>
      <c r="D31" s="1714"/>
      <c r="E31" s="1714"/>
      <c r="F31" s="1714"/>
      <c r="G31" s="1714"/>
      <c r="H31" s="1714"/>
      <c r="I31" s="1714"/>
      <c r="J31" s="1714"/>
      <c r="N31" s="1685"/>
      <c r="O31" s="1686"/>
      <c r="P31" s="1686"/>
    </row>
    <row r="32" spans="3:22" ht="37.5" customHeight="1">
      <c r="C32" s="3101" t="s">
        <v>1313</v>
      </c>
      <c r="D32" s="3103" t="s">
        <v>1314</v>
      </c>
      <c r="E32" s="3105" t="s">
        <v>642</v>
      </c>
      <c r="F32" s="3107" t="s">
        <v>1315</v>
      </c>
      <c r="G32" s="3109" t="s">
        <v>1316</v>
      </c>
      <c r="H32" s="3110"/>
      <c r="I32" s="3110"/>
      <c r="J32" s="3110"/>
      <c r="K32" s="3110"/>
      <c r="L32" s="3110"/>
      <c r="M32" s="3110"/>
      <c r="N32" s="3111"/>
      <c r="O32" s="3112" t="s">
        <v>1317</v>
      </c>
      <c r="P32" s="3107" t="s">
        <v>1318</v>
      </c>
    </row>
    <row r="33" spans="3:16" ht="60.75" customHeight="1">
      <c r="C33" s="3102"/>
      <c r="D33" s="3104"/>
      <c r="E33" s="3106"/>
      <c r="F33" s="3108"/>
      <c r="G33" s="1715" t="s">
        <v>32</v>
      </c>
      <c r="H33" s="1716" t="s">
        <v>33</v>
      </c>
      <c r="I33" s="1716" t="s">
        <v>34</v>
      </c>
      <c r="J33" s="1716" t="s">
        <v>35</v>
      </c>
      <c r="K33" s="1716" t="s">
        <v>36</v>
      </c>
      <c r="L33" s="1716" t="s">
        <v>1319</v>
      </c>
      <c r="M33" s="1717" t="s">
        <v>1320</v>
      </c>
      <c r="N33" s="1718" t="s">
        <v>1321</v>
      </c>
      <c r="O33" s="3113"/>
      <c r="P33" s="3108"/>
    </row>
    <row r="34" spans="3:16" ht="38.25">
      <c r="C34" s="1719">
        <v>1</v>
      </c>
      <c r="D34" s="2673" t="s">
        <v>2197</v>
      </c>
      <c r="E34" s="2674" t="s">
        <v>2198</v>
      </c>
      <c r="F34" s="2675"/>
      <c r="G34" s="2676">
        <v>5.5E-2</v>
      </c>
      <c r="H34" s="2677">
        <v>0</v>
      </c>
      <c r="I34" s="2677">
        <v>0</v>
      </c>
      <c r="J34" s="2677">
        <v>0</v>
      </c>
      <c r="K34" s="2677"/>
      <c r="L34" s="2677">
        <v>5.5E-2</v>
      </c>
      <c r="M34" s="2677">
        <v>0</v>
      </c>
      <c r="N34" s="1720">
        <f>+SUM(L34:M34)</f>
        <v>5.5E-2</v>
      </c>
      <c r="O34" s="2676">
        <v>3687.5680000000002</v>
      </c>
      <c r="P34" s="1721">
        <f>+N34/O34</f>
        <v>1.491497919495993E-5</v>
      </c>
    </row>
    <row r="35" spans="3:16" ht="25.5">
      <c r="C35" s="1719">
        <v>2</v>
      </c>
      <c r="D35" s="2673" t="s">
        <v>2199</v>
      </c>
      <c r="E35" s="2674" t="s">
        <v>2200</v>
      </c>
      <c r="F35" s="2675"/>
      <c r="G35" s="2676">
        <v>7.1999999999999995E-2</v>
      </c>
      <c r="H35" s="2677">
        <v>0.28799999999999998</v>
      </c>
      <c r="I35" s="2677">
        <v>0</v>
      </c>
      <c r="J35" s="2677">
        <v>0</v>
      </c>
      <c r="K35" s="2677"/>
      <c r="L35" s="2677">
        <v>0</v>
      </c>
      <c r="M35" s="2677">
        <v>0.36</v>
      </c>
      <c r="N35" s="1720">
        <f>+SUM(L35:M35)</f>
        <v>0.36</v>
      </c>
      <c r="O35" s="1722">
        <f>+$O$34</f>
        <v>3687.5680000000002</v>
      </c>
      <c r="P35" s="1721">
        <f t="shared" ref="P35:P62" si="1">+N35/O35</f>
        <v>9.7625318367010449E-5</v>
      </c>
    </row>
    <row r="36" spans="3:16" ht="25.5">
      <c r="C36" s="1719">
        <v>3</v>
      </c>
      <c r="D36" s="2673" t="s">
        <v>2201</v>
      </c>
      <c r="E36" s="2674" t="s">
        <v>2202</v>
      </c>
      <c r="F36" s="2675"/>
      <c r="G36" s="2676">
        <v>0.09</v>
      </c>
      <c r="H36" s="2677">
        <v>0</v>
      </c>
      <c r="I36" s="2677">
        <v>0</v>
      </c>
      <c r="J36" s="2677">
        <v>0</v>
      </c>
      <c r="K36" s="2677"/>
      <c r="L36" s="2677">
        <v>0</v>
      </c>
      <c r="M36" s="2677">
        <v>0.09</v>
      </c>
      <c r="N36" s="1720">
        <f t="shared" ref="N36:N62" si="2">+SUM(L36:M36)</f>
        <v>0.09</v>
      </c>
      <c r="O36" s="1722">
        <f t="shared" ref="O36:O62" si="3">+$O$34</f>
        <v>3687.5680000000002</v>
      </c>
      <c r="P36" s="1721">
        <f t="shared" si="1"/>
        <v>2.4406329591752612E-5</v>
      </c>
    </row>
    <row r="37" spans="3:16" ht="114.75">
      <c r="C37" s="1719">
        <v>4</v>
      </c>
      <c r="D37" s="2673" t="s">
        <v>2203</v>
      </c>
      <c r="E37" s="2674" t="s">
        <v>2204</v>
      </c>
      <c r="F37" s="2675"/>
      <c r="G37" s="2676">
        <v>0.15465379286838157</v>
      </c>
      <c r="H37" s="2677">
        <v>0.94534620713161843</v>
      </c>
      <c r="I37" s="2677">
        <v>0</v>
      </c>
      <c r="J37" s="2677">
        <v>0</v>
      </c>
      <c r="K37" s="2677"/>
      <c r="L37" s="2677">
        <v>0</v>
      </c>
      <c r="M37" s="2677">
        <v>1.1000000000000001</v>
      </c>
      <c r="N37" s="1720">
        <f t="shared" si="2"/>
        <v>1.1000000000000001</v>
      </c>
      <c r="O37" s="1722">
        <f t="shared" si="3"/>
        <v>3687.5680000000002</v>
      </c>
      <c r="P37" s="1721">
        <f t="shared" si="1"/>
        <v>2.982995838991986E-4</v>
      </c>
    </row>
    <row r="38" spans="3:16" ht="25.5">
      <c r="C38" s="1719">
        <v>5</v>
      </c>
      <c r="D38" s="2673" t="s">
        <v>2205</v>
      </c>
      <c r="E38" s="2674" t="s">
        <v>2206</v>
      </c>
      <c r="F38" s="2675"/>
      <c r="G38" s="2676">
        <v>8.7401060460448373E-3</v>
      </c>
      <c r="H38" s="2677">
        <v>4.1259893953955164E-2</v>
      </c>
      <c r="I38" s="2677">
        <v>0</v>
      </c>
      <c r="J38" s="2677">
        <v>0</v>
      </c>
      <c r="K38" s="2677"/>
      <c r="L38" s="2677">
        <v>0.05</v>
      </c>
      <c r="M38" s="2677">
        <v>0</v>
      </c>
      <c r="N38" s="1720">
        <f t="shared" si="2"/>
        <v>0.05</v>
      </c>
      <c r="O38" s="1722">
        <f t="shared" si="3"/>
        <v>3687.5680000000002</v>
      </c>
      <c r="P38" s="1721">
        <f t="shared" si="1"/>
        <v>1.3559071995418118E-5</v>
      </c>
    </row>
    <row r="39" spans="3:16" ht="51">
      <c r="C39" s="1719">
        <v>6</v>
      </c>
      <c r="D39" s="2673" t="s">
        <v>2207</v>
      </c>
      <c r="E39" s="2674" t="s">
        <v>2204</v>
      </c>
      <c r="F39" s="2675"/>
      <c r="G39" s="2676">
        <v>7.8308799758058101E-2</v>
      </c>
      <c r="H39" s="2677">
        <v>0.32169120024194192</v>
      </c>
      <c r="I39" s="2677">
        <v>0</v>
      </c>
      <c r="J39" s="2677">
        <v>0</v>
      </c>
      <c r="K39" s="2677"/>
      <c r="L39" s="2677">
        <v>0</v>
      </c>
      <c r="M39" s="2677">
        <v>0.4</v>
      </c>
      <c r="N39" s="1720">
        <f t="shared" si="2"/>
        <v>0.4</v>
      </c>
      <c r="O39" s="1722">
        <f t="shared" si="3"/>
        <v>3687.5680000000002</v>
      </c>
      <c r="P39" s="1721">
        <f t="shared" si="1"/>
        <v>1.0847257596334494E-4</v>
      </c>
    </row>
    <row r="40" spans="3:16" ht="38.25">
      <c r="C40" s="1719">
        <v>7</v>
      </c>
      <c r="D40" s="2673" t="s">
        <v>2208</v>
      </c>
      <c r="E40" s="2674" t="s">
        <v>2209</v>
      </c>
      <c r="F40" s="2675"/>
      <c r="G40" s="2676">
        <v>5.5268785324895313E-2</v>
      </c>
      <c r="H40" s="2677">
        <v>0.54473121467510466</v>
      </c>
      <c r="I40" s="2677">
        <v>0</v>
      </c>
      <c r="J40" s="2677">
        <v>0</v>
      </c>
      <c r="K40" s="2677"/>
      <c r="L40" s="2677">
        <v>0.6</v>
      </c>
      <c r="M40" s="2677">
        <v>0</v>
      </c>
      <c r="N40" s="1720">
        <f t="shared" si="2"/>
        <v>0.6</v>
      </c>
      <c r="O40" s="1722">
        <f t="shared" si="3"/>
        <v>3687.5680000000002</v>
      </c>
      <c r="P40" s="1721">
        <f t="shared" si="1"/>
        <v>1.627088639450174E-4</v>
      </c>
    </row>
    <row r="41" spans="3:16" ht="38.25">
      <c r="C41" s="1719">
        <v>8</v>
      </c>
      <c r="D41" s="2673" t="s">
        <v>2210</v>
      </c>
      <c r="E41" s="2674" t="s">
        <v>2211</v>
      </c>
      <c r="F41" s="2675"/>
      <c r="G41" s="2676">
        <v>0.11</v>
      </c>
      <c r="H41" s="2677">
        <v>0</v>
      </c>
      <c r="I41" s="2677">
        <v>0</v>
      </c>
      <c r="J41" s="2677">
        <v>0</v>
      </c>
      <c r="K41" s="2677"/>
      <c r="L41" s="2677">
        <v>0.11</v>
      </c>
      <c r="M41" s="2677">
        <v>0</v>
      </c>
      <c r="N41" s="1720">
        <f t="shared" si="2"/>
        <v>0.11</v>
      </c>
      <c r="O41" s="1722">
        <f t="shared" si="3"/>
        <v>3687.5680000000002</v>
      </c>
      <c r="P41" s="1721">
        <f t="shared" si="1"/>
        <v>2.982995838991986E-5</v>
      </c>
    </row>
    <row r="42" spans="3:16" ht="38.25">
      <c r="C42" s="1719">
        <v>9</v>
      </c>
      <c r="D42" s="2673" t="s">
        <v>2212</v>
      </c>
      <c r="E42" s="2674" t="s">
        <v>2213</v>
      </c>
      <c r="F42" s="2675"/>
      <c r="G42" s="2676">
        <v>1.0000000000000002E-2</v>
      </c>
      <c r="H42" s="2677">
        <v>4.0000000000000008E-2</v>
      </c>
      <c r="I42" s="2677">
        <v>0</v>
      </c>
      <c r="J42" s="2677">
        <v>0</v>
      </c>
      <c r="K42" s="2677"/>
      <c r="L42" s="2677">
        <v>0</v>
      </c>
      <c r="M42" s="2677">
        <v>0.05</v>
      </c>
      <c r="N42" s="1720">
        <f t="shared" si="2"/>
        <v>0.05</v>
      </c>
      <c r="O42" s="1722">
        <f t="shared" si="3"/>
        <v>3687.5680000000002</v>
      </c>
      <c r="P42" s="1721">
        <f t="shared" si="1"/>
        <v>1.3559071995418118E-5</v>
      </c>
    </row>
    <row r="43" spans="3:16" ht="38.25">
      <c r="C43" s="1719">
        <v>10</v>
      </c>
      <c r="D43" s="2673" t="s">
        <v>2214</v>
      </c>
      <c r="E43" s="2674" t="s">
        <v>2204</v>
      </c>
      <c r="F43" s="2675"/>
      <c r="G43" s="2676">
        <v>1.0242520528916487E-2</v>
      </c>
      <c r="H43" s="2677">
        <v>0.80470052063313668</v>
      </c>
      <c r="I43" s="2677">
        <v>0.18505695883794682</v>
      </c>
      <c r="J43" s="2677">
        <v>0</v>
      </c>
      <c r="K43" s="2677"/>
      <c r="L43" s="2677">
        <v>0</v>
      </c>
      <c r="M43" s="2677">
        <v>1</v>
      </c>
      <c r="N43" s="1720">
        <f t="shared" si="2"/>
        <v>1</v>
      </c>
      <c r="O43" s="1722">
        <f t="shared" si="3"/>
        <v>3687.5680000000002</v>
      </c>
      <c r="P43" s="1721">
        <f t="shared" si="1"/>
        <v>2.7118143990836235E-4</v>
      </c>
    </row>
    <row r="44" spans="3:16" ht="38.25">
      <c r="C44" s="1719">
        <v>11</v>
      </c>
      <c r="D44" s="2673" t="s">
        <v>2215</v>
      </c>
      <c r="E44" s="2674" t="s">
        <v>2204</v>
      </c>
      <c r="F44" s="2675"/>
      <c r="G44" s="2676">
        <v>0.19167745526991242</v>
      </c>
      <c r="H44" s="2677">
        <v>1.2083225447300874</v>
      </c>
      <c r="I44" s="2677">
        <v>0</v>
      </c>
      <c r="J44" s="2677">
        <v>0</v>
      </c>
      <c r="K44" s="2677"/>
      <c r="L44" s="2677">
        <v>0</v>
      </c>
      <c r="M44" s="2677">
        <v>1.4</v>
      </c>
      <c r="N44" s="1720">
        <f t="shared" si="2"/>
        <v>1.4</v>
      </c>
      <c r="O44" s="1722">
        <f t="shared" si="3"/>
        <v>3687.5680000000002</v>
      </c>
      <c r="P44" s="1721">
        <f t="shared" si="1"/>
        <v>3.7965401587170726E-4</v>
      </c>
    </row>
    <row r="45" spans="3:16" ht="25.5">
      <c r="C45" s="1719">
        <v>12</v>
      </c>
      <c r="D45" s="2673" t="s">
        <v>2216</v>
      </c>
      <c r="E45" s="2674" t="s">
        <v>2217</v>
      </c>
      <c r="F45" s="2675"/>
      <c r="G45" s="2676">
        <v>0.53600000000000003</v>
      </c>
      <c r="H45" s="2677">
        <v>0</v>
      </c>
      <c r="I45" s="2677">
        <v>0</v>
      </c>
      <c r="J45" s="2677">
        <v>0</v>
      </c>
      <c r="K45" s="2677"/>
      <c r="L45" s="2677">
        <v>0.52400000000000002</v>
      </c>
      <c r="M45" s="2677">
        <v>0</v>
      </c>
      <c r="N45" s="1720">
        <f t="shared" si="2"/>
        <v>0.52400000000000002</v>
      </c>
      <c r="O45" s="1722">
        <f t="shared" si="3"/>
        <v>3687.5680000000002</v>
      </c>
      <c r="P45" s="1721">
        <f t="shared" si="1"/>
        <v>1.4209907451198187E-4</v>
      </c>
    </row>
    <row r="46" spans="3:16" ht="76.5">
      <c r="C46" s="1719">
        <v>13</v>
      </c>
      <c r="D46" s="2673" t="s">
        <v>2218</v>
      </c>
      <c r="E46" s="2674" t="s">
        <v>2204</v>
      </c>
      <c r="F46" s="2675"/>
      <c r="G46" s="2676">
        <v>0.3260526589296236</v>
      </c>
      <c r="H46" s="2677">
        <v>2.2739473410703765</v>
      </c>
      <c r="I46" s="2677">
        <v>0</v>
      </c>
      <c r="J46" s="2677">
        <v>0</v>
      </c>
      <c r="K46" s="2677"/>
      <c r="L46" s="2677">
        <v>0</v>
      </c>
      <c r="M46" s="2677">
        <v>2.6</v>
      </c>
      <c r="N46" s="1720">
        <f t="shared" si="2"/>
        <v>2.6</v>
      </c>
      <c r="O46" s="1722">
        <f t="shared" si="3"/>
        <v>3687.5680000000002</v>
      </c>
      <c r="P46" s="1721">
        <f t="shared" si="1"/>
        <v>7.0507174376174212E-4</v>
      </c>
    </row>
    <row r="47" spans="3:16" ht="38.25">
      <c r="C47" s="1719">
        <v>14</v>
      </c>
      <c r="D47" s="2673" t="s">
        <v>2219</v>
      </c>
      <c r="E47" s="2674" t="s">
        <v>2204</v>
      </c>
      <c r="F47" s="2675"/>
      <c r="G47" s="2676">
        <v>8.6188579713458835E-2</v>
      </c>
      <c r="H47" s="2677">
        <v>0.21381142028654113</v>
      </c>
      <c r="I47" s="2677">
        <v>0</v>
      </c>
      <c r="J47" s="2677">
        <v>0</v>
      </c>
      <c r="K47" s="2677"/>
      <c r="L47" s="2677">
        <v>0</v>
      </c>
      <c r="M47" s="2677">
        <v>0.3</v>
      </c>
      <c r="N47" s="1720">
        <f t="shared" si="2"/>
        <v>0.3</v>
      </c>
      <c r="O47" s="1722">
        <f t="shared" si="3"/>
        <v>3687.5680000000002</v>
      </c>
      <c r="P47" s="1721">
        <f t="shared" si="1"/>
        <v>8.1354431972508701E-5</v>
      </c>
    </row>
    <row r="48" spans="3:16" ht="38.25">
      <c r="C48" s="1719">
        <v>15</v>
      </c>
      <c r="D48" s="2673" t="s">
        <v>2220</v>
      </c>
      <c r="E48" s="2674" t="s">
        <v>2200</v>
      </c>
      <c r="F48" s="2675"/>
      <c r="G48" s="2676">
        <v>0.12</v>
      </c>
      <c r="H48" s="2677">
        <v>0.48</v>
      </c>
      <c r="I48" s="2677">
        <v>0</v>
      </c>
      <c r="J48" s="2677">
        <v>0</v>
      </c>
      <c r="K48" s="2677"/>
      <c r="L48" s="2677">
        <v>0</v>
      </c>
      <c r="M48" s="2677">
        <v>0.6</v>
      </c>
      <c r="N48" s="1720">
        <f t="shared" si="2"/>
        <v>0.6</v>
      </c>
      <c r="O48" s="1722">
        <f t="shared" si="3"/>
        <v>3687.5680000000002</v>
      </c>
      <c r="P48" s="1721">
        <f t="shared" si="1"/>
        <v>1.627088639450174E-4</v>
      </c>
    </row>
    <row r="49" spans="3:16">
      <c r="C49" s="1719">
        <v>16</v>
      </c>
      <c r="D49" s="2673" t="s">
        <v>2221</v>
      </c>
      <c r="E49" s="2674" t="s">
        <v>2222</v>
      </c>
      <c r="F49" s="2675"/>
      <c r="G49" s="2676">
        <v>0</v>
      </c>
      <c r="H49" s="2677">
        <v>0</v>
      </c>
      <c r="I49" s="2677">
        <v>0.13798837213114751</v>
      </c>
      <c r="J49" s="2677">
        <v>1.7620116278688525</v>
      </c>
      <c r="K49" s="2677"/>
      <c r="L49" s="2677">
        <v>0</v>
      </c>
      <c r="M49" s="2677">
        <v>1.9</v>
      </c>
      <c r="N49" s="1720">
        <f t="shared" si="2"/>
        <v>1.9</v>
      </c>
      <c r="O49" s="1722">
        <f t="shared" si="3"/>
        <v>3687.5680000000002</v>
      </c>
      <c r="P49" s="1721">
        <f t="shared" si="1"/>
        <v>5.1524473582588849E-4</v>
      </c>
    </row>
    <row r="50" spans="3:16" ht="25.5">
      <c r="C50" s="1719">
        <v>17</v>
      </c>
      <c r="D50" s="2673" t="s">
        <v>2223</v>
      </c>
      <c r="E50" s="2674" t="s">
        <v>2224</v>
      </c>
      <c r="F50" s="2675"/>
      <c r="G50" s="2676">
        <v>2.260361090747921E-2</v>
      </c>
      <c r="H50" s="2677">
        <v>1.775729989566228</v>
      </c>
      <c r="I50" s="2677">
        <v>0.41266639952629292</v>
      </c>
      <c r="J50" s="2677">
        <v>0</v>
      </c>
      <c r="K50" s="2677"/>
      <c r="L50" s="2677">
        <v>0</v>
      </c>
      <c r="M50" s="2677">
        <v>2.2109999999999999</v>
      </c>
      <c r="N50" s="1720">
        <f t="shared" ref="N50:N61" si="4">+SUM(L50:M50)</f>
        <v>2.2109999999999999</v>
      </c>
      <c r="O50" s="1722">
        <f t="shared" si="3"/>
        <v>3687.5680000000002</v>
      </c>
      <c r="P50" s="1721">
        <f t="shared" ref="P50:P61" si="5">+N50/O50</f>
        <v>5.995821636373891E-4</v>
      </c>
    </row>
    <row r="51" spans="3:16" ht="25.5">
      <c r="C51" s="1719">
        <v>18</v>
      </c>
      <c r="D51" s="2673" t="s">
        <v>2225</v>
      </c>
      <c r="E51" s="2674" t="s">
        <v>2224</v>
      </c>
      <c r="F51" s="2675"/>
      <c r="G51" s="2676">
        <v>8.9826905038597592E-3</v>
      </c>
      <c r="H51" s="2677">
        <v>0.70572235659526084</v>
      </c>
      <c r="I51" s="2677">
        <v>0.16229495290087936</v>
      </c>
      <c r="J51" s="2677">
        <v>0</v>
      </c>
      <c r="K51" s="2677"/>
      <c r="L51" s="2677">
        <v>0</v>
      </c>
      <c r="M51" s="2677">
        <v>0.877</v>
      </c>
      <c r="N51" s="1720">
        <f t="shared" si="4"/>
        <v>0.877</v>
      </c>
      <c r="O51" s="1722">
        <f t="shared" si="3"/>
        <v>3687.5680000000002</v>
      </c>
      <c r="P51" s="1721">
        <f t="shared" si="5"/>
        <v>2.3782612279963378E-4</v>
      </c>
    </row>
    <row r="52" spans="3:16" ht="25.5">
      <c r="C52" s="1719">
        <v>19</v>
      </c>
      <c r="D52" s="2673" t="s">
        <v>2226</v>
      </c>
      <c r="E52" s="2674" t="s">
        <v>2224</v>
      </c>
      <c r="F52" s="2675"/>
      <c r="G52" s="2676">
        <v>1.9352550173736355E-2</v>
      </c>
      <c r="H52" s="2677">
        <v>1.5203454445389173</v>
      </c>
      <c r="I52" s="2677">
        <v>0.3553020052873464</v>
      </c>
      <c r="J52" s="2677">
        <v>0</v>
      </c>
      <c r="K52" s="2677"/>
      <c r="L52" s="2677">
        <v>0</v>
      </c>
      <c r="M52" s="2677">
        <v>1.895</v>
      </c>
      <c r="N52" s="1720">
        <f t="shared" si="4"/>
        <v>1.895</v>
      </c>
      <c r="O52" s="1722">
        <f t="shared" si="3"/>
        <v>3687.5680000000002</v>
      </c>
      <c r="P52" s="1721">
        <f t="shared" si="5"/>
        <v>5.1388882862634668E-4</v>
      </c>
    </row>
    <row r="53" spans="3:16" ht="25.5">
      <c r="C53" s="1719">
        <v>20</v>
      </c>
      <c r="D53" s="2673" t="s">
        <v>2227</v>
      </c>
      <c r="E53" s="2674" t="s">
        <v>2224</v>
      </c>
      <c r="F53" s="2675"/>
      <c r="G53" s="2676">
        <v>8.8999999999999999E-3</v>
      </c>
      <c r="H53" s="2677">
        <v>0.71200000000000008</v>
      </c>
      <c r="I53" s="2677">
        <v>0.1691</v>
      </c>
      <c r="J53" s="2677">
        <v>0</v>
      </c>
      <c r="K53" s="2677"/>
      <c r="L53" s="2677">
        <v>0</v>
      </c>
      <c r="M53" s="2677">
        <v>0.89</v>
      </c>
      <c r="N53" s="1720">
        <f t="shared" si="4"/>
        <v>0.89</v>
      </c>
      <c r="O53" s="1722">
        <f t="shared" si="3"/>
        <v>3687.5680000000002</v>
      </c>
      <c r="P53" s="1721">
        <f t="shared" si="5"/>
        <v>2.413514815184425E-4</v>
      </c>
    </row>
    <row r="54" spans="3:16" ht="38.25">
      <c r="C54" s="1719">
        <v>21</v>
      </c>
      <c r="D54" s="2673" t="s">
        <v>2228</v>
      </c>
      <c r="E54" s="2674" t="s">
        <v>2229</v>
      </c>
      <c r="F54" s="2675"/>
      <c r="G54" s="2676">
        <v>7.087162969297825E-2</v>
      </c>
      <c r="H54" s="2677">
        <v>0.16323258771258253</v>
      </c>
      <c r="I54" s="2677">
        <v>0.20652719509651485</v>
      </c>
      <c r="J54" s="2677">
        <v>0.1903685874979244</v>
      </c>
      <c r="K54" s="2677"/>
      <c r="L54" s="2677">
        <v>0</v>
      </c>
      <c r="M54" s="2677">
        <v>0.63100000000000001</v>
      </c>
      <c r="N54" s="1720">
        <f t="shared" si="4"/>
        <v>0.63100000000000001</v>
      </c>
      <c r="O54" s="1722">
        <f t="shared" si="3"/>
        <v>3687.5680000000002</v>
      </c>
      <c r="P54" s="1721">
        <f t="shared" si="5"/>
        <v>1.7111548858217665E-4</v>
      </c>
    </row>
    <row r="55" spans="3:16" ht="51">
      <c r="C55" s="1719">
        <v>22</v>
      </c>
      <c r="D55" s="2673" t="s">
        <v>2230</v>
      </c>
      <c r="E55" s="2674" t="s">
        <v>2229</v>
      </c>
      <c r="F55" s="2675"/>
      <c r="G55" s="2676">
        <v>0.50542366659017757</v>
      </c>
      <c r="H55" s="2677">
        <v>1.1640992784574029</v>
      </c>
      <c r="I55" s="2677">
        <v>1.4728563834141311</v>
      </c>
      <c r="J55" s="2677">
        <v>1.3576206715382879</v>
      </c>
      <c r="K55" s="2677"/>
      <c r="L55" s="2677">
        <v>0</v>
      </c>
      <c r="M55" s="2677">
        <v>4.5</v>
      </c>
      <c r="N55" s="1720">
        <f t="shared" si="4"/>
        <v>4.5</v>
      </c>
      <c r="O55" s="1722">
        <f t="shared" si="3"/>
        <v>3687.5680000000002</v>
      </c>
      <c r="P55" s="1721">
        <f t="shared" si="5"/>
        <v>1.2203164795876306E-3</v>
      </c>
    </row>
    <row r="56" spans="3:16" ht="51">
      <c r="C56" s="1719">
        <v>23</v>
      </c>
      <c r="D56" s="2673" t="s">
        <v>2231</v>
      </c>
      <c r="E56" s="2674" t="s">
        <v>2232</v>
      </c>
      <c r="F56" s="2675"/>
      <c r="G56" s="2676">
        <v>0.2077852851537397</v>
      </c>
      <c r="H56" s="2677">
        <v>0.47857414781026569</v>
      </c>
      <c r="I56" s="2677">
        <v>0.60550762429247618</v>
      </c>
      <c r="J56" s="2677">
        <v>0.55813294274351843</v>
      </c>
      <c r="K56" s="2677"/>
      <c r="L56" s="2677">
        <v>0</v>
      </c>
      <c r="M56" s="2677">
        <v>1.85</v>
      </c>
      <c r="N56" s="1720">
        <f t="shared" si="4"/>
        <v>1.85</v>
      </c>
      <c r="O56" s="1722">
        <f t="shared" si="3"/>
        <v>3687.5680000000002</v>
      </c>
      <c r="P56" s="1721">
        <f t="shared" si="5"/>
        <v>5.0168566383047039E-4</v>
      </c>
    </row>
    <row r="57" spans="3:16" ht="25.5">
      <c r="C57" s="1719">
        <v>24</v>
      </c>
      <c r="D57" s="2673" t="s">
        <v>2233</v>
      </c>
      <c r="E57" s="2674" t="s">
        <v>2224</v>
      </c>
      <c r="F57" s="2675"/>
      <c r="G57" s="2676">
        <v>0</v>
      </c>
      <c r="H57" s="2677">
        <v>1.3770720892073495E-2</v>
      </c>
      <c r="I57" s="2677">
        <v>1.0818219339419761</v>
      </c>
      <c r="J57" s="2677">
        <v>0.25140734516595054</v>
      </c>
      <c r="K57" s="2677"/>
      <c r="L57" s="2677">
        <v>0</v>
      </c>
      <c r="M57" s="2677">
        <v>1.347</v>
      </c>
      <c r="N57" s="1720">
        <f t="shared" si="4"/>
        <v>1.347</v>
      </c>
      <c r="O57" s="1722">
        <f t="shared" si="3"/>
        <v>3687.5680000000002</v>
      </c>
      <c r="P57" s="1721">
        <f t="shared" si="5"/>
        <v>3.6528139955656406E-4</v>
      </c>
    </row>
    <row r="58" spans="3:16" ht="25.5">
      <c r="C58" s="1719">
        <v>25</v>
      </c>
      <c r="D58" s="2673" t="s">
        <v>2234</v>
      </c>
      <c r="E58" s="2674" t="s">
        <v>2235</v>
      </c>
      <c r="F58" s="2675"/>
      <c r="G58" s="2676">
        <v>0</v>
      </c>
      <c r="H58" s="2677">
        <v>8.9826905038597592E-3</v>
      </c>
      <c r="I58" s="2677">
        <v>0.70572235659526084</v>
      </c>
      <c r="J58" s="2677">
        <v>0.16229495290087936</v>
      </c>
      <c r="K58" s="2677"/>
      <c r="L58" s="2677">
        <v>0</v>
      </c>
      <c r="M58" s="2677">
        <v>0.877</v>
      </c>
      <c r="N58" s="1720">
        <f t="shared" si="4"/>
        <v>0.877</v>
      </c>
      <c r="O58" s="1722">
        <f t="shared" si="3"/>
        <v>3687.5680000000002</v>
      </c>
      <c r="P58" s="1721">
        <f t="shared" si="5"/>
        <v>2.3782612279963378E-4</v>
      </c>
    </row>
    <row r="59" spans="3:16" ht="25.5">
      <c r="C59" s="1719">
        <v>26</v>
      </c>
      <c r="D59" s="2673" t="s">
        <v>2236</v>
      </c>
      <c r="E59" s="2674" t="s">
        <v>2237</v>
      </c>
      <c r="F59" s="2675"/>
      <c r="G59" s="2676">
        <v>0</v>
      </c>
      <c r="H59" s="2677">
        <v>0</v>
      </c>
      <c r="I59" s="2677">
        <v>0</v>
      </c>
      <c r="J59" s="2677">
        <v>1</v>
      </c>
      <c r="K59" s="2677"/>
      <c r="L59" s="2677">
        <v>0</v>
      </c>
      <c r="M59" s="2677">
        <v>1</v>
      </c>
      <c r="N59" s="1720">
        <f t="shared" si="4"/>
        <v>1</v>
      </c>
      <c r="O59" s="1722">
        <f t="shared" si="3"/>
        <v>3687.5680000000002</v>
      </c>
      <c r="P59" s="1721">
        <f t="shared" si="5"/>
        <v>2.7118143990836235E-4</v>
      </c>
    </row>
    <row r="60" spans="3:16" ht="38.25">
      <c r="C60" s="1719">
        <v>27</v>
      </c>
      <c r="D60" s="2673" t="s">
        <v>2238</v>
      </c>
      <c r="E60" s="2674" t="s">
        <v>2239</v>
      </c>
      <c r="F60" s="2675"/>
      <c r="G60" s="2676">
        <v>0</v>
      </c>
      <c r="H60" s="2677">
        <v>0</v>
      </c>
      <c r="I60" s="2677">
        <v>2.5586196185871133</v>
      </c>
      <c r="J60" s="2677">
        <v>1.6413803814128871</v>
      </c>
      <c r="K60" s="2677"/>
      <c r="L60" s="2677">
        <v>0</v>
      </c>
      <c r="M60" s="2677">
        <v>4.2</v>
      </c>
      <c r="N60" s="1720">
        <f t="shared" si="4"/>
        <v>4.2</v>
      </c>
      <c r="O60" s="1722">
        <f t="shared" si="3"/>
        <v>3687.5680000000002</v>
      </c>
      <c r="P60" s="1721">
        <f t="shared" si="5"/>
        <v>1.138962047615122E-3</v>
      </c>
    </row>
    <row r="61" spans="3:16">
      <c r="C61" s="1719">
        <v>28</v>
      </c>
      <c r="D61" s="2673" t="s">
        <v>2240</v>
      </c>
      <c r="E61" s="2674" t="s">
        <v>2241</v>
      </c>
      <c r="F61" s="2675"/>
      <c r="G61" s="2676">
        <v>0.2</v>
      </c>
      <c r="H61" s="2677">
        <v>0.5</v>
      </c>
      <c r="I61" s="2677">
        <v>1.9600000000000002</v>
      </c>
      <c r="J61" s="2677">
        <v>2.2000000000000002</v>
      </c>
      <c r="K61" s="2677"/>
      <c r="L61" s="2677">
        <v>0</v>
      </c>
      <c r="M61" s="2677">
        <v>4.9000000000000004</v>
      </c>
      <c r="N61" s="1720">
        <f t="shared" si="4"/>
        <v>4.9000000000000004</v>
      </c>
      <c r="O61" s="1722">
        <f t="shared" si="3"/>
        <v>3687.5680000000002</v>
      </c>
      <c r="P61" s="1721">
        <f t="shared" si="5"/>
        <v>1.3287890555509756E-3</v>
      </c>
    </row>
    <row r="62" spans="3:16" ht="15.75" thickBot="1">
      <c r="C62" s="1723" t="s">
        <v>1322</v>
      </c>
      <c r="D62" s="1710"/>
      <c r="E62" s="1724"/>
      <c r="F62" s="1725"/>
      <c r="G62" s="1726"/>
      <c r="H62" s="1710"/>
      <c r="I62" s="1710"/>
      <c r="J62" s="1710"/>
      <c r="K62" s="1710"/>
      <c r="L62" s="1710"/>
      <c r="M62" s="1710"/>
      <c r="N62" s="1727">
        <f t="shared" si="2"/>
        <v>0</v>
      </c>
      <c r="O62" s="1728">
        <f t="shared" si="3"/>
        <v>3687.5680000000002</v>
      </c>
      <c r="P62" s="1729">
        <f t="shared" si="1"/>
        <v>0</v>
      </c>
    </row>
    <row r="64" spans="3:16" ht="15" customHeight="1"/>
    <row r="65" spans="2:22">
      <c r="C65" s="3094" t="s">
        <v>1323</v>
      </c>
      <c r="D65" s="3094"/>
      <c r="E65" s="3094"/>
      <c r="F65" s="3094"/>
      <c r="G65" s="3094"/>
      <c r="H65" s="3094"/>
      <c r="I65" s="3094"/>
      <c r="J65" s="3094"/>
      <c r="K65" s="3094"/>
      <c r="L65" s="3094"/>
      <c r="M65" s="1685"/>
      <c r="N65" s="1685"/>
      <c r="O65" s="1686"/>
      <c r="P65" s="1686"/>
    </row>
    <row r="66" spans="2:22" ht="22.5" customHeight="1">
      <c r="C66" s="3099" t="s">
        <v>14</v>
      </c>
      <c r="D66" s="3099"/>
      <c r="E66" s="3099"/>
      <c r="F66" s="3099"/>
      <c r="G66" s="3099"/>
      <c r="H66" s="3099"/>
      <c r="I66" s="3099"/>
      <c r="J66" s="3099"/>
      <c r="K66" s="3099"/>
      <c r="L66" s="3099"/>
      <c r="M66" s="3099"/>
      <c r="N66" s="3099"/>
      <c r="O66" s="3099"/>
      <c r="P66" s="3099"/>
      <c r="Q66" s="3099"/>
      <c r="R66" s="3099"/>
      <c r="S66" s="3099"/>
      <c r="T66" s="3099"/>
      <c r="U66" s="3099"/>
      <c r="V66" s="3099"/>
    </row>
    <row r="67" spans="2:22" ht="31.5" customHeight="1">
      <c r="C67" s="3100" t="s">
        <v>1324</v>
      </c>
      <c r="D67" s="3100"/>
      <c r="E67" s="3100"/>
      <c r="F67" s="3100"/>
      <c r="G67" s="3100"/>
      <c r="H67" s="3100"/>
      <c r="I67" s="3100"/>
      <c r="J67" s="3100"/>
      <c r="K67" s="3100"/>
      <c r="L67" s="3100"/>
      <c r="M67" s="3100"/>
      <c r="N67" s="3100"/>
      <c r="O67" s="3100"/>
      <c r="P67" s="3100"/>
      <c r="Q67" s="3100"/>
      <c r="R67" s="3100"/>
      <c r="S67" s="3100"/>
      <c r="T67" s="3100"/>
      <c r="U67" s="3100"/>
      <c r="V67" s="3100"/>
    </row>
    <row r="69" spans="2:22" ht="30">
      <c r="B69" s="4" t="s">
        <v>1325</v>
      </c>
      <c r="C69" s="1730" t="s">
        <v>1326</v>
      </c>
      <c r="D69" s="1730" t="s">
        <v>1327</v>
      </c>
      <c r="E69" s="1730" t="s">
        <v>1328</v>
      </c>
      <c r="F69" s="1730" t="s">
        <v>1329</v>
      </c>
    </row>
    <row r="70" spans="2:22" ht="89.25">
      <c r="C70" s="2678" t="s">
        <v>2242</v>
      </c>
      <c r="D70" s="2679" t="s">
        <v>2243</v>
      </c>
      <c r="E70" s="2678" t="s">
        <v>2244</v>
      </c>
      <c r="F70" s="2679" t="s">
        <v>2245</v>
      </c>
    </row>
    <row r="71" spans="2:22" ht="114.75">
      <c r="C71" s="2678" t="s">
        <v>2246</v>
      </c>
      <c r="D71" s="2679" t="s">
        <v>2247</v>
      </c>
      <c r="E71" s="2678" t="s">
        <v>2248</v>
      </c>
      <c r="F71" s="2679" t="s">
        <v>2245</v>
      </c>
    </row>
    <row r="72" spans="2:22" ht="76.5">
      <c r="C72" s="2679" t="s">
        <v>2249</v>
      </c>
      <c r="D72" s="2679" t="s">
        <v>2250</v>
      </c>
      <c r="E72" s="2678" t="s">
        <v>2251</v>
      </c>
      <c r="F72" s="2679" t="s">
        <v>2245</v>
      </c>
    </row>
    <row r="73" spans="2:22" ht="280.5">
      <c r="C73" s="2679" t="s">
        <v>2252</v>
      </c>
      <c r="D73" s="2678" t="s">
        <v>2253</v>
      </c>
      <c r="E73" s="2678" t="s">
        <v>2254</v>
      </c>
      <c r="F73" s="2679" t="s">
        <v>2245</v>
      </c>
    </row>
    <row r="74" spans="2:22" ht="38.25">
      <c r="C74" s="2679" t="s">
        <v>2255</v>
      </c>
      <c r="D74" s="2679" t="s">
        <v>2256</v>
      </c>
      <c r="E74" s="2678" t="s">
        <v>2257</v>
      </c>
      <c r="F74" s="2679" t="s">
        <v>2245</v>
      </c>
    </row>
    <row r="75" spans="2:22" ht="25.5">
      <c r="C75" s="2679" t="s">
        <v>2258</v>
      </c>
      <c r="D75" s="2679" t="s">
        <v>2259</v>
      </c>
      <c r="E75" s="2678" t="s">
        <v>2260</v>
      </c>
      <c r="F75" s="2679" t="s">
        <v>2245</v>
      </c>
    </row>
    <row r="76" spans="2:22" ht="76.5">
      <c r="C76" s="2679" t="s">
        <v>2261</v>
      </c>
      <c r="D76" s="2679" t="s">
        <v>2262</v>
      </c>
      <c r="E76" s="2678" t="s">
        <v>2263</v>
      </c>
      <c r="F76" s="2679" t="s">
        <v>2245</v>
      </c>
    </row>
    <row r="77" spans="2:22" ht="127.5">
      <c r="C77" s="2679" t="s">
        <v>2264</v>
      </c>
      <c r="D77" s="2678" t="s">
        <v>2265</v>
      </c>
      <c r="E77" s="2678" t="s">
        <v>2266</v>
      </c>
      <c r="F77" s="2679" t="s">
        <v>2245</v>
      </c>
    </row>
    <row r="78" spans="2:22" ht="102">
      <c r="C78" s="2678" t="s">
        <v>2267</v>
      </c>
      <c r="D78" s="2678" t="s">
        <v>2268</v>
      </c>
      <c r="E78" s="2678" t="s">
        <v>2269</v>
      </c>
      <c r="F78" s="2679" t="s">
        <v>2245</v>
      </c>
    </row>
    <row r="79" spans="2:22" ht="51">
      <c r="C79" s="2678" t="s">
        <v>2270</v>
      </c>
      <c r="D79" s="2678" t="s">
        <v>2271</v>
      </c>
      <c r="E79" s="2678" t="s">
        <v>2269</v>
      </c>
      <c r="F79" s="2679" t="s">
        <v>2245</v>
      </c>
    </row>
    <row r="80" spans="2:22" ht="127.5">
      <c r="C80" s="2678" t="s">
        <v>2272</v>
      </c>
      <c r="D80" s="2678" t="s">
        <v>2273</v>
      </c>
      <c r="E80" s="2678" t="s">
        <v>2269</v>
      </c>
      <c r="F80" s="2679" t="s">
        <v>2245</v>
      </c>
    </row>
    <row r="81" spans="3:6" ht="114.75">
      <c r="C81" s="2678" t="s">
        <v>2274</v>
      </c>
      <c r="D81" s="2678" t="s">
        <v>2275</v>
      </c>
      <c r="E81" s="2678" t="s">
        <v>2269</v>
      </c>
      <c r="F81" s="2679" t="s">
        <v>2245</v>
      </c>
    </row>
    <row r="82" spans="3:6" ht="153">
      <c r="C82" s="2678" t="s">
        <v>2276</v>
      </c>
      <c r="D82" s="2678" t="s">
        <v>2277</v>
      </c>
      <c r="E82" s="2678" t="s">
        <v>2269</v>
      </c>
      <c r="F82" s="2679" t="s">
        <v>2245</v>
      </c>
    </row>
    <row r="83" spans="3:6" ht="38.25">
      <c r="C83" s="2679" t="s">
        <v>2278</v>
      </c>
      <c r="D83" s="2678" t="s">
        <v>2279</v>
      </c>
      <c r="E83" s="2678" t="s">
        <v>2269</v>
      </c>
      <c r="F83" s="2679" t="s">
        <v>2245</v>
      </c>
    </row>
    <row r="84" spans="3:6" ht="51">
      <c r="C84" s="2678" t="s">
        <v>2280</v>
      </c>
      <c r="D84" s="2679" t="s">
        <v>2281</v>
      </c>
      <c r="E84" s="2678" t="s">
        <v>2282</v>
      </c>
      <c r="F84" s="2679" t="s">
        <v>2245</v>
      </c>
    </row>
    <row r="85" spans="3:6" ht="51">
      <c r="C85" s="2678" t="s">
        <v>2283</v>
      </c>
      <c r="D85" s="2679" t="s">
        <v>2281</v>
      </c>
      <c r="E85" s="2678" t="s">
        <v>2282</v>
      </c>
      <c r="F85" s="2679" t="s">
        <v>2245</v>
      </c>
    </row>
    <row r="86" spans="3:6" ht="102">
      <c r="C86" s="2678" t="s">
        <v>2284</v>
      </c>
      <c r="D86" s="2679" t="s">
        <v>2281</v>
      </c>
      <c r="E86" s="2678" t="s">
        <v>2282</v>
      </c>
      <c r="F86" s="2679" t="s">
        <v>2245</v>
      </c>
    </row>
    <row r="87" spans="3:6" ht="63.75">
      <c r="C87" s="2678" t="s">
        <v>2285</v>
      </c>
      <c r="D87" s="2679" t="s">
        <v>2281</v>
      </c>
      <c r="E87" s="2678" t="s">
        <v>2282</v>
      </c>
      <c r="F87" s="2679" t="s">
        <v>2245</v>
      </c>
    </row>
    <row r="88" spans="3:6" ht="51">
      <c r="C88" s="2678" t="s">
        <v>2286</v>
      </c>
      <c r="D88" s="2679" t="s">
        <v>2281</v>
      </c>
      <c r="E88" s="2678" t="s">
        <v>2282</v>
      </c>
      <c r="F88" s="2679" t="s">
        <v>2245</v>
      </c>
    </row>
    <row r="89" spans="3:6" ht="51">
      <c r="C89" s="2678" t="s">
        <v>2287</v>
      </c>
      <c r="D89" s="2679" t="s">
        <v>2281</v>
      </c>
      <c r="E89" s="2678" t="s">
        <v>2282</v>
      </c>
      <c r="F89" s="2679" t="s">
        <v>2245</v>
      </c>
    </row>
    <row r="90" spans="3:6" ht="165.75">
      <c r="C90" s="2679" t="s">
        <v>2288</v>
      </c>
      <c r="D90" s="2678" t="s">
        <v>2289</v>
      </c>
      <c r="E90" s="2678" t="s">
        <v>2290</v>
      </c>
      <c r="F90" s="2679" t="s">
        <v>2245</v>
      </c>
    </row>
    <row r="91" spans="3:6" ht="63.75">
      <c r="C91" s="2678" t="s">
        <v>2291</v>
      </c>
      <c r="D91" s="2678" t="s">
        <v>2292</v>
      </c>
      <c r="E91" s="2678" t="s">
        <v>2293</v>
      </c>
      <c r="F91" s="2679" t="s">
        <v>2245</v>
      </c>
    </row>
    <row r="92" spans="3:6" ht="89.25">
      <c r="C92" s="2679" t="s">
        <v>2294</v>
      </c>
      <c r="D92" s="2678" t="s">
        <v>2295</v>
      </c>
      <c r="E92" s="2678" t="s">
        <v>2296</v>
      </c>
      <c r="F92" s="2679" t="s">
        <v>2245</v>
      </c>
    </row>
    <row r="93" spans="3:6" ht="267.75">
      <c r="C93" s="2679" t="s">
        <v>2297</v>
      </c>
      <c r="D93" s="2678" t="s">
        <v>2298</v>
      </c>
      <c r="E93" s="2678" t="s">
        <v>2299</v>
      </c>
      <c r="F93" s="2679" t="s">
        <v>2245</v>
      </c>
    </row>
    <row r="94" spans="3:6" ht="165.75">
      <c r="C94" s="2678" t="s">
        <v>2300</v>
      </c>
      <c r="D94" s="2678" t="s">
        <v>2301</v>
      </c>
      <c r="E94" s="2678" t="s">
        <v>2302</v>
      </c>
      <c r="F94" s="2679" t="s">
        <v>2245</v>
      </c>
    </row>
    <row r="95" spans="3:6" ht="165.75">
      <c r="C95" s="2678" t="s">
        <v>2303</v>
      </c>
      <c r="D95" s="2678" t="s">
        <v>2301</v>
      </c>
      <c r="E95" s="2678" t="s">
        <v>2304</v>
      </c>
      <c r="F95" s="2679" t="s">
        <v>2245</v>
      </c>
    </row>
    <row r="96" spans="3:6" ht="102">
      <c r="C96" s="2679" t="s">
        <v>2305</v>
      </c>
      <c r="D96" s="2678" t="s">
        <v>2306</v>
      </c>
      <c r="E96" s="2678" t="s">
        <v>2307</v>
      </c>
      <c r="F96" s="2679" t="s">
        <v>2245</v>
      </c>
    </row>
    <row r="97" spans="3:22" ht="38.25">
      <c r="C97" s="2678" t="s">
        <v>2308</v>
      </c>
      <c r="D97" s="2678" t="s">
        <v>2309</v>
      </c>
      <c r="E97" s="2678" t="s">
        <v>2310</v>
      </c>
      <c r="F97" s="2679" t="s">
        <v>2245</v>
      </c>
    </row>
    <row r="100" spans="3:22">
      <c r="C100" s="3094" t="s">
        <v>1330</v>
      </c>
      <c r="D100" s="3094"/>
      <c r="E100" s="3094"/>
      <c r="F100" s="3094"/>
      <c r="G100" s="3094"/>
      <c r="H100" s="3094"/>
      <c r="I100" s="3094"/>
      <c r="J100" s="3094"/>
      <c r="K100" s="3094"/>
      <c r="L100" s="3094"/>
      <c r="M100" s="1685"/>
      <c r="N100" s="1685"/>
      <c r="O100" s="1686"/>
      <c r="P100" s="1686"/>
    </row>
    <row r="101" spans="3:22">
      <c r="C101" s="3099" t="s">
        <v>14</v>
      </c>
      <c r="D101" s="3099"/>
      <c r="E101" s="3099"/>
      <c r="F101" s="3099"/>
      <c r="G101" s="3099"/>
      <c r="H101" s="3099"/>
      <c r="I101" s="3099"/>
      <c r="J101" s="3099"/>
      <c r="K101" s="3099"/>
      <c r="L101" s="3099"/>
      <c r="M101" s="3099"/>
      <c r="N101" s="3099"/>
      <c r="O101" s="3099"/>
      <c r="P101" s="3099"/>
      <c r="Q101" s="3099"/>
      <c r="R101" s="3099"/>
      <c r="S101" s="3099"/>
      <c r="T101" s="3099"/>
      <c r="U101" s="3099"/>
      <c r="V101" s="3099"/>
    </row>
    <row r="102" spans="3:22" ht="33" customHeight="1">
      <c r="C102" s="1731" t="s">
        <v>1331</v>
      </c>
      <c r="D102" s="1688"/>
      <c r="E102" s="1688"/>
      <c r="F102" s="1688"/>
      <c r="G102" s="1688"/>
      <c r="H102" s="1688"/>
      <c r="I102" s="1688"/>
      <c r="J102" s="1688"/>
      <c r="K102" s="1688"/>
      <c r="L102" s="1688"/>
      <c r="M102" s="1688"/>
      <c r="N102" s="1688"/>
      <c r="O102" s="1688"/>
      <c r="P102" s="1688"/>
      <c r="Q102" s="1688"/>
      <c r="R102" s="1688"/>
      <c r="S102" s="1688"/>
      <c r="T102" s="1688"/>
      <c r="U102" s="1688"/>
      <c r="V102" s="1688"/>
    </row>
    <row r="103" spans="3:22" ht="15.75" thickBot="1"/>
    <row r="104" spans="3:22" ht="39">
      <c r="C104" s="1732" t="s">
        <v>1182</v>
      </c>
      <c r="D104" s="1733" t="s">
        <v>1332</v>
      </c>
      <c r="E104" s="1733" t="s">
        <v>1333</v>
      </c>
      <c r="F104" s="1733" t="s">
        <v>1334</v>
      </c>
      <c r="G104" s="1734" t="s">
        <v>1335</v>
      </c>
    </row>
    <row r="105" spans="3:22">
      <c r="C105" s="1735">
        <v>2011</v>
      </c>
      <c r="D105" s="1736" t="s">
        <v>1336</v>
      </c>
      <c r="E105" s="2677"/>
      <c r="F105" s="2677"/>
      <c r="G105" s="1721">
        <f>+F105/12</f>
        <v>0</v>
      </c>
    </row>
    <row r="106" spans="3:22">
      <c r="C106" s="1735">
        <v>2011</v>
      </c>
      <c r="D106" s="1736" t="s">
        <v>1337</v>
      </c>
      <c r="E106" s="2677"/>
      <c r="F106" s="2677"/>
      <c r="G106" s="1721">
        <f t="shared" ref="G106:G116" si="6">+F106/12</f>
        <v>0</v>
      </c>
    </row>
    <row r="107" spans="3:22">
      <c r="C107" s="1735">
        <v>2011</v>
      </c>
      <c r="D107" s="1736" t="s">
        <v>1338</v>
      </c>
      <c r="E107" s="2677"/>
      <c r="F107" s="2677"/>
      <c r="G107" s="1721">
        <f t="shared" si="6"/>
        <v>0</v>
      </c>
    </row>
    <row r="108" spans="3:22">
      <c r="C108" s="1735">
        <v>2011</v>
      </c>
      <c r="D108" s="1736" t="s">
        <v>1339</v>
      </c>
      <c r="E108" s="2677"/>
      <c r="F108" s="2677"/>
      <c r="G108" s="1721">
        <f t="shared" si="6"/>
        <v>0</v>
      </c>
    </row>
    <row r="109" spans="3:22">
      <c r="C109" s="1735">
        <v>2011</v>
      </c>
      <c r="D109" s="1736" t="s">
        <v>1340</v>
      </c>
      <c r="E109" s="2677"/>
      <c r="F109" s="2677"/>
      <c r="G109" s="1721">
        <f t="shared" si="6"/>
        <v>0</v>
      </c>
    </row>
    <row r="110" spans="3:22">
      <c r="C110" s="1735">
        <v>2011</v>
      </c>
      <c r="D110" s="1736" t="s">
        <v>1341</v>
      </c>
      <c r="E110" s="2677"/>
      <c r="F110" s="2677"/>
      <c r="G110" s="1721">
        <f t="shared" si="6"/>
        <v>0</v>
      </c>
    </row>
    <row r="111" spans="3:22">
      <c r="C111" s="1735">
        <v>2011</v>
      </c>
      <c r="D111" s="1736" t="s">
        <v>1342</v>
      </c>
      <c r="E111" s="2677"/>
      <c r="F111" s="2677"/>
      <c r="G111" s="1721">
        <f t="shared" si="6"/>
        <v>0</v>
      </c>
    </row>
    <row r="112" spans="3:22">
      <c r="C112" s="1735">
        <v>2011</v>
      </c>
      <c r="D112" s="1736" t="s">
        <v>1343</v>
      </c>
      <c r="E112" s="2677"/>
      <c r="F112" s="2677"/>
      <c r="G112" s="1721">
        <f t="shared" si="6"/>
        <v>0</v>
      </c>
    </row>
    <row r="113" spans="3:7">
      <c r="C113" s="1735">
        <v>2011</v>
      </c>
      <c r="D113" s="1736" t="s">
        <v>1344</v>
      </c>
      <c r="E113" s="2677"/>
      <c r="F113" s="2677"/>
      <c r="G113" s="1721">
        <f t="shared" si="6"/>
        <v>0</v>
      </c>
    </row>
    <row r="114" spans="3:7">
      <c r="C114" s="1735">
        <v>2011</v>
      </c>
      <c r="D114" s="1736" t="s">
        <v>1345</v>
      </c>
      <c r="E114" s="2677"/>
      <c r="F114" s="2677"/>
      <c r="G114" s="1721">
        <f t="shared" si="6"/>
        <v>0</v>
      </c>
    </row>
    <row r="115" spans="3:7">
      <c r="C115" s="1735">
        <v>2011</v>
      </c>
      <c r="D115" s="1736" t="s">
        <v>1346</v>
      </c>
      <c r="E115" s="2677"/>
      <c r="F115" s="2677"/>
      <c r="G115" s="1721">
        <f t="shared" si="6"/>
        <v>0</v>
      </c>
    </row>
    <row r="116" spans="3:7">
      <c r="C116" s="1735">
        <v>2011</v>
      </c>
      <c r="D116" s="1736" t="s">
        <v>1347</v>
      </c>
      <c r="E116" s="2677"/>
      <c r="F116" s="2677"/>
      <c r="G116" s="1721">
        <f t="shared" si="6"/>
        <v>0</v>
      </c>
    </row>
    <row r="117" spans="3:7">
      <c r="C117" s="1737" t="s">
        <v>2311</v>
      </c>
      <c r="D117" s="1738"/>
      <c r="E117" s="1739">
        <f>+SUM(E105:E116)</f>
        <v>0</v>
      </c>
      <c r="F117" s="1739">
        <f>+SUM(F105:F116)</f>
        <v>0</v>
      </c>
      <c r="G117" s="1740">
        <f>+SUM(G105:G116)</f>
        <v>0</v>
      </c>
    </row>
    <row r="118" spans="3:7">
      <c r="C118" s="1735">
        <v>2012</v>
      </c>
      <c r="D118" s="1736" t="s">
        <v>1336</v>
      </c>
      <c r="E118" s="2677"/>
      <c r="F118" s="2677"/>
      <c r="G118" s="1721">
        <f>+F118/12</f>
        <v>0</v>
      </c>
    </row>
    <row r="119" spans="3:7">
      <c r="C119" s="1735">
        <v>2012</v>
      </c>
      <c r="D119" s="1736" t="s">
        <v>1337</v>
      </c>
      <c r="E119" s="2677"/>
      <c r="F119" s="2677"/>
      <c r="G119" s="1721">
        <f t="shared" ref="G119:G129" si="7">+F119/12</f>
        <v>0</v>
      </c>
    </row>
    <row r="120" spans="3:7">
      <c r="C120" s="1735">
        <v>2012</v>
      </c>
      <c r="D120" s="1736" t="s">
        <v>1338</v>
      </c>
      <c r="E120" s="2677"/>
      <c r="F120" s="2677"/>
      <c r="G120" s="1721">
        <f t="shared" si="7"/>
        <v>0</v>
      </c>
    </row>
    <row r="121" spans="3:7">
      <c r="C121" s="1735">
        <v>2012</v>
      </c>
      <c r="D121" s="1736" t="s">
        <v>1339</v>
      </c>
      <c r="E121" s="2677"/>
      <c r="F121" s="2677"/>
      <c r="G121" s="1721">
        <f t="shared" si="7"/>
        <v>0</v>
      </c>
    </row>
    <row r="122" spans="3:7">
      <c r="C122" s="1735">
        <v>2012</v>
      </c>
      <c r="D122" s="1736" t="s">
        <v>1340</v>
      </c>
      <c r="E122" s="2677"/>
      <c r="F122" s="2677"/>
      <c r="G122" s="1721">
        <f t="shared" si="7"/>
        <v>0</v>
      </c>
    </row>
    <row r="123" spans="3:7">
      <c r="C123" s="1735">
        <v>2012</v>
      </c>
      <c r="D123" s="1736" t="s">
        <v>1341</v>
      </c>
      <c r="E123" s="2677"/>
      <c r="F123" s="2677"/>
      <c r="G123" s="1721">
        <f t="shared" si="7"/>
        <v>0</v>
      </c>
    </row>
    <row r="124" spans="3:7">
      <c r="C124" s="1735">
        <v>2012</v>
      </c>
      <c r="D124" s="1736" t="s">
        <v>1342</v>
      </c>
      <c r="E124" s="2677"/>
      <c r="F124" s="2677"/>
      <c r="G124" s="1721">
        <f t="shared" si="7"/>
        <v>0</v>
      </c>
    </row>
    <row r="125" spans="3:7">
      <c r="C125" s="1735">
        <v>2012</v>
      </c>
      <c r="D125" s="1736" t="s">
        <v>1343</v>
      </c>
      <c r="E125" s="2677"/>
      <c r="F125" s="2677"/>
      <c r="G125" s="1721">
        <f t="shared" si="7"/>
        <v>0</v>
      </c>
    </row>
    <row r="126" spans="3:7">
      <c r="C126" s="1735">
        <v>2012</v>
      </c>
      <c r="D126" s="1736" t="s">
        <v>1344</v>
      </c>
      <c r="E126" s="2677"/>
      <c r="F126" s="2677"/>
      <c r="G126" s="1721">
        <f t="shared" si="7"/>
        <v>0</v>
      </c>
    </row>
    <row r="127" spans="3:7">
      <c r="C127" s="1735">
        <v>2012</v>
      </c>
      <c r="D127" s="1736" t="s">
        <v>1345</v>
      </c>
      <c r="E127" s="2677"/>
      <c r="F127" s="2677"/>
      <c r="G127" s="1721">
        <f t="shared" si="7"/>
        <v>0</v>
      </c>
    </row>
    <row r="128" spans="3:7">
      <c r="C128" s="1735">
        <v>2012</v>
      </c>
      <c r="D128" s="1736" t="s">
        <v>1346</v>
      </c>
      <c r="E128" s="2677"/>
      <c r="F128" s="2677"/>
      <c r="G128" s="1721">
        <f t="shared" si="7"/>
        <v>0</v>
      </c>
    </row>
    <row r="129" spans="3:7">
      <c r="C129" s="1735">
        <v>2012</v>
      </c>
      <c r="D129" s="1736" t="s">
        <v>1347</v>
      </c>
      <c r="E129" s="2677"/>
      <c r="F129" s="2677"/>
      <c r="G129" s="1721">
        <f t="shared" si="7"/>
        <v>0</v>
      </c>
    </row>
    <row r="130" spans="3:7">
      <c r="C130" s="1737" t="s">
        <v>1348</v>
      </c>
      <c r="D130" s="1738"/>
      <c r="E130" s="1739">
        <f>+SUM(E118:E129)</f>
        <v>0</v>
      </c>
      <c r="F130" s="1739">
        <f>+SUM(F118:F129)</f>
        <v>0</v>
      </c>
      <c r="G130" s="1740">
        <f>+SUM(G118:G129)</f>
        <v>0</v>
      </c>
    </row>
    <row r="131" spans="3:7">
      <c r="C131" s="1735">
        <v>2013</v>
      </c>
      <c r="D131" s="1736" t="s">
        <v>1336</v>
      </c>
      <c r="E131" s="2677"/>
      <c r="F131" s="2677"/>
      <c r="G131" s="1740">
        <f>+F131/12</f>
        <v>0</v>
      </c>
    </row>
    <row r="132" spans="3:7">
      <c r="C132" s="1735">
        <v>2013</v>
      </c>
      <c r="D132" s="1736" t="s">
        <v>1337</v>
      </c>
      <c r="E132" s="2677"/>
      <c r="F132" s="2677"/>
      <c r="G132" s="1740">
        <f t="shared" ref="G132:G142" si="8">+F132/12</f>
        <v>0</v>
      </c>
    </row>
    <row r="133" spans="3:7">
      <c r="C133" s="1735">
        <v>2013</v>
      </c>
      <c r="D133" s="1736" t="s">
        <v>1338</v>
      </c>
      <c r="E133" s="2677"/>
      <c r="F133" s="2677"/>
      <c r="G133" s="1740">
        <f t="shared" si="8"/>
        <v>0</v>
      </c>
    </row>
    <row r="134" spans="3:7">
      <c r="C134" s="1735">
        <v>2013</v>
      </c>
      <c r="D134" s="1736" t="s">
        <v>1339</v>
      </c>
      <c r="E134" s="2677"/>
      <c r="F134" s="2677"/>
      <c r="G134" s="1740">
        <f t="shared" si="8"/>
        <v>0</v>
      </c>
    </row>
    <row r="135" spans="3:7">
      <c r="C135" s="1735">
        <v>2013</v>
      </c>
      <c r="D135" s="1736" t="s">
        <v>1340</v>
      </c>
      <c r="E135" s="2677"/>
      <c r="F135" s="2677"/>
      <c r="G135" s="1740">
        <f t="shared" si="8"/>
        <v>0</v>
      </c>
    </row>
    <row r="136" spans="3:7">
      <c r="C136" s="1735">
        <v>2013</v>
      </c>
      <c r="D136" s="1736" t="s">
        <v>1341</v>
      </c>
      <c r="E136" s="2677"/>
      <c r="F136" s="2677"/>
      <c r="G136" s="1740">
        <f t="shared" si="8"/>
        <v>0</v>
      </c>
    </row>
    <row r="137" spans="3:7">
      <c r="C137" s="1735">
        <v>2013</v>
      </c>
      <c r="D137" s="1736" t="s">
        <v>1342</v>
      </c>
      <c r="E137" s="2677"/>
      <c r="F137" s="2677"/>
      <c r="G137" s="1740">
        <f t="shared" si="8"/>
        <v>0</v>
      </c>
    </row>
    <row r="138" spans="3:7">
      <c r="C138" s="1735">
        <v>2013</v>
      </c>
      <c r="D138" s="1736" t="s">
        <v>1343</v>
      </c>
      <c r="E138" s="2677"/>
      <c r="F138" s="2677"/>
      <c r="G138" s="1740">
        <f t="shared" si="8"/>
        <v>0</v>
      </c>
    </row>
    <row r="139" spans="3:7">
      <c r="C139" s="1735">
        <v>2013</v>
      </c>
      <c r="D139" s="1736" t="s">
        <v>1344</v>
      </c>
      <c r="E139" s="2677"/>
      <c r="F139" s="2677"/>
      <c r="G139" s="1740">
        <f t="shared" si="8"/>
        <v>0</v>
      </c>
    </row>
    <row r="140" spans="3:7">
      <c r="C140" s="1735">
        <v>2013</v>
      </c>
      <c r="D140" s="1736" t="s">
        <v>1345</v>
      </c>
      <c r="E140" s="2677"/>
      <c r="F140" s="2677"/>
      <c r="G140" s="1740">
        <f t="shared" si="8"/>
        <v>0</v>
      </c>
    </row>
    <row r="141" spans="3:7">
      <c r="C141" s="1735">
        <v>2013</v>
      </c>
      <c r="D141" s="1736" t="s">
        <v>1346</v>
      </c>
      <c r="E141" s="2677"/>
      <c r="F141" s="2677"/>
      <c r="G141" s="1740">
        <f t="shared" si="8"/>
        <v>0</v>
      </c>
    </row>
    <row r="142" spans="3:7">
      <c r="C142" s="1735">
        <v>2013</v>
      </c>
      <c r="D142" s="1736" t="s">
        <v>1347</v>
      </c>
      <c r="E142" s="2677"/>
      <c r="F142" s="2677"/>
      <c r="G142" s="1740">
        <f t="shared" si="8"/>
        <v>0</v>
      </c>
    </row>
    <row r="143" spans="3:7" ht="15.75" thickBot="1">
      <c r="C143" s="1741" t="s">
        <v>1349</v>
      </c>
      <c r="D143" s="1742"/>
      <c r="E143" s="1743">
        <f>+SUM(E131:E142)</f>
        <v>0</v>
      </c>
      <c r="F143" s="1743">
        <f t="shared" ref="F143" si="9">+SUM(F131:F142)</f>
        <v>0</v>
      </c>
      <c r="G143" s="1744">
        <f>+SUM(G131:G142)</f>
        <v>0</v>
      </c>
    </row>
  </sheetData>
  <mergeCells count="24">
    <mergeCell ref="C6:L6"/>
    <mergeCell ref="C7:V7"/>
    <mergeCell ref="C10:C11"/>
    <mergeCell ref="D10:H10"/>
    <mergeCell ref="I10:I11"/>
    <mergeCell ref="J10:J11"/>
    <mergeCell ref="K10:K11"/>
    <mergeCell ref="L10:L11"/>
    <mergeCell ref="M10:M11"/>
    <mergeCell ref="N10:N11"/>
    <mergeCell ref="C28:L28"/>
    <mergeCell ref="C29:V29"/>
    <mergeCell ref="C32:C33"/>
    <mergeCell ref="D32:D33"/>
    <mergeCell ref="E32:E33"/>
    <mergeCell ref="F32:F33"/>
    <mergeCell ref="G32:N32"/>
    <mergeCell ref="O32:O33"/>
    <mergeCell ref="P32:P33"/>
    <mergeCell ref="C65:L65"/>
    <mergeCell ref="C66:V66"/>
    <mergeCell ref="C67:V67"/>
    <mergeCell ref="C100:L100"/>
    <mergeCell ref="C101:V101"/>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sheetPr codeName="Sheet32">
    <tabColor theme="1" tint="0.499984740745262"/>
  </sheetPr>
  <dimension ref="A1:M119"/>
  <sheetViews>
    <sheetView showGridLines="0" topLeftCell="A7" zoomScaleNormal="100" workbookViewId="0">
      <selection activeCell="F17" sqref="F17"/>
    </sheetView>
  </sheetViews>
  <sheetFormatPr defaultRowHeight="15"/>
  <cols>
    <col min="1" max="1" width="12.5703125" style="4" customWidth="1"/>
    <col min="2" max="2" width="12.28515625" style="4" customWidth="1"/>
    <col min="3" max="3" width="38.7109375" style="4" customWidth="1"/>
    <col min="4" max="4" width="37.42578125" style="4" customWidth="1"/>
    <col min="5" max="5" width="38.28515625" style="4" customWidth="1"/>
    <col min="6" max="6" width="36.42578125" style="4" customWidth="1"/>
    <col min="7" max="9" width="24.5703125" style="4" customWidth="1"/>
    <col min="10" max="10" width="38.7109375" style="4" customWidth="1"/>
    <col min="11" max="16384" width="9.140625" style="4"/>
  </cols>
  <sheetData>
    <row r="1" spans="1:13" ht="27.75" customHeight="1">
      <c r="A1" s="18"/>
      <c r="C1" s="780" t="s">
        <v>8</v>
      </c>
      <c r="D1" s="30"/>
      <c r="E1" s="30"/>
      <c r="F1" s="30"/>
      <c r="G1" s="30"/>
      <c r="H1" s="30"/>
      <c r="I1" s="30"/>
      <c r="J1" s="30"/>
      <c r="K1" s="30"/>
      <c r="L1" s="30"/>
      <c r="M1" s="30"/>
    </row>
    <row r="2" spans="1:13" ht="21" customHeight="1">
      <c r="C2" s="781" t="str">
        <f>+'1.2 Business &amp; other details  '!$C$2</f>
        <v>TransGrid</v>
      </c>
      <c r="D2" s="30"/>
      <c r="E2" s="30"/>
      <c r="F2" s="30"/>
      <c r="G2" s="30"/>
      <c r="H2" s="30"/>
      <c r="I2" s="30"/>
      <c r="J2" s="30"/>
      <c r="K2" s="30"/>
      <c r="L2" s="30"/>
      <c r="M2" s="30"/>
    </row>
    <row r="3" spans="1:13" ht="26.25" customHeight="1">
      <c r="C3" s="781" t="str">
        <f>+'1.2 Business &amp; other details  '!$C$3</f>
        <v>2014-15 to 2018-19</v>
      </c>
      <c r="D3" s="30"/>
      <c r="E3" s="30"/>
      <c r="F3" s="30"/>
      <c r="G3" s="30"/>
      <c r="H3" s="30"/>
      <c r="I3" s="30"/>
      <c r="J3" s="30"/>
      <c r="K3" s="30"/>
      <c r="L3" s="30"/>
      <c r="M3" s="30"/>
    </row>
    <row r="4" spans="1:13" ht="23.25">
      <c r="C4" s="32" t="s">
        <v>1350</v>
      </c>
      <c r="D4" s="32"/>
      <c r="E4" s="32"/>
      <c r="F4" s="32"/>
      <c r="G4" s="32"/>
      <c r="H4" s="32"/>
      <c r="I4" s="32"/>
      <c r="J4" s="32"/>
      <c r="K4" s="32"/>
      <c r="L4" s="32"/>
      <c r="M4" s="32"/>
    </row>
    <row r="6" spans="1:13" ht="15.75">
      <c r="C6" s="1745" t="s">
        <v>14</v>
      </c>
      <c r="D6" s="1746"/>
      <c r="E6" s="1746"/>
      <c r="F6" s="1746"/>
      <c r="G6" s="1747"/>
      <c r="H6" s="1747"/>
      <c r="I6" s="1747"/>
      <c r="J6" s="1747"/>
      <c r="K6" s="1747"/>
      <c r="L6" s="1747"/>
      <c r="M6" s="1747"/>
    </row>
    <row r="7" spans="1:13" ht="15" customHeight="1">
      <c r="C7" s="3120" t="s">
        <v>1351</v>
      </c>
      <c r="D7" s="3120"/>
      <c r="E7" s="3120"/>
      <c r="F7" s="3120"/>
      <c r="G7" s="3120"/>
      <c r="H7" s="3120"/>
      <c r="I7" s="3120"/>
      <c r="J7" s="3120"/>
      <c r="K7" s="3120"/>
      <c r="L7" s="3120"/>
      <c r="M7" s="3120"/>
    </row>
    <row r="8" spans="1:13" ht="23.25" customHeight="1">
      <c r="C8" s="3120"/>
      <c r="D8" s="3120"/>
      <c r="E8" s="3120"/>
      <c r="F8" s="3120"/>
      <c r="G8" s="3120"/>
      <c r="H8" s="3120"/>
      <c r="I8" s="3120"/>
      <c r="J8" s="3120"/>
      <c r="K8" s="3120"/>
      <c r="L8" s="3120"/>
      <c r="M8" s="3120"/>
    </row>
    <row r="9" spans="1:13" ht="21" customHeight="1">
      <c r="C9" s="3120"/>
      <c r="D9" s="3120"/>
      <c r="E9" s="3120"/>
      <c r="F9" s="3120"/>
      <c r="G9" s="3120"/>
      <c r="H9" s="3120"/>
      <c r="I9" s="3120"/>
      <c r="J9" s="3120"/>
      <c r="K9" s="3120"/>
      <c r="L9" s="3120"/>
      <c r="M9" s="3120"/>
    </row>
    <row r="10" spans="1:13">
      <c r="C10" s="1029"/>
      <c r="D10" s="1029"/>
      <c r="E10" s="1029"/>
      <c r="F10" s="1029"/>
      <c r="G10" s="1029"/>
      <c r="J10"/>
    </row>
    <row r="11" spans="1:13">
      <c r="C11" s="1163"/>
      <c r="D11"/>
      <c r="E11"/>
      <c r="F11"/>
      <c r="G11"/>
      <c r="H11"/>
      <c r="I11"/>
      <c r="J11"/>
    </row>
    <row r="12" spans="1:13" ht="15.75">
      <c r="C12" s="1748" t="s">
        <v>1352</v>
      </c>
      <c r="D12"/>
      <c r="E12"/>
      <c r="F12"/>
      <c r="G12"/>
      <c r="H12"/>
      <c r="I12"/>
      <c r="J12"/>
      <c r="K12"/>
      <c r="L12"/>
      <c r="M12"/>
    </row>
    <row r="13" spans="1:13">
      <c r="C13"/>
      <c r="D13"/>
      <c r="E13"/>
      <c r="F13"/>
      <c r="G13"/>
      <c r="H13"/>
      <c r="I13"/>
      <c r="J13"/>
      <c r="K13"/>
      <c r="L13"/>
      <c r="M13"/>
    </row>
    <row r="14" spans="1:13" ht="15" customHeight="1">
      <c r="C14" s="3121" t="s">
        <v>1353</v>
      </c>
      <c r="D14" s="1749" t="s">
        <v>1354</v>
      </c>
      <c r="E14" s="1749" t="s">
        <v>1355</v>
      </c>
      <c r="F14" s="1749" t="s">
        <v>1356</v>
      </c>
      <c r="G14"/>
      <c r="H14"/>
      <c r="I14"/>
      <c r="J14"/>
      <c r="K14"/>
      <c r="L14"/>
      <c r="M14"/>
    </row>
    <row r="15" spans="1:13" ht="63.75">
      <c r="C15" s="3122"/>
      <c r="D15" s="1750" t="s">
        <v>1357</v>
      </c>
      <c r="E15" s="1750" t="s">
        <v>1358</v>
      </c>
      <c r="F15" s="1750" t="s">
        <v>1359</v>
      </c>
      <c r="G15"/>
      <c r="H15"/>
      <c r="I15"/>
      <c r="J15"/>
      <c r="K15"/>
      <c r="L15"/>
      <c r="M15"/>
    </row>
    <row r="16" spans="1:13">
      <c r="C16" s="1749" t="s">
        <v>1360</v>
      </c>
      <c r="D16" s="1751"/>
      <c r="E16" s="1751"/>
      <c r="F16" s="1751"/>
      <c r="G16"/>
      <c r="H16"/>
      <c r="I16"/>
      <c r="J16"/>
      <c r="K16"/>
      <c r="L16"/>
      <c r="M16"/>
    </row>
    <row r="17" spans="3:13" ht="127.5">
      <c r="C17" s="1760" t="s">
        <v>2312</v>
      </c>
      <c r="D17" s="1476" t="s">
        <v>2313</v>
      </c>
      <c r="E17" s="1476" t="s">
        <v>2314</v>
      </c>
      <c r="F17" s="1476" t="s">
        <v>1567</v>
      </c>
      <c r="G17"/>
      <c r="H17"/>
      <c r="I17"/>
      <c r="J17"/>
      <c r="K17"/>
      <c r="L17"/>
      <c r="M17"/>
    </row>
    <row r="18" spans="3:13">
      <c r="C18" s="1749" t="s">
        <v>1361</v>
      </c>
      <c r="D18" s="1751"/>
      <c r="E18" s="1751"/>
      <c r="F18" s="1751"/>
      <c r="G18"/>
      <c r="H18"/>
      <c r="I18"/>
      <c r="J18"/>
      <c r="K18"/>
      <c r="L18"/>
      <c r="M18"/>
    </row>
    <row r="19" spans="3:13" ht="165.75">
      <c r="C19" s="1760" t="s">
        <v>2315</v>
      </c>
      <c r="D19" s="1476" t="s">
        <v>2316</v>
      </c>
      <c r="E19" s="1476" t="s">
        <v>2317</v>
      </c>
      <c r="F19" s="1476" t="s">
        <v>1567</v>
      </c>
      <c r="G19"/>
      <c r="H19"/>
      <c r="I19"/>
      <c r="J19"/>
      <c r="K19"/>
      <c r="L19"/>
      <c r="M19"/>
    </row>
    <row r="20" spans="3:13" ht="90">
      <c r="C20" s="1749" t="s">
        <v>1362</v>
      </c>
      <c r="D20" s="1751"/>
      <c r="E20" s="1751"/>
      <c r="F20" s="1751"/>
      <c r="G20"/>
      <c r="H20"/>
      <c r="I20"/>
      <c r="J20"/>
      <c r="K20"/>
      <c r="L20"/>
      <c r="M20"/>
    </row>
    <row r="21" spans="3:13" ht="102">
      <c r="C21" s="1760" t="s">
        <v>2318</v>
      </c>
      <c r="D21" s="1476" t="s">
        <v>2319</v>
      </c>
      <c r="E21" s="1476" t="s">
        <v>1320</v>
      </c>
      <c r="F21" s="1476" t="s">
        <v>1567</v>
      </c>
      <c r="G21"/>
      <c r="H21"/>
      <c r="I21"/>
      <c r="J21"/>
      <c r="K21"/>
      <c r="L21"/>
      <c r="M21"/>
    </row>
    <row r="22" spans="3:13" ht="76.5">
      <c r="C22" s="1760" t="s">
        <v>2320</v>
      </c>
      <c r="D22" s="1476" t="s">
        <v>2321</v>
      </c>
      <c r="E22" s="1476" t="s">
        <v>1320</v>
      </c>
      <c r="F22" s="1476" t="s">
        <v>1567</v>
      </c>
      <c r="G22"/>
      <c r="H22"/>
      <c r="I22"/>
      <c r="J22"/>
      <c r="K22"/>
      <c r="L22"/>
      <c r="M22"/>
    </row>
    <row r="23" spans="3:13" ht="76.5">
      <c r="C23" s="1760" t="s">
        <v>2322</v>
      </c>
      <c r="D23" s="1476" t="s">
        <v>2323</v>
      </c>
      <c r="E23" s="1476" t="s">
        <v>2324</v>
      </c>
      <c r="F23" s="1476" t="s">
        <v>1567</v>
      </c>
      <c r="G23"/>
      <c r="H23"/>
      <c r="I23"/>
      <c r="J23"/>
      <c r="K23"/>
      <c r="L23"/>
      <c r="M23"/>
    </row>
    <row r="24" spans="3:13" ht="153">
      <c r="C24" s="1760" t="s">
        <v>2325</v>
      </c>
      <c r="D24" s="1476" t="s">
        <v>2326</v>
      </c>
      <c r="E24" s="1476" t="s">
        <v>2327</v>
      </c>
      <c r="F24" s="1476" t="s">
        <v>1567</v>
      </c>
      <c r="G24"/>
      <c r="H24"/>
      <c r="I24"/>
      <c r="J24"/>
      <c r="K24"/>
      <c r="L24"/>
      <c r="M24"/>
    </row>
    <row r="25" spans="3:13" ht="63.75">
      <c r="C25" s="1760" t="s">
        <v>2328</v>
      </c>
      <c r="D25" s="1476" t="s">
        <v>2329</v>
      </c>
      <c r="E25" s="1476" t="s">
        <v>2324</v>
      </c>
      <c r="F25" s="1476" t="s">
        <v>1567</v>
      </c>
      <c r="G25"/>
      <c r="H25"/>
      <c r="I25"/>
      <c r="J25"/>
      <c r="K25"/>
      <c r="L25"/>
      <c r="M25"/>
    </row>
    <row r="26" spans="3:13" ht="25.5">
      <c r="C26" s="1760" t="s">
        <v>2330</v>
      </c>
      <c r="D26" s="1476" t="s">
        <v>2331</v>
      </c>
      <c r="E26" s="1476" t="s">
        <v>1320</v>
      </c>
      <c r="F26" s="1476" t="s">
        <v>1567</v>
      </c>
      <c r="G26"/>
      <c r="H26"/>
      <c r="I26"/>
      <c r="J26"/>
      <c r="K26"/>
      <c r="L26"/>
      <c r="M26"/>
    </row>
    <row r="27" spans="3:13" ht="63.75">
      <c r="C27" s="1760" t="s">
        <v>2332</v>
      </c>
      <c r="D27" s="1476" t="s">
        <v>2333</v>
      </c>
      <c r="E27" s="1476" t="s">
        <v>2324</v>
      </c>
      <c r="F27" s="1476" t="s">
        <v>1567</v>
      </c>
      <c r="G27"/>
      <c r="H27"/>
      <c r="I27"/>
      <c r="J27"/>
      <c r="K27"/>
      <c r="L27"/>
      <c r="M27"/>
    </row>
    <row r="28" spans="3:13" ht="30">
      <c r="C28" s="1749" t="s">
        <v>1363</v>
      </c>
      <c r="D28" s="1751"/>
      <c r="E28" s="1751"/>
      <c r="F28" s="1751"/>
      <c r="G28"/>
      <c r="H28"/>
      <c r="I28"/>
      <c r="J28"/>
      <c r="K28"/>
      <c r="L28"/>
      <c r="M28"/>
    </row>
    <row r="29" spans="3:13">
      <c r="C29" s="1752" t="s">
        <v>1364</v>
      </c>
      <c r="D29" s="1751"/>
      <c r="E29" s="1751"/>
      <c r="F29" s="1751"/>
      <c r="G29"/>
      <c r="H29"/>
      <c r="I29"/>
      <c r="J29"/>
      <c r="K29"/>
      <c r="L29"/>
      <c r="M29"/>
    </row>
    <row r="30" spans="3:13" ht="89.25">
      <c r="C30" s="1760" t="s">
        <v>2334</v>
      </c>
      <c r="D30" s="1476" t="s">
        <v>2335</v>
      </c>
      <c r="E30" s="1476" t="s">
        <v>2336</v>
      </c>
      <c r="F30" s="1476" t="s">
        <v>1567</v>
      </c>
      <c r="G30"/>
      <c r="H30"/>
      <c r="I30"/>
      <c r="J30"/>
      <c r="K30"/>
      <c r="L30"/>
      <c r="M30"/>
    </row>
    <row r="31" spans="3:13" ht="63.75">
      <c r="C31" s="1760" t="s">
        <v>2337</v>
      </c>
      <c r="D31" s="1476" t="s">
        <v>2338</v>
      </c>
      <c r="E31" s="1476" t="s">
        <v>2336</v>
      </c>
      <c r="F31" s="1476" t="s">
        <v>1567</v>
      </c>
      <c r="G31"/>
      <c r="H31"/>
      <c r="I31"/>
      <c r="J31"/>
      <c r="K31"/>
      <c r="L31"/>
      <c r="M31"/>
    </row>
    <row r="32" spans="3:13">
      <c r="C32" s="1752" t="s">
        <v>1365</v>
      </c>
      <c r="D32" s="1751"/>
      <c r="E32" s="1751"/>
      <c r="F32" s="1751"/>
      <c r="G32"/>
      <c r="H32"/>
      <c r="I32"/>
      <c r="J32"/>
      <c r="K32"/>
      <c r="L32"/>
      <c r="M32"/>
    </row>
    <row r="33" spans="3:13" ht="63.75">
      <c r="C33" s="1760" t="s">
        <v>2339</v>
      </c>
      <c r="D33" s="1476" t="s">
        <v>2340</v>
      </c>
      <c r="E33" s="1476" t="s">
        <v>2341</v>
      </c>
      <c r="F33" s="1476" t="s">
        <v>1567</v>
      </c>
      <c r="G33"/>
      <c r="H33"/>
      <c r="I33"/>
      <c r="J33"/>
      <c r="K33"/>
      <c r="L33"/>
      <c r="M33"/>
    </row>
    <row r="34" spans="3:13" ht="255">
      <c r="C34" s="1760" t="s">
        <v>2342</v>
      </c>
      <c r="D34" s="1476" t="s">
        <v>2343</v>
      </c>
      <c r="E34" s="1476" t="s">
        <v>2344</v>
      </c>
      <c r="F34" s="1476" t="s">
        <v>1567</v>
      </c>
      <c r="G34"/>
      <c r="H34"/>
      <c r="I34"/>
      <c r="J34"/>
      <c r="K34"/>
      <c r="L34"/>
      <c r="M34"/>
    </row>
    <row r="35" spans="3:13" ht="293.25">
      <c r="C35" s="1760" t="s">
        <v>2345</v>
      </c>
      <c r="D35" s="1476" t="s">
        <v>2346</v>
      </c>
      <c r="E35" s="1476" t="s">
        <v>2344</v>
      </c>
      <c r="F35" s="1476" t="s">
        <v>1567</v>
      </c>
      <c r="G35"/>
      <c r="H35"/>
      <c r="I35"/>
      <c r="J35"/>
      <c r="K35"/>
      <c r="L35"/>
      <c r="M35"/>
    </row>
    <row r="36" spans="3:13" ht="63.75">
      <c r="C36" s="1760" t="s">
        <v>2347</v>
      </c>
      <c r="D36" s="1476" t="s">
        <v>2348</v>
      </c>
      <c r="E36" s="1476" t="s">
        <v>2349</v>
      </c>
      <c r="F36" s="1476" t="s">
        <v>1567</v>
      </c>
      <c r="G36"/>
      <c r="H36"/>
      <c r="I36"/>
      <c r="J36"/>
      <c r="K36"/>
      <c r="L36"/>
      <c r="M36"/>
    </row>
    <row r="37" spans="3:13" ht="63.75">
      <c r="C37" s="1760" t="s">
        <v>2350</v>
      </c>
      <c r="D37" s="1476" t="s">
        <v>2351</v>
      </c>
      <c r="E37" s="1476" t="s">
        <v>2349</v>
      </c>
      <c r="F37" s="1476" t="s">
        <v>1567</v>
      </c>
      <c r="G37"/>
      <c r="H37"/>
      <c r="I37"/>
      <c r="J37"/>
      <c r="K37"/>
      <c r="L37"/>
      <c r="M37"/>
    </row>
    <row r="38" spans="3:13" ht="127.5">
      <c r="C38" s="1760" t="s">
        <v>2352</v>
      </c>
      <c r="D38" s="1476" t="s">
        <v>2353</v>
      </c>
      <c r="E38" s="1476" t="s">
        <v>2354</v>
      </c>
      <c r="F38" s="1476" t="s">
        <v>1567</v>
      </c>
      <c r="G38"/>
      <c r="H38"/>
      <c r="I38"/>
      <c r="J38"/>
      <c r="K38"/>
      <c r="L38"/>
      <c r="M38"/>
    </row>
    <row r="39" spans="3:13" ht="140.25">
      <c r="C39" s="1760" t="s">
        <v>2355</v>
      </c>
      <c r="D39" s="1476" t="s">
        <v>2356</v>
      </c>
      <c r="E39" s="1476" t="s">
        <v>2354</v>
      </c>
      <c r="F39" s="1476" t="s">
        <v>1567</v>
      </c>
      <c r="G39"/>
      <c r="H39"/>
      <c r="I39"/>
      <c r="J39"/>
      <c r="K39"/>
      <c r="L39"/>
      <c r="M39"/>
    </row>
    <row r="40" spans="3:13" ht="140.25">
      <c r="C40" s="1760" t="s">
        <v>2357</v>
      </c>
      <c r="D40" s="1476" t="s">
        <v>2358</v>
      </c>
      <c r="E40" s="1476" t="s">
        <v>2354</v>
      </c>
      <c r="F40" s="1476" t="s">
        <v>1567</v>
      </c>
      <c r="G40"/>
      <c r="H40"/>
      <c r="I40"/>
      <c r="J40"/>
      <c r="K40"/>
      <c r="L40"/>
      <c r="M40"/>
    </row>
    <row r="41" spans="3:13" ht="38.25">
      <c r="C41" s="1760" t="s">
        <v>2359</v>
      </c>
      <c r="D41" s="1476" t="s">
        <v>2360</v>
      </c>
      <c r="E41" s="1476" t="s">
        <v>2354</v>
      </c>
      <c r="F41" s="1476" t="s">
        <v>1567</v>
      </c>
      <c r="G41"/>
      <c r="H41"/>
      <c r="I41"/>
      <c r="J41"/>
      <c r="K41"/>
      <c r="L41"/>
      <c r="M41"/>
    </row>
    <row r="42" spans="3:13" ht="178.5">
      <c r="C42" s="1760" t="s">
        <v>2361</v>
      </c>
      <c r="D42" s="1476" t="s">
        <v>2362</v>
      </c>
      <c r="E42" s="1476" t="s">
        <v>2354</v>
      </c>
      <c r="F42" s="1476" t="s">
        <v>1567</v>
      </c>
      <c r="G42"/>
      <c r="H42"/>
      <c r="I42"/>
      <c r="J42"/>
      <c r="K42"/>
      <c r="L42"/>
      <c r="M42"/>
    </row>
    <row r="43" spans="3:13" ht="153">
      <c r="C43" s="1760" t="s">
        <v>2363</v>
      </c>
      <c r="D43" s="1476" t="s">
        <v>2364</v>
      </c>
      <c r="E43" s="1476" t="s">
        <v>2354</v>
      </c>
      <c r="F43" s="1476" t="s">
        <v>1567</v>
      </c>
      <c r="G43"/>
      <c r="H43"/>
      <c r="I43"/>
      <c r="J43"/>
      <c r="K43"/>
      <c r="L43"/>
      <c r="M43"/>
    </row>
    <row r="44" spans="3:13">
      <c r="C44" s="2680" t="s">
        <v>1366</v>
      </c>
      <c r="D44" s="1751"/>
      <c r="E44" s="1751"/>
      <c r="F44" s="1751"/>
      <c r="G44"/>
      <c r="H44"/>
      <c r="I44"/>
      <c r="J44"/>
      <c r="K44"/>
      <c r="L44"/>
      <c r="M44"/>
    </row>
    <row r="45" spans="3:13" ht="114.75">
      <c r="C45" s="1760" t="s">
        <v>2365</v>
      </c>
      <c r="D45" s="1476" t="s">
        <v>2366</v>
      </c>
      <c r="E45" s="1476" t="s">
        <v>2367</v>
      </c>
      <c r="F45" s="1476" t="s">
        <v>1567</v>
      </c>
      <c r="G45"/>
      <c r="H45"/>
      <c r="I45"/>
      <c r="J45"/>
      <c r="K45"/>
      <c r="L45"/>
      <c r="M45"/>
    </row>
    <row r="46" spans="3:13" ht="114.75">
      <c r="C46" s="1760" t="s">
        <v>2368</v>
      </c>
      <c r="D46" s="1476" t="s">
        <v>2369</v>
      </c>
      <c r="E46" s="1476" t="s">
        <v>2367</v>
      </c>
      <c r="F46" s="1476" t="s">
        <v>1567</v>
      </c>
      <c r="G46"/>
      <c r="H46"/>
      <c r="I46"/>
      <c r="J46"/>
      <c r="K46"/>
      <c r="L46"/>
      <c r="M46"/>
    </row>
    <row r="47" spans="3:13" ht="127.5">
      <c r="C47" s="1760" t="s">
        <v>2370</v>
      </c>
      <c r="D47" s="1476" t="s">
        <v>2371</v>
      </c>
      <c r="E47" s="1476" t="s">
        <v>2367</v>
      </c>
      <c r="F47" s="1476" t="s">
        <v>1567</v>
      </c>
      <c r="G47"/>
      <c r="H47"/>
      <c r="I47"/>
      <c r="J47"/>
      <c r="K47"/>
      <c r="L47"/>
      <c r="M47"/>
    </row>
    <row r="48" spans="3:13" ht="63.75">
      <c r="C48" s="1760" t="s">
        <v>2372</v>
      </c>
      <c r="D48" s="1476" t="s">
        <v>2373</v>
      </c>
      <c r="E48" s="1476" t="s">
        <v>2367</v>
      </c>
      <c r="F48" s="1476" t="s">
        <v>1567</v>
      </c>
      <c r="G48"/>
      <c r="H48"/>
      <c r="I48"/>
      <c r="J48"/>
      <c r="K48"/>
      <c r="L48"/>
      <c r="M48"/>
    </row>
    <row r="49" spans="3:13" ht="38.25">
      <c r="C49" s="1760" t="s">
        <v>2374</v>
      </c>
      <c r="D49" s="1476" t="s">
        <v>2375</v>
      </c>
      <c r="E49" s="1476" t="s">
        <v>2367</v>
      </c>
      <c r="F49" s="1476" t="s">
        <v>1567</v>
      </c>
      <c r="G49"/>
      <c r="H49"/>
      <c r="I49"/>
      <c r="J49"/>
      <c r="K49"/>
      <c r="L49"/>
      <c r="M49"/>
    </row>
    <row r="50" spans="3:13" ht="89.25">
      <c r="C50" s="1760" t="s">
        <v>2376</v>
      </c>
      <c r="D50" s="1476" t="s">
        <v>2377</v>
      </c>
      <c r="E50" s="1476" t="s">
        <v>2367</v>
      </c>
      <c r="F50" s="1476" t="s">
        <v>1567</v>
      </c>
      <c r="G50"/>
      <c r="H50"/>
      <c r="I50"/>
      <c r="J50"/>
      <c r="K50"/>
      <c r="L50"/>
      <c r="M50"/>
    </row>
    <row r="51" spans="3:13" ht="38.25">
      <c r="C51" s="1760" t="s">
        <v>2378</v>
      </c>
      <c r="D51" s="1476" t="s">
        <v>2379</v>
      </c>
      <c r="E51" s="1476" t="s">
        <v>2367</v>
      </c>
      <c r="F51" s="1476" t="s">
        <v>1567</v>
      </c>
      <c r="G51"/>
      <c r="H51"/>
      <c r="I51"/>
      <c r="J51"/>
      <c r="K51"/>
      <c r="L51"/>
      <c r="M51"/>
    </row>
    <row r="52" spans="3:13" ht="38.25">
      <c r="C52" s="1760" t="s">
        <v>2380</v>
      </c>
      <c r="D52" s="1476" t="s">
        <v>2381</v>
      </c>
      <c r="E52" s="1476" t="s">
        <v>2367</v>
      </c>
      <c r="F52" s="1476" t="s">
        <v>1567</v>
      </c>
      <c r="G52"/>
      <c r="H52"/>
      <c r="I52"/>
      <c r="J52"/>
      <c r="K52"/>
      <c r="L52"/>
      <c r="M52"/>
    </row>
    <row r="53" spans="3:13" ht="60">
      <c r="C53" s="1749" t="s">
        <v>1367</v>
      </c>
      <c r="D53" s="1751"/>
      <c r="E53" s="1751"/>
      <c r="F53" s="1751"/>
      <c r="G53"/>
      <c r="H53"/>
      <c r="I53"/>
      <c r="J53"/>
      <c r="K53"/>
      <c r="L53"/>
      <c r="M53"/>
    </row>
    <row r="54" spans="3:13" ht="76.5">
      <c r="C54" s="1760" t="s">
        <v>2382</v>
      </c>
      <c r="D54" s="1476" t="s">
        <v>2383</v>
      </c>
      <c r="E54" s="1476" t="s">
        <v>1320</v>
      </c>
      <c r="F54" s="1476" t="s">
        <v>1567</v>
      </c>
      <c r="G54"/>
      <c r="H54"/>
      <c r="I54"/>
      <c r="J54"/>
      <c r="K54"/>
      <c r="L54"/>
      <c r="M54"/>
    </row>
    <row r="55" spans="3:13" ht="25.5">
      <c r="C55" s="1760" t="s">
        <v>2330</v>
      </c>
      <c r="D55" s="1476" t="s">
        <v>2331</v>
      </c>
      <c r="E55" s="1476" t="s">
        <v>1320</v>
      </c>
      <c r="F55" s="1476" t="s">
        <v>1567</v>
      </c>
      <c r="G55"/>
      <c r="H55"/>
      <c r="I55"/>
      <c r="J55"/>
      <c r="K55"/>
      <c r="L55"/>
      <c r="M55"/>
    </row>
    <row r="56" spans="3:13" ht="45">
      <c r="C56" s="1749" t="s">
        <v>1368</v>
      </c>
      <c r="D56" s="1751"/>
      <c r="E56" s="1751"/>
      <c r="F56" s="1751"/>
      <c r="G56"/>
      <c r="H56"/>
      <c r="I56"/>
      <c r="J56"/>
      <c r="K56"/>
      <c r="L56"/>
      <c r="M56"/>
    </row>
    <row r="57" spans="3:13" ht="51">
      <c r="C57" s="1760" t="s">
        <v>2384</v>
      </c>
      <c r="D57" s="1476" t="s">
        <v>2385</v>
      </c>
      <c r="E57" s="1476" t="s">
        <v>2386</v>
      </c>
      <c r="F57" s="1476" t="s">
        <v>1567</v>
      </c>
      <c r="G57"/>
      <c r="H57"/>
      <c r="I57"/>
      <c r="J57"/>
      <c r="K57"/>
      <c r="L57"/>
      <c r="M57"/>
    </row>
    <row r="58" spans="3:13" ht="51">
      <c r="C58" s="1760" t="s">
        <v>2387</v>
      </c>
      <c r="D58" s="1476" t="s">
        <v>2388</v>
      </c>
      <c r="E58" s="1476" t="s">
        <v>2386</v>
      </c>
      <c r="F58" s="1476" t="s">
        <v>1567</v>
      </c>
      <c r="G58"/>
      <c r="H58"/>
      <c r="I58"/>
      <c r="J58"/>
      <c r="K58"/>
      <c r="L58"/>
      <c r="M58"/>
    </row>
    <row r="59" spans="3:13" ht="38.25">
      <c r="C59" s="1760" t="s">
        <v>2389</v>
      </c>
      <c r="D59" s="1476" t="s">
        <v>2390</v>
      </c>
      <c r="E59" s="1476" t="s">
        <v>2386</v>
      </c>
      <c r="F59" s="1476" t="s">
        <v>1567</v>
      </c>
      <c r="G59"/>
      <c r="H59"/>
      <c r="I59"/>
      <c r="J59"/>
      <c r="K59"/>
      <c r="L59"/>
      <c r="M59"/>
    </row>
    <row r="60" spans="3:13" ht="51">
      <c r="C60" s="1760" t="s">
        <v>2391</v>
      </c>
      <c r="D60" s="1476" t="s">
        <v>2392</v>
      </c>
      <c r="E60" s="1476" t="s">
        <v>2393</v>
      </c>
      <c r="F60" s="1476" t="s">
        <v>1567</v>
      </c>
      <c r="G60"/>
      <c r="H60"/>
      <c r="I60"/>
      <c r="J60"/>
      <c r="K60"/>
      <c r="L60"/>
      <c r="M60"/>
    </row>
    <row r="61" spans="3:13" ht="89.25">
      <c r="C61" s="1760" t="s">
        <v>2394</v>
      </c>
      <c r="D61" s="1476" t="s">
        <v>2395</v>
      </c>
      <c r="E61" s="1476" t="s">
        <v>2396</v>
      </c>
      <c r="F61" s="1476" t="s">
        <v>1567</v>
      </c>
      <c r="G61"/>
      <c r="H61"/>
      <c r="I61"/>
      <c r="J61"/>
      <c r="K61"/>
      <c r="L61"/>
      <c r="M61"/>
    </row>
    <row r="62" spans="3:13" ht="127.5">
      <c r="C62" s="1760" t="s">
        <v>2397</v>
      </c>
      <c r="D62" s="1476" t="s">
        <v>2398</v>
      </c>
      <c r="E62" s="1476" t="s">
        <v>2396</v>
      </c>
      <c r="F62" s="1476" t="s">
        <v>1567</v>
      </c>
      <c r="G62"/>
      <c r="H62"/>
      <c r="I62"/>
      <c r="J62"/>
      <c r="K62"/>
      <c r="L62"/>
      <c r="M62"/>
    </row>
    <row r="63" spans="3:13" ht="38.25">
      <c r="C63" s="1760" t="s">
        <v>2399</v>
      </c>
      <c r="D63" s="1476" t="s">
        <v>2400</v>
      </c>
      <c r="E63" s="1476" t="s">
        <v>2396</v>
      </c>
      <c r="F63" s="1476" t="s">
        <v>1567</v>
      </c>
      <c r="G63"/>
      <c r="H63"/>
      <c r="I63"/>
      <c r="J63"/>
      <c r="K63"/>
      <c r="L63"/>
      <c r="M63"/>
    </row>
    <row r="64" spans="3:13" ht="30">
      <c r="C64" s="1749" t="s">
        <v>1369</v>
      </c>
      <c r="D64" s="1751"/>
      <c r="E64" s="1751"/>
      <c r="F64" s="1751"/>
      <c r="G64"/>
      <c r="H64"/>
      <c r="I64"/>
      <c r="J64"/>
      <c r="K64"/>
      <c r="L64"/>
      <c r="M64"/>
    </row>
    <row r="65" spans="3:13" ht="76.5">
      <c r="C65" s="1760" t="s">
        <v>2401</v>
      </c>
      <c r="D65" s="1476" t="s">
        <v>2402</v>
      </c>
      <c r="E65" s="1476" t="s">
        <v>2324</v>
      </c>
      <c r="F65" s="1476" t="s">
        <v>1567</v>
      </c>
      <c r="G65"/>
      <c r="H65"/>
      <c r="I65"/>
      <c r="J65"/>
      <c r="K65"/>
      <c r="L65"/>
      <c r="M65"/>
    </row>
    <row r="66" spans="3:13" ht="229.5">
      <c r="C66" s="1760" t="s">
        <v>2403</v>
      </c>
      <c r="D66" s="1476" t="s">
        <v>2404</v>
      </c>
      <c r="E66" s="1476" t="s">
        <v>2324</v>
      </c>
      <c r="F66" s="1476" t="s">
        <v>1567</v>
      </c>
      <c r="G66"/>
      <c r="H66"/>
      <c r="I66"/>
      <c r="J66"/>
      <c r="K66"/>
      <c r="L66"/>
      <c r="M66"/>
    </row>
    <row r="67" spans="3:13" ht="30">
      <c r="C67" s="1749" t="s">
        <v>1370</v>
      </c>
      <c r="D67" s="1751"/>
      <c r="E67" s="1751"/>
      <c r="F67" s="1751"/>
      <c r="G67"/>
      <c r="H67"/>
      <c r="I67"/>
      <c r="J67"/>
      <c r="K67"/>
      <c r="L67"/>
      <c r="M67"/>
    </row>
    <row r="68" spans="3:13" ht="89.25">
      <c r="C68" s="1760" t="s">
        <v>2405</v>
      </c>
      <c r="D68" s="1476" t="s">
        <v>2406</v>
      </c>
      <c r="E68" s="1476" t="s">
        <v>2407</v>
      </c>
      <c r="F68" s="1476" t="s">
        <v>1567</v>
      </c>
      <c r="G68"/>
      <c r="H68"/>
      <c r="I68"/>
      <c r="J68"/>
      <c r="K68"/>
      <c r="L68"/>
      <c r="M68"/>
    </row>
    <row r="69" spans="3:13" ht="165.75">
      <c r="C69" s="1760" t="s">
        <v>2408</v>
      </c>
      <c r="D69" s="1476" t="s">
        <v>2409</v>
      </c>
      <c r="E69" s="1476" t="s">
        <v>2407</v>
      </c>
      <c r="F69" s="1476" t="s">
        <v>1567</v>
      </c>
      <c r="G69"/>
      <c r="H69"/>
      <c r="I69"/>
      <c r="J69"/>
      <c r="K69"/>
      <c r="L69"/>
      <c r="M69"/>
    </row>
    <row r="70" spans="3:13" ht="30">
      <c r="C70" s="1749" t="s">
        <v>1371</v>
      </c>
      <c r="D70" s="1751"/>
      <c r="E70" s="1751"/>
      <c r="F70" s="1751"/>
      <c r="G70"/>
      <c r="H70"/>
      <c r="I70"/>
      <c r="J70"/>
      <c r="K70"/>
      <c r="L70"/>
      <c r="M70"/>
    </row>
    <row r="71" spans="3:13" ht="89.25">
      <c r="C71" s="1760" t="s">
        <v>2410</v>
      </c>
      <c r="D71" s="1476" t="s">
        <v>2411</v>
      </c>
      <c r="E71" s="1476" t="s">
        <v>2412</v>
      </c>
      <c r="F71" s="1476"/>
      <c r="G71"/>
      <c r="H71"/>
      <c r="I71"/>
      <c r="J71"/>
      <c r="K71"/>
      <c r="L71"/>
      <c r="M71"/>
    </row>
    <row r="72" spans="3:13">
      <c r="C72" s="1749" t="s">
        <v>1372</v>
      </c>
      <c r="D72" s="1751"/>
      <c r="E72" s="1751"/>
      <c r="F72" s="1751"/>
      <c r="G72"/>
      <c r="H72"/>
      <c r="I72"/>
      <c r="J72"/>
      <c r="K72"/>
      <c r="L72"/>
      <c r="M72"/>
    </row>
    <row r="73" spans="3:13" ht="140.25">
      <c r="C73" s="1682" t="s">
        <v>2413</v>
      </c>
      <c r="D73" s="1476" t="s">
        <v>2414</v>
      </c>
      <c r="E73" s="1476" t="s">
        <v>2415</v>
      </c>
      <c r="F73" s="1476" t="s">
        <v>1567</v>
      </c>
      <c r="G73"/>
      <c r="H73"/>
      <c r="I73"/>
      <c r="J73"/>
      <c r="K73"/>
      <c r="L73"/>
      <c r="M73"/>
    </row>
    <row r="74" spans="3:13" ht="30">
      <c r="C74" s="1749" t="s">
        <v>1373</v>
      </c>
      <c r="D74" s="1751"/>
      <c r="E74" s="1751"/>
      <c r="F74" s="1751"/>
      <c r="G74"/>
      <c r="H74"/>
      <c r="I74"/>
      <c r="J74"/>
      <c r="K74"/>
      <c r="L74"/>
      <c r="M74"/>
    </row>
    <row r="75" spans="3:13" ht="127.5">
      <c r="C75" s="1760" t="s">
        <v>2416</v>
      </c>
      <c r="D75" s="1476" t="s">
        <v>2417</v>
      </c>
      <c r="E75" s="1476" t="s">
        <v>1320</v>
      </c>
      <c r="F75" s="1476" t="s">
        <v>1567</v>
      </c>
      <c r="G75"/>
      <c r="H75"/>
      <c r="I75"/>
      <c r="J75"/>
      <c r="K75"/>
      <c r="L75"/>
      <c r="M75"/>
    </row>
    <row r="76" spans="3:13">
      <c r="C76" s="1749" t="s">
        <v>1374</v>
      </c>
      <c r="D76" s="1751"/>
      <c r="E76" s="1751"/>
      <c r="F76" s="1751"/>
      <c r="G76"/>
      <c r="H76"/>
      <c r="I76"/>
      <c r="J76"/>
      <c r="K76"/>
      <c r="L76"/>
      <c r="M76"/>
    </row>
    <row r="77" spans="3:13" ht="38.25">
      <c r="C77" s="1760" t="s">
        <v>2359</v>
      </c>
      <c r="D77" s="1476" t="s">
        <v>2360</v>
      </c>
      <c r="E77" s="1476" t="s">
        <v>2386</v>
      </c>
      <c r="F77" s="1476" t="s">
        <v>1567</v>
      </c>
      <c r="G77"/>
      <c r="H77"/>
      <c r="I77"/>
      <c r="J77"/>
      <c r="K77"/>
      <c r="L77"/>
      <c r="M77"/>
    </row>
    <row r="78" spans="3:13">
      <c r="C78" s="1749" t="s">
        <v>1375</v>
      </c>
      <c r="D78" s="1751"/>
      <c r="E78" s="1751"/>
      <c r="F78" s="1751"/>
      <c r="G78"/>
      <c r="H78"/>
      <c r="I78"/>
      <c r="J78"/>
      <c r="K78"/>
      <c r="L78"/>
      <c r="M78"/>
    </row>
    <row r="79" spans="3:13" ht="229.5">
      <c r="C79" s="1760" t="s">
        <v>2418</v>
      </c>
      <c r="D79" s="1476" t="s">
        <v>2419</v>
      </c>
      <c r="E79" s="1476" t="s">
        <v>2420</v>
      </c>
      <c r="F79" s="1476" t="s">
        <v>1567</v>
      </c>
      <c r="G79"/>
      <c r="H79"/>
      <c r="I79"/>
      <c r="J79"/>
      <c r="K79"/>
      <c r="L79"/>
      <c r="M79"/>
    </row>
    <row r="80" spans="3:13" ht="178.5">
      <c r="C80" s="1760" t="s">
        <v>2421</v>
      </c>
      <c r="D80" s="1476" t="s">
        <v>2422</v>
      </c>
      <c r="E80" s="1476" t="s">
        <v>2420</v>
      </c>
      <c r="F80" s="1476" t="s">
        <v>1567</v>
      </c>
      <c r="G80"/>
      <c r="H80"/>
      <c r="I80"/>
      <c r="J80"/>
      <c r="K80"/>
      <c r="L80"/>
      <c r="M80"/>
    </row>
    <row r="81" spans="3:13" ht="255">
      <c r="C81" s="1760" t="s">
        <v>2423</v>
      </c>
      <c r="D81" s="1476" t="s">
        <v>2424</v>
      </c>
      <c r="E81" s="1476" t="s">
        <v>2420</v>
      </c>
      <c r="F81" s="1476" t="s">
        <v>1567</v>
      </c>
      <c r="G81"/>
      <c r="H81"/>
      <c r="I81"/>
      <c r="J81"/>
      <c r="K81"/>
      <c r="L81"/>
      <c r="M81"/>
    </row>
    <row r="82" spans="3:13" ht="344.25">
      <c r="C82" s="1760" t="s">
        <v>2425</v>
      </c>
      <c r="D82" s="1476" t="s">
        <v>2426</v>
      </c>
      <c r="E82" s="1476" t="s">
        <v>2427</v>
      </c>
      <c r="F82" s="1476" t="s">
        <v>1567</v>
      </c>
      <c r="G82"/>
      <c r="H82"/>
      <c r="I82"/>
      <c r="J82"/>
      <c r="K82"/>
      <c r="L82"/>
      <c r="M82"/>
    </row>
    <row r="83" spans="3:13">
      <c r="G83"/>
      <c r="H83"/>
      <c r="I83"/>
      <c r="J83"/>
      <c r="K83"/>
      <c r="L83"/>
      <c r="M83"/>
    </row>
    <row r="84" spans="3:13">
      <c r="G84"/>
      <c r="H84"/>
      <c r="I84"/>
      <c r="J84"/>
      <c r="K84"/>
      <c r="L84"/>
      <c r="M84"/>
    </row>
    <row r="85" spans="3:13">
      <c r="G85"/>
      <c r="H85"/>
      <c r="I85"/>
      <c r="J85"/>
      <c r="K85"/>
      <c r="L85"/>
      <c r="M85"/>
    </row>
    <row r="86" spans="3:13">
      <c r="G86"/>
      <c r="H86"/>
      <c r="I86"/>
      <c r="J86"/>
      <c r="K86"/>
      <c r="L86"/>
      <c r="M86"/>
    </row>
    <row r="87" spans="3:13">
      <c r="G87"/>
      <c r="H87"/>
      <c r="I87"/>
      <c r="J87"/>
      <c r="K87"/>
      <c r="L87"/>
      <c r="M87"/>
    </row>
    <row r="88" spans="3:13">
      <c r="G88"/>
      <c r="H88"/>
      <c r="I88"/>
      <c r="J88"/>
      <c r="K88"/>
      <c r="L88"/>
      <c r="M88"/>
    </row>
    <row r="89" spans="3:13">
      <c r="G89"/>
      <c r="H89"/>
      <c r="I89"/>
      <c r="J89"/>
      <c r="K89"/>
      <c r="L89"/>
      <c r="M89"/>
    </row>
    <row r="90" spans="3:13">
      <c r="G90"/>
      <c r="H90"/>
      <c r="I90"/>
      <c r="J90"/>
      <c r="K90"/>
      <c r="L90"/>
      <c r="M90"/>
    </row>
    <row r="91" spans="3:13">
      <c r="G91"/>
      <c r="H91"/>
      <c r="I91"/>
      <c r="J91"/>
      <c r="K91"/>
      <c r="L91"/>
      <c r="M91"/>
    </row>
    <row r="92" spans="3:13">
      <c r="G92"/>
      <c r="H92"/>
      <c r="I92"/>
      <c r="J92"/>
      <c r="K92"/>
      <c r="L92"/>
      <c r="M92"/>
    </row>
    <row r="93" spans="3:13">
      <c r="G93"/>
      <c r="H93"/>
      <c r="I93"/>
      <c r="J93"/>
      <c r="K93"/>
      <c r="L93"/>
      <c r="M93"/>
    </row>
    <row r="94" spans="3:13">
      <c r="G94"/>
      <c r="H94"/>
      <c r="I94"/>
      <c r="J94"/>
      <c r="K94"/>
      <c r="L94"/>
      <c r="M94"/>
    </row>
    <row r="95" spans="3:13">
      <c r="G95"/>
      <c r="H95"/>
      <c r="I95"/>
      <c r="J95"/>
      <c r="K95"/>
      <c r="L95"/>
      <c r="M95"/>
    </row>
    <row r="96" spans="3:13">
      <c r="G96"/>
      <c r="H96"/>
      <c r="I96"/>
      <c r="J96"/>
      <c r="K96"/>
      <c r="L96"/>
      <c r="M96"/>
    </row>
    <row r="97" spans="7:13">
      <c r="G97"/>
      <c r="H97"/>
      <c r="I97"/>
      <c r="J97"/>
      <c r="K97"/>
      <c r="L97"/>
      <c r="M97"/>
    </row>
    <row r="98" spans="7:13">
      <c r="G98"/>
      <c r="H98"/>
      <c r="I98"/>
      <c r="J98"/>
      <c r="K98"/>
      <c r="L98"/>
      <c r="M98"/>
    </row>
    <row r="99" spans="7:13">
      <c r="G99"/>
      <c r="H99"/>
      <c r="I99"/>
      <c r="J99"/>
      <c r="K99"/>
      <c r="L99"/>
      <c r="M99"/>
    </row>
    <row r="100" spans="7:13">
      <c r="G100"/>
      <c r="H100"/>
      <c r="I100"/>
      <c r="J100"/>
      <c r="K100"/>
      <c r="L100"/>
      <c r="M100"/>
    </row>
    <row r="101" spans="7:13">
      <c r="G101"/>
      <c r="H101"/>
      <c r="I101"/>
      <c r="J101"/>
      <c r="K101"/>
      <c r="L101"/>
      <c r="M101"/>
    </row>
    <row r="102" spans="7:13">
      <c r="G102"/>
      <c r="H102"/>
      <c r="I102"/>
      <c r="J102"/>
      <c r="K102"/>
      <c r="L102"/>
      <c r="M102"/>
    </row>
    <row r="103" spans="7:13">
      <c r="G103"/>
      <c r="H103"/>
      <c r="I103"/>
      <c r="J103"/>
      <c r="K103"/>
      <c r="L103"/>
      <c r="M103"/>
    </row>
    <row r="104" spans="7:13">
      <c r="G104"/>
      <c r="H104"/>
      <c r="I104"/>
      <c r="J104"/>
      <c r="K104"/>
      <c r="L104"/>
      <c r="M104"/>
    </row>
    <row r="105" spans="7:13">
      <c r="G105"/>
      <c r="H105"/>
      <c r="I105"/>
      <c r="J105"/>
      <c r="K105"/>
      <c r="L105"/>
      <c r="M105"/>
    </row>
    <row r="106" spans="7:13">
      <c r="G106"/>
      <c r="H106"/>
      <c r="I106"/>
      <c r="J106"/>
      <c r="K106"/>
      <c r="L106"/>
      <c r="M106"/>
    </row>
    <row r="107" spans="7:13">
      <c r="G107"/>
      <c r="H107"/>
      <c r="I107"/>
      <c r="J107"/>
      <c r="K107"/>
      <c r="L107"/>
      <c r="M107"/>
    </row>
    <row r="108" spans="7:13">
      <c r="G108"/>
      <c r="H108"/>
      <c r="I108"/>
      <c r="J108"/>
      <c r="K108"/>
      <c r="L108"/>
      <c r="M108"/>
    </row>
    <row r="109" spans="7:13">
      <c r="G109"/>
      <c r="H109"/>
      <c r="I109"/>
      <c r="J109"/>
      <c r="K109"/>
      <c r="L109"/>
      <c r="M109"/>
    </row>
    <row r="110" spans="7:13">
      <c r="G110"/>
      <c r="H110"/>
      <c r="I110"/>
      <c r="J110"/>
      <c r="K110"/>
      <c r="L110"/>
      <c r="M110"/>
    </row>
    <row r="111" spans="7:13">
      <c r="G111"/>
      <c r="H111"/>
      <c r="I111"/>
      <c r="J111"/>
      <c r="K111"/>
      <c r="L111"/>
      <c r="M111"/>
    </row>
    <row r="112" spans="7:13">
      <c r="G112"/>
      <c r="H112"/>
      <c r="I112"/>
      <c r="J112"/>
      <c r="K112"/>
      <c r="L112"/>
      <c r="M112"/>
    </row>
    <row r="113" spans="7:13">
      <c r="G113"/>
      <c r="H113"/>
      <c r="I113"/>
      <c r="J113"/>
      <c r="K113"/>
      <c r="L113"/>
      <c r="M113"/>
    </row>
    <row r="114" spans="7:13">
      <c r="G114"/>
      <c r="H114"/>
      <c r="I114"/>
      <c r="J114"/>
      <c r="K114"/>
      <c r="L114"/>
      <c r="M114"/>
    </row>
    <row r="115" spans="7:13">
      <c r="G115"/>
      <c r="H115"/>
      <c r="I115"/>
      <c r="J115"/>
      <c r="K115"/>
      <c r="L115"/>
      <c r="M115"/>
    </row>
    <row r="116" spans="7:13">
      <c r="G116"/>
      <c r="H116"/>
      <c r="I116"/>
      <c r="J116"/>
      <c r="K116"/>
      <c r="L116"/>
      <c r="M116"/>
    </row>
    <row r="117" spans="7:13">
      <c r="G117"/>
      <c r="H117"/>
      <c r="I117"/>
      <c r="J117"/>
      <c r="K117"/>
      <c r="L117"/>
      <c r="M117"/>
    </row>
    <row r="118" spans="7:13">
      <c r="G118"/>
      <c r="H118"/>
      <c r="I118"/>
      <c r="J118"/>
      <c r="K118"/>
      <c r="L118"/>
      <c r="M118"/>
    </row>
    <row r="119" spans="7:13">
      <c r="G119"/>
      <c r="H119"/>
      <c r="I119"/>
      <c r="J119"/>
      <c r="K119"/>
      <c r="L119"/>
      <c r="M119"/>
    </row>
  </sheetData>
  <mergeCells count="2">
    <mergeCell ref="C7:M9"/>
    <mergeCell ref="C14:C15"/>
  </mergeCells>
  <dataValidations count="1">
    <dataValidation type="list" allowBlank="1" showInputMessage="1" showErrorMessage="1" sqref="E79:E81 E30:E31 E17 E21:E27 E54:E55 E73 E77">
      <formula1>$G$3:$G$3</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sheetPr codeName="Sheet33">
    <tabColor theme="1" tint="0.499984740745262"/>
  </sheetPr>
  <dimension ref="C1:AB31"/>
  <sheetViews>
    <sheetView showGridLines="0" topLeftCell="A7" zoomScale="70" zoomScaleNormal="70" workbookViewId="0">
      <selection activeCell="N14" sqref="N14"/>
    </sheetView>
  </sheetViews>
  <sheetFormatPr defaultRowHeight="15"/>
  <cols>
    <col min="1" max="1" width="12" customWidth="1"/>
    <col min="2" max="2" width="14.85546875" customWidth="1"/>
    <col min="3" max="3" width="20.7109375" customWidth="1"/>
    <col min="4" max="4" width="33" customWidth="1"/>
    <col min="5" max="5" width="75" customWidth="1"/>
    <col min="6" max="6" width="20.42578125" customWidth="1"/>
    <col min="7" max="7" width="26" customWidth="1"/>
  </cols>
  <sheetData>
    <row r="1" spans="3:28" s="4" customFormat="1" ht="23.25">
      <c r="C1" s="780" t="s">
        <v>8</v>
      </c>
      <c r="D1" s="30"/>
      <c r="E1" s="30"/>
      <c r="F1" s="30"/>
      <c r="G1" s="30"/>
      <c r="H1" s="30"/>
      <c r="I1" s="30"/>
      <c r="J1" s="30"/>
      <c r="K1" s="30"/>
      <c r="L1" s="30"/>
      <c r="M1" s="30"/>
      <c r="N1" s="30"/>
      <c r="O1" s="30"/>
      <c r="P1" s="30"/>
      <c r="Q1" s="30"/>
      <c r="R1" s="30"/>
      <c r="S1" s="30"/>
      <c r="T1" s="30"/>
      <c r="U1" s="30"/>
      <c r="V1" s="30"/>
      <c r="W1" s="30"/>
      <c r="X1" s="30"/>
      <c r="Y1" s="30"/>
      <c r="Z1" s="30"/>
      <c r="AA1" s="30"/>
      <c r="AB1" s="30"/>
    </row>
    <row r="2" spans="3:28" s="4" customFormat="1" ht="23.25">
      <c r="C2" s="781" t="str">
        <f>+'1.2 Business &amp; other details  '!$C$2</f>
        <v>TransGrid</v>
      </c>
      <c r="D2" s="30"/>
      <c r="E2" s="30"/>
      <c r="F2" s="30"/>
      <c r="G2" s="30"/>
      <c r="H2" s="30"/>
      <c r="I2" s="30"/>
      <c r="J2" s="30"/>
      <c r="K2" s="30"/>
      <c r="L2" s="30"/>
      <c r="M2" s="30"/>
      <c r="N2" s="30"/>
      <c r="O2" s="30"/>
      <c r="P2" s="30"/>
      <c r="Q2" s="30"/>
      <c r="R2" s="30"/>
      <c r="S2" s="30"/>
      <c r="T2" s="30"/>
      <c r="U2" s="30"/>
      <c r="V2" s="30"/>
      <c r="W2" s="30"/>
      <c r="X2" s="30"/>
      <c r="Y2" s="30"/>
      <c r="Z2" s="30"/>
      <c r="AA2" s="30"/>
      <c r="AB2" s="30"/>
    </row>
    <row r="3" spans="3:28" s="4" customFormat="1" ht="23.25">
      <c r="C3" s="781" t="str">
        <f>+'1.2 Business &amp; other details  '!$C$3</f>
        <v>2014-15 to 2018-19</v>
      </c>
      <c r="D3" s="30"/>
      <c r="E3" s="30"/>
      <c r="F3" s="30"/>
      <c r="G3" s="30"/>
      <c r="H3" s="30"/>
      <c r="I3" s="30"/>
      <c r="J3" s="30"/>
      <c r="K3" s="30"/>
      <c r="L3" s="30"/>
      <c r="M3" s="30"/>
      <c r="N3" s="30"/>
      <c r="O3" s="30"/>
      <c r="P3" s="30"/>
      <c r="Q3" s="30"/>
      <c r="R3" s="30"/>
      <c r="S3" s="30"/>
      <c r="T3" s="30"/>
      <c r="U3" s="30"/>
      <c r="V3" s="30"/>
      <c r="W3" s="30"/>
      <c r="X3" s="30"/>
      <c r="Y3" s="30"/>
      <c r="Z3" s="30"/>
      <c r="AA3" s="30"/>
      <c r="AB3" s="30"/>
    </row>
    <row r="4" spans="3:28" s="4" customFormat="1" ht="23.25">
      <c r="C4" s="3058" t="s">
        <v>1376</v>
      </c>
      <c r="D4" s="3058"/>
      <c r="E4" s="3058"/>
      <c r="F4" s="3058"/>
      <c r="G4" s="3058"/>
      <c r="H4" s="3058"/>
      <c r="I4" s="3058"/>
      <c r="J4" s="3058"/>
      <c r="K4" s="3058"/>
      <c r="L4" s="3058"/>
      <c r="M4" s="3058"/>
      <c r="N4" s="3058"/>
      <c r="O4" s="3058"/>
      <c r="P4" s="3058"/>
      <c r="Q4" s="3058"/>
      <c r="R4" s="3058"/>
      <c r="S4" s="3058"/>
      <c r="T4" s="3058"/>
      <c r="U4" s="3058"/>
      <c r="V4" s="3058"/>
      <c r="W4" s="3058"/>
      <c r="X4" s="3058"/>
      <c r="Y4" s="3058"/>
      <c r="Z4" s="3058"/>
      <c r="AA4" s="3058"/>
      <c r="AB4" s="3058"/>
    </row>
    <row r="5" spans="3:28" s="4" customFormat="1"/>
    <row r="6" spans="3:28" s="4" customFormat="1"/>
    <row r="7" spans="3:28" s="4" customFormat="1">
      <c r="C7" s="3094" t="s">
        <v>1377</v>
      </c>
      <c r="D7" s="3094"/>
      <c r="E7" s="3094"/>
      <c r="F7" s="3094"/>
      <c r="G7" s="3094"/>
      <c r="H7" s="3094"/>
      <c r="I7" s="3094"/>
      <c r="J7" s="3094"/>
      <c r="K7" s="3094"/>
      <c r="L7" s="3094"/>
      <c r="M7" s="3094"/>
      <c r="N7" s="3094"/>
      <c r="O7" s="3094"/>
      <c r="P7" s="3094"/>
      <c r="Q7" s="3094"/>
      <c r="R7" s="3094"/>
      <c r="S7" s="3094"/>
      <c r="T7" s="3094"/>
      <c r="U7" s="3094"/>
      <c r="V7" s="3094"/>
      <c r="W7" s="3094"/>
      <c r="X7" s="3094"/>
      <c r="Y7" s="3094"/>
      <c r="Z7" s="3094"/>
      <c r="AA7" s="3094"/>
      <c r="AB7" s="3094"/>
    </row>
    <row r="8" spans="3:28" s="4" customFormat="1" ht="25.5" customHeight="1">
      <c r="C8" s="3099" t="s">
        <v>14</v>
      </c>
      <c r="D8" s="3099"/>
      <c r="E8" s="3099"/>
      <c r="F8" s="3099"/>
      <c r="G8" s="3099"/>
      <c r="H8" s="3099"/>
      <c r="I8" s="3099"/>
      <c r="J8" s="3099"/>
      <c r="K8" s="3099"/>
      <c r="L8" s="3099"/>
      <c r="M8" s="3099"/>
      <c r="N8" s="3099"/>
      <c r="O8" s="3099"/>
      <c r="P8" s="3099"/>
      <c r="Q8" s="3099"/>
      <c r="R8" s="3099"/>
      <c r="S8" s="3099"/>
      <c r="T8" s="3099"/>
      <c r="U8" s="3099"/>
      <c r="V8" s="3099"/>
      <c r="W8" s="1359"/>
      <c r="X8" s="1359"/>
      <c r="Y8" s="1359"/>
      <c r="Z8" s="1359"/>
      <c r="AA8" s="1359"/>
      <c r="AB8" s="1359"/>
    </row>
    <row r="9" spans="3:28" s="4" customFormat="1">
      <c r="C9" s="3095" t="s">
        <v>1378</v>
      </c>
      <c r="D9" s="3095"/>
      <c r="E9" s="3095"/>
      <c r="F9" s="3095"/>
      <c r="G9" s="3095"/>
      <c r="H9" s="3095"/>
      <c r="I9" s="3095"/>
      <c r="J9" s="3095"/>
      <c r="K9" s="3095"/>
      <c r="L9" s="3095"/>
      <c r="M9" s="3095"/>
      <c r="N9" s="3095"/>
      <c r="O9" s="3095"/>
      <c r="P9" s="3095"/>
      <c r="Q9" s="3095"/>
      <c r="R9" s="3095"/>
      <c r="S9" s="3095"/>
      <c r="T9" s="3095"/>
      <c r="U9" s="3095"/>
      <c r="V9" s="3095"/>
      <c r="W9" s="1360"/>
      <c r="X9" s="1360"/>
      <c r="Y9" s="1360"/>
      <c r="Z9" s="1360"/>
      <c r="AA9" s="1360"/>
      <c r="AB9" s="1360"/>
    </row>
    <row r="10" spans="3:28" ht="15.75" thickBot="1"/>
    <row r="11" spans="3:28" ht="45">
      <c r="C11" s="1753" t="s">
        <v>1379</v>
      </c>
      <c r="D11" s="1754" t="s">
        <v>1380</v>
      </c>
      <c r="E11" s="1754" t="s">
        <v>1381</v>
      </c>
      <c r="F11" s="1755" t="s">
        <v>1382</v>
      </c>
      <c r="G11" s="1756" t="s">
        <v>1383</v>
      </c>
    </row>
    <row r="12" spans="3:28" ht="153">
      <c r="C12" s="1757" t="s">
        <v>2428</v>
      </c>
      <c r="D12" s="1758">
        <v>430</v>
      </c>
      <c r="E12" s="1758" t="s">
        <v>2429</v>
      </c>
      <c r="F12" s="1758">
        <v>937.58</v>
      </c>
      <c r="G12" s="1759">
        <f>+F12*0.05</f>
        <v>46.879000000000005</v>
      </c>
    </row>
    <row r="13" spans="3:28" ht="140.25">
      <c r="C13" s="1682" t="s">
        <v>2430</v>
      </c>
      <c r="D13" s="1760">
        <v>271</v>
      </c>
      <c r="E13" s="1760" t="s">
        <v>2431</v>
      </c>
      <c r="F13" s="1758">
        <v>937.58</v>
      </c>
      <c r="G13" s="1762">
        <f t="shared" ref="G13:G31" si="0">+F13*0.05</f>
        <v>46.879000000000005</v>
      </c>
    </row>
    <row r="14" spans="3:28">
      <c r="C14" s="1682"/>
      <c r="D14" s="1760"/>
      <c r="E14" s="1760"/>
      <c r="F14" s="1761">
        <f t="shared" ref="F14:F31" si="1">+$F$12</f>
        <v>937.58</v>
      </c>
      <c r="G14" s="1762">
        <f t="shared" si="0"/>
        <v>46.879000000000005</v>
      </c>
    </row>
    <row r="15" spans="3:28">
      <c r="C15" s="1682"/>
      <c r="D15" s="1760"/>
      <c r="E15" s="1760"/>
      <c r="F15" s="1761">
        <f t="shared" si="1"/>
        <v>937.58</v>
      </c>
      <c r="G15" s="1762">
        <f t="shared" si="0"/>
        <v>46.879000000000005</v>
      </c>
    </row>
    <row r="16" spans="3:28">
      <c r="C16" s="1682"/>
      <c r="D16" s="1760"/>
      <c r="E16" s="1760"/>
      <c r="F16" s="1761">
        <f t="shared" si="1"/>
        <v>937.58</v>
      </c>
      <c r="G16" s="1762">
        <f t="shared" si="0"/>
        <v>46.879000000000005</v>
      </c>
    </row>
    <row r="17" spans="3:7">
      <c r="C17" s="1682"/>
      <c r="D17" s="1760"/>
      <c r="E17" s="1760"/>
      <c r="F17" s="1761">
        <f t="shared" si="1"/>
        <v>937.58</v>
      </c>
      <c r="G17" s="1762">
        <f t="shared" si="0"/>
        <v>46.879000000000005</v>
      </c>
    </row>
    <row r="18" spans="3:7">
      <c r="C18" s="1682"/>
      <c r="D18" s="1760"/>
      <c r="E18" s="1760"/>
      <c r="F18" s="1761">
        <f t="shared" si="1"/>
        <v>937.58</v>
      </c>
      <c r="G18" s="1762">
        <f t="shared" si="0"/>
        <v>46.879000000000005</v>
      </c>
    </row>
    <row r="19" spans="3:7">
      <c r="C19" s="1682"/>
      <c r="D19" s="1760"/>
      <c r="E19" s="1760"/>
      <c r="F19" s="1761">
        <f t="shared" si="1"/>
        <v>937.58</v>
      </c>
      <c r="G19" s="1762">
        <f t="shared" si="0"/>
        <v>46.879000000000005</v>
      </c>
    </row>
    <row r="20" spans="3:7">
      <c r="C20" s="1682"/>
      <c r="D20" s="1760"/>
      <c r="E20" s="1760"/>
      <c r="F20" s="1761">
        <f t="shared" si="1"/>
        <v>937.58</v>
      </c>
      <c r="G20" s="1762">
        <f t="shared" si="0"/>
        <v>46.879000000000005</v>
      </c>
    </row>
    <row r="21" spans="3:7">
      <c r="C21" s="1682"/>
      <c r="D21" s="1760"/>
      <c r="E21" s="1760"/>
      <c r="F21" s="1761">
        <f t="shared" si="1"/>
        <v>937.58</v>
      </c>
      <c r="G21" s="1762">
        <f t="shared" si="0"/>
        <v>46.879000000000005</v>
      </c>
    </row>
    <row r="22" spans="3:7">
      <c r="C22" s="1682"/>
      <c r="D22" s="1760"/>
      <c r="E22" s="1760"/>
      <c r="F22" s="1761">
        <f t="shared" si="1"/>
        <v>937.58</v>
      </c>
      <c r="G22" s="1762">
        <f t="shared" si="0"/>
        <v>46.879000000000005</v>
      </c>
    </row>
    <row r="23" spans="3:7">
      <c r="C23" s="1682"/>
      <c r="D23" s="1760"/>
      <c r="E23" s="1760"/>
      <c r="F23" s="1761">
        <f t="shared" si="1"/>
        <v>937.58</v>
      </c>
      <c r="G23" s="1762">
        <f t="shared" si="0"/>
        <v>46.879000000000005</v>
      </c>
    </row>
    <row r="24" spans="3:7">
      <c r="C24" s="1682"/>
      <c r="D24" s="1760"/>
      <c r="E24" s="1760"/>
      <c r="F24" s="1761">
        <f t="shared" si="1"/>
        <v>937.58</v>
      </c>
      <c r="G24" s="1762">
        <f t="shared" si="0"/>
        <v>46.879000000000005</v>
      </c>
    </row>
    <row r="25" spans="3:7">
      <c r="C25" s="1682"/>
      <c r="D25" s="1760"/>
      <c r="E25" s="1760"/>
      <c r="F25" s="1761">
        <f t="shared" si="1"/>
        <v>937.58</v>
      </c>
      <c r="G25" s="1762">
        <f t="shared" si="0"/>
        <v>46.879000000000005</v>
      </c>
    </row>
    <row r="26" spans="3:7">
      <c r="C26" s="1682"/>
      <c r="D26" s="1760"/>
      <c r="E26" s="1760"/>
      <c r="F26" s="1761">
        <f t="shared" si="1"/>
        <v>937.58</v>
      </c>
      <c r="G26" s="1762">
        <f t="shared" si="0"/>
        <v>46.879000000000005</v>
      </c>
    </row>
    <row r="27" spans="3:7">
      <c r="C27" s="1682"/>
      <c r="D27" s="1760"/>
      <c r="E27" s="1760"/>
      <c r="F27" s="1761">
        <f t="shared" si="1"/>
        <v>937.58</v>
      </c>
      <c r="G27" s="1762">
        <f t="shared" si="0"/>
        <v>46.879000000000005</v>
      </c>
    </row>
    <row r="28" spans="3:7">
      <c r="C28" s="1682"/>
      <c r="D28" s="1760"/>
      <c r="E28" s="1760"/>
      <c r="F28" s="1761">
        <f t="shared" si="1"/>
        <v>937.58</v>
      </c>
      <c r="G28" s="1762">
        <f t="shared" si="0"/>
        <v>46.879000000000005</v>
      </c>
    </row>
    <row r="29" spans="3:7">
      <c r="C29" s="1682"/>
      <c r="D29" s="1760"/>
      <c r="E29" s="1760"/>
      <c r="F29" s="1761">
        <f t="shared" si="1"/>
        <v>937.58</v>
      </c>
      <c r="G29" s="1762">
        <f t="shared" si="0"/>
        <v>46.879000000000005</v>
      </c>
    </row>
    <row r="30" spans="3:7">
      <c r="C30" s="1682"/>
      <c r="D30" s="1760"/>
      <c r="E30" s="1760"/>
      <c r="F30" s="1761">
        <f t="shared" si="1"/>
        <v>937.58</v>
      </c>
      <c r="G30" s="1762">
        <f t="shared" si="0"/>
        <v>46.879000000000005</v>
      </c>
    </row>
    <row r="31" spans="3:7" ht="15.75" thickBot="1">
      <c r="C31" s="1763"/>
      <c r="D31" s="1764"/>
      <c r="E31" s="1764"/>
      <c r="F31" s="1765">
        <f t="shared" si="1"/>
        <v>937.58</v>
      </c>
      <c r="G31" s="1766">
        <f t="shared" si="0"/>
        <v>46.879000000000005</v>
      </c>
    </row>
  </sheetData>
  <mergeCells count="4">
    <mergeCell ref="C4:AB4"/>
    <mergeCell ref="C7:AB7"/>
    <mergeCell ref="C8:V8"/>
    <mergeCell ref="C9:V9"/>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sheetPr codeName="Sheet34">
    <tabColor theme="1" tint="0.499984740745262"/>
  </sheetPr>
  <dimension ref="C1:K52"/>
  <sheetViews>
    <sheetView showGridLines="0" topLeftCell="A16" zoomScaleNormal="100" workbookViewId="0">
      <selection activeCell="C15" sqref="C15:F52"/>
    </sheetView>
  </sheetViews>
  <sheetFormatPr defaultRowHeight="12.75"/>
  <cols>
    <col min="1" max="1" width="13.28515625" style="1767" customWidth="1"/>
    <col min="2" max="2" width="11.7109375" style="1767" customWidth="1"/>
    <col min="3" max="3" width="28.7109375" style="1786" customWidth="1"/>
    <col min="4" max="4" width="40.7109375" style="1773" customWidth="1"/>
    <col min="5" max="5" width="31.7109375" style="1773" customWidth="1"/>
    <col min="6" max="6" width="38.5703125" style="1773" customWidth="1"/>
    <col min="7" max="7" width="43.42578125" style="1773" customWidth="1"/>
    <col min="8" max="8" width="38.5703125" style="1773" customWidth="1"/>
    <col min="9" max="9" width="36.140625" style="1767" customWidth="1"/>
    <col min="10" max="16384" width="9.140625" style="1767"/>
  </cols>
  <sheetData>
    <row r="1" spans="3:11" ht="23.25">
      <c r="C1" s="780" t="s">
        <v>8</v>
      </c>
      <c r="D1" s="780"/>
      <c r="E1" s="780"/>
      <c r="F1" s="780"/>
      <c r="G1" s="780"/>
      <c r="H1" s="780"/>
      <c r="I1" s="780"/>
      <c r="J1" s="780"/>
      <c r="K1" s="780"/>
    </row>
    <row r="2" spans="3:11" ht="23.25">
      <c r="C2" s="781" t="str">
        <f>+'1.2 Business &amp; other details  '!$C$2</f>
        <v>TransGrid</v>
      </c>
      <c r="D2" s="781"/>
      <c r="E2" s="781"/>
      <c r="F2" s="781"/>
      <c r="G2" s="781"/>
      <c r="H2" s="781"/>
      <c r="I2" s="781"/>
      <c r="J2" s="781"/>
      <c r="K2" s="781"/>
    </row>
    <row r="3" spans="3:11" ht="23.25">
      <c r="C3" s="781" t="str">
        <f>+'1.2 Business &amp; other details  '!$C$3</f>
        <v>2014-15 to 2018-19</v>
      </c>
      <c r="D3" s="781"/>
      <c r="E3" s="781"/>
      <c r="F3" s="781"/>
      <c r="G3" s="781"/>
      <c r="H3" s="781"/>
      <c r="I3" s="781"/>
      <c r="J3" s="781"/>
      <c r="K3" s="781"/>
    </row>
    <row r="4" spans="3:11" ht="27.75" customHeight="1">
      <c r="C4" s="3123" t="s">
        <v>1384</v>
      </c>
      <c r="D4" s="3124"/>
      <c r="E4" s="3124"/>
      <c r="F4" s="3124"/>
      <c r="G4" s="3124"/>
      <c r="H4" s="3124"/>
      <c r="I4" s="3124"/>
      <c r="J4" s="3124"/>
      <c r="K4" s="3124"/>
    </row>
    <row r="7" spans="3:11" ht="15">
      <c r="C7" s="1768" t="s">
        <v>14</v>
      </c>
      <c r="D7" s="1769"/>
      <c r="E7" s="1769"/>
      <c r="F7" s="1769"/>
      <c r="G7" s="1769"/>
      <c r="H7" s="1769"/>
      <c r="I7" s="1769"/>
      <c r="J7" s="1769"/>
      <c r="K7" s="1769"/>
    </row>
    <row r="8" spans="3:11" ht="24.75" customHeight="1">
      <c r="C8" s="1770" t="s">
        <v>1385</v>
      </c>
      <c r="D8" s="1771"/>
      <c r="E8" s="1771"/>
      <c r="F8" s="1771"/>
      <c r="G8" s="1771"/>
      <c r="H8" s="1771"/>
      <c r="I8" s="1771"/>
      <c r="J8" s="1771"/>
      <c r="K8" s="1771"/>
    </row>
    <row r="9" spans="3:11">
      <c r="C9" s="1772"/>
      <c r="D9" s="1772"/>
      <c r="E9" s="1772"/>
      <c r="F9" s="1772"/>
      <c r="H9" s="1774"/>
      <c r="I9" s="1775"/>
      <c r="J9" s="1776"/>
      <c r="K9" s="1776"/>
    </row>
    <row r="10" spans="3:11">
      <c r="C10" s="1774"/>
      <c r="D10" s="1774"/>
      <c r="E10" s="1774"/>
      <c r="F10" s="1774"/>
      <c r="G10" s="1774"/>
      <c r="H10" s="1774"/>
      <c r="I10" s="1775"/>
      <c r="J10" s="1777"/>
      <c r="K10" s="1777"/>
    </row>
    <row r="11" spans="3:11">
      <c r="C11" s="3125" t="s">
        <v>1386</v>
      </c>
      <c r="D11" s="3126"/>
      <c r="E11" s="1774"/>
      <c r="F11" s="1774"/>
      <c r="G11" s="1774"/>
      <c r="H11" s="1778"/>
      <c r="I11" s="1775"/>
      <c r="J11" s="1777"/>
      <c r="K11" s="1777"/>
    </row>
    <row r="12" spans="3:11" ht="15">
      <c r="C12" s="1779"/>
      <c r="D12" s="1774"/>
      <c r="E12" s="1774"/>
      <c r="F12" s="1774"/>
      <c r="G12" s="1774"/>
      <c r="H12" s="1774"/>
      <c r="I12" s="1775"/>
      <c r="J12" s="1777"/>
      <c r="K12" s="1777"/>
    </row>
    <row r="13" spans="3:11">
      <c r="C13" s="1780"/>
      <c r="D13" s="1780"/>
      <c r="E13" s="1780"/>
      <c r="F13" s="1781"/>
      <c r="G13" s="1772"/>
      <c r="H13" s="1774"/>
      <c r="I13" s="1775"/>
      <c r="J13" s="1777"/>
      <c r="K13" s="1777"/>
    </row>
    <row r="14" spans="3:11">
      <c r="C14" s="1774"/>
      <c r="D14" s="1774"/>
      <c r="E14" s="1778"/>
      <c r="F14" s="1782"/>
      <c r="G14" s="1774"/>
      <c r="H14" s="1774"/>
      <c r="I14" s="1775"/>
    </row>
    <row r="15" spans="3:11" s="1784" customFormat="1" ht="30" customHeight="1">
      <c r="C15" s="3127" t="s">
        <v>1387</v>
      </c>
      <c r="D15" s="1783" t="s">
        <v>1354</v>
      </c>
      <c r="E15" s="1783" t="s">
        <v>1355</v>
      </c>
      <c r="F15" s="1783" t="s">
        <v>1356</v>
      </c>
      <c r="G15" s="1774"/>
      <c r="H15" s="1774"/>
      <c r="I15" s="1775"/>
    </row>
    <row r="16" spans="3:11" ht="63.75">
      <c r="C16" s="3127"/>
      <c r="D16" s="1785" t="s">
        <v>1388</v>
      </c>
      <c r="E16" s="1785" t="s">
        <v>1389</v>
      </c>
      <c r="F16" s="1785" t="s">
        <v>1390</v>
      </c>
      <c r="G16" s="1774"/>
      <c r="H16" s="1774"/>
      <c r="I16" s="1775"/>
    </row>
    <row r="17" spans="3:9" ht="15">
      <c r="C17" s="2710" t="s">
        <v>1391</v>
      </c>
      <c r="D17" s="1476"/>
      <c r="E17" s="1476"/>
      <c r="F17" s="1476"/>
      <c r="G17" s="1774"/>
      <c r="H17" s="1774"/>
      <c r="I17" s="1775"/>
    </row>
    <row r="18" spans="3:9" ht="178.5">
      <c r="C18" s="1760" t="s">
        <v>2445</v>
      </c>
      <c r="D18" s="1476" t="s">
        <v>2446</v>
      </c>
      <c r="E18" s="1476" t="s">
        <v>2447</v>
      </c>
      <c r="F18" s="1476" t="s">
        <v>1567</v>
      </c>
      <c r="G18" s="1774"/>
      <c r="H18" s="1774"/>
      <c r="I18" s="1775"/>
    </row>
    <row r="19" spans="3:9" ht="255">
      <c r="C19" s="1760" t="s">
        <v>2448</v>
      </c>
      <c r="D19" s="1476" t="s">
        <v>2449</v>
      </c>
      <c r="E19" s="1476" t="s">
        <v>2447</v>
      </c>
      <c r="F19" s="1476" t="s">
        <v>1567</v>
      </c>
      <c r="G19" s="1774"/>
      <c r="H19" s="1774"/>
      <c r="I19" s="1775"/>
    </row>
    <row r="20" spans="3:9" ht="38.25">
      <c r="C20" s="1760" t="s">
        <v>2450</v>
      </c>
      <c r="D20" s="1476" t="s">
        <v>2451</v>
      </c>
      <c r="E20" s="1476" t="s">
        <v>2452</v>
      </c>
      <c r="F20" s="1476" t="s">
        <v>1567</v>
      </c>
      <c r="G20" s="1774"/>
      <c r="H20" s="1774"/>
      <c r="I20" s="1775"/>
    </row>
    <row r="21" spans="3:9" ht="15">
      <c r="C21" s="2710" t="s">
        <v>1393</v>
      </c>
      <c r="D21" s="1476"/>
      <c r="E21" s="1476"/>
      <c r="F21" s="1476"/>
      <c r="G21" s="1774"/>
      <c r="H21" s="1774"/>
      <c r="I21" s="1775"/>
    </row>
    <row r="22" spans="3:9">
      <c r="C22" s="1760" t="s">
        <v>2453</v>
      </c>
      <c r="D22" s="1476"/>
      <c r="E22" s="1476"/>
      <c r="F22" s="1476" t="s">
        <v>1567</v>
      </c>
      <c r="G22" s="1774"/>
      <c r="H22" s="1774"/>
      <c r="I22" s="1775"/>
    </row>
    <row r="23" spans="3:9" ht="15">
      <c r="C23" s="2710" t="s">
        <v>1394</v>
      </c>
      <c r="D23" s="1476"/>
      <c r="E23" s="1476"/>
      <c r="F23" s="1476"/>
      <c r="G23" s="1774"/>
      <c r="H23" s="1774"/>
      <c r="I23" s="1775"/>
    </row>
    <row r="24" spans="3:9" ht="127.5">
      <c r="C24" s="1760" t="s">
        <v>2454</v>
      </c>
      <c r="D24" s="1476" t="s">
        <v>2455</v>
      </c>
      <c r="E24" s="1476"/>
      <c r="F24" s="1476" t="s">
        <v>1567</v>
      </c>
      <c r="G24" s="1774"/>
      <c r="H24" s="1774"/>
      <c r="I24" s="1775"/>
    </row>
    <row r="25" spans="3:9" ht="15">
      <c r="C25" s="2710" t="s">
        <v>1395</v>
      </c>
      <c r="D25" s="1476"/>
      <c r="E25" s="1476"/>
      <c r="F25" s="1476"/>
      <c r="G25" s="1774"/>
      <c r="H25" s="1774"/>
      <c r="I25" s="1775"/>
    </row>
    <row r="26" spans="3:9">
      <c r="C26" s="1760" t="s">
        <v>1392</v>
      </c>
      <c r="D26" s="1476"/>
      <c r="E26" s="1476"/>
      <c r="F26" s="1476"/>
      <c r="G26" s="1774"/>
      <c r="H26" s="1774"/>
      <c r="I26" s="1775"/>
    </row>
    <row r="27" spans="3:9" ht="15">
      <c r="C27" s="2710" t="s">
        <v>1396</v>
      </c>
      <c r="D27" s="1476"/>
      <c r="E27" s="1476"/>
      <c r="F27" s="1476"/>
      <c r="G27" s="1774"/>
      <c r="H27" s="1774"/>
      <c r="I27" s="1775"/>
    </row>
    <row r="28" spans="3:9" ht="114.75">
      <c r="C28" s="1760" t="s">
        <v>2456</v>
      </c>
      <c r="D28" s="1476" t="s">
        <v>2457</v>
      </c>
      <c r="E28" s="1476" t="s">
        <v>2447</v>
      </c>
      <c r="F28" s="1476" t="s">
        <v>1567</v>
      </c>
      <c r="G28" s="1774"/>
      <c r="H28" s="1774"/>
      <c r="I28" s="1775"/>
    </row>
    <row r="29" spans="3:9" ht="89.25">
      <c r="C29" s="1760" t="s">
        <v>2458</v>
      </c>
      <c r="D29" s="1476" t="s">
        <v>2459</v>
      </c>
      <c r="E29" s="1476" t="s">
        <v>2447</v>
      </c>
      <c r="F29" s="1476" t="s">
        <v>1567</v>
      </c>
      <c r="G29" s="1774"/>
      <c r="H29" s="1774"/>
      <c r="I29" s="1775"/>
    </row>
    <row r="30" spans="3:9" ht="165.75">
      <c r="C30" s="1760" t="s">
        <v>2460</v>
      </c>
      <c r="D30" s="1476" t="s">
        <v>2461</v>
      </c>
      <c r="E30" s="1476" t="s">
        <v>2447</v>
      </c>
      <c r="F30" s="1476" t="s">
        <v>1567</v>
      </c>
      <c r="G30" s="1774"/>
      <c r="H30" s="1774"/>
      <c r="I30" s="1775"/>
    </row>
    <row r="31" spans="3:9" ht="76.5">
      <c r="C31" s="1760" t="s">
        <v>2462</v>
      </c>
      <c r="D31" s="1476" t="s">
        <v>2463</v>
      </c>
      <c r="E31" s="1476" t="s">
        <v>2452</v>
      </c>
      <c r="F31" s="1476" t="s">
        <v>1567</v>
      </c>
      <c r="G31" s="1774"/>
      <c r="H31" s="1774"/>
      <c r="I31" s="1775"/>
    </row>
    <row r="32" spans="3:9" ht="102">
      <c r="C32" s="1760" t="s">
        <v>2464</v>
      </c>
      <c r="D32" s="1476" t="s">
        <v>2465</v>
      </c>
      <c r="E32" s="1476" t="s">
        <v>2452</v>
      </c>
      <c r="F32" s="1476" t="s">
        <v>1567</v>
      </c>
      <c r="G32" s="1774"/>
      <c r="H32" s="1774"/>
      <c r="I32" s="1775"/>
    </row>
    <row r="33" spans="3:9" ht="76.5">
      <c r="C33" s="1760" t="s">
        <v>2466</v>
      </c>
      <c r="D33" s="1476" t="s">
        <v>2467</v>
      </c>
      <c r="E33" s="1476" t="s">
        <v>2452</v>
      </c>
      <c r="F33" s="1476" t="s">
        <v>1567</v>
      </c>
      <c r="G33" s="1774"/>
      <c r="H33" s="1774"/>
      <c r="I33" s="1775"/>
    </row>
    <row r="34" spans="3:9" ht="127.5">
      <c r="C34" s="1760" t="s">
        <v>2468</v>
      </c>
      <c r="D34" s="1476" t="s">
        <v>2469</v>
      </c>
      <c r="E34" s="1476" t="s">
        <v>2470</v>
      </c>
      <c r="F34" s="1476" t="s">
        <v>1567</v>
      </c>
      <c r="G34" s="1774"/>
      <c r="H34" s="1774"/>
    </row>
    <row r="35" spans="3:9" ht="165.75">
      <c r="C35" s="1760" t="s">
        <v>2471</v>
      </c>
      <c r="D35" s="1476" t="s">
        <v>2472</v>
      </c>
      <c r="E35" s="1476" t="s">
        <v>2447</v>
      </c>
      <c r="F35" s="1476" t="s">
        <v>1567</v>
      </c>
    </row>
    <row r="36" spans="3:9" ht="51">
      <c r="C36" s="1760" t="s">
        <v>2473</v>
      </c>
      <c r="D36" s="1476" t="s">
        <v>2474</v>
      </c>
      <c r="E36" s="1476" t="s">
        <v>2452</v>
      </c>
      <c r="F36" s="1476" t="s">
        <v>1567</v>
      </c>
    </row>
    <row r="37" spans="3:9" ht="15">
      <c r="C37" s="2710" t="s">
        <v>1397</v>
      </c>
      <c r="D37" s="1476"/>
      <c r="E37" s="1476"/>
      <c r="F37" s="1476"/>
    </row>
    <row r="38" spans="3:9" ht="63.75">
      <c r="C38" s="1760" t="s">
        <v>2475</v>
      </c>
      <c r="D38" s="1476" t="s">
        <v>2476</v>
      </c>
      <c r="E38" s="1476" t="s">
        <v>2452</v>
      </c>
      <c r="F38" s="1476" t="s">
        <v>1567</v>
      </c>
    </row>
    <row r="39" spans="3:9" ht="38.25">
      <c r="C39" s="1760" t="s">
        <v>2477</v>
      </c>
      <c r="D39" s="1476" t="s">
        <v>2478</v>
      </c>
      <c r="E39" s="1476" t="s">
        <v>2452</v>
      </c>
      <c r="F39" s="1476" t="s">
        <v>1567</v>
      </c>
    </row>
    <row r="40" spans="3:9" ht="165.75">
      <c r="C40" s="1760" t="s">
        <v>2479</v>
      </c>
      <c r="D40" s="1476" t="s">
        <v>2480</v>
      </c>
      <c r="E40" s="1476" t="s">
        <v>2470</v>
      </c>
      <c r="F40" s="1476" t="s">
        <v>1567</v>
      </c>
    </row>
    <row r="41" spans="3:9" ht="140.25">
      <c r="C41" s="1760" t="s">
        <v>2481</v>
      </c>
      <c r="D41" s="1476" t="s">
        <v>2482</v>
      </c>
      <c r="E41" s="1476" t="s">
        <v>2452</v>
      </c>
      <c r="F41" s="1476" t="s">
        <v>1567</v>
      </c>
    </row>
    <row r="42" spans="3:9">
      <c r="C42" s="1760"/>
      <c r="D42" s="1476"/>
      <c r="E42" s="1476"/>
      <c r="F42" s="1476"/>
    </row>
    <row r="43" spans="3:9" ht="15">
      <c r="C43" s="2710" t="s">
        <v>1398</v>
      </c>
      <c r="D43" s="1476"/>
      <c r="E43" s="1476"/>
      <c r="F43" s="1476"/>
    </row>
    <row r="44" spans="3:9">
      <c r="C44" s="1760" t="s">
        <v>1392</v>
      </c>
      <c r="D44" s="1476"/>
      <c r="E44" s="1476"/>
      <c r="F44" s="1476"/>
    </row>
    <row r="45" spans="3:9" ht="15">
      <c r="C45" s="2710" t="s">
        <v>696</v>
      </c>
      <c r="D45" s="1476"/>
      <c r="E45" s="1476"/>
      <c r="F45" s="1476"/>
    </row>
    <row r="46" spans="3:9" ht="63.75">
      <c r="C46" s="1760" t="s">
        <v>1569</v>
      </c>
      <c r="D46" s="1476" t="s">
        <v>2483</v>
      </c>
      <c r="E46" s="1476" t="s">
        <v>2484</v>
      </c>
      <c r="F46" s="1476" t="s">
        <v>2245</v>
      </c>
    </row>
    <row r="47" spans="3:9" ht="51">
      <c r="C47" s="1760" t="s">
        <v>2485</v>
      </c>
      <c r="D47" s="1476" t="s">
        <v>2486</v>
      </c>
      <c r="E47" s="1476" t="s">
        <v>1319</v>
      </c>
      <c r="F47" s="1476" t="s">
        <v>2245</v>
      </c>
    </row>
    <row r="48" spans="3:9" ht="38.25">
      <c r="C48" s="1760" t="s">
        <v>2487</v>
      </c>
      <c r="D48" s="1476" t="s">
        <v>2488</v>
      </c>
      <c r="E48" s="1476" t="s">
        <v>1319</v>
      </c>
      <c r="F48" s="1476" t="s">
        <v>2245</v>
      </c>
    </row>
    <row r="49" spans="3:6" ht="38.25">
      <c r="C49" s="1760" t="s">
        <v>1576</v>
      </c>
      <c r="D49" s="1476" t="s">
        <v>2489</v>
      </c>
      <c r="E49" s="1476" t="s">
        <v>1319</v>
      </c>
      <c r="F49" s="1476" t="s">
        <v>2245</v>
      </c>
    </row>
    <row r="50" spans="3:6" ht="38.25">
      <c r="C50" s="1760" t="s">
        <v>1578</v>
      </c>
      <c r="D50" s="1476" t="s">
        <v>2490</v>
      </c>
      <c r="E50" s="1476" t="s">
        <v>2491</v>
      </c>
      <c r="F50" s="1476" t="s">
        <v>2245</v>
      </c>
    </row>
    <row r="51" spans="3:6" ht="153">
      <c r="C51" s="1760" t="s">
        <v>2492</v>
      </c>
      <c r="D51" s="1476" t="s">
        <v>2493</v>
      </c>
      <c r="E51" s="1476" t="s">
        <v>2484</v>
      </c>
      <c r="F51" s="1476" t="s">
        <v>2245</v>
      </c>
    </row>
    <row r="52" spans="3:6" ht="38.25">
      <c r="C52" s="1760" t="s">
        <v>2193</v>
      </c>
      <c r="D52" s="1476" t="s">
        <v>2494</v>
      </c>
      <c r="E52" s="1476" t="s">
        <v>1320</v>
      </c>
      <c r="F52" s="1476" t="s">
        <v>2245</v>
      </c>
    </row>
  </sheetData>
  <mergeCells count="3">
    <mergeCell ref="C4:K4"/>
    <mergeCell ref="C11:D11"/>
    <mergeCell ref="C15:C16"/>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sheetPr codeName="Sheet35">
    <tabColor theme="1" tint="0.499984740745262"/>
  </sheetPr>
  <dimension ref="C1:AB31"/>
  <sheetViews>
    <sheetView showGridLines="0" topLeftCell="B1" zoomScaleNormal="100" workbookViewId="0">
      <selection activeCell="I14" sqref="E12:I14"/>
    </sheetView>
  </sheetViews>
  <sheetFormatPr defaultRowHeight="15"/>
  <cols>
    <col min="1" max="1" width="12.7109375" style="4" customWidth="1"/>
    <col min="2" max="2" width="13.42578125" style="4" customWidth="1"/>
    <col min="3" max="3" width="21.85546875" style="4" customWidth="1"/>
    <col min="4" max="4" width="19" style="4" customWidth="1"/>
    <col min="5" max="22" width="14.7109375" style="4" customWidth="1"/>
    <col min="23" max="16384" width="9.140625" style="4"/>
  </cols>
  <sheetData>
    <row r="1" spans="3:28" ht="23.25">
      <c r="C1" s="780" t="s">
        <v>8</v>
      </c>
      <c r="D1" s="30"/>
      <c r="E1" s="30"/>
      <c r="F1" s="30"/>
      <c r="G1" s="30"/>
      <c r="H1" s="30"/>
      <c r="I1" s="30"/>
      <c r="J1" s="30"/>
      <c r="K1" s="30"/>
      <c r="L1" s="30"/>
      <c r="M1" s="30"/>
      <c r="N1" s="30"/>
      <c r="O1" s="30"/>
      <c r="P1" s="30"/>
      <c r="Q1" s="30"/>
      <c r="R1" s="30"/>
      <c r="S1" s="30"/>
      <c r="T1" s="30"/>
      <c r="U1" s="30"/>
      <c r="V1" s="30"/>
      <c r="W1" s="30"/>
      <c r="X1" s="30"/>
      <c r="Y1" s="30"/>
      <c r="Z1" s="30"/>
      <c r="AA1" s="30"/>
      <c r="AB1" s="30"/>
    </row>
    <row r="2" spans="3:28" ht="23.25">
      <c r="C2" s="781" t="str">
        <f>+'1.2 Business &amp; other details  '!$C$2</f>
        <v>TransGrid</v>
      </c>
      <c r="D2" s="30"/>
      <c r="E2" s="30"/>
      <c r="F2" s="30"/>
      <c r="G2" s="30"/>
      <c r="H2" s="30"/>
      <c r="I2" s="30"/>
      <c r="J2" s="30"/>
      <c r="K2" s="30"/>
      <c r="L2" s="30"/>
      <c r="M2" s="30"/>
      <c r="N2" s="30"/>
      <c r="O2" s="30"/>
      <c r="P2" s="30"/>
      <c r="Q2" s="30"/>
      <c r="R2" s="30"/>
      <c r="S2" s="30"/>
      <c r="T2" s="30"/>
      <c r="U2" s="30"/>
      <c r="V2" s="30"/>
      <c r="W2" s="30"/>
      <c r="X2" s="30"/>
      <c r="Y2" s="30"/>
      <c r="Z2" s="30"/>
      <c r="AA2" s="30"/>
      <c r="AB2" s="30"/>
    </row>
    <row r="3" spans="3:28" ht="23.25">
      <c r="C3" s="781" t="str">
        <f>+'1.2 Business &amp; other details  '!$C$3</f>
        <v>2014-15 to 2018-19</v>
      </c>
      <c r="D3" s="30"/>
      <c r="E3" s="30"/>
      <c r="F3" s="30"/>
      <c r="G3" s="30"/>
      <c r="H3" s="30"/>
      <c r="I3" s="30"/>
      <c r="J3" s="30"/>
      <c r="K3" s="30"/>
      <c r="L3" s="30"/>
      <c r="M3" s="30"/>
      <c r="N3" s="30"/>
      <c r="O3" s="30"/>
      <c r="P3" s="30"/>
      <c r="Q3" s="30"/>
      <c r="R3" s="30"/>
      <c r="S3" s="30"/>
      <c r="T3" s="30"/>
      <c r="U3" s="30"/>
      <c r="V3" s="30"/>
      <c r="W3" s="30"/>
      <c r="X3" s="30"/>
      <c r="Y3" s="30"/>
      <c r="Z3" s="30"/>
      <c r="AA3" s="30"/>
      <c r="AB3" s="30"/>
    </row>
    <row r="4" spans="3:28" ht="23.25">
      <c r="C4" s="3058" t="s">
        <v>1399</v>
      </c>
      <c r="D4" s="3058"/>
      <c r="E4" s="3058"/>
      <c r="F4" s="3058"/>
      <c r="G4" s="3058"/>
      <c r="H4" s="3058"/>
      <c r="I4" s="3058"/>
      <c r="J4" s="3058"/>
      <c r="K4" s="3058"/>
      <c r="L4" s="3058"/>
      <c r="M4" s="3058"/>
      <c r="N4" s="3058"/>
      <c r="O4" s="3058"/>
      <c r="P4" s="3058"/>
      <c r="Q4" s="3058"/>
      <c r="R4" s="3058"/>
      <c r="S4" s="3058"/>
      <c r="T4" s="3058"/>
      <c r="U4" s="3058"/>
      <c r="V4" s="3058"/>
      <c r="W4" s="3058"/>
      <c r="X4" s="3058"/>
      <c r="Y4" s="3058"/>
      <c r="Z4" s="3058"/>
      <c r="AA4" s="3058"/>
      <c r="AB4" s="3058"/>
    </row>
    <row r="6" spans="3:28" ht="20.25">
      <c r="C6" s="1787"/>
      <c r="D6" s="1788"/>
      <c r="E6" s="1788"/>
      <c r="F6" s="1788"/>
      <c r="G6" s="1788"/>
      <c r="H6" s="1787"/>
      <c r="I6" s="1787"/>
      <c r="J6" s="1788"/>
      <c r="K6" s="1788"/>
      <c r="L6" s="1788"/>
      <c r="M6" s="1788"/>
      <c r="N6" s="1788"/>
      <c r="O6" s="1788"/>
      <c r="P6" s="1788"/>
      <c r="Q6" s="1788"/>
      <c r="R6" s="1788"/>
      <c r="S6" s="1788"/>
      <c r="T6" s="1788"/>
      <c r="U6" s="1788"/>
      <c r="V6" s="1788"/>
    </row>
    <row r="7" spans="3:28" ht="15.75">
      <c r="C7" s="3137" t="s">
        <v>1400</v>
      </c>
      <c r="D7" s="3135"/>
      <c r="E7" s="3136"/>
      <c r="F7" s="3136"/>
      <c r="G7" s="3136"/>
      <c r="H7" s="1789"/>
      <c r="I7" s="1789"/>
      <c r="J7" s="1790"/>
      <c r="K7" s="1790"/>
      <c r="L7" s="1790"/>
      <c r="M7" s="1790"/>
      <c r="N7" s="1790"/>
      <c r="O7" s="1790"/>
      <c r="P7" s="1790"/>
      <c r="Q7" s="1791"/>
      <c r="R7" s="1791"/>
      <c r="S7" s="1791"/>
      <c r="T7" s="1791"/>
      <c r="U7" s="1791"/>
      <c r="V7" s="1791"/>
    </row>
    <row r="8" spans="3:28" ht="15.75" customHeight="1">
      <c r="C8" s="1792"/>
      <c r="D8" s="1793"/>
      <c r="E8" s="1793"/>
      <c r="F8" s="1793"/>
      <c r="G8" s="1793"/>
      <c r="H8" s="1792"/>
      <c r="I8" s="1792"/>
      <c r="J8" s="1793"/>
      <c r="K8" s="1793"/>
      <c r="L8" s="1793"/>
      <c r="M8" s="1793"/>
      <c r="N8" s="1793"/>
      <c r="O8" s="1793"/>
      <c r="P8" s="1793"/>
      <c r="Q8" s="1793"/>
      <c r="R8" s="1793"/>
      <c r="S8" s="1793"/>
      <c r="T8" s="1793"/>
      <c r="U8" s="1793"/>
      <c r="V8" s="1793"/>
    </row>
    <row r="9" spans="3:28" ht="26.25" customHeight="1">
      <c r="C9" s="3138" t="s">
        <v>1401</v>
      </c>
      <c r="D9" s="3138" t="s">
        <v>1402</v>
      </c>
      <c r="E9" s="3140" t="s">
        <v>1403</v>
      </c>
      <c r="F9" s="3140"/>
      <c r="G9" s="3140"/>
      <c r="H9" s="3140"/>
      <c r="I9" s="3140"/>
      <c r="J9" s="3140"/>
      <c r="K9" s="3140"/>
      <c r="L9" s="3140"/>
      <c r="M9" s="3140"/>
      <c r="N9" s="3140"/>
      <c r="O9" s="3140"/>
      <c r="P9" s="3140"/>
      <c r="Q9" s="3140"/>
      <c r="R9" s="3140"/>
      <c r="S9" s="3140"/>
      <c r="T9" s="3140"/>
      <c r="U9" s="3140"/>
      <c r="V9" s="3140"/>
    </row>
    <row r="10" spans="3:28" ht="31.5" customHeight="1">
      <c r="C10" s="3139"/>
      <c r="D10" s="3139"/>
      <c r="E10" s="1794" t="s">
        <v>44</v>
      </c>
      <c r="F10" s="1794" t="s">
        <v>1184</v>
      </c>
      <c r="G10" s="1794" t="s">
        <v>46</v>
      </c>
      <c r="H10" s="1794" t="s">
        <v>47</v>
      </c>
      <c r="I10" s="1794" t="s">
        <v>48</v>
      </c>
      <c r="J10" s="1794" t="s">
        <v>1404</v>
      </c>
      <c r="K10" s="1794" t="s">
        <v>38</v>
      </c>
      <c r="L10" s="1794" t="s">
        <v>39</v>
      </c>
      <c r="M10" s="1794" t="s">
        <v>40</v>
      </c>
      <c r="N10" s="1794" t="s">
        <v>41</v>
      </c>
      <c r="O10" s="1794" t="s">
        <v>42</v>
      </c>
      <c r="P10" s="1794" t="s">
        <v>1405</v>
      </c>
      <c r="Q10" s="1794" t="s">
        <v>32</v>
      </c>
      <c r="R10" s="1794" t="s">
        <v>33</v>
      </c>
      <c r="S10" s="1794" t="s">
        <v>34</v>
      </c>
      <c r="T10" s="1794" t="s">
        <v>35</v>
      </c>
      <c r="U10" s="1794" t="s">
        <v>36</v>
      </c>
      <c r="V10" s="1794" t="s">
        <v>1406</v>
      </c>
    </row>
    <row r="11" spans="3:28" ht="48">
      <c r="C11" s="1795" t="s">
        <v>2432</v>
      </c>
      <c r="D11" s="1795" t="s">
        <v>2433</v>
      </c>
      <c r="E11" s="2682">
        <v>2295.7410099999993</v>
      </c>
      <c r="F11" s="2682">
        <v>2636.82944</v>
      </c>
      <c r="G11" s="2682">
        <v>2695.1911400000008</v>
      </c>
      <c r="H11" s="2682">
        <v>341.40207000000004</v>
      </c>
      <c r="I11" s="2682">
        <v>2536.48</v>
      </c>
      <c r="J11" s="2681">
        <f>SUM(E11:I11)</f>
        <v>10505.64366</v>
      </c>
      <c r="K11" s="2682">
        <v>2799.2631299999998</v>
      </c>
      <c r="L11" s="2682">
        <v>3103.6971500000004</v>
      </c>
      <c r="M11" s="2682">
        <v>3385.7855099999997</v>
      </c>
      <c r="N11" s="2682">
        <v>3330.1847199999997</v>
      </c>
      <c r="O11" s="2682">
        <v>3371.48</v>
      </c>
      <c r="P11" s="2681">
        <f t="shared" ref="P11:P14" si="0">SUM(K11:O11)</f>
        <v>15990.41051</v>
      </c>
      <c r="Q11" s="2682">
        <v>3222.9689699999999</v>
      </c>
      <c r="R11" s="2682">
        <v>3457.2932700000001</v>
      </c>
      <c r="S11" s="2682">
        <v>3697.6790599999999</v>
      </c>
      <c r="T11" s="2682">
        <v>3944.40978</v>
      </c>
      <c r="U11" s="2682">
        <v>4197.7824300000002</v>
      </c>
      <c r="V11" s="2681">
        <f t="shared" ref="V11:V14" si="1">SUM(Q11:U11)</f>
        <v>18520.13351</v>
      </c>
    </row>
    <row r="12" spans="3:28" ht="48">
      <c r="C12" s="1795" t="s">
        <v>2434</v>
      </c>
      <c r="D12" s="1795" t="s">
        <v>2435</v>
      </c>
      <c r="E12" s="2682"/>
      <c r="F12" s="2682"/>
      <c r="G12" s="2682"/>
      <c r="H12" s="2682"/>
      <c r="I12" s="2682"/>
      <c r="J12" s="2681">
        <f t="shared" ref="J12:J14" si="2">SUM(E12:I12)</f>
        <v>0</v>
      </c>
      <c r="K12" s="2682"/>
      <c r="L12" s="2682"/>
      <c r="M12" s="2682"/>
      <c r="N12" s="2682"/>
      <c r="O12" s="2682">
        <v>1845.5440000000001</v>
      </c>
      <c r="P12" s="2681">
        <f t="shared" si="0"/>
        <v>1845.5440000000001</v>
      </c>
      <c r="Q12" s="2682">
        <v>1591.08692</v>
      </c>
      <c r="R12" s="2682">
        <v>1937.93615</v>
      </c>
      <c r="S12" s="2682">
        <v>2147.4001200000002</v>
      </c>
      <c r="T12" s="2682">
        <v>2343.0773399999998</v>
      </c>
      <c r="U12" s="2682">
        <v>2489.6722500000001</v>
      </c>
      <c r="V12" s="2681">
        <f t="shared" si="1"/>
        <v>10509.172780000001</v>
      </c>
    </row>
    <row r="13" spans="3:28" ht="72">
      <c r="C13" s="1795" t="s">
        <v>2436</v>
      </c>
      <c r="D13" s="1795" t="s">
        <v>2437</v>
      </c>
      <c r="E13" s="2682"/>
      <c r="F13" s="2682"/>
      <c r="G13" s="2682"/>
      <c r="H13" s="2682"/>
      <c r="I13" s="2682"/>
      <c r="J13" s="2681">
        <f t="shared" si="2"/>
        <v>0</v>
      </c>
      <c r="K13" s="2682"/>
      <c r="L13" s="2682"/>
      <c r="M13" s="2682"/>
      <c r="N13" s="2682"/>
      <c r="O13" s="2682">
        <v>103.86135</v>
      </c>
      <c r="P13" s="2681">
        <f t="shared" si="0"/>
        <v>103.86135</v>
      </c>
      <c r="Q13" s="2682">
        <v>73.476267087571401</v>
      </c>
      <c r="R13" s="2682">
        <v>75.527416061198608</v>
      </c>
      <c r="S13" s="2682">
        <v>77.647053230484502</v>
      </c>
      <c r="T13" s="2682">
        <v>79.837547354757604</v>
      </c>
      <c r="U13" s="2682">
        <v>82.101352618884192</v>
      </c>
      <c r="V13" s="2681">
        <f t="shared" si="1"/>
        <v>388.58963635289626</v>
      </c>
    </row>
    <row r="14" spans="3:28">
      <c r="C14" s="1795" t="s">
        <v>594</v>
      </c>
      <c r="D14" s="1795"/>
      <c r="E14" s="2682"/>
      <c r="F14" s="2682"/>
      <c r="G14" s="2682"/>
      <c r="H14" s="2682"/>
      <c r="I14" s="2682"/>
      <c r="J14" s="2681">
        <f t="shared" si="2"/>
        <v>0</v>
      </c>
      <c r="K14" s="2682"/>
      <c r="L14" s="2682"/>
      <c r="M14" s="2682"/>
      <c r="N14" s="2682"/>
      <c r="O14" s="2682">
        <f>SUM(O11:O13)</f>
        <v>5320.8853500000005</v>
      </c>
      <c r="P14" s="2681">
        <f t="shared" si="0"/>
        <v>5320.8853500000005</v>
      </c>
      <c r="Q14" s="2682">
        <f>SUM(Q11:Q13)</f>
        <v>4887.5321570875712</v>
      </c>
      <c r="R14" s="2682">
        <f>SUM(R11:R13)</f>
        <v>5470.7568360611986</v>
      </c>
      <c r="S14" s="2682">
        <f>SUM(S11:S13)</f>
        <v>5922.7262332304854</v>
      </c>
      <c r="T14" s="2682">
        <f>SUM(T11:T13)</f>
        <v>6367.3246673547574</v>
      </c>
      <c r="U14" s="2682">
        <f>SUM(U11:U13)</f>
        <v>6769.5560326188852</v>
      </c>
      <c r="V14" s="2681">
        <f t="shared" si="1"/>
        <v>29417.8959263529</v>
      </c>
    </row>
    <row r="15" spans="3:28">
      <c r="C15" s="1795"/>
      <c r="D15" s="1795"/>
      <c r="E15" s="1796"/>
      <c r="F15" s="1796"/>
      <c r="G15" s="1796"/>
      <c r="H15" s="1796"/>
      <c r="I15" s="1796"/>
      <c r="J15" s="1797">
        <f t="shared" ref="J15:J17" si="3">SUM(E15:I15)</f>
        <v>0</v>
      </c>
      <c r="K15" s="1796"/>
      <c r="L15" s="1796"/>
      <c r="M15" s="1796"/>
      <c r="N15" s="1796"/>
      <c r="O15" s="1796"/>
      <c r="P15" s="1797">
        <f t="shared" ref="P15:P17" si="4">SUM(K15:O15)</f>
        <v>0</v>
      </c>
      <c r="Q15" s="1796"/>
      <c r="R15" s="1796"/>
      <c r="S15" s="1796"/>
      <c r="T15" s="1796"/>
      <c r="U15" s="1796"/>
      <c r="V15" s="1797">
        <f t="shared" ref="V15:V17" si="5">SUM(Q15:U15)</f>
        <v>0</v>
      </c>
    </row>
    <row r="16" spans="3:28">
      <c r="C16" s="1795"/>
      <c r="D16" s="1795"/>
      <c r="E16" s="1796"/>
      <c r="F16" s="1796"/>
      <c r="G16" s="1796"/>
      <c r="H16" s="1796"/>
      <c r="I16" s="1796"/>
      <c r="J16" s="1797">
        <f t="shared" si="3"/>
        <v>0</v>
      </c>
      <c r="K16" s="1796"/>
      <c r="L16" s="1796"/>
      <c r="M16" s="1796"/>
      <c r="N16" s="1796"/>
      <c r="O16" s="1796"/>
      <c r="P16" s="1797">
        <f t="shared" si="4"/>
        <v>0</v>
      </c>
      <c r="Q16" s="1796"/>
      <c r="R16" s="1796"/>
      <c r="S16" s="1796"/>
      <c r="T16" s="1796"/>
      <c r="U16" s="1796"/>
      <c r="V16" s="1797">
        <f t="shared" si="5"/>
        <v>0</v>
      </c>
    </row>
    <row r="17" spans="3:22">
      <c r="C17" s="1795"/>
      <c r="D17" s="1795"/>
      <c r="E17" s="1796"/>
      <c r="F17" s="1796"/>
      <c r="G17" s="1796"/>
      <c r="H17" s="1796"/>
      <c r="I17" s="1796"/>
      <c r="J17" s="1797">
        <f t="shared" si="3"/>
        <v>0</v>
      </c>
      <c r="K17" s="1796"/>
      <c r="L17" s="1796"/>
      <c r="M17" s="1796"/>
      <c r="N17" s="1796"/>
      <c r="O17" s="1796"/>
      <c r="P17" s="1797">
        <f t="shared" si="4"/>
        <v>0</v>
      </c>
      <c r="Q17" s="1796"/>
      <c r="R17" s="1796"/>
      <c r="S17" s="1796"/>
      <c r="T17" s="1796"/>
      <c r="U17" s="1796"/>
      <c r="V17" s="1797">
        <f t="shared" si="5"/>
        <v>0</v>
      </c>
    </row>
    <row r="18" spans="3:22">
      <c r="C18" s="1798"/>
      <c r="D18" s="1799"/>
      <c r="E18" s="1799"/>
      <c r="F18" s="1799"/>
      <c r="G18" s="1799"/>
      <c r="H18" s="1798"/>
      <c r="I18" s="1798"/>
      <c r="J18" s="1799"/>
      <c r="K18" s="1799"/>
      <c r="L18" s="1799"/>
      <c r="M18" s="1799"/>
      <c r="N18" s="1799"/>
      <c r="O18" s="1799"/>
      <c r="P18" s="1799"/>
      <c r="Q18" s="1799"/>
      <c r="R18" s="1799"/>
      <c r="S18" s="1799"/>
      <c r="T18" s="1799"/>
      <c r="U18" s="1799"/>
      <c r="V18" s="1799"/>
    </row>
    <row r="19" spans="3:22" ht="15.75">
      <c r="C19" s="3134" t="s">
        <v>1407</v>
      </c>
      <c r="D19" s="3135"/>
      <c r="E19" s="3136"/>
      <c r="F19" s="3136"/>
      <c r="G19" s="3136"/>
      <c r="H19" s="3134"/>
      <c r="I19" s="3135"/>
      <c r="J19" s="3136"/>
      <c r="K19" s="1800"/>
      <c r="L19" s="1800"/>
      <c r="M19" s="1800"/>
      <c r="N19" s="1800"/>
      <c r="O19" s="1800"/>
      <c r="P19" s="1800"/>
      <c r="Q19" s="1799"/>
      <c r="R19" s="1799"/>
      <c r="S19" s="1799"/>
      <c r="T19" s="1799"/>
      <c r="U19" s="1799"/>
      <c r="V19" s="1799"/>
    </row>
    <row r="20" spans="3:22" ht="15.75" customHeight="1">
      <c r="C20" s="1798"/>
      <c r="D20" s="1799"/>
      <c r="E20" s="1799"/>
      <c r="F20" s="1799"/>
      <c r="G20" s="1799"/>
      <c r="H20" s="1798"/>
      <c r="I20" s="1798"/>
      <c r="J20" s="1799"/>
      <c r="K20" s="1799"/>
      <c r="L20" s="1799"/>
      <c r="M20" s="1799"/>
      <c r="N20" s="1799"/>
      <c r="O20" s="1799"/>
      <c r="P20" s="1799"/>
      <c r="Q20" s="1799"/>
      <c r="R20" s="1799"/>
      <c r="S20" s="1799"/>
      <c r="T20" s="1799"/>
      <c r="U20" s="1799"/>
      <c r="V20" s="1799"/>
    </row>
    <row r="21" spans="3:22">
      <c r="C21" s="3129" t="s">
        <v>1408</v>
      </c>
      <c r="D21" s="3131" t="s">
        <v>1409</v>
      </c>
      <c r="E21" s="3131"/>
      <c r="F21" s="3131"/>
      <c r="G21" s="3131"/>
      <c r="H21" s="3131"/>
      <c r="I21" s="3131"/>
      <c r="J21" s="3131"/>
      <c r="K21" s="1799"/>
      <c r="L21" s="1799"/>
      <c r="M21" s="1799"/>
      <c r="N21" s="1799"/>
      <c r="O21" s="1799"/>
      <c r="P21" s="1799"/>
      <c r="Q21" s="1799"/>
      <c r="R21" s="1799"/>
      <c r="S21" s="1799"/>
      <c r="T21" s="1799"/>
      <c r="U21" s="1799"/>
      <c r="V21" s="1799"/>
    </row>
    <row r="22" spans="3:22" ht="34.5" customHeight="1">
      <c r="C22" s="3130"/>
      <c r="D22" s="3131"/>
      <c r="E22" s="3131"/>
      <c r="F22" s="3131"/>
      <c r="G22" s="3131"/>
      <c r="H22" s="3131"/>
      <c r="I22" s="3131"/>
      <c r="J22" s="3131"/>
      <c r="K22" s="1799"/>
      <c r="L22" s="1799"/>
      <c r="M22" s="1799"/>
      <c r="N22" s="1799"/>
      <c r="O22" s="1799"/>
      <c r="P22" s="1799"/>
      <c r="Q22" s="1799"/>
      <c r="R22" s="1799"/>
      <c r="S22" s="1799"/>
      <c r="T22" s="1799"/>
      <c r="U22" s="1799"/>
      <c r="V22" s="1799"/>
    </row>
    <row r="23" spans="3:22">
      <c r="C23" s="1795"/>
      <c r="D23" s="3128" t="s">
        <v>2438</v>
      </c>
      <c r="E23" s="3132"/>
      <c r="F23" s="3132"/>
      <c r="G23" s="3132"/>
      <c r="H23" s="3132"/>
      <c r="I23" s="3132"/>
      <c r="J23" s="3133"/>
      <c r="K23" s="1799"/>
      <c r="L23" s="1799"/>
      <c r="M23" s="1799"/>
      <c r="N23" s="1799"/>
      <c r="O23" s="1799"/>
      <c r="P23" s="1799"/>
      <c r="Q23" s="1799"/>
      <c r="R23" s="1799"/>
      <c r="S23" s="1799"/>
      <c r="T23" s="1799"/>
      <c r="U23" s="1799"/>
      <c r="V23" s="1799"/>
    </row>
    <row r="24" spans="3:22">
      <c r="C24" s="1795"/>
      <c r="D24" s="3128"/>
      <c r="E24" s="3128"/>
      <c r="F24" s="3128"/>
      <c r="G24" s="3128"/>
      <c r="H24" s="3128"/>
      <c r="I24" s="3128"/>
      <c r="J24" s="3128"/>
      <c r="K24" s="1799"/>
      <c r="L24" s="1799"/>
      <c r="M24" s="1799"/>
      <c r="N24" s="1799"/>
      <c r="O24" s="1799"/>
      <c r="P24" s="1799"/>
      <c r="Q24" s="1799"/>
      <c r="R24" s="1799"/>
      <c r="S24" s="1799"/>
      <c r="T24" s="1799"/>
      <c r="U24" s="1799"/>
      <c r="V24" s="1799"/>
    </row>
    <row r="25" spans="3:22">
      <c r="C25" s="1795"/>
      <c r="D25" s="3128"/>
      <c r="E25" s="3128"/>
      <c r="F25" s="3128"/>
      <c r="G25" s="3128"/>
      <c r="H25" s="3128"/>
      <c r="I25" s="3128"/>
      <c r="J25" s="3128"/>
      <c r="K25" s="1799"/>
      <c r="L25" s="1799"/>
      <c r="M25" s="1799"/>
      <c r="N25" s="1799"/>
      <c r="O25" s="1799"/>
      <c r="P25" s="1799"/>
      <c r="Q25" s="1799"/>
      <c r="R25" s="1799"/>
      <c r="S25" s="1799"/>
      <c r="T25" s="1799"/>
      <c r="U25" s="1799"/>
      <c r="V25" s="1799"/>
    </row>
    <row r="26" spans="3:22">
      <c r="C26" s="1795"/>
      <c r="D26" s="3128"/>
      <c r="E26" s="3128"/>
      <c r="F26" s="3128"/>
      <c r="G26" s="3128"/>
      <c r="H26" s="3128"/>
      <c r="I26" s="3128"/>
      <c r="J26" s="3128"/>
      <c r="K26" s="1799"/>
      <c r="L26" s="1799"/>
      <c r="M26" s="1799"/>
      <c r="N26" s="1799"/>
      <c r="O26" s="1799"/>
      <c r="P26" s="1799"/>
      <c r="Q26" s="1799"/>
      <c r="R26" s="1799"/>
      <c r="S26" s="1799"/>
      <c r="T26" s="1799"/>
      <c r="U26" s="1799"/>
      <c r="V26" s="1799"/>
    </row>
    <row r="27" spans="3:22">
      <c r="C27" s="1795"/>
      <c r="D27" s="3128"/>
      <c r="E27" s="3128"/>
      <c r="F27" s="3128"/>
      <c r="G27" s="3128"/>
      <c r="H27" s="3128"/>
      <c r="I27" s="3128"/>
      <c r="J27" s="3128"/>
      <c r="K27" s="1799"/>
      <c r="L27" s="1799"/>
      <c r="M27" s="1799"/>
      <c r="N27" s="1799"/>
      <c r="O27" s="1799"/>
      <c r="P27" s="1799"/>
      <c r="Q27" s="1799"/>
      <c r="R27" s="1799"/>
      <c r="S27" s="1799"/>
      <c r="T27" s="1799"/>
      <c r="U27" s="1799"/>
      <c r="V27" s="1799"/>
    </row>
    <row r="28" spans="3:22">
      <c r="C28" s="1795"/>
      <c r="D28" s="3128"/>
      <c r="E28" s="3128"/>
      <c r="F28" s="3128"/>
      <c r="G28" s="3128"/>
      <c r="H28" s="3128"/>
      <c r="I28" s="3128"/>
      <c r="J28" s="3128"/>
      <c r="K28" s="1799"/>
      <c r="L28" s="1799"/>
      <c r="M28" s="1799"/>
      <c r="N28" s="1799"/>
      <c r="O28" s="1799"/>
      <c r="P28" s="1799"/>
      <c r="Q28" s="1799"/>
      <c r="R28" s="1799"/>
      <c r="S28" s="1799"/>
      <c r="T28" s="1799"/>
      <c r="U28" s="1799"/>
      <c r="V28" s="1799"/>
    </row>
    <row r="29" spans="3:22">
      <c r="C29" s="1795"/>
      <c r="D29" s="3128"/>
      <c r="E29" s="3128"/>
      <c r="F29" s="3128"/>
      <c r="G29" s="3128"/>
      <c r="H29" s="3128"/>
      <c r="I29" s="3128"/>
      <c r="J29" s="3128"/>
      <c r="K29" s="1799"/>
      <c r="L29" s="1799"/>
      <c r="M29" s="1799"/>
      <c r="N29" s="1799"/>
      <c r="O29" s="1799"/>
      <c r="P29" s="1799"/>
      <c r="Q29" s="1799"/>
      <c r="R29" s="1799"/>
      <c r="S29" s="1799"/>
      <c r="T29" s="1799"/>
      <c r="U29" s="1799"/>
      <c r="V29" s="1799"/>
    </row>
    <row r="30" spans="3:22">
      <c r="C30" s="1798"/>
      <c r="D30" s="1799"/>
      <c r="E30" s="1799"/>
      <c r="F30" s="1799"/>
      <c r="G30" s="1799"/>
      <c r="H30" s="1798"/>
      <c r="I30" s="1798"/>
      <c r="J30" s="1799"/>
      <c r="K30" s="1799"/>
      <c r="L30" s="1799"/>
      <c r="M30" s="1799"/>
      <c r="N30" s="1799"/>
      <c r="O30" s="1799"/>
      <c r="P30" s="1799"/>
      <c r="Q30" s="1799"/>
      <c r="R30" s="1799"/>
      <c r="S30" s="1799"/>
      <c r="T30" s="1799"/>
      <c r="U30" s="1799"/>
      <c r="V30" s="1799"/>
    </row>
    <row r="31" spans="3:22">
      <c r="C31" s="1798"/>
      <c r="D31" s="1799"/>
      <c r="E31" s="1799"/>
      <c r="F31" s="1799"/>
      <c r="G31" s="1799"/>
      <c r="H31" s="1798"/>
      <c r="I31" s="1798"/>
      <c r="J31" s="1799"/>
      <c r="K31" s="1799"/>
      <c r="L31" s="1799"/>
      <c r="M31" s="1799"/>
      <c r="N31" s="1799"/>
      <c r="O31" s="1799"/>
      <c r="P31" s="1799"/>
      <c r="Q31" s="1799"/>
      <c r="R31" s="1799"/>
      <c r="S31" s="1799"/>
      <c r="T31" s="1799"/>
      <c r="U31" s="1799"/>
      <c r="V31" s="1799"/>
    </row>
  </sheetData>
  <mergeCells count="16">
    <mergeCell ref="C19:G19"/>
    <mergeCell ref="H19:J19"/>
    <mergeCell ref="C4:AB4"/>
    <mergeCell ref="C7:G7"/>
    <mergeCell ref="C9:C10"/>
    <mergeCell ref="D9:D10"/>
    <mergeCell ref="E9:V9"/>
    <mergeCell ref="D27:J27"/>
    <mergeCell ref="D28:J28"/>
    <mergeCell ref="D29:J29"/>
    <mergeCell ref="C21:C22"/>
    <mergeCell ref="D21:J22"/>
    <mergeCell ref="D23:J23"/>
    <mergeCell ref="D24:J24"/>
    <mergeCell ref="D25:J25"/>
    <mergeCell ref="D26:J26"/>
  </mergeCells>
  <conditionalFormatting sqref="D23:D29">
    <cfRule type="expression" dxfId="4" priority="4" stopIfTrue="1">
      <formula>#REF!="no"</formula>
    </cfRule>
  </conditionalFormatting>
  <conditionalFormatting sqref="M11:P17 S11:V17">
    <cfRule type="expression" dxfId="3" priority="5" stopIfTrue="1">
      <formula>$K11="no"</formula>
    </cfRule>
  </conditionalFormatting>
  <conditionalFormatting sqref="G11:J17">
    <cfRule type="expression" dxfId="2" priority="3" stopIfTrue="1">
      <formula>$K11="no"</formula>
    </cfRule>
  </conditionalFormatting>
  <conditionalFormatting sqref="P11:P14 V11:V14 J11:J14">
    <cfRule type="expression" dxfId="1" priority="2" stopIfTrue="1">
      <formula>$K11="no"</formula>
    </cfRule>
  </conditionalFormatting>
  <conditionalFormatting sqref="D23">
    <cfRule type="expression" dxfId="0" priority="1" stopIfTrue="1">
      <formula>#REF!="no"</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sheetPr codeName="Sheet36">
    <tabColor theme="1" tint="0.499984740745262"/>
  </sheetPr>
  <dimension ref="C1:AB70"/>
  <sheetViews>
    <sheetView showGridLines="0" topLeftCell="A46" zoomScaleNormal="100" workbookViewId="0">
      <selection activeCell="I79" sqref="I79"/>
    </sheetView>
  </sheetViews>
  <sheetFormatPr defaultRowHeight="15"/>
  <cols>
    <col min="1" max="1" width="12.7109375" customWidth="1"/>
    <col min="2" max="2" width="13.85546875" customWidth="1"/>
    <col min="3" max="3" width="55" customWidth="1"/>
    <col min="4" max="4" width="28.85546875" customWidth="1"/>
    <col min="5" max="5" width="23.140625" customWidth="1"/>
    <col min="6" max="6" width="19.28515625" customWidth="1"/>
    <col min="7" max="7" width="20.28515625" customWidth="1"/>
    <col min="8" max="8" width="20.5703125" customWidth="1"/>
    <col min="9" max="9" width="21.140625" customWidth="1"/>
    <col min="10" max="10" width="15.140625" customWidth="1"/>
    <col min="11" max="11" width="15.28515625" customWidth="1"/>
    <col min="12" max="12" width="21.28515625" customWidth="1"/>
  </cols>
  <sheetData>
    <row r="1" spans="3:28" ht="23.25">
      <c r="C1" s="780" t="s">
        <v>8</v>
      </c>
      <c r="D1" s="1036"/>
      <c r="E1" s="1036"/>
      <c r="F1" s="1036"/>
      <c r="G1" s="1036"/>
      <c r="H1" s="1036"/>
      <c r="I1" s="1036"/>
      <c r="J1" s="1036"/>
      <c r="K1" s="1036"/>
      <c r="L1" s="1036"/>
      <c r="M1" s="1036"/>
      <c r="N1" s="1036"/>
      <c r="O1" s="1036"/>
      <c r="P1" s="1036"/>
      <c r="Q1" s="1036"/>
      <c r="R1" s="1036"/>
      <c r="S1" s="1036"/>
    </row>
    <row r="2" spans="3:28" ht="23.25">
      <c r="C2" s="781" t="str">
        <f>+'1.2 Business &amp; other details  '!$C$2</f>
        <v>TransGrid</v>
      </c>
      <c r="D2" s="1036"/>
      <c r="E2" s="1036"/>
      <c r="F2" s="1036"/>
      <c r="G2" s="1036"/>
      <c r="H2" s="1036"/>
      <c r="I2" s="1036"/>
      <c r="J2" s="1036"/>
      <c r="K2" s="1036"/>
      <c r="L2" s="1036"/>
      <c r="M2" s="1036"/>
      <c r="N2" s="1036"/>
      <c r="O2" s="1036"/>
      <c r="P2" s="1036"/>
      <c r="Q2" s="1036"/>
      <c r="R2" s="1036"/>
      <c r="S2" s="1036"/>
    </row>
    <row r="3" spans="3:28" ht="23.25">
      <c r="C3" s="781" t="str">
        <f>+'1.2 Business &amp; other details  '!$C$3</f>
        <v>2014-15 to 2018-19</v>
      </c>
      <c r="D3" s="1036"/>
      <c r="E3" s="1036"/>
      <c r="F3" s="1036"/>
      <c r="G3" s="1036"/>
      <c r="H3" s="1036"/>
      <c r="I3" s="1036"/>
      <c r="J3" s="1036"/>
      <c r="K3" s="1036"/>
      <c r="L3" s="1036"/>
      <c r="M3" s="1036"/>
      <c r="N3" s="1036"/>
      <c r="O3" s="1036"/>
      <c r="P3" s="1036"/>
      <c r="Q3" s="1036"/>
      <c r="R3" s="1036"/>
      <c r="S3" s="1036"/>
    </row>
    <row r="4" spans="3:28" ht="23.25">
      <c r="C4" s="3058" t="s">
        <v>1410</v>
      </c>
      <c r="D4" s="3058"/>
      <c r="E4" s="3058"/>
      <c r="F4" s="3058"/>
      <c r="G4" s="3058"/>
      <c r="H4" s="3058"/>
      <c r="I4" s="3058"/>
      <c r="J4" s="3058"/>
      <c r="K4" s="3058"/>
      <c r="L4" s="3058"/>
      <c r="M4" s="3058"/>
      <c r="N4" s="3058"/>
      <c r="O4" s="3058"/>
      <c r="P4" s="3058"/>
      <c r="Q4" s="3058"/>
      <c r="R4" s="3058"/>
      <c r="S4" s="3058"/>
    </row>
    <row r="7" spans="3:28">
      <c r="C7" s="1801" t="s">
        <v>1411</v>
      </c>
    </row>
    <row r="8" spans="3:28" s="4" customFormat="1" ht="33" customHeight="1">
      <c r="C8" s="3099" t="s">
        <v>1412</v>
      </c>
      <c r="D8" s="3099"/>
      <c r="E8" s="3099"/>
      <c r="F8" s="3099"/>
      <c r="G8" s="3099"/>
      <c r="H8" s="3099"/>
      <c r="I8" s="3099"/>
      <c r="J8" s="3099"/>
      <c r="K8" s="3099"/>
      <c r="L8" s="3099"/>
      <c r="M8" s="3099"/>
      <c r="N8" s="3099"/>
      <c r="O8" s="3099"/>
      <c r="P8" s="3099"/>
      <c r="Q8" s="3099"/>
      <c r="R8" s="3099"/>
      <c r="S8" s="3099"/>
      <c r="T8" s="3099"/>
      <c r="U8" s="3099"/>
      <c r="V8" s="3099"/>
      <c r="W8" s="1359"/>
      <c r="X8" s="1359"/>
      <c r="Y8" s="1359"/>
      <c r="Z8" s="1359"/>
      <c r="AA8" s="1359"/>
      <c r="AB8" s="1359"/>
    </row>
    <row r="9" spans="3:28" s="4" customFormat="1" ht="13.5" customHeight="1">
      <c r="C9" s="1689"/>
      <c r="D9" s="1689"/>
      <c r="E9" s="1689"/>
      <c r="F9" s="1689"/>
      <c r="G9" s="1689"/>
      <c r="H9" s="1689"/>
      <c r="I9" s="1689"/>
      <c r="J9" s="1689"/>
      <c r="K9" s="1689"/>
      <c r="L9" s="1689"/>
      <c r="M9" s="1689"/>
      <c r="N9" s="1689"/>
      <c r="O9" s="1689"/>
      <c r="P9" s="1689"/>
      <c r="Q9" s="1689"/>
      <c r="R9" s="1689"/>
      <c r="S9" s="1689"/>
      <c r="T9" s="1689"/>
      <c r="U9" s="1689"/>
      <c r="V9" s="1689"/>
      <c r="W9" s="1690"/>
      <c r="X9" s="1690"/>
      <c r="Y9" s="1690"/>
      <c r="Z9" s="1690"/>
      <c r="AA9" s="1690"/>
      <c r="AB9" s="1690"/>
    </row>
    <row r="10" spans="3:28" ht="9" customHeight="1" thickBot="1"/>
    <row r="11" spans="3:28" ht="30">
      <c r="C11" s="1802" t="s">
        <v>1413</v>
      </c>
      <c r="D11" s="2683">
        <v>7.0000000000000007E-2</v>
      </c>
      <c r="E11" s="920"/>
      <c r="F11" s="920"/>
      <c r="G11" s="920"/>
      <c r="H11" s="920"/>
      <c r="I11" s="920"/>
    </row>
    <row r="12" spans="3:28" ht="30">
      <c r="C12" s="1803" t="s">
        <v>1414</v>
      </c>
      <c r="D12" s="2684">
        <v>7.0000000000000007E-2</v>
      </c>
      <c r="E12" s="920"/>
      <c r="F12" s="920"/>
      <c r="G12" s="920"/>
      <c r="H12" s="920"/>
      <c r="I12" s="920"/>
    </row>
    <row r="13" spans="3:28" ht="39" thickBot="1">
      <c r="C13" s="1804" t="s">
        <v>1415</v>
      </c>
      <c r="D13" s="2685" t="s">
        <v>2439</v>
      </c>
      <c r="E13" s="920"/>
      <c r="F13" s="920"/>
      <c r="G13" s="920"/>
      <c r="H13" s="920"/>
      <c r="I13" s="920"/>
    </row>
    <row r="14" spans="3:28">
      <c r="C14" s="1805"/>
      <c r="D14" s="920"/>
      <c r="E14" s="920"/>
      <c r="F14" s="920"/>
      <c r="G14" s="920"/>
      <c r="H14" s="920"/>
      <c r="I14" s="920"/>
    </row>
    <row r="15" spans="3:28" ht="15.75" thickBot="1">
      <c r="C15" s="1805" t="s">
        <v>1416</v>
      </c>
      <c r="D15" s="920"/>
      <c r="E15" s="920"/>
      <c r="F15" s="920"/>
      <c r="G15" s="920"/>
      <c r="H15" s="920"/>
      <c r="I15" s="920"/>
    </row>
    <row r="16" spans="3:28" ht="30">
      <c r="C16" s="1802" t="s">
        <v>1417</v>
      </c>
      <c r="D16" s="1806" t="s">
        <v>1418</v>
      </c>
      <c r="E16" s="1807" t="s">
        <v>1419</v>
      </c>
      <c r="F16" s="920"/>
      <c r="G16" s="920"/>
      <c r="H16" s="920"/>
      <c r="I16" s="920"/>
    </row>
    <row r="17" spans="3:10" ht="111.75" customHeight="1">
      <c r="C17" s="2686" t="s">
        <v>2440</v>
      </c>
      <c r="D17" s="2687" t="s">
        <v>2441</v>
      </c>
      <c r="E17" s="2688">
        <v>2227</v>
      </c>
      <c r="F17" s="920"/>
      <c r="G17" s="920"/>
      <c r="H17" s="920"/>
      <c r="I17" s="920"/>
    </row>
    <row r="18" spans="3:10">
      <c r="C18" s="1808"/>
      <c r="D18" s="1809"/>
      <c r="E18" s="1811"/>
      <c r="F18" s="920"/>
      <c r="G18" s="920"/>
      <c r="H18" s="920"/>
      <c r="I18" s="920"/>
    </row>
    <row r="19" spans="3:10">
      <c r="C19" s="1808"/>
      <c r="D19" s="1809"/>
      <c r="E19" s="1811"/>
      <c r="F19" s="920"/>
      <c r="G19" s="920"/>
      <c r="H19" s="920"/>
      <c r="I19" s="920"/>
    </row>
    <row r="20" spans="3:10">
      <c r="C20" s="1808"/>
      <c r="D20" s="1809"/>
      <c r="E20" s="1811"/>
      <c r="F20" s="920"/>
      <c r="G20" s="920"/>
      <c r="H20" s="920"/>
      <c r="I20" s="920"/>
    </row>
    <row r="21" spans="3:10">
      <c r="C21" s="1808"/>
      <c r="D21" s="1809"/>
      <c r="E21" s="1811"/>
      <c r="F21" s="920"/>
      <c r="G21" s="920"/>
      <c r="H21" s="920"/>
      <c r="I21" s="920"/>
    </row>
    <row r="22" spans="3:10" ht="15.75" thickBot="1">
      <c r="C22" s="1812" t="s">
        <v>1415</v>
      </c>
      <c r="D22" s="3141" t="s">
        <v>2442</v>
      </c>
      <c r="E22" s="3142"/>
      <c r="F22" s="920"/>
      <c r="G22" s="920"/>
      <c r="H22" s="920"/>
      <c r="I22" s="920"/>
    </row>
    <row r="23" spans="3:10">
      <c r="C23" s="920"/>
      <c r="D23" s="920"/>
      <c r="E23" s="920"/>
      <c r="F23" s="920"/>
      <c r="G23" s="920"/>
      <c r="H23" s="920"/>
      <c r="I23" s="920"/>
    </row>
    <row r="24" spans="3:10" ht="15.75" thickBot="1">
      <c r="C24" s="1813" t="s">
        <v>1420</v>
      </c>
      <c r="D24" s="1814"/>
      <c r="E24" s="920"/>
      <c r="F24" s="920"/>
      <c r="G24" s="920"/>
      <c r="H24" s="920"/>
      <c r="I24" s="920"/>
    </row>
    <row r="25" spans="3:10" ht="30">
      <c r="C25" s="1802" t="s">
        <v>1417</v>
      </c>
      <c r="D25" s="1806" t="s">
        <v>1418</v>
      </c>
      <c r="E25" s="1807" t="s">
        <v>1419</v>
      </c>
      <c r="F25" s="920"/>
      <c r="G25" s="920"/>
      <c r="H25" s="920"/>
      <c r="I25" s="920"/>
    </row>
    <row r="26" spans="3:10" ht="25.5">
      <c r="C26" s="2686" t="s">
        <v>2443</v>
      </c>
      <c r="D26" s="2687" t="s">
        <v>2444</v>
      </c>
      <c r="E26" s="2689">
        <v>3584</v>
      </c>
      <c r="F26" s="920"/>
      <c r="G26" s="920"/>
      <c r="H26" s="920"/>
      <c r="I26" s="920"/>
      <c r="J26" s="920"/>
    </row>
    <row r="27" spans="3:10">
      <c r="C27" s="1808"/>
      <c r="D27" s="1809"/>
      <c r="E27" s="1810"/>
      <c r="F27" s="920"/>
      <c r="G27" s="920"/>
      <c r="H27" s="920"/>
      <c r="I27" s="920"/>
      <c r="J27" s="920"/>
    </row>
    <row r="28" spans="3:10">
      <c r="C28" s="1808"/>
      <c r="D28" s="1809"/>
      <c r="E28" s="1811"/>
      <c r="F28" s="920"/>
      <c r="G28" s="920"/>
      <c r="H28" s="920"/>
      <c r="I28" s="920"/>
      <c r="J28" s="920"/>
    </row>
    <row r="29" spans="3:10">
      <c r="C29" s="1808"/>
      <c r="D29" s="1809"/>
      <c r="E29" s="1811"/>
      <c r="F29" s="920"/>
      <c r="G29" s="920"/>
      <c r="H29" s="920"/>
      <c r="I29" s="920"/>
      <c r="J29" s="920"/>
    </row>
    <row r="30" spans="3:10" ht="15.75" thickBot="1">
      <c r="C30" s="1812" t="s">
        <v>1415</v>
      </c>
      <c r="D30" s="3141" t="s">
        <v>2439</v>
      </c>
      <c r="E30" s="3142"/>
      <c r="F30" s="920"/>
      <c r="G30" s="920"/>
      <c r="H30" s="920"/>
      <c r="I30" s="920"/>
      <c r="J30" s="920"/>
    </row>
    <row r="31" spans="3:10">
      <c r="C31" s="920"/>
      <c r="D31" s="920"/>
      <c r="E31" s="920"/>
      <c r="F31" s="920"/>
      <c r="G31" s="920"/>
      <c r="H31" s="920"/>
      <c r="I31" s="920"/>
    </row>
    <row r="32" spans="3:10" ht="15.75" thickBot="1">
      <c r="C32" s="957" t="s">
        <v>1421</v>
      </c>
      <c r="D32" s="920"/>
      <c r="E32" s="920"/>
      <c r="F32" s="920"/>
      <c r="G32" s="920"/>
      <c r="H32" s="920"/>
      <c r="I32" s="920"/>
    </row>
    <row r="33" spans="3:13">
      <c r="C33" s="1815"/>
      <c r="D33" s="1816"/>
      <c r="E33" s="1817" t="s">
        <v>32</v>
      </c>
      <c r="F33" s="1817" t="s">
        <v>33</v>
      </c>
      <c r="G33" s="1817" t="s">
        <v>34</v>
      </c>
      <c r="H33" s="1817" t="s">
        <v>35</v>
      </c>
      <c r="I33" s="1817" t="s">
        <v>36</v>
      </c>
      <c r="J33" s="1818" t="s">
        <v>1422</v>
      </c>
    </row>
    <row r="34" spans="3:13">
      <c r="C34" s="1819" t="s">
        <v>1423</v>
      </c>
      <c r="D34" s="1820"/>
      <c r="E34" s="2687">
        <v>6.6417318242234735E-2</v>
      </c>
      <c r="F34" s="2687">
        <v>2.4187468998276396E-2</v>
      </c>
      <c r="G34" s="2687">
        <v>1.9900152224242573E-2</v>
      </c>
      <c r="H34" s="2687">
        <v>1.720778538773815E-2</v>
      </c>
      <c r="I34" s="2687">
        <v>1.4055838292010181E-2</v>
      </c>
      <c r="J34" s="1821">
        <f>+AVERAGE(E34:I34)</f>
        <v>2.8353712628900407E-2</v>
      </c>
    </row>
    <row r="35" spans="3:13" ht="15.75" thickBot="1">
      <c r="C35" s="1822" t="s">
        <v>1424</v>
      </c>
      <c r="D35" s="1823"/>
      <c r="E35" s="2690">
        <v>4.0153721736329917E-2</v>
      </c>
      <c r="F35" s="2690">
        <v>-1.0360958970423439E-3</v>
      </c>
      <c r="G35" s="2690">
        <v>-5.2178251530189401E-3</v>
      </c>
      <c r="H35" s="2690">
        <v>-7.8438847052828553E-3</v>
      </c>
      <c r="I35" s="2690">
        <v>-1.091820602982907E-2</v>
      </c>
      <c r="J35" s="1824">
        <f>+AVERAGE(E35:I35)</f>
        <v>3.0275419902313417E-3</v>
      </c>
    </row>
    <row r="38" spans="3:13" ht="15.75" thickBot="1">
      <c r="C38" s="98" t="s">
        <v>1425</v>
      </c>
      <c r="D38" s="1825" t="s">
        <v>541</v>
      </c>
    </row>
    <row r="39" spans="3:13" ht="30">
      <c r="C39" s="1826" t="s">
        <v>1417</v>
      </c>
      <c r="D39" s="1827" t="s">
        <v>42</v>
      </c>
      <c r="E39" s="1828" t="s">
        <v>32</v>
      </c>
      <c r="F39" s="1829" t="s">
        <v>33</v>
      </c>
      <c r="G39" s="1829" t="s">
        <v>34</v>
      </c>
      <c r="H39" s="1829" t="s">
        <v>35</v>
      </c>
      <c r="I39" s="1830" t="s">
        <v>36</v>
      </c>
      <c r="J39" s="1831" t="s">
        <v>1406</v>
      </c>
      <c r="K39" s="1832" t="s">
        <v>1426</v>
      </c>
      <c r="L39" s="1833" t="s">
        <v>1427</v>
      </c>
    </row>
    <row r="40" spans="3:13">
      <c r="C40" s="1834"/>
      <c r="D40" s="1835"/>
      <c r="E40" s="1836"/>
      <c r="F40" s="1837"/>
      <c r="G40" s="1837"/>
      <c r="H40" s="1837"/>
      <c r="I40" s="1838"/>
      <c r="J40" s="1836"/>
      <c r="K40" s="1837"/>
      <c r="L40" s="1838"/>
    </row>
    <row r="41" spans="3:13">
      <c r="C41" s="1839" t="str">
        <f>+C17</f>
        <v>Weighted average residential annual charge for NSW</v>
      </c>
      <c r="D41" s="1840">
        <f>+E17*$D$11</f>
        <v>155.89000000000001</v>
      </c>
      <c r="E41" s="1841">
        <f>+D41*(1+IF($D$38="Nominal",E$34,E$35))</f>
        <v>166.24379574078199</v>
      </c>
      <c r="F41" s="1842">
        <f t="shared" ref="F41:I41" si="0">+E41*(1+IF($D$38="Nominal",F$34,F$35))</f>
        <v>170.26481239641794</v>
      </c>
      <c r="G41" s="1842">
        <f t="shared" si="0"/>
        <v>173.65310808153876</v>
      </c>
      <c r="H41" s="1842">
        <f t="shared" si="0"/>
        <v>176.64129349731957</v>
      </c>
      <c r="I41" s="1843">
        <f t="shared" si="0"/>
        <v>179.12413495440941</v>
      </c>
      <c r="J41" s="1844">
        <f>+SUM(E41:I41)</f>
        <v>865.92714467046767</v>
      </c>
      <c r="K41" s="1845">
        <f>+AVERAGE(E41:I41)</f>
        <v>173.18542893409352</v>
      </c>
      <c r="L41" s="1846"/>
    </row>
    <row r="42" spans="3:13">
      <c r="C42" s="1847" t="s">
        <v>1428</v>
      </c>
      <c r="D42" s="1840"/>
      <c r="E42" s="1841">
        <f>+E41-D41</f>
        <v>10.353795740781976</v>
      </c>
      <c r="F42" s="1842">
        <f t="shared" ref="F42:I42" si="1">+F41-E41</f>
        <v>4.0210166556359468</v>
      </c>
      <c r="G42" s="1842">
        <f t="shared" si="1"/>
        <v>3.3882956851208235</v>
      </c>
      <c r="H42" s="1842">
        <f t="shared" si="1"/>
        <v>2.988185415780805</v>
      </c>
      <c r="I42" s="1843">
        <f t="shared" si="1"/>
        <v>2.4828414570898474</v>
      </c>
      <c r="J42" s="1844">
        <f t="shared" ref="J42:J51" si="2">+SUM(E42:I42)</f>
        <v>23.234134954409399</v>
      </c>
      <c r="K42" s="1845">
        <f>+AVERAGE(E42:I42)</f>
        <v>4.6468269908818796</v>
      </c>
      <c r="L42" s="1848">
        <f>+K42/E17</f>
        <v>2.0865859860268879E-3</v>
      </c>
    </row>
    <row r="43" spans="3:13">
      <c r="C43" s="1834"/>
      <c r="D43" s="1849"/>
      <c r="E43" s="1850"/>
      <c r="F43" s="1851"/>
      <c r="G43" s="1851"/>
      <c r="H43" s="1851"/>
      <c r="I43" s="1852"/>
      <c r="J43" s="1836"/>
      <c r="K43" s="1837"/>
      <c r="L43" s="1853"/>
    </row>
    <row r="44" spans="3:13">
      <c r="C44" s="1839">
        <f>+C18</f>
        <v>0</v>
      </c>
      <c r="D44" s="1840">
        <f>+E18*$D$11</f>
        <v>0</v>
      </c>
      <c r="E44" s="1841">
        <f>+D44*(1+IF($D$38="Nominal",E$34,E$35))</f>
        <v>0</v>
      </c>
      <c r="F44" s="1842">
        <f t="shared" ref="F44:I44" si="3">+E44*(1+IF($D$38="Nominal",F$34,F$35))</f>
        <v>0</v>
      </c>
      <c r="G44" s="1842">
        <f t="shared" si="3"/>
        <v>0</v>
      </c>
      <c r="H44" s="1842">
        <f t="shared" si="3"/>
        <v>0</v>
      </c>
      <c r="I44" s="1843">
        <f t="shared" si="3"/>
        <v>0</v>
      </c>
      <c r="J44" s="1844">
        <f t="shared" si="2"/>
        <v>0</v>
      </c>
      <c r="K44" s="1845">
        <f t="shared" ref="K44:K51" si="4">+AVERAGE(E44:I44)</f>
        <v>0</v>
      </c>
      <c r="L44" s="1846"/>
      <c r="M44" s="98"/>
    </row>
    <row r="45" spans="3:13">
      <c r="C45" s="1847" t="s">
        <v>1428</v>
      </c>
      <c r="D45" s="1840"/>
      <c r="E45" s="1841">
        <f>+E44-D44</f>
        <v>0</v>
      </c>
      <c r="F45" s="1842">
        <f t="shared" ref="F45:I45" si="5">+F44-E44</f>
        <v>0</v>
      </c>
      <c r="G45" s="1842">
        <f t="shared" si="5"/>
        <v>0</v>
      </c>
      <c r="H45" s="1842">
        <f t="shared" si="5"/>
        <v>0</v>
      </c>
      <c r="I45" s="1843">
        <f t="shared" si="5"/>
        <v>0</v>
      </c>
      <c r="J45" s="1844">
        <f t="shared" si="2"/>
        <v>0</v>
      </c>
      <c r="K45" s="1845">
        <f t="shared" si="4"/>
        <v>0</v>
      </c>
      <c r="L45" s="1848" t="e">
        <f>+K45/E18</f>
        <v>#DIV/0!</v>
      </c>
      <c r="M45" s="98"/>
    </row>
    <row r="46" spans="3:13">
      <c r="C46" s="1834"/>
      <c r="D46" s="1849"/>
      <c r="E46" s="1850"/>
      <c r="F46" s="1851"/>
      <c r="G46" s="1851"/>
      <c r="H46" s="1851"/>
      <c r="I46" s="1852"/>
      <c r="J46" s="1836"/>
      <c r="K46" s="1837"/>
      <c r="L46" s="1853"/>
      <c r="M46" s="98"/>
    </row>
    <row r="47" spans="3:13">
      <c r="C47" s="1839">
        <f>+C19</f>
        <v>0</v>
      </c>
      <c r="D47" s="1840">
        <f>+E19*$D$11</f>
        <v>0</v>
      </c>
      <c r="E47" s="1841">
        <f>+D47*(1+IF($D$38="Nominal",E$34,E$35))</f>
        <v>0</v>
      </c>
      <c r="F47" s="1842">
        <f t="shared" ref="F47:I47" si="6">+E47*(1+IF($D$38="Nominal",F$34,F$35))</f>
        <v>0</v>
      </c>
      <c r="G47" s="1842">
        <f t="shared" si="6"/>
        <v>0</v>
      </c>
      <c r="H47" s="1842">
        <f t="shared" si="6"/>
        <v>0</v>
      </c>
      <c r="I47" s="1843">
        <f t="shared" si="6"/>
        <v>0</v>
      </c>
      <c r="J47" s="1844">
        <f t="shared" si="2"/>
        <v>0</v>
      </c>
      <c r="K47" s="1845">
        <f t="shared" si="4"/>
        <v>0</v>
      </c>
      <c r="L47" s="1846"/>
    </row>
    <row r="48" spans="3:13">
      <c r="C48" s="1847" t="s">
        <v>1428</v>
      </c>
      <c r="D48" s="1840"/>
      <c r="E48" s="1841">
        <f>+E47-D47</f>
        <v>0</v>
      </c>
      <c r="F48" s="1842">
        <f t="shared" ref="F48:I48" si="7">+F47-E47</f>
        <v>0</v>
      </c>
      <c r="G48" s="1842">
        <f t="shared" si="7"/>
        <v>0</v>
      </c>
      <c r="H48" s="1842">
        <f t="shared" si="7"/>
        <v>0</v>
      </c>
      <c r="I48" s="1843">
        <f t="shared" si="7"/>
        <v>0</v>
      </c>
      <c r="J48" s="1844">
        <f t="shared" si="2"/>
        <v>0</v>
      </c>
      <c r="K48" s="1845">
        <f t="shared" si="4"/>
        <v>0</v>
      </c>
      <c r="L48" s="1848" t="e">
        <f>+K48/E19</f>
        <v>#DIV/0!</v>
      </c>
    </row>
    <row r="49" spans="3:12">
      <c r="C49" s="1834"/>
      <c r="D49" s="1849"/>
      <c r="E49" s="1850"/>
      <c r="F49" s="1851"/>
      <c r="G49" s="1851"/>
      <c r="H49" s="1851"/>
      <c r="I49" s="1852"/>
      <c r="J49" s="1836"/>
      <c r="K49" s="1837"/>
      <c r="L49" s="1853"/>
    </row>
    <row r="50" spans="3:12">
      <c r="C50" s="1839">
        <f>+C20</f>
        <v>0</v>
      </c>
      <c r="D50" s="1840">
        <f>+E20*$D$11</f>
        <v>0</v>
      </c>
      <c r="E50" s="1841">
        <f>+D50*(1+IF($D$38="Nominal",E$34,E$35))</f>
        <v>0</v>
      </c>
      <c r="F50" s="1842">
        <f t="shared" ref="F50:I50" si="8">+E50*(1+IF($D$38="Nominal",F$34,F$35))</f>
        <v>0</v>
      </c>
      <c r="G50" s="1842">
        <f t="shared" si="8"/>
        <v>0</v>
      </c>
      <c r="H50" s="1842">
        <f t="shared" si="8"/>
        <v>0</v>
      </c>
      <c r="I50" s="1843">
        <f t="shared" si="8"/>
        <v>0</v>
      </c>
      <c r="J50" s="1844">
        <f t="shared" si="2"/>
        <v>0</v>
      </c>
      <c r="K50" s="1845">
        <f t="shared" si="4"/>
        <v>0</v>
      </c>
      <c r="L50" s="1846"/>
    </row>
    <row r="51" spans="3:12">
      <c r="C51" s="1847" t="s">
        <v>1428</v>
      </c>
      <c r="D51" s="1840"/>
      <c r="E51" s="1841">
        <f>+E50-D50</f>
        <v>0</v>
      </c>
      <c r="F51" s="1842">
        <f t="shared" ref="F51:I51" si="9">+F50-E50</f>
        <v>0</v>
      </c>
      <c r="G51" s="1842">
        <f t="shared" si="9"/>
        <v>0</v>
      </c>
      <c r="H51" s="1842">
        <f t="shared" si="9"/>
        <v>0</v>
      </c>
      <c r="I51" s="1843">
        <f t="shared" si="9"/>
        <v>0</v>
      </c>
      <c r="J51" s="1844">
        <f t="shared" si="2"/>
        <v>0</v>
      </c>
      <c r="K51" s="1845">
        <f t="shared" si="4"/>
        <v>0</v>
      </c>
      <c r="L51" s="1848" t="e">
        <f>+K51/E20</f>
        <v>#DIV/0!</v>
      </c>
    </row>
    <row r="52" spans="3:12">
      <c r="C52" s="1834"/>
      <c r="D52" s="1849"/>
      <c r="E52" s="1850"/>
      <c r="F52" s="1851"/>
      <c r="G52" s="1851"/>
      <c r="H52" s="1851"/>
      <c r="I52" s="1852"/>
      <c r="J52" s="1836"/>
      <c r="K52" s="1837"/>
      <c r="L52" s="1853"/>
    </row>
    <row r="53" spans="3:12">
      <c r="C53" s="1839">
        <f>+C21</f>
        <v>0</v>
      </c>
      <c r="D53" s="1840">
        <f>+E21*$D$11</f>
        <v>0</v>
      </c>
      <c r="E53" s="1841">
        <f>+D53*(1+IF($D$38="Nominal",E$34,E$35))</f>
        <v>0</v>
      </c>
      <c r="F53" s="1842">
        <f t="shared" ref="F53:I53" si="10">+E53*(1+IF($D$38="Nominal",F$34,F$35))</f>
        <v>0</v>
      </c>
      <c r="G53" s="1842">
        <f t="shared" si="10"/>
        <v>0</v>
      </c>
      <c r="H53" s="1842">
        <f t="shared" si="10"/>
        <v>0</v>
      </c>
      <c r="I53" s="1843">
        <f t="shared" si="10"/>
        <v>0</v>
      </c>
      <c r="J53" s="1844">
        <f t="shared" ref="J53:J54" si="11">+SUM(E53:I53)</f>
        <v>0</v>
      </c>
      <c r="K53" s="1845">
        <f t="shared" ref="K53:K54" si="12">+AVERAGE(E53:I53)</f>
        <v>0</v>
      </c>
      <c r="L53" s="1846"/>
    </row>
    <row r="54" spans="3:12" ht="15.75" thickBot="1">
      <c r="C54" s="1854" t="s">
        <v>1428</v>
      </c>
      <c r="D54" s="1855"/>
      <c r="E54" s="1856">
        <f>+E53-D53</f>
        <v>0</v>
      </c>
      <c r="F54" s="1857">
        <f t="shared" ref="F54:I54" si="13">+F53-E53</f>
        <v>0</v>
      </c>
      <c r="G54" s="1857">
        <f t="shared" si="13"/>
        <v>0</v>
      </c>
      <c r="H54" s="1857">
        <f t="shared" si="13"/>
        <v>0</v>
      </c>
      <c r="I54" s="1858">
        <f t="shared" si="13"/>
        <v>0</v>
      </c>
      <c r="J54" s="1859">
        <f t="shared" si="11"/>
        <v>0</v>
      </c>
      <c r="K54" s="1860">
        <f t="shared" si="12"/>
        <v>0</v>
      </c>
      <c r="L54" s="1861" t="e">
        <f>+K54/E21</f>
        <v>#DIV/0!</v>
      </c>
    </row>
    <row r="57" spans="3:12" ht="15.75" thickBot="1">
      <c r="C57" s="98" t="s">
        <v>1429</v>
      </c>
      <c r="D57" s="1825" t="s">
        <v>541</v>
      </c>
    </row>
    <row r="58" spans="3:12" ht="30">
      <c r="C58" s="1826" t="s">
        <v>1417</v>
      </c>
      <c r="D58" s="1862" t="s">
        <v>42</v>
      </c>
      <c r="E58" s="1828" t="s">
        <v>32</v>
      </c>
      <c r="F58" s="1829" t="s">
        <v>33</v>
      </c>
      <c r="G58" s="1829" t="s">
        <v>34</v>
      </c>
      <c r="H58" s="1829" t="s">
        <v>35</v>
      </c>
      <c r="I58" s="1830" t="s">
        <v>36</v>
      </c>
      <c r="J58" s="1831" t="s">
        <v>1406</v>
      </c>
      <c r="K58" s="1832" t="s">
        <v>1426</v>
      </c>
      <c r="L58" s="1833" t="s">
        <v>1427</v>
      </c>
    </row>
    <row r="59" spans="3:12" s="920" customFormat="1">
      <c r="C59" s="1834"/>
      <c r="D59" s="1835"/>
      <c r="E59" s="1836"/>
      <c r="F59" s="1837"/>
      <c r="G59" s="1837"/>
      <c r="H59" s="1837"/>
      <c r="I59" s="1838"/>
      <c r="J59" s="1836"/>
      <c r="K59" s="1837"/>
      <c r="L59" s="1838"/>
    </row>
    <row r="60" spans="3:12">
      <c r="C60" s="1839" t="str">
        <f>+C26</f>
        <v>Weighted average business annual charge for NSW</v>
      </c>
      <c r="D60" s="1840">
        <f>+E26*$D$12</f>
        <v>250.88000000000002</v>
      </c>
      <c r="E60" s="2691">
        <f>+D60*(1+IF($D$57="Nominal",E$34,E$35))</f>
        <v>267.54277680061188</v>
      </c>
      <c r="F60" s="2691">
        <f>+E60*(1+IF($D$57="Nominal",F$34,F$35))</f>
        <v>274.01395942018945</v>
      </c>
      <c r="G60" s="2691">
        <f t="shared" ref="G60:I60" si="14">+F60*(1+IF($D$57="Nominal",G$34,G$35))</f>
        <v>279.46687892421863</v>
      </c>
      <c r="H60" s="2691">
        <f t="shared" si="14"/>
        <v>284.27588499972757</v>
      </c>
      <c r="I60" s="2691">
        <f t="shared" si="14"/>
        <v>288.2716208696018</v>
      </c>
      <c r="J60" s="1844">
        <f>+SUM(E60:I60)</f>
        <v>1393.5711210143493</v>
      </c>
      <c r="K60" s="1845">
        <f>+AVERAGE(E60:I60)</f>
        <v>278.71422420286984</v>
      </c>
      <c r="L60" s="1846"/>
    </row>
    <row r="61" spans="3:12">
      <c r="C61" s="1847" t="s">
        <v>1428</v>
      </c>
      <c r="D61" s="1840"/>
      <c r="E61" s="1841">
        <f>+E60-D60</f>
        <v>16.662776800611852</v>
      </c>
      <c r="F61" s="1842">
        <f t="shared" ref="F61:I61" si="15">+F60-E60</f>
        <v>6.4711826195775757</v>
      </c>
      <c r="G61" s="1842">
        <f t="shared" si="15"/>
        <v>5.4529195040291825</v>
      </c>
      <c r="H61" s="1842">
        <f t="shared" si="15"/>
        <v>4.8090060755089326</v>
      </c>
      <c r="I61" s="1843">
        <f t="shared" si="15"/>
        <v>3.9957358698742382</v>
      </c>
      <c r="J61" s="1844">
        <f t="shared" ref="J61:J67" si="16">+SUM(E61:I61)</f>
        <v>37.39162086960178</v>
      </c>
      <c r="K61" s="1845">
        <f t="shared" ref="K61:K67" si="17">+AVERAGE(E61:I61)</f>
        <v>7.4783241739203561</v>
      </c>
      <c r="L61" s="1848">
        <f>+K61/E26</f>
        <v>2.0865859860268849E-3</v>
      </c>
    </row>
    <row r="62" spans="3:12">
      <c r="C62" s="1834"/>
      <c r="D62" s="1849"/>
      <c r="E62" s="1850"/>
      <c r="F62" s="1851"/>
      <c r="G62" s="1851"/>
      <c r="H62" s="1851"/>
      <c r="I62" s="1852"/>
      <c r="J62" s="1836"/>
      <c r="K62" s="1837"/>
      <c r="L62" s="1853"/>
    </row>
    <row r="63" spans="3:12">
      <c r="C63" s="1839">
        <f>+C27</f>
        <v>0</v>
      </c>
      <c r="D63" s="1840">
        <f>+E27*$D$12</f>
        <v>0</v>
      </c>
      <c r="E63" s="2691">
        <f>+D63*(1+IF($D$57="Nominal",E$34,E$35))</f>
        <v>0</v>
      </c>
      <c r="F63" s="2691">
        <f>+E63*(1+IF($D$57="Nominal",F$34,F$35))</f>
        <v>0</v>
      </c>
      <c r="G63" s="2691">
        <f t="shared" ref="G63:I63" si="18">+F63*(1+IF($D$57="Nominal",G$34,G$35))</f>
        <v>0</v>
      </c>
      <c r="H63" s="2691">
        <f t="shared" si="18"/>
        <v>0</v>
      </c>
      <c r="I63" s="2691">
        <f t="shared" si="18"/>
        <v>0</v>
      </c>
      <c r="J63" s="1844">
        <f t="shared" si="16"/>
        <v>0</v>
      </c>
      <c r="K63" s="1845">
        <f t="shared" si="17"/>
        <v>0</v>
      </c>
      <c r="L63" s="1846"/>
    </row>
    <row r="64" spans="3:12">
      <c r="C64" s="1847" t="s">
        <v>1428</v>
      </c>
      <c r="D64" s="1840"/>
      <c r="E64" s="1841">
        <f>+E63-D63</f>
        <v>0</v>
      </c>
      <c r="F64" s="1842">
        <f t="shared" ref="F64:I64" si="19">+F63-E63</f>
        <v>0</v>
      </c>
      <c r="G64" s="1842">
        <f t="shared" si="19"/>
        <v>0</v>
      </c>
      <c r="H64" s="1842">
        <f t="shared" si="19"/>
        <v>0</v>
      </c>
      <c r="I64" s="1843">
        <f t="shared" si="19"/>
        <v>0</v>
      </c>
      <c r="J64" s="1844">
        <f t="shared" si="16"/>
        <v>0</v>
      </c>
      <c r="K64" s="1845">
        <f t="shared" si="17"/>
        <v>0</v>
      </c>
      <c r="L64" s="1848" t="e">
        <f>+K64/E27</f>
        <v>#DIV/0!</v>
      </c>
    </row>
    <row r="65" spans="3:12">
      <c r="C65" s="1834"/>
      <c r="D65" s="1849"/>
      <c r="E65" s="1850"/>
      <c r="F65" s="1851"/>
      <c r="G65" s="1851"/>
      <c r="H65" s="1851"/>
      <c r="I65" s="1852"/>
      <c r="J65" s="1836"/>
      <c r="K65" s="1837"/>
      <c r="L65" s="1853"/>
    </row>
    <row r="66" spans="3:12">
      <c r="C66" s="1839">
        <f>+C28</f>
        <v>0</v>
      </c>
      <c r="D66" s="1840">
        <f>+E28*$D$12</f>
        <v>0</v>
      </c>
      <c r="E66" s="2691">
        <f>+D66*(1+IF($D$57="Nominal",E$34,E$35))</f>
        <v>0</v>
      </c>
      <c r="F66" s="2691">
        <f>+E66*(1+IF($D$57="Nominal",F$34,F$35))</f>
        <v>0</v>
      </c>
      <c r="G66" s="2691">
        <f t="shared" ref="G66:I66" si="20">+F66*(1+IF($D$57="Nominal",G$34,G$35))</f>
        <v>0</v>
      </c>
      <c r="H66" s="2691">
        <f t="shared" si="20"/>
        <v>0</v>
      </c>
      <c r="I66" s="2691">
        <f t="shared" si="20"/>
        <v>0</v>
      </c>
      <c r="J66" s="1844">
        <f t="shared" si="16"/>
        <v>0</v>
      </c>
      <c r="K66" s="1845">
        <f t="shared" si="17"/>
        <v>0</v>
      </c>
      <c r="L66" s="1846"/>
    </row>
    <row r="67" spans="3:12">
      <c r="C67" s="1847" t="s">
        <v>1428</v>
      </c>
      <c r="D67" s="1840"/>
      <c r="E67" s="1841">
        <f>+E66-D66</f>
        <v>0</v>
      </c>
      <c r="F67" s="1842">
        <f t="shared" ref="F67:I67" si="21">+F66-E66</f>
        <v>0</v>
      </c>
      <c r="G67" s="1842">
        <f t="shared" si="21"/>
        <v>0</v>
      </c>
      <c r="H67" s="1842">
        <f t="shared" si="21"/>
        <v>0</v>
      </c>
      <c r="I67" s="1843">
        <f t="shared" si="21"/>
        <v>0</v>
      </c>
      <c r="J67" s="1844">
        <f t="shared" si="16"/>
        <v>0</v>
      </c>
      <c r="K67" s="1845">
        <f t="shared" si="17"/>
        <v>0</v>
      </c>
      <c r="L67" s="1848" t="e">
        <f>+K67/E28</f>
        <v>#DIV/0!</v>
      </c>
    </row>
    <row r="68" spans="3:12">
      <c r="C68" s="1834"/>
      <c r="D68" s="1849"/>
      <c r="E68" s="1850"/>
      <c r="F68" s="1851"/>
      <c r="G68" s="1851"/>
      <c r="H68" s="1851"/>
      <c r="I68" s="1852"/>
      <c r="J68" s="1836"/>
      <c r="K68" s="1837"/>
      <c r="L68" s="1853"/>
    </row>
    <row r="69" spans="3:12">
      <c r="C69" s="1839">
        <f>+C29</f>
        <v>0</v>
      </c>
      <c r="D69" s="1840">
        <f>+E29*$D$12</f>
        <v>0</v>
      </c>
      <c r="E69" s="2691">
        <f>+D69*(1+IF($D$57="Nominal",E$34,E$35))</f>
        <v>0</v>
      </c>
      <c r="F69" s="2691">
        <f>+E69*(1+IF($D$57="Nominal",F$34,F$35))</f>
        <v>0</v>
      </c>
      <c r="G69" s="2691">
        <f t="shared" ref="G69:I69" si="22">+F69*(1+IF($D$57="Nominal",G$34,G$35))</f>
        <v>0</v>
      </c>
      <c r="H69" s="2691">
        <f t="shared" si="22"/>
        <v>0</v>
      </c>
      <c r="I69" s="2691">
        <f t="shared" si="22"/>
        <v>0</v>
      </c>
      <c r="J69" s="1844">
        <f t="shared" ref="J69:J70" si="23">+SUM(E69:I69)</f>
        <v>0</v>
      </c>
      <c r="K69" s="1845">
        <f t="shared" ref="K69:K70" si="24">+AVERAGE(E69:I69)</f>
        <v>0</v>
      </c>
      <c r="L69" s="1846"/>
    </row>
    <row r="70" spans="3:12" ht="15.75" thickBot="1">
      <c r="C70" s="1854" t="s">
        <v>1428</v>
      </c>
      <c r="D70" s="1855"/>
      <c r="E70" s="1856">
        <f>+E69-D69</f>
        <v>0</v>
      </c>
      <c r="F70" s="1857">
        <f t="shared" ref="F70:I70" si="25">+F69-E69</f>
        <v>0</v>
      </c>
      <c r="G70" s="1857">
        <f t="shared" si="25"/>
        <v>0</v>
      </c>
      <c r="H70" s="1857">
        <f t="shared" si="25"/>
        <v>0</v>
      </c>
      <c r="I70" s="1858">
        <f t="shared" si="25"/>
        <v>0</v>
      </c>
      <c r="J70" s="1859">
        <f t="shared" si="23"/>
        <v>0</v>
      </c>
      <c r="K70" s="1860">
        <f t="shared" si="24"/>
        <v>0</v>
      </c>
      <c r="L70" s="1861" t="e">
        <f>+K70/E29</f>
        <v>#DIV/0!</v>
      </c>
    </row>
  </sheetData>
  <mergeCells count="4">
    <mergeCell ref="C4:S4"/>
    <mergeCell ref="C8:V8"/>
    <mergeCell ref="D22:E22"/>
    <mergeCell ref="D30:E30"/>
  </mergeCells>
  <dataValidations count="1">
    <dataValidation type="list" allowBlank="1" showInputMessage="1" showErrorMessage="1" sqref="D38 D57">
      <formula1>"Nominal,Real 2013-14"</formula1>
    </dataValidation>
  </dataValidation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sheetPr codeName="Sheet4">
    <tabColor theme="5"/>
  </sheetPr>
  <dimension ref="A1:AA47"/>
  <sheetViews>
    <sheetView showGridLines="0" topLeftCell="A7" zoomScale="85" zoomScaleNormal="85" workbookViewId="0">
      <selection activeCell="M41" sqref="M41"/>
    </sheetView>
  </sheetViews>
  <sheetFormatPr defaultRowHeight="15"/>
  <cols>
    <col min="1" max="2" width="13.140625" style="81" customWidth="1"/>
    <col min="3" max="3" width="53.85546875" style="81" customWidth="1"/>
    <col min="4" max="14" width="13.42578125" style="81" customWidth="1"/>
    <col min="15" max="16384" width="9.140625" style="81"/>
  </cols>
  <sheetData>
    <row r="1" spans="1:27" ht="23.25">
      <c r="A1" s="77"/>
      <c r="B1" s="77"/>
      <c r="C1" s="29" t="s">
        <v>8</v>
      </c>
      <c r="D1" s="78"/>
      <c r="E1" s="78"/>
      <c r="F1" s="78"/>
      <c r="G1" s="78"/>
      <c r="H1" s="78"/>
      <c r="I1" s="78"/>
      <c r="J1" s="78"/>
      <c r="K1" s="78"/>
      <c r="L1" s="78"/>
      <c r="M1" s="78"/>
      <c r="N1" s="78"/>
      <c r="O1" s="78"/>
      <c r="P1" s="79"/>
      <c r="Q1" s="80"/>
      <c r="R1" s="80"/>
      <c r="S1" s="80"/>
      <c r="T1" s="77"/>
      <c r="U1" s="77"/>
      <c r="V1" s="77"/>
      <c r="W1" s="77"/>
      <c r="X1" s="77"/>
      <c r="Y1" s="77"/>
      <c r="Z1" s="77"/>
      <c r="AA1" s="77"/>
    </row>
    <row r="2" spans="1:27" ht="23.25">
      <c r="A2" s="77"/>
      <c r="B2" s="77"/>
      <c r="C2" s="31">
        <f>+'[10]1.2 Business &amp; other details  '!$C$2</f>
        <v>0</v>
      </c>
      <c r="D2" s="78"/>
      <c r="E2" s="78"/>
      <c r="F2" s="78"/>
      <c r="G2" s="78"/>
      <c r="H2" s="78"/>
      <c r="I2" s="78"/>
      <c r="J2" s="78"/>
      <c r="K2" s="78"/>
      <c r="L2" s="78"/>
      <c r="M2" s="78"/>
      <c r="N2" s="78"/>
      <c r="O2" s="78"/>
      <c r="P2" s="79"/>
      <c r="Q2" s="80"/>
      <c r="R2" s="80"/>
      <c r="S2" s="80"/>
      <c r="T2" s="77"/>
      <c r="U2" s="77"/>
      <c r="V2" s="77"/>
      <c r="W2" s="77"/>
      <c r="X2" s="77"/>
      <c r="Y2" s="77"/>
      <c r="Z2" s="77"/>
      <c r="AA2" s="77"/>
    </row>
    <row r="3" spans="1:27" ht="23.25">
      <c r="A3" s="77"/>
      <c r="B3" s="77"/>
      <c r="C3" s="31" t="str">
        <f>+'[10]1.2 Business &amp; other details  '!$C$3</f>
        <v>2014-15 to 2018-19</v>
      </c>
      <c r="D3" s="82"/>
      <c r="E3" s="82"/>
      <c r="F3" s="82"/>
      <c r="G3" s="82"/>
      <c r="H3" s="82"/>
      <c r="I3" s="82"/>
      <c r="J3" s="82"/>
      <c r="K3" s="82"/>
      <c r="L3" s="82"/>
      <c r="M3" s="82"/>
      <c r="N3" s="82"/>
      <c r="O3" s="78"/>
      <c r="P3" s="79"/>
      <c r="Q3" s="80"/>
      <c r="R3" s="80"/>
      <c r="S3" s="80"/>
      <c r="T3" s="77"/>
      <c r="U3" s="77"/>
      <c r="V3" s="77"/>
      <c r="W3" s="77"/>
      <c r="X3" s="77"/>
      <c r="Y3" s="77"/>
      <c r="Z3" s="77"/>
      <c r="AA3" s="77"/>
    </row>
    <row r="4" spans="1:27" ht="26.25">
      <c r="A4" s="77"/>
      <c r="B4" s="77"/>
      <c r="C4" s="32" t="s">
        <v>49</v>
      </c>
      <c r="D4" s="83"/>
      <c r="E4" s="83"/>
      <c r="F4" s="83"/>
      <c r="G4" s="83"/>
      <c r="H4" s="83"/>
      <c r="I4" s="83"/>
      <c r="J4" s="83"/>
      <c r="K4" s="83"/>
      <c r="L4" s="83"/>
      <c r="M4" s="83"/>
      <c r="N4" s="83"/>
      <c r="O4" s="83"/>
      <c r="P4" s="84"/>
      <c r="Q4" s="85"/>
      <c r="R4" s="85"/>
      <c r="S4" s="85"/>
      <c r="T4" s="77"/>
      <c r="U4" s="77"/>
      <c r="V4" s="77"/>
      <c r="W4" s="77"/>
      <c r="X4" s="77"/>
      <c r="Y4" s="77"/>
      <c r="Z4" s="77"/>
      <c r="AA4" s="77"/>
    </row>
    <row r="5" spans="1:27">
      <c r="A5" s="77"/>
      <c r="B5" s="77"/>
      <c r="C5" s="86"/>
      <c r="D5" s="86"/>
      <c r="E5" s="86"/>
      <c r="F5" s="86"/>
      <c r="G5" s="86"/>
      <c r="H5" s="86"/>
      <c r="I5" s="86"/>
      <c r="J5" s="86"/>
      <c r="K5" s="86"/>
      <c r="L5" s="86"/>
      <c r="M5" s="86"/>
      <c r="N5" s="86"/>
      <c r="O5" s="86"/>
      <c r="P5" s="86"/>
      <c r="Q5" s="86"/>
      <c r="R5" s="86"/>
      <c r="S5" s="86"/>
      <c r="T5" s="77"/>
      <c r="U5" s="77"/>
      <c r="V5" s="77"/>
      <c r="W5" s="77"/>
      <c r="X5" s="77"/>
      <c r="Y5" s="77"/>
      <c r="Z5" s="77"/>
      <c r="AA5" s="77"/>
    </row>
    <row r="6" spans="1:27">
      <c r="A6" s="77"/>
      <c r="B6" s="77"/>
      <c r="C6" s="87"/>
      <c r="D6" s="88"/>
      <c r="E6" s="88"/>
      <c r="F6" s="88"/>
      <c r="G6" s="88"/>
      <c r="H6" s="88"/>
      <c r="I6" s="88"/>
      <c r="J6" s="88"/>
      <c r="K6" s="88"/>
      <c r="L6" s="88"/>
      <c r="M6" s="88"/>
      <c r="N6" s="86"/>
      <c r="O6" s="86"/>
      <c r="P6" s="86"/>
      <c r="Q6" s="86"/>
      <c r="R6" s="86"/>
      <c r="S6" s="86"/>
      <c r="T6" s="77"/>
      <c r="U6" s="77"/>
      <c r="V6" s="77"/>
      <c r="W6" s="77"/>
      <c r="X6" s="77"/>
      <c r="Y6" s="77"/>
      <c r="Z6" s="77"/>
      <c r="AA6" s="77"/>
    </row>
    <row r="7" spans="1:27">
      <c r="A7" s="77"/>
      <c r="B7" s="77"/>
      <c r="C7" s="87"/>
      <c r="D7" s="88"/>
      <c r="E7" s="88"/>
      <c r="F7" s="88"/>
      <c r="G7" s="88"/>
      <c r="H7" s="88"/>
      <c r="I7" s="88"/>
      <c r="J7" s="88"/>
      <c r="K7" s="88"/>
      <c r="L7" s="88"/>
      <c r="M7" s="88"/>
      <c r="N7" s="86"/>
      <c r="O7" s="86"/>
      <c r="P7" s="86"/>
      <c r="Q7" s="86"/>
      <c r="R7" s="86"/>
      <c r="S7" s="86"/>
      <c r="T7" s="77"/>
      <c r="U7" s="77"/>
      <c r="V7" s="77"/>
      <c r="W7" s="77"/>
      <c r="X7" s="77"/>
      <c r="Y7" s="77"/>
      <c r="Z7" s="77"/>
      <c r="AA7" s="77"/>
    </row>
    <row r="8" spans="1:27">
      <c r="A8" s="77"/>
      <c r="B8" s="77"/>
      <c r="C8" s="87"/>
      <c r="D8" s="88"/>
      <c r="E8" s="88"/>
      <c r="F8" s="88"/>
      <c r="G8" s="88"/>
      <c r="H8" s="88"/>
      <c r="I8" s="88"/>
      <c r="J8" s="88"/>
      <c r="K8" s="88"/>
      <c r="L8" s="88"/>
      <c r="M8" s="88"/>
      <c r="N8" s="86"/>
      <c r="O8" s="86"/>
      <c r="P8" s="86"/>
      <c r="Q8" s="86"/>
      <c r="R8" s="86"/>
      <c r="S8" s="86"/>
      <c r="T8" s="77"/>
      <c r="U8" s="77"/>
      <c r="V8" s="77"/>
      <c r="W8" s="77"/>
      <c r="X8" s="77"/>
      <c r="Y8" s="77"/>
      <c r="Z8" s="77"/>
      <c r="AA8" s="77"/>
    </row>
    <row r="9" spans="1:27">
      <c r="A9" s="77"/>
      <c r="B9" s="77"/>
      <c r="C9" s="87"/>
      <c r="D9" s="88"/>
      <c r="E9" s="88"/>
      <c r="F9" s="88"/>
      <c r="G9" s="88"/>
      <c r="H9" s="88"/>
      <c r="I9" s="88"/>
      <c r="J9" s="88"/>
      <c r="K9" s="88"/>
      <c r="L9" s="88"/>
      <c r="M9" s="88"/>
      <c r="N9" s="89"/>
      <c r="O9" s="86"/>
      <c r="P9" s="86"/>
      <c r="Q9" s="86"/>
      <c r="R9" s="86"/>
      <c r="S9" s="86"/>
      <c r="T9" s="77"/>
      <c r="U9" s="77"/>
      <c r="V9" s="77"/>
      <c r="W9" s="77"/>
      <c r="X9" s="77"/>
      <c r="Y9" s="77"/>
      <c r="Z9" s="77"/>
      <c r="AA9" s="77"/>
    </row>
    <row r="10" spans="1:27" ht="30.75" customHeight="1">
      <c r="C10" s="90"/>
    </row>
    <row r="11" spans="1:27" ht="15" customHeight="1">
      <c r="C11" s="91" t="s">
        <v>50</v>
      </c>
    </row>
    <row r="12" spans="1:27" ht="15" customHeight="1">
      <c r="C12" s="2941" t="s">
        <v>51</v>
      </c>
      <c r="D12" s="92" t="s">
        <v>52</v>
      </c>
      <c r="E12" s="2944" t="s">
        <v>53</v>
      </c>
      <c r="F12" s="2945"/>
      <c r="G12" s="2945"/>
      <c r="H12" s="2945"/>
      <c r="I12" s="2946"/>
      <c r="J12" s="2935" t="s">
        <v>54</v>
      </c>
      <c r="K12" s="2936"/>
      <c r="L12" s="2936"/>
      <c r="M12" s="2936"/>
      <c r="N12" s="2937"/>
    </row>
    <row r="13" spans="1:27">
      <c r="C13" s="2942"/>
      <c r="D13" s="2938" t="s">
        <v>55</v>
      </c>
      <c r="E13" s="2939"/>
      <c r="F13" s="2939"/>
      <c r="G13" s="2939"/>
      <c r="H13" s="2939"/>
      <c r="I13" s="2940"/>
      <c r="J13" s="2938" t="s">
        <v>56</v>
      </c>
      <c r="K13" s="2939"/>
      <c r="L13" s="2939"/>
      <c r="M13" s="2939"/>
      <c r="N13" s="2940"/>
    </row>
    <row r="14" spans="1:27">
      <c r="C14" s="2943"/>
      <c r="D14" s="93" t="s">
        <v>57</v>
      </c>
      <c r="E14" s="93" t="s">
        <v>58</v>
      </c>
      <c r="F14" s="93" t="s">
        <v>59</v>
      </c>
      <c r="G14" s="93" t="s">
        <v>60</v>
      </c>
      <c r="H14" s="93" t="s">
        <v>61</v>
      </c>
      <c r="I14" s="93" t="s">
        <v>62</v>
      </c>
      <c r="J14" s="93" t="s">
        <v>63</v>
      </c>
      <c r="K14" s="93" t="s">
        <v>64</v>
      </c>
      <c r="L14" s="93" t="s">
        <v>65</v>
      </c>
      <c r="M14" s="93" t="s">
        <v>66</v>
      </c>
      <c r="N14" s="93" t="s">
        <v>67</v>
      </c>
    </row>
    <row r="15" spans="1:27">
      <c r="C15" s="94" t="s">
        <v>68</v>
      </c>
      <c r="D15" s="2692">
        <f>+SUM('2.10 Input tables'!N42:N50,'2.10 Input tables'!AH42:AH50,'2.10 Input tables'!BB42:BB50,'2.10 Input tables'!BV42:BV50)</f>
        <v>80571.350566534049</v>
      </c>
      <c r="E15" s="2692">
        <f>+SUM('2.10 Input tables'!O42:O50,'2.10 Input tables'!AI42:AI50,'2.10 Input tables'!BC42:BC50,'2.10 Input tables'!BW42:BW50)</f>
        <v>99442.449293284415</v>
      </c>
      <c r="F15" s="2692">
        <f>+SUM('2.10 Input tables'!P42:P50,'2.10 Input tables'!AJ42:AJ50,'2.10 Input tables'!BD42:BD50,'2.10 Input tables'!BX42:BX50)</f>
        <v>120645.72040949952</v>
      </c>
      <c r="G15" s="2692">
        <f>+SUM('2.10 Input tables'!Q42:Q50,'2.10 Input tables'!AK42:AK50,'2.10 Input tables'!BE42:BE50,'2.10 Input tables'!BY42:BY50)</f>
        <v>116908.62222113179</v>
      </c>
      <c r="H15" s="2692">
        <f>+SUM('2.10 Input tables'!R42:R50,'2.10 Input tables'!AL42:AL50,'2.10 Input tables'!BF42:BF50,'2.10 Input tables'!BZ42:BZ50)</f>
        <v>134250.01752410358</v>
      </c>
      <c r="I15" s="2693">
        <f>+SUM('2.10 Input tables'!S42:S50,'2.10 Input tables'!AM42:AM50,'2.10 Input tables'!BG42:BG50,'2.10 Input tables'!CA42:CA50)</f>
        <v>221781.29642214172</v>
      </c>
      <c r="J15" s="2703">
        <f>+SUM('2.10 Input tables'!T42:T50,'2.10 Input tables'!AN42:AN50,'2.10 Input tables'!BH42:BH50,'2.10 Input tables'!CB42:CB50)</f>
        <v>237852.67004776592</v>
      </c>
      <c r="K15" s="2704">
        <f>+SUM('2.10 Input tables'!U42:U50,'2.10 Input tables'!AO42:AO50,'2.10 Input tables'!BI42:BI50,'2.10 Input tables'!CC42:CC50)</f>
        <v>260455.82066423135</v>
      </c>
      <c r="L15" s="2704">
        <f>+SUM('2.10 Input tables'!V42:V50,'2.10 Input tables'!AP42:AP50,'2.10 Input tables'!BJ42:BJ50,'2.10 Input tables'!CD42:CD50)</f>
        <v>218715.9416237472</v>
      </c>
      <c r="M15" s="2704">
        <f>+SUM('2.10 Input tables'!W42:W50,'2.10 Input tables'!AQ42:AQ50,'2.10 Input tables'!BK42:BK50,'2.10 Input tables'!CE42:CE50)</f>
        <v>240736.95826167395</v>
      </c>
      <c r="N15" s="2705">
        <f>+SUM('2.10 Input tables'!X42:X50,'2.10 Input tables'!AR42:AR50,'2.10 Input tables'!BL42:BL50,'2.10 Input tables'!CF42:CF50)</f>
        <v>160704.13244285216</v>
      </c>
    </row>
    <row r="16" spans="1:27">
      <c r="C16" s="94" t="s">
        <v>69</v>
      </c>
      <c r="D16" s="2692">
        <f>+SUM('2.10 Input tables'!N41,'2.10 Input tables'!AH41,'2.10 Input tables'!BB41,'2.10 Input tables'!BV41,'2.10 Input tables'!CP41,'2.10 Input tables'!DJ41)</f>
        <v>0</v>
      </c>
      <c r="E16" s="2692">
        <f>+SUM('2.10 Input tables'!O41,'2.10 Input tables'!AI41,'2.10 Input tables'!BC41,'2.10 Input tables'!BW41,'2.10 Input tables'!CQ41,'2.10 Input tables'!DK41)</f>
        <v>0</v>
      </c>
      <c r="F16" s="2692">
        <f>+SUM('2.10 Input tables'!P41,'2.10 Input tables'!AJ41,'2.10 Input tables'!BD41,'2.10 Input tables'!BX41,'2.10 Input tables'!CR41,'2.10 Input tables'!DL41)</f>
        <v>0</v>
      </c>
      <c r="G16" s="2692">
        <f>+SUM('2.10 Input tables'!Q41,'2.10 Input tables'!AK41,'2.10 Input tables'!BE41,'2.10 Input tables'!BY41,'2.10 Input tables'!CS41,'2.10 Input tables'!DM41)</f>
        <v>0</v>
      </c>
      <c r="H16" s="2692">
        <f>+SUM('2.10 Input tables'!R41,'2.10 Input tables'!AL41,'2.10 Input tables'!BF41,'2.10 Input tables'!BZ41,'2.10 Input tables'!CT41,'2.10 Input tables'!DN41)</f>
        <v>0</v>
      </c>
      <c r="I16" s="2692">
        <f>+SUM('2.10 Input tables'!S41,'2.10 Input tables'!AM41,'2.10 Input tables'!BG41,'2.10 Input tables'!CA41,'2.10 Input tables'!CU41,'2.10 Input tables'!DO41)</f>
        <v>5256.3224153209885</v>
      </c>
      <c r="J16" s="2697">
        <f>+SUM('2.10 Input tables'!T41,'2.10 Input tables'!AN41,'2.10 Input tables'!BH41,'2.10 Input tables'!CB41,'2.10 Input tables'!CV41,'2.10 Input tables'!DP41)</f>
        <v>4267.0267216665461</v>
      </c>
      <c r="K16" s="2698">
        <f>+SUM('2.10 Input tables'!U41,'2.10 Input tables'!AO41,'2.10 Input tables'!BI41,'2.10 Input tables'!CC41,'2.10 Input tables'!CW41,'2.10 Input tables'!DQ41)</f>
        <v>870.33360966933901</v>
      </c>
      <c r="L16" s="2698">
        <f>+SUM('2.10 Input tables'!V41,'2.10 Input tables'!AP41,'2.10 Input tables'!BJ41,'2.10 Input tables'!CD41,'2.10 Input tables'!CX41,'2.10 Input tables'!DR41)</f>
        <v>1001.203442429181</v>
      </c>
      <c r="M16" s="2698">
        <f>+SUM('2.10 Input tables'!W41,'2.10 Input tables'!AQ41,'2.10 Input tables'!BK41,'2.10 Input tables'!CE41,'2.10 Input tables'!CY41,'2.10 Input tables'!DS41)</f>
        <v>171.70130835152082</v>
      </c>
      <c r="N16" s="2699">
        <f>+SUM('2.10 Input tables'!X41,'2.10 Input tables'!AR41,'2.10 Input tables'!BL41,'2.10 Input tables'!CF41,'2.10 Input tables'!CZ41,'2.10 Input tables'!DT41)</f>
        <v>0</v>
      </c>
    </row>
    <row r="17" spans="3:17">
      <c r="C17" s="94" t="s">
        <v>70</v>
      </c>
      <c r="D17" s="2692">
        <f>+SUM('2.10 Input tables'!N37:N40,'2.10 Input tables'!AH37:AH40,'2.10 Input tables'!BB37:BB40,'2.10 Input tables'!BV37:BV40)</f>
        <v>429661.89908573381</v>
      </c>
      <c r="E17" s="2692">
        <f>+SUM('2.10 Input tables'!O37:O40,'2.10 Input tables'!AI37:AI40,'2.10 Input tables'!BC37:BC40,'2.10 Input tables'!BW37:BW40)</f>
        <v>245798.54952820958</v>
      </c>
      <c r="F17" s="2692">
        <f>+SUM('2.10 Input tables'!P37:P40,'2.10 Input tables'!AJ37:AJ40,'2.10 Input tables'!BD37:BD40,'2.10 Input tables'!BX37:BX40)</f>
        <v>188572.30248879764</v>
      </c>
      <c r="G17" s="2692">
        <f>+SUM('2.10 Input tables'!Q37:Q40,'2.10 Input tables'!AK37:AK40,'2.10 Input tables'!BE37:BE40,'2.10 Input tables'!BY37:BY40)</f>
        <v>165590.38596336782</v>
      </c>
      <c r="H17" s="2692">
        <f>+SUM('2.10 Input tables'!R37:R40,'2.10 Input tables'!AL37:AL40,'2.10 Input tables'!BF37:BF40,'2.10 Input tables'!BZ37:BZ40)</f>
        <v>262414.52601208718</v>
      </c>
      <c r="I17" s="2692">
        <f>+SUM('2.10 Input tables'!S37:S40,'2.10 Input tables'!AM37:AM40,'2.10 Input tables'!BG37:BG40,'2.10 Input tables'!CA37:CA40)</f>
        <v>216227.68425955175</v>
      </c>
      <c r="J17" s="2697">
        <f>+SUM('2.10 Input tables'!T37:T40,'2.10 Input tables'!AN37:AN40,'2.10 Input tables'!BH37:BH40,'2.10 Input tables'!CB37:CB40)</f>
        <v>44948.128407859695</v>
      </c>
      <c r="K17" s="2698">
        <f>+SUM('2.10 Input tables'!U37:U40,'2.10 Input tables'!AO37:AO40,'2.10 Input tables'!BI37:BI40,'2.10 Input tables'!CC37:CC40)</f>
        <v>70969.222766490173</v>
      </c>
      <c r="L17" s="2698">
        <f>+SUM('2.10 Input tables'!V37:V40,'2.10 Input tables'!AP37:AP40,'2.10 Input tables'!BJ37:BJ40,'2.10 Input tables'!CD37:CD40)</f>
        <v>28743.100022365601</v>
      </c>
      <c r="M17" s="2698">
        <f>+SUM('2.10 Input tables'!W37:W40,'2.10 Input tables'!AQ37:AQ40,'2.10 Input tables'!BK37:BK40,'2.10 Input tables'!CE37:CE40)</f>
        <v>18542.583474679341</v>
      </c>
      <c r="N17" s="2699">
        <f>+SUM('2.10 Input tables'!X37:X40,'2.10 Input tables'!AR37:AR40,'2.10 Input tables'!BL37:BL40,'2.10 Input tables'!CF37:CF40)</f>
        <v>0</v>
      </c>
    </row>
    <row r="18" spans="3:17">
      <c r="C18" s="94" t="s">
        <v>71</v>
      </c>
      <c r="D18" s="2692">
        <f>+SUM('2.10 Input tables'!N51:N54,'2.10 Input tables'!AH51:AH54,'2.10 Input tables'!BB51:BB54,'2.10 Input tables'!BV51:BV54)</f>
        <v>32619.777107732029</v>
      </c>
      <c r="E18" s="2692">
        <f>+SUM('2.10 Input tables'!O51:O54,'2.10 Input tables'!AI51:AI54,'2.10 Input tables'!BC51:BC54,'2.10 Input tables'!BW51:BW54)</f>
        <v>21623.367538506012</v>
      </c>
      <c r="F18" s="2692">
        <f>+SUM('2.10 Input tables'!P51:P54,'2.10 Input tables'!AJ51:AJ54,'2.10 Input tables'!BD51:BD54,'2.10 Input tables'!BX51:BX54)</f>
        <v>26229.021011702745</v>
      </c>
      <c r="G18" s="2692">
        <f>+SUM('2.10 Input tables'!Q51:Q54,'2.10 Input tables'!AK51:AK54,'2.10 Input tables'!BE51:BE54,'2.10 Input tables'!BY51:BY54)</f>
        <v>39748.052505500404</v>
      </c>
      <c r="H18" s="2692">
        <f>+SUM('2.10 Input tables'!R51:R54,'2.10 Input tables'!AL51:AL54,'2.10 Input tables'!BF51:BF54,'2.10 Input tables'!BZ51:BZ54)</f>
        <v>50155.02722380928</v>
      </c>
      <c r="I18" s="2692">
        <f>+SUM('2.10 Input tables'!S51:S54,'2.10 Input tables'!AM51:AM54,'2.10 Input tables'!BG51:BG54,'2.10 Input tables'!CA51:CA54)</f>
        <v>66980.855211874528</v>
      </c>
      <c r="J18" s="2697">
        <f>+SUM('2.10 Input tables'!T51:T54,'2.10 Input tables'!AN51:AN54,'2.10 Input tables'!BH51:BH54,'2.10 Input tables'!CB51:CB54)</f>
        <v>33502.743503068705</v>
      </c>
      <c r="K18" s="2698">
        <f>+SUM('2.10 Input tables'!U51:U54,'2.10 Input tables'!AO51:AO54,'2.10 Input tables'!BI51:BI54,'2.10 Input tables'!CC51:CC54)</f>
        <v>35178.165728093772</v>
      </c>
      <c r="L18" s="2698">
        <f>+SUM('2.10 Input tables'!V51:V54,'2.10 Input tables'!AP51:AP54,'2.10 Input tables'!BJ51:BJ54,'2.10 Input tables'!CD51:CD54)</f>
        <v>28712.504350067644</v>
      </c>
      <c r="M18" s="2698">
        <f>+SUM('2.10 Input tables'!W51:W54,'2.10 Input tables'!AQ51:AQ54,'2.10 Input tables'!BK51:BK54,'2.10 Input tables'!CE51:CE54)</f>
        <v>28030.601417806662</v>
      </c>
      <c r="N18" s="2699">
        <f>+SUM('2.10 Input tables'!X51:X54,'2.10 Input tables'!AR51:AR54,'2.10 Input tables'!BL51:BL54,'2.10 Input tables'!CF51:CF54)</f>
        <v>24993.999120036049</v>
      </c>
    </row>
    <row r="19" spans="3:17">
      <c r="C19" s="94" t="s">
        <v>72</v>
      </c>
      <c r="D19" s="2692">
        <f>+SUM('2.10 Input tables'!N35,'2.10 Input tables'!AH35,'2.10 Input tables'!BB35,'2.10 Input tables'!BV35)-'2.1 Expenditure summary'!D31</f>
        <v>22083.713469999984</v>
      </c>
      <c r="E19" s="2692">
        <f>+SUM('2.10 Input tables'!O35,'2.10 Input tables'!AI35,'2.10 Input tables'!BC35,'2.10 Input tables'!BW35)-'2.1 Expenditure summary'!E31</f>
        <v>35998.699809999991</v>
      </c>
      <c r="F19" s="2692">
        <f>+SUM('2.10 Input tables'!P35,'2.10 Input tables'!AJ35,'2.10 Input tables'!BD35,'2.10 Input tables'!BX35)-'2.1 Expenditure summary'!F31</f>
        <v>26459.122140000043</v>
      </c>
      <c r="G19" s="2692">
        <f>+SUM('2.10 Input tables'!Q35,'2.10 Input tables'!AK35,'2.10 Input tables'!BE35,'2.10 Input tables'!BY35)-'2.1 Expenditure summary'!G31</f>
        <v>28039.01773999997</v>
      </c>
      <c r="H19" s="2692">
        <f>+SUM('2.10 Input tables'!R35,'2.10 Input tables'!AL35,'2.10 Input tables'!BF35,'2.10 Input tables'!BZ35)-'2.1 Expenditure summary'!H31</f>
        <v>32880.043489999982</v>
      </c>
      <c r="I19" s="2693">
        <f>+SUM('2.10 Input tables'!S35,'2.10 Input tables'!AM35,'2.10 Input tables'!BG35,'2.10 Input tables'!CA35)-'2.1 Expenditure summary'!I31</f>
        <v>36038.602079666671</v>
      </c>
      <c r="J19" s="2706">
        <f>+SUM('2.10 Input tables'!T35,'2.10 Input tables'!AN35,'2.10 Input tables'!BH35,'2.10 Input tables'!CB35)-'2.1 Expenditure summary'!J31</f>
        <v>36458.151883591418</v>
      </c>
      <c r="K19" s="2707">
        <f>+SUM('2.10 Input tables'!U35,'2.10 Input tables'!AO35,'2.10 Input tables'!BI35,'2.10 Input tables'!CC35)-'2.1 Expenditure summary'!K31</f>
        <v>37017.866311457365</v>
      </c>
      <c r="L19" s="2707">
        <f>+SUM('2.10 Input tables'!V35,'2.10 Input tables'!AP35,'2.10 Input tables'!BJ35,'2.10 Input tables'!CD35)-'2.1 Expenditure summary'!L31</f>
        <v>37625.403996184286</v>
      </c>
      <c r="M19" s="2707">
        <f>+SUM('2.10 Input tables'!W35,'2.10 Input tables'!AQ35,'2.10 Input tables'!BK35,'2.10 Input tables'!CE35)-'2.1 Expenditure summary'!M31</f>
        <v>38321.208856644691</v>
      </c>
      <c r="N19" s="2708">
        <f>+SUM('2.10 Input tables'!X35,'2.10 Input tables'!AR35,'2.10 Input tables'!BL35,'2.10 Input tables'!CF35)-'2.1 Expenditure summary'!N31</f>
        <v>39081.795075971553</v>
      </c>
    </row>
    <row r="20" spans="3:17">
      <c r="C20" s="94" t="s">
        <v>73</v>
      </c>
      <c r="D20" s="2692">
        <f>+SUM('2.10 Input tables'!N36,'2.10 Input tables'!AH36,'2.10 Input tables'!BB36,'2.10 Input tables'!BV36)-'2.1 Expenditure summary'!D32-D21</f>
        <v>2063.2597700000188</v>
      </c>
      <c r="E20" s="2692">
        <f>+SUM('2.10 Input tables'!O36,'2.10 Input tables'!AI36,'2.10 Input tables'!BC36,'2.10 Input tables'!BW36)-'2.1 Expenditure summary'!E32-E21</f>
        <v>2236.9338299999945</v>
      </c>
      <c r="F20" s="2692">
        <f>+SUM('2.10 Input tables'!P36,'2.10 Input tables'!AJ36,'2.10 Input tables'!BD36,'2.10 Input tables'!BX36)-'2.1 Expenditure summary'!F32-F21</f>
        <v>1993.8339499999929</v>
      </c>
      <c r="G20" s="2692">
        <f>+SUM('2.10 Input tables'!Q36,'2.10 Input tables'!AK36,'2.10 Input tables'!BE36,'2.10 Input tables'!BY36)-'2.1 Expenditure summary'!G32-G21</f>
        <v>5813.921570000035</v>
      </c>
      <c r="H20" s="2692">
        <f>+SUM('2.10 Input tables'!R36,'2.10 Input tables'!AL36,'2.10 Input tables'!BF36,'2.10 Input tables'!BZ36)-'2.1 Expenditure summary'!H32-H21</f>
        <v>4900.3857499999722</v>
      </c>
      <c r="I20" s="2693">
        <f>+SUM('2.10 Input tables'!S36,'2.10 Input tables'!AM36,'2.10 Input tables'!BG36,'2.10 Input tables'!CA36)-'2.1 Expenditure summary'!I32-I21</f>
        <v>3689.6845537805784</v>
      </c>
      <c r="J20" s="2706">
        <f>+SUM('2.10 Input tables'!T36,'2.10 Input tables'!AN36,'2.10 Input tables'!BH36,'2.10 Input tables'!CB36)-'2.1 Expenditure summary'!J32-J21</f>
        <v>3720.4230886637151</v>
      </c>
      <c r="K20" s="2707">
        <f>+SUM('2.10 Input tables'!U36,'2.10 Input tables'!AO36,'2.10 Input tables'!BI36,'2.10 Input tables'!CC36)-'2.1 Expenditure summary'!K32-K21</f>
        <v>3761.4831717485031</v>
      </c>
      <c r="L20" s="2707">
        <f>+SUM('2.10 Input tables'!V36,'2.10 Input tables'!AP36,'2.10 Input tables'!BJ36,'2.10 Input tables'!CD36)-'2.1 Expenditure summary'!L32-L21</f>
        <v>3806.634019509057</v>
      </c>
      <c r="M20" s="2707">
        <f>+SUM('2.10 Input tables'!W36,'2.10 Input tables'!AQ36,'2.10 Input tables'!BK36,'2.10 Input tables'!CE36)-'2.1 Expenditure summary'!M32-M21</f>
        <v>3859.1946087963306</v>
      </c>
      <c r="N20" s="2708">
        <f>+SUM('2.10 Input tables'!X36,'2.10 Input tables'!AR36,'2.10 Input tables'!BL36,'2.10 Input tables'!CF36)-'2.1 Expenditure summary'!N32-N21</f>
        <v>3916.4176565639636</v>
      </c>
    </row>
    <row r="21" spans="3:17">
      <c r="C21" s="94" t="s">
        <v>74</v>
      </c>
      <c r="D21" s="95"/>
      <c r="E21" s="95"/>
      <c r="F21" s="95"/>
      <c r="G21" s="95"/>
      <c r="H21" s="95"/>
      <c r="I21" s="95"/>
      <c r="J21" s="2700">
        <v>-7258.0953709428204</v>
      </c>
      <c r="K21" s="2701">
        <v>-7400.2176641163496</v>
      </c>
      <c r="L21" s="2701">
        <v>-7582.5441190177198</v>
      </c>
      <c r="M21" s="2701">
        <v>-7637.7016872505201</v>
      </c>
      <c r="N21" s="2702">
        <v>-7723.1997024480797</v>
      </c>
    </row>
    <row r="22" spans="3:17" ht="15.75" thickBot="1">
      <c r="C22" s="96" t="s">
        <v>75</v>
      </c>
      <c r="D22" s="97">
        <f>SUM(D15:D21)</f>
        <v>566999.99999999988</v>
      </c>
      <c r="E22" s="97">
        <f t="shared" ref="E22:N22" si="0">SUM(E15:E21)</f>
        <v>405100</v>
      </c>
      <c r="F22" s="97">
        <f t="shared" si="0"/>
        <v>363899.99999999994</v>
      </c>
      <c r="G22" s="97">
        <f t="shared" si="0"/>
        <v>356100</v>
      </c>
      <c r="H22" s="97">
        <f t="shared" si="0"/>
        <v>484599.99999999994</v>
      </c>
      <c r="I22" s="97">
        <f t="shared" si="0"/>
        <v>549974.44494233618</v>
      </c>
      <c r="J22" s="97">
        <f t="shared" si="0"/>
        <v>353491.04828167317</v>
      </c>
      <c r="K22" s="97">
        <f t="shared" si="0"/>
        <v>400852.67458757415</v>
      </c>
      <c r="L22" s="97">
        <f t="shared" si="0"/>
        <v>311022.24333528528</v>
      </c>
      <c r="M22" s="97">
        <f t="shared" si="0"/>
        <v>322024.54624070198</v>
      </c>
      <c r="N22" s="97">
        <f t="shared" si="0"/>
        <v>220973.14459297564</v>
      </c>
    </row>
    <row r="23" spans="3:17" ht="15.75" thickTop="1"/>
    <row r="24" spans="3:17" ht="25.5" customHeight="1">
      <c r="C24" s="98" t="s">
        <v>76</v>
      </c>
    </row>
    <row r="25" spans="3:17" ht="15" customHeight="1">
      <c r="C25" s="2941" t="s">
        <v>77</v>
      </c>
      <c r="D25" s="92" t="s">
        <v>52</v>
      </c>
      <c r="E25" s="2944" t="s">
        <v>53</v>
      </c>
      <c r="F25" s="2945"/>
      <c r="G25" s="2945"/>
      <c r="H25" s="2945"/>
      <c r="I25" s="2946"/>
    </row>
    <row r="26" spans="3:17" ht="39" customHeight="1">
      <c r="C26" s="2942"/>
      <c r="D26" s="2938" t="s">
        <v>55</v>
      </c>
      <c r="E26" s="2939"/>
      <c r="F26" s="2939"/>
      <c r="G26" s="2939"/>
      <c r="H26" s="2939"/>
      <c r="I26" s="2940"/>
    </row>
    <row r="27" spans="3:17">
      <c r="C27" s="2943"/>
      <c r="D27" s="93" t="s">
        <v>57</v>
      </c>
      <c r="E27" s="93" t="s">
        <v>58</v>
      </c>
      <c r="F27" s="93" t="s">
        <v>59</v>
      </c>
      <c r="G27" s="93" t="s">
        <v>60</v>
      </c>
      <c r="H27" s="93" t="s">
        <v>61</v>
      </c>
      <c r="I27" s="93" t="s">
        <v>62</v>
      </c>
      <c r="J27" s="2775"/>
      <c r="K27" s="2775"/>
      <c r="L27" s="2775"/>
      <c r="M27" s="2775"/>
      <c r="N27" s="2775"/>
      <c r="O27" s="2775"/>
      <c r="P27" s="2775"/>
      <c r="Q27" s="2775"/>
    </row>
    <row r="28" spans="3:17">
      <c r="C28" s="94" t="s">
        <v>78</v>
      </c>
      <c r="D28" s="2694">
        <f>+SUM('2.6 Vegetation management'!AD11:AD16)</f>
        <v>13663.104068728226</v>
      </c>
      <c r="E28" s="2695">
        <f>+SUM('2.6 Vegetation management'!AE11:AE16)</f>
        <v>14244.137959362031</v>
      </c>
      <c r="F28" s="2695">
        <f>+SUM('2.6 Vegetation management'!AF11:AF16)</f>
        <v>14212.204438169614</v>
      </c>
      <c r="G28" s="2695">
        <f>+SUM('2.6 Vegetation management'!AG11:AG16)</f>
        <v>13863.207731747563</v>
      </c>
      <c r="H28" s="2695">
        <f>+SUM('2.6 Vegetation management'!AH11:AH16)</f>
        <v>12895.613384343493</v>
      </c>
      <c r="I28" s="2696">
        <v>16393.489510445328</v>
      </c>
      <c r="J28" s="2775"/>
      <c r="K28" s="2775"/>
      <c r="L28" s="2775"/>
      <c r="M28" s="2775"/>
      <c r="N28" s="2775"/>
      <c r="O28" s="2775"/>
      <c r="P28" s="2775"/>
      <c r="Q28" s="2775"/>
    </row>
    <row r="29" spans="3:17">
      <c r="C29" s="94" t="s">
        <v>79</v>
      </c>
      <c r="D29" s="2697">
        <f>+SUM('2.7 Maintenance'!CN12:CN23,'2.7 Maintenance'!DD12:DD23)/1000</f>
        <v>39564.932841271788</v>
      </c>
      <c r="E29" s="2698">
        <f>+SUM('2.7 Maintenance'!CO12:CO23,'2.7 Maintenance'!DE12:DE23)/1000</f>
        <v>40725.862040637978</v>
      </c>
      <c r="F29" s="2698">
        <f>+SUM('2.7 Maintenance'!CP12:CP23,'2.7 Maintenance'!DF12:DF23)/1000</f>
        <v>53207.795561830389</v>
      </c>
      <c r="G29" s="2698">
        <f>+SUM('2.7 Maintenance'!CQ12:CQ23,'2.7 Maintenance'!DG12:DG23)/1000</f>
        <v>50826.792268252444</v>
      </c>
      <c r="H29" s="2698">
        <f>+SUM('2.7 Maintenance'!CR12:CR23,'2.7 Maintenance'!DH12:DH23)/1000</f>
        <v>50634.386615656491</v>
      </c>
      <c r="I29" s="2699">
        <v>54939.622234091235</v>
      </c>
      <c r="J29" s="2775"/>
      <c r="K29" s="2775"/>
      <c r="L29" s="2775"/>
      <c r="M29" s="2775"/>
      <c r="N29" s="2775"/>
      <c r="O29" s="2775"/>
      <c r="P29" s="2775"/>
      <c r="Q29" s="2775"/>
    </row>
    <row r="30" spans="3:17">
      <c r="C30" s="94" t="s">
        <v>71</v>
      </c>
      <c r="D30" s="2697">
        <f>+SUM('2.5 Non-network'!N14,'2.5 Non-network'!N16,'2.5 Non-network'!N18,'2.5 Non-network'!N20,'2.5 Non-network'!N22,'2.5 Non-network'!N24,'2.5 Non-network'!N26,'2.5 Non-network'!N28,'2.5 Non-network'!N30)</f>
        <v>17362.883865744396</v>
      </c>
      <c r="E30" s="2698">
        <f>+SUM('2.5 Non-network'!O14,'2.5 Non-network'!O16,'2.5 Non-network'!O18,'2.5 Non-network'!O20,'2.5 Non-network'!O22,'2.5 Non-network'!O24,'2.5 Non-network'!O26,'2.5 Non-network'!O28,'2.5 Non-network'!O30)</f>
        <v>15903.008253388023</v>
      </c>
      <c r="F30" s="2698">
        <f>+SUM('2.5 Non-network'!P14,'2.5 Non-network'!P16,'2.5 Non-network'!P18,'2.5 Non-network'!P20,'2.5 Non-network'!P22,'2.5 Non-network'!P24,'2.5 Non-network'!P26,'2.5 Non-network'!P28,'2.5 Non-network'!P30)</f>
        <v>17905.93790114591</v>
      </c>
      <c r="G30" s="2698">
        <f>+SUM('2.5 Non-network'!Q14,'2.5 Non-network'!Q16,'2.5 Non-network'!Q18,'2.5 Non-network'!Q20,'2.5 Non-network'!Q22,'2.5 Non-network'!Q24,'2.5 Non-network'!Q26,'2.5 Non-network'!Q28,'2.5 Non-network'!Q30)</f>
        <v>17808.554788166264</v>
      </c>
      <c r="H30" s="2698">
        <f>+SUM('2.5 Non-network'!R14,'2.5 Non-network'!R16,'2.5 Non-network'!R18,'2.5 Non-network'!R20,'2.5 Non-network'!R22,'2.5 Non-network'!R24,'2.5 Non-network'!R26,'2.5 Non-network'!R28,'2.5 Non-network'!R30)</f>
        <v>19865.062239906656</v>
      </c>
      <c r="I30" s="2699">
        <f>+SUM('2.5 Non-network'!S14,'2.5 Non-network'!S16,'2.5 Non-network'!S18,'2.5 Non-network'!S20,'2.5 Non-network'!S22,'2.5 Non-network'!S24,'2.5 Non-network'!S26,'2.5 Non-network'!S28,'2.5 Non-network'!S30)</f>
        <v>20439.345086430872</v>
      </c>
      <c r="J30" s="2776"/>
      <c r="K30" s="2776"/>
      <c r="L30" s="2776"/>
      <c r="M30" s="2776"/>
      <c r="N30" s="2776"/>
      <c r="O30" s="2775"/>
      <c r="P30" s="2775"/>
      <c r="Q30" s="2775"/>
    </row>
    <row r="31" spans="3:17">
      <c r="C31" s="94" t="s">
        <v>80</v>
      </c>
      <c r="D31" s="2697">
        <v>20910.921230000011</v>
      </c>
      <c r="E31" s="2698">
        <v>41410</v>
      </c>
      <c r="F31" s="2698">
        <v>25830</v>
      </c>
      <c r="G31" s="2698">
        <v>30220.000000000004</v>
      </c>
      <c r="H31" s="2698">
        <v>32689.999999999996</v>
      </c>
      <c r="I31" s="2699">
        <v>29322.516601926396</v>
      </c>
      <c r="J31" s="2776">
        <v>35350.647878170319</v>
      </c>
      <c r="K31" s="2776">
        <v>36795.678380721984</v>
      </c>
      <c r="L31" s="2776">
        <v>38234.762106412374</v>
      </c>
      <c r="M31" s="2776">
        <v>39530.866946727008</v>
      </c>
      <c r="N31" s="2776">
        <v>40756.989436833457</v>
      </c>
      <c r="O31" s="2775"/>
      <c r="P31" s="2775"/>
      <c r="Q31" s="2775"/>
    </row>
    <row r="32" spans="3:17">
      <c r="C32" s="94" t="s">
        <v>81</v>
      </c>
      <c r="D32" s="2697">
        <v>49994.603179999976</v>
      </c>
      <c r="E32" s="2698">
        <v>46860</v>
      </c>
      <c r="F32" s="2698">
        <v>44520</v>
      </c>
      <c r="G32" s="2698">
        <v>57200</v>
      </c>
      <c r="H32" s="2698">
        <v>46830</v>
      </c>
      <c r="I32" s="2699">
        <v>71466.96013753333</v>
      </c>
      <c r="J32" s="2776">
        <v>75552.045011605442</v>
      </c>
      <c r="K32" s="2776">
        <v>75964.959474991323</v>
      </c>
      <c r="L32" s="2776">
        <v>77975.119208688775</v>
      </c>
      <c r="M32" s="2776">
        <v>80366.660583179852</v>
      </c>
      <c r="N32" s="2776">
        <v>79942.281741140992</v>
      </c>
      <c r="O32" s="2775"/>
      <c r="P32" s="2775"/>
      <c r="Q32" s="2775"/>
    </row>
    <row r="33" spans="3:17">
      <c r="C33" s="94" t="s">
        <v>74</v>
      </c>
      <c r="D33" s="2700">
        <f>-D30</f>
        <v>-17362.883865744396</v>
      </c>
      <c r="E33" s="2701">
        <f t="shared" ref="E33:I33" si="1">-E30</f>
        <v>-15903.008253388023</v>
      </c>
      <c r="F33" s="2701">
        <f t="shared" si="1"/>
        <v>-17905.93790114591</v>
      </c>
      <c r="G33" s="2701">
        <f t="shared" si="1"/>
        <v>-17808.554788166264</v>
      </c>
      <c r="H33" s="2701">
        <f t="shared" si="1"/>
        <v>-19865.062239906656</v>
      </c>
      <c r="I33" s="2702">
        <f t="shared" si="1"/>
        <v>-20439.345086430872</v>
      </c>
      <c r="O33" s="2775"/>
      <c r="P33" s="2775"/>
      <c r="Q33" s="2775"/>
    </row>
    <row r="34" spans="3:17" ht="15" customHeight="1" thickBot="1">
      <c r="C34" s="96" t="s">
        <v>82</v>
      </c>
      <c r="D34" s="2709">
        <f>SUM(D28:D33)</f>
        <v>124133.56131999998</v>
      </c>
      <c r="E34" s="2709">
        <f t="shared" ref="E34:I34" si="2">SUM(E28:E33)</f>
        <v>143240.00000000003</v>
      </c>
      <c r="F34" s="2709">
        <f t="shared" si="2"/>
        <v>137770</v>
      </c>
      <c r="G34" s="2709">
        <f t="shared" si="2"/>
        <v>152110</v>
      </c>
      <c r="H34" s="2709">
        <f t="shared" si="2"/>
        <v>143049.99999999997</v>
      </c>
      <c r="I34" s="2709">
        <f t="shared" si="2"/>
        <v>172122.58848399631</v>
      </c>
      <c r="J34" s="2775"/>
      <c r="K34" s="2775"/>
      <c r="L34" s="2775"/>
      <c r="M34" s="2775"/>
      <c r="N34" s="2775"/>
      <c r="O34" s="2775"/>
      <c r="P34" s="2775"/>
      <c r="Q34" s="2775"/>
    </row>
    <row r="35" spans="3:17" ht="15" customHeight="1" thickTop="1">
      <c r="C35"/>
      <c r="D35"/>
      <c r="E35"/>
      <c r="F35"/>
      <c r="G35"/>
      <c r="H35"/>
      <c r="I35"/>
      <c r="J35"/>
      <c r="K35"/>
    </row>
    <row r="36" spans="3:17" ht="15" customHeight="1"/>
    <row r="47" spans="3:17">
      <c r="C47"/>
      <c r="D47"/>
      <c r="E47"/>
      <c r="F47"/>
      <c r="G47"/>
      <c r="H47"/>
      <c r="I47"/>
      <c r="J47"/>
      <c r="K47"/>
    </row>
  </sheetData>
  <mergeCells count="8">
    <mergeCell ref="J12:N12"/>
    <mergeCell ref="D13:I13"/>
    <mergeCell ref="J13:N13"/>
    <mergeCell ref="C25:C27"/>
    <mergeCell ref="E25:I25"/>
    <mergeCell ref="D26:I26"/>
    <mergeCell ref="C12:C14"/>
    <mergeCell ref="E12:I1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codeName="Sheet5">
    <tabColor theme="5"/>
  </sheetPr>
  <dimension ref="A1:HC308"/>
  <sheetViews>
    <sheetView showGridLines="0" zoomScale="40" zoomScaleNormal="40" workbookViewId="0"/>
  </sheetViews>
  <sheetFormatPr defaultColWidth="9.140625" defaultRowHeight="15" customHeight="1"/>
  <cols>
    <col min="1" max="1" width="16.5703125" style="107" customWidth="1"/>
    <col min="2" max="2" width="95.85546875" style="107" customWidth="1"/>
    <col min="3" max="3" width="118" style="107" customWidth="1"/>
    <col min="4" max="4" width="5.7109375" style="107" hidden="1" customWidth="1"/>
    <col min="5" max="5" width="17.28515625" style="107" hidden="1" customWidth="1"/>
    <col min="6" max="6" width="13.140625" style="107" hidden="1" customWidth="1"/>
    <col min="7" max="7" width="76.5703125" style="283" hidden="1" customWidth="1"/>
    <col min="8" max="8" width="103.28515625" style="284" hidden="1" customWidth="1"/>
    <col min="9" max="9" width="38.28515625" style="283" hidden="1" customWidth="1"/>
    <col min="10" max="10" width="35.7109375" style="107" hidden="1" customWidth="1"/>
    <col min="11" max="12" width="22.28515625" style="107" hidden="1" customWidth="1"/>
    <col min="13" max="13" width="5.5703125" style="107" hidden="1" customWidth="1"/>
    <col min="14" max="24" width="22.7109375" style="107" customWidth="1"/>
    <col min="25" max="25" width="5.7109375" style="107" hidden="1" customWidth="1"/>
    <col min="26" max="26" width="17.28515625" style="107" hidden="1" customWidth="1"/>
    <col min="27" max="27" width="13.140625" style="107" hidden="1" customWidth="1"/>
    <col min="28" max="28" width="76.5703125" style="283" hidden="1" customWidth="1"/>
    <col min="29" max="29" width="103.28515625" style="284" hidden="1" customWidth="1"/>
    <col min="30" max="30" width="38.28515625" style="283" hidden="1" customWidth="1"/>
    <col min="31" max="31" width="35.7109375" style="107" hidden="1" customWidth="1"/>
    <col min="32" max="32" width="31.5703125" style="107" hidden="1" customWidth="1"/>
    <col min="33" max="33" width="22.28515625" style="107" hidden="1" customWidth="1"/>
    <col min="34" max="34" width="5.5703125" style="107" hidden="1" customWidth="1"/>
    <col min="35" max="45" width="22.7109375" style="107" customWidth="1"/>
    <col min="46" max="46" width="5.7109375" style="107" hidden="1" customWidth="1"/>
    <col min="47" max="47" width="17.28515625" style="107" hidden="1" customWidth="1"/>
    <col min="48" max="48" width="13.140625" style="107" hidden="1" customWidth="1"/>
    <col min="49" max="49" width="76.5703125" style="283" hidden="1" customWidth="1"/>
    <col min="50" max="50" width="103.28515625" style="284" hidden="1" customWidth="1"/>
    <col min="51" max="51" width="38.28515625" style="283" hidden="1" customWidth="1"/>
    <col min="52" max="52" width="35.7109375" style="107" hidden="1" customWidth="1"/>
    <col min="53" max="54" width="22.28515625" style="107" hidden="1" customWidth="1"/>
    <col min="55" max="55" width="5.5703125" style="107" hidden="1" customWidth="1"/>
    <col min="56" max="66" width="22.7109375" style="107" customWidth="1"/>
    <col min="67" max="67" width="19.42578125" style="107" customWidth="1"/>
    <col min="68" max="68" width="113.85546875" style="107" customWidth="1"/>
    <col min="69" max="69" width="97" style="107" customWidth="1"/>
    <col min="70" max="70" width="5.85546875" style="107" hidden="1" customWidth="1"/>
    <col min="71" max="71" width="18.85546875" style="264" hidden="1" customWidth="1"/>
    <col min="72" max="72" width="13.140625" style="264" hidden="1" customWidth="1"/>
    <col min="73" max="73" width="41.42578125" style="264" hidden="1" customWidth="1"/>
    <col min="74" max="74" width="86.85546875" style="264" hidden="1" customWidth="1"/>
    <col min="75" max="75" width="30" style="264" hidden="1" customWidth="1"/>
    <col min="76" max="76" width="37" style="264" hidden="1" customWidth="1"/>
    <col min="77" max="77" width="32.85546875" style="264" hidden="1" customWidth="1"/>
    <col min="78" max="78" width="23.7109375" style="107" hidden="1" customWidth="1"/>
    <col min="79" max="79" width="5.85546875" style="107" hidden="1" customWidth="1"/>
    <col min="80" max="80" width="26.42578125" style="107" customWidth="1"/>
    <col min="81" max="81" width="5.7109375" style="107" hidden="1" customWidth="1"/>
    <col min="82" max="82" width="18.85546875" style="107" hidden="1" customWidth="1"/>
    <col min="83" max="83" width="14.42578125" style="107" hidden="1" customWidth="1"/>
    <col min="84" max="84" width="41.42578125" style="107" hidden="1" customWidth="1"/>
    <col min="85" max="85" width="86.85546875" style="107" hidden="1" customWidth="1"/>
    <col min="86" max="86" width="35.7109375" style="107" hidden="1" customWidth="1"/>
    <col min="87" max="87" width="37" style="107" hidden="1" customWidth="1"/>
    <col min="88" max="88" width="34.7109375" style="107" hidden="1" customWidth="1"/>
    <col min="89" max="89" width="23.7109375" style="107" hidden="1" customWidth="1"/>
    <col min="90" max="90" width="5.7109375" style="107" hidden="1" customWidth="1"/>
    <col min="91" max="95" width="23.7109375" style="107" customWidth="1"/>
    <col min="96" max="96" width="21.7109375" style="107" customWidth="1"/>
    <col min="97" max="101" width="22.5703125" style="107" customWidth="1"/>
    <col min="102" max="123" width="19.42578125" style="107" customWidth="1"/>
    <col min="124" max="159" width="25.7109375" style="107" customWidth="1"/>
    <col min="160" max="160" width="23" style="107" customWidth="1"/>
    <col min="161" max="215" width="22.85546875" style="107" customWidth="1"/>
    <col min="216" max="16384" width="9.140625" style="107"/>
  </cols>
  <sheetData>
    <row r="1" spans="1:211" ht="23.25" customHeight="1">
      <c r="A1" s="99"/>
      <c r="B1" s="100" t="s">
        <v>8</v>
      </c>
      <c r="C1" s="101"/>
      <c r="D1" s="101"/>
      <c r="E1" s="101"/>
      <c r="F1" s="102"/>
      <c r="G1" s="103"/>
      <c r="H1" s="101"/>
      <c r="I1" s="103"/>
      <c r="J1" s="101"/>
      <c r="K1" s="101"/>
      <c r="L1" s="101"/>
      <c r="M1" s="104"/>
      <c r="N1" s="104"/>
      <c r="O1" s="104"/>
      <c r="P1" s="104"/>
      <c r="Q1" s="104"/>
      <c r="R1" s="104"/>
      <c r="S1" s="104"/>
      <c r="T1" s="104"/>
      <c r="U1" s="104"/>
      <c r="V1" s="104"/>
      <c r="W1" s="104"/>
      <c r="X1" s="104"/>
      <c r="Y1" s="101"/>
      <c r="Z1" s="101"/>
      <c r="AA1" s="102"/>
      <c r="AB1" s="103"/>
      <c r="AC1" s="101"/>
      <c r="AD1" s="103"/>
      <c r="AE1" s="101"/>
      <c r="AF1" s="101"/>
      <c r="AG1" s="101"/>
      <c r="AH1" s="104"/>
      <c r="AI1" s="104"/>
      <c r="AJ1" s="104"/>
      <c r="AK1" s="104"/>
      <c r="AL1" s="104"/>
      <c r="AM1" s="104"/>
      <c r="AN1" s="104"/>
      <c r="AO1" s="104"/>
      <c r="AP1" s="104"/>
      <c r="AQ1" s="104"/>
      <c r="AR1" s="104"/>
      <c r="AS1" s="104"/>
      <c r="AT1" s="101"/>
      <c r="AU1" s="101"/>
      <c r="AV1" s="102"/>
      <c r="AW1" s="103"/>
      <c r="AX1" s="101"/>
      <c r="AY1" s="103"/>
      <c r="AZ1" s="101"/>
      <c r="BA1" s="101"/>
      <c r="BB1" s="101"/>
      <c r="BC1" s="104"/>
      <c r="BD1" s="104"/>
      <c r="BE1" s="104"/>
      <c r="BF1" s="104"/>
      <c r="BG1" s="104"/>
      <c r="BH1" s="104"/>
      <c r="BI1" s="104"/>
      <c r="BJ1" s="104"/>
      <c r="BK1" s="104"/>
      <c r="BL1" s="104"/>
      <c r="BM1" s="104"/>
      <c r="BN1" s="104"/>
      <c r="BO1" s="104"/>
      <c r="BP1" s="104"/>
      <c r="BQ1" s="104"/>
      <c r="BR1" s="104"/>
      <c r="BS1" s="105"/>
      <c r="BT1" s="105"/>
      <c r="BU1" s="105"/>
      <c r="BV1" s="105"/>
      <c r="BW1" s="105"/>
      <c r="BX1" s="105"/>
      <c r="BY1" s="105"/>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row>
    <row r="2" spans="1:211" ht="23.25" customHeight="1">
      <c r="A2" s="99"/>
      <c r="B2" s="108"/>
      <c r="C2" s="108"/>
      <c r="D2" s="108"/>
      <c r="E2" s="108"/>
      <c r="F2" s="109"/>
      <c r="G2" s="103"/>
      <c r="H2" s="108"/>
      <c r="I2" s="103"/>
      <c r="J2" s="108"/>
      <c r="K2" s="108"/>
      <c r="L2" s="108"/>
      <c r="M2" s="104"/>
      <c r="N2" s="104"/>
      <c r="O2" s="104"/>
      <c r="P2" s="104"/>
      <c r="Q2" s="104"/>
      <c r="R2" s="104"/>
      <c r="S2" s="104"/>
      <c r="T2" s="104"/>
      <c r="U2" s="104"/>
      <c r="V2" s="104"/>
      <c r="W2" s="104"/>
      <c r="X2" s="104"/>
      <c r="Y2" s="108"/>
      <c r="Z2" s="108"/>
      <c r="AA2" s="109"/>
      <c r="AB2" s="103"/>
      <c r="AC2" s="108"/>
      <c r="AD2" s="103"/>
      <c r="AE2" s="108"/>
      <c r="AF2" s="108"/>
      <c r="AG2" s="108"/>
      <c r="AH2" s="104"/>
      <c r="AI2" s="104"/>
      <c r="AJ2" s="104"/>
      <c r="AK2" s="104"/>
      <c r="AL2" s="104"/>
      <c r="AM2" s="104"/>
      <c r="AN2" s="104"/>
      <c r="AO2" s="104"/>
      <c r="AP2" s="104"/>
      <c r="AQ2" s="104"/>
      <c r="AR2" s="104"/>
      <c r="AS2" s="104"/>
      <c r="AT2" s="108"/>
      <c r="AU2" s="108"/>
      <c r="AV2" s="109"/>
      <c r="AW2" s="103"/>
      <c r="AX2" s="108"/>
      <c r="AY2" s="103"/>
      <c r="AZ2" s="108"/>
      <c r="BA2" s="108"/>
      <c r="BB2" s="108"/>
      <c r="BC2" s="104"/>
      <c r="BD2" s="104"/>
      <c r="BE2" s="104"/>
      <c r="BF2" s="104"/>
      <c r="BG2" s="104"/>
      <c r="BH2" s="104"/>
      <c r="BI2" s="104"/>
      <c r="BJ2" s="104"/>
      <c r="BK2" s="104"/>
      <c r="BL2" s="104"/>
      <c r="BM2" s="104"/>
      <c r="BN2" s="104"/>
      <c r="BO2" s="104"/>
      <c r="BP2" s="104"/>
      <c r="BQ2" s="104"/>
      <c r="BR2" s="104"/>
      <c r="BS2" s="105"/>
      <c r="BT2" s="105"/>
      <c r="BU2" s="105"/>
      <c r="BV2" s="105"/>
      <c r="BW2" s="105"/>
      <c r="BX2" s="105"/>
      <c r="BY2" s="105"/>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row>
    <row r="3" spans="1:211" ht="23.25" customHeight="1">
      <c r="A3" s="99"/>
      <c r="B3" s="101" t="s">
        <v>12</v>
      </c>
      <c r="C3" s="101"/>
      <c r="D3" s="101"/>
      <c r="E3" s="101"/>
      <c r="F3" s="102"/>
      <c r="G3" s="103"/>
      <c r="H3" s="101"/>
      <c r="I3" s="103"/>
      <c r="J3" s="101"/>
      <c r="K3" s="101"/>
      <c r="L3" s="101"/>
      <c r="M3" s="110"/>
      <c r="N3" s="110"/>
      <c r="O3" s="110"/>
      <c r="P3" s="110"/>
      <c r="Q3" s="110"/>
      <c r="R3" s="110"/>
      <c r="S3" s="110"/>
      <c r="T3" s="110"/>
      <c r="U3" s="110"/>
      <c r="V3" s="110"/>
      <c r="W3" s="110"/>
      <c r="X3" s="110"/>
      <c r="Y3" s="101"/>
      <c r="Z3" s="101"/>
      <c r="AA3" s="102"/>
      <c r="AB3" s="103"/>
      <c r="AC3" s="101"/>
      <c r="AD3" s="103"/>
      <c r="AE3" s="101"/>
      <c r="AF3" s="101"/>
      <c r="AG3" s="101"/>
      <c r="AH3" s="110"/>
      <c r="AI3" s="110"/>
      <c r="AJ3" s="110"/>
      <c r="AK3" s="110"/>
      <c r="AL3" s="110"/>
      <c r="AM3" s="110"/>
      <c r="AN3" s="110"/>
      <c r="AO3" s="110"/>
      <c r="AP3" s="110"/>
      <c r="AQ3" s="110"/>
      <c r="AR3" s="110"/>
      <c r="AS3" s="110"/>
      <c r="AT3" s="101"/>
      <c r="AU3" s="101"/>
      <c r="AV3" s="102"/>
      <c r="AW3" s="103"/>
      <c r="AX3" s="101"/>
      <c r="AY3" s="103"/>
      <c r="AZ3" s="101"/>
      <c r="BA3" s="101"/>
      <c r="BB3" s="101"/>
      <c r="BC3" s="110"/>
      <c r="BD3" s="110"/>
      <c r="BE3" s="110"/>
      <c r="BF3" s="110"/>
      <c r="BG3" s="110"/>
      <c r="BH3" s="110"/>
      <c r="BI3" s="110"/>
      <c r="BJ3" s="110"/>
      <c r="BK3" s="110"/>
      <c r="BL3" s="110"/>
      <c r="BM3" s="110"/>
      <c r="BN3" s="110"/>
      <c r="BO3" s="110"/>
      <c r="BP3" s="110"/>
      <c r="BQ3" s="110"/>
      <c r="BR3" s="110"/>
      <c r="BS3" s="111"/>
      <c r="BT3" s="111"/>
      <c r="BU3" s="111"/>
      <c r="BV3" s="111"/>
      <c r="BW3" s="111"/>
      <c r="BX3" s="111"/>
      <c r="BY3" s="111"/>
      <c r="BZ3" s="110"/>
      <c r="CA3" s="110"/>
      <c r="CB3" s="110"/>
      <c r="CC3" s="110"/>
      <c r="CD3" s="110"/>
      <c r="CE3" s="110"/>
      <c r="CF3" s="110"/>
      <c r="CG3" s="110"/>
      <c r="CH3" s="110"/>
      <c r="CI3" s="110"/>
      <c r="CJ3" s="110"/>
      <c r="CK3" s="110"/>
      <c r="CL3" s="110"/>
      <c r="CM3" s="110"/>
      <c r="CN3" s="110"/>
      <c r="CO3" s="110"/>
      <c r="CP3" s="110"/>
      <c r="CQ3" s="112"/>
      <c r="CR3" s="113"/>
      <c r="CS3" s="113"/>
      <c r="CT3" s="113"/>
      <c r="CU3" s="113"/>
      <c r="CV3" s="113"/>
      <c r="CW3" s="113"/>
      <c r="CX3" s="113"/>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row>
    <row r="4" spans="1:211" ht="23.25" customHeight="1">
      <c r="A4" s="99"/>
      <c r="B4" s="115" t="s">
        <v>83</v>
      </c>
      <c r="C4" s="115"/>
      <c r="D4" s="115"/>
      <c r="E4" s="115"/>
      <c r="F4" s="115"/>
      <c r="G4" s="116"/>
      <c r="H4" s="115"/>
      <c r="I4" s="116"/>
      <c r="J4" s="115"/>
      <c r="K4" s="115"/>
      <c r="L4" s="115"/>
      <c r="M4" s="117"/>
      <c r="N4" s="117"/>
      <c r="O4" s="117"/>
      <c r="P4" s="117"/>
      <c r="Q4" s="117"/>
      <c r="R4" s="117"/>
      <c r="S4" s="117"/>
      <c r="T4" s="117"/>
      <c r="U4" s="117"/>
      <c r="V4" s="117"/>
      <c r="W4" s="117"/>
      <c r="X4" s="117"/>
      <c r="Y4" s="115"/>
      <c r="Z4" s="115"/>
      <c r="AA4" s="115"/>
      <c r="AB4" s="116"/>
      <c r="AC4" s="115"/>
      <c r="AD4" s="116"/>
      <c r="AE4" s="115"/>
      <c r="AF4" s="115"/>
      <c r="AG4" s="115"/>
      <c r="AH4" s="117"/>
      <c r="AI4" s="117"/>
      <c r="AJ4" s="117"/>
      <c r="AK4" s="117"/>
      <c r="AL4" s="117"/>
      <c r="AM4" s="117"/>
      <c r="AN4" s="117"/>
      <c r="AO4" s="117"/>
      <c r="AP4" s="117"/>
      <c r="AQ4" s="117"/>
      <c r="AR4" s="117"/>
      <c r="AS4" s="117"/>
      <c r="AT4" s="115"/>
      <c r="AU4" s="115"/>
      <c r="AV4" s="115"/>
      <c r="AW4" s="116"/>
      <c r="AX4" s="115"/>
      <c r="AY4" s="116"/>
      <c r="AZ4" s="115"/>
      <c r="BA4" s="115"/>
      <c r="BB4" s="115"/>
      <c r="BC4" s="117"/>
      <c r="BD4" s="117"/>
      <c r="BE4" s="117"/>
      <c r="BF4" s="117"/>
      <c r="BG4" s="117"/>
      <c r="BH4" s="117"/>
      <c r="BI4" s="117"/>
      <c r="BJ4" s="117"/>
      <c r="BK4" s="117"/>
      <c r="BL4" s="117"/>
      <c r="BM4" s="117"/>
      <c r="BN4" s="117"/>
      <c r="BO4" s="117"/>
      <c r="BP4" s="117"/>
      <c r="BQ4" s="117"/>
      <c r="BR4" s="117"/>
      <c r="BS4" s="118"/>
      <c r="BT4" s="118"/>
      <c r="BU4" s="118"/>
      <c r="BV4" s="118"/>
      <c r="BW4" s="118"/>
      <c r="BX4" s="118"/>
      <c r="BY4" s="118"/>
      <c r="BZ4" s="117"/>
      <c r="CA4" s="117"/>
      <c r="CB4" s="117"/>
      <c r="CC4" s="117"/>
      <c r="CD4" s="117"/>
      <c r="CE4" s="117"/>
      <c r="CF4" s="117"/>
      <c r="CG4" s="117"/>
      <c r="CH4" s="117"/>
      <c r="CI4" s="117"/>
      <c r="CJ4" s="117"/>
      <c r="CK4" s="117"/>
      <c r="CL4" s="117"/>
      <c r="CM4" s="117"/>
      <c r="CN4" s="117"/>
      <c r="CO4" s="117"/>
      <c r="CP4" s="117"/>
      <c r="CQ4" s="119"/>
      <c r="CR4" s="120"/>
      <c r="CS4" s="120"/>
      <c r="CT4" s="120"/>
      <c r="CU4" s="120"/>
      <c r="CV4" s="120"/>
      <c r="CW4" s="120"/>
      <c r="CX4" s="120"/>
      <c r="CY4" s="121"/>
      <c r="CZ4" s="121"/>
      <c r="DA4" s="121"/>
      <c r="DB4" s="121"/>
      <c r="DC4" s="121"/>
      <c r="DD4" s="121"/>
      <c r="DE4" s="121"/>
      <c r="DF4" s="121"/>
      <c r="DG4" s="121"/>
      <c r="DH4" s="121"/>
      <c r="DI4" s="121"/>
      <c r="DJ4" s="121"/>
      <c r="DK4" s="121"/>
      <c r="DL4" s="121"/>
      <c r="DM4" s="121"/>
      <c r="DN4" s="122"/>
      <c r="DO4" s="122"/>
      <c r="DP4" s="122"/>
      <c r="DQ4" s="122"/>
      <c r="DR4" s="122"/>
      <c r="DS4" s="122"/>
      <c r="DT4" s="122"/>
      <c r="DU4" s="122"/>
      <c r="DV4" s="122"/>
      <c r="DW4" s="122"/>
      <c r="DX4" s="122"/>
      <c r="DY4" s="122"/>
      <c r="DZ4" s="122"/>
      <c r="EA4" s="122"/>
      <c r="EB4" s="122"/>
      <c r="EC4" s="122"/>
      <c r="ED4" s="122"/>
      <c r="EE4" s="122"/>
      <c r="EF4" s="122"/>
      <c r="EG4" s="122"/>
      <c r="EH4" s="122"/>
      <c r="EI4" s="122"/>
      <c r="EJ4" s="122"/>
      <c r="EK4" s="122"/>
      <c r="EL4" s="122"/>
      <c r="EM4" s="122"/>
      <c r="EN4" s="122"/>
      <c r="EO4" s="122"/>
      <c r="EP4" s="122"/>
      <c r="EQ4" s="122"/>
      <c r="ER4" s="122"/>
      <c r="ES4" s="122"/>
      <c r="ET4" s="122"/>
      <c r="EU4" s="122"/>
      <c r="EV4" s="122"/>
      <c r="EW4" s="122"/>
      <c r="EX4" s="122"/>
      <c r="EY4" s="122"/>
      <c r="EZ4" s="122"/>
      <c r="FA4" s="122"/>
      <c r="FB4" s="122"/>
      <c r="FC4" s="122"/>
      <c r="FD4" s="122"/>
      <c r="FE4" s="122"/>
      <c r="FF4" s="122"/>
      <c r="FG4" s="122"/>
      <c r="FH4" s="122"/>
      <c r="FI4" s="122"/>
      <c r="FJ4" s="122"/>
      <c r="FK4" s="122"/>
      <c r="FL4" s="122"/>
      <c r="FM4" s="122"/>
      <c r="FN4" s="122"/>
      <c r="FO4" s="122"/>
      <c r="FP4" s="122"/>
      <c r="FQ4" s="122"/>
      <c r="FR4" s="122"/>
      <c r="FS4" s="122"/>
      <c r="FT4" s="122"/>
      <c r="FU4" s="122"/>
      <c r="FV4" s="122"/>
      <c r="FW4" s="122"/>
      <c r="FX4" s="122"/>
      <c r="FY4" s="122"/>
      <c r="FZ4" s="122"/>
      <c r="GA4" s="122"/>
      <c r="GB4" s="122"/>
      <c r="GC4" s="122"/>
      <c r="GD4" s="122"/>
      <c r="GE4" s="122"/>
      <c r="GF4" s="122"/>
      <c r="GG4" s="122"/>
      <c r="GH4" s="122"/>
      <c r="GI4" s="122"/>
      <c r="GJ4" s="122"/>
      <c r="GK4" s="122"/>
      <c r="GL4" s="122"/>
      <c r="GM4" s="122"/>
      <c r="GN4" s="122"/>
      <c r="GO4" s="122"/>
      <c r="GP4" s="122"/>
      <c r="GQ4" s="122"/>
      <c r="GR4" s="122"/>
      <c r="GS4" s="122"/>
      <c r="GT4" s="122"/>
      <c r="GU4" s="122"/>
      <c r="GV4" s="122"/>
      <c r="GW4" s="122"/>
      <c r="GX4" s="122"/>
      <c r="GY4" s="122"/>
      <c r="GZ4" s="122"/>
      <c r="HA4" s="122"/>
      <c r="HB4" s="122"/>
    </row>
    <row r="5" spans="1:211" ht="26.25" customHeight="1" thickBot="1">
      <c r="A5" s="99"/>
      <c r="B5" s="99"/>
      <c r="C5" s="99"/>
      <c r="D5" s="99"/>
      <c r="E5" s="99"/>
      <c r="F5" s="99"/>
      <c r="G5" s="123"/>
      <c r="H5" s="124"/>
      <c r="I5" s="123"/>
      <c r="J5" s="99"/>
      <c r="K5" s="99"/>
      <c r="L5" s="99"/>
      <c r="M5" s="99"/>
      <c r="N5" s="99"/>
      <c r="O5" s="99"/>
      <c r="P5" s="99"/>
      <c r="Q5" s="99"/>
      <c r="R5" s="99"/>
      <c r="S5" s="99"/>
      <c r="T5" s="99"/>
      <c r="U5" s="99"/>
      <c r="V5" s="99"/>
      <c r="W5" s="99"/>
      <c r="X5" s="99"/>
      <c r="Y5" s="99"/>
      <c r="Z5" s="99"/>
      <c r="AA5" s="99"/>
      <c r="AB5" s="123"/>
      <c r="AC5" s="124"/>
      <c r="AD5" s="123"/>
      <c r="AE5" s="99"/>
      <c r="AF5" s="99"/>
      <c r="AG5" s="99"/>
      <c r="AH5" s="99"/>
      <c r="AI5" s="99"/>
      <c r="AJ5" s="99"/>
      <c r="AK5" s="99"/>
      <c r="AL5" s="99"/>
      <c r="AM5" s="99"/>
      <c r="AN5" s="99"/>
      <c r="AO5" s="99"/>
      <c r="AP5" s="99"/>
      <c r="AQ5" s="99"/>
      <c r="AR5" s="99"/>
      <c r="AS5" s="99"/>
      <c r="AT5" s="99"/>
      <c r="AU5" s="99"/>
      <c r="AV5" s="99"/>
      <c r="AW5" s="123"/>
      <c r="AX5" s="124"/>
      <c r="AY5" s="123"/>
      <c r="AZ5" s="99"/>
      <c r="BA5" s="99"/>
      <c r="BB5" s="99"/>
      <c r="BC5" s="99"/>
      <c r="BD5" s="99"/>
      <c r="BE5" s="99"/>
      <c r="BF5" s="99"/>
      <c r="BG5" s="99"/>
      <c r="BH5" s="99"/>
      <c r="BI5" s="99"/>
      <c r="BJ5" s="99"/>
      <c r="BK5" s="99"/>
      <c r="BL5" s="99"/>
      <c r="BM5" s="99"/>
      <c r="BN5" s="99"/>
      <c r="BO5" s="99"/>
      <c r="BP5" s="99"/>
      <c r="BQ5" s="99"/>
      <c r="BR5" s="99"/>
      <c r="BS5" s="125"/>
      <c r="BT5" s="125"/>
      <c r="BU5" s="125"/>
      <c r="BV5" s="125"/>
      <c r="BW5" s="125"/>
      <c r="BX5" s="125"/>
      <c r="BY5" s="125"/>
      <c r="BZ5" s="99"/>
      <c r="CA5" s="99"/>
      <c r="CB5" s="99"/>
      <c r="CC5" s="99"/>
      <c r="CD5" s="99"/>
      <c r="CE5" s="99"/>
      <c r="CF5" s="99"/>
      <c r="CG5" s="99"/>
      <c r="CH5" s="99"/>
      <c r="CI5" s="99"/>
      <c r="CJ5" s="99"/>
      <c r="CK5" s="99"/>
      <c r="CL5" s="99"/>
      <c r="CM5" s="99"/>
      <c r="CN5" s="99"/>
      <c r="CO5" s="99"/>
      <c r="CP5" s="99"/>
      <c r="CQ5" s="99"/>
      <c r="CR5" s="99"/>
      <c r="CS5" s="99"/>
      <c r="CT5" s="99"/>
      <c r="CU5" s="99"/>
      <c r="CV5" s="99"/>
      <c r="CW5" s="99"/>
      <c r="CX5" s="99"/>
    </row>
    <row r="6" spans="1:211" s="139" customFormat="1" ht="20.25" customHeight="1" thickBot="1">
      <c r="A6" s="126"/>
      <c r="B6" s="127" t="s">
        <v>84</v>
      </c>
      <c r="C6" s="128"/>
      <c r="D6" s="128"/>
      <c r="E6" s="128"/>
      <c r="F6" s="128"/>
      <c r="G6" s="129"/>
      <c r="H6" s="129"/>
      <c r="I6" s="129"/>
      <c r="J6" s="128"/>
      <c r="K6" s="128"/>
      <c r="L6" s="128"/>
      <c r="M6" s="130"/>
      <c r="N6" s="130"/>
      <c r="O6" s="130"/>
      <c r="P6" s="130"/>
      <c r="Q6" s="130"/>
      <c r="R6" s="130"/>
      <c r="S6" s="130"/>
      <c r="T6" s="130"/>
      <c r="U6" s="130"/>
      <c r="V6" s="130"/>
      <c r="W6" s="130"/>
      <c r="X6" s="130"/>
      <c r="Y6" s="128"/>
      <c r="Z6" s="128"/>
      <c r="AA6" s="128"/>
      <c r="AB6" s="129"/>
      <c r="AC6" s="129"/>
      <c r="AD6" s="129"/>
      <c r="AE6" s="128"/>
      <c r="AF6" s="128"/>
      <c r="AG6" s="128"/>
      <c r="AH6" s="130"/>
      <c r="AI6" s="130"/>
      <c r="AJ6" s="130"/>
      <c r="AK6" s="130"/>
      <c r="AL6" s="130"/>
      <c r="AM6" s="130"/>
      <c r="AN6" s="130"/>
      <c r="AO6" s="130"/>
      <c r="AP6" s="130"/>
      <c r="AQ6" s="130"/>
      <c r="AR6" s="130"/>
      <c r="AS6" s="130"/>
      <c r="AT6" s="128"/>
      <c r="AU6" s="128"/>
      <c r="AV6" s="128"/>
      <c r="AW6" s="129"/>
      <c r="AX6" s="129"/>
      <c r="AY6" s="129"/>
      <c r="AZ6" s="128"/>
      <c r="BA6" s="128"/>
      <c r="BB6" s="128"/>
      <c r="BC6" s="130"/>
      <c r="BD6" s="130"/>
      <c r="BE6" s="130"/>
      <c r="BF6" s="130"/>
      <c r="BG6" s="130"/>
      <c r="BH6" s="130"/>
      <c r="BI6" s="130"/>
      <c r="BJ6" s="130"/>
      <c r="BK6" s="130"/>
      <c r="BL6" s="130"/>
      <c r="BM6" s="130"/>
      <c r="BN6" s="131"/>
      <c r="BO6" s="132"/>
      <c r="BP6" s="133" t="s">
        <v>85</v>
      </c>
      <c r="BQ6" s="134"/>
      <c r="BR6" s="134"/>
      <c r="BS6" s="135"/>
      <c r="BT6" s="135"/>
      <c r="BU6" s="135"/>
      <c r="BV6" s="135"/>
      <c r="BW6" s="135"/>
      <c r="BX6" s="135"/>
      <c r="BY6" s="135"/>
      <c r="BZ6" s="134"/>
      <c r="CA6" s="134"/>
      <c r="CB6" s="134"/>
      <c r="CC6" s="134"/>
      <c r="CD6" s="134"/>
      <c r="CE6" s="134"/>
      <c r="CF6" s="134"/>
      <c r="CG6" s="134"/>
      <c r="CH6" s="134"/>
      <c r="CI6" s="134"/>
      <c r="CJ6" s="134"/>
      <c r="CK6" s="134"/>
      <c r="CL6" s="134"/>
      <c r="CM6" s="134"/>
      <c r="CN6" s="134"/>
      <c r="CO6" s="134"/>
      <c r="CP6" s="134"/>
      <c r="CQ6" s="136"/>
      <c r="CR6" s="137"/>
      <c r="CS6" s="137"/>
      <c r="CT6" s="137"/>
      <c r="CU6" s="137"/>
      <c r="CV6" s="137"/>
      <c r="CW6" s="137"/>
      <c r="CX6" s="132"/>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row>
    <row r="7" spans="1:211" s="149" customFormat="1" ht="14.25" hidden="1" customHeight="1">
      <c r="A7" s="140"/>
      <c r="B7" s="141" t="s">
        <v>86</v>
      </c>
      <c r="C7" s="142"/>
      <c r="D7" s="142"/>
      <c r="E7" s="142">
        <v>1</v>
      </c>
      <c r="F7" s="142"/>
      <c r="G7" s="143"/>
      <c r="H7" s="144"/>
      <c r="I7" s="143"/>
      <c r="J7" s="142"/>
      <c r="K7" s="142"/>
      <c r="L7" s="142"/>
      <c r="M7" s="140"/>
      <c r="N7" s="140"/>
      <c r="O7" s="140"/>
      <c r="P7" s="140"/>
      <c r="Q7" s="140"/>
      <c r="R7" s="140"/>
      <c r="S7" s="140"/>
      <c r="T7" s="140"/>
      <c r="U7" s="140"/>
      <c r="V7" s="140"/>
      <c r="W7" s="140"/>
      <c r="X7" s="140"/>
      <c r="Y7" s="142"/>
      <c r="Z7" s="142">
        <v>1</v>
      </c>
      <c r="AA7" s="142"/>
      <c r="AB7" s="143"/>
      <c r="AC7" s="144"/>
      <c r="AD7" s="143"/>
      <c r="AE7" s="142"/>
      <c r="AF7" s="142"/>
      <c r="AG7" s="142"/>
      <c r="AH7" s="140"/>
      <c r="AI7" s="140"/>
      <c r="AJ7" s="140"/>
      <c r="AK7" s="140"/>
      <c r="AL7" s="140"/>
      <c r="AM7" s="140"/>
      <c r="AN7" s="140"/>
      <c r="AO7" s="140"/>
      <c r="AP7" s="140"/>
      <c r="AQ7" s="140"/>
      <c r="AR7" s="140"/>
      <c r="AS7" s="140"/>
      <c r="AT7" s="142"/>
      <c r="AU7" s="142">
        <v>1</v>
      </c>
      <c r="AV7" s="142"/>
      <c r="AW7" s="143"/>
      <c r="AX7" s="144"/>
      <c r="AY7" s="143"/>
      <c r="AZ7" s="142"/>
      <c r="BA7" s="142"/>
      <c r="BB7" s="142"/>
      <c r="BC7" s="140"/>
      <c r="BD7" s="140"/>
      <c r="BE7" s="140"/>
      <c r="BF7" s="140"/>
      <c r="BG7" s="140"/>
      <c r="BH7" s="140"/>
      <c r="BI7" s="140"/>
      <c r="BJ7" s="140"/>
      <c r="BK7" s="140"/>
      <c r="BL7" s="140"/>
      <c r="BM7" s="140"/>
      <c r="BN7" s="140"/>
      <c r="BO7" s="140"/>
      <c r="BP7" s="145"/>
      <c r="BQ7" s="146"/>
      <c r="BR7" s="146"/>
      <c r="BS7" s="147">
        <v>4</v>
      </c>
      <c r="BT7" s="147"/>
      <c r="BU7" s="147"/>
      <c r="BV7" s="147"/>
      <c r="BW7" s="147"/>
      <c r="BX7" s="147"/>
      <c r="BY7" s="147"/>
      <c r="BZ7" s="146"/>
      <c r="CA7" s="146"/>
      <c r="CB7" s="146"/>
      <c r="CC7" s="146"/>
      <c r="CD7" s="146">
        <v>5</v>
      </c>
      <c r="CE7" s="146"/>
      <c r="CF7" s="146"/>
      <c r="CG7" s="146"/>
      <c r="CH7" s="146"/>
      <c r="CI7" s="146"/>
      <c r="CJ7" s="146"/>
      <c r="CK7" s="146"/>
      <c r="CL7" s="146"/>
      <c r="CM7" s="146"/>
      <c r="CN7" s="146"/>
      <c r="CO7" s="146"/>
      <c r="CP7" s="146"/>
      <c r="CQ7" s="148"/>
      <c r="CR7" s="146"/>
      <c r="CS7" s="146"/>
      <c r="CT7" s="146"/>
      <c r="CU7" s="146"/>
      <c r="CV7" s="146"/>
      <c r="CW7" s="146"/>
      <c r="CX7" s="140"/>
    </row>
    <row r="8" spans="1:211" s="149" customFormat="1" ht="14.25" hidden="1" customHeight="1" thickBot="1">
      <c r="A8" s="140"/>
      <c r="B8" s="141"/>
      <c r="C8" s="142"/>
      <c r="D8" s="142"/>
      <c r="E8" s="142"/>
      <c r="F8" s="142"/>
      <c r="G8" s="143"/>
      <c r="H8" s="144"/>
      <c r="I8" s="143"/>
      <c r="J8" s="142"/>
      <c r="K8" s="142"/>
      <c r="L8" s="142"/>
      <c r="M8" s="140"/>
      <c r="N8" s="140"/>
      <c r="O8" s="140"/>
      <c r="P8" s="140"/>
      <c r="Q8" s="140"/>
      <c r="R8" s="140"/>
      <c r="S8" s="140"/>
      <c r="T8" s="140"/>
      <c r="U8" s="140"/>
      <c r="V8" s="140"/>
      <c r="W8" s="140"/>
      <c r="X8" s="140"/>
      <c r="Y8" s="142"/>
      <c r="Z8" s="142"/>
      <c r="AA8" s="142"/>
      <c r="AB8" s="143"/>
      <c r="AC8" s="144"/>
      <c r="AD8" s="143"/>
      <c r="AE8" s="142"/>
      <c r="AF8" s="142"/>
      <c r="AG8" s="142"/>
      <c r="AH8" s="140"/>
      <c r="AI8" s="140"/>
      <c r="AJ8" s="140"/>
      <c r="AK8" s="140"/>
      <c r="AL8" s="140"/>
      <c r="AM8" s="140"/>
      <c r="AN8" s="140"/>
      <c r="AO8" s="140"/>
      <c r="AP8" s="140"/>
      <c r="AQ8" s="140"/>
      <c r="AR8" s="140"/>
      <c r="AS8" s="140"/>
      <c r="AT8" s="142"/>
      <c r="AU8" s="142"/>
      <c r="AV8" s="142"/>
      <c r="AW8" s="143"/>
      <c r="AX8" s="144"/>
      <c r="AY8" s="143"/>
      <c r="AZ8" s="142"/>
      <c r="BA8" s="142"/>
      <c r="BB8" s="142"/>
      <c r="BC8" s="140"/>
      <c r="BD8" s="140"/>
      <c r="BE8" s="140"/>
      <c r="BF8" s="140"/>
      <c r="BG8" s="140"/>
      <c r="BH8" s="140"/>
      <c r="BI8" s="140"/>
      <c r="BJ8" s="140"/>
      <c r="BK8" s="140"/>
      <c r="BL8" s="140"/>
      <c r="BM8" s="140"/>
      <c r="BN8" s="140"/>
      <c r="BO8" s="140"/>
      <c r="BP8" s="141"/>
      <c r="BQ8" s="146"/>
      <c r="BR8" s="146"/>
      <c r="BS8" s="147"/>
      <c r="BT8" s="147"/>
      <c r="BU8" s="147"/>
      <c r="BV8" s="147"/>
      <c r="BW8" s="147"/>
      <c r="BX8" s="147"/>
      <c r="BY8" s="147"/>
      <c r="BZ8" s="146"/>
      <c r="CA8" s="146"/>
      <c r="CB8" s="146"/>
      <c r="CC8" s="146"/>
      <c r="CD8" s="146"/>
      <c r="CE8" s="146"/>
      <c r="CF8" s="146"/>
      <c r="CG8" s="146"/>
      <c r="CH8" s="146"/>
      <c r="CI8" s="146"/>
      <c r="CJ8" s="146"/>
      <c r="CK8" s="146"/>
      <c r="CL8" s="146"/>
      <c r="CM8" s="146"/>
      <c r="CN8" s="146"/>
      <c r="CO8" s="146"/>
      <c r="CP8" s="146"/>
      <c r="CQ8" s="148"/>
      <c r="CR8" s="146"/>
      <c r="CS8" s="146"/>
      <c r="CT8" s="146"/>
      <c r="CU8" s="146"/>
      <c r="CV8" s="146"/>
      <c r="CW8" s="146"/>
      <c r="CX8" s="140"/>
    </row>
    <row r="9" spans="1:211" s="163" customFormat="1" ht="45.75" thickBot="1">
      <c r="A9" s="150"/>
      <c r="B9" s="151"/>
      <c r="C9" s="151"/>
      <c r="D9" s="152"/>
      <c r="E9" s="152"/>
      <c r="F9" s="152"/>
      <c r="G9" s="153"/>
      <c r="H9" s="152"/>
      <c r="I9" s="153"/>
      <c r="J9" s="152"/>
      <c r="K9" s="152"/>
      <c r="L9" s="152"/>
      <c r="M9" s="152"/>
      <c r="N9" s="154" t="s">
        <v>87</v>
      </c>
      <c r="O9" s="154" t="s">
        <v>87</v>
      </c>
      <c r="P9" s="154" t="s">
        <v>87</v>
      </c>
      <c r="Q9" s="154" t="s">
        <v>87</v>
      </c>
      <c r="R9" s="154" t="s">
        <v>87</v>
      </c>
      <c r="S9" s="154" t="s">
        <v>87</v>
      </c>
      <c r="T9" s="154" t="s">
        <v>87</v>
      </c>
      <c r="U9" s="154" t="s">
        <v>87</v>
      </c>
      <c r="V9" s="154" t="s">
        <v>87</v>
      </c>
      <c r="W9" s="154" t="s">
        <v>87</v>
      </c>
      <c r="X9" s="155" t="s">
        <v>87</v>
      </c>
      <c r="Y9" s="152"/>
      <c r="Z9" s="152"/>
      <c r="AA9" s="152"/>
      <c r="AB9" s="153"/>
      <c r="AC9" s="152"/>
      <c r="AD9" s="153"/>
      <c r="AE9" s="152"/>
      <c r="AF9" s="152"/>
      <c r="AG9" s="152"/>
      <c r="AH9" s="152"/>
      <c r="AI9" s="156" t="s">
        <v>88</v>
      </c>
      <c r="AJ9" s="156" t="s">
        <v>88</v>
      </c>
      <c r="AK9" s="156" t="s">
        <v>88</v>
      </c>
      <c r="AL9" s="156" t="s">
        <v>88</v>
      </c>
      <c r="AM9" s="156" t="s">
        <v>88</v>
      </c>
      <c r="AN9" s="156" t="s">
        <v>88</v>
      </c>
      <c r="AO9" s="156" t="s">
        <v>88</v>
      </c>
      <c r="AP9" s="156" t="s">
        <v>88</v>
      </c>
      <c r="AQ9" s="156" t="s">
        <v>88</v>
      </c>
      <c r="AR9" s="156" t="s">
        <v>88</v>
      </c>
      <c r="AS9" s="156" t="s">
        <v>88</v>
      </c>
      <c r="AT9" s="152"/>
      <c r="AU9" s="152"/>
      <c r="AV9" s="152"/>
      <c r="AW9" s="153"/>
      <c r="AX9" s="152"/>
      <c r="AY9" s="153"/>
      <c r="AZ9" s="152"/>
      <c r="BA9" s="152"/>
      <c r="BB9" s="152"/>
      <c r="BC9" s="152"/>
      <c r="BD9" s="157" t="s">
        <v>89</v>
      </c>
      <c r="BE9" s="157" t="s">
        <v>89</v>
      </c>
      <c r="BF9" s="157" t="s">
        <v>89</v>
      </c>
      <c r="BG9" s="157" t="s">
        <v>89</v>
      </c>
      <c r="BH9" s="157" t="s">
        <v>89</v>
      </c>
      <c r="BI9" s="157" t="s">
        <v>89</v>
      </c>
      <c r="BJ9" s="157" t="s">
        <v>89</v>
      </c>
      <c r="BK9" s="157" t="s">
        <v>89</v>
      </c>
      <c r="BL9" s="157" t="s">
        <v>89</v>
      </c>
      <c r="BM9" s="157" t="s">
        <v>89</v>
      </c>
      <c r="BN9" s="158" t="s">
        <v>89</v>
      </c>
      <c r="BO9" s="159"/>
      <c r="BP9" s="1906"/>
      <c r="BQ9" s="159"/>
      <c r="BR9" s="159"/>
      <c r="BS9" s="160"/>
      <c r="BT9" s="160"/>
      <c r="BU9" s="160"/>
      <c r="BV9" s="160"/>
      <c r="BW9" s="160"/>
      <c r="BX9" s="160"/>
      <c r="BY9" s="160"/>
      <c r="BZ9" s="159"/>
      <c r="CA9" s="159"/>
      <c r="CB9" s="161" t="s">
        <v>90</v>
      </c>
      <c r="CC9" s="157"/>
      <c r="CD9" s="159"/>
      <c r="CE9" s="159"/>
      <c r="CF9" s="159"/>
      <c r="CG9" s="159"/>
      <c r="CH9" s="159"/>
      <c r="CI9" s="159"/>
      <c r="CJ9" s="159"/>
      <c r="CK9" s="159"/>
      <c r="CL9" s="159"/>
      <c r="CM9" s="155" t="s">
        <v>88</v>
      </c>
      <c r="CN9" s="155" t="s">
        <v>88</v>
      </c>
      <c r="CO9" s="155" t="s">
        <v>88</v>
      </c>
      <c r="CP9" s="155" t="s">
        <v>88</v>
      </c>
      <c r="CQ9" s="155" t="s">
        <v>88</v>
      </c>
      <c r="CR9" s="162"/>
      <c r="CS9" s="162"/>
      <c r="CT9" s="162"/>
      <c r="CU9" s="162"/>
      <c r="CV9" s="162"/>
      <c r="CW9" s="162"/>
      <c r="CX9" s="99"/>
      <c r="CY9" s="107"/>
      <c r="CZ9" s="107"/>
      <c r="DA9" s="107"/>
      <c r="DB9" s="107"/>
      <c r="DC9" s="107"/>
      <c r="DD9" s="107"/>
      <c r="DE9" s="107"/>
      <c r="DF9" s="107"/>
      <c r="DG9" s="107"/>
      <c r="DH9" s="107"/>
      <c r="DI9" s="107"/>
      <c r="DJ9" s="107"/>
      <c r="DK9" s="107"/>
      <c r="DL9" s="107"/>
      <c r="DM9" s="107"/>
      <c r="DN9" s="107"/>
      <c r="DO9" s="107"/>
      <c r="DP9" s="107"/>
      <c r="DQ9" s="107"/>
      <c r="DR9" s="107"/>
      <c r="DS9" s="107"/>
      <c r="DT9" s="107"/>
      <c r="DU9" s="107"/>
      <c r="DV9" s="107"/>
      <c r="DW9" s="107"/>
      <c r="DX9" s="107"/>
      <c r="DY9" s="107"/>
      <c r="DZ9" s="107"/>
      <c r="EA9" s="107"/>
      <c r="EB9" s="107"/>
      <c r="EC9" s="107"/>
      <c r="ED9" s="107"/>
      <c r="EE9" s="107"/>
      <c r="EF9" s="107"/>
      <c r="EG9" s="107"/>
      <c r="EH9" s="107"/>
      <c r="EI9" s="107"/>
      <c r="EJ9" s="107"/>
      <c r="EK9" s="107"/>
      <c r="EL9" s="107"/>
      <c r="EM9" s="107"/>
      <c r="EN9" s="107"/>
      <c r="EO9" s="107"/>
      <c r="EP9" s="107"/>
      <c r="EQ9" s="107"/>
      <c r="ER9" s="107"/>
      <c r="ES9" s="107"/>
      <c r="ET9" s="107"/>
      <c r="EU9" s="107"/>
      <c r="EV9" s="107"/>
      <c r="EW9" s="107"/>
      <c r="EX9" s="107"/>
      <c r="EY9" s="107"/>
      <c r="EZ9" s="107"/>
      <c r="FA9" s="107"/>
      <c r="FB9" s="107"/>
      <c r="FC9" s="107"/>
      <c r="FD9" s="107"/>
      <c r="FE9" s="107"/>
      <c r="FF9" s="107"/>
      <c r="FG9" s="107"/>
      <c r="FH9" s="107"/>
      <c r="FI9" s="107"/>
      <c r="FJ9" s="107"/>
      <c r="FK9" s="107"/>
      <c r="FL9" s="107"/>
      <c r="FM9" s="107"/>
      <c r="FN9" s="107"/>
      <c r="FO9" s="107"/>
      <c r="FP9" s="107"/>
      <c r="FQ9" s="107"/>
      <c r="FR9" s="107"/>
      <c r="FS9" s="107"/>
      <c r="FT9" s="107"/>
      <c r="FU9" s="107"/>
      <c r="FV9" s="107"/>
      <c r="FW9" s="107"/>
      <c r="FX9" s="107"/>
      <c r="FY9" s="107"/>
      <c r="FZ9" s="107"/>
      <c r="GA9" s="107"/>
      <c r="GB9" s="107"/>
      <c r="GC9" s="107"/>
      <c r="GD9" s="107"/>
      <c r="GE9" s="107"/>
      <c r="GF9" s="107"/>
      <c r="GG9" s="107"/>
      <c r="GH9" s="107"/>
      <c r="GI9" s="107"/>
      <c r="GJ9" s="107"/>
      <c r="GK9" s="107"/>
      <c r="GL9" s="107"/>
      <c r="GM9" s="107"/>
      <c r="GN9" s="107"/>
      <c r="GO9" s="107"/>
      <c r="GP9" s="107"/>
      <c r="GQ9" s="107"/>
      <c r="GR9" s="107"/>
      <c r="GS9" s="107"/>
      <c r="GT9" s="107"/>
      <c r="GU9" s="107"/>
      <c r="GV9" s="107"/>
      <c r="GW9" s="107"/>
      <c r="GX9" s="107"/>
      <c r="GY9" s="107"/>
      <c r="GZ9" s="107"/>
      <c r="HA9" s="107"/>
      <c r="HB9" s="107"/>
      <c r="HC9" s="107"/>
    </row>
    <row r="10" spans="1:211" s="139" customFormat="1" ht="29.25" customHeight="1" thickBot="1">
      <c r="A10" s="126"/>
      <c r="B10" s="164" t="s">
        <v>91</v>
      </c>
      <c r="C10" s="164" t="s">
        <v>92</v>
      </c>
      <c r="D10" s="165"/>
      <c r="E10" s="166" t="s">
        <v>93</v>
      </c>
      <c r="F10" s="166" t="s">
        <v>94</v>
      </c>
      <c r="G10" s="167" t="s">
        <v>91</v>
      </c>
      <c r="H10" s="166" t="s">
        <v>92</v>
      </c>
      <c r="I10" s="167" t="s">
        <v>314</v>
      </c>
      <c r="J10" s="166" t="s">
        <v>95</v>
      </c>
      <c r="K10" s="166" t="s">
        <v>96</v>
      </c>
      <c r="L10" s="166" t="s">
        <v>97</v>
      </c>
      <c r="M10" s="1907"/>
      <c r="N10" s="168" t="s">
        <v>57</v>
      </c>
      <c r="O10" s="168" t="s">
        <v>58</v>
      </c>
      <c r="P10" s="168" t="s">
        <v>59</v>
      </c>
      <c r="Q10" s="168" t="s">
        <v>60</v>
      </c>
      <c r="R10" s="168" t="s">
        <v>61</v>
      </c>
      <c r="S10" s="168" t="s">
        <v>62</v>
      </c>
      <c r="T10" s="168" t="s">
        <v>63</v>
      </c>
      <c r="U10" s="168" t="s">
        <v>64</v>
      </c>
      <c r="V10" s="168" t="s">
        <v>65</v>
      </c>
      <c r="W10" s="168" t="s">
        <v>66</v>
      </c>
      <c r="X10" s="168" t="s">
        <v>67</v>
      </c>
      <c r="Y10" s="165"/>
      <c r="Z10" s="166" t="s">
        <v>93</v>
      </c>
      <c r="AA10" s="166" t="s">
        <v>94</v>
      </c>
      <c r="AB10" s="167" t="s">
        <v>91</v>
      </c>
      <c r="AC10" s="166" t="s">
        <v>92</v>
      </c>
      <c r="AD10" s="167" t="s">
        <v>314</v>
      </c>
      <c r="AE10" s="166" t="s">
        <v>95</v>
      </c>
      <c r="AF10" s="166" t="s">
        <v>96</v>
      </c>
      <c r="AG10" s="166" t="s">
        <v>97</v>
      </c>
      <c r="AH10" s="1907"/>
      <c r="AI10" s="168" t="s">
        <v>57</v>
      </c>
      <c r="AJ10" s="168" t="s">
        <v>58</v>
      </c>
      <c r="AK10" s="168" t="s">
        <v>59</v>
      </c>
      <c r="AL10" s="168" t="s">
        <v>60</v>
      </c>
      <c r="AM10" s="169" t="s">
        <v>61</v>
      </c>
      <c r="AN10" s="170" t="s">
        <v>62</v>
      </c>
      <c r="AO10" s="168" t="s">
        <v>63</v>
      </c>
      <c r="AP10" s="168" t="s">
        <v>64</v>
      </c>
      <c r="AQ10" s="168" t="s">
        <v>65</v>
      </c>
      <c r="AR10" s="168" t="s">
        <v>66</v>
      </c>
      <c r="AS10" s="168" t="s">
        <v>67</v>
      </c>
      <c r="AT10" s="165"/>
      <c r="AU10" s="166" t="s">
        <v>93</v>
      </c>
      <c r="AV10" s="166" t="s">
        <v>94</v>
      </c>
      <c r="AW10" s="167" t="s">
        <v>91</v>
      </c>
      <c r="AX10" s="166" t="s">
        <v>92</v>
      </c>
      <c r="AY10" s="167" t="s">
        <v>314</v>
      </c>
      <c r="AZ10" s="166" t="s">
        <v>95</v>
      </c>
      <c r="BA10" s="166" t="s">
        <v>96</v>
      </c>
      <c r="BB10" s="166" t="s">
        <v>97</v>
      </c>
      <c r="BC10" s="1907"/>
      <c r="BD10" s="168" t="s">
        <v>57</v>
      </c>
      <c r="BE10" s="168" t="s">
        <v>58</v>
      </c>
      <c r="BF10" s="168" t="s">
        <v>59</v>
      </c>
      <c r="BG10" s="168" t="s">
        <v>60</v>
      </c>
      <c r="BH10" s="168" t="s">
        <v>61</v>
      </c>
      <c r="BI10" s="168" t="s">
        <v>62</v>
      </c>
      <c r="BJ10" s="168" t="s">
        <v>63</v>
      </c>
      <c r="BK10" s="168" t="s">
        <v>64</v>
      </c>
      <c r="BL10" s="168" t="s">
        <v>65</v>
      </c>
      <c r="BM10" s="168" t="s">
        <v>66</v>
      </c>
      <c r="BN10" s="168" t="s">
        <v>67</v>
      </c>
      <c r="BO10" s="171"/>
      <c r="BP10" s="172" t="s">
        <v>91</v>
      </c>
      <c r="BQ10" s="172" t="s">
        <v>92</v>
      </c>
      <c r="BR10" s="173"/>
      <c r="BS10" s="1908" t="s">
        <v>93</v>
      </c>
      <c r="BT10" s="1908" t="s">
        <v>94</v>
      </c>
      <c r="BU10" s="1908" t="s">
        <v>91</v>
      </c>
      <c r="BV10" s="1908" t="s">
        <v>92</v>
      </c>
      <c r="BW10" s="1908" t="s">
        <v>314</v>
      </c>
      <c r="BX10" s="1908" t="s">
        <v>95</v>
      </c>
      <c r="BY10" s="1908" t="s">
        <v>96</v>
      </c>
      <c r="BZ10" s="1908" t="s">
        <v>97</v>
      </c>
      <c r="CA10" s="174"/>
      <c r="CB10" s="175" t="s">
        <v>98</v>
      </c>
      <c r="CC10" s="173"/>
      <c r="CD10" s="1908" t="s">
        <v>93</v>
      </c>
      <c r="CE10" s="1908" t="s">
        <v>94</v>
      </c>
      <c r="CF10" s="1908" t="s">
        <v>91</v>
      </c>
      <c r="CG10" s="1908" t="s">
        <v>92</v>
      </c>
      <c r="CH10" s="1908" t="s">
        <v>314</v>
      </c>
      <c r="CI10" s="1908" t="s">
        <v>95</v>
      </c>
      <c r="CJ10" s="1908" t="s">
        <v>96</v>
      </c>
      <c r="CK10" s="1908" t="s">
        <v>97</v>
      </c>
      <c r="CL10" s="174"/>
      <c r="CM10" s="176" t="s">
        <v>57</v>
      </c>
      <c r="CN10" s="176" t="s">
        <v>58</v>
      </c>
      <c r="CO10" s="176" t="s">
        <v>59</v>
      </c>
      <c r="CP10" s="176" t="s">
        <v>60</v>
      </c>
      <c r="CQ10" s="168" t="s">
        <v>61</v>
      </c>
      <c r="CR10" s="159"/>
      <c r="CS10" s="159"/>
      <c r="CT10" s="159"/>
      <c r="CU10" s="159"/>
      <c r="CV10" s="159"/>
      <c r="CW10" s="159"/>
      <c r="CX10" s="126"/>
    </row>
    <row r="11" spans="1:211" s="193" customFormat="1" ht="41.25" customHeight="1" thickBot="1">
      <c r="A11" s="177"/>
      <c r="B11" s="178" t="s">
        <v>99</v>
      </c>
      <c r="C11" s="179" t="s">
        <v>100</v>
      </c>
      <c r="D11" s="180"/>
      <c r="E11" s="181" t="s">
        <v>93</v>
      </c>
      <c r="F11" s="181" t="s">
        <v>101</v>
      </c>
      <c r="G11" s="182" t="s">
        <v>102</v>
      </c>
      <c r="H11" s="183" t="str">
        <f>C11</f>
        <v>&lt; = 33 kV; SINGLE CIRCUIT</v>
      </c>
      <c r="I11" s="182" t="s">
        <v>321</v>
      </c>
      <c r="J11" s="184" t="s">
        <v>103</v>
      </c>
      <c r="K11" s="184" t="s">
        <v>104</v>
      </c>
      <c r="L11" s="185" t="s">
        <v>105</v>
      </c>
      <c r="M11" s="185"/>
      <c r="N11" s="2896"/>
      <c r="O11" s="2896"/>
      <c r="P11" s="2896"/>
      <c r="Q11" s="2896"/>
      <c r="R11" s="2896"/>
      <c r="S11" s="2896"/>
      <c r="T11" s="2896"/>
      <c r="U11" s="2896"/>
      <c r="V11" s="2896"/>
      <c r="W11" s="2896"/>
      <c r="X11" s="2896"/>
      <c r="Y11" s="180"/>
      <c r="Z11" s="181" t="s">
        <v>93</v>
      </c>
      <c r="AA11" s="181" t="s">
        <v>101</v>
      </c>
      <c r="AB11" s="182" t="s">
        <v>102</v>
      </c>
      <c r="AC11" s="183" t="str">
        <f>C11</f>
        <v>&lt; = 33 kV; SINGLE CIRCUIT</v>
      </c>
      <c r="AD11" s="182" t="s">
        <v>321</v>
      </c>
      <c r="AE11" s="184" t="s">
        <v>103</v>
      </c>
      <c r="AF11" s="184" t="s">
        <v>106</v>
      </c>
      <c r="AG11" s="185" t="s">
        <v>107</v>
      </c>
      <c r="AH11" s="185"/>
      <c r="AI11" s="186">
        <v>0</v>
      </c>
      <c r="AJ11" s="186">
        <v>0</v>
      </c>
      <c r="AK11" s="186">
        <v>0</v>
      </c>
      <c r="AL11" s="186">
        <v>0</v>
      </c>
      <c r="AM11" s="186">
        <v>0</v>
      </c>
      <c r="AN11" s="186">
        <v>0</v>
      </c>
      <c r="AO11" s="186">
        <v>0</v>
      </c>
      <c r="AP11" s="186">
        <v>0</v>
      </c>
      <c r="AQ11" s="186">
        <v>0</v>
      </c>
      <c r="AR11" s="186">
        <v>0</v>
      </c>
      <c r="AS11" s="186">
        <v>0</v>
      </c>
      <c r="AT11" s="180"/>
      <c r="AU11" s="181" t="s">
        <v>93</v>
      </c>
      <c r="AV11" s="181" t="s">
        <v>101</v>
      </c>
      <c r="AW11" s="182" t="s">
        <v>102</v>
      </c>
      <c r="AX11" s="183" t="str">
        <f>C11</f>
        <v>&lt; = 33 kV; SINGLE CIRCUIT</v>
      </c>
      <c r="AY11" s="182" t="s">
        <v>321</v>
      </c>
      <c r="AZ11" s="184" t="s">
        <v>103</v>
      </c>
      <c r="BA11" s="184" t="s">
        <v>108</v>
      </c>
      <c r="BB11" s="185" t="s">
        <v>107</v>
      </c>
      <c r="BC11" s="185"/>
      <c r="BD11" s="2153"/>
      <c r="BE11" s="2153"/>
      <c r="BF11" s="2153"/>
      <c r="BG11" s="2153"/>
      <c r="BH11" s="2153"/>
      <c r="BI11" s="186"/>
      <c r="BJ11" s="186"/>
      <c r="BK11" s="186"/>
      <c r="BL11" s="186"/>
      <c r="BM11" s="186"/>
      <c r="BN11" s="186"/>
      <c r="BO11" s="187"/>
      <c r="BP11" s="188" t="s">
        <v>109</v>
      </c>
      <c r="BQ11" s="189" t="s">
        <v>110</v>
      </c>
      <c r="BR11" s="190"/>
      <c r="BS11" s="1909" t="s">
        <v>93</v>
      </c>
      <c r="BT11" s="1909" t="s">
        <v>101</v>
      </c>
      <c r="BU11" s="1909" t="s">
        <v>111</v>
      </c>
      <c r="BV11" s="1909" t="str">
        <f>BQ11</f>
        <v>CONDUCTOR MATERIAL TYPE (KM) (NSP TO NOMINATE)</v>
      </c>
      <c r="BW11" s="1909" t="s">
        <v>112</v>
      </c>
      <c r="BX11" s="1909" t="s">
        <v>103</v>
      </c>
      <c r="BY11" s="1909" t="s">
        <v>113</v>
      </c>
      <c r="BZ11" s="1909" t="s">
        <v>107</v>
      </c>
      <c r="CA11" s="190"/>
      <c r="CB11" s="2155"/>
      <c r="CC11" s="1910"/>
      <c r="CD11" s="1909" t="s">
        <v>93</v>
      </c>
      <c r="CE11" s="1909" t="s">
        <v>101</v>
      </c>
      <c r="CF11" s="1909" t="s">
        <v>111</v>
      </c>
      <c r="CG11" s="1909" t="str">
        <f>BQ11</f>
        <v>CONDUCTOR MATERIAL TYPE (KM) (NSP TO NOMINATE)</v>
      </c>
      <c r="CH11" s="1909" t="s">
        <v>112</v>
      </c>
      <c r="CI11" s="1909" t="s">
        <v>103</v>
      </c>
      <c r="CJ11" s="1909" t="s">
        <v>114</v>
      </c>
      <c r="CK11" s="1909" t="s">
        <v>107</v>
      </c>
      <c r="CL11" s="1910"/>
      <c r="CM11" s="2159">
        <v>291</v>
      </c>
      <c r="CN11" s="2160">
        <v>144</v>
      </c>
      <c r="CO11" s="2160">
        <v>12</v>
      </c>
      <c r="CP11" s="2160">
        <v>3</v>
      </c>
      <c r="CQ11" s="2161">
        <v>0</v>
      </c>
      <c r="CR11" s="192"/>
      <c r="CS11" s="192"/>
      <c r="CT11" s="192"/>
      <c r="CU11" s="192"/>
      <c r="CV11" s="192"/>
      <c r="CW11" s="192"/>
      <c r="CX11" s="177"/>
    </row>
    <row r="12" spans="1:211" s="193" customFormat="1" ht="41.25" customHeight="1" thickBot="1">
      <c r="A12" s="177"/>
      <c r="B12" s="194"/>
      <c r="C12" s="195" t="s">
        <v>115</v>
      </c>
      <c r="D12" s="180"/>
      <c r="E12" s="181" t="s">
        <v>93</v>
      </c>
      <c r="F12" s="196" t="s">
        <v>101</v>
      </c>
      <c r="G12" s="197" t="s">
        <v>102</v>
      </c>
      <c r="H12" s="183" t="str">
        <f t="shared" ref="H12:H75" si="0">C12</f>
        <v>&gt; 33 kV &amp; &lt; = 66 kV ; SINGLE CIRCUIT</v>
      </c>
      <c r="I12" s="182" t="s">
        <v>321</v>
      </c>
      <c r="J12" s="184" t="s">
        <v>103</v>
      </c>
      <c r="K12" s="184" t="s">
        <v>104</v>
      </c>
      <c r="L12" s="198" t="s">
        <v>105</v>
      </c>
      <c r="M12" s="198"/>
      <c r="N12" s="2896"/>
      <c r="O12" s="2896"/>
      <c r="P12" s="2896"/>
      <c r="Q12" s="2896"/>
      <c r="R12" s="2896"/>
      <c r="S12" s="2896"/>
      <c r="T12" s="2896"/>
      <c r="U12" s="2896"/>
      <c r="V12" s="2896"/>
      <c r="W12" s="2896"/>
      <c r="X12" s="2896"/>
      <c r="Y12" s="180"/>
      <c r="Z12" s="181" t="s">
        <v>93</v>
      </c>
      <c r="AA12" s="196" t="s">
        <v>101</v>
      </c>
      <c r="AB12" s="197" t="s">
        <v>102</v>
      </c>
      <c r="AC12" s="183" t="str">
        <f t="shared" ref="AC12:AC75" si="1">C12</f>
        <v>&gt; 33 kV &amp; &lt; = 66 kV ; SINGLE CIRCUIT</v>
      </c>
      <c r="AD12" s="182" t="s">
        <v>321</v>
      </c>
      <c r="AE12" s="184" t="s">
        <v>103</v>
      </c>
      <c r="AF12" s="184" t="s">
        <v>106</v>
      </c>
      <c r="AG12" s="198" t="s">
        <v>107</v>
      </c>
      <c r="AH12" s="198"/>
      <c r="AI12" s="186">
        <v>0</v>
      </c>
      <c r="AJ12" s="186">
        <v>0</v>
      </c>
      <c r="AK12" s="186">
        <v>0</v>
      </c>
      <c r="AL12" s="186">
        <v>0</v>
      </c>
      <c r="AM12" s="186">
        <v>0</v>
      </c>
      <c r="AN12" s="186">
        <v>0</v>
      </c>
      <c r="AO12" s="186">
        <v>0</v>
      </c>
      <c r="AP12" s="186">
        <v>0</v>
      </c>
      <c r="AQ12" s="186">
        <v>0</v>
      </c>
      <c r="AR12" s="186">
        <v>0</v>
      </c>
      <c r="AS12" s="186">
        <v>0</v>
      </c>
      <c r="AT12" s="180"/>
      <c r="AU12" s="181" t="s">
        <v>93</v>
      </c>
      <c r="AV12" s="196" t="s">
        <v>101</v>
      </c>
      <c r="AW12" s="197" t="s">
        <v>102</v>
      </c>
      <c r="AX12" s="183" t="str">
        <f t="shared" ref="AX12:AX75" si="2">C12</f>
        <v>&gt; 33 kV &amp; &lt; = 66 kV ; SINGLE CIRCUIT</v>
      </c>
      <c r="AY12" s="182" t="s">
        <v>321</v>
      </c>
      <c r="AZ12" s="184" t="s">
        <v>103</v>
      </c>
      <c r="BA12" s="184" t="s">
        <v>108</v>
      </c>
      <c r="BB12" s="198" t="s">
        <v>107</v>
      </c>
      <c r="BC12" s="198"/>
      <c r="BD12" s="2153"/>
      <c r="BE12" s="2153"/>
      <c r="BF12" s="2153"/>
      <c r="BG12" s="2153"/>
      <c r="BH12" s="2153"/>
      <c r="BI12" s="186"/>
      <c r="BJ12" s="186"/>
      <c r="BK12" s="186"/>
      <c r="BL12" s="186"/>
      <c r="BM12" s="186"/>
      <c r="BN12" s="186"/>
      <c r="BO12" s="187"/>
      <c r="BP12" s="199"/>
      <c r="BQ12" s="195" t="s">
        <v>110</v>
      </c>
      <c r="BR12" s="200"/>
      <c r="BS12" s="1911" t="s">
        <v>93</v>
      </c>
      <c r="BT12" s="1911" t="s">
        <v>101</v>
      </c>
      <c r="BU12" s="1911" t="s">
        <v>111</v>
      </c>
      <c r="BV12" s="1909" t="str">
        <f t="shared" ref="BV12:BV17" si="3">BQ12</f>
        <v>CONDUCTOR MATERIAL TYPE (KM) (NSP TO NOMINATE)</v>
      </c>
      <c r="BW12" s="1911" t="s">
        <v>112</v>
      </c>
      <c r="BX12" s="1909" t="s">
        <v>103</v>
      </c>
      <c r="BY12" s="1911" t="s">
        <v>113</v>
      </c>
      <c r="BZ12" s="1911" t="s">
        <v>107</v>
      </c>
      <c r="CA12" s="200"/>
      <c r="CB12" s="2156"/>
      <c r="CC12" s="1910"/>
      <c r="CD12" s="1911" t="s">
        <v>93</v>
      </c>
      <c r="CE12" s="1911" t="s">
        <v>101</v>
      </c>
      <c r="CF12" s="1911" t="s">
        <v>111</v>
      </c>
      <c r="CG12" s="1909" t="str">
        <f t="shared" ref="CG12:CG20" si="4">BQ12</f>
        <v>CONDUCTOR MATERIAL TYPE (KM) (NSP TO NOMINATE)</v>
      </c>
      <c r="CH12" s="1911" t="s">
        <v>112</v>
      </c>
      <c r="CI12" s="1909" t="s">
        <v>103</v>
      </c>
      <c r="CJ12" s="1911" t="s">
        <v>114</v>
      </c>
      <c r="CK12" s="1911" t="s">
        <v>107</v>
      </c>
      <c r="CL12" s="1910"/>
      <c r="CM12" s="2162">
        <v>0</v>
      </c>
      <c r="CN12" s="2160">
        <v>0</v>
      </c>
      <c r="CO12" s="2160">
        <v>0</v>
      </c>
      <c r="CP12" s="2160">
        <v>0</v>
      </c>
      <c r="CQ12" s="2161">
        <v>0</v>
      </c>
      <c r="CR12" s="192"/>
      <c r="CS12" s="192"/>
      <c r="CT12" s="192"/>
      <c r="CU12" s="192"/>
      <c r="CV12" s="192"/>
      <c r="CW12" s="192"/>
      <c r="CX12" s="177"/>
    </row>
    <row r="13" spans="1:211" s="193" customFormat="1" ht="41.25" customHeight="1" thickBot="1">
      <c r="A13" s="177"/>
      <c r="B13" s="194"/>
      <c r="C13" s="195" t="s">
        <v>116</v>
      </c>
      <c r="D13" s="180"/>
      <c r="E13" s="181" t="s">
        <v>93</v>
      </c>
      <c r="F13" s="196" t="s">
        <v>101</v>
      </c>
      <c r="G13" s="197" t="s">
        <v>102</v>
      </c>
      <c r="H13" s="183" t="str">
        <f t="shared" si="0"/>
        <v>&gt; 66 kV &amp; &lt; = 132 kV ; SINGLE CIRCUIT</v>
      </c>
      <c r="I13" s="182" t="s">
        <v>321</v>
      </c>
      <c r="J13" s="184" t="s">
        <v>103</v>
      </c>
      <c r="K13" s="184" t="s">
        <v>104</v>
      </c>
      <c r="L13" s="198" t="s">
        <v>105</v>
      </c>
      <c r="M13" s="198"/>
      <c r="N13" s="2896"/>
      <c r="O13" s="2896"/>
      <c r="P13" s="2896"/>
      <c r="Q13" s="2896"/>
      <c r="R13" s="2896"/>
      <c r="S13" s="2896"/>
      <c r="T13" s="2896"/>
      <c r="U13" s="2896"/>
      <c r="V13" s="2896"/>
      <c r="W13" s="2896"/>
      <c r="X13" s="2896"/>
      <c r="Y13" s="180"/>
      <c r="Z13" s="181" t="s">
        <v>93</v>
      </c>
      <c r="AA13" s="196" t="s">
        <v>101</v>
      </c>
      <c r="AB13" s="197" t="s">
        <v>102</v>
      </c>
      <c r="AC13" s="183" t="str">
        <f t="shared" si="1"/>
        <v>&gt; 66 kV &amp; &lt; = 132 kV ; SINGLE CIRCUIT</v>
      </c>
      <c r="AD13" s="182" t="s">
        <v>321</v>
      </c>
      <c r="AE13" s="184" t="s">
        <v>103</v>
      </c>
      <c r="AF13" s="184" t="s">
        <v>106</v>
      </c>
      <c r="AG13" s="198" t="s">
        <v>107</v>
      </c>
      <c r="AH13" s="198"/>
      <c r="AI13" s="186">
        <v>604</v>
      </c>
      <c r="AJ13" s="186">
        <v>675</v>
      </c>
      <c r="AK13" s="186">
        <v>168</v>
      </c>
      <c r="AL13" s="186">
        <v>132</v>
      </c>
      <c r="AM13" s="186">
        <v>211</v>
      </c>
      <c r="AN13" s="186">
        <v>358</v>
      </c>
      <c r="AO13" s="186">
        <v>254</v>
      </c>
      <c r="AP13" s="186">
        <v>361</v>
      </c>
      <c r="AQ13" s="186">
        <v>405</v>
      </c>
      <c r="AR13" s="186">
        <v>231</v>
      </c>
      <c r="AS13" s="186">
        <v>0</v>
      </c>
      <c r="AT13" s="180"/>
      <c r="AU13" s="181" t="s">
        <v>93</v>
      </c>
      <c r="AV13" s="196" t="s">
        <v>101</v>
      </c>
      <c r="AW13" s="197" t="s">
        <v>102</v>
      </c>
      <c r="AX13" s="183" t="str">
        <f t="shared" si="2"/>
        <v>&gt; 66 kV &amp; &lt; = 132 kV ; SINGLE CIRCUIT</v>
      </c>
      <c r="AY13" s="182" t="s">
        <v>321</v>
      </c>
      <c r="AZ13" s="184" t="s">
        <v>103</v>
      </c>
      <c r="BA13" s="184" t="s">
        <v>108</v>
      </c>
      <c r="BB13" s="198" t="s">
        <v>107</v>
      </c>
      <c r="BC13" s="198"/>
      <c r="BD13" s="2153"/>
      <c r="BE13" s="2153"/>
      <c r="BF13" s="2153"/>
      <c r="BG13" s="2153"/>
      <c r="BH13" s="2153"/>
      <c r="BI13" s="186"/>
      <c r="BJ13" s="186"/>
      <c r="BK13" s="186"/>
      <c r="BL13" s="186"/>
      <c r="BM13" s="186"/>
      <c r="BN13" s="186"/>
      <c r="BO13" s="187"/>
      <c r="BP13" s="199"/>
      <c r="BQ13" s="195" t="s">
        <v>110</v>
      </c>
      <c r="BR13" s="201"/>
      <c r="BS13" s="1911" t="s">
        <v>93</v>
      </c>
      <c r="BT13" s="1911" t="s">
        <v>101</v>
      </c>
      <c r="BU13" s="1911" t="s">
        <v>111</v>
      </c>
      <c r="BV13" s="1909" t="str">
        <f t="shared" si="3"/>
        <v>CONDUCTOR MATERIAL TYPE (KM) (NSP TO NOMINATE)</v>
      </c>
      <c r="BW13" s="1911" t="s">
        <v>112</v>
      </c>
      <c r="BX13" s="1909" t="s">
        <v>103</v>
      </c>
      <c r="BY13" s="1911" t="s">
        <v>113</v>
      </c>
      <c r="BZ13" s="1911" t="s">
        <v>107</v>
      </c>
      <c r="CA13" s="201"/>
      <c r="CB13" s="2156"/>
      <c r="CC13" s="1910"/>
      <c r="CD13" s="1911" t="s">
        <v>93</v>
      </c>
      <c r="CE13" s="1911" t="s">
        <v>101</v>
      </c>
      <c r="CF13" s="1911" t="s">
        <v>111</v>
      </c>
      <c r="CG13" s="1909" t="str">
        <f t="shared" si="4"/>
        <v>CONDUCTOR MATERIAL TYPE (KM) (NSP TO NOMINATE)</v>
      </c>
      <c r="CH13" s="1911" t="s">
        <v>112</v>
      </c>
      <c r="CI13" s="1909" t="s">
        <v>103</v>
      </c>
      <c r="CJ13" s="1911" t="s">
        <v>114</v>
      </c>
      <c r="CK13" s="1911" t="s">
        <v>107</v>
      </c>
      <c r="CL13" s="1910"/>
      <c r="CM13" s="2163"/>
      <c r="CN13" s="2160"/>
      <c r="CO13" s="2160"/>
      <c r="CP13" s="2160"/>
      <c r="CQ13" s="2161"/>
      <c r="CR13" s="192"/>
      <c r="CS13" s="192"/>
      <c r="CT13" s="192"/>
      <c r="CU13" s="192"/>
      <c r="CV13" s="192"/>
      <c r="CW13" s="192"/>
      <c r="CX13" s="177"/>
    </row>
    <row r="14" spans="1:211" s="193" customFormat="1" ht="41.25" customHeight="1" thickBot="1">
      <c r="A14" s="177"/>
      <c r="B14" s="194"/>
      <c r="C14" s="195" t="s">
        <v>117</v>
      </c>
      <c r="D14" s="180"/>
      <c r="E14" s="181" t="s">
        <v>93</v>
      </c>
      <c r="F14" s="196" t="s">
        <v>101</v>
      </c>
      <c r="G14" s="197" t="s">
        <v>102</v>
      </c>
      <c r="H14" s="183" t="str">
        <f t="shared" si="0"/>
        <v>&gt; 132 kV &amp; &lt; = 275 kV ; SINGLE CIRCUIT</v>
      </c>
      <c r="I14" s="182" t="s">
        <v>321</v>
      </c>
      <c r="J14" s="184" t="s">
        <v>103</v>
      </c>
      <c r="K14" s="184" t="s">
        <v>104</v>
      </c>
      <c r="L14" s="198" t="s">
        <v>105</v>
      </c>
      <c r="M14" s="198"/>
      <c r="N14" s="2896"/>
      <c r="O14" s="2896"/>
      <c r="P14" s="2896"/>
      <c r="Q14" s="2896"/>
      <c r="R14" s="2896"/>
      <c r="S14" s="2896"/>
      <c r="T14" s="2896"/>
      <c r="U14" s="2896"/>
      <c r="V14" s="2896"/>
      <c r="W14" s="2896"/>
      <c r="X14" s="2896"/>
      <c r="Y14" s="180"/>
      <c r="Z14" s="181" t="s">
        <v>93</v>
      </c>
      <c r="AA14" s="196" t="s">
        <v>101</v>
      </c>
      <c r="AB14" s="197" t="s">
        <v>102</v>
      </c>
      <c r="AC14" s="183" t="str">
        <f t="shared" si="1"/>
        <v>&gt; 132 kV &amp; &lt; = 275 kV ; SINGLE CIRCUIT</v>
      </c>
      <c r="AD14" s="182" t="s">
        <v>321</v>
      </c>
      <c r="AE14" s="184" t="s">
        <v>103</v>
      </c>
      <c r="AF14" s="184" t="s">
        <v>106</v>
      </c>
      <c r="AG14" s="198" t="s">
        <v>107</v>
      </c>
      <c r="AH14" s="198"/>
      <c r="AI14" s="186">
        <v>0</v>
      </c>
      <c r="AJ14" s="186">
        <v>0</v>
      </c>
      <c r="AK14" s="186">
        <v>0</v>
      </c>
      <c r="AL14" s="186">
        <v>0</v>
      </c>
      <c r="AM14" s="186">
        <v>0</v>
      </c>
      <c r="AN14" s="186">
        <v>0</v>
      </c>
      <c r="AO14" s="186">
        <v>0</v>
      </c>
      <c r="AP14" s="186">
        <v>0</v>
      </c>
      <c r="AQ14" s="186">
        <v>0</v>
      </c>
      <c r="AR14" s="186">
        <v>0</v>
      </c>
      <c r="AS14" s="186">
        <v>0</v>
      </c>
      <c r="AT14" s="180"/>
      <c r="AU14" s="181" t="s">
        <v>93</v>
      </c>
      <c r="AV14" s="196" t="s">
        <v>101</v>
      </c>
      <c r="AW14" s="197" t="s">
        <v>102</v>
      </c>
      <c r="AX14" s="183" t="str">
        <f t="shared" si="2"/>
        <v>&gt; 132 kV &amp; &lt; = 275 kV ; SINGLE CIRCUIT</v>
      </c>
      <c r="AY14" s="182" t="s">
        <v>321</v>
      </c>
      <c r="AZ14" s="184" t="s">
        <v>103</v>
      </c>
      <c r="BA14" s="184" t="s">
        <v>108</v>
      </c>
      <c r="BB14" s="198" t="s">
        <v>107</v>
      </c>
      <c r="BC14" s="198"/>
      <c r="BD14" s="2153"/>
      <c r="BE14" s="2153"/>
      <c r="BF14" s="2153"/>
      <c r="BG14" s="2153"/>
      <c r="BH14" s="2153"/>
      <c r="BI14" s="186"/>
      <c r="BJ14" s="186"/>
      <c r="BK14" s="186"/>
      <c r="BL14" s="186"/>
      <c r="BM14" s="186"/>
      <c r="BN14" s="186"/>
      <c r="BO14" s="187"/>
      <c r="BP14" s="199"/>
      <c r="BQ14" s="191" t="s">
        <v>110</v>
      </c>
      <c r="BR14" s="201"/>
      <c r="BS14" s="1911" t="s">
        <v>93</v>
      </c>
      <c r="BT14" s="1911" t="s">
        <v>101</v>
      </c>
      <c r="BU14" s="1911" t="s">
        <v>111</v>
      </c>
      <c r="BV14" s="1909" t="str">
        <f t="shared" si="3"/>
        <v>CONDUCTOR MATERIAL TYPE (KM) (NSP TO NOMINATE)</v>
      </c>
      <c r="BW14" s="1911" t="s">
        <v>112</v>
      </c>
      <c r="BX14" s="1909" t="s">
        <v>103</v>
      </c>
      <c r="BY14" s="1911" t="s">
        <v>113</v>
      </c>
      <c r="BZ14" s="1911" t="s">
        <v>107</v>
      </c>
      <c r="CA14" s="201"/>
      <c r="CB14" s="2157"/>
      <c r="CC14" s="1910"/>
      <c r="CD14" s="1911" t="s">
        <v>93</v>
      </c>
      <c r="CE14" s="1911" t="s">
        <v>101</v>
      </c>
      <c r="CF14" s="1911" t="s">
        <v>111</v>
      </c>
      <c r="CG14" s="1909" t="str">
        <f t="shared" si="4"/>
        <v>CONDUCTOR MATERIAL TYPE (KM) (NSP TO NOMINATE)</v>
      </c>
      <c r="CH14" s="1911" t="s">
        <v>112</v>
      </c>
      <c r="CI14" s="1909" t="s">
        <v>103</v>
      </c>
      <c r="CJ14" s="1911" t="s">
        <v>114</v>
      </c>
      <c r="CK14" s="1911" t="s">
        <v>107</v>
      </c>
      <c r="CL14" s="1910"/>
      <c r="CM14" s="2162"/>
      <c r="CN14" s="2160"/>
      <c r="CO14" s="2160"/>
      <c r="CP14" s="2160"/>
      <c r="CQ14" s="2161"/>
      <c r="CR14" s="192"/>
      <c r="CS14" s="192"/>
      <c r="CT14" s="192"/>
      <c r="CU14" s="192"/>
      <c r="CV14" s="192"/>
      <c r="CW14" s="192"/>
      <c r="CX14" s="177"/>
    </row>
    <row r="15" spans="1:211" s="193" customFormat="1" ht="41.25" customHeight="1" thickBot="1">
      <c r="A15" s="177"/>
      <c r="B15" s="194"/>
      <c r="C15" s="195" t="s">
        <v>118</v>
      </c>
      <c r="D15" s="180"/>
      <c r="E15" s="181" t="s">
        <v>93</v>
      </c>
      <c r="F15" s="196" t="s">
        <v>101</v>
      </c>
      <c r="G15" s="197" t="s">
        <v>102</v>
      </c>
      <c r="H15" s="183" t="str">
        <f t="shared" si="0"/>
        <v>&gt; 275 kV &amp; &lt; = 330 kV ; SINGLE CIRCUIT</v>
      </c>
      <c r="I15" s="182" t="s">
        <v>321</v>
      </c>
      <c r="J15" s="184" t="s">
        <v>103</v>
      </c>
      <c r="K15" s="184" t="s">
        <v>104</v>
      </c>
      <c r="L15" s="198" t="s">
        <v>105</v>
      </c>
      <c r="M15" s="198"/>
      <c r="N15" s="2896"/>
      <c r="O15" s="2896"/>
      <c r="P15" s="2896"/>
      <c r="Q15" s="2896"/>
      <c r="R15" s="2896"/>
      <c r="S15" s="2896"/>
      <c r="T15" s="2896"/>
      <c r="U15" s="2896"/>
      <c r="V15" s="2896"/>
      <c r="W15" s="2896"/>
      <c r="X15" s="2896"/>
      <c r="Y15" s="180"/>
      <c r="Z15" s="181" t="s">
        <v>93</v>
      </c>
      <c r="AA15" s="196" t="s">
        <v>101</v>
      </c>
      <c r="AB15" s="197" t="s">
        <v>102</v>
      </c>
      <c r="AC15" s="183" t="str">
        <f t="shared" si="1"/>
        <v>&gt; 275 kV &amp; &lt; = 330 kV ; SINGLE CIRCUIT</v>
      </c>
      <c r="AD15" s="182" t="s">
        <v>321</v>
      </c>
      <c r="AE15" s="184" t="s">
        <v>103</v>
      </c>
      <c r="AF15" s="184" t="s">
        <v>106</v>
      </c>
      <c r="AG15" s="198" t="s">
        <v>107</v>
      </c>
      <c r="AH15" s="198"/>
      <c r="AI15" s="186">
        <v>17</v>
      </c>
      <c r="AJ15" s="186">
        <v>1</v>
      </c>
      <c r="AK15" s="186">
        <v>1</v>
      </c>
      <c r="AL15" s="186">
        <v>0</v>
      </c>
      <c r="AM15" s="186">
        <v>0</v>
      </c>
      <c r="AN15" s="186">
        <v>0</v>
      </c>
      <c r="AO15" s="186">
        <v>0</v>
      </c>
      <c r="AP15" s="186">
        <v>0</v>
      </c>
      <c r="AQ15" s="186">
        <v>0</v>
      </c>
      <c r="AR15" s="186">
        <v>0</v>
      </c>
      <c r="AS15" s="186">
        <v>0</v>
      </c>
      <c r="AT15" s="180"/>
      <c r="AU15" s="181" t="s">
        <v>93</v>
      </c>
      <c r="AV15" s="196" t="s">
        <v>101</v>
      </c>
      <c r="AW15" s="197" t="s">
        <v>102</v>
      </c>
      <c r="AX15" s="183" t="str">
        <f t="shared" si="2"/>
        <v>&gt; 275 kV &amp; &lt; = 330 kV ; SINGLE CIRCUIT</v>
      </c>
      <c r="AY15" s="182" t="s">
        <v>321</v>
      </c>
      <c r="AZ15" s="184" t="s">
        <v>103</v>
      </c>
      <c r="BA15" s="184" t="s">
        <v>108</v>
      </c>
      <c r="BB15" s="198" t="s">
        <v>107</v>
      </c>
      <c r="BC15" s="198"/>
      <c r="BD15" s="2153"/>
      <c r="BE15" s="2153"/>
      <c r="BF15" s="2153"/>
      <c r="BG15" s="2153"/>
      <c r="BH15" s="2153"/>
      <c r="BI15" s="186"/>
      <c r="BJ15" s="186"/>
      <c r="BK15" s="186"/>
      <c r="BL15" s="186"/>
      <c r="BM15" s="186"/>
      <c r="BN15" s="186"/>
      <c r="BO15" s="187"/>
      <c r="BP15" s="199"/>
      <c r="BQ15" s="191" t="s">
        <v>110</v>
      </c>
      <c r="BR15" s="200"/>
      <c r="BS15" s="1911" t="s">
        <v>93</v>
      </c>
      <c r="BT15" s="1911" t="s">
        <v>101</v>
      </c>
      <c r="BU15" s="1911" t="s">
        <v>111</v>
      </c>
      <c r="BV15" s="1909" t="str">
        <f t="shared" si="3"/>
        <v>CONDUCTOR MATERIAL TYPE (KM) (NSP TO NOMINATE)</v>
      </c>
      <c r="BW15" s="1911" t="s">
        <v>112</v>
      </c>
      <c r="BX15" s="1909" t="s">
        <v>103</v>
      </c>
      <c r="BY15" s="1911" t="s">
        <v>113</v>
      </c>
      <c r="BZ15" s="1911" t="s">
        <v>107</v>
      </c>
      <c r="CA15" s="200"/>
      <c r="CB15" s="2156"/>
      <c r="CC15" s="1910"/>
      <c r="CD15" s="1911" t="s">
        <v>93</v>
      </c>
      <c r="CE15" s="1911" t="s">
        <v>101</v>
      </c>
      <c r="CF15" s="1911" t="s">
        <v>111</v>
      </c>
      <c r="CG15" s="1909" t="str">
        <f t="shared" si="4"/>
        <v>CONDUCTOR MATERIAL TYPE (KM) (NSP TO NOMINATE)</v>
      </c>
      <c r="CH15" s="1911" t="s">
        <v>112</v>
      </c>
      <c r="CI15" s="1909" t="s">
        <v>103</v>
      </c>
      <c r="CJ15" s="1911" t="s">
        <v>114</v>
      </c>
      <c r="CK15" s="1911" t="s">
        <v>107</v>
      </c>
      <c r="CL15" s="1910"/>
      <c r="CM15" s="2164"/>
      <c r="CN15" s="2160"/>
      <c r="CO15" s="2160"/>
      <c r="CP15" s="2160"/>
      <c r="CQ15" s="2161"/>
      <c r="CR15" s="192"/>
      <c r="CS15" s="192"/>
      <c r="CT15" s="192"/>
      <c r="CU15" s="192"/>
      <c r="CV15" s="192"/>
      <c r="CW15" s="192"/>
      <c r="CX15" s="177"/>
    </row>
    <row r="16" spans="1:211" s="193" customFormat="1" ht="41.25" customHeight="1" thickBot="1">
      <c r="A16" s="177"/>
      <c r="B16" s="194"/>
      <c r="C16" s="195" t="s">
        <v>119</v>
      </c>
      <c r="D16" s="180"/>
      <c r="E16" s="181" t="s">
        <v>93</v>
      </c>
      <c r="F16" s="196" t="s">
        <v>101</v>
      </c>
      <c r="G16" s="197" t="s">
        <v>102</v>
      </c>
      <c r="H16" s="183" t="str">
        <f t="shared" si="0"/>
        <v>&gt; 330 kV &amp; &lt; = 500 kV  ; SINGLE CIRCUIT</v>
      </c>
      <c r="I16" s="182" t="s">
        <v>321</v>
      </c>
      <c r="J16" s="184" t="s">
        <v>103</v>
      </c>
      <c r="K16" s="184" t="s">
        <v>104</v>
      </c>
      <c r="L16" s="198" t="s">
        <v>105</v>
      </c>
      <c r="M16" s="198"/>
      <c r="N16" s="2896"/>
      <c r="O16" s="2896"/>
      <c r="P16" s="2896"/>
      <c r="Q16" s="2896"/>
      <c r="R16" s="2896"/>
      <c r="S16" s="2896"/>
      <c r="T16" s="2896"/>
      <c r="U16" s="2896"/>
      <c r="V16" s="2896"/>
      <c r="W16" s="2896"/>
      <c r="X16" s="2896"/>
      <c r="Y16" s="180"/>
      <c r="Z16" s="181" t="s">
        <v>93</v>
      </c>
      <c r="AA16" s="196" t="s">
        <v>101</v>
      </c>
      <c r="AB16" s="197" t="s">
        <v>102</v>
      </c>
      <c r="AC16" s="183" t="str">
        <f t="shared" si="1"/>
        <v>&gt; 330 kV &amp; &lt; = 500 kV  ; SINGLE CIRCUIT</v>
      </c>
      <c r="AD16" s="182" t="s">
        <v>321</v>
      </c>
      <c r="AE16" s="184" t="s">
        <v>103</v>
      </c>
      <c r="AF16" s="184" t="s">
        <v>106</v>
      </c>
      <c r="AG16" s="198" t="s">
        <v>107</v>
      </c>
      <c r="AH16" s="198"/>
      <c r="AI16" s="186">
        <v>0</v>
      </c>
      <c r="AJ16" s="186">
        <v>0</v>
      </c>
      <c r="AK16" s="186">
        <v>0</v>
      </c>
      <c r="AL16" s="186">
        <v>0</v>
      </c>
      <c r="AM16" s="186">
        <v>0</v>
      </c>
      <c r="AN16" s="186">
        <v>0</v>
      </c>
      <c r="AO16" s="186">
        <v>0</v>
      </c>
      <c r="AP16" s="186">
        <v>0</v>
      </c>
      <c r="AQ16" s="186">
        <v>0</v>
      </c>
      <c r="AR16" s="186">
        <v>0</v>
      </c>
      <c r="AS16" s="186">
        <v>0</v>
      </c>
      <c r="AT16" s="180"/>
      <c r="AU16" s="181" t="s">
        <v>93</v>
      </c>
      <c r="AV16" s="196" t="s">
        <v>101</v>
      </c>
      <c r="AW16" s="197" t="s">
        <v>102</v>
      </c>
      <c r="AX16" s="183" t="str">
        <f t="shared" si="2"/>
        <v>&gt; 330 kV &amp; &lt; = 500 kV  ; SINGLE CIRCUIT</v>
      </c>
      <c r="AY16" s="182" t="s">
        <v>321</v>
      </c>
      <c r="AZ16" s="184" t="s">
        <v>103</v>
      </c>
      <c r="BA16" s="184" t="s">
        <v>108</v>
      </c>
      <c r="BB16" s="198" t="s">
        <v>107</v>
      </c>
      <c r="BC16" s="198"/>
      <c r="BD16" s="2153"/>
      <c r="BE16" s="2153"/>
      <c r="BF16" s="2153"/>
      <c r="BG16" s="2153"/>
      <c r="BH16" s="2153"/>
      <c r="BI16" s="186"/>
      <c r="BJ16" s="186"/>
      <c r="BK16" s="186"/>
      <c r="BL16" s="186"/>
      <c r="BM16" s="186"/>
      <c r="BN16" s="186"/>
      <c r="BO16" s="187"/>
      <c r="BP16" s="199"/>
      <c r="BQ16" s="195" t="s">
        <v>110</v>
      </c>
      <c r="BR16" s="201"/>
      <c r="BS16" s="1911" t="s">
        <v>93</v>
      </c>
      <c r="BT16" s="1911" t="s">
        <v>101</v>
      </c>
      <c r="BU16" s="1911" t="s">
        <v>111</v>
      </c>
      <c r="BV16" s="1909" t="str">
        <f t="shared" si="3"/>
        <v>CONDUCTOR MATERIAL TYPE (KM) (NSP TO NOMINATE)</v>
      </c>
      <c r="BW16" s="1911" t="s">
        <v>112</v>
      </c>
      <c r="BX16" s="1909" t="s">
        <v>103</v>
      </c>
      <c r="BY16" s="1911" t="s">
        <v>113</v>
      </c>
      <c r="BZ16" s="1911" t="s">
        <v>107</v>
      </c>
      <c r="CA16" s="201"/>
      <c r="CB16" s="2156"/>
      <c r="CC16" s="1910"/>
      <c r="CD16" s="1911" t="s">
        <v>93</v>
      </c>
      <c r="CE16" s="1911" t="s">
        <v>101</v>
      </c>
      <c r="CF16" s="1911" t="s">
        <v>111</v>
      </c>
      <c r="CG16" s="1909" t="str">
        <f t="shared" si="4"/>
        <v>CONDUCTOR MATERIAL TYPE (KM) (NSP TO NOMINATE)</v>
      </c>
      <c r="CH16" s="1911" t="s">
        <v>112</v>
      </c>
      <c r="CI16" s="1909" t="s">
        <v>103</v>
      </c>
      <c r="CJ16" s="1911" t="s">
        <v>114</v>
      </c>
      <c r="CK16" s="1911" t="s">
        <v>107</v>
      </c>
      <c r="CL16" s="1910"/>
      <c r="CM16" s="2163"/>
      <c r="CN16" s="2160"/>
      <c r="CO16" s="2160"/>
      <c r="CP16" s="2160"/>
      <c r="CQ16" s="2161"/>
      <c r="CR16" s="192"/>
      <c r="CS16" s="192"/>
      <c r="CT16" s="192"/>
      <c r="CU16" s="192"/>
      <c r="CV16" s="192"/>
      <c r="CW16" s="192"/>
      <c r="CX16" s="177"/>
    </row>
    <row r="17" spans="1:102" s="193" customFormat="1" ht="41.25" customHeight="1" thickBot="1">
      <c r="A17" s="177"/>
      <c r="B17" s="194"/>
      <c r="C17" s="195" t="s">
        <v>120</v>
      </c>
      <c r="D17" s="180"/>
      <c r="E17" s="181" t="s">
        <v>93</v>
      </c>
      <c r="F17" s="196" t="s">
        <v>101</v>
      </c>
      <c r="G17" s="197" t="s">
        <v>102</v>
      </c>
      <c r="H17" s="183" t="str">
        <f t="shared" si="0"/>
        <v>&gt; 500 kV  ; SINGLE CIRCUIT</v>
      </c>
      <c r="I17" s="182" t="s">
        <v>321</v>
      </c>
      <c r="J17" s="184" t="s">
        <v>103</v>
      </c>
      <c r="K17" s="184" t="s">
        <v>104</v>
      </c>
      <c r="L17" s="198" t="s">
        <v>105</v>
      </c>
      <c r="M17" s="198"/>
      <c r="N17" s="2896"/>
      <c r="O17" s="2896"/>
      <c r="P17" s="2896"/>
      <c r="Q17" s="2896"/>
      <c r="R17" s="2896"/>
      <c r="S17" s="2896"/>
      <c r="T17" s="2896"/>
      <c r="U17" s="2896"/>
      <c r="V17" s="2896"/>
      <c r="W17" s="2896"/>
      <c r="X17" s="2896"/>
      <c r="Y17" s="180"/>
      <c r="Z17" s="181" t="s">
        <v>93</v>
      </c>
      <c r="AA17" s="196" t="s">
        <v>101</v>
      </c>
      <c r="AB17" s="197" t="s">
        <v>102</v>
      </c>
      <c r="AC17" s="183" t="str">
        <f t="shared" si="1"/>
        <v>&gt; 500 kV  ; SINGLE CIRCUIT</v>
      </c>
      <c r="AD17" s="182" t="s">
        <v>321</v>
      </c>
      <c r="AE17" s="184" t="s">
        <v>103</v>
      </c>
      <c r="AF17" s="184" t="s">
        <v>106</v>
      </c>
      <c r="AG17" s="198" t="s">
        <v>107</v>
      </c>
      <c r="AH17" s="198"/>
      <c r="AI17" s="186">
        <v>0</v>
      </c>
      <c r="AJ17" s="186">
        <v>0</v>
      </c>
      <c r="AK17" s="186">
        <v>0</v>
      </c>
      <c r="AL17" s="186">
        <v>0</v>
      </c>
      <c r="AM17" s="186">
        <v>0</v>
      </c>
      <c r="AN17" s="186">
        <v>0</v>
      </c>
      <c r="AO17" s="186">
        <v>0</v>
      </c>
      <c r="AP17" s="186">
        <v>0</v>
      </c>
      <c r="AQ17" s="186">
        <v>0</v>
      </c>
      <c r="AR17" s="186">
        <v>0</v>
      </c>
      <c r="AS17" s="186">
        <v>0</v>
      </c>
      <c r="AT17" s="180"/>
      <c r="AU17" s="181" t="s">
        <v>93</v>
      </c>
      <c r="AV17" s="196" t="s">
        <v>101</v>
      </c>
      <c r="AW17" s="197" t="s">
        <v>102</v>
      </c>
      <c r="AX17" s="183" t="str">
        <f t="shared" si="2"/>
        <v>&gt; 500 kV  ; SINGLE CIRCUIT</v>
      </c>
      <c r="AY17" s="182" t="s">
        <v>321</v>
      </c>
      <c r="AZ17" s="184" t="s">
        <v>103</v>
      </c>
      <c r="BA17" s="184" t="s">
        <v>108</v>
      </c>
      <c r="BB17" s="198" t="s">
        <v>107</v>
      </c>
      <c r="BC17" s="198"/>
      <c r="BD17" s="2153"/>
      <c r="BE17" s="2153"/>
      <c r="BF17" s="2153"/>
      <c r="BG17" s="2153"/>
      <c r="BH17" s="2153"/>
      <c r="BI17" s="186"/>
      <c r="BJ17" s="186"/>
      <c r="BK17" s="186"/>
      <c r="BL17" s="186"/>
      <c r="BM17" s="186"/>
      <c r="BN17" s="186"/>
      <c r="BO17" s="187"/>
      <c r="BP17" s="202"/>
      <c r="BQ17" s="203" t="s">
        <v>110</v>
      </c>
      <c r="BR17" s="204"/>
      <c r="BS17" s="1912" t="s">
        <v>93</v>
      </c>
      <c r="BT17" s="1912" t="s">
        <v>101</v>
      </c>
      <c r="BU17" s="1912" t="s">
        <v>111</v>
      </c>
      <c r="BV17" s="1909" t="str">
        <f t="shared" si="3"/>
        <v>CONDUCTOR MATERIAL TYPE (KM) (NSP TO NOMINATE)</v>
      </c>
      <c r="BW17" s="1912" t="s">
        <v>112</v>
      </c>
      <c r="BX17" s="1909" t="s">
        <v>103</v>
      </c>
      <c r="BY17" s="1912" t="s">
        <v>113</v>
      </c>
      <c r="BZ17" s="1912" t="s">
        <v>107</v>
      </c>
      <c r="CA17" s="204"/>
      <c r="CB17" s="2158"/>
      <c r="CC17" s="1913"/>
      <c r="CD17" s="1912" t="s">
        <v>93</v>
      </c>
      <c r="CE17" s="1912" t="s">
        <v>101</v>
      </c>
      <c r="CF17" s="1912" t="s">
        <v>111</v>
      </c>
      <c r="CG17" s="1909" t="str">
        <f t="shared" si="4"/>
        <v>CONDUCTOR MATERIAL TYPE (KM) (NSP TO NOMINATE)</v>
      </c>
      <c r="CH17" s="1912" t="s">
        <v>112</v>
      </c>
      <c r="CI17" s="1909" t="s">
        <v>103</v>
      </c>
      <c r="CJ17" s="1912" t="s">
        <v>114</v>
      </c>
      <c r="CK17" s="1912" t="s">
        <v>107</v>
      </c>
      <c r="CL17" s="1913"/>
      <c r="CM17" s="2165"/>
      <c r="CN17" s="2166"/>
      <c r="CO17" s="2166"/>
      <c r="CP17" s="2166"/>
      <c r="CQ17" s="2167"/>
      <c r="CR17" s="192"/>
      <c r="CS17" s="192"/>
      <c r="CT17" s="192"/>
      <c r="CU17" s="192"/>
      <c r="CV17" s="192"/>
      <c r="CW17" s="192"/>
      <c r="CX17" s="177"/>
    </row>
    <row r="18" spans="1:102" s="193" customFormat="1" ht="41.25" customHeight="1" thickBot="1">
      <c r="A18" s="177"/>
      <c r="B18" s="194"/>
      <c r="C18" s="195" t="s">
        <v>121</v>
      </c>
      <c r="D18" s="180"/>
      <c r="E18" s="181" t="s">
        <v>93</v>
      </c>
      <c r="F18" s="196" t="s">
        <v>101</v>
      </c>
      <c r="G18" s="197" t="s">
        <v>102</v>
      </c>
      <c r="H18" s="183" t="str">
        <f t="shared" si="0"/>
        <v>&lt; = 33 kV; MULTIPLE CIRCUIT</v>
      </c>
      <c r="I18" s="182" t="s">
        <v>321</v>
      </c>
      <c r="J18" s="184" t="s">
        <v>103</v>
      </c>
      <c r="K18" s="184" t="s">
        <v>104</v>
      </c>
      <c r="L18" s="198" t="s">
        <v>105</v>
      </c>
      <c r="M18" s="198"/>
      <c r="N18" s="2896"/>
      <c r="O18" s="2896"/>
      <c r="P18" s="2896"/>
      <c r="Q18" s="2896"/>
      <c r="R18" s="2896"/>
      <c r="S18" s="2896"/>
      <c r="T18" s="2896"/>
      <c r="U18" s="2896"/>
      <c r="V18" s="2896"/>
      <c r="W18" s="2896"/>
      <c r="X18" s="2896"/>
      <c r="Y18" s="180"/>
      <c r="Z18" s="181" t="s">
        <v>93</v>
      </c>
      <c r="AA18" s="196" t="s">
        <v>101</v>
      </c>
      <c r="AB18" s="197" t="s">
        <v>102</v>
      </c>
      <c r="AC18" s="183" t="str">
        <f t="shared" si="1"/>
        <v>&lt; = 33 kV; MULTIPLE CIRCUIT</v>
      </c>
      <c r="AD18" s="182" t="s">
        <v>321</v>
      </c>
      <c r="AE18" s="184" t="s">
        <v>103</v>
      </c>
      <c r="AF18" s="184" t="s">
        <v>106</v>
      </c>
      <c r="AG18" s="198" t="s">
        <v>107</v>
      </c>
      <c r="AH18" s="198"/>
      <c r="AI18" s="186">
        <v>0</v>
      </c>
      <c r="AJ18" s="186">
        <v>0</v>
      </c>
      <c r="AK18" s="186">
        <v>0</v>
      </c>
      <c r="AL18" s="186">
        <v>0</v>
      </c>
      <c r="AM18" s="186">
        <v>0</v>
      </c>
      <c r="AN18" s="186">
        <v>0</v>
      </c>
      <c r="AO18" s="186">
        <v>0</v>
      </c>
      <c r="AP18" s="186">
        <v>0</v>
      </c>
      <c r="AQ18" s="186">
        <v>0</v>
      </c>
      <c r="AR18" s="186">
        <v>0</v>
      </c>
      <c r="AS18" s="186">
        <v>0</v>
      </c>
      <c r="AT18" s="180"/>
      <c r="AU18" s="181" t="s">
        <v>93</v>
      </c>
      <c r="AV18" s="196" t="s">
        <v>101</v>
      </c>
      <c r="AW18" s="197" t="s">
        <v>102</v>
      </c>
      <c r="AX18" s="183" t="str">
        <f t="shared" si="2"/>
        <v>&lt; = 33 kV; MULTIPLE CIRCUIT</v>
      </c>
      <c r="AY18" s="182" t="s">
        <v>321</v>
      </c>
      <c r="AZ18" s="184" t="s">
        <v>103</v>
      </c>
      <c r="BA18" s="184" t="s">
        <v>108</v>
      </c>
      <c r="BB18" s="198" t="s">
        <v>107</v>
      </c>
      <c r="BC18" s="198"/>
      <c r="BD18" s="2153"/>
      <c r="BE18" s="2153"/>
      <c r="BF18" s="2153"/>
      <c r="BG18" s="2153"/>
      <c r="BH18" s="2153"/>
      <c r="BI18" s="186"/>
      <c r="BJ18" s="186"/>
      <c r="BK18" s="186"/>
      <c r="BL18" s="186"/>
      <c r="BM18" s="186"/>
      <c r="BN18" s="186"/>
      <c r="BO18" s="187"/>
      <c r="BP18" s="188" t="s">
        <v>122</v>
      </c>
      <c r="BQ18" s="1910" t="s">
        <v>123</v>
      </c>
      <c r="BR18" s="206"/>
      <c r="BS18" s="1909" t="s">
        <v>93</v>
      </c>
      <c r="BT18" s="1909" t="s">
        <v>101</v>
      </c>
      <c r="BU18" s="1909" t="s">
        <v>124</v>
      </c>
      <c r="BV18" s="1909" t="str">
        <f>BQ18</f>
        <v>TOTAL MVAr BY SVCs</v>
      </c>
      <c r="BW18" s="1909" t="s">
        <v>112</v>
      </c>
      <c r="BX18" s="1909" t="s">
        <v>103</v>
      </c>
      <c r="BY18" s="1914" t="s">
        <v>113</v>
      </c>
      <c r="BZ18" s="1909" t="s">
        <v>107</v>
      </c>
      <c r="CA18" s="207"/>
      <c r="CB18" s="2155"/>
      <c r="CC18" s="190"/>
      <c r="CD18" s="1909" t="s">
        <v>93</v>
      </c>
      <c r="CE18" s="1909" t="s">
        <v>101</v>
      </c>
      <c r="CF18" s="1909" t="s">
        <v>124</v>
      </c>
      <c r="CG18" s="1909" t="str">
        <f t="shared" si="4"/>
        <v>TOTAL MVAr BY SVCs</v>
      </c>
      <c r="CH18" s="1909" t="s">
        <v>112</v>
      </c>
      <c r="CI18" s="1909" t="s">
        <v>103</v>
      </c>
      <c r="CJ18" s="1914" t="s">
        <v>114</v>
      </c>
      <c r="CK18" s="1909" t="s">
        <v>107</v>
      </c>
      <c r="CL18" s="190"/>
      <c r="CM18" s="2169">
        <v>0</v>
      </c>
      <c r="CN18" s="2170">
        <v>0</v>
      </c>
      <c r="CO18" s="2170">
        <v>0</v>
      </c>
      <c r="CP18" s="2170">
        <v>0</v>
      </c>
      <c r="CQ18" s="2171">
        <v>0</v>
      </c>
      <c r="CR18" s="192"/>
      <c r="CS18" s="192"/>
      <c r="CT18" s="192"/>
      <c r="CU18" s="192"/>
      <c r="CV18" s="192"/>
      <c r="CW18" s="192"/>
      <c r="CX18" s="177"/>
    </row>
    <row r="19" spans="1:102" s="193" customFormat="1" ht="41.25" customHeight="1" thickBot="1">
      <c r="A19" s="177"/>
      <c r="B19" s="194"/>
      <c r="C19" s="195" t="s">
        <v>125</v>
      </c>
      <c r="D19" s="180"/>
      <c r="E19" s="181" t="s">
        <v>93</v>
      </c>
      <c r="F19" s="196" t="s">
        <v>101</v>
      </c>
      <c r="G19" s="197" t="s">
        <v>102</v>
      </c>
      <c r="H19" s="183" t="str">
        <f t="shared" si="0"/>
        <v>&gt; 33 kV &amp; &lt; = 66 kV ; MULTIPLE CIRCUIT</v>
      </c>
      <c r="I19" s="182" t="s">
        <v>321</v>
      </c>
      <c r="J19" s="184" t="s">
        <v>103</v>
      </c>
      <c r="K19" s="184" t="s">
        <v>104</v>
      </c>
      <c r="L19" s="198" t="s">
        <v>105</v>
      </c>
      <c r="M19" s="198"/>
      <c r="N19" s="2896"/>
      <c r="O19" s="2896"/>
      <c r="P19" s="2896"/>
      <c r="Q19" s="2896"/>
      <c r="R19" s="2896"/>
      <c r="S19" s="2896"/>
      <c r="T19" s="2896"/>
      <c r="U19" s="2896"/>
      <c r="V19" s="2896"/>
      <c r="W19" s="2896"/>
      <c r="X19" s="2896"/>
      <c r="Y19" s="180"/>
      <c r="Z19" s="181" t="s">
        <v>93</v>
      </c>
      <c r="AA19" s="196" t="s">
        <v>101</v>
      </c>
      <c r="AB19" s="197" t="s">
        <v>102</v>
      </c>
      <c r="AC19" s="183" t="str">
        <f t="shared" si="1"/>
        <v>&gt; 33 kV &amp; &lt; = 66 kV ; MULTIPLE CIRCUIT</v>
      </c>
      <c r="AD19" s="182" t="s">
        <v>321</v>
      </c>
      <c r="AE19" s="184" t="s">
        <v>103</v>
      </c>
      <c r="AF19" s="184" t="s">
        <v>106</v>
      </c>
      <c r="AG19" s="198" t="s">
        <v>107</v>
      </c>
      <c r="AH19" s="198"/>
      <c r="AI19" s="186">
        <v>0</v>
      </c>
      <c r="AJ19" s="186">
        <v>0</v>
      </c>
      <c r="AK19" s="186">
        <v>0</v>
      </c>
      <c r="AL19" s="186">
        <v>0</v>
      </c>
      <c r="AM19" s="186">
        <v>0</v>
      </c>
      <c r="AN19" s="186">
        <v>0</v>
      </c>
      <c r="AO19" s="186">
        <v>0</v>
      </c>
      <c r="AP19" s="186">
        <v>0</v>
      </c>
      <c r="AQ19" s="186">
        <v>0</v>
      </c>
      <c r="AR19" s="186">
        <v>0</v>
      </c>
      <c r="AS19" s="186">
        <v>0</v>
      </c>
      <c r="AT19" s="180"/>
      <c r="AU19" s="181" t="s">
        <v>93</v>
      </c>
      <c r="AV19" s="196" t="s">
        <v>101</v>
      </c>
      <c r="AW19" s="197" t="s">
        <v>102</v>
      </c>
      <c r="AX19" s="183" t="str">
        <f t="shared" si="2"/>
        <v>&gt; 33 kV &amp; &lt; = 66 kV ; MULTIPLE CIRCUIT</v>
      </c>
      <c r="AY19" s="182" t="s">
        <v>321</v>
      </c>
      <c r="AZ19" s="184" t="s">
        <v>103</v>
      </c>
      <c r="BA19" s="184" t="s">
        <v>108</v>
      </c>
      <c r="BB19" s="198" t="s">
        <v>107</v>
      </c>
      <c r="BC19" s="198"/>
      <c r="BD19" s="2153"/>
      <c r="BE19" s="2153"/>
      <c r="BF19" s="2153"/>
      <c r="BG19" s="2153"/>
      <c r="BH19" s="2153"/>
      <c r="BI19" s="186"/>
      <c r="BJ19" s="186"/>
      <c r="BK19" s="186"/>
      <c r="BL19" s="186"/>
      <c r="BM19" s="186"/>
      <c r="BN19" s="186"/>
      <c r="BO19" s="187"/>
      <c r="BP19" s="208"/>
      <c r="BQ19" s="200" t="s">
        <v>126</v>
      </c>
      <c r="BR19" s="200"/>
      <c r="BS19" s="1911" t="s">
        <v>93</v>
      </c>
      <c r="BT19" s="1911" t="s">
        <v>101</v>
      </c>
      <c r="BU19" s="1911" t="s">
        <v>124</v>
      </c>
      <c r="BV19" s="1909" t="str">
        <f t="shared" ref="BV19:BV20" si="5">BQ19</f>
        <v>TOTAL MVAr BY CAPACITORS</v>
      </c>
      <c r="BW19" s="1911" t="s">
        <v>112</v>
      </c>
      <c r="BX19" s="1909" t="s">
        <v>103</v>
      </c>
      <c r="BY19" s="1915" t="s">
        <v>113</v>
      </c>
      <c r="BZ19" s="1911" t="s">
        <v>107</v>
      </c>
      <c r="CA19" s="200"/>
      <c r="CB19" s="2156"/>
      <c r="CC19" s="1910"/>
      <c r="CD19" s="1911" t="s">
        <v>93</v>
      </c>
      <c r="CE19" s="1911" t="s">
        <v>101</v>
      </c>
      <c r="CF19" s="1911" t="s">
        <v>124</v>
      </c>
      <c r="CG19" s="1909" t="str">
        <f t="shared" si="4"/>
        <v>TOTAL MVAr BY CAPACITORS</v>
      </c>
      <c r="CH19" s="1911" t="s">
        <v>112</v>
      </c>
      <c r="CI19" s="1909" t="s">
        <v>103</v>
      </c>
      <c r="CJ19" s="1915" t="s">
        <v>114</v>
      </c>
      <c r="CK19" s="1911" t="s">
        <v>107</v>
      </c>
      <c r="CL19" s="1910"/>
      <c r="CM19" s="2153">
        <v>0</v>
      </c>
      <c r="CN19" s="2160">
        <v>0</v>
      </c>
      <c r="CO19" s="2160">
        <v>240</v>
      </c>
      <c r="CP19" s="2160">
        <v>0</v>
      </c>
      <c r="CQ19" s="2161">
        <v>160</v>
      </c>
      <c r="CR19" s="192"/>
      <c r="CS19" s="192"/>
      <c r="CT19" s="192"/>
      <c r="CU19" s="192"/>
      <c r="CV19" s="192"/>
      <c r="CW19" s="192"/>
      <c r="CX19" s="177"/>
    </row>
    <row r="20" spans="1:102" s="193" customFormat="1" ht="41.25" customHeight="1" thickBot="1">
      <c r="A20" s="177"/>
      <c r="B20" s="194"/>
      <c r="C20" s="195" t="s">
        <v>127</v>
      </c>
      <c r="D20" s="180"/>
      <c r="E20" s="181" t="s">
        <v>93</v>
      </c>
      <c r="F20" s="196" t="s">
        <v>101</v>
      </c>
      <c r="G20" s="197" t="s">
        <v>102</v>
      </c>
      <c r="H20" s="183" t="str">
        <f t="shared" si="0"/>
        <v>&gt; 66 kV &amp; &lt; = 132 kV ; MULTIPLE CIRCUIT</v>
      </c>
      <c r="I20" s="182" t="s">
        <v>321</v>
      </c>
      <c r="J20" s="184" t="s">
        <v>103</v>
      </c>
      <c r="K20" s="184" t="s">
        <v>104</v>
      </c>
      <c r="L20" s="198" t="s">
        <v>105</v>
      </c>
      <c r="M20" s="198"/>
      <c r="N20" s="2896"/>
      <c r="O20" s="2896"/>
      <c r="P20" s="2896"/>
      <c r="Q20" s="2896"/>
      <c r="R20" s="2896"/>
      <c r="S20" s="2896"/>
      <c r="T20" s="2896"/>
      <c r="U20" s="2896"/>
      <c r="V20" s="2896"/>
      <c r="W20" s="2896"/>
      <c r="X20" s="2896"/>
      <c r="Y20" s="180"/>
      <c r="Z20" s="181" t="s">
        <v>93</v>
      </c>
      <c r="AA20" s="196" t="s">
        <v>101</v>
      </c>
      <c r="AB20" s="197" t="s">
        <v>102</v>
      </c>
      <c r="AC20" s="183" t="str">
        <f t="shared" si="1"/>
        <v>&gt; 66 kV &amp; &lt; = 132 kV ; MULTIPLE CIRCUIT</v>
      </c>
      <c r="AD20" s="182" t="s">
        <v>321</v>
      </c>
      <c r="AE20" s="184" t="s">
        <v>103</v>
      </c>
      <c r="AF20" s="184" t="s">
        <v>106</v>
      </c>
      <c r="AG20" s="198" t="s">
        <v>107</v>
      </c>
      <c r="AH20" s="198"/>
      <c r="AI20" s="186">
        <v>0</v>
      </c>
      <c r="AJ20" s="186">
        <v>0</v>
      </c>
      <c r="AK20" s="186">
        <v>0</v>
      </c>
      <c r="AL20" s="186">
        <v>0</v>
      </c>
      <c r="AM20" s="186">
        <v>0</v>
      </c>
      <c r="AN20" s="186">
        <v>0</v>
      </c>
      <c r="AO20" s="186">
        <v>0</v>
      </c>
      <c r="AP20" s="186">
        <v>0</v>
      </c>
      <c r="AQ20" s="186">
        <v>0</v>
      </c>
      <c r="AR20" s="186">
        <v>0</v>
      </c>
      <c r="AS20" s="186">
        <v>0</v>
      </c>
      <c r="AT20" s="180"/>
      <c r="AU20" s="181" t="s">
        <v>93</v>
      </c>
      <c r="AV20" s="196" t="s">
        <v>101</v>
      </c>
      <c r="AW20" s="197" t="s">
        <v>102</v>
      </c>
      <c r="AX20" s="183" t="str">
        <f t="shared" si="2"/>
        <v>&gt; 66 kV &amp; &lt; = 132 kV ; MULTIPLE CIRCUIT</v>
      </c>
      <c r="AY20" s="182" t="s">
        <v>321</v>
      </c>
      <c r="AZ20" s="184" t="s">
        <v>103</v>
      </c>
      <c r="BA20" s="184" t="s">
        <v>108</v>
      </c>
      <c r="BB20" s="198" t="s">
        <v>107</v>
      </c>
      <c r="BC20" s="198"/>
      <c r="BD20" s="2153"/>
      <c r="BE20" s="2153"/>
      <c r="BF20" s="2153"/>
      <c r="BG20" s="2153"/>
      <c r="BH20" s="2153"/>
      <c r="BI20" s="186"/>
      <c r="BJ20" s="186"/>
      <c r="BK20" s="186"/>
      <c r="BL20" s="186"/>
      <c r="BM20" s="186"/>
      <c r="BN20" s="186"/>
      <c r="BO20" s="187"/>
      <c r="BP20" s="209"/>
      <c r="BQ20" s="211" t="s">
        <v>128</v>
      </c>
      <c r="BR20" s="211"/>
      <c r="BS20" s="1912" t="s">
        <v>93</v>
      </c>
      <c r="BT20" s="1912" t="s">
        <v>101</v>
      </c>
      <c r="BU20" s="1912" t="s">
        <v>124</v>
      </c>
      <c r="BV20" s="1909" t="str">
        <f t="shared" si="5"/>
        <v>TOTAL MVAr BY OIL FILLED REACTORS</v>
      </c>
      <c r="BW20" s="1912" t="s">
        <v>112</v>
      </c>
      <c r="BX20" s="1909" t="s">
        <v>103</v>
      </c>
      <c r="BY20" s="1916" t="s">
        <v>113</v>
      </c>
      <c r="BZ20" s="1912" t="s">
        <v>107</v>
      </c>
      <c r="CA20" s="211"/>
      <c r="CB20" s="2168"/>
      <c r="CC20" s="1913"/>
      <c r="CD20" s="1912" t="s">
        <v>93</v>
      </c>
      <c r="CE20" s="1912" t="s">
        <v>101</v>
      </c>
      <c r="CF20" s="1912" t="s">
        <v>124</v>
      </c>
      <c r="CG20" s="1909" t="str">
        <f t="shared" si="4"/>
        <v>TOTAL MVAr BY OIL FILLED REACTORS</v>
      </c>
      <c r="CH20" s="1912" t="s">
        <v>112</v>
      </c>
      <c r="CI20" s="1909" t="s">
        <v>103</v>
      </c>
      <c r="CJ20" s="1916" t="s">
        <v>114</v>
      </c>
      <c r="CK20" s="1912" t="s">
        <v>107</v>
      </c>
      <c r="CL20" s="1913"/>
      <c r="CM20" s="2172">
        <v>200</v>
      </c>
      <c r="CN20" s="2166">
        <v>0</v>
      </c>
      <c r="CO20" s="2166">
        <v>0</v>
      </c>
      <c r="CP20" s="2166">
        <v>0</v>
      </c>
      <c r="CQ20" s="2167">
        <v>0</v>
      </c>
      <c r="CR20" s="192"/>
      <c r="CS20" s="192"/>
      <c r="CT20" s="192"/>
      <c r="CU20" s="192"/>
      <c r="CV20" s="192"/>
      <c r="CW20" s="192"/>
      <c r="CX20" s="177"/>
    </row>
    <row r="21" spans="1:102" s="193" customFormat="1" ht="41.25" customHeight="1" thickBot="1">
      <c r="A21" s="177"/>
      <c r="B21" s="194"/>
      <c r="C21" s="195" t="s">
        <v>129</v>
      </c>
      <c r="D21" s="180"/>
      <c r="E21" s="181" t="s">
        <v>93</v>
      </c>
      <c r="F21" s="196" t="s">
        <v>101</v>
      </c>
      <c r="G21" s="197" t="s">
        <v>102</v>
      </c>
      <c r="H21" s="183" t="str">
        <f t="shared" si="0"/>
        <v>&gt; 132 kV &amp; &lt; = 275 kV ; MULTIPLE CIRCUIT</v>
      </c>
      <c r="I21" s="182" t="s">
        <v>321</v>
      </c>
      <c r="J21" s="184" t="s">
        <v>103</v>
      </c>
      <c r="K21" s="184" t="s">
        <v>104</v>
      </c>
      <c r="L21" s="198" t="s">
        <v>105</v>
      </c>
      <c r="M21" s="198"/>
      <c r="N21" s="2896"/>
      <c r="O21" s="2896"/>
      <c r="P21" s="2896"/>
      <c r="Q21" s="2896"/>
      <c r="R21" s="2896"/>
      <c r="S21" s="2896"/>
      <c r="T21" s="2896"/>
      <c r="U21" s="2896"/>
      <c r="V21" s="2896"/>
      <c r="W21" s="2896"/>
      <c r="X21" s="2896"/>
      <c r="Y21" s="180"/>
      <c r="Z21" s="181" t="s">
        <v>93</v>
      </c>
      <c r="AA21" s="196" t="s">
        <v>101</v>
      </c>
      <c r="AB21" s="197" t="s">
        <v>102</v>
      </c>
      <c r="AC21" s="183" t="str">
        <f t="shared" si="1"/>
        <v>&gt; 132 kV &amp; &lt; = 275 kV ; MULTIPLE CIRCUIT</v>
      </c>
      <c r="AD21" s="182" t="s">
        <v>321</v>
      </c>
      <c r="AE21" s="184" t="s">
        <v>103</v>
      </c>
      <c r="AF21" s="184" t="s">
        <v>106</v>
      </c>
      <c r="AG21" s="198" t="s">
        <v>107</v>
      </c>
      <c r="AH21" s="198"/>
      <c r="AI21" s="186">
        <v>0</v>
      </c>
      <c r="AJ21" s="186">
        <v>0</v>
      </c>
      <c r="AK21" s="186">
        <v>0</v>
      </c>
      <c r="AL21" s="186">
        <v>0</v>
      </c>
      <c r="AM21" s="186">
        <v>0</v>
      </c>
      <c r="AN21" s="186">
        <v>0</v>
      </c>
      <c r="AO21" s="186">
        <v>0</v>
      </c>
      <c r="AP21" s="186">
        <v>0</v>
      </c>
      <c r="AQ21" s="186">
        <v>0</v>
      </c>
      <c r="AR21" s="186">
        <v>0</v>
      </c>
      <c r="AS21" s="186">
        <v>0</v>
      </c>
      <c r="AT21" s="180"/>
      <c r="AU21" s="181" t="s">
        <v>93</v>
      </c>
      <c r="AV21" s="196" t="s">
        <v>101</v>
      </c>
      <c r="AW21" s="197" t="s">
        <v>102</v>
      </c>
      <c r="AX21" s="183" t="str">
        <f t="shared" si="2"/>
        <v>&gt; 132 kV &amp; &lt; = 275 kV ; MULTIPLE CIRCUIT</v>
      </c>
      <c r="AY21" s="182" t="s">
        <v>321</v>
      </c>
      <c r="AZ21" s="184" t="s">
        <v>103</v>
      </c>
      <c r="BA21" s="184" t="s">
        <v>108</v>
      </c>
      <c r="BB21" s="198" t="s">
        <v>107</v>
      </c>
      <c r="BC21" s="198"/>
      <c r="BD21" s="2153"/>
      <c r="BE21" s="2153"/>
      <c r="BF21" s="2153"/>
      <c r="BG21" s="2153"/>
      <c r="BH21" s="2153"/>
      <c r="BI21" s="186"/>
      <c r="BJ21" s="186"/>
      <c r="BK21" s="186"/>
      <c r="BL21" s="186"/>
      <c r="BM21" s="186"/>
      <c r="BN21" s="186"/>
      <c r="BO21" s="187"/>
      <c r="BP21" s="212"/>
      <c r="BQ21" s="213"/>
      <c r="BR21" s="213"/>
      <c r="BS21" s="214"/>
      <c r="BT21" s="214"/>
      <c r="BU21" s="214"/>
      <c r="BV21" s="214"/>
      <c r="BW21" s="214"/>
      <c r="BX21" s="214"/>
      <c r="BY21" s="215"/>
      <c r="BZ21" s="187"/>
      <c r="CA21" s="213"/>
      <c r="CB21" s="216"/>
      <c r="CC21" s="216"/>
      <c r="CD21" s="217"/>
      <c r="CE21" s="217"/>
      <c r="CF21" s="217"/>
      <c r="CG21" s="217"/>
      <c r="CH21" s="217"/>
      <c r="CI21" s="217"/>
      <c r="CJ21" s="218"/>
      <c r="CK21" s="192"/>
      <c r="CL21" s="216"/>
      <c r="CM21" s="219"/>
      <c r="CN21" s="192"/>
      <c r="CO21" s="192"/>
      <c r="CP21" s="192"/>
      <c r="CQ21" s="192"/>
      <c r="CR21" s="192"/>
      <c r="CS21" s="192"/>
      <c r="CT21" s="192"/>
      <c r="CU21" s="192"/>
      <c r="CV21" s="192"/>
      <c r="CW21" s="192"/>
      <c r="CX21" s="177"/>
    </row>
    <row r="22" spans="1:102" s="193" customFormat="1" ht="41.25" customHeight="1" thickBot="1">
      <c r="A22" s="177"/>
      <c r="B22" s="194"/>
      <c r="C22" s="195" t="s">
        <v>130</v>
      </c>
      <c r="D22" s="180"/>
      <c r="E22" s="181" t="s">
        <v>93</v>
      </c>
      <c r="F22" s="196" t="s">
        <v>101</v>
      </c>
      <c r="G22" s="197" t="s">
        <v>102</v>
      </c>
      <c r="H22" s="183" t="str">
        <f t="shared" si="0"/>
        <v>&gt; 275 kV &amp; &lt; = 330 kV ; MULTIPLE CIRCUIT</v>
      </c>
      <c r="I22" s="182" t="s">
        <v>321</v>
      </c>
      <c r="J22" s="184" t="s">
        <v>103</v>
      </c>
      <c r="K22" s="184" t="s">
        <v>104</v>
      </c>
      <c r="L22" s="198" t="s">
        <v>105</v>
      </c>
      <c r="M22" s="198"/>
      <c r="N22" s="2896"/>
      <c r="O22" s="2896"/>
      <c r="P22" s="2896"/>
      <c r="Q22" s="2896"/>
      <c r="R22" s="2896"/>
      <c r="S22" s="2896"/>
      <c r="T22" s="2896"/>
      <c r="U22" s="2896"/>
      <c r="V22" s="2896"/>
      <c r="W22" s="2896"/>
      <c r="X22" s="2896"/>
      <c r="Y22" s="180"/>
      <c r="Z22" s="181" t="s">
        <v>93</v>
      </c>
      <c r="AA22" s="196" t="s">
        <v>101</v>
      </c>
      <c r="AB22" s="197" t="s">
        <v>102</v>
      </c>
      <c r="AC22" s="183" t="str">
        <f t="shared" si="1"/>
        <v>&gt; 275 kV &amp; &lt; = 330 kV ; MULTIPLE CIRCUIT</v>
      </c>
      <c r="AD22" s="182" t="s">
        <v>321</v>
      </c>
      <c r="AE22" s="184" t="s">
        <v>103</v>
      </c>
      <c r="AF22" s="184" t="s">
        <v>106</v>
      </c>
      <c r="AG22" s="198" t="s">
        <v>107</v>
      </c>
      <c r="AH22" s="198"/>
      <c r="AI22" s="186">
        <v>0</v>
      </c>
      <c r="AJ22" s="186">
        <v>0</v>
      </c>
      <c r="AK22" s="186">
        <v>0</v>
      </c>
      <c r="AL22" s="186">
        <v>0</v>
      </c>
      <c r="AM22" s="186">
        <v>0</v>
      </c>
      <c r="AN22" s="186">
        <v>0</v>
      </c>
      <c r="AO22" s="186">
        <v>0</v>
      </c>
      <c r="AP22" s="186">
        <v>0</v>
      </c>
      <c r="AQ22" s="186">
        <v>0</v>
      </c>
      <c r="AR22" s="186">
        <v>0</v>
      </c>
      <c r="AS22" s="186">
        <v>0</v>
      </c>
      <c r="AT22" s="180"/>
      <c r="AU22" s="181" t="s">
        <v>93</v>
      </c>
      <c r="AV22" s="196" t="s">
        <v>101</v>
      </c>
      <c r="AW22" s="197" t="s">
        <v>102</v>
      </c>
      <c r="AX22" s="183" t="str">
        <f t="shared" si="2"/>
        <v>&gt; 275 kV &amp; &lt; = 330 kV ; MULTIPLE CIRCUIT</v>
      </c>
      <c r="AY22" s="182" t="s">
        <v>321</v>
      </c>
      <c r="AZ22" s="184" t="s">
        <v>103</v>
      </c>
      <c r="BA22" s="184" t="s">
        <v>108</v>
      </c>
      <c r="BB22" s="198" t="s">
        <v>107</v>
      </c>
      <c r="BC22" s="198"/>
      <c r="BD22" s="2153"/>
      <c r="BE22" s="2153"/>
      <c r="BF22" s="2153"/>
      <c r="BG22" s="2153"/>
      <c r="BH22" s="2153"/>
      <c r="BI22" s="186"/>
      <c r="BJ22" s="186"/>
      <c r="BK22" s="186"/>
      <c r="BL22" s="186"/>
      <c r="BM22" s="186"/>
      <c r="BN22" s="186"/>
      <c r="BO22" s="187"/>
      <c r="BP22" s="212"/>
      <c r="BQ22" s="213"/>
      <c r="BR22" s="213"/>
      <c r="BS22" s="214"/>
      <c r="BT22" s="214"/>
      <c r="BU22" s="214"/>
      <c r="BV22" s="214"/>
      <c r="BW22" s="214"/>
      <c r="BX22" s="214"/>
      <c r="BY22" s="215"/>
      <c r="BZ22" s="187"/>
      <c r="CA22" s="213"/>
      <c r="CB22" s="216"/>
      <c r="CC22" s="216"/>
      <c r="CD22" s="217"/>
      <c r="CE22" s="217"/>
      <c r="CF22" s="217"/>
      <c r="CG22" s="217"/>
      <c r="CH22" s="217"/>
      <c r="CI22" s="217"/>
      <c r="CJ22" s="218"/>
      <c r="CK22" s="192"/>
      <c r="CL22" s="216"/>
      <c r="CM22" s="192"/>
      <c r="CN22" s="192"/>
      <c r="CO22" s="192"/>
      <c r="CP22" s="192"/>
      <c r="CQ22" s="192"/>
      <c r="CR22" s="192"/>
      <c r="CS22" s="192"/>
      <c r="CT22" s="192"/>
      <c r="CU22" s="192"/>
      <c r="CV22" s="192"/>
      <c r="CW22" s="192"/>
      <c r="CX22" s="177"/>
    </row>
    <row r="23" spans="1:102" s="193" customFormat="1" ht="41.25" customHeight="1" thickBot="1">
      <c r="A23" s="177"/>
      <c r="B23" s="194"/>
      <c r="C23" s="195" t="s">
        <v>131</v>
      </c>
      <c r="D23" s="180"/>
      <c r="E23" s="181" t="s">
        <v>93</v>
      </c>
      <c r="F23" s="196" t="s">
        <v>101</v>
      </c>
      <c r="G23" s="197" t="s">
        <v>102</v>
      </c>
      <c r="H23" s="183" t="str">
        <f t="shared" si="0"/>
        <v>&gt; 330 kV &amp; &lt; = 500 kV  ; MULTIPLE CIRCUIT</v>
      </c>
      <c r="I23" s="182" t="s">
        <v>321</v>
      </c>
      <c r="J23" s="184" t="s">
        <v>103</v>
      </c>
      <c r="K23" s="184" t="s">
        <v>104</v>
      </c>
      <c r="L23" s="198" t="s">
        <v>105</v>
      </c>
      <c r="M23" s="198"/>
      <c r="N23" s="2896"/>
      <c r="O23" s="2896"/>
      <c r="P23" s="2896"/>
      <c r="Q23" s="2896"/>
      <c r="R23" s="2896"/>
      <c r="S23" s="2896"/>
      <c r="T23" s="2896"/>
      <c r="U23" s="2896"/>
      <c r="V23" s="2896"/>
      <c r="W23" s="2896"/>
      <c r="X23" s="2896"/>
      <c r="Y23" s="180"/>
      <c r="Z23" s="181" t="s">
        <v>93</v>
      </c>
      <c r="AA23" s="196" t="s">
        <v>101</v>
      </c>
      <c r="AB23" s="197" t="s">
        <v>102</v>
      </c>
      <c r="AC23" s="183" t="str">
        <f t="shared" si="1"/>
        <v>&gt; 330 kV &amp; &lt; = 500 kV  ; MULTIPLE CIRCUIT</v>
      </c>
      <c r="AD23" s="182" t="s">
        <v>321</v>
      </c>
      <c r="AE23" s="184" t="s">
        <v>103</v>
      </c>
      <c r="AF23" s="184" t="s">
        <v>106</v>
      </c>
      <c r="AG23" s="198" t="s">
        <v>107</v>
      </c>
      <c r="AH23" s="198"/>
      <c r="AI23" s="186">
        <v>0</v>
      </c>
      <c r="AJ23" s="186">
        <v>0</v>
      </c>
      <c r="AK23" s="186">
        <v>0</v>
      </c>
      <c r="AL23" s="186">
        <v>0</v>
      </c>
      <c r="AM23" s="186">
        <v>0</v>
      </c>
      <c r="AN23" s="186">
        <v>0</v>
      </c>
      <c r="AO23" s="186">
        <v>0</v>
      </c>
      <c r="AP23" s="186">
        <v>0</v>
      </c>
      <c r="AQ23" s="186">
        <v>0</v>
      </c>
      <c r="AR23" s="186">
        <v>0</v>
      </c>
      <c r="AS23" s="186">
        <v>0</v>
      </c>
      <c r="AT23" s="180"/>
      <c r="AU23" s="181" t="s">
        <v>93</v>
      </c>
      <c r="AV23" s="196" t="s">
        <v>101</v>
      </c>
      <c r="AW23" s="197" t="s">
        <v>102</v>
      </c>
      <c r="AX23" s="183" t="str">
        <f t="shared" si="2"/>
        <v>&gt; 330 kV &amp; &lt; = 500 kV  ; MULTIPLE CIRCUIT</v>
      </c>
      <c r="AY23" s="182" t="s">
        <v>321</v>
      </c>
      <c r="AZ23" s="184" t="s">
        <v>103</v>
      </c>
      <c r="BA23" s="184" t="s">
        <v>108</v>
      </c>
      <c r="BB23" s="198" t="s">
        <v>107</v>
      </c>
      <c r="BC23" s="198"/>
      <c r="BD23" s="2153"/>
      <c r="BE23" s="2153"/>
      <c r="BF23" s="2153"/>
      <c r="BG23" s="2153"/>
      <c r="BH23" s="2153"/>
      <c r="BI23" s="186"/>
      <c r="BJ23" s="186"/>
      <c r="BK23" s="186"/>
      <c r="BL23" s="186"/>
      <c r="BM23" s="186"/>
      <c r="BN23" s="186"/>
      <c r="BO23" s="187"/>
      <c r="BP23" s="212"/>
      <c r="BQ23" s="213"/>
      <c r="BR23" s="213"/>
      <c r="BS23" s="214"/>
      <c r="BT23" s="214"/>
      <c r="BU23" s="214"/>
      <c r="BV23" s="214"/>
      <c r="BW23" s="214"/>
      <c r="BX23" s="214"/>
      <c r="BY23" s="215"/>
      <c r="BZ23" s="187"/>
      <c r="CA23" s="213"/>
      <c r="CB23" s="216"/>
      <c r="CC23" s="216"/>
      <c r="CD23" s="217"/>
      <c r="CE23" s="217"/>
      <c r="CF23" s="217"/>
      <c r="CG23" s="217"/>
      <c r="CH23" s="217"/>
      <c r="CI23" s="217"/>
      <c r="CJ23" s="218"/>
      <c r="CK23" s="192"/>
      <c r="CL23" s="216"/>
      <c r="CM23" s="192"/>
      <c r="CN23" s="192"/>
      <c r="CO23" s="192"/>
      <c r="CP23" s="192"/>
      <c r="CQ23" s="192"/>
      <c r="CR23" s="192"/>
      <c r="CS23" s="192"/>
      <c r="CT23" s="192"/>
      <c r="CU23" s="192"/>
      <c r="CV23" s="192"/>
      <c r="CW23" s="192"/>
      <c r="CX23" s="177"/>
    </row>
    <row r="24" spans="1:102" s="193" customFormat="1" ht="41.25" customHeight="1" thickBot="1">
      <c r="A24" s="177"/>
      <c r="B24" s="194"/>
      <c r="C24" s="195" t="s">
        <v>132</v>
      </c>
      <c r="D24" s="180"/>
      <c r="E24" s="181" t="s">
        <v>93</v>
      </c>
      <c r="F24" s="196" t="s">
        <v>101</v>
      </c>
      <c r="G24" s="197" t="s">
        <v>102</v>
      </c>
      <c r="H24" s="183" t="str">
        <f t="shared" si="0"/>
        <v>&gt; 500 kV  ; MULTIPLE CIRCUIT</v>
      </c>
      <c r="I24" s="182" t="s">
        <v>321</v>
      </c>
      <c r="J24" s="184" t="s">
        <v>103</v>
      </c>
      <c r="K24" s="184" t="s">
        <v>104</v>
      </c>
      <c r="L24" s="198" t="s">
        <v>105</v>
      </c>
      <c r="M24" s="198"/>
      <c r="N24" s="2896"/>
      <c r="O24" s="2896"/>
      <c r="P24" s="2896"/>
      <c r="Q24" s="2896"/>
      <c r="R24" s="2896"/>
      <c r="S24" s="2896"/>
      <c r="T24" s="2896"/>
      <c r="U24" s="2896"/>
      <c r="V24" s="2896"/>
      <c r="W24" s="2896"/>
      <c r="X24" s="2896"/>
      <c r="Y24" s="180"/>
      <c r="Z24" s="181" t="s">
        <v>93</v>
      </c>
      <c r="AA24" s="196" t="s">
        <v>101</v>
      </c>
      <c r="AB24" s="197" t="s">
        <v>102</v>
      </c>
      <c r="AC24" s="183" t="str">
        <f t="shared" si="1"/>
        <v>&gt; 500 kV  ; MULTIPLE CIRCUIT</v>
      </c>
      <c r="AD24" s="182" t="s">
        <v>321</v>
      </c>
      <c r="AE24" s="184" t="s">
        <v>103</v>
      </c>
      <c r="AF24" s="184" t="s">
        <v>106</v>
      </c>
      <c r="AG24" s="198" t="s">
        <v>107</v>
      </c>
      <c r="AH24" s="198"/>
      <c r="AI24" s="186">
        <v>0</v>
      </c>
      <c r="AJ24" s="186">
        <v>0</v>
      </c>
      <c r="AK24" s="186">
        <v>0</v>
      </c>
      <c r="AL24" s="186">
        <v>0</v>
      </c>
      <c r="AM24" s="186">
        <v>0</v>
      </c>
      <c r="AN24" s="186">
        <v>0</v>
      </c>
      <c r="AO24" s="186">
        <v>0</v>
      </c>
      <c r="AP24" s="186">
        <v>0</v>
      </c>
      <c r="AQ24" s="186">
        <v>0</v>
      </c>
      <c r="AR24" s="186">
        <v>0</v>
      </c>
      <c r="AS24" s="186">
        <v>0</v>
      </c>
      <c r="AT24" s="180"/>
      <c r="AU24" s="181" t="s">
        <v>93</v>
      </c>
      <c r="AV24" s="196" t="s">
        <v>101</v>
      </c>
      <c r="AW24" s="197" t="s">
        <v>102</v>
      </c>
      <c r="AX24" s="183" t="str">
        <f t="shared" si="2"/>
        <v>&gt; 500 kV  ; MULTIPLE CIRCUIT</v>
      </c>
      <c r="AY24" s="182" t="s">
        <v>321</v>
      </c>
      <c r="AZ24" s="184" t="s">
        <v>103</v>
      </c>
      <c r="BA24" s="184" t="s">
        <v>108</v>
      </c>
      <c r="BB24" s="198" t="s">
        <v>107</v>
      </c>
      <c r="BC24" s="198"/>
      <c r="BD24" s="2153"/>
      <c r="BE24" s="2153"/>
      <c r="BF24" s="2153"/>
      <c r="BG24" s="2153"/>
      <c r="BH24" s="2153"/>
      <c r="BI24" s="186"/>
      <c r="BJ24" s="186"/>
      <c r="BK24" s="186"/>
      <c r="BL24" s="186"/>
      <c r="BM24" s="186"/>
      <c r="BN24" s="186"/>
      <c r="BO24" s="187"/>
      <c r="BP24" s="220"/>
      <c r="BQ24" s="213"/>
      <c r="BR24" s="213"/>
      <c r="BS24" s="214"/>
      <c r="BT24" s="214"/>
      <c r="BU24" s="214"/>
      <c r="BV24" s="214"/>
      <c r="BW24" s="214"/>
      <c r="BX24" s="214"/>
      <c r="BY24" s="215"/>
      <c r="BZ24" s="187"/>
      <c r="CA24" s="213"/>
      <c r="CB24" s="216"/>
      <c r="CC24" s="216"/>
      <c r="CD24" s="217"/>
      <c r="CE24" s="217"/>
      <c r="CF24" s="217"/>
      <c r="CG24" s="217"/>
      <c r="CH24" s="217"/>
      <c r="CI24" s="217"/>
      <c r="CJ24" s="218"/>
      <c r="CK24" s="192"/>
      <c r="CL24" s="216"/>
      <c r="CM24" s="192"/>
      <c r="CN24" s="192"/>
      <c r="CO24" s="192"/>
      <c r="CP24" s="192"/>
      <c r="CQ24" s="192"/>
      <c r="CR24" s="192"/>
      <c r="CS24" s="192"/>
      <c r="CT24" s="192"/>
      <c r="CU24" s="192"/>
      <c r="CV24" s="192"/>
      <c r="CW24" s="192"/>
      <c r="CX24" s="177"/>
    </row>
    <row r="25" spans="1:102" s="193" customFormat="1" ht="41.25" customHeight="1" thickBot="1">
      <c r="A25" s="177"/>
      <c r="B25" s="221"/>
      <c r="C25" s="210" t="s">
        <v>133</v>
      </c>
      <c r="D25" s="222"/>
      <c r="E25" s="181" t="s">
        <v>93</v>
      </c>
      <c r="F25" s="223" t="s">
        <v>101</v>
      </c>
      <c r="G25" s="224" t="s">
        <v>102</v>
      </c>
      <c r="H25" s="183" t="str">
        <f t="shared" si="0"/>
        <v>OTHER - PLEASE ADD A ROW IF NECESSARY AND NOMINATE THE CATEGORY</v>
      </c>
      <c r="I25" s="182" t="s">
        <v>321</v>
      </c>
      <c r="J25" s="225" t="s">
        <v>103</v>
      </c>
      <c r="K25" s="225" t="s">
        <v>104</v>
      </c>
      <c r="L25" s="226" t="s">
        <v>105</v>
      </c>
      <c r="M25" s="226"/>
      <c r="N25" s="2896"/>
      <c r="O25" s="2896"/>
      <c r="P25" s="2896"/>
      <c r="Q25" s="2896"/>
      <c r="R25" s="2896"/>
      <c r="S25" s="2896"/>
      <c r="T25" s="2896"/>
      <c r="U25" s="2896"/>
      <c r="V25" s="2896"/>
      <c r="W25" s="2896"/>
      <c r="X25" s="2896"/>
      <c r="Y25" s="227"/>
      <c r="Z25" s="181" t="s">
        <v>93</v>
      </c>
      <c r="AA25" s="223" t="s">
        <v>101</v>
      </c>
      <c r="AB25" s="224" t="s">
        <v>102</v>
      </c>
      <c r="AC25" s="183" t="str">
        <f t="shared" si="1"/>
        <v>OTHER - PLEASE ADD A ROW IF NECESSARY AND NOMINATE THE CATEGORY</v>
      </c>
      <c r="AD25" s="182" t="s">
        <v>321</v>
      </c>
      <c r="AE25" s="225" t="s">
        <v>103</v>
      </c>
      <c r="AF25" s="225" t="s">
        <v>106</v>
      </c>
      <c r="AG25" s="226" t="s">
        <v>107</v>
      </c>
      <c r="AH25" s="226"/>
      <c r="AI25" s="186">
        <v>0</v>
      </c>
      <c r="AJ25" s="186">
        <v>0</v>
      </c>
      <c r="AK25" s="186">
        <v>0</v>
      </c>
      <c r="AL25" s="186">
        <v>0</v>
      </c>
      <c r="AM25" s="186">
        <v>0</v>
      </c>
      <c r="AN25" s="186">
        <v>0</v>
      </c>
      <c r="AO25" s="186">
        <v>0</v>
      </c>
      <c r="AP25" s="186">
        <v>0</v>
      </c>
      <c r="AQ25" s="186">
        <v>0</v>
      </c>
      <c r="AR25" s="186">
        <v>0</v>
      </c>
      <c r="AS25" s="186">
        <v>0</v>
      </c>
      <c r="AT25" s="227"/>
      <c r="AU25" s="181" t="s">
        <v>93</v>
      </c>
      <c r="AV25" s="223" t="s">
        <v>101</v>
      </c>
      <c r="AW25" s="224" t="s">
        <v>102</v>
      </c>
      <c r="AX25" s="183" t="str">
        <f t="shared" si="2"/>
        <v>OTHER - PLEASE ADD A ROW IF NECESSARY AND NOMINATE THE CATEGORY</v>
      </c>
      <c r="AY25" s="182" t="s">
        <v>321</v>
      </c>
      <c r="AZ25" s="225" t="s">
        <v>103</v>
      </c>
      <c r="BA25" s="225" t="s">
        <v>108</v>
      </c>
      <c r="BB25" s="226" t="s">
        <v>107</v>
      </c>
      <c r="BC25" s="226"/>
      <c r="BD25" s="2153"/>
      <c r="BE25" s="2153"/>
      <c r="BF25" s="2153"/>
      <c r="BG25" s="2153"/>
      <c r="BH25" s="2153"/>
      <c r="BI25" s="186"/>
      <c r="BJ25" s="186"/>
      <c r="BK25" s="186"/>
      <c r="BL25" s="186"/>
      <c r="BM25" s="186"/>
      <c r="BN25" s="186"/>
      <c r="BO25" s="187"/>
      <c r="BP25" s="214"/>
      <c r="BQ25" s="213"/>
      <c r="BR25" s="213"/>
      <c r="BS25" s="214"/>
      <c r="BT25" s="214"/>
      <c r="BU25" s="214"/>
      <c r="BV25" s="214"/>
      <c r="BW25" s="214"/>
      <c r="BX25" s="214"/>
      <c r="BY25" s="215"/>
      <c r="BZ25" s="187"/>
      <c r="CA25" s="213"/>
      <c r="CB25" s="216"/>
      <c r="CC25" s="216"/>
      <c r="CD25" s="217"/>
      <c r="CE25" s="217"/>
      <c r="CF25" s="217"/>
      <c r="CG25" s="217"/>
      <c r="CH25" s="217"/>
      <c r="CI25" s="217"/>
      <c r="CJ25" s="218"/>
      <c r="CK25" s="192"/>
      <c r="CL25" s="216"/>
      <c r="CM25" s="192"/>
      <c r="CN25" s="192"/>
      <c r="CO25" s="192"/>
      <c r="CP25" s="192"/>
      <c r="CQ25" s="192"/>
      <c r="CR25" s="192"/>
      <c r="CS25" s="192"/>
      <c r="CT25" s="192"/>
      <c r="CU25" s="192"/>
      <c r="CV25" s="192"/>
      <c r="CW25" s="192"/>
      <c r="CX25" s="177"/>
    </row>
    <row r="26" spans="1:102" s="193" customFormat="1" ht="41.25" customHeight="1" thickBot="1">
      <c r="A26" s="177"/>
      <c r="B26" s="228" t="s">
        <v>134</v>
      </c>
      <c r="C26" s="191" t="s">
        <v>100</v>
      </c>
      <c r="D26" s="180"/>
      <c r="E26" s="181" t="s">
        <v>93</v>
      </c>
      <c r="F26" s="196" t="s">
        <v>101</v>
      </c>
      <c r="G26" s="197" t="s">
        <v>135</v>
      </c>
      <c r="H26" s="183" t="str">
        <f t="shared" si="0"/>
        <v>&lt; = 33 kV; SINGLE CIRCUIT</v>
      </c>
      <c r="I26" s="182" t="s">
        <v>321</v>
      </c>
      <c r="J26" s="184" t="s">
        <v>103</v>
      </c>
      <c r="K26" s="184" t="s">
        <v>104</v>
      </c>
      <c r="L26" s="198" t="s">
        <v>105</v>
      </c>
      <c r="M26" s="198"/>
      <c r="N26" s="2896"/>
      <c r="O26" s="2896"/>
      <c r="P26" s="2896"/>
      <c r="Q26" s="2896"/>
      <c r="R26" s="2896"/>
      <c r="S26" s="2896"/>
      <c r="T26" s="2896"/>
      <c r="U26" s="2896"/>
      <c r="V26" s="2896"/>
      <c r="W26" s="2896"/>
      <c r="X26" s="2896"/>
      <c r="Y26" s="180"/>
      <c r="Z26" s="181" t="s">
        <v>93</v>
      </c>
      <c r="AA26" s="196" t="s">
        <v>101</v>
      </c>
      <c r="AB26" s="197" t="s">
        <v>135</v>
      </c>
      <c r="AC26" s="183" t="str">
        <f t="shared" si="1"/>
        <v>&lt; = 33 kV; SINGLE CIRCUIT</v>
      </c>
      <c r="AD26" s="182" t="s">
        <v>321</v>
      </c>
      <c r="AE26" s="184" t="s">
        <v>103</v>
      </c>
      <c r="AF26" s="184" t="s">
        <v>106</v>
      </c>
      <c r="AG26" s="198" t="s">
        <v>107</v>
      </c>
      <c r="AH26" s="198"/>
      <c r="AI26" s="186">
        <v>0</v>
      </c>
      <c r="AJ26" s="186">
        <v>0</v>
      </c>
      <c r="AK26" s="186">
        <v>0</v>
      </c>
      <c r="AL26" s="186">
        <v>0</v>
      </c>
      <c r="AM26" s="186">
        <v>0</v>
      </c>
      <c r="AN26" s="186">
        <v>0</v>
      </c>
      <c r="AO26" s="186">
        <v>0</v>
      </c>
      <c r="AP26" s="186">
        <v>0</v>
      </c>
      <c r="AQ26" s="186">
        <v>0</v>
      </c>
      <c r="AR26" s="186">
        <v>0</v>
      </c>
      <c r="AS26" s="186">
        <v>0</v>
      </c>
      <c r="AT26" s="180"/>
      <c r="AU26" s="181" t="s">
        <v>93</v>
      </c>
      <c r="AV26" s="196" t="s">
        <v>101</v>
      </c>
      <c r="AW26" s="197" t="s">
        <v>135</v>
      </c>
      <c r="AX26" s="183" t="str">
        <f t="shared" si="2"/>
        <v>&lt; = 33 kV; SINGLE CIRCUIT</v>
      </c>
      <c r="AY26" s="182" t="s">
        <v>321</v>
      </c>
      <c r="AZ26" s="184" t="s">
        <v>103</v>
      </c>
      <c r="BA26" s="184" t="s">
        <v>108</v>
      </c>
      <c r="BB26" s="198" t="s">
        <v>107</v>
      </c>
      <c r="BC26" s="198"/>
      <c r="BD26" s="2153"/>
      <c r="BE26" s="2153"/>
      <c r="BF26" s="2153"/>
      <c r="BG26" s="2153"/>
      <c r="BH26" s="2153"/>
      <c r="BI26" s="186"/>
      <c r="BJ26" s="186"/>
      <c r="BK26" s="186"/>
      <c r="BL26" s="186"/>
      <c r="BM26" s="186"/>
      <c r="BN26" s="186"/>
      <c r="BO26" s="187"/>
      <c r="BP26" s="187"/>
      <c r="BQ26" s="187"/>
      <c r="BR26" s="187"/>
      <c r="BS26" s="215"/>
      <c r="BT26" s="215"/>
      <c r="BU26" s="215"/>
      <c r="BV26" s="215"/>
      <c r="BW26" s="215"/>
      <c r="BX26" s="215"/>
      <c r="BY26" s="215"/>
      <c r="BZ26" s="229"/>
      <c r="CA26" s="187"/>
      <c r="CB26" s="187"/>
      <c r="CC26" s="187"/>
      <c r="CD26" s="187"/>
      <c r="CE26" s="187"/>
      <c r="CF26" s="187"/>
      <c r="CG26" s="187"/>
      <c r="CH26" s="187"/>
      <c r="CI26" s="187"/>
      <c r="CJ26" s="187"/>
      <c r="CK26" s="187"/>
      <c r="CL26" s="187"/>
      <c r="CM26" s="187"/>
      <c r="CN26" s="187"/>
      <c r="CO26" s="187"/>
      <c r="CP26" s="187"/>
      <c r="CQ26" s="187"/>
      <c r="CR26" s="187"/>
      <c r="CS26" s="187"/>
      <c r="CT26" s="187"/>
      <c r="CU26" s="187"/>
      <c r="CV26" s="187"/>
      <c r="CW26" s="187"/>
      <c r="CX26" s="177"/>
    </row>
    <row r="27" spans="1:102" s="193" customFormat="1" ht="41.25" customHeight="1" thickBot="1">
      <c r="A27" s="177"/>
      <c r="B27" s="230"/>
      <c r="C27" s="195" t="s">
        <v>115</v>
      </c>
      <c r="D27" s="231"/>
      <c r="E27" s="181" t="s">
        <v>93</v>
      </c>
      <c r="F27" s="196" t="s">
        <v>101</v>
      </c>
      <c r="G27" s="197" t="s">
        <v>135</v>
      </c>
      <c r="H27" s="183" t="str">
        <f t="shared" si="0"/>
        <v>&gt; 33 kV &amp; &lt; = 66 kV ; SINGLE CIRCUIT</v>
      </c>
      <c r="I27" s="182" t="s">
        <v>321</v>
      </c>
      <c r="J27" s="184" t="s">
        <v>103</v>
      </c>
      <c r="K27" s="184" t="s">
        <v>104</v>
      </c>
      <c r="L27" s="198" t="s">
        <v>105</v>
      </c>
      <c r="M27" s="198"/>
      <c r="N27" s="2896"/>
      <c r="O27" s="2896"/>
      <c r="P27" s="2896"/>
      <c r="Q27" s="2896"/>
      <c r="R27" s="2896"/>
      <c r="S27" s="2896"/>
      <c r="T27" s="2896"/>
      <c r="U27" s="2896"/>
      <c r="V27" s="2896"/>
      <c r="W27" s="2896"/>
      <c r="X27" s="2896"/>
      <c r="Y27" s="1917"/>
      <c r="Z27" s="181" t="s">
        <v>93</v>
      </c>
      <c r="AA27" s="196" t="s">
        <v>101</v>
      </c>
      <c r="AB27" s="197" t="s">
        <v>135</v>
      </c>
      <c r="AC27" s="183" t="str">
        <f t="shared" si="1"/>
        <v>&gt; 33 kV &amp; &lt; = 66 kV ; SINGLE CIRCUIT</v>
      </c>
      <c r="AD27" s="182" t="s">
        <v>321</v>
      </c>
      <c r="AE27" s="184" t="s">
        <v>103</v>
      </c>
      <c r="AF27" s="184" t="s">
        <v>106</v>
      </c>
      <c r="AG27" s="198" t="s">
        <v>107</v>
      </c>
      <c r="AH27" s="198"/>
      <c r="AI27" s="186">
        <v>0</v>
      </c>
      <c r="AJ27" s="186">
        <v>0</v>
      </c>
      <c r="AK27" s="186">
        <v>0</v>
      </c>
      <c r="AL27" s="186">
        <v>0</v>
      </c>
      <c r="AM27" s="186">
        <v>0</v>
      </c>
      <c r="AN27" s="186">
        <v>0</v>
      </c>
      <c r="AO27" s="186">
        <v>0</v>
      </c>
      <c r="AP27" s="186">
        <v>0</v>
      </c>
      <c r="AQ27" s="186">
        <v>0</v>
      </c>
      <c r="AR27" s="186">
        <v>0</v>
      </c>
      <c r="AS27" s="186">
        <v>0</v>
      </c>
      <c r="AT27" s="1917"/>
      <c r="AU27" s="181" t="s">
        <v>93</v>
      </c>
      <c r="AV27" s="196" t="s">
        <v>101</v>
      </c>
      <c r="AW27" s="197" t="s">
        <v>135</v>
      </c>
      <c r="AX27" s="183" t="str">
        <f t="shared" si="2"/>
        <v>&gt; 33 kV &amp; &lt; = 66 kV ; SINGLE CIRCUIT</v>
      </c>
      <c r="AY27" s="182" t="s">
        <v>321</v>
      </c>
      <c r="AZ27" s="184" t="s">
        <v>103</v>
      </c>
      <c r="BA27" s="184" t="s">
        <v>108</v>
      </c>
      <c r="BB27" s="198" t="s">
        <v>107</v>
      </c>
      <c r="BC27" s="198"/>
      <c r="BD27" s="2153"/>
      <c r="BE27" s="2153"/>
      <c r="BF27" s="2153"/>
      <c r="BG27" s="2153"/>
      <c r="BH27" s="2153"/>
      <c r="BI27" s="186"/>
      <c r="BJ27" s="186"/>
      <c r="BK27" s="186"/>
      <c r="BL27" s="186"/>
      <c r="BM27" s="186"/>
      <c r="BN27" s="186"/>
      <c r="BO27" s="187"/>
      <c r="BP27" s="187"/>
      <c r="BQ27" s="187"/>
      <c r="BR27" s="187"/>
      <c r="BS27" s="215"/>
      <c r="BT27" s="215"/>
      <c r="BU27" s="215"/>
      <c r="BV27" s="215"/>
      <c r="BW27" s="215"/>
      <c r="BX27" s="215"/>
      <c r="BY27" s="215"/>
      <c r="BZ27" s="229"/>
      <c r="CA27" s="187"/>
      <c r="CB27" s="187"/>
      <c r="CC27" s="187"/>
      <c r="CD27" s="187"/>
      <c r="CE27" s="187"/>
      <c r="CF27" s="187"/>
      <c r="CG27" s="187"/>
      <c r="CH27" s="187"/>
      <c r="CI27" s="187"/>
      <c r="CJ27" s="187"/>
      <c r="CK27" s="187"/>
      <c r="CL27" s="187"/>
      <c r="CM27" s="187"/>
      <c r="CN27" s="187"/>
      <c r="CO27" s="187"/>
      <c r="CP27" s="187"/>
      <c r="CQ27" s="187"/>
      <c r="CR27" s="187"/>
      <c r="CS27" s="187"/>
      <c r="CT27" s="187"/>
      <c r="CU27" s="187"/>
      <c r="CV27" s="187"/>
      <c r="CW27" s="187"/>
      <c r="CX27" s="177"/>
    </row>
    <row r="28" spans="1:102" s="193" customFormat="1" ht="41.25" customHeight="1" thickBot="1">
      <c r="A28" s="177"/>
      <c r="B28" s="230"/>
      <c r="C28" s="195" t="s">
        <v>116</v>
      </c>
      <c r="D28" s="231"/>
      <c r="E28" s="181" t="s">
        <v>93</v>
      </c>
      <c r="F28" s="196" t="s">
        <v>101</v>
      </c>
      <c r="G28" s="197" t="s">
        <v>135</v>
      </c>
      <c r="H28" s="183" t="str">
        <f t="shared" si="0"/>
        <v>&gt; 66 kV &amp; &lt; = 132 kV ; SINGLE CIRCUIT</v>
      </c>
      <c r="I28" s="182" t="s">
        <v>321</v>
      </c>
      <c r="J28" s="184" t="s">
        <v>103</v>
      </c>
      <c r="K28" s="184" t="s">
        <v>104</v>
      </c>
      <c r="L28" s="198" t="s">
        <v>105</v>
      </c>
      <c r="M28" s="198"/>
      <c r="N28" s="2896"/>
      <c r="O28" s="2896"/>
      <c r="P28" s="2896"/>
      <c r="Q28" s="2896"/>
      <c r="R28" s="2896"/>
      <c r="S28" s="2896"/>
      <c r="T28" s="2896"/>
      <c r="U28" s="2896"/>
      <c r="V28" s="2896"/>
      <c r="W28" s="2896"/>
      <c r="X28" s="2896"/>
      <c r="Y28" s="1917"/>
      <c r="Z28" s="181" t="s">
        <v>93</v>
      </c>
      <c r="AA28" s="196" t="s">
        <v>101</v>
      </c>
      <c r="AB28" s="197" t="s">
        <v>135</v>
      </c>
      <c r="AC28" s="183" t="str">
        <f t="shared" si="1"/>
        <v>&gt; 66 kV &amp; &lt; = 132 kV ; SINGLE CIRCUIT</v>
      </c>
      <c r="AD28" s="182" t="s">
        <v>321</v>
      </c>
      <c r="AE28" s="184" t="s">
        <v>103</v>
      </c>
      <c r="AF28" s="184" t="s">
        <v>106</v>
      </c>
      <c r="AG28" s="198" t="s">
        <v>107</v>
      </c>
      <c r="AH28" s="198"/>
      <c r="AI28" s="186">
        <v>459</v>
      </c>
      <c r="AJ28" s="186">
        <v>749</v>
      </c>
      <c r="AK28" s="186">
        <v>172</v>
      </c>
      <c r="AL28" s="186">
        <v>541</v>
      </c>
      <c r="AM28" s="186">
        <v>153</v>
      </c>
      <c r="AN28" s="186">
        <v>0</v>
      </c>
      <c r="AO28" s="186">
        <v>0</v>
      </c>
      <c r="AP28" s="186">
        <v>0</v>
      </c>
      <c r="AQ28" s="186">
        <v>0</v>
      </c>
      <c r="AR28" s="186">
        <v>0</v>
      </c>
      <c r="AS28" s="186">
        <v>0</v>
      </c>
      <c r="AT28" s="1917"/>
      <c r="AU28" s="181" t="s">
        <v>93</v>
      </c>
      <c r="AV28" s="196" t="s">
        <v>101</v>
      </c>
      <c r="AW28" s="197" t="s">
        <v>135</v>
      </c>
      <c r="AX28" s="183" t="str">
        <f t="shared" si="2"/>
        <v>&gt; 66 kV &amp; &lt; = 132 kV ; SINGLE CIRCUIT</v>
      </c>
      <c r="AY28" s="182" t="s">
        <v>321</v>
      </c>
      <c r="AZ28" s="184" t="s">
        <v>103</v>
      </c>
      <c r="BA28" s="184" t="s">
        <v>108</v>
      </c>
      <c r="BB28" s="198" t="s">
        <v>107</v>
      </c>
      <c r="BC28" s="198"/>
      <c r="BD28" s="2153"/>
      <c r="BE28" s="2153"/>
      <c r="BF28" s="2153"/>
      <c r="BG28" s="2153"/>
      <c r="BH28" s="2153"/>
      <c r="BI28" s="186"/>
      <c r="BJ28" s="186"/>
      <c r="BK28" s="186"/>
      <c r="BL28" s="186"/>
      <c r="BM28" s="186"/>
      <c r="BN28" s="186"/>
      <c r="BO28" s="187"/>
      <c r="BP28" s="187"/>
      <c r="BQ28" s="187"/>
      <c r="BR28" s="187"/>
      <c r="BS28" s="215"/>
      <c r="BT28" s="215"/>
      <c r="BU28" s="215"/>
      <c r="BV28" s="215"/>
      <c r="BW28" s="215"/>
      <c r="BX28" s="215"/>
      <c r="BY28" s="215"/>
      <c r="BZ28" s="229"/>
      <c r="CA28" s="187"/>
      <c r="CB28" s="187"/>
      <c r="CC28" s="187"/>
      <c r="CD28" s="187"/>
      <c r="CE28" s="187"/>
      <c r="CF28" s="187"/>
      <c r="CG28" s="187"/>
      <c r="CH28" s="187"/>
      <c r="CI28" s="187"/>
      <c r="CJ28" s="187"/>
      <c r="CK28" s="187"/>
      <c r="CL28" s="187"/>
      <c r="CM28" s="187"/>
      <c r="CN28" s="187"/>
      <c r="CO28" s="187"/>
      <c r="CP28" s="187"/>
      <c r="CQ28" s="187"/>
      <c r="CR28" s="187"/>
      <c r="CS28" s="187"/>
      <c r="CT28" s="187"/>
      <c r="CU28" s="187"/>
      <c r="CV28" s="187"/>
      <c r="CW28" s="187"/>
      <c r="CX28" s="177"/>
    </row>
    <row r="29" spans="1:102" s="193" customFormat="1" ht="41.25" customHeight="1" thickBot="1">
      <c r="A29" s="177"/>
      <c r="B29" s="230"/>
      <c r="C29" s="195" t="s">
        <v>117</v>
      </c>
      <c r="D29" s="231"/>
      <c r="E29" s="181" t="s">
        <v>93</v>
      </c>
      <c r="F29" s="196" t="s">
        <v>101</v>
      </c>
      <c r="G29" s="197" t="s">
        <v>135</v>
      </c>
      <c r="H29" s="183" t="str">
        <f t="shared" si="0"/>
        <v>&gt; 132 kV &amp; &lt; = 275 kV ; SINGLE CIRCUIT</v>
      </c>
      <c r="I29" s="182" t="s">
        <v>321</v>
      </c>
      <c r="J29" s="184" t="s">
        <v>103</v>
      </c>
      <c r="K29" s="184" t="s">
        <v>104</v>
      </c>
      <c r="L29" s="198" t="s">
        <v>105</v>
      </c>
      <c r="M29" s="198"/>
      <c r="N29" s="2896"/>
      <c r="O29" s="2896"/>
      <c r="P29" s="2896"/>
      <c r="Q29" s="2896"/>
      <c r="R29" s="2896"/>
      <c r="S29" s="2896"/>
      <c r="T29" s="2896"/>
      <c r="U29" s="2896"/>
      <c r="V29" s="2896"/>
      <c r="W29" s="2896"/>
      <c r="X29" s="2896"/>
      <c r="Y29" s="1917"/>
      <c r="Z29" s="181" t="s">
        <v>93</v>
      </c>
      <c r="AA29" s="196" t="s">
        <v>101</v>
      </c>
      <c r="AB29" s="197" t="s">
        <v>135</v>
      </c>
      <c r="AC29" s="183" t="str">
        <f t="shared" si="1"/>
        <v>&gt; 132 kV &amp; &lt; = 275 kV ; SINGLE CIRCUIT</v>
      </c>
      <c r="AD29" s="182" t="s">
        <v>321</v>
      </c>
      <c r="AE29" s="184" t="s">
        <v>103</v>
      </c>
      <c r="AF29" s="184" t="s">
        <v>106</v>
      </c>
      <c r="AG29" s="198" t="s">
        <v>107</v>
      </c>
      <c r="AH29" s="198"/>
      <c r="AI29" s="186">
        <v>0</v>
      </c>
      <c r="AJ29" s="186">
        <v>0</v>
      </c>
      <c r="AK29" s="186">
        <v>0</v>
      </c>
      <c r="AL29" s="186">
        <v>0</v>
      </c>
      <c r="AM29" s="186">
        <v>0</v>
      </c>
      <c r="AN29" s="186">
        <v>0</v>
      </c>
      <c r="AO29" s="186">
        <v>0</v>
      </c>
      <c r="AP29" s="186">
        <v>0</v>
      </c>
      <c r="AQ29" s="186">
        <v>0</v>
      </c>
      <c r="AR29" s="186">
        <v>0</v>
      </c>
      <c r="AS29" s="186">
        <v>0</v>
      </c>
      <c r="AT29" s="1917"/>
      <c r="AU29" s="181" t="s">
        <v>93</v>
      </c>
      <c r="AV29" s="196" t="s">
        <v>101</v>
      </c>
      <c r="AW29" s="197" t="s">
        <v>135</v>
      </c>
      <c r="AX29" s="183" t="str">
        <f t="shared" si="2"/>
        <v>&gt; 132 kV &amp; &lt; = 275 kV ; SINGLE CIRCUIT</v>
      </c>
      <c r="AY29" s="182" t="s">
        <v>321</v>
      </c>
      <c r="AZ29" s="184" t="s">
        <v>103</v>
      </c>
      <c r="BA29" s="184" t="s">
        <v>108</v>
      </c>
      <c r="BB29" s="198" t="s">
        <v>107</v>
      </c>
      <c r="BC29" s="198"/>
      <c r="BD29" s="2153"/>
      <c r="BE29" s="2153"/>
      <c r="BF29" s="2153"/>
      <c r="BG29" s="2153"/>
      <c r="BH29" s="2153"/>
      <c r="BI29" s="186"/>
      <c r="BJ29" s="186"/>
      <c r="BK29" s="186"/>
      <c r="BL29" s="186"/>
      <c r="BM29" s="186"/>
      <c r="BN29" s="186"/>
      <c r="BO29" s="187"/>
      <c r="BP29" s="187"/>
      <c r="BQ29" s="187"/>
      <c r="BR29" s="187"/>
      <c r="BS29" s="215"/>
      <c r="BT29" s="215"/>
      <c r="BU29" s="215"/>
      <c r="BV29" s="215"/>
      <c r="BW29" s="215"/>
      <c r="BX29" s="215"/>
      <c r="BY29" s="215"/>
      <c r="BZ29" s="229"/>
      <c r="CA29" s="187"/>
      <c r="CB29" s="187"/>
      <c r="CC29" s="187"/>
      <c r="CD29" s="187"/>
      <c r="CE29" s="187"/>
      <c r="CF29" s="187"/>
      <c r="CG29" s="187"/>
      <c r="CH29" s="187"/>
      <c r="CI29" s="187"/>
      <c r="CJ29" s="187"/>
      <c r="CK29" s="187"/>
      <c r="CL29" s="187"/>
      <c r="CM29" s="187"/>
      <c r="CN29" s="187"/>
      <c r="CO29" s="187"/>
      <c r="CP29" s="187"/>
      <c r="CQ29" s="187"/>
      <c r="CR29" s="187"/>
      <c r="CS29" s="187"/>
      <c r="CT29" s="187"/>
      <c r="CU29" s="187"/>
      <c r="CV29" s="187"/>
      <c r="CW29" s="187"/>
      <c r="CX29" s="177"/>
    </row>
    <row r="30" spans="1:102" s="193" customFormat="1" ht="41.25" customHeight="1" thickBot="1">
      <c r="A30" s="177"/>
      <c r="B30" s="230"/>
      <c r="C30" s="195" t="s">
        <v>118</v>
      </c>
      <c r="D30" s="231"/>
      <c r="E30" s="181" t="s">
        <v>93</v>
      </c>
      <c r="F30" s="196" t="s">
        <v>101</v>
      </c>
      <c r="G30" s="197" t="s">
        <v>135</v>
      </c>
      <c r="H30" s="183" t="str">
        <f t="shared" si="0"/>
        <v>&gt; 275 kV &amp; &lt; = 330 kV ; SINGLE CIRCUIT</v>
      </c>
      <c r="I30" s="182" t="s">
        <v>321</v>
      </c>
      <c r="J30" s="184" t="s">
        <v>103</v>
      </c>
      <c r="K30" s="184" t="s">
        <v>104</v>
      </c>
      <c r="L30" s="198" t="s">
        <v>105</v>
      </c>
      <c r="M30" s="198"/>
      <c r="N30" s="2896"/>
      <c r="O30" s="2896"/>
      <c r="P30" s="2896"/>
      <c r="Q30" s="2896"/>
      <c r="R30" s="2896"/>
      <c r="S30" s="2896"/>
      <c r="T30" s="2896"/>
      <c r="U30" s="2896"/>
      <c r="V30" s="2896"/>
      <c r="W30" s="2896"/>
      <c r="X30" s="2896"/>
      <c r="Y30" s="1917"/>
      <c r="Z30" s="181" t="s">
        <v>93</v>
      </c>
      <c r="AA30" s="196" t="s">
        <v>101</v>
      </c>
      <c r="AB30" s="197" t="s">
        <v>135</v>
      </c>
      <c r="AC30" s="183" t="str">
        <f t="shared" si="1"/>
        <v>&gt; 275 kV &amp; &lt; = 330 kV ; SINGLE CIRCUIT</v>
      </c>
      <c r="AD30" s="182" t="s">
        <v>321</v>
      </c>
      <c r="AE30" s="184" t="s">
        <v>103</v>
      </c>
      <c r="AF30" s="184" t="s">
        <v>106</v>
      </c>
      <c r="AG30" s="198" t="s">
        <v>107</v>
      </c>
      <c r="AH30" s="198"/>
      <c r="AI30" s="186">
        <v>0</v>
      </c>
      <c r="AJ30" s="186">
        <v>0</v>
      </c>
      <c r="AK30" s="186">
        <v>0</v>
      </c>
      <c r="AL30" s="186">
        <v>0</v>
      </c>
      <c r="AM30" s="186">
        <v>0</v>
      </c>
      <c r="AN30" s="186">
        <v>0</v>
      </c>
      <c r="AO30" s="186">
        <v>0</v>
      </c>
      <c r="AP30" s="186">
        <v>0</v>
      </c>
      <c r="AQ30" s="186">
        <v>0</v>
      </c>
      <c r="AR30" s="186">
        <v>0</v>
      </c>
      <c r="AS30" s="186">
        <v>0</v>
      </c>
      <c r="AT30" s="1917"/>
      <c r="AU30" s="181" t="s">
        <v>93</v>
      </c>
      <c r="AV30" s="196" t="s">
        <v>101</v>
      </c>
      <c r="AW30" s="197" t="s">
        <v>135</v>
      </c>
      <c r="AX30" s="183" t="str">
        <f t="shared" si="2"/>
        <v>&gt; 275 kV &amp; &lt; = 330 kV ; SINGLE CIRCUIT</v>
      </c>
      <c r="AY30" s="182" t="s">
        <v>321</v>
      </c>
      <c r="AZ30" s="184" t="s">
        <v>103</v>
      </c>
      <c r="BA30" s="184" t="s">
        <v>108</v>
      </c>
      <c r="BB30" s="198" t="s">
        <v>107</v>
      </c>
      <c r="BC30" s="198"/>
      <c r="BD30" s="2153"/>
      <c r="BE30" s="2153"/>
      <c r="BF30" s="2153"/>
      <c r="BG30" s="2153"/>
      <c r="BH30" s="2153"/>
      <c r="BI30" s="186"/>
      <c r="BJ30" s="186"/>
      <c r="BK30" s="186"/>
      <c r="BL30" s="186"/>
      <c r="BM30" s="186"/>
      <c r="BN30" s="186"/>
      <c r="BO30" s="187"/>
      <c r="BP30" s="187"/>
      <c r="BQ30" s="187"/>
      <c r="BR30" s="187"/>
      <c r="BS30" s="215"/>
      <c r="BT30" s="215"/>
      <c r="BU30" s="215"/>
      <c r="BV30" s="215"/>
      <c r="BW30" s="215"/>
      <c r="BX30" s="215"/>
      <c r="BY30" s="215"/>
      <c r="BZ30" s="229"/>
      <c r="CA30" s="187"/>
      <c r="CB30" s="187"/>
      <c r="CC30" s="187"/>
      <c r="CD30" s="187"/>
      <c r="CE30" s="187"/>
      <c r="CF30" s="187"/>
      <c r="CG30" s="187"/>
      <c r="CH30" s="187"/>
      <c r="CI30" s="187"/>
      <c r="CJ30" s="187"/>
      <c r="CK30" s="187"/>
      <c r="CL30" s="187"/>
      <c r="CM30" s="187"/>
      <c r="CN30" s="187"/>
      <c r="CO30" s="187"/>
      <c r="CP30" s="187"/>
      <c r="CQ30" s="187"/>
      <c r="CR30" s="187"/>
      <c r="CS30" s="187"/>
      <c r="CT30" s="187"/>
      <c r="CU30" s="187"/>
      <c r="CV30" s="187"/>
      <c r="CW30" s="187"/>
      <c r="CX30" s="177"/>
    </row>
    <row r="31" spans="1:102" s="193" customFormat="1" ht="41.25" customHeight="1" thickBot="1">
      <c r="A31" s="177"/>
      <c r="B31" s="230"/>
      <c r="C31" s="195" t="s">
        <v>119</v>
      </c>
      <c r="D31" s="232"/>
      <c r="E31" s="181" t="s">
        <v>93</v>
      </c>
      <c r="F31" s="196" t="s">
        <v>101</v>
      </c>
      <c r="G31" s="197" t="s">
        <v>135</v>
      </c>
      <c r="H31" s="183" t="str">
        <f t="shared" si="0"/>
        <v>&gt; 330 kV &amp; &lt; = 500 kV  ; SINGLE CIRCUIT</v>
      </c>
      <c r="I31" s="182" t="s">
        <v>321</v>
      </c>
      <c r="J31" s="184" t="s">
        <v>103</v>
      </c>
      <c r="K31" s="184" t="s">
        <v>104</v>
      </c>
      <c r="L31" s="198" t="s">
        <v>105</v>
      </c>
      <c r="M31" s="198"/>
      <c r="N31" s="2896"/>
      <c r="O31" s="2896"/>
      <c r="P31" s="2896"/>
      <c r="Q31" s="2896"/>
      <c r="R31" s="2896"/>
      <c r="S31" s="2896"/>
      <c r="T31" s="2896"/>
      <c r="U31" s="2896"/>
      <c r="V31" s="2896"/>
      <c r="W31" s="2896"/>
      <c r="X31" s="2896"/>
      <c r="Y31" s="233"/>
      <c r="Z31" s="181" t="s">
        <v>93</v>
      </c>
      <c r="AA31" s="196" t="s">
        <v>101</v>
      </c>
      <c r="AB31" s="197" t="s">
        <v>135</v>
      </c>
      <c r="AC31" s="183" t="str">
        <f t="shared" si="1"/>
        <v>&gt; 330 kV &amp; &lt; = 500 kV  ; SINGLE CIRCUIT</v>
      </c>
      <c r="AD31" s="182" t="s">
        <v>321</v>
      </c>
      <c r="AE31" s="184" t="s">
        <v>103</v>
      </c>
      <c r="AF31" s="184" t="s">
        <v>106</v>
      </c>
      <c r="AG31" s="198" t="s">
        <v>107</v>
      </c>
      <c r="AH31" s="198"/>
      <c r="AI31" s="186">
        <v>0</v>
      </c>
      <c r="AJ31" s="186">
        <v>0</v>
      </c>
      <c r="AK31" s="186">
        <v>0</v>
      </c>
      <c r="AL31" s="186">
        <v>0</v>
      </c>
      <c r="AM31" s="186">
        <v>0</v>
      </c>
      <c r="AN31" s="186">
        <v>0</v>
      </c>
      <c r="AO31" s="186">
        <v>0</v>
      </c>
      <c r="AP31" s="186">
        <v>0</v>
      </c>
      <c r="AQ31" s="186">
        <v>0</v>
      </c>
      <c r="AR31" s="186">
        <v>0</v>
      </c>
      <c r="AS31" s="186">
        <v>0</v>
      </c>
      <c r="AT31" s="233"/>
      <c r="AU31" s="181" t="s">
        <v>93</v>
      </c>
      <c r="AV31" s="196" t="s">
        <v>101</v>
      </c>
      <c r="AW31" s="197" t="s">
        <v>135</v>
      </c>
      <c r="AX31" s="183" t="str">
        <f t="shared" si="2"/>
        <v>&gt; 330 kV &amp; &lt; = 500 kV  ; SINGLE CIRCUIT</v>
      </c>
      <c r="AY31" s="182" t="s">
        <v>321</v>
      </c>
      <c r="AZ31" s="184" t="s">
        <v>103</v>
      </c>
      <c r="BA31" s="184" t="s">
        <v>108</v>
      </c>
      <c r="BB31" s="198" t="s">
        <v>107</v>
      </c>
      <c r="BC31" s="198"/>
      <c r="BD31" s="2153"/>
      <c r="BE31" s="2153"/>
      <c r="BF31" s="2153"/>
      <c r="BG31" s="2153"/>
      <c r="BH31" s="2153"/>
      <c r="BI31" s="186"/>
      <c r="BJ31" s="186"/>
      <c r="BK31" s="186"/>
      <c r="BL31" s="186"/>
      <c r="BM31" s="186"/>
      <c r="BN31" s="186"/>
      <c r="BO31" s="187"/>
      <c r="BP31" s="234"/>
      <c r="BQ31" s="234"/>
      <c r="BR31" s="234"/>
      <c r="BS31" s="235"/>
      <c r="BT31" s="235"/>
      <c r="BU31" s="235"/>
      <c r="BV31" s="235"/>
      <c r="BW31" s="235"/>
      <c r="BX31" s="235"/>
      <c r="BY31" s="235"/>
      <c r="BZ31" s="229"/>
      <c r="CA31" s="234"/>
      <c r="CB31" s="234"/>
      <c r="CC31" s="234"/>
      <c r="CD31" s="234"/>
      <c r="CE31" s="234"/>
      <c r="CF31" s="234"/>
      <c r="CG31" s="234"/>
      <c r="CH31" s="234"/>
      <c r="CI31" s="234"/>
      <c r="CJ31" s="234"/>
      <c r="CK31" s="234"/>
      <c r="CL31" s="234"/>
      <c r="CM31" s="234"/>
      <c r="CN31" s="234"/>
      <c r="CO31" s="234"/>
      <c r="CP31" s="234"/>
      <c r="CQ31" s="234"/>
      <c r="CR31" s="236"/>
      <c r="CS31" s="187"/>
      <c r="CT31" s="187"/>
      <c r="CU31" s="236"/>
      <c r="CV31" s="177"/>
      <c r="CW31" s="177"/>
      <c r="CX31" s="177"/>
    </row>
    <row r="32" spans="1:102" s="193" customFormat="1" ht="41.25" customHeight="1" thickBot="1">
      <c r="A32" s="177"/>
      <c r="B32" s="230"/>
      <c r="C32" s="1918" t="s">
        <v>120</v>
      </c>
      <c r="D32" s="231"/>
      <c r="E32" s="181" t="s">
        <v>93</v>
      </c>
      <c r="F32" s="237" t="s">
        <v>101</v>
      </c>
      <c r="G32" s="238" t="s">
        <v>135</v>
      </c>
      <c r="H32" s="183" t="str">
        <f t="shared" si="0"/>
        <v>&gt; 500 kV  ; SINGLE CIRCUIT</v>
      </c>
      <c r="I32" s="182" t="s">
        <v>321</v>
      </c>
      <c r="J32" s="184" t="s">
        <v>103</v>
      </c>
      <c r="K32" s="184" t="s">
        <v>104</v>
      </c>
      <c r="L32" s="198" t="s">
        <v>105</v>
      </c>
      <c r="M32" s="198"/>
      <c r="N32" s="2896"/>
      <c r="O32" s="2896"/>
      <c r="P32" s="2896"/>
      <c r="Q32" s="2896"/>
      <c r="R32" s="2896"/>
      <c r="S32" s="2896"/>
      <c r="T32" s="2896"/>
      <c r="U32" s="2896"/>
      <c r="V32" s="2896"/>
      <c r="W32" s="2896"/>
      <c r="X32" s="2896"/>
      <c r="Y32" s="1917"/>
      <c r="Z32" s="181" t="s">
        <v>93</v>
      </c>
      <c r="AA32" s="237" t="s">
        <v>101</v>
      </c>
      <c r="AB32" s="238" t="s">
        <v>135</v>
      </c>
      <c r="AC32" s="183" t="str">
        <f t="shared" si="1"/>
        <v>&gt; 500 kV  ; SINGLE CIRCUIT</v>
      </c>
      <c r="AD32" s="182" t="s">
        <v>321</v>
      </c>
      <c r="AE32" s="184" t="s">
        <v>103</v>
      </c>
      <c r="AF32" s="184" t="s">
        <v>106</v>
      </c>
      <c r="AG32" s="198" t="s">
        <v>107</v>
      </c>
      <c r="AH32" s="198"/>
      <c r="AI32" s="186">
        <v>0</v>
      </c>
      <c r="AJ32" s="186">
        <v>0</v>
      </c>
      <c r="AK32" s="186">
        <v>0</v>
      </c>
      <c r="AL32" s="186">
        <v>0</v>
      </c>
      <c r="AM32" s="186">
        <v>0</v>
      </c>
      <c r="AN32" s="186">
        <v>0</v>
      </c>
      <c r="AO32" s="186">
        <v>0</v>
      </c>
      <c r="AP32" s="186">
        <v>0</v>
      </c>
      <c r="AQ32" s="186">
        <v>0</v>
      </c>
      <c r="AR32" s="186">
        <v>0</v>
      </c>
      <c r="AS32" s="186">
        <v>0</v>
      </c>
      <c r="AT32" s="1917"/>
      <c r="AU32" s="181" t="s">
        <v>93</v>
      </c>
      <c r="AV32" s="237" t="s">
        <v>101</v>
      </c>
      <c r="AW32" s="238" t="s">
        <v>135</v>
      </c>
      <c r="AX32" s="183" t="str">
        <f t="shared" si="2"/>
        <v>&gt; 500 kV  ; SINGLE CIRCUIT</v>
      </c>
      <c r="AY32" s="182" t="s">
        <v>321</v>
      </c>
      <c r="AZ32" s="184" t="s">
        <v>103</v>
      </c>
      <c r="BA32" s="184" t="s">
        <v>108</v>
      </c>
      <c r="BB32" s="198" t="s">
        <v>107</v>
      </c>
      <c r="BC32" s="198"/>
      <c r="BD32" s="2153"/>
      <c r="BE32" s="2153"/>
      <c r="BF32" s="2153"/>
      <c r="BG32" s="2153"/>
      <c r="BH32" s="2153"/>
      <c r="BI32" s="186"/>
      <c r="BJ32" s="186"/>
      <c r="BK32" s="186"/>
      <c r="BL32" s="186"/>
      <c r="BM32" s="186"/>
      <c r="BN32" s="186"/>
      <c r="BO32" s="187"/>
      <c r="BP32" s="234"/>
      <c r="BQ32" s="234"/>
      <c r="BR32" s="234"/>
      <c r="BS32" s="235"/>
      <c r="BT32" s="235"/>
      <c r="BU32" s="235"/>
      <c r="BV32" s="235"/>
      <c r="BW32" s="235"/>
      <c r="BX32" s="235"/>
      <c r="BY32" s="235"/>
      <c r="BZ32" s="229"/>
      <c r="CA32" s="234"/>
      <c r="CB32" s="234"/>
      <c r="CC32" s="234"/>
      <c r="CD32" s="234"/>
      <c r="CE32" s="234"/>
      <c r="CF32" s="234"/>
      <c r="CG32" s="234"/>
      <c r="CH32" s="234"/>
      <c r="CI32" s="234"/>
      <c r="CJ32" s="234"/>
      <c r="CK32" s="234"/>
      <c r="CL32" s="234"/>
      <c r="CM32" s="234"/>
      <c r="CN32" s="234"/>
      <c r="CO32" s="234"/>
      <c r="CP32" s="234"/>
      <c r="CQ32" s="234"/>
      <c r="CR32" s="236"/>
      <c r="CS32" s="187"/>
      <c r="CT32" s="187"/>
      <c r="CU32" s="236"/>
      <c r="CV32" s="177"/>
      <c r="CW32" s="177"/>
      <c r="CX32" s="177"/>
    </row>
    <row r="33" spans="1:139" s="193" customFormat="1" ht="41.25" customHeight="1" thickBot="1">
      <c r="A33" s="177"/>
      <c r="B33" s="230"/>
      <c r="C33" s="1918" t="s">
        <v>121</v>
      </c>
      <c r="D33" s="231"/>
      <c r="E33" s="181" t="s">
        <v>93</v>
      </c>
      <c r="F33" s="237" t="s">
        <v>101</v>
      </c>
      <c r="G33" s="238" t="s">
        <v>135</v>
      </c>
      <c r="H33" s="183" t="str">
        <f t="shared" si="0"/>
        <v>&lt; = 33 kV; MULTIPLE CIRCUIT</v>
      </c>
      <c r="I33" s="182" t="s">
        <v>321</v>
      </c>
      <c r="J33" s="184" t="s">
        <v>103</v>
      </c>
      <c r="K33" s="184" t="s">
        <v>104</v>
      </c>
      <c r="L33" s="198" t="s">
        <v>105</v>
      </c>
      <c r="M33" s="198"/>
      <c r="N33" s="2896"/>
      <c r="O33" s="2896"/>
      <c r="P33" s="2896"/>
      <c r="Q33" s="2896"/>
      <c r="R33" s="2896"/>
      <c r="S33" s="2896"/>
      <c r="T33" s="2896"/>
      <c r="U33" s="2896"/>
      <c r="V33" s="2896"/>
      <c r="W33" s="2896"/>
      <c r="X33" s="2896"/>
      <c r="Y33" s="1917"/>
      <c r="Z33" s="181" t="s">
        <v>93</v>
      </c>
      <c r="AA33" s="237" t="s">
        <v>101</v>
      </c>
      <c r="AB33" s="238" t="s">
        <v>135</v>
      </c>
      <c r="AC33" s="183" t="str">
        <f t="shared" si="1"/>
        <v>&lt; = 33 kV; MULTIPLE CIRCUIT</v>
      </c>
      <c r="AD33" s="182" t="s">
        <v>321</v>
      </c>
      <c r="AE33" s="184" t="s">
        <v>103</v>
      </c>
      <c r="AF33" s="184" t="s">
        <v>106</v>
      </c>
      <c r="AG33" s="198" t="s">
        <v>107</v>
      </c>
      <c r="AH33" s="198"/>
      <c r="AI33" s="186">
        <v>0</v>
      </c>
      <c r="AJ33" s="186">
        <v>0</v>
      </c>
      <c r="AK33" s="186">
        <v>0</v>
      </c>
      <c r="AL33" s="186">
        <v>0</v>
      </c>
      <c r="AM33" s="186">
        <v>0</v>
      </c>
      <c r="AN33" s="186">
        <v>0</v>
      </c>
      <c r="AO33" s="186">
        <v>0</v>
      </c>
      <c r="AP33" s="186">
        <v>0</v>
      </c>
      <c r="AQ33" s="186">
        <v>0</v>
      </c>
      <c r="AR33" s="186">
        <v>0</v>
      </c>
      <c r="AS33" s="186">
        <v>0</v>
      </c>
      <c r="AT33" s="1917"/>
      <c r="AU33" s="181" t="s">
        <v>93</v>
      </c>
      <c r="AV33" s="237" t="s">
        <v>101</v>
      </c>
      <c r="AW33" s="238" t="s">
        <v>135</v>
      </c>
      <c r="AX33" s="183" t="str">
        <f t="shared" si="2"/>
        <v>&lt; = 33 kV; MULTIPLE CIRCUIT</v>
      </c>
      <c r="AY33" s="182" t="s">
        <v>321</v>
      </c>
      <c r="AZ33" s="184" t="s">
        <v>103</v>
      </c>
      <c r="BA33" s="184" t="s">
        <v>108</v>
      </c>
      <c r="BB33" s="198" t="s">
        <v>107</v>
      </c>
      <c r="BC33" s="198"/>
      <c r="BD33" s="2153"/>
      <c r="BE33" s="2153"/>
      <c r="BF33" s="2153"/>
      <c r="BG33" s="2153"/>
      <c r="BH33" s="2153"/>
      <c r="BI33" s="186"/>
      <c r="BJ33" s="186"/>
      <c r="BK33" s="186"/>
      <c r="BL33" s="186"/>
      <c r="BM33" s="186"/>
      <c r="BN33" s="186"/>
      <c r="BO33" s="187"/>
      <c r="BP33" s="234"/>
      <c r="BQ33" s="234"/>
      <c r="BR33" s="234"/>
      <c r="BS33" s="235"/>
      <c r="BT33" s="235"/>
      <c r="BU33" s="235"/>
      <c r="BV33" s="235"/>
      <c r="BW33" s="235"/>
      <c r="BX33" s="235"/>
      <c r="BY33" s="235"/>
      <c r="BZ33" s="229"/>
      <c r="CA33" s="234"/>
      <c r="CB33" s="234"/>
      <c r="CC33" s="234"/>
      <c r="CD33" s="234"/>
      <c r="CE33" s="234"/>
      <c r="CF33" s="234"/>
      <c r="CG33" s="234"/>
      <c r="CH33" s="234"/>
      <c r="CI33" s="234"/>
      <c r="CJ33" s="234"/>
      <c r="CK33" s="234"/>
      <c r="CL33" s="234"/>
      <c r="CM33" s="234"/>
      <c r="CN33" s="234"/>
      <c r="CO33" s="234"/>
      <c r="CP33" s="234"/>
      <c r="CQ33" s="234"/>
      <c r="CR33" s="236"/>
      <c r="CS33" s="187"/>
      <c r="CT33" s="187"/>
      <c r="CU33" s="236"/>
      <c r="CV33" s="177"/>
      <c r="CW33" s="177"/>
      <c r="CX33" s="177"/>
    </row>
    <row r="34" spans="1:139" s="193" customFormat="1" ht="41.25" customHeight="1" thickBot="1">
      <c r="A34" s="177"/>
      <c r="B34" s="230"/>
      <c r="C34" s="1918" t="s">
        <v>125</v>
      </c>
      <c r="D34" s="231"/>
      <c r="E34" s="181" t="s">
        <v>93</v>
      </c>
      <c r="F34" s="237" t="s">
        <v>101</v>
      </c>
      <c r="G34" s="238" t="s">
        <v>135</v>
      </c>
      <c r="H34" s="183" t="str">
        <f t="shared" si="0"/>
        <v>&gt; 33 kV &amp; &lt; = 66 kV ; MULTIPLE CIRCUIT</v>
      </c>
      <c r="I34" s="182" t="s">
        <v>321</v>
      </c>
      <c r="J34" s="184" t="s">
        <v>103</v>
      </c>
      <c r="K34" s="184" t="s">
        <v>104</v>
      </c>
      <c r="L34" s="198" t="s">
        <v>105</v>
      </c>
      <c r="M34" s="198"/>
      <c r="N34" s="2896"/>
      <c r="O34" s="2896"/>
      <c r="P34" s="2896"/>
      <c r="Q34" s="2896"/>
      <c r="R34" s="2896"/>
      <c r="S34" s="2896"/>
      <c r="T34" s="2896"/>
      <c r="U34" s="2896"/>
      <c r="V34" s="2896"/>
      <c r="W34" s="2896"/>
      <c r="X34" s="2896"/>
      <c r="Y34" s="1917"/>
      <c r="Z34" s="181" t="s">
        <v>93</v>
      </c>
      <c r="AA34" s="237" t="s">
        <v>101</v>
      </c>
      <c r="AB34" s="238" t="s">
        <v>135</v>
      </c>
      <c r="AC34" s="183" t="str">
        <f t="shared" si="1"/>
        <v>&gt; 33 kV &amp; &lt; = 66 kV ; MULTIPLE CIRCUIT</v>
      </c>
      <c r="AD34" s="182" t="s">
        <v>321</v>
      </c>
      <c r="AE34" s="184" t="s">
        <v>103</v>
      </c>
      <c r="AF34" s="184" t="s">
        <v>106</v>
      </c>
      <c r="AG34" s="198" t="s">
        <v>107</v>
      </c>
      <c r="AH34" s="198"/>
      <c r="AI34" s="186">
        <v>0</v>
      </c>
      <c r="AJ34" s="186">
        <v>0</v>
      </c>
      <c r="AK34" s="186">
        <v>0</v>
      </c>
      <c r="AL34" s="186">
        <v>0</v>
      </c>
      <c r="AM34" s="186">
        <v>0</v>
      </c>
      <c r="AN34" s="186">
        <v>0</v>
      </c>
      <c r="AO34" s="186">
        <v>0</v>
      </c>
      <c r="AP34" s="186">
        <v>0</v>
      </c>
      <c r="AQ34" s="186">
        <v>0</v>
      </c>
      <c r="AR34" s="186">
        <v>0</v>
      </c>
      <c r="AS34" s="186">
        <v>0</v>
      </c>
      <c r="AT34" s="1917"/>
      <c r="AU34" s="181" t="s">
        <v>93</v>
      </c>
      <c r="AV34" s="237" t="s">
        <v>101</v>
      </c>
      <c r="AW34" s="238" t="s">
        <v>135</v>
      </c>
      <c r="AX34" s="183" t="str">
        <f t="shared" si="2"/>
        <v>&gt; 33 kV &amp; &lt; = 66 kV ; MULTIPLE CIRCUIT</v>
      </c>
      <c r="AY34" s="182" t="s">
        <v>321</v>
      </c>
      <c r="AZ34" s="184" t="s">
        <v>103</v>
      </c>
      <c r="BA34" s="184" t="s">
        <v>108</v>
      </c>
      <c r="BB34" s="198" t="s">
        <v>107</v>
      </c>
      <c r="BC34" s="198"/>
      <c r="BD34" s="2153"/>
      <c r="BE34" s="2153"/>
      <c r="BF34" s="2153"/>
      <c r="BG34" s="2153"/>
      <c r="BH34" s="2153"/>
      <c r="BI34" s="186"/>
      <c r="BJ34" s="186"/>
      <c r="BK34" s="186"/>
      <c r="BL34" s="186"/>
      <c r="BM34" s="186"/>
      <c r="BN34" s="186"/>
      <c r="BO34" s="187"/>
      <c r="BP34" s="234"/>
      <c r="BQ34" s="234"/>
      <c r="BR34" s="234"/>
      <c r="BS34" s="235"/>
      <c r="BT34" s="235"/>
      <c r="BU34" s="235"/>
      <c r="BV34" s="235"/>
      <c r="BW34" s="235"/>
      <c r="BX34" s="235"/>
      <c r="BY34" s="235"/>
      <c r="BZ34" s="229"/>
      <c r="CA34" s="234"/>
      <c r="CB34" s="234"/>
      <c r="CC34" s="234"/>
      <c r="CD34" s="234"/>
      <c r="CE34" s="234"/>
      <c r="CF34" s="234"/>
      <c r="CG34" s="234"/>
      <c r="CH34" s="234"/>
      <c r="CI34" s="234"/>
      <c r="CJ34" s="234"/>
      <c r="CK34" s="234"/>
      <c r="CL34" s="234"/>
      <c r="CM34" s="234"/>
      <c r="CN34" s="234"/>
      <c r="CO34" s="234"/>
      <c r="CP34" s="234"/>
      <c r="CQ34" s="234"/>
      <c r="CR34" s="236"/>
      <c r="CS34" s="187"/>
      <c r="CT34" s="187"/>
      <c r="CU34" s="236"/>
      <c r="CV34" s="177"/>
      <c r="CW34" s="177"/>
      <c r="CX34" s="177"/>
    </row>
    <row r="35" spans="1:139" s="193" customFormat="1" ht="41.25" customHeight="1" thickBot="1">
      <c r="A35" s="177"/>
      <c r="B35" s="230"/>
      <c r="C35" s="1918" t="s">
        <v>127</v>
      </c>
      <c r="D35" s="231"/>
      <c r="E35" s="181" t="s">
        <v>93</v>
      </c>
      <c r="F35" s="237" t="s">
        <v>101</v>
      </c>
      <c r="G35" s="238" t="s">
        <v>135</v>
      </c>
      <c r="H35" s="183" t="str">
        <f t="shared" si="0"/>
        <v>&gt; 66 kV &amp; &lt; = 132 kV ; MULTIPLE CIRCUIT</v>
      </c>
      <c r="I35" s="182" t="s">
        <v>321</v>
      </c>
      <c r="J35" s="184" t="s">
        <v>103</v>
      </c>
      <c r="K35" s="184" t="s">
        <v>104</v>
      </c>
      <c r="L35" s="198" t="s">
        <v>105</v>
      </c>
      <c r="M35" s="198"/>
      <c r="N35" s="2896"/>
      <c r="O35" s="2896"/>
      <c r="P35" s="2896"/>
      <c r="Q35" s="2896"/>
      <c r="R35" s="2896"/>
      <c r="S35" s="2896"/>
      <c r="T35" s="2896"/>
      <c r="U35" s="2896"/>
      <c r="V35" s="2896"/>
      <c r="W35" s="2896"/>
      <c r="X35" s="2896"/>
      <c r="Y35" s="1917"/>
      <c r="Z35" s="181" t="s">
        <v>93</v>
      </c>
      <c r="AA35" s="237" t="s">
        <v>101</v>
      </c>
      <c r="AB35" s="238" t="s">
        <v>135</v>
      </c>
      <c r="AC35" s="183" t="str">
        <f t="shared" si="1"/>
        <v>&gt; 66 kV &amp; &lt; = 132 kV ; MULTIPLE CIRCUIT</v>
      </c>
      <c r="AD35" s="182" t="s">
        <v>321</v>
      </c>
      <c r="AE35" s="184" t="s">
        <v>103</v>
      </c>
      <c r="AF35" s="184" t="s">
        <v>106</v>
      </c>
      <c r="AG35" s="198" t="s">
        <v>107</v>
      </c>
      <c r="AH35" s="198"/>
      <c r="AI35" s="186">
        <v>0</v>
      </c>
      <c r="AJ35" s="186">
        <v>0</v>
      </c>
      <c r="AK35" s="186">
        <v>0</v>
      </c>
      <c r="AL35" s="186">
        <v>0</v>
      </c>
      <c r="AM35" s="186">
        <v>0</v>
      </c>
      <c r="AN35" s="186">
        <v>0</v>
      </c>
      <c r="AO35" s="186">
        <v>0</v>
      </c>
      <c r="AP35" s="186">
        <v>0</v>
      </c>
      <c r="AQ35" s="186">
        <v>0</v>
      </c>
      <c r="AR35" s="186">
        <v>0</v>
      </c>
      <c r="AS35" s="186">
        <v>0</v>
      </c>
      <c r="AT35" s="1917"/>
      <c r="AU35" s="181" t="s">
        <v>93</v>
      </c>
      <c r="AV35" s="237" t="s">
        <v>101</v>
      </c>
      <c r="AW35" s="238" t="s">
        <v>135</v>
      </c>
      <c r="AX35" s="183" t="str">
        <f t="shared" si="2"/>
        <v>&gt; 66 kV &amp; &lt; = 132 kV ; MULTIPLE CIRCUIT</v>
      </c>
      <c r="AY35" s="182" t="s">
        <v>321</v>
      </c>
      <c r="AZ35" s="184" t="s">
        <v>103</v>
      </c>
      <c r="BA35" s="184" t="s">
        <v>108</v>
      </c>
      <c r="BB35" s="198" t="s">
        <v>107</v>
      </c>
      <c r="BC35" s="198"/>
      <c r="BD35" s="2153"/>
      <c r="BE35" s="2153"/>
      <c r="BF35" s="2153"/>
      <c r="BG35" s="2153"/>
      <c r="BH35" s="2153"/>
      <c r="BI35" s="186"/>
      <c r="BJ35" s="186"/>
      <c r="BK35" s="186"/>
      <c r="BL35" s="186"/>
      <c r="BM35" s="186"/>
      <c r="BN35" s="186"/>
      <c r="BO35" s="187"/>
      <c r="BP35" s="234"/>
      <c r="BQ35" s="234"/>
      <c r="BR35" s="234"/>
      <c r="BS35" s="235"/>
      <c r="BT35" s="235"/>
      <c r="BU35" s="235"/>
      <c r="BV35" s="235"/>
      <c r="BW35" s="235"/>
      <c r="BX35" s="235"/>
      <c r="BY35" s="235"/>
      <c r="BZ35" s="229"/>
      <c r="CA35" s="234"/>
      <c r="CB35" s="234"/>
      <c r="CC35" s="234"/>
      <c r="CD35" s="234"/>
      <c r="CE35" s="234"/>
      <c r="CF35" s="234"/>
      <c r="CG35" s="234"/>
      <c r="CH35" s="234"/>
      <c r="CI35" s="234"/>
      <c r="CJ35" s="234"/>
      <c r="CK35" s="234"/>
      <c r="CL35" s="234"/>
      <c r="CM35" s="234"/>
      <c r="CN35" s="234"/>
      <c r="CO35" s="234"/>
      <c r="CP35" s="234"/>
      <c r="CQ35" s="234"/>
      <c r="CR35" s="236"/>
      <c r="CS35" s="187"/>
      <c r="CT35" s="187"/>
      <c r="CU35" s="236"/>
      <c r="CV35" s="177"/>
      <c r="CW35" s="177"/>
      <c r="CX35" s="177"/>
    </row>
    <row r="36" spans="1:139" s="193" customFormat="1" ht="41.25" customHeight="1" thickBot="1">
      <c r="A36" s="177"/>
      <c r="B36" s="230"/>
      <c r="C36" s="1918" t="s">
        <v>129</v>
      </c>
      <c r="D36" s="231"/>
      <c r="E36" s="181" t="s">
        <v>93</v>
      </c>
      <c r="F36" s="237" t="s">
        <v>101</v>
      </c>
      <c r="G36" s="238" t="s">
        <v>135</v>
      </c>
      <c r="H36" s="183" t="str">
        <f t="shared" si="0"/>
        <v>&gt; 132 kV &amp; &lt; = 275 kV ; MULTIPLE CIRCUIT</v>
      </c>
      <c r="I36" s="182" t="s">
        <v>321</v>
      </c>
      <c r="J36" s="184" t="s">
        <v>103</v>
      </c>
      <c r="K36" s="184" t="s">
        <v>104</v>
      </c>
      <c r="L36" s="198" t="s">
        <v>105</v>
      </c>
      <c r="M36" s="198"/>
      <c r="N36" s="2896"/>
      <c r="O36" s="2896"/>
      <c r="P36" s="2896"/>
      <c r="Q36" s="2896"/>
      <c r="R36" s="2896"/>
      <c r="S36" s="2896"/>
      <c r="T36" s="2896"/>
      <c r="U36" s="2896"/>
      <c r="V36" s="2896"/>
      <c r="W36" s="2896"/>
      <c r="X36" s="2896"/>
      <c r="Y36" s="1917"/>
      <c r="Z36" s="181" t="s">
        <v>93</v>
      </c>
      <c r="AA36" s="237" t="s">
        <v>101</v>
      </c>
      <c r="AB36" s="238" t="s">
        <v>135</v>
      </c>
      <c r="AC36" s="183" t="str">
        <f t="shared" si="1"/>
        <v>&gt; 132 kV &amp; &lt; = 275 kV ; MULTIPLE CIRCUIT</v>
      </c>
      <c r="AD36" s="182" t="s">
        <v>321</v>
      </c>
      <c r="AE36" s="184" t="s">
        <v>103</v>
      </c>
      <c r="AF36" s="184" t="s">
        <v>106</v>
      </c>
      <c r="AG36" s="198" t="s">
        <v>107</v>
      </c>
      <c r="AH36" s="198"/>
      <c r="AI36" s="186">
        <v>0</v>
      </c>
      <c r="AJ36" s="186">
        <v>0</v>
      </c>
      <c r="AK36" s="186">
        <v>0</v>
      </c>
      <c r="AL36" s="186">
        <v>0</v>
      </c>
      <c r="AM36" s="186">
        <v>0</v>
      </c>
      <c r="AN36" s="186">
        <v>0</v>
      </c>
      <c r="AO36" s="186">
        <v>0</v>
      </c>
      <c r="AP36" s="186">
        <v>0</v>
      </c>
      <c r="AQ36" s="186">
        <v>0</v>
      </c>
      <c r="AR36" s="186">
        <v>0</v>
      </c>
      <c r="AS36" s="186">
        <v>0</v>
      </c>
      <c r="AT36" s="1917"/>
      <c r="AU36" s="181" t="s">
        <v>93</v>
      </c>
      <c r="AV36" s="237" t="s">
        <v>101</v>
      </c>
      <c r="AW36" s="238" t="s">
        <v>135</v>
      </c>
      <c r="AX36" s="183" t="str">
        <f t="shared" si="2"/>
        <v>&gt; 132 kV &amp; &lt; = 275 kV ; MULTIPLE CIRCUIT</v>
      </c>
      <c r="AY36" s="182" t="s">
        <v>321</v>
      </c>
      <c r="AZ36" s="184" t="s">
        <v>103</v>
      </c>
      <c r="BA36" s="184" t="s">
        <v>108</v>
      </c>
      <c r="BB36" s="198" t="s">
        <v>107</v>
      </c>
      <c r="BC36" s="198"/>
      <c r="BD36" s="2153"/>
      <c r="BE36" s="2153"/>
      <c r="BF36" s="2153"/>
      <c r="BG36" s="2153"/>
      <c r="BH36" s="2153"/>
      <c r="BI36" s="186"/>
      <c r="BJ36" s="186"/>
      <c r="BK36" s="186"/>
      <c r="BL36" s="186"/>
      <c r="BM36" s="186"/>
      <c r="BN36" s="186"/>
      <c r="BO36" s="187"/>
      <c r="BP36" s="234"/>
      <c r="BQ36" s="234"/>
      <c r="BR36" s="234"/>
      <c r="BS36" s="235"/>
      <c r="BT36" s="235"/>
      <c r="BU36" s="235"/>
      <c r="BV36" s="235"/>
      <c r="BW36" s="235"/>
      <c r="BX36" s="235"/>
      <c r="BY36" s="235"/>
      <c r="BZ36" s="229"/>
      <c r="CA36" s="234"/>
      <c r="CB36" s="234"/>
      <c r="CC36" s="234"/>
      <c r="CD36" s="234"/>
      <c r="CE36" s="234"/>
      <c r="CF36" s="234"/>
      <c r="CG36" s="234"/>
      <c r="CH36" s="234"/>
      <c r="CI36" s="234"/>
      <c r="CJ36" s="234"/>
      <c r="CK36" s="234"/>
      <c r="CL36" s="234"/>
      <c r="CM36" s="234"/>
      <c r="CN36" s="234"/>
      <c r="CO36" s="234"/>
      <c r="CP36" s="234"/>
      <c r="CQ36" s="234"/>
      <c r="CR36" s="236"/>
      <c r="CS36" s="187"/>
      <c r="CT36" s="187"/>
      <c r="CU36" s="236"/>
      <c r="CV36" s="177"/>
      <c r="CW36" s="177"/>
      <c r="CX36" s="177"/>
    </row>
    <row r="37" spans="1:139" s="193" customFormat="1" ht="41.25" customHeight="1" thickBot="1">
      <c r="A37" s="177"/>
      <c r="B37" s="230"/>
      <c r="C37" s="1918" t="s">
        <v>130</v>
      </c>
      <c r="D37" s="231"/>
      <c r="E37" s="181" t="s">
        <v>93</v>
      </c>
      <c r="F37" s="237" t="s">
        <v>101</v>
      </c>
      <c r="G37" s="238" t="s">
        <v>135</v>
      </c>
      <c r="H37" s="183" t="str">
        <f t="shared" si="0"/>
        <v>&gt; 275 kV &amp; &lt; = 330 kV ; MULTIPLE CIRCUIT</v>
      </c>
      <c r="I37" s="182" t="s">
        <v>321</v>
      </c>
      <c r="J37" s="184" t="s">
        <v>103</v>
      </c>
      <c r="K37" s="184" t="s">
        <v>104</v>
      </c>
      <c r="L37" s="198" t="s">
        <v>105</v>
      </c>
      <c r="M37" s="198"/>
      <c r="N37" s="2896"/>
      <c r="O37" s="2896"/>
      <c r="P37" s="2896"/>
      <c r="Q37" s="2896"/>
      <c r="R37" s="2896"/>
      <c r="S37" s="2896"/>
      <c r="T37" s="2896"/>
      <c r="U37" s="2896"/>
      <c r="V37" s="2896"/>
      <c r="W37" s="2896"/>
      <c r="X37" s="2896"/>
      <c r="Y37" s="1917"/>
      <c r="Z37" s="181" t="s">
        <v>93</v>
      </c>
      <c r="AA37" s="237" t="s">
        <v>101</v>
      </c>
      <c r="AB37" s="238" t="s">
        <v>135</v>
      </c>
      <c r="AC37" s="183" t="str">
        <f t="shared" si="1"/>
        <v>&gt; 275 kV &amp; &lt; = 330 kV ; MULTIPLE CIRCUIT</v>
      </c>
      <c r="AD37" s="182" t="s">
        <v>321</v>
      </c>
      <c r="AE37" s="184" t="s">
        <v>103</v>
      </c>
      <c r="AF37" s="184" t="s">
        <v>106</v>
      </c>
      <c r="AG37" s="198" t="s">
        <v>107</v>
      </c>
      <c r="AH37" s="198"/>
      <c r="AI37" s="186">
        <v>0</v>
      </c>
      <c r="AJ37" s="186">
        <v>1</v>
      </c>
      <c r="AK37" s="186">
        <v>0</v>
      </c>
      <c r="AL37" s="186">
        <v>0</v>
      </c>
      <c r="AM37" s="186">
        <v>0</v>
      </c>
      <c r="AN37" s="186">
        <v>2</v>
      </c>
      <c r="AO37" s="186">
        <v>16</v>
      </c>
      <c r="AP37" s="186">
        <v>0</v>
      </c>
      <c r="AQ37" s="186">
        <v>0</v>
      </c>
      <c r="AR37" s="186">
        <v>0</v>
      </c>
      <c r="AS37" s="186">
        <v>0</v>
      </c>
      <c r="AT37" s="1917"/>
      <c r="AU37" s="181" t="s">
        <v>93</v>
      </c>
      <c r="AV37" s="237" t="s">
        <v>101</v>
      </c>
      <c r="AW37" s="238" t="s">
        <v>135</v>
      </c>
      <c r="AX37" s="183" t="str">
        <f t="shared" si="2"/>
        <v>&gt; 275 kV &amp; &lt; = 330 kV ; MULTIPLE CIRCUIT</v>
      </c>
      <c r="AY37" s="182" t="s">
        <v>321</v>
      </c>
      <c r="AZ37" s="184" t="s">
        <v>103</v>
      </c>
      <c r="BA37" s="184" t="s">
        <v>108</v>
      </c>
      <c r="BB37" s="198" t="s">
        <v>107</v>
      </c>
      <c r="BC37" s="198"/>
      <c r="BD37" s="2153"/>
      <c r="BE37" s="2153"/>
      <c r="BF37" s="2153"/>
      <c r="BG37" s="2153"/>
      <c r="BH37" s="2153"/>
      <c r="BI37" s="186"/>
      <c r="BJ37" s="186"/>
      <c r="BK37" s="186"/>
      <c r="BL37" s="186"/>
      <c r="BM37" s="186"/>
      <c r="BN37" s="186"/>
      <c r="BO37" s="187"/>
      <c r="BP37" s="234"/>
      <c r="BQ37" s="234"/>
      <c r="BR37" s="234"/>
      <c r="BS37" s="235"/>
      <c r="BT37" s="235"/>
      <c r="BU37" s="235"/>
      <c r="BV37" s="235"/>
      <c r="BW37" s="235"/>
      <c r="BX37" s="235"/>
      <c r="BY37" s="235"/>
      <c r="BZ37" s="229"/>
      <c r="CA37" s="234"/>
      <c r="CB37" s="234"/>
      <c r="CC37" s="234"/>
      <c r="CD37" s="234"/>
      <c r="CE37" s="234"/>
      <c r="CF37" s="234"/>
      <c r="CG37" s="234"/>
      <c r="CH37" s="234"/>
      <c r="CI37" s="234"/>
      <c r="CJ37" s="234"/>
      <c r="CK37" s="234"/>
      <c r="CL37" s="234"/>
      <c r="CM37" s="234"/>
      <c r="CN37" s="234"/>
      <c r="CO37" s="234"/>
      <c r="CP37" s="234"/>
      <c r="CQ37" s="234"/>
      <c r="CR37" s="236"/>
      <c r="CS37" s="187"/>
      <c r="CT37" s="187"/>
      <c r="CU37" s="236"/>
      <c r="CV37" s="177"/>
      <c r="CW37" s="177"/>
      <c r="CX37" s="177"/>
    </row>
    <row r="38" spans="1:139" s="193" customFormat="1" ht="41.25" customHeight="1" thickBot="1">
      <c r="A38" s="177"/>
      <c r="B38" s="230"/>
      <c r="C38" s="1918" t="s">
        <v>131</v>
      </c>
      <c r="D38" s="180"/>
      <c r="E38" s="181" t="s">
        <v>93</v>
      </c>
      <c r="F38" s="237" t="s">
        <v>101</v>
      </c>
      <c r="G38" s="238" t="s">
        <v>135</v>
      </c>
      <c r="H38" s="183" t="str">
        <f t="shared" si="0"/>
        <v>&gt; 330 kV &amp; &lt; = 500 kV  ; MULTIPLE CIRCUIT</v>
      </c>
      <c r="I38" s="182" t="s">
        <v>321</v>
      </c>
      <c r="J38" s="184" t="s">
        <v>103</v>
      </c>
      <c r="K38" s="184" t="s">
        <v>104</v>
      </c>
      <c r="L38" s="198" t="s">
        <v>105</v>
      </c>
      <c r="M38" s="198"/>
      <c r="N38" s="2896"/>
      <c r="O38" s="2896"/>
      <c r="P38" s="2896"/>
      <c r="Q38" s="2896"/>
      <c r="R38" s="2896"/>
      <c r="S38" s="2896"/>
      <c r="T38" s="2896"/>
      <c r="U38" s="2896"/>
      <c r="V38" s="2896"/>
      <c r="W38" s="2896"/>
      <c r="X38" s="2896"/>
      <c r="Y38" s="180"/>
      <c r="Z38" s="181" t="s">
        <v>93</v>
      </c>
      <c r="AA38" s="237" t="s">
        <v>101</v>
      </c>
      <c r="AB38" s="238" t="s">
        <v>135</v>
      </c>
      <c r="AC38" s="183" t="str">
        <f t="shared" si="1"/>
        <v>&gt; 330 kV &amp; &lt; = 500 kV  ; MULTIPLE CIRCUIT</v>
      </c>
      <c r="AD38" s="182" t="s">
        <v>321</v>
      </c>
      <c r="AE38" s="184" t="s">
        <v>103</v>
      </c>
      <c r="AF38" s="184" t="s">
        <v>106</v>
      </c>
      <c r="AG38" s="198" t="s">
        <v>107</v>
      </c>
      <c r="AH38" s="198"/>
      <c r="AI38" s="186">
        <v>0</v>
      </c>
      <c r="AJ38" s="186">
        <v>0</v>
      </c>
      <c r="AK38" s="186">
        <v>0</v>
      </c>
      <c r="AL38" s="186">
        <v>0</v>
      </c>
      <c r="AM38" s="186">
        <v>0</v>
      </c>
      <c r="AN38" s="186">
        <v>0</v>
      </c>
      <c r="AO38" s="186">
        <v>0</v>
      </c>
      <c r="AP38" s="186">
        <v>0</v>
      </c>
      <c r="AQ38" s="186">
        <v>0</v>
      </c>
      <c r="AR38" s="186">
        <v>0</v>
      </c>
      <c r="AS38" s="186">
        <v>0</v>
      </c>
      <c r="AT38" s="180"/>
      <c r="AU38" s="181" t="s">
        <v>93</v>
      </c>
      <c r="AV38" s="237" t="s">
        <v>101</v>
      </c>
      <c r="AW38" s="238" t="s">
        <v>135</v>
      </c>
      <c r="AX38" s="183" t="str">
        <f t="shared" si="2"/>
        <v>&gt; 330 kV &amp; &lt; = 500 kV  ; MULTIPLE CIRCUIT</v>
      </c>
      <c r="AY38" s="182" t="s">
        <v>321</v>
      </c>
      <c r="AZ38" s="184" t="s">
        <v>103</v>
      </c>
      <c r="BA38" s="184" t="s">
        <v>108</v>
      </c>
      <c r="BB38" s="198" t="s">
        <v>107</v>
      </c>
      <c r="BC38" s="198"/>
      <c r="BD38" s="2153"/>
      <c r="BE38" s="2153"/>
      <c r="BF38" s="2153"/>
      <c r="BG38" s="2153"/>
      <c r="BH38" s="2153"/>
      <c r="BI38" s="186"/>
      <c r="BJ38" s="186"/>
      <c r="BK38" s="186"/>
      <c r="BL38" s="186"/>
      <c r="BM38" s="186"/>
      <c r="BN38" s="186"/>
      <c r="BO38" s="187"/>
      <c r="BP38" s="177"/>
      <c r="BQ38" s="177"/>
      <c r="BR38" s="177"/>
      <c r="BS38" s="239"/>
      <c r="BT38" s="239"/>
      <c r="BU38" s="239"/>
      <c r="BV38" s="239"/>
      <c r="BW38" s="239"/>
      <c r="BX38" s="239"/>
      <c r="BY38" s="239"/>
      <c r="BZ38" s="229"/>
      <c r="CA38" s="177"/>
      <c r="CB38" s="177"/>
      <c r="CC38" s="177"/>
      <c r="CD38" s="177"/>
      <c r="CE38" s="177"/>
      <c r="CF38" s="177"/>
      <c r="CG38" s="177"/>
      <c r="CH38" s="177"/>
      <c r="CI38" s="177"/>
      <c r="CJ38" s="177"/>
      <c r="CK38" s="177"/>
      <c r="CL38" s="177"/>
      <c r="CM38" s="177"/>
      <c r="CN38" s="177"/>
      <c r="CO38" s="177"/>
      <c r="CP38" s="177"/>
      <c r="CQ38" s="177"/>
      <c r="CR38" s="236"/>
      <c r="CS38" s="187"/>
      <c r="CT38" s="187"/>
      <c r="CU38" s="236"/>
      <c r="CV38" s="177"/>
      <c r="CW38" s="177"/>
      <c r="CX38" s="177"/>
    </row>
    <row r="39" spans="1:139" s="1919" customFormat="1" ht="41.25" customHeight="1" thickBot="1">
      <c r="A39" s="240"/>
      <c r="B39" s="230"/>
      <c r="C39" s="1918" t="s">
        <v>132</v>
      </c>
      <c r="D39" s="180"/>
      <c r="E39" s="181" t="s">
        <v>93</v>
      </c>
      <c r="F39" s="237" t="s">
        <v>101</v>
      </c>
      <c r="G39" s="238" t="s">
        <v>135</v>
      </c>
      <c r="H39" s="183" t="str">
        <f t="shared" si="0"/>
        <v>&gt; 500 kV  ; MULTIPLE CIRCUIT</v>
      </c>
      <c r="I39" s="182" t="s">
        <v>321</v>
      </c>
      <c r="J39" s="184" t="s">
        <v>103</v>
      </c>
      <c r="K39" s="184" t="s">
        <v>104</v>
      </c>
      <c r="L39" s="198" t="s">
        <v>105</v>
      </c>
      <c r="M39" s="198"/>
      <c r="N39" s="2896"/>
      <c r="O39" s="2896"/>
      <c r="P39" s="2896"/>
      <c r="Q39" s="2896"/>
      <c r="R39" s="2896"/>
      <c r="S39" s="2896"/>
      <c r="T39" s="2896"/>
      <c r="U39" s="2896"/>
      <c r="V39" s="2896"/>
      <c r="W39" s="2896"/>
      <c r="X39" s="2896"/>
      <c r="Y39" s="180"/>
      <c r="Z39" s="181" t="s">
        <v>93</v>
      </c>
      <c r="AA39" s="237" t="s">
        <v>101</v>
      </c>
      <c r="AB39" s="238" t="s">
        <v>135</v>
      </c>
      <c r="AC39" s="183" t="str">
        <f t="shared" si="1"/>
        <v>&gt; 500 kV  ; MULTIPLE CIRCUIT</v>
      </c>
      <c r="AD39" s="182" t="s">
        <v>321</v>
      </c>
      <c r="AE39" s="184" t="s">
        <v>103</v>
      </c>
      <c r="AF39" s="184" t="s">
        <v>106</v>
      </c>
      <c r="AG39" s="198" t="s">
        <v>107</v>
      </c>
      <c r="AH39" s="198"/>
      <c r="AI39" s="186">
        <v>0</v>
      </c>
      <c r="AJ39" s="186">
        <v>0</v>
      </c>
      <c r="AK39" s="186">
        <v>0</v>
      </c>
      <c r="AL39" s="186">
        <v>0</v>
      </c>
      <c r="AM39" s="186">
        <v>0</v>
      </c>
      <c r="AN39" s="186">
        <v>0</v>
      </c>
      <c r="AO39" s="186">
        <v>0</v>
      </c>
      <c r="AP39" s="186">
        <v>0</v>
      </c>
      <c r="AQ39" s="186">
        <v>0</v>
      </c>
      <c r="AR39" s="186">
        <v>0</v>
      </c>
      <c r="AS39" s="186">
        <v>0</v>
      </c>
      <c r="AT39" s="180"/>
      <c r="AU39" s="181" t="s">
        <v>93</v>
      </c>
      <c r="AV39" s="237" t="s">
        <v>101</v>
      </c>
      <c r="AW39" s="238" t="s">
        <v>135</v>
      </c>
      <c r="AX39" s="183" t="str">
        <f t="shared" si="2"/>
        <v>&gt; 500 kV  ; MULTIPLE CIRCUIT</v>
      </c>
      <c r="AY39" s="182" t="s">
        <v>321</v>
      </c>
      <c r="AZ39" s="184" t="s">
        <v>103</v>
      </c>
      <c r="BA39" s="184" t="s">
        <v>108</v>
      </c>
      <c r="BB39" s="198" t="s">
        <v>107</v>
      </c>
      <c r="BC39" s="198"/>
      <c r="BD39" s="2153"/>
      <c r="BE39" s="2153"/>
      <c r="BF39" s="2153"/>
      <c r="BG39" s="2153"/>
      <c r="BH39" s="2153"/>
      <c r="BI39" s="186"/>
      <c r="BJ39" s="186"/>
      <c r="BK39" s="186"/>
      <c r="BL39" s="186"/>
      <c r="BM39" s="186"/>
      <c r="BN39" s="186"/>
      <c r="BO39" s="187"/>
      <c r="BP39" s="177"/>
      <c r="BQ39" s="177"/>
      <c r="BR39" s="177"/>
      <c r="BS39" s="239"/>
      <c r="BT39" s="239"/>
      <c r="BU39" s="239"/>
      <c r="BV39" s="239"/>
      <c r="BW39" s="239"/>
      <c r="BX39" s="239"/>
      <c r="BY39" s="239"/>
      <c r="BZ39" s="229"/>
      <c r="CA39" s="177"/>
      <c r="CB39" s="177"/>
      <c r="CC39" s="177"/>
      <c r="CD39" s="177"/>
      <c r="CE39" s="177"/>
      <c r="CF39" s="177"/>
      <c r="CG39" s="177"/>
      <c r="CH39" s="177"/>
      <c r="CI39" s="177"/>
      <c r="CJ39" s="177"/>
      <c r="CK39" s="177"/>
      <c r="CL39" s="177"/>
      <c r="CM39" s="177"/>
      <c r="CN39" s="177"/>
      <c r="CO39" s="177"/>
      <c r="CP39" s="177"/>
      <c r="CQ39" s="177"/>
      <c r="CR39" s="236"/>
      <c r="CS39" s="187"/>
      <c r="CT39" s="187"/>
      <c r="CU39" s="236"/>
      <c r="CV39" s="177"/>
      <c r="CW39" s="177"/>
      <c r="CX39" s="177"/>
      <c r="CY39" s="193"/>
      <c r="CZ39" s="193"/>
      <c r="DA39" s="193"/>
      <c r="DB39" s="193"/>
      <c r="DC39" s="193"/>
      <c r="DD39" s="193"/>
      <c r="DE39" s="193"/>
      <c r="DF39" s="193"/>
      <c r="DG39" s="193"/>
      <c r="DH39" s="193"/>
      <c r="DI39" s="193"/>
      <c r="DJ39" s="193"/>
      <c r="DK39" s="193"/>
      <c r="DL39" s="193"/>
      <c r="DM39" s="193"/>
      <c r="DN39" s="193"/>
      <c r="DO39" s="193"/>
      <c r="DP39" s="193"/>
      <c r="DQ39" s="193"/>
      <c r="DR39" s="193"/>
      <c r="DS39" s="193"/>
      <c r="DT39" s="193"/>
      <c r="DU39" s="193"/>
      <c r="DV39" s="193"/>
      <c r="DW39" s="193"/>
      <c r="DX39" s="193"/>
      <c r="DY39" s="193"/>
      <c r="DZ39" s="193"/>
      <c r="EA39" s="193"/>
      <c r="EB39" s="193"/>
      <c r="EC39" s="193"/>
      <c r="ED39" s="193"/>
      <c r="EE39" s="193"/>
      <c r="EF39" s="193"/>
      <c r="EG39" s="193"/>
      <c r="EH39" s="193"/>
      <c r="EI39" s="193"/>
    </row>
    <row r="40" spans="1:139" s="193" customFormat="1" ht="41.25" customHeight="1" thickBot="1">
      <c r="A40" s="177"/>
      <c r="B40" s="241"/>
      <c r="C40" s="210" t="s">
        <v>133</v>
      </c>
      <c r="D40" s="222"/>
      <c r="E40" s="181" t="s">
        <v>93</v>
      </c>
      <c r="F40" s="223" t="s">
        <v>101</v>
      </c>
      <c r="G40" s="224" t="s">
        <v>135</v>
      </c>
      <c r="H40" s="183" t="str">
        <f t="shared" si="0"/>
        <v>OTHER - PLEASE ADD A ROW IF NECESSARY AND NOMINATE THE CATEGORY</v>
      </c>
      <c r="I40" s="182" t="s">
        <v>321</v>
      </c>
      <c r="J40" s="225" t="s">
        <v>103</v>
      </c>
      <c r="K40" s="225" t="s">
        <v>104</v>
      </c>
      <c r="L40" s="226" t="s">
        <v>105</v>
      </c>
      <c r="M40" s="226"/>
      <c r="N40" s="2896"/>
      <c r="O40" s="2896"/>
      <c r="P40" s="2896"/>
      <c r="Q40" s="2896"/>
      <c r="R40" s="2896"/>
      <c r="S40" s="2896"/>
      <c r="T40" s="2896"/>
      <c r="U40" s="2896"/>
      <c r="V40" s="2896"/>
      <c r="W40" s="2896"/>
      <c r="X40" s="2896"/>
      <c r="Y40" s="227"/>
      <c r="Z40" s="181" t="s">
        <v>93</v>
      </c>
      <c r="AA40" s="223" t="s">
        <v>101</v>
      </c>
      <c r="AB40" s="224" t="s">
        <v>135</v>
      </c>
      <c r="AC40" s="183" t="str">
        <f t="shared" si="1"/>
        <v>OTHER - PLEASE ADD A ROW IF NECESSARY AND NOMINATE THE CATEGORY</v>
      </c>
      <c r="AD40" s="182" t="s">
        <v>321</v>
      </c>
      <c r="AE40" s="225" t="s">
        <v>103</v>
      </c>
      <c r="AF40" s="225" t="s">
        <v>106</v>
      </c>
      <c r="AG40" s="226" t="s">
        <v>107</v>
      </c>
      <c r="AH40" s="226"/>
      <c r="AI40" s="186">
        <v>0</v>
      </c>
      <c r="AJ40" s="186">
        <v>0</v>
      </c>
      <c r="AK40" s="186">
        <v>0</v>
      </c>
      <c r="AL40" s="186">
        <v>0</v>
      </c>
      <c r="AM40" s="186">
        <v>0</v>
      </c>
      <c r="AN40" s="186">
        <v>0</v>
      </c>
      <c r="AO40" s="186">
        <v>0</v>
      </c>
      <c r="AP40" s="186">
        <v>0</v>
      </c>
      <c r="AQ40" s="186">
        <v>0</v>
      </c>
      <c r="AR40" s="186">
        <v>0</v>
      </c>
      <c r="AS40" s="186">
        <v>0</v>
      </c>
      <c r="AT40" s="227"/>
      <c r="AU40" s="181" t="s">
        <v>93</v>
      </c>
      <c r="AV40" s="223" t="s">
        <v>101</v>
      </c>
      <c r="AW40" s="224" t="s">
        <v>135</v>
      </c>
      <c r="AX40" s="183" t="str">
        <f t="shared" si="2"/>
        <v>OTHER - PLEASE ADD A ROW IF NECESSARY AND NOMINATE THE CATEGORY</v>
      </c>
      <c r="AY40" s="182" t="s">
        <v>321</v>
      </c>
      <c r="AZ40" s="225" t="s">
        <v>103</v>
      </c>
      <c r="BA40" s="225" t="s">
        <v>108</v>
      </c>
      <c r="BB40" s="226" t="s">
        <v>107</v>
      </c>
      <c r="BC40" s="226"/>
      <c r="BD40" s="2153"/>
      <c r="BE40" s="2153"/>
      <c r="BF40" s="2153"/>
      <c r="BG40" s="2153"/>
      <c r="BH40" s="2153"/>
      <c r="BI40" s="186"/>
      <c r="BJ40" s="186"/>
      <c r="BK40" s="186"/>
      <c r="BL40" s="186"/>
      <c r="BM40" s="186"/>
      <c r="BN40" s="186"/>
      <c r="BO40" s="187"/>
      <c r="BP40" s="242"/>
      <c r="BQ40" s="242"/>
      <c r="BR40" s="242"/>
      <c r="BS40" s="239"/>
      <c r="BT40" s="239"/>
      <c r="BU40" s="239"/>
      <c r="BV40" s="239"/>
      <c r="BW40" s="239"/>
      <c r="BX40" s="239"/>
      <c r="BY40" s="239"/>
      <c r="BZ40" s="229"/>
      <c r="CA40" s="242"/>
      <c r="CB40" s="242"/>
      <c r="CC40" s="242"/>
      <c r="CD40" s="242"/>
      <c r="CE40" s="242"/>
      <c r="CF40" s="242"/>
      <c r="CG40" s="242"/>
      <c r="CH40" s="242"/>
      <c r="CI40" s="242"/>
      <c r="CJ40" s="242"/>
      <c r="CK40" s="242"/>
      <c r="CL40" s="242"/>
      <c r="CM40" s="242"/>
      <c r="CN40" s="242"/>
      <c r="CO40" s="242"/>
      <c r="CP40" s="242"/>
      <c r="CQ40" s="242"/>
      <c r="CR40" s="187"/>
      <c r="CS40" s="187"/>
      <c r="CT40" s="187"/>
      <c r="CU40" s="187"/>
      <c r="CV40" s="177"/>
      <c r="CW40" s="177"/>
      <c r="CX40" s="177"/>
    </row>
    <row r="41" spans="1:139" s="193" customFormat="1" ht="41.25" customHeight="1" thickBot="1">
      <c r="A41" s="177"/>
      <c r="B41" s="178" t="s">
        <v>136</v>
      </c>
      <c r="C41" s="191" t="s">
        <v>1055</v>
      </c>
      <c r="D41" s="180"/>
      <c r="E41" s="181" t="s">
        <v>93</v>
      </c>
      <c r="F41" s="196" t="s">
        <v>101</v>
      </c>
      <c r="G41" s="197" t="s">
        <v>111</v>
      </c>
      <c r="H41" s="183" t="str">
        <f t="shared" si="0"/>
        <v>&lt; = 33 kV ; &lt; = 100 MVA</v>
      </c>
      <c r="I41" s="182" t="s">
        <v>321</v>
      </c>
      <c r="J41" s="184" t="s">
        <v>103</v>
      </c>
      <c r="K41" s="184" t="s">
        <v>104</v>
      </c>
      <c r="L41" s="198" t="s">
        <v>105</v>
      </c>
      <c r="M41" s="198"/>
      <c r="N41" s="2896"/>
      <c r="O41" s="2896"/>
      <c r="P41" s="2896"/>
      <c r="Q41" s="2896"/>
      <c r="R41" s="2896"/>
      <c r="S41" s="2896"/>
      <c r="T41" s="2896"/>
      <c r="U41" s="2896"/>
      <c r="V41" s="2896"/>
      <c r="W41" s="2896"/>
      <c r="X41" s="2896"/>
      <c r="Y41" s="180"/>
      <c r="Z41" s="181" t="s">
        <v>93</v>
      </c>
      <c r="AA41" s="196" t="s">
        <v>101</v>
      </c>
      <c r="AB41" s="197" t="s">
        <v>111</v>
      </c>
      <c r="AC41" s="183" t="str">
        <f t="shared" si="1"/>
        <v>&lt; = 33 kV ; &lt; = 100 MVA</v>
      </c>
      <c r="AD41" s="182" t="s">
        <v>321</v>
      </c>
      <c r="AE41" s="184" t="s">
        <v>103</v>
      </c>
      <c r="AF41" s="184" t="s">
        <v>106</v>
      </c>
      <c r="AG41" s="198" t="s">
        <v>107</v>
      </c>
      <c r="AH41" s="198"/>
      <c r="AI41" s="186">
        <v>0</v>
      </c>
      <c r="AJ41" s="186">
        <v>0</v>
      </c>
      <c r="AK41" s="186">
        <v>0</v>
      </c>
      <c r="AL41" s="186">
        <v>0</v>
      </c>
      <c r="AM41" s="186">
        <v>0</v>
      </c>
      <c r="AN41" s="186">
        <v>0</v>
      </c>
      <c r="AO41" s="186">
        <v>0</v>
      </c>
      <c r="AP41" s="186">
        <v>0</v>
      </c>
      <c r="AQ41" s="186">
        <v>0</v>
      </c>
      <c r="AR41" s="186">
        <v>0</v>
      </c>
      <c r="AS41" s="186">
        <v>0</v>
      </c>
      <c r="AT41" s="180"/>
      <c r="AU41" s="181" t="s">
        <v>93</v>
      </c>
      <c r="AV41" s="196" t="s">
        <v>101</v>
      </c>
      <c r="AW41" s="197" t="s">
        <v>111</v>
      </c>
      <c r="AX41" s="183" t="str">
        <f t="shared" si="2"/>
        <v>&lt; = 33 kV ; &lt; = 100 MVA</v>
      </c>
      <c r="AY41" s="182" t="s">
        <v>321</v>
      </c>
      <c r="AZ41" s="184" t="s">
        <v>103</v>
      </c>
      <c r="BA41" s="184" t="s">
        <v>108</v>
      </c>
      <c r="BB41" s="198" t="s">
        <v>107</v>
      </c>
      <c r="BC41" s="198"/>
      <c r="BD41" s="2153"/>
      <c r="BE41" s="2153"/>
      <c r="BF41" s="2153"/>
      <c r="BG41" s="2153"/>
      <c r="BH41" s="2153"/>
      <c r="BI41" s="186"/>
      <c r="BJ41" s="186"/>
      <c r="BK41" s="186"/>
      <c r="BL41" s="186"/>
      <c r="BM41" s="186"/>
      <c r="BN41" s="186"/>
      <c r="BO41" s="187"/>
      <c r="BP41" s="242"/>
      <c r="BQ41" s="242"/>
      <c r="BR41" s="242"/>
      <c r="BS41" s="239"/>
      <c r="BT41" s="239"/>
      <c r="BU41" s="239"/>
      <c r="BV41" s="239"/>
      <c r="BW41" s="239"/>
      <c r="BX41" s="239"/>
      <c r="BY41" s="239"/>
      <c r="BZ41" s="229"/>
      <c r="CA41" s="242"/>
      <c r="CB41" s="242"/>
      <c r="CC41" s="242"/>
      <c r="CD41" s="242"/>
      <c r="CE41" s="242"/>
      <c r="CF41" s="242"/>
      <c r="CG41" s="242"/>
      <c r="CH41" s="242"/>
      <c r="CI41" s="242"/>
      <c r="CJ41" s="242"/>
      <c r="CK41" s="242"/>
      <c r="CL41" s="242"/>
      <c r="CM41" s="242"/>
      <c r="CN41" s="242"/>
      <c r="CO41" s="242"/>
      <c r="CP41" s="242"/>
      <c r="CQ41" s="242"/>
      <c r="CR41" s="187"/>
      <c r="CS41" s="187"/>
      <c r="CT41" s="187"/>
      <c r="CU41" s="187"/>
      <c r="CV41" s="177"/>
      <c r="CW41" s="177"/>
      <c r="CX41" s="177"/>
    </row>
    <row r="42" spans="1:139" s="193" customFormat="1" ht="41.25" customHeight="1" thickBot="1">
      <c r="A42" s="177"/>
      <c r="B42" s="230"/>
      <c r="C42" s="191" t="s">
        <v>1056</v>
      </c>
      <c r="D42" s="180"/>
      <c r="E42" s="181" t="s">
        <v>93</v>
      </c>
      <c r="F42" s="196" t="s">
        <v>101</v>
      </c>
      <c r="G42" s="197" t="s">
        <v>111</v>
      </c>
      <c r="H42" s="183" t="str">
        <f t="shared" si="0"/>
        <v>&lt; = 33 kV ; &gt; 100 MVA &amp; &lt; = 400 MVA</v>
      </c>
      <c r="I42" s="182" t="s">
        <v>321</v>
      </c>
      <c r="J42" s="184" t="s">
        <v>103</v>
      </c>
      <c r="K42" s="184" t="s">
        <v>104</v>
      </c>
      <c r="L42" s="198" t="s">
        <v>105</v>
      </c>
      <c r="M42" s="198"/>
      <c r="N42" s="2896"/>
      <c r="O42" s="2896"/>
      <c r="P42" s="2896"/>
      <c r="Q42" s="2896"/>
      <c r="R42" s="2896"/>
      <c r="S42" s="2896"/>
      <c r="T42" s="2896"/>
      <c r="U42" s="2896"/>
      <c r="V42" s="2896"/>
      <c r="W42" s="2896"/>
      <c r="X42" s="2896"/>
      <c r="Y42" s="180"/>
      <c r="Z42" s="181" t="s">
        <v>93</v>
      </c>
      <c r="AA42" s="196" t="s">
        <v>101</v>
      </c>
      <c r="AB42" s="197" t="s">
        <v>111</v>
      </c>
      <c r="AC42" s="183" t="str">
        <f t="shared" si="1"/>
        <v>&lt; = 33 kV ; &gt; 100 MVA &amp; &lt; = 400 MVA</v>
      </c>
      <c r="AD42" s="182" t="s">
        <v>321</v>
      </c>
      <c r="AE42" s="184" t="s">
        <v>103</v>
      </c>
      <c r="AF42" s="184" t="s">
        <v>106</v>
      </c>
      <c r="AG42" s="198" t="s">
        <v>107</v>
      </c>
      <c r="AH42" s="198"/>
      <c r="AI42" s="186">
        <v>0</v>
      </c>
      <c r="AJ42" s="186">
        <v>0</v>
      </c>
      <c r="AK42" s="186">
        <v>0</v>
      </c>
      <c r="AL42" s="186">
        <v>0</v>
      </c>
      <c r="AM42" s="186">
        <v>0</v>
      </c>
      <c r="AN42" s="186">
        <v>0</v>
      </c>
      <c r="AO42" s="186">
        <v>0</v>
      </c>
      <c r="AP42" s="186">
        <v>0</v>
      </c>
      <c r="AQ42" s="186">
        <v>0</v>
      </c>
      <c r="AR42" s="186">
        <v>0</v>
      </c>
      <c r="AS42" s="186">
        <v>0</v>
      </c>
      <c r="AT42" s="180"/>
      <c r="AU42" s="181" t="s">
        <v>93</v>
      </c>
      <c r="AV42" s="196" t="s">
        <v>101</v>
      </c>
      <c r="AW42" s="197" t="s">
        <v>111</v>
      </c>
      <c r="AX42" s="183" t="str">
        <f t="shared" si="2"/>
        <v>&lt; = 33 kV ; &gt; 100 MVA &amp; &lt; = 400 MVA</v>
      </c>
      <c r="AY42" s="182" t="s">
        <v>321</v>
      </c>
      <c r="AZ42" s="184" t="s">
        <v>103</v>
      </c>
      <c r="BA42" s="184" t="s">
        <v>108</v>
      </c>
      <c r="BB42" s="198" t="s">
        <v>107</v>
      </c>
      <c r="BC42" s="198"/>
      <c r="BD42" s="2153"/>
      <c r="BE42" s="2153"/>
      <c r="BF42" s="2153"/>
      <c r="BG42" s="2153"/>
      <c r="BH42" s="2153"/>
      <c r="BI42" s="186"/>
      <c r="BJ42" s="186"/>
      <c r="BK42" s="186"/>
      <c r="BL42" s="186"/>
      <c r="BM42" s="186"/>
      <c r="BN42" s="186"/>
      <c r="BO42" s="187"/>
      <c r="BP42" s="177"/>
      <c r="BQ42" s="177"/>
      <c r="BR42" s="177"/>
      <c r="BS42" s="239"/>
      <c r="BT42" s="239"/>
      <c r="BU42" s="239"/>
      <c r="BV42" s="239"/>
      <c r="BW42" s="239"/>
      <c r="BX42" s="239"/>
      <c r="BY42" s="239"/>
      <c r="BZ42" s="229"/>
      <c r="CA42" s="177"/>
      <c r="CB42" s="177"/>
      <c r="CC42" s="177"/>
      <c r="CD42" s="177"/>
      <c r="CE42" s="177"/>
      <c r="CF42" s="177"/>
      <c r="CG42" s="177"/>
      <c r="CH42" s="177"/>
      <c r="CI42" s="177"/>
      <c r="CJ42" s="177"/>
      <c r="CK42" s="177"/>
      <c r="CL42" s="177"/>
      <c r="CM42" s="177"/>
      <c r="CN42" s="177"/>
      <c r="CO42" s="177"/>
      <c r="CP42" s="177"/>
      <c r="CQ42" s="177"/>
      <c r="CR42" s="187"/>
      <c r="CS42" s="187"/>
      <c r="CT42" s="187"/>
      <c r="CU42" s="187"/>
      <c r="CV42" s="177"/>
      <c r="CW42" s="177"/>
      <c r="CX42" s="177"/>
    </row>
    <row r="43" spans="1:139" s="193" customFormat="1" ht="41.25" customHeight="1" thickBot="1">
      <c r="A43" s="177"/>
      <c r="B43" s="230"/>
      <c r="C43" s="195" t="s">
        <v>1057</v>
      </c>
      <c r="D43" s="180"/>
      <c r="E43" s="181" t="s">
        <v>93</v>
      </c>
      <c r="F43" s="196" t="s">
        <v>101</v>
      </c>
      <c r="G43" s="197" t="s">
        <v>111</v>
      </c>
      <c r="H43" s="183" t="str">
        <f t="shared" si="0"/>
        <v>&lt; = 33 kV ; &gt; 400 MVA</v>
      </c>
      <c r="I43" s="182" t="s">
        <v>321</v>
      </c>
      <c r="J43" s="184" t="s">
        <v>103</v>
      </c>
      <c r="K43" s="184" t="s">
        <v>104</v>
      </c>
      <c r="L43" s="198" t="s">
        <v>105</v>
      </c>
      <c r="M43" s="198"/>
      <c r="N43" s="2896"/>
      <c r="O43" s="2896"/>
      <c r="P43" s="2896"/>
      <c r="Q43" s="2896"/>
      <c r="R43" s="2896"/>
      <c r="S43" s="2896"/>
      <c r="T43" s="2896"/>
      <c r="U43" s="2896"/>
      <c r="V43" s="2896"/>
      <c r="W43" s="2896"/>
      <c r="X43" s="2896"/>
      <c r="Y43" s="180"/>
      <c r="Z43" s="181" t="s">
        <v>93</v>
      </c>
      <c r="AA43" s="196" t="s">
        <v>101</v>
      </c>
      <c r="AB43" s="197" t="s">
        <v>111</v>
      </c>
      <c r="AC43" s="183" t="str">
        <f t="shared" si="1"/>
        <v>&lt; = 33 kV ; &gt; 400 MVA</v>
      </c>
      <c r="AD43" s="182" t="s">
        <v>321</v>
      </c>
      <c r="AE43" s="184" t="s">
        <v>103</v>
      </c>
      <c r="AF43" s="184" t="s">
        <v>106</v>
      </c>
      <c r="AG43" s="198" t="s">
        <v>107</v>
      </c>
      <c r="AH43" s="198"/>
      <c r="AI43" s="186">
        <v>0</v>
      </c>
      <c r="AJ43" s="186">
        <v>0</v>
      </c>
      <c r="AK43" s="186">
        <v>0</v>
      </c>
      <c r="AL43" s="186">
        <v>0</v>
      </c>
      <c r="AM43" s="186">
        <v>0</v>
      </c>
      <c r="AN43" s="186">
        <v>0</v>
      </c>
      <c r="AO43" s="186">
        <v>0</v>
      </c>
      <c r="AP43" s="186">
        <v>0</v>
      </c>
      <c r="AQ43" s="186">
        <v>0</v>
      </c>
      <c r="AR43" s="186">
        <v>0</v>
      </c>
      <c r="AS43" s="186">
        <v>0</v>
      </c>
      <c r="AT43" s="180"/>
      <c r="AU43" s="181" t="s">
        <v>93</v>
      </c>
      <c r="AV43" s="196" t="s">
        <v>101</v>
      </c>
      <c r="AW43" s="197" t="s">
        <v>111</v>
      </c>
      <c r="AX43" s="183" t="str">
        <f t="shared" si="2"/>
        <v>&lt; = 33 kV ; &gt; 400 MVA</v>
      </c>
      <c r="AY43" s="182" t="s">
        <v>321</v>
      </c>
      <c r="AZ43" s="184" t="s">
        <v>103</v>
      </c>
      <c r="BA43" s="184" t="s">
        <v>108</v>
      </c>
      <c r="BB43" s="198" t="s">
        <v>107</v>
      </c>
      <c r="BC43" s="198"/>
      <c r="BD43" s="2153"/>
      <c r="BE43" s="2153"/>
      <c r="BF43" s="2153"/>
      <c r="BG43" s="2153"/>
      <c r="BH43" s="2153"/>
      <c r="BI43" s="186"/>
      <c r="BJ43" s="186"/>
      <c r="BK43" s="186"/>
      <c r="BL43" s="186"/>
      <c r="BM43" s="186"/>
      <c r="BN43" s="186"/>
      <c r="BO43" s="187"/>
      <c r="BP43" s="242"/>
      <c r="BQ43" s="242"/>
      <c r="BR43" s="242"/>
      <c r="BS43" s="239"/>
      <c r="BT43" s="239"/>
      <c r="BU43" s="239"/>
      <c r="BV43" s="239"/>
      <c r="BW43" s="239"/>
      <c r="BX43" s="239"/>
      <c r="BY43" s="239"/>
      <c r="BZ43" s="229"/>
      <c r="CA43" s="242"/>
      <c r="CB43" s="242"/>
      <c r="CC43" s="242"/>
      <c r="CD43" s="242"/>
      <c r="CE43" s="242"/>
      <c r="CF43" s="242"/>
      <c r="CG43" s="242"/>
      <c r="CH43" s="242"/>
      <c r="CI43" s="242"/>
      <c r="CJ43" s="242"/>
      <c r="CK43" s="242"/>
      <c r="CL43" s="242"/>
      <c r="CM43" s="242"/>
      <c r="CN43" s="242"/>
      <c r="CO43" s="242"/>
      <c r="CP43" s="242"/>
      <c r="CQ43" s="242"/>
      <c r="CR43" s="187"/>
      <c r="CS43" s="187"/>
      <c r="CT43" s="187"/>
      <c r="CU43" s="187"/>
      <c r="CV43" s="177"/>
      <c r="CW43" s="177"/>
      <c r="CX43" s="177"/>
    </row>
    <row r="44" spans="1:139" s="193" customFormat="1" ht="41.25" customHeight="1" thickBot="1">
      <c r="A44" s="177"/>
      <c r="B44" s="230"/>
      <c r="C44" s="195" t="s">
        <v>1058</v>
      </c>
      <c r="D44" s="180"/>
      <c r="E44" s="181" t="s">
        <v>93</v>
      </c>
      <c r="F44" s="196" t="s">
        <v>101</v>
      </c>
      <c r="G44" s="197" t="s">
        <v>111</v>
      </c>
      <c r="H44" s="183" t="str">
        <f t="shared" si="0"/>
        <v>&gt; 33 kV &amp; &lt; = 66 kV  ; &lt; = 100 MVA</v>
      </c>
      <c r="I44" s="182" t="s">
        <v>321</v>
      </c>
      <c r="J44" s="184" t="s">
        <v>103</v>
      </c>
      <c r="K44" s="184" t="s">
        <v>104</v>
      </c>
      <c r="L44" s="198" t="s">
        <v>105</v>
      </c>
      <c r="M44" s="198"/>
      <c r="N44" s="2896"/>
      <c r="O44" s="2896"/>
      <c r="P44" s="2896"/>
      <c r="Q44" s="2896"/>
      <c r="R44" s="2896"/>
      <c r="S44" s="2896"/>
      <c r="T44" s="2896"/>
      <c r="U44" s="2896"/>
      <c r="V44" s="2896"/>
      <c r="W44" s="2896"/>
      <c r="X44" s="2896"/>
      <c r="Y44" s="180"/>
      <c r="Z44" s="181" t="s">
        <v>93</v>
      </c>
      <c r="AA44" s="196" t="s">
        <v>101</v>
      </c>
      <c r="AB44" s="197" t="s">
        <v>111</v>
      </c>
      <c r="AC44" s="183" t="str">
        <f t="shared" si="1"/>
        <v>&gt; 33 kV &amp; &lt; = 66 kV  ; &lt; = 100 MVA</v>
      </c>
      <c r="AD44" s="182" t="s">
        <v>321</v>
      </c>
      <c r="AE44" s="184" t="s">
        <v>103</v>
      </c>
      <c r="AF44" s="184" t="s">
        <v>106</v>
      </c>
      <c r="AG44" s="198" t="s">
        <v>107</v>
      </c>
      <c r="AH44" s="198"/>
      <c r="AI44" s="186">
        <v>0</v>
      </c>
      <c r="AJ44" s="186">
        <v>0</v>
      </c>
      <c r="AK44" s="186">
        <v>0</v>
      </c>
      <c r="AL44" s="186">
        <v>0</v>
      </c>
      <c r="AM44" s="186">
        <v>0</v>
      </c>
      <c r="AN44" s="186">
        <v>0</v>
      </c>
      <c r="AO44" s="186">
        <v>0</v>
      </c>
      <c r="AP44" s="186">
        <v>0</v>
      </c>
      <c r="AQ44" s="186">
        <v>0</v>
      </c>
      <c r="AR44" s="186">
        <v>0</v>
      </c>
      <c r="AS44" s="186">
        <v>0</v>
      </c>
      <c r="AT44" s="180"/>
      <c r="AU44" s="181" t="s">
        <v>93</v>
      </c>
      <c r="AV44" s="196" t="s">
        <v>101</v>
      </c>
      <c r="AW44" s="197" t="s">
        <v>111</v>
      </c>
      <c r="AX44" s="183" t="str">
        <f t="shared" si="2"/>
        <v>&gt; 33 kV &amp; &lt; = 66 kV  ; &lt; = 100 MVA</v>
      </c>
      <c r="AY44" s="182" t="s">
        <v>321</v>
      </c>
      <c r="AZ44" s="184" t="s">
        <v>103</v>
      </c>
      <c r="BA44" s="184" t="s">
        <v>108</v>
      </c>
      <c r="BB44" s="198" t="s">
        <v>107</v>
      </c>
      <c r="BC44" s="198"/>
      <c r="BD44" s="2153"/>
      <c r="BE44" s="2153"/>
      <c r="BF44" s="2153"/>
      <c r="BG44" s="2153"/>
      <c r="BH44" s="2153"/>
      <c r="BI44" s="186"/>
      <c r="BJ44" s="186"/>
      <c r="BK44" s="186"/>
      <c r="BL44" s="186"/>
      <c r="BM44" s="186"/>
      <c r="BN44" s="186"/>
      <c r="BO44" s="187"/>
      <c r="BP44" s="242"/>
      <c r="BQ44" s="242"/>
      <c r="BR44" s="242"/>
      <c r="BS44" s="239"/>
      <c r="BT44" s="239"/>
      <c r="BU44" s="239"/>
      <c r="BV44" s="239"/>
      <c r="BW44" s="239"/>
      <c r="BX44" s="239"/>
      <c r="BY44" s="239"/>
      <c r="BZ44" s="229"/>
      <c r="CA44" s="242"/>
      <c r="CB44" s="242"/>
      <c r="CC44" s="242"/>
      <c r="CD44" s="242"/>
      <c r="CE44" s="242"/>
      <c r="CF44" s="242"/>
      <c r="CG44" s="242"/>
      <c r="CH44" s="242"/>
      <c r="CI44" s="242"/>
      <c r="CJ44" s="242"/>
      <c r="CK44" s="242"/>
      <c r="CL44" s="242"/>
      <c r="CM44" s="242"/>
      <c r="CN44" s="242"/>
      <c r="CO44" s="242"/>
      <c r="CP44" s="242"/>
      <c r="CQ44" s="242"/>
      <c r="CR44" s="187"/>
      <c r="CS44" s="187"/>
      <c r="CT44" s="187"/>
      <c r="CU44" s="187"/>
      <c r="CV44" s="177"/>
      <c r="CW44" s="177"/>
      <c r="CX44" s="177"/>
    </row>
    <row r="45" spans="1:139" s="193" customFormat="1" ht="41.25" customHeight="1" thickBot="1">
      <c r="A45" s="177"/>
      <c r="B45" s="230"/>
      <c r="C45" s="195" t="s">
        <v>1059</v>
      </c>
      <c r="D45" s="180"/>
      <c r="E45" s="181" t="s">
        <v>93</v>
      </c>
      <c r="F45" s="196" t="s">
        <v>101</v>
      </c>
      <c r="G45" s="197" t="s">
        <v>111</v>
      </c>
      <c r="H45" s="183" t="str">
        <f t="shared" si="0"/>
        <v>&gt; 33 kV &amp; &lt; = 66 kV  ; &gt; 100 MVA &amp; &lt; = 400 MVA</v>
      </c>
      <c r="I45" s="182" t="s">
        <v>321</v>
      </c>
      <c r="J45" s="184" t="s">
        <v>103</v>
      </c>
      <c r="K45" s="184" t="s">
        <v>104</v>
      </c>
      <c r="L45" s="198" t="s">
        <v>105</v>
      </c>
      <c r="M45" s="198"/>
      <c r="N45" s="2896"/>
      <c r="O45" s="2896"/>
      <c r="P45" s="2896"/>
      <c r="Q45" s="2896"/>
      <c r="R45" s="2896"/>
      <c r="S45" s="2896"/>
      <c r="T45" s="2896"/>
      <c r="U45" s="2896"/>
      <c r="V45" s="2896"/>
      <c r="W45" s="2896"/>
      <c r="X45" s="2896"/>
      <c r="Y45" s="180"/>
      <c r="Z45" s="181" t="s">
        <v>93</v>
      </c>
      <c r="AA45" s="196" t="s">
        <v>101</v>
      </c>
      <c r="AB45" s="197" t="s">
        <v>111</v>
      </c>
      <c r="AC45" s="183" t="str">
        <f t="shared" si="1"/>
        <v>&gt; 33 kV &amp; &lt; = 66 kV  ; &gt; 100 MVA &amp; &lt; = 400 MVA</v>
      </c>
      <c r="AD45" s="182" t="s">
        <v>321</v>
      </c>
      <c r="AE45" s="184" t="s">
        <v>103</v>
      </c>
      <c r="AF45" s="184" t="s">
        <v>106</v>
      </c>
      <c r="AG45" s="198" t="s">
        <v>107</v>
      </c>
      <c r="AH45" s="198"/>
      <c r="AI45" s="186">
        <v>0</v>
      </c>
      <c r="AJ45" s="186">
        <v>0</v>
      </c>
      <c r="AK45" s="186">
        <v>0</v>
      </c>
      <c r="AL45" s="186">
        <v>0</v>
      </c>
      <c r="AM45" s="186">
        <v>0</v>
      </c>
      <c r="AN45" s="186">
        <v>0</v>
      </c>
      <c r="AO45" s="186">
        <v>0</v>
      </c>
      <c r="AP45" s="186">
        <v>0</v>
      </c>
      <c r="AQ45" s="186">
        <v>0</v>
      </c>
      <c r="AR45" s="186">
        <v>0</v>
      </c>
      <c r="AS45" s="186">
        <v>0</v>
      </c>
      <c r="AT45" s="180"/>
      <c r="AU45" s="181" t="s">
        <v>93</v>
      </c>
      <c r="AV45" s="196" t="s">
        <v>101</v>
      </c>
      <c r="AW45" s="197" t="s">
        <v>111</v>
      </c>
      <c r="AX45" s="183" t="str">
        <f t="shared" si="2"/>
        <v>&gt; 33 kV &amp; &lt; = 66 kV  ; &gt; 100 MVA &amp; &lt; = 400 MVA</v>
      </c>
      <c r="AY45" s="182" t="s">
        <v>321</v>
      </c>
      <c r="AZ45" s="184" t="s">
        <v>103</v>
      </c>
      <c r="BA45" s="184" t="s">
        <v>108</v>
      </c>
      <c r="BB45" s="198" t="s">
        <v>107</v>
      </c>
      <c r="BC45" s="198"/>
      <c r="BD45" s="2153"/>
      <c r="BE45" s="2153"/>
      <c r="BF45" s="2153"/>
      <c r="BG45" s="2153"/>
      <c r="BH45" s="2153"/>
      <c r="BI45" s="186"/>
      <c r="BJ45" s="186"/>
      <c r="BK45" s="186"/>
      <c r="BL45" s="186"/>
      <c r="BM45" s="186"/>
      <c r="BN45" s="186"/>
      <c r="BO45" s="187"/>
      <c r="BP45" s="242"/>
      <c r="BQ45" s="242"/>
      <c r="BR45" s="242"/>
      <c r="BS45" s="239"/>
      <c r="BT45" s="239"/>
      <c r="BU45" s="239"/>
      <c r="BV45" s="239"/>
      <c r="BW45" s="239"/>
      <c r="BX45" s="239"/>
      <c r="BY45" s="239"/>
      <c r="BZ45" s="229"/>
      <c r="CA45" s="242"/>
      <c r="CB45" s="242"/>
      <c r="CC45" s="242"/>
      <c r="CD45" s="242"/>
      <c r="CE45" s="242"/>
      <c r="CF45" s="242"/>
      <c r="CG45" s="242"/>
      <c r="CH45" s="242"/>
      <c r="CI45" s="242"/>
      <c r="CJ45" s="242"/>
      <c r="CK45" s="242"/>
      <c r="CL45" s="242"/>
      <c r="CM45" s="242"/>
      <c r="CN45" s="242"/>
      <c r="CO45" s="242"/>
      <c r="CP45" s="242"/>
      <c r="CQ45" s="242"/>
      <c r="CR45" s="187"/>
      <c r="CS45" s="187"/>
      <c r="CT45" s="187"/>
      <c r="CU45" s="187"/>
      <c r="CV45" s="177"/>
      <c r="CW45" s="177"/>
      <c r="CX45" s="177"/>
    </row>
    <row r="46" spans="1:139" s="193" customFormat="1" ht="41.25" customHeight="1" thickBot="1">
      <c r="A46" s="177"/>
      <c r="B46" s="230"/>
      <c r="C46" s="195" t="s">
        <v>1060</v>
      </c>
      <c r="D46" s="231"/>
      <c r="E46" s="181" t="s">
        <v>93</v>
      </c>
      <c r="F46" s="196" t="s">
        <v>101</v>
      </c>
      <c r="G46" s="197" t="s">
        <v>111</v>
      </c>
      <c r="H46" s="183" t="str">
        <f t="shared" si="0"/>
        <v>&gt; 33 kV &amp; &lt; = 66 kV  ; &gt; 400 MVA</v>
      </c>
      <c r="I46" s="182" t="s">
        <v>321</v>
      </c>
      <c r="J46" s="184" t="s">
        <v>103</v>
      </c>
      <c r="K46" s="184" t="s">
        <v>104</v>
      </c>
      <c r="L46" s="198" t="s">
        <v>105</v>
      </c>
      <c r="M46" s="198"/>
      <c r="N46" s="2896"/>
      <c r="O46" s="2896"/>
      <c r="P46" s="2896"/>
      <c r="Q46" s="2896"/>
      <c r="R46" s="2896"/>
      <c r="S46" s="2896"/>
      <c r="T46" s="2896"/>
      <c r="U46" s="2896"/>
      <c r="V46" s="2896"/>
      <c r="W46" s="2896"/>
      <c r="X46" s="2896"/>
      <c r="Y46" s="1917"/>
      <c r="Z46" s="181" t="s">
        <v>93</v>
      </c>
      <c r="AA46" s="196" t="s">
        <v>101</v>
      </c>
      <c r="AB46" s="197" t="s">
        <v>111</v>
      </c>
      <c r="AC46" s="183" t="str">
        <f t="shared" si="1"/>
        <v>&gt; 33 kV &amp; &lt; = 66 kV  ; &gt; 400 MVA</v>
      </c>
      <c r="AD46" s="182" t="s">
        <v>321</v>
      </c>
      <c r="AE46" s="184" t="s">
        <v>103</v>
      </c>
      <c r="AF46" s="184" t="s">
        <v>106</v>
      </c>
      <c r="AG46" s="198" t="s">
        <v>107</v>
      </c>
      <c r="AH46" s="198"/>
      <c r="AI46" s="186">
        <v>0</v>
      </c>
      <c r="AJ46" s="186">
        <v>0</v>
      </c>
      <c r="AK46" s="186">
        <v>0</v>
      </c>
      <c r="AL46" s="186">
        <v>0</v>
      </c>
      <c r="AM46" s="186">
        <v>0</v>
      </c>
      <c r="AN46" s="186">
        <v>0</v>
      </c>
      <c r="AO46" s="186">
        <v>0</v>
      </c>
      <c r="AP46" s="186">
        <v>0</v>
      </c>
      <c r="AQ46" s="186">
        <v>0</v>
      </c>
      <c r="AR46" s="186">
        <v>0</v>
      </c>
      <c r="AS46" s="186">
        <v>0</v>
      </c>
      <c r="AT46" s="1917"/>
      <c r="AU46" s="181" t="s">
        <v>93</v>
      </c>
      <c r="AV46" s="196" t="s">
        <v>101</v>
      </c>
      <c r="AW46" s="197" t="s">
        <v>111</v>
      </c>
      <c r="AX46" s="183" t="str">
        <f t="shared" si="2"/>
        <v>&gt; 33 kV &amp; &lt; = 66 kV  ; &gt; 400 MVA</v>
      </c>
      <c r="AY46" s="182" t="s">
        <v>321</v>
      </c>
      <c r="AZ46" s="184" t="s">
        <v>103</v>
      </c>
      <c r="BA46" s="184" t="s">
        <v>108</v>
      </c>
      <c r="BB46" s="198" t="s">
        <v>107</v>
      </c>
      <c r="BC46" s="198"/>
      <c r="BD46" s="2153"/>
      <c r="BE46" s="2153"/>
      <c r="BF46" s="2153"/>
      <c r="BG46" s="2153"/>
      <c r="BH46" s="2153"/>
      <c r="BI46" s="186"/>
      <c r="BJ46" s="186"/>
      <c r="BK46" s="186"/>
      <c r="BL46" s="186"/>
      <c r="BM46" s="186"/>
      <c r="BN46" s="186"/>
      <c r="BO46" s="187"/>
      <c r="BP46" s="242"/>
      <c r="BQ46" s="242"/>
      <c r="BR46" s="242"/>
      <c r="BS46" s="239"/>
      <c r="BT46" s="239"/>
      <c r="BU46" s="239"/>
      <c r="BV46" s="239"/>
      <c r="BW46" s="239"/>
      <c r="BX46" s="239"/>
      <c r="BY46" s="239"/>
      <c r="BZ46" s="229"/>
      <c r="CA46" s="242"/>
      <c r="CB46" s="242"/>
      <c r="CC46" s="242"/>
      <c r="CD46" s="242"/>
      <c r="CE46" s="242"/>
      <c r="CF46" s="242"/>
      <c r="CG46" s="242"/>
      <c r="CH46" s="242"/>
      <c r="CI46" s="242"/>
      <c r="CJ46" s="242"/>
      <c r="CK46" s="242"/>
      <c r="CL46" s="242"/>
      <c r="CM46" s="242"/>
      <c r="CN46" s="242"/>
      <c r="CO46" s="242"/>
      <c r="CP46" s="242"/>
      <c r="CQ46" s="242"/>
      <c r="CR46" s="187"/>
      <c r="CS46" s="187"/>
      <c r="CT46" s="187"/>
      <c r="CU46" s="187"/>
      <c r="CV46" s="177"/>
      <c r="CW46" s="177"/>
      <c r="CX46" s="177"/>
    </row>
    <row r="47" spans="1:139" s="193" customFormat="1" ht="41.25" customHeight="1" thickBot="1">
      <c r="A47" s="177"/>
      <c r="B47" s="230"/>
      <c r="C47" s="195" t="s">
        <v>1061</v>
      </c>
      <c r="D47" s="180"/>
      <c r="E47" s="181" t="s">
        <v>93</v>
      </c>
      <c r="F47" s="196" t="s">
        <v>101</v>
      </c>
      <c r="G47" s="197" t="s">
        <v>111</v>
      </c>
      <c r="H47" s="183" t="str">
        <f t="shared" si="0"/>
        <v>&gt; 66 kV &amp; &lt; = 132 kV  ; &lt; = 100 MVA</v>
      </c>
      <c r="I47" s="182" t="s">
        <v>321</v>
      </c>
      <c r="J47" s="184" t="s">
        <v>103</v>
      </c>
      <c r="K47" s="184" t="s">
        <v>104</v>
      </c>
      <c r="L47" s="198" t="s">
        <v>105</v>
      </c>
      <c r="M47" s="198"/>
      <c r="N47" s="2896"/>
      <c r="O47" s="2896"/>
      <c r="P47" s="2896"/>
      <c r="Q47" s="2896"/>
      <c r="R47" s="2896"/>
      <c r="S47" s="2896"/>
      <c r="T47" s="2896"/>
      <c r="U47" s="2896"/>
      <c r="V47" s="2896"/>
      <c r="W47" s="2896"/>
      <c r="X47" s="2896"/>
      <c r="Y47" s="180"/>
      <c r="Z47" s="181" t="s">
        <v>93</v>
      </c>
      <c r="AA47" s="196" t="s">
        <v>101</v>
      </c>
      <c r="AB47" s="197" t="s">
        <v>111</v>
      </c>
      <c r="AC47" s="183" t="str">
        <f t="shared" si="1"/>
        <v>&gt; 66 kV &amp; &lt; = 132 kV  ; &lt; = 100 MVA</v>
      </c>
      <c r="AD47" s="182" t="s">
        <v>321</v>
      </c>
      <c r="AE47" s="184" t="s">
        <v>103</v>
      </c>
      <c r="AF47" s="184" t="s">
        <v>106</v>
      </c>
      <c r="AG47" s="198" t="s">
        <v>107</v>
      </c>
      <c r="AH47" s="198"/>
      <c r="AI47" s="186">
        <v>0</v>
      </c>
      <c r="AJ47" s="186">
        <v>0</v>
      </c>
      <c r="AK47" s="186">
        <v>0</v>
      </c>
      <c r="AL47" s="186">
        <v>0</v>
      </c>
      <c r="AM47" s="186">
        <v>0</v>
      </c>
      <c r="AN47" s="186">
        <v>0</v>
      </c>
      <c r="AO47" s="186">
        <v>0</v>
      </c>
      <c r="AP47" s="186">
        <v>0</v>
      </c>
      <c r="AQ47" s="186">
        <v>0</v>
      </c>
      <c r="AR47" s="186">
        <v>0</v>
      </c>
      <c r="AS47" s="186">
        <v>0</v>
      </c>
      <c r="AT47" s="180"/>
      <c r="AU47" s="181" t="s">
        <v>93</v>
      </c>
      <c r="AV47" s="196" t="s">
        <v>101</v>
      </c>
      <c r="AW47" s="197" t="s">
        <v>111</v>
      </c>
      <c r="AX47" s="183" t="str">
        <f t="shared" si="2"/>
        <v>&gt; 66 kV &amp; &lt; = 132 kV  ; &lt; = 100 MVA</v>
      </c>
      <c r="AY47" s="182" t="s">
        <v>321</v>
      </c>
      <c r="AZ47" s="184" t="s">
        <v>103</v>
      </c>
      <c r="BA47" s="184" t="s">
        <v>108</v>
      </c>
      <c r="BB47" s="198" t="s">
        <v>107</v>
      </c>
      <c r="BC47" s="198"/>
      <c r="BD47" s="2153"/>
      <c r="BE47" s="2153"/>
      <c r="BF47" s="2153"/>
      <c r="BG47" s="2153"/>
      <c r="BH47" s="2153"/>
      <c r="BI47" s="186"/>
      <c r="BJ47" s="186"/>
      <c r="BK47" s="186"/>
      <c r="BL47" s="186"/>
      <c r="BM47" s="186"/>
      <c r="BN47" s="186"/>
      <c r="BO47" s="187"/>
      <c r="BP47" s="242"/>
      <c r="BQ47" s="242"/>
      <c r="BR47" s="242"/>
      <c r="BS47" s="239"/>
      <c r="BT47" s="239"/>
      <c r="BU47" s="239"/>
      <c r="BV47" s="239"/>
      <c r="BW47" s="239"/>
      <c r="BX47" s="239"/>
      <c r="BY47" s="239"/>
      <c r="BZ47" s="229"/>
      <c r="CA47" s="242"/>
      <c r="CB47" s="242"/>
      <c r="CC47" s="242"/>
      <c r="CD47" s="242"/>
      <c r="CE47" s="242"/>
      <c r="CF47" s="242"/>
      <c r="CG47" s="242"/>
      <c r="CH47" s="242"/>
      <c r="CI47" s="242"/>
      <c r="CJ47" s="242"/>
      <c r="CK47" s="242"/>
      <c r="CL47" s="242"/>
      <c r="CM47" s="242"/>
      <c r="CN47" s="242"/>
      <c r="CO47" s="242"/>
      <c r="CP47" s="242"/>
      <c r="CQ47" s="242"/>
      <c r="CR47" s="187"/>
      <c r="CS47" s="187"/>
      <c r="CT47" s="187"/>
      <c r="CU47" s="187"/>
      <c r="CV47" s="177"/>
      <c r="CW47" s="177"/>
      <c r="CX47" s="177"/>
    </row>
    <row r="48" spans="1:139" s="193" customFormat="1" ht="41.25" customHeight="1" thickBot="1">
      <c r="A48" s="177"/>
      <c r="B48" s="230"/>
      <c r="C48" s="195" t="s">
        <v>1062</v>
      </c>
      <c r="D48" s="180"/>
      <c r="E48" s="181" t="s">
        <v>93</v>
      </c>
      <c r="F48" s="196" t="s">
        <v>101</v>
      </c>
      <c r="G48" s="197" t="s">
        <v>111</v>
      </c>
      <c r="H48" s="183" t="str">
        <f t="shared" si="0"/>
        <v>&gt; 66 kV &amp; &lt; = 132 kV  ; &gt; 100 MVA &amp; &lt; = 400 MVA</v>
      </c>
      <c r="I48" s="182" t="s">
        <v>321</v>
      </c>
      <c r="J48" s="184" t="s">
        <v>103</v>
      </c>
      <c r="K48" s="184" t="s">
        <v>104</v>
      </c>
      <c r="L48" s="198" t="s">
        <v>105</v>
      </c>
      <c r="M48" s="198"/>
      <c r="N48" s="2896"/>
      <c r="O48" s="2896"/>
      <c r="P48" s="2896"/>
      <c r="Q48" s="2896"/>
      <c r="R48" s="2896"/>
      <c r="S48" s="2896"/>
      <c r="T48" s="2896"/>
      <c r="U48" s="2896"/>
      <c r="V48" s="2896"/>
      <c r="W48" s="2896"/>
      <c r="X48" s="2896"/>
      <c r="Y48" s="180"/>
      <c r="Z48" s="181" t="s">
        <v>93</v>
      </c>
      <c r="AA48" s="196" t="s">
        <v>101</v>
      </c>
      <c r="AB48" s="197" t="s">
        <v>111</v>
      </c>
      <c r="AC48" s="183" t="str">
        <f t="shared" si="1"/>
        <v>&gt; 66 kV &amp; &lt; = 132 kV  ; &gt; 100 MVA &amp; &lt; = 400 MVA</v>
      </c>
      <c r="AD48" s="182" t="s">
        <v>321</v>
      </c>
      <c r="AE48" s="184" t="s">
        <v>103</v>
      </c>
      <c r="AF48" s="184" t="s">
        <v>106</v>
      </c>
      <c r="AG48" s="198" t="s">
        <v>107</v>
      </c>
      <c r="AH48" s="198"/>
      <c r="AI48" s="186">
        <v>97</v>
      </c>
      <c r="AJ48" s="186">
        <v>48</v>
      </c>
      <c r="AK48" s="186">
        <v>4</v>
      </c>
      <c r="AL48" s="186">
        <v>1</v>
      </c>
      <c r="AM48" s="186">
        <v>0</v>
      </c>
      <c r="AN48" s="186">
        <v>0</v>
      </c>
      <c r="AO48" s="186">
        <v>0</v>
      </c>
      <c r="AP48" s="186">
        <v>0</v>
      </c>
      <c r="AQ48" s="186">
        <v>0</v>
      </c>
      <c r="AR48" s="186">
        <v>0</v>
      </c>
      <c r="AS48" s="186">
        <v>0</v>
      </c>
      <c r="AT48" s="180"/>
      <c r="AU48" s="181" t="s">
        <v>93</v>
      </c>
      <c r="AV48" s="196" t="s">
        <v>101</v>
      </c>
      <c r="AW48" s="197" t="s">
        <v>111</v>
      </c>
      <c r="AX48" s="183" t="str">
        <f t="shared" si="2"/>
        <v>&gt; 66 kV &amp; &lt; = 132 kV  ; &gt; 100 MVA &amp; &lt; = 400 MVA</v>
      </c>
      <c r="AY48" s="182" t="s">
        <v>321</v>
      </c>
      <c r="AZ48" s="184" t="s">
        <v>103</v>
      </c>
      <c r="BA48" s="184" t="s">
        <v>108</v>
      </c>
      <c r="BB48" s="198" t="s">
        <v>107</v>
      </c>
      <c r="BC48" s="198"/>
      <c r="BD48" s="2153"/>
      <c r="BE48" s="2153"/>
      <c r="BF48" s="2153"/>
      <c r="BG48" s="2153"/>
      <c r="BH48" s="2153"/>
      <c r="BI48" s="186"/>
      <c r="BJ48" s="186"/>
      <c r="BK48" s="186"/>
      <c r="BL48" s="186"/>
      <c r="BM48" s="186"/>
      <c r="BN48" s="186"/>
      <c r="BO48" s="187"/>
      <c r="BP48" s="243"/>
      <c r="BQ48" s="243"/>
      <c r="BR48" s="243"/>
      <c r="BS48" s="244"/>
      <c r="BT48" s="244"/>
      <c r="BU48" s="244"/>
      <c r="BV48" s="244"/>
      <c r="BW48" s="244"/>
      <c r="BX48" s="244"/>
      <c r="BY48" s="244"/>
      <c r="BZ48" s="229"/>
      <c r="CA48" s="243"/>
      <c r="CB48" s="243"/>
      <c r="CC48" s="243"/>
      <c r="CD48" s="243"/>
      <c r="CE48" s="243"/>
      <c r="CF48" s="243"/>
      <c r="CG48" s="243"/>
      <c r="CH48" s="243"/>
      <c r="CI48" s="243"/>
      <c r="CJ48" s="243"/>
      <c r="CK48" s="243"/>
      <c r="CL48" s="243"/>
      <c r="CM48" s="243"/>
      <c r="CN48" s="243"/>
      <c r="CO48" s="243"/>
      <c r="CP48" s="243"/>
      <c r="CQ48" s="243"/>
      <c r="CR48" s="187"/>
      <c r="CS48" s="187"/>
      <c r="CT48" s="187"/>
      <c r="CU48" s="187"/>
      <c r="CV48" s="177"/>
      <c r="CW48" s="177"/>
      <c r="CX48" s="177"/>
    </row>
    <row r="49" spans="1:102" s="193" customFormat="1" ht="41.25" customHeight="1" thickBot="1">
      <c r="A49" s="177"/>
      <c r="B49" s="230"/>
      <c r="C49" s="1918" t="s">
        <v>1063</v>
      </c>
      <c r="D49" s="180"/>
      <c r="E49" s="181" t="s">
        <v>93</v>
      </c>
      <c r="F49" s="196" t="s">
        <v>101</v>
      </c>
      <c r="G49" s="197" t="s">
        <v>111</v>
      </c>
      <c r="H49" s="183" t="str">
        <f t="shared" si="0"/>
        <v>&gt; 66 kV &amp; &lt; = 132 kV  ; &gt; 400 MVA</v>
      </c>
      <c r="I49" s="182" t="s">
        <v>321</v>
      </c>
      <c r="J49" s="184" t="s">
        <v>103</v>
      </c>
      <c r="K49" s="184" t="s">
        <v>104</v>
      </c>
      <c r="L49" s="198" t="s">
        <v>105</v>
      </c>
      <c r="M49" s="198"/>
      <c r="N49" s="2896"/>
      <c r="O49" s="2896"/>
      <c r="P49" s="2896"/>
      <c r="Q49" s="2896"/>
      <c r="R49" s="2896"/>
      <c r="S49" s="2896"/>
      <c r="T49" s="2896"/>
      <c r="U49" s="2896"/>
      <c r="V49" s="2896"/>
      <c r="W49" s="2896"/>
      <c r="X49" s="2896"/>
      <c r="Y49" s="180"/>
      <c r="Z49" s="181" t="s">
        <v>93</v>
      </c>
      <c r="AA49" s="196" t="s">
        <v>101</v>
      </c>
      <c r="AB49" s="197" t="s">
        <v>111</v>
      </c>
      <c r="AC49" s="183" t="str">
        <f t="shared" si="1"/>
        <v>&gt; 66 kV &amp; &lt; = 132 kV  ; &gt; 400 MVA</v>
      </c>
      <c r="AD49" s="182" t="s">
        <v>321</v>
      </c>
      <c r="AE49" s="184" t="s">
        <v>103</v>
      </c>
      <c r="AF49" s="184" t="s">
        <v>106</v>
      </c>
      <c r="AG49" s="198" t="s">
        <v>107</v>
      </c>
      <c r="AH49" s="198"/>
      <c r="AI49" s="186">
        <v>0</v>
      </c>
      <c r="AJ49" s="186">
        <v>0</v>
      </c>
      <c r="AK49" s="186">
        <v>0</v>
      </c>
      <c r="AL49" s="186">
        <v>0</v>
      </c>
      <c r="AM49" s="186">
        <v>0</v>
      </c>
      <c r="AN49" s="186">
        <v>0</v>
      </c>
      <c r="AO49" s="186">
        <v>0</v>
      </c>
      <c r="AP49" s="186">
        <v>0</v>
      </c>
      <c r="AQ49" s="186">
        <v>0</v>
      </c>
      <c r="AR49" s="186">
        <v>0</v>
      </c>
      <c r="AS49" s="186">
        <v>0</v>
      </c>
      <c r="AT49" s="180"/>
      <c r="AU49" s="181" t="s">
        <v>93</v>
      </c>
      <c r="AV49" s="196" t="s">
        <v>101</v>
      </c>
      <c r="AW49" s="197" t="s">
        <v>111</v>
      </c>
      <c r="AX49" s="183" t="str">
        <f t="shared" si="2"/>
        <v>&gt; 66 kV &amp; &lt; = 132 kV  ; &gt; 400 MVA</v>
      </c>
      <c r="AY49" s="182" t="s">
        <v>321</v>
      </c>
      <c r="AZ49" s="184" t="s">
        <v>103</v>
      </c>
      <c r="BA49" s="184" t="s">
        <v>108</v>
      </c>
      <c r="BB49" s="198" t="s">
        <v>107</v>
      </c>
      <c r="BC49" s="198"/>
      <c r="BD49" s="2153"/>
      <c r="BE49" s="2153"/>
      <c r="BF49" s="2153"/>
      <c r="BG49" s="2153"/>
      <c r="BH49" s="2153"/>
      <c r="BI49" s="186"/>
      <c r="BJ49" s="186"/>
      <c r="BK49" s="186"/>
      <c r="BL49" s="186"/>
      <c r="BM49" s="186"/>
      <c r="BN49" s="186"/>
      <c r="BO49" s="187"/>
      <c r="BP49" s="177"/>
      <c r="BQ49" s="177"/>
      <c r="BR49" s="177"/>
      <c r="BS49" s="239"/>
      <c r="BT49" s="239"/>
      <c r="BU49" s="239"/>
      <c r="BV49" s="239"/>
      <c r="BW49" s="239"/>
      <c r="BX49" s="239"/>
      <c r="BY49" s="239"/>
      <c r="BZ49" s="229"/>
      <c r="CA49" s="177"/>
      <c r="CB49" s="177"/>
      <c r="CC49" s="177"/>
      <c r="CD49" s="177"/>
      <c r="CE49" s="177"/>
      <c r="CF49" s="177"/>
      <c r="CG49" s="177"/>
      <c r="CH49" s="177"/>
      <c r="CI49" s="177"/>
      <c r="CJ49" s="177"/>
      <c r="CK49" s="177"/>
      <c r="CL49" s="177"/>
      <c r="CM49" s="177"/>
      <c r="CN49" s="177"/>
      <c r="CO49" s="177"/>
      <c r="CP49" s="177"/>
      <c r="CQ49" s="177"/>
      <c r="CR49" s="187"/>
      <c r="CS49" s="187"/>
      <c r="CT49" s="187"/>
      <c r="CU49" s="187"/>
      <c r="CV49" s="177"/>
      <c r="CW49" s="177"/>
      <c r="CX49" s="177"/>
    </row>
    <row r="50" spans="1:102" s="193" customFormat="1" ht="41.25" customHeight="1" thickBot="1">
      <c r="A50" s="177"/>
      <c r="B50" s="230"/>
      <c r="C50" s="1918" t="s">
        <v>1064</v>
      </c>
      <c r="D50" s="180"/>
      <c r="E50" s="181" t="s">
        <v>93</v>
      </c>
      <c r="F50" s="196" t="s">
        <v>101</v>
      </c>
      <c r="G50" s="197" t="s">
        <v>111</v>
      </c>
      <c r="H50" s="183" t="str">
        <f t="shared" si="0"/>
        <v>&gt; 132 kV &amp; &lt; = 275 kV  ; &lt; = 200 MVA</v>
      </c>
      <c r="I50" s="182" t="s">
        <v>321</v>
      </c>
      <c r="J50" s="184" t="s">
        <v>103</v>
      </c>
      <c r="K50" s="184" t="s">
        <v>104</v>
      </c>
      <c r="L50" s="198" t="s">
        <v>105</v>
      </c>
      <c r="M50" s="198"/>
      <c r="N50" s="2896"/>
      <c r="O50" s="2896"/>
      <c r="P50" s="2896"/>
      <c r="Q50" s="2896"/>
      <c r="R50" s="2896"/>
      <c r="S50" s="2896"/>
      <c r="T50" s="2896"/>
      <c r="U50" s="2896"/>
      <c r="V50" s="2896"/>
      <c r="W50" s="2896"/>
      <c r="X50" s="2896"/>
      <c r="Y50" s="180"/>
      <c r="Z50" s="181" t="s">
        <v>93</v>
      </c>
      <c r="AA50" s="196" t="s">
        <v>101</v>
      </c>
      <c r="AB50" s="197" t="s">
        <v>111</v>
      </c>
      <c r="AC50" s="183" t="str">
        <f t="shared" si="1"/>
        <v>&gt; 132 kV &amp; &lt; = 275 kV  ; &lt; = 200 MVA</v>
      </c>
      <c r="AD50" s="182" t="s">
        <v>321</v>
      </c>
      <c r="AE50" s="184" t="s">
        <v>103</v>
      </c>
      <c r="AF50" s="184" t="s">
        <v>106</v>
      </c>
      <c r="AG50" s="198" t="s">
        <v>107</v>
      </c>
      <c r="AH50" s="198"/>
      <c r="AI50" s="186">
        <v>0</v>
      </c>
      <c r="AJ50" s="186">
        <v>0</v>
      </c>
      <c r="AK50" s="186">
        <v>0</v>
      </c>
      <c r="AL50" s="186">
        <v>0</v>
      </c>
      <c r="AM50" s="186">
        <v>0</v>
      </c>
      <c r="AN50" s="186">
        <v>0</v>
      </c>
      <c r="AO50" s="186">
        <v>0</v>
      </c>
      <c r="AP50" s="186">
        <v>0</v>
      </c>
      <c r="AQ50" s="186">
        <v>0</v>
      </c>
      <c r="AR50" s="186">
        <v>0</v>
      </c>
      <c r="AS50" s="186">
        <v>0</v>
      </c>
      <c r="AT50" s="180"/>
      <c r="AU50" s="181" t="s">
        <v>93</v>
      </c>
      <c r="AV50" s="196" t="s">
        <v>101</v>
      </c>
      <c r="AW50" s="197" t="s">
        <v>111</v>
      </c>
      <c r="AX50" s="183" t="str">
        <f t="shared" si="2"/>
        <v>&gt; 132 kV &amp; &lt; = 275 kV  ; &lt; = 200 MVA</v>
      </c>
      <c r="AY50" s="182" t="s">
        <v>321</v>
      </c>
      <c r="AZ50" s="184" t="s">
        <v>103</v>
      </c>
      <c r="BA50" s="184" t="s">
        <v>108</v>
      </c>
      <c r="BB50" s="198" t="s">
        <v>107</v>
      </c>
      <c r="BC50" s="198"/>
      <c r="BD50" s="2153"/>
      <c r="BE50" s="2153"/>
      <c r="BF50" s="2153"/>
      <c r="BG50" s="2153"/>
      <c r="BH50" s="2153"/>
      <c r="BI50" s="186"/>
      <c r="BJ50" s="186"/>
      <c r="BK50" s="186"/>
      <c r="BL50" s="186"/>
      <c r="BM50" s="186"/>
      <c r="BN50" s="186"/>
      <c r="BO50" s="187"/>
      <c r="BP50" s="177"/>
      <c r="BQ50" s="177"/>
      <c r="BR50" s="177"/>
      <c r="BS50" s="239"/>
      <c r="BT50" s="239"/>
      <c r="BU50" s="239"/>
      <c r="BV50" s="239"/>
      <c r="BW50" s="239"/>
      <c r="BX50" s="239"/>
      <c r="BY50" s="239"/>
      <c r="BZ50" s="229"/>
      <c r="CA50" s="177"/>
      <c r="CB50" s="177"/>
      <c r="CC50" s="177"/>
      <c r="CD50" s="177"/>
      <c r="CE50" s="177"/>
      <c r="CF50" s="177"/>
      <c r="CG50" s="177"/>
      <c r="CH50" s="177"/>
      <c r="CI50" s="177"/>
      <c r="CJ50" s="177"/>
      <c r="CK50" s="177"/>
      <c r="CL50" s="177"/>
      <c r="CM50" s="177"/>
      <c r="CN50" s="177"/>
      <c r="CO50" s="177"/>
      <c r="CP50" s="177"/>
      <c r="CQ50" s="177"/>
      <c r="CR50" s="187"/>
      <c r="CS50" s="187"/>
      <c r="CT50" s="187"/>
      <c r="CU50" s="187"/>
      <c r="CV50" s="177"/>
      <c r="CW50" s="177"/>
      <c r="CX50" s="177"/>
    </row>
    <row r="51" spans="1:102" s="193" customFormat="1" ht="41.25" customHeight="1" thickBot="1">
      <c r="A51" s="177"/>
      <c r="B51" s="230"/>
      <c r="C51" s="1918" t="s">
        <v>1065</v>
      </c>
      <c r="D51" s="180"/>
      <c r="E51" s="181" t="s">
        <v>93</v>
      </c>
      <c r="F51" s="196" t="s">
        <v>101</v>
      </c>
      <c r="G51" s="197" t="s">
        <v>111</v>
      </c>
      <c r="H51" s="183" t="str">
        <f t="shared" si="0"/>
        <v>&gt; 132 kV &amp; &lt; = 275 kV  ; &gt; 200 MVA &amp; &lt; = 600 MVA</v>
      </c>
      <c r="I51" s="182" t="s">
        <v>321</v>
      </c>
      <c r="J51" s="184" t="s">
        <v>103</v>
      </c>
      <c r="K51" s="184" t="s">
        <v>104</v>
      </c>
      <c r="L51" s="198" t="s">
        <v>105</v>
      </c>
      <c r="M51" s="198"/>
      <c r="N51" s="2896"/>
      <c r="O51" s="2896"/>
      <c r="P51" s="2896"/>
      <c r="Q51" s="2896"/>
      <c r="R51" s="2896"/>
      <c r="S51" s="2896"/>
      <c r="T51" s="2896"/>
      <c r="U51" s="2896"/>
      <c r="V51" s="2896"/>
      <c r="W51" s="2896"/>
      <c r="X51" s="2896"/>
      <c r="Y51" s="180"/>
      <c r="Z51" s="181" t="s">
        <v>93</v>
      </c>
      <c r="AA51" s="196" t="s">
        <v>101</v>
      </c>
      <c r="AB51" s="197" t="s">
        <v>111</v>
      </c>
      <c r="AC51" s="183" t="str">
        <f t="shared" si="1"/>
        <v>&gt; 132 kV &amp; &lt; = 275 kV  ; &gt; 200 MVA &amp; &lt; = 600 MVA</v>
      </c>
      <c r="AD51" s="182" t="s">
        <v>321</v>
      </c>
      <c r="AE51" s="184" t="s">
        <v>103</v>
      </c>
      <c r="AF51" s="184" t="s">
        <v>106</v>
      </c>
      <c r="AG51" s="198" t="s">
        <v>107</v>
      </c>
      <c r="AH51" s="198"/>
      <c r="AI51" s="186">
        <v>0</v>
      </c>
      <c r="AJ51" s="186">
        <v>0</v>
      </c>
      <c r="AK51" s="186">
        <v>0</v>
      </c>
      <c r="AL51" s="186">
        <v>0</v>
      </c>
      <c r="AM51" s="186">
        <v>0</v>
      </c>
      <c r="AN51" s="186">
        <v>0</v>
      </c>
      <c r="AO51" s="186">
        <v>0</v>
      </c>
      <c r="AP51" s="186">
        <v>0</v>
      </c>
      <c r="AQ51" s="186">
        <v>0</v>
      </c>
      <c r="AR51" s="186">
        <v>0</v>
      </c>
      <c r="AS51" s="186">
        <v>0</v>
      </c>
      <c r="AT51" s="180"/>
      <c r="AU51" s="181" t="s">
        <v>93</v>
      </c>
      <c r="AV51" s="196" t="s">
        <v>101</v>
      </c>
      <c r="AW51" s="197" t="s">
        <v>111</v>
      </c>
      <c r="AX51" s="183" t="str">
        <f t="shared" si="2"/>
        <v>&gt; 132 kV &amp; &lt; = 275 kV  ; &gt; 200 MVA &amp; &lt; = 600 MVA</v>
      </c>
      <c r="AY51" s="182" t="s">
        <v>321</v>
      </c>
      <c r="AZ51" s="184" t="s">
        <v>103</v>
      </c>
      <c r="BA51" s="184" t="s">
        <v>108</v>
      </c>
      <c r="BB51" s="198" t="s">
        <v>107</v>
      </c>
      <c r="BC51" s="198"/>
      <c r="BD51" s="2153"/>
      <c r="BE51" s="2153"/>
      <c r="BF51" s="2153"/>
      <c r="BG51" s="2153"/>
      <c r="BH51" s="2153"/>
      <c r="BI51" s="186"/>
      <c r="BJ51" s="186"/>
      <c r="BK51" s="186"/>
      <c r="BL51" s="186"/>
      <c r="BM51" s="186"/>
      <c r="BN51" s="186"/>
      <c r="BO51" s="187"/>
      <c r="BP51" s="177"/>
      <c r="BQ51" s="177"/>
      <c r="BR51" s="177"/>
      <c r="BS51" s="239"/>
      <c r="BT51" s="239"/>
      <c r="BU51" s="239"/>
      <c r="BV51" s="239"/>
      <c r="BW51" s="239"/>
      <c r="BX51" s="239"/>
      <c r="BY51" s="239"/>
      <c r="BZ51" s="229"/>
      <c r="CA51" s="177"/>
      <c r="CB51" s="177"/>
      <c r="CC51" s="177"/>
      <c r="CD51" s="177"/>
      <c r="CE51" s="177"/>
      <c r="CF51" s="177"/>
      <c r="CG51" s="177"/>
      <c r="CH51" s="177"/>
      <c r="CI51" s="177"/>
      <c r="CJ51" s="177"/>
      <c r="CK51" s="177"/>
      <c r="CL51" s="177"/>
      <c r="CM51" s="177"/>
      <c r="CN51" s="177"/>
      <c r="CO51" s="177"/>
      <c r="CP51" s="177"/>
      <c r="CQ51" s="177"/>
      <c r="CR51" s="236"/>
      <c r="CS51" s="187"/>
      <c r="CT51" s="187"/>
      <c r="CU51" s="236"/>
      <c r="CV51" s="177"/>
      <c r="CW51" s="177"/>
      <c r="CX51" s="177"/>
    </row>
    <row r="52" spans="1:102" s="193" customFormat="1" ht="41.25" customHeight="1" thickBot="1">
      <c r="A52" s="177"/>
      <c r="B52" s="230"/>
      <c r="C52" s="1918" t="s">
        <v>1066</v>
      </c>
      <c r="D52" s="180"/>
      <c r="E52" s="181" t="s">
        <v>93</v>
      </c>
      <c r="F52" s="196" t="s">
        <v>101</v>
      </c>
      <c r="G52" s="197" t="s">
        <v>111</v>
      </c>
      <c r="H52" s="183" t="str">
        <f t="shared" si="0"/>
        <v>&gt; 132 kV &amp; &lt; = 275 kV  ; &gt; 600 MVA</v>
      </c>
      <c r="I52" s="182" t="s">
        <v>321</v>
      </c>
      <c r="J52" s="184" t="s">
        <v>103</v>
      </c>
      <c r="K52" s="184" t="s">
        <v>104</v>
      </c>
      <c r="L52" s="198" t="s">
        <v>105</v>
      </c>
      <c r="M52" s="198"/>
      <c r="N52" s="2896"/>
      <c r="O52" s="2896"/>
      <c r="P52" s="2896"/>
      <c r="Q52" s="2896"/>
      <c r="R52" s="2896"/>
      <c r="S52" s="2896"/>
      <c r="T52" s="2896"/>
      <c r="U52" s="2896"/>
      <c r="V52" s="2896"/>
      <c r="W52" s="2896"/>
      <c r="X52" s="2896"/>
      <c r="Y52" s="180"/>
      <c r="Z52" s="181" t="s">
        <v>93</v>
      </c>
      <c r="AA52" s="196" t="s">
        <v>101</v>
      </c>
      <c r="AB52" s="197" t="s">
        <v>111</v>
      </c>
      <c r="AC52" s="183" t="str">
        <f t="shared" si="1"/>
        <v>&gt; 132 kV &amp; &lt; = 275 kV  ; &gt; 600 MVA</v>
      </c>
      <c r="AD52" s="182" t="s">
        <v>321</v>
      </c>
      <c r="AE52" s="184" t="s">
        <v>103</v>
      </c>
      <c r="AF52" s="184" t="s">
        <v>106</v>
      </c>
      <c r="AG52" s="198" t="s">
        <v>107</v>
      </c>
      <c r="AH52" s="198"/>
      <c r="AI52" s="186">
        <v>0</v>
      </c>
      <c r="AJ52" s="186">
        <v>0</v>
      </c>
      <c r="AK52" s="186">
        <v>0</v>
      </c>
      <c r="AL52" s="186">
        <v>0</v>
      </c>
      <c r="AM52" s="186">
        <v>0</v>
      </c>
      <c r="AN52" s="186">
        <v>0</v>
      </c>
      <c r="AO52" s="186">
        <v>0</v>
      </c>
      <c r="AP52" s="186">
        <v>0</v>
      </c>
      <c r="AQ52" s="186">
        <v>0</v>
      </c>
      <c r="AR52" s="186">
        <v>0</v>
      </c>
      <c r="AS52" s="186">
        <v>0</v>
      </c>
      <c r="AT52" s="180"/>
      <c r="AU52" s="181" t="s">
        <v>93</v>
      </c>
      <c r="AV52" s="196" t="s">
        <v>101</v>
      </c>
      <c r="AW52" s="197" t="s">
        <v>111</v>
      </c>
      <c r="AX52" s="183" t="str">
        <f t="shared" si="2"/>
        <v>&gt; 132 kV &amp; &lt; = 275 kV  ; &gt; 600 MVA</v>
      </c>
      <c r="AY52" s="182" t="s">
        <v>321</v>
      </c>
      <c r="AZ52" s="184" t="s">
        <v>103</v>
      </c>
      <c r="BA52" s="184" t="s">
        <v>108</v>
      </c>
      <c r="BB52" s="198" t="s">
        <v>107</v>
      </c>
      <c r="BC52" s="198"/>
      <c r="BD52" s="2153"/>
      <c r="BE52" s="2153"/>
      <c r="BF52" s="2153"/>
      <c r="BG52" s="2153"/>
      <c r="BH52" s="2153"/>
      <c r="BI52" s="186"/>
      <c r="BJ52" s="186"/>
      <c r="BK52" s="186"/>
      <c r="BL52" s="186"/>
      <c r="BM52" s="186"/>
      <c r="BN52" s="186"/>
      <c r="BO52" s="187"/>
      <c r="BP52" s="177"/>
      <c r="BQ52" s="177"/>
      <c r="BR52" s="177"/>
      <c r="BS52" s="239"/>
      <c r="BT52" s="239"/>
      <c r="BU52" s="239"/>
      <c r="BV52" s="239"/>
      <c r="BW52" s="239"/>
      <c r="BX52" s="239"/>
      <c r="BY52" s="239"/>
      <c r="BZ52" s="229"/>
      <c r="CA52" s="177"/>
      <c r="CB52" s="177"/>
      <c r="CC52" s="177"/>
      <c r="CD52" s="177"/>
      <c r="CE52" s="177"/>
      <c r="CF52" s="177"/>
      <c r="CG52" s="177"/>
      <c r="CH52" s="177"/>
      <c r="CI52" s="177"/>
      <c r="CJ52" s="177"/>
      <c r="CK52" s="177"/>
      <c r="CL52" s="177"/>
      <c r="CM52" s="177"/>
      <c r="CN52" s="177"/>
      <c r="CO52" s="177"/>
      <c r="CP52" s="177"/>
      <c r="CQ52" s="177"/>
      <c r="CR52" s="245"/>
      <c r="CS52" s="187"/>
      <c r="CT52" s="187"/>
      <c r="CU52" s="245"/>
      <c r="CV52" s="177"/>
      <c r="CW52" s="177"/>
      <c r="CX52" s="177"/>
    </row>
    <row r="53" spans="1:102" s="193" customFormat="1" ht="41.25" customHeight="1" thickBot="1">
      <c r="A53" s="177"/>
      <c r="B53" s="230"/>
      <c r="C53" s="1918" t="s">
        <v>1067</v>
      </c>
      <c r="D53" s="180"/>
      <c r="E53" s="181" t="s">
        <v>93</v>
      </c>
      <c r="F53" s="196" t="s">
        <v>101</v>
      </c>
      <c r="G53" s="197" t="s">
        <v>111</v>
      </c>
      <c r="H53" s="183" t="str">
        <f t="shared" si="0"/>
        <v>&gt; 275 kV &amp; &lt; = 330 kV  ; &lt; = 800 MVA</v>
      </c>
      <c r="I53" s="182" t="s">
        <v>321</v>
      </c>
      <c r="J53" s="184" t="s">
        <v>103</v>
      </c>
      <c r="K53" s="184" t="s">
        <v>104</v>
      </c>
      <c r="L53" s="198" t="s">
        <v>105</v>
      </c>
      <c r="M53" s="198"/>
      <c r="N53" s="2896"/>
      <c r="O53" s="2896"/>
      <c r="P53" s="2896"/>
      <c r="Q53" s="2896"/>
      <c r="R53" s="2896"/>
      <c r="S53" s="2896"/>
      <c r="T53" s="2896"/>
      <c r="U53" s="2896"/>
      <c r="V53" s="2896"/>
      <c r="W53" s="2896"/>
      <c r="X53" s="2896"/>
      <c r="Y53" s="180"/>
      <c r="Z53" s="181" t="s">
        <v>93</v>
      </c>
      <c r="AA53" s="196" t="s">
        <v>101</v>
      </c>
      <c r="AB53" s="197" t="s">
        <v>111</v>
      </c>
      <c r="AC53" s="183" t="str">
        <f t="shared" si="1"/>
        <v>&gt; 275 kV &amp; &lt; = 330 kV  ; &lt; = 800 MVA</v>
      </c>
      <c r="AD53" s="182" t="s">
        <v>321</v>
      </c>
      <c r="AE53" s="184" t="s">
        <v>103</v>
      </c>
      <c r="AF53" s="184" t="s">
        <v>106</v>
      </c>
      <c r="AG53" s="198" t="s">
        <v>107</v>
      </c>
      <c r="AH53" s="198"/>
      <c r="AI53" s="186">
        <v>0</v>
      </c>
      <c r="AJ53" s="186">
        <v>0</v>
      </c>
      <c r="AK53" s="186">
        <v>0</v>
      </c>
      <c r="AL53" s="186">
        <v>0</v>
      </c>
      <c r="AM53" s="186">
        <v>0</v>
      </c>
      <c r="AN53" s="186">
        <v>0</v>
      </c>
      <c r="AO53" s="186">
        <v>0</v>
      </c>
      <c r="AP53" s="186">
        <v>0</v>
      </c>
      <c r="AQ53" s="186">
        <v>0</v>
      </c>
      <c r="AR53" s="186">
        <v>0</v>
      </c>
      <c r="AS53" s="186">
        <v>0</v>
      </c>
      <c r="AT53" s="180"/>
      <c r="AU53" s="181" t="s">
        <v>93</v>
      </c>
      <c r="AV53" s="196" t="s">
        <v>101</v>
      </c>
      <c r="AW53" s="197" t="s">
        <v>111</v>
      </c>
      <c r="AX53" s="183" t="str">
        <f t="shared" si="2"/>
        <v>&gt; 275 kV &amp; &lt; = 330 kV  ; &lt; = 800 MVA</v>
      </c>
      <c r="AY53" s="182" t="s">
        <v>321</v>
      </c>
      <c r="AZ53" s="184" t="s">
        <v>103</v>
      </c>
      <c r="BA53" s="184" t="s">
        <v>108</v>
      </c>
      <c r="BB53" s="198" t="s">
        <v>107</v>
      </c>
      <c r="BC53" s="198"/>
      <c r="BD53" s="2153"/>
      <c r="BE53" s="2153"/>
      <c r="BF53" s="2153"/>
      <c r="BG53" s="2153"/>
      <c r="BH53" s="2153"/>
      <c r="BI53" s="186"/>
      <c r="BJ53" s="186"/>
      <c r="BK53" s="186"/>
      <c r="BL53" s="186"/>
      <c r="BM53" s="186"/>
      <c r="BN53" s="186"/>
      <c r="BO53" s="187"/>
      <c r="BP53" s="177"/>
      <c r="BQ53" s="177"/>
      <c r="BR53" s="177"/>
      <c r="BS53" s="239"/>
      <c r="BT53" s="239"/>
      <c r="BU53" s="239"/>
      <c r="BV53" s="239"/>
      <c r="BW53" s="239"/>
      <c r="BX53" s="239"/>
      <c r="BY53" s="239"/>
      <c r="BZ53" s="229"/>
      <c r="CA53" s="177"/>
      <c r="CB53" s="177"/>
      <c r="CC53" s="177"/>
      <c r="CD53" s="177"/>
      <c r="CE53" s="177"/>
      <c r="CF53" s="177"/>
      <c r="CG53" s="177"/>
      <c r="CH53" s="177"/>
      <c r="CI53" s="177"/>
      <c r="CJ53" s="177"/>
      <c r="CK53" s="177"/>
      <c r="CL53" s="177"/>
      <c r="CM53" s="177"/>
      <c r="CN53" s="177"/>
      <c r="CO53" s="177"/>
      <c r="CP53" s="177"/>
      <c r="CQ53" s="177"/>
      <c r="CR53" s="245"/>
      <c r="CS53" s="187"/>
      <c r="CT53" s="187"/>
      <c r="CU53" s="245"/>
      <c r="CV53" s="177"/>
      <c r="CW53" s="177"/>
      <c r="CX53" s="177"/>
    </row>
    <row r="54" spans="1:102" s="193" customFormat="1" ht="41.25" customHeight="1" thickBot="1">
      <c r="A54" s="177"/>
      <c r="B54" s="230"/>
      <c r="C54" s="1918" t="s">
        <v>1068</v>
      </c>
      <c r="D54" s="231"/>
      <c r="E54" s="181" t="s">
        <v>93</v>
      </c>
      <c r="F54" s="196" t="s">
        <v>101</v>
      </c>
      <c r="G54" s="197" t="s">
        <v>111</v>
      </c>
      <c r="H54" s="183" t="str">
        <f t="shared" si="0"/>
        <v>&gt; 275 kV &amp; &lt; = 330 kV  ; &gt; 800 MVA &amp; &lt; = 1200 MVA</v>
      </c>
      <c r="I54" s="182" t="s">
        <v>321</v>
      </c>
      <c r="J54" s="184" t="s">
        <v>103</v>
      </c>
      <c r="K54" s="184" t="s">
        <v>104</v>
      </c>
      <c r="L54" s="198" t="s">
        <v>105</v>
      </c>
      <c r="M54" s="198"/>
      <c r="N54" s="2896"/>
      <c r="O54" s="2896"/>
      <c r="P54" s="2896"/>
      <c r="Q54" s="2896"/>
      <c r="R54" s="2896"/>
      <c r="S54" s="2896"/>
      <c r="T54" s="2896"/>
      <c r="U54" s="2896"/>
      <c r="V54" s="2896"/>
      <c r="W54" s="2896"/>
      <c r="X54" s="2896"/>
      <c r="Y54" s="1917"/>
      <c r="Z54" s="181" t="s">
        <v>93</v>
      </c>
      <c r="AA54" s="196" t="s">
        <v>101</v>
      </c>
      <c r="AB54" s="197" t="s">
        <v>111</v>
      </c>
      <c r="AC54" s="183" t="str">
        <f t="shared" si="1"/>
        <v>&gt; 275 kV &amp; &lt; = 330 kV  ; &gt; 800 MVA &amp; &lt; = 1200 MVA</v>
      </c>
      <c r="AD54" s="182" t="s">
        <v>321</v>
      </c>
      <c r="AE54" s="184" t="s">
        <v>103</v>
      </c>
      <c r="AF54" s="184" t="s">
        <v>106</v>
      </c>
      <c r="AG54" s="198" t="s">
        <v>107</v>
      </c>
      <c r="AH54" s="198"/>
      <c r="AI54" s="186">
        <v>0</v>
      </c>
      <c r="AJ54" s="186">
        <v>0</v>
      </c>
      <c r="AK54" s="186">
        <v>0</v>
      </c>
      <c r="AL54" s="186">
        <v>0</v>
      </c>
      <c r="AM54" s="186">
        <v>0</v>
      </c>
      <c r="AN54" s="186">
        <v>0</v>
      </c>
      <c r="AO54" s="186">
        <v>0</v>
      </c>
      <c r="AP54" s="186">
        <v>0</v>
      </c>
      <c r="AQ54" s="186">
        <v>0</v>
      </c>
      <c r="AR54" s="186">
        <v>0</v>
      </c>
      <c r="AS54" s="186">
        <v>0</v>
      </c>
      <c r="AT54" s="1917"/>
      <c r="AU54" s="181" t="s">
        <v>93</v>
      </c>
      <c r="AV54" s="196" t="s">
        <v>101</v>
      </c>
      <c r="AW54" s="197" t="s">
        <v>111</v>
      </c>
      <c r="AX54" s="183" t="str">
        <f t="shared" si="2"/>
        <v>&gt; 275 kV &amp; &lt; = 330 kV  ; &gt; 800 MVA &amp; &lt; = 1200 MVA</v>
      </c>
      <c r="AY54" s="182" t="s">
        <v>321</v>
      </c>
      <c r="AZ54" s="184" t="s">
        <v>103</v>
      </c>
      <c r="BA54" s="184" t="s">
        <v>108</v>
      </c>
      <c r="BB54" s="198" t="s">
        <v>107</v>
      </c>
      <c r="BC54" s="198"/>
      <c r="BD54" s="2153"/>
      <c r="BE54" s="2153"/>
      <c r="BF54" s="2153"/>
      <c r="BG54" s="2153"/>
      <c r="BH54" s="2153"/>
      <c r="BI54" s="186"/>
      <c r="BJ54" s="186"/>
      <c r="BK54" s="186"/>
      <c r="BL54" s="186"/>
      <c r="BM54" s="186"/>
      <c r="BN54" s="186"/>
      <c r="BO54" s="187"/>
      <c r="BP54" s="177"/>
      <c r="BQ54" s="177"/>
      <c r="BR54" s="177"/>
      <c r="BS54" s="239"/>
      <c r="BT54" s="239"/>
      <c r="BU54" s="239"/>
      <c r="BV54" s="239"/>
      <c r="BW54" s="239"/>
      <c r="BX54" s="239"/>
      <c r="BY54" s="239"/>
      <c r="BZ54" s="229"/>
      <c r="CA54" s="177"/>
      <c r="CB54" s="177"/>
      <c r="CC54" s="177"/>
      <c r="CD54" s="177"/>
      <c r="CE54" s="177"/>
      <c r="CF54" s="177"/>
      <c r="CG54" s="177"/>
      <c r="CH54" s="177"/>
      <c r="CI54" s="177"/>
      <c r="CJ54" s="177"/>
      <c r="CK54" s="177"/>
      <c r="CL54" s="177"/>
      <c r="CM54" s="177"/>
      <c r="CN54" s="177"/>
      <c r="CO54" s="177"/>
      <c r="CP54" s="177"/>
      <c r="CQ54" s="177"/>
      <c r="CR54" s="245"/>
      <c r="CS54" s="187"/>
      <c r="CT54" s="187"/>
      <c r="CU54" s="245"/>
      <c r="CV54" s="177"/>
      <c r="CW54" s="177"/>
      <c r="CX54" s="177"/>
    </row>
    <row r="55" spans="1:102" s="193" customFormat="1" ht="41.25" customHeight="1" thickBot="1">
      <c r="A55" s="177"/>
      <c r="B55" s="230"/>
      <c r="C55" s="1918" t="s">
        <v>1069</v>
      </c>
      <c r="D55" s="180"/>
      <c r="E55" s="181" t="s">
        <v>93</v>
      </c>
      <c r="F55" s="196" t="s">
        <v>101</v>
      </c>
      <c r="G55" s="197" t="s">
        <v>111</v>
      </c>
      <c r="H55" s="183" t="str">
        <f t="shared" si="0"/>
        <v>&gt; 275 kV &amp; &lt; = 330 kV  ; &gt; 1200 MVA</v>
      </c>
      <c r="I55" s="182" t="s">
        <v>321</v>
      </c>
      <c r="J55" s="184" t="s">
        <v>103</v>
      </c>
      <c r="K55" s="184" t="s">
        <v>104</v>
      </c>
      <c r="L55" s="198" t="s">
        <v>105</v>
      </c>
      <c r="M55" s="198"/>
      <c r="N55" s="2896"/>
      <c r="O55" s="2896"/>
      <c r="P55" s="2896"/>
      <c r="Q55" s="2896"/>
      <c r="R55" s="2896"/>
      <c r="S55" s="2896"/>
      <c r="T55" s="2896"/>
      <c r="U55" s="2896"/>
      <c r="V55" s="2896"/>
      <c r="W55" s="2896"/>
      <c r="X55" s="2896"/>
      <c r="Y55" s="180"/>
      <c r="Z55" s="181" t="s">
        <v>93</v>
      </c>
      <c r="AA55" s="196" t="s">
        <v>101</v>
      </c>
      <c r="AB55" s="197" t="s">
        <v>111</v>
      </c>
      <c r="AC55" s="183" t="str">
        <f t="shared" si="1"/>
        <v>&gt; 275 kV &amp; &lt; = 330 kV  ; &gt; 1200 MVA</v>
      </c>
      <c r="AD55" s="182" t="s">
        <v>321</v>
      </c>
      <c r="AE55" s="184" t="s">
        <v>103</v>
      </c>
      <c r="AF55" s="184" t="s">
        <v>106</v>
      </c>
      <c r="AG55" s="198" t="s">
        <v>107</v>
      </c>
      <c r="AH55" s="198"/>
      <c r="AI55" s="186">
        <v>0</v>
      </c>
      <c r="AJ55" s="186">
        <v>0</v>
      </c>
      <c r="AK55" s="186">
        <v>0</v>
      </c>
      <c r="AL55" s="186">
        <v>0</v>
      </c>
      <c r="AM55" s="186">
        <v>0</v>
      </c>
      <c r="AN55" s="186">
        <v>0</v>
      </c>
      <c r="AO55" s="186">
        <v>0</v>
      </c>
      <c r="AP55" s="186">
        <v>0</v>
      </c>
      <c r="AQ55" s="186">
        <v>0</v>
      </c>
      <c r="AR55" s="186">
        <v>0</v>
      </c>
      <c r="AS55" s="186">
        <v>0</v>
      </c>
      <c r="AT55" s="180"/>
      <c r="AU55" s="181" t="s">
        <v>93</v>
      </c>
      <c r="AV55" s="196" t="s">
        <v>101</v>
      </c>
      <c r="AW55" s="197" t="s">
        <v>111</v>
      </c>
      <c r="AX55" s="183" t="str">
        <f t="shared" si="2"/>
        <v>&gt; 275 kV &amp; &lt; = 330 kV  ; &gt; 1200 MVA</v>
      </c>
      <c r="AY55" s="182" t="s">
        <v>321</v>
      </c>
      <c r="AZ55" s="184" t="s">
        <v>103</v>
      </c>
      <c r="BA55" s="184" t="s">
        <v>108</v>
      </c>
      <c r="BB55" s="198" t="s">
        <v>107</v>
      </c>
      <c r="BC55" s="198"/>
      <c r="BD55" s="2153"/>
      <c r="BE55" s="2153"/>
      <c r="BF55" s="2153"/>
      <c r="BG55" s="2153"/>
      <c r="BH55" s="2153"/>
      <c r="BI55" s="186"/>
      <c r="BJ55" s="186"/>
      <c r="BK55" s="186"/>
      <c r="BL55" s="186"/>
      <c r="BM55" s="186"/>
      <c r="BN55" s="186"/>
      <c r="BO55" s="187"/>
      <c r="BP55" s="177"/>
      <c r="BQ55" s="177"/>
      <c r="BR55" s="177"/>
      <c r="BS55" s="239"/>
      <c r="BT55" s="239"/>
      <c r="BU55" s="239"/>
      <c r="BV55" s="239"/>
      <c r="BW55" s="239"/>
      <c r="BX55" s="239"/>
      <c r="BY55" s="239"/>
      <c r="BZ55" s="229"/>
      <c r="CA55" s="177"/>
      <c r="CB55" s="177"/>
      <c r="CC55" s="177"/>
      <c r="CD55" s="177"/>
      <c r="CE55" s="177"/>
      <c r="CF55" s="177"/>
      <c r="CG55" s="177"/>
      <c r="CH55" s="177"/>
      <c r="CI55" s="177"/>
      <c r="CJ55" s="177"/>
      <c r="CK55" s="177"/>
      <c r="CL55" s="177"/>
      <c r="CM55" s="177"/>
      <c r="CN55" s="177"/>
      <c r="CO55" s="177"/>
      <c r="CP55" s="177"/>
      <c r="CQ55" s="177"/>
      <c r="CR55" s="187"/>
      <c r="CS55" s="187"/>
      <c r="CT55" s="187"/>
      <c r="CU55" s="187"/>
      <c r="CV55" s="177"/>
      <c r="CW55" s="177"/>
      <c r="CX55" s="177"/>
    </row>
    <row r="56" spans="1:102" s="193" customFormat="1" ht="41.25" customHeight="1" thickBot="1">
      <c r="A56" s="177"/>
      <c r="B56" s="230"/>
      <c r="C56" s="1918" t="s">
        <v>1070</v>
      </c>
      <c r="D56" s="180"/>
      <c r="E56" s="181" t="s">
        <v>93</v>
      </c>
      <c r="F56" s="196" t="s">
        <v>101</v>
      </c>
      <c r="G56" s="197" t="s">
        <v>111</v>
      </c>
      <c r="H56" s="183" t="str">
        <f t="shared" si="0"/>
        <v>&gt; 330 kV &amp; &lt; = 500 kV   ; &lt; = 1000 MVA</v>
      </c>
      <c r="I56" s="182" t="s">
        <v>321</v>
      </c>
      <c r="J56" s="184" t="s">
        <v>103</v>
      </c>
      <c r="K56" s="184" t="s">
        <v>104</v>
      </c>
      <c r="L56" s="198" t="s">
        <v>105</v>
      </c>
      <c r="M56" s="198"/>
      <c r="N56" s="2896"/>
      <c r="O56" s="2896"/>
      <c r="P56" s="2896"/>
      <c r="Q56" s="2896"/>
      <c r="R56" s="2896"/>
      <c r="S56" s="2896"/>
      <c r="T56" s="2896"/>
      <c r="U56" s="2896"/>
      <c r="V56" s="2896"/>
      <c r="W56" s="2896"/>
      <c r="X56" s="2896"/>
      <c r="Y56" s="180"/>
      <c r="Z56" s="181" t="s">
        <v>93</v>
      </c>
      <c r="AA56" s="196" t="s">
        <v>101</v>
      </c>
      <c r="AB56" s="197" t="s">
        <v>111</v>
      </c>
      <c r="AC56" s="183" t="str">
        <f t="shared" si="1"/>
        <v>&gt; 330 kV &amp; &lt; = 500 kV   ; &lt; = 1000 MVA</v>
      </c>
      <c r="AD56" s="182" t="s">
        <v>321</v>
      </c>
      <c r="AE56" s="184" t="s">
        <v>103</v>
      </c>
      <c r="AF56" s="184" t="s">
        <v>106</v>
      </c>
      <c r="AG56" s="198" t="s">
        <v>107</v>
      </c>
      <c r="AH56" s="198"/>
      <c r="AI56" s="186">
        <v>0</v>
      </c>
      <c r="AJ56" s="186">
        <v>0</v>
      </c>
      <c r="AK56" s="186">
        <v>0</v>
      </c>
      <c r="AL56" s="186">
        <v>0</v>
      </c>
      <c r="AM56" s="186">
        <v>0</v>
      </c>
      <c r="AN56" s="186">
        <v>0</v>
      </c>
      <c r="AO56" s="186">
        <v>0</v>
      </c>
      <c r="AP56" s="186">
        <v>0</v>
      </c>
      <c r="AQ56" s="186">
        <v>0</v>
      </c>
      <c r="AR56" s="186">
        <v>0</v>
      </c>
      <c r="AS56" s="186">
        <v>0</v>
      </c>
      <c r="AT56" s="180"/>
      <c r="AU56" s="181" t="s">
        <v>93</v>
      </c>
      <c r="AV56" s="196" t="s">
        <v>101</v>
      </c>
      <c r="AW56" s="197" t="s">
        <v>111</v>
      </c>
      <c r="AX56" s="183" t="str">
        <f t="shared" si="2"/>
        <v>&gt; 330 kV &amp; &lt; = 500 kV   ; &lt; = 1000 MVA</v>
      </c>
      <c r="AY56" s="182" t="s">
        <v>321</v>
      </c>
      <c r="AZ56" s="184" t="s">
        <v>103</v>
      </c>
      <c r="BA56" s="184" t="s">
        <v>108</v>
      </c>
      <c r="BB56" s="198" t="s">
        <v>107</v>
      </c>
      <c r="BC56" s="198"/>
      <c r="BD56" s="2153"/>
      <c r="BE56" s="2153"/>
      <c r="BF56" s="2153"/>
      <c r="BG56" s="2153"/>
      <c r="BH56" s="2153"/>
      <c r="BI56" s="186"/>
      <c r="BJ56" s="186"/>
      <c r="BK56" s="186"/>
      <c r="BL56" s="186"/>
      <c r="BM56" s="186"/>
      <c r="BN56" s="186"/>
      <c r="BO56" s="187"/>
      <c r="BP56" s="177"/>
      <c r="BQ56" s="177"/>
      <c r="BR56" s="177"/>
      <c r="BS56" s="239"/>
      <c r="BT56" s="239"/>
      <c r="BU56" s="239"/>
      <c r="BV56" s="239"/>
      <c r="BW56" s="239"/>
      <c r="BX56" s="239"/>
      <c r="BY56" s="239"/>
      <c r="BZ56" s="229"/>
      <c r="CA56" s="177"/>
      <c r="CB56" s="177"/>
      <c r="CC56" s="177"/>
      <c r="CD56" s="177"/>
      <c r="CE56" s="177"/>
      <c r="CF56" s="177"/>
      <c r="CG56" s="177"/>
      <c r="CH56" s="177"/>
      <c r="CI56" s="177"/>
      <c r="CJ56" s="177"/>
      <c r="CK56" s="177"/>
      <c r="CL56" s="177"/>
      <c r="CM56" s="177"/>
      <c r="CN56" s="177"/>
      <c r="CO56" s="177"/>
      <c r="CP56" s="177"/>
      <c r="CQ56" s="177"/>
      <c r="CR56" s="187"/>
      <c r="CS56" s="187"/>
      <c r="CT56" s="187"/>
      <c r="CU56" s="187"/>
      <c r="CV56" s="177"/>
      <c r="CW56" s="177"/>
      <c r="CX56" s="177"/>
    </row>
    <row r="57" spans="1:102" s="193" customFormat="1" ht="41.25" customHeight="1" thickBot="1">
      <c r="A57" s="177"/>
      <c r="B57" s="230"/>
      <c r="C57" s="1918" t="s">
        <v>1071</v>
      </c>
      <c r="D57" s="180"/>
      <c r="E57" s="181" t="s">
        <v>93</v>
      </c>
      <c r="F57" s="196" t="s">
        <v>101</v>
      </c>
      <c r="G57" s="197" t="s">
        <v>111</v>
      </c>
      <c r="H57" s="183" t="str">
        <f t="shared" si="0"/>
        <v>&gt; 330 kV &amp; &lt; = 500 kV   ; &gt; 1000 MVA &amp; &lt; = 1500 MVA</v>
      </c>
      <c r="I57" s="182" t="s">
        <v>321</v>
      </c>
      <c r="J57" s="184" t="s">
        <v>103</v>
      </c>
      <c r="K57" s="184" t="s">
        <v>104</v>
      </c>
      <c r="L57" s="198" t="s">
        <v>105</v>
      </c>
      <c r="M57" s="198"/>
      <c r="N57" s="2896"/>
      <c r="O57" s="2896"/>
      <c r="P57" s="2896"/>
      <c r="Q57" s="2896"/>
      <c r="R57" s="2896"/>
      <c r="S57" s="2896"/>
      <c r="T57" s="2896"/>
      <c r="U57" s="2896"/>
      <c r="V57" s="2896"/>
      <c r="W57" s="2896"/>
      <c r="X57" s="2896"/>
      <c r="Y57" s="180"/>
      <c r="Z57" s="181" t="s">
        <v>93</v>
      </c>
      <c r="AA57" s="196" t="s">
        <v>101</v>
      </c>
      <c r="AB57" s="197" t="s">
        <v>111</v>
      </c>
      <c r="AC57" s="183" t="str">
        <f t="shared" si="1"/>
        <v>&gt; 330 kV &amp; &lt; = 500 kV   ; &gt; 1000 MVA &amp; &lt; = 1500 MVA</v>
      </c>
      <c r="AD57" s="182" t="s">
        <v>321</v>
      </c>
      <c r="AE57" s="184" t="s">
        <v>103</v>
      </c>
      <c r="AF57" s="184" t="s">
        <v>106</v>
      </c>
      <c r="AG57" s="198" t="s">
        <v>107</v>
      </c>
      <c r="AH57" s="198"/>
      <c r="AI57" s="186">
        <v>0</v>
      </c>
      <c r="AJ57" s="186">
        <v>0</v>
      </c>
      <c r="AK57" s="186">
        <v>0</v>
      </c>
      <c r="AL57" s="186">
        <v>0</v>
      </c>
      <c r="AM57" s="186">
        <v>0</v>
      </c>
      <c r="AN57" s="186">
        <v>0</v>
      </c>
      <c r="AO57" s="186">
        <v>0</v>
      </c>
      <c r="AP57" s="186">
        <v>0</v>
      </c>
      <c r="AQ57" s="186">
        <v>0</v>
      </c>
      <c r="AR57" s="186">
        <v>0</v>
      </c>
      <c r="AS57" s="186">
        <v>0</v>
      </c>
      <c r="AT57" s="180"/>
      <c r="AU57" s="181" t="s">
        <v>93</v>
      </c>
      <c r="AV57" s="196" t="s">
        <v>101</v>
      </c>
      <c r="AW57" s="197" t="s">
        <v>111</v>
      </c>
      <c r="AX57" s="183" t="str">
        <f t="shared" si="2"/>
        <v>&gt; 330 kV &amp; &lt; = 500 kV   ; &gt; 1000 MVA &amp; &lt; = 1500 MVA</v>
      </c>
      <c r="AY57" s="182" t="s">
        <v>321</v>
      </c>
      <c r="AZ57" s="184" t="s">
        <v>103</v>
      </c>
      <c r="BA57" s="184" t="s">
        <v>108</v>
      </c>
      <c r="BB57" s="198" t="s">
        <v>107</v>
      </c>
      <c r="BC57" s="198"/>
      <c r="BD57" s="2153"/>
      <c r="BE57" s="2153"/>
      <c r="BF57" s="2153"/>
      <c r="BG57" s="2153"/>
      <c r="BH57" s="2153"/>
      <c r="BI57" s="186"/>
      <c r="BJ57" s="186"/>
      <c r="BK57" s="186"/>
      <c r="BL57" s="186"/>
      <c r="BM57" s="186"/>
      <c r="BN57" s="186"/>
      <c r="BO57" s="187"/>
      <c r="BP57" s="177"/>
      <c r="BQ57" s="177"/>
      <c r="BR57" s="177"/>
      <c r="BS57" s="239"/>
      <c r="BT57" s="239"/>
      <c r="BU57" s="239"/>
      <c r="BV57" s="239"/>
      <c r="BW57" s="239"/>
      <c r="BX57" s="239"/>
      <c r="BY57" s="239"/>
      <c r="BZ57" s="229"/>
      <c r="CA57" s="177"/>
      <c r="CB57" s="177"/>
      <c r="CC57" s="177"/>
      <c r="CD57" s="177"/>
      <c r="CE57" s="177"/>
      <c r="CF57" s="177"/>
      <c r="CG57" s="177"/>
      <c r="CH57" s="177"/>
      <c r="CI57" s="177"/>
      <c r="CJ57" s="177"/>
      <c r="CK57" s="177"/>
      <c r="CL57" s="177"/>
      <c r="CM57" s="177"/>
      <c r="CN57" s="177"/>
      <c r="CO57" s="177"/>
      <c r="CP57" s="177"/>
      <c r="CQ57" s="177"/>
      <c r="CR57" s="187"/>
      <c r="CS57" s="187"/>
      <c r="CT57" s="187"/>
      <c r="CU57" s="187"/>
      <c r="CV57" s="177"/>
      <c r="CW57" s="177"/>
      <c r="CX57" s="177"/>
    </row>
    <row r="58" spans="1:102" s="193" customFormat="1" ht="41.25" customHeight="1" thickBot="1">
      <c r="A58" s="177"/>
      <c r="B58" s="230"/>
      <c r="C58" s="1918" t="s">
        <v>1072</v>
      </c>
      <c r="D58" s="180"/>
      <c r="E58" s="181" t="s">
        <v>93</v>
      </c>
      <c r="F58" s="196" t="s">
        <v>101</v>
      </c>
      <c r="G58" s="197" t="s">
        <v>111</v>
      </c>
      <c r="H58" s="183" t="str">
        <f t="shared" si="0"/>
        <v>&gt; 330 kV &amp; &lt; = 500 kV   ; &gt; 1500 MVA</v>
      </c>
      <c r="I58" s="182" t="s">
        <v>321</v>
      </c>
      <c r="J58" s="184" t="s">
        <v>103</v>
      </c>
      <c r="K58" s="184" t="s">
        <v>104</v>
      </c>
      <c r="L58" s="198" t="s">
        <v>105</v>
      </c>
      <c r="M58" s="198"/>
      <c r="N58" s="2896"/>
      <c r="O58" s="2896"/>
      <c r="P58" s="2896"/>
      <c r="Q58" s="2896"/>
      <c r="R58" s="2896"/>
      <c r="S58" s="2896"/>
      <c r="T58" s="2896"/>
      <c r="U58" s="2896"/>
      <c r="V58" s="2896"/>
      <c r="W58" s="2896"/>
      <c r="X58" s="2896"/>
      <c r="Y58" s="180"/>
      <c r="Z58" s="181" t="s">
        <v>93</v>
      </c>
      <c r="AA58" s="196" t="s">
        <v>101</v>
      </c>
      <c r="AB58" s="197" t="s">
        <v>111</v>
      </c>
      <c r="AC58" s="183" t="str">
        <f t="shared" si="1"/>
        <v>&gt; 330 kV &amp; &lt; = 500 kV   ; &gt; 1500 MVA</v>
      </c>
      <c r="AD58" s="182" t="s">
        <v>321</v>
      </c>
      <c r="AE58" s="184" t="s">
        <v>103</v>
      </c>
      <c r="AF58" s="184" t="s">
        <v>106</v>
      </c>
      <c r="AG58" s="198" t="s">
        <v>107</v>
      </c>
      <c r="AH58" s="198"/>
      <c r="AI58" s="186">
        <v>0</v>
      </c>
      <c r="AJ58" s="186">
        <v>0</v>
      </c>
      <c r="AK58" s="186">
        <v>0</v>
      </c>
      <c r="AL58" s="186">
        <v>0</v>
      </c>
      <c r="AM58" s="186">
        <v>0</v>
      </c>
      <c r="AN58" s="186">
        <v>0</v>
      </c>
      <c r="AO58" s="186">
        <v>0</v>
      </c>
      <c r="AP58" s="186">
        <v>0</v>
      </c>
      <c r="AQ58" s="186">
        <v>0</v>
      </c>
      <c r="AR58" s="186">
        <v>0</v>
      </c>
      <c r="AS58" s="186">
        <v>0</v>
      </c>
      <c r="AT58" s="180"/>
      <c r="AU58" s="181" t="s">
        <v>93</v>
      </c>
      <c r="AV58" s="196" t="s">
        <v>101</v>
      </c>
      <c r="AW58" s="197" t="s">
        <v>111</v>
      </c>
      <c r="AX58" s="183" t="str">
        <f t="shared" si="2"/>
        <v>&gt; 330 kV &amp; &lt; = 500 kV   ; &gt; 1500 MVA</v>
      </c>
      <c r="AY58" s="182" t="s">
        <v>321</v>
      </c>
      <c r="AZ58" s="184" t="s">
        <v>103</v>
      </c>
      <c r="BA58" s="184" t="s">
        <v>108</v>
      </c>
      <c r="BB58" s="198" t="s">
        <v>107</v>
      </c>
      <c r="BC58" s="198"/>
      <c r="BD58" s="2153"/>
      <c r="BE58" s="2153"/>
      <c r="BF58" s="2153"/>
      <c r="BG58" s="2153"/>
      <c r="BH58" s="2153"/>
      <c r="BI58" s="186"/>
      <c r="BJ58" s="186"/>
      <c r="BK58" s="186"/>
      <c r="BL58" s="186"/>
      <c r="BM58" s="186"/>
      <c r="BN58" s="186"/>
      <c r="BO58" s="187"/>
      <c r="BP58" s="177"/>
      <c r="BQ58" s="177"/>
      <c r="BR58" s="177"/>
      <c r="BS58" s="239"/>
      <c r="BT58" s="239"/>
      <c r="BU58" s="239"/>
      <c r="BV58" s="239"/>
      <c r="BW58" s="239"/>
      <c r="BX58" s="239"/>
      <c r="BY58" s="239"/>
      <c r="BZ58" s="229"/>
      <c r="CA58" s="177"/>
      <c r="CB58" s="177"/>
      <c r="CC58" s="177"/>
      <c r="CD58" s="177"/>
      <c r="CE58" s="177"/>
      <c r="CF58" s="177"/>
      <c r="CG58" s="177"/>
      <c r="CH58" s="177"/>
      <c r="CI58" s="177"/>
      <c r="CJ58" s="177"/>
      <c r="CK58" s="177"/>
      <c r="CL58" s="177"/>
      <c r="CM58" s="177"/>
      <c r="CN58" s="177"/>
      <c r="CO58" s="177"/>
      <c r="CP58" s="177"/>
      <c r="CQ58" s="177"/>
      <c r="CR58" s="187"/>
      <c r="CS58" s="187"/>
      <c r="CT58" s="187"/>
      <c r="CU58" s="187"/>
      <c r="CV58" s="177"/>
      <c r="CW58" s="177"/>
      <c r="CX58" s="177"/>
    </row>
    <row r="59" spans="1:102" s="193" customFormat="1" ht="41.25" customHeight="1" thickBot="1">
      <c r="A59" s="177"/>
      <c r="B59" s="230"/>
      <c r="C59" s="1918" t="s">
        <v>1073</v>
      </c>
      <c r="D59" s="180"/>
      <c r="E59" s="181" t="s">
        <v>93</v>
      </c>
      <c r="F59" s="196" t="s">
        <v>101</v>
      </c>
      <c r="G59" s="197" t="s">
        <v>111</v>
      </c>
      <c r="H59" s="183" t="str">
        <f t="shared" si="0"/>
        <v>&gt; 500 kV   ; &lt; = 2000 MVA</v>
      </c>
      <c r="I59" s="182" t="s">
        <v>321</v>
      </c>
      <c r="J59" s="184" t="s">
        <v>103</v>
      </c>
      <c r="K59" s="184" t="s">
        <v>104</v>
      </c>
      <c r="L59" s="198" t="s">
        <v>105</v>
      </c>
      <c r="M59" s="198"/>
      <c r="N59" s="2896"/>
      <c r="O59" s="2896"/>
      <c r="P59" s="2896"/>
      <c r="Q59" s="2896"/>
      <c r="R59" s="2896"/>
      <c r="S59" s="2896"/>
      <c r="T59" s="2896"/>
      <c r="U59" s="2896"/>
      <c r="V59" s="2896"/>
      <c r="W59" s="2896"/>
      <c r="X59" s="2896"/>
      <c r="Y59" s="180"/>
      <c r="Z59" s="181" t="s">
        <v>93</v>
      </c>
      <c r="AA59" s="196" t="s">
        <v>101</v>
      </c>
      <c r="AB59" s="197" t="s">
        <v>111</v>
      </c>
      <c r="AC59" s="183" t="str">
        <f t="shared" si="1"/>
        <v>&gt; 500 kV   ; &lt; = 2000 MVA</v>
      </c>
      <c r="AD59" s="182" t="s">
        <v>321</v>
      </c>
      <c r="AE59" s="184" t="s">
        <v>103</v>
      </c>
      <c r="AF59" s="184" t="s">
        <v>106</v>
      </c>
      <c r="AG59" s="198" t="s">
        <v>107</v>
      </c>
      <c r="AH59" s="198"/>
      <c r="AI59" s="186">
        <v>0</v>
      </c>
      <c r="AJ59" s="186">
        <v>0</v>
      </c>
      <c r="AK59" s="186">
        <v>0</v>
      </c>
      <c r="AL59" s="186">
        <v>0</v>
      </c>
      <c r="AM59" s="186">
        <v>0</v>
      </c>
      <c r="AN59" s="186">
        <v>0</v>
      </c>
      <c r="AO59" s="186">
        <v>0</v>
      </c>
      <c r="AP59" s="186">
        <v>0</v>
      </c>
      <c r="AQ59" s="186">
        <v>0</v>
      </c>
      <c r="AR59" s="186">
        <v>0</v>
      </c>
      <c r="AS59" s="186">
        <v>0</v>
      </c>
      <c r="AT59" s="180"/>
      <c r="AU59" s="181" t="s">
        <v>93</v>
      </c>
      <c r="AV59" s="196" t="s">
        <v>101</v>
      </c>
      <c r="AW59" s="197" t="s">
        <v>111</v>
      </c>
      <c r="AX59" s="183" t="str">
        <f t="shared" si="2"/>
        <v>&gt; 500 kV   ; &lt; = 2000 MVA</v>
      </c>
      <c r="AY59" s="182" t="s">
        <v>321</v>
      </c>
      <c r="AZ59" s="184" t="s">
        <v>103</v>
      </c>
      <c r="BA59" s="184" t="s">
        <v>108</v>
      </c>
      <c r="BB59" s="198" t="s">
        <v>107</v>
      </c>
      <c r="BC59" s="198"/>
      <c r="BD59" s="2153"/>
      <c r="BE59" s="2153"/>
      <c r="BF59" s="2153"/>
      <c r="BG59" s="2153"/>
      <c r="BH59" s="2153"/>
      <c r="BI59" s="186"/>
      <c r="BJ59" s="186"/>
      <c r="BK59" s="186"/>
      <c r="BL59" s="186"/>
      <c r="BM59" s="186"/>
      <c r="BN59" s="186"/>
      <c r="BO59" s="187"/>
      <c r="BP59" s="177"/>
      <c r="BQ59" s="177"/>
      <c r="BR59" s="177"/>
      <c r="BS59" s="239"/>
      <c r="BT59" s="239"/>
      <c r="BU59" s="239"/>
      <c r="BV59" s="239"/>
      <c r="BW59" s="239"/>
      <c r="BX59" s="239"/>
      <c r="BY59" s="239"/>
      <c r="BZ59" s="229"/>
      <c r="CA59" s="177"/>
      <c r="CB59" s="177"/>
      <c r="CC59" s="177"/>
      <c r="CD59" s="177"/>
      <c r="CE59" s="177"/>
      <c r="CF59" s="177"/>
      <c r="CG59" s="177"/>
      <c r="CH59" s="177"/>
      <c r="CI59" s="177"/>
      <c r="CJ59" s="177"/>
      <c r="CK59" s="177"/>
      <c r="CL59" s="177"/>
      <c r="CM59" s="177"/>
      <c r="CN59" s="177"/>
      <c r="CO59" s="177"/>
      <c r="CP59" s="177"/>
      <c r="CQ59" s="177"/>
      <c r="CR59" s="187"/>
      <c r="CS59" s="187"/>
      <c r="CT59" s="187"/>
      <c r="CU59" s="187"/>
      <c r="CV59" s="177"/>
      <c r="CW59" s="177"/>
      <c r="CX59" s="177"/>
    </row>
    <row r="60" spans="1:102" s="193" customFormat="1" ht="41.25" customHeight="1" thickBot="1">
      <c r="A60" s="177"/>
      <c r="B60" s="230"/>
      <c r="C60" s="1918" t="s">
        <v>1074</v>
      </c>
      <c r="D60" s="180"/>
      <c r="E60" s="181" t="s">
        <v>93</v>
      </c>
      <c r="F60" s="196" t="s">
        <v>101</v>
      </c>
      <c r="G60" s="197" t="s">
        <v>111</v>
      </c>
      <c r="H60" s="183" t="str">
        <f t="shared" si="0"/>
        <v>&gt; 500 kV   ; &gt; 2000 MVA &amp; &lt; = 3000 MVA</v>
      </c>
      <c r="I60" s="182" t="s">
        <v>321</v>
      </c>
      <c r="J60" s="184" t="s">
        <v>103</v>
      </c>
      <c r="K60" s="184" t="s">
        <v>104</v>
      </c>
      <c r="L60" s="198" t="s">
        <v>105</v>
      </c>
      <c r="M60" s="198"/>
      <c r="N60" s="2896"/>
      <c r="O60" s="2896"/>
      <c r="P60" s="2896"/>
      <c r="Q60" s="2896"/>
      <c r="R60" s="2896"/>
      <c r="S60" s="2896"/>
      <c r="T60" s="2896"/>
      <c r="U60" s="2896"/>
      <c r="V60" s="2896"/>
      <c r="W60" s="2896"/>
      <c r="X60" s="2896"/>
      <c r="Y60" s="180"/>
      <c r="Z60" s="181" t="s">
        <v>93</v>
      </c>
      <c r="AA60" s="196" t="s">
        <v>101</v>
      </c>
      <c r="AB60" s="197" t="s">
        <v>111</v>
      </c>
      <c r="AC60" s="183" t="str">
        <f t="shared" si="1"/>
        <v>&gt; 500 kV   ; &gt; 2000 MVA &amp; &lt; = 3000 MVA</v>
      </c>
      <c r="AD60" s="182" t="s">
        <v>321</v>
      </c>
      <c r="AE60" s="184" t="s">
        <v>103</v>
      </c>
      <c r="AF60" s="184" t="s">
        <v>106</v>
      </c>
      <c r="AG60" s="198" t="s">
        <v>107</v>
      </c>
      <c r="AH60" s="198"/>
      <c r="AI60" s="186">
        <v>0</v>
      </c>
      <c r="AJ60" s="186">
        <v>0</v>
      </c>
      <c r="AK60" s="186">
        <v>0</v>
      </c>
      <c r="AL60" s="186">
        <v>0</v>
      </c>
      <c r="AM60" s="186">
        <v>0</v>
      </c>
      <c r="AN60" s="186">
        <v>0</v>
      </c>
      <c r="AO60" s="186">
        <v>0</v>
      </c>
      <c r="AP60" s="186">
        <v>0</v>
      </c>
      <c r="AQ60" s="186">
        <v>0</v>
      </c>
      <c r="AR60" s="186">
        <v>0</v>
      </c>
      <c r="AS60" s="186">
        <v>0</v>
      </c>
      <c r="AT60" s="180"/>
      <c r="AU60" s="181" t="s">
        <v>93</v>
      </c>
      <c r="AV60" s="196" t="s">
        <v>101</v>
      </c>
      <c r="AW60" s="197" t="s">
        <v>111</v>
      </c>
      <c r="AX60" s="183" t="str">
        <f t="shared" si="2"/>
        <v>&gt; 500 kV   ; &gt; 2000 MVA &amp; &lt; = 3000 MVA</v>
      </c>
      <c r="AY60" s="182" t="s">
        <v>321</v>
      </c>
      <c r="AZ60" s="184" t="s">
        <v>103</v>
      </c>
      <c r="BA60" s="184" t="s">
        <v>108</v>
      </c>
      <c r="BB60" s="198" t="s">
        <v>107</v>
      </c>
      <c r="BC60" s="198"/>
      <c r="BD60" s="2153"/>
      <c r="BE60" s="2153"/>
      <c r="BF60" s="2153"/>
      <c r="BG60" s="2153"/>
      <c r="BH60" s="2153"/>
      <c r="BI60" s="186"/>
      <c r="BJ60" s="186"/>
      <c r="BK60" s="186"/>
      <c r="BL60" s="186"/>
      <c r="BM60" s="186"/>
      <c r="BN60" s="186"/>
      <c r="BO60" s="187"/>
      <c r="BP60" s="177"/>
      <c r="BQ60" s="177"/>
      <c r="BR60" s="177"/>
      <c r="BS60" s="239"/>
      <c r="BT60" s="239"/>
      <c r="BU60" s="239"/>
      <c r="BV60" s="239"/>
      <c r="BW60" s="239"/>
      <c r="BX60" s="239"/>
      <c r="BY60" s="239"/>
      <c r="BZ60" s="229"/>
      <c r="CA60" s="177"/>
      <c r="CB60" s="177"/>
      <c r="CC60" s="177"/>
      <c r="CD60" s="177"/>
      <c r="CE60" s="177"/>
      <c r="CF60" s="177"/>
      <c r="CG60" s="177"/>
      <c r="CH60" s="177"/>
      <c r="CI60" s="177"/>
      <c r="CJ60" s="177"/>
      <c r="CK60" s="177"/>
      <c r="CL60" s="177"/>
      <c r="CM60" s="177"/>
      <c r="CN60" s="177"/>
      <c r="CO60" s="177"/>
      <c r="CP60" s="177"/>
      <c r="CQ60" s="177"/>
      <c r="CR60" s="187"/>
      <c r="CS60" s="187"/>
      <c r="CT60" s="187"/>
      <c r="CU60" s="187"/>
      <c r="CV60" s="177"/>
      <c r="CW60" s="177"/>
      <c r="CX60" s="177"/>
    </row>
    <row r="61" spans="1:102" s="193" customFormat="1" ht="41.25" customHeight="1" thickBot="1">
      <c r="A61" s="177"/>
      <c r="B61" s="230"/>
      <c r="C61" s="1918" t="s">
        <v>1075</v>
      </c>
      <c r="D61" s="180"/>
      <c r="E61" s="181" t="s">
        <v>93</v>
      </c>
      <c r="F61" s="196" t="s">
        <v>101</v>
      </c>
      <c r="G61" s="197" t="s">
        <v>111</v>
      </c>
      <c r="H61" s="183" t="str">
        <f t="shared" si="0"/>
        <v>&gt; 500 kV   ; &gt; 3000 MVA</v>
      </c>
      <c r="I61" s="182" t="s">
        <v>321</v>
      </c>
      <c r="J61" s="184" t="s">
        <v>103</v>
      </c>
      <c r="K61" s="184" t="s">
        <v>104</v>
      </c>
      <c r="L61" s="198" t="s">
        <v>105</v>
      </c>
      <c r="M61" s="198"/>
      <c r="N61" s="2896"/>
      <c r="O61" s="2896"/>
      <c r="P61" s="2896"/>
      <c r="Q61" s="2896"/>
      <c r="R61" s="2896"/>
      <c r="S61" s="2896"/>
      <c r="T61" s="2896"/>
      <c r="U61" s="2896"/>
      <c r="V61" s="2896"/>
      <c r="W61" s="2896"/>
      <c r="X61" s="2896"/>
      <c r="Y61" s="180"/>
      <c r="Z61" s="181" t="s">
        <v>93</v>
      </c>
      <c r="AA61" s="196" t="s">
        <v>101</v>
      </c>
      <c r="AB61" s="197" t="s">
        <v>111</v>
      </c>
      <c r="AC61" s="183" t="str">
        <f t="shared" si="1"/>
        <v>&gt; 500 kV   ; &gt; 3000 MVA</v>
      </c>
      <c r="AD61" s="182" t="s">
        <v>321</v>
      </c>
      <c r="AE61" s="184" t="s">
        <v>103</v>
      </c>
      <c r="AF61" s="184" t="s">
        <v>106</v>
      </c>
      <c r="AG61" s="198" t="s">
        <v>107</v>
      </c>
      <c r="AH61" s="198"/>
      <c r="AI61" s="186">
        <v>0</v>
      </c>
      <c r="AJ61" s="186">
        <v>0</v>
      </c>
      <c r="AK61" s="186">
        <v>0</v>
      </c>
      <c r="AL61" s="186">
        <v>0</v>
      </c>
      <c r="AM61" s="186">
        <v>0</v>
      </c>
      <c r="AN61" s="186">
        <v>0</v>
      </c>
      <c r="AO61" s="186">
        <v>0</v>
      </c>
      <c r="AP61" s="186">
        <v>0</v>
      </c>
      <c r="AQ61" s="186">
        <v>0</v>
      </c>
      <c r="AR61" s="186">
        <v>0</v>
      </c>
      <c r="AS61" s="186">
        <v>0</v>
      </c>
      <c r="AT61" s="180"/>
      <c r="AU61" s="181" t="s">
        <v>93</v>
      </c>
      <c r="AV61" s="196" t="s">
        <v>101</v>
      </c>
      <c r="AW61" s="197" t="s">
        <v>111</v>
      </c>
      <c r="AX61" s="183" t="str">
        <f t="shared" si="2"/>
        <v>&gt; 500 kV   ; &gt; 3000 MVA</v>
      </c>
      <c r="AY61" s="182" t="s">
        <v>321</v>
      </c>
      <c r="AZ61" s="184" t="s">
        <v>103</v>
      </c>
      <c r="BA61" s="184" t="s">
        <v>108</v>
      </c>
      <c r="BB61" s="198" t="s">
        <v>107</v>
      </c>
      <c r="BC61" s="198"/>
      <c r="BD61" s="2153"/>
      <c r="BE61" s="2153"/>
      <c r="BF61" s="2153"/>
      <c r="BG61" s="2153"/>
      <c r="BH61" s="2153"/>
      <c r="BI61" s="186"/>
      <c r="BJ61" s="186"/>
      <c r="BK61" s="186"/>
      <c r="BL61" s="186"/>
      <c r="BM61" s="186"/>
      <c r="BN61" s="186"/>
      <c r="BO61" s="187"/>
      <c r="BP61" s="177"/>
      <c r="BQ61" s="177"/>
      <c r="BR61" s="177"/>
      <c r="BS61" s="239"/>
      <c r="BT61" s="239"/>
      <c r="BU61" s="239"/>
      <c r="BV61" s="239"/>
      <c r="BW61" s="239"/>
      <c r="BX61" s="239"/>
      <c r="BY61" s="239"/>
      <c r="BZ61" s="229"/>
      <c r="CA61" s="177"/>
      <c r="CB61" s="177"/>
      <c r="CC61" s="177"/>
      <c r="CD61" s="177"/>
      <c r="CE61" s="177"/>
      <c r="CF61" s="177"/>
      <c r="CG61" s="177"/>
      <c r="CH61" s="177"/>
      <c r="CI61" s="177"/>
      <c r="CJ61" s="177"/>
      <c r="CK61" s="177"/>
      <c r="CL61" s="177"/>
      <c r="CM61" s="177"/>
      <c r="CN61" s="177"/>
      <c r="CO61" s="177"/>
      <c r="CP61" s="177"/>
      <c r="CQ61" s="177"/>
      <c r="CR61" s="187"/>
      <c r="CS61" s="187"/>
      <c r="CT61" s="187"/>
      <c r="CU61" s="187"/>
      <c r="CV61" s="177"/>
      <c r="CW61" s="177"/>
      <c r="CX61" s="177"/>
    </row>
    <row r="62" spans="1:102" s="193" customFormat="1" ht="41.25" customHeight="1" thickBot="1">
      <c r="A62" s="177"/>
      <c r="B62" s="230"/>
      <c r="C62" s="210" t="s">
        <v>133</v>
      </c>
      <c r="D62" s="222"/>
      <c r="E62" s="181" t="s">
        <v>93</v>
      </c>
      <c r="F62" s="223" t="s">
        <v>101</v>
      </c>
      <c r="G62" s="224" t="s">
        <v>111</v>
      </c>
      <c r="H62" s="183" t="str">
        <f t="shared" si="0"/>
        <v>OTHER - PLEASE ADD A ROW IF NECESSARY AND NOMINATE THE CATEGORY</v>
      </c>
      <c r="I62" s="182" t="s">
        <v>321</v>
      </c>
      <c r="J62" s="225" t="s">
        <v>103</v>
      </c>
      <c r="K62" s="225" t="s">
        <v>104</v>
      </c>
      <c r="L62" s="226" t="s">
        <v>105</v>
      </c>
      <c r="M62" s="226"/>
      <c r="N62" s="2896"/>
      <c r="O62" s="2896"/>
      <c r="P62" s="2896"/>
      <c r="Q62" s="2896"/>
      <c r="R62" s="2896"/>
      <c r="S62" s="2896"/>
      <c r="T62" s="2896"/>
      <c r="U62" s="2896"/>
      <c r="V62" s="2896"/>
      <c r="W62" s="2896"/>
      <c r="X62" s="2896"/>
      <c r="Y62" s="227"/>
      <c r="Z62" s="181" t="s">
        <v>93</v>
      </c>
      <c r="AA62" s="223" t="s">
        <v>101</v>
      </c>
      <c r="AB62" s="224" t="s">
        <v>111</v>
      </c>
      <c r="AC62" s="183" t="str">
        <f t="shared" si="1"/>
        <v>OTHER - PLEASE ADD A ROW IF NECESSARY AND NOMINATE THE CATEGORY</v>
      </c>
      <c r="AD62" s="182" t="s">
        <v>321</v>
      </c>
      <c r="AE62" s="225" t="s">
        <v>103</v>
      </c>
      <c r="AF62" s="225" t="s">
        <v>106</v>
      </c>
      <c r="AG62" s="226" t="s">
        <v>107</v>
      </c>
      <c r="AH62" s="226"/>
      <c r="AI62" s="186">
        <v>0</v>
      </c>
      <c r="AJ62" s="186">
        <v>0</v>
      </c>
      <c r="AK62" s="186">
        <v>0</v>
      </c>
      <c r="AL62" s="186">
        <v>0</v>
      </c>
      <c r="AM62" s="186">
        <v>0</v>
      </c>
      <c r="AN62" s="186">
        <v>0</v>
      </c>
      <c r="AO62" s="186">
        <v>0</v>
      </c>
      <c r="AP62" s="186">
        <v>0</v>
      </c>
      <c r="AQ62" s="186">
        <v>0</v>
      </c>
      <c r="AR62" s="186">
        <v>0</v>
      </c>
      <c r="AS62" s="186">
        <v>0</v>
      </c>
      <c r="AT62" s="227"/>
      <c r="AU62" s="181" t="s">
        <v>93</v>
      </c>
      <c r="AV62" s="223" t="s">
        <v>101</v>
      </c>
      <c r="AW62" s="224" t="s">
        <v>111</v>
      </c>
      <c r="AX62" s="183" t="str">
        <f t="shared" si="2"/>
        <v>OTHER - PLEASE ADD A ROW IF NECESSARY AND NOMINATE THE CATEGORY</v>
      </c>
      <c r="AY62" s="182" t="s">
        <v>321</v>
      </c>
      <c r="AZ62" s="225" t="s">
        <v>103</v>
      </c>
      <c r="BA62" s="225" t="s">
        <v>108</v>
      </c>
      <c r="BB62" s="226" t="s">
        <v>107</v>
      </c>
      <c r="BC62" s="226"/>
      <c r="BD62" s="2153"/>
      <c r="BE62" s="2153"/>
      <c r="BF62" s="2153"/>
      <c r="BG62" s="2153"/>
      <c r="BH62" s="2153"/>
      <c r="BI62" s="186"/>
      <c r="BJ62" s="186"/>
      <c r="BK62" s="186"/>
      <c r="BL62" s="186"/>
      <c r="BM62" s="186"/>
      <c r="BN62" s="186"/>
      <c r="BO62" s="187"/>
      <c r="BP62" s="177"/>
      <c r="BQ62" s="177"/>
      <c r="BR62" s="177"/>
      <c r="BS62" s="239"/>
      <c r="BT62" s="239"/>
      <c r="BU62" s="239"/>
      <c r="BV62" s="239"/>
      <c r="BW62" s="239"/>
      <c r="BX62" s="239"/>
      <c r="BY62" s="239"/>
      <c r="BZ62" s="229"/>
      <c r="CA62" s="177"/>
      <c r="CB62" s="177"/>
      <c r="CC62" s="177"/>
      <c r="CD62" s="177"/>
      <c r="CE62" s="177"/>
      <c r="CF62" s="177"/>
      <c r="CG62" s="177"/>
      <c r="CH62" s="177"/>
      <c r="CI62" s="177"/>
      <c r="CJ62" s="177"/>
      <c r="CK62" s="177"/>
      <c r="CL62" s="177"/>
      <c r="CM62" s="177"/>
      <c r="CN62" s="177"/>
      <c r="CO62" s="177"/>
      <c r="CP62" s="177"/>
      <c r="CQ62" s="177"/>
      <c r="CR62" s="187"/>
      <c r="CS62" s="187"/>
      <c r="CT62" s="187"/>
      <c r="CU62" s="187"/>
      <c r="CV62" s="177"/>
      <c r="CW62" s="177"/>
      <c r="CX62" s="177"/>
    </row>
    <row r="63" spans="1:102" s="193" customFormat="1" ht="41.25" customHeight="1" thickBot="1">
      <c r="A63" s="177"/>
      <c r="B63" s="178" t="s">
        <v>137</v>
      </c>
      <c r="C63" s="195" t="s">
        <v>138</v>
      </c>
      <c r="D63" s="180"/>
      <c r="E63" s="181" t="s">
        <v>93</v>
      </c>
      <c r="F63" s="196" t="s">
        <v>101</v>
      </c>
      <c r="G63" s="197" t="s">
        <v>139</v>
      </c>
      <c r="H63" s="183" t="str">
        <f t="shared" si="0"/>
        <v>&lt; = 33 kV; OIL FILLED</v>
      </c>
      <c r="I63" s="182" t="s">
        <v>321</v>
      </c>
      <c r="J63" s="184" t="s">
        <v>103</v>
      </c>
      <c r="K63" s="184" t="s">
        <v>104</v>
      </c>
      <c r="L63" s="198" t="s">
        <v>105</v>
      </c>
      <c r="M63" s="198"/>
      <c r="N63" s="2896"/>
      <c r="O63" s="2896"/>
      <c r="P63" s="2896"/>
      <c r="Q63" s="2896"/>
      <c r="R63" s="2896"/>
      <c r="S63" s="2896"/>
      <c r="T63" s="2896"/>
      <c r="U63" s="2896"/>
      <c r="V63" s="2896"/>
      <c r="W63" s="2896"/>
      <c r="X63" s="2896"/>
      <c r="Y63" s="180"/>
      <c r="Z63" s="181" t="s">
        <v>93</v>
      </c>
      <c r="AA63" s="196" t="s">
        <v>101</v>
      </c>
      <c r="AB63" s="197" t="s">
        <v>139</v>
      </c>
      <c r="AC63" s="183" t="str">
        <f t="shared" si="1"/>
        <v>&lt; = 33 kV; OIL FILLED</v>
      </c>
      <c r="AD63" s="182" t="s">
        <v>321</v>
      </c>
      <c r="AE63" s="184" t="s">
        <v>103</v>
      </c>
      <c r="AF63" s="184" t="s">
        <v>106</v>
      </c>
      <c r="AG63" s="198" t="s">
        <v>107</v>
      </c>
      <c r="AH63" s="198"/>
      <c r="AI63" s="186">
        <v>0</v>
      </c>
      <c r="AJ63" s="186">
        <v>0</v>
      </c>
      <c r="AK63" s="186">
        <v>0</v>
      </c>
      <c r="AL63" s="186">
        <v>0</v>
      </c>
      <c r="AM63" s="186">
        <v>0</v>
      </c>
      <c r="AN63" s="186">
        <v>0</v>
      </c>
      <c r="AO63" s="186">
        <v>0</v>
      </c>
      <c r="AP63" s="186">
        <v>0</v>
      </c>
      <c r="AQ63" s="186">
        <v>0</v>
      </c>
      <c r="AR63" s="186">
        <v>0</v>
      </c>
      <c r="AS63" s="186">
        <v>0</v>
      </c>
      <c r="AT63" s="180"/>
      <c r="AU63" s="181" t="s">
        <v>93</v>
      </c>
      <c r="AV63" s="196" t="s">
        <v>101</v>
      </c>
      <c r="AW63" s="197" t="s">
        <v>139</v>
      </c>
      <c r="AX63" s="183" t="str">
        <f t="shared" si="2"/>
        <v>&lt; = 33 kV; OIL FILLED</v>
      </c>
      <c r="AY63" s="182" t="s">
        <v>321</v>
      </c>
      <c r="AZ63" s="184" t="s">
        <v>103</v>
      </c>
      <c r="BA63" s="184" t="s">
        <v>108</v>
      </c>
      <c r="BB63" s="198" t="s">
        <v>107</v>
      </c>
      <c r="BC63" s="198"/>
      <c r="BD63" s="2153"/>
      <c r="BE63" s="2153"/>
      <c r="BF63" s="2153"/>
      <c r="BG63" s="2153"/>
      <c r="BH63" s="2153"/>
      <c r="BI63" s="186"/>
      <c r="BJ63" s="186"/>
      <c r="BK63" s="186"/>
      <c r="BL63" s="186"/>
      <c r="BM63" s="186"/>
      <c r="BN63" s="186"/>
      <c r="BO63" s="187"/>
      <c r="BP63" s="177"/>
      <c r="BQ63" s="177"/>
      <c r="BR63" s="177"/>
      <c r="BS63" s="239"/>
      <c r="BT63" s="239"/>
      <c r="BU63" s="239"/>
      <c r="BV63" s="239"/>
      <c r="BW63" s="239"/>
      <c r="BX63" s="239"/>
      <c r="BY63" s="239"/>
      <c r="BZ63" s="229"/>
      <c r="CA63" s="177"/>
      <c r="CB63" s="177"/>
      <c r="CC63" s="177"/>
      <c r="CD63" s="177"/>
      <c r="CE63" s="177"/>
      <c r="CF63" s="177"/>
      <c r="CG63" s="177"/>
      <c r="CH63" s="177"/>
      <c r="CI63" s="177"/>
      <c r="CJ63" s="177"/>
      <c r="CK63" s="177"/>
      <c r="CL63" s="177"/>
      <c r="CM63" s="177"/>
      <c r="CN63" s="177"/>
      <c r="CO63" s="177"/>
      <c r="CP63" s="177"/>
      <c r="CQ63" s="177"/>
      <c r="CR63" s="187"/>
      <c r="CS63" s="187"/>
      <c r="CT63" s="187"/>
      <c r="CU63" s="187"/>
      <c r="CV63" s="177"/>
      <c r="CW63" s="177"/>
      <c r="CX63" s="177"/>
    </row>
    <row r="64" spans="1:102" s="193" customFormat="1" ht="41.25" customHeight="1" thickBot="1">
      <c r="A64" s="177"/>
      <c r="B64" s="230"/>
      <c r="C64" s="195" t="s">
        <v>140</v>
      </c>
      <c r="D64" s="180"/>
      <c r="E64" s="181" t="s">
        <v>93</v>
      </c>
      <c r="F64" s="196" t="s">
        <v>101</v>
      </c>
      <c r="G64" s="197" t="s">
        <v>139</v>
      </c>
      <c r="H64" s="183" t="str">
        <f t="shared" si="0"/>
        <v>&gt; 33 kV &amp; &lt; = 66 kV ; OIL FILLED</v>
      </c>
      <c r="I64" s="182" t="s">
        <v>321</v>
      </c>
      <c r="J64" s="184" t="s">
        <v>103</v>
      </c>
      <c r="K64" s="184" t="s">
        <v>104</v>
      </c>
      <c r="L64" s="198" t="s">
        <v>105</v>
      </c>
      <c r="M64" s="198"/>
      <c r="N64" s="2896"/>
      <c r="O64" s="2896"/>
      <c r="P64" s="2896"/>
      <c r="Q64" s="2896"/>
      <c r="R64" s="2896"/>
      <c r="S64" s="2896"/>
      <c r="T64" s="2896"/>
      <c r="U64" s="2896"/>
      <c r="V64" s="2896"/>
      <c r="W64" s="2896"/>
      <c r="X64" s="2896"/>
      <c r="Y64" s="180"/>
      <c r="Z64" s="181" t="s">
        <v>93</v>
      </c>
      <c r="AA64" s="196" t="s">
        <v>101</v>
      </c>
      <c r="AB64" s="197" t="s">
        <v>139</v>
      </c>
      <c r="AC64" s="183" t="str">
        <f t="shared" si="1"/>
        <v>&gt; 33 kV &amp; &lt; = 66 kV ; OIL FILLED</v>
      </c>
      <c r="AD64" s="182" t="s">
        <v>321</v>
      </c>
      <c r="AE64" s="184" t="s">
        <v>103</v>
      </c>
      <c r="AF64" s="184" t="s">
        <v>106</v>
      </c>
      <c r="AG64" s="198" t="s">
        <v>107</v>
      </c>
      <c r="AH64" s="198"/>
      <c r="AI64" s="186">
        <v>0</v>
      </c>
      <c r="AJ64" s="186">
        <v>0</v>
      </c>
      <c r="AK64" s="186">
        <v>0</v>
      </c>
      <c r="AL64" s="186">
        <v>0</v>
      </c>
      <c r="AM64" s="186">
        <v>0</v>
      </c>
      <c r="AN64" s="186">
        <v>0</v>
      </c>
      <c r="AO64" s="186">
        <v>0</v>
      </c>
      <c r="AP64" s="186">
        <v>0</v>
      </c>
      <c r="AQ64" s="186">
        <v>0</v>
      </c>
      <c r="AR64" s="186">
        <v>0</v>
      </c>
      <c r="AS64" s="186">
        <v>0</v>
      </c>
      <c r="AT64" s="180"/>
      <c r="AU64" s="181" t="s">
        <v>93</v>
      </c>
      <c r="AV64" s="196" t="s">
        <v>101</v>
      </c>
      <c r="AW64" s="197" t="s">
        <v>139</v>
      </c>
      <c r="AX64" s="183" t="str">
        <f t="shared" si="2"/>
        <v>&gt; 33 kV &amp; &lt; = 66 kV ; OIL FILLED</v>
      </c>
      <c r="AY64" s="182" t="s">
        <v>321</v>
      </c>
      <c r="AZ64" s="184" t="s">
        <v>103</v>
      </c>
      <c r="BA64" s="184" t="s">
        <v>108</v>
      </c>
      <c r="BB64" s="198" t="s">
        <v>107</v>
      </c>
      <c r="BC64" s="198"/>
      <c r="BD64" s="2153"/>
      <c r="BE64" s="2153"/>
      <c r="BF64" s="2153"/>
      <c r="BG64" s="2153"/>
      <c r="BH64" s="2153"/>
      <c r="BI64" s="186"/>
      <c r="BJ64" s="186"/>
      <c r="BK64" s="186"/>
      <c r="BL64" s="186"/>
      <c r="BM64" s="186"/>
      <c r="BN64" s="186"/>
      <c r="BO64" s="187"/>
      <c r="BP64" s="177"/>
      <c r="BQ64" s="177"/>
      <c r="BR64" s="177"/>
      <c r="BS64" s="239"/>
      <c r="BT64" s="239"/>
      <c r="BU64" s="239"/>
      <c r="BV64" s="239"/>
      <c r="BW64" s="239"/>
      <c r="BX64" s="239"/>
      <c r="BY64" s="239"/>
      <c r="BZ64" s="229"/>
      <c r="CA64" s="177"/>
      <c r="CB64" s="177"/>
      <c r="CC64" s="177"/>
      <c r="CD64" s="177"/>
      <c r="CE64" s="177"/>
      <c r="CF64" s="177"/>
      <c r="CG64" s="177"/>
      <c r="CH64" s="177"/>
      <c r="CI64" s="177"/>
      <c r="CJ64" s="177"/>
      <c r="CK64" s="177"/>
      <c r="CL64" s="177"/>
      <c r="CM64" s="177"/>
      <c r="CN64" s="177"/>
      <c r="CO64" s="177"/>
      <c r="CP64" s="177"/>
      <c r="CQ64" s="177"/>
      <c r="CR64" s="187"/>
      <c r="CS64" s="187"/>
      <c r="CT64" s="187"/>
      <c r="CU64" s="187"/>
      <c r="CV64" s="177"/>
      <c r="CW64" s="177"/>
      <c r="CX64" s="177"/>
    </row>
    <row r="65" spans="1:102" s="193" customFormat="1" ht="41.25" customHeight="1" thickBot="1">
      <c r="A65" s="177"/>
      <c r="B65" s="230"/>
      <c r="C65" s="195" t="s">
        <v>141</v>
      </c>
      <c r="D65" s="180"/>
      <c r="E65" s="181" t="s">
        <v>93</v>
      </c>
      <c r="F65" s="196" t="s">
        <v>101</v>
      </c>
      <c r="G65" s="197" t="s">
        <v>139</v>
      </c>
      <c r="H65" s="183" t="str">
        <f t="shared" si="0"/>
        <v>&gt; 66 kV &amp; &lt; = 132 kV ; OIL FILLED</v>
      </c>
      <c r="I65" s="182" t="s">
        <v>321</v>
      </c>
      <c r="J65" s="184" t="s">
        <v>103</v>
      </c>
      <c r="K65" s="184" t="s">
        <v>104</v>
      </c>
      <c r="L65" s="198" t="s">
        <v>105</v>
      </c>
      <c r="M65" s="198"/>
      <c r="N65" s="2896"/>
      <c r="O65" s="2896"/>
      <c r="P65" s="2896"/>
      <c r="Q65" s="2896"/>
      <c r="R65" s="2896"/>
      <c r="S65" s="2896"/>
      <c r="T65" s="2896"/>
      <c r="U65" s="2896"/>
      <c r="V65" s="2896"/>
      <c r="W65" s="2896"/>
      <c r="X65" s="2896"/>
      <c r="Y65" s="180"/>
      <c r="Z65" s="181" t="s">
        <v>93</v>
      </c>
      <c r="AA65" s="196" t="s">
        <v>101</v>
      </c>
      <c r="AB65" s="197" t="s">
        <v>139</v>
      </c>
      <c r="AC65" s="183" t="str">
        <f t="shared" si="1"/>
        <v>&gt; 66 kV &amp; &lt; = 132 kV ; OIL FILLED</v>
      </c>
      <c r="AD65" s="182" t="s">
        <v>321</v>
      </c>
      <c r="AE65" s="184" t="s">
        <v>103</v>
      </c>
      <c r="AF65" s="184" t="s">
        <v>106</v>
      </c>
      <c r="AG65" s="198" t="s">
        <v>107</v>
      </c>
      <c r="AH65" s="198"/>
      <c r="AI65" s="186">
        <v>0</v>
      </c>
      <c r="AJ65" s="186">
        <v>0</v>
      </c>
      <c r="AK65" s="186">
        <v>0</v>
      </c>
      <c r="AL65" s="186">
        <v>0</v>
      </c>
      <c r="AM65" s="186">
        <v>0</v>
      </c>
      <c r="AN65" s="186">
        <v>0</v>
      </c>
      <c r="AO65" s="186">
        <v>0</v>
      </c>
      <c r="AP65" s="186">
        <v>0</v>
      </c>
      <c r="AQ65" s="186">
        <v>0</v>
      </c>
      <c r="AR65" s="186">
        <v>0</v>
      </c>
      <c r="AS65" s="186">
        <v>0</v>
      </c>
      <c r="AT65" s="180"/>
      <c r="AU65" s="181" t="s">
        <v>93</v>
      </c>
      <c r="AV65" s="196" t="s">
        <v>101</v>
      </c>
      <c r="AW65" s="197" t="s">
        <v>139</v>
      </c>
      <c r="AX65" s="183" t="str">
        <f t="shared" si="2"/>
        <v>&gt; 66 kV &amp; &lt; = 132 kV ; OIL FILLED</v>
      </c>
      <c r="AY65" s="182" t="s">
        <v>321</v>
      </c>
      <c r="AZ65" s="184" t="s">
        <v>103</v>
      </c>
      <c r="BA65" s="184" t="s">
        <v>108</v>
      </c>
      <c r="BB65" s="198" t="s">
        <v>107</v>
      </c>
      <c r="BC65" s="198"/>
      <c r="BD65" s="2153"/>
      <c r="BE65" s="2153"/>
      <c r="BF65" s="2153"/>
      <c r="BG65" s="2153"/>
      <c r="BH65" s="2153"/>
      <c r="BI65" s="186"/>
      <c r="BJ65" s="186"/>
      <c r="BK65" s="186"/>
      <c r="BL65" s="186"/>
      <c r="BM65" s="186"/>
      <c r="BN65" s="186"/>
      <c r="BO65" s="187"/>
      <c r="BP65" s="177"/>
      <c r="BQ65" s="177"/>
      <c r="BR65" s="177"/>
      <c r="BS65" s="239"/>
      <c r="BT65" s="239"/>
      <c r="BU65" s="239"/>
      <c r="BV65" s="239"/>
      <c r="BW65" s="239"/>
      <c r="BX65" s="239"/>
      <c r="BY65" s="239"/>
      <c r="BZ65" s="229"/>
      <c r="CA65" s="177"/>
      <c r="CB65" s="177"/>
      <c r="CC65" s="177"/>
      <c r="CD65" s="177"/>
      <c r="CE65" s="177"/>
      <c r="CF65" s="177"/>
      <c r="CG65" s="177"/>
      <c r="CH65" s="177"/>
      <c r="CI65" s="177"/>
      <c r="CJ65" s="177"/>
      <c r="CK65" s="177"/>
      <c r="CL65" s="177"/>
      <c r="CM65" s="177"/>
      <c r="CN65" s="177"/>
      <c r="CO65" s="177"/>
      <c r="CP65" s="177"/>
      <c r="CQ65" s="177"/>
      <c r="CR65" s="187"/>
      <c r="CS65" s="187"/>
      <c r="CT65" s="187"/>
      <c r="CU65" s="187"/>
      <c r="CV65" s="177"/>
      <c r="CW65" s="177"/>
      <c r="CX65" s="177"/>
    </row>
    <row r="66" spans="1:102" s="193" customFormat="1" ht="41.25" customHeight="1" thickBot="1">
      <c r="A66" s="177"/>
      <c r="B66" s="230"/>
      <c r="C66" s="195" t="s">
        <v>142</v>
      </c>
      <c r="D66" s="180"/>
      <c r="E66" s="181" t="s">
        <v>93</v>
      </c>
      <c r="F66" s="196" t="s">
        <v>101</v>
      </c>
      <c r="G66" s="197" t="s">
        <v>139</v>
      </c>
      <c r="H66" s="183" t="str">
        <f t="shared" si="0"/>
        <v>&gt; 132 kV &amp; &lt; = 275 kV ; OIL FILLED</v>
      </c>
      <c r="I66" s="182" t="s">
        <v>321</v>
      </c>
      <c r="J66" s="184" t="s">
        <v>103</v>
      </c>
      <c r="K66" s="184" t="s">
        <v>104</v>
      </c>
      <c r="L66" s="198" t="s">
        <v>105</v>
      </c>
      <c r="M66" s="198"/>
      <c r="N66" s="2896"/>
      <c r="O66" s="2896"/>
      <c r="P66" s="2896"/>
      <c r="Q66" s="2896"/>
      <c r="R66" s="2896"/>
      <c r="S66" s="2896"/>
      <c r="T66" s="2896"/>
      <c r="U66" s="2896"/>
      <c r="V66" s="2896"/>
      <c r="W66" s="2896"/>
      <c r="X66" s="2896"/>
      <c r="Y66" s="180"/>
      <c r="Z66" s="181" t="s">
        <v>93</v>
      </c>
      <c r="AA66" s="196" t="s">
        <v>101</v>
      </c>
      <c r="AB66" s="197" t="s">
        <v>139</v>
      </c>
      <c r="AC66" s="183" t="str">
        <f t="shared" si="1"/>
        <v>&gt; 132 kV &amp; &lt; = 275 kV ; OIL FILLED</v>
      </c>
      <c r="AD66" s="182" t="s">
        <v>321</v>
      </c>
      <c r="AE66" s="184" t="s">
        <v>103</v>
      </c>
      <c r="AF66" s="184" t="s">
        <v>106</v>
      </c>
      <c r="AG66" s="198" t="s">
        <v>107</v>
      </c>
      <c r="AH66" s="198"/>
      <c r="AI66" s="186">
        <v>0</v>
      </c>
      <c r="AJ66" s="186">
        <v>0</v>
      </c>
      <c r="AK66" s="186">
        <v>0</v>
      </c>
      <c r="AL66" s="186">
        <v>0</v>
      </c>
      <c r="AM66" s="186">
        <v>0</v>
      </c>
      <c r="AN66" s="186">
        <v>0</v>
      </c>
      <c r="AO66" s="186">
        <v>0</v>
      </c>
      <c r="AP66" s="186">
        <v>0</v>
      </c>
      <c r="AQ66" s="186">
        <v>0</v>
      </c>
      <c r="AR66" s="186">
        <v>0</v>
      </c>
      <c r="AS66" s="186">
        <v>0</v>
      </c>
      <c r="AT66" s="180"/>
      <c r="AU66" s="181" t="s">
        <v>93</v>
      </c>
      <c r="AV66" s="196" t="s">
        <v>101</v>
      </c>
      <c r="AW66" s="197" t="s">
        <v>139</v>
      </c>
      <c r="AX66" s="183" t="str">
        <f t="shared" si="2"/>
        <v>&gt; 132 kV &amp; &lt; = 275 kV ; OIL FILLED</v>
      </c>
      <c r="AY66" s="182" t="s">
        <v>321</v>
      </c>
      <c r="AZ66" s="184" t="s">
        <v>103</v>
      </c>
      <c r="BA66" s="184" t="s">
        <v>108</v>
      </c>
      <c r="BB66" s="198" t="s">
        <v>107</v>
      </c>
      <c r="BC66" s="198"/>
      <c r="BD66" s="2153"/>
      <c r="BE66" s="2153"/>
      <c r="BF66" s="2153"/>
      <c r="BG66" s="2153"/>
      <c r="BH66" s="2153"/>
      <c r="BI66" s="186"/>
      <c r="BJ66" s="186"/>
      <c r="BK66" s="186"/>
      <c r="BL66" s="186"/>
      <c r="BM66" s="186"/>
      <c r="BN66" s="186"/>
      <c r="BO66" s="187"/>
      <c r="BP66" s="177"/>
      <c r="BQ66" s="177"/>
      <c r="BR66" s="177"/>
      <c r="BS66" s="239"/>
      <c r="BT66" s="239"/>
      <c r="BU66" s="239"/>
      <c r="BV66" s="239"/>
      <c r="BW66" s="239"/>
      <c r="BX66" s="239"/>
      <c r="BY66" s="239"/>
      <c r="BZ66" s="229"/>
      <c r="CA66" s="177"/>
      <c r="CB66" s="177"/>
      <c r="CC66" s="177"/>
      <c r="CD66" s="177"/>
      <c r="CE66" s="177"/>
      <c r="CF66" s="177"/>
      <c r="CG66" s="177"/>
      <c r="CH66" s="177"/>
      <c r="CI66" s="177"/>
      <c r="CJ66" s="177"/>
      <c r="CK66" s="177"/>
      <c r="CL66" s="177"/>
      <c r="CM66" s="177"/>
      <c r="CN66" s="177"/>
      <c r="CO66" s="177"/>
      <c r="CP66" s="177"/>
      <c r="CQ66" s="177"/>
      <c r="CR66" s="187"/>
      <c r="CS66" s="187"/>
      <c r="CT66" s="187"/>
      <c r="CU66" s="187"/>
      <c r="CV66" s="177"/>
      <c r="CW66" s="177"/>
      <c r="CX66" s="177"/>
    </row>
    <row r="67" spans="1:102" s="193" customFormat="1" ht="41.25" customHeight="1" thickBot="1">
      <c r="A67" s="177"/>
      <c r="B67" s="230"/>
      <c r="C67" s="195" t="s">
        <v>143</v>
      </c>
      <c r="D67" s="180"/>
      <c r="E67" s="181" t="s">
        <v>93</v>
      </c>
      <c r="F67" s="196" t="s">
        <v>101</v>
      </c>
      <c r="G67" s="197" t="s">
        <v>139</v>
      </c>
      <c r="H67" s="183" t="str">
        <f t="shared" si="0"/>
        <v>&gt; 275 kV &amp; &lt; = 330 kV ; OIL FILLED</v>
      </c>
      <c r="I67" s="182" t="s">
        <v>321</v>
      </c>
      <c r="J67" s="184" t="s">
        <v>103</v>
      </c>
      <c r="K67" s="184" t="s">
        <v>104</v>
      </c>
      <c r="L67" s="198" t="s">
        <v>105</v>
      </c>
      <c r="M67" s="198"/>
      <c r="N67" s="2896"/>
      <c r="O67" s="2896"/>
      <c r="P67" s="2896"/>
      <c r="Q67" s="2896"/>
      <c r="R67" s="2896"/>
      <c r="S67" s="2896"/>
      <c r="T67" s="2896"/>
      <c r="U67" s="2896"/>
      <c r="V67" s="2896"/>
      <c r="W67" s="2896"/>
      <c r="X67" s="2896"/>
      <c r="Y67" s="180"/>
      <c r="Z67" s="181" t="s">
        <v>93</v>
      </c>
      <c r="AA67" s="196" t="s">
        <v>101</v>
      </c>
      <c r="AB67" s="197" t="s">
        <v>139</v>
      </c>
      <c r="AC67" s="183" t="str">
        <f t="shared" si="1"/>
        <v>&gt; 275 kV &amp; &lt; = 330 kV ; OIL FILLED</v>
      </c>
      <c r="AD67" s="182" t="s">
        <v>321</v>
      </c>
      <c r="AE67" s="184" t="s">
        <v>103</v>
      </c>
      <c r="AF67" s="184" t="s">
        <v>106</v>
      </c>
      <c r="AG67" s="198" t="s">
        <v>107</v>
      </c>
      <c r="AH67" s="198"/>
      <c r="AI67" s="186">
        <v>0</v>
      </c>
      <c r="AJ67" s="186">
        <v>0</v>
      </c>
      <c r="AK67" s="186">
        <v>0</v>
      </c>
      <c r="AL67" s="186">
        <v>0</v>
      </c>
      <c r="AM67" s="186">
        <v>0</v>
      </c>
      <c r="AN67" s="186">
        <v>0</v>
      </c>
      <c r="AO67" s="186">
        <v>0</v>
      </c>
      <c r="AP67" s="186">
        <v>0</v>
      </c>
      <c r="AQ67" s="186">
        <v>0</v>
      </c>
      <c r="AR67" s="186">
        <v>0</v>
      </c>
      <c r="AS67" s="186">
        <v>0</v>
      </c>
      <c r="AT67" s="180"/>
      <c r="AU67" s="181" t="s">
        <v>93</v>
      </c>
      <c r="AV67" s="196" t="s">
        <v>101</v>
      </c>
      <c r="AW67" s="197" t="s">
        <v>139</v>
      </c>
      <c r="AX67" s="183" t="str">
        <f t="shared" si="2"/>
        <v>&gt; 275 kV &amp; &lt; = 330 kV ; OIL FILLED</v>
      </c>
      <c r="AY67" s="182" t="s">
        <v>321</v>
      </c>
      <c r="AZ67" s="184" t="s">
        <v>103</v>
      </c>
      <c r="BA67" s="184" t="s">
        <v>108</v>
      </c>
      <c r="BB67" s="198" t="s">
        <v>107</v>
      </c>
      <c r="BC67" s="198"/>
      <c r="BD67" s="2153"/>
      <c r="BE67" s="2153"/>
      <c r="BF67" s="2153"/>
      <c r="BG67" s="2153"/>
      <c r="BH67" s="2153"/>
      <c r="BI67" s="186"/>
      <c r="BJ67" s="186"/>
      <c r="BK67" s="186"/>
      <c r="BL67" s="186"/>
      <c r="BM67" s="186"/>
      <c r="BN67" s="186"/>
      <c r="BO67" s="187"/>
      <c r="BP67" s="177"/>
      <c r="BQ67" s="177"/>
      <c r="BR67" s="177"/>
      <c r="BS67" s="239"/>
      <c r="BT67" s="239"/>
      <c r="BU67" s="239"/>
      <c r="BV67" s="239"/>
      <c r="BW67" s="239"/>
      <c r="BX67" s="239"/>
      <c r="BY67" s="239"/>
      <c r="BZ67" s="229"/>
      <c r="CA67" s="177"/>
      <c r="CB67" s="177"/>
      <c r="CC67" s="177"/>
      <c r="CD67" s="177"/>
      <c r="CE67" s="177"/>
      <c r="CF67" s="177"/>
      <c r="CG67" s="177"/>
      <c r="CH67" s="177"/>
      <c r="CI67" s="177"/>
      <c r="CJ67" s="177"/>
      <c r="CK67" s="177"/>
      <c r="CL67" s="177"/>
      <c r="CM67" s="177"/>
      <c r="CN67" s="177"/>
      <c r="CO67" s="177"/>
      <c r="CP67" s="177"/>
      <c r="CQ67" s="177"/>
      <c r="CR67" s="236"/>
      <c r="CS67" s="187"/>
      <c r="CT67" s="187"/>
      <c r="CU67" s="236"/>
      <c r="CV67" s="177"/>
      <c r="CW67" s="177"/>
      <c r="CX67" s="177"/>
    </row>
    <row r="68" spans="1:102" s="193" customFormat="1" ht="41.25" customHeight="1" thickBot="1">
      <c r="A68" s="177"/>
      <c r="B68" s="230"/>
      <c r="C68" s="195" t="s">
        <v>144</v>
      </c>
      <c r="D68" s="180"/>
      <c r="E68" s="181" t="s">
        <v>93</v>
      </c>
      <c r="F68" s="196" t="s">
        <v>101</v>
      </c>
      <c r="G68" s="197" t="s">
        <v>139</v>
      </c>
      <c r="H68" s="183" t="str">
        <f t="shared" si="0"/>
        <v>&gt; 330 kV &amp; &lt; = 500 kV  ; OIL FILLED</v>
      </c>
      <c r="I68" s="182" t="s">
        <v>321</v>
      </c>
      <c r="J68" s="184" t="s">
        <v>103</v>
      </c>
      <c r="K68" s="184" t="s">
        <v>104</v>
      </c>
      <c r="L68" s="198" t="s">
        <v>105</v>
      </c>
      <c r="M68" s="198"/>
      <c r="N68" s="2896"/>
      <c r="O68" s="2896"/>
      <c r="P68" s="2896"/>
      <c r="Q68" s="2896"/>
      <c r="R68" s="2896"/>
      <c r="S68" s="2896"/>
      <c r="T68" s="2896"/>
      <c r="U68" s="2896"/>
      <c r="V68" s="2896"/>
      <c r="W68" s="2896"/>
      <c r="X68" s="2896"/>
      <c r="Y68" s="180"/>
      <c r="Z68" s="181" t="s">
        <v>93</v>
      </c>
      <c r="AA68" s="196" t="s">
        <v>101</v>
      </c>
      <c r="AB68" s="197" t="s">
        <v>139</v>
      </c>
      <c r="AC68" s="183" t="str">
        <f t="shared" si="1"/>
        <v>&gt; 330 kV &amp; &lt; = 500 kV  ; OIL FILLED</v>
      </c>
      <c r="AD68" s="182" t="s">
        <v>321</v>
      </c>
      <c r="AE68" s="184" t="s">
        <v>103</v>
      </c>
      <c r="AF68" s="184" t="s">
        <v>106</v>
      </c>
      <c r="AG68" s="198" t="s">
        <v>107</v>
      </c>
      <c r="AH68" s="198"/>
      <c r="AI68" s="186">
        <v>0</v>
      </c>
      <c r="AJ68" s="186">
        <v>0</v>
      </c>
      <c r="AK68" s="186">
        <v>0</v>
      </c>
      <c r="AL68" s="186">
        <v>0</v>
      </c>
      <c r="AM68" s="186">
        <v>0</v>
      </c>
      <c r="AN68" s="186">
        <v>0</v>
      </c>
      <c r="AO68" s="186">
        <v>0</v>
      </c>
      <c r="AP68" s="186">
        <v>0</v>
      </c>
      <c r="AQ68" s="186">
        <v>0</v>
      </c>
      <c r="AR68" s="186">
        <v>0</v>
      </c>
      <c r="AS68" s="186">
        <v>0</v>
      </c>
      <c r="AT68" s="180"/>
      <c r="AU68" s="181" t="s">
        <v>93</v>
      </c>
      <c r="AV68" s="196" t="s">
        <v>101</v>
      </c>
      <c r="AW68" s="197" t="s">
        <v>139</v>
      </c>
      <c r="AX68" s="183" t="str">
        <f t="shared" si="2"/>
        <v>&gt; 330 kV &amp; &lt; = 500 kV  ; OIL FILLED</v>
      </c>
      <c r="AY68" s="182" t="s">
        <v>321</v>
      </c>
      <c r="AZ68" s="184" t="s">
        <v>103</v>
      </c>
      <c r="BA68" s="184" t="s">
        <v>108</v>
      </c>
      <c r="BB68" s="198" t="s">
        <v>107</v>
      </c>
      <c r="BC68" s="198"/>
      <c r="BD68" s="2153"/>
      <c r="BE68" s="2153"/>
      <c r="BF68" s="2153"/>
      <c r="BG68" s="2153"/>
      <c r="BH68" s="2153"/>
      <c r="BI68" s="186"/>
      <c r="BJ68" s="186"/>
      <c r="BK68" s="186"/>
      <c r="BL68" s="186"/>
      <c r="BM68" s="186"/>
      <c r="BN68" s="186"/>
      <c r="BO68" s="187"/>
      <c r="BP68" s="177"/>
      <c r="BQ68" s="177"/>
      <c r="BR68" s="177"/>
      <c r="BS68" s="239"/>
      <c r="BT68" s="239"/>
      <c r="BU68" s="239"/>
      <c r="BV68" s="239"/>
      <c r="BW68" s="239"/>
      <c r="BX68" s="239"/>
      <c r="BY68" s="239"/>
      <c r="BZ68" s="229"/>
      <c r="CA68" s="177"/>
      <c r="CB68" s="177"/>
      <c r="CC68" s="177"/>
      <c r="CD68" s="177"/>
      <c r="CE68" s="177"/>
      <c r="CF68" s="177"/>
      <c r="CG68" s="177"/>
      <c r="CH68" s="177"/>
      <c r="CI68" s="177"/>
      <c r="CJ68" s="177"/>
      <c r="CK68" s="177"/>
      <c r="CL68" s="177"/>
      <c r="CM68" s="177"/>
      <c r="CN68" s="177"/>
      <c r="CO68" s="177"/>
      <c r="CP68" s="177"/>
      <c r="CQ68" s="177"/>
      <c r="CR68" s="245"/>
      <c r="CS68" s="187"/>
      <c r="CT68" s="187"/>
      <c r="CU68" s="245"/>
      <c r="CV68" s="177"/>
      <c r="CW68" s="177"/>
      <c r="CX68" s="177"/>
    </row>
    <row r="69" spans="1:102" s="193" customFormat="1" ht="41.25" customHeight="1" thickBot="1">
      <c r="A69" s="177"/>
      <c r="B69" s="230"/>
      <c r="C69" s="195" t="s">
        <v>145</v>
      </c>
      <c r="D69" s="180"/>
      <c r="E69" s="181" t="s">
        <v>93</v>
      </c>
      <c r="F69" s="196" t="s">
        <v>101</v>
      </c>
      <c r="G69" s="197" t="s">
        <v>139</v>
      </c>
      <c r="H69" s="183" t="str">
        <f t="shared" si="0"/>
        <v>&gt; 500 kV  ; OIL FILLED</v>
      </c>
      <c r="I69" s="182" t="s">
        <v>321</v>
      </c>
      <c r="J69" s="184" t="s">
        <v>103</v>
      </c>
      <c r="K69" s="184" t="s">
        <v>104</v>
      </c>
      <c r="L69" s="198" t="s">
        <v>105</v>
      </c>
      <c r="M69" s="198"/>
      <c r="N69" s="2896"/>
      <c r="O69" s="2896"/>
      <c r="P69" s="2896"/>
      <c r="Q69" s="2896"/>
      <c r="R69" s="2896"/>
      <c r="S69" s="2896"/>
      <c r="T69" s="2896"/>
      <c r="U69" s="2896"/>
      <c r="V69" s="2896"/>
      <c r="W69" s="2896"/>
      <c r="X69" s="2896"/>
      <c r="Y69" s="180"/>
      <c r="Z69" s="181" t="s">
        <v>93</v>
      </c>
      <c r="AA69" s="196" t="s">
        <v>101</v>
      </c>
      <c r="AB69" s="197" t="s">
        <v>139</v>
      </c>
      <c r="AC69" s="183" t="str">
        <f t="shared" si="1"/>
        <v>&gt; 500 kV  ; OIL FILLED</v>
      </c>
      <c r="AD69" s="182" t="s">
        <v>321</v>
      </c>
      <c r="AE69" s="184" t="s">
        <v>103</v>
      </c>
      <c r="AF69" s="184" t="s">
        <v>106</v>
      </c>
      <c r="AG69" s="198" t="s">
        <v>107</v>
      </c>
      <c r="AH69" s="198"/>
      <c r="AI69" s="186">
        <v>0</v>
      </c>
      <c r="AJ69" s="186">
        <v>0</v>
      </c>
      <c r="AK69" s="186">
        <v>0</v>
      </c>
      <c r="AL69" s="186">
        <v>0</v>
      </c>
      <c r="AM69" s="186">
        <v>0</v>
      </c>
      <c r="AN69" s="186">
        <v>0</v>
      </c>
      <c r="AO69" s="186">
        <v>0</v>
      </c>
      <c r="AP69" s="186">
        <v>0</v>
      </c>
      <c r="AQ69" s="186">
        <v>0</v>
      </c>
      <c r="AR69" s="186">
        <v>0</v>
      </c>
      <c r="AS69" s="186">
        <v>0</v>
      </c>
      <c r="AT69" s="180"/>
      <c r="AU69" s="181" t="s">
        <v>93</v>
      </c>
      <c r="AV69" s="196" t="s">
        <v>101</v>
      </c>
      <c r="AW69" s="197" t="s">
        <v>139</v>
      </c>
      <c r="AX69" s="183" t="str">
        <f t="shared" si="2"/>
        <v>&gt; 500 kV  ; OIL FILLED</v>
      </c>
      <c r="AY69" s="182" t="s">
        <v>321</v>
      </c>
      <c r="AZ69" s="184" t="s">
        <v>103</v>
      </c>
      <c r="BA69" s="184" t="s">
        <v>108</v>
      </c>
      <c r="BB69" s="198" t="s">
        <v>107</v>
      </c>
      <c r="BC69" s="198"/>
      <c r="BD69" s="2153"/>
      <c r="BE69" s="2153"/>
      <c r="BF69" s="2153"/>
      <c r="BG69" s="2153"/>
      <c r="BH69" s="2153"/>
      <c r="BI69" s="186"/>
      <c r="BJ69" s="186"/>
      <c r="BK69" s="186"/>
      <c r="BL69" s="186"/>
      <c r="BM69" s="186"/>
      <c r="BN69" s="186"/>
      <c r="BO69" s="187"/>
      <c r="BP69" s="177"/>
      <c r="BQ69" s="177"/>
      <c r="BR69" s="177"/>
      <c r="BS69" s="239"/>
      <c r="BT69" s="239"/>
      <c r="BU69" s="239"/>
      <c r="BV69" s="239"/>
      <c r="BW69" s="239"/>
      <c r="BX69" s="239"/>
      <c r="BY69" s="239"/>
      <c r="BZ69" s="229"/>
      <c r="CA69" s="177"/>
      <c r="CB69" s="177"/>
      <c r="CC69" s="177"/>
      <c r="CD69" s="177"/>
      <c r="CE69" s="177"/>
      <c r="CF69" s="177"/>
      <c r="CG69" s="177"/>
      <c r="CH69" s="177"/>
      <c r="CI69" s="177"/>
      <c r="CJ69" s="177"/>
      <c r="CK69" s="177"/>
      <c r="CL69" s="177"/>
      <c r="CM69" s="177"/>
      <c r="CN69" s="177"/>
      <c r="CO69" s="177"/>
      <c r="CP69" s="177"/>
      <c r="CQ69" s="177"/>
      <c r="CR69" s="245"/>
      <c r="CS69" s="187"/>
      <c r="CT69" s="187"/>
      <c r="CU69" s="245"/>
      <c r="CV69" s="177"/>
      <c r="CW69" s="177"/>
      <c r="CX69" s="177"/>
    </row>
    <row r="70" spans="1:102" s="193" customFormat="1" ht="41.25" customHeight="1" thickBot="1">
      <c r="A70" s="177"/>
      <c r="B70" s="230"/>
      <c r="C70" s="1918" t="s">
        <v>146</v>
      </c>
      <c r="D70" s="231"/>
      <c r="E70" s="181" t="s">
        <v>93</v>
      </c>
      <c r="F70" s="237" t="s">
        <v>101</v>
      </c>
      <c r="G70" s="238" t="s">
        <v>139</v>
      </c>
      <c r="H70" s="183" t="str">
        <f t="shared" si="0"/>
        <v>&lt; = 33 kV; XLPE INSULATED</v>
      </c>
      <c r="I70" s="182" t="s">
        <v>321</v>
      </c>
      <c r="J70" s="184" t="s">
        <v>103</v>
      </c>
      <c r="K70" s="184" t="s">
        <v>104</v>
      </c>
      <c r="L70" s="198" t="s">
        <v>105</v>
      </c>
      <c r="M70" s="198"/>
      <c r="N70" s="2896"/>
      <c r="O70" s="2896"/>
      <c r="P70" s="2896"/>
      <c r="Q70" s="2896"/>
      <c r="R70" s="2896"/>
      <c r="S70" s="2896"/>
      <c r="T70" s="2896"/>
      <c r="U70" s="2896"/>
      <c r="V70" s="2896"/>
      <c r="W70" s="2896"/>
      <c r="X70" s="2896"/>
      <c r="Y70" s="1917"/>
      <c r="Z70" s="181" t="s">
        <v>93</v>
      </c>
      <c r="AA70" s="237" t="s">
        <v>101</v>
      </c>
      <c r="AB70" s="238" t="s">
        <v>139</v>
      </c>
      <c r="AC70" s="183" t="str">
        <f t="shared" si="1"/>
        <v>&lt; = 33 kV; XLPE INSULATED</v>
      </c>
      <c r="AD70" s="182" t="s">
        <v>321</v>
      </c>
      <c r="AE70" s="184" t="s">
        <v>103</v>
      </c>
      <c r="AF70" s="184" t="s">
        <v>106</v>
      </c>
      <c r="AG70" s="198" t="s">
        <v>107</v>
      </c>
      <c r="AH70" s="198"/>
      <c r="AI70" s="186">
        <v>0</v>
      </c>
      <c r="AJ70" s="186">
        <v>0</v>
      </c>
      <c r="AK70" s="186">
        <v>0</v>
      </c>
      <c r="AL70" s="186">
        <v>0</v>
      </c>
      <c r="AM70" s="186">
        <v>0</v>
      </c>
      <c r="AN70" s="186">
        <v>0</v>
      </c>
      <c r="AO70" s="186">
        <v>0</v>
      </c>
      <c r="AP70" s="186">
        <v>0</v>
      </c>
      <c r="AQ70" s="186">
        <v>0</v>
      </c>
      <c r="AR70" s="186">
        <v>0</v>
      </c>
      <c r="AS70" s="186">
        <v>0</v>
      </c>
      <c r="AT70" s="1917"/>
      <c r="AU70" s="181" t="s">
        <v>93</v>
      </c>
      <c r="AV70" s="237" t="s">
        <v>101</v>
      </c>
      <c r="AW70" s="238" t="s">
        <v>139</v>
      </c>
      <c r="AX70" s="183" t="str">
        <f t="shared" si="2"/>
        <v>&lt; = 33 kV; XLPE INSULATED</v>
      </c>
      <c r="AY70" s="182" t="s">
        <v>321</v>
      </c>
      <c r="AZ70" s="184" t="s">
        <v>103</v>
      </c>
      <c r="BA70" s="184" t="s">
        <v>108</v>
      </c>
      <c r="BB70" s="198" t="s">
        <v>107</v>
      </c>
      <c r="BC70" s="198"/>
      <c r="BD70" s="2153"/>
      <c r="BE70" s="2153"/>
      <c r="BF70" s="2153"/>
      <c r="BG70" s="2153"/>
      <c r="BH70" s="2153"/>
      <c r="BI70" s="186"/>
      <c r="BJ70" s="186"/>
      <c r="BK70" s="186"/>
      <c r="BL70" s="186"/>
      <c r="BM70" s="186"/>
      <c r="BN70" s="186"/>
      <c r="BO70" s="187"/>
      <c r="BP70" s="177"/>
      <c r="BQ70" s="177"/>
      <c r="BR70" s="177"/>
      <c r="BS70" s="239"/>
      <c r="BT70" s="239"/>
      <c r="BU70" s="239"/>
      <c r="BV70" s="239"/>
      <c r="BW70" s="239"/>
      <c r="BX70" s="239"/>
      <c r="BY70" s="239"/>
      <c r="BZ70" s="229"/>
      <c r="CA70" s="177"/>
      <c r="CB70" s="177"/>
      <c r="CC70" s="177"/>
      <c r="CD70" s="177"/>
      <c r="CE70" s="177"/>
      <c r="CF70" s="177"/>
      <c r="CG70" s="177"/>
      <c r="CH70" s="177"/>
      <c r="CI70" s="177"/>
      <c r="CJ70" s="177"/>
      <c r="CK70" s="177"/>
      <c r="CL70" s="177"/>
      <c r="CM70" s="177"/>
      <c r="CN70" s="177"/>
      <c r="CO70" s="177"/>
      <c r="CP70" s="177"/>
      <c r="CQ70" s="177"/>
      <c r="CR70" s="245"/>
      <c r="CS70" s="187"/>
      <c r="CT70" s="187"/>
      <c r="CU70" s="245"/>
      <c r="CV70" s="177"/>
      <c r="CW70" s="177"/>
      <c r="CX70" s="177"/>
    </row>
    <row r="71" spans="1:102" s="193" customFormat="1" ht="41.25" customHeight="1" thickBot="1">
      <c r="A71" s="177"/>
      <c r="B71" s="230"/>
      <c r="C71" s="1918" t="s">
        <v>147</v>
      </c>
      <c r="D71" s="180"/>
      <c r="E71" s="181" t="s">
        <v>93</v>
      </c>
      <c r="F71" s="237" t="s">
        <v>101</v>
      </c>
      <c r="G71" s="238" t="s">
        <v>139</v>
      </c>
      <c r="H71" s="183" t="str">
        <f t="shared" si="0"/>
        <v>&gt; 33 kV &amp; &lt; = 66 kV ; XLPE INSULATED</v>
      </c>
      <c r="I71" s="182" t="s">
        <v>321</v>
      </c>
      <c r="J71" s="184" t="s">
        <v>103</v>
      </c>
      <c r="K71" s="184" t="s">
        <v>104</v>
      </c>
      <c r="L71" s="198" t="s">
        <v>105</v>
      </c>
      <c r="M71" s="198"/>
      <c r="N71" s="2896"/>
      <c r="O71" s="2896"/>
      <c r="P71" s="2896"/>
      <c r="Q71" s="2896"/>
      <c r="R71" s="2896"/>
      <c r="S71" s="2896"/>
      <c r="T71" s="2896"/>
      <c r="U71" s="2896"/>
      <c r="V71" s="2896"/>
      <c r="W71" s="2896"/>
      <c r="X71" s="2896"/>
      <c r="Y71" s="180"/>
      <c r="Z71" s="181" t="s">
        <v>93</v>
      </c>
      <c r="AA71" s="237" t="s">
        <v>101</v>
      </c>
      <c r="AB71" s="238" t="s">
        <v>139</v>
      </c>
      <c r="AC71" s="183" t="str">
        <f t="shared" si="1"/>
        <v>&gt; 33 kV &amp; &lt; = 66 kV ; XLPE INSULATED</v>
      </c>
      <c r="AD71" s="182" t="s">
        <v>321</v>
      </c>
      <c r="AE71" s="184" t="s">
        <v>103</v>
      </c>
      <c r="AF71" s="184" t="s">
        <v>106</v>
      </c>
      <c r="AG71" s="198" t="s">
        <v>107</v>
      </c>
      <c r="AH71" s="198"/>
      <c r="AI71" s="186">
        <v>0</v>
      </c>
      <c r="AJ71" s="186">
        <v>0</v>
      </c>
      <c r="AK71" s="186">
        <v>0</v>
      </c>
      <c r="AL71" s="186">
        <v>0</v>
      </c>
      <c r="AM71" s="186">
        <v>0</v>
      </c>
      <c r="AN71" s="186">
        <v>0</v>
      </c>
      <c r="AO71" s="186">
        <v>0</v>
      </c>
      <c r="AP71" s="186">
        <v>0</v>
      </c>
      <c r="AQ71" s="186">
        <v>0</v>
      </c>
      <c r="AR71" s="186">
        <v>0</v>
      </c>
      <c r="AS71" s="186">
        <v>0</v>
      </c>
      <c r="AT71" s="180"/>
      <c r="AU71" s="181" t="s">
        <v>93</v>
      </c>
      <c r="AV71" s="237" t="s">
        <v>101</v>
      </c>
      <c r="AW71" s="238" t="s">
        <v>139</v>
      </c>
      <c r="AX71" s="183" t="str">
        <f t="shared" si="2"/>
        <v>&gt; 33 kV &amp; &lt; = 66 kV ; XLPE INSULATED</v>
      </c>
      <c r="AY71" s="182" t="s">
        <v>321</v>
      </c>
      <c r="AZ71" s="184" t="s">
        <v>103</v>
      </c>
      <c r="BA71" s="184" t="s">
        <v>108</v>
      </c>
      <c r="BB71" s="198" t="s">
        <v>107</v>
      </c>
      <c r="BC71" s="198"/>
      <c r="BD71" s="2153"/>
      <c r="BE71" s="2153"/>
      <c r="BF71" s="2153"/>
      <c r="BG71" s="2153"/>
      <c r="BH71" s="2153"/>
      <c r="BI71" s="186"/>
      <c r="BJ71" s="186"/>
      <c r="BK71" s="186"/>
      <c r="BL71" s="186"/>
      <c r="BM71" s="186"/>
      <c r="BN71" s="186"/>
      <c r="BO71" s="187"/>
      <c r="BP71" s="177"/>
      <c r="BQ71" s="177"/>
      <c r="BR71" s="177"/>
      <c r="BS71" s="239"/>
      <c r="BT71" s="239"/>
      <c r="BU71" s="239"/>
      <c r="BV71" s="239"/>
      <c r="BW71" s="239"/>
      <c r="BX71" s="239"/>
      <c r="BY71" s="239"/>
      <c r="BZ71" s="229"/>
      <c r="CA71" s="177"/>
      <c r="CB71" s="177"/>
      <c r="CC71" s="177"/>
      <c r="CD71" s="177"/>
      <c r="CE71" s="177"/>
      <c r="CF71" s="177"/>
      <c r="CG71" s="177"/>
      <c r="CH71" s="177"/>
      <c r="CI71" s="177"/>
      <c r="CJ71" s="177"/>
      <c r="CK71" s="177"/>
      <c r="CL71" s="177"/>
      <c r="CM71" s="177"/>
      <c r="CN71" s="177"/>
      <c r="CO71" s="177"/>
      <c r="CP71" s="177"/>
      <c r="CQ71" s="177"/>
      <c r="CR71" s="187"/>
      <c r="CS71" s="187"/>
      <c r="CT71" s="187"/>
      <c r="CU71" s="187"/>
      <c r="CV71" s="177"/>
      <c r="CW71" s="177"/>
      <c r="CX71" s="177"/>
    </row>
    <row r="72" spans="1:102" s="193" customFormat="1" ht="41.25" customHeight="1" thickBot="1">
      <c r="A72" s="177"/>
      <c r="B72" s="230"/>
      <c r="C72" s="1918" t="s">
        <v>148</v>
      </c>
      <c r="D72" s="180"/>
      <c r="E72" s="181" t="s">
        <v>93</v>
      </c>
      <c r="F72" s="237" t="s">
        <v>101</v>
      </c>
      <c r="G72" s="238" t="s">
        <v>139</v>
      </c>
      <c r="H72" s="183" t="str">
        <f t="shared" si="0"/>
        <v>&gt; 66 kV &amp; &lt; = 132 kV ; XLPE INSULATED</v>
      </c>
      <c r="I72" s="182" t="s">
        <v>321</v>
      </c>
      <c r="J72" s="184" t="s">
        <v>103</v>
      </c>
      <c r="K72" s="184" t="s">
        <v>104</v>
      </c>
      <c r="L72" s="198" t="s">
        <v>105</v>
      </c>
      <c r="M72" s="198"/>
      <c r="N72" s="2896"/>
      <c r="O72" s="2896"/>
      <c r="P72" s="2896"/>
      <c r="Q72" s="2896"/>
      <c r="R72" s="2896"/>
      <c r="S72" s="2896"/>
      <c r="T72" s="2896"/>
      <c r="U72" s="2896"/>
      <c r="V72" s="2896"/>
      <c r="W72" s="2896"/>
      <c r="X72" s="2896"/>
      <c r="Y72" s="180"/>
      <c r="Z72" s="181" t="s">
        <v>93</v>
      </c>
      <c r="AA72" s="237" t="s">
        <v>101</v>
      </c>
      <c r="AB72" s="238" t="s">
        <v>139</v>
      </c>
      <c r="AC72" s="183" t="str">
        <f t="shared" si="1"/>
        <v>&gt; 66 kV &amp; &lt; = 132 kV ; XLPE INSULATED</v>
      </c>
      <c r="AD72" s="182" t="s">
        <v>321</v>
      </c>
      <c r="AE72" s="184" t="s">
        <v>103</v>
      </c>
      <c r="AF72" s="184" t="s">
        <v>106</v>
      </c>
      <c r="AG72" s="198" t="s">
        <v>107</v>
      </c>
      <c r="AH72" s="198"/>
      <c r="AI72" s="186">
        <v>0</v>
      </c>
      <c r="AJ72" s="186">
        <v>0</v>
      </c>
      <c r="AK72" s="186">
        <v>0</v>
      </c>
      <c r="AL72" s="186">
        <v>0</v>
      </c>
      <c r="AM72" s="186">
        <v>0</v>
      </c>
      <c r="AN72" s="186">
        <v>0</v>
      </c>
      <c r="AO72" s="186">
        <v>0</v>
      </c>
      <c r="AP72" s="186">
        <v>0</v>
      </c>
      <c r="AQ72" s="186">
        <v>0</v>
      </c>
      <c r="AR72" s="186">
        <v>0</v>
      </c>
      <c r="AS72" s="186">
        <v>0</v>
      </c>
      <c r="AT72" s="180"/>
      <c r="AU72" s="181" t="s">
        <v>93</v>
      </c>
      <c r="AV72" s="237" t="s">
        <v>101</v>
      </c>
      <c r="AW72" s="238" t="s">
        <v>139</v>
      </c>
      <c r="AX72" s="183" t="str">
        <f t="shared" si="2"/>
        <v>&gt; 66 kV &amp; &lt; = 132 kV ; XLPE INSULATED</v>
      </c>
      <c r="AY72" s="182" t="s">
        <v>321</v>
      </c>
      <c r="AZ72" s="184" t="s">
        <v>103</v>
      </c>
      <c r="BA72" s="184" t="s">
        <v>108</v>
      </c>
      <c r="BB72" s="198" t="s">
        <v>107</v>
      </c>
      <c r="BC72" s="198"/>
      <c r="BD72" s="2153"/>
      <c r="BE72" s="2153"/>
      <c r="BF72" s="2153"/>
      <c r="BG72" s="2153"/>
      <c r="BH72" s="2153"/>
      <c r="BI72" s="186"/>
      <c r="BJ72" s="186"/>
      <c r="BK72" s="186"/>
      <c r="BL72" s="186"/>
      <c r="BM72" s="186"/>
      <c r="BN72" s="186"/>
      <c r="BO72" s="187"/>
      <c r="BP72" s="177"/>
      <c r="BQ72" s="177"/>
      <c r="BR72" s="177"/>
      <c r="BS72" s="239"/>
      <c r="BT72" s="239"/>
      <c r="BU72" s="239"/>
      <c r="BV72" s="239"/>
      <c r="BW72" s="239"/>
      <c r="BX72" s="239"/>
      <c r="BY72" s="239"/>
      <c r="BZ72" s="229"/>
      <c r="CA72" s="177"/>
      <c r="CB72" s="177"/>
      <c r="CC72" s="177"/>
      <c r="CD72" s="177"/>
      <c r="CE72" s="177"/>
      <c r="CF72" s="177"/>
      <c r="CG72" s="177"/>
      <c r="CH72" s="177"/>
      <c r="CI72" s="177"/>
      <c r="CJ72" s="177"/>
      <c r="CK72" s="177"/>
      <c r="CL72" s="177"/>
      <c r="CM72" s="177"/>
      <c r="CN72" s="177"/>
      <c r="CO72" s="177"/>
      <c r="CP72" s="177"/>
      <c r="CQ72" s="177"/>
      <c r="CR72" s="187"/>
      <c r="CS72" s="187"/>
      <c r="CT72" s="187"/>
      <c r="CU72" s="187"/>
      <c r="CV72" s="177"/>
      <c r="CW72" s="177"/>
      <c r="CX72" s="177"/>
    </row>
    <row r="73" spans="1:102" s="193" customFormat="1" ht="41.25" customHeight="1" thickBot="1">
      <c r="A73" s="177"/>
      <c r="B73" s="230"/>
      <c r="C73" s="1918" t="s">
        <v>149</v>
      </c>
      <c r="D73" s="180"/>
      <c r="E73" s="181" t="s">
        <v>93</v>
      </c>
      <c r="F73" s="237" t="s">
        <v>101</v>
      </c>
      <c r="G73" s="238" t="s">
        <v>139</v>
      </c>
      <c r="H73" s="183" t="str">
        <f t="shared" si="0"/>
        <v>&gt; 132 kV &amp; &lt; = 275 kV ; XLPE INSULATED</v>
      </c>
      <c r="I73" s="182" t="s">
        <v>321</v>
      </c>
      <c r="J73" s="184" t="s">
        <v>103</v>
      </c>
      <c r="K73" s="184" t="s">
        <v>104</v>
      </c>
      <c r="L73" s="198" t="s">
        <v>105</v>
      </c>
      <c r="M73" s="198"/>
      <c r="N73" s="2896"/>
      <c r="O73" s="2896"/>
      <c r="P73" s="2896"/>
      <c r="Q73" s="2896"/>
      <c r="R73" s="2896"/>
      <c r="S73" s="2896"/>
      <c r="T73" s="2896"/>
      <c r="U73" s="2896"/>
      <c r="V73" s="2896"/>
      <c r="W73" s="2896"/>
      <c r="X73" s="2896"/>
      <c r="Y73" s="180"/>
      <c r="Z73" s="181" t="s">
        <v>93</v>
      </c>
      <c r="AA73" s="237" t="s">
        <v>101</v>
      </c>
      <c r="AB73" s="238" t="s">
        <v>139</v>
      </c>
      <c r="AC73" s="183" t="str">
        <f t="shared" si="1"/>
        <v>&gt; 132 kV &amp; &lt; = 275 kV ; XLPE INSULATED</v>
      </c>
      <c r="AD73" s="182" t="s">
        <v>321</v>
      </c>
      <c r="AE73" s="184" t="s">
        <v>103</v>
      </c>
      <c r="AF73" s="184" t="s">
        <v>106</v>
      </c>
      <c r="AG73" s="198" t="s">
        <v>107</v>
      </c>
      <c r="AH73" s="198"/>
      <c r="AI73" s="186">
        <v>0</v>
      </c>
      <c r="AJ73" s="186">
        <v>0</v>
      </c>
      <c r="AK73" s="186">
        <v>0</v>
      </c>
      <c r="AL73" s="186">
        <v>0</v>
      </c>
      <c r="AM73" s="186">
        <v>0</v>
      </c>
      <c r="AN73" s="186">
        <v>0</v>
      </c>
      <c r="AO73" s="186">
        <v>0</v>
      </c>
      <c r="AP73" s="186">
        <v>0</v>
      </c>
      <c r="AQ73" s="186">
        <v>0</v>
      </c>
      <c r="AR73" s="186">
        <v>0</v>
      </c>
      <c r="AS73" s="186">
        <v>0</v>
      </c>
      <c r="AT73" s="180"/>
      <c r="AU73" s="181" t="s">
        <v>93</v>
      </c>
      <c r="AV73" s="237" t="s">
        <v>101</v>
      </c>
      <c r="AW73" s="238" t="s">
        <v>139</v>
      </c>
      <c r="AX73" s="183" t="str">
        <f t="shared" si="2"/>
        <v>&gt; 132 kV &amp; &lt; = 275 kV ; XLPE INSULATED</v>
      </c>
      <c r="AY73" s="182" t="s">
        <v>321</v>
      </c>
      <c r="AZ73" s="184" t="s">
        <v>103</v>
      </c>
      <c r="BA73" s="184" t="s">
        <v>108</v>
      </c>
      <c r="BB73" s="198" t="s">
        <v>107</v>
      </c>
      <c r="BC73" s="198"/>
      <c r="BD73" s="2153"/>
      <c r="BE73" s="2153"/>
      <c r="BF73" s="2153"/>
      <c r="BG73" s="2153"/>
      <c r="BH73" s="2153"/>
      <c r="BI73" s="186"/>
      <c r="BJ73" s="186"/>
      <c r="BK73" s="186"/>
      <c r="BL73" s="186"/>
      <c r="BM73" s="186"/>
      <c r="BN73" s="186"/>
      <c r="BO73" s="187"/>
      <c r="BP73" s="177"/>
      <c r="BQ73" s="177"/>
      <c r="BR73" s="177"/>
      <c r="BS73" s="239"/>
      <c r="BT73" s="239"/>
      <c r="BU73" s="239"/>
      <c r="BV73" s="239"/>
      <c r="BW73" s="239"/>
      <c r="BX73" s="239"/>
      <c r="BY73" s="239"/>
      <c r="BZ73" s="229"/>
      <c r="CA73" s="177"/>
      <c r="CB73" s="177"/>
      <c r="CC73" s="177"/>
      <c r="CD73" s="177"/>
      <c r="CE73" s="177"/>
      <c r="CF73" s="177"/>
      <c r="CG73" s="177"/>
      <c r="CH73" s="177"/>
      <c r="CI73" s="177"/>
      <c r="CJ73" s="177"/>
      <c r="CK73" s="177"/>
      <c r="CL73" s="177"/>
      <c r="CM73" s="177"/>
      <c r="CN73" s="177"/>
      <c r="CO73" s="177"/>
      <c r="CP73" s="177"/>
      <c r="CQ73" s="177"/>
      <c r="CR73" s="187"/>
      <c r="CS73" s="187"/>
      <c r="CT73" s="187"/>
      <c r="CU73" s="187"/>
      <c r="CV73" s="177"/>
      <c r="CW73" s="177"/>
      <c r="CX73" s="177"/>
    </row>
    <row r="74" spans="1:102" s="193" customFormat="1" ht="41.25" customHeight="1" thickBot="1">
      <c r="A74" s="177"/>
      <c r="B74" s="230"/>
      <c r="C74" s="1918" t="s">
        <v>150</v>
      </c>
      <c r="D74" s="180"/>
      <c r="E74" s="181" t="s">
        <v>93</v>
      </c>
      <c r="F74" s="237" t="s">
        <v>101</v>
      </c>
      <c r="G74" s="238" t="s">
        <v>139</v>
      </c>
      <c r="H74" s="183" t="str">
        <f t="shared" si="0"/>
        <v>&gt; 275 kV &amp; &lt; = 330 kV ; XLPE INSULATED</v>
      </c>
      <c r="I74" s="182" t="s">
        <v>321</v>
      </c>
      <c r="J74" s="184" t="s">
        <v>103</v>
      </c>
      <c r="K74" s="184" t="s">
        <v>104</v>
      </c>
      <c r="L74" s="198" t="s">
        <v>105</v>
      </c>
      <c r="M74" s="198"/>
      <c r="N74" s="2896"/>
      <c r="O74" s="2896"/>
      <c r="P74" s="2896"/>
      <c r="Q74" s="2896"/>
      <c r="R74" s="2896"/>
      <c r="S74" s="2896"/>
      <c r="T74" s="2896"/>
      <c r="U74" s="2896"/>
      <c r="V74" s="2896"/>
      <c r="W74" s="2896"/>
      <c r="X74" s="2896"/>
      <c r="Y74" s="180"/>
      <c r="Z74" s="181" t="s">
        <v>93</v>
      </c>
      <c r="AA74" s="237" t="s">
        <v>101</v>
      </c>
      <c r="AB74" s="238" t="s">
        <v>139</v>
      </c>
      <c r="AC74" s="183" t="str">
        <f t="shared" si="1"/>
        <v>&gt; 275 kV &amp; &lt; = 330 kV ; XLPE INSULATED</v>
      </c>
      <c r="AD74" s="182" t="s">
        <v>321</v>
      </c>
      <c r="AE74" s="184" t="s">
        <v>103</v>
      </c>
      <c r="AF74" s="184" t="s">
        <v>106</v>
      </c>
      <c r="AG74" s="198" t="s">
        <v>107</v>
      </c>
      <c r="AH74" s="198"/>
      <c r="AI74" s="186">
        <v>0</v>
      </c>
      <c r="AJ74" s="186">
        <v>0</v>
      </c>
      <c r="AK74" s="186">
        <v>0</v>
      </c>
      <c r="AL74" s="186">
        <v>0</v>
      </c>
      <c r="AM74" s="186">
        <v>0</v>
      </c>
      <c r="AN74" s="186">
        <v>0</v>
      </c>
      <c r="AO74" s="186">
        <v>0</v>
      </c>
      <c r="AP74" s="186">
        <v>0</v>
      </c>
      <c r="AQ74" s="186">
        <v>0</v>
      </c>
      <c r="AR74" s="186">
        <v>0</v>
      </c>
      <c r="AS74" s="186">
        <v>0</v>
      </c>
      <c r="AT74" s="180"/>
      <c r="AU74" s="181" t="s">
        <v>93</v>
      </c>
      <c r="AV74" s="237" t="s">
        <v>101</v>
      </c>
      <c r="AW74" s="238" t="s">
        <v>139</v>
      </c>
      <c r="AX74" s="183" t="str">
        <f t="shared" si="2"/>
        <v>&gt; 275 kV &amp; &lt; = 330 kV ; XLPE INSULATED</v>
      </c>
      <c r="AY74" s="182" t="s">
        <v>321</v>
      </c>
      <c r="AZ74" s="184" t="s">
        <v>103</v>
      </c>
      <c r="BA74" s="184" t="s">
        <v>108</v>
      </c>
      <c r="BB74" s="198" t="s">
        <v>107</v>
      </c>
      <c r="BC74" s="198"/>
      <c r="BD74" s="2153"/>
      <c r="BE74" s="2153"/>
      <c r="BF74" s="2153"/>
      <c r="BG74" s="2153"/>
      <c r="BH74" s="2153"/>
      <c r="BI74" s="186"/>
      <c r="BJ74" s="186"/>
      <c r="BK74" s="186"/>
      <c r="BL74" s="186"/>
      <c r="BM74" s="186"/>
      <c r="BN74" s="186"/>
      <c r="BO74" s="187"/>
      <c r="BP74" s="177"/>
      <c r="BQ74" s="177"/>
      <c r="BR74" s="177"/>
      <c r="BS74" s="239"/>
      <c r="BT74" s="239"/>
      <c r="BU74" s="239"/>
      <c r="BV74" s="239"/>
      <c r="BW74" s="239"/>
      <c r="BX74" s="239"/>
      <c r="BY74" s="239"/>
      <c r="BZ74" s="229"/>
      <c r="CA74" s="177"/>
      <c r="CB74" s="177"/>
      <c r="CC74" s="177"/>
      <c r="CD74" s="177"/>
      <c r="CE74" s="177"/>
      <c r="CF74" s="177"/>
      <c r="CG74" s="177"/>
      <c r="CH74" s="177"/>
      <c r="CI74" s="177"/>
      <c r="CJ74" s="177"/>
      <c r="CK74" s="177"/>
      <c r="CL74" s="177"/>
      <c r="CM74" s="177"/>
      <c r="CN74" s="177"/>
      <c r="CO74" s="177"/>
      <c r="CP74" s="177"/>
      <c r="CQ74" s="177"/>
      <c r="CR74" s="187"/>
      <c r="CS74" s="187"/>
      <c r="CT74" s="187"/>
      <c r="CU74" s="187"/>
      <c r="CV74" s="177"/>
      <c r="CW74" s="177"/>
      <c r="CX74" s="177"/>
    </row>
    <row r="75" spans="1:102" s="193" customFormat="1" ht="41.25" customHeight="1" thickBot="1">
      <c r="A75" s="177"/>
      <c r="B75" s="230"/>
      <c r="C75" s="1918" t="s">
        <v>151</v>
      </c>
      <c r="D75" s="180"/>
      <c r="E75" s="181" t="s">
        <v>93</v>
      </c>
      <c r="F75" s="237" t="s">
        <v>101</v>
      </c>
      <c r="G75" s="238" t="s">
        <v>139</v>
      </c>
      <c r="H75" s="183" t="str">
        <f t="shared" si="0"/>
        <v>&gt; 330 kV &amp; &lt; = 500 kV  ; XLPE INSULATED</v>
      </c>
      <c r="I75" s="182" t="s">
        <v>321</v>
      </c>
      <c r="J75" s="184" t="s">
        <v>103</v>
      </c>
      <c r="K75" s="184" t="s">
        <v>104</v>
      </c>
      <c r="L75" s="198" t="s">
        <v>105</v>
      </c>
      <c r="M75" s="198"/>
      <c r="N75" s="2896"/>
      <c r="O75" s="2896"/>
      <c r="P75" s="2896"/>
      <c r="Q75" s="2896"/>
      <c r="R75" s="2896"/>
      <c r="S75" s="2896"/>
      <c r="T75" s="2896"/>
      <c r="U75" s="2896"/>
      <c r="V75" s="2896"/>
      <c r="W75" s="2896"/>
      <c r="X75" s="2896"/>
      <c r="Y75" s="180"/>
      <c r="Z75" s="181" t="s">
        <v>93</v>
      </c>
      <c r="AA75" s="237" t="s">
        <v>101</v>
      </c>
      <c r="AB75" s="238" t="s">
        <v>139</v>
      </c>
      <c r="AC75" s="183" t="str">
        <f t="shared" si="1"/>
        <v>&gt; 330 kV &amp; &lt; = 500 kV  ; XLPE INSULATED</v>
      </c>
      <c r="AD75" s="182" t="s">
        <v>321</v>
      </c>
      <c r="AE75" s="184" t="s">
        <v>103</v>
      </c>
      <c r="AF75" s="184" t="s">
        <v>106</v>
      </c>
      <c r="AG75" s="198" t="s">
        <v>107</v>
      </c>
      <c r="AH75" s="198"/>
      <c r="AI75" s="186">
        <v>0</v>
      </c>
      <c r="AJ75" s="186">
        <v>0</v>
      </c>
      <c r="AK75" s="186">
        <v>0</v>
      </c>
      <c r="AL75" s="186">
        <v>0</v>
      </c>
      <c r="AM75" s="186">
        <v>0</v>
      </c>
      <c r="AN75" s="186">
        <v>0</v>
      </c>
      <c r="AO75" s="186">
        <v>0</v>
      </c>
      <c r="AP75" s="186">
        <v>0</v>
      </c>
      <c r="AQ75" s="186">
        <v>0</v>
      </c>
      <c r="AR75" s="186">
        <v>0</v>
      </c>
      <c r="AS75" s="186">
        <v>0</v>
      </c>
      <c r="AT75" s="180"/>
      <c r="AU75" s="181" t="s">
        <v>93</v>
      </c>
      <c r="AV75" s="237" t="s">
        <v>101</v>
      </c>
      <c r="AW75" s="238" t="s">
        <v>139</v>
      </c>
      <c r="AX75" s="183" t="str">
        <f t="shared" si="2"/>
        <v>&gt; 330 kV &amp; &lt; = 500 kV  ; XLPE INSULATED</v>
      </c>
      <c r="AY75" s="182" t="s">
        <v>321</v>
      </c>
      <c r="AZ75" s="184" t="s">
        <v>103</v>
      </c>
      <c r="BA75" s="184" t="s">
        <v>108</v>
      </c>
      <c r="BB75" s="198" t="s">
        <v>107</v>
      </c>
      <c r="BC75" s="198"/>
      <c r="BD75" s="2153"/>
      <c r="BE75" s="2153"/>
      <c r="BF75" s="2153"/>
      <c r="BG75" s="2153"/>
      <c r="BH75" s="2153"/>
      <c r="BI75" s="186"/>
      <c r="BJ75" s="186"/>
      <c r="BK75" s="186"/>
      <c r="BL75" s="186"/>
      <c r="BM75" s="186"/>
      <c r="BN75" s="186"/>
      <c r="BO75" s="187"/>
      <c r="BP75" s="177"/>
      <c r="BQ75" s="177"/>
      <c r="BR75" s="177"/>
      <c r="BS75" s="239"/>
      <c r="BT75" s="239"/>
      <c r="BU75" s="239"/>
      <c r="BV75" s="239"/>
      <c r="BW75" s="239"/>
      <c r="BX75" s="239"/>
      <c r="BY75" s="239"/>
      <c r="BZ75" s="229"/>
      <c r="CA75" s="177"/>
      <c r="CB75" s="177"/>
      <c r="CC75" s="177"/>
      <c r="CD75" s="177"/>
      <c r="CE75" s="177"/>
      <c r="CF75" s="177"/>
      <c r="CG75" s="177"/>
      <c r="CH75" s="177"/>
      <c r="CI75" s="177"/>
      <c r="CJ75" s="177"/>
      <c r="CK75" s="177"/>
      <c r="CL75" s="177"/>
      <c r="CM75" s="177"/>
      <c r="CN75" s="177"/>
      <c r="CO75" s="177"/>
      <c r="CP75" s="177"/>
      <c r="CQ75" s="177"/>
      <c r="CR75" s="187"/>
      <c r="CS75" s="187"/>
      <c r="CT75" s="187"/>
      <c r="CU75" s="187"/>
      <c r="CV75" s="177"/>
      <c r="CW75" s="177"/>
      <c r="CX75" s="177"/>
    </row>
    <row r="76" spans="1:102" s="193" customFormat="1" ht="41.25" customHeight="1" thickBot="1">
      <c r="A76" s="177"/>
      <c r="B76" s="230"/>
      <c r="C76" s="1918" t="s">
        <v>152</v>
      </c>
      <c r="D76" s="180"/>
      <c r="E76" s="181" t="s">
        <v>93</v>
      </c>
      <c r="F76" s="237" t="s">
        <v>101</v>
      </c>
      <c r="G76" s="238" t="s">
        <v>139</v>
      </c>
      <c r="H76" s="183" t="str">
        <f t="shared" ref="H76:H139" si="6">C76</f>
        <v>&gt; 500 kV  ; XLPE INSULATED</v>
      </c>
      <c r="I76" s="182" t="s">
        <v>321</v>
      </c>
      <c r="J76" s="184" t="s">
        <v>103</v>
      </c>
      <c r="K76" s="184" t="s">
        <v>104</v>
      </c>
      <c r="L76" s="198" t="s">
        <v>105</v>
      </c>
      <c r="M76" s="198"/>
      <c r="N76" s="2896"/>
      <c r="O76" s="2896"/>
      <c r="P76" s="2896"/>
      <c r="Q76" s="2896"/>
      <c r="R76" s="2896"/>
      <c r="S76" s="2896"/>
      <c r="T76" s="2896"/>
      <c r="U76" s="2896"/>
      <c r="V76" s="2896"/>
      <c r="W76" s="2896"/>
      <c r="X76" s="2896"/>
      <c r="Y76" s="180"/>
      <c r="Z76" s="181" t="s">
        <v>93</v>
      </c>
      <c r="AA76" s="237" t="s">
        <v>101</v>
      </c>
      <c r="AB76" s="238" t="s">
        <v>139</v>
      </c>
      <c r="AC76" s="183" t="str">
        <f t="shared" ref="AC76:AC139" si="7">C76</f>
        <v>&gt; 500 kV  ; XLPE INSULATED</v>
      </c>
      <c r="AD76" s="182" t="s">
        <v>321</v>
      </c>
      <c r="AE76" s="184" t="s">
        <v>103</v>
      </c>
      <c r="AF76" s="184" t="s">
        <v>106</v>
      </c>
      <c r="AG76" s="198" t="s">
        <v>107</v>
      </c>
      <c r="AH76" s="198"/>
      <c r="AI76" s="186">
        <v>0</v>
      </c>
      <c r="AJ76" s="186">
        <v>0</v>
      </c>
      <c r="AK76" s="186">
        <v>0</v>
      </c>
      <c r="AL76" s="186">
        <v>0</v>
      </c>
      <c r="AM76" s="186">
        <v>0</v>
      </c>
      <c r="AN76" s="186">
        <v>0</v>
      </c>
      <c r="AO76" s="186">
        <v>0</v>
      </c>
      <c r="AP76" s="186">
        <v>0</v>
      </c>
      <c r="AQ76" s="186">
        <v>0</v>
      </c>
      <c r="AR76" s="186">
        <v>0</v>
      </c>
      <c r="AS76" s="186">
        <v>0</v>
      </c>
      <c r="AT76" s="180"/>
      <c r="AU76" s="181" t="s">
        <v>93</v>
      </c>
      <c r="AV76" s="237" t="s">
        <v>101</v>
      </c>
      <c r="AW76" s="238" t="s">
        <v>139</v>
      </c>
      <c r="AX76" s="183" t="str">
        <f t="shared" ref="AX76:AX139" si="8">C76</f>
        <v>&gt; 500 kV  ; XLPE INSULATED</v>
      </c>
      <c r="AY76" s="182" t="s">
        <v>321</v>
      </c>
      <c r="AZ76" s="184" t="s">
        <v>103</v>
      </c>
      <c r="BA76" s="184" t="s">
        <v>108</v>
      </c>
      <c r="BB76" s="198" t="s">
        <v>107</v>
      </c>
      <c r="BC76" s="198"/>
      <c r="BD76" s="2153"/>
      <c r="BE76" s="2153"/>
      <c r="BF76" s="2153"/>
      <c r="BG76" s="2153"/>
      <c r="BH76" s="2153"/>
      <c r="BI76" s="186"/>
      <c r="BJ76" s="186"/>
      <c r="BK76" s="186"/>
      <c r="BL76" s="186"/>
      <c r="BM76" s="186"/>
      <c r="BN76" s="186"/>
      <c r="BO76" s="187"/>
      <c r="BP76" s="177"/>
      <c r="BQ76" s="177"/>
      <c r="BR76" s="177"/>
      <c r="BS76" s="239"/>
      <c r="BT76" s="239"/>
      <c r="BU76" s="239"/>
      <c r="BV76" s="239"/>
      <c r="BW76" s="239"/>
      <c r="BX76" s="239"/>
      <c r="BY76" s="239"/>
      <c r="BZ76" s="229"/>
      <c r="CA76" s="177"/>
      <c r="CB76" s="177"/>
      <c r="CC76" s="177"/>
      <c r="CD76" s="177"/>
      <c r="CE76" s="177"/>
      <c r="CF76" s="177"/>
      <c r="CG76" s="177"/>
      <c r="CH76" s="177"/>
      <c r="CI76" s="177"/>
      <c r="CJ76" s="177"/>
      <c r="CK76" s="177"/>
      <c r="CL76" s="177"/>
      <c r="CM76" s="177"/>
      <c r="CN76" s="177"/>
      <c r="CO76" s="177"/>
      <c r="CP76" s="177"/>
      <c r="CQ76" s="177"/>
      <c r="CR76" s="187"/>
      <c r="CS76" s="187"/>
      <c r="CT76" s="187"/>
      <c r="CU76" s="187"/>
      <c r="CV76" s="177"/>
      <c r="CW76" s="177"/>
      <c r="CX76" s="177"/>
    </row>
    <row r="77" spans="1:102" s="193" customFormat="1" ht="41.25" customHeight="1" thickBot="1">
      <c r="A77" s="177"/>
      <c r="B77" s="230"/>
      <c r="C77" s="1918" t="s">
        <v>153</v>
      </c>
      <c r="D77" s="180"/>
      <c r="E77" s="181" t="s">
        <v>93</v>
      </c>
      <c r="F77" s="237" t="s">
        <v>101</v>
      </c>
      <c r="G77" s="238" t="s">
        <v>139</v>
      </c>
      <c r="H77" s="183" t="str">
        <f t="shared" si="6"/>
        <v>&lt; = 33 kV; OTHER INSULATED</v>
      </c>
      <c r="I77" s="182" t="s">
        <v>321</v>
      </c>
      <c r="J77" s="184" t="s">
        <v>103</v>
      </c>
      <c r="K77" s="184" t="s">
        <v>104</v>
      </c>
      <c r="L77" s="198" t="s">
        <v>105</v>
      </c>
      <c r="M77" s="198"/>
      <c r="N77" s="2896"/>
      <c r="O77" s="2896"/>
      <c r="P77" s="2896"/>
      <c r="Q77" s="2896"/>
      <c r="R77" s="2896"/>
      <c r="S77" s="2896"/>
      <c r="T77" s="2896"/>
      <c r="U77" s="2896"/>
      <c r="V77" s="2896"/>
      <c r="W77" s="2896"/>
      <c r="X77" s="2896"/>
      <c r="Y77" s="180"/>
      <c r="Z77" s="181" t="s">
        <v>93</v>
      </c>
      <c r="AA77" s="237" t="s">
        <v>101</v>
      </c>
      <c r="AB77" s="238" t="s">
        <v>139</v>
      </c>
      <c r="AC77" s="183" t="str">
        <f t="shared" si="7"/>
        <v>&lt; = 33 kV; OTHER INSULATED</v>
      </c>
      <c r="AD77" s="182" t="s">
        <v>321</v>
      </c>
      <c r="AE77" s="184" t="s">
        <v>103</v>
      </c>
      <c r="AF77" s="184" t="s">
        <v>106</v>
      </c>
      <c r="AG77" s="198" t="s">
        <v>107</v>
      </c>
      <c r="AH77" s="198"/>
      <c r="AI77" s="186">
        <v>0</v>
      </c>
      <c r="AJ77" s="186">
        <v>0</v>
      </c>
      <c r="AK77" s="186">
        <v>0</v>
      </c>
      <c r="AL77" s="186">
        <v>0</v>
      </c>
      <c r="AM77" s="186">
        <v>0</v>
      </c>
      <c r="AN77" s="186">
        <v>0</v>
      </c>
      <c r="AO77" s="186">
        <v>0</v>
      </c>
      <c r="AP77" s="186">
        <v>0</v>
      </c>
      <c r="AQ77" s="186">
        <v>0</v>
      </c>
      <c r="AR77" s="186">
        <v>0</v>
      </c>
      <c r="AS77" s="186">
        <v>0</v>
      </c>
      <c r="AT77" s="180"/>
      <c r="AU77" s="181" t="s">
        <v>93</v>
      </c>
      <c r="AV77" s="237" t="s">
        <v>101</v>
      </c>
      <c r="AW77" s="238" t="s">
        <v>139</v>
      </c>
      <c r="AX77" s="183" t="str">
        <f t="shared" si="8"/>
        <v>&lt; = 33 kV; OTHER INSULATED</v>
      </c>
      <c r="AY77" s="182" t="s">
        <v>321</v>
      </c>
      <c r="AZ77" s="184" t="s">
        <v>103</v>
      </c>
      <c r="BA77" s="184" t="s">
        <v>108</v>
      </c>
      <c r="BB77" s="198" t="s">
        <v>107</v>
      </c>
      <c r="BC77" s="198"/>
      <c r="BD77" s="2153"/>
      <c r="BE77" s="2153"/>
      <c r="BF77" s="2153"/>
      <c r="BG77" s="2153"/>
      <c r="BH77" s="2153"/>
      <c r="BI77" s="186"/>
      <c r="BJ77" s="186"/>
      <c r="BK77" s="186"/>
      <c r="BL77" s="186"/>
      <c r="BM77" s="186"/>
      <c r="BN77" s="186"/>
      <c r="BO77" s="187"/>
      <c r="BP77" s="177"/>
      <c r="BQ77" s="177"/>
      <c r="BR77" s="177"/>
      <c r="BS77" s="239"/>
      <c r="BT77" s="239"/>
      <c r="BU77" s="239"/>
      <c r="BV77" s="239"/>
      <c r="BW77" s="239"/>
      <c r="BX77" s="239"/>
      <c r="BY77" s="239"/>
      <c r="BZ77" s="229"/>
      <c r="CA77" s="177"/>
      <c r="CB77" s="177"/>
      <c r="CC77" s="177"/>
      <c r="CD77" s="177"/>
      <c r="CE77" s="177"/>
      <c r="CF77" s="177"/>
      <c r="CG77" s="177"/>
      <c r="CH77" s="177"/>
      <c r="CI77" s="177"/>
      <c r="CJ77" s="177"/>
      <c r="CK77" s="177"/>
      <c r="CL77" s="177"/>
      <c r="CM77" s="177"/>
      <c r="CN77" s="177"/>
      <c r="CO77" s="177"/>
      <c r="CP77" s="177"/>
      <c r="CQ77" s="177"/>
      <c r="CR77" s="187"/>
      <c r="CS77" s="187"/>
      <c r="CT77" s="187"/>
      <c r="CU77" s="187"/>
      <c r="CV77" s="177"/>
      <c r="CW77" s="177"/>
      <c r="CX77" s="177"/>
    </row>
    <row r="78" spans="1:102" s="193" customFormat="1" ht="41.25" customHeight="1" thickBot="1">
      <c r="A78" s="177"/>
      <c r="B78" s="230"/>
      <c r="C78" s="1918" t="s">
        <v>154</v>
      </c>
      <c r="D78" s="180"/>
      <c r="E78" s="181" t="s">
        <v>93</v>
      </c>
      <c r="F78" s="237" t="s">
        <v>101</v>
      </c>
      <c r="G78" s="238" t="s">
        <v>139</v>
      </c>
      <c r="H78" s="183" t="str">
        <f t="shared" si="6"/>
        <v>&gt; 33 kV &amp; &lt; = 66 kV ; OTHER INSULATED</v>
      </c>
      <c r="I78" s="182" t="s">
        <v>321</v>
      </c>
      <c r="J78" s="184" t="s">
        <v>103</v>
      </c>
      <c r="K78" s="184" t="s">
        <v>104</v>
      </c>
      <c r="L78" s="198" t="s">
        <v>105</v>
      </c>
      <c r="M78" s="198"/>
      <c r="N78" s="2896"/>
      <c r="O78" s="2896"/>
      <c r="P78" s="2896"/>
      <c r="Q78" s="2896"/>
      <c r="R78" s="2896"/>
      <c r="S78" s="2896"/>
      <c r="T78" s="2896"/>
      <c r="U78" s="2896"/>
      <c r="V78" s="2896"/>
      <c r="W78" s="2896"/>
      <c r="X78" s="2896"/>
      <c r="Y78" s="180"/>
      <c r="Z78" s="181" t="s">
        <v>93</v>
      </c>
      <c r="AA78" s="237" t="s">
        <v>101</v>
      </c>
      <c r="AB78" s="238" t="s">
        <v>139</v>
      </c>
      <c r="AC78" s="183" t="str">
        <f t="shared" si="7"/>
        <v>&gt; 33 kV &amp; &lt; = 66 kV ; OTHER INSULATED</v>
      </c>
      <c r="AD78" s="182" t="s">
        <v>321</v>
      </c>
      <c r="AE78" s="184" t="s">
        <v>103</v>
      </c>
      <c r="AF78" s="184" t="s">
        <v>106</v>
      </c>
      <c r="AG78" s="198" t="s">
        <v>107</v>
      </c>
      <c r="AH78" s="198"/>
      <c r="AI78" s="186">
        <v>0</v>
      </c>
      <c r="AJ78" s="186">
        <v>0</v>
      </c>
      <c r="AK78" s="186">
        <v>0</v>
      </c>
      <c r="AL78" s="186">
        <v>0</v>
      </c>
      <c r="AM78" s="186">
        <v>0</v>
      </c>
      <c r="AN78" s="186">
        <v>0</v>
      </c>
      <c r="AO78" s="186">
        <v>0</v>
      </c>
      <c r="AP78" s="186">
        <v>0</v>
      </c>
      <c r="AQ78" s="186">
        <v>0</v>
      </c>
      <c r="AR78" s="186">
        <v>0</v>
      </c>
      <c r="AS78" s="186">
        <v>0</v>
      </c>
      <c r="AT78" s="180"/>
      <c r="AU78" s="181" t="s">
        <v>93</v>
      </c>
      <c r="AV78" s="237" t="s">
        <v>101</v>
      </c>
      <c r="AW78" s="238" t="s">
        <v>139</v>
      </c>
      <c r="AX78" s="183" t="str">
        <f t="shared" si="8"/>
        <v>&gt; 33 kV &amp; &lt; = 66 kV ; OTHER INSULATED</v>
      </c>
      <c r="AY78" s="182" t="s">
        <v>321</v>
      </c>
      <c r="AZ78" s="184" t="s">
        <v>103</v>
      </c>
      <c r="BA78" s="184" t="s">
        <v>108</v>
      </c>
      <c r="BB78" s="198" t="s">
        <v>107</v>
      </c>
      <c r="BC78" s="198"/>
      <c r="BD78" s="2153"/>
      <c r="BE78" s="2153"/>
      <c r="BF78" s="2153"/>
      <c r="BG78" s="2153"/>
      <c r="BH78" s="2153"/>
      <c r="BI78" s="186"/>
      <c r="BJ78" s="186"/>
      <c r="BK78" s="186"/>
      <c r="BL78" s="186"/>
      <c r="BM78" s="186"/>
      <c r="BN78" s="186"/>
      <c r="BO78" s="187"/>
      <c r="BP78" s="177"/>
      <c r="BQ78" s="177"/>
      <c r="BR78" s="177"/>
      <c r="BS78" s="239"/>
      <c r="BT78" s="239"/>
      <c r="BU78" s="239"/>
      <c r="BV78" s="239"/>
      <c r="BW78" s="239"/>
      <c r="BX78" s="239"/>
      <c r="BY78" s="239"/>
      <c r="BZ78" s="229"/>
      <c r="CA78" s="177"/>
      <c r="CB78" s="177"/>
      <c r="CC78" s="177"/>
      <c r="CD78" s="177"/>
      <c r="CE78" s="177"/>
      <c r="CF78" s="177"/>
      <c r="CG78" s="177"/>
      <c r="CH78" s="177"/>
      <c r="CI78" s="177"/>
      <c r="CJ78" s="177"/>
      <c r="CK78" s="177"/>
      <c r="CL78" s="177"/>
      <c r="CM78" s="177"/>
      <c r="CN78" s="177"/>
      <c r="CO78" s="177"/>
      <c r="CP78" s="177"/>
      <c r="CQ78" s="177"/>
      <c r="CR78" s="187"/>
      <c r="CS78" s="187"/>
      <c r="CT78" s="187"/>
      <c r="CU78" s="187"/>
      <c r="CV78" s="177"/>
      <c r="CW78" s="177"/>
      <c r="CX78" s="177"/>
    </row>
    <row r="79" spans="1:102" s="193" customFormat="1" ht="41.25" customHeight="1" thickBot="1">
      <c r="A79" s="177"/>
      <c r="B79" s="230"/>
      <c r="C79" s="1918" t="s">
        <v>155</v>
      </c>
      <c r="D79" s="180"/>
      <c r="E79" s="181" t="s">
        <v>93</v>
      </c>
      <c r="F79" s="237" t="s">
        <v>101</v>
      </c>
      <c r="G79" s="238" t="s">
        <v>139</v>
      </c>
      <c r="H79" s="183" t="str">
        <f t="shared" si="6"/>
        <v>&gt; 66 kV &amp; &lt; = 132 kV ; OTHER INSULATED</v>
      </c>
      <c r="I79" s="182" t="s">
        <v>321</v>
      </c>
      <c r="J79" s="184" t="s">
        <v>103</v>
      </c>
      <c r="K79" s="184" t="s">
        <v>104</v>
      </c>
      <c r="L79" s="198" t="s">
        <v>105</v>
      </c>
      <c r="M79" s="198"/>
      <c r="N79" s="2896"/>
      <c r="O79" s="2896"/>
      <c r="P79" s="2896"/>
      <c r="Q79" s="2896"/>
      <c r="R79" s="2896"/>
      <c r="S79" s="2896"/>
      <c r="T79" s="2896"/>
      <c r="U79" s="2896"/>
      <c r="V79" s="2896"/>
      <c r="W79" s="2896"/>
      <c r="X79" s="2896"/>
      <c r="Y79" s="180"/>
      <c r="Z79" s="181" t="s">
        <v>93</v>
      </c>
      <c r="AA79" s="237" t="s">
        <v>101</v>
      </c>
      <c r="AB79" s="238" t="s">
        <v>139</v>
      </c>
      <c r="AC79" s="183" t="str">
        <f t="shared" si="7"/>
        <v>&gt; 66 kV &amp; &lt; = 132 kV ; OTHER INSULATED</v>
      </c>
      <c r="AD79" s="182" t="s">
        <v>321</v>
      </c>
      <c r="AE79" s="184" t="s">
        <v>103</v>
      </c>
      <c r="AF79" s="184" t="s">
        <v>106</v>
      </c>
      <c r="AG79" s="198" t="s">
        <v>107</v>
      </c>
      <c r="AH79" s="198"/>
      <c r="AI79" s="186">
        <v>0</v>
      </c>
      <c r="AJ79" s="186">
        <v>0</v>
      </c>
      <c r="AK79" s="186">
        <v>0</v>
      </c>
      <c r="AL79" s="186">
        <v>0</v>
      </c>
      <c r="AM79" s="186">
        <v>0</v>
      </c>
      <c r="AN79" s="186">
        <v>0</v>
      </c>
      <c r="AO79" s="186">
        <v>0</v>
      </c>
      <c r="AP79" s="186">
        <v>0</v>
      </c>
      <c r="AQ79" s="186">
        <v>0</v>
      </c>
      <c r="AR79" s="186">
        <v>0</v>
      </c>
      <c r="AS79" s="186">
        <v>0</v>
      </c>
      <c r="AT79" s="180"/>
      <c r="AU79" s="181" t="s">
        <v>93</v>
      </c>
      <c r="AV79" s="237" t="s">
        <v>101</v>
      </c>
      <c r="AW79" s="238" t="s">
        <v>139</v>
      </c>
      <c r="AX79" s="183" t="str">
        <f t="shared" si="8"/>
        <v>&gt; 66 kV &amp; &lt; = 132 kV ; OTHER INSULATED</v>
      </c>
      <c r="AY79" s="182" t="s">
        <v>321</v>
      </c>
      <c r="AZ79" s="184" t="s">
        <v>103</v>
      </c>
      <c r="BA79" s="184" t="s">
        <v>108</v>
      </c>
      <c r="BB79" s="198" t="s">
        <v>107</v>
      </c>
      <c r="BC79" s="198"/>
      <c r="BD79" s="2153"/>
      <c r="BE79" s="2153"/>
      <c r="BF79" s="2153"/>
      <c r="BG79" s="2153"/>
      <c r="BH79" s="2153"/>
      <c r="BI79" s="186"/>
      <c r="BJ79" s="186"/>
      <c r="BK79" s="186"/>
      <c r="BL79" s="186"/>
      <c r="BM79" s="186"/>
      <c r="BN79" s="186"/>
      <c r="BO79" s="187"/>
      <c r="BP79" s="177"/>
      <c r="BQ79" s="177"/>
      <c r="BR79" s="177"/>
      <c r="BS79" s="239"/>
      <c r="BT79" s="239"/>
      <c r="BU79" s="239"/>
      <c r="BV79" s="239"/>
      <c r="BW79" s="239"/>
      <c r="BX79" s="239"/>
      <c r="BY79" s="239"/>
      <c r="BZ79" s="229"/>
      <c r="CA79" s="177"/>
      <c r="CB79" s="177"/>
      <c r="CC79" s="177"/>
      <c r="CD79" s="177"/>
      <c r="CE79" s="177"/>
      <c r="CF79" s="177"/>
      <c r="CG79" s="177"/>
      <c r="CH79" s="177"/>
      <c r="CI79" s="177"/>
      <c r="CJ79" s="177"/>
      <c r="CK79" s="177"/>
      <c r="CL79" s="177"/>
      <c r="CM79" s="177"/>
      <c r="CN79" s="177"/>
      <c r="CO79" s="177"/>
      <c r="CP79" s="177"/>
      <c r="CQ79" s="177"/>
      <c r="CR79" s="187"/>
      <c r="CS79" s="187"/>
      <c r="CT79" s="187"/>
      <c r="CU79" s="187"/>
      <c r="CV79" s="177"/>
      <c r="CW79" s="177"/>
      <c r="CX79" s="177"/>
    </row>
    <row r="80" spans="1:102" s="193" customFormat="1" ht="41.25" customHeight="1" thickBot="1">
      <c r="A80" s="177"/>
      <c r="B80" s="230"/>
      <c r="C80" s="1918" t="s">
        <v>156</v>
      </c>
      <c r="D80" s="180"/>
      <c r="E80" s="181" t="s">
        <v>93</v>
      </c>
      <c r="F80" s="237" t="s">
        <v>101</v>
      </c>
      <c r="G80" s="238" t="s">
        <v>139</v>
      </c>
      <c r="H80" s="183" t="str">
        <f t="shared" si="6"/>
        <v>&gt; 132 kV &amp; &lt; = 275 kV ; OTHER INSULATED</v>
      </c>
      <c r="I80" s="182" t="s">
        <v>321</v>
      </c>
      <c r="J80" s="184" t="s">
        <v>103</v>
      </c>
      <c r="K80" s="184" t="s">
        <v>104</v>
      </c>
      <c r="L80" s="198" t="s">
        <v>105</v>
      </c>
      <c r="M80" s="198"/>
      <c r="N80" s="2896"/>
      <c r="O80" s="2896"/>
      <c r="P80" s="2896"/>
      <c r="Q80" s="2896"/>
      <c r="R80" s="2896"/>
      <c r="S80" s="2896"/>
      <c r="T80" s="2896"/>
      <c r="U80" s="2896"/>
      <c r="V80" s="2896"/>
      <c r="W80" s="2896"/>
      <c r="X80" s="2896"/>
      <c r="Y80" s="180"/>
      <c r="Z80" s="181" t="s">
        <v>93</v>
      </c>
      <c r="AA80" s="237" t="s">
        <v>101</v>
      </c>
      <c r="AB80" s="238" t="s">
        <v>139</v>
      </c>
      <c r="AC80" s="183" t="str">
        <f t="shared" si="7"/>
        <v>&gt; 132 kV &amp; &lt; = 275 kV ; OTHER INSULATED</v>
      </c>
      <c r="AD80" s="182" t="s">
        <v>321</v>
      </c>
      <c r="AE80" s="184" t="s">
        <v>103</v>
      </c>
      <c r="AF80" s="184" t="s">
        <v>106</v>
      </c>
      <c r="AG80" s="198" t="s">
        <v>107</v>
      </c>
      <c r="AH80" s="198"/>
      <c r="AI80" s="186">
        <v>0</v>
      </c>
      <c r="AJ80" s="186">
        <v>0</v>
      </c>
      <c r="AK80" s="186">
        <v>0</v>
      </c>
      <c r="AL80" s="186">
        <v>0</v>
      </c>
      <c r="AM80" s="186">
        <v>0</v>
      </c>
      <c r="AN80" s="186">
        <v>0</v>
      </c>
      <c r="AO80" s="186">
        <v>0</v>
      </c>
      <c r="AP80" s="186">
        <v>0</v>
      </c>
      <c r="AQ80" s="186">
        <v>0</v>
      </c>
      <c r="AR80" s="186">
        <v>0</v>
      </c>
      <c r="AS80" s="186">
        <v>0</v>
      </c>
      <c r="AT80" s="180"/>
      <c r="AU80" s="181" t="s">
        <v>93</v>
      </c>
      <c r="AV80" s="237" t="s">
        <v>101</v>
      </c>
      <c r="AW80" s="238" t="s">
        <v>139</v>
      </c>
      <c r="AX80" s="183" t="str">
        <f t="shared" si="8"/>
        <v>&gt; 132 kV &amp; &lt; = 275 kV ; OTHER INSULATED</v>
      </c>
      <c r="AY80" s="182" t="s">
        <v>321</v>
      </c>
      <c r="AZ80" s="184" t="s">
        <v>103</v>
      </c>
      <c r="BA80" s="184" t="s">
        <v>108</v>
      </c>
      <c r="BB80" s="198" t="s">
        <v>107</v>
      </c>
      <c r="BC80" s="198"/>
      <c r="BD80" s="2153"/>
      <c r="BE80" s="2153"/>
      <c r="BF80" s="2153"/>
      <c r="BG80" s="2153"/>
      <c r="BH80" s="2153"/>
      <c r="BI80" s="186"/>
      <c r="BJ80" s="186"/>
      <c r="BK80" s="186"/>
      <c r="BL80" s="186"/>
      <c r="BM80" s="186"/>
      <c r="BN80" s="186"/>
      <c r="BO80" s="187"/>
      <c r="BP80" s="177"/>
      <c r="BQ80" s="177"/>
      <c r="BR80" s="177"/>
      <c r="BS80" s="239"/>
      <c r="BT80" s="239"/>
      <c r="BU80" s="239"/>
      <c r="BV80" s="239"/>
      <c r="BW80" s="239"/>
      <c r="BX80" s="239"/>
      <c r="BY80" s="239"/>
      <c r="BZ80" s="229"/>
      <c r="CA80" s="177"/>
      <c r="CB80" s="177"/>
      <c r="CC80" s="177"/>
      <c r="CD80" s="177"/>
      <c r="CE80" s="177"/>
      <c r="CF80" s="177"/>
      <c r="CG80" s="177"/>
      <c r="CH80" s="177"/>
      <c r="CI80" s="177"/>
      <c r="CJ80" s="177"/>
      <c r="CK80" s="177"/>
      <c r="CL80" s="177"/>
      <c r="CM80" s="177"/>
      <c r="CN80" s="177"/>
      <c r="CO80" s="177"/>
      <c r="CP80" s="177"/>
      <c r="CQ80" s="177"/>
      <c r="CR80" s="187"/>
      <c r="CS80" s="187"/>
      <c r="CT80" s="187"/>
      <c r="CU80" s="187"/>
      <c r="CV80" s="177"/>
      <c r="CW80" s="177"/>
      <c r="CX80" s="177"/>
    </row>
    <row r="81" spans="1:102" s="193" customFormat="1" ht="41.25" customHeight="1" thickBot="1">
      <c r="A81" s="177"/>
      <c r="B81" s="230"/>
      <c r="C81" s="1918" t="s">
        <v>157</v>
      </c>
      <c r="D81" s="180"/>
      <c r="E81" s="181" t="s">
        <v>93</v>
      </c>
      <c r="F81" s="237" t="s">
        <v>101</v>
      </c>
      <c r="G81" s="238" t="s">
        <v>139</v>
      </c>
      <c r="H81" s="183" t="str">
        <f t="shared" si="6"/>
        <v>&gt; 275 kV &amp; &lt; = 330 kV ; OTHER INSULATED</v>
      </c>
      <c r="I81" s="182" t="s">
        <v>321</v>
      </c>
      <c r="J81" s="184" t="s">
        <v>103</v>
      </c>
      <c r="K81" s="184" t="s">
        <v>104</v>
      </c>
      <c r="L81" s="198" t="s">
        <v>105</v>
      </c>
      <c r="M81" s="198"/>
      <c r="N81" s="2896"/>
      <c r="O81" s="2896"/>
      <c r="P81" s="2896"/>
      <c r="Q81" s="2896"/>
      <c r="R81" s="2896"/>
      <c r="S81" s="2896"/>
      <c r="T81" s="2896"/>
      <c r="U81" s="2896"/>
      <c r="V81" s="2896"/>
      <c r="W81" s="2896"/>
      <c r="X81" s="2896"/>
      <c r="Y81" s="180"/>
      <c r="Z81" s="181" t="s">
        <v>93</v>
      </c>
      <c r="AA81" s="237" t="s">
        <v>101</v>
      </c>
      <c r="AB81" s="238" t="s">
        <v>139</v>
      </c>
      <c r="AC81" s="183" t="str">
        <f t="shared" si="7"/>
        <v>&gt; 275 kV &amp; &lt; = 330 kV ; OTHER INSULATED</v>
      </c>
      <c r="AD81" s="182" t="s">
        <v>321</v>
      </c>
      <c r="AE81" s="184" t="s">
        <v>103</v>
      </c>
      <c r="AF81" s="184" t="s">
        <v>106</v>
      </c>
      <c r="AG81" s="198" t="s">
        <v>107</v>
      </c>
      <c r="AH81" s="198"/>
      <c r="AI81" s="186">
        <v>0</v>
      </c>
      <c r="AJ81" s="186">
        <v>0</v>
      </c>
      <c r="AK81" s="186">
        <v>0</v>
      </c>
      <c r="AL81" s="186">
        <v>0</v>
      </c>
      <c r="AM81" s="186">
        <v>0</v>
      </c>
      <c r="AN81" s="186">
        <v>0</v>
      </c>
      <c r="AO81" s="186">
        <v>0</v>
      </c>
      <c r="AP81" s="186">
        <v>0</v>
      </c>
      <c r="AQ81" s="186">
        <v>0</v>
      </c>
      <c r="AR81" s="186">
        <v>0</v>
      </c>
      <c r="AS81" s="186">
        <v>0</v>
      </c>
      <c r="AT81" s="180"/>
      <c r="AU81" s="181" t="s">
        <v>93</v>
      </c>
      <c r="AV81" s="237" t="s">
        <v>101</v>
      </c>
      <c r="AW81" s="238" t="s">
        <v>139</v>
      </c>
      <c r="AX81" s="183" t="str">
        <f t="shared" si="8"/>
        <v>&gt; 275 kV &amp; &lt; = 330 kV ; OTHER INSULATED</v>
      </c>
      <c r="AY81" s="182" t="s">
        <v>321</v>
      </c>
      <c r="AZ81" s="184" t="s">
        <v>103</v>
      </c>
      <c r="BA81" s="184" t="s">
        <v>108</v>
      </c>
      <c r="BB81" s="198" t="s">
        <v>107</v>
      </c>
      <c r="BC81" s="198"/>
      <c r="BD81" s="2153"/>
      <c r="BE81" s="2153"/>
      <c r="BF81" s="2153"/>
      <c r="BG81" s="2153"/>
      <c r="BH81" s="2153"/>
      <c r="BI81" s="186"/>
      <c r="BJ81" s="186"/>
      <c r="BK81" s="186"/>
      <c r="BL81" s="186"/>
      <c r="BM81" s="186"/>
      <c r="BN81" s="186"/>
      <c r="BO81" s="187"/>
      <c r="BP81" s="177"/>
      <c r="BQ81" s="177"/>
      <c r="BR81" s="177"/>
      <c r="BS81" s="239"/>
      <c r="BT81" s="239"/>
      <c r="BU81" s="239"/>
      <c r="BV81" s="239"/>
      <c r="BW81" s="239"/>
      <c r="BX81" s="239"/>
      <c r="BY81" s="239"/>
      <c r="BZ81" s="229"/>
      <c r="CA81" s="177"/>
      <c r="CB81" s="177"/>
      <c r="CC81" s="177"/>
      <c r="CD81" s="177"/>
      <c r="CE81" s="177"/>
      <c r="CF81" s="177"/>
      <c r="CG81" s="177"/>
      <c r="CH81" s="177"/>
      <c r="CI81" s="177"/>
      <c r="CJ81" s="177"/>
      <c r="CK81" s="177"/>
      <c r="CL81" s="177"/>
      <c r="CM81" s="177"/>
      <c r="CN81" s="177"/>
      <c r="CO81" s="177"/>
      <c r="CP81" s="177"/>
      <c r="CQ81" s="177"/>
      <c r="CR81" s="187"/>
      <c r="CS81" s="187"/>
      <c r="CT81" s="187"/>
      <c r="CU81" s="187"/>
      <c r="CV81" s="177"/>
      <c r="CW81" s="177"/>
      <c r="CX81" s="177"/>
    </row>
    <row r="82" spans="1:102" s="193" customFormat="1" ht="41.25" customHeight="1" thickBot="1">
      <c r="A82" s="177"/>
      <c r="B82" s="230"/>
      <c r="C82" s="1918" t="s">
        <v>158</v>
      </c>
      <c r="D82" s="1920"/>
      <c r="E82" s="181" t="s">
        <v>93</v>
      </c>
      <c r="F82" s="237" t="s">
        <v>101</v>
      </c>
      <c r="G82" s="238" t="s">
        <v>139</v>
      </c>
      <c r="H82" s="183" t="str">
        <f t="shared" si="6"/>
        <v>&gt; 330 kV &amp; &lt; = 500 kV  ; OTHER INSULATED</v>
      </c>
      <c r="I82" s="182" t="s">
        <v>321</v>
      </c>
      <c r="J82" s="184" t="s">
        <v>103</v>
      </c>
      <c r="K82" s="184" t="s">
        <v>104</v>
      </c>
      <c r="L82" s="198" t="s">
        <v>105</v>
      </c>
      <c r="M82" s="198"/>
      <c r="N82" s="2896"/>
      <c r="O82" s="2896"/>
      <c r="P82" s="2896"/>
      <c r="Q82" s="2896"/>
      <c r="R82" s="2896"/>
      <c r="S82" s="2896"/>
      <c r="T82" s="2896"/>
      <c r="U82" s="2896"/>
      <c r="V82" s="2896"/>
      <c r="W82" s="2896"/>
      <c r="X82" s="2896"/>
      <c r="Y82" s="1920"/>
      <c r="Z82" s="181" t="s">
        <v>93</v>
      </c>
      <c r="AA82" s="237" t="s">
        <v>101</v>
      </c>
      <c r="AB82" s="238" t="s">
        <v>139</v>
      </c>
      <c r="AC82" s="183" t="str">
        <f t="shared" si="7"/>
        <v>&gt; 330 kV &amp; &lt; = 500 kV  ; OTHER INSULATED</v>
      </c>
      <c r="AD82" s="182" t="s">
        <v>321</v>
      </c>
      <c r="AE82" s="184" t="s">
        <v>103</v>
      </c>
      <c r="AF82" s="184" t="s">
        <v>106</v>
      </c>
      <c r="AG82" s="198" t="s">
        <v>107</v>
      </c>
      <c r="AH82" s="198"/>
      <c r="AI82" s="186">
        <v>0</v>
      </c>
      <c r="AJ82" s="186">
        <v>0</v>
      </c>
      <c r="AK82" s="186">
        <v>0</v>
      </c>
      <c r="AL82" s="186">
        <v>0</v>
      </c>
      <c r="AM82" s="186">
        <v>0</v>
      </c>
      <c r="AN82" s="186">
        <v>0</v>
      </c>
      <c r="AO82" s="186">
        <v>0</v>
      </c>
      <c r="AP82" s="186">
        <v>0</v>
      </c>
      <c r="AQ82" s="186">
        <v>0</v>
      </c>
      <c r="AR82" s="186">
        <v>0</v>
      </c>
      <c r="AS82" s="186">
        <v>0</v>
      </c>
      <c r="AT82" s="1920"/>
      <c r="AU82" s="181" t="s">
        <v>93</v>
      </c>
      <c r="AV82" s="237" t="s">
        <v>101</v>
      </c>
      <c r="AW82" s="238" t="s">
        <v>139</v>
      </c>
      <c r="AX82" s="183" t="str">
        <f t="shared" si="8"/>
        <v>&gt; 330 kV &amp; &lt; = 500 kV  ; OTHER INSULATED</v>
      </c>
      <c r="AY82" s="182" t="s">
        <v>321</v>
      </c>
      <c r="AZ82" s="184" t="s">
        <v>103</v>
      </c>
      <c r="BA82" s="184" t="s">
        <v>108</v>
      </c>
      <c r="BB82" s="198" t="s">
        <v>107</v>
      </c>
      <c r="BC82" s="198"/>
      <c r="BD82" s="2153"/>
      <c r="BE82" s="2153"/>
      <c r="BF82" s="2153"/>
      <c r="BG82" s="2153"/>
      <c r="BH82" s="2153"/>
      <c r="BI82" s="186"/>
      <c r="BJ82" s="186"/>
      <c r="BK82" s="186"/>
      <c r="BL82" s="186"/>
      <c r="BM82" s="186"/>
      <c r="BN82" s="186"/>
      <c r="BO82" s="187"/>
      <c r="BP82" s="177"/>
      <c r="BQ82" s="177"/>
      <c r="BR82" s="177"/>
      <c r="BS82" s="239"/>
      <c r="BT82" s="239"/>
      <c r="BU82" s="239"/>
      <c r="BV82" s="239"/>
      <c r="BW82" s="239"/>
      <c r="BX82" s="239"/>
      <c r="BY82" s="239"/>
      <c r="BZ82" s="229"/>
      <c r="CA82" s="177"/>
      <c r="CB82" s="177"/>
      <c r="CC82" s="177"/>
      <c r="CD82" s="177"/>
      <c r="CE82" s="177"/>
      <c r="CF82" s="177"/>
      <c r="CG82" s="177"/>
      <c r="CH82" s="177"/>
      <c r="CI82" s="177"/>
      <c r="CJ82" s="177"/>
      <c r="CK82" s="177"/>
      <c r="CL82" s="177"/>
      <c r="CM82" s="177"/>
      <c r="CN82" s="177"/>
      <c r="CO82" s="177"/>
      <c r="CP82" s="177"/>
      <c r="CQ82" s="177"/>
      <c r="CR82" s="187"/>
      <c r="CS82" s="187"/>
      <c r="CT82" s="187"/>
      <c r="CU82" s="187"/>
      <c r="CV82" s="177"/>
      <c r="CW82" s="177"/>
      <c r="CX82" s="177"/>
    </row>
    <row r="83" spans="1:102" s="193" customFormat="1" ht="41.25" customHeight="1" thickBot="1">
      <c r="A83" s="177"/>
      <c r="B83" s="230"/>
      <c r="C83" s="1918" t="s">
        <v>159</v>
      </c>
      <c r="D83" s="180"/>
      <c r="E83" s="181" t="s">
        <v>93</v>
      </c>
      <c r="F83" s="237" t="s">
        <v>101</v>
      </c>
      <c r="G83" s="238" t="s">
        <v>139</v>
      </c>
      <c r="H83" s="183" t="str">
        <f t="shared" si="6"/>
        <v>&gt; 500 kV  ; OTHER INSULATED</v>
      </c>
      <c r="I83" s="182" t="s">
        <v>321</v>
      </c>
      <c r="J83" s="184" t="s">
        <v>103</v>
      </c>
      <c r="K83" s="184" t="s">
        <v>104</v>
      </c>
      <c r="L83" s="198" t="s">
        <v>105</v>
      </c>
      <c r="M83" s="198"/>
      <c r="N83" s="2896"/>
      <c r="O83" s="2896"/>
      <c r="P83" s="2896"/>
      <c r="Q83" s="2896"/>
      <c r="R83" s="2896"/>
      <c r="S83" s="2896"/>
      <c r="T83" s="2896"/>
      <c r="U83" s="2896"/>
      <c r="V83" s="2896"/>
      <c r="W83" s="2896"/>
      <c r="X83" s="2896"/>
      <c r="Y83" s="180"/>
      <c r="Z83" s="181" t="s">
        <v>93</v>
      </c>
      <c r="AA83" s="237" t="s">
        <v>101</v>
      </c>
      <c r="AB83" s="238" t="s">
        <v>139</v>
      </c>
      <c r="AC83" s="183" t="str">
        <f t="shared" si="7"/>
        <v>&gt; 500 kV  ; OTHER INSULATED</v>
      </c>
      <c r="AD83" s="182" t="s">
        <v>321</v>
      </c>
      <c r="AE83" s="184" t="s">
        <v>103</v>
      </c>
      <c r="AF83" s="184" t="s">
        <v>106</v>
      </c>
      <c r="AG83" s="198" t="s">
        <v>107</v>
      </c>
      <c r="AH83" s="198"/>
      <c r="AI83" s="186">
        <v>0</v>
      </c>
      <c r="AJ83" s="186">
        <v>0</v>
      </c>
      <c r="AK83" s="186">
        <v>0</v>
      </c>
      <c r="AL83" s="186">
        <v>0</v>
      </c>
      <c r="AM83" s="186">
        <v>0</v>
      </c>
      <c r="AN83" s="186">
        <v>0</v>
      </c>
      <c r="AO83" s="186">
        <v>0</v>
      </c>
      <c r="AP83" s="186">
        <v>0</v>
      </c>
      <c r="AQ83" s="186">
        <v>0</v>
      </c>
      <c r="AR83" s="186">
        <v>0</v>
      </c>
      <c r="AS83" s="186">
        <v>0</v>
      </c>
      <c r="AT83" s="180"/>
      <c r="AU83" s="181" t="s">
        <v>93</v>
      </c>
      <c r="AV83" s="237" t="s">
        <v>101</v>
      </c>
      <c r="AW83" s="238" t="s">
        <v>139</v>
      </c>
      <c r="AX83" s="183" t="str">
        <f t="shared" si="8"/>
        <v>&gt; 500 kV  ; OTHER INSULATED</v>
      </c>
      <c r="AY83" s="182" t="s">
        <v>321</v>
      </c>
      <c r="AZ83" s="184" t="s">
        <v>103</v>
      </c>
      <c r="BA83" s="184" t="s">
        <v>108</v>
      </c>
      <c r="BB83" s="198" t="s">
        <v>107</v>
      </c>
      <c r="BC83" s="198"/>
      <c r="BD83" s="2153"/>
      <c r="BE83" s="2153"/>
      <c r="BF83" s="2153"/>
      <c r="BG83" s="2153"/>
      <c r="BH83" s="2153"/>
      <c r="BI83" s="186"/>
      <c r="BJ83" s="186"/>
      <c r="BK83" s="186"/>
      <c r="BL83" s="186"/>
      <c r="BM83" s="186"/>
      <c r="BN83" s="186"/>
      <c r="BO83" s="187"/>
      <c r="BP83" s="177"/>
      <c r="BQ83" s="177"/>
      <c r="BR83" s="177"/>
      <c r="BS83" s="239"/>
      <c r="BT83" s="239"/>
      <c r="BU83" s="239"/>
      <c r="BV83" s="239"/>
      <c r="BW83" s="239"/>
      <c r="BX83" s="239"/>
      <c r="BY83" s="239"/>
      <c r="BZ83" s="229"/>
      <c r="CA83" s="177"/>
      <c r="CB83" s="177"/>
      <c r="CC83" s="177"/>
      <c r="CD83" s="177"/>
      <c r="CE83" s="177"/>
      <c r="CF83" s="177"/>
      <c r="CG83" s="177"/>
      <c r="CH83" s="177"/>
      <c r="CI83" s="177"/>
      <c r="CJ83" s="177"/>
      <c r="CK83" s="177"/>
      <c r="CL83" s="177"/>
      <c r="CM83" s="177"/>
      <c r="CN83" s="177"/>
      <c r="CO83" s="177"/>
      <c r="CP83" s="177"/>
      <c r="CQ83" s="177"/>
      <c r="CR83" s="187"/>
      <c r="CS83" s="187"/>
      <c r="CT83" s="187"/>
      <c r="CU83" s="187"/>
      <c r="CV83" s="177"/>
      <c r="CW83" s="177"/>
      <c r="CX83" s="177"/>
    </row>
    <row r="84" spans="1:102" s="193" customFormat="1" ht="41.25" customHeight="1" thickBot="1">
      <c r="A84" s="177"/>
      <c r="B84" s="230"/>
      <c r="C84" s="210" t="s">
        <v>133</v>
      </c>
      <c r="D84" s="246"/>
      <c r="E84" s="181" t="s">
        <v>93</v>
      </c>
      <c r="F84" s="223" t="s">
        <v>101</v>
      </c>
      <c r="G84" s="224" t="s">
        <v>139</v>
      </c>
      <c r="H84" s="183" t="str">
        <f t="shared" si="6"/>
        <v>OTHER - PLEASE ADD A ROW IF NECESSARY AND NOMINATE THE CATEGORY</v>
      </c>
      <c r="I84" s="182" t="s">
        <v>321</v>
      </c>
      <c r="J84" s="225" t="s">
        <v>103</v>
      </c>
      <c r="K84" s="225" t="s">
        <v>104</v>
      </c>
      <c r="L84" s="226" t="s">
        <v>105</v>
      </c>
      <c r="M84" s="226"/>
      <c r="N84" s="2896"/>
      <c r="O84" s="2896"/>
      <c r="P84" s="2896"/>
      <c r="Q84" s="2896"/>
      <c r="R84" s="2896"/>
      <c r="S84" s="2896"/>
      <c r="T84" s="2896"/>
      <c r="U84" s="2896"/>
      <c r="V84" s="2896"/>
      <c r="W84" s="2896"/>
      <c r="X84" s="2896"/>
      <c r="Y84" s="246"/>
      <c r="Z84" s="181" t="s">
        <v>93</v>
      </c>
      <c r="AA84" s="223" t="s">
        <v>101</v>
      </c>
      <c r="AB84" s="224" t="s">
        <v>139</v>
      </c>
      <c r="AC84" s="183" t="str">
        <f t="shared" si="7"/>
        <v>OTHER - PLEASE ADD A ROW IF NECESSARY AND NOMINATE THE CATEGORY</v>
      </c>
      <c r="AD84" s="182" t="s">
        <v>321</v>
      </c>
      <c r="AE84" s="225" t="s">
        <v>103</v>
      </c>
      <c r="AF84" s="225" t="s">
        <v>106</v>
      </c>
      <c r="AG84" s="226" t="s">
        <v>107</v>
      </c>
      <c r="AH84" s="226"/>
      <c r="AI84" s="186">
        <v>0</v>
      </c>
      <c r="AJ84" s="186">
        <v>0</v>
      </c>
      <c r="AK84" s="186">
        <v>0</v>
      </c>
      <c r="AL84" s="186">
        <v>0</v>
      </c>
      <c r="AM84" s="186">
        <v>0</v>
      </c>
      <c r="AN84" s="186">
        <v>0</v>
      </c>
      <c r="AO84" s="186">
        <v>0</v>
      </c>
      <c r="AP84" s="186">
        <v>0</v>
      </c>
      <c r="AQ84" s="186">
        <v>0</v>
      </c>
      <c r="AR84" s="186">
        <v>0</v>
      </c>
      <c r="AS84" s="186">
        <v>0</v>
      </c>
      <c r="AT84" s="246"/>
      <c r="AU84" s="181" t="s">
        <v>93</v>
      </c>
      <c r="AV84" s="223" t="s">
        <v>101</v>
      </c>
      <c r="AW84" s="224" t="s">
        <v>139</v>
      </c>
      <c r="AX84" s="183" t="str">
        <f t="shared" si="8"/>
        <v>OTHER - PLEASE ADD A ROW IF NECESSARY AND NOMINATE THE CATEGORY</v>
      </c>
      <c r="AY84" s="182" t="s">
        <v>321</v>
      </c>
      <c r="AZ84" s="225" t="s">
        <v>103</v>
      </c>
      <c r="BA84" s="225" t="s">
        <v>108</v>
      </c>
      <c r="BB84" s="226" t="s">
        <v>107</v>
      </c>
      <c r="BC84" s="226"/>
      <c r="BD84" s="2153"/>
      <c r="BE84" s="2153"/>
      <c r="BF84" s="2153"/>
      <c r="BG84" s="2153"/>
      <c r="BH84" s="2153"/>
      <c r="BI84" s="186"/>
      <c r="BJ84" s="186"/>
      <c r="BK84" s="186"/>
      <c r="BL84" s="186"/>
      <c r="BM84" s="186"/>
      <c r="BN84" s="186"/>
      <c r="BO84" s="187"/>
      <c r="BP84" s="177"/>
      <c r="BQ84" s="177"/>
      <c r="BR84" s="177"/>
      <c r="BS84" s="239"/>
      <c r="BT84" s="239"/>
      <c r="BU84" s="239"/>
      <c r="BV84" s="239"/>
      <c r="BW84" s="239"/>
      <c r="BX84" s="239"/>
      <c r="BY84" s="239"/>
      <c r="BZ84" s="229"/>
      <c r="CA84" s="177"/>
      <c r="CB84" s="177"/>
      <c r="CC84" s="177"/>
      <c r="CD84" s="177"/>
      <c r="CE84" s="177"/>
      <c r="CF84" s="177"/>
      <c r="CG84" s="177"/>
      <c r="CH84" s="177"/>
      <c r="CI84" s="177"/>
      <c r="CJ84" s="177"/>
      <c r="CK84" s="177"/>
      <c r="CL84" s="177"/>
      <c r="CM84" s="177"/>
      <c r="CN84" s="177"/>
      <c r="CO84" s="177"/>
      <c r="CP84" s="177"/>
      <c r="CQ84" s="177"/>
      <c r="CR84" s="187"/>
      <c r="CS84" s="187"/>
      <c r="CT84" s="187"/>
      <c r="CU84" s="187"/>
      <c r="CV84" s="177"/>
      <c r="CW84" s="177"/>
      <c r="CX84" s="177"/>
    </row>
    <row r="85" spans="1:102" s="193" customFormat="1" ht="41.25" customHeight="1" thickBot="1">
      <c r="A85" s="177"/>
      <c r="B85" s="178" t="s">
        <v>160</v>
      </c>
      <c r="C85" s="191" t="s">
        <v>161</v>
      </c>
      <c r="D85" s="180"/>
      <c r="E85" s="181" t="s">
        <v>93</v>
      </c>
      <c r="F85" s="196" t="s">
        <v>101</v>
      </c>
      <c r="G85" s="197" t="s">
        <v>162</v>
      </c>
      <c r="H85" s="183" t="str">
        <f t="shared" si="6"/>
        <v>&lt; = 33 kV; AIR INSULATED CIRCUIT BREAKER</v>
      </c>
      <c r="I85" s="182" t="s">
        <v>321</v>
      </c>
      <c r="J85" s="184" t="s">
        <v>103</v>
      </c>
      <c r="K85" s="184" t="s">
        <v>104</v>
      </c>
      <c r="L85" s="198" t="s">
        <v>105</v>
      </c>
      <c r="M85" s="198"/>
      <c r="N85" s="2896"/>
      <c r="O85" s="2896"/>
      <c r="P85" s="2896"/>
      <c r="Q85" s="2896"/>
      <c r="R85" s="2896"/>
      <c r="S85" s="2896"/>
      <c r="T85" s="2896"/>
      <c r="U85" s="2896"/>
      <c r="V85" s="2896"/>
      <c r="W85" s="2896"/>
      <c r="X85" s="2896"/>
      <c r="Y85" s="180"/>
      <c r="Z85" s="181" t="s">
        <v>93</v>
      </c>
      <c r="AA85" s="196" t="s">
        <v>101</v>
      </c>
      <c r="AB85" s="197" t="s">
        <v>162</v>
      </c>
      <c r="AC85" s="183" t="str">
        <f t="shared" si="7"/>
        <v>&lt; = 33 kV; AIR INSULATED CIRCUIT BREAKER</v>
      </c>
      <c r="AD85" s="182" t="s">
        <v>321</v>
      </c>
      <c r="AE85" s="184" t="s">
        <v>103</v>
      </c>
      <c r="AF85" s="184" t="s">
        <v>106</v>
      </c>
      <c r="AG85" s="198" t="s">
        <v>107</v>
      </c>
      <c r="AH85" s="198"/>
      <c r="AI85" s="186">
        <v>0</v>
      </c>
      <c r="AJ85" s="186">
        <v>0</v>
      </c>
      <c r="AK85" s="186">
        <v>1</v>
      </c>
      <c r="AL85" s="186">
        <v>0</v>
      </c>
      <c r="AM85" s="186">
        <v>0</v>
      </c>
      <c r="AN85" s="186">
        <v>0</v>
      </c>
      <c r="AO85" s="186">
        <v>2</v>
      </c>
      <c r="AP85" s="186">
        <v>2</v>
      </c>
      <c r="AQ85" s="186">
        <v>2</v>
      </c>
      <c r="AR85" s="186">
        <v>2</v>
      </c>
      <c r="AS85" s="186">
        <v>2</v>
      </c>
      <c r="AT85" s="180"/>
      <c r="AU85" s="181" t="s">
        <v>93</v>
      </c>
      <c r="AV85" s="196" t="s">
        <v>101</v>
      </c>
      <c r="AW85" s="197" t="s">
        <v>162</v>
      </c>
      <c r="AX85" s="183" t="str">
        <f t="shared" si="8"/>
        <v>&lt; = 33 kV; AIR INSULATED CIRCUIT BREAKER</v>
      </c>
      <c r="AY85" s="182" t="s">
        <v>321</v>
      </c>
      <c r="AZ85" s="184" t="s">
        <v>103</v>
      </c>
      <c r="BA85" s="184" t="s">
        <v>108</v>
      </c>
      <c r="BB85" s="198" t="s">
        <v>107</v>
      </c>
      <c r="BC85" s="198"/>
      <c r="BD85" s="2153"/>
      <c r="BE85" s="2153"/>
      <c r="BF85" s="2153"/>
      <c r="BG85" s="2153"/>
      <c r="BH85" s="2153"/>
      <c r="BI85" s="186"/>
      <c r="BJ85" s="186"/>
      <c r="BK85" s="186"/>
      <c r="BL85" s="186"/>
      <c r="BM85" s="186"/>
      <c r="BN85" s="186"/>
      <c r="BO85" s="187"/>
      <c r="BP85" s="177"/>
      <c r="BQ85" s="177"/>
      <c r="BR85" s="177"/>
      <c r="BS85" s="239"/>
      <c r="BT85" s="239"/>
      <c r="BU85" s="239"/>
      <c r="BV85" s="239"/>
      <c r="BW85" s="239"/>
      <c r="BX85" s="239"/>
      <c r="BY85" s="239"/>
      <c r="BZ85" s="229"/>
      <c r="CA85" s="177"/>
      <c r="CB85" s="177"/>
      <c r="CC85" s="177"/>
      <c r="CD85" s="177"/>
      <c r="CE85" s="177"/>
      <c r="CF85" s="177"/>
      <c r="CG85" s="177"/>
      <c r="CH85" s="177"/>
      <c r="CI85" s="177"/>
      <c r="CJ85" s="177"/>
      <c r="CK85" s="177"/>
      <c r="CL85" s="177"/>
      <c r="CM85" s="177"/>
      <c r="CN85" s="177"/>
      <c r="CO85" s="177"/>
      <c r="CP85" s="177"/>
      <c r="CQ85" s="177"/>
      <c r="CR85" s="187"/>
      <c r="CS85" s="187"/>
      <c r="CT85" s="187"/>
      <c r="CU85" s="187"/>
      <c r="CV85" s="177"/>
      <c r="CW85" s="177"/>
      <c r="CX85" s="177"/>
    </row>
    <row r="86" spans="1:102" s="193" customFormat="1" ht="41.25" customHeight="1" thickBot="1">
      <c r="A86" s="177"/>
      <c r="B86" s="230"/>
      <c r="C86" s="195" t="s">
        <v>163</v>
      </c>
      <c r="D86" s="180"/>
      <c r="E86" s="181" t="s">
        <v>93</v>
      </c>
      <c r="F86" s="196" t="s">
        <v>101</v>
      </c>
      <c r="G86" s="197" t="s">
        <v>162</v>
      </c>
      <c r="H86" s="183" t="str">
        <f t="shared" si="6"/>
        <v>&gt; 33 kV &amp; &lt; = 66 kV ; AIR INSULATED CIRCUIT BREAKER</v>
      </c>
      <c r="I86" s="182" t="s">
        <v>321</v>
      </c>
      <c r="J86" s="184" t="s">
        <v>103</v>
      </c>
      <c r="K86" s="184" t="s">
        <v>104</v>
      </c>
      <c r="L86" s="198" t="s">
        <v>105</v>
      </c>
      <c r="M86" s="198"/>
      <c r="N86" s="2896"/>
      <c r="O86" s="2896"/>
      <c r="P86" s="2896"/>
      <c r="Q86" s="2896"/>
      <c r="R86" s="2896"/>
      <c r="S86" s="2896"/>
      <c r="T86" s="2896"/>
      <c r="U86" s="2896"/>
      <c r="V86" s="2896"/>
      <c r="W86" s="2896"/>
      <c r="X86" s="2896"/>
      <c r="Y86" s="180"/>
      <c r="Z86" s="181" t="s">
        <v>93</v>
      </c>
      <c r="AA86" s="196" t="s">
        <v>101</v>
      </c>
      <c r="AB86" s="197" t="s">
        <v>162</v>
      </c>
      <c r="AC86" s="183" t="str">
        <f t="shared" si="7"/>
        <v>&gt; 33 kV &amp; &lt; = 66 kV ; AIR INSULATED CIRCUIT BREAKER</v>
      </c>
      <c r="AD86" s="182" t="s">
        <v>321</v>
      </c>
      <c r="AE86" s="184" t="s">
        <v>103</v>
      </c>
      <c r="AF86" s="184" t="s">
        <v>106</v>
      </c>
      <c r="AG86" s="198" t="s">
        <v>107</v>
      </c>
      <c r="AH86" s="198"/>
      <c r="AI86" s="186">
        <v>12</v>
      </c>
      <c r="AJ86" s="186">
        <v>8</v>
      </c>
      <c r="AK86" s="186">
        <v>8</v>
      </c>
      <c r="AL86" s="186">
        <v>2</v>
      </c>
      <c r="AM86" s="186">
        <v>4</v>
      </c>
      <c r="AN86" s="186">
        <v>14</v>
      </c>
      <c r="AO86" s="186">
        <v>14</v>
      </c>
      <c r="AP86" s="186">
        <v>10</v>
      </c>
      <c r="AQ86" s="186">
        <v>34</v>
      </c>
      <c r="AR86" s="186">
        <v>13</v>
      </c>
      <c r="AS86" s="186">
        <v>7</v>
      </c>
      <c r="AT86" s="180"/>
      <c r="AU86" s="181" t="s">
        <v>93</v>
      </c>
      <c r="AV86" s="196" t="s">
        <v>101</v>
      </c>
      <c r="AW86" s="197" t="s">
        <v>162</v>
      </c>
      <c r="AX86" s="183" t="str">
        <f t="shared" si="8"/>
        <v>&gt; 33 kV &amp; &lt; = 66 kV ; AIR INSULATED CIRCUIT BREAKER</v>
      </c>
      <c r="AY86" s="182" t="s">
        <v>321</v>
      </c>
      <c r="AZ86" s="184" t="s">
        <v>103</v>
      </c>
      <c r="BA86" s="184" t="s">
        <v>108</v>
      </c>
      <c r="BB86" s="198" t="s">
        <v>107</v>
      </c>
      <c r="BC86" s="198"/>
      <c r="BD86" s="2153"/>
      <c r="BE86" s="2153"/>
      <c r="BF86" s="2153"/>
      <c r="BG86" s="2153"/>
      <c r="BH86" s="2153"/>
      <c r="BI86" s="186"/>
      <c r="BJ86" s="186"/>
      <c r="BK86" s="186"/>
      <c r="BL86" s="186"/>
      <c r="BM86" s="186"/>
      <c r="BN86" s="186"/>
      <c r="BO86" s="187"/>
      <c r="BP86" s="177"/>
      <c r="BQ86" s="177"/>
      <c r="BR86" s="177"/>
      <c r="BS86" s="239"/>
      <c r="BT86" s="239"/>
      <c r="BU86" s="239"/>
      <c r="BV86" s="239"/>
      <c r="BW86" s="239"/>
      <c r="BX86" s="239"/>
      <c r="BY86" s="239"/>
      <c r="BZ86" s="229"/>
      <c r="CA86" s="177"/>
      <c r="CB86" s="177"/>
      <c r="CC86" s="177"/>
      <c r="CD86" s="177"/>
      <c r="CE86" s="177"/>
      <c r="CF86" s="177"/>
      <c r="CG86" s="177"/>
      <c r="CH86" s="177"/>
      <c r="CI86" s="177"/>
      <c r="CJ86" s="177"/>
      <c r="CK86" s="177"/>
      <c r="CL86" s="177"/>
      <c r="CM86" s="177"/>
      <c r="CN86" s="177"/>
      <c r="CO86" s="177"/>
      <c r="CP86" s="177"/>
      <c r="CQ86" s="177"/>
      <c r="CR86" s="187"/>
      <c r="CS86" s="187"/>
      <c r="CT86" s="187"/>
      <c r="CU86" s="187"/>
      <c r="CV86" s="177"/>
      <c r="CW86" s="177"/>
      <c r="CX86" s="177"/>
    </row>
    <row r="87" spans="1:102" s="193" customFormat="1" ht="41.25" customHeight="1" thickBot="1">
      <c r="A87" s="177"/>
      <c r="B87" s="230"/>
      <c r="C87" s="195" t="s">
        <v>164</v>
      </c>
      <c r="D87" s="180"/>
      <c r="E87" s="181" t="s">
        <v>93</v>
      </c>
      <c r="F87" s="196" t="s">
        <v>101</v>
      </c>
      <c r="G87" s="197" t="s">
        <v>162</v>
      </c>
      <c r="H87" s="183" t="str">
        <f t="shared" si="6"/>
        <v>&gt; 66 kV &amp; &lt; = 132 kV ; AIR INSULATED CIRCUIT BREAKER</v>
      </c>
      <c r="I87" s="182" t="s">
        <v>321</v>
      </c>
      <c r="J87" s="184" t="s">
        <v>103</v>
      </c>
      <c r="K87" s="184" t="s">
        <v>104</v>
      </c>
      <c r="L87" s="198" t="s">
        <v>105</v>
      </c>
      <c r="M87" s="198"/>
      <c r="N87" s="2896"/>
      <c r="O87" s="2896"/>
      <c r="P87" s="2896"/>
      <c r="Q87" s="2896"/>
      <c r="R87" s="2896"/>
      <c r="S87" s="2896"/>
      <c r="T87" s="2896"/>
      <c r="U87" s="2896"/>
      <c r="V87" s="2896"/>
      <c r="W87" s="2896"/>
      <c r="X87" s="2896"/>
      <c r="Y87" s="180"/>
      <c r="Z87" s="181" t="s">
        <v>93</v>
      </c>
      <c r="AA87" s="196" t="s">
        <v>101</v>
      </c>
      <c r="AB87" s="197" t="s">
        <v>162</v>
      </c>
      <c r="AC87" s="183" t="str">
        <f t="shared" si="7"/>
        <v>&gt; 66 kV &amp; &lt; = 132 kV ; AIR INSULATED CIRCUIT BREAKER</v>
      </c>
      <c r="AD87" s="182" t="s">
        <v>321</v>
      </c>
      <c r="AE87" s="184" t="s">
        <v>103</v>
      </c>
      <c r="AF87" s="184" t="s">
        <v>106</v>
      </c>
      <c r="AG87" s="198" t="s">
        <v>107</v>
      </c>
      <c r="AH87" s="198"/>
      <c r="AI87" s="186">
        <v>14</v>
      </c>
      <c r="AJ87" s="186">
        <v>5</v>
      </c>
      <c r="AK87" s="186">
        <v>20</v>
      </c>
      <c r="AL87" s="186">
        <v>10</v>
      </c>
      <c r="AM87" s="186">
        <v>5</v>
      </c>
      <c r="AN87" s="186">
        <v>12</v>
      </c>
      <c r="AO87" s="186">
        <v>24</v>
      </c>
      <c r="AP87" s="186">
        <v>6</v>
      </c>
      <c r="AQ87" s="186">
        <v>16</v>
      </c>
      <c r="AR87" s="186">
        <v>6</v>
      </c>
      <c r="AS87" s="186">
        <v>7</v>
      </c>
      <c r="AT87" s="180"/>
      <c r="AU87" s="181" t="s">
        <v>93</v>
      </c>
      <c r="AV87" s="196" t="s">
        <v>101</v>
      </c>
      <c r="AW87" s="197" t="s">
        <v>162</v>
      </c>
      <c r="AX87" s="183" t="str">
        <f t="shared" si="8"/>
        <v>&gt; 66 kV &amp; &lt; = 132 kV ; AIR INSULATED CIRCUIT BREAKER</v>
      </c>
      <c r="AY87" s="182" t="s">
        <v>321</v>
      </c>
      <c r="AZ87" s="184" t="s">
        <v>103</v>
      </c>
      <c r="BA87" s="184" t="s">
        <v>108</v>
      </c>
      <c r="BB87" s="198" t="s">
        <v>107</v>
      </c>
      <c r="BC87" s="198"/>
      <c r="BD87" s="2153"/>
      <c r="BE87" s="2153"/>
      <c r="BF87" s="2153"/>
      <c r="BG87" s="2153"/>
      <c r="BH87" s="2153"/>
      <c r="BI87" s="186"/>
      <c r="BJ87" s="186"/>
      <c r="BK87" s="186"/>
      <c r="BL87" s="186"/>
      <c r="BM87" s="186"/>
      <c r="BN87" s="186"/>
      <c r="BO87" s="187"/>
      <c r="BP87" s="177"/>
      <c r="BQ87" s="177"/>
      <c r="BR87" s="177"/>
      <c r="BS87" s="239"/>
      <c r="BT87" s="239"/>
      <c r="BU87" s="239"/>
      <c r="BV87" s="239"/>
      <c r="BW87" s="239"/>
      <c r="BX87" s="239"/>
      <c r="BY87" s="239"/>
      <c r="BZ87" s="229"/>
      <c r="CA87" s="177"/>
      <c r="CB87" s="177"/>
      <c r="CC87" s="177"/>
      <c r="CD87" s="177"/>
      <c r="CE87" s="177"/>
      <c r="CF87" s="177"/>
      <c r="CG87" s="177"/>
      <c r="CH87" s="177"/>
      <c r="CI87" s="177"/>
      <c r="CJ87" s="177"/>
      <c r="CK87" s="177"/>
      <c r="CL87" s="177"/>
      <c r="CM87" s="177"/>
      <c r="CN87" s="177"/>
      <c r="CO87" s="177"/>
      <c r="CP87" s="177"/>
      <c r="CQ87" s="177"/>
      <c r="CR87" s="187"/>
      <c r="CS87" s="187"/>
      <c r="CT87" s="187"/>
      <c r="CU87" s="187"/>
      <c r="CV87" s="177"/>
      <c r="CW87" s="177"/>
      <c r="CX87" s="177"/>
    </row>
    <row r="88" spans="1:102" s="193" customFormat="1" ht="41.25" customHeight="1" thickBot="1">
      <c r="A88" s="177"/>
      <c r="B88" s="230"/>
      <c r="C88" s="195" t="s">
        <v>165</v>
      </c>
      <c r="D88" s="180"/>
      <c r="E88" s="181" t="s">
        <v>93</v>
      </c>
      <c r="F88" s="196" t="s">
        <v>101</v>
      </c>
      <c r="G88" s="197" t="s">
        <v>162</v>
      </c>
      <c r="H88" s="183" t="str">
        <f t="shared" si="6"/>
        <v>&gt; 132 kV &amp; &lt; = 275 kV ; AIR INSULATED CIRCUIT BREAKER</v>
      </c>
      <c r="I88" s="182" t="s">
        <v>321</v>
      </c>
      <c r="J88" s="184" t="s">
        <v>103</v>
      </c>
      <c r="K88" s="184" t="s">
        <v>104</v>
      </c>
      <c r="L88" s="198" t="s">
        <v>105</v>
      </c>
      <c r="M88" s="198"/>
      <c r="N88" s="2896"/>
      <c r="O88" s="2896"/>
      <c r="P88" s="2896"/>
      <c r="Q88" s="2896"/>
      <c r="R88" s="2896"/>
      <c r="S88" s="2896"/>
      <c r="T88" s="2896"/>
      <c r="U88" s="2896"/>
      <c r="V88" s="2896"/>
      <c r="W88" s="2896"/>
      <c r="X88" s="2896"/>
      <c r="Y88" s="180"/>
      <c r="Z88" s="181" t="s">
        <v>93</v>
      </c>
      <c r="AA88" s="196" t="s">
        <v>101</v>
      </c>
      <c r="AB88" s="197" t="s">
        <v>162</v>
      </c>
      <c r="AC88" s="183" t="str">
        <f t="shared" si="7"/>
        <v>&gt; 132 kV &amp; &lt; = 275 kV ; AIR INSULATED CIRCUIT BREAKER</v>
      </c>
      <c r="AD88" s="182" t="s">
        <v>321</v>
      </c>
      <c r="AE88" s="184" t="s">
        <v>103</v>
      </c>
      <c r="AF88" s="184" t="s">
        <v>106</v>
      </c>
      <c r="AG88" s="198" t="s">
        <v>107</v>
      </c>
      <c r="AH88" s="198"/>
      <c r="AI88" s="186">
        <v>0</v>
      </c>
      <c r="AJ88" s="186">
        <v>0</v>
      </c>
      <c r="AK88" s="186">
        <v>0</v>
      </c>
      <c r="AL88" s="186">
        <v>0</v>
      </c>
      <c r="AM88" s="186">
        <v>0</v>
      </c>
      <c r="AN88" s="186">
        <v>0</v>
      </c>
      <c r="AO88" s="186">
        <v>0</v>
      </c>
      <c r="AP88" s="186">
        <v>3</v>
      </c>
      <c r="AQ88" s="186">
        <v>0</v>
      </c>
      <c r="AR88" s="186">
        <v>0</v>
      </c>
      <c r="AS88" s="186">
        <v>0</v>
      </c>
      <c r="AT88" s="180"/>
      <c r="AU88" s="181" t="s">
        <v>93</v>
      </c>
      <c r="AV88" s="196" t="s">
        <v>101</v>
      </c>
      <c r="AW88" s="197" t="s">
        <v>162</v>
      </c>
      <c r="AX88" s="183" t="str">
        <f t="shared" si="8"/>
        <v>&gt; 132 kV &amp; &lt; = 275 kV ; AIR INSULATED CIRCUIT BREAKER</v>
      </c>
      <c r="AY88" s="182" t="s">
        <v>321</v>
      </c>
      <c r="AZ88" s="184" t="s">
        <v>103</v>
      </c>
      <c r="BA88" s="184" t="s">
        <v>108</v>
      </c>
      <c r="BB88" s="198" t="s">
        <v>107</v>
      </c>
      <c r="BC88" s="198"/>
      <c r="BD88" s="2153"/>
      <c r="BE88" s="2153"/>
      <c r="BF88" s="2153"/>
      <c r="BG88" s="2153"/>
      <c r="BH88" s="2153"/>
      <c r="BI88" s="186"/>
      <c r="BJ88" s="186"/>
      <c r="BK88" s="186"/>
      <c r="BL88" s="186"/>
      <c r="BM88" s="186"/>
      <c r="BN88" s="186"/>
      <c r="BO88" s="187"/>
      <c r="BP88" s="177"/>
      <c r="BQ88" s="177"/>
      <c r="BR88" s="177"/>
      <c r="BS88" s="239"/>
      <c r="BT88" s="239"/>
      <c r="BU88" s="239"/>
      <c r="BV88" s="239"/>
      <c r="BW88" s="239"/>
      <c r="BX88" s="239"/>
      <c r="BY88" s="239"/>
      <c r="BZ88" s="229"/>
      <c r="CA88" s="177"/>
      <c r="CB88" s="177"/>
      <c r="CC88" s="177"/>
      <c r="CD88" s="177"/>
      <c r="CE88" s="177"/>
      <c r="CF88" s="177"/>
      <c r="CG88" s="177"/>
      <c r="CH88" s="177"/>
      <c r="CI88" s="177"/>
      <c r="CJ88" s="177"/>
      <c r="CK88" s="177"/>
      <c r="CL88" s="177"/>
      <c r="CM88" s="177"/>
      <c r="CN88" s="177"/>
      <c r="CO88" s="177"/>
      <c r="CP88" s="177"/>
      <c r="CQ88" s="177"/>
      <c r="CR88" s="187"/>
      <c r="CS88" s="187"/>
      <c r="CT88" s="187"/>
      <c r="CU88" s="187"/>
      <c r="CV88" s="177"/>
      <c r="CW88" s="177"/>
      <c r="CX88" s="177"/>
    </row>
    <row r="89" spans="1:102" s="193" customFormat="1" ht="41.25" customHeight="1" thickBot="1">
      <c r="A89" s="177"/>
      <c r="B89" s="230"/>
      <c r="C89" s="195" t="s">
        <v>166</v>
      </c>
      <c r="D89" s="180"/>
      <c r="E89" s="181" t="s">
        <v>93</v>
      </c>
      <c r="F89" s="196" t="s">
        <v>101</v>
      </c>
      <c r="G89" s="197" t="s">
        <v>162</v>
      </c>
      <c r="H89" s="183" t="str">
        <f t="shared" si="6"/>
        <v>&gt; 275 kV &amp; &lt; = 330 kV ; AIR INSULATED CIRCUIT BREAKER</v>
      </c>
      <c r="I89" s="182" t="s">
        <v>321</v>
      </c>
      <c r="J89" s="184" t="s">
        <v>103</v>
      </c>
      <c r="K89" s="184" t="s">
        <v>104</v>
      </c>
      <c r="L89" s="198" t="s">
        <v>105</v>
      </c>
      <c r="M89" s="198"/>
      <c r="N89" s="2896"/>
      <c r="O89" s="2896"/>
      <c r="P89" s="2896"/>
      <c r="Q89" s="2896"/>
      <c r="R89" s="2896"/>
      <c r="S89" s="2896"/>
      <c r="T89" s="2896"/>
      <c r="U89" s="2896"/>
      <c r="V89" s="2896"/>
      <c r="W89" s="2896"/>
      <c r="X89" s="2896"/>
      <c r="Y89" s="180"/>
      <c r="Z89" s="181" t="s">
        <v>93</v>
      </c>
      <c r="AA89" s="196" t="s">
        <v>101</v>
      </c>
      <c r="AB89" s="197" t="s">
        <v>162</v>
      </c>
      <c r="AC89" s="183" t="str">
        <f t="shared" si="7"/>
        <v>&gt; 275 kV &amp; &lt; = 330 kV ; AIR INSULATED CIRCUIT BREAKER</v>
      </c>
      <c r="AD89" s="182" t="s">
        <v>321</v>
      </c>
      <c r="AE89" s="184" t="s">
        <v>103</v>
      </c>
      <c r="AF89" s="184" t="s">
        <v>106</v>
      </c>
      <c r="AG89" s="198" t="s">
        <v>107</v>
      </c>
      <c r="AH89" s="198"/>
      <c r="AI89" s="186">
        <v>8</v>
      </c>
      <c r="AJ89" s="186">
        <v>6</v>
      </c>
      <c r="AK89" s="186">
        <v>5</v>
      </c>
      <c r="AL89" s="186">
        <v>17</v>
      </c>
      <c r="AM89" s="186">
        <v>26</v>
      </c>
      <c r="AN89" s="186">
        <v>23</v>
      </c>
      <c r="AO89" s="186">
        <v>14</v>
      </c>
      <c r="AP89" s="186">
        <v>11</v>
      </c>
      <c r="AQ89" s="186">
        <v>10</v>
      </c>
      <c r="AR89" s="186">
        <v>15</v>
      </c>
      <c r="AS89" s="186">
        <v>11</v>
      </c>
      <c r="AT89" s="180"/>
      <c r="AU89" s="181" t="s">
        <v>93</v>
      </c>
      <c r="AV89" s="196" t="s">
        <v>101</v>
      </c>
      <c r="AW89" s="197" t="s">
        <v>162</v>
      </c>
      <c r="AX89" s="183" t="str">
        <f t="shared" si="8"/>
        <v>&gt; 275 kV &amp; &lt; = 330 kV ; AIR INSULATED CIRCUIT BREAKER</v>
      </c>
      <c r="AY89" s="182" t="s">
        <v>321</v>
      </c>
      <c r="AZ89" s="184" t="s">
        <v>103</v>
      </c>
      <c r="BA89" s="184" t="s">
        <v>108</v>
      </c>
      <c r="BB89" s="198" t="s">
        <v>107</v>
      </c>
      <c r="BC89" s="198"/>
      <c r="BD89" s="2153"/>
      <c r="BE89" s="2153"/>
      <c r="BF89" s="2153"/>
      <c r="BG89" s="2153"/>
      <c r="BH89" s="2153"/>
      <c r="BI89" s="186"/>
      <c r="BJ89" s="186"/>
      <c r="BK89" s="186"/>
      <c r="BL89" s="186"/>
      <c r="BM89" s="186"/>
      <c r="BN89" s="186"/>
      <c r="BO89" s="187"/>
      <c r="BP89" s="177"/>
      <c r="BQ89" s="177"/>
      <c r="BR89" s="177"/>
      <c r="BS89" s="239"/>
      <c r="BT89" s="239"/>
      <c r="BU89" s="239"/>
      <c r="BV89" s="239"/>
      <c r="BW89" s="239"/>
      <c r="BX89" s="239"/>
      <c r="BY89" s="239"/>
      <c r="BZ89" s="229"/>
      <c r="CA89" s="177"/>
      <c r="CB89" s="177"/>
      <c r="CC89" s="177"/>
      <c r="CD89" s="177"/>
      <c r="CE89" s="177"/>
      <c r="CF89" s="177"/>
      <c r="CG89" s="177"/>
      <c r="CH89" s="177"/>
      <c r="CI89" s="177"/>
      <c r="CJ89" s="177"/>
      <c r="CK89" s="177"/>
      <c r="CL89" s="177"/>
      <c r="CM89" s="177"/>
      <c r="CN89" s="177"/>
      <c r="CO89" s="177"/>
      <c r="CP89" s="177"/>
      <c r="CQ89" s="177"/>
      <c r="CR89" s="187"/>
      <c r="CS89" s="187"/>
      <c r="CT89" s="187"/>
      <c r="CU89" s="187"/>
      <c r="CV89" s="177"/>
      <c r="CW89" s="177"/>
      <c r="CX89" s="177"/>
    </row>
    <row r="90" spans="1:102" s="193" customFormat="1" ht="41.25" customHeight="1" thickBot="1">
      <c r="A90" s="177"/>
      <c r="B90" s="230"/>
      <c r="C90" s="195" t="s">
        <v>167</v>
      </c>
      <c r="D90" s="180"/>
      <c r="E90" s="181" t="s">
        <v>93</v>
      </c>
      <c r="F90" s="196" t="s">
        <v>101</v>
      </c>
      <c r="G90" s="197" t="s">
        <v>162</v>
      </c>
      <c r="H90" s="183" t="str">
        <f t="shared" si="6"/>
        <v>&gt; 330 kV &amp; &lt; = 500 kV  ; AIR INSULATED CIRCUIT BREAKER</v>
      </c>
      <c r="I90" s="182" t="s">
        <v>321</v>
      </c>
      <c r="J90" s="184" t="s">
        <v>103</v>
      </c>
      <c r="K90" s="184" t="s">
        <v>104</v>
      </c>
      <c r="L90" s="198" t="s">
        <v>105</v>
      </c>
      <c r="M90" s="198"/>
      <c r="N90" s="2896"/>
      <c r="O90" s="2896"/>
      <c r="P90" s="2896"/>
      <c r="Q90" s="2896"/>
      <c r="R90" s="2896"/>
      <c r="S90" s="2896"/>
      <c r="T90" s="2896"/>
      <c r="U90" s="2896"/>
      <c r="V90" s="2896"/>
      <c r="W90" s="2896"/>
      <c r="X90" s="2896"/>
      <c r="Y90" s="180"/>
      <c r="Z90" s="181" t="s">
        <v>93</v>
      </c>
      <c r="AA90" s="196" t="s">
        <v>101</v>
      </c>
      <c r="AB90" s="197" t="s">
        <v>162</v>
      </c>
      <c r="AC90" s="183" t="str">
        <f t="shared" si="7"/>
        <v>&gt; 330 kV &amp; &lt; = 500 kV  ; AIR INSULATED CIRCUIT BREAKER</v>
      </c>
      <c r="AD90" s="182" t="s">
        <v>321</v>
      </c>
      <c r="AE90" s="184" t="s">
        <v>103</v>
      </c>
      <c r="AF90" s="184" t="s">
        <v>106</v>
      </c>
      <c r="AG90" s="198" t="s">
        <v>107</v>
      </c>
      <c r="AH90" s="198"/>
      <c r="AI90" s="186">
        <v>2</v>
      </c>
      <c r="AJ90" s="186">
        <v>0</v>
      </c>
      <c r="AK90" s="186">
        <v>0</v>
      </c>
      <c r="AL90" s="186">
        <v>0</v>
      </c>
      <c r="AM90" s="186">
        <v>0</v>
      </c>
      <c r="AN90" s="186">
        <v>0</v>
      </c>
      <c r="AO90" s="186">
        <v>2</v>
      </c>
      <c r="AP90" s="186">
        <v>5</v>
      </c>
      <c r="AQ90" s="186">
        <v>3</v>
      </c>
      <c r="AR90" s="186">
        <v>0</v>
      </c>
      <c r="AS90" s="186">
        <v>0</v>
      </c>
      <c r="AT90" s="180"/>
      <c r="AU90" s="181" t="s">
        <v>93</v>
      </c>
      <c r="AV90" s="196" t="s">
        <v>101</v>
      </c>
      <c r="AW90" s="197" t="s">
        <v>162</v>
      </c>
      <c r="AX90" s="183" t="str">
        <f t="shared" si="8"/>
        <v>&gt; 330 kV &amp; &lt; = 500 kV  ; AIR INSULATED CIRCUIT BREAKER</v>
      </c>
      <c r="AY90" s="182" t="s">
        <v>321</v>
      </c>
      <c r="AZ90" s="184" t="s">
        <v>103</v>
      </c>
      <c r="BA90" s="184" t="s">
        <v>108</v>
      </c>
      <c r="BB90" s="198" t="s">
        <v>107</v>
      </c>
      <c r="BC90" s="198"/>
      <c r="BD90" s="2153"/>
      <c r="BE90" s="2153"/>
      <c r="BF90" s="2153"/>
      <c r="BG90" s="2153"/>
      <c r="BH90" s="2153"/>
      <c r="BI90" s="186"/>
      <c r="BJ90" s="186"/>
      <c r="BK90" s="186"/>
      <c r="BL90" s="186"/>
      <c r="BM90" s="186"/>
      <c r="BN90" s="186"/>
      <c r="BO90" s="187"/>
      <c r="BP90" s="177"/>
      <c r="BQ90" s="177"/>
      <c r="BR90" s="177"/>
      <c r="BS90" s="239"/>
      <c r="BT90" s="239"/>
      <c r="BU90" s="239"/>
      <c r="BV90" s="239"/>
      <c r="BW90" s="239"/>
      <c r="BX90" s="239"/>
      <c r="BY90" s="239"/>
      <c r="BZ90" s="229"/>
      <c r="CA90" s="177"/>
      <c r="CB90" s="177"/>
      <c r="CC90" s="177"/>
      <c r="CD90" s="177"/>
      <c r="CE90" s="177"/>
      <c r="CF90" s="177"/>
      <c r="CG90" s="177"/>
      <c r="CH90" s="177"/>
      <c r="CI90" s="177"/>
      <c r="CJ90" s="177"/>
      <c r="CK90" s="177"/>
      <c r="CL90" s="177"/>
      <c r="CM90" s="177"/>
      <c r="CN90" s="177"/>
      <c r="CO90" s="177"/>
      <c r="CP90" s="177"/>
      <c r="CQ90" s="177"/>
      <c r="CR90" s="187"/>
      <c r="CS90" s="187"/>
      <c r="CT90" s="187"/>
      <c r="CU90" s="187"/>
      <c r="CV90" s="177"/>
      <c r="CW90" s="177"/>
      <c r="CX90" s="177"/>
    </row>
    <row r="91" spans="1:102" s="193" customFormat="1" ht="41.25" customHeight="1" thickBot="1">
      <c r="A91" s="177"/>
      <c r="B91" s="230"/>
      <c r="C91" s="195" t="s">
        <v>168</v>
      </c>
      <c r="D91" s="180"/>
      <c r="E91" s="181" t="s">
        <v>93</v>
      </c>
      <c r="F91" s="196" t="s">
        <v>101</v>
      </c>
      <c r="G91" s="197" t="s">
        <v>162</v>
      </c>
      <c r="H91" s="183" t="str">
        <f t="shared" si="6"/>
        <v>&gt; 500 kV  ; AIR INSULATED CIRCUIT BREAKER</v>
      </c>
      <c r="I91" s="182" t="s">
        <v>321</v>
      </c>
      <c r="J91" s="184" t="s">
        <v>103</v>
      </c>
      <c r="K91" s="184" t="s">
        <v>104</v>
      </c>
      <c r="L91" s="198" t="s">
        <v>105</v>
      </c>
      <c r="M91" s="198"/>
      <c r="N91" s="2896"/>
      <c r="O91" s="2896"/>
      <c r="P91" s="2896"/>
      <c r="Q91" s="2896"/>
      <c r="R91" s="2896"/>
      <c r="S91" s="2896"/>
      <c r="T91" s="2896"/>
      <c r="U91" s="2896"/>
      <c r="V91" s="2896"/>
      <c r="W91" s="2896"/>
      <c r="X91" s="2896"/>
      <c r="Y91" s="180"/>
      <c r="Z91" s="181" t="s">
        <v>93</v>
      </c>
      <c r="AA91" s="196" t="s">
        <v>101</v>
      </c>
      <c r="AB91" s="197" t="s">
        <v>162</v>
      </c>
      <c r="AC91" s="183" t="str">
        <f t="shared" si="7"/>
        <v>&gt; 500 kV  ; AIR INSULATED CIRCUIT BREAKER</v>
      </c>
      <c r="AD91" s="182" t="s">
        <v>321</v>
      </c>
      <c r="AE91" s="184" t="s">
        <v>103</v>
      </c>
      <c r="AF91" s="184" t="s">
        <v>106</v>
      </c>
      <c r="AG91" s="198" t="s">
        <v>107</v>
      </c>
      <c r="AH91" s="198"/>
      <c r="AI91" s="186">
        <v>0</v>
      </c>
      <c r="AJ91" s="186">
        <v>0</v>
      </c>
      <c r="AK91" s="186">
        <v>0</v>
      </c>
      <c r="AL91" s="186">
        <v>0</v>
      </c>
      <c r="AM91" s="186">
        <v>0</v>
      </c>
      <c r="AN91" s="186">
        <v>0</v>
      </c>
      <c r="AO91" s="186">
        <v>0</v>
      </c>
      <c r="AP91" s="186">
        <v>0</v>
      </c>
      <c r="AQ91" s="186">
        <v>0</v>
      </c>
      <c r="AR91" s="186">
        <v>0</v>
      </c>
      <c r="AS91" s="186">
        <v>0</v>
      </c>
      <c r="AT91" s="180"/>
      <c r="AU91" s="181" t="s">
        <v>93</v>
      </c>
      <c r="AV91" s="196" t="s">
        <v>101</v>
      </c>
      <c r="AW91" s="197" t="s">
        <v>162</v>
      </c>
      <c r="AX91" s="183" t="str">
        <f t="shared" si="8"/>
        <v>&gt; 500 kV  ; AIR INSULATED CIRCUIT BREAKER</v>
      </c>
      <c r="AY91" s="182" t="s">
        <v>321</v>
      </c>
      <c r="AZ91" s="184" t="s">
        <v>103</v>
      </c>
      <c r="BA91" s="184" t="s">
        <v>108</v>
      </c>
      <c r="BB91" s="198" t="s">
        <v>107</v>
      </c>
      <c r="BC91" s="198"/>
      <c r="BD91" s="2153"/>
      <c r="BE91" s="2153"/>
      <c r="BF91" s="2153"/>
      <c r="BG91" s="2153"/>
      <c r="BH91" s="2153"/>
      <c r="BI91" s="186"/>
      <c r="BJ91" s="186"/>
      <c r="BK91" s="186"/>
      <c r="BL91" s="186"/>
      <c r="BM91" s="186"/>
      <c r="BN91" s="186"/>
      <c r="BO91" s="187"/>
      <c r="BP91" s="177"/>
      <c r="BQ91" s="177"/>
      <c r="BR91" s="177"/>
      <c r="BS91" s="239"/>
      <c r="BT91" s="239"/>
      <c r="BU91" s="239"/>
      <c r="BV91" s="239"/>
      <c r="BW91" s="239"/>
      <c r="BX91" s="239"/>
      <c r="BY91" s="239"/>
      <c r="BZ91" s="229"/>
      <c r="CA91" s="177"/>
      <c r="CB91" s="177"/>
      <c r="CC91" s="177"/>
      <c r="CD91" s="177"/>
      <c r="CE91" s="177"/>
      <c r="CF91" s="177"/>
      <c r="CG91" s="177"/>
      <c r="CH91" s="177"/>
      <c r="CI91" s="177"/>
      <c r="CJ91" s="177"/>
      <c r="CK91" s="177"/>
      <c r="CL91" s="177"/>
      <c r="CM91" s="177"/>
      <c r="CN91" s="177"/>
      <c r="CO91" s="177"/>
      <c r="CP91" s="177"/>
      <c r="CQ91" s="177"/>
      <c r="CR91" s="187"/>
      <c r="CS91" s="187"/>
      <c r="CT91" s="187"/>
      <c r="CU91" s="187"/>
      <c r="CV91" s="177"/>
      <c r="CW91" s="177"/>
      <c r="CX91" s="177"/>
    </row>
    <row r="92" spans="1:102" s="193" customFormat="1" ht="41.25" customHeight="1" thickBot="1">
      <c r="A92" s="177"/>
      <c r="B92" s="230"/>
      <c r="C92" s="195" t="s">
        <v>169</v>
      </c>
      <c r="D92" s="180"/>
      <c r="E92" s="181" t="s">
        <v>93</v>
      </c>
      <c r="F92" s="196" t="s">
        <v>101</v>
      </c>
      <c r="G92" s="197" t="s">
        <v>162</v>
      </c>
      <c r="H92" s="183" t="str">
        <f t="shared" si="6"/>
        <v>&lt; = 33 kV; AIR INSULATED ISOLATORS/EARTH SWITCH</v>
      </c>
      <c r="I92" s="182" t="s">
        <v>321</v>
      </c>
      <c r="J92" s="184" t="s">
        <v>103</v>
      </c>
      <c r="K92" s="184" t="s">
        <v>104</v>
      </c>
      <c r="L92" s="198" t="s">
        <v>105</v>
      </c>
      <c r="M92" s="198"/>
      <c r="N92" s="2896"/>
      <c r="O92" s="2896"/>
      <c r="P92" s="2896"/>
      <c r="Q92" s="2896"/>
      <c r="R92" s="2896"/>
      <c r="S92" s="2896"/>
      <c r="T92" s="2896"/>
      <c r="U92" s="2896"/>
      <c r="V92" s="2896"/>
      <c r="W92" s="2896"/>
      <c r="X92" s="2896"/>
      <c r="Y92" s="180"/>
      <c r="Z92" s="181" t="s">
        <v>93</v>
      </c>
      <c r="AA92" s="196" t="s">
        <v>101</v>
      </c>
      <c r="AB92" s="197" t="s">
        <v>162</v>
      </c>
      <c r="AC92" s="183" t="str">
        <f t="shared" si="7"/>
        <v>&lt; = 33 kV; AIR INSULATED ISOLATORS/EARTH SWITCH</v>
      </c>
      <c r="AD92" s="182" t="s">
        <v>321</v>
      </c>
      <c r="AE92" s="184" t="s">
        <v>103</v>
      </c>
      <c r="AF92" s="184" t="s">
        <v>106</v>
      </c>
      <c r="AG92" s="198" t="s">
        <v>107</v>
      </c>
      <c r="AH92" s="198"/>
      <c r="AI92" s="186">
        <v>0</v>
      </c>
      <c r="AJ92" s="186">
        <v>0</v>
      </c>
      <c r="AK92" s="186">
        <v>0</v>
      </c>
      <c r="AL92" s="186">
        <v>0</v>
      </c>
      <c r="AM92" s="186">
        <v>0</v>
      </c>
      <c r="AN92" s="186">
        <v>0</v>
      </c>
      <c r="AO92" s="186">
        <v>2</v>
      </c>
      <c r="AP92" s="186">
        <v>3</v>
      </c>
      <c r="AQ92" s="186">
        <v>0</v>
      </c>
      <c r="AR92" s="186">
        <v>0</v>
      </c>
      <c r="AS92" s="186">
        <v>0</v>
      </c>
      <c r="AT92" s="180"/>
      <c r="AU92" s="181" t="s">
        <v>93</v>
      </c>
      <c r="AV92" s="196" t="s">
        <v>101</v>
      </c>
      <c r="AW92" s="197" t="s">
        <v>162</v>
      </c>
      <c r="AX92" s="183" t="str">
        <f t="shared" si="8"/>
        <v>&lt; = 33 kV; AIR INSULATED ISOLATORS/EARTH SWITCH</v>
      </c>
      <c r="AY92" s="182" t="s">
        <v>321</v>
      </c>
      <c r="AZ92" s="184" t="s">
        <v>103</v>
      </c>
      <c r="BA92" s="184" t="s">
        <v>108</v>
      </c>
      <c r="BB92" s="198" t="s">
        <v>107</v>
      </c>
      <c r="BC92" s="198"/>
      <c r="BD92" s="2153"/>
      <c r="BE92" s="2153"/>
      <c r="BF92" s="2153"/>
      <c r="BG92" s="2153"/>
      <c r="BH92" s="2153"/>
      <c r="BI92" s="186"/>
      <c r="BJ92" s="186"/>
      <c r="BK92" s="186"/>
      <c r="BL92" s="186"/>
      <c r="BM92" s="186"/>
      <c r="BN92" s="186"/>
      <c r="BO92" s="187"/>
      <c r="BP92" s="177"/>
      <c r="BQ92" s="177"/>
      <c r="BR92" s="177"/>
      <c r="BS92" s="239"/>
      <c r="BT92" s="239"/>
      <c r="BU92" s="239"/>
      <c r="BV92" s="239"/>
      <c r="BW92" s="239"/>
      <c r="BX92" s="239"/>
      <c r="BY92" s="239"/>
      <c r="BZ92" s="229"/>
      <c r="CA92" s="177"/>
      <c r="CB92" s="177"/>
      <c r="CC92" s="177"/>
      <c r="CD92" s="177"/>
      <c r="CE92" s="177"/>
      <c r="CF92" s="177"/>
      <c r="CG92" s="177"/>
      <c r="CH92" s="177"/>
      <c r="CI92" s="177"/>
      <c r="CJ92" s="177"/>
      <c r="CK92" s="177"/>
      <c r="CL92" s="177"/>
      <c r="CM92" s="177"/>
      <c r="CN92" s="177"/>
      <c r="CO92" s="177"/>
      <c r="CP92" s="177"/>
      <c r="CQ92" s="177"/>
      <c r="CR92" s="187"/>
      <c r="CS92" s="187"/>
      <c r="CT92" s="187"/>
      <c r="CU92" s="187"/>
      <c r="CV92" s="177"/>
      <c r="CW92" s="177"/>
      <c r="CX92" s="177"/>
    </row>
    <row r="93" spans="1:102" s="193" customFormat="1" ht="41.25" customHeight="1" thickBot="1">
      <c r="A93" s="177"/>
      <c r="B93" s="230"/>
      <c r="C93" s="195" t="s">
        <v>170</v>
      </c>
      <c r="D93" s="180"/>
      <c r="E93" s="181" t="s">
        <v>93</v>
      </c>
      <c r="F93" s="196" t="s">
        <v>101</v>
      </c>
      <c r="G93" s="197" t="s">
        <v>162</v>
      </c>
      <c r="H93" s="183" t="str">
        <f t="shared" si="6"/>
        <v>&gt; 33 kV &amp; &lt; = 66 kV ; AIR INSULATED ISOLATORS/EARTH SWITCH</v>
      </c>
      <c r="I93" s="182" t="s">
        <v>321</v>
      </c>
      <c r="J93" s="184" t="s">
        <v>103</v>
      </c>
      <c r="K93" s="184" t="s">
        <v>104</v>
      </c>
      <c r="L93" s="198" t="s">
        <v>105</v>
      </c>
      <c r="M93" s="198"/>
      <c r="N93" s="2896"/>
      <c r="O93" s="2896"/>
      <c r="P93" s="2896"/>
      <c r="Q93" s="2896"/>
      <c r="R93" s="2896"/>
      <c r="S93" s="2896"/>
      <c r="T93" s="2896"/>
      <c r="U93" s="2896"/>
      <c r="V93" s="2896"/>
      <c r="W93" s="2896"/>
      <c r="X93" s="2896"/>
      <c r="Y93" s="180"/>
      <c r="Z93" s="181" t="s">
        <v>93</v>
      </c>
      <c r="AA93" s="196" t="s">
        <v>101</v>
      </c>
      <c r="AB93" s="197" t="s">
        <v>162</v>
      </c>
      <c r="AC93" s="183" t="str">
        <f t="shared" si="7"/>
        <v>&gt; 33 kV &amp; &lt; = 66 kV ; AIR INSULATED ISOLATORS/EARTH SWITCH</v>
      </c>
      <c r="AD93" s="182" t="s">
        <v>321</v>
      </c>
      <c r="AE93" s="184" t="s">
        <v>103</v>
      </c>
      <c r="AF93" s="184" t="s">
        <v>106</v>
      </c>
      <c r="AG93" s="198" t="s">
        <v>107</v>
      </c>
      <c r="AH93" s="198"/>
      <c r="AI93" s="186">
        <v>11</v>
      </c>
      <c r="AJ93" s="186">
        <v>2</v>
      </c>
      <c r="AK93" s="186">
        <v>2</v>
      </c>
      <c r="AL93" s="186">
        <v>0</v>
      </c>
      <c r="AM93" s="186">
        <v>0</v>
      </c>
      <c r="AN93" s="186">
        <v>24</v>
      </c>
      <c r="AO93" s="186">
        <v>23</v>
      </c>
      <c r="AP93" s="186">
        <v>1</v>
      </c>
      <c r="AQ93" s="186">
        <v>32</v>
      </c>
      <c r="AR93" s="186">
        <v>3</v>
      </c>
      <c r="AS93" s="186">
        <v>0</v>
      </c>
      <c r="AT93" s="180"/>
      <c r="AU93" s="181" t="s">
        <v>93</v>
      </c>
      <c r="AV93" s="196" t="s">
        <v>101</v>
      </c>
      <c r="AW93" s="197" t="s">
        <v>162</v>
      </c>
      <c r="AX93" s="183" t="str">
        <f t="shared" si="8"/>
        <v>&gt; 33 kV &amp; &lt; = 66 kV ; AIR INSULATED ISOLATORS/EARTH SWITCH</v>
      </c>
      <c r="AY93" s="182" t="s">
        <v>321</v>
      </c>
      <c r="AZ93" s="184" t="s">
        <v>103</v>
      </c>
      <c r="BA93" s="184" t="s">
        <v>108</v>
      </c>
      <c r="BB93" s="198" t="s">
        <v>107</v>
      </c>
      <c r="BC93" s="198"/>
      <c r="BD93" s="2153"/>
      <c r="BE93" s="2153"/>
      <c r="BF93" s="2153"/>
      <c r="BG93" s="2153"/>
      <c r="BH93" s="2153"/>
      <c r="BI93" s="186"/>
      <c r="BJ93" s="186"/>
      <c r="BK93" s="186"/>
      <c r="BL93" s="186"/>
      <c r="BM93" s="186"/>
      <c r="BN93" s="186"/>
      <c r="BO93" s="187"/>
      <c r="BP93" s="177"/>
      <c r="BQ93" s="177"/>
      <c r="BR93" s="177"/>
      <c r="BS93" s="239"/>
      <c r="BT93" s="239"/>
      <c r="BU93" s="239"/>
      <c r="BV93" s="239"/>
      <c r="BW93" s="239"/>
      <c r="BX93" s="239"/>
      <c r="BY93" s="239"/>
      <c r="BZ93" s="229"/>
      <c r="CA93" s="177"/>
      <c r="CB93" s="177"/>
      <c r="CC93" s="177"/>
      <c r="CD93" s="177"/>
      <c r="CE93" s="177"/>
      <c r="CF93" s="177"/>
      <c r="CG93" s="177"/>
      <c r="CH93" s="177"/>
      <c r="CI93" s="177"/>
      <c r="CJ93" s="177"/>
      <c r="CK93" s="177"/>
      <c r="CL93" s="177"/>
      <c r="CM93" s="177"/>
      <c r="CN93" s="177"/>
      <c r="CO93" s="177"/>
      <c r="CP93" s="177"/>
      <c r="CQ93" s="177"/>
      <c r="CR93" s="187"/>
      <c r="CS93" s="187"/>
      <c r="CT93" s="187"/>
      <c r="CU93" s="187"/>
      <c r="CV93" s="177"/>
      <c r="CW93" s="177"/>
      <c r="CX93" s="177"/>
    </row>
    <row r="94" spans="1:102" s="193" customFormat="1" ht="41.25" customHeight="1" thickBot="1">
      <c r="A94" s="177"/>
      <c r="B94" s="230"/>
      <c r="C94" s="195" t="s">
        <v>171</v>
      </c>
      <c r="D94" s="180"/>
      <c r="E94" s="181" t="s">
        <v>93</v>
      </c>
      <c r="F94" s="196" t="s">
        <v>101</v>
      </c>
      <c r="G94" s="197" t="s">
        <v>162</v>
      </c>
      <c r="H94" s="183" t="str">
        <f t="shared" si="6"/>
        <v>&gt; 66 kV &amp; &lt; = 132 kV ; AIR INSULATED ISOLATORS/EARTH SWITCH</v>
      </c>
      <c r="I94" s="182" t="s">
        <v>321</v>
      </c>
      <c r="J94" s="184" t="s">
        <v>103</v>
      </c>
      <c r="K94" s="184" t="s">
        <v>104</v>
      </c>
      <c r="L94" s="198" t="s">
        <v>105</v>
      </c>
      <c r="M94" s="198"/>
      <c r="N94" s="2896"/>
      <c r="O94" s="2896"/>
      <c r="P94" s="2896"/>
      <c r="Q94" s="2896"/>
      <c r="R94" s="2896"/>
      <c r="S94" s="2896"/>
      <c r="T94" s="2896"/>
      <c r="U94" s="2896"/>
      <c r="V94" s="2896"/>
      <c r="W94" s="2896"/>
      <c r="X94" s="2896"/>
      <c r="Y94" s="180"/>
      <c r="Z94" s="181" t="s">
        <v>93</v>
      </c>
      <c r="AA94" s="196" t="s">
        <v>101</v>
      </c>
      <c r="AB94" s="197" t="s">
        <v>162</v>
      </c>
      <c r="AC94" s="183" t="str">
        <f t="shared" si="7"/>
        <v>&gt; 66 kV &amp; &lt; = 132 kV ; AIR INSULATED ISOLATORS/EARTH SWITCH</v>
      </c>
      <c r="AD94" s="182" t="s">
        <v>321</v>
      </c>
      <c r="AE94" s="184" t="s">
        <v>103</v>
      </c>
      <c r="AF94" s="184" t="s">
        <v>106</v>
      </c>
      <c r="AG94" s="198" t="s">
        <v>107</v>
      </c>
      <c r="AH94" s="198"/>
      <c r="AI94" s="186">
        <v>13</v>
      </c>
      <c r="AJ94" s="186">
        <v>2</v>
      </c>
      <c r="AK94" s="186">
        <v>1</v>
      </c>
      <c r="AL94" s="186">
        <v>4</v>
      </c>
      <c r="AM94" s="186">
        <v>0</v>
      </c>
      <c r="AN94" s="186">
        <v>11</v>
      </c>
      <c r="AO94" s="186">
        <v>38</v>
      </c>
      <c r="AP94" s="186">
        <v>1</v>
      </c>
      <c r="AQ94" s="186">
        <v>18</v>
      </c>
      <c r="AR94" s="186">
        <v>3</v>
      </c>
      <c r="AS94" s="186">
        <v>1</v>
      </c>
      <c r="AT94" s="180"/>
      <c r="AU94" s="181" t="s">
        <v>93</v>
      </c>
      <c r="AV94" s="196" t="s">
        <v>101</v>
      </c>
      <c r="AW94" s="197" t="s">
        <v>162</v>
      </c>
      <c r="AX94" s="183" t="str">
        <f t="shared" si="8"/>
        <v>&gt; 66 kV &amp; &lt; = 132 kV ; AIR INSULATED ISOLATORS/EARTH SWITCH</v>
      </c>
      <c r="AY94" s="182" t="s">
        <v>321</v>
      </c>
      <c r="AZ94" s="184" t="s">
        <v>103</v>
      </c>
      <c r="BA94" s="184" t="s">
        <v>108</v>
      </c>
      <c r="BB94" s="198" t="s">
        <v>107</v>
      </c>
      <c r="BC94" s="198"/>
      <c r="BD94" s="2153"/>
      <c r="BE94" s="2153"/>
      <c r="BF94" s="2153"/>
      <c r="BG94" s="2153"/>
      <c r="BH94" s="2153"/>
      <c r="BI94" s="186"/>
      <c r="BJ94" s="186"/>
      <c r="BK94" s="186"/>
      <c r="BL94" s="186"/>
      <c r="BM94" s="186"/>
      <c r="BN94" s="186"/>
      <c r="BO94" s="187"/>
      <c r="BP94" s="177"/>
      <c r="BQ94" s="177"/>
      <c r="BR94" s="177"/>
      <c r="BS94" s="239"/>
      <c r="BT94" s="239"/>
      <c r="BU94" s="239"/>
      <c r="BV94" s="239"/>
      <c r="BW94" s="239"/>
      <c r="BX94" s="239"/>
      <c r="BY94" s="239"/>
      <c r="BZ94" s="229"/>
      <c r="CA94" s="177"/>
      <c r="CB94" s="177"/>
      <c r="CC94" s="177"/>
      <c r="CD94" s="177"/>
      <c r="CE94" s="177"/>
      <c r="CF94" s="177"/>
      <c r="CG94" s="177"/>
      <c r="CH94" s="177"/>
      <c r="CI94" s="177"/>
      <c r="CJ94" s="177"/>
      <c r="CK94" s="177"/>
      <c r="CL94" s="177"/>
      <c r="CM94" s="177"/>
      <c r="CN94" s="177"/>
      <c r="CO94" s="177"/>
      <c r="CP94" s="177"/>
      <c r="CQ94" s="177"/>
      <c r="CR94" s="187"/>
      <c r="CS94" s="187"/>
      <c r="CT94" s="187"/>
      <c r="CU94" s="187"/>
      <c r="CV94" s="177"/>
      <c r="CW94" s="177"/>
      <c r="CX94" s="177"/>
    </row>
    <row r="95" spans="1:102" s="193" customFormat="1" ht="41.25" customHeight="1" thickBot="1">
      <c r="A95" s="177"/>
      <c r="B95" s="230"/>
      <c r="C95" s="195" t="s">
        <v>172</v>
      </c>
      <c r="D95" s="180"/>
      <c r="E95" s="181" t="s">
        <v>93</v>
      </c>
      <c r="F95" s="196" t="s">
        <v>101</v>
      </c>
      <c r="G95" s="197" t="s">
        <v>162</v>
      </c>
      <c r="H95" s="183" t="str">
        <f t="shared" si="6"/>
        <v>&gt; 132 kV &amp; &lt; = 275 kV ; AIR INSULATED ISOLATORS/EARTH SWITCH</v>
      </c>
      <c r="I95" s="182" t="s">
        <v>321</v>
      </c>
      <c r="J95" s="184" t="s">
        <v>103</v>
      </c>
      <c r="K95" s="184" t="s">
        <v>104</v>
      </c>
      <c r="L95" s="198" t="s">
        <v>105</v>
      </c>
      <c r="M95" s="198"/>
      <c r="N95" s="2896"/>
      <c r="O95" s="2896"/>
      <c r="P95" s="2896"/>
      <c r="Q95" s="2896"/>
      <c r="R95" s="2896"/>
      <c r="S95" s="2896"/>
      <c r="T95" s="2896"/>
      <c r="U95" s="2896"/>
      <c r="V95" s="2896"/>
      <c r="W95" s="2896"/>
      <c r="X95" s="2896"/>
      <c r="Y95" s="180"/>
      <c r="Z95" s="181" t="s">
        <v>93</v>
      </c>
      <c r="AA95" s="196" t="s">
        <v>101</v>
      </c>
      <c r="AB95" s="197" t="s">
        <v>162</v>
      </c>
      <c r="AC95" s="183" t="str">
        <f t="shared" si="7"/>
        <v>&gt; 132 kV &amp; &lt; = 275 kV ; AIR INSULATED ISOLATORS/EARTH SWITCH</v>
      </c>
      <c r="AD95" s="182" t="s">
        <v>321</v>
      </c>
      <c r="AE95" s="184" t="s">
        <v>103</v>
      </c>
      <c r="AF95" s="184" t="s">
        <v>106</v>
      </c>
      <c r="AG95" s="198" t="s">
        <v>107</v>
      </c>
      <c r="AH95" s="198"/>
      <c r="AI95" s="186">
        <v>0</v>
      </c>
      <c r="AJ95" s="186">
        <v>0</v>
      </c>
      <c r="AK95" s="186">
        <v>0</v>
      </c>
      <c r="AL95" s="186">
        <v>0</v>
      </c>
      <c r="AM95" s="186">
        <v>0</v>
      </c>
      <c r="AN95" s="186">
        <v>0</v>
      </c>
      <c r="AO95" s="186">
        <v>0</v>
      </c>
      <c r="AP95" s="186">
        <v>0</v>
      </c>
      <c r="AQ95" s="186">
        <v>0</v>
      </c>
      <c r="AR95" s="186">
        <v>0</v>
      </c>
      <c r="AS95" s="186">
        <v>0</v>
      </c>
      <c r="AT95" s="180"/>
      <c r="AU95" s="181" t="s">
        <v>93</v>
      </c>
      <c r="AV95" s="196" t="s">
        <v>101</v>
      </c>
      <c r="AW95" s="197" t="s">
        <v>162</v>
      </c>
      <c r="AX95" s="183" t="str">
        <f t="shared" si="8"/>
        <v>&gt; 132 kV &amp; &lt; = 275 kV ; AIR INSULATED ISOLATORS/EARTH SWITCH</v>
      </c>
      <c r="AY95" s="182" t="s">
        <v>321</v>
      </c>
      <c r="AZ95" s="184" t="s">
        <v>103</v>
      </c>
      <c r="BA95" s="184" t="s">
        <v>108</v>
      </c>
      <c r="BB95" s="198" t="s">
        <v>107</v>
      </c>
      <c r="BC95" s="198"/>
      <c r="BD95" s="2153"/>
      <c r="BE95" s="2153"/>
      <c r="BF95" s="2153"/>
      <c r="BG95" s="2153"/>
      <c r="BH95" s="2153"/>
      <c r="BI95" s="186"/>
      <c r="BJ95" s="186"/>
      <c r="BK95" s="186"/>
      <c r="BL95" s="186"/>
      <c r="BM95" s="186"/>
      <c r="BN95" s="186"/>
      <c r="BO95" s="187"/>
      <c r="BP95" s="177"/>
      <c r="BQ95" s="177"/>
      <c r="BR95" s="177"/>
      <c r="BS95" s="239"/>
      <c r="BT95" s="239"/>
      <c r="BU95" s="239"/>
      <c r="BV95" s="239"/>
      <c r="BW95" s="239"/>
      <c r="BX95" s="239"/>
      <c r="BY95" s="239"/>
      <c r="BZ95" s="229"/>
      <c r="CA95" s="177"/>
      <c r="CB95" s="177"/>
      <c r="CC95" s="177"/>
      <c r="CD95" s="177"/>
      <c r="CE95" s="177"/>
      <c r="CF95" s="177"/>
      <c r="CG95" s="177"/>
      <c r="CH95" s="177"/>
      <c r="CI95" s="177"/>
      <c r="CJ95" s="177"/>
      <c r="CK95" s="177"/>
      <c r="CL95" s="177"/>
      <c r="CM95" s="177"/>
      <c r="CN95" s="177"/>
      <c r="CO95" s="177"/>
      <c r="CP95" s="177"/>
      <c r="CQ95" s="177"/>
      <c r="CR95" s="187"/>
      <c r="CS95" s="187"/>
      <c r="CT95" s="187"/>
      <c r="CU95" s="187"/>
      <c r="CV95" s="177"/>
      <c r="CW95" s="177"/>
      <c r="CX95" s="177"/>
    </row>
    <row r="96" spans="1:102" s="193" customFormat="1" ht="41.25" customHeight="1" thickBot="1">
      <c r="A96" s="177"/>
      <c r="B96" s="230"/>
      <c r="C96" s="195" t="s">
        <v>173</v>
      </c>
      <c r="D96" s="180"/>
      <c r="E96" s="181" t="s">
        <v>93</v>
      </c>
      <c r="F96" s="196" t="s">
        <v>101</v>
      </c>
      <c r="G96" s="197" t="s">
        <v>162</v>
      </c>
      <c r="H96" s="183" t="str">
        <f t="shared" si="6"/>
        <v>&gt; 275 kV &amp; &lt; = 330 kV ; AIR INSULATED ISOLATORS/EARTH SWITCH</v>
      </c>
      <c r="I96" s="182" t="s">
        <v>321</v>
      </c>
      <c r="J96" s="184" t="s">
        <v>103</v>
      </c>
      <c r="K96" s="184" t="s">
        <v>104</v>
      </c>
      <c r="L96" s="198" t="s">
        <v>105</v>
      </c>
      <c r="M96" s="198"/>
      <c r="N96" s="2896"/>
      <c r="O96" s="2896"/>
      <c r="P96" s="2896"/>
      <c r="Q96" s="2896"/>
      <c r="R96" s="2896"/>
      <c r="S96" s="2896"/>
      <c r="T96" s="2896"/>
      <c r="U96" s="2896"/>
      <c r="V96" s="2896"/>
      <c r="W96" s="2896"/>
      <c r="X96" s="2896"/>
      <c r="Y96" s="180"/>
      <c r="Z96" s="181" t="s">
        <v>93</v>
      </c>
      <c r="AA96" s="196" t="s">
        <v>101</v>
      </c>
      <c r="AB96" s="197" t="s">
        <v>162</v>
      </c>
      <c r="AC96" s="183" t="str">
        <f t="shared" si="7"/>
        <v>&gt; 275 kV &amp; &lt; = 330 kV ; AIR INSULATED ISOLATORS/EARTH SWITCH</v>
      </c>
      <c r="AD96" s="182" t="s">
        <v>321</v>
      </c>
      <c r="AE96" s="184" t="s">
        <v>103</v>
      </c>
      <c r="AF96" s="184" t="s">
        <v>106</v>
      </c>
      <c r="AG96" s="198" t="s">
        <v>107</v>
      </c>
      <c r="AH96" s="198"/>
      <c r="AI96" s="186">
        <v>18</v>
      </c>
      <c r="AJ96" s="186">
        <v>4</v>
      </c>
      <c r="AK96" s="186">
        <v>2</v>
      </c>
      <c r="AL96" s="186">
        <v>6</v>
      </c>
      <c r="AM96" s="186">
        <v>2</v>
      </c>
      <c r="AN96" s="186">
        <v>4</v>
      </c>
      <c r="AO96" s="186">
        <v>60</v>
      </c>
      <c r="AP96" s="186">
        <v>32</v>
      </c>
      <c r="AQ96" s="186">
        <v>4</v>
      </c>
      <c r="AR96" s="186">
        <v>3</v>
      </c>
      <c r="AS96" s="186">
        <v>16</v>
      </c>
      <c r="AT96" s="180"/>
      <c r="AU96" s="181" t="s">
        <v>93</v>
      </c>
      <c r="AV96" s="196" t="s">
        <v>101</v>
      </c>
      <c r="AW96" s="197" t="s">
        <v>162</v>
      </c>
      <c r="AX96" s="183" t="str">
        <f t="shared" si="8"/>
        <v>&gt; 275 kV &amp; &lt; = 330 kV ; AIR INSULATED ISOLATORS/EARTH SWITCH</v>
      </c>
      <c r="AY96" s="182" t="s">
        <v>321</v>
      </c>
      <c r="AZ96" s="184" t="s">
        <v>103</v>
      </c>
      <c r="BA96" s="184" t="s">
        <v>108</v>
      </c>
      <c r="BB96" s="198" t="s">
        <v>107</v>
      </c>
      <c r="BC96" s="198"/>
      <c r="BD96" s="2153"/>
      <c r="BE96" s="2153"/>
      <c r="BF96" s="2153"/>
      <c r="BG96" s="2153"/>
      <c r="BH96" s="2153"/>
      <c r="BI96" s="186"/>
      <c r="BJ96" s="186"/>
      <c r="BK96" s="186"/>
      <c r="BL96" s="186"/>
      <c r="BM96" s="186"/>
      <c r="BN96" s="186"/>
      <c r="BO96" s="187"/>
      <c r="BP96" s="177"/>
      <c r="BQ96" s="177"/>
      <c r="BR96" s="177"/>
      <c r="BS96" s="239"/>
      <c r="BT96" s="239"/>
      <c r="BU96" s="239"/>
      <c r="BV96" s="239"/>
      <c r="BW96" s="239"/>
      <c r="BX96" s="239"/>
      <c r="BY96" s="239"/>
      <c r="BZ96" s="229"/>
      <c r="CA96" s="177"/>
      <c r="CB96" s="177"/>
      <c r="CC96" s="177"/>
      <c r="CD96" s="177"/>
      <c r="CE96" s="177"/>
      <c r="CF96" s="177"/>
      <c r="CG96" s="177"/>
      <c r="CH96" s="177"/>
      <c r="CI96" s="177"/>
      <c r="CJ96" s="177"/>
      <c r="CK96" s="177"/>
      <c r="CL96" s="177"/>
      <c r="CM96" s="177"/>
      <c r="CN96" s="177"/>
      <c r="CO96" s="177"/>
      <c r="CP96" s="177"/>
      <c r="CQ96" s="177"/>
      <c r="CR96" s="187"/>
      <c r="CS96" s="187"/>
      <c r="CT96" s="187"/>
      <c r="CU96" s="187"/>
      <c r="CV96" s="177"/>
      <c r="CW96" s="177"/>
      <c r="CX96" s="177"/>
    </row>
    <row r="97" spans="1:102" s="193" customFormat="1" ht="41.25" customHeight="1" thickBot="1">
      <c r="A97" s="177"/>
      <c r="B97" s="230"/>
      <c r="C97" s="195" t="s">
        <v>174</v>
      </c>
      <c r="D97" s="180"/>
      <c r="E97" s="181" t="s">
        <v>93</v>
      </c>
      <c r="F97" s="196" t="s">
        <v>101</v>
      </c>
      <c r="G97" s="197" t="s">
        <v>162</v>
      </c>
      <c r="H97" s="183" t="str">
        <f t="shared" si="6"/>
        <v>&gt; 330 kV &amp; &lt; = 500 kV  ; AIR INSULATED ISOLATORS/EARTH SWITCH</v>
      </c>
      <c r="I97" s="182" t="s">
        <v>321</v>
      </c>
      <c r="J97" s="184" t="s">
        <v>103</v>
      </c>
      <c r="K97" s="184" t="s">
        <v>104</v>
      </c>
      <c r="L97" s="198" t="s">
        <v>105</v>
      </c>
      <c r="M97" s="198"/>
      <c r="N97" s="2896"/>
      <c r="O97" s="2896"/>
      <c r="P97" s="2896"/>
      <c r="Q97" s="2896"/>
      <c r="R97" s="2896"/>
      <c r="S97" s="2896"/>
      <c r="T97" s="2896"/>
      <c r="U97" s="2896"/>
      <c r="V97" s="2896"/>
      <c r="W97" s="2896"/>
      <c r="X97" s="2896"/>
      <c r="Y97" s="180"/>
      <c r="Z97" s="181" t="s">
        <v>93</v>
      </c>
      <c r="AA97" s="196" t="s">
        <v>101</v>
      </c>
      <c r="AB97" s="197" t="s">
        <v>162</v>
      </c>
      <c r="AC97" s="183" t="str">
        <f t="shared" si="7"/>
        <v>&gt; 330 kV &amp; &lt; = 500 kV  ; AIR INSULATED ISOLATORS/EARTH SWITCH</v>
      </c>
      <c r="AD97" s="182" t="s">
        <v>321</v>
      </c>
      <c r="AE97" s="184" t="s">
        <v>103</v>
      </c>
      <c r="AF97" s="184" t="s">
        <v>106</v>
      </c>
      <c r="AG97" s="198" t="s">
        <v>107</v>
      </c>
      <c r="AH97" s="198"/>
      <c r="AI97" s="186">
        <v>0</v>
      </c>
      <c r="AJ97" s="186">
        <v>0</v>
      </c>
      <c r="AK97" s="186">
        <v>0</v>
      </c>
      <c r="AL97" s="186">
        <v>0</v>
      </c>
      <c r="AM97" s="186">
        <v>0</v>
      </c>
      <c r="AN97" s="186">
        <v>0</v>
      </c>
      <c r="AO97" s="186">
        <v>0</v>
      </c>
      <c r="AP97" s="186">
        <v>0</v>
      </c>
      <c r="AQ97" s="186">
        <v>0</v>
      </c>
      <c r="AR97" s="186">
        <v>0</v>
      </c>
      <c r="AS97" s="186">
        <v>0</v>
      </c>
      <c r="AT97" s="180"/>
      <c r="AU97" s="181" t="s">
        <v>93</v>
      </c>
      <c r="AV97" s="196" t="s">
        <v>101</v>
      </c>
      <c r="AW97" s="197" t="s">
        <v>162</v>
      </c>
      <c r="AX97" s="183" t="str">
        <f t="shared" si="8"/>
        <v>&gt; 330 kV &amp; &lt; = 500 kV  ; AIR INSULATED ISOLATORS/EARTH SWITCH</v>
      </c>
      <c r="AY97" s="182" t="s">
        <v>321</v>
      </c>
      <c r="AZ97" s="184" t="s">
        <v>103</v>
      </c>
      <c r="BA97" s="184" t="s">
        <v>108</v>
      </c>
      <c r="BB97" s="198" t="s">
        <v>107</v>
      </c>
      <c r="BC97" s="198"/>
      <c r="BD97" s="2153"/>
      <c r="BE97" s="2153"/>
      <c r="BF97" s="2153"/>
      <c r="BG97" s="2153"/>
      <c r="BH97" s="2153"/>
      <c r="BI97" s="186"/>
      <c r="BJ97" s="186"/>
      <c r="BK97" s="186"/>
      <c r="BL97" s="186"/>
      <c r="BM97" s="186"/>
      <c r="BN97" s="186"/>
      <c r="BO97" s="187"/>
      <c r="BP97" s="177"/>
      <c r="BQ97" s="177"/>
      <c r="BR97" s="177"/>
      <c r="BS97" s="239"/>
      <c r="BT97" s="239"/>
      <c r="BU97" s="239"/>
      <c r="BV97" s="239"/>
      <c r="BW97" s="239"/>
      <c r="BX97" s="239"/>
      <c r="BY97" s="239"/>
      <c r="BZ97" s="229"/>
      <c r="CA97" s="177"/>
      <c r="CB97" s="177"/>
      <c r="CC97" s="177"/>
      <c r="CD97" s="177"/>
      <c r="CE97" s="177"/>
      <c r="CF97" s="177"/>
      <c r="CG97" s="177"/>
      <c r="CH97" s="177"/>
      <c r="CI97" s="177"/>
      <c r="CJ97" s="177"/>
      <c r="CK97" s="177"/>
      <c r="CL97" s="177"/>
      <c r="CM97" s="177"/>
      <c r="CN97" s="177"/>
      <c r="CO97" s="177"/>
      <c r="CP97" s="177"/>
      <c r="CQ97" s="177"/>
      <c r="CR97" s="187"/>
      <c r="CS97" s="187"/>
      <c r="CT97" s="187"/>
      <c r="CU97" s="187"/>
      <c r="CV97" s="177"/>
      <c r="CW97" s="177"/>
      <c r="CX97" s="177"/>
    </row>
    <row r="98" spans="1:102" s="193" customFormat="1" ht="41.25" customHeight="1" thickBot="1">
      <c r="A98" s="177"/>
      <c r="B98" s="230"/>
      <c r="C98" s="195" t="s">
        <v>175</v>
      </c>
      <c r="D98" s="180"/>
      <c r="E98" s="181" t="s">
        <v>93</v>
      </c>
      <c r="F98" s="196" t="s">
        <v>101</v>
      </c>
      <c r="G98" s="197" t="s">
        <v>162</v>
      </c>
      <c r="H98" s="183" t="str">
        <f t="shared" si="6"/>
        <v>&gt; 500 kV  ; AIR INSULATED ISOLATORS/EARTH SWITCH</v>
      </c>
      <c r="I98" s="182" t="s">
        <v>321</v>
      </c>
      <c r="J98" s="184" t="s">
        <v>103</v>
      </c>
      <c r="K98" s="184" t="s">
        <v>104</v>
      </c>
      <c r="L98" s="198" t="s">
        <v>105</v>
      </c>
      <c r="M98" s="198"/>
      <c r="N98" s="2896"/>
      <c r="O98" s="2896"/>
      <c r="P98" s="2896"/>
      <c r="Q98" s="2896"/>
      <c r="R98" s="2896"/>
      <c r="S98" s="2896"/>
      <c r="T98" s="2896"/>
      <c r="U98" s="2896"/>
      <c r="V98" s="2896"/>
      <c r="W98" s="2896"/>
      <c r="X98" s="2896"/>
      <c r="Y98" s="180"/>
      <c r="Z98" s="181" t="s">
        <v>93</v>
      </c>
      <c r="AA98" s="196" t="s">
        <v>101</v>
      </c>
      <c r="AB98" s="197" t="s">
        <v>162</v>
      </c>
      <c r="AC98" s="183" t="str">
        <f t="shared" si="7"/>
        <v>&gt; 500 kV  ; AIR INSULATED ISOLATORS/EARTH SWITCH</v>
      </c>
      <c r="AD98" s="182" t="s">
        <v>321</v>
      </c>
      <c r="AE98" s="184" t="s">
        <v>103</v>
      </c>
      <c r="AF98" s="184" t="s">
        <v>106</v>
      </c>
      <c r="AG98" s="198" t="s">
        <v>107</v>
      </c>
      <c r="AH98" s="198"/>
      <c r="AI98" s="186">
        <v>0</v>
      </c>
      <c r="AJ98" s="186">
        <v>0</v>
      </c>
      <c r="AK98" s="186">
        <v>0</v>
      </c>
      <c r="AL98" s="186">
        <v>0</v>
      </c>
      <c r="AM98" s="186">
        <v>0</v>
      </c>
      <c r="AN98" s="186">
        <v>0</v>
      </c>
      <c r="AO98" s="186">
        <v>0</v>
      </c>
      <c r="AP98" s="186">
        <v>0</v>
      </c>
      <c r="AQ98" s="186">
        <v>0</v>
      </c>
      <c r="AR98" s="186">
        <v>0</v>
      </c>
      <c r="AS98" s="186">
        <v>0</v>
      </c>
      <c r="AT98" s="180"/>
      <c r="AU98" s="181" t="s">
        <v>93</v>
      </c>
      <c r="AV98" s="196" t="s">
        <v>101</v>
      </c>
      <c r="AW98" s="197" t="s">
        <v>162</v>
      </c>
      <c r="AX98" s="183" t="str">
        <f t="shared" si="8"/>
        <v>&gt; 500 kV  ; AIR INSULATED ISOLATORS/EARTH SWITCH</v>
      </c>
      <c r="AY98" s="182" t="s">
        <v>321</v>
      </c>
      <c r="AZ98" s="184" t="s">
        <v>103</v>
      </c>
      <c r="BA98" s="184" t="s">
        <v>108</v>
      </c>
      <c r="BB98" s="198" t="s">
        <v>107</v>
      </c>
      <c r="BC98" s="198"/>
      <c r="BD98" s="2153"/>
      <c r="BE98" s="2153"/>
      <c r="BF98" s="2153"/>
      <c r="BG98" s="2153"/>
      <c r="BH98" s="2153"/>
      <c r="BI98" s="186"/>
      <c r="BJ98" s="186"/>
      <c r="BK98" s="186"/>
      <c r="BL98" s="186"/>
      <c r="BM98" s="186"/>
      <c r="BN98" s="186"/>
      <c r="BO98" s="187"/>
      <c r="BP98" s="177"/>
      <c r="BQ98" s="177"/>
      <c r="BR98" s="177"/>
      <c r="BS98" s="239"/>
      <c r="BT98" s="239"/>
      <c r="BU98" s="239"/>
      <c r="BV98" s="239"/>
      <c r="BW98" s="239"/>
      <c r="BX98" s="239"/>
      <c r="BY98" s="239"/>
      <c r="BZ98" s="229"/>
      <c r="CA98" s="177"/>
      <c r="CB98" s="177"/>
      <c r="CC98" s="177"/>
      <c r="CD98" s="177"/>
      <c r="CE98" s="177"/>
      <c r="CF98" s="177"/>
      <c r="CG98" s="177"/>
      <c r="CH98" s="177"/>
      <c r="CI98" s="177"/>
      <c r="CJ98" s="177"/>
      <c r="CK98" s="177"/>
      <c r="CL98" s="177"/>
      <c r="CM98" s="177"/>
      <c r="CN98" s="177"/>
      <c r="CO98" s="177"/>
      <c r="CP98" s="177"/>
      <c r="CQ98" s="177"/>
      <c r="CR98" s="187"/>
      <c r="CS98" s="187"/>
      <c r="CT98" s="187"/>
      <c r="CU98" s="187"/>
      <c r="CV98" s="177"/>
      <c r="CW98" s="177"/>
      <c r="CX98" s="177"/>
    </row>
    <row r="99" spans="1:102" s="193" customFormat="1" ht="41.25" customHeight="1" thickBot="1">
      <c r="A99" s="177"/>
      <c r="B99" s="230"/>
      <c r="C99" s="195" t="s">
        <v>176</v>
      </c>
      <c r="D99" s="180"/>
      <c r="E99" s="181" t="s">
        <v>93</v>
      </c>
      <c r="F99" s="196" t="s">
        <v>101</v>
      </c>
      <c r="G99" s="197" t="s">
        <v>162</v>
      </c>
      <c r="H99" s="183" t="str">
        <f t="shared" si="6"/>
        <v>&lt; = 33 kV; VT</v>
      </c>
      <c r="I99" s="182" t="s">
        <v>321</v>
      </c>
      <c r="J99" s="184" t="s">
        <v>103</v>
      </c>
      <c r="K99" s="184" t="s">
        <v>104</v>
      </c>
      <c r="L99" s="198" t="s">
        <v>105</v>
      </c>
      <c r="M99" s="198"/>
      <c r="N99" s="2896"/>
      <c r="O99" s="2896"/>
      <c r="P99" s="2896"/>
      <c r="Q99" s="2896"/>
      <c r="R99" s="2896"/>
      <c r="S99" s="2896"/>
      <c r="T99" s="2896"/>
      <c r="U99" s="2896"/>
      <c r="V99" s="2896"/>
      <c r="W99" s="2896"/>
      <c r="X99" s="2896"/>
      <c r="Y99" s="180"/>
      <c r="Z99" s="181" t="s">
        <v>93</v>
      </c>
      <c r="AA99" s="196" t="s">
        <v>101</v>
      </c>
      <c r="AB99" s="197" t="s">
        <v>162</v>
      </c>
      <c r="AC99" s="183" t="str">
        <f t="shared" si="7"/>
        <v>&lt; = 33 kV; VT</v>
      </c>
      <c r="AD99" s="182" t="s">
        <v>321</v>
      </c>
      <c r="AE99" s="184" t="s">
        <v>103</v>
      </c>
      <c r="AF99" s="184" t="s">
        <v>106</v>
      </c>
      <c r="AG99" s="198" t="s">
        <v>107</v>
      </c>
      <c r="AH99" s="198"/>
      <c r="AI99" s="186">
        <v>3</v>
      </c>
      <c r="AJ99" s="186">
        <v>0</v>
      </c>
      <c r="AK99" s="186">
        <v>0</v>
      </c>
      <c r="AL99" s="186">
        <v>0</v>
      </c>
      <c r="AM99" s="186">
        <v>0</v>
      </c>
      <c r="AN99" s="186">
        <v>0</v>
      </c>
      <c r="AO99" s="186">
        <v>0</v>
      </c>
      <c r="AP99" s="186">
        <v>0</v>
      </c>
      <c r="AQ99" s="186">
        <v>0</v>
      </c>
      <c r="AR99" s="186">
        <v>0</v>
      </c>
      <c r="AS99" s="186">
        <v>0</v>
      </c>
      <c r="AT99" s="180"/>
      <c r="AU99" s="181" t="s">
        <v>93</v>
      </c>
      <c r="AV99" s="196" t="s">
        <v>101</v>
      </c>
      <c r="AW99" s="197" t="s">
        <v>162</v>
      </c>
      <c r="AX99" s="183" t="str">
        <f t="shared" si="8"/>
        <v>&lt; = 33 kV; VT</v>
      </c>
      <c r="AY99" s="182" t="s">
        <v>321</v>
      </c>
      <c r="AZ99" s="184" t="s">
        <v>103</v>
      </c>
      <c r="BA99" s="184" t="s">
        <v>108</v>
      </c>
      <c r="BB99" s="198" t="s">
        <v>107</v>
      </c>
      <c r="BC99" s="198"/>
      <c r="BD99" s="2153"/>
      <c r="BE99" s="2153"/>
      <c r="BF99" s="2153"/>
      <c r="BG99" s="2153"/>
      <c r="BH99" s="2153"/>
      <c r="BI99" s="186"/>
      <c r="BJ99" s="186"/>
      <c r="BK99" s="186"/>
      <c r="BL99" s="186"/>
      <c r="BM99" s="186"/>
      <c r="BN99" s="186"/>
      <c r="BO99" s="187"/>
      <c r="BP99" s="177"/>
      <c r="BQ99" s="177"/>
      <c r="BR99" s="177"/>
      <c r="BS99" s="239"/>
      <c r="BT99" s="239"/>
      <c r="BU99" s="239"/>
      <c r="BV99" s="239"/>
      <c r="BW99" s="239"/>
      <c r="BX99" s="239"/>
      <c r="BY99" s="239"/>
      <c r="BZ99" s="229"/>
      <c r="CA99" s="177"/>
      <c r="CB99" s="177"/>
      <c r="CC99" s="177"/>
      <c r="CD99" s="177"/>
      <c r="CE99" s="177"/>
      <c r="CF99" s="177"/>
      <c r="CG99" s="177"/>
      <c r="CH99" s="177"/>
      <c r="CI99" s="177"/>
      <c r="CJ99" s="177"/>
      <c r="CK99" s="177"/>
      <c r="CL99" s="177"/>
      <c r="CM99" s="177"/>
      <c r="CN99" s="177"/>
      <c r="CO99" s="177"/>
      <c r="CP99" s="177"/>
      <c r="CQ99" s="177"/>
      <c r="CR99" s="187"/>
      <c r="CS99" s="187"/>
      <c r="CT99" s="187"/>
      <c r="CU99" s="187"/>
      <c r="CV99" s="177"/>
      <c r="CW99" s="177"/>
      <c r="CX99" s="177"/>
    </row>
    <row r="100" spans="1:102" s="193" customFormat="1" ht="41.25" customHeight="1" thickBot="1">
      <c r="A100" s="177"/>
      <c r="B100" s="230"/>
      <c r="C100" s="195" t="s">
        <v>177</v>
      </c>
      <c r="D100" s="180"/>
      <c r="E100" s="181" t="s">
        <v>93</v>
      </c>
      <c r="F100" s="196" t="s">
        <v>101</v>
      </c>
      <c r="G100" s="197" t="s">
        <v>162</v>
      </c>
      <c r="H100" s="183" t="str">
        <f t="shared" si="6"/>
        <v>&gt; 33 kV &amp; &lt; = 66 kV ; VT</v>
      </c>
      <c r="I100" s="182" t="s">
        <v>321</v>
      </c>
      <c r="J100" s="184" t="s">
        <v>103</v>
      </c>
      <c r="K100" s="184" t="s">
        <v>104</v>
      </c>
      <c r="L100" s="198" t="s">
        <v>105</v>
      </c>
      <c r="M100" s="198"/>
      <c r="N100" s="2896"/>
      <c r="O100" s="2896"/>
      <c r="P100" s="2896"/>
      <c r="Q100" s="2896"/>
      <c r="R100" s="2896"/>
      <c r="S100" s="2896"/>
      <c r="T100" s="2896"/>
      <c r="U100" s="2896"/>
      <c r="V100" s="2896"/>
      <c r="W100" s="2896"/>
      <c r="X100" s="2896"/>
      <c r="Y100" s="180"/>
      <c r="Z100" s="181" t="s">
        <v>93</v>
      </c>
      <c r="AA100" s="196" t="s">
        <v>101</v>
      </c>
      <c r="AB100" s="197" t="s">
        <v>162</v>
      </c>
      <c r="AC100" s="183" t="str">
        <f t="shared" si="7"/>
        <v>&gt; 33 kV &amp; &lt; = 66 kV ; VT</v>
      </c>
      <c r="AD100" s="182" t="s">
        <v>321</v>
      </c>
      <c r="AE100" s="184" t="s">
        <v>103</v>
      </c>
      <c r="AF100" s="184" t="s">
        <v>106</v>
      </c>
      <c r="AG100" s="198" t="s">
        <v>107</v>
      </c>
      <c r="AH100" s="198"/>
      <c r="AI100" s="186">
        <v>33</v>
      </c>
      <c r="AJ100" s="186">
        <v>21</v>
      </c>
      <c r="AK100" s="186">
        <v>12</v>
      </c>
      <c r="AL100" s="186">
        <v>12</v>
      </c>
      <c r="AM100" s="186">
        <v>15</v>
      </c>
      <c r="AN100" s="186">
        <v>36</v>
      </c>
      <c r="AO100" s="186">
        <v>45</v>
      </c>
      <c r="AP100" s="186">
        <v>6</v>
      </c>
      <c r="AQ100" s="186">
        <v>66</v>
      </c>
      <c r="AR100" s="186">
        <v>21</v>
      </c>
      <c r="AS100" s="186">
        <v>0</v>
      </c>
      <c r="AT100" s="180"/>
      <c r="AU100" s="181" t="s">
        <v>93</v>
      </c>
      <c r="AV100" s="196" t="s">
        <v>101</v>
      </c>
      <c r="AW100" s="197" t="s">
        <v>162</v>
      </c>
      <c r="AX100" s="183" t="str">
        <f t="shared" si="8"/>
        <v>&gt; 33 kV &amp; &lt; = 66 kV ; VT</v>
      </c>
      <c r="AY100" s="182" t="s">
        <v>321</v>
      </c>
      <c r="AZ100" s="184" t="s">
        <v>103</v>
      </c>
      <c r="BA100" s="184" t="s">
        <v>108</v>
      </c>
      <c r="BB100" s="198" t="s">
        <v>107</v>
      </c>
      <c r="BC100" s="198"/>
      <c r="BD100" s="2153"/>
      <c r="BE100" s="2153"/>
      <c r="BF100" s="2153"/>
      <c r="BG100" s="2153"/>
      <c r="BH100" s="2153"/>
      <c r="BI100" s="186"/>
      <c r="BJ100" s="186"/>
      <c r="BK100" s="186"/>
      <c r="BL100" s="186"/>
      <c r="BM100" s="186"/>
      <c r="BN100" s="186"/>
      <c r="BO100" s="187"/>
      <c r="BP100" s="177"/>
      <c r="BQ100" s="177"/>
      <c r="BR100" s="177"/>
      <c r="BS100" s="239"/>
      <c r="BT100" s="239"/>
      <c r="BU100" s="239"/>
      <c r="BV100" s="239"/>
      <c r="BW100" s="239"/>
      <c r="BX100" s="239"/>
      <c r="BY100" s="239"/>
      <c r="BZ100" s="229"/>
      <c r="CA100" s="177"/>
      <c r="CB100" s="177"/>
      <c r="CC100" s="177"/>
      <c r="CD100" s="177"/>
      <c r="CE100" s="177"/>
      <c r="CF100" s="177"/>
      <c r="CG100" s="177"/>
      <c r="CH100" s="177"/>
      <c r="CI100" s="177"/>
      <c r="CJ100" s="177"/>
      <c r="CK100" s="177"/>
      <c r="CL100" s="177"/>
      <c r="CM100" s="177"/>
      <c r="CN100" s="177"/>
      <c r="CO100" s="177"/>
      <c r="CP100" s="177"/>
      <c r="CQ100" s="177"/>
      <c r="CR100" s="187"/>
      <c r="CS100" s="187"/>
      <c r="CT100" s="187"/>
      <c r="CU100" s="187"/>
      <c r="CV100" s="177"/>
      <c r="CW100" s="177"/>
      <c r="CX100" s="177"/>
    </row>
    <row r="101" spans="1:102" s="193" customFormat="1" ht="41.25" customHeight="1" thickBot="1">
      <c r="A101" s="177"/>
      <c r="B101" s="230"/>
      <c r="C101" s="195" t="s">
        <v>178</v>
      </c>
      <c r="D101" s="180"/>
      <c r="E101" s="181" t="s">
        <v>93</v>
      </c>
      <c r="F101" s="196" t="s">
        <v>101</v>
      </c>
      <c r="G101" s="197" t="s">
        <v>162</v>
      </c>
      <c r="H101" s="183" t="str">
        <f t="shared" si="6"/>
        <v>&gt; 66 kV &amp; &lt; = 132 kV ; VT</v>
      </c>
      <c r="I101" s="182" t="s">
        <v>321</v>
      </c>
      <c r="J101" s="184" t="s">
        <v>103</v>
      </c>
      <c r="K101" s="184" t="s">
        <v>104</v>
      </c>
      <c r="L101" s="198" t="s">
        <v>105</v>
      </c>
      <c r="M101" s="198"/>
      <c r="N101" s="2896"/>
      <c r="O101" s="2896"/>
      <c r="P101" s="2896"/>
      <c r="Q101" s="2896"/>
      <c r="R101" s="2896"/>
      <c r="S101" s="2896"/>
      <c r="T101" s="2896"/>
      <c r="U101" s="2896"/>
      <c r="V101" s="2896"/>
      <c r="W101" s="2896"/>
      <c r="X101" s="2896"/>
      <c r="Y101" s="180"/>
      <c r="Z101" s="181" t="s">
        <v>93</v>
      </c>
      <c r="AA101" s="196" t="s">
        <v>101</v>
      </c>
      <c r="AB101" s="197" t="s">
        <v>162</v>
      </c>
      <c r="AC101" s="183" t="str">
        <f t="shared" si="7"/>
        <v>&gt; 66 kV &amp; &lt; = 132 kV ; VT</v>
      </c>
      <c r="AD101" s="182" t="s">
        <v>321</v>
      </c>
      <c r="AE101" s="184" t="s">
        <v>103</v>
      </c>
      <c r="AF101" s="184" t="s">
        <v>106</v>
      </c>
      <c r="AG101" s="198" t="s">
        <v>107</v>
      </c>
      <c r="AH101" s="198"/>
      <c r="AI101" s="186">
        <v>102</v>
      </c>
      <c r="AJ101" s="186">
        <v>60</v>
      </c>
      <c r="AK101" s="186">
        <v>66</v>
      </c>
      <c r="AL101" s="186">
        <v>3</v>
      </c>
      <c r="AM101" s="186">
        <v>9</v>
      </c>
      <c r="AN101" s="186">
        <v>36</v>
      </c>
      <c r="AO101" s="186">
        <v>24</v>
      </c>
      <c r="AP101" s="186">
        <v>0</v>
      </c>
      <c r="AQ101" s="186">
        <v>24</v>
      </c>
      <c r="AR101" s="186">
        <v>0</v>
      </c>
      <c r="AS101" s="186">
        <v>0</v>
      </c>
      <c r="AT101" s="180"/>
      <c r="AU101" s="181" t="s">
        <v>93</v>
      </c>
      <c r="AV101" s="196" t="s">
        <v>101</v>
      </c>
      <c r="AW101" s="197" t="s">
        <v>162</v>
      </c>
      <c r="AX101" s="183" t="str">
        <f t="shared" si="8"/>
        <v>&gt; 66 kV &amp; &lt; = 132 kV ; VT</v>
      </c>
      <c r="AY101" s="182" t="s">
        <v>321</v>
      </c>
      <c r="AZ101" s="184" t="s">
        <v>103</v>
      </c>
      <c r="BA101" s="184" t="s">
        <v>108</v>
      </c>
      <c r="BB101" s="198" t="s">
        <v>107</v>
      </c>
      <c r="BC101" s="198"/>
      <c r="BD101" s="2153"/>
      <c r="BE101" s="2153"/>
      <c r="BF101" s="2153"/>
      <c r="BG101" s="2153"/>
      <c r="BH101" s="2153"/>
      <c r="BI101" s="186"/>
      <c r="BJ101" s="186"/>
      <c r="BK101" s="186"/>
      <c r="BL101" s="186"/>
      <c r="BM101" s="186"/>
      <c r="BN101" s="186"/>
      <c r="BO101" s="187"/>
      <c r="BP101" s="177"/>
      <c r="BQ101" s="177"/>
      <c r="BR101" s="177"/>
      <c r="BS101" s="239"/>
      <c r="BT101" s="239"/>
      <c r="BU101" s="239"/>
      <c r="BV101" s="239"/>
      <c r="BW101" s="239"/>
      <c r="BX101" s="239"/>
      <c r="BY101" s="239"/>
      <c r="BZ101" s="229"/>
      <c r="CA101" s="177"/>
      <c r="CB101" s="177"/>
      <c r="CC101" s="177"/>
      <c r="CD101" s="177"/>
      <c r="CE101" s="177"/>
      <c r="CF101" s="177"/>
      <c r="CG101" s="177"/>
      <c r="CH101" s="177"/>
      <c r="CI101" s="177"/>
      <c r="CJ101" s="177"/>
      <c r="CK101" s="177"/>
      <c r="CL101" s="177"/>
      <c r="CM101" s="177"/>
      <c r="CN101" s="177"/>
      <c r="CO101" s="177"/>
      <c r="CP101" s="177"/>
      <c r="CQ101" s="177"/>
      <c r="CR101" s="187"/>
      <c r="CS101" s="187"/>
      <c r="CT101" s="187"/>
      <c r="CU101" s="187"/>
      <c r="CV101" s="177"/>
      <c r="CW101" s="177"/>
      <c r="CX101" s="177"/>
    </row>
    <row r="102" spans="1:102" s="193" customFormat="1" ht="41.25" customHeight="1" thickBot="1">
      <c r="A102" s="177"/>
      <c r="B102" s="230"/>
      <c r="C102" s="195" t="s">
        <v>179</v>
      </c>
      <c r="D102" s="180"/>
      <c r="E102" s="181" t="s">
        <v>93</v>
      </c>
      <c r="F102" s="196" t="s">
        <v>101</v>
      </c>
      <c r="G102" s="197" t="s">
        <v>162</v>
      </c>
      <c r="H102" s="183" t="str">
        <f t="shared" si="6"/>
        <v>&gt; 132 kV &amp; &lt; = 275 kV ; VT</v>
      </c>
      <c r="I102" s="182" t="s">
        <v>321</v>
      </c>
      <c r="J102" s="184" t="s">
        <v>103</v>
      </c>
      <c r="K102" s="184" t="s">
        <v>104</v>
      </c>
      <c r="L102" s="198" t="s">
        <v>105</v>
      </c>
      <c r="M102" s="198"/>
      <c r="N102" s="2896"/>
      <c r="O102" s="2896"/>
      <c r="P102" s="2896"/>
      <c r="Q102" s="2896"/>
      <c r="R102" s="2896"/>
      <c r="S102" s="2896"/>
      <c r="T102" s="2896"/>
      <c r="U102" s="2896"/>
      <c r="V102" s="2896"/>
      <c r="W102" s="2896"/>
      <c r="X102" s="2896"/>
      <c r="Y102" s="180"/>
      <c r="Z102" s="181" t="s">
        <v>93</v>
      </c>
      <c r="AA102" s="196" t="s">
        <v>101</v>
      </c>
      <c r="AB102" s="197" t="s">
        <v>162</v>
      </c>
      <c r="AC102" s="183" t="str">
        <f t="shared" si="7"/>
        <v>&gt; 132 kV &amp; &lt; = 275 kV ; VT</v>
      </c>
      <c r="AD102" s="182" t="s">
        <v>321</v>
      </c>
      <c r="AE102" s="184" t="s">
        <v>103</v>
      </c>
      <c r="AF102" s="184" t="s">
        <v>106</v>
      </c>
      <c r="AG102" s="198" t="s">
        <v>107</v>
      </c>
      <c r="AH102" s="198"/>
      <c r="AI102" s="186">
        <v>0</v>
      </c>
      <c r="AJ102" s="186">
        <v>0</v>
      </c>
      <c r="AK102" s="186">
        <v>0</v>
      </c>
      <c r="AL102" s="186">
        <v>0</v>
      </c>
      <c r="AM102" s="186">
        <v>0</v>
      </c>
      <c r="AN102" s="186">
        <v>0</v>
      </c>
      <c r="AO102" s="186">
        <v>0</v>
      </c>
      <c r="AP102" s="186">
        <v>6</v>
      </c>
      <c r="AQ102" s="186">
        <v>0</v>
      </c>
      <c r="AR102" s="186">
        <v>0</v>
      </c>
      <c r="AS102" s="186">
        <v>0</v>
      </c>
      <c r="AT102" s="180"/>
      <c r="AU102" s="181" t="s">
        <v>93</v>
      </c>
      <c r="AV102" s="196" t="s">
        <v>101</v>
      </c>
      <c r="AW102" s="197" t="s">
        <v>162</v>
      </c>
      <c r="AX102" s="183" t="str">
        <f t="shared" si="8"/>
        <v>&gt; 132 kV &amp; &lt; = 275 kV ; VT</v>
      </c>
      <c r="AY102" s="182" t="s">
        <v>321</v>
      </c>
      <c r="AZ102" s="184" t="s">
        <v>103</v>
      </c>
      <c r="BA102" s="184" t="s">
        <v>108</v>
      </c>
      <c r="BB102" s="198" t="s">
        <v>107</v>
      </c>
      <c r="BC102" s="198"/>
      <c r="BD102" s="2153"/>
      <c r="BE102" s="2153"/>
      <c r="BF102" s="2153"/>
      <c r="BG102" s="2153"/>
      <c r="BH102" s="2153"/>
      <c r="BI102" s="186"/>
      <c r="BJ102" s="186"/>
      <c r="BK102" s="186"/>
      <c r="BL102" s="186"/>
      <c r="BM102" s="186"/>
      <c r="BN102" s="186"/>
      <c r="BO102" s="187"/>
      <c r="BP102" s="177"/>
      <c r="BQ102" s="177"/>
      <c r="BR102" s="177"/>
      <c r="BS102" s="239"/>
      <c r="BT102" s="239"/>
      <c r="BU102" s="239"/>
      <c r="BV102" s="239"/>
      <c r="BW102" s="239"/>
      <c r="BX102" s="239"/>
      <c r="BY102" s="239"/>
      <c r="BZ102" s="229"/>
      <c r="CA102" s="177"/>
      <c r="CB102" s="177"/>
      <c r="CC102" s="177"/>
      <c r="CD102" s="177"/>
      <c r="CE102" s="177"/>
      <c r="CF102" s="177"/>
      <c r="CG102" s="177"/>
      <c r="CH102" s="177"/>
      <c r="CI102" s="177"/>
      <c r="CJ102" s="177"/>
      <c r="CK102" s="177"/>
      <c r="CL102" s="177"/>
      <c r="CM102" s="177"/>
      <c r="CN102" s="177"/>
      <c r="CO102" s="177"/>
      <c r="CP102" s="177"/>
      <c r="CQ102" s="177"/>
      <c r="CR102" s="187"/>
      <c r="CS102" s="187"/>
      <c r="CT102" s="187"/>
      <c r="CU102" s="187"/>
      <c r="CV102" s="177"/>
      <c r="CW102" s="177"/>
      <c r="CX102" s="177"/>
    </row>
    <row r="103" spans="1:102" s="193" customFormat="1" ht="41.25" customHeight="1" thickBot="1">
      <c r="A103" s="177"/>
      <c r="B103" s="230"/>
      <c r="C103" s="195" t="s">
        <v>180</v>
      </c>
      <c r="D103" s="180"/>
      <c r="E103" s="181" t="s">
        <v>93</v>
      </c>
      <c r="F103" s="196" t="s">
        <v>101</v>
      </c>
      <c r="G103" s="197" t="s">
        <v>162</v>
      </c>
      <c r="H103" s="183" t="str">
        <f t="shared" si="6"/>
        <v>&gt; 275 kV &amp; &lt; = 330 kV ; VT</v>
      </c>
      <c r="I103" s="182" t="s">
        <v>321</v>
      </c>
      <c r="J103" s="184" t="s">
        <v>103</v>
      </c>
      <c r="K103" s="184" t="s">
        <v>104</v>
      </c>
      <c r="L103" s="198" t="s">
        <v>105</v>
      </c>
      <c r="M103" s="198"/>
      <c r="N103" s="2896"/>
      <c r="O103" s="2896"/>
      <c r="P103" s="2896"/>
      <c r="Q103" s="2896"/>
      <c r="R103" s="2896"/>
      <c r="S103" s="2896"/>
      <c r="T103" s="2896"/>
      <c r="U103" s="2896"/>
      <c r="V103" s="2896"/>
      <c r="W103" s="2896"/>
      <c r="X103" s="2896"/>
      <c r="Y103" s="180"/>
      <c r="Z103" s="181" t="s">
        <v>93</v>
      </c>
      <c r="AA103" s="196" t="s">
        <v>101</v>
      </c>
      <c r="AB103" s="197" t="s">
        <v>162</v>
      </c>
      <c r="AC103" s="183" t="str">
        <f t="shared" si="7"/>
        <v>&gt; 275 kV &amp; &lt; = 330 kV ; VT</v>
      </c>
      <c r="AD103" s="182" t="s">
        <v>321</v>
      </c>
      <c r="AE103" s="184" t="s">
        <v>103</v>
      </c>
      <c r="AF103" s="184" t="s">
        <v>106</v>
      </c>
      <c r="AG103" s="198" t="s">
        <v>107</v>
      </c>
      <c r="AH103" s="198"/>
      <c r="AI103" s="186">
        <v>105</v>
      </c>
      <c r="AJ103" s="186">
        <v>27</v>
      </c>
      <c r="AK103" s="186">
        <v>6</v>
      </c>
      <c r="AL103" s="186">
        <v>9</v>
      </c>
      <c r="AM103" s="186">
        <v>0</v>
      </c>
      <c r="AN103" s="186">
        <v>30</v>
      </c>
      <c r="AO103" s="186">
        <v>6</v>
      </c>
      <c r="AP103" s="186">
        <v>6</v>
      </c>
      <c r="AQ103" s="186">
        <v>9</v>
      </c>
      <c r="AR103" s="186">
        <v>6</v>
      </c>
      <c r="AS103" s="186">
        <v>9</v>
      </c>
      <c r="AT103" s="180"/>
      <c r="AU103" s="181" t="s">
        <v>93</v>
      </c>
      <c r="AV103" s="196" t="s">
        <v>101</v>
      </c>
      <c r="AW103" s="197" t="s">
        <v>162</v>
      </c>
      <c r="AX103" s="183" t="str">
        <f t="shared" si="8"/>
        <v>&gt; 275 kV &amp; &lt; = 330 kV ; VT</v>
      </c>
      <c r="AY103" s="182" t="s">
        <v>321</v>
      </c>
      <c r="AZ103" s="184" t="s">
        <v>103</v>
      </c>
      <c r="BA103" s="184" t="s">
        <v>108</v>
      </c>
      <c r="BB103" s="198" t="s">
        <v>107</v>
      </c>
      <c r="BC103" s="198"/>
      <c r="BD103" s="2153"/>
      <c r="BE103" s="2153"/>
      <c r="BF103" s="2153"/>
      <c r="BG103" s="2153"/>
      <c r="BH103" s="2153"/>
      <c r="BI103" s="186"/>
      <c r="BJ103" s="186"/>
      <c r="BK103" s="186"/>
      <c r="BL103" s="186"/>
      <c r="BM103" s="186"/>
      <c r="BN103" s="186"/>
      <c r="BO103" s="187"/>
      <c r="BP103" s="177"/>
      <c r="BQ103" s="177"/>
      <c r="BR103" s="177"/>
      <c r="BS103" s="239"/>
      <c r="BT103" s="239"/>
      <c r="BU103" s="239"/>
      <c r="BV103" s="239"/>
      <c r="BW103" s="239"/>
      <c r="BX103" s="239"/>
      <c r="BY103" s="239"/>
      <c r="BZ103" s="229"/>
      <c r="CA103" s="177"/>
      <c r="CB103" s="177"/>
      <c r="CC103" s="177"/>
      <c r="CD103" s="177"/>
      <c r="CE103" s="177"/>
      <c r="CF103" s="177"/>
      <c r="CG103" s="177"/>
      <c r="CH103" s="177"/>
      <c r="CI103" s="177"/>
      <c r="CJ103" s="177"/>
      <c r="CK103" s="177"/>
      <c r="CL103" s="177"/>
      <c r="CM103" s="177"/>
      <c r="CN103" s="177"/>
      <c r="CO103" s="177"/>
      <c r="CP103" s="177"/>
      <c r="CQ103" s="177"/>
      <c r="CR103" s="187"/>
      <c r="CS103" s="187"/>
      <c r="CT103" s="187"/>
      <c r="CU103" s="187"/>
      <c r="CV103" s="177"/>
      <c r="CW103" s="177"/>
      <c r="CX103" s="177"/>
    </row>
    <row r="104" spans="1:102" s="193" customFormat="1" ht="41.25" customHeight="1" thickBot="1">
      <c r="A104" s="177"/>
      <c r="B104" s="230"/>
      <c r="C104" s="195" t="s">
        <v>181</v>
      </c>
      <c r="D104" s="180"/>
      <c r="E104" s="181" t="s">
        <v>93</v>
      </c>
      <c r="F104" s="196" t="s">
        <v>101</v>
      </c>
      <c r="G104" s="197" t="s">
        <v>162</v>
      </c>
      <c r="H104" s="183" t="str">
        <f t="shared" si="6"/>
        <v>&gt; 330 kV &amp; &lt; = 500 kV  ; VT</v>
      </c>
      <c r="I104" s="182" t="s">
        <v>321</v>
      </c>
      <c r="J104" s="184" t="s">
        <v>103</v>
      </c>
      <c r="K104" s="184" t="s">
        <v>104</v>
      </c>
      <c r="L104" s="198" t="s">
        <v>105</v>
      </c>
      <c r="M104" s="198"/>
      <c r="N104" s="2896"/>
      <c r="O104" s="2896"/>
      <c r="P104" s="2896"/>
      <c r="Q104" s="2896"/>
      <c r="R104" s="2896"/>
      <c r="S104" s="2896"/>
      <c r="T104" s="2896"/>
      <c r="U104" s="2896"/>
      <c r="V104" s="2896"/>
      <c r="W104" s="2896"/>
      <c r="X104" s="2896"/>
      <c r="Y104" s="180"/>
      <c r="Z104" s="181" t="s">
        <v>93</v>
      </c>
      <c r="AA104" s="196" t="s">
        <v>101</v>
      </c>
      <c r="AB104" s="197" t="s">
        <v>162</v>
      </c>
      <c r="AC104" s="183" t="str">
        <f t="shared" si="7"/>
        <v>&gt; 330 kV &amp; &lt; = 500 kV  ; VT</v>
      </c>
      <c r="AD104" s="182" t="s">
        <v>321</v>
      </c>
      <c r="AE104" s="184" t="s">
        <v>103</v>
      </c>
      <c r="AF104" s="184" t="s">
        <v>106</v>
      </c>
      <c r="AG104" s="198" t="s">
        <v>107</v>
      </c>
      <c r="AH104" s="198"/>
      <c r="AI104" s="186">
        <v>0</v>
      </c>
      <c r="AJ104" s="186">
        <v>0</v>
      </c>
      <c r="AK104" s="186">
        <v>0</v>
      </c>
      <c r="AL104" s="186">
        <v>0</v>
      </c>
      <c r="AM104" s="186">
        <v>0</v>
      </c>
      <c r="AN104" s="186">
        <v>0</v>
      </c>
      <c r="AO104" s="186">
        <v>0</v>
      </c>
      <c r="AP104" s="186">
        <v>0</v>
      </c>
      <c r="AQ104" s="186">
        <v>0</v>
      </c>
      <c r="AR104" s="186">
        <v>0</v>
      </c>
      <c r="AS104" s="186">
        <v>0</v>
      </c>
      <c r="AT104" s="180"/>
      <c r="AU104" s="181" t="s">
        <v>93</v>
      </c>
      <c r="AV104" s="196" t="s">
        <v>101</v>
      </c>
      <c r="AW104" s="197" t="s">
        <v>162</v>
      </c>
      <c r="AX104" s="183" t="str">
        <f t="shared" si="8"/>
        <v>&gt; 330 kV &amp; &lt; = 500 kV  ; VT</v>
      </c>
      <c r="AY104" s="182" t="s">
        <v>321</v>
      </c>
      <c r="AZ104" s="184" t="s">
        <v>103</v>
      </c>
      <c r="BA104" s="184" t="s">
        <v>108</v>
      </c>
      <c r="BB104" s="198" t="s">
        <v>107</v>
      </c>
      <c r="BC104" s="198"/>
      <c r="BD104" s="2153"/>
      <c r="BE104" s="2153"/>
      <c r="BF104" s="2153"/>
      <c r="BG104" s="2153"/>
      <c r="BH104" s="2153"/>
      <c r="BI104" s="186"/>
      <c r="BJ104" s="186"/>
      <c r="BK104" s="186"/>
      <c r="BL104" s="186"/>
      <c r="BM104" s="186"/>
      <c r="BN104" s="186"/>
      <c r="BO104" s="187"/>
      <c r="BP104" s="177"/>
      <c r="BQ104" s="177"/>
      <c r="BR104" s="177"/>
      <c r="BS104" s="239"/>
      <c r="BT104" s="239"/>
      <c r="BU104" s="239"/>
      <c r="BV104" s="239"/>
      <c r="BW104" s="239"/>
      <c r="BX104" s="239"/>
      <c r="BY104" s="239"/>
      <c r="BZ104" s="229"/>
      <c r="CA104" s="177"/>
      <c r="CB104" s="177"/>
      <c r="CC104" s="177"/>
      <c r="CD104" s="177"/>
      <c r="CE104" s="177"/>
      <c r="CF104" s="177"/>
      <c r="CG104" s="177"/>
      <c r="CH104" s="177"/>
      <c r="CI104" s="177"/>
      <c r="CJ104" s="177"/>
      <c r="CK104" s="177"/>
      <c r="CL104" s="177"/>
      <c r="CM104" s="177"/>
      <c r="CN104" s="177"/>
      <c r="CO104" s="177"/>
      <c r="CP104" s="177"/>
      <c r="CQ104" s="177"/>
      <c r="CR104" s="187"/>
      <c r="CS104" s="187"/>
      <c r="CT104" s="187"/>
      <c r="CU104" s="187"/>
      <c r="CV104" s="177"/>
      <c r="CW104" s="177"/>
      <c r="CX104" s="177"/>
    </row>
    <row r="105" spans="1:102" s="193" customFormat="1" ht="41.25" customHeight="1" thickBot="1">
      <c r="A105" s="177"/>
      <c r="B105" s="230"/>
      <c r="C105" s="195" t="s">
        <v>182</v>
      </c>
      <c r="D105" s="180"/>
      <c r="E105" s="181" t="s">
        <v>93</v>
      </c>
      <c r="F105" s="196" t="s">
        <v>101</v>
      </c>
      <c r="G105" s="197" t="s">
        <v>162</v>
      </c>
      <c r="H105" s="183" t="str">
        <f t="shared" si="6"/>
        <v>&gt; 500 kV  ; VT</v>
      </c>
      <c r="I105" s="182" t="s">
        <v>321</v>
      </c>
      <c r="J105" s="184" t="s">
        <v>103</v>
      </c>
      <c r="K105" s="184" t="s">
        <v>104</v>
      </c>
      <c r="L105" s="198" t="s">
        <v>105</v>
      </c>
      <c r="M105" s="198"/>
      <c r="N105" s="2896"/>
      <c r="O105" s="2896"/>
      <c r="P105" s="2896"/>
      <c r="Q105" s="2896"/>
      <c r="R105" s="2896"/>
      <c r="S105" s="2896"/>
      <c r="T105" s="2896"/>
      <c r="U105" s="2896"/>
      <c r="V105" s="2896"/>
      <c r="W105" s="2896"/>
      <c r="X105" s="2896"/>
      <c r="Y105" s="180"/>
      <c r="Z105" s="181" t="s">
        <v>93</v>
      </c>
      <c r="AA105" s="196" t="s">
        <v>101</v>
      </c>
      <c r="AB105" s="197" t="s">
        <v>162</v>
      </c>
      <c r="AC105" s="183" t="str">
        <f t="shared" si="7"/>
        <v>&gt; 500 kV  ; VT</v>
      </c>
      <c r="AD105" s="182" t="s">
        <v>321</v>
      </c>
      <c r="AE105" s="184" t="s">
        <v>103</v>
      </c>
      <c r="AF105" s="184" t="s">
        <v>106</v>
      </c>
      <c r="AG105" s="198" t="s">
        <v>107</v>
      </c>
      <c r="AH105" s="198"/>
      <c r="AI105" s="186">
        <v>0</v>
      </c>
      <c r="AJ105" s="186">
        <v>0</v>
      </c>
      <c r="AK105" s="186">
        <v>0</v>
      </c>
      <c r="AL105" s="186">
        <v>0</v>
      </c>
      <c r="AM105" s="186">
        <v>0</v>
      </c>
      <c r="AN105" s="186">
        <v>0</v>
      </c>
      <c r="AO105" s="186">
        <v>0</v>
      </c>
      <c r="AP105" s="186">
        <v>0</v>
      </c>
      <c r="AQ105" s="186">
        <v>0</v>
      </c>
      <c r="AR105" s="186">
        <v>0</v>
      </c>
      <c r="AS105" s="186">
        <v>0</v>
      </c>
      <c r="AT105" s="180"/>
      <c r="AU105" s="181" t="s">
        <v>93</v>
      </c>
      <c r="AV105" s="196" t="s">
        <v>101</v>
      </c>
      <c r="AW105" s="197" t="s">
        <v>162</v>
      </c>
      <c r="AX105" s="183" t="str">
        <f t="shared" si="8"/>
        <v>&gt; 500 kV  ; VT</v>
      </c>
      <c r="AY105" s="182" t="s">
        <v>321</v>
      </c>
      <c r="AZ105" s="184" t="s">
        <v>103</v>
      </c>
      <c r="BA105" s="184" t="s">
        <v>108</v>
      </c>
      <c r="BB105" s="198" t="s">
        <v>107</v>
      </c>
      <c r="BC105" s="198"/>
      <c r="BD105" s="2153"/>
      <c r="BE105" s="2153"/>
      <c r="BF105" s="2153"/>
      <c r="BG105" s="2153"/>
      <c r="BH105" s="2153"/>
      <c r="BI105" s="186"/>
      <c r="BJ105" s="186"/>
      <c r="BK105" s="186"/>
      <c r="BL105" s="186"/>
      <c r="BM105" s="186"/>
      <c r="BN105" s="186"/>
      <c r="BO105" s="187"/>
      <c r="BP105" s="177"/>
      <c r="BQ105" s="177"/>
      <c r="BR105" s="177"/>
      <c r="BS105" s="239"/>
      <c r="BT105" s="239"/>
      <c r="BU105" s="239"/>
      <c r="BV105" s="239"/>
      <c r="BW105" s="239"/>
      <c r="BX105" s="239"/>
      <c r="BY105" s="239"/>
      <c r="BZ105" s="229"/>
      <c r="CA105" s="177"/>
      <c r="CB105" s="177"/>
      <c r="CC105" s="177"/>
      <c r="CD105" s="177"/>
      <c r="CE105" s="177"/>
      <c r="CF105" s="177"/>
      <c r="CG105" s="177"/>
      <c r="CH105" s="177"/>
      <c r="CI105" s="177"/>
      <c r="CJ105" s="177"/>
      <c r="CK105" s="177"/>
      <c r="CL105" s="177"/>
      <c r="CM105" s="177"/>
      <c r="CN105" s="177"/>
      <c r="CO105" s="177"/>
      <c r="CP105" s="177"/>
      <c r="CQ105" s="177"/>
      <c r="CR105" s="187"/>
      <c r="CS105" s="187"/>
      <c r="CT105" s="187"/>
      <c r="CU105" s="187"/>
      <c r="CV105" s="177"/>
      <c r="CW105" s="177"/>
      <c r="CX105" s="177"/>
    </row>
    <row r="106" spans="1:102" s="193" customFormat="1" ht="41.25" customHeight="1" thickBot="1">
      <c r="A106" s="177"/>
      <c r="B106" s="230"/>
      <c r="C106" s="195" t="s">
        <v>183</v>
      </c>
      <c r="D106" s="180"/>
      <c r="E106" s="181" t="s">
        <v>93</v>
      </c>
      <c r="F106" s="196" t="s">
        <v>101</v>
      </c>
      <c r="G106" s="197" t="s">
        <v>162</v>
      </c>
      <c r="H106" s="183" t="str">
        <f t="shared" si="6"/>
        <v>&lt; = 33 kV; CT</v>
      </c>
      <c r="I106" s="182" t="s">
        <v>321</v>
      </c>
      <c r="J106" s="184" t="s">
        <v>103</v>
      </c>
      <c r="K106" s="184" t="s">
        <v>104</v>
      </c>
      <c r="L106" s="198" t="s">
        <v>105</v>
      </c>
      <c r="M106" s="198"/>
      <c r="N106" s="2896"/>
      <c r="O106" s="2896"/>
      <c r="P106" s="2896"/>
      <c r="Q106" s="2896"/>
      <c r="R106" s="2896"/>
      <c r="S106" s="2896"/>
      <c r="T106" s="2896"/>
      <c r="U106" s="2896"/>
      <c r="V106" s="2896"/>
      <c r="W106" s="2896"/>
      <c r="X106" s="2896"/>
      <c r="Y106" s="180"/>
      <c r="Z106" s="181" t="s">
        <v>93</v>
      </c>
      <c r="AA106" s="196" t="s">
        <v>101</v>
      </c>
      <c r="AB106" s="197" t="s">
        <v>162</v>
      </c>
      <c r="AC106" s="183" t="str">
        <f t="shared" si="7"/>
        <v>&lt; = 33 kV; CT</v>
      </c>
      <c r="AD106" s="182" t="s">
        <v>321</v>
      </c>
      <c r="AE106" s="184" t="s">
        <v>103</v>
      </c>
      <c r="AF106" s="184" t="s">
        <v>106</v>
      </c>
      <c r="AG106" s="198" t="s">
        <v>107</v>
      </c>
      <c r="AH106" s="198"/>
      <c r="AI106" s="186">
        <v>0</v>
      </c>
      <c r="AJ106" s="186">
        <v>0</v>
      </c>
      <c r="AK106" s="186">
        <v>0</v>
      </c>
      <c r="AL106" s="186">
        <v>0</v>
      </c>
      <c r="AM106" s="186">
        <v>0</v>
      </c>
      <c r="AN106" s="186">
        <v>0</v>
      </c>
      <c r="AO106" s="186">
        <v>6</v>
      </c>
      <c r="AP106" s="186">
        <v>6</v>
      </c>
      <c r="AQ106" s="186">
        <v>0</v>
      </c>
      <c r="AR106" s="186">
        <v>0</v>
      </c>
      <c r="AS106" s="186">
        <v>0</v>
      </c>
      <c r="AT106" s="180"/>
      <c r="AU106" s="181" t="s">
        <v>93</v>
      </c>
      <c r="AV106" s="196" t="s">
        <v>101</v>
      </c>
      <c r="AW106" s="197" t="s">
        <v>162</v>
      </c>
      <c r="AX106" s="183" t="str">
        <f t="shared" si="8"/>
        <v>&lt; = 33 kV; CT</v>
      </c>
      <c r="AY106" s="182" t="s">
        <v>321</v>
      </c>
      <c r="AZ106" s="184" t="s">
        <v>103</v>
      </c>
      <c r="BA106" s="184" t="s">
        <v>108</v>
      </c>
      <c r="BB106" s="198" t="s">
        <v>107</v>
      </c>
      <c r="BC106" s="198"/>
      <c r="BD106" s="2153"/>
      <c r="BE106" s="2153"/>
      <c r="BF106" s="2153"/>
      <c r="BG106" s="2153"/>
      <c r="BH106" s="2153"/>
      <c r="BI106" s="186"/>
      <c r="BJ106" s="186"/>
      <c r="BK106" s="186"/>
      <c r="BL106" s="186"/>
      <c r="BM106" s="186"/>
      <c r="BN106" s="186"/>
      <c r="BO106" s="187"/>
      <c r="BP106" s="177"/>
      <c r="BQ106" s="177"/>
      <c r="BR106" s="177"/>
      <c r="BS106" s="239"/>
      <c r="BT106" s="239"/>
      <c r="BU106" s="239"/>
      <c r="BV106" s="239"/>
      <c r="BW106" s="239"/>
      <c r="BX106" s="239"/>
      <c r="BY106" s="239"/>
      <c r="BZ106" s="229"/>
      <c r="CA106" s="177"/>
      <c r="CB106" s="177"/>
      <c r="CC106" s="177"/>
      <c r="CD106" s="177"/>
      <c r="CE106" s="177"/>
      <c r="CF106" s="177"/>
      <c r="CG106" s="177"/>
      <c r="CH106" s="177"/>
      <c r="CI106" s="177"/>
      <c r="CJ106" s="177"/>
      <c r="CK106" s="177"/>
      <c r="CL106" s="177"/>
      <c r="CM106" s="177"/>
      <c r="CN106" s="177"/>
      <c r="CO106" s="177"/>
      <c r="CP106" s="177"/>
      <c r="CQ106" s="177"/>
      <c r="CR106" s="187"/>
      <c r="CS106" s="187"/>
      <c r="CT106" s="187"/>
      <c r="CU106" s="187"/>
      <c r="CV106" s="177"/>
      <c r="CW106" s="177"/>
      <c r="CX106" s="177"/>
    </row>
    <row r="107" spans="1:102" s="193" customFormat="1" ht="41.25" customHeight="1" thickBot="1">
      <c r="A107" s="177"/>
      <c r="B107" s="230"/>
      <c r="C107" s="195" t="s">
        <v>184</v>
      </c>
      <c r="D107" s="180"/>
      <c r="E107" s="181" t="s">
        <v>93</v>
      </c>
      <c r="F107" s="196" t="s">
        <v>101</v>
      </c>
      <c r="G107" s="197" t="s">
        <v>162</v>
      </c>
      <c r="H107" s="183" t="str">
        <f t="shared" si="6"/>
        <v>&gt; 33 kV &amp; &lt; = 66 kV ; CT</v>
      </c>
      <c r="I107" s="182" t="s">
        <v>321</v>
      </c>
      <c r="J107" s="184" t="s">
        <v>103</v>
      </c>
      <c r="K107" s="184" t="s">
        <v>104</v>
      </c>
      <c r="L107" s="198" t="s">
        <v>105</v>
      </c>
      <c r="M107" s="198"/>
      <c r="N107" s="2896"/>
      <c r="O107" s="2896"/>
      <c r="P107" s="2896"/>
      <c r="Q107" s="2896"/>
      <c r="R107" s="2896"/>
      <c r="S107" s="2896"/>
      <c r="T107" s="2896"/>
      <c r="U107" s="2896"/>
      <c r="V107" s="2896"/>
      <c r="W107" s="2896"/>
      <c r="X107" s="2896"/>
      <c r="Y107" s="180"/>
      <c r="Z107" s="181" t="s">
        <v>93</v>
      </c>
      <c r="AA107" s="196" t="s">
        <v>101</v>
      </c>
      <c r="AB107" s="197" t="s">
        <v>162</v>
      </c>
      <c r="AC107" s="183" t="str">
        <f t="shared" si="7"/>
        <v>&gt; 33 kV &amp; &lt; = 66 kV ; CT</v>
      </c>
      <c r="AD107" s="182" t="s">
        <v>321</v>
      </c>
      <c r="AE107" s="184" t="s">
        <v>103</v>
      </c>
      <c r="AF107" s="184" t="s">
        <v>106</v>
      </c>
      <c r="AG107" s="198" t="s">
        <v>107</v>
      </c>
      <c r="AH107" s="198"/>
      <c r="AI107" s="186">
        <v>78</v>
      </c>
      <c r="AJ107" s="186">
        <v>6</v>
      </c>
      <c r="AK107" s="186">
        <v>21</v>
      </c>
      <c r="AL107" s="186">
        <v>12</v>
      </c>
      <c r="AM107" s="186">
        <v>0</v>
      </c>
      <c r="AN107" s="186">
        <v>3</v>
      </c>
      <c r="AO107" s="186">
        <v>42</v>
      </c>
      <c r="AP107" s="186">
        <v>12</v>
      </c>
      <c r="AQ107" s="186">
        <v>54</v>
      </c>
      <c r="AR107" s="186">
        <v>21</v>
      </c>
      <c r="AS107" s="186">
        <v>3</v>
      </c>
      <c r="AT107" s="180"/>
      <c r="AU107" s="181" t="s">
        <v>93</v>
      </c>
      <c r="AV107" s="196" t="s">
        <v>101</v>
      </c>
      <c r="AW107" s="197" t="s">
        <v>162</v>
      </c>
      <c r="AX107" s="183" t="str">
        <f t="shared" si="8"/>
        <v>&gt; 33 kV &amp; &lt; = 66 kV ; CT</v>
      </c>
      <c r="AY107" s="182" t="s">
        <v>321</v>
      </c>
      <c r="AZ107" s="184" t="s">
        <v>103</v>
      </c>
      <c r="BA107" s="184" t="s">
        <v>108</v>
      </c>
      <c r="BB107" s="198" t="s">
        <v>107</v>
      </c>
      <c r="BC107" s="198"/>
      <c r="BD107" s="2153"/>
      <c r="BE107" s="2153"/>
      <c r="BF107" s="2153"/>
      <c r="BG107" s="2153"/>
      <c r="BH107" s="2153"/>
      <c r="BI107" s="186"/>
      <c r="BJ107" s="186"/>
      <c r="BK107" s="186"/>
      <c r="BL107" s="186"/>
      <c r="BM107" s="186"/>
      <c r="BN107" s="186"/>
      <c r="BO107" s="187"/>
      <c r="BP107" s="177"/>
      <c r="BQ107" s="177"/>
      <c r="BR107" s="177"/>
      <c r="BS107" s="239"/>
      <c r="BT107" s="239"/>
      <c r="BU107" s="239"/>
      <c r="BV107" s="239"/>
      <c r="BW107" s="239"/>
      <c r="BX107" s="239"/>
      <c r="BY107" s="239"/>
      <c r="BZ107" s="229"/>
      <c r="CA107" s="177"/>
      <c r="CB107" s="177"/>
      <c r="CC107" s="177"/>
      <c r="CD107" s="177"/>
      <c r="CE107" s="177"/>
      <c r="CF107" s="177"/>
      <c r="CG107" s="177"/>
      <c r="CH107" s="177"/>
      <c r="CI107" s="177"/>
      <c r="CJ107" s="177"/>
      <c r="CK107" s="177"/>
      <c r="CL107" s="177"/>
      <c r="CM107" s="177"/>
      <c r="CN107" s="177"/>
      <c r="CO107" s="177"/>
      <c r="CP107" s="177"/>
      <c r="CQ107" s="177"/>
      <c r="CR107" s="187"/>
      <c r="CS107" s="187"/>
      <c r="CT107" s="187"/>
      <c r="CU107" s="187"/>
      <c r="CV107" s="177"/>
      <c r="CW107" s="177"/>
      <c r="CX107" s="177"/>
    </row>
    <row r="108" spans="1:102" s="193" customFormat="1" ht="41.25" customHeight="1" thickBot="1">
      <c r="A108" s="177"/>
      <c r="B108" s="230"/>
      <c r="C108" s="195" t="s">
        <v>185</v>
      </c>
      <c r="D108" s="180"/>
      <c r="E108" s="181" t="s">
        <v>93</v>
      </c>
      <c r="F108" s="196" t="s">
        <v>101</v>
      </c>
      <c r="G108" s="197" t="s">
        <v>162</v>
      </c>
      <c r="H108" s="183" t="str">
        <f t="shared" si="6"/>
        <v>&gt; 66 kV &amp; &lt; = 132 kV ; CT</v>
      </c>
      <c r="I108" s="182" t="s">
        <v>321</v>
      </c>
      <c r="J108" s="184" t="s">
        <v>103</v>
      </c>
      <c r="K108" s="184" t="s">
        <v>104</v>
      </c>
      <c r="L108" s="198" t="s">
        <v>105</v>
      </c>
      <c r="M108" s="198"/>
      <c r="N108" s="2896"/>
      <c r="O108" s="2896"/>
      <c r="P108" s="2896"/>
      <c r="Q108" s="2896"/>
      <c r="R108" s="2896"/>
      <c r="S108" s="2896"/>
      <c r="T108" s="2896"/>
      <c r="U108" s="2896"/>
      <c r="V108" s="2896"/>
      <c r="W108" s="2896"/>
      <c r="X108" s="2896"/>
      <c r="Y108" s="180"/>
      <c r="Z108" s="181" t="s">
        <v>93</v>
      </c>
      <c r="AA108" s="196" t="s">
        <v>101</v>
      </c>
      <c r="AB108" s="197" t="s">
        <v>162</v>
      </c>
      <c r="AC108" s="183" t="str">
        <f t="shared" si="7"/>
        <v>&gt; 66 kV &amp; &lt; = 132 kV ; CT</v>
      </c>
      <c r="AD108" s="182" t="s">
        <v>321</v>
      </c>
      <c r="AE108" s="184" t="s">
        <v>103</v>
      </c>
      <c r="AF108" s="184" t="s">
        <v>106</v>
      </c>
      <c r="AG108" s="198" t="s">
        <v>107</v>
      </c>
      <c r="AH108" s="198"/>
      <c r="AI108" s="186">
        <v>132</v>
      </c>
      <c r="AJ108" s="186">
        <v>45</v>
      </c>
      <c r="AK108" s="186">
        <v>51</v>
      </c>
      <c r="AL108" s="186">
        <v>12</v>
      </c>
      <c r="AM108" s="186">
        <v>9</v>
      </c>
      <c r="AN108" s="186">
        <v>24</v>
      </c>
      <c r="AO108" s="186">
        <v>64</v>
      </c>
      <c r="AP108" s="186">
        <v>42</v>
      </c>
      <c r="AQ108" s="186">
        <v>39</v>
      </c>
      <c r="AR108" s="186">
        <v>0</v>
      </c>
      <c r="AS108" s="186">
        <v>23</v>
      </c>
      <c r="AT108" s="180"/>
      <c r="AU108" s="181" t="s">
        <v>93</v>
      </c>
      <c r="AV108" s="196" t="s">
        <v>101</v>
      </c>
      <c r="AW108" s="197" t="s">
        <v>162</v>
      </c>
      <c r="AX108" s="183" t="str">
        <f t="shared" si="8"/>
        <v>&gt; 66 kV &amp; &lt; = 132 kV ; CT</v>
      </c>
      <c r="AY108" s="182" t="s">
        <v>321</v>
      </c>
      <c r="AZ108" s="184" t="s">
        <v>103</v>
      </c>
      <c r="BA108" s="184" t="s">
        <v>108</v>
      </c>
      <c r="BB108" s="198" t="s">
        <v>107</v>
      </c>
      <c r="BC108" s="198"/>
      <c r="BD108" s="2153"/>
      <c r="BE108" s="2153"/>
      <c r="BF108" s="2153"/>
      <c r="BG108" s="2153"/>
      <c r="BH108" s="2153"/>
      <c r="BI108" s="186"/>
      <c r="BJ108" s="186"/>
      <c r="BK108" s="186"/>
      <c r="BL108" s="186"/>
      <c r="BM108" s="186"/>
      <c r="BN108" s="186"/>
      <c r="BO108" s="187"/>
      <c r="BP108" s="177"/>
      <c r="BQ108" s="177"/>
      <c r="BR108" s="177"/>
      <c r="BS108" s="239"/>
      <c r="BT108" s="239"/>
      <c r="BU108" s="239"/>
      <c r="BV108" s="239"/>
      <c r="BW108" s="239"/>
      <c r="BX108" s="239"/>
      <c r="BY108" s="239"/>
      <c r="BZ108" s="229"/>
      <c r="CA108" s="177"/>
      <c r="CB108" s="177"/>
      <c r="CC108" s="177"/>
      <c r="CD108" s="177"/>
      <c r="CE108" s="177"/>
      <c r="CF108" s="177"/>
      <c r="CG108" s="177"/>
      <c r="CH108" s="177"/>
      <c r="CI108" s="177"/>
      <c r="CJ108" s="177"/>
      <c r="CK108" s="177"/>
      <c r="CL108" s="177"/>
      <c r="CM108" s="177"/>
      <c r="CN108" s="177"/>
      <c r="CO108" s="177"/>
      <c r="CP108" s="177"/>
      <c r="CQ108" s="177"/>
      <c r="CR108" s="187"/>
      <c r="CS108" s="187"/>
      <c r="CT108" s="187"/>
      <c r="CU108" s="187"/>
      <c r="CV108" s="177"/>
      <c r="CW108" s="177"/>
      <c r="CX108" s="177"/>
    </row>
    <row r="109" spans="1:102" s="193" customFormat="1" ht="41.25" customHeight="1" thickBot="1">
      <c r="A109" s="177"/>
      <c r="B109" s="230"/>
      <c r="C109" s="195" t="s">
        <v>186</v>
      </c>
      <c r="D109" s="180"/>
      <c r="E109" s="181" t="s">
        <v>93</v>
      </c>
      <c r="F109" s="196" t="s">
        <v>101</v>
      </c>
      <c r="G109" s="197" t="s">
        <v>162</v>
      </c>
      <c r="H109" s="183" t="str">
        <f t="shared" si="6"/>
        <v>&gt; 132 kV &amp; &lt; = 275 kV ; CT</v>
      </c>
      <c r="I109" s="182" t="s">
        <v>321</v>
      </c>
      <c r="J109" s="184" t="s">
        <v>103</v>
      </c>
      <c r="K109" s="184" t="s">
        <v>104</v>
      </c>
      <c r="L109" s="198" t="s">
        <v>105</v>
      </c>
      <c r="M109" s="198"/>
      <c r="N109" s="2896"/>
      <c r="O109" s="2896"/>
      <c r="P109" s="2896"/>
      <c r="Q109" s="2896"/>
      <c r="R109" s="2896"/>
      <c r="S109" s="2896"/>
      <c r="T109" s="2896"/>
      <c r="U109" s="2896"/>
      <c r="V109" s="2896"/>
      <c r="W109" s="2896"/>
      <c r="X109" s="2896"/>
      <c r="Y109" s="180"/>
      <c r="Z109" s="181" t="s">
        <v>93</v>
      </c>
      <c r="AA109" s="196" t="s">
        <v>101</v>
      </c>
      <c r="AB109" s="197" t="s">
        <v>162</v>
      </c>
      <c r="AC109" s="183" t="str">
        <f t="shared" si="7"/>
        <v>&gt; 132 kV &amp; &lt; = 275 kV ; CT</v>
      </c>
      <c r="AD109" s="182" t="s">
        <v>321</v>
      </c>
      <c r="AE109" s="184" t="s">
        <v>103</v>
      </c>
      <c r="AF109" s="184" t="s">
        <v>106</v>
      </c>
      <c r="AG109" s="198" t="s">
        <v>107</v>
      </c>
      <c r="AH109" s="198"/>
      <c r="AI109" s="186">
        <v>3</v>
      </c>
      <c r="AJ109" s="186">
        <v>0</v>
      </c>
      <c r="AK109" s="186">
        <v>0</v>
      </c>
      <c r="AL109" s="186">
        <v>0</v>
      </c>
      <c r="AM109" s="186">
        <v>0</v>
      </c>
      <c r="AN109" s="186">
        <v>0</v>
      </c>
      <c r="AO109" s="186">
        <v>0</v>
      </c>
      <c r="AP109" s="186">
        <v>0</v>
      </c>
      <c r="AQ109" s="186">
        <v>0</v>
      </c>
      <c r="AR109" s="186">
        <v>3</v>
      </c>
      <c r="AS109" s="186">
        <v>3</v>
      </c>
      <c r="AT109" s="180"/>
      <c r="AU109" s="181" t="s">
        <v>93</v>
      </c>
      <c r="AV109" s="196" t="s">
        <v>101</v>
      </c>
      <c r="AW109" s="197" t="s">
        <v>162</v>
      </c>
      <c r="AX109" s="183" t="str">
        <f t="shared" si="8"/>
        <v>&gt; 132 kV &amp; &lt; = 275 kV ; CT</v>
      </c>
      <c r="AY109" s="182" t="s">
        <v>321</v>
      </c>
      <c r="AZ109" s="184" t="s">
        <v>103</v>
      </c>
      <c r="BA109" s="184" t="s">
        <v>108</v>
      </c>
      <c r="BB109" s="198" t="s">
        <v>107</v>
      </c>
      <c r="BC109" s="198"/>
      <c r="BD109" s="2153"/>
      <c r="BE109" s="2153"/>
      <c r="BF109" s="2153"/>
      <c r="BG109" s="2153"/>
      <c r="BH109" s="2153"/>
      <c r="BI109" s="186"/>
      <c r="BJ109" s="186"/>
      <c r="BK109" s="186"/>
      <c r="BL109" s="186"/>
      <c r="BM109" s="186"/>
      <c r="BN109" s="186"/>
      <c r="BO109" s="187"/>
      <c r="BP109" s="177"/>
      <c r="BQ109" s="177"/>
      <c r="BR109" s="177"/>
      <c r="BS109" s="239"/>
      <c r="BT109" s="239"/>
      <c r="BU109" s="239"/>
      <c r="BV109" s="239"/>
      <c r="BW109" s="239"/>
      <c r="BX109" s="239"/>
      <c r="BY109" s="239"/>
      <c r="BZ109" s="229"/>
      <c r="CA109" s="177"/>
      <c r="CB109" s="177"/>
      <c r="CC109" s="177"/>
      <c r="CD109" s="177"/>
      <c r="CE109" s="177"/>
      <c r="CF109" s="177"/>
      <c r="CG109" s="177"/>
      <c r="CH109" s="177"/>
      <c r="CI109" s="177"/>
      <c r="CJ109" s="177"/>
      <c r="CK109" s="177"/>
      <c r="CL109" s="177"/>
      <c r="CM109" s="177"/>
      <c r="CN109" s="177"/>
      <c r="CO109" s="177"/>
      <c r="CP109" s="177"/>
      <c r="CQ109" s="177"/>
      <c r="CR109" s="187"/>
      <c r="CS109" s="187"/>
      <c r="CT109" s="187"/>
      <c r="CU109" s="187"/>
      <c r="CV109" s="177"/>
      <c r="CW109" s="177"/>
      <c r="CX109" s="177"/>
    </row>
    <row r="110" spans="1:102" s="193" customFormat="1" ht="41.25" customHeight="1" thickBot="1">
      <c r="A110" s="177"/>
      <c r="B110" s="230"/>
      <c r="C110" s="195" t="s">
        <v>187</v>
      </c>
      <c r="D110" s="180"/>
      <c r="E110" s="181" t="s">
        <v>93</v>
      </c>
      <c r="F110" s="196" t="s">
        <v>101</v>
      </c>
      <c r="G110" s="197" t="s">
        <v>162</v>
      </c>
      <c r="H110" s="183" t="str">
        <f t="shared" si="6"/>
        <v>&gt; 275 kV &amp; &lt; = 330 kV ; CT</v>
      </c>
      <c r="I110" s="182" t="s">
        <v>321</v>
      </c>
      <c r="J110" s="184" t="s">
        <v>103</v>
      </c>
      <c r="K110" s="184" t="s">
        <v>104</v>
      </c>
      <c r="L110" s="198" t="s">
        <v>105</v>
      </c>
      <c r="M110" s="198"/>
      <c r="N110" s="2896"/>
      <c r="O110" s="2896"/>
      <c r="P110" s="2896"/>
      <c r="Q110" s="2896"/>
      <c r="R110" s="2896"/>
      <c r="S110" s="2896"/>
      <c r="T110" s="2896"/>
      <c r="U110" s="2896"/>
      <c r="V110" s="2896"/>
      <c r="W110" s="2896"/>
      <c r="X110" s="2896"/>
      <c r="Y110" s="180"/>
      <c r="Z110" s="181" t="s">
        <v>93</v>
      </c>
      <c r="AA110" s="196" t="s">
        <v>101</v>
      </c>
      <c r="AB110" s="197" t="s">
        <v>162</v>
      </c>
      <c r="AC110" s="183" t="str">
        <f t="shared" si="7"/>
        <v>&gt; 275 kV &amp; &lt; = 330 kV ; CT</v>
      </c>
      <c r="AD110" s="182" t="s">
        <v>321</v>
      </c>
      <c r="AE110" s="184" t="s">
        <v>103</v>
      </c>
      <c r="AF110" s="184" t="s">
        <v>106</v>
      </c>
      <c r="AG110" s="198" t="s">
        <v>107</v>
      </c>
      <c r="AH110" s="198"/>
      <c r="AI110" s="186">
        <v>81</v>
      </c>
      <c r="AJ110" s="186">
        <v>84</v>
      </c>
      <c r="AK110" s="186">
        <v>33</v>
      </c>
      <c r="AL110" s="186">
        <v>42</v>
      </c>
      <c r="AM110" s="186">
        <v>15</v>
      </c>
      <c r="AN110" s="186">
        <v>18</v>
      </c>
      <c r="AO110" s="186">
        <v>42</v>
      </c>
      <c r="AP110" s="186">
        <v>30</v>
      </c>
      <c r="AQ110" s="186">
        <v>21</v>
      </c>
      <c r="AR110" s="186">
        <v>63</v>
      </c>
      <c r="AS110" s="186">
        <v>42</v>
      </c>
      <c r="AT110" s="180"/>
      <c r="AU110" s="181" t="s">
        <v>93</v>
      </c>
      <c r="AV110" s="196" t="s">
        <v>101</v>
      </c>
      <c r="AW110" s="197" t="s">
        <v>162</v>
      </c>
      <c r="AX110" s="183" t="str">
        <f t="shared" si="8"/>
        <v>&gt; 275 kV &amp; &lt; = 330 kV ; CT</v>
      </c>
      <c r="AY110" s="182" t="s">
        <v>321</v>
      </c>
      <c r="AZ110" s="184" t="s">
        <v>103</v>
      </c>
      <c r="BA110" s="184" t="s">
        <v>108</v>
      </c>
      <c r="BB110" s="198" t="s">
        <v>107</v>
      </c>
      <c r="BC110" s="198"/>
      <c r="BD110" s="2153"/>
      <c r="BE110" s="2153"/>
      <c r="BF110" s="2153"/>
      <c r="BG110" s="2153"/>
      <c r="BH110" s="2153"/>
      <c r="BI110" s="186"/>
      <c r="BJ110" s="186"/>
      <c r="BK110" s="186"/>
      <c r="BL110" s="186"/>
      <c r="BM110" s="186"/>
      <c r="BN110" s="186"/>
      <c r="BO110" s="187"/>
      <c r="BP110" s="177"/>
      <c r="BQ110" s="177"/>
      <c r="BR110" s="177"/>
      <c r="BS110" s="239"/>
      <c r="BT110" s="239"/>
      <c r="BU110" s="239"/>
      <c r="BV110" s="239"/>
      <c r="BW110" s="239"/>
      <c r="BX110" s="239"/>
      <c r="BY110" s="239"/>
      <c r="BZ110" s="229"/>
      <c r="CA110" s="177"/>
      <c r="CB110" s="177"/>
      <c r="CC110" s="177"/>
      <c r="CD110" s="177"/>
      <c r="CE110" s="177"/>
      <c r="CF110" s="177"/>
      <c r="CG110" s="177"/>
      <c r="CH110" s="177"/>
      <c r="CI110" s="177"/>
      <c r="CJ110" s="177"/>
      <c r="CK110" s="177"/>
      <c r="CL110" s="177"/>
      <c r="CM110" s="177"/>
      <c r="CN110" s="177"/>
      <c r="CO110" s="177"/>
      <c r="CP110" s="177"/>
      <c r="CQ110" s="177"/>
      <c r="CR110" s="187"/>
      <c r="CS110" s="187"/>
      <c r="CT110" s="187"/>
      <c r="CU110" s="187"/>
      <c r="CV110" s="177"/>
      <c r="CW110" s="177"/>
      <c r="CX110" s="177"/>
    </row>
    <row r="111" spans="1:102" s="193" customFormat="1" ht="41.25" customHeight="1" thickBot="1">
      <c r="A111" s="177"/>
      <c r="B111" s="230"/>
      <c r="C111" s="195" t="s">
        <v>188</v>
      </c>
      <c r="D111" s="231"/>
      <c r="E111" s="181" t="s">
        <v>93</v>
      </c>
      <c r="F111" s="196" t="s">
        <v>101</v>
      </c>
      <c r="G111" s="197" t="s">
        <v>162</v>
      </c>
      <c r="H111" s="183" t="str">
        <f t="shared" si="6"/>
        <v>&gt; 330 kV &amp; &lt; = 500 kV  ; CT</v>
      </c>
      <c r="I111" s="182" t="s">
        <v>321</v>
      </c>
      <c r="J111" s="184" t="s">
        <v>103</v>
      </c>
      <c r="K111" s="184" t="s">
        <v>104</v>
      </c>
      <c r="L111" s="198" t="s">
        <v>105</v>
      </c>
      <c r="M111" s="198"/>
      <c r="N111" s="2896"/>
      <c r="O111" s="2896"/>
      <c r="P111" s="2896"/>
      <c r="Q111" s="2896"/>
      <c r="R111" s="2896"/>
      <c r="S111" s="2896"/>
      <c r="T111" s="2896"/>
      <c r="U111" s="2896"/>
      <c r="V111" s="2896"/>
      <c r="W111" s="2896"/>
      <c r="X111" s="2896"/>
      <c r="Y111" s="1917"/>
      <c r="Z111" s="181" t="s">
        <v>93</v>
      </c>
      <c r="AA111" s="196" t="s">
        <v>101</v>
      </c>
      <c r="AB111" s="197" t="s">
        <v>162</v>
      </c>
      <c r="AC111" s="183" t="str">
        <f t="shared" si="7"/>
        <v>&gt; 330 kV &amp; &lt; = 500 kV  ; CT</v>
      </c>
      <c r="AD111" s="182" t="s">
        <v>321</v>
      </c>
      <c r="AE111" s="184" t="s">
        <v>103</v>
      </c>
      <c r="AF111" s="184" t="s">
        <v>106</v>
      </c>
      <c r="AG111" s="198" t="s">
        <v>107</v>
      </c>
      <c r="AH111" s="198"/>
      <c r="AI111" s="186">
        <v>0</v>
      </c>
      <c r="AJ111" s="186">
        <v>0</v>
      </c>
      <c r="AK111" s="186">
        <v>0</v>
      </c>
      <c r="AL111" s="186">
        <v>3</v>
      </c>
      <c r="AM111" s="186">
        <v>69</v>
      </c>
      <c r="AN111" s="186">
        <v>9</v>
      </c>
      <c r="AO111" s="186">
        <v>0</v>
      </c>
      <c r="AP111" s="186">
        <v>0</v>
      </c>
      <c r="AQ111" s="186">
        <v>0</v>
      </c>
      <c r="AR111" s="186">
        <v>0</v>
      </c>
      <c r="AS111" s="186">
        <v>0</v>
      </c>
      <c r="AT111" s="1917"/>
      <c r="AU111" s="181" t="s">
        <v>93</v>
      </c>
      <c r="AV111" s="196" t="s">
        <v>101</v>
      </c>
      <c r="AW111" s="197" t="s">
        <v>162</v>
      </c>
      <c r="AX111" s="183" t="str">
        <f t="shared" si="8"/>
        <v>&gt; 330 kV &amp; &lt; = 500 kV  ; CT</v>
      </c>
      <c r="AY111" s="182" t="s">
        <v>321</v>
      </c>
      <c r="AZ111" s="184" t="s">
        <v>103</v>
      </c>
      <c r="BA111" s="184" t="s">
        <v>108</v>
      </c>
      <c r="BB111" s="198" t="s">
        <v>107</v>
      </c>
      <c r="BC111" s="198"/>
      <c r="BD111" s="2153"/>
      <c r="BE111" s="2153"/>
      <c r="BF111" s="2153"/>
      <c r="BG111" s="2153"/>
      <c r="BH111" s="2153"/>
      <c r="BI111" s="186"/>
      <c r="BJ111" s="186"/>
      <c r="BK111" s="186"/>
      <c r="BL111" s="186"/>
      <c r="BM111" s="186"/>
      <c r="BN111" s="186"/>
      <c r="BO111" s="187"/>
      <c r="BP111" s="177"/>
      <c r="BQ111" s="177"/>
      <c r="BR111" s="177"/>
      <c r="BS111" s="239"/>
      <c r="BT111" s="239"/>
      <c r="BU111" s="239"/>
      <c r="BV111" s="239"/>
      <c r="BW111" s="239"/>
      <c r="BX111" s="239"/>
      <c r="BY111" s="239"/>
      <c r="BZ111" s="229"/>
      <c r="CA111" s="177"/>
      <c r="CB111" s="177"/>
      <c r="CC111" s="177"/>
      <c r="CD111" s="177"/>
      <c r="CE111" s="177"/>
      <c r="CF111" s="177"/>
      <c r="CG111" s="177"/>
      <c r="CH111" s="177"/>
      <c r="CI111" s="177"/>
      <c r="CJ111" s="177"/>
      <c r="CK111" s="177"/>
      <c r="CL111" s="177"/>
      <c r="CM111" s="177"/>
      <c r="CN111" s="177"/>
      <c r="CO111" s="177"/>
      <c r="CP111" s="177"/>
      <c r="CQ111" s="177"/>
      <c r="CR111" s="187"/>
      <c r="CS111" s="187"/>
      <c r="CT111" s="187"/>
      <c r="CU111" s="187"/>
      <c r="CV111" s="177"/>
      <c r="CW111" s="177"/>
      <c r="CX111" s="177"/>
    </row>
    <row r="112" spans="1:102" s="193" customFormat="1" ht="41.25" customHeight="1" thickBot="1">
      <c r="A112" s="177"/>
      <c r="B112" s="230"/>
      <c r="C112" s="195" t="s">
        <v>189</v>
      </c>
      <c r="D112" s="180"/>
      <c r="E112" s="181" t="s">
        <v>93</v>
      </c>
      <c r="F112" s="196" t="s">
        <v>101</v>
      </c>
      <c r="G112" s="197" t="s">
        <v>162</v>
      </c>
      <c r="H112" s="183" t="str">
        <f t="shared" si="6"/>
        <v>&gt; 500 kV  ; CT</v>
      </c>
      <c r="I112" s="182" t="s">
        <v>321</v>
      </c>
      <c r="J112" s="184" t="s">
        <v>103</v>
      </c>
      <c r="K112" s="184" t="s">
        <v>104</v>
      </c>
      <c r="L112" s="198" t="s">
        <v>105</v>
      </c>
      <c r="M112" s="198"/>
      <c r="N112" s="2896"/>
      <c r="O112" s="2896"/>
      <c r="P112" s="2896"/>
      <c r="Q112" s="2896"/>
      <c r="R112" s="2896"/>
      <c r="S112" s="2896"/>
      <c r="T112" s="2896"/>
      <c r="U112" s="2896"/>
      <c r="V112" s="2896"/>
      <c r="W112" s="2896"/>
      <c r="X112" s="2896"/>
      <c r="Y112" s="180"/>
      <c r="Z112" s="181" t="s">
        <v>93</v>
      </c>
      <c r="AA112" s="196" t="s">
        <v>101</v>
      </c>
      <c r="AB112" s="197" t="s">
        <v>162</v>
      </c>
      <c r="AC112" s="183" t="str">
        <f t="shared" si="7"/>
        <v>&gt; 500 kV  ; CT</v>
      </c>
      <c r="AD112" s="182" t="s">
        <v>321</v>
      </c>
      <c r="AE112" s="184" t="s">
        <v>103</v>
      </c>
      <c r="AF112" s="184" t="s">
        <v>106</v>
      </c>
      <c r="AG112" s="198" t="s">
        <v>107</v>
      </c>
      <c r="AH112" s="198"/>
      <c r="AI112" s="186">
        <v>0</v>
      </c>
      <c r="AJ112" s="186">
        <v>0</v>
      </c>
      <c r="AK112" s="186">
        <v>0</v>
      </c>
      <c r="AL112" s="186">
        <v>0</v>
      </c>
      <c r="AM112" s="186">
        <v>0</v>
      </c>
      <c r="AN112" s="186">
        <v>0</v>
      </c>
      <c r="AO112" s="186">
        <v>0</v>
      </c>
      <c r="AP112" s="186">
        <v>0</v>
      </c>
      <c r="AQ112" s="186">
        <v>0</v>
      </c>
      <c r="AR112" s="186">
        <v>0</v>
      </c>
      <c r="AS112" s="186">
        <v>0</v>
      </c>
      <c r="AT112" s="180"/>
      <c r="AU112" s="181" t="s">
        <v>93</v>
      </c>
      <c r="AV112" s="196" t="s">
        <v>101</v>
      </c>
      <c r="AW112" s="197" t="s">
        <v>162</v>
      </c>
      <c r="AX112" s="183" t="str">
        <f t="shared" si="8"/>
        <v>&gt; 500 kV  ; CT</v>
      </c>
      <c r="AY112" s="182" t="s">
        <v>321</v>
      </c>
      <c r="AZ112" s="184" t="s">
        <v>103</v>
      </c>
      <c r="BA112" s="184" t="s">
        <v>108</v>
      </c>
      <c r="BB112" s="198" t="s">
        <v>107</v>
      </c>
      <c r="BC112" s="198"/>
      <c r="BD112" s="2153"/>
      <c r="BE112" s="2153"/>
      <c r="BF112" s="2153"/>
      <c r="BG112" s="2153"/>
      <c r="BH112" s="2153"/>
      <c r="BI112" s="186"/>
      <c r="BJ112" s="186"/>
      <c r="BK112" s="186"/>
      <c r="BL112" s="186"/>
      <c r="BM112" s="186"/>
      <c r="BN112" s="186"/>
      <c r="BO112" s="187"/>
      <c r="BP112" s="177"/>
      <c r="BQ112" s="177"/>
      <c r="BR112" s="177"/>
      <c r="BS112" s="239"/>
      <c r="BT112" s="239"/>
      <c r="BU112" s="239"/>
      <c r="BV112" s="239"/>
      <c r="BW112" s="239"/>
      <c r="BX112" s="239"/>
      <c r="BY112" s="239"/>
      <c r="BZ112" s="229"/>
      <c r="CA112" s="177"/>
      <c r="CB112" s="177"/>
      <c r="CC112" s="177"/>
      <c r="CD112" s="177"/>
      <c r="CE112" s="177"/>
      <c r="CF112" s="177"/>
      <c r="CG112" s="177"/>
      <c r="CH112" s="177"/>
      <c r="CI112" s="177"/>
      <c r="CJ112" s="177"/>
      <c r="CK112" s="177"/>
      <c r="CL112" s="177"/>
      <c r="CM112" s="177"/>
      <c r="CN112" s="177"/>
      <c r="CO112" s="177"/>
      <c r="CP112" s="177"/>
      <c r="CQ112" s="177"/>
      <c r="CR112" s="187"/>
      <c r="CS112" s="187"/>
      <c r="CT112" s="187"/>
      <c r="CU112" s="187"/>
      <c r="CV112" s="177"/>
      <c r="CW112" s="177"/>
      <c r="CX112" s="177"/>
    </row>
    <row r="113" spans="1:102" s="193" customFormat="1" ht="41.25" customHeight="1" thickBot="1">
      <c r="A113" s="177"/>
      <c r="B113" s="230"/>
      <c r="C113" s="195" t="s">
        <v>190</v>
      </c>
      <c r="D113" s="180"/>
      <c r="E113" s="181" t="s">
        <v>93</v>
      </c>
      <c r="F113" s="196" t="s">
        <v>101</v>
      </c>
      <c r="G113" s="197" t="s">
        <v>162</v>
      </c>
      <c r="H113" s="183" t="str">
        <f t="shared" si="6"/>
        <v>&lt; = 33 kV; GIS MODULE</v>
      </c>
      <c r="I113" s="182" t="s">
        <v>321</v>
      </c>
      <c r="J113" s="184" t="s">
        <v>103</v>
      </c>
      <c r="K113" s="184" t="s">
        <v>104</v>
      </c>
      <c r="L113" s="198" t="s">
        <v>105</v>
      </c>
      <c r="M113" s="198"/>
      <c r="N113" s="2896"/>
      <c r="O113" s="2896"/>
      <c r="P113" s="2896"/>
      <c r="Q113" s="2896"/>
      <c r="R113" s="2896"/>
      <c r="S113" s="2896"/>
      <c r="T113" s="2896"/>
      <c r="U113" s="2896"/>
      <c r="V113" s="2896"/>
      <c r="W113" s="2896"/>
      <c r="X113" s="2896"/>
      <c r="Y113" s="180"/>
      <c r="Z113" s="181" t="s">
        <v>93</v>
      </c>
      <c r="AA113" s="196" t="s">
        <v>101</v>
      </c>
      <c r="AB113" s="197" t="s">
        <v>162</v>
      </c>
      <c r="AC113" s="183" t="str">
        <f t="shared" si="7"/>
        <v>&lt; = 33 kV; GIS MODULE</v>
      </c>
      <c r="AD113" s="182" t="s">
        <v>321</v>
      </c>
      <c r="AE113" s="184" t="s">
        <v>103</v>
      </c>
      <c r="AF113" s="184" t="s">
        <v>106</v>
      </c>
      <c r="AG113" s="198" t="s">
        <v>107</v>
      </c>
      <c r="AH113" s="198"/>
      <c r="AI113" s="186">
        <v>0</v>
      </c>
      <c r="AJ113" s="186">
        <v>0</v>
      </c>
      <c r="AK113" s="186">
        <v>0</v>
      </c>
      <c r="AL113" s="186">
        <v>0</v>
      </c>
      <c r="AM113" s="186">
        <v>0</v>
      </c>
      <c r="AN113" s="186">
        <v>0</v>
      </c>
      <c r="AO113" s="186">
        <v>0</v>
      </c>
      <c r="AP113" s="186">
        <v>0</v>
      </c>
      <c r="AQ113" s="186">
        <v>0</v>
      </c>
      <c r="AR113" s="186">
        <v>14</v>
      </c>
      <c r="AS113" s="186">
        <v>0</v>
      </c>
      <c r="AT113" s="180"/>
      <c r="AU113" s="181" t="s">
        <v>93</v>
      </c>
      <c r="AV113" s="196" t="s">
        <v>101</v>
      </c>
      <c r="AW113" s="197" t="s">
        <v>162</v>
      </c>
      <c r="AX113" s="183" t="str">
        <f t="shared" si="8"/>
        <v>&lt; = 33 kV; GIS MODULE</v>
      </c>
      <c r="AY113" s="182" t="s">
        <v>321</v>
      </c>
      <c r="AZ113" s="184" t="s">
        <v>103</v>
      </c>
      <c r="BA113" s="184" t="s">
        <v>108</v>
      </c>
      <c r="BB113" s="198" t="s">
        <v>107</v>
      </c>
      <c r="BC113" s="198"/>
      <c r="BD113" s="2153"/>
      <c r="BE113" s="2153"/>
      <c r="BF113" s="2153"/>
      <c r="BG113" s="2153"/>
      <c r="BH113" s="2153"/>
      <c r="BI113" s="186"/>
      <c r="BJ113" s="186"/>
      <c r="BK113" s="186"/>
      <c r="BL113" s="186"/>
      <c r="BM113" s="186"/>
      <c r="BN113" s="186"/>
      <c r="BO113" s="187"/>
      <c r="BP113" s="177"/>
      <c r="BQ113" s="177"/>
      <c r="BR113" s="177"/>
      <c r="BS113" s="239"/>
      <c r="BT113" s="239"/>
      <c r="BU113" s="239"/>
      <c r="BV113" s="239"/>
      <c r="BW113" s="239"/>
      <c r="BX113" s="239"/>
      <c r="BY113" s="239"/>
      <c r="BZ113" s="229"/>
      <c r="CA113" s="177"/>
      <c r="CB113" s="177"/>
      <c r="CC113" s="177"/>
      <c r="CD113" s="177"/>
      <c r="CE113" s="177"/>
      <c r="CF113" s="177"/>
      <c r="CG113" s="177"/>
      <c r="CH113" s="177"/>
      <c r="CI113" s="177"/>
      <c r="CJ113" s="177"/>
      <c r="CK113" s="177"/>
      <c r="CL113" s="177"/>
      <c r="CM113" s="177"/>
      <c r="CN113" s="177"/>
      <c r="CO113" s="177"/>
      <c r="CP113" s="177"/>
      <c r="CQ113" s="177"/>
      <c r="CR113" s="187"/>
      <c r="CS113" s="187"/>
      <c r="CT113" s="187"/>
      <c r="CU113" s="187"/>
      <c r="CV113" s="177"/>
      <c r="CW113" s="177"/>
      <c r="CX113" s="177"/>
    </row>
    <row r="114" spans="1:102" s="193" customFormat="1" ht="41.25" customHeight="1" thickBot="1">
      <c r="A114" s="177"/>
      <c r="B114" s="230"/>
      <c r="C114" s="195" t="s">
        <v>191</v>
      </c>
      <c r="D114" s="180"/>
      <c r="E114" s="181" t="s">
        <v>93</v>
      </c>
      <c r="F114" s="196" t="s">
        <v>101</v>
      </c>
      <c r="G114" s="197" t="s">
        <v>162</v>
      </c>
      <c r="H114" s="183" t="str">
        <f t="shared" si="6"/>
        <v>&gt; 33 kV &amp; &lt; = 66 kV ; GIS MODULE</v>
      </c>
      <c r="I114" s="182" t="s">
        <v>321</v>
      </c>
      <c r="J114" s="184" t="s">
        <v>103</v>
      </c>
      <c r="K114" s="184" t="s">
        <v>104</v>
      </c>
      <c r="L114" s="198" t="s">
        <v>105</v>
      </c>
      <c r="M114" s="198"/>
      <c r="N114" s="2896"/>
      <c r="O114" s="2896"/>
      <c r="P114" s="2896"/>
      <c r="Q114" s="2896"/>
      <c r="R114" s="2896"/>
      <c r="S114" s="2896"/>
      <c r="T114" s="2896"/>
      <c r="U114" s="2896"/>
      <c r="V114" s="2896"/>
      <c r="W114" s="2896"/>
      <c r="X114" s="2896"/>
      <c r="Y114" s="180"/>
      <c r="Z114" s="181" t="s">
        <v>93</v>
      </c>
      <c r="AA114" s="196" t="s">
        <v>101</v>
      </c>
      <c r="AB114" s="197" t="s">
        <v>162</v>
      </c>
      <c r="AC114" s="183" t="str">
        <f t="shared" si="7"/>
        <v>&gt; 33 kV &amp; &lt; = 66 kV ; GIS MODULE</v>
      </c>
      <c r="AD114" s="182" t="s">
        <v>321</v>
      </c>
      <c r="AE114" s="184" t="s">
        <v>103</v>
      </c>
      <c r="AF114" s="184" t="s">
        <v>106</v>
      </c>
      <c r="AG114" s="198" t="s">
        <v>107</v>
      </c>
      <c r="AH114" s="198"/>
      <c r="AI114" s="186">
        <v>0</v>
      </c>
      <c r="AJ114" s="186">
        <v>0</v>
      </c>
      <c r="AK114" s="186">
        <v>0</v>
      </c>
      <c r="AL114" s="186">
        <v>0</v>
      </c>
      <c r="AM114" s="186">
        <v>0</v>
      </c>
      <c r="AN114" s="186">
        <v>0</v>
      </c>
      <c r="AO114" s="186">
        <v>0</v>
      </c>
      <c r="AP114" s="186">
        <v>0</v>
      </c>
      <c r="AQ114" s="186">
        <v>0</v>
      </c>
      <c r="AR114" s="186">
        <v>0</v>
      </c>
      <c r="AS114" s="186">
        <v>0</v>
      </c>
      <c r="AT114" s="180"/>
      <c r="AU114" s="181" t="s">
        <v>93</v>
      </c>
      <c r="AV114" s="196" t="s">
        <v>101</v>
      </c>
      <c r="AW114" s="197" t="s">
        <v>162</v>
      </c>
      <c r="AX114" s="183" t="str">
        <f t="shared" si="8"/>
        <v>&gt; 33 kV &amp; &lt; = 66 kV ; GIS MODULE</v>
      </c>
      <c r="AY114" s="182" t="s">
        <v>321</v>
      </c>
      <c r="AZ114" s="184" t="s">
        <v>103</v>
      </c>
      <c r="BA114" s="184" t="s">
        <v>108</v>
      </c>
      <c r="BB114" s="198" t="s">
        <v>107</v>
      </c>
      <c r="BC114" s="198"/>
      <c r="BD114" s="2153"/>
      <c r="BE114" s="2153"/>
      <c r="BF114" s="2153"/>
      <c r="BG114" s="2153"/>
      <c r="BH114" s="2153"/>
      <c r="BI114" s="186"/>
      <c r="BJ114" s="186"/>
      <c r="BK114" s="186"/>
      <c r="BL114" s="186"/>
      <c r="BM114" s="186"/>
      <c r="BN114" s="186"/>
      <c r="BO114" s="187"/>
      <c r="BP114" s="177"/>
      <c r="BQ114" s="177"/>
      <c r="BR114" s="177"/>
      <c r="BS114" s="239"/>
      <c r="BT114" s="239"/>
      <c r="BU114" s="239"/>
      <c r="BV114" s="239"/>
      <c r="BW114" s="239"/>
      <c r="BX114" s="239"/>
      <c r="BY114" s="239"/>
      <c r="BZ114" s="229"/>
      <c r="CA114" s="177"/>
      <c r="CB114" s="177"/>
      <c r="CC114" s="177"/>
      <c r="CD114" s="177"/>
      <c r="CE114" s="177"/>
      <c r="CF114" s="177"/>
      <c r="CG114" s="177"/>
      <c r="CH114" s="177"/>
      <c r="CI114" s="177"/>
      <c r="CJ114" s="177"/>
      <c r="CK114" s="177"/>
      <c r="CL114" s="177"/>
      <c r="CM114" s="177"/>
      <c r="CN114" s="177"/>
      <c r="CO114" s="177"/>
      <c r="CP114" s="177"/>
      <c r="CQ114" s="177"/>
      <c r="CR114" s="187"/>
      <c r="CS114" s="187"/>
      <c r="CT114" s="187"/>
      <c r="CU114" s="187"/>
      <c r="CV114" s="177"/>
      <c r="CW114" s="177"/>
      <c r="CX114" s="177"/>
    </row>
    <row r="115" spans="1:102" s="193" customFormat="1" ht="41.25" customHeight="1" thickBot="1">
      <c r="A115" s="177"/>
      <c r="B115" s="230"/>
      <c r="C115" s="195" t="s">
        <v>192</v>
      </c>
      <c r="D115" s="180"/>
      <c r="E115" s="181" t="s">
        <v>93</v>
      </c>
      <c r="F115" s="196" t="s">
        <v>101</v>
      </c>
      <c r="G115" s="197" t="s">
        <v>162</v>
      </c>
      <c r="H115" s="183" t="str">
        <f t="shared" si="6"/>
        <v>&gt; 66 kV &amp; &lt; = 132 kV ; GIS MODULE</v>
      </c>
      <c r="I115" s="182" t="s">
        <v>321</v>
      </c>
      <c r="J115" s="184" t="s">
        <v>103</v>
      </c>
      <c r="K115" s="184" t="s">
        <v>104</v>
      </c>
      <c r="L115" s="198" t="s">
        <v>105</v>
      </c>
      <c r="M115" s="198"/>
      <c r="N115" s="2896"/>
      <c r="O115" s="2896"/>
      <c r="P115" s="2896"/>
      <c r="Q115" s="2896"/>
      <c r="R115" s="2896"/>
      <c r="S115" s="2896"/>
      <c r="T115" s="2896"/>
      <c r="U115" s="2896"/>
      <c r="V115" s="2896"/>
      <c r="W115" s="2896"/>
      <c r="X115" s="2896"/>
      <c r="Y115" s="180"/>
      <c r="Z115" s="181" t="s">
        <v>93</v>
      </c>
      <c r="AA115" s="196" t="s">
        <v>101</v>
      </c>
      <c r="AB115" s="197" t="s">
        <v>162</v>
      </c>
      <c r="AC115" s="183" t="str">
        <f t="shared" si="7"/>
        <v>&gt; 66 kV &amp; &lt; = 132 kV ; GIS MODULE</v>
      </c>
      <c r="AD115" s="182" t="s">
        <v>321</v>
      </c>
      <c r="AE115" s="184" t="s">
        <v>103</v>
      </c>
      <c r="AF115" s="184" t="s">
        <v>106</v>
      </c>
      <c r="AG115" s="198" t="s">
        <v>107</v>
      </c>
      <c r="AH115" s="198"/>
      <c r="AI115" s="186">
        <v>0</v>
      </c>
      <c r="AJ115" s="186">
        <v>0</v>
      </c>
      <c r="AK115" s="186">
        <v>0</v>
      </c>
      <c r="AL115" s="186">
        <v>0</v>
      </c>
      <c r="AM115" s="186">
        <v>44</v>
      </c>
      <c r="AN115" s="186">
        <v>0</v>
      </c>
      <c r="AO115" s="186">
        <v>0</v>
      </c>
      <c r="AP115" s="186">
        <v>0</v>
      </c>
      <c r="AQ115" s="186">
        <v>23</v>
      </c>
      <c r="AR115" s="186">
        <v>0</v>
      </c>
      <c r="AS115" s="186">
        <v>0</v>
      </c>
      <c r="AT115" s="180"/>
      <c r="AU115" s="181" t="s">
        <v>93</v>
      </c>
      <c r="AV115" s="196" t="s">
        <v>101</v>
      </c>
      <c r="AW115" s="197" t="s">
        <v>162</v>
      </c>
      <c r="AX115" s="183" t="str">
        <f t="shared" si="8"/>
        <v>&gt; 66 kV &amp; &lt; = 132 kV ; GIS MODULE</v>
      </c>
      <c r="AY115" s="182" t="s">
        <v>321</v>
      </c>
      <c r="AZ115" s="184" t="s">
        <v>103</v>
      </c>
      <c r="BA115" s="184" t="s">
        <v>108</v>
      </c>
      <c r="BB115" s="198" t="s">
        <v>107</v>
      </c>
      <c r="BC115" s="198"/>
      <c r="BD115" s="2153"/>
      <c r="BE115" s="2153"/>
      <c r="BF115" s="2153"/>
      <c r="BG115" s="2153"/>
      <c r="BH115" s="2153"/>
      <c r="BI115" s="186"/>
      <c r="BJ115" s="186"/>
      <c r="BK115" s="186"/>
      <c r="BL115" s="186"/>
      <c r="BM115" s="186"/>
      <c r="BN115" s="186"/>
      <c r="BO115" s="187"/>
      <c r="BP115" s="177"/>
      <c r="BQ115" s="177"/>
      <c r="BR115" s="177"/>
      <c r="BS115" s="239"/>
      <c r="BT115" s="239"/>
      <c r="BU115" s="239"/>
      <c r="BV115" s="239"/>
      <c r="BW115" s="239"/>
      <c r="BX115" s="239"/>
      <c r="BY115" s="239"/>
      <c r="BZ115" s="229"/>
      <c r="CA115" s="177"/>
      <c r="CB115" s="177"/>
      <c r="CC115" s="177"/>
      <c r="CD115" s="177"/>
      <c r="CE115" s="177"/>
      <c r="CF115" s="177"/>
      <c r="CG115" s="177"/>
      <c r="CH115" s="177"/>
      <c r="CI115" s="177"/>
      <c r="CJ115" s="177"/>
      <c r="CK115" s="177"/>
      <c r="CL115" s="177"/>
      <c r="CM115" s="177"/>
      <c r="CN115" s="177"/>
      <c r="CO115" s="177"/>
      <c r="CP115" s="177"/>
      <c r="CQ115" s="177"/>
      <c r="CR115" s="187"/>
      <c r="CS115" s="187"/>
      <c r="CT115" s="187"/>
      <c r="CU115" s="187"/>
      <c r="CV115" s="177"/>
      <c r="CW115" s="177"/>
      <c r="CX115" s="177"/>
    </row>
    <row r="116" spans="1:102" s="193" customFormat="1" ht="41.25" customHeight="1" thickBot="1">
      <c r="A116" s="177"/>
      <c r="B116" s="230"/>
      <c r="C116" s="195" t="s">
        <v>193</v>
      </c>
      <c r="D116" s="180"/>
      <c r="E116" s="181" t="s">
        <v>93</v>
      </c>
      <c r="F116" s="196" t="s">
        <v>101</v>
      </c>
      <c r="G116" s="197" t="s">
        <v>162</v>
      </c>
      <c r="H116" s="183" t="str">
        <f t="shared" si="6"/>
        <v>&gt; 132 kV &amp; &lt; = 275 kV ; GIS MODULE</v>
      </c>
      <c r="I116" s="182" t="s">
        <v>321</v>
      </c>
      <c r="J116" s="184" t="s">
        <v>103</v>
      </c>
      <c r="K116" s="184" t="s">
        <v>104</v>
      </c>
      <c r="L116" s="198" t="s">
        <v>105</v>
      </c>
      <c r="M116" s="198"/>
      <c r="N116" s="2896"/>
      <c r="O116" s="2896"/>
      <c r="P116" s="2896"/>
      <c r="Q116" s="2896"/>
      <c r="R116" s="2896"/>
      <c r="S116" s="2896"/>
      <c r="T116" s="2896"/>
      <c r="U116" s="2896"/>
      <c r="V116" s="2896"/>
      <c r="W116" s="2896"/>
      <c r="X116" s="2896"/>
      <c r="Y116" s="180"/>
      <c r="Z116" s="181" t="s">
        <v>93</v>
      </c>
      <c r="AA116" s="196" t="s">
        <v>101</v>
      </c>
      <c r="AB116" s="197" t="s">
        <v>162</v>
      </c>
      <c r="AC116" s="183" t="str">
        <f t="shared" si="7"/>
        <v>&gt; 132 kV &amp; &lt; = 275 kV ; GIS MODULE</v>
      </c>
      <c r="AD116" s="182" t="s">
        <v>321</v>
      </c>
      <c r="AE116" s="184" t="s">
        <v>103</v>
      </c>
      <c r="AF116" s="184" t="s">
        <v>106</v>
      </c>
      <c r="AG116" s="198" t="s">
        <v>107</v>
      </c>
      <c r="AH116" s="198"/>
      <c r="AI116" s="186">
        <v>0</v>
      </c>
      <c r="AJ116" s="186">
        <v>0</v>
      </c>
      <c r="AK116" s="186">
        <v>0</v>
      </c>
      <c r="AL116" s="186">
        <v>0</v>
      </c>
      <c r="AM116" s="186">
        <v>0</v>
      </c>
      <c r="AN116" s="186">
        <v>0</v>
      </c>
      <c r="AO116" s="186">
        <v>0</v>
      </c>
      <c r="AP116" s="186">
        <v>0</v>
      </c>
      <c r="AQ116" s="186">
        <v>0</v>
      </c>
      <c r="AR116" s="186">
        <v>0</v>
      </c>
      <c r="AS116" s="186">
        <v>0</v>
      </c>
      <c r="AT116" s="180"/>
      <c r="AU116" s="181" t="s">
        <v>93</v>
      </c>
      <c r="AV116" s="196" t="s">
        <v>101</v>
      </c>
      <c r="AW116" s="197" t="s">
        <v>162</v>
      </c>
      <c r="AX116" s="183" t="str">
        <f t="shared" si="8"/>
        <v>&gt; 132 kV &amp; &lt; = 275 kV ; GIS MODULE</v>
      </c>
      <c r="AY116" s="182" t="s">
        <v>321</v>
      </c>
      <c r="AZ116" s="184" t="s">
        <v>103</v>
      </c>
      <c r="BA116" s="184" t="s">
        <v>108</v>
      </c>
      <c r="BB116" s="198" t="s">
        <v>107</v>
      </c>
      <c r="BC116" s="198"/>
      <c r="BD116" s="2153"/>
      <c r="BE116" s="2153"/>
      <c r="BF116" s="2153"/>
      <c r="BG116" s="2153"/>
      <c r="BH116" s="2153"/>
      <c r="BI116" s="186"/>
      <c r="BJ116" s="186"/>
      <c r="BK116" s="186"/>
      <c r="BL116" s="186"/>
      <c r="BM116" s="186"/>
      <c r="BN116" s="186"/>
      <c r="BO116" s="187"/>
      <c r="BP116" s="177"/>
      <c r="BQ116" s="177"/>
      <c r="BR116" s="177"/>
      <c r="BS116" s="239"/>
      <c r="BT116" s="239"/>
      <c r="BU116" s="239"/>
      <c r="BV116" s="239"/>
      <c r="BW116" s="239"/>
      <c r="BX116" s="239"/>
      <c r="BY116" s="239"/>
      <c r="BZ116" s="229"/>
      <c r="CA116" s="177"/>
      <c r="CB116" s="177"/>
      <c r="CC116" s="177"/>
      <c r="CD116" s="177"/>
      <c r="CE116" s="177"/>
      <c r="CF116" s="177"/>
      <c r="CG116" s="177"/>
      <c r="CH116" s="177"/>
      <c r="CI116" s="177"/>
      <c r="CJ116" s="177"/>
      <c r="CK116" s="177"/>
      <c r="CL116" s="177"/>
      <c r="CM116" s="177"/>
      <c r="CN116" s="177"/>
      <c r="CO116" s="177"/>
      <c r="CP116" s="177"/>
      <c r="CQ116" s="177"/>
      <c r="CR116" s="187"/>
      <c r="CS116" s="187"/>
      <c r="CT116" s="187"/>
      <c r="CU116" s="187"/>
      <c r="CV116" s="177"/>
      <c r="CW116" s="177"/>
      <c r="CX116" s="177"/>
    </row>
    <row r="117" spans="1:102" s="193" customFormat="1" ht="41.25" customHeight="1" thickBot="1">
      <c r="A117" s="177"/>
      <c r="B117" s="230"/>
      <c r="C117" s="195" t="s">
        <v>194</v>
      </c>
      <c r="D117" s="180"/>
      <c r="E117" s="181" t="s">
        <v>93</v>
      </c>
      <c r="F117" s="196" t="s">
        <v>101</v>
      </c>
      <c r="G117" s="197" t="s">
        <v>162</v>
      </c>
      <c r="H117" s="183" t="str">
        <f t="shared" si="6"/>
        <v>&gt; 275 kV &amp; &lt; = 330 kV ; GIS MODULE</v>
      </c>
      <c r="I117" s="182" t="s">
        <v>321</v>
      </c>
      <c r="J117" s="184" t="s">
        <v>103</v>
      </c>
      <c r="K117" s="184" t="s">
        <v>104</v>
      </c>
      <c r="L117" s="198" t="s">
        <v>105</v>
      </c>
      <c r="M117" s="198"/>
      <c r="N117" s="2896"/>
      <c r="O117" s="2896"/>
      <c r="P117" s="2896"/>
      <c r="Q117" s="2896"/>
      <c r="R117" s="2896"/>
      <c r="S117" s="2896"/>
      <c r="T117" s="2896"/>
      <c r="U117" s="2896"/>
      <c r="V117" s="2896"/>
      <c r="W117" s="2896"/>
      <c r="X117" s="2896"/>
      <c r="Y117" s="180"/>
      <c r="Z117" s="181" t="s">
        <v>93</v>
      </c>
      <c r="AA117" s="196" t="s">
        <v>101</v>
      </c>
      <c r="AB117" s="197" t="s">
        <v>162</v>
      </c>
      <c r="AC117" s="183" t="str">
        <f t="shared" si="7"/>
        <v>&gt; 275 kV &amp; &lt; = 330 kV ; GIS MODULE</v>
      </c>
      <c r="AD117" s="182" t="s">
        <v>321</v>
      </c>
      <c r="AE117" s="184" t="s">
        <v>103</v>
      </c>
      <c r="AF117" s="184" t="s">
        <v>106</v>
      </c>
      <c r="AG117" s="198" t="s">
        <v>107</v>
      </c>
      <c r="AH117" s="198"/>
      <c r="AI117" s="186">
        <v>0</v>
      </c>
      <c r="AJ117" s="186">
        <v>0</v>
      </c>
      <c r="AK117" s="186">
        <v>0</v>
      </c>
      <c r="AL117" s="186">
        <v>0</v>
      </c>
      <c r="AM117" s="186">
        <v>0</v>
      </c>
      <c r="AN117" s="186">
        <v>0</v>
      </c>
      <c r="AO117" s="186">
        <v>0</v>
      </c>
      <c r="AP117" s="186">
        <v>0</v>
      </c>
      <c r="AQ117" s="186">
        <v>0</v>
      </c>
      <c r="AR117" s="186">
        <v>0</v>
      </c>
      <c r="AS117" s="186">
        <v>0</v>
      </c>
      <c r="AT117" s="180"/>
      <c r="AU117" s="181" t="s">
        <v>93</v>
      </c>
      <c r="AV117" s="196" t="s">
        <v>101</v>
      </c>
      <c r="AW117" s="197" t="s">
        <v>162</v>
      </c>
      <c r="AX117" s="183" t="str">
        <f t="shared" si="8"/>
        <v>&gt; 275 kV &amp; &lt; = 330 kV ; GIS MODULE</v>
      </c>
      <c r="AY117" s="182" t="s">
        <v>321</v>
      </c>
      <c r="AZ117" s="184" t="s">
        <v>103</v>
      </c>
      <c r="BA117" s="184" t="s">
        <v>108</v>
      </c>
      <c r="BB117" s="198" t="s">
        <v>107</v>
      </c>
      <c r="BC117" s="198"/>
      <c r="BD117" s="2153"/>
      <c r="BE117" s="2153"/>
      <c r="BF117" s="2153"/>
      <c r="BG117" s="2153"/>
      <c r="BH117" s="2153"/>
      <c r="BI117" s="186"/>
      <c r="BJ117" s="186"/>
      <c r="BK117" s="186"/>
      <c r="BL117" s="186"/>
      <c r="BM117" s="186"/>
      <c r="BN117" s="186"/>
      <c r="BO117" s="187"/>
      <c r="BP117" s="177"/>
      <c r="BQ117" s="177"/>
      <c r="BR117" s="177"/>
      <c r="BS117" s="239"/>
      <c r="BT117" s="239"/>
      <c r="BU117" s="239"/>
      <c r="BV117" s="239"/>
      <c r="BW117" s="239"/>
      <c r="BX117" s="239"/>
      <c r="BY117" s="239"/>
      <c r="BZ117" s="229"/>
      <c r="CA117" s="177"/>
      <c r="CB117" s="177"/>
      <c r="CC117" s="177"/>
      <c r="CD117" s="177"/>
      <c r="CE117" s="177"/>
      <c r="CF117" s="177"/>
      <c r="CG117" s="177"/>
      <c r="CH117" s="177"/>
      <c r="CI117" s="177"/>
      <c r="CJ117" s="177"/>
      <c r="CK117" s="177"/>
      <c r="CL117" s="177"/>
      <c r="CM117" s="177"/>
      <c r="CN117" s="177"/>
      <c r="CO117" s="177"/>
      <c r="CP117" s="177"/>
      <c r="CQ117" s="177"/>
      <c r="CR117" s="187"/>
      <c r="CS117" s="187"/>
      <c r="CT117" s="187"/>
      <c r="CU117" s="187"/>
      <c r="CV117" s="177"/>
      <c r="CW117" s="177"/>
      <c r="CX117" s="177"/>
    </row>
    <row r="118" spans="1:102" s="193" customFormat="1" ht="41.25" customHeight="1" thickBot="1">
      <c r="A118" s="177"/>
      <c r="B118" s="230"/>
      <c r="C118" s="195" t="s">
        <v>195</v>
      </c>
      <c r="D118" s="180"/>
      <c r="E118" s="181" t="s">
        <v>93</v>
      </c>
      <c r="F118" s="196" t="s">
        <v>101</v>
      </c>
      <c r="G118" s="197" t="s">
        <v>162</v>
      </c>
      <c r="H118" s="183" t="str">
        <f t="shared" si="6"/>
        <v>&gt; 330 kV &amp; &lt; = 500 kV  ; GIS MODULE</v>
      </c>
      <c r="I118" s="182" t="s">
        <v>321</v>
      </c>
      <c r="J118" s="184" t="s">
        <v>103</v>
      </c>
      <c r="K118" s="184" t="s">
        <v>104</v>
      </c>
      <c r="L118" s="198" t="s">
        <v>105</v>
      </c>
      <c r="M118" s="198"/>
      <c r="N118" s="2896"/>
      <c r="O118" s="2896"/>
      <c r="P118" s="2896"/>
      <c r="Q118" s="2896"/>
      <c r="R118" s="2896"/>
      <c r="S118" s="2896"/>
      <c r="T118" s="2896"/>
      <c r="U118" s="2896"/>
      <c r="V118" s="2896"/>
      <c r="W118" s="2896"/>
      <c r="X118" s="2896"/>
      <c r="Y118" s="180"/>
      <c r="Z118" s="181" t="s">
        <v>93</v>
      </c>
      <c r="AA118" s="196" t="s">
        <v>101</v>
      </c>
      <c r="AB118" s="197" t="s">
        <v>162</v>
      </c>
      <c r="AC118" s="183" t="str">
        <f t="shared" si="7"/>
        <v>&gt; 330 kV &amp; &lt; = 500 kV  ; GIS MODULE</v>
      </c>
      <c r="AD118" s="182" t="s">
        <v>321</v>
      </c>
      <c r="AE118" s="184" t="s">
        <v>103</v>
      </c>
      <c r="AF118" s="184" t="s">
        <v>106</v>
      </c>
      <c r="AG118" s="198" t="s">
        <v>107</v>
      </c>
      <c r="AH118" s="198"/>
      <c r="AI118" s="186">
        <v>0</v>
      </c>
      <c r="AJ118" s="186">
        <v>0</v>
      </c>
      <c r="AK118" s="186">
        <v>0</v>
      </c>
      <c r="AL118" s="186">
        <v>0</v>
      </c>
      <c r="AM118" s="186">
        <v>0</v>
      </c>
      <c r="AN118" s="186">
        <v>0</v>
      </c>
      <c r="AO118" s="186">
        <v>0</v>
      </c>
      <c r="AP118" s="186">
        <v>0</v>
      </c>
      <c r="AQ118" s="186">
        <v>0</v>
      </c>
      <c r="AR118" s="186">
        <v>0</v>
      </c>
      <c r="AS118" s="186">
        <v>0</v>
      </c>
      <c r="AT118" s="180"/>
      <c r="AU118" s="181" t="s">
        <v>93</v>
      </c>
      <c r="AV118" s="196" t="s">
        <v>101</v>
      </c>
      <c r="AW118" s="197" t="s">
        <v>162</v>
      </c>
      <c r="AX118" s="183" t="str">
        <f t="shared" si="8"/>
        <v>&gt; 330 kV &amp; &lt; = 500 kV  ; GIS MODULE</v>
      </c>
      <c r="AY118" s="182" t="s">
        <v>321</v>
      </c>
      <c r="AZ118" s="184" t="s">
        <v>103</v>
      </c>
      <c r="BA118" s="184" t="s">
        <v>108</v>
      </c>
      <c r="BB118" s="198" t="s">
        <v>107</v>
      </c>
      <c r="BC118" s="198"/>
      <c r="BD118" s="2153"/>
      <c r="BE118" s="2153"/>
      <c r="BF118" s="2153"/>
      <c r="BG118" s="2153"/>
      <c r="BH118" s="2153"/>
      <c r="BI118" s="186"/>
      <c r="BJ118" s="186"/>
      <c r="BK118" s="186"/>
      <c r="BL118" s="186"/>
      <c r="BM118" s="186"/>
      <c r="BN118" s="186"/>
      <c r="BO118" s="187"/>
      <c r="BP118" s="177"/>
      <c r="BQ118" s="177"/>
      <c r="BR118" s="177"/>
      <c r="BS118" s="239"/>
      <c r="BT118" s="239"/>
      <c r="BU118" s="239"/>
      <c r="BV118" s="239"/>
      <c r="BW118" s="239"/>
      <c r="BX118" s="239"/>
      <c r="BY118" s="239"/>
      <c r="BZ118" s="229"/>
      <c r="CA118" s="177"/>
      <c r="CB118" s="177"/>
      <c r="CC118" s="177"/>
      <c r="CD118" s="177"/>
      <c r="CE118" s="177"/>
      <c r="CF118" s="177"/>
      <c r="CG118" s="177"/>
      <c r="CH118" s="177"/>
      <c r="CI118" s="177"/>
      <c r="CJ118" s="177"/>
      <c r="CK118" s="177"/>
      <c r="CL118" s="177"/>
      <c r="CM118" s="177"/>
      <c r="CN118" s="177"/>
      <c r="CO118" s="177"/>
      <c r="CP118" s="177"/>
      <c r="CQ118" s="177"/>
      <c r="CR118" s="187"/>
      <c r="CS118" s="187"/>
      <c r="CT118" s="187"/>
      <c r="CU118" s="187"/>
      <c r="CV118" s="177"/>
      <c r="CW118" s="177"/>
      <c r="CX118" s="177"/>
    </row>
    <row r="119" spans="1:102" s="193" customFormat="1" ht="41.25" customHeight="1" thickBot="1">
      <c r="A119" s="177"/>
      <c r="B119" s="230"/>
      <c r="C119" s="195" t="s">
        <v>196</v>
      </c>
      <c r="D119" s="180"/>
      <c r="E119" s="181" t="s">
        <v>93</v>
      </c>
      <c r="F119" s="196" t="s">
        <v>101</v>
      </c>
      <c r="G119" s="197" t="s">
        <v>162</v>
      </c>
      <c r="H119" s="183" t="str">
        <f t="shared" si="6"/>
        <v>&gt; 500 kV  ; GIS MODULE</v>
      </c>
      <c r="I119" s="182" t="s">
        <v>321</v>
      </c>
      <c r="J119" s="184" t="s">
        <v>103</v>
      </c>
      <c r="K119" s="184" t="s">
        <v>104</v>
      </c>
      <c r="L119" s="198" t="s">
        <v>105</v>
      </c>
      <c r="M119" s="198"/>
      <c r="N119" s="2896"/>
      <c r="O119" s="2896"/>
      <c r="P119" s="2896"/>
      <c r="Q119" s="2896"/>
      <c r="R119" s="2896"/>
      <c r="S119" s="2896"/>
      <c r="T119" s="2896"/>
      <c r="U119" s="2896"/>
      <c r="V119" s="2896"/>
      <c r="W119" s="2896"/>
      <c r="X119" s="2896"/>
      <c r="Y119" s="180"/>
      <c r="Z119" s="181" t="s">
        <v>93</v>
      </c>
      <c r="AA119" s="196" t="s">
        <v>101</v>
      </c>
      <c r="AB119" s="197" t="s">
        <v>162</v>
      </c>
      <c r="AC119" s="183" t="str">
        <f t="shared" si="7"/>
        <v>&gt; 500 kV  ; GIS MODULE</v>
      </c>
      <c r="AD119" s="182" t="s">
        <v>321</v>
      </c>
      <c r="AE119" s="184" t="s">
        <v>103</v>
      </c>
      <c r="AF119" s="184" t="s">
        <v>106</v>
      </c>
      <c r="AG119" s="198" t="s">
        <v>107</v>
      </c>
      <c r="AH119" s="198"/>
      <c r="AI119" s="186">
        <v>0</v>
      </c>
      <c r="AJ119" s="186">
        <v>0</v>
      </c>
      <c r="AK119" s="186">
        <v>0</v>
      </c>
      <c r="AL119" s="186">
        <v>0</v>
      </c>
      <c r="AM119" s="186">
        <v>0</v>
      </c>
      <c r="AN119" s="186">
        <v>0</v>
      </c>
      <c r="AO119" s="186">
        <v>0</v>
      </c>
      <c r="AP119" s="186">
        <v>0</v>
      </c>
      <c r="AQ119" s="186">
        <v>0</v>
      </c>
      <c r="AR119" s="186">
        <v>0</v>
      </c>
      <c r="AS119" s="186">
        <v>0</v>
      </c>
      <c r="AT119" s="180"/>
      <c r="AU119" s="181" t="s">
        <v>93</v>
      </c>
      <c r="AV119" s="196" t="s">
        <v>101</v>
      </c>
      <c r="AW119" s="197" t="s">
        <v>162</v>
      </c>
      <c r="AX119" s="183" t="str">
        <f t="shared" si="8"/>
        <v>&gt; 500 kV  ; GIS MODULE</v>
      </c>
      <c r="AY119" s="182" t="s">
        <v>321</v>
      </c>
      <c r="AZ119" s="184" t="s">
        <v>103</v>
      </c>
      <c r="BA119" s="184" t="s">
        <v>108</v>
      </c>
      <c r="BB119" s="198" t="s">
        <v>107</v>
      </c>
      <c r="BC119" s="198"/>
      <c r="BD119" s="2153"/>
      <c r="BE119" s="2153"/>
      <c r="BF119" s="2153"/>
      <c r="BG119" s="2153"/>
      <c r="BH119" s="2153"/>
      <c r="BI119" s="186"/>
      <c r="BJ119" s="186"/>
      <c r="BK119" s="186"/>
      <c r="BL119" s="186"/>
      <c r="BM119" s="186"/>
      <c r="BN119" s="186"/>
      <c r="BO119" s="187"/>
      <c r="BP119" s="177"/>
      <c r="BQ119" s="177"/>
      <c r="BR119" s="177"/>
      <c r="BS119" s="239"/>
      <c r="BT119" s="239"/>
      <c r="BU119" s="239"/>
      <c r="BV119" s="239"/>
      <c r="BW119" s="239"/>
      <c r="BX119" s="239"/>
      <c r="BY119" s="239"/>
      <c r="BZ119" s="229"/>
      <c r="CA119" s="177"/>
      <c r="CB119" s="177"/>
      <c r="CC119" s="177"/>
      <c r="CD119" s="177"/>
      <c r="CE119" s="177"/>
      <c r="CF119" s="177"/>
      <c r="CG119" s="177"/>
      <c r="CH119" s="177"/>
      <c r="CI119" s="177"/>
      <c r="CJ119" s="177"/>
      <c r="CK119" s="177"/>
      <c r="CL119" s="177"/>
      <c r="CM119" s="177"/>
      <c r="CN119" s="177"/>
      <c r="CO119" s="177"/>
      <c r="CP119" s="177"/>
      <c r="CQ119" s="177"/>
      <c r="CR119" s="187"/>
      <c r="CS119" s="187"/>
      <c r="CT119" s="187"/>
      <c r="CU119" s="187"/>
      <c r="CV119" s="177"/>
      <c r="CW119" s="177"/>
      <c r="CX119" s="177"/>
    </row>
    <row r="120" spans="1:102" s="193" customFormat="1" ht="41.25" customHeight="1" thickBot="1">
      <c r="A120" s="177"/>
      <c r="B120" s="241"/>
      <c r="C120" s="210" t="s">
        <v>133</v>
      </c>
      <c r="D120" s="1921"/>
      <c r="E120" s="181" t="s">
        <v>93</v>
      </c>
      <c r="F120" s="223" t="s">
        <v>101</v>
      </c>
      <c r="G120" s="224" t="s">
        <v>162</v>
      </c>
      <c r="H120" s="183" t="str">
        <f t="shared" si="6"/>
        <v>OTHER - PLEASE ADD A ROW IF NECESSARY AND NOMINATE THE CATEGORY</v>
      </c>
      <c r="I120" s="182" t="s">
        <v>321</v>
      </c>
      <c r="J120" s="225" t="s">
        <v>103</v>
      </c>
      <c r="K120" s="225" t="s">
        <v>104</v>
      </c>
      <c r="L120" s="226" t="s">
        <v>105</v>
      </c>
      <c r="M120" s="226"/>
      <c r="N120" s="2896"/>
      <c r="O120" s="2896"/>
      <c r="P120" s="2896"/>
      <c r="Q120" s="2896"/>
      <c r="R120" s="2896"/>
      <c r="S120" s="2896"/>
      <c r="T120" s="2896"/>
      <c r="U120" s="2896"/>
      <c r="V120" s="2896"/>
      <c r="W120" s="2896"/>
      <c r="X120" s="2896"/>
      <c r="Y120" s="1921"/>
      <c r="Z120" s="181" t="s">
        <v>93</v>
      </c>
      <c r="AA120" s="223" t="s">
        <v>101</v>
      </c>
      <c r="AB120" s="224" t="s">
        <v>162</v>
      </c>
      <c r="AC120" s="183" t="str">
        <f t="shared" si="7"/>
        <v>OTHER - PLEASE ADD A ROW IF NECESSARY AND NOMINATE THE CATEGORY</v>
      </c>
      <c r="AD120" s="182" t="s">
        <v>321</v>
      </c>
      <c r="AE120" s="225" t="s">
        <v>103</v>
      </c>
      <c r="AF120" s="225" t="s">
        <v>106</v>
      </c>
      <c r="AG120" s="226" t="s">
        <v>107</v>
      </c>
      <c r="AH120" s="226"/>
      <c r="AI120" s="186">
        <v>0</v>
      </c>
      <c r="AJ120" s="186">
        <v>0</v>
      </c>
      <c r="AK120" s="186">
        <v>0</v>
      </c>
      <c r="AL120" s="186">
        <v>0</v>
      </c>
      <c r="AM120" s="186">
        <v>0</v>
      </c>
      <c r="AN120" s="186">
        <v>0</v>
      </c>
      <c r="AO120" s="186">
        <v>0</v>
      </c>
      <c r="AP120" s="186">
        <v>0</v>
      </c>
      <c r="AQ120" s="186">
        <v>0</v>
      </c>
      <c r="AR120" s="186">
        <v>0</v>
      </c>
      <c r="AS120" s="186">
        <v>0</v>
      </c>
      <c r="AT120" s="1921"/>
      <c r="AU120" s="181" t="s">
        <v>93</v>
      </c>
      <c r="AV120" s="223" t="s">
        <v>101</v>
      </c>
      <c r="AW120" s="224" t="s">
        <v>162</v>
      </c>
      <c r="AX120" s="183" t="str">
        <f t="shared" si="8"/>
        <v>OTHER - PLEASE ADD A ROW IF NECESSARY AND NOMINATE THE CATEGORY</v>
      </c>
      <c r="AY120" s="182" t="s">
        <v>321</v>
      </c>
      <c r="AZ120" s="225" t="s">
        <v>103</v>
      </c>
      <c r="BA120" s="225" t="s">
        <v>108</v>
      </c>
      <c r="BB120" s="226" t="s">
        <v>107</v>
      </c>
      <c r="BC120" s="226"/>
      <c r="BD120" s="2153"/>
      <c r="BE120" s="2153"/>
      <c r="BF120" s="2153"/>
      <c r="BG120" s="2153"/>
      <c r="BH120" s="2153"/>
      <c r="BI120" s="186"/>
      <c r="BJ120" s="186"/>
      <c r="BK120" s="186"/>
      <c r="BL120" s="186"/>
      <c r="BM120" s="186"/>
      <c r="BN120" s="186"/>
      <c r="BO120" s="187"/>
      <c r="BP120" s="177"/>
      <c r="BQ120" s="177"/>
      <c r="BR120" s="177"/>
      <c r="BS120" s="239"/>
      <c r="BT120" s="239"/>
      <c r="BU120" s="239"/>
      <c r="BV120" s="239"/>
      <c r="BW120" s="239"/>
      <c r="BX120" s="239"/>
      <c r="BY120" s="239"/>
      <c r="BZ120" s="229"/>
      <c r="CA120" s="177"/>
      <c r="CB120" s="177"/>
      <c r="CC120" s="177"/>
      <c r="CD120" s="177"/>
      <c r="CE120" s="177"/>
      <c r="CF120" s="177"/>
      <c r="CG120" s="177"/>
      <c r="CH120" s="177"/>
      <c r="CI120" s="177"/>
      <c r="CJ120" s="177"/>
      <c r="CK120" s="177"/>
      <c r="CL120" s="177"/>
      <c r="CM120" s="177"/>
      <c r="CN120" s="177"/>
      <c r="CO120" s="177"/>
      <c r="CP120" s="177"/>
      <c r="CQ120" s="177"/>
      <c r="CR120" s="187"/>
      <c r="CS120" s="187"/>
      <c r="CT120" s="187"/>
      <c r="CU120" s="187"/>
      <c r="CV120" s="177"/>
      <c r="CW120" s="177"/>
      <c r="CX120" s="177"/>
    </row>
    <row r="121" spans="1:102" s="193" customFormat="1" ht="41.25" customHeight="1" thickBot="1">
      <c r="A121" s="177"/>
      <c r="B121" s="228" t="s">
        <v>197</v>
      </c>
      <c r="C121" s="191" t="s">
        <v>1076</v>
      </c>
      <c r="D121" s="180"/>
      <c r="E121" s="181" t="s">
        <v>93</v>
      </c>
      <c r="F121" s="196" t="s">
        <v>101</v>
      </c>
      <c r="G121" s="197" t="s">
        <v>198</v>
      </c>
      <c r="H121" s="183" t="str">
        <f t="shared" si="6"/>
        <v>&lt; = 33 kV ; &lt; = 10 MVA</v>
      </c>
      <c r="I121" s="182" t="s">
        <v>321</v>
      </c>
      <c r="J121" s="184" t="s">
        <v>103</v>
      </c>
      <c r="K121" s="184" t="s">
        <v>104</v>
      </c>
      <c r="L121" s="198" t="s">
        <v>105</v>
      </c>
      <c r="M121" s="198"/>
      <c r="N121" s="2896"/>
      <c r="O121" s="2896"/>
      <c r="P121" s="2896"/>
      <c r="Q121" s="2896"/>
      <c r="R121" s="2896"/>
      <c r="S121" s="2896"/>
      <c r="T121" s="2896"/>
      <c r="U121" s="2896"/>
      <c r="V121" s="2896"/>
      <c r="W121" s="2896"/>
      <c r="X121" s="2896"/>
      <c r="Y121" s="180"/>
      <c r="Z121" s="181" t="s">
        <v>93</v>
      </c>
      <c r="AA121" s="196" t="s">
        <v>101</v>
      </c>
      <c r="AB121" s="197" t="s">
        <v>198</v>
      </c>
      <c r="AC121" s="183" t="str">
        <f t="shared" si="7"/>
        <v>&lt; = 33 kV ; &lt; = 10 MVA</v>
      </c>
      <c r="AD121" s="182" t="s">
        <v>321</v>
      </c>
      <c r="AE121" s="184" t="s">
        <v>103</v>
      </c>
      <c r="AF121" s="184" t="s">
        <v>106</v>
      </c>
      <c r="AG121" s="198" t="s">
        <v>107</v>
      </c>
      <c r="AH121" s="198"/>
      <c r="AI121" s="186">
        <v>0</v>
      </c>
      <c r="AJ121" s="186">
        <v>0</v>
      </c>
      <c r="AK121" s="186">
        <v>0</v>
      </c>
      <c r="AL121" s="186">
        <v>0</v>
      </c>
      <c r="AM121" s="186">
        <v>0</v>
      </c>
      <c r="AN121" s="186">
        <v>0</v>
      </c>
      <c r="AO121" s="186">
        <v>0</v>
      </c>
      <c r="AP121" s="186">
        <v>0</v>
      </c>
      <c r="AQ121" s="186">
        <v>0</v>
      </c>
      <c r="AR121" s="186">
        <v>0</v>
      </c>
      <c r="AS121" s="186">
        <v>0</v>
      </c>
      <c r="AT121" s="180"/>
      <c r="AU121" s="181" t="s">
        <v>93</v>
      </c>
      <c r="AV121" s="196" t="s">
        <v>101</v>
      </c>
      <c r="AW121" s="197" t="s">
        <v>198</v>
      </c>
      <c r="AX121" s="183" t="str">
        <f t="shared" si="8"/>
        <v>&lt; = 33 kV ; &lt; = 10 MVA</v>
      </c>
      <c r="AY121" s="182" t="s">
        <v>321</v>
      </c>
      <c r="AZ121" s="184" t="s">
        <v>103</v>
      </c>
      <c r="BA121" s="184" t="s">
        <v>108</v>
      </c>
      <c r="BB121" s="198" t="s">
        <v>107</v>
      </c>
      <c r="BC121" s="198"/>
      <c r="BD121" s="2153"/>
      <c r="BE121" s="2153"/>
      <c r="BF121" s="2153"/>
      <c r="BG121" s="2153"/>
      <c r="BH121" s="2153"/>
      <c r="BI121" s="186"/>
      <c r="BJ121" s="186"/>
      <c r="BK121" s="186"/>
      <c r="BL121" s="186"/>
      <c r="BM121" s="186"/>
      <c r="BN121" s="186"/>
      <c r="BO121" s="187"/>
      <c r="BP121" s="177"/>
      <c r="BQ121" s="177"/>
      <c r="BR121" s="177"/>
      <c r="BS121" s="239"/>
      <c r="BT121" s="239"/>
      <c r="BU121" s="239"/>
      <c r="BV121" s="239"/>
      <c r="BW121" s="239"/>
      <c r="BX121" s="239"/>
      <c r="BY121" s="239"/>
      <c r="BZ121" s="229"/>
      <c r="CA121" s="177"/>
      <c r="CB121" s="177"/>
      <c r="CC121" s="177"/>
      <c r="CD121" s="177"/>
      <c r="CE121" s="177"/>
      <c r="CF121" s="177"/>
      <c r="CG121" s="177"/>
      <c r="CH121" s="177"/>
      <c r="CI121" s="177"/>
      <c r="CJ121" s="177"/>
      <c r="CK121" s="177"/>
      <c r="CL121" s="177"/>
      <c r="CM121" s="177"/>
      <c r="CN121" s="177"/>
      <c r="CO121" s="177"/>
      <c r="CP121" s="177"/>
      <c r="CQ121" s="177"/>
      <c r="CR121" s="187"/>
      <c r="CS121" s="187"/>
      <c r="CT121" s="187"/>
      <c r="CU121" s="187"/>
      <c r="CV121" s="177"/>
      <c r="CW121" s="177"/>
      <c r="CX121" s="177"/>
    </row>
    <row r="122" spans="1:102" s="193" customFormat="1" ht="41.25" customHeight="1" thickBot="1">
      <c r="A122" s="177"/>
      <c r="B122" s="230"/>
      <c r="C122" s="195" t="s">
        <v>1077</v>
      </c>
      <c r="D122" s="180"/>
      <c r="E122" s="181" t="s">
        <v>93</v>
      </c>
      <c r="F122" s="196" t="s">
        <v>101</v>
      </c>
      <c r="G122" s="197" t="s">
        <v>198</v>
      </c>
      <c r="H122" s="183" t="str">
        <f t="shared" si="6"/>
        <v>&lt; = 33 kV ; &gt; 10 MVA &amp; &lt; =  30 MVA</v>
      </c>
      <c r="I122" s="182" t="s">
        <v>321</v>
      </c>
      <c r="J122" s="184" t="s">
        <v>103</v>
      </c>
      <c r="K122" s="184" t="s">
        <v>104</v>
      </c>
      <c r="L122" s="198" t="s">
        <v>105</v>
      </c>
      <c r="M122" s="198"/>
      <c r="N122" s="2896"/>
      <c r="O122" s="2896"/>
      <c r="P122" s="2896"/>
      <c r="Q122" s="2896"/>
      <c r="R122" s="2896"/>
      <c r="S122" s="2896"/>
      <c r="T122" s="2896"/>
      <c r="U122" s="2896"/>
      <c r="V122" s="2896"/>
      <c r="W122" s="2896"/>
      <c r="X122" s="2896"/>
      <c r="Y122" s="180"/>
      <c r="Z122" s="181" t="s">
        <v>93</v>
      </c>
      <c r="AA122" s="196" t="s">
        <v>101</v>
      </c>
      <c r="AB122" s="197" t="s">
        <v>198</v>
      </c>
      <c r="AC122" s="183" t="str">
        <f t="shared" si="7"/>
        <v>&lt; = 33 kV ; &gt; 10 MVA &amp; &lt; =  30 MVA</v>
      </c>
      <c r="AD122" s="182" t="s">
        <v>321</v>
      </c>
      <c r="AE122" s="184" t="s">
        <v>103</v>
      </c>
      <c r="AF122" s="184" t="s">
        <v>106</v>
      </c>
      <c r="AG122" s="198" t="s">
        <v>107</v>
      </c>
      <c r="AH122" s="198"/>
      <c r="AI122" s="186">
        <v>0</v>
      </c>
      <c r="AJ122" s="186">
        <v>0</v>
      </c>
      <c r="AK122" s="186">
        <v>0</v>
      </c>
      <c r="AL122" s="186">
        <v>0</v>
      </c>
      <c r="AM122" s="186">
        <v>0</v>
      </c>
      <c r="AN122" s="186">
        <v>0</v>
      </c>
      <c r="AO122" s="186">
        <v>0</v>
      </c>
      <c r="AP122" s="186">
        <v>0</v>
      </c>
      <c r="AQ122" s="186">
        <v>0</v>
      </c>
      <c r="AR122" s="186">
        <v>0</v>
      </c>
      <c r="AS122" s="186">
        <v>0</v>
      </c>
      <c r="AT122" s="180"/>
      <c r="AU122" s="181" t="s">
        <v>93</v>
      </c>
      <c r="AV122" s="196" t="s">
        <v>101</v>
      </c>
      <c r="AW122" s="197" t="s">
        <v>198</v>
      </c>
      <c r="AX122" s="183" t="str">
        <f t="shared" si="8"/>
        <v>&lt; = 33 kV ; &gt; 10 MVA &amp; &lt; =  30 MVA</v>
      </c>
      <c r="AY122" s="182" t="s">
        <v>321</v>
      </c>
      <c r="AZ122" s="184" t="s">
        <v>103</v>
      </c>
      <c r="BA122" s="184" t="s">
        <v>108</v>
      </c>
      <c r="BB122" s="198" t="s">
        <v>107</v>
      </c>
      <c r="BC122" s="198"/>
      <c r="BD122" s="2153"/>
      <c r="BE122" s="2153"/>
      <c r="BF122" s="2153"/>
      <c r="BG122" s="2153"/>
      <c r="BH122" s="2153"/>
      <c r="BI122" s="186"/>
      <c r="BJ122" s="186"/>
      <c r="BK122" s="186"/>
      <c r="BL122" s="186"/>
      <c r="BM122" s="186"/>
      <c r="BN122" s="186"/>
      <c r="BO122" s="187"/>
      <c r="BP122" s="177"/>
      <c r="BQ122" s="177"/>
      <c r="BR122" s="177"/>
      <c r="BS122" s="239"/>
      <c r="BT122" s="239"/>
      <c r="BU122" s="239"/>
      <c r="BV122" s="239"/>
      <c r="BW122" s="239"/>
      <c r="BX122" s="239"/>
      <c r="BY122" s="239"/>
      <c r="BZ122" s="229"/>
      <c r="CA122" s="177"/>
      <c r="CB122" s="177"/>
      <c r="CC122" s="177"/>
      <c r="CD122" s="177"/>
      <c r="CE122" s="177"/>
      <c r="CF122" s="177"/>
      <c r="CG122" s="177"/>
      <c r="CH122" s="177"/>
      <c r="CI122" s="177"/>
      <c r="CJ122" s="177"/>
      <c r="CK122" s="177"/>
      <c r="CL122" s="177"/>
      <c r="CM122" s="177"/>
      <c r="CN122" s="177"/>
      <c r="CO122" s="177"/>
      <c r="CP122" s="177"/>
      <c r="CQ122" s="177"/>
      <c r="CR122" s="187"/>
      <c r="CS122" s="187"/>
      <c r="CT122" s="187"/>
      <c r="CU122" s="187"/>
      <c r="CV122" s="177"/>
      <c r="CW122" s="177"/>
      <c r="CX122" s="177"/>
    </row>
    <row r="123" spans="1:102" s="193" customFormat="1" ht="41.25" customHeight="1" thickBot="1">
      <c r="A123" s="177"/>
      <c r="B123" s="230"/>
      <c r="C123" s="195" t="s">
        <v>1078</v>
      </c>
      <c r="D123" s="180"/>
      <c r="E123" s="181" t="s">
        <v>93</v>
      </c>
      <c r="F123" s="196" t="s">
        <v>101</v>
      </c>
      <c r="G123" s="197" t="s">
        <v>198</v>
      </c>
      <c r="H123" s="183" t="str">
        <f t="shared" si="6"/>
        <v>&lt; = 33 kV ; &gt; 30 MVA</v>
      </c>
      <c r="I123" s="182" t="s">
        <v>321</v>
      </c>
      <c r="J123" s="184" t="s">
        <v>103</v>
      </c>
      <c r="K123" s="184" t="s">
        <v>104</v>
      </c>
      <c r="L123" s="198" t="s">
        <v>105</v>
      </c>
      <c r="M123" s="198"/>
      <c r="N123" s="2896"/>
      <c r="O123" s="2896"/>
      <c r="P123" s="2896"/>
      <c r="Q123" s="2896"/>
      <c r="R123" s="2896"/>
      <c r="S123" s="2896"/>
      <c r="T123" s="2896"/>
      <c r="U123" s="2896"/>
      <c r="V123" s="2896"/>
      <c r="W123" s="2896"/>
      <c r="X123" s="2896"/>
      <c r="Y123" s="180"/>
      <c r="Z123" s="181" t="s">
        <v>93</v>
      </c>
      <c r="AA123" s="196" t="s">
        <v>101</v>
      </c>
      <c r="AB123" s="197" t="s">
        <v>198</v>
      </c>
      <c r="AC123" s="183" t="str">
        <f t="shared" si="7"/>
        <v>&lt; = 33 kV ; &gt; 30 MVA</v>
      </c>
      <c r="AD123" s="182" t="s">
        <v>321</v>
      </c>
      <c r="AE123" s="184" t="s">
        <v>103</v>
      </c>
      <c r="AF123" s="184" t="s">
        <v>106</v>
      </c>
      <c r="AG123" s="198" t="s">
        <v>107</v>
      </c>
      <c r="AH123" s="198"/>
      <c r="AI123" s="186">
        <v>0</v>
      </c>
      <c r="AJ123" s="186">
        <v>0</v>
      </c>
      <c r="AK123" s="186">
        <v>0</v>
      </c>
      <c r="AL123" s="186">
        <v>0</v>
      </c>
      <c r="AM123" s="186">
        <v>0</v>
      </c>
      <c r="AN123" s="186">
        <v>0</v>
      </c>
      <c r="AO123" s="186">
        <v>0</v>
      </c>
      <c r="AP123" s="186">
        <v>0</v>
      </c>
      <c r="AQ123" s="186">
        <v>0</v>
      </c>
      <c r="AR123" s="186">
        <v>0</v>
      </c>
      <c r="AS123" s="186">
        <v>0</v>
      </c>
      <c r="AT123" s="180"/>
      <c r="AU123" s="181" t="s">
        <v>93</v>
      </c>
      <c r="AV123" s="196" t="s">
        <v>101</v>
      </c>
      <c r="AW123" s="197" t="s">
        <v>198</v>
      </c>
      <c r="AX123" s="183" t="str">
        <f t="shared" si="8"/>
        <v>&lt; = 33 kV ; &gt; 30 MVA</v>
      </c>
      <c r="AY123" s="182" t="s">
        <v>321</v>
      </c>
      <c r="AZ123" s="184" t="s">
        <v>103</v>
      </c>
      <c r="BA123" s="184" t="s">
        <v>108</v>
      </c>
      <c r="BB123" s="198" t="s">
        <v>107</v>
      </c>
      <c r="BC123" s="198"/>
      <c r="BD123" s="2153"/>
      <c r="BE123" s="2153"/>
      <c r="BF123" s="2153"/>
      <c r="BG123" s="2153"/>
      <c r="BH123" s="2153"/>
      <c r="BI123" s="186"/>
      <c r="BJ123" s="186"/>
      <c r="BK123" s="186"/>
      <c r="BL123" s="186"/>
      <c r="BM123" s="186"/>
      <c r="BN123" s="186"/>
      <c r="BO123" s="187"/>
      <c r="BP123" s="177"/>
      <c r="BQ123" s="177"/>
      <c r="BR123" s="177"/>
      <c r="BS123" s="239"/>
      <c r="BT123" s="239"/>
      <c r="BU123" s="239"/>
      <c r="BV123" s="239"/>
      <c r="BW123" s="239"/>
      <c r="BX123" s="239"/>
      <c r="BY123" s="239"/>
      <c r="BZ123" s="229"/>
      <c r="CA123" s="177"/>
      <c r="CB123" s="177"/>
      <c r="CC123" s="177"/>
      <c r="CD123" s="177"/>
      <c r="CE123" s="177"/>
      <c r="CF123" s="177"/>
      <c r="CG123" s="177"/>
      <c r="CH123" s="177"/>
      <c r="CI123" s="177"/>
      <c r="CJ123" s="177"/>
      <c r="CK123" s="177"/>
      <c r="CL123" s="177"/>
      <c r="CM123" s="177"/>
      <c r="CN123" s="177"/>
      <c r="CO123" s="177"/>
      <c r="CP123" s="177"/>
      <c r="CQ123" s="177"/>
      <c r="CR123" s="187"/>
      <c r="CS123" s="187"/>
      <c r="CT123" s="187"/>
      <c r="CU123" s="187"/>
      <c r="CV123" s="177"/>
      <c r="CW123" s="177"/>
      <c r="CX123" s="177"/>
    </row>
    <row r="124" spans="1:102" s="193" customFormat="1" ht="41.25" customHeight="1" thickBot="1">
      <c r="A124" s="177"/>
      <c r="B124" s="230"/>
      <c r="C124" s="195" t="s">
        <v>1079</v>
      </c>
      <c r="D124" s="231"/>
      <c r="E124" s="181" t="s">
        <v>93</v>
      </c>
      <c r="F124" s="196" t="s">
        <v>101</v>
      </c>
      <c r="G124" s="197" t="s">
        <v>198</v>
      </c>
      <c r="H124" s="183" t="str">
        <f t="shared" si="6"/>
        <v>&gt; 33 kV &amp; &lt; = 66 kV  ; &lt; = 10 MVA</v>
      </c>
      <c r="I124" s="182" t="s">
        <v>321</v>
      </c>
      <c r="J124" s="184" t="s">
        <v>103</v>
      </c>
      <c r="K124" s="184" t="s">
        <v>104</v>
      </c>
      <c r="L124" s="198" t="s">
        <v>105</v>
      </c>
      <c r="M124" s="198"/>
      <c r="N124" s="2896"/>
      <c r="O124" s="2896"/>
      <c r="P124" s="2896"/>
      <c r="Q124" s="2896"/>
      <c r="R124" s="2896"/>
      <c r="S124" s="2896"/>
      <c r="T124" s="2896"/>
      <c r="U124" s="2896"/>
      <c r="V124" s="2896"/>
      <c r="W124" s="2896"/>
      <c r="X124" s="2896"/>
      <c r="Y124" s="1917"/>
      <c r="Z124" s="181" t="s">
        <v>93</v>
      </c>
      <c r="AA124" s="196" t="s">
        <v>101</v>
      </c>
      <c r="AB124" s="197" t="s">
        <v>198</v>
      </c>
      <c r="AC124" s="183" t="str">
        <f t="shared" si="7"/>
        <v>&gt; 33 kV &amp; &lt; = 66 kV  ; &lt; = 10 MVA</v>
      </c>
      <c r="AD124" s="182" t="s">
        <v>321</v>
      </c>
      <c r="AE124" s="184" t="s">
        <v>103</v>
      </c>
      <c r="AF124" s="184" t="s">
        <v>106</v>
      </c>
      <c r="AG124" s="198" t="s">
        <v>107</v>
      </c>
      <c r="AH124" s="198"/>
      <c r="AI124" s="186">
        <v>0</v>
      </c>
      <c r="AJ124" s="186">
        <v>0</v>
      </c>
      <c r="AK124" s="186">
        <v>0</v>
      </c>
      <c r="AL124" s="186">
        <v>0</v>
      </c>
      <c r="AM124" s="186">
        <v>0</v>
      </c>
      <c r="AN124" s="186">
        <v>0</v>
      </c>
      <c r="AO124" s="186">
        <v>0</v>
      </c>
      <c r="AP124" s="186">
        <v>0</v>
      </c>
      <c r="AQ124" s="186">
        <v>0</v>
      </c>
      <c r="AR124" s="186">
        <v>0</v>
      </c>
      <c r="AS124" s="186">
        <v>0</v>
      </c>
      <c r="AT124" s="1917"/>
      <c r="AU124" s="181" t="s">
        <v>93</v>
      </c>
      <c r="AV124" s="196" t="s">
        <v>101</v>
      </c>
      <c r="AW124" s="197" t="s">
        <v>198</v>
      </c>
      <c r="AX124" s="183" t="str">
        <f t="shared" si="8"/>
        <v>&gt; 33 kV &amp; &lt; = 66 kV  ; &lt; = 10 MVA</v>
      </c>
      <c r="AY124" s="182" t="s">
        <v>321</v>
      </c>
      <c r="AZ124" s="184" t="s">
        <v>103</v>
      </c>
      <c r="BA124" s="184" t="s">
        <v>108</v>
      </c>
      <c r="BB124" s="198" t="s">
        <v>107</v>
      </c>
      <c r="BC124" s="198"/>
      <c r="BD124" s="2153"/>
      <c r="BE124" s="2153"/>
      <c r="BF124" s="2153"/>
      <c r="BG124" s="2153"/>
      <c r="BH124" s="2153"/>
      <c r="BI124" s="186"/>
      <c r="BJ124" s="186"/>
      <c r="BK124" s="186"/>
      <c r="BL124" s="186"/>
      <c r="BM124" s="186"/>
      <c r="BN124" s="186"/>
      <c r="BO124" s="187"/>
      <c r="BP124" s="177"/>
      <c r="BQ124" s="177"/>
      <c r="BR124" s="177"/>
      <c r="BS124" s="239"/>
      <c r="BT124" s="239"/>
      <c r="BU124" s="239"/>
      <c r="BV124" s="239"/>
      <c r="BW124" s="239"/>
      <c r="BX124" s="239"/>
      <c r="BY124" s="239"/>
      <c r="BZ124" s="229"/>
      <c r="CA124" s="177"/>
      <c r="CB124" s="177"/>
      <c r="CC124" s="177"/>
      <c r="CD124" s="177"/>
      <c r="CE124" s="177"/>
      <c r="CF124" s="177"/>
      <c r="CG124" s="177"/>
      <c r="CH124" s="177"/>
      <c r="CI124" s="177"/>
      <c r="CJ124" s="177"/>
      <c r="CK124" s="177"/>
      <c r="CL124" s="177"/>
      <c r="CM124" s="177"/>
      <c r="CN124" s="177"/>
      <c r="CO124" s="177"/>
      <c r="CP124" s="177"/>
      <c r="CQ124" s="177"/>
      <c r="CR124" s="187"/>
      <c r="CS124" s="187"/>
      <c r="CT124" s="187"/>
      <c r="CU124" s="187"/>
      <c r="CV124" s="177"/>
      <c r="CW124" s="177"/>
      <c r="CX124" s="177"/>
    </row>
    <row r="125" spans="1:102" s="193" customFormat="1" ht="41.25" customHeight="1" thickBot="1">
      <c r="A125" s="177"/>
      <c r="B125" s="230"/>
      <c r="C125" s="195" t="s">
        <v>1080</v>
      </c>
      <c r="D125" s="231"/>
      <c r="E125" s="181" t="s">
        <v>93</v>
      </c>
      <c r="F125" s="196" t="s">
        <v>101</v>
      </c>
      <c r="G125" s="197" t="s">
        <v>198</v>
      </c>
      <c r="H125" s="183" t="str">
        <f t="shared" si="6"/>
        <v>&gt; 33 kV &amp; &lt; = 66 kV  ; &gt; 10 MVA &amp; &lt; =  30 MVA</v>
      </c>
      <c r="I125" s="182" t="s">
        <v>321</v>
      </c>
      <c r="J125" s="184" t="s">
        <v>103</v>
      </c>
      <c r="K125" s="184" t="s">
        <v>104</v>
      </c>
      <c r="L125" s="198" t="s">
        <v>105</v>
      </c>
      <c r="M125" s="198"/>
      <c r="N125" s="2896"/>
      <c r="O125" s="2896"/>
      <c r="P125" s="2896"/>
      <c r="Q125" s="2896"/>
      <c r="R125" s="2896"/>
      <c r="S125" s="2896"/>
      <c r="T125" s="2896"/>
      <c r="U125" s="2896"/>
      <c r="V125" s="2896"/>
      <c r="W125" s="2896"/>
      <c r="X125" s="2896"/>
      <c r="Y125" s="1917"/>
      <c r="Z125" s="181" t="s">
        <v>93</v>
      </c>
      <c r="AA125" s="196" t="s">
        <v>101</v>
      </c>
      <c r="AB125" s="197" t="s">
        <v>198</v>
      </c>
      <c r="AC125" s="183" t="str">
        <f t="shared" si="7"/>
        <v>&gt; 33 kV &amp; &lt; = 66 kV  ; &gt; 10 MVA &amp; &lt; =  30 MVA</v>
      </c>
      <c r="AD125" s="182" t="s">
        <v>321</v>
      </c>
      <c r="AE125" s="184" t="s">
        <v>103</v>
      </c>
      <c r="AF125" s="184" t="s">
        <v>106</v>
      </c>
      <c r="AG125" s="198" t="s">
        <v>107</v>
      </c>
      <c r="AH125" s="198"/>
      <c r="AI125" s="186">
        <v>0</v>
      </c>
      <c r="AJ125" s="186">
        <v>0</v>
      </c>
      <c r="AK125" s="186">
        <v>0</v>
      </c>
      <c r="AL125" s="186">
        <v>0</v>
      </c>
      <c r="AM125" s="186">
        <v>0</v>
      </c>
      <c r="AN125" s="186">
        <v>0</v>
      </c>
      <c r="AO125" s="186">
        <v>0</v>
      </c>
      <c r="AP125" s="186">
        <v>0</v>
      </c>
      <c r="AQ125" s="186">
        <v>0</v>
      </c>
      <c r="AR125" s="186">
        <v>0</v>
      </c>
      <c r="AS125" s="186">
        <v>0</v>
      </c>
      <c r="AT125" s="1917"/>
      <c r="AU125" s="181" t="s">
        <v>93</v>
      </c>
      <c r="AV125" s="196" t="s">
        <v>101</v>
      </c>
      <c r="AW125" s="197" t="s">
        <v>198</v>
      </c>
      <c r="AX125" s="183" t="str">
        <f t="shared" si="8"/>
        <v>&gt; 33 kV &amp; &lt; = 66 kV  ; &gt; 10 MVA &amp; &lt; =  30 MVA</v>
      </c>
      <c r="AY125" s="182" t="s">
        <v>321</v>
      </c>
      <c r="AZ125" s="184" t="s">
        <v>103</v>
      </c>
      <c r="BA125" s="184" t="s">
        <v>108</v>
      </c>
      <c r="BB125" s="198" t="s">
        <v>107</v>
      </c>
      <c r="BC125" s="198"/>
      <c r="BD125" s="2153"/>
      <c r="BE125" s="2153"/>
      <c r="BF125" s="2153"/>
      <c r="BG125" s="2153"/>
      <c r="BH125" s="2153"/>
      <c r="BI125" s="186"/>
      <c r="BJ125" s="186"/>
      <c r="BK125" s="186"/>
      <c r="BL125" s="186"/>
      <c r="BM125" s="186"/>
      <c r="BN125" s="186"/>
      <c r="BO125" s="187"/>
      <c r="BP125" s="177"/>
      <c r="BQ125" s="177"/>
      <c r="BR125" s="177"/>
      <c r="BS125" s="239"/>
      <c r="BT125" s="239"/>
      <c r="BU125" s="239"/>
      <c r="BV125" s="239"/>
      <c r="BW125" s="239"/>
      <c r="BX125" s="239"/>
      <c r="BY125" s="239"/>
      <c r="BZ125" s="229"/>
      <c r="CA125" s="177"/>
      <c r="CB125" s="177"/>
      <c r="CC125" s="177"/>
      <c r="CD125" s="177"/>
      <c r="CE125" s="177"/>
      <c r="CF125" s="177"/>
      <c r="CG125" s="177"/>
      <c r="CH125" s="177"/>
      <c r="CI125" s="177"/>
      <c r="CJ125" s="177"/>
      <c r="CK125" s="177"/>
      <c r="CL125" s="177"/>
      <c r="CM125" s="177"/>
      <c r="CN125" s="177"/>
      <c r="CO125" s="177"/>
      <c r="CP125" s="177"/>
      <c r="CQ125" s="177"/>
      <c r="CR125" s="187"/>
      <c r="CS125" s="187"/>
      <c r="CT125" s="187"/>
      <c r="CU125" s="187"/>
      <c r="CV125" s="177"/>
      <c r="CW125" s="177"/>
      <c r="CX125" s="177"/>
    </row>
    <row r="126" spans="1:102" s="193" customFormat="1" ht="41.25" customHeight="1" thickBot="1">
      <c r="A126" s="177"/>
      <c r="B126" s="230"/>
      <c r="C126" s="195" t="s">
        <v>1081</v>
      </c>
      <c r="D126" s="231"/>
      <c r="E126" s="181" t="s">
        <v>93</v>
      </c>
      <c r="F126" s="196" t="s">
        <v>101</v>
      </c>
      <c r="G126" s="197" t="s">
        <v>198</v>
      </c>
      <c r="H126" s="183" t="str">
        <f t="shared" si="6"/>
        <v>&gt; 33 kV &amp; &lt; = 66 kV  ; &gt; 30 MVA</v>
      </c>
      <c r="I126" s="182" t="s">
        <v>321</v>
      </c>
      <c r="J126" s="184" t="s">
        <v>103</v>
      </c>
      <c r="K126" s="184" t="s">
        <v>104</v>
      </c>
      <c r="L126" s="198" t="s">
        <v>105</v>
      </c>
      <c r="M126" s="198"/>
      <c r="N126" s="2896"/>
      <c r="O126" s="2896"/>
      <c r="P126" s="2896"/>
      <c r="Q126" s="2896"/>
      <c r="R126" s="2896"/>
      <c r="S126" s="2896"/>
      <c r="T126" s="2896"/>
      <c r="U126" s="2896"/>
      <c r="V126" s="2896"/>
      <c r="W126" s="2896"/>
      <c r="X126" s="2896"/>
      <c r="Y126" s="1917"/>
      <c r="Z126" s="181" t="s">
        <v>93</v>
      </c>
      <c r="AA126" s="196" t="s">
        <v>101</v>
      </c>
      <c r="AB126" s="197" t="s">
        <v>198</v>
      </c>
      <c r="AC126" s="183" t="str">
        <f t="shared" si="7"/>
        <v>&gt; 33 kV &amp; &lt; = 66 kV  ; &gt; 30 MVA</v>
      </c>
      <c r="AD126" s="182" t="s">
        <v>321</v>
      </c>
      <c r="AE126" s="184" t="s">
        <v>103</v>
      </c>
      <c r="AF126" s="184" t="s">
        <v>106</v>
      </c>
      <c r="AG126" s="198" t="s">
        <v>107</v>
      </c>
      <c r="AH126" s="198"/>
      <c r="AI126" s="186">
        <v>0</v>
      </c>
      <c r="AJ126" s="186">
        <v>0</v>
      </c>
      <c r="AK126" s="186">
        <v>0</v>
      </c>
      <c r="AL126" s="186">
        <v>0</v>
      </c>
      <c r="AM126" s="186">
        <v>0</v>
      </c>
      <c r="AN126" s="186">
        <v>0</v>
      </c>
      <c r="AO126" s="186">
        <v>0</v>
      </c>
      <c r="AP126" s="186">
        <v>0</v>
      </c>
      <c r="AQ126" s="186">
        <v>0</v>
      </c>
      <c r="AR126" s="186">
        <v>0</v>
      </c>
      <c r="AS126" s="186">
        <v>0</v>
      </c>
      <c r="AT126" s="1917"/>
      <c r="AU126" s="181" t="s">
        <v>93</v>
      </c>
      <c r="AV126" s="196" t="s">
        <v>101</v>
      </c>
      <c r="AW126" s="197" t="s">
        <v>198</v>
      </c>
      <c r="AX126" s="183" t="str">
        <f t="shared" si="8"/>
        <v>&gt; 33 kV &amp; &lt; = 66 kV  ; &gt; 30 MVA</v>
      </c>
      <c r="AY126" s="182" t="s">
        <v>321</v>
      </c>
      <c r="AZ126" s="184" t="s">
        <v>103</v>
      </c>
      <c r="BA126" s="184" t="s">
        <v>108</v>
      </c>
      <c r="BB126" s="198" t="s">
        <v>107</v>
      </c>
      <c r="BC126" s="198"/>
      <c r="BD126" s="2153"/>
      <c r="BE126" s="2153"/>
      <c r="BF126" s="2153"/>
      <c r="BG126" s="2153"/>
      <c r="BH126" s="2153"/>
      <c r="BI126" s="186"/>
      <c r="BJ126" s="186"/>
      <c r="BK126" s="186"/>
      <c r="BL126" s="186"/>
      <c r="BM126" s="186"/>
      <c r="BN126" s="186"/>
      <c r="BO126" s="187"/>
      <c r="BP126" s="177"/>
      <c r="BQ126" s="177"/>
      <c r="BR126" s="177"/>
      <c r="BS126" s="239"/>
      <c r="BT126" s="239"/>
      <c r="BU126" s="239"/>
      <c r="BV126" s="239"/>
      <c r="BW126" s="239"/>
      <c r="BX126" s="239"/>
      <c r="BY126" s="239"/>
      <c r="BZ126" s="229"/>
      <c r="CA126" s="177"/>
      <c r="CB126" s="177"/>
      <c r="CC126" s="177"/>
      <c r="CD126" s="177"/>
      <c r="CE126" s="177"/>
      <c r="CF126" s="177"/>
      <c r="CG126" s="177"/>
      <c r="CH126" s="177"/>
      <c r="CI126" s="177"/>
      <c r="CJ126" s="177"/>
      <c r="CK126" s="177"/>
      <c r="CL126" s="177"/>
      <c r="CM126" s="177"/>
      <c r="CN126" s="177"/>
      <c r="CO126" s="177"/>
      <c r="CP126" s="177"/>
      <c r="CQ126" s="177"/>
      <c r="CR126" s="187"/>
      <c r="CS126" s="187"/>
      <c r="CT126" s="187"/>
      <c r="CU126" s="187"/>
      <c r="CV126" s="177"/>
      <c r="CW126" s="177"/>
      <c r="CX126" s="177"/>
    </row>
    <row r="127" spans="1:102" s="193" customFormat="1" ht="41.25" customHeight="1" thickBot="1">
      <c r="A127" s="177"/>
      <c r="B127" s="230"/>
      <c r="C127" s="195" t="s">
        <v>1082</v>
      </c>
      <c r="D127" s="231"/>
      <c r="E127" s="181" t="s">
        <v>93</v>
      </c>
      <c r="F127" s="196" t="s">
        <v>101</v>
      </c>
      <c r="G127" s="197" t="s">
        <v>198</v>
      </c>
      <c r="H127" s="183" t="str">
        <f t="shared" si="6"/>
        <v>&gt; 66 kV &amp; &lt; = 132 kV  ; &lt; = 30 MVA</v>
      </c>
      <c r="I127" s="182" t="s">
        <v>321</v>
      </c>
      <c r="J127" s="184" t="s">
        <v>103</v>
      </c>
      <c r="K127" s="184" t="s">
        <v>104</v>
      </c>
      <c r="L127" s="198" t="s">
        <v>105</v>
      </c>
      <c r="M127" s="198"/>
      <c r="N127" s="2896"/>
      <c r="O127" s="2896"/>
      <c r="P127" s="2896"/>
      <c r="Q127" s="2896"/>
      <c r="R127" s="2896"/>
      <c r="S127" s="2896"/>
      <c r="T127" s="2896"/>
      <c r="U127" s="2896"/>
      <c r="V127" s="2896"/>
      <c r="W127" s="2896"/>
      <c r="X127" s="2896"/>
      <c r="Y127" s="1917"/>
      <c r="Z127" s="181" t="s">
        <v>93</v>
      </c>
      <c r="AA127" s="196" t="s">
        <v>101</v>
      </c>
      <c r="AB127" s="197" t="s">
        <v>198</v>
      </c>
      <c r="AC127" s="183" t="str">
        <f t="shared" si="7"/>
        <v>&gt; 66 kV &amp; &lt; = 132 kV  ; &lt; = 30 MVA</v>
      </c>
      <c r="AD127" s="182" t="s">
        <v>321</v>
      </c>
      <c r="AE127" s="184" t="s">
        <v>103</v>
      </c>
      <c r="AF127" s="184" t="s">
        <v>106</v>
      </c>
      <c r="AG127" s="198" t="s">
        <v>107</v>
      </c>
      <c r="AH127" s="198"/>
      <c r="AI127" s="186">
        <v>0</v>
      </c>
      <c r="AJ127" s="186">
        <v>0</v>
      </c>
      <c r="AK127" s="186">
        <v>0</v>
      </c>
      <c r="AL127" s="186">
        <v>0</v>
      </c>
      <c r="AM127" s="186">
        <v>0</v>
      </c>
      <c r="AN127" s="186">
        <v>0</v>
      </c>
      <c r="AO127" s="186">
        <v>0</v>
      </c>
      <c r="AP127" s="186">
        <v>0</v>
      </c>
      <c r="AQ127" s="186">
        <v>0</v>
      </c>
      <c r="AR127" s="186">
        <v>0</v>
      </c>
      <c r="AS127" s="186">
        <v>0</v>
      </c>
      <c r="AT127" s="1917"/>
      <c r="AU127" s="181" t="s">
        <v>93</v>
      </c>
      <c r="AV127" s="196" t="s">
        <v>101</v>
      </c>
      <c r="AW127" s="197" t="s">
        <v>198</v>
      </c>
      <c r="AX127" s="183" t="str">
        <f t="shared" si="8"/>
        <v>&gt; 66 kV &amp; &lt; = 132 kV  ; &lt; = 30 MVA</v>
      </c>
      <c r="AY127" s="182" t="s">
        <v>321</v>
      </c>
      <c r="AZ127" s="184" t="s">
        <v>103</v>
      </c>
      <c r="BA127" s="184" t="s">
        <v>108</v>
      </c>
      <c r="BB127" s="198" t="s">
        <v>107</v>
      </c>
      <c r="BC127" s="198"/>
      <c r="BD127" s="2153"/>
      <c r="BE127" s="2153"/>
      <c r="BF127" s="2153"/>
      <c r="BG127" s="2153"/>
      <c r="BH127" s="2153"/>
      <c r="BI127" s="186"/>
      <c r="BJ127" s="186"/>
      <c r="BK127" s="186"/>
      <c r="BL127" s="186"/>
      <c r="BM127" s="186"/>
      <c r="BN127" s="186"/>
      <c r="BO127" s="187"/>
      <c r="BP127" s="177"/>
      <c r="BQ127" s="177"/>
      <c r="BR127" s="177"/>
      <c r="BS127" s="239"/>
      <c r="BT127" s="239"/>
      <c r="BU127" s="239"/>
      <c r="BV127" s="239"/>
      <c r="BW127" s="239"/>
      <c r="BX127" s="239"/>
      <c r="BY127" s="239"/>
      <c r="BZ127" s="229"/>
      <c r="CA127" s="177"/>
      <c r="CB127" s="177"/>
      <c r="CC127" s="177"/>
      <c r="CD127" s="177"/>
      <c r="CE127" s="177"/>
      <c r="CF127" s="177"/>
      <c r="CG127" s="177"/>
      <c r="CH127" s="177"/>
      <c r="CI127" s="177"/>
      <c r="CJ127" s="177"/>
      <c r="CK127" s="177"/>
      <c r="CL127" s="177"/>
      <c r="CM127" s="177"/>
      <c r="CN127" s="177"/>
      <c r="CO127" s="177"/>
      <c r="CP127" s="177"/>
      <c r="CQ127" s="177"/>
      <c r="CR127" s="187"/>
      <c r="CS127" s="187"/>
      <c r="CT127" s="187"/>
      <c r="CU127" s="187"/>
      <c r="CV127" s="177"/>
      <c r="CW127" s="177"/>
      <c r="CX127" s="177"/>
    </row>
    <row r="128" spans="1:102" s="193" customFormat="1" ht="41.25" customHeight="1" thickBot="1">
      <c r="A128" s="177"/>
      <c r="B128" s="230"/>
      <c r="C128" s="195" t="s">
        <v>1083</v>
      </c>
      <c r="D128" s="231"/>
      <c r="E128" s="181" t="s">
        <v>93</v>
      </c>
      <c r="F128" s="196" t="s">
        <v>101</v>
      </c>
      <c r="G128" s="197" t="s">
        <v>198</v>
      </c>
      <c r="H128" s="183" t="str">
        <f t="shared" si="6"/>
        <v>&gt; 66 kV &amp; &lt; = 132 kV  ; &gt; 30 MVA &amp; &lt; =  60 MVA</v>
      </c>
      <c r="I128" s="182" t="s">
        <v>321</v>
      </c>
      <c r="J128" s="184" t="s">
        <v>103</v>
      </c>
      <c r="K128" s="184" t="s">
        <v>104</v>
      </c>
      <c r="L128" s="198" t="s">
        <v>105</v>
      </c>
      <c r="M128" s="198"/>
      <c r="N128" s="2896"/>
      <c r="O128" s="2896"/>
      <c r="P128" s="2896"/>
      <c r="Q128" s="2896"/>
      <c r="R128" s="2896"/>
      <c r="S128" s="2896"/>
      <c r="T128" s="2896"/>
      <c r="U128" s="2896"/>
      <c r="V128" s="2896"/>
      <c r="W128" s="2896"/>
      <c r="X128" s="2896"/>
      <c r="Y128" s="1917"/>
      <c r="Z128" s="181" t="s">
        <v>93</v>
      </c>
      <c r="AA128" s="196" t="s">
        <v>101</v>
      </c>
      <c r="AB128" s="197" t="s">
        <v>198</v>
      </c>
      <c r="AC128" s="183" t="str">
        <f t="shared" si="7"/>
        <v>&gt; 66 kV &amp; &lt; = 132 kV  ; &gt; 30 MVA &amp; &lt; =  60 MVA</v>
      </c>
      <c r="AD128" s="182" t="s">
        <v>321</v>
      </c>
      <c r="AE128" s="184" t="s">
        <v>103</v>
      </c>
      <c r="AF128" s="184" t="s">
        <v>106</v>
      </c>
      <c r="AG128" s="198" t="s">
        <v>107</v>
      </c>
      <c r="AH128" s="198"/>
      <c r="AI128" s="186">
        <v>4</v>
      </c>
      <c r="AJ128" s="186">
        <v>0</v>
      </c>
      <c r="AK128" s="186">
        <v>3</v>
      </c>
      <c r="AL128" s="186">
        <v>0</v>
      </c>
      <c r="AM128" s="186">
        <v>2</v>
      </c>
      <c r="AN128" s="186">
        <v>0</v>
      </c>
      <c r="AO128" s="186">
        <v>4</v>
      </c>
      <c r="AP128" s="186">
        <v>3</v>
      </c>
      <c r="AQ128" s="186">
        <v>0</v>
      </c>
      <c r="AR128" s="186">
        <v>2</v>
      </c>
      <c r="AS128" s="186">
        <v>0</v>
      </c>
      <c r="AT128" s="1917"/>
      <c r="AU128" s="181" t="s">
        <v>93</v>
      </c>
      <c r="AV128" s="196" t="s">
        <v>101</v>
      </c>
      <c r="AW128" s="197" t="s">
        <v>198</v>
      </c>
      <c r="AX128" s="183" t="str">
        <f t="shared" si="8"/>
        <v>&gt; 66 kV &amp; &lt; = 132 kV  ; &gt; 30 MVA &amp; &lt; =  60 MVA</v>
      </c>
      <c r="AY128" s="182" t="s">
        <v>321</v>
      </c>
      <c r="AZ128" s="184" t="s">
        <v>103</v>
      </c>
      <c r="BA128" s="184" t="s">
        <v>108</v>
      </c>
      <c r="BB128" s="198" t="s">
        <v>107</v>
      </c>
      <c r="BC128" s="198"/>
      <c r="BD128" s="2153"/>
      <c r="BE128" s="2153"/>
      <c r="BF128" s="2153"/>
      <c r="BG128" s="2153"/>
      <c r="BH128" s="2153"/>
      <c r="BI128" s="186"/>
      <c r="BJ128" s="186"/>
      <c r="BK128" s="186"/>
      <c r="BL128" s="186"/>
      <c r="BM128" s="186"/>
      <c r="BN128" s="186"/>
      <c r="BO128" s="187"/>
      <c r="BP128" s="177"/>
      <c r="BQ128" s="177"/>
      <c r="BR128" s="177"/>
      <c r="BS128" s="239"/>
      <c r="BT128" s="239"/>
      <c r="BU128" s="239"/>
      <c r="BV128" s="239"/>
      <c r="BW128" s="239"/>
      <c r="BX128" s="239"/>
      <c r="BY128" s="239"/>
      <c r="BZ128" s="229"/>
      <c r="CA128" s="177"/>
      <c r="CB128" s="177"/>
      <c r="CC128" s="177"/>
      <c r="CD128" s="177"/>
      <c r="CE128" s="177"/>
      <c r="CF128" s="177"/>
      <c r="CG128" s="177"/>
      <c r="CH128" s="177"/>
      <c r="CI128" s="177"/>
      <c r="CJ128" s="177"/>
      <c r="CK128" s="177"/>
      <c r="CL128" s="177"/>
      <c r="CM128" s="177"/>
      <c r="CN128" s="177"/>
      <c r="CO128" s="177"/>
      <c r="CP128" s="177"/>
      <c r="CQ128" s="177"/>
      <c r="CR128" s="236"/>
      <c r="CS128" s="187"/>
      <c r="CT128" s="187"/>
      <c r="CU128" s="236"/>
      <c r="CV128" s="177"/>
      <c r="CW128" s="177"/>
      <c r="CX128" s="177"/>
    </row>
    <row r="129" spans="1:102" s="193" customFormat="1" ht="41.25" customHeight="1" thickBot="1">
      <c r="A129" s="177"/>
      <c r="B129" s="230"/>
      <c r="C129" s="195" t="s">
        <v>1084</v>
      </c>
      <c r="D129" s="231"/>
      <c r="E129" s="181" t="s">
        <v>93</v>
      </c>
      <c r="F129" s="196" t="s">
        <v>101</v>
      </c>
      <c r="G129" s="197" t="s">
        <v>198</v>
      </c>
      <c r="H129" s="183" t="str">
        <f t="shared" si="6"/>
        <v>&gt; 66 kV &amp; &lt; = 132 kV  ; &gt; 60 MVA</v>
      </c>
      <c r="I129" s="182" t="s">
        <v>321</v>
      </c>
      <c r="J129" s="184" t="s">
        <v>103</v>
      </c>
      <c r="K129" s="184" t="s">
        <v>104</v>
      </c>
      <c r="L129" s="198" t="s">
        <v>105</v>
      </c>
      <c r="M129" s="198"/>
      <c r="N129" s="2896"/>
      <c r="O129" s="2896"/>
      <c r="P129" s="2896"/>
      <c r="Q129" s="2896"/>
      <c r="R129" s="2896"/>
      <c r="S129" s="2896"/>
      <c r="T129" s="2896"/>
      <c r="U129" s="2896"/>
      <c r="V129" s="2896"/>
      <c r="W129" s="2896"/>
      <c r="X129" s="2896"/>
      <c r="Y129" s="1917"/>
      <c r="Z129" s="181" t="s">
        <v>93</v>
      </c>
      <c r="AA129" s="196" t="s">
        <v>101</v>
      </c>
      <c r="AB129" s="197" t="s">
        <v>198</v>
      </c>
      <c r="AC129" s="183" t="str">
        <f t="shared" si="7"/>
        <v>&gt; 66 kV &amp; &lt; = 132 kV  ; &gt; 60 MVA</v>
      </c>
      <c r="AD129" s="182" t="s">
        <v>321</v>
      </c>
      <c r="AE129" s="184" t="s">
        <v>103</v>
      </c>
      <c r="AF129" s="184" t="s">
        <v>106</v>
      </c>
      <c r="AG129" s="198" t="s">
        <v>107</v>
      </c>
      <c r="AH129" s="198"/>
      <c r="AI129" s="186">
        <v>0</v>
      </c>
      <c r="AJ129" s="186">
        <v>0</v>
      </c>
      <c r="AK129" s="186">
        <v>0</v>
      </c>
      <c r="AL129" s="186">
        <v>0</v>
      </c>
      <c r="AM129" s="186">
        <v>0</v>
      </c>
      <c r="AN129" s="186">
        <v>2</v>
      </c>
      <c r="AO129" s="186">
        <v>0</v>
      </c>
      <c r="AP129" s="186">
        <v>0</v>
      </c>
      <c r="AQ129" s="186">
        <v>4</v>
      </c>
      <c r="AR129" s="186">
        <v>0</v>
      </c>
      <c r="AS129" s="186">
        <v>0</v>
      </c>
      <c r="AT129" s="1917"/>
      <c r="AU129" s="181" t="s">
        <v>93</v>
      </c>
      <c r="AV129" s="196" t="s">
        <v>101</v>
      </c>
      <c r="AW129" s="197" t="s">
        <v>198</v>
      </c>
      <c r="AX129" s="183" t="str">
        <f t="shared" si="8"/>
        <v>&gt; 66 kV &amp; &lt; = 132 kV  ; &gt; 60 MVA</v>
      </c>
      <c r="AY129" s="182" t="s">
        <v>321</v>
      </c>
      <c r="AZ129" s="184" t="s">
        <v>103</v>
      </c>
      <c r="BA129" s="184" t="s">
        <v>108</v>
      </c>
      <c r="BB129" s="198" t="s">
        <v>107</v>
      </c>
      <c r="BC129" s="198"/>
      <c r="BD129" s="2153"/>
      <c r="BE129" s="2153"/>
      <c r="BF129" s="2153"/>
      <c r="BG129" s="2153"/>
      <c r="BH129" s="2153"/>
      <c r="BI129" s="186"/>
      <c r="BJ129" s="186"/>
      <c r="BK129" s="186"/>
      <c r="BL129" s="186"/>
      <c r="BM129" s="186"/>
      <c r="BN129" s="186"/>
      <c r="BO129" s="187"/>
      <c r="BP129" s="177"/>
      <c r="BQ129" s="177"/>
      <c r="BR129" s="177"/>
      <c r="BS129" s="239"/>
      <c r="BT129" s="239"/>
      <c r="BU129" s="239"/>
      <c r="BV129" s="239"/>
      <c r="BW129" s="239"/>
      <c r="BX129" s="239"/>
      <c r="BY129" s="239"/>
      <c r="BZ129" s="229"/>
      <c r="CA129" s="177"/>
      <c r="CB129" s="177"/>
      <c r="CC129" s="177"/>
      <c r="CD129" s="177"/>
      <c r="CE129" s="177"/>
      <c r="CF129" s="177"/>
      <c r="CG129" s="177"/>
      <c r="CH129" s="177"/>
      <c r="CI129" s="177"/>
      <c r="CJ129" s="177"/>
      <c r="CK129" s="177"/>
      <c r="CL129" s="177"/>
      <c r="CM129" s="177"/>
      <c r="CN129" s="177"/>
      <c r="CO129" s="177"/>
      <c r="CP129" s="177"/>
      <c r="CQ129" s="177"/>
      <c r="CR129" s="245"/>
      <c r="CS129" s="187"/>
      <c r="CT129" s="187"/>
      <c r="CU129" s="245"/>
      <c r="CV129" s="177"/>
      <c r="CW129" s="177"/>
      <c r="CX129" s="177"/>
    </row>
    <row r="130" spans="1:102" s="193" customFormat="1" ht="41.25" customHeight="1" thickBot="1">
      <c r="A130" s="177"/>
      <c r="B130" s="230"/>
      <c r="C130" s="195" t="s">
        <v>1085</v>
      </c>
      <c r="D130" s="231"/>
      <c r="E130" s="181" t="s">
        <v>93</v>
      </c>
      <c r="F130" s="196" t="s">
        <v>101</v>
      </c>
      <c r="G130" s="197" t="s">
        <v>198</v>
      </c>
      <c r="H130" s="183" t="str">
        <f t="shared" si="6"/>
        <v>&gt; 132 kV &amp; &lt; = 220 kV  ; &lt; = 50 MVA</v>
      </c>
      <c r="I130" s="182" t="s">
        <v>321</v>
      </c>
      <c r="J130" s="184" t="s">
        <v>103</v>
      </c>
      <c r="K130" s="184" t="s">
        <v>104</v>
      </c>
      <c r="L130" s="198" t="s">
        <v>105</v>
      </c>
      <c r="M130" s="198"/>
      <c r="N130" s="2896"/>
      <c r="O130" s="2896"/>
      <c r="P130" s="2896"/>
      <c r="Q130" s="2896"/>
      <c r="R130" s="2896"/>
      <c r="S130" s="2896"/>
      <c r="T130" s="2896"/>
      <c r="U130" s="2896"/>
      <c r="V130" s="2896"/>
      <c r="W130" s="2896"/>
      <c r="X130" s="2896"/>
      <c r="Y130" s="1917"/>
      <c r="Z130" s="181" t="s">
        <v>93</v>
      </c>
      <c r="AA130" s="196" t="s">
        <v>101</v>
      </c>
      <c r="AB130" s="197" t="s">
        <v>198</v>
      </c>
      <c r="AC130" s="183" t="str">
        <f t="shared" si="7"/>
        <v>&gt; 132 kV &amp; &lt; = 220 kV  ; &lt; = 50 MVA</v>
      </c>
      <c r="AD130" s="182" t="s">
        <v>321</v>
      </c>
      <c r="AE130" s="184" t="s">
        <v>103</v>
      </c>
      <c r="AF130" s="184" t="s">
        <v>106</v>
      </c>
      <c r="AG130" s="198" t="s">
        <v>107</v>
      </c>
      <c r="AH130" s="198"/>
      <c r="AI130" s="186">
        <v>0</v>
      </c>
      <c r="AJ130" s="186">
        <v>0</v>
      </c>
      <c r="AK130" s="186">
        <v>0</v>
      </c>
      <c r="AL130" s="186">
        <v>0</v>
      </c>
      <c r="AM130" s="186">
        <v>0</v>
      </c>
      <c r="AN130" s="186">
        <v>0</v>
      </c>
      <c r="AO130" s="186">
        <v>0</v>
      </c>
      <c r="AP130" s="186">
        <v>0</v>
      </c>
      <c r="AQ130" s="186">
        <v>0</v>
      </c>
      <c r="AR130" s="186">
        <v>0</v>
      </c>
      <c r="AS130" s="186">
        <v>0</v>
      </c>
      <c r="AT130" s="1917"/>
      <c r="AU130" s="181" t="s">
        <v>93</v>
      </c>
      <c r="AV130" s="196" t="s">
        <v>101</v>
      </c>
      <c r="AW130" s="197" t="s">
        <v>198</v>
      </c>
      <c r="AX130" s="183" t="str">
        <f t="shared" si="8"/>
        <v>&gt; 132 kV &amp; &lt; = 220 kV  ; &lt; = 50 MVA</v>
      </c>
      <c r="AY130" s="182" t="s">
        <v>321</v>
      </c>
      <c r="AZ130" s="184" t="s">
        <v>103</v>
      </c>
      <c r="BA130" s="184" t="s">
        <v>108</v>
      </c>
      <c r="BB130" s="198" t="s">
        <v>107</v>
      </c>
      <c r="BC130" s="198"/>
      <c r="BD130" s="2153"/>
      <c r="BE130" s="2153"/>
      <c r="BF130" s="2153"/>
      <c r="BG130" s="2153"/>
      <c r="BH130" s="2153"/>
      <c r="BI130" s="186"/>
      <c r="BJ130" s="186"/>
      <c r="BK130" s="186"/>
      <c r="BL130" s="186"/>
      <c r="BM130" s="186"/>
      <c r="BN130" s="186"/>
      <c r="BO130" s="187"/>
      <c r="BP130" s="177"/>
      <c r="BQ130" s="177"/>
      <c r="BR130" s="177"/>
      <c r="BS130" s="239"/>
      <c r="BT130" s="239"/>
      <c r="BU130" s="239"/>
      <c r="BV130" s="239"/>
      <c r="BW130" s="239"/>
      <c r="BX130" s="239"/>
      <c r="BY130" s="239"/>
      <c r="BZ130" s="229"/>
      <c r="CA130" s="177"/>
      <c r="CB130" s="177"/>
      <c r="CC130" s="177"/>
      <c r="CD130" s="177"/>
      <c r="CE130" s="177"/>
      <c r="CF130" s="177"/>
      <c r="CG130" s="177"/>
      <c r="CH130" s="177"/>
      <c r="CI130" s="177"/>
      <c r="CJ130" s="177"/>
      <c r="CK130" s="177"/>
      <c r="CL130" s="177"/>
      <c r="CM130" s="177"/>
      <c r="CN130" s="177"/>
      <c r="CO130" s="177"/>
      <c r="CP130" s="177"/>
      <c r="CQ130" s="177"/>
      <c r="CR130" s="187"/>
      <c r="CS130" s="187"/>
      <c r="CT130" s="187"/>
      <c r="CU130" s="187"/>
      <c r="CV130" s="177"/>
      <c r="CW130" s="177"/>
      <c r="CX130" s="177"/>
    </row>
    <row r="131" spans="1:102" s="193" customFormat="1" ht="41.25" customHeight="1" thickBot="1">
      <c r="A131" s="177"/>
      <c r="B131" s="230"/>
      <c r="C131" s="195" t="s">
        <v>1086</v>
      </c>
      <c r="D131" s="231"/>
      <c r="E131" s="181" t="s">
        <v>93</v>
      </c>
      <c r="F131" s="196" t="s">
        <v>101</v>
      </c>
      <c r="G131" s="197" t="s">
        <v>198</v>
      </c>
      <c r="H131" s="183" t="str">
        <f t="shared" si="6"/>
        <v>&gt; 132 kV &amp; &lt; = 220 kV  ; &gt; 50 MVA &amp; &lt; =  100 MVA</v>
      </c>
      <c r="I131" s="182" t="s">
        <v>321</v>
      </c>
      <c r="J131" s="184" t="s">
        <v>103</v>
      </c>
      <c r="K131" s="184" t="s">
        <v>104</v>
      </c>
      <c r="L131" s="198" t="s">
        <v>105</v>
      </c>
      <c r="M131" s="198"/>
      <c r="N131" s="2896"/>
      <c r="O131" s="2896"/>
      <c r="P131" s="2896"/>
      <c r="Q131" s="2896"/>
      <c r="R131" s="2896"/>
      <c r="S131" s="2896"/>
      <c r="T131" s="2896"/>
      <c r="U131" s="2896"/>
      <c r="V131" s="2896"/>
      <c r="W131" s="2896"/>
      <c r="X131" s="2896"/>
      <c r="Y131" s="1917"/>
      <c r="Z131" s="181" t="s">
        <v>93</v>
      </c>
      <c r="AA131" s="196" t="s">
        <v>101</v>
      </c>
      <c r="AB131" s="197" t="s">
        <v>198</v>
      </c>
      <c r="AC131" s="183" t="str">
        <f t="shared" si="7"/>
        <v>&gt; 132 kV &amp; &lt; = 220 kV  ; &gt; 50 MVA &amp; &lt; =  100 MVA</v>
      </c>
      <c r="AD131" s="182" t="s">
        <v>321</v>
      </c>
      <c r="AE131" s="184" t="s">
        <v>103</v>
      </c>
      <c r="AF131" s="184" t="s">
        <v>106</v>
      </c>
      <c r="AG131" s="198" t="s">
        <v>107</v>
      </c>
      <c r="AH131" s="198"/>
      <c r="AI131" s="186">
        <v>0</v>
      </c>
      <c r="AJ131" s="186">
        <v>0</v>
      </c>
      <c r="AK131" s="186">
        <v>0</v>
      </c>
      <c r="AL131" s="186">
        <v>0</v>
      </c>
      <c r="AM131" s="186">
        <v>0</v>
      </c>
      <c r="AN131" s="186">
        <v>0</v>
      </c>
      <c r="AO131" s="186">
        <v>0</v>
      </c>
      <c r="AP131" s="186">
        <v>0</v>
      </c>
      <c r="AQ131" s="186">
        <v>0</v>
      </c>
      <c r="AR131" s="186">
        <v>0</v>
      </c>
      <c r="AS131" s="186">
        <v>0</v>
      </c>
      <c r="AT131" s="1917"/>
      <c r="AU131" s="181" t="s">
        <v>93</v>
      </c>
      <c r="AV131" s="196" t="s">
        <v>101</v>
      </c>
      <c r="AW131" s="197" t="s">
        <v>198</v>
      </c>
      <c r="AX131" s="183" t="str">
        <f t="shared" si="8"/>
        <v>&gt; 132 kV &amp; &lt; = 220 kV  ; &gt; 50 MVA &amp; &lt; =  100 MVA</v>
      </c>
      <c r="AY131" s="182" t="s">
        <v>321</v>
      </c>
      <c r="AZ131" s="184" t="s">
        <v>103</v>
      </c>
      <c r="BA131" s="184" t="s">
        <v>108</v>
      </c>
      <c r="BB131" s="198" t="s">
        <v>107</v>
      </c>
      <c r="BC131" s="198"/>
      <c r="BD131" s="2153"/>
      <c r="BE131" s="2153"/>
      <c r="BF131" s="2153"/>
      <c r="BG131" s="2153"/>
      <c r="BH131" s="2153"/>
      <c r="BI131" s="186"/>
      <c r="BJ131" s="186"/>
      <c r="BK131" s="186"/>
      <c r="BL131" s="186"/>
      <c r="BM131" s="186"/>
      <c r="BN131" s="186"/>
      <c r="BO131" s="187"/>
      <c r="BP131" s="177"/>
      <c r="BQ131" s="177"/>
      <c r="BR131" s="177"/>
      <c r="BS131" s="239"/>
      <c r="BT131" s="239"/>
      <c r="BU131" s="239"/>
      <c r="BV131" s="239"/>
      <c r="BW131" s="239"/>
      <c r="BX131" s="239"/>
      <c r="BY131" s="239"/>
      <c r="BZ131" s="229"/>
      <c r="CA131" s="177"/>
      <c r="CB131" s="177"/>
      <c r="CC131" s="177"/>
      <c r="CD131" s="177"/>
      <c r="CE131" s="177"/>
      <c r="CF131" s="177"/>
      <c r="CG131" s="177"/>
      <c r="CH131" s="177"/>
      <c r="CI131" s="177"/>
      <c r="CJ131" s="177"/>
      <c r="CK131" s="177"/>
      <c r="CL131" s="177"/>
      <c r="CM131" s="177"/>
      <c r="CN131" s="177"/>
      <c r="CO131" s="177"/>
      <c r="CP131" s="177"/>
      <c r="CQ131" s="177"/>
      <c r="CR131" s="187"/>
      <c r="CS131" s="187"/>
      <c r="CT131" s="187"/>
      <c r="CU131" s="187"/>
      <c r="CV131" s="177"/>
      <c r="CW131" s="177"/>
      <c r="CX131" s="177"/>
    </row>
    <row r="132" spans="1:102" s="193" customFormat="1" ht="41.25" customHeight="1" thickBot="1">
      <c r="A132" s="177"/>
      <c r="B132" s="230"/>
      <c r="C132" s="195" t="s">
        <v>1087</v>
      </c>
      <c r="D132" s="231"/>
      <c r="E132" s="181" t="s">
        <v>93</v>
      </c>
      <c r="F132" s="237" t="s">
        <v>101</v>
      </c>
      <c r="G132" s="238" t="s">
        <v>198</v>
      </c>
      <c r="H132" s="183" t="str">
        <f t="shared" si="6"/>
        <v>&gt; 132 kV &amp; &lt; = 220 kV  ; &gt; 100 MVA</v>
      </c>
      <c r="I132" s="182" t="s">
        <v>321</v>
      </c>
      <c r="J132" s="1922" t="s">
        <v>103</v>
      </c>
      <c r="K132" s="1922" t="s">
        <v>104</v>
      </c>
      <c r="L132" s="247" t="s">
        <v>105</v>
      </c>
      <c r="M132" s="247"/>
      <c r="N132" s="2896"/>
      <c r="O132" s="2896"/>
      <c r="P132" s="2896"/>
      <c r="Q132" s="2896"/>
      <c r="R132" s="2896"/>
      <c r="S132" s="2896"/>
      <c r="T132" s="2896"/>
      <c r="U132" s="2896"/>
      <c r="V132" s="2896"/>
      <c r="W132" s="2896"/>
      <c r="X132" s="2896"/>
      <c r="Y132" s="1917"/>
      <c r="Z132" s="181" t="s">
        <v>93</v>
      </c>
      <c r="AA132" s="237" t="s">
        <v>101</v>
      </c>
      <c r="AB132" s="238" t="s">
        <v>198</v>
      </c>
      <c r="AC132" s="183" t="str">
        <f t="shared" si="7"/>
        <v>&gt; 132 kV &amp; &lt; = 220 kV  ; &gt; 100 MVA</v>
      </c>
      <c r="AD132" s="182" t="s">
        <v>321</v>
      </c>
      <c r="AE132" s="1922" t="s">
        <v>103</v>
      </c>
      <c r="AF132" s="1922" t="s">
        <v>106</v>
      </c>
      <c r="AG132" s="247" t="s">
        <v>107</v>
      </c>
      <c r="AH132" s="247"/>
      <c r="AI132" s="186">
        <v>0</v>
      </c>
      <c r="AJ132" s="186">
        <v>0</v>
      </c>
      <c r="AK132" s="186">
        <v>0</v>
      </c>
      <c r="AL132" s="186">
        <v>0</v>
      </c>
      <c r="AM132" s="186">
        <v>0</v>
      </c>
      <c r="AN132" s="186">
        <v>0</v>
      </c>
      <c r="AO132" s="186">
        <v>0</v>
      </c>
      <c r="AP132" s="186">
        <v>0</v>
      </c>
      <c r="AQ132" s="186">
        <v>0</v>
      </c>
      <c r="AR132" s="186">
        <v>0</v>
      </c>
      <c r="AS132" s="186">
        <v>0</v>
      </c>
      <c r="AT132" s="1917"/>
      <c r="AU132" s="181" t="s">
        <v>93</v>
      </c>
      <c r="AV132" s="237" t="s">
        <v>101</v>
      </c>
      <c r="AW132" s="238" t="s">
        <v>198</v>
      </c>
      <c r="AX132" s="183" t="str">
        <f t="shared" si="8"/>
        <v>&gt; 132 kV &amp; &lt; = 220 kV  ; &gt; 100 MVA</v>
      </c>
      <c r="AY132" s="182" t="s">
        <v>321</v>
      </c>
      <c r="AZ132" s="1922" t="s">
        <v>103</v>
      </c>
      <c r="BA132" s="1922" t="s">
        <v>108</v>
      </c>
      <c r="BB132" s="247" t="s">
        <v>107</v>
      </c>
      <c r="BC132" s="247"/>
      <c r="BD132" s="2153"/>
      <c r="BE132" s="2153"/>
      <c r="BF132" s="2153"/>
      <c r="BG132" s="2153"/>
      <c r="BH132" s="2153"/>
      <c r="BI132" s="186"/>
      <c r="BJ132" s="186"/>
      <c r="BK132" s="186"/>
      <c r="BL132" s="186"/>
      <c r="BM132" s="186"/>
      <c r="BN132" s="186"/>
      <c r="BO132" s="187"/>
      <c r="BP132" s="177"/>
      <c r="BQ132" s="177"/>
      <c r="BR132" s="177"/>
      <c r="BS132" s="239"/>
      <c r="BT132" s="239"/>
      <c r="BU132" s="239"/>
      <c r="BV132" s="239"/>
      <c r="BW132" s="239"/>
      <c r="BX132" s="239"/>
      <c r="BY132" s="239"/>
      <c r="BZ132" s="229"/>
      <c r="CA132" s="177"/>
      <c r="CB132" s="177"/>
      <c r="CC132" s="177"/>
      <c r="CD132" s="177"/>
      <c r="CE132" s="177"/>
      <c r="CF132" s="177"/>
      <c r="CG132" s="177"/>
      <c r="CH132" s="177"/>
      <c r="CI132" s="177"/>
      <c r="CJ132" s="177"/>
      <c r="CK132" s="177"/>
      <c r="CL132" s="177"/>
      <c r="CM132" s="177"/>
      <c r="CN132" s="177"/>
      <c r="CO132" s="177"/>
      <c r="CP132" s="177"/>
      <c r="CQ132" s="177"/>
      <c r="CR132" s="187"/>
      <c r="CS132" s="187"/>
      <c r="CT132" s="187"/>
      <c r="CU132" s="187"/>
      <c r="CV132" s="177"/>
      <c r="CW132" s="177"/>
      <c r="CX132" s="177"/>
    </row>
    <row r="133" spans="1:102" s="193" customFormat="1" ht="41.25" customHeight="1" thickBot="1">
      <c r="A133" s="177"/>
      <c r="B133" s="230"/>
      <c r="C133" s="191" t="s">
        <v>1088</v>
      </c>
      <c r="D133" s="231"/>
      <c r="E133" s="181" t="s">
        <v>93</v>
      </c>
      <c r="F133" s="196" t="s">
        <v>101</v>
      </c>
      <c r="G133" s="197" t="s">
        <v>198</v>
      </c>
      <c r="H133" s="183" t="str">
        <f t="shared" si="6"/>
        <v>&gt; 220 kV &amp; &lt; = 275 kV  ; &lt; = 50 MVA</v>
      </c>
      <c r="I133" s="182" t="s">
        <v>321</v>
      </c>
      <c r="J133" s="184" t="s">
        <v>103</v>
      </c>
      <c r="K133" s="184" t="s">
        <v>104</v>
      </c>
      <c r="L133" s="198" t="s">
        <v>105</v>
      </c>
      <c r="M133" s="198"/>
      <c r="N133" s="2896"/>
      <c r="O133" s="2896"/>
      <c r="P133" s="2896"/>
      <c r="Q133" s="2896"/>
      <c r="R133" s="2896"/>
      <c r="S133" s="2896"/>
      <c r="T133" s="2896"/>
      <c r="U133" s="2896"/>
      <c r="V133" s="2896"/>
      <c r="W133" s="2896"/>
      <c r="X133" s="2896"/>
      <c r="Y133" s="1917"/>
      <c r="Z133" s="181" t="s">
        <v>93</v>
      </c>
      <c r="AA133" s="196" t="s">
        <v>101</v>
      </c>
      <c r="AB133" s="197" t="s">
        <v>198</v>
      </c>
      <c r="AC133" s="183" t="str">
        <f t="shared" si="7"/>
        <v>&gt; 220 kV &amp; &lt; = 275 kV  ; &lt; = 50 MVA</v>
      </c>
      <c r="AD133" s="182" t="s">
        <v>321</v>
      </c>
      <c r="AE133" s="184" t="s">
        <v>103</v>
      </c>
      <c r="AF133" s="184" t="s">
        <v>106</v>
      </c>
      <c r="AG133" s="198" t="s">
        <v>107</v>
      </c>
      <c r="AH133" s="198"/>
      <c r="AI133" s="186">
        <v>0</v>
      </c>
      <c r="AJ133" s="186">
        <v>0</v>
      </c>
      <c r="AK133" s="186">
        <v>0</v>
      </c>
      <c r="AL133" s="186">
        <v>0</v>
      </c>
      <c r="AM133" s="186">
        <v>0</v>
      </c>
      <c r="AN133" s="186">
        <v>0</v>
      </c>
      <c r="AO133" s="186">
        <v>0</v>
      </c>
      <c r="AP133" s="186">
        <v>0</v>
      </c>
      <c r="AQ133" s="186">
        <v>0</v>
      </c>
      <c r="AR133" s="186">
        <v>0</v>
      </c>
      <c r="AS133" s="186">
        <v>0</v>
      </c>
      <c r="AT133" s="1917"/>
      <c r="AU133" s="181" t="s">
        <v>93</v>
      </c>
      <c r="AV133" s="196" t="s">
        <v>101</v>
      </c>
      <c r="AW133" s="197" t="s">
        <v>198</v>
      </c>
      <c r="AX133" s="183" t="str">
        <f t="shared" si="8"/>
        <v>&gt; 220 kV &amp; &lt; = 275 kV  ; &lt; = 50 MVA</v>
      </c>
      <c r="AY133" s="182" t="s">
        <v>321</v>
      </c>
      <c r="AZ133" s="184" t="s">
        <v>103</v>
      </c>
      <c r="BA133" s="184" t="s">
        <v>108</v>
      </c>
      <c r="BB133" s="198" t="s">
        <v>107</v>
      </c>
      <c r="BC133" s="198"/>
      <c r="BD133" s="2153"/>
      <c r="BE133" s="2153"/>
      <c r="BF133" s="2153"/>
      <c r="BG133" s="2153"/>
      <c r="BH133" s="2153"/>
      <c r="BI133" s="186"/>
      <c r="BJ133" s="186"/>
      <c r="BK133" s="186"/>
      <c r="BL133" s="186"/>
      <c r="BM133" s="186"/>
      <c r="BN133" s="186"/>
      <c r="BO133" s="187"/>
      <c r="BP133" s="177"/>
      <c r="BQ133" s="177"/>
      <c r="BR133" s="177"/>
      <c r="BS133" s="239"/>
      <c r="BT133" s="239"/>
      <c r="BU133" s="239"/>
      <c r="BV133" s="239"/>
      <c r="BW133" s="239"/>
      <c r="BX133" s="239"/>
      <c r="BY133" s="239"/>
      <c r="BZ133" s="229"/>
      <c r="CA133" s="177"/>
      <c r="CB133" s="177"/>
      <c r="CC133" s="177"/>
      <c r="CD133" s="177"/>
      <c r="CE133" s="177"/>
      <c r="CF133" s="177"/>
      <c r="CG133" s="177"/>
      <c r="CH133" s="177"/>
      <c r="CI133" s="177"/>
      <c r="CJ133" s="177"/>
      <c r="CK133" s="177"/>
      <c r="CL133" s="177"/>
      <c r="CM133" s="177"/>
      <c r="CN133" s="177"/>
      <c r="CO133" s="177"/>
      <c r="CP133" s="177"/>
      <c r="CQ133" s="177"/>
      <c r="CR133" s="187"/>
      <c r="CS133" s="187"/>
      <c r="CT133" s="187"/>
      <c r="CU133" s="187"/>
      <c r="CV133" s="177"/>
      <c r="CW133" s="177"/>
      <c r="CX133" s="177"/>
    </row>
    <row r="134" spans="1:102" s="193" customFormat="1" ht="41.25" customHeight="1" thickBot="1">
      <c r="A134" s="177"/>
      <c r="B134" s="230"/>
      <c r="C134" s="195" t="s">
        <v>1089</v>
      </c>
      <c r="D134" s="180"/>
      <c r="E134" s="181" t="s">
        <v>93</v>
      </c>
      <c r="F134" s="196" t="s">
        <v>101</v>
      </c>
      <c r="G134" s="197" t="s">
        <v>198</v>
      </c>
      <c r="H134" s="183" t="str">
        <f t="shared" si="6"/>
        <v>&gt; 220 kV &amp; &lt; = 275 kV  ; &gt; 50 MVA &amp; &lt; =  100 MVA</v>
      </c>
      <c r="I134" s="182" t="s">
        <v>321</v>
      </c>
      <c r="J134" s="184" t="s">
        <v>103</v>
      </c>
      <c r="K134" s="184" t="s">
        <v>104</v>
      </c>
      <c r="L134" s="198" t="s">
        <v>105</v>
      </c>
      <c r="M134" s="198"/>
      <c r="N134" s="2896"/>
      <c r="O134" s="2896"/>
      <c r="P134" s="2896"/>
      <c r="Q134" s="2896"/>
      <c r="R134" s="2896"/>
      <c r="S134" s="2896"/>
      <c r="T134" s="2896"/>
      <c r="U134" s="2896"/>
      <c r="V134" s="2896"/>
      <c r="W134" s="2896"/>
      <c r="X134" s="2896"/>
      <c r="Y134" s="180"/>
      <c r="Z134" s="181" t="s">
        <v>93</v>
      </c>
      <c r="AA134" s="196" t="s">
        <v>101</v>
      </c>
      <c r="AB134" s="197" t="s">
        <v>198</v>
      </c>
      <c r="AC134" s="183" t="str">
        <f t="shared" si="7"/>
        <v>&gt; 220 kV &amp; &lt; = 275 kV  ; &gt; 50 MVA &amp; &lt; =  100 MVA</v>
      </c>
      <c r="AD134" s="182" t="s">
        <v>321</v>
      </c>
      <c r="AE134" s="184" t="s">
        <v>103</v>
      </c>
      <c r="AF134" s="184" t="s">
        <v>106</v>
      </c>
      <c r="AG134" s="198" t="s">
        <v>107</v>
      </c>
      <c r="AH134" s="198"/>
      <c r="AI134" s="186">
        <v>0</v>
      </c>
      <c r="AJ134" s="186">
        <v>0</v>
      </c>
      <c r="AK134" s="186">
        <v>0</v>
      </c>
      <c r="AL134" s="186">
        <v>0</v>
      </c>
      <c r="AM134" s="186">
        <v>0</v>
      </c>
      <c r="AN134" s="186">
        <v>0</v>
      </c>
      <c r="AO134" s="186">
        <v>0</v>
      </c>
      <c r="AP134" s="186">
        <v>0</v>
      </c>
      <c r="AQ134" s="186">
        <v>0</v>
      </c>
      <c r="AR134" s="186">
        <v>0</v>
      </c>
      <c r="AS134" s="186">
        <v>0</v>
      </c>
      <c r="AT134" s="180"/>
      <c r="AU134" s="181" t="s">
        <v>93</v>
      </c>
      <c r="AV134" s="196" t="s">
        <v>101</v>
      </c>
      <c r="AW134" s="197" t="s">
        <v>198</v>
      </c>
      <c r="AX134" s="183" t="str">
        <f t="shared" si="8"/>
        <v>&gt; 220 kV &amp; &lt; = 275 kV  ; &gt; 50 MVA &amp; &lt; =  100 MVA</v>
      </c>
      <c r="AY134" s="182" t="s">
        <v>321</v>
      </c>
      <c r="AZ134" s="184" t="s">
        <v>103</v>
      </c>
      <c r="BA134" s="184" t="s">
        <v>108</v>
      </c>
      <c r="BB134" s="198" t="s">
        <v>107</v>
      </c>
      <c r="BC134" s="198"/>
      <c r="BD134" s="2153"/>
      <c r="BE134" s="2153"/>
      <c r="BF134" s="2153"/>
      <c r="BG134" s="2153"/>
      <c r="BH134" s="2153"/>
      <c r="BI134" s="186"/>
      <c r="BJ134" s="186"/>
      <c r="BK134" s="186"/>
      <c r="BL134" s="186"/>
      <c r="BM134" s="186"/>
      <c r="BN134" s="186"/>
      <c r="BO134" s="187"/>
      <c r="BP134" s="177"/>
      <c r="BQ134" s="177"/>
      <c r="BR134" s="177"/>
      <c r="BS134" s="239"/>
      <c r="BT134" s="239"/>
      <c r="BU134" s="239"/>
      <c r="BV134" s="239"/>
      <c r="BW134" s="239"/>
      <c r="BX134" s="239"/>
      <c r="BY134" s="239"/>
      <c r="BZ134" s="229"/>
      <c r="CA134" s="177"/>
      <c r="CB134" s="177"/>
      <c r="CC134" s="177"/>
      <c r="CD134" s="177"/>
      <c r="CE134" s="177"/>
      <c r="CF134" s="177"/>
      <c r="CG134" s="177"/>
      <c r="CH134" s="177"/>
      <c r="CI134" s="177"/>
      <c r="CJ134" s="177"/>
      <c r="CK134" s="177"/>
      <c r="CL134" s="177"/>
      <c r="CM134" s="177"/>
      <c r="CN134" s="177"/>
      <c r="CO134" s="177"/>
      <c r="CP134" s="177"/>
      <c r="CQ134" s="177"/>
      <c r="CR134" s="187"/>
      <c r="CS134" s="187"/>
      <c r="CT134" s="187"/>
      <c r="CU134" s="187"/>
      <c r="CV134" s="177"/>
      <c r="CW134" s="177"/>
      <c r="CX134" s="177"/>
    </row>
    <row r="135" spans="1:102" s="193" customFormat="1" ht="41.25" customHeight="1" thickBot="1">
      <c r="A135" s="177"/>
      <c r="B135" s="230"/>
      <c r="C135" s="195" t="s">
        <v>1090</v>
      </c>
      <c r="D135" s="180"/>
      <c r="E135" s="181" t="s">
        <v>93</v>
      </c>
      <c r="F135" s="196" t="s">
        <v>101</v>
      </c>
      <c r="G135" s="197" t="s">
        <v>198</v>
      </c>
      <c r="H135" s="183" t="str">
        <f t="shared" si="6"/>
        <v>&gt; 220 kV &amp; &lt; = 275 kV  ; &gt; 100 MVA</v>
      </c>
      <c r="I135" s="182" t="s">
        <v>321</v>
      </c>
      <c r="J135" s="184" t="s">
        <v>103</v>
      </c>
      <c r="K135" s="184" t="s">
        <v>104</v>
      </c>
      <c r="L135" s="198" t="s">
        <v>105</v>
      </c>
      <c r="M135" s="198"/>
      <c r="N135" s="2896"/>
      <c r="O135" s="2896"/>
      <c r="P135" s="2896"/>
      <c r="Q135" s="2896"/>
      <c r="R135" s="2896"/>
      <c r="S135" s="2896"/>
      <c r="T135" s="2896"/>
      <c r="U135" s="2896"/>
      <c r="V135" s="2896"/>
      <c r="W135" s="2896"/>
      <c r="X135" s="2896"/>
      <c r="Y135" s="180"/>
      <c r="Z135" s="181" t="s">
        <v>93</v>
      </c>
      <c r="AA135" s="196" t="s">
        <v>101</v>
      </c>
      <c r="AB135" s="197" t="s">
        <v>198</v>
      </c>
      <c r="AC135" s="183" t="str">
        <f t="shared" si="7"/>
        <v>&gt; 220 kV &amp; &lt; = 275 kV  ; &gt; 100 MVA</v>
      </c>
      <c r="AD135" s="182" t="s">
        <v>321</v>
      </c>
      <c r="AE135" s="184" t="s">
        <v>103</v>
      </c>
      <c r="AF135" s="184" t="s">
        <v>106</v>
      </c>
      <c r="AG135" s="198" t="s">
        <v>107</v>
      </c>
      <c r="AH135" s="198"/>
      <c r="AI135" s="186">
        <v>0</v>
      </c>
      <c r="AJ135" s="186">
        <v>0</v>
      </c>
      <c r="AK135" s="186">
        <v>0</v>
      </c>
      <c r="AL135" s="186">
        <v>0</v>
      </c>
      <c r="AM135" s="186">
        <v>0</v>
      </c>
      <c r="AN135" s="186">
        <v>0</v>
      </c>
      <c r="AO135" s="186">
        <v>0</v>
      </c>
      <c r="AP135" s="186">
        <v>0</v>
      </c>
      <c r="AQ135" s="186">
        <v>0</v>
      </c>
      <c r="AR135" s="186">
        <v>0</v>
      </c>
      <c r="AS135" s="186">
        <v>0</v>
      </c>
      <c r="AT135" s="180"/>
      <c r="AU135" s="181" t="s">
        <v>93</v>
      </c>
      <c r="AV135" s="196" t="s">
        <v>101</v>
      </c>
      <c r="AW135" s="197" t="s">
        <v>198</v>
      </c>
      <c r="AX135" s="183" t="str">
        <f t="shared" si="8"/>
        <v>&gt; 220 kV &amp; &lt; = 275 kV  ; &gt; 100 MVA</v>
      </c>
      <c r="AY135" s="182" t="s">
        <v>321</v>
      </c>
      <c r="AZ135" s="184" t="s">
        <v>103</v>
      </c>
      <c r="BA135" s="184" t="s">
        <v>108</v>
      </c>
      <c r="BB135" s="198" t="s">
        <v>107</v>
      </c>
      <c r="BC135" s="198"/>
      <c r="BD135" s="2153"/>
      <c r="BE135" s="2153"/>
      <c r="BF135" s="2153"/>
      <c r="BG135" s="2153"/>
      <c r="BH135" s="2153"/>
      <c r="BI135" s="186"/>
      <c r="BJ135" s="186"/>
      <c r="BK135" s="186"/>
      <c r="BL135" s="186"/>
      <c r="BM135" s="186"/>
      <c r="BN135" s="186"/>
      <c r="BO135" s="187"/>
      <c r="BP135" s="177"/>
      <c r="BQ135" s="177"/>
      <c r="BR135" s="177"/>
      <c r="BS135" s="239"/>
      <c r="BT135" s="239"/>
      <c r="BU135" s="239"/>
      <c r="BV135" s="239"/>
      <c r="BW135" s="239"/>
      <c r="BX135" s="239"/>
      <c r="BY135" s="239"/>
      <c r="BZ135" s="229"/>
      <c r="CA135" s="177"/>
      <c r="CB135" s="177"/>
      <c r="CC135" s="177"/>
      <c r="CD135" s="177"/>
      <c r="CE135" s="177"/>
      <c r="CF135" s="177"/>
      <c r="CG135" s="177"/>
      <c r="CH135" s="177"/>
      <c r="CI135" s="177"/>
      <c r="CJ135" s="177"/>
      <c r="CK135" s="177"/>
      <c r="CL135" s="177"/>
      <c r="CM135" s="177"/>
      <c r="CN135" s="177"/>
      <c r="CO135" s="177"/>
      <c r="CP135" s="177"/>
      <c r="CQ135" s="177"/>
      <c r="CR135" s="187"/>
      <c r="CS135" s="187"/>
      <c r="CT135" s="187"/>
      <c r="CU135" s="187"/>
      <c r="CV135" s="177"/>
      <c r="CW135" s="177"/>
      <c r="CX135" s="177"/>
    </row>
    <row r="136" spans="1:102" s="193" customFormat="1" ht="41.25" customHeight="1" thickBot="1">
      <c r="A136" s="177"/>
      <c r="B136" s="230"/>
      <c r="C136" s="195" t="s">
        <v>1091</v>
      </c>
      <c r="D136" s="180"/>
      <c r="E136" s="181" t="s">
        <v>93</v>
      </c>
      <c r="F136" s="196" t="s">
        <v>101</v>
      </c>
      <c r="G136" s="197" t="s">
        <v>198</v>
      </c>
      <c r="H136" s="183" t="str">
        <f t="shared" si="6"/>
        <v>&gt; 275 kV &amp; &lt; = 330 kV  ; &lt; = 100 MVA</v>
      </c>
      <c r="I136" s="182" t="s">
        <v>321</v>
      </c>
      <c r="J136" s="184" t="s">
        <v>103</v>
      </c>
      <c r="K136" s="184" t="s">
        <v>104</v>
      </c>
      <c r="L136" s="198" t="s">
        <v>105</v>
      </c>
      <c r="M136" s="198"/>
      <c r="N136" s="2896"/>
      <c r="O136" s="2896"/>
      <c r="P136" s="2896"/>
      <c r="Q136" s="2896"/>
      <c r="R136" s="2896"/>
      <c r="S136" s="2896"/>
      <c r="T136" s="2896"/>
      <c r="U136" s="2896"/>
      <c r="V136" s="2896"/>
      <c r="W136" s="2896"/>
      <c r="X136" s="2896"/>
      <c r="Y136" s="180"/>
      <c r="Z136" s="181" t="s">
        <v>93</v>
      </c>
      <c r="AA136" s="196" t="s">
        <v>101</v>
      </c>
      <c r="AB136" s="197" t="s">
        <v>198</v>
      </c>
      <c r="AC136" s="183" t="str">
        <f t="shared" si="7"/>
        <v>&gt; 275 kV &amp; &lt; = 330 kV  ; &lt; = 100 MVA</v>
      </c>
      <c r="AD136" s="182" t="s">
        <v>321</v>
      </c>
      <c r="AE136" s="184" t="s">
        <v>103</v>
      </c>
      <c r="AF136" s="184" t="s">
        <v>106</v>
      </c>
      <c r="AG136" s="198" t="s">
        <v>107</v>
      </c>
      <c r="AH136" s="198"/>
      <c r="AI136" s="186">
        <v>0</v>
      </c>
      <c r="AJ136" s="186">
        <v>0</v>
      </c>
      <c r="AK136" s="186">
        <v>0</v>
      </c>
      <c r="AL136" s="186">
        <v>0</v>
      </c>
      <c r="AM136" s="186">
        <v>0</v>
      </c>
      <c r="AN136" s="186">
        <v>0</v>
      </c>
      <c r="AO136" s="186">
        <v>0</v>
      </c>
      <c r="AP136" s="186">
        <v>0</v>
      </c>
      <c r="AQ136" s="186">
        <v>0</v>
      </c>
      <c r="AR136" s="186">
        <v>0</v>
      </c>
      <c r="AS136" s="186">
        <v>0</v>
      </c>
      <c r="AT136" s="180"/>
      <c r="AU136" s="181" t="s">
        <v>93</v>
      </c>
      <c r="AV136" s="196" t="s">
        <v>101</v>
      </c>
      <c r="AW136" s="197" t="s">
        <v>198</v>
      </c>
      <c r="AX136" s="183" t="str">
        <f t="shared" si="8"/>
        <v>&gt; 275 kV &amp; &lt; = 330 kV  ; &lt; = 100 MVA</v>
      </c>
      <c r="AY136" s="182" t="s">
        <v>321</v>
      </c>
      <c r="AZ136" s="184" t="s">
        <v>103</v>
      </c>
      <c r="BA136" s="184" t="s">
        <v>108</v>
      </c>
      <c r="BB136" s="198" t="s">
        <v>107</v>
      </c>
      <c r="BC136" s="198"/>
      <c r="BD136" s="2153"/>
      <c r="BE136" s="2153"/>
      <c r="BF136" s="2153"/>
      <c r="BG136" s="2153"/>
      <c r="BH136" s="2153"/>
      <c r="BI136" s="186"/>
      <c r="BJ136" s="186"/>
      <c r="BK136" s="186"/>
      <c r="BL136" s="186"/>
      <c r="BM136" s="186"/>
      <c r="BN136" s="186"/>
      <c r="BO136" s="187"/>
      <c r="BP136" s="177"/>
      <c r="BQ136" s="177"/>
      <c r="BR136" s="177"/>
      <c r="BS136" s="239"/>
      <c r="BT136" s="239"/>
      <c r="BU136" s="239"/>
      <c r="BV136" s="239"/>
      <c r="BW136" s="239"/>
      <c r="BX136" s="239"/>
      <c r="BY136" s="239"/>
      <c r="BZ136" s="229"/>
      <c r="CA136" s="177"/>
      <c r="CB136" s="177"/>
      <c r="CC136" s="177"/>
      <c r="CD136" s="177"/>
      <c r="CE136" s="177"/>
      <c r="CF136" s="177"/>
      <c r="CG136" s="177"/>
      <c r="CH136" s="177"/>
      <c r="CI136" s="177"/>
      <c r="CJ136" s="177"/>
      <c r="CK136" s="177"/>
      <c r="CL136" s="177"/>
      <c r="CM136" s="177"/>
      <c r="CN136" s="177"/>
      <c r="CO136" s="177"/>
      <c r="CP136" s="177"/>
      <c r="CQ136" s="177"/>
      <c r="CR136" s="187"/>
      <c r="CS136" s="187"/>
      <c r="CT136" s="187"/>
      <c r="CU136" s="187"/>
      <c r="CV136" s="177"/>
      <c r="CW136" s="177"/>
      <c r="CX136" s="177"/>
    </row>
    <row r="137" spans="1:102" s="193" customFormat="1" ht="41.25" customHeight="1" thickBot="1">
      <c r="A137" s="177"/>
      <c r="B137" s="230"/>
      <c r="C137" s="195" t="s">
        <v>1092</v>
      </c>
      <c r="D137" s="180"/>
      <c r="E137" s="181" t="s">
        <v>93</v>
      </c>
      <c r="F137" s="196" t="s">
        <v>101</v>
      </c>
      <c r="G137" s="197" t="s">
        <v>198</v>
      </c>
      <c r="H137" s="183" t="str">
        <f t="shared" si="6"/>
        <v>&gt; 275 kV &amp; &lt; = 330 kV  ; &gt; 100 MVA &amp; &lt; =  250 MVA</v>
      </c>
      <c r="I137" s="182" t="s">
        <v>321</v>
      </c>
      <c r="J137" s="184" t="s">
        <v>103</v>
      </c>
      <c r="K137" s="184" t="s">
        <v>104</v>
      </c>
      <c r="L137" s="198" t="s">
        <v>105</v>
      </c>
      <c r="M137" s="198"/>
      <c r="N137" s="2896"/>
      <c r="O137" s="2896"/>
      <c r="P137" s="2896"/>
      <c r="Q137" s="2896"/>
      <c r="R137" s="2896"/>
      <c r="S137" s="2896"/>
      <c r="T137" s="2896"/>
      <c r="U137" s="2896"/>
      <c r="V137" s="2896"/>
      <c r="W137" s="2896"/>
      <c r="X137" s="2896"/>
      <c r="Y137" s="180"/>
      <c r="Z137" s="181" t="s">
        <v>93</v>
      </c>
      <c r="AA137" s="196" t="s">
        <v>101</v>
      </c>
      <c r="AB137" s="197" t="s">
        <v>198</v>
      </c>
      <c r="AC137" s="183" t="str">
        <f t="shared" si="7"/>
        <v>&gt; 275 kV &amp; &lt; = 330 kV  ; &gt; 100 MVA &amp; &lt; =  250 MVA</v>
      </c>
      <c r="AD137" s="182" t="s">
        <v>321</v>
      </c>
      <c r="AE137" s="184" t="s">
        <v>103</v>
      </c>
      <c r="AF137" s="184" t="s">
        <v>106</v>
      </c>
      <c r="AG137" s="198" t="s">
        <v>107</v>
      </c>
      <c r="AH137" s="198"/>
      <c r="AI137" s="186">
        <v>0</v>
      </c>
      <c r="AJ137" s="186">
        <v>0</v>
      </c>
      <c r="AK137" s="186">
        <v>0</v>
      </c>
      <c r="AL137" s="186">
        <v>0</v>
      </c>
      <c r="AM137" s="186">
        <v>0</v>
      </c>
      <c r="AN137" s="186">
        <v>0</v>
      </c>
      <c r="AO137" s="186">
        <v>0</v>
      </c>
      <c r="AP137" s="186">
        <v>0</v>
      </c>
      <c r="AQ137" s="186">
        <v>0</v>
      </c>
      <c r="AR137" s="186">
        <v>0</v>
      </c>
      <c r="AS137" s="186">
        <v>0</v>
      </c>
      <c r="AT137" s="180"/>
      <c r="AU137" s="181" t="s">
        <v>93</v>
      </c>
      <c r="AV137" s="196" t="s">
        <v>101</v>
      </c>
      <c r="AW137" s="197" t="s">
        <v>198</v>
      </c>
      <c r="AX137" s="183" t="str">
        <f t="shared" si="8"/>
        <v>&gt; 275 kV &amp; &lt; = 330 kV  ; &gt; 100 MVA &amp; &lt; =  250 MVA</v>
      </c>
      <c r="AY137" s="182" t="s">
        <v>321</v>
      </c>
      <c r="AZ137" s="184" t="s">
        <v>103</v>
      </c>
      <c r="BA137" s="184" t="s">
        <v>108</v>
      </c>
      <c r="BB137" s="198" t="s">
        <v>107</v>
      </c>
      <c r="BC137" s="198"/>
      <c r="BD137" s="2153"/>
      <c r="BE137" s="2153"/>
      <c r="BF137" s="2153"/>
      <c r="BG137" s="2153"/>
      <c r="BH137" s="2153"/>
      <c r="BI137" s="186"/>
      <c r="BJ137" s="186"/>
      <c r="BK137" s="186"/>
      <c r="BL137" s="186"/>
      <c r="BM137" s="186"/>
      <c r="BN137" s="186"/>
      <c r="BO137" s="187"/>
      <c r="BP137" s="177"/>
      <c r="BQ137" s="177"/>
      <c r="BR137" s="177"/>
      <c r="BS137" s="239"/>
      <c r="BT137" s="239"/>
      <c r="BU137" s="239"/>
      <c r="BV137" s="239"/>
      <c r="BW137" s="239"/>
      <c r="BX137" s="239"/>
      <c r="BY137" s="239"/>
      <c r="BZ137" s="229"/>
      <c r="CA137" s="177"/>
      <c r="CB137" s="177"/>
      <c r="CC137" s="177"/>
      <c r="CD137" s="177"/>
      <c r="CE137" s="177"/>
      <c r="CF137" s="177"/>
      <c r="CG137" s="177"/>
      <c r="CH137" s="177"/>
      <c r="CI137" s="177"/>
      <c r="CJ137" s="177"/>
      <c r="CK137" s="177"/>
      <c r="CL137" s="177"/>
      <c r="CM137" s="177"/>
      <c r="CN137" s="177"/>
      <c r="CO137" s="177"/>
      <c r="CP137" s="177"/>
      <c r="CQ137" s="177"/>
      <c r="CR137" s="187"/>
      <c r="CS137" s="187"/>
      <c r="CT137" s="187"/>
      <c r="CU137" s="187"/>
      <c r="CV137" s="177"/>
      <c r="CW137" s="177"/>
      <c r="CX137" s="177"/>
    </row>
    <row r="138" spans="1:102" s="193" customFormat="1" ht="41.25" customHeight="1" thickBot="1">
      <c r="A138" s="177"/>
      <c r="B138" s="230"/>
      <c r="C138" s="195" t="s">
        <v>1093</v>
      </c>
      <c r="D138" s="180"/>
      <c r="E138" s="181" t="s">
        <v>93</v>
      </c>
      <c r="F138" s="196" t="s">
        <v>101</v>
      </c>
      <c r="G138" s="197" t="s">
        <v>198</v>
      </c>
      <c r="H138" s="183" t="str">
        <f t="shared" si="6"/>
        <v>&gt; 275 kV &amp; &lt; = 330 kV  ; &gt; 250 MVA</v>
      </c>
      <c r="I138" s="182" t="s">
        <v>321</v>
      </c>
      <c r="J138" s="184" t="s">
        <v>103</v>
      </c>
      <c r="K138" s="184" t="s">
        <v>104</v>
      </c>
      <c r="L138" s="198" t="s">
        <v>105</v>
      </c>
      <c r="M138" s="198"/>
      <c r="N138" s="2896"/>
      <c r="O138" s="2896"/>
      <c r="P138" s="2896"/>
      <c r="Q138" s="2896"/>
      <c r="R138" s="2896"/>
      <c r="S138" s="2896"/>
      <c r="T138" s="2896"/>
      <c r="U138" s="2896"/>
      <c r="V138" s="2896"/>
      <c r="W138" s="2896"/>
      <c r="X138" s="2896"/>
      <c r="Y138" s="180"/>
      <c r="Z138" s="181" t="s">
        <v>93</v>
      </c>
      <c r="AA138" s="196" t="s">
        <v>101</v>
      </c>
      <c r="AB138" s="197" t="s">
        <v>198</v>
      </c>
      <c r="AC138" s="183" t="str">
        <f t="shared" si="7"/>
        <v>&gt; 275 kV &amp; &lt; = 330 kV  ; &gt; 250 MVA</v>
      </c>
      <c r="AD138" s="182" t="s">
        <v>321</v>
      </c>
      <c r="AE138" s="184" t="s">
        <v>103</v>
      </c>
      <c r="AF138" s="184" t="s">
        <v>106</v>
      </c>
      <c r="AG138" s="198" t="s">
        <v>107</v>
      </c>
      <c r="AH138" s="198"/>
      <c r="AI138" s="186">
        <v>2</v>
      </c>
      <c r="AJ138" s="186">
        <v>0</v>
      </c>
      <c r="AK138" s="186">
        <v>2</v>
      </c>
      <c r="AL138" s="186">
        <v>3</v>
      </c>
      <c r="AM138" s="186">
        <v>4</v>
      </c>
      <c r="AN138" s="186">
        <v>1</v>
      </c>
      <c r="AO138" s="186">
        <v>3</v>
      </c>
      <c r="AP138" s="186">
        <v>0</v>
      </c>
      <c r="AQ138" s="186">
        <v>0</v>
      </c>
      <c r="AR138" s="186">
        <v>1</v>
      </c>
      <c r="AS138" s="186">
        <v>1</v>
      </c>
      <c r="AT138" s="180"/>
      <c r="AU138" s="181" t="s">
        <v>93</v>
      </c>
      <c r="AV138" s="196" t="s">
        <v>101</v>
      </c>
      <c r="AW138" s="197" t="s">
        <v>198</v>
      </c>
      <c r="AX138" s="183" t="str">
        <f t="shared" si="8"/>
        <v>&gt; 275 kV &amp; &lt; = 330 kV  ; &gt; 250 MVA</v>
      </c>
      <c r="AY138" s="182" t="s">
        <v>321</v>
      </c>
      <c r="AZ138" s="184" t="s">
        <v>103</v>
      </c>
      <c r="BA138" s="184" t="s">
        <v>108</v>
      </c>
      <c r="BB138" s="198" t="s">
        <v>107</v>
      </c>
      <c r="BC138" s="198"/>
      <c r="BD138" s="2153"/>
      <c r="BE138" s="2153"/>
      <c r="BF138" s="2153"/>
      <c r="BG138" s="2153"/>
      <c r="BH138" s="2153"/>
      <c r="BI138" s="186"/>
      <c r="BJ138" s="186"/>
      <c r="BK138" s="186"/>
      <c r="BL138" s="186"/>
      <c r="BM138" s="186"/>
      <c r="BN138" s="186"/>
      <c r="BO138" s="187"/>
      <c r="BP138" s="177"/>
      <c r="BQ138" s="177"/>
      <c r="BR138" s="177"/>
      <c r="BS138" s="239"/>
      <c r="BT138" s="239"/>
      <c r="BU138" s="239"/>
      <c r="BV138" s="239"/>
      <c r="BW138" s="239"/>
      <c r="BX138" s="239"/>
      <c r="BY138" s="239"/>
      <c r="BZ138" s="229"/>
      <c r="CA138" s="177"/>
      <c r="CB138" s="177"/>
      <c r="CC138" s="177"/>
      <c r="CD138" s="177"/>
      <c r="CE138" s="177"/>
      <c r="CF138" s="177"/>
      <c r="CG138" s="177"/>
      <c r="CH138" s="177"/>
      <c r="CI138" s="177"/>
      <c r="CJ138" s="177"/>
      <c r="CK138" s="177"/>
      <c r="CL138" s="177"/>
      <c r="CM138" s="177"/>
      <c r="CN138" s="177"/>
      <c r="CO138" s="177"/>
      <c r="CP138" s="177"/>
      <c r="CQ138" s="177"/>
      <c r="CR138" s="187"/>
      <c r="CS138" s="187"/>
      <c r="CT138" s="187"/>
      <c r="CU138" s="187"/>
      <c r="CV138" s="177"/>
      <c r="CW138" s="177"/>
      <c r="CX138" s="177"/>
    </row>
    <row r="139" spans="1:102" s="193" customFormat="1" ht="41.25" customHeight="1" thickBot="1">
      <c r="A139" s="177"/>
      <c r="B139" s="230"/>
      <c r="C139" s="195" t="s">
        <v>1094</v>
      </c>
      <c r="D139" s="180"/>
      <c r="E139" s="181" t="s">
        <v>93</v>
      </c>
      <c r="F139" s="196" t="s">
        <v>101</v>
      </c>
      <c r="G139" s="197" t="s">
        <v>198</v>
      </c>
      <c r="H139" s="183" t="str">
        <f t="shared" si="6"/>
        <v>&gt; 330 kV &amp; &lt; = 500 kV   ; &lt; = 150 MVA</v>
      </c>
      <c r="I139" s="182" t="s">
        <v>321</v>
      </c>
      <c r="J139" s="184" t="s">
        <v>103</v>
      </c>
      <c r="K139" s="184" t="s">
        <v>104</v>
      </c>
      <c r="L139" s="198" t="s">
        <v>105</v>
      </c>
      <c r="M139" s="198"/>
      <c r="N139" s="2896"/>
      <c r="O139" s="2896"/>
      <c r="P139" s="2896"/>
      <c r="Q139" s="2896"/>
      <c r="R139" s="2896"/>
      <c r="S139" s="2896"/>
      <c r="T139" s="2896"/>
      <c r="U139" s="2896"/>
      <c r="V139" s="2896"/>
      <c r="W139" s="2896"/>
      <c r="X139" s="2896"/>
      <c r="Y139" s="180"/>
      <c r="Z139" s="181" t="s">
        <v>93</v>
      </c>
      <c r="AA139" s="196" t="s">
        <v>101</v>
      </c>
      <c r="AB139" s="197" t="s">
        <v>198</v>
      </c>
      <c r="AC139" s="183" t="str">
        <f t="shared" si="7"/>
        <v>&gt; 330 kV &amp; &lt; = 500 kV   ; &lt; = 150 MVA</v>
      </c>
      <c r="AD139" s="182" t="s">
        <v>321</v>
      </c>
      <c r="AE139" s="184" t="s">
        <v>103</v>
      </c>
      <c r="AF139" s="184" t="s">
        <v>106</v>
      </c>
      <c r="AG139" s="198" t="s">
        <v>107</v>
      </c>
      <c r="AH139" s="198"/>
      <c r="AI139" s="186">
        <v>0</v>
      </c>
      <c r="AJ139" s="186">
        <v>0</v>
      </c>
      <c r="AK139" s="186">
        <v>0</v>
      </c>
      <c r="AL139" s="186">
        <v>0</v>
      </c>
      <c r="AM139" s="186">
        <v>0</v>
      </c>
      <c r="AN139" s="186">
        <v>0</v>
      </c>
      <c r="AO139" s="186">
        <v>0</v>
      </c>
      <c r="AP139" s="186">
        <v>0</v>
      </c>
      <c r="AQ139" s="186">
        <v>0</v>
      </c>
      <c r="AR139" s="186">
        <v>0</v>
      </c>
      <c r="AS139" s="186">
        <v>0</v>
      </c>
      <c r="AT139" s="180"/>
      <c r="AU139" s="181" t="s">
        <v>93</v>
      </c>
      <c r="AV139" s="196" t="s">
        <v>101</v>
      </c>
      <c r="AW139" s="197" t="s">
        <v>198</v>
      </c>
      <c r="AX139" s="183" t="str">
        <f t="shared" si="8"/>
        <v>&gt; 330 kV &amp; &lt; = 500 kV   ; &lt; = 150 MVA</v>
      </c>
      <c r="AY139" s="182" t="s">
        <v>321</v>
      </c>
      <c r="AZ139" s="184" t="s">
        <v>103</v>
      </c>
      <c r="BA139" s="184" t="s">
        <v>108</v>
      </c>
      <c r="BB139" s="198" t="s">
        <v>107</v>
      </c>
      <c r="BC139" s="198"/>
      <c r="BD139" s="2153"/>
      <c r="BE139" s="2153"/>
      <c r="BF139" s="2153"/>
      <c r="BG139" s="2153"/>
      <c r="BH139" s="2153"/>
      <c r="BI139" s="186"/>
      <c r="BJ139" s="186"/>
      <c r="BK139" s="186"/>
      <c r="BL139" s="186"/>
      <c r="BM139" s="186"/>
      <c r="BN139" s="186"/>
      <c r="BO139" s="187"/>
      <c r="BP139" s="177"/>
      <c r="BQ139" s="177"/>
      <c r="BR139" s="177"/>
      <c r="BS139" s="239"/>
      <c r="BT139" s="239"/>
      <c r="BU139" s="239"/>
      <c r="BV139" s="239"/>
      <c r="BW139" s="239"/>
      <c r="BX139" s="239"/>
      <c r="BY139" s="239"/>
      <c r="BZ139" s="229"/>
      <c r="CA139" s="177"/>
      <c r="CB139" s="177"/>
      <c r="CC139" s="177"/>
      <c r="CD139" s="177"/>
      <c r="CE139" s="177"/>
      <c r="CF139" s="177"/>
      <c r="CG139" s="177"/>
      <c r="CH139" s="177"/>
      <c r="CI139" s="177"/>
      <c r="CJ139" s="177"/>
      <c r="CK139" s="177"/>
      <c r="CL139" s="177"/>
      <c r="CM139" s="177"/>
      <c r="CN139" s="177"/>
      <c r="CO139" s="177"/>
      <c r="CP139" s="177"/>
      <c r="CQ139" s="177"/>
      <c r="CR139" s="187"/>
      <c r="CS139" s="187"/>
      <c r="CT139" s="187"/>
      <c r="CU139" s="187"/>
      <c r="CV139" s="177"/>
      <c r="CW139" s="177"/>
      <c r="CX139" s="177"/>
    </row>
    <row r="140" spans="1:102" s="193" customFormat="1" ht="41.25" customHeight="1" thickBot="1">
      <c r="A140" s="177"/>
      <c r="B140" s="230"/>
      <c r="C140" s="195" t="s">
        <v>1095</v>
      </c>
      <c r="D140" s="180"/>
      <c r="E140" s="181" t="s">
        <v>93</v>
      </c>
      <c r="F140" s="196" t="s">
        <v>101</v>
      </c>
      <c r="G140" s="197" t="s">
        <v>198</v>
      </c>
      <c r="H140" s="183" t="str">
        <f t="shared" ref="H140:H183" si="9">C140</f>
        <v>&gt; 330 kV &amp; &lt; = 500 kV   ; &gt; 150 MVA &amp; &lt; =  300 MVA</v>
      </c>
      <c r="I140" s="182" t="s">
        <v>321</v>
      </c>
      <c r="J140" s="184" t="s">
        <v>103</v>
      </c>
      <c r="K140" s="184" t="s">
        <v>104</v>
      </c>
      <c r="L140" s="198" t="s">
        <v>105</v>
      </c>
      <c r="M140" s="198"/>
      <c r="N140" s="2896"/>
      <c r="O140" s="2896"/>
      <c r="P140" s="2896"/>
      <c r="Q140" s="2896"/>
      <c r="R140" s="2896"/>
      <c r="S140" s="2896"/>
      <c r="T140" s="2896"/>
      <c r="U140" s="2896"/>
      <c r="V140" s="2896"/>
      <c r="W140" s="2896"/>
      <c r="X140" s="2896"/>
      <c r="Y140" s="180"/>
      <c r="Z140" s="181" t="s">
        <v>93</v>
      </c>
      <c r="AA140" s="196" t="s">
        <v>101</v>
      </c>
      <c r="AB140" s="197" t="s">
        <v>198</v>
      </c>
      <c r="AC140" s="183" t="str">
        <f t="shared" ref="AC140:AC183" si="10">C140</f>
        <v>&gt; 330 kV &amp; &lt; = 500 kV   ; &gt; 150 MVA &amp; &lt; =  300 MVA</v>
      </c>
      <c r="AD140" s="182" t="s">
        <v>321</v>
      </c>
      <c r="AE140" s="184" t="s">
        <v>103</v>
      </c>
      <c r="AF140" s="184" t="s">
        <v>106</v>
      </c>
      <c r="AG140" s="198" t="s">
        <v>107</v>
      </c>
      <c r="AH140" s="198"/>
      <c r="AI140" s="186">
        <v>0</v>
      </c>
      <c r="AJ140" s="186">
        <v>0</v>
      </c>
      <c r="AK140" s="186">
        <v>0</v>
      </c>
      <c r="AL140" s="186">
        <v>0</v>
      </c>
      <c r="AM140" s="186">
        <v>0</v>
      </c>
      <c r="AN140" s="186">
        <v>0</v>
      </c>
      <c r="AO140" s="186">
        <v>0</v>
      </c>
      <c r="AP140" s="186">
        <v>0</v>
      </c>
      <c r="AQ140" s="186">
        <v>0</v>
      </c>
      <c r="AR140" s="186">
        <v>0</v>
      </c>
      <c r="AS140" s="186">
        <v>0</v>
      </c>
      <c r="AT140" s="180"/>
      <c r="AU140" s="181" t="s">
        <v>93</v>
      </c>
      <c r="AV140" s="196" t="s">
        <v>101</v>
      </c>
      <c r="AW140" s="197" t="s">
        <v>198</v>
      </c>
      <c r="AX140" s="183" t="str">
        <f t="shared" ref="AX140:AX183" si="11">C140</f>
        <v>&gt; 330 kV &amp; &lt; = 500 kV   ; &gt; 150 MVA &amp; &lt; =  300 MVA</v>
      </c>
      <c r="AY140" s="182" t="s">
        <v>321</v>
      </c>
      <c r="AZ140" s="184" t="s">
        <v>103</v>
      </c>
      <c r="BA140" s="184" t="s">
        <v>108</v>
      </c>
      <c r="BB140" s="198" t="s">
        <v>107</v>
      </c>
      <c r="BC140" s="198"/>
      <c r="BD140" s="2153"/>
      <c r="BE140" s="2153"/>
      <c r="BF140" s="2153"/>
      <c r="BG140" s="2153"/>
      <c r="BH140" s="2153"/>
      <c r="BI140" s="186"/>
      <c r="BJ140" s="186"/>
      <c r="BK140" s="186"/>
      <c r="BL140" s="186"/>
      <c r="BM140" s="186"/>
      <c r="BN140" s="186"/>
      <c r="BO140" s="187"/>
      <c r="BP140" s="177"/>
      <c r="BQ140" s="177"/>
      <c r="BR140" s="177"/>
      <c r="BS140" s="239"/>
      <c r="BT140" s="239"/>
      <c r="BU140" s="239"/>
      <c r="BV140" s="239"/>
      <c r="BW140" s="239"/>
      <c r="BX140" s="239"/>
      <c r="BY140" s="239"/>
      <c r="BZ140" s="229"/>
      <c r="CA140" s="177"/>
      <c r="CB140" s="177"/>
      <c r="CC140" s="177"/>
      <c r="CD140" s="177"/>
      <c r="CE140" s="177"/>
      <c r="CF140" s="177"/>
      <c r="CG140" s="177"/>
      <c r="CH140" s="177"/>
      <c r="CI140" s="177"/>
      <c r="CJ140" s="177"/>
      <c r="CK140" s="177"/>
      <c r="CL140" s="177"/>
      <c r="CM140" s="177"/>
      <c r="CN140" s="177"/>
      <c r="CO140" s="177"/>
      <c r="CP140" s="177"/>
      <c r="CQ140" s="177"/>
      <c r="CR140" s="187"/>
      <c r="CS140" s="187"/>
      <c r="CT140" s="187"/>
      <c r="CU140" s="187"/>
      <c r="CV140" s="177"/>
      <c r="CW140" s="177"/>
      <c r="CX140" s="177"/>
    </row>
    <row r="141" spans="1:102" s="193" customFormat="1" ht="41.25" customHeight="1" thickBot="1">
      <c r="A141" s="177"/>
      <c r="B141" s="230"/>
      <c r="C141" s="195" t="s">
        <v>1096</v>
      </c>
      <c r="D141" s="248"/>
      <c r="E141" s="181" t="s">
        <v>93</v>
      </c>
      <c r="F141" s="196" t="s">
        <v>101</v>
      </c>
      <c r="G141" s="197" t="s">
        <v>198</v>
      </c>
      <c r="H141" s="183" t="str">
        <f t="shared" si="9"/>
        <v>&gt; 330 kV &amp; &lt; = 500 kV   ; &gt; 300 MVA</v>
      </c>
      <c r="I141" s="182" t="s">
        <v>321</v>
      </c>
      <c r="J141" s="184" t="s">
        <v>103</v>
      </c>
      <c r="K141" s="184" t="s">
        <v>104</v>
      </c>
      <c r="L141" s="198" t="s">
        <v>105</v>
      </c>
      <c r="M141" s="198"/>
      <c r="N141" s="2896"/>
      <c r="O141" s="2896"/>
      <c r="P141" s="2896"/>
      <c r="Q141" s="2896"/>
      <c r="R141" s="2896"/>
      <c r="S141" s="2896"/>
      <c r="T141" s="2896"/>
      <c r="U141" s="2896"/>
      <c r="V141" s="2896"/>
      <c r="W141" s="2896"/>
      <c r="X141" s="2896"/>
      <c r="Y141" s="248"/>
      <c r="Z141" s="181" t="s">
        <v>93</v>
      </c>
      <c r="AA141" s="196" t="s">
        <v>101</v>
      </c>
      <c r="AB141" s="197" t="s">
        <v>198</v>
      </c>
      <c r="AC141" s="183" t="str">
        <f t="shared" si="10"/>
        <v>&gt; 330 kV &amp; &lt; = 500 kV   ; &gt; 300 MVA</v>
      </c>
      <c r="AD141" s="182" t="s">
        <v>321</v>
      </c>
      <c r="AE141" s="184" t="s">
        <v>103</v>
      </c>
      <c r="AF141" s="184" t="s">
        <v>106</v>
      </c>
      <c r="AG141" s="198" t="s">
        <v>107</v>
      </c>
      <c r="AH141" s="198"/>
      <c r="AI141" s="186">
        <v>0</v>
      </c>
      <c r="AJ141" s="186">
        <v>0</v>
      </c>
      <c r="AK141" s="186">
        <v>0</v>
      </c>
      <c r="AL141" s="186">
        <v>0</v>
      </c>
      <c r="AM141" s="186">
        <v>0</v>
      </c>
      <c r="AN141" s="186">
        <v>0</v>
      </c>
      <c r="AO141" s="186">
        <v>0</v>
      </c>
      <c r="AP141" s="186">
        <v>0</v>
      </c>
      <c r="AQ141" s="186">
        <v>0</v>
      </c>
      <c r="AR141" s="186">
        <v>0</v>
      </c>
      <c r="AS141" s="186">
        <v>0</v>
      </c>
      <c r="AT141" s="248"/>
      <c r="AU141" s="181" t="s">
        <v>93</v>
      </c>
      <c r="AV141" s="196" t="s">
        <v>101</v>
      </c>
      <c r="AW141" s="197" t="s">
        <v>198</v>
      </c>
      <c r="AX141" s="183" t="str">
        <f t="shared" si="11"/>
        <v>&gt; 330 kV &amp; &lt; = 500 kV   ; &gt; 300 MVA</v>
      </c>
      <c r="AY141" s="182" t="s">
        <v>321</v>
      </c>
      <c r="AZ141" s="184" t="s">
        <v>103</v>
      </c>
      <c r="BA141" s="184" t="s">
        <v>108</v>
      </c>
      <c r="BB141" s="198" t="s">
        <v>107</v>
      </c>
      <c r="BC141" s="198"/>
      <c r="BD141" s="2153"/>
      <c r="BE141" s="2153"/>
      <c r="BF141" s="2153"/>
      <c r="BG141" s="2153"/>
      <c r="BH141" s="2153"/>
      <c r="BI141" s="186"/>
      <c r="BJ141" s="186"/>
      <c r="BK141" s="186"/>
      <c r="BL141" s="186"/>
      <c r="BM141" s="186"/>
      <c r="BN141" s="186"/>
      <c r="BO141" s="187"/>
      <c r="BP141" s="177"/>
      <c r="BQ141" s="177"/>
      <c r="BR141" s="177"/>
      <c r="BS141" s="239"/>
      <c r="BT141" s="239"/>
      <c r="BU141" s="239"/>
      <c r="BV141" s="239"/>
      <c r="BW141" s="239"/>
      <c r="BX141" s="239"/>
      <c r="BY141" s="239"/>
      <c r="BZ141" s="229"/>
      <c r="CA141" s="177"/>
      <c r="CB141" s="177"/>
      <c r="CC141" s="177"/>
      <c r="CD141" s="177"/>
      <c r="CE141" s="177"/>
      <c r="CF141" s="177"/>
      <c r="CG141" s="177"/>
      <c r="CH141" s="177"/>
      <c r="CI141" s="177"/>
      <c r="CJ141" s="177"/>
      <c r="CK141" s="177"/>
      <c r="CL141" s="177"/>
      <c r="CM141" s="177"/>
      <c r="CN141" s="177"/>
      <c r="CO141" s="177"/>
      <c r="CP141" s="177"/>
      <c r="CQ141" s="177"/>
      <c r="CR141" s="187"/>
      <c r="CS141" s="187"/>
      <c r="CT141" s="187"/>
      <c r="CU141" s="187"/>
      <c r="CV141" s="177"/>
      <c r="CW141" s="177"/>
      <c r="CX141" s="177"/>
    </row>
    <row r="142" spans="1:102" s="193" customFormat="1" ht="41.25" customHeight="1" thickBot="1">
      <c r="A142" s="177"/>
      <c r="B142" s="230"/>
      <c r="C142" s="195" t="s">
        <v>1097</v>
      </c>
      <c r="D142" s="231"/>
      <c r="E142" s="181" t="s">
        <v>93</v>
      </c>
      <c r="F142" s="196" t="s">
        <v>101</v>
      </c>
      <c r="G142" s="197" t="s">
        <v>198</v>
      </c>
      <c r="H142" s="183" t="str">
        <f t="shared" si="9"/>
        <v>&gt; 500 kV   ; &lt; = 1000 MVA</v>
      </c>
      <c r="I142" s="182" t="s">
        <v>321</v>
      </c>
      <c r="J142" s="184" t="s">
        <v>103</v>
      </c>
      <c r="K142" s="184" t="s">
        <v>104</v>
      </c>
      <c r="L142" s="198" t="s">
        <v>105</v>
      </c>
      <c r="M142" s="198"/>
      <c r="N142" s="2896"/>
      <c r="O142" s="2896"/>
      <c r="P142" s="2896"/>
      <c r="Q142" s="2896"/>
      <c r="R142" s="2896"/>
      <c r="S142" s="2896"/>
      <c r="T142" s="2896"/>
      <c r="U142" s="2896"/>
      <c r="V142" s="2896"/>
      <c r="W142" s="2896"/>
      <c r="X142" s="2896"/>
      <c r="Y142" s="1917"/>
      <c r="Z142" s="181" t="s">
        <v>93</v>
      </c>
      <c r="AA142" s="196" t="s">
        <v>101</v>
      </c>
      <c r="AB142" s="197" t="s">
        <v>198</v>
      </c>
      <c r="AC142" s="183" t="str">
        <f t="shared" si="10"/>
        <v>&gt; 500 kV   ; &lt; = 1000 MVA</v>
      </c>
      <c r="AD142" s="182" t="s">
        <v>321</v>
      </c>
      <c r="AE142" s="184" t="s">
        <v>103</v>
      </c>
      <c r="AF142" s="184" t="s">
        <v>106</v>
      </c>
      <c r="AG142" s="198" t="s">
        <v>107</v>
      </c>
      <c r="AH142" s="198"/>
      <c r="AI142" s="186">
        <v>0</v>
      </c>
      <c r="AJ142" s="186">
        <v>0</v>
      </c>
      <c r="AK142" s="186">
        <v>0</v>
      </c>
      <c r="AL142" s="186">
        <v>0</v>
      </c>
      <c r="AM142" s="186">
        <v>0</v>
      </c>
      <c r="AN142" s="186">
        <v>0</v>
      </c>
      <c r="AO142" s="186">
        <v>0</v>
      </c>
      <c r="AP142" s="186">
        <v>0</v>
      </c>
      <c r="AQ142" s="186">
        <v>0</v>
      </c>
      <c r="AR142" s="186">
        <v>0</v>
      </c>
      <c r="AS142" s="186">
        <v>0</v>
      </c>
      <c r="AT142" s="1917"/>
      <c r="AU142" s="181" t="s">
        <v>93</v>
      </c>
      <c r="AV142" s="196" t="s">
        <v>101</v>
      </c>
      <c r="AW142" s="197" t="s">
        <v>198</v>
      </c>
      <c r="AX142" s="183" t="str">
        <f t="shared" si="11"/>
        <v>&gt; 500 kV   ; &lt; = 1000 MVA</v>
      </c>
      <c r="AY142" s="182" t="s">
        <v>321</v>
      </c>
      <c r="AZ142" s="184" t="s">
        <v>103</v>
      </c>
      <c r="BA142" s="184" t="s">
        <v>108</v>
      </c>
      <c r="BB142" s="198" t="s">
        <v>107</v>
      </c>
      <c r="BC142" s="198"/>
      <c r="BD142" s="2153"/>
      <c r="BE142" s="2153"/>
      <c r="BF142" s="2153"/>
      <c r="BG142" s="2153"/>
      <c r="BH142" s="2153"/>
      <c r="BI142" s="186"/>
      <c r="BJ142" s="186"/>
      <c r="BK142" s="186"/>
      <c r="BL142" s="186"/>
      <c r="BM142" s="186"/>
      <c r="BN142" s="186"/>
      <c r="BO142" s="187"/>
      <c r="BP142" s="177"/>
      <c r="BQ142" s="177"/>
      <c r="BR142" s="177"/>
      <c r="BS142" s="239"/>
      <c r="BT142" s="239"/>
      <c r="BU142" s="239"/>
      <c r="BV142" s="239"/>
      <c r="BW142" s="239"/>
      <c r="BX142" s="239"/>
      <c r="BY142" s="239"/>
      <c r="BZ142" s="229"/>
      <c r="CA142" s="177"/>
      <c r="CB142" s="177"/>
      <c r="CC142" s="177"/>
      <c r="CD142" s="177"/>
      <c r="CE142" s="177"/>
      <c r="CF142" s="177"/>
      <c r="CG142" s="177"/>
      <c r="CH142" s="177"/>
      <c r="CI142" s="177"/>
      <c r="CJ142" s="177"/>
      <c r="CK142" s="177"/>
      <c r="CL142" s="177"/>
      <c r="CM142" s="177"/>
      <c r="CN142" s="177"/>
      <c r="CO142" s="177"/>
      <c r="CP142" s="177"/>
      <c r="CQ142" s="177"/>
      <c r="CR142" s="187"/>
      <c r="CS142" s="187"/>
      <c r="CT142" s="187"/>
      <c r="CU142" s="187"/>
      <c r="CV142" s="177"/>
      <c r="CW142" s="177"/>
      <c r="CX142" s="177"/>
    </row>
    <row r="143" spans="1:102" s="193" customFormat="1" ht="41.25" customHeight="1" thickBot="1">
      <c r="A143" s="177"/>
      <c r="B143" s="230"/>
      <c r="C143" s="195" t="s">
        <v>1098</v>
      </c>
      <c r="D143" s="249"/>
      <c r="E143" s="181" t="s">
        <v>93</v>
      </c>
      <c r="F143" s="196" t="s">
        <v>101</v>
      </c>
      <c r="G143" s="197" t="s">
        <v>198</v>
      </c>
      <c r="H143" s="183" t="str">
        <f t="shared" si="9"/>
        <v>&gt; 500 kV   ; &gt; 1000 MVA &amp; &lt; =  1500 MVA</v>
      </c>
      <c r="I143" s="182" t="s">
        <v>321</v>
      </c>
      <c r="J143" s="184" t="s">
        <v>103</v>
      </c>
      <c r="K143" s="184" t="s">
        <v>104</v>
      </c>
      <c r="L143" s="198" t="s">
        <v>105</v>
      </c>
      <c r="M143" s="198"/>
      <c r="N143" s="2896"/>
      <c r="O143" s="2896"/>
      <c r="P143" s="2896"/>
      <c r="Q143" s="2896"/>
      <c r="R143" s="2896"/>
      <c r="S143" s="2896"/>
      <c r="T143" s="2896"/>
      <c r="U143" s="2896"/>
      <c r="V143" s="2896"/>
      <c r="W143" s="2896"/>
      <c r="X143" s="2896"/>
      <c r="Y143" s="180"/>
      <c r="Z143" s="181" t="s">
        <v>93</v>
      </c>
      <c r="AA143" s="196" t="s">
        <v>101</v>
      </c>
      <c r="AB143" s="197" t="s">
        <v>198</v>
      </c>
      <c r="AC143" s="183" t="str">
        <f t="shared" si="10"/>
        <v>&gt; 500 kV   ; &gt; 1000 MVA &amp; &lt; =  1500 MVA</v>
      </c>
      <c r="AD143" s="182" t="s">
        <v>321</v>
      </c>
      <c r="AE143" s="184" t="s">
        <v>103</v>
      </c>
      <c r="AF143" s="184" t="s">
        <v>106</v>
      </c>
      <c r="AG143" s="198" t="s">
        <v>107</v>
      </c>
      <c r="AH143" s="198"/>
      <c r="AI143" s="186">
        <v>0</v>
      </c>
      <c r="AJ143" s="186">
        <v>0</v>
      </c>
      <c r="AK143" s="186">
        <v>0</v>
      </c>
      <c r="AL143" s="186">
        <v>0</v>
      </c>
      <c r="AM143" s="186">
        <v>0</v>
      </c>
      <c r="AN143" s="186">
        <v>0</v>
      </c>
      <c r="AO143" s="186">
        <v>0</v>
      </c>
      <c r="AP143" s="186">
        <v>0</v>
      </c>
      <c r="AQ143" s="186">
        <v>0</v>
      </c>
      <c r="AR143" s="186">
        <v>0</v>
      </c>
      <c r="AS143" s="186">
        <v>0</v>
      </c>
      <c r="AT143" s="180"/>
      <c r="AU143" s="181" t="s">
        <v>93</v>
      </c>
      <c r="AV143" s="196" t="s">
        <v>101</v>
      </c>
      <c r="AW143" s="197" t="s">
        <v>198</v>
      </c>
      <c r="AX143" s="183" t="str">
        <f t="shared" si="11"/>
        <v>&gt; 500 kV   ; &gt; 1000 MVA &amp; &lt; =  1500 MVA</v>
      </c>
      <c r="AY143" s="182" t="s">
        <v>321</v>
      </c>
      <c r="AZ143" s="184" t="s">
        <v>103</v>
      </c>
      <c r="BA143" s="184" t="s">
        <v>108</v>
      </c>
      <c r="BB143" s="198" t="s">
        <v>107</v>
      </c>
      <c r="BC143" s="198"/>
      <c r="BD143" s="2153"/>
      <c r="BE143" s="2153"/>
      <c r="BF143" s="2153"/>
      <c r="BG143" s="2153"/>
      <c r="BH143" s="2153"/>
      <c r="BI143" s="186"/>
      <c r="BJ143" s="186"/>
      <c r="BK143" s="186"/>
      <c r="BL143" s="186"/>
      <c r="BM143" s="186"/>
      <c r="BN143" s="186"/>
      <c r="BO143" s="187"/>
      <c r="BP143" s="177"/>
      <c r="BQ143" s="177"/>
      <c r="BR143" s="177"/>
      <c r="BS143" s="239"/>
      <c r="BT143" s="239"/>
      <c r="BU143" s="239"/>
      <c r="BV143" s="239"/>
      <c r="BW143" s="239"/>
      <c r="BX143" s="239"/>
      <c r="BY143" s="239"/>
      <c r="BZ143" s="229"/>
      <c r="CA143" s="177"/>
      <c r="CB143" s="177"/>
      <c r="CC143" s="177"/>
      <c r="CD143" s="177"/>
      <c r="CE143" s="177"/>
      <c r="CF143" s="177"/>
      <c r="CG143" s="177"/>
      <c r="CH143" s="177"/>
      <c r="CI143" s="177"/>
      <c r="CJ143" s="177"/>
      <c r="CK143" s="177"/>
      <c r="CL143" s="177"/>
      <c r="CM143" s="177"/>
      <c r="CN143" s="177"/>
      <c r="CO143" s="177"/>
      <c r="CP143" s="177"/>
      <c r="CQ143" s="177"/>
      <c r="CR143" s="187"/>
      <c r="CS143" s="187"/>
      <c r="CT143" s="187"/>
      <c r="CU143" s="187"/>
      <c r="CV143" s="177"/>
      <c r="CW143" s="177"/>
      <c r="CX143" s="177"/>
    </row>
    <row r="144" spans="1:102" s="193" customFormat="1" ht="41.25" customHeight="1" thickBot="1">
      <c r="A144" s="177"/>
      <c r="B144" s="230"/>
      <c r="C144" s="195" t="s">
        <v>1099</v>
      </c>
      <c r="D144" s="250"/>
      <c r="E144" s="181" t="s">
        <v>93</v>
      </c>
      <c r="F144" s="196" t="s">
        <v>101</v>
      </c>
      <c r="G144" s="197" t="s">
        <v>198</v>
      </c>
      <c r="H144" s="183" t="str">
        <f t="shared" si="9"/>
        <v>&gt; 500 kV   ; &gt; 1500 MVA</v>
      </c>
      <c r="I144" s="182" t="s">
        <v>321</v>
      </c>
      <c r="J144" s="184" t="s">
        <v>103</v>
      </c>
      <c r="K144" s="184" t="s">
        <v>104</v>
      </c>
      <c r="L144" s="198" t="s">
        <v>105</v>
      </c>
      <c r="M144" s="198"/>
      <c r="N144" s="2896"/>
      <c r="O144" s="2896"/>
      <c r="P144" s="2896"/>
      <c r="Q144" s="2896"/>
      <c r="R144" s="2896"/>
      <c r="S144" s="2896"/>
      <c r="T144" s="2896"/>
      <c r="U144" s="2896"/>
      <c r="V144" s="2896"/>
      <c r="W144" s="2896"/>
      <c r="X144" s="2896"/>
      <c r="Y144" s="1920"/>
      <c r="Z144" s="181" t="s">
        <v>93</v>
      </c>
      <c r="AA144" s="196" t="s">
        <v>101</v>
      </c>
      <c r="AB144" s="197" t="s">
        <v>198</v>
      </c>
      <c r="AC144" s="183" t="str">
        <f t="shared" si="10"/>
        <v>&gt; 500 kV   ; &gt; 1500 MVA</v>
      </c>
      <c r="AD144" s="182" t="s">
        <v>321</v>
      </c>
      <c r="AE144" s="184" t="s">
        <v>103</v>
      </c>
      <c r="AF144" s="184" t="s">
        <v>106</v>
      </c>
      <c r="AG144" s="198" t="s">
        <v>107</v>
      </c>
      <c r="AH144" s="198"/>
      <c r="AI144" s="186">
        <v>0</v>
      </c>
      <c r="AJ144" s="186">
        <v>0</v>
      </c>
      <c r="AK144" s="186">
        <v>0</v>
      </c>
      <c r="AL144" s="186">
        <v>0</v>
      </c>
      <c r="AM144" s="186">
        <v>0</v>
      </c>
      <c r="AN144" s="186">
        <v>0</v>
      </c>
      <c r="AO144" s="186">
        <v>0</v>
      </c>
      <c r="AP144" s="186">
        <v>0</v>
      </c>
      <c r="AQ144" s="186">
        <v>0</v>
      </c>
      <c r="AR144" s="186">
        <v>0</v>
      </c>
      <c r="AS144" s="186">
        <v>0</v>
      </c>
      <c r="AT144" s="1920"/>
      <c r="AU144" s="181" t="s">
        <v>93</v>
      </c>
      <c r="AV144" s="196" t="s">
        <v>101</v>
      </c>
      <c r="AW144" s="197" t="s">
        <v>198</v>
      </c>
      <c r="AX144" s="183" t="str">
        <f t="shared" si="11"/>
        <v>&gt; 500 kV   ; &gt; 1500 MVA</v>
      </c>
      <c r="AY144" s="182" t="s">
        <v>321</v>
      </c>
      <c r="AZ144" s="184" t="s">
        <v>103</v>
      </c>
      <c r="BA144" s="184" t="s">
        <v>108</v>
      </c>
      <c r="BB144" s="198" t="s">
        <v>107</v>
      </c>
      <c r="BC144" s="198"/>
      <c r="BD144" s="2153"/>
      <c r="BE144" s="2153"/>
      <c r="BF144" s="2153"/>
      <c r="BG144" s="2153"/>
      <c r="BH144" s="2153"/>
      <c r="BI144" s="186"/>
      <c r="BJ144" s="186"/>
      <c r="BK144" s="186"/>
      <c r="BL144" s="186"/>
      <c r="BM144" s="186"/>
      <c r="BN144" s="186"/>
      <c r="BO144" s="187"/>
      <c r="BP144" s="177"/>
      <c r="BQ144" s="177"/>
      <c r="BR144" s="177"/>
      <c r="BS144" s="239"/>
      <c r="BT144" s="239"/>
      <c r="BU144" s="239"/>
      <c r="BV144" s="239"/>
      <c r="BW144" s="239"/>
      <c r="BX144" s="239"/>
      <c r="BY144" s="239"/>
      <c r="BZ144" s="229"/>
      <c r="CA144" s="177"/>
      <c r="CB144" s="177"/>
      <c r="CC144" s="177"/>
      <c r="CD144" s="177"/>
      <c r="CE144" s="177"/>
      <c r="CF144" s="177"/>
      <c r="CG144" s="177"/>
      <c r="CH144" s="177"/>
      <c r="CI144" s="177"/>
      <c r="CJ144" s="177"/>
      <c r="CK144" s="177"/>
      <c r="CL144" s="177"/>
      <c r="CM144" s="177"/>
      <c r="CN144" s="177"/>
      <c r="CO144" s="177"/>
      <c r="CP144" s="177"/>
      <c r="CQ144" s="177"/>
      <c r="CR144" s="187"/>
      <c r="CS144" s="187"/>
      <c r="CT144" s="187"/>
      <c r="CU144" s="187"/>
      <c r="CV144" s="177"/>
      <c r="CW144" s="177"/>
      <c r="CX144" s="177"/>
    </row>
    <row r="145" spans="1:102" s="193" customFormat="1" ht="41.25" customHeight="1" thickBot="1">
      <c r="A145" s="177"/>
      <c r="B145" s="230"/>
      <c r="C145" s="210" t="s">
        <v>133</v>
      </c>
      <c r="D145" s="251"/>
      <c r="E145" s="181" t="s">
        <v>93</v>
      </c>
      <c r="F145" s="223" t="s">
        <v>101</v>
      </c>
      <c r="G145" s="224" t="s">
        <v>198</v>
      </c>
      <c r="H145" s="183" t="str">
        <f t="shared" si="9"/>
        <v>OTHER - PLEASE ADD A ROW IF NECESSARY AND NOMINATE THE CATEGORY</v>
      </c>
      <c r="I145" s="182" t="s">
        <v>321</v>
      </c>
      <c r="J145" s="225" t="s">
        <v>103</v>
      </c>
      <c r="K145" s="225" t="s">
        <v>104</v>
      </c>
      <c r="L145" s="226" t="s">
        <v>105</v>
      </c>
      <c r="M145" s="226"/>
      <c r="N145" s="2896"/>
      <c r="O145" s="2896"/>
      <c r="P145" s="2896"/>
      <c r="Q145" s="2896"/>
      <c r="R145" s="2896"/>
      <c r="S145" s="2896"/>
      <c r="T145" s="2896"/>
      <c r="U145" s="2896"/>
      <c r="V145" s="2896"/>
      <c r="W145" s="2896"/>
      <c r="X145" s="2896"/>
      <c r="Y145" s="246"/>
      <c r="Z145" s="181" t="s">
        <v>93</v>
      </c>
      <c r="AA145" s="223" t="s">
        <v>101</v>
      </c>
      <c r="AB145" s="224" t="s">
        <v>198</v>
      </c>
      <c r="AC145" s="183" t="str">
        <f t="shared" si="10"/>
        <v>OTHER - PLEASE ADD A ROW IF NECESSARY AND NOMINATE THE CATEGORY</v>
      </c>
      <c r="AD145" s="182" t="s">
        <v>321</v>
      </c>
      <c r="AE145" s="225" t="s">
        <v>103</v>
      </c>
      <c r="AF145" s="225" t="s">
        <v>106</v>
      </c>
      <c r="AG145" s="226" t="s">
        <v>107</v>
      </c>
      <c r="AH145" s="226"/>
      <c r="AI145" s="186">
        <v>0</v>
      </c>
      <c r="AJ145" s="186">
        <v>0</v>
      </c>
      <c r="AK145" s="186">
        <v>0</v>
      </c>
      <c r="AL145" s="186">
        <v>0</v>
      </c>
      <c r="AM145" s="186">
        <v>0</v>
      </c>
      <c r="AN145" s="186">
        <v>0</v>
      </c>
      <c r="AO145" s="186">
        <v>0</v>
      </c>
      <c r="AP145" s="186">
        <v>0</v>
      </c>
      <c r="AQ145" s="186">
        <v>0</v>
      </c>
      <c r="AR145" s="186">
        <v>0</v>
      </c>
      <c r="AS145" s="186">
        <v>0</v>
      </c>
      <c r="AT145" s="246"/>
      <c r="AU145" s="181" t="s">
        <v>93</v>
      </c>
      <c r="AV145" s="223" t="s">
        <v>101</v>
      </c>
      <c r="AW145" s="224" t="s">
        <v>198</v>
      </c>
      <c r="AX145" s="183" t="str">
        <f t="shared" si="11"/>
        <v>OTHER - PLEASE ADD A ROW IF NECESSARY AND NOMINATE THE CATEGORY</v>
      </c>
      <c r="AY145" s="182" t="s">
        <v>321</v>
      </c>
      <c r="AZ145" s="225" t="s">
        <v>103</v>
      </c>
      <c r="BA145" s="225" t="s">
        <v>108</v>
      </c>
      <c r="BB145" s="226" t="s">
        <v>107</v>
      </c>
      <c r="BC145" s="226"/>
      <c r="BD145" s="2153"/>
      <c r="BE145" s="2153"/>
      <c r="BF145" s="2153"/>
      <c r="BG145" s="2153"/>
      <c r="BH145" s="2153"/>
      <c r="BI145" s="186"/>
      <c r="BJ145" s="186"/>
      <c r="BK145" s="186"/>
      <c r="BL145" s="186"/>
      <c r="BM145" s="186"/>
      <c r="BN145" s="186"/>
      <c r="BO145" s="187"/>
      <c r="BP145" s="177"/>
      <c r="BQ145" s="177"/>
      <c r="BR145" s="177"/>
      <c r="BS145" s="239"/>
      <c r="BT145" s="239"/>
      <c r="BU145" s="239"/>
      <c r="BV145" s="239"/>
      <c r="BW145" s="239"/>
      <c r="BX145" s="239"/>
      <c r="BY145" s="239"/>
      <c r="BZ145" s="229"/>
      <c r="CA145" s="177"/>
      <c r="CB145" s="177"/>
      <c r="CC145" s="177"/>
      <c r="CD145" s="177"/>
      <c r="CE145" s="177"/>
      <c r="CF145" s="177"/>
      <c r="CG145" s="177"/>
      <c r="CH145" s="177"/>
      <c r="CI145" s="177"/>
      <c r="CJ145" s="177"/>
      <c r="CK145" s="177"/>
      <c r="CL145" s="177"/>
      <c r="CM145" s="177"/>
      <c r="CN145" s="177"/>
      <c r="CO145" s="177"/>
      <c r="CP145" s="177"/>
      <c r="CQ145" s="177"/>
      <c r="CR145" s="187"/>
      <c r="CS145" s="187"/>
      <c r="CT145" s="187"/>
      <c r="CU145" s="187"/>
      <c r="CV145" s="177"/>
      <c r="CW145" s="177"/>
      <c r="CX145" s="177"/>
    </row>
    <row r="146" spans="1:102" s="193" customFormat="1" ht="41.25" customHeight="1" thickBot="1">
      <c r="A146" s="177"/>
      <c r="B146" s="178" t="s">
        <v>199</v>
      </c>
      <c r="C146" s="191" t="s">
        <v>200</v>
      </c>
      <c r="D146" s="252"/>
      <c r="E146" s="181" t="s">
        <v>93</v>
      </c>
      <c r="F146" s="196" t="s">
        <v>101</v>
      </c>
      <c r="G146" s="197" t="s">
        <v>124</v>
      </c>
      <c r="H146" s="183" t="str">
        <f t="shared" si="9"/>
        <v>&lt; = 33 kV;  SVCS</v>
      </c>
      <c r="I146" s="182" t="s">
        <v>321</v>
      </c>
      <c r="J146" s="184" t="s">
        <v>103</v>
      </c>
      <c r="K146" s="184" t="s">
        <v>104</v>
      </c>
      <c r="L146" s="198" t="s">
        <v>105</v>
      </c>
      <c r="M146" s="198"/>
      <c r="N146" s="2896"/>
      <c r="O146" s="2896"/>
      <c r="P146" s="2896"/>
      <c r="Q146" s="2896"/>
      <c r="R146" s="2896"/>
      <c r="S146" s="2896"/>
      <c r="T146" s="2896"/>
      <c r="U146" s="2896"/>
      <c r="V146" s="2896"/>
      <c r="W146" s="2896"/>
      <c r="X146" s="2896"/>
      <c r="Y146" s="253"/>
      <c r="Z146" s="181" t="s">
        <v>93</v>
      </c>
      <c r="AA146" s="196" t="s">
        <v>101</v>
      </c>
      <c r="AB146" s="197" t="s">
        <v>124</v>
      </c>
      <c r="AC146" s="183" t="str">
        <f t="shared" si="10"/>
        <v>&lt; = 33 kV;  SVCS</v>
      </c>
      <c r="AD146" s="182" t="s">
        <v>321</v>
      </c>
      <c r="AE146" s="184" t="s">
        <v>103</v>
      </c>
      <c r="AF146" s="184" t="s">
        <v>106</v>
      </c>
      <c r="AG146" s="198" t="s">
        <v>107</v>
      </c>
      <c r="AH146" s="198"/>
      <c r="AI146" s="186">
        <v>0</v>
      </c>
      <c r="AJ146" s="186">
        <v>0</v>
      </c>
      <c r="AK146" s="186">
        <v>0</v>
      </c>
      <c r="AL146" s="186">
        <v>0</v>
      </c>
      <c r="AM146" s="186">
        <v>0</v>
      </c>
      <c r="AN146" s="186">
        <v>0</v>
      </c>
      <c r="AO146" s="186">
        <v>0</v>
      </c>
      <c r="AP146" s="186">
        <v>0</v>
      </c>
      <c r="AQ146" s="186">
        <v>0</v>
      </c>
      <c r="AR146" s="186">
        <v>0</v>
      </c>
      <c r="AS146" s="186">
        <v>0</v>
      </c>
      <c r="AT146" s="253"/>
      <c r="AU146" s="181" t="s">
        <v>93</v>
      </c>
      <c r="AV146" s="196" t="s">
        <v>101</v>
      </c>
      <c r="AW146" s="197" t="s">
        <v>124</v>
      </c>
      <c r="AX146" s="183" t="str">
        <f t="shared" si="11"/>
        <v>&lt; = 33 kV;  SVCS</v>
      </c>
      <c r="AY146" s="182" t="s">
        <v>321</v>
      </c>
      <c r="AZ146" s="184" t="s">
        <v>103</v>
      </c>
      <c r="BA146" s="184" t="s">
        <v>108</v>
      </c>
      <c r="BB146" s="198" t="s">
        <v>107</v>
      </c>
      <c r="BC146" s="198"/>
      <c r="BD146" s="2153"/>
      <c r="BE146" s="2153"/>
      <c r="BF146" s="2153"/>
      <c r="BG146" s="2153"/>
      <c r="BH146" s="2153"/>
      <c r="BI146" s="186"/>
      <c r="BJ146" s="186"/>
      <c r="BK146" s="186"/>
      <c r="BL146" s="186"/>
      <c r="BM146" s="186"/>
      <c r="BN146" s="186"/>
      <c r="BO146" s="187"/>
      <c r="BP146" s="177"/>
      <c r="BQ146" s="177"/>
      <c r="BR146" s="177"/>
      <c r="BS146" s="239"/>
      <c r="BT146" s="239"/>
      <c r="BU146" s="239"/>
      <c r="BV146" s="239"/>
      <c r="BW146" s="239"/>
      <c r="BX146" s="239"/>
      <c r="BY146" s="239"/>
      <c r="BZ146" s="229"/>
      <c r="CA146" s="177"/>
      <c r="CB146" s="177"/>
      <c r="CC146" s="177"/>
      <c r="CD146" s="177"/>
      <c r="CE146" s="177"/>
      <c r="CF146" s="177"/>
      <c r="CG146" s="177"/>
      <c r="CH146" s="177"/>
      <c r="CI146" s="177"/>
      <c r="CJ146" s="177"/>
      <c r="CK146" s="177"/>
      <c r="CL146" s="177"/>
      <c r="CM146" s="177"/>
      <c r="CN146" s="177"/>
      <c r="CO146" s="177"/>
      <c r="CP146" s="177"/>
      <c r="CQ146" s="177"/>
      <c r="CR146" s="187"/>
      <c r="CS146" s="187"/>
      <c r="CT146" s="187"/>
      <c r="CU146" s="187"/>
      <c r="CV146" s="177"/>
      <c r="CW146" s="177"/>
      <c r="CX146" s="177"/>
    </row>
    <row r="147" spans="1:102" s="193" customFormat="1" ht="41.25" customHeight="1" thickBot="1">
      <c r="A147" s="177"/>
      <c r="B147" s="230"/>
      <c r="C147" s="195" t="s">
        <v>201</v>
      </c>
      <c r="D147" s="231"/>
      <c r="E147" s="181" t="s">
        <v>93</v>
      </c>
      <c r="F147" s="196" t="s">
        <v>101</v>
      </c>
      <c r="G147" s="197" t="s">
        <v>124</v>
      </c>
      <c r="H147" s="183" t="str">
        <f t="shared" si="9"/>
        <v>&gt; 33 kV &amp; &lt; = 66 kV ;  SVCS</v>
      </c>
      <c r="I147" s="182" t="s">
        <v>321</v>
      </c>
      <c r="J147" s="184" t="s">
        <v>103</v>
      </c>
      <c r="K147" s="184" t="s">
        <v>104</v>
      </c>
      <c r="L147" s="198" t="s">
        <v>105</v>
      </c>
      <c r="M147" s="198"/>
      <c r="N147" s="2896"/>
      <c r="O147" s="2896"/>
      <c r="P147" s="2896"/>
      <c r="Q147" s="2896"/>
      <c r="R147" s="2896"/>
      <c r="S147" s="2896"/>
      <c r="T147" s="2896"/>
      <c r="U147" s="2896"/>
      <c r="V147" s="2896"/>
      <c r="W147" s="2896"/>
      <c r="X147" s="2896"/>
      <c r="Y147" s="1917"/>
      <c r="Z147" s="181" t="s">
        <v>93</v>
      </c>
      <c r="AA147" s="196" t="s">
        <v>101</v>
      </c>
      <c r="AB147" s="197" t="s">
        <v>124</v>
      </c>
      <c r="AC147" s="183" t="str">
        <f t="shared" si="10"/>
        <v>&gt; 33 kV &amp; &lt; = 66 kV ;  SVCS</v>
      </c>
      <c r="AD147" s="182" t="s">
        <v>321</v>
      </c>
      <c r="AE147" s="184" t="s">
        <v>103</v>
      </c>
      <c r="AF147" s="184" t="s">
        <v>106</v>
      </c>
      <c r="AG147" s="198" t="s">
        <v>107</v>
      </c>
      <c r="AH147" s="198"/>
      <c r="AI147" s="186">
        <v>0</v>
      </c>
      <c r="AJ147" s="186">
        <v>0</v>
      </c>
      <c r="AK147" s="186">
        <v>0</v>
      </c>
      <c r="AL147" s="186">
        <v>0</v>
      </c>
      <c r="AM147" s="186">
        <v>0</v>
      </c>
      <c r="AN147" s="186">
        <v>0</v>
      </c>
      <c r="AO147" s="186">
        <v>0</v>
      </c>
      <c r="AP147" s="186">
        <v>0</v>
      </c>
      <c r="AQ147" s="186">
        <v>0</v>
      </c>
      <c r="AR147" s="186">
        <v>0</v>
      </c>
      <c r="AS147" s="186">
        <v>0</v>
      </c>
      <c r="AT147" s="1917"/>
      <c r="AU147" s="181" t="s">
        <v>93</v>
      </c>
      <c r="AV147" s="196" t="s">
        <v>101</v>
      </c>
      <c r="AW147" s="197" t="s">
        <v>124</v>
      </c>
      <c r="AX147" s="183" t="str">
        <f t="shared" si="11"/>
        <v>&gt; 33 kV &amp; &lt; = 66 kV ;  SVCS</v>
      </c>
      <c r="AY147" s="182" t="s">
        <v>321</v>
      </c>
      <c r="AZ147" s="184" t="s">
        <v>103</v>
      </c>
      <c r="BA147" s="184" t="s">
        <v>108</v>
      </c>
      <c r="BB147" s="198" t="s">
        <v>107</v>
      </c>
      <c r="BC147" s="198"/>
      <c r="BD147" s="2153"/>
      <c r="BE147" s="2153"/>
      <c r="BF147" s="2153"/>
      <c r="BG147" s="2153"/>
      <c r="BH147" s="2153"/>
      <c r="BI147" s="186"/>
      <c r="BJ147" s="186"/>
      <c r="BK147" s="186"/>
      <c r="BL147" s="186"/>
      <c r="BM147" s="186"/>
      <c r="BN147" s="186"/>
      <c r="BO147" s="187"/>
      <c r="BP147" s="177"/>
      <c r="BQ147" s="177"/>
      <c r="BR147" s="177"/>
      <c r="BS147" s="239"/>
      <c r="BT147" s="239"/>
      <c r="BU147" s="239"/>
      <c r="BV147" s="239"/>
      <c r="BW147" s="239"/>
      <c r="BX147" s="239"/>
      <c r="BY147" s="239"/>
      <c r="BZ147" s="229"/>
      <c r="CA147" s="177"/>
      <c r="CB147" s="177"/>
      <c r="CC147" s="177"/>
      <c r="CD147" s="177"/>
      <c r="CE147" s="177"/>
      <c r="CF147" s="177"/>
      <c r="CG147" s="177"/>
      <c r="CH147" s="177"/>
      <c r="CI147" s="177"/>
      <c r="CJ147" s="177"/>
      <c r="CK147" s="177"/>
      <c r="CL147" s="177"/>
      <c r="CM147" s="177"/>
      <c r="CN147" s="177"/>
      <c r="CO147" s="177"/>
      <c r="CP147" s="177"/>
      <c r="CQ147" s="177"/>
      <c r="CR147" s="187"/>
      <c r="CS147" s="187"/>
      <c r="CT147" s="187"/>
      <c r="CU147" s="187"/>
      <c r="CV147" s="177"/>
      <c r="CW147" s="177"/>
      <c r="CX147" s="177"/>
    </row>
    <row r="148" spans="1:102" s="193" customFormat="1" ht="41.25" customHeight="1" thickBot="1">
      <c r="A148" s="177"/>
      <c r="B148" s="230"/>
      <c r="C148" s="195" t="s">
        <v>202</v>
      </c>
      <c r="D148" s="254"/>
      <c r="E148" s="181" t="s">
        <v>93</v>
      </c>
      <c r="F148" s="196" t="s">
        <v>101</v>
      </c>
      <c r="G148" s="197" t="s">
        <v>124</v>
      </c>
      <c r="H148" s="183" t="str">
        <f t="shared" si="9"/>
        <v>&gt; 66 kV &amp; &lt; = 132 kV ;  SVCS</v>
      </c>
      <c r="I148" s="182" t="s">
        <v>321</v>
      </c>
      <c r="J148" s="184" t="s">
        <v>103</v>
      </c>
      <c r="K148" s="184" t="s">
        <v>104</v>
      </c>
      <c r="L148" s="198" t="s">
        <v>105</v>
      </c>
      <c r="M148" s="198"/>
      <c r="N148" s="2896"/>
      <c r="O148" s="2896"/>
      <c r="P148" s="2896"/>
      <c r="Q148" s="2896"/>
      <c r="R148" s="2896"/>
      <c r="S148" s="2896"/>
      <c r="T148" s="2896"/>
      <c r="U148" s="2896"/>
      <c r="V148" s="2896"/>
      <c r="W148" s="2896"/>
      <c r="X148" s="2896"/>
      <c r="Y148" s="1923"/>
      <c r="Z148" s="181" t="s">
        <v>93</v>
      </c>
      <c r="AA148" s="196" t="s">
        <v>101</v>
      </c>
      <c r="AB148" s="197" t="s">
        <v>124</v>
      </c>
      <c r="AC148" s="183" t="str">
        <f t="shared" si="10"/>
        <v>&gt; 66 kV &amp; &lt; = 132 kV ;  SVCS</v>
      </c>
      <c r="AD148" s="182" t="s">
        <v>321</v>
      </c>
      <c r="AE148" s="184" t="s">
        <v>103</v>
      </c>
      <c r="AF148" s="184" t="s">
        <v>106</v>
      </c>
      <c r="AG148" s="198" t="s">
        <v>107</v>
      </c>
      <c r="AH148" s="198"/>
      <c r="AI148" s="186">
        <v>0</v>
      </c>
      <c r="AJ148" s="186">
        <v>0</v>
      </c>
      <c r="AK148" s="186">
        <v>0</v>
      </c>
      <c r="AL148" s="186">
        <v>0</v>
      </c>
      <c r="AM148" s="186">
        <v>0</v>
      </c>
      <c r="AN148" s="186">
        <v>0</v>
      </c>
      <c r="AO148" s="186">
        <v>0</v>
      </c>
      <c r="AP148" s="186">
        <v>0</v>
      </c>
      <c r="AQ148" s="186">
        <v>0</v>
      </c>
      <c r="AR148" s="186">
        <v>0</v>
      </c>
      <c r="AS148" s="186">
        <v>0</v>
      </c>
      <c r="AT148" s="1923"/>
      <c r="AU148" s="181" t="s">
        <v>93</v>
      </c>
      <c r="AV148" s="196" t="s">
        <v>101</v>
      </c>
      <c r="AW148" s="197" t="s">
        <v>124</v>
      </c>
      <c r="AX148" s="183" t="str">
        <f t="shared" si="11"/>
        <v>&gt; 66 kV &amp; &lt; = 132 kV ;  SVCS</v>
      </c>
      <c r="AY148" s="182" t="s">
        <v>321</v>
      </c>
      <c r="AZ148" s="184" t="s">
        <v>103</v>
      </c>
      <c r="BA148" s="184" t="s">
        <v>108</v>
      </c>
      <c r="BB148" s="198" t="s">
        <v>107</v>
      </c>
      <c r="BC148" s="198"/>
      <c r="BD148" s="2153"/>
      <c r="BE148" s="2153"/>
      <c r="BF148" s="2153"/>
      <c r="BG148" s="2153"/>
      <c r="BH148" s="2153"/>
      <c r="BI148" s="186"/>
      <c r="BJ148" s="186"/>
      <c r="BK148" s="186"/>
      <c r="BL148" s="186"/>
      <c r="BM148" s="186"/>
      <c r="BN148" s="186"/>
      <c r="BO148" s="187"/>
      <c r="BP148" s="177"/>
      <c r="BQ148" s="177"/>
      <c r="BR148" s="177"/>
      <c r="BS148" s="239"/>
      <c r="BT148" s="239"/>
      <c r="BU148" s="239"/>
      <c r="BV148" s="239"/>
      <c r="BW148" s="239"/>
      <c r="BX148" s="239"/>
      <c r="BY148" s="239"/>
      <c r="BZ148" s="229"/>
      <c r="CA148" s="177"/>
      <c r="CB148" s="177"/>
      <c r="CC148" s="177"/>
      <c r="CD148" s="177"/>
      <c r="CE148" s="177"/>
      <c r="CF148" s="177"/>
      <c r="CG148" s="177"/>
      <c r="CH148" s="177"/>
      <c r="CI148" s="177"/>
      <c r="CJ148" s="177"/>
      <c r="CK148" s="177"/>
      <c r="CL148" s="177"/>
      <c r="CM148" s="177"/>
      <c r="CN148" s="177"/>
      <c r="CO148" s="177"/>
      <c r="CP148" s="177"/>
      <c r="CQ148" s="177"/>
      <c r="CR148" s="187"/>
      <c r="CS148" s="187"/>
      <c r="CT148" s="187"/>
      <c r="CU148" s="187"/>
      <c r="CV148" s="177"/>
      <c r="CW148" s="177"/>
      <c r="CX148" s="177"/>
    </row>
    <row r="149" spans="1:102" ht="41.25" customHeight="1" thickBot="1">
      <c r="A149" s="99"/>
      <c r="B149" s="230"/>
      <c r="C149" s="195" t="s">
        <v>203</v>
      </c>
      <c r="D149" s="255"/>
      <c r="E149" s="181" t="s">
        <v>93</v>
      </c>
      <c r="F149" s="196" t="s">
        <v>101</v>
      </c>
      <c r="G149" s="197" t="s">
        <v>124</v>
      </c>
      <c r="H149" s="183" t="str">
        <f t="shared" si="9"/>
        <v>&gt; 132 kV &amp; &lt; = 275 kV ;  SVCS</v>
      </c>
      <c r="I149" s="182" t="s">
        <v>321</v>
      </c>
      <c r="J149" s="184" t="s">
        <v>103</v>
      </c>
      <c r="K149" s="184" t="s">
        <v>104</v>
      </c>
      <c r="L149" s="198" t="s">
        <v>105</v>
      </c>
      <c r="M149" s="198"/>
      <c r="N149" s="2896"/>
      <c r="O149" s="2896"/>
      <c r="P149" s="2896"/>
      <c r="Q149" s="2896"/>
      <c r="R149" s="2896"/>
      <c r="S149" s="2896"/>
      <c r="T149" s="2896"/>
      <c r="U149" s="2896"/>
      <c r="V149" s="2896"/>
      <c r="W149" s="2896"/>
      <c r="X149" s="2896"/>
      <c r="Y149" s="1924"/>
      <c r="Z149" s="181" t="s">
        <v>93</v>
      </c>
      <c r="AA149" s="196" t="s">
        <v>101</v>
      </c>
      <c r="AB149" s="197" t="s">
        <v>124</v>
      </c>
      <c r="AC149" s="183" t="str">
        <f t="shared" si="10"/>
        <v>&gt; 132 kV &amp; &lt; = 275 kV ;  SVCS</v>
      </c>
      <c r="AD149" s="182" t="s">
        <v>321</v>
      </c>
      <c r="AE149" s="184" t="s">
        <v>103</v>
      </c>
      <c r="AF149" s="184" t="s">
        <v>106</v>
      </c>
      <c r="AG149" s="198" t="s">
        <v>107</v>
      </c>
      <c r="AH149" s="198"/>
      <c r="AI149" s="186">
        <v>0</v>
      </c>
      <c r="AJ149" s="186">
        <v>0</v>
      </c>
      <c r="AK149" s="186">
        <v>0</v>
      </c>
      <c r="AL149" s="186">
        <v>0</v>
      </c>
      <c r="AM149" s="186">
        <v>0</v>
      </c>
      <c r="AN149" s="186">
        <v>0</v>
      </c>
      <c r="AO149" s="186">
        <v>0</v>
      </c>
      <c r="AP149" s="186">
        <v>0</v>
      </c>
      <c r="AQ149" s="186">
        <v>0</v>
      </c>
      <c r="AR149" s="186">
        <v>0</v>
      </c>
      <c r="AS149" s="186">
        <v>0</v>
      </c>
      <c r="AT149" s="1924"/>
      <c r="AU149" s="181" t="s">
        <v>93</v>
      </c>
      <c r="AV149" s="196" t="s">
        <v>101</v>
      </c>
      <c r="AW149" s="197" t="s">
        <v>124</v>
      </c>
      <c r="AX149" s="183" t="str">
        <f t="shared" si="11"/>
        <v>&gt; 132 kV &amp; &lt; = 275 kV ;  SVCS</v>
      </c>
      <c r="AY149" s="182" t="s">
        <v>321</v>
      </c>
      <c r="AZ149" s="184" t="s">
        <v>103</v>
      </c>
      <c r="BA149" s="184" t="s">
        <v>108</v>
      </c>
      <c r="BB149" s="198" t="s">
        <v>107</v>
      </c>
      <c r="BC149" s="198"/>
      <c r="BD149" s="2153"/>
      <c r="BE149" s="2153"/>
      <c r="BF149" s="2153"/>
      <c r="BG149" s="2153"/>
      <c r="BH149" s="2153"/>
      <c r="BI149" s="186"/>
      <c r="BJ149" s="186"/>
      <c r="BK149" s="186"/>
      <c r="BL149" s="186"/>
      <c r="BM149" s="186"/>
      <c r="BN149" s="186"/>
      <c r="BO149" s="256"/>
      <c r="BP149" s="99"/>
      <c r="BQ149" s="99"/>
      <c r="BR149" s="99"/>
      <c r="BS149" s="125"/>
      <c r="BT149" s="125"/>
      <c r="BU149" s="125"/>
      <c r="BV149" s="125"/>
      <c r="BW149" s="125"/>
      <c r="BX149" s="125"/>
      <c r="BY149" s="125"/>
      <c r="BZ149" s="99"/>
      <c r="CA149" s="99"/>
      <c r="CB149" s="99"/>
      <c r="CC149" s="99"/>
      <c r="CD149" s="99"/>
      <c r="CE149" s="99"/>
      <c r="CF149" s="99"/>
      <c r="CG149" s="99"/>
      <c r="CH149" s="99"/>
      <c r="CI149" s="99"/>
      <c r="CJ149" s="99"/>
      <c r="CK149" s="99"/>
      <c r="CL149" s="99"/>
      <c r="CM149" s="99"/>
      <c r="CN149" s="99"/>
      <c r="CO149" s="99"/>
      <c r="CP149" s="99"/>
      <c r="CQ149" s="99"/>
      <c r="CR149" s="256"/>
      <c r="CS149" s="256"/>
      <c r="CT149" s="256"/>
      <c r="CU149" s="256"/>
      <c r="CV149" s="99"/>
      <c r="CW149" s="99"/>
      <c r="CX149" s="99"/>
    </row>
    <row r="150" spans="1:102" ht="41.25" customHeight="1" thickBot="1">
      <c r="A150" s="99"/>
      <c r="B150" s="230"/>
      <c r="C150" s="195" t="s">
        <v>204</v>
      </c>
      <c r="D150" s="255"/>
      <c r="E150" s="181" t="s">
        <v>93</v>
      </c>
      <c r="F150" s="196" t="s">
        <v>101</v>
      </c>
      <c r="G150" s="197" t="s">
        <v>124</v>
      </c>
      <c r="H150" s="183" t="str">
        <f t="shared" si="9"/>
        <v>&gt; 275 kV &amp; &lt; = 330 kV ;  SVCS</v>
      </c>
      <c r="I150" s="182" t="s">
        <v>321</v>
      </c>
      <c r="J150" s="184" t="s">
        <v>103</v>
      </c>
      <c r="K150" s="184" t="s">
        <v>104</v>
      </c>
      <c r="L150" s="198" t="s">
        <v>105</v>
      </c>
      <c r="M150" s="198"/>
      <c r="N150" s="2896"/>
      <c r="O150" s="2896"/>
      <c r="P150" s="2896"/>
      <c r="Q150" s="2896"/>
      <c r="R150" s="2896"/>
      <c r="S150" s="2896"/>
      <c r="T150" s="2896"/>
      <c r="U150" s="2896"/>
      <c r="V150" s="2896"/>
      <c r="W150" s="2896"/>
      <c r="X150" s="2896"/>
      <c r="Y150" s="1924"/>
      <c r="Z150" s="181" t="s">
        <v>93</v>
      </c>
      <c r="AA150" s="196" t="s">
        <v>101</v>
      </c>
      <c r="AB150" s="197" t="s">
        <v>124</v>
      </c>
      <c r="AC150" s="183" t="str">
        <f t="shared" si="10"/>
        <v>&gt; 275 kV &amp; &lt; = 330 kV ;  SVCS</v>
      </c>
      <c r="AD150" s="182" t="s">
        <v>321</v>
      </c>
      <c r="AE150" s="184" t="s">
        <v>103</v>
      </c>
      <c r="AF150" s="184" t="s">
        <v>106</v>
      </c>
      <c r="AG150" s="198" t="s">
        <v>107</v>
      </c>
      <c r="AH150" s="198"/>
      <c r="AI150" s="186">
        <v>0</v>
      </c>
      <c r="AJ150" s="186">
        <v>0</v>
      </c>
      <c r="AK150" s="186">
        <v>0</v>
      </c>
      <c r="AL150" s="186">
        <v>0</v>
      </c>
      <c r="AM150" s="186">
        <v>0</v>
      </c>
      <c r="AN150" s="186">
        <v>0</v>
      </c>
      <c r="AO150" s="186">
        <v>0</v>
      </c>
      <c r="AP150" s="186">
        <v>0</v>
      </c>
      <c r="AQ150" s="186">
        <v>0</v>
      </c>
      <c r="AR150" s="186">
        <v>0</v>
      </c>
      <c r="AS150" s="186">
        <v>0</v>
      </c>
      <c r="AT150" s="1924"/>
      <c r="AU150" s="181" t="s">
        <v>93</v>
      </c>
      <c r="AV150" s="196" t="s">
        <v>101</v>
      </c>
      <c r="AW150" s="197" t="s">
        <v>124</v>
      </c>
      <c r="AX150" s="183" t="str">
        <f t="shared" si="11"/>
        <v>&gt; 275 kV &amp; &lt; = 330 kV ;  SVCS</v>
      </c>
      <c r="AY150" s="182" t="s">
        <v>321</v>
      </c>
      <c r="AZ150" s="184" t="s">
        <v>103</v>
      </c>
      <c r="BA150" s="184" t="s">
        <v>108</v>
      </c>
      <c r="BB150" s="198" t="s">
        <v>107</v>
      </c>
      <c r="BC150" s="198"/>
      <c r="BD150" s="2153"/>
      <c r="BE150" s="2153"/>
      <c r="BF150" s="2153"/>
      <c r="BG150" s="2153"/>
      <c r="BH150" s="2153"/>
      <c r="BI150" s="186"/>
      <c r="BJ150" s="186"/>
      <c r="BK150" s="186"/>
      <c r="BL150" s="186"/>
      <c r="BM150" s="186"/>
      <c r="BN150" s="186"/>
      <c r="BO150" s="256"/>
      <c r="BP150" s="99"/>
      <c r="BQ150" s="99"/>
      <c r="BR150" s="99"/>
      <c r="BS150" s="125"/>
      <c r="BT150" s="125"/>
      <c r="BU150" s="125"/>
      <c r="BV150" s="125"/>
      <c r="BW150" s="125"/>
      <c r="BX150" s="125"/>
      <c r="BY150" s="125"/>
      <c r="BZ150" s="99"/>
      <c r="CA150" s="99"/>
      <c r="CB150" s="99"/>
      <c r="CC150" s="99"/>
      <c r="CD150" s="99"/>
      <c r="CE150" s="99"/>
      <c r="CF150" s="99"/>
      <c r="CG150" s="99"/>
      <c r="CH150" s="99"/>
      <c r="CI150" s="99"/>
      <c r="CJ150" s="99"/>
      <c r="CK150" s="99"/>
      <c r="CL150" s="99"/>
      <c r="CM150" s="99"/>
      <c r="CN150" s="99"/>
      <c r="CO150" s="99"/>
      <c r="CP150" s="99"/>
      <c r="CQ150" s="99"/>
      <c r="CR150" s="256"/>
      <c r="CS150" s="256"/>
      <c r="CT150" s="256"/>
      <c r="CU150" s="256"/>
      <c r="CV150" s="99"/>
      <c r="CW150" s="99"/>
      <c r="CX150" s="99"/>
    </row>
    <row r="151" spans="1:102" ht="41.25" customHeight="1" thickBot="1">
      <c r="A151" s="99"/>
      <c r="B151" s="230"/>
      <c r="C151" s="195" t="s">
        <v>205</v>
      </c>
      <c r="D151" s="255"/>
      <c r="E151" s="181" t="s">
        <v>93</v>
      </c>
      <c r="F151" s="196" t="s">
        <v>101</v>
      </c>
      <c r="G151" s="197" t="s">
        <v>124</v>
      </c>
      <c r="H151" s="183" t="str">
        <f t="shared" si="9"/>
        <v>&gt; 330 kV &amp; &lt; = 500 kV  ;  SVCS</v>
      </c>
      <c r="I151" s="182" t="s">
        <v>321</v>
      </c>
      <c r="J151" s="184" t="s">
        <v>103</v>
      </c>
      <c r="K151" s="184" t="s">
        <v>104</v>
      </c>
      <c r="L151" s="198" t="s">
        <v>105</v>
      </c>
      <c r="M151" s="198"/>
      <c r="N151" s="2896"/>
      <c r="O151" s="2896"/>
      <c r="P151" s="2896"/>
      <c r="Q151" s="2896"/>
      <c r="R151" s="2896"/>
      <c r="S151" s="2896"/>
      <c r="T151" s="2896"/>
      <c r="U151" s="2896"/>
      <c r="V151" s="2896"/>
      <c r="W151" s="2896"/>
      <c r="X151" s="2896"/>
      <c r="Y151" s="1924"/>
      <c r="Z151" s="181" t="s">
        <v>93</v>
      </c>
      <c r="AA151" s="196" t="s">
        <v>101</v>
      </c>
      <c r="AB151" s="197" t="s">
        <v>124</v>
      </c>
      <c r="AC151" s="183" t="str">
        <f t="shared" si="10"/>
        <v>&gt; 330 kV &amp; &lt; = 500 kV  ;  SVCS</v>
      </c>
      <c r="AD151" s="182" t="s">
        <v>321</v>
      </c>
      <c r="AE151" s="184" t="s">
        <v>103</v>
      </c>
      <c r="AF151" s="184" t="s">
        <v>106</v>
      </c>
      <c r="AG151" s="198" t="s">
        <v>107</v>
      </c>
      <c r="AH151" s="198"/>
      <c r="AI151" s="186">
        <v>0</v>
      </c>
      <c r="AJ151" s="186">
        <v>0</v>
      </c>
      <c r="AK151" s="186">
        <v>0</v>
      </c>
      <c r="AL151" s="186">
        <v>0</v>
      </c>
      <c r="AM151" s="186">
        <v>0</v>
      </c>
      <c r="AN151" s="186">
        <v>0</v>
      </c>
      <c r="AO151" s="186">
        <v>0</v>
      </c>
      <c r="AP151" s="186">
        <v>0</v>
      </c>
      <c r="AQ151" s="186">
        <v>0</v>
      </c>
      <c r="AR151" s="186">
        <v>0</v>
      </c>
      <c r="AS151" s="186">
        <v>0</v>
      </c>
      <c r="AT151" s="1924"/>
      <c r="AU151" s="181" t="s">
        <v>93</v>
      </c>
      <c r="AV151" s="196" t="s">
        <v>101</v>
      </c>
      <c r="AW151" s="197" t="s">
        <v>124</v>
      </c>
      <c r="AX151" s="183" t="str">
        <f t="shared" si="11"/>
        <v>&gt; 330 kV &amp; &lt; = 500 kV  ;  SVCS</v>
      </c>
      <c r="AY151" s="182" t="s">
        <v>321</v>
      </c>
      <c r="AZ151" s="184" t="s">
        <v>103</v>
      </c>
      <c r="BA151" s="184" t="s">
        <v>108</v>
      </c>
      <c r="BB151" s="198" t="s">
        <v>107</v>
      </c>
      <c r="BC151" s="198"/>
      <c r="BD151" s="2153"/>
      <c r="BE151" s="2153"/>
      <c r="BF151" s="2153"/>
      <c r="BG151" s="2153"/>
      <c r="BH151" s="2153"/>
      <c r="BI151" s="186"/>
      <c r="BJ151" s="186"/>
      <c r="BK151" s="186"/>
      <c r="BL151" s="186"/>
      <c r="BM151" s="186"/>
      <c r="BN151" s="186"/>
      <c r="BO151" s="256"/>
      <c r="BP151" s="99"/>
      <c r="BQ151" s="99"/>
      <c r="BR151" s="99"/>
      <c r="BS151" s="125"/>
      <c r="BT151" s="125"/>
      <c r="BU151" s="125"/>
      <c r="BV151" s="125"/>
      <c r="BW151" s="125"/>
      <c r="BX151" s="125"/>
      <c r="BY151" s="125"/>
      <c r="BZ151" s="99"/>
      <c r="CA151" s="99"/>
      <c r="CB151" s="99"/>
      <c r="CC151" s="99"/>
      <c r="CD151" s="99"/>
      <c r="CE151" s="99"/>
      <c r="CF151" s="99"/>
      <c r="CG151" s="99"/>
      <c r="CH151" s="99"/>
      <c r="CI151" s="99"/>
      <c r="CJ151" s="99"/>
      <c r="CK151" s="99"/>
      <c r="CL151" s="99"/>
      <c r="CM151" s="99"/>
      <c r="CN151" s="99"/>
      <c r="CO151" s="99"/>
      <c r="CP151" s="99"/>
      <c r="CQ151" s="99"/>
      <c r="CR151" s="256"/>
      <c r="CS151" s="256"/>
      <c r="CT151" s="256"/>
      <c r="CU151" s="256"/>
      <c r="CV151" s="99"/>
      <c r="CW151" s="99"/>
      <c r="CX151" s="99"/>
    </row>
    <row r="152" spans="1:102" ht="41.25" customHeight="1" thickBot="1">
      <c r="A152" s="99"/>
      <c r="B152" s="230"/>
      <c r="C152" s="195" t="s">
        <v>206</v>
      </c>
      <c r="D152" s="257"/>
      <c r="E152" s="181" t="s">
        <v>93</v>
      </c>
      <c r="F152" s="196" t="s">
        <v>101</v>
      </c>
      <c r="G152" s="197" t="s">
        <v>124</v>
      </c>
      <c r="H152" s="183" t="str">
        <f t="shared" si="9"/>
        <v>&gt; 500 kV  ;  SVCS</v>
      </c>
      <c r="I152" s="182" t="s">
        <v>321</v>
      </c>
      <c r="J152" s="184" t="s">
        <v>103</v>
      </c>
      <c r="K152" s="184" t="s">
        <v>104</v>
      </c>
      <c r="L152" s="198" t="s">
        <v>105</v>
      </c>
      <c r="M152" s="198"/>
      <c r="N152" s="2896"/>
      <c r="O152" s="2896"/>
      <c r="P152" s="2896"/>
      <c r="Q152" s="2896"/>
      <c r="R152" s="2896"/>
      <c r="S152" s="2896"/>
      <c r="T152" s="2896"/>
      <c r="U152" s="2896"/>
      <c r="V152" s="2896"/>
      <c r="W152" s="2896"/>
      <c r="X152" s="2896"/>
      <c r="Y152" s="1925"/>
      <c r="Z152" s="181" t="s">
        <v>93</v>
      </c>
      <c r="AA152" s="196" t="s">
        <v>101</v>
      </c>
      <c r="AB152" s="197" t="s">
        <v>124</v>
      </c>
      <c r="AC152" s="183" t="str">
        <f t="shared" si="10"/>
        <v>&gt; 500 kV  ;  SVCS</v>
      </c>
      <c r="AD152" s="182" t="s">
        <v>321</v>
      </c>
      <c r="AE152" s="184" t="s">
        <v>103</v>
      </c>
      <c r="AF152" s="184" t="s">
        <v>106</v>
      </c>
      <c r="AG152" s="198" t="s">
        <v>107</v>
      </c>
      <c r="AH152" s="198"/>
      <c r="AI152" s="186">
        <v>0</v>
      </c>
      <c r="AJ152" s="186">
        <v>0</v>
      </c>
      <c r="AK152" s="186">
        <v>0</v>
      </c>
      <c r="AL152" s="186">
        <v>0</v>
      </c>
      <c r="AM152" s="186">
        <v>0</v>
      </c>
      <c r="AN152" s="186">
        <v>0</v>
      </c>
      <c r="AO152" s="186">
        <v>0</v>
      </c>
      <c r="AP152" s="186">
        <v>0</v>
      </c>
      <c r="AQ152" s="186">
        <v>0</v>
      </c>
      <c r="AR152" s="186">
        <v>0</v>
      </c>
      <c r="AS152" s="186">
        <v>0</v>
      </c>
      <c r="AT152" s="1925"/>
      <c r="AU152" s="181" t="s">
        <v>93</v>
      </c>
      <c r="AV152" s="196" t="s">
        <v>101</v>
      </c>
      <c r="AW152" s="197" t="s">
        <v>124</v>
      </c>
      <c r="AX152" s="183" t="str">
        <f t="shared" si="11"/>
        <v>&gt; 500 kV  ;  SVCS</v>
      </c>
      <c r="AY152" s="182" t="s">
        <v>321</v>
      </c>
      <c r="AZ152" s="184" t="s">
        <v>103</v>
      </c>
      <c r="BA152" s="184" t="s">
        <v>108</v>
      </c>
      <c r="BB152" s="198" t="s">
        <v>107</v>
      </c>
      <c r="BC152" s="198"/>
      <c r="BD152" s="2153"/>
      <c r="BE152" s="2153"/>
      <c r="BF152" s="2153"/>
      <c r="BG152" s="2153"/>
      <c r="BH152" s="2153"/>
      <c r="BI152" s="186"/>
      <c r="BJ152" s="186"/>
      <c r="BK152" s="186"/>
      <c r="BL152" s="186"/>
      <c r="BM152" s="186"/>
      <c r="BN152" s="186"/>
      <c r="BO152" s="256"/>
      <c r="BP152" s="99"/>
      <c r="BQ152" s="99"/>
      <c r="BR152" s="99"/>
      <c r="BS152" s="125"/>
      <c r="BT152" s="125"/>
      <c r="BU152" s="125"/>
      <c r="BV152" s="125"/>
      <c r="BW152" s="125"/>
      <c r="BX152" s="125"/>
      <c r="BY152" s="125"/>
      <c r="BZ152" s="99"/>
      <c r="CA152" s="99"/>
      <c r="CB152" s="99"/>
      <c r="CC152" s="99"/>
      <c r="CD152" s="99"/>
      <c r="CE152" s="99"/>
      <c r="CF152" s="99"/>
      <c r="CG152" s="99"/>
      <c r="CH152" s="99"/>
      <c r="CI152" s="99"/>
      <c r="CJ152" s="99"/>
      <c r="CK152" s="99"/>
      <c r="CL152" s="99"/>
      <c r="CM152" s="99"/>
      <c r="CN152" s="99"/>
      <c r="CO152" s="99"/>
      <c r="CP152" s="99"/>
      <c r="CQ152" s="99"/>
      <c r="CR152" s="256"/>
      <c r="CS152" s="256"/>
      <c r="CT152" s="256"/>
      <c r="CU152" s="256"/>
      <c r="CV152" s="99"/>
      <c r="CW152" s="99"/>
      <c r="CX152" s="99"/>
    </row>
    <row r="153" spans="1:102" ht="41.25" customHeight="1" thickBot="1">
      <c r="A153" s="99"/>
      <c r="B153" s="230"/>
      <c r="C153" s="195" t="s">
        <v>207</v>
      </c>
      <c r="D153" s="257"/>
      <c r="E153" s="181" t="s">
        <v>93</v>
      </c>
      <c r="F153" s="196" t="s">
        <v>101</v>
      </c>
      <c r="G153" s="197" t="s">
        <v>124</v>
      </c>
      <c r="H153" s="183" t="str">
        <f t="shared" si="9"/>
        <v>&lt; = 33 kV;  CAPACITORS</v>
      </c>
      <c r="I153" s="182" t="s">
        <v>321</v>
      </c>
      <c r="J153" s="184" t="s">
        <v>103</v>
      </c>
      <c r="K153" s="184" t="s">
        <v>104</v>
      </c>
      <c r="L153" s="198" t="s">
        <v>105</v>
      </c>
      <c r="M153" s="198"/>
      <c r="N153" s="2896"/>
      <c r="O153" s="2896"/>
      <c r="P153" s="2896"/>
      <c r="Q153" s="2896"/>
      <c r="R153" s="2896"/>
      <c r="S153" s="2896"/>
      <c r="T153" s="2896"/>
      <c r="U153" s="2896"/>
      <c r="V153" s="2896"/>
      <c r="W153" s="2896"/>
      <c r="X153" s="2896"/>
      <c r="Y153" s="1925"/>
      <c r="Z153" s="181" t="s">
        <v>93</v>
      </c>
      <c r="AA153" s="196" t="s">
        <v>101</v>
      </c>
      <c r="AB153" s="197" t="s">
        <v>124</v>
      </c>
      <c r="AC153" s="183" t="str">
        <f t="shared" si="10"/>
        <v>&lt; = 33 kV;  CAPACITORS</v>
      </c>
      <c r="AD153" s="182" t="s">
        <v>321</v>
      </c>
      <c r="AE153" s="184" t="s">
        <v>103</v>
      </c>
      <c r="AF153" s="184" t="s">
        <v>106</v>
      </c>
      <c r="AG153" s="198" t="s">
        <v>107</v>
      </c>
      <c r="AH153" s="198"/>
      <c r="AI153" s="186">
        <v>0</v>
      </c>
      <c r="AJ153" s="186">
        <v>0</v>
      </c>
      <c r="AK153" s="186">
        <v>0</v>
      </c>
      <c r="AL153" s="186">
        <v>0</v>
      </c>
      <c r="AM153" s="186">
        <v>0</v>
      </c>
      <c r="AN153" s="186">
        <v>0</v>
      </c>
      <c r="AO153" s="186">
        <v>0</v>
      </c>
      <c r="AP153" s="186">
        <v>0</v>
      </c>
      <c r="AQ153" s="186">
        <v>0</v>
      </c>
      <c r="AR153" s="186">
        <v>0</v>
      </c>
      <c r="AS153" s="186">
        <v>0</v>
      </c>
      <c r="AT153" s="1925"/>
      <c r="AU153" s="181" t="s">
        <v>93</v>
      </c>
      <c r="AV153" s="196" t="s">
        <v>101</v>
      </c>
      <c r="AW153" s="197" t="s">
        <v>124</v>
      </c>
      <c r="AX153" s="183" t="str">
        <f t="shared" si="11"/>
        <v>&lt; = 33 kV;  CAPACITORS</v>
      </c>
      <c r="AY153" s="182" t="s">
        <v>321</v>
      </c>
      <c r="AZ153" s="184" t="s">
        <v>103</v>
      </c>
      <c r="BA153" s="184" t="s">
        <v>108</v>
      </c>
      <c r="BB153" s="198" t="s">
        <v>107</v>
      </c>
      <c r="BC153" s="198"/>
      <c r="BD153" s="2153"/>
      <c r="BE153" s="2153"/>
      <c r="BF153" s="2153"/>
      <c r="BG153" s="2153"/>
      <c r="BH153" s="2153"/>
      <c r="BI153" s="186"/>
      <c r="BJ153" s="186"/>
      <c r="BK153" s="186"/>
      <c r="BL153" s="186"/>
      <c r="BM153" s="186"/>
      <c r="BN153" s="186"/>
      <c r="BO153" s="256"/>
      <c r="BP153" s="99"/>
      <c r="BQ153" s="99"/>
      <c r="BR153" s="99"/>
      <c r="BS153" s="125"/>
      <c r="BT153" s="125"/>
      <c r="BU153" s="125"/>
      <c r="BV153" s="125"/>
      <c r="BW153" s="125"/>
      <c r="BX153" s="125"/>
      <c r="BY153" s="125"/>
      <c r="BZ153" s="99"/>
      <c r="CA153" s="99"/>
      <c r="CB153" s="99"/>
      <c r="CC153" s="99"/>
      <c r="CD153" s="99"/>
      <c r="CE153" s="99"/>
      <c r="CF153" s="99"/>
      <c r="CG153" s="99"/>
      <c r="CH153" s="99"/>
      <c r="CI153" s="99"/>
      <c r="CJ153" s="99"/>
      <c r="CK153" s="99"/>
      <c r="CL153" s="99"/>
      <c r="CM153" s="99"/>
      <c r="CN153" s="99"/>
      <c r="CO153" s="99"/>
      <c r="CP153" s="99"/>
      <c r="CQ153" s="99"/>
      <c r="CR153" s="256"/>
      <c r="CS153" s="256"/>
      <c r="CT153" s="256"/>
      <c r="CU153" s="256"/>
      <c r="CV153" s="99"/>
      <c r="CW153" s="99"/>
      <c r="CX153" s="99"/>
    </row>
    <row r="154" spans="1:102" ht="41.25" customHeight="1" thickBot="1">
      <c r="A154" s="99"/>
      <c r="B154" s="230"/>
      <c r="C154" s="195" t="s">
        <v>208</v>
      </c>
      <c r="D154" s="258"/>
      <c r="E154" s="181" t="s">
        <v>93</v>
      </c>
      <c r="F154" s="196" t="s">
        <v>101</v>
      </c>
      <c r="G154" s="197" t="s">
        <v>124</v>
      </c>
      <c r="H154" s="183" t="str">
        <f t="shared" si="9"/>
        <v>&gt; 33 kV &amp; &lt; = 66 kV ;  CAPACITORS</v>
      </c>
      <c r="I154" s="182" t="s">
        <v>321</v>
      </c>
      <c r="J154" s="184" t="s">
        <v>103</v>
      </c>
      <c r="K154" s="184" t="s">
        <v>104</v>
      </c>
      <c r="L154" s="198" t="s">
        <v>105</v>
      </c>
      <c r="M154" s="198"/>
      <c r="N154" s="2896"/>
      <c r="O154" s="2896"/>
      <c r="P154" s="2896"/>
      <c r="Q154" s="2896"/>
      <c r="R154" s="2896"/>
      <c r="S154" s="2896"/>
      <c r="T154" s="2896"/>
      <c r="U154" s="2896"/>
      <c r="V154" s="2896"/>
      <c r="W154" s="2896"/>
      <c r="X154" s="2896"/>
      <c r="Y154" s="1926"/>
      <c r="Z154" s="181" t="s">
        <v>93</v>
      </c>
      <c r="AA154" s="196" t="s">
        <v>101</v>
      </c>
      <c r="AB154" s="197" t="s">
        <v>124</v>
      </c>
      <c r="AC154" s="183" t="str">
        <f t="shared" si="10"/>
        <v>&gt; 33 kV &amp; &lt; = 66 kV ;  CAPACITORS</v>
      </c>
      <c r="AD154" s="182" t="s">
        <v>321</v>
      </c>
      <c r="AE154" s="184" t="s">
        <v>103</v>
      </c>
      <c r="AF154" s="184" t="s">
        <v>106</v>
      </c>
      <c r="AG154" s="198" t="s">
        <v>107</v>
      </c>
      <c r="AH154" s="198"/>
      <c r="AI154" s="186">
        <v>0</v>
      </c>
      <c r="AJ154" s="186">
        <v>0</v>
      </c>
      <c r="AK154" s="186">
        <v>0</v>
      </c>
      <c r="AL154" s="186">
        <v>0</v>
      </c>
      <c r="AM154" s="186">
        <v>0</v>
      </c>
      <c r="AN154" s="186">
        <v>1</v>
      </c>
      <c r="AO154" s="186">
        <v>0</v>
      </c>
      <c r="AP154" s="186">
        <v>2</v>
      </c>
      <c r="AQ154" s="186">
        <v>2</v>
      </c>
      <c r="AR154" s="186">
        <v>0</v>
      </c>
      <c r="AS154" s="186">
        <v>0</v>
      </c>
      <c r="AT154" s="1926"/>
      <c r="AU154" s="181" t="s">
        <v>93</v>
      </c>
      <c r="AV154" s="196" t="s">
        <v>101</v>
      </c>
      <c r="AW154" s="197" t="s">
        <v>124</v>
      </c>
      <c r="AX154" s="183" t="str">
        <f t="shared" si="11"/>
        <v>&gt; 33 kV &amp; &lt; = 66 kV ;  CAPACITORS</v>
      </c>
      <c r="AY154" s="182" t="s">
        <v>321</v>
      </c>
      <c r="AZ154" s="184" t="s">
        <v>103</v>
      </c>
      <c r="BA154" s="184" t="s">
        <v>108</v>
      </c>
      <c r="BB154" s="198" t="s">
        <v>107</v>
      </c>
      <c r="BC154" s="198"/>
      <c r="BD154" s="2153"/>
      <c r="BE154" s="2153"/>
      <c r="BF154" s="2153"/>
      <c r="BG154" s="2153"/>
      <c r="BH154" s="2153"/>
      <c r="BI154" s="186"/>
      <c r="BJ154" s="186"/>
      <c r="BK154" s="186"/>
      <c r="BL154" s="186"/>
      <c r="BM154" s="186"/>
      <c r="BN154" s="186"/>
      <c r="BO154" s="256"/>
      <c r="BP154" s="99"/>
      <c r="BQ154" s="99"/>
      <c r="BR154" s="99"/>
      <c r="BS154" s="125"/>
      <c r="BT154" s="125"/>
      <c r="BU154" s="125"/>
      <c r="BV154" s="125"/>
      <c r="BW154" s="125"/>
      <c r="BX154" s="125"/>
      <c r="BY154" s="125"/>
      <c r="BZ154" s="99"/>
      <c r="CA154" s="99"/>
      <c r="CB154" s="99"/>
      <c r="CC154" s="99"/>
      <c r="CD154" s="99"/>
      <c r="CE154" s="99"/>
      <c r="CF154" s="99"/>
      <c r="CG154" s="99"/>
      <c r="CH154" s="99"/>
      <c r="CI154" s="99"/>
      <c r="CJ154" s="99"/>
      <c r="CK154" s="99"/>
      <c r="CL154" s="99"/>
      <c r="CM154" s="99"/>
      <c r="CN154" s="99"/>
      <c r="CO154" s="99"/>
      <c r="CP154" s="99"/>
      <c r="CQ154" s="99"/>
      <c r="CR154" s="256"/>
      <c r="CS154" s="256"/>
      <c r="CT154" s="256"/>
      <c r="CU154" s="256"/>
      <c r="CV154" s="99"/>
      <c r="CW154" s="99"/>
      <c r="CX154" s="99"/>
    </row>
    <row r="155" spans="1:102" ht="41.25" customHeight="1" thickBot="1">
      <c r="A155" s="99"/>
      <c r="B155" s="230"/>
      <c r="C155" s="195" t="s">
        <v>209</v>
      </c>
      <c r="D155" s="259"/>
      <c r="E155" s="181" t="s">
        <v>93</v>
      </c>
      <c r="F155" s="196" t="s">
        <v>101</v>
      </c>
      <c r="G155" s="197" t="s">
        <v>124</v>
      </c>
      <c r="H155" s="183" t="str">
        <f t="shared" si="9"/>
        <v>&gt; 66 kV &amp; &lt; = 132 kV ;  CAPACITORS</v>
      </c>
      <c r="I155" s="182" t="s">
        <v>321</v>
      </c>
      <c r="J155" s="184" t="s">
        <v>103</v>
      </c>
      <c r="K155" s="184" t="s">
        <v>104</v>
      </c>
      <c r="L155" s="198" t="s">
        <v>105</v>
      </c>
      <c r="M155" s="198"/>
      <c r="N155" s="2896"/>
      <c r="O155" s="2896"/>
      <c r="P155" s="2896"/>
      <c r="Q155" s="2896"/>
      <c r="R155" s="2896"/>
      <c r="S155" s="2896"/>
      <c r="T155" s="2896"/>
      <c r="U155" s="2896"/>
      <c r="V155" s="2896"/>
      <c r="W155" s="2896"/>
      <c r="X155" s="2896"/>
      <c r="Y155" s="1927"/>
      <c r="Z155" s="181" t="s">
        <v>93</v>
      </c>
      <c r="AA155" s="196" t="s">
        <v>101</v>
      </c>
      <c r="AB155" s="197" t="s">
        <v>124</v>
      </c>
      <c r="AC155" s="183" t="str">
        <f t="shared" si="10"/>
        <v>&gt; 66 kV &amp; &lt; = 132 kV ;  CAPACITORS</v>
      </c>
      <c r="AD155" s="182" t="s">
        <v>321</v>
      </c>
      <c r="AE155" s="184" t="s">
        <v>103</v>
      </c>
      <c r="AF155" s="184" t="s">
        <v>106</v>
      </c>
      <c r="AG155" s="198" t="s">
        <v>107</v>
      </c>
      <c r="AH155" s="198"/>
      <c r="AI155" s="186">
        <v>0</v>
      </c>
      <c r="AJ155" s="186">
        <v>0</v>
      </c>
      <c r="AK155" s="186">
        <v>2</v>
      </c>
      <c r="AL155" s="186">
        <v>0</v>
      </c>
      <c r="AM155" s="186">
        <v>1</v>
      </c>
      <c r="AN155" s="186">
        <v>2</v>
      </c>
      <c r="AO155" s="186">
        <v>1</v>
      </c>
      <c r="AP155" s="186">
        <v>1</v>
      </c>
      <c r="AQ155" s="186">
        <v>0</v>
      </c>
      <c r="AR155" s="186">
        <v>0</v>
      </c>
      <c r="AS155" s="186">
        <v>0</v>
      </c>
      <c r="AT155" s="1927"/>
      <c r="AU155" s="181" t="s">
        <v>93</v>
      </c>
      <c r="AV155" s="196" t="s">
        <v>101</v>
      </c>
      <c r="AW155" s="197" t="s">
        <v>124</v>
      </c>
      <c r="AX155" s="183" t="str">
        <f t="shared" si="11"/>
        <v>&gt; 66 kV &amp; &lt; = 132 kV ;  CAPACITORS</v>
      </c>
      <c r="AY155" s="182" t="s">
        <v>321</v>
      </c>
      <c r="AZ155" s="184" t="s">
        <v>103</v>
      </c>
      <c r="BA155" s="184" t="s">
        <v>108</v>
      </c>
      <c r="BB155" s="198" t="s">
        <v>107</v>
      </c>
      <c r="BC155" s="198"/>
      <c r="BD155" s="2153"/>
      <c r="BE155" s="2153"/>
      <c r="BF155" s="2153"/>
      <c r="BG155" s="2153"/>
      <c r="BH155" s="2153"/>
      <c r="BI155" s="186"/>
      <c r="BJ155" s="186"/>
      <c r="BK155" s="186"/>
      <c r="BL155" s="186"/>
      <c r="BM155" s="186"/>
      <c r="BN155" s="186"/>
      <c r="BO155" s="256"/>
      <c r="BP155" s="99"/>
      <c r="BQ155" s="99"/>
      <c r="BR155" s="99"/>
      <c r="BS155" s="125"/>
      <c r="BT155" s="125"/>
      <c r="BU155" s="125"/>
      <c r="BV155" s="125"/>
      <c r="BW155" s="125"/>
      <c r="BX155" s="125"/>
      <c r="BY155" s="125"/>
      <c r="BZ155" s="99"/>
      <c r="CA155" s="99"/>
      <c r="CB155" s="99"/>
      <c r="CC155" s="99"/>
      <c r="CD155" s="99"/>
      <c r="CE155" s="99"/>
      <c r="CF155" s="99"/>
      <c r="CG155" s="99"/>
      <c r="CH155" s="99"/>
      <c r="CI155" s="99"/>
      <c r="CJ155" s="99"/>
      <c r="CK155" s="99"/>
      <c r="CL155" s="99"/>
      <c r="CM155" s="99"/>
      <c r="CN155" s="99"/>
      <c r="CO155" s="99"/>
      <c r="CP155" s="99"/>
      <c r="CQ155" s="99"/>
      <c r="CR155" s="256"/>
      <c r="CS155" s="256"/>
      <c r="CT155" s="256"/>
      <c r="CU155" s="256"/>
      <c r="CV155" s="99"/>
      <c r="CW155" s="99"/>
      <c r="CX155" s="99"/>
    </row>
    <row r="156" spans="1:102" ht="41.25" customHeight="1" thickBot="1">
      <c r="A156" s="99"/>
      <c r="B156" s="230"/>
      <c r="C156" s="195" t="s">
        <v>210</v>
      </c>
      <c r="D156" s="260"/>
      <c r="E156" s="181" t="s">
        <v>93</v>
      </c>
      <c r="F156" s="196" t="s">
        <v>101</v>
      </c>
      <c r="G156" s="197" t="s">
        <v>124</v>
      </c>
      <c r="H156" s="183" t="str">
        <f t="shared" si="9"/>
        <v>&gt; 132 kV &amp; &lt; = 275 kV ;  CAPACITORS</v>
      </c>
      <c r="I156" s="182" t="s">
        <v>321</v>
      </c>
      <c r="J156" s="184" t="s">
        <v>103</v>
      </c>
      <c r="K156" s="184" t="s">
        <v>104</v>
      </c>
      <c r="L156" s="198" t="s">
        <v>105</v>
      </c>
      <c r="M156" s="198"/>
      <c r="N156" s="2896"/>
      <c r="O156" s="2896"/>
      <c r="P156" s="2896"/>
      <c r="Q156" s="2896"/>
      <c r="R156" s="2896"/>
      <c r="S156" s="2896"/>
      <c r="T156" s="2896"/>
      <c r="U156" s="2896"/>
      <c r="V156" s="2896"/>
      <c r="W156" s="2896"/>
      <c r="X156" s="2896"/>
      <c r="Y156" s="1928"/>
      <c r="Z156" s="181" t="s">
        <v>93</v>
      </c>
      <c r="AA156" s="196" t="s">
        <v>101</v>
      </c>
      <c r="AB156" s="197" t="s">
        <v>124</v>
      </c>
      <c r="AC156" s="183" t="str">
        <f t="shared" si="10"/>
        <v>&gt; 132 kV &amp; &lt; = 275 kV ;  CAPACITORS</v>
      </c>
      <c r="AD156" s="182" t="s">
        <v>321</v>
      </c>
      <c r="AE156" s="184" t="s">
        <v>103</v>
      </c>
      <c r="AF156" s="184" t="s">
        <v>106</v>
      </c>
      <c r="AG156" s="198" t="s">
        <v>107</v>
      </c>
      <c r="AH156" s="198"/>
      <c r="AI156" s="186">
        <v>0</v>
      </c>
      <c r="AJ156" s="186">
        <v>0</v>
      </c>
      <c r="AK156" s="186">
        <v>0</v>
      </c>
      <c r="AL156" s="186">
        <v>0</v>
      </c>
      <c r="AM156" s="186">
        <v>0</v>
      </c>
      <c r="AN156" s="186">
        <v>0</v>
      </c>
      <c r="AO156" s="186">
        <v>0</v>
      </c>
      <c r="AP156" s="186">
        <v>0</v>
      </c>
      <c r="AQ156" s="186">
        <v>0</v>
      </c>
      <c r="AR156" s="186">
        <v>0</v>
      </c>
      <c r="AS156" s="186">
        <v>0</v>
      </c>
      <c r="AT156" s="1928"/>
      <c r="AU156" s="181" t="s">
        <v>93</v>
      </c>
      <c r="AV156" s="196" t="s">
        <v>101</v>
      </c>
      <c r="AW156" s="197" t="s">
        <v>124</v>
      </c>
      <c r="AX156" s="183" t="str">
        <f t="shared" si="11"/>
        <v>&gt; 132 kV &amp; &lt; = 275 kV ;  CAPACITORS</v>
      </c>
      <c r="AY156" s="182" t="s">
        <v>321</v>
      </c>
      <c r="AZ156" s="184" t="s">
        <v>103</v>
      </c>
      <c r="BA156" s="184" t="s">
        <v>108</v>
      </c>
      <c r="BB156" s="198" t="s">
        <v>107</v>
      </c>
      <c r="BC156" s="198"/>
      <c r="BD156" s="2153"/>
      <c r="BE156" s="2153"/>
      <c r="BF156" s="2153"/>
      <c r="BG156" s="2153"/>
      <c r="BH156" s="2153"/>
      <c r="BI156" s="186"/>
      <c r="BJ156" s="186"/>
      <c r="BK156" s="186"/>
      <c r="BL156" s="186"/>
      <c r="BM156" s="186"/>
      <c r="BN156" s="186"/>
      <c r="BO156" s="256"/>
      <c r="BP156" s="99"/>
      <c r="BQ156" s="99"/>
      <c r="BR156" s="99"/>
      <c r="BS156" s="125"/>
      <c r="BT156" s="125"/>
      <c r="BU156" s="125"/>
      <c r="BV156" s="125"/>
      <c r="BW156" s="125"/>
      <c r="BX156" s="125"/>
      <c r="BY156" s="125"/>
      <c r="BZ156" s="99"/>
      <c r="CA156" s="99"/>
      <c r="CB156" s="99"/>
      <c r="CC156" s="99"/>
      <c r="CD156" s="99"/>
      <c r="CE156" s="99"/>
      <c r="CF156" s="99"/>
      <c r="CG156" s="99"/>
      <c r="CH156" s="99"/>
      <c r="CI156" s="99"/>
      <c r="CJ156" s="99"/>
      <c r="CK156" s="99"/>
      <c r="CL156" s="99"/>
      <c r="CM156" s="99"/>
      <c r="CN156" s="99"/>
      <c r="CO156" s="99"/>
      <c r="CP156" s="99"/>
      <c r="CQ156" s="99"/>
      <c r="CR156" s="256"/>
      <c r="CS156" s="256"/>
      <c r="CT156" s="256"/>
      <c r="CU156" s="256"/>
      <c r="CV156" s="99"/>
      <c r="CW156" s="99"/>
      <c r="CX156" s="99"/>
    </row>
    <row r="157" spans="1:102" ht="41.25" customHeight="1" thickBot="1">
      <c r="A157" s="99"/>
      <c r="B157" s="230"/>
      <c r="C157" s="195" t="s">
        <v>211</v>
      </c>
      <c r="D157" s="261"/>
      <c r="E157" s="181" t="s">
        <v>93</v>
      </c>
      <c r="F157" s="196" t="s">
        <v>101</v>
      </c>
      <c r="G157" s="197" t="s">
        <v>124</v>
      </c>
      <c r="H157" s="183" t="str">
        <f t="shared" si="9"/>
        <v>&gt; 275 kV &amp; &lt; = 330 kV ;  CAPACITORS</v>
      </c>
      <c r="I157" s="182" t="s">
        <v>321</v>
      </c>
      <c r="J157" s="184" t="s">
        <v>103</v>
      </c>
      <c r="K157" s="184" t="s">
        <v>104</v>
      </c>
      <c r="L157" s="198" t="s">
        <v>105</v>
      </c>
      <c r="M157" s="198"/>
      <c r="N157" s="2896"/>
      <c r="O157" s="2896"/>
      <c r="P157" s="2896"/>
      <c r="Q157" s="2896"/>
      <c r="R157" s="2896"/>
      <c r="S157" s="2896"/>
      <c r="T157" s="2896"/>
      <c r="U157" s="2896"/>
      <c r="V157" s="2896"/>
      <c r="W157" s="2896"/>
      <c r="X157" s="2896"/>
      <c r="Y157" s="1929"/>
      <c r="Z157" s="181" t="s">
        <v>93</v>
      </c>
      <c r="AA157" s="196" t="s">
        <v>101</v>
      </c>
      <c r="AB157" s="197" t="s">
        <v>124</v>
      </c>
      <c r="AC157" s="183" t="str">
        <f t="shared" si="10"/>
        <v>&gt; 275 kV &amp; &lt; = 330 kV ;  CAPACITORS</v>
      </c>
      <c r="AD157" s="182" t="s">
        <v>321</v>
      </c>
      <c r="AE157" s="184" t="s">
        <v>103</v>
      </c>
      <c r="AF157" s="184" t="s">
        <v>106</v>
      </c>
      <c r="AG157" s="198" t="s">
        <v>107</v>
      </c>
      <c r="AH157" s="198"/>
      <c r="AI157" s="186">
        <v>0</v>
      </c>
      <c r="AJ157" s="186">
        <v>0</v>
      </c>
      <c r="AK157" s="186">
        <v>0</v>
      </c>
      <c r="AL157" s="186">
        <v>0</v>
      </c>
      <c r="AM157" s="186">
        <v>0</v>
      </c>
      <c r="AN157" s="186">
        <v>0</v>
      </c>
      <c r="AO157" s="186">
        <v>0</v>
      </c>
      <c r="AP157" s="186">
        <v>0</v>
      </c>
      <c r="AQ157" s="186">
        <v>0</v>
      </c>
      <c r="AR157" s="186">
        <v>0</v>
      </c>
      <c r="AS157" s="186">
        <v>0</v>
      </c>
      <c r="AT157" s="1929"/>
      <c r="AU157" s="181" t="s">
        <v>93</v>
      </c>
      <c r="AV157" s="196" t="s">
        <v>101</v>
      </c>
      <c r="AW157" s="197" t="s">
        <v>124</v>
      </c>
      <c r="AX157" s="183" t="str">
        <f t="shared" si="11"/>
        <v>&gt; 275 kV &amp; &lt; = 330 kV ;  CAPACITORS</v>
      </c>
      <c r="AY157" s="182" t="s">
        <v>321</v>
      </c>
      <c r="AZ157" s="184" t="s">
        <v>103</v>
      </c>
      <c r="BA157" s="184" t="s">
        <v>108</v>
      </c>
      <c r="BB157" s="198" t="s">
        <v>107</v>
      </c>
      <c r="BC157" s="198"/>
      <c r="BD157" s="2153"/>
      <c r="BE157" s="2153"/>
      <c r="BF157" s="2153"/>
      <c r="BG157" s="2153"/>
      <c r="BH157" s="2153"/>
      <c r="BI157" s="186"/>
      <c r="BJ157" s="186"/>
      <c r="BK157" s="186"/>
      <c r="BL157" s="186"/>
      <c r="BM157" s="186"/>
      <c r="BN157" s="186"/>
      <c r="BO157" s="256"/>
      <c r="BP157" s="99"/>
      <c r="BQ157" s="99"/>
      <c r="BR157" s="99"/>
      <c r="BS157" s="125"/>
      <c r="BT157" s="125"/>
      <c r="BU157" s="125"/>
      <c r="BV157" s="125"/>
      <c r="BW157" s="125"/>
      <c r="BX157" s="125"/>
      <c r="BY157" s="125"/>
      <c r="BZ157" s="99"/>
      <c r="CA157" s="99"/>
      <c r="CB157" s="99"/>
      <c r="CC157" s="99"/>
      <c r="CD157" s="99"/>
      <c r="CE157" s="99"/>
      <c r="CF157" s="99"/>
      <c r="CG157" s="99"/>
      <c r="CH157" s="99"/>
      <c r="CI157" s="99"/>
      <c r="CJ157" s="99"/>
      <c r="CK157" s="99"/>
      <c r="CL157" s="99"/>
      <c r="CM157" s="99"/>
      <c r="CN157" s="99"/>
      <c r="CO157" s="99"/>
      <c r="CP157" s="99"/>
      <c r="CQ157" s="99"/>
      <c r="CR157" s="256"/>
      <c r="CS157" s="256"/>
      <c r="CT157" s="256"/>
      <c r="CU157" s="256"/>
      <c r="CV157" s="99"/>
      <c r="CW157" s="99"/>
      <c r="CX157" s="99"/>
    </row>
    <row r="158" spans="1:102" ht="41.25" customHeight="1" thickBot="1">
      <c r="A158" s="99"/>
      <c r="B158" s="230"/>
      <c r="C158" s="1918" t="s">
        <v>212</v>
      </c>
      <c r="D158" s="261"/>
      <c r="E158" s="181" t="s">
        <v>93</v>
      </c>
      <c r="F158" s="196" t="s">
        <v>101</v>
      </c>
      <c r="G158" s="197" t="s">
        <v>124</v>
      </c>
      <c r="H158" s="183" t="str">
        <f t="shared" si="9"/>
        <v>&gt; 330 kV &amp; &lt; = 500 kV  ;  CAPACITORS</v>
      </c>
      <c r="I158" s="182" t="s">
        <v>321</v>
      </c>
      <c r="J158" s="184" t="s">
        <v>103</v>
      </c>
      <c r="K158" s="184" t="s">
        <v>104</v>
      </c>
      <c r="L158" s="198" t="s">
        <v>105</v>
      </c>
      <c r="M158" s="198"/>
      <c r="N158" s="2896"/>
      <c r="O158" s="2896"/>
      <c r="P158" s="2896"/>
      <c r="Q158" s="2896"/>
      <c r="R158" s="2896"/>
      <c r="S158" s="2896"/>
      <c r="T158" s="2896"/>
      <c r="U158" s="2896"/>
      <c r="V158" s="2896"/>
      <c r="W158" s="2896"/>
      <c r="X158" s="2896"/>
      <c r="Y158" s="1929"/>
      <c r="Z158" s="181" t="s">
        <v>93</v>
      </c>
      <c r="AA158" s="196" t="s">
        <v>101</v>
      </c>
      <c r="AB158" s="197" t="s">
        <v>124</v>
      </c>
      <c r="AC158" s="183" t="str">
        <f t="shared" si="10"/>
        <v>&gt; 330 kV &amp; &lt; = 500 kV  ;  CAPACITORS</v>
      </c>
      <c r="AD158" s="182" t="s">
        <v>321</v>
      </c>
      <c r="AE158" s="184" t="s">
        <v>103</v>
      </c>
      <c r="AF158" s="184" t="s">
        <v>106</v>
      </c>
      <c r="AG158" s="198" t="s">
        <v>107</v>
      </c>
      <c r="AH158" s="198"/>
      <c r="AI158" s="186">
        <v>0</v>
      </c>
      <c r="AJ158" s="186">
        <v>0</v>
      </c>
      <c r="AK158" s="186">
        <v>0</v>
      </c>
      <c r="AL158" s="186">
        <v>0</v>
      </c>
      <c r="AM158" s="186">
        <v>0</v>
      </c>
      <c r="AN158" s="186">
        <v>0</v>
      </c>
      <c r="AO158" s="186">
        <v>0</v>
      </c>
      <c r="AP158" s="186">
        <v>0</v>
      </c>
      <c r="AQ158" s="186">
        <v>0</v>
      </c>
      <c r="AR158" s="186">
        <v>0</v>
      </c>
      <c r="AS158" s="186">
        <v>0</v>
      </c>
      <c r="AT158" s="1929"/>
      <c r="AU158" s="181" t="s">
        <v>93</v>
      </c>
      <c r="AV158" s="196" t="s">
        <v>101</v>
      </c>
      <c r="AW158" s="197" t="s">
        <v>124</v>
      </c>
      <c r="AX158" s="183" t="str">
        <f t="shared" si="11"/>
        <v>&gt; 330 kV &amp; &lt; = 500 kV  ;  CAPACITORS</v>
      </c>
      <c r="AY158" s="182" t="s">
        <v>321</v>
      </c>
      <c r="AZ158" s="184" t="s">
        <v>103</v>
      </c>
      <c r="BA158" s="184" t="s">
        <v>108</v>
      </c>
      <c r="BB158" s="198" t="s">
        <v>107</v>
      </c>
      <c r="BC158" s="198"/>
      <c r="BD158" s="2153"/>
      <c r="BE158" s="2153"/>
      <c r="BF158" s="2153"/>
      <c r="BG158" s="2153"/>
      <c r="BH158" s="2153"/>
      <c r="BI158" s="186"/>
      <c r="BJ158" s="186"/>
      <c r="BK158" s="186"/>
      <c r="BL158" s="186"/>
      <c r="BM158" s="186"/>
      <c r="BN158" s="186"/>
      <c r="BO158" s="256"/>
      <c r="BP158" s="99"/>
      <c r="BQ158" s="99"/>
      <c r="BR158" s="99"/>
      <c r="BS158" s="125"/>
      <c r="BT158" s="125"/>
      <c r="BU158" s="125"/>
      <c r="BV158" s="125"/>
      <c r="BW158" s="125"/>
      <c r="BX158" s="125"/>
      <c r="BY158" s="125"/>
      <c r="BZ158" s="99"/>
      <c r="CA158" s="99"/>
      <c r="CB158" s="99"/>
      <c r="CC158" s="99"/>
      <c r="CD158" s="99"/>
      <c r="CE158" s="99"/>
      <c r="CF158" s="99"/>
      <c r="CG158" s="99"/>
      <c r="CH158" s="99"/>
      <c r="CI158" s="99"/>
      <c r="CJ158" s="99"/>
      <c r="CK158" s="99"/>
      <c r="CL158" s="99"/>
      <c r="CM158" s="99"/>
      <c r="CN158" s="99"/>
      <c r="CO158" s="99"/>
      <c r="CP158" s="99"/>
      <c r="CQ158" s="99"/>
      <c r="CR158" s="256"/>
      <c r="CS158" s="256"/>
      <c r="CT158" s="256"/>
      <c r="CU158" s="256"/>
      <c r="CV158" s="99"/>
      <c r="CW158" s="99"/>
      <c r="CX158" s="99"/>
    </row>
    <row r="159" spans="1:102" ht="41.25" customHeight="1" thickBot="1">
      <c r="B159" s="230"/>
      <c r="C159" s="1918" t="s">
        <v>213</v>
      </c>
      <c r="D159" s="262"/>
      <c r="E159" s="181" t="s">
        <v>93</v>
      </c>
      <c r="F159" s="196" t="s">
        <v>101</v>
      </c>
      <c r="G159" s="197" t="s">
        <v>124</v>
      </c>
      <c r="H159" s="183" t="str">
        <f t="shared" si="9"/>
        <v>&gt; 500 kV  ;  CAPACITORS</v>
      </c>
      <c r="I159" s="182" t="s">
        <v>321</v>
      </c>
      <c r="J159" s="184" t="s">
        <v>103</v>
      </c>
      <c r="K159" s="184" t="s">
        <v>104</v>
      </c>
      <c r="L159" s="198" t="s">
        <v>105</v>
      </c>
      <c r="M159" s="198"/>
      <c r="N159" s="2896"/>
      <c r="O159" s="2896"/>
      <c r="P159" s="2896"/>
      <c r="Q159" s="2896"/>
      <c r="R159" s="2896"/>
      <c r="S159" s="2896"/>
      <c r="T159" s="2896"/>
      <c r="U159" s="2896"/>
      <c r="V159" s="2896"/>
      <c r="W159" s="2896"/>
      <c r="X159" s="2896"/>
      <c r="Y159" s="1930"/>
      <c r="Z159" s="181" t="s">
        <v>93</v>
      </c>
      <c r="AA159" s="196" t="s">
        <v>101</v>
      </c>
      <c r="AB159" s="197" t="s">
        <v>124</v>
      </c>
      <c r="AC159" s="183" t="str">
        <f t="shared" si="10"/>
        <v>&gt; 500 kV  ;  CAPACITORS</v>
      </c>
      <c r="AD159" s="182" t="s">
        <v>321</v>
      </c>
      <c r="AE159" s="184" t="s">
        <v>103</v>
      </c>
      <c r="AF159" s="184" t="s">
        <v>106</v>
      </c>
      <c r="AG159" s="198" t="s">
        <v>107</v>
      </c>
      <c r="AH159" s="198"/>
      <c r="AI159" s="186">
        <v>0</v>
      </c>
      <c r="AJ159" s="186">
        <v>0</v>
      </c>
      <c r="AK159" s="186">
        <v>0</v>
      </c>
      <c r="AL159" s="186">
        <v>0</v>
      </c>
      <c r="AM159" s="186">
        <v>0</v>
      </c>
      <c r="AN159" s="186">
        <v>0</v>
      </c>
      <c r="AO159" s="186">
        <v>0</v>
      </c>
      <c r="AP159" s="186">
        <v>0</v>
      </c>
      <c r="AQ159" s="186">
        <v>0</v>
      </c>
      <c r="AR159" s="186">
        <v>0</v>
      </c>
      <c r="AS159" s="186">
        <v>0</v>
      </c>
      <c r="AT159" s="1930"/>
      <c r="AU159" s="181" t="s">
        <v>93</v>
      </c>
      <c r="AV159" s="196" t="s">
        <v>101</v>
      </c>
      <c r="AW159" s="197" t="s">
        <v>124</v>
      </c>
      <c r="AX159" s="183" t="str">
        <f t="shared" si="11"/>
        <v>&gt; 500 kV  ;  CAPACITORS</v>
      </c>
      <c r="AY159" s="182" t="s">
        <v>321</v>
      </c>
      <c r="AZ159" s="184" t="s">
        <v>103</v>
      </c>
      <c r="BA159" s="184" t="s">
        <v>108</v>
      </c>
      <c r="BB159" s="198" t="s">
        <v>107</v>
      </c>
      <c r="BC159" s="198"/>
      <c r="BD159" s="2153"/>
      <c r="BE159" s="2153"/>
      <c r="BF159" s="2153"/>
      <c r="BG159" s="2153"/>
      <c r="BH159" s="2153"/>
      <c r="BI159" s="186"/>
      <c r="BJ159" s="186"/>
      <c r="BK159" s="186"/>
      <c r="BL159" s="186"/>
      <c r="BM159" s="186"/>
      <c r="BN159" s="186"/>
      <c r="BO159" s="263"/>
      <c r="CR159" s="263"/>
      <c r="CS159" s="263"/>
      <c r="CT159" s="263"/>
      <c r="CU159" s="263"/>
    </row>
    <row r="160" spans="1:102" ht="41.25" customHeight="1" thickBot="1">
      <c r="B160" s="230"/>
      <c r="C160" s="1918" t="s">
        <v>214</v>
      </c>
      <c r="D160" s="262"/>
      <c r="E160" s="181" t="s">
        <v>93</v>
      </c>
      <c r="F160" s="196" t="s">
        <v>101</v>
      </c>
      <c r="G160" s="197" t="s">
        <v>124</v>
      </c>
      <c r="H160" s="183" t="str">
        <f t="shared" si="9"/>
        <v>&lt; = 33 kV;  OIL FILLED REACTORS</v>
      </c>
      <c r="I160" s="182" t="s">
        <v>321</v>
      </c>
      <c r="J160" s="184" t="s">
        <v>103</v>
      </c>
      <c r="K160" s="184" t="s">
        <v>104</v>
      </c>
      <c r="L160" s="198" t="s">
        <v>105</v>
      </c>
      <c r="M160" s="198"/>
      <c r="N160" s="2896"/>
      <c r="O160" s="2896"/>
      <c r="P160" s="2896"/>
      <c r="Q160" s="2896"/>
      <c r="R160" s="2896"/>
      <c r="S160" s="2896"/>
      <c r="T160" s="2896"/>
      <c r="U160" s="2896"/>
      <c r="V160" s="2896"/>
      <c r="W160" s="2896"/>
      <c r="X160" s="2896"/>
      <c r="Y160" s="1930"/>
      <c r="Z160" s="181" t="s">
        <v>93</v>
      </c>
      <c r="AA160" s="196" t="s">
        <v>101</v>
      </c>
      <c r="AB160" s="197" t="s">
        <v>124</v>
      </c>
      <c r="AC160" s="183" t="str">
        <f t="shared" si="10"/>
        <v>&lt; = 33 kV;  OIL FILLED REACTORS</v>
      </c>
      <c r="AD160" s="182" t="s">
        <v>321</v>
      </c>
      <c r="AE160" s="184" t="s">
        <v>103</v>
      </c>
      <c r="AF160" s="184" t="s">
        <v>106</v>
      </c>
      <c r="AG160" s="198" t="s">
        <v>107</v>
      </c>
      <c r="AH160" s="198"/>
      <c r="AI160" s="186">
        <v>0</v>
      </c>
      <c r="AJ160" s="186">
        <v>0</v>
      </c>
      <c r="AK160" s="186">
        <v>0</v>
      </c>
      <c r="AL160" s="186">
        <v>0</v>
      </c>
      <c r="AM160" s="186">
        <v>0</v>
      </c>
      <c r="AN160" s="186">
        <v>0</v>
      </c>
      <c r="AO160" s="186">
        <v>0</v>
      </c>
      <c r="AP160" s="186">
        <v>0</v>
      </c>
      <c r="AQ160" s="186">
        <v>0</v>
      </c>
      <c r="AR160" s="186">
        <v>0</v>
      </c>
      <c r="AS160" s="186">
        <v>0</v>
      </c>
      <c r="AT160" s="1930"/>
      <c r="AU160" s="181" t="s">
        <v>93</v>
      </c>
      <c r="AV160" s="196" t="s">
        <v>101</v>
      </c>
      <c r="AW160" s="197" t="s">
        <v>124</v>
      </c>
      <c r="AX160" s="183" t="str">
        <f t="shared" si="11"/>
        <v>&lt; = 33 kV;  OIL FILLED REACTORS</v>
      </c>
      <c r="AY160" s="182" t="s">
        <v>321</v>
      </c>
      <c r="AZ160" s="184" t="s">
        <v>103</v>
      </c>
      <c r="BA160" s="184" t="s">
        <v>108</v>
      </c>
      <c r="BB160" s="198" t="s">
        <v>107</v>
      </c>
      <c r="BC160" s="198"/>
      <c r="BD160" s="2153"/>
      <c r="BE160" s="2153"/>
      <c r="BF160" s="2153"/>
      <c r="BG160" s="2153"/>
      <c r="BH160" s="2153"/>
      <c r="BI160" s="186"/>
      <c r="BJ160" s="186"/>
      <c r="BK160" s="186"/>
      <c r="BL160" s="186"/>
      <c r="BM160" s="186"/>
      <c r="BN160" s="186"/>
      <c r="BO160" s="263"/>
      <c r="CR160" s="263"/>
      <c r="CS160" s="263"/>
      <c r="CT160" s="263"/>
      <c r="CU160" s="263"/>
    </row>
    <row r="161" spans="2:99" ht="41.25" customHeight="1" thickBot="1">
      <c r="B161" s="230"/>
      <c r="C161" s="1918" t="s">
        <v>215</v>
      </c>
      <c r="D161" s="262"/>
      <c r="E161" s="181" t="s">
        <v>93</v>
      </c>
      <c r="F161" s="196" t="s">
        <v>101</v>
      </c>
      <c r="G161" s="197" t="s">
        <v>124</v>
      </c>
      <c r="H161" s="183" t="str">
        <f t="shared" si="9"/>
        <v>&gt; 33 kV &amp; &lt; = 66 kV ;  OIL FILLED REACTORS</v>
      </c>
      <c r="I161" s="182" t="s">
        <v>321</v>
      </c>
      <c r="J161" s="184" t="s">
        <v>103</v>
      </c>
      <c r="K161" s="184" t="s">
        <v>104</v>
      </c>
      <c r="L161" s="198" t="s">
        <v>105</v>
      </c>
      <c r="M161" s="198"/>
      <c r="N161" s="2896"/>
      <c r="O161" s="2896"/>
      <c r="P161" s="2896"/>
      <c r="Q161" s="2896"/>
      <c r="R161" s="2896"/>
      <c r="S161" s="2896"/>
      <c r="T161" s="2896"/>
      <c r="U161" s="2896"/>
      <c r="V161" s="2896"/>
      <c r="W161" s="2896"/>
      <c r="X161" s="2896"/>
      <c r="Y161" s="1930"/>
      <c r="Z161" s="181" t="s">
        <v>93</v>
      </c>
      <c r="AA161" s="196" t="s">
        <v>101</v>
      </c>
      <c r="AB161" s="197" t="s">
        <v>124</v>
      </c>
      <c r="AC161" s="183" t="str">
        <f t="shared" si="10"/>
        <v>&gt; 33 kV &amp; &lt; = 66 kV ;  OIL FILLED REACTORS</v>
      </c>
      <c r="AD161" s="182" t="s">
        <v>321</v>
      </c>
      <c r="AE161" s="184" t="s">
        <v>103</v>
      </c>
      <c r="AF161" s="184" t="s">
        <v>106</v>
      </c>
      <c r="AG161" s="198" t="s">
        <v>107</v>
      </c>
      <c r="AH161" s="198"/>
      <c r="AI161" s="186">
        <v>0</v>
      </c>
      <c r="AJ161" s="186">
        <v>0</v>
      </c>
      <c r="AK161" s="186">
        <v>0</v>
      </c>
      <c r="AL161" s="186">
        <v>0</v>
      </c>
      <c r="AM161" s="186">
        <v>0</v>
      </c>
      <c r="AN161" s="186">
        <v>0</v>
      </c>
      <c r="AO161" s="186">
        <v>0</v>
      </c>
      <c r="AP161" s="186">
        <v>0</v>
      </c>
      <c r="AQ161" s="186">
        <v>0</v>
      </c>
      <c r="AR161" s="186">
        <v>0</v>
      </c>
      <c r="AS161" s="186">
        <v>0</v>
      </c>
      <c r="AT161" s="1930"/>
      <c r="AU161" s="181" t="s">
        <v>93</v>
      </c>
      <c r="AV161" s="196" t="s">
        <v>101</v>
      </c>
      <c r="AW161" s="197" t="s">
        <v>124</v>
      </c>
      <c r="AX161" s="183" t="str">
        <f t="shared" si="11"/>
        <v>&gt; 33 kV &amp; &lt; = 66 kV ;  OIL FILLED REACTORS</v>
      </c>
      <c r="AY161" s="182" t="s">
        <v>321</v>
      </c>
      <c r="AZ161" s="184" t="s">
        <v>103</v>
      </c>
      <c r="BA161" s="184" t="s">
        <v>108</v>
      </c>
      <c r="BB161" s="198" t="s">
        <v>107</v>
      </c>
      <c r="BC161" s="198"/>
      <c r="BD161" s="2153"/>
      <c r="BE161" s="2153"/>
      <c r="BF161" s="2153"/>
      <c r="BG161" s="2153"/>
      <c r="BH161" s="2153"/>
      <c r="BI161" s="186"/>
      <c r="BJ161" s="186"/>
      <c r="BK161" s="186"/>
      <c r="BL161" s="186"/>
      <c r="BM161" s="186"/>
      <c r="BN161" s="186"/>
      <c r="BO161" s="263"/>
      <c r="CR161" s="263"/>
      <c r="CS161" s="263"/>
      <c r="CT161" s="263"/>
      <c r="CU161" s="263"/>
    </row>
    <row r="162" spans="2:99" ht="41.25" customHeight="1" thickBot="1">
      <c r="B162" s="230"/>
      <c r="C162" s="1918" t="s">
        <v>216</v>
      </c>
      <c r="D162" s="262"/>
      <c r="E162" s="181" t="s">
        <v>93</v>
      </c>
      <c r="F162" s="196" t="s">
        <v>101</v>
      </c>
      <c r="G162" s="197" t="s">
        <v>124</v>
      </c>
      <c r="H162" s="183" t="str">
        <f t="shared" si="9"/>
        <v>&gt; 66 kV &amp; &lt; = 132 kV ;  OIL FILLED REACTORS</v>
      </c>
      <c r="I162" s="182" t="s">
        <v>321</v>
      </c>
      <c r="J162" s="184" t="s">
        <v>103</v>
      </c>
      <c r="K162" s="184" t="s">
        <v>104</v>
      </c>
      <c r="L162" s="198" t="s">
        <v>105</v>
      </c>
      <c r="M162" s="198"/>
      <c r="N162" s="2896"/>
      <c r="O162" s="2896"/>
      <c r="P162" s="2896"/>
      <c r="Q162" s="2896"/>
      <c r="R162" s="2896"/>
      <c r="S162" s="2896"/>
      <c r="T162" s="2896"/>
      <c r="U162" s="2896"/>
      <c r="V162" s="2896"/>
      <c r="W162" s="2896"/>
      <c r="X162" s="2896"/>
      <c r="Y162" s="1930"/>
      <c r="Z162" s="181" t="s">
        <v>93</v>
      </c>
      <c r="AA162" s="196" t="s">
        <v>101</v>
      </c>
      <c r="AB162" s="197" t="s">
        <v>124</v>
      </c>
      <c r="AC162" s="183" t="str">
        <f t="shared" si="10"/>
        <v>&gt; 66 kV &amp; &lt; = 132 kV ;  OIL FILLED REACTORS</v>
      </c>
      <c r="AD162" s="182" t="s">
        <v>321</v>
      </c>
      <c r="AE162" s="184" t="s">
        <v>103</v>
      </c>
      <c r="AF162" s="184" t="s">
        <v>106</v>
      </c>
      <c r="AG162" s="198" t="s">
        <v>107</v>
      </c>
      <c r="AH162" s="198"/>
      <c r="AI162" s="186">
        <v>1</v>
      </c>
      <c r="AJ162" s="186">
        <v>0</v>
      </c>
      <c r="AK162" s="186">
        <v>0</v>
      </c>
      <c r="AL162" s="186">
        <v>0</v>
      </c>
      <c r="AM162" s="186">
        <v>0</v>
      </c>
      <c r="AN162" s="186">
        <v>0</v>
      </c>
      <c r="AO162" s="186">
        <v>0</v>
      </c>
      <c r="AP162" s="186">
        <v>1</v>
      </c>
      <c r="AQ162" s="186">
        <v>0</v>
      </c>
      <c r="AR162" s="186">
        <v>0</v>
      </c>
      <c r="AS162" s="186">
        <v>1</v>
      </c>
      <c r="AT162" s="1930"/>
      <c r="AU162" s="181" t="s">
        <v>93</v>
      </c>
      <c r="AV162" s="196" t="s">
        <v>101</v>
      </c>
      <c r="AW162" s="197" t="s">
        <v>124</v>
      </c>
      <c r="AX162" s="183" t="str">
        <f t="shared" si="11"/>
        <v>&gt; 66 kV &amp; &lt; = 132 kV ;  OIL FILLED REACTORS</v>
      </c>
      <c r="AY162" s="182" t="s">
        <v>321</v>
      </c>
      <c r="AZ162" s="184" t="s">
        <v>103</v>
      </c>
      <c r="BA162" s="184" t="s">
        <v>108</v>
      </c>
      <c r="BB162" s="198" t="s">
        <v>107</v>
      </c>
      <c r="BC162" s="198"/>
      <c r="BD162" s="2153"/>
      <c r="BE162" s="2153"/>
      <c r="BF162" s="2153"/>
      <c r="BG162" s="2153"/>
      <c r="BH162" s="2153"/>
      <c r="BI162" s="186"/>
      <c r="BJ162" s="186"/>
      <c r="BK162" s="186"/>
      <c r="BL162" s="186"/>
      <c r="BM162" s="186"/>
      <c r="BN162" s="186"/>
      <c r="BO162" s="263"/>
      <c r="CR162" s="263"/>
      <c r="CS162" s="263"/>
      <c r="CT162" s="263"/>
      <c r="CU162" s="263"/>
    </row>
    <row r="163" spans="2:99" ht="41.25" customHeight="1" thickBot="1">
      <c r="B163" s="230"/>
      <c r="C163" s="1918" t="s">
        <v>217</v>
      </c>
      <c r="D163" s="262"/>
      <c r="E163" s="181" t="s">
        <v>93</v>
      </c>
      <c r="F163" s="196" t="s">
        <v>101</v>
      </c>
      <c r="G163" s="197" t="s">
        <v>124</v>
      </c>
      <c r="H163" s="183" t="str">
        <f t="shared" si="9"/>
        <v>&gt; 132 kV &amp; &lt; = 275 kV ;  OIL FILLED REACTORS</v>
      </c>
      <c r="I163" s="182" t="s">
        <v>321</v>
      </c>
      <c r="J163" s="184" t="s">
        <v>103</v>
      </c>
      <c r="K163" s="184" t="s">
        <v>104</v>
      </c>
      <c r="L163" s="198" t="s">
        <v>105</v>
      </c>
      <c r="M163" s="198"/>
      <c r="N163" s="2896"/>
      <c r="O163" s="2896"/>
      <c r="P163" s="2896"/>
      <c r="Q163" s="2896"/>
      <c r="R163" s="2896"/>
      <c r="S163" s="2896"/>
      <c r="T163" s="2896"/>
      <c r="U163" s="2896"/>
      <c r="V163" s="2896"/>
      <c r="W163" s="2896"/>
      <c r="X163" s="2896"/>
      <c r="Y163" s="1930"/>
      <c r="Z163" s="181" t="s">
        <v>93</v>
      </c>
      <c r="AA163" s="196" t="s">
        <v>101</v>
      </c>
      <c r="AB163" s="197" t="s">
        <v>124</v>
      </c>
      <c r="AC163" s="183" t="str">
        <f t="shared" si="10"/>
        <v>&gt; 132 kV &amp; &lt; = 275 kV ;  OIL FILLED REACTORS</v>
      </c>
      <c r="AD163" s="182" t="s">
        <v>321</v>
      </c>
      <c r="AE163" s="184" t="s">
        <v>103</v>
      </c>
      <c r="AF163" s="184" t="s">
        <v>106</v>
      </c>
      <c r="AG163" s="198" t="s">
        <v>107</v>
      </c>
      <c r="AH163" s="198"/>
      <c r="AI163" s="186">
        <v>0</v>
      </c>
      <c r="AJ163" s="186">
        <v>0</v>
      </c>
      <c r="AK163" s="186">
        <v>0</v>
      </c>
      <c r="AL163" s="186">
        <v>0</v>
      </c>
      <c r="AM163" s="186">
        <v>0</v>
      </c>
      <c r="AN163" s="186">
        <v>0</v>
      </c>
      <c r="AO163" s="186">
        <v>0</v>
      </c>
      <c r="AP163" s="186">
        <v>1</v>
      </c>
      <c r="AQ163" s="186">
        <v>0</v>
      </c>
      <c r="AR163" s="186">
        <v>2</v>
      </c>
      <c r="AS163" s="186">
        <v>0</v>
      </c>
      <c r="AT163" s="1930"/>
      <c r="AU163" s="181" t="s">
        <v>93</v>
      </c>
      <c r="AV163" s="196" t="s">
        <v>101</v>
      </c>
      <c r="AW163" s="197" t="s">
        <v>124</v>
      </c>
      <c r="AX163" s="183" t="str">
        <f t="shared" si="11"/>
        <v>&gt; 132 kV &amp; &lt; = 275 kV ;  OIL FILLED REACTORS</v>
      </c>
      <c r="AY163" s="182" t="s">
        <v>321</v>
      </c>
      <c r="AZ163" s="184" t="s">
        <v>103</v>
      </c>
      <c r="BA163" s="184" t="s">
        <v>108</v>
      </c>
      <c r="BB163" s="198" t="s">
        <v>107</v>
      </c>
      <c r="BC163" s="198"/>
      <c r="BD163" s="2153"/>
      <c r="BE163" s="2153"/>
      <c r="BF163" s="2153"/>
      <c r="BG163" s="2153"/>
      <c r="BH163" s="2153"/>
      <c r="BI163" s="186"/>
      <c r="BJ163" s="186"/>
      <c r="BK163" s="186"/>
      <c r="BL163" s="186"/>
      <c r="BM163" s="186"/>
      <c r="BN163" s="186"/>
      <c r="BO163" s="263"/>
      <c r="CR163" s="263"/>
      <c r="CS163" s="263"/>
      <c r="CT163" s="263"/>
      <c r="CU163" s="263"/>
    </row>
    <row r="164" spans="2:99" ht="41.25" customHeight="1" thickBot="1">
      <c r="B164" s="230"/>
      <c r="C164" s="1918" t="s">
        <v>218</v>
      </c>
      <c r="D164" s="262"/>
      <c r="E164" s="181" t="s">
        <v>93</v>
      </c>
      <c r="F164" s="196" t="s">
        <v>101</v>
      </c>
      <c r="G164" s="197" t="s">
        <v>124</v>
      </c>
      <c r="H164" s="183" t="str">
        <f t="shared" si="9"/>
        <v>&gt; 275 kV &amp; &lt; = 330 kV ;  OIL FILLED REACTORS</v>
      </c>
      <c r="I164" s="182" t="s">
        <v>321</v>
      </c>
      <c r="J164" s="184" t="s">
        <v>103</v>
      </c>
      <c r="K164" s="184" t="s">
        <v>104</v>
      </c>
      <c r="L164" s="198" t="s">
        <v>105</v>
      </c>
      <c r="M164" s="198"/>
      <c r="N164" s="2896"/>
      <c r="O164" s="2896"/>
      <c r="P164" s="2896"/>
      <c r="Q164" s="2896"/>
      <c r="R164" s="2896"/>
      <c r="S164" s="2896"/>
      <c r="T164" s="2896"/>
      <c r="U164" s="2896"/>
      <c r="V164" s="2896"/>
      <c r="W164" s="2896"/>
      <c r="X164" s="2896"/>
      <c r="Y164" s="1930"/>
      <c r="Z164" s="181" t="s">
        <v>93</v>
      </c>
      <c r="AA164" s="196" t="s">
        <v>101</v>
      </c>
      <c r="AB164" s="197" t="s">
        <v>124</v>
      </c>
      <c r="AC164" s="183" t="str">
        <f t="shared" si="10"/>
        <v>&gt; 275 kV &amp; &lt; = 330 kV ;  OIL FILLED REACTORS</v>
      </c>
      <c r="AD164" s="182" t="s">
        <v>321</v>
      </c>
      <c r="AE164" s="184" t="s">
        <v>103</v>
      </c>
      <c r="AF164" s="184" t="s">
        <v>106</v>
      </c>
      <c r="AG164" s="198" t="s">
        <v>107</v>
      </c>
      <c r="AH164" s="198"/>
      <c r="AI164" s="186">
        <v>3</v>
      </c>
      <c r="AJ164" s="186">
        <v>0</v>
      </c>
      <c r="AK164" s="186">
        <v>0</v>
      </c>
      <c r="AL164" s="186">
        <v>0</v>
      </c>
      <c r="AM164" s="186">
        <v>0</v>
      </c>
      <c r="AN164" s="186">
        <v>1</v>
      </c>
      <c r="AO164" s="186">
        <v>0</v>
      </c>
      <c r="AP164" s="186">
        <v>0</v>
      </c>
      <c r="AQ164" s="186">
        <v>0</v>
      </c>
      <c r="AR164" s="186">
        <v>0</v>
      </c>
      <c r="AS164" s="186">
        <v>0</v>
      </c>
      <c r="AT164" s="1930"/>
      <c r="AU164" s="181" t="s">
        <v>93</v>
      </c>
      <c r="AV164" s="196" t="s">
        <v>101</v>
      </c>
      <c r="AW164" s="197" t="s">
        <v>124</v>
      </c>
      <c r="AX164" s="183" t="str">
        <f t="shared" si="11"/>
        <v>&gt; 275 kV &amp; &lt; = 330 kV ;  OIL FILLED REACTORS</v>
      </c>
      <c r="AY164" s="182" t="s">
        <v>321</v>
      </c>
      <c r="AZ164" s="184" t="s">
        <v>103</v>
      </c>
      <c r="BA164" s="184" t="s">
        <v>108</v>
      </c>
      <c r="BB164" s="198" t="s">
        <v>107</v>
      </c>
      <c r="BC164" s="198"/>
      <c r="BD164" s="2153"/>
      <c r="BE164" s="2153"/>
      <c r="BF164" s="2153"/>
      <c r="BG164" s="2153"/>
      <c r="BH164" s="2153"/>
      <c r="BI164" s="186"/>
      <c r="BJ164" s="186"/>
      <c r="BK164" s="186"/>
      <c r="BL164" s="186"/>
      <c r="BM164" s="186"/>
      <c r="BN164" s="186"/>
      <c r="BO164" s="263"/>
      <c r="CR164" s="263"/>
      <c r="CS164" s="263"/>
      <c r="CT164" s="263"/>
      <c r="CU164" s="263"/>
    </row>
    <row r="165" spans="2:99" ht="41.25" customHeight="1" thickBot="1">
      <c r="B165" s="230"/>
      <c r="C165" s="1918" t="s">
        <v>219</v>
      </c>
      <c r="D165" s="262"/>
      <c r="E165" s="181" t="s">
        <v>93</v>
      </c>
      <c r="F165" s="196" t="s">
        <v>101</v>
      </c>
      <c r="G165" s="197" t="s">
        <v>124</v>
      </c>
      <c r="H165" s="183" t="str">
        <f t="shared" si="9"/>
        <v>&gt; 330 kV &amp; &lt; = 500 kV  ;  OIL FILLED REACTORS</v>
      </c>
      <c r="I165" s="182" t="s">
        <v>321</v>
      </c>
      <c r="J165" s="184" t="s">
        <v>103</v>
      </c>
      <c r="K165" s="184" t="s">
        <v>104</v>
      </c>
      <c r="L165" s="198" t="s">
        <v>105</v>
      </c>
      <c r="M165" s="198"/>
      <c r="N165" s="2896"/>
      <c r="O165" s="2896"/>
      <c r="P165" s="2896"/>
      <c r="Q165" s="2896"/>
      <c r="R165" s="2896"/>
      <c r="S165" s="2896"/>
      <c r="T165" s="2896"/>
      <c r="U165" s="2896"/>
      <c r="V165" s="2896"/>
      <c r="W165" s="2896"/>
      <c r="X165" s="2896"/>
      <c r="Y165" s="1930"/>
      <c r="Z165" s="181" t="s">
        <v>93</v>
      </c>
      <c r="AA165" s="196" t="s">
        <v>101</v>
      </c>
      <c r="AB165" s="197" t="s">
        <v>124</v>
      </c>
      <c r="AC165" s="183" t="str">
        <f t="shared" si="10"/>
        <v>&gt; 330 kV &amp; &lt; = 500 kV  ;  OIL FILLED REACTORS</v>
      </c>
      <c r="AD165" s="182" t="s">
        <v>321</v>
      </c>
      <c r="AE165" s="184" t="s">
        <v>103</v>
      </c>
      <c r="AF165" s="184" t="s">
        <v>106</v>
      </c>
      <c r="AG165" s="198" t="s">
        <v>107</v>
      </c>
      <c r="AH165" s="198"/>
      <c r="AI165" s="186">
        <v>0</v>
      </c>
      <c r="AJ165" s="186">
        <v>0</v>
      </c>
      <c r="AK165" s="186">
        <v>0</v>
      </c>
      <c r="AL165" s="186">
        <v>0</v>
      </c>
      <c r="AM165" s="186">
        <v>0</v>
      </c>
      <c r="AN165" s="186">
        <v>0</v>
      </c>
      <c r="AO165" s="186">
        <v>0</v>
      </c>
      <c r="AP165" s="186">
        <v>0</v>
      </c>
      <c r="AQ165" s="186">
        <v>0</v>
      </c>
      <c r="AR165" s="186">
        <v>0</v>
      </c>
      <c r="AS165" s="186">
        <v>0</v>
      </c>
      <c r="AT165" s="1930"/>
      <c r="AU165" s="181" t="s">
        <v>93</v>
      </c>
      <c r="AV165" s="196" t="s">
        <v>101</v>
      </c>
      <c r="AW165" s="197" t="s">
        <v>124</v>
      </c>
      <c r="AX165" s="183" t="str">
        <f t="shared" si="11"/>
        <v>&gt; 330 kV &amp; &lt; = 500 kV  ;  OIL FILLED REACTORS</v>
      </c>
      <c r="AY165" s="182" t="s">
        <v>321</v>
      </c>
      <c r="AZ165" s="184" t="s">
        <v>103</v>
      </c>
      <c r="BA165" s="184" t="s">
        <v>108</v>
      </c>
      <c r="BB165" s="198" t="s">
        <v>107</v>
      </c>
      <c r="BC165" s="198"/>
      <c r="BD165" s="2153"/>
      <c r="BE165" s="2153"/>
      <c r="BF165" s="2153"/>
      <c r="BG165" s="2153"/>
      <c r="BH165" s="2153"/>
      <c r="BI165" s="186"/>
      <c r="BJ165" s="186"/>
      <c r="BK165" s="186"/>
      <c r="BL165" s="186"/>
      <c r="BM165" s="186"/>
      <c r="BN165" s="186"/>
      <c r="BO165" s="263"/>
      <c r="CR165" s="263"/>
      <c r="CS165" s="263"/>
      <c r="CT165" s="263"/>
      <c r="CU165" s="263"/>
    </row>
    <row r="166" spans="2:99" ht="41.25" customHeight="1" thickBot="1">
      <c r="B166" s="230"/>
      <c r="C166" s="1918" t="s">
        <v>220</v>
      </c>
      <c r="D166" s="262"/>
      <c r="E166" s="181" t="s">
        <v>93</v>
      </c>
      <c r="F166" s="196" t="s">
        <v>101</v>
      </c>
      <c r="G166" s="197" t="s">
        <v>124</v>
      </c>
      <c r="H166" s="183" t="str">
        <f t="shared" si="9"/>
        <v>&gt; 500 kV  ;  OIL FILLED REACTORS</v>
      </c>
      <c r="I166" s="182" t="s">
        <v>321</v>
      </c>
      <c r="J166" s="184" t="s">
        <v>103</v>
      </c>
      <c r="K166" s="184" t="s">
        <v>104</v>
      </c>
      <c r="L166" s="198" t="s">
        <v>105</v>
      </c>
      <c r="M166" s="198"/>
      <c r="N166" s="2896"/>
      <c r="O166" s="2896"/>
      <c r="P166" s="2896"/>
      <c r="Q166" s="2896"/>
      <c r="R166" s="2896"/>
      <c r="S166" s="2896"/>
      <c r="T166" s="2896"/>
      <c r="U166" s="2896"/>
      <c r="V166" s="2896"/>
      <c r="W166" s="2896"/>
      <c r="X166" s="2896"/>
      <c r="Y166" s="1930"/>
      <c r="Z166" s="181" t="s">
        <v>93</v>
      </c>
      <c r="AA166" s="196" t="s">
        <v>101</v>
      </c>
      <c r="AB166" s="197" t="s">
        <v>124</v>
      </c>
      <c r="AC166" s="183" t="str">
        <f t="shared" si="10"/>
        <v>&gt; 500 kV  ;  OIL FILLED REACTORS</v>
      </c>
      <c r="AD166" s="182" t="s">
        <v>321</v>
      </c>
      <c r="AE166" s="184" t="s">
        <v>103</v>
      </c>
      <c r="AF166" s="184" t="s">
        <v>106</v>
      </c>
      <c r="AG166" s="198" t="s">
        <v>107</v>
      </c>
      <c r="AH166" s="198"/>
      <c r="AI166" s="186">
        <v>0</v>
      </c>
      <c r="AJ166" s="186">
        <v>0</v>
      </c>
      <c r="AK166" s="186">
        <v>0</v>
      </c>
      <c r="AL166" s="186">
        <v>0</v>
      </c>
      <c r="AM166" s="186">
        <v>0</v>
      </c>
      <c r="AN166" s="186">
        <v>0</v>
      </c>
      <c r="AO166" s="186">
        <v>0</v>
      </c>
      <c r="AP166" s="186">
        <v>0</v>
      </c>
      <c r="AQ166" s="186">
        <v>0</v>
      </c>
      <c r="AR166" s="186">
        <v>0</v>
      </c>
      <c r="AS166" s="186">
        <v>0</v>
      </c>
      <c r="AT166" s="1930"/>
      <c r="AU166" s="181" t="s">
        <v>93</v>
      </c>
      <c r="AV166" s="196" t="s">
        <v>101</v>
      </c>
      <c r="AW166" s="197" t="s">
        <v>124</v>
      </c>
      <c r="AX166" s="183" t="str">
        <f t="shared" si="11"/>
        <v>&gt; 500 kV  ;  OIL FILLED REACTORS</v>
      </c>
      <c r="AY166" s="182" t="s">
        <v>321</v>
      </c>
      <c r="AZ166" s="184" t="s">
        <v>103</v>
      </c>
      <c r="BA166" s="184" t="s">
        <v>108</v>
      </c>
      <c r="BB166" s="198" t="s">
        <v>107</v>
      </c>
      <c r="BC166" s="198"/>
      <c r="BD166" s="2153"/>
      <c r="BE166" s="2153"/>
      <c r="BF166" s="2153"/>
      <c r="BG166" s="2153"/>
      <c r="BH166" s="2153"/>
      <c r="BI166" s="186"/>
      <c r="BJ166" s="186"/>
      <c r="BK166" s="186"/>
      <c r="BL166" s="186"/>
      <c r="BM166" s="186"/>
      <c r="BN166" s="186"/>
      <c r="BO166" s="263"/>
      <c r="CR166" s="263"/>
      <c r="CS166" s="263"/>
      <c r="CT166" s="263"/>
      <c r="CU166" s="263"/>
    </row>
    <row r="167" spans="2:99" ht="41.25" customHeight="1" thickBot="1">
      <c r="B167" s="230"/>
      <c r="C167" s="2147" t="s">
        <v>1462</v>
      </c>
      <c r="D167" s="1931"/>
      <c r="E167" s="181"/>
      <c r="F167" s="2143"/>
      <c r="G167" s="2144"/>
      <c r="H167" s="183"/>
      <c r="I167" s="182"/>
      <c r="J167" s="2145"/>
      <c r="K167" s="2145"/>
      <c r="L167" s="2146"/>
      <c r="M167" s="2146"/>
      <c r="N167" s="2896"/>
      <c r="O167" s="2896"/>
      <c r="P167" s="2896"/>
      <c r="Q167" s="2896"/>
      <c r="R167" s="2896"/>
      <c r="S167" s="2896"/>
      <c r="T167" s="2896"/>
      <c r="U167" s="2896"/>
      <c r="V167" s="2896"/>
      <c r="W167" s="2896"/>
      <c r="X167" s="2896"/>
      <c r="Y167" s="1936"/>
      <c r="Z167" s="181"/>
      <c r="AA167" s="2143"/>
      <c r="AB167" s="2144"/>
      <c r="AC167" s="183"/>
      <c r="AD167" s="182"/>
      <c r="AE167" s="2145"/>
      <c r="AF167" s="2145"/>
      <c r="AG167" s="2146"/>
      <c r="AH167" s="2146"/>
      <c r="AI167" s="186">
        <v>0</v>
      </c>
      <c r="AJ167" s="186">
        <v>0</v>
      </c>
      <c r="AK167" s="186">
        <v>0</v>
      </c>
      <c r="AL167" s="186">
        <v>0</v>
      </c>
      <c r="AM167" s="186">
        <v>0</v>
      </c>
      <c r="AN167" s="186">
        <v>0</v>
      </c>
      <c r="AO167" s="186">
        <v>0</v>
      </c>
      <c r="AP167" s="186">
        <v>0</v>
      </c>
      <c r="AQ167" s="186">
        <v>0</v>
      </c>
      <c r="AR167" s="186">
        <v>0</v>
      </c>
      <c r="AS167" s="186">
        <v>0</v>
      </c>
      <c r="AT167" s="1936"/>
      <c r="AU167" s="181"/>
      <c r="AV167" s="2143"/>
      <c r="AW167" s="2144"/>
      <c r="AX167" s="183"/>
      <c r="AY167" s="182"/>
      <c r="AZ167" s="2145"/>
      <c r="BA167" s="2145"/>
      <c r="BB167" s="2146"/>
      <c r="BC167" s="2146"/>
      <c r="BD167" s="2153"/>
      <c r="BE167" s="2153"/>
      <c r="BF167" s="2153"/>
      <c r="BG167" s="2153"/>
      <c r="BH167" s="2153"/>
      <c r="BI167" s="186"/>
      <c r="BJ167" s="186"/>
      <c r="BK167" s="186"/>
      <c r="BL167" s="186"/>
      <c r="BM167" s="186"/>
      <c r="BN167" s="186"/>
      <c r="BO167" s="263"/>
      <c r="CR167" s="263"/>
      <c r="CS167" s="263"/>
      <c r="CT167" s="263"/>
      <c r="CU167" s="263"/>
    </row>
    <row r="168" spans="2:99" ht="41.25" customHeight="1" thickBot="1">
      <c r="B168" s="230"/>
      <c r="C168" s="2147" t="s">
        <v>1463</v>
      </c>
      <c r="D168" s="1931"/>
      <c r="E168" s="181"/>
      <c r="F168" s="2143"/>
      <c r="G168" s="2144"/>
      <c r="H168" s="183"/>
      <c r="I168" s="182"/>
      <c r="J168" s="2145"/>
      <c r="K168" s="2145"/>
      <c r="L168" s="2146"/>
      <c r="M168" s="2146"/>
      <c r="N168" s="2896"/>
      <c r="O168" s="2896"/>
      <c r="P168" s="2896"/>
      <c r="Q168" s="2896"/>
      <c r="R168" s="2896"/>
      <c r="S168" s="2896"/>
      <c r="T168" s="2896"/>
      <c r="U168" s="2896"/>
      <c r="V168" s="2896"/>
      <c r="W168" s="2896"/>
      <c r="X168" s="2896"/>
      <c r="Y168" s="1936"/>
      <c r="Z168" s="181"/>
      <c r="AA168" s="2143"/>
      <c r="AB168" s="2144"/>
      <c r="AC168" s="183"/>
      <c r="AD168" s="182"/>
      <c r="AE168" s="2145"/>
      <c r="AF168" s="2145"/>
      <c r="AG168" s="2146"/>
      <c r="AH168" s="2146"/>
      <c r="AI168" s="186">
        <v>0</v>
      </c>
      <c r="AJ168" s="186">
        <v>0</v>
      </c>
      <c r="AK168" s="186">
        <v>0</v>
      </c>
      <c r="AL168" s="186">
        <v>0</v>
      </c>
      <c r="AM168" s="186">
        <v>0</v>
      </c>
      <c r="AN168" s="186">
        <v>0</v>
      </c>
      <c r="AO168" s="186">
        <v>0</v>
      </c>
      <c r="AP168" s="186">
        <v>0</v>
      </c>
      <c r="AQ168" s="186">
        <v>0</v>
      </c>
      <c r="AR168" s="186">
        <v>0</v>
      </c>
      <c r="AS168" s="186">
        <v>0</v>
      </c>
      <c r="AT168" s="1936"/>
      <c r="AU168" s="181"/>
      <c r="AV168" s="2143"/>
      <c r="AW168" s="2144"/>
      <c r="AX168" s="183"/>
      <c r="AY168" s="182"/>
      <c r="AZ168" s="2145"/>
      <c r="BA168" s="2145"/>
      <c r="BB168" s="2146"/>
      <c r="BC168" s="2146"/>
      <c r="BD168" s="2153"/>
      <c r="BE168" s="2153"/>
      <c r="BF168" s="2153"/>
      <c r="BG168" s="2153"/>
      <c r="BH168" s="2153"/>
      <c r="BI168" s="186"/>
      <c r="BJ168" s="186"/>
      <c r="BK168" s="186"/>
      <c r="BL168" s="186"/>
      <c r="BM168" s="186"/>
      <c r="BN168" s="186"/>
      <c r="BO168" s="263"/>
      <c r="CR168" s="263"/>
      <c r="CS168" s="263"/>
      <c r="CT168" s="263"/>
      <c r="CU168" s="263"/>
    </row>
    <row r="169" spans="2:99" ht="41.25" customHeight="1" thickBot="1">
      <c r="B169" s="241"/>
      <c r="C169" s="1918" t="s">
        <v>133</v>
      </c>
      <c r="D169" s="1931"/>
      <c r="E169" s="181" t="s">
        <v>93</v>
      </c>
      <c r="F169" s="1932" t="s">
        <v>101</v>
      </c>
      <c r="G169" s="1933" t="s">
        <v>124</v>
      </c>
      <c r="H169" s="183" t="str">
        <f t="shared" si="9"/>
        <v>OTHER - PLEASE ADD A ROW IF NECESSARY AND NOMINATE THE CATEGORY</v>
      </c>
      <c r="I169" s="182" t="s">
        <v>321</v>
      </c>
      <c r="J169" s="1934" t="s">
        <v>103</v>
      </c>
      <c r="K169" s="1934" t="s">
        <v>104</v>
      </c>
      <c r="L169" s="1935" t="s">
        <v>105</v>
      </c>
      <c r="M169" s="1935"/>
      <c r="N169" s="2896"/>
      <c r="O169" s="2896"/>
      <c r="P169" s="2896"/>
      <c r="Q169" s="2896"/>
      <c r="R169" s="2896"/>
      <c r="S169" s="2896"/>
      <c r="T169" s="2896"/>
      <c r="U169" s="2896"/>
      <c r="V169" s="2896"/>
      <c r="W169" s="2896"/>
      <c r="X169" s="2896"/>
      <c r="Y169" s="1936"/>
      <c r="Z169" s="181" t="s">
        <v>93</v>
      </c>
      <c r="AA169" s="1932" t="s">
        <v>101</v>
      </c>
      <c r="AB169" s="1933" t="s">
        <v>124</v>
      </c>
      <c r="AC169" s="183" t="str">
        <f t="shared" si="10"/>
        <v>OTHER - PLEASE ADD A ROW IF NECESSARY AND NOMINATE THE CATEGORY</v>
      </c>
      <c r="AD169" s="182" t="s">
        <v>321</v>
      </c>
      <c r="AE169" s="1934" t="s">
        <v>103</v>
      </c>
      <c r="AF169" s="1934" t="s">
        <v>106</v>
      </c>
      <c r="AG169" s="1935" t="s">
        <v>107</v>
      </c>
      <c r="AH169" s="1935"/>
      <c r="AI169" s="186">
        <v>0</v>
      </c>
      <c r="AJ169" s="186">
        <v>0</v>
      </c>
      <c r="AK169" s="186">
        <v>0</v>
      </c>
      <c r="AL169" s="186">
        <v>0</v>
      </c>
      <c r="AM169" s="186">
        <v>0</v>
      </c>
      <c r="AN169" s="186">
        <v>0</v>
      </c>
      <c r="AO169" s="186">
        <v>0</v>
      </c>
      <c r="AP169" s="186">
        <v>0</v>
      </c>
      <c r="AQ169" s="186">
        <v>0</v>
      </c>
      <c r="AR169" s="186">
        <v>0</v>
      </c>
      <c r="AS169" s="186">
        <v>0</v>
      </c>
      <c r="AT169" s="1936"/>
      <c r="AU169" s="181" t="s">
        <v>93</v>
      </c>
      <c r="AV169" s="1932" t="s">
        <v>101</v>
      </c>
      <c r="AW169" s="1933" t="s">
        <v>124</v>
      </c>
      <c r="AX169" s="183" t="str">
        <f t="shared" si="11"/>
        <v>OTHER - PLEASE ADD A ROW IF NECESSARY AND NOMINATE THE CATEGORY</v>
      </c>
      <c r="AY169" s="182" t="s">
        <v>321</v>
      </c>
      <c r="AZ169" s="1934" t="s">
        <v>103</v>
      </c>
      <c r="BA169" s="1934" t="s">
        <v>108</v>
      </c>
      <c r="BB169" s="1935" t="s">
        <v>107</v>
      </c>
      <c r="BC169" s="1935"/>
      <c r="BD169" s="186"/>
      <c r="BE169" s="186"/>
      <c r="BF169" s="186"/>
      <c r="BG169" s="186"/>
      <c r="BH169" s="186"/>
      <c r="BI169" s="186"/>
      <c r="BJ169" s="186"/>
      <c r="BK169" s="186"/>
      <c r="BL169" s="186"/>
      <c r="BM169" s="186"/>
      <c r="BN169" s="186"/>
      <c r="BO169" s="263"/>
      <c r="CR169" s="263"/>
      <c r="CS169" s="263"/>
      <c r="CT169" s="263"/>
      <c r="CU169" s="265"/>
    </row>
    <row r="170" spans="2:99" ht="41.25" customHeight="1" thickBot="1">
      <c r="B170" s="266" t="s">
        <v>221</v>
      </c>
      <c r="C170" s="2149" t="s">
        <v>1464</v>
      </c>
      <c r="D170" s="268"/>
      <c r="E170" s="181" t="s">
        <v>93</v>
      </c>
      <c r="F170" s="269" t="s">
        <v>101</v>
      </c>
      <c r="G170" s="270" t="s">
        <v>223</v>
      </c>
      <c r="H170" s="183" t="str">
        <f t="shared" si="9"/>
        <v>PROTECTION SYSTEMS</v>
      </c>
      <c r="I170" s="182" t="s">
        <v>321</v>
      </c>
      <c r="J170" s="271" t="s">
        <v>103</v>
      </c>
      <c r="K170" s="271" t="s">
        <v>104</v>
      </c>
      <c r="L170" s="272" t="s">
        <v>105</v>
      </c>
      <c r="M170" s="272"/>
      <c r="N170" s="2896"/>
      <c r="O170" s="2896"/>
      <c r="P170" s="2896"/>
      <c r="Q170" s="2896"/>
      <c r="R170" s="2896"/>
      <c r="S170" s="2896"/>
      <c r="T170" s="2896"/>
      <c r="U170" s="2896"/>
      <c r="V170" s="2896"/>
      <c r="W170" s="2896"/>
      <c r="X170" s="2896"/>
      <c r="Y170" s="273"/>
      <c r="Z170" s="181" t="s">
        <v>93</v>
      </c>
      <c r="AA170" s="269" t="s">
        <v>101</v>
      </c>
      <c r="AB170" s="270" t="s">
        <v>223</v>
      </c>
      <c r="AC170" s="183" t="str">
        <f t="shared" si="10"/>
        <v>PROTECTION SYSTEMS</v>
      </c>
      <c r="AD170" s="182" t="s">
        <v>321</v>
      </c>
      <c r="AE170" s="271" t="s">
        <v>103</v>
      </c>
      <c r="AF170" s="271" t="s">
        <v>106</v>
      </c>
      <c r="AG170" s="272" t="s">
        <v>107</v>
      </c>
      <c r="AH170" s="272"/>
      <c r="AI170" s="186">
        <v>107</v>
      </c>
      <c r="AJ170" s="186">
        <v>84</v>
      </c>
      <c r="AK170" s="186">
        <v>133</v>
      </c>
      <c r="AL170" s="186">
        <v>104</v>
      </c>
      <c r="AM170" s="186">
        <v>181</v>
      </c>
      <c r="AN170" s="186">
        <v>219</v>
      </c>
      <c r="AO170" s="186">
        <v>157</v>
      </c>
      <c r="AP170" s="186">
        <v>282</v>
      </c>
      <c r="AQ170" s="186">
        <v>162</v>
      </c>
      <c r="AR170" s="186">
        <v>252</v>
      </c>
      <c r="AS170" s="186">
        <v>272</v>
      </c>
      <c r="AT170" s="273"/>
      <c r="AU170" s="181" t="s">
        <v>93</v>
      </c>
      <c r="AV170" s="269" t="s">
        <v>101</v>
      </c>
      <c r="AW170" s="270" t="s">
        <v>223</v>
      </c>
      <c r="AX170" s="183" t="str">
        <f t="shared" si="11"/>
        <v>PROTECTION SYSTEMS</v>
      </c>
      <c r="AY170" s="182" t="s">
        <v>321</v>
      </c>
      <c r="AZ170" s="271" t="s">
        <v>103</v>
      </c>
      <c r="BA170" s="271" t="s">
        <v>108</v>
      </c>
      <c r="BB170" s="272" t="s">
        <v>107</v>
      </c>
      <c r="BC170" s="272"/>
      <c r="BD170" s="2153"/>
      <c r="BE170" s="2153"/>
      <c r="BF170" s="2153"/>
      <c r="BG170" s="2153"/>
      <c r="BH170" s="2153"/>
      <c r="BI170" s="186"/>
      <c r="BJ170" s="186"/>
      <c r="BK170" s="186"/>
      <c r="BL170" s="186"/>
      <c r="BM170" s="186"/>
      <c r="BN170" s="186"/>
      <c r="BO170" s="263"/>
      <c r="CR170" s="263"/>
      <c r="CS170" s="263"/>
      <c r="CT170" s="263"/>
      <c r="CU170" s="265"/>
    </row>
    <row r="171" spans="2:99" ht="41.25" customHeight="1" thickBot="1">
      <c r="B171" s="266"/>
      <c r="C171" s="2150" t="s">
        <v>1465</v>
      </c>
      <c r="D171" s="274"/>
      <c r="E171" s="181"/>
      <c r="F171" s="275"/>
      <c r="G171" s="2148"/>
      <c r="H171" s="183"/>
      <c r="I171" s="182"/>
      <c r="J171" s="277"/>
      <c r="K171" s="277"/>
      <c r="L171" s="278"/>
      <c r="M171" s="278"/>
      <c r="N171" s="2896"/>
      <c r="O171" s="2896"/>
      <c r="P171" s="2896"/>
      <c r="Q171" s="2896"/>
      <c r="R171" s="2896"/>
      <c r="S171" s="2896"/>
      <c r="T171" s="2896"/>
      <c r="U171" s="2896"/>
      <c r="V171" s="2896"/>
      <c r="W171" s="2896"/>
      <c r="X171" s="2896"/>
      <c r="Y171" s="280"/>
      <c r="Z171" s="181"/>
      <c r="AA171" s="275"/>
      <c r="AB171" s="2148"/>
      <c r="AC171" s="183"/>
      <c r="AD171" s="182"/>
      <c r="AE171" s="277"/>
      <c r="AF171" s="277"/>
      <c r="AG171" s="278"/>
      <c r="AH171" s="278"/>
      <c r="AI171" s="186">
        <v>16</v>
      </c>
      <c r="AJ171" s="186">
        <v>0</v>
      </c>
      <c r="AK171" s="186">
        <v>24</v>
      </c>
      <c r="AL171" s="186">
        <v>2</v>
      </c>
      <c r="AM171" s="186">
        <v>46</v>
      </c>
      <c r="AN171" s="186">
        <v>72</v>
      </c>
      <c r="AO171" s="186">
        <v>46</v>
      </c>
      <c r="AP171" s="186">
        <v>135</v>
      </c>
      <c r="AQ171" s="186">
        <v>56</v>
      </c>
      <c r="AR171" s="186">
        <v>117</v>
      </c>
      <c r="AS171" s="186">
        <v>135</v>
      </c>
      <c r="AT171" s="280"/>
      <c r="AU171" s="181"/>
      <c r="AV171" s="275"/>
      <c r="AW171" s="2148"/>
      <c r="AX171" s="183"/>
      <c r="AY171" s="182"/>
      <c r="AZ171" s="277"/>
      <c r="BA171" s="277"/>
      <c r="BB171" s="278"/>
      <c r="BC171" s="278"/>
      <c r="BD171" s="2153"/>
      <c r="BE171" s="2153"/>
      <c r="BF171" s="2153"/>
      <c r="BG171" s="2153"/>
      <c r="BH171" s="2153"/>
      <c r="BI171" s="186"/>
      <c r="BJ171" s="186"/>
      <c r="BK171" s="186"/>
      <c r="BL171" s="186"/>
      <c r="BM171" s="186"/>
      <c r="BN171" s="186"/>
      <c r="BO171" s="263"/>
      <c r="CR171" s="263"/>
      <c r="CS171" s="263"/>
      <c r="CT171" s="263"/>
      <c r="CU171" s="265"/>
    </row>
    <row r="172" spans="2:99" ht="41.25" customHeight="1" thickBot="1">
      <c r="B172" s="266"/>
      <c r="C172" s="2150" t="s">
        <v>1466</v>
      </c>
      <c r="D172" s="274"/>
      <c r="E172" s="181"/>
      <c r="F172" s="275"/>
      <c r="G172" s="2148"/>
      <c r="H172" s="183"/>
      <c r="I172" s="182"/>
      <c r="J172" s="277"/>
      <c r="K172" s="277"/>
      <c r="L172" s="278"/>
      <c r="M172" s="278"/>
      <c r="N172" s="2896"/>
      <c r="O172" s="2896"/>
      <c r="P172" s="2896"/>
      <c r="Q172" s="2896"/>
      <c r="R172" s="2896"/>
      <c r="S172" s="2896"/>
      <c r="T172" s="2896"/>
      <c r="U172" s="2896"/>
      <c r="V172" s="2896"/>
      <c r="W172" s="2896"/>
      <c r="X172" s="2896"/>
      <c r="Y172" s="280"/>
      <c r="Z172" s="181"/>
      <c r="AA172" s="275"/>
      <c r="AB172" s="2148"/>
      <c r="AC172" s="183"/>
      <c r="AD172" s="182"/>
      <c r="AE172" s="277"/>
      <c r="AF172" s="277"/>
      <c r="AG172" s="278"/>
      <c r="AH172" s="278"/>
      <c r="AI172" s="186">
        <v>12</v>
      </c>
      <c r="AJ172" s="186">
        <v>0</v>
      </c>
      <c r="AK172" s="186">
        <v>490</v>
      </c>
      <c r="AL172" s="186">
        <v>0</v>
      </c>
      <c r="AM172" s="186">
        <v>11</v>
      </c>
      <c r="AN172" s="186">
        <v>0</v>
      </c>
      <c r="AO172" s="186">
        <v>8</v>
      </c>
      <c r="AP172" s="186">
        <v>0</v>
      </c>
      <c r="AQ172" s="186">
        <v>8</v>
      </c>
      <c r="AR172" s="186">
        <v>0</v>
      </c>
      <c r="AS172" s="186">
        <v>0</v>
      </c>
      <c r="AT172" s="280"/>
      <c r="AU172" s="181"/>
      <c r="AV172" s="275"/>
      <c r="AW172" s="2148"/>
      <c r="AX172" s="183"/>
      <c r="AY172" s="182"/>
      <c r="AZ172" s="277"/>
      <c r="BA172" s="277"/>
      <c r="BB172" s="278"/>
      <c r="BC172" s="278"/>
      <c r="BD172" s="2153"/>
      <c r="BE172" s="2153"/>
      <c r="BF172" s="2153"/>
      <c r="BG172" s="2153"/>
      <c r="BH172" s="2153"/>
      <c r="BI172" s="186"/>
      <c r="BJ172" s="186"/>
      <c r="BK172" s="186"/>
      <c r="BL172" s="186"/>
      <c r="BM172" s="186"/>
      <c r="BN172" s="186"/>
      <c r="BO172" s="263"/>
      <c r="CR172" s="263"/>
      <c r="CS172" s="263"/>
      <c r="CT172" s="263"/>
      <c r="CU172" s="265"/>
    </row>
    <row r="173" spans="2:99" ht="41.25" customHeight="1" thickBot="1">
      <c r="B173" s="266"/>
      <c r="C173" s="2151" t="s">
        <v>1467</v>
      </c>
      <c r="D173" s="274"/>
      <c r="E173" s="181"/>
      <c r="F173" s="275"/>
      <c r="G173" s="2148"/>
      <c r="H173" s="183"/>
      <c r="I173" s="182"/>
      <c r="J173" s="277"/>
      <c r="K173" s="277"/>
      <c r="L173" s="278"/>
      <c r="M173" s="278"/>
      <c r="N173" s="2896"/>
      <c r="O173" s="2896"/>
      <c r="P173" s="2896"/>
      <c r="Q173" s="2896"/>
      <c r="R173" s="2896"/>
      <c r="S173" s="2896"/>
      <c r="T173" s="2896"/>
      <c r="U173" s="2896"/>
      <c r="V173" s="2896"/>
      <c r="W173" s="2896"/>
      <c r="X173" s="2896"/>
      <c r="Y173" s="280"/>
      <c r="Z173" s="181"/>
      <c r="AA173" s="275"/>
      <c r="AB173" s="2148"/>
      <c r="AC173" s="183"/>
      <c r="AD173" s="182"/>
      <c r="AE173" s="277"/>
      <c r="AF173" s="277"/>
      <c r="AG173" s="278"/>
      <c r="AH173" s="278"/>
      <c r="AI173" s="186">
        <v>4</v>
      </c>
      <c r="AJ173" s="186">
        <v>0</v>
      </c>
      <c r="AK173" s="186">
        <v>6</v>
      </c>
      <c r="AL173" s="186">
        <v>0</v>
      </c>
      <c r="AM173" s="186">
        <v>16</v>
      </c>
      <c r="AN173" s="186">
        <v>20</v>
      </c>
      <c r="AO173" s="186">
        <v>22</v>
      </c>
      <c r="AP173" s="186">
        <v>26</v>
      </c>
      <c r="AQ173" s="186">
        <v>19</v>
      </c>
      <c r="AR173" s="186">
        <v>29</v>
      </c>
      <c r="AS173" s="186">
        <v>30</v>
      </c>
      <c r="AT173" s="280"/>
      <c r="AU173" s="181"/>
      <c r="AV173" s="275"/>
      <c r="AW173" s="2148"/>
      <c r="AX173" s="183"/>
      <c r="AY173" s="182"/>
      <c r="AZ173" s="277"/>
      <c r="BA173" s="277"/>
      <c r="BB173" s="278"/>
      <c r="BC173" s="278"/>
      <c r="BD173" s="2153"/>
      <c r="BE173" s="2153"/>
      <c r="BF173" s="2153"/>
      <c r="BG173" s="2153"/>
      <c r="BH173" s="2153"/>
      <c r="BI173" s="186"/>
      <c r="BJ173" s="186"/>
      <c r="BK173" s="186"/>
      <c r="BL173" s="186"/>
      <c r="BM173" s="186"/>
      <c r="BN173" s="186"/>
      <c r="BO173" s="263"/>
      <c r="CR173" s="263"/>
      <c r="CS173" s="263"/>
      <c r="CT173" s="263"/>
      <c r="CU173" s="265"/>
    </row>
    <row r="174" spans="2:99" ht="41.25" customHeight="1" thickBot="1">
      <c r="B174" s="266"/>
      <c r="C174" s="2149" t="s">
        <v>1468</v>
      </c>
      <c r="D174" s="274"/>
      <c r="E174" s="181"/>
      <c r="F174" s="275"/>
      <c r="G174" s="2148"/>
      <c r="H174" s="183"/>
      <c r="I174" s="182"/>
      <c r="J174" s="277"/>
      <c r="K174" s="277"/>
      <c r="L174" s="278"/>
      <c r="M174" s="278"/>
      <c r="N174" s="2896"/>
      <c r="O174" s="2896"/>
      <c r="P174" s="2896"/>
      <c r="Q174" s="2896"/>
      <c r="R174" s="2896"/>
      <c r="S174" s="2896"/>
      <c r="T174" s="2896"/>
      <c r="U174" s="2896"/>
      <c r="V174" s="2896"/>
      <c r="W174" s="2896"/>
      <c r="X174" s="2896"/>
      <c r="Y174" s="280"/>
      <c r="Z174" s="181"/>
      <c r="AA174" s="275"/>
      <c r="AB174" s="2148"/>
      <c r="AC174" s="183"/>
      <c r="AD174" s="182"/>
      <c r="AE174" s="277"/>
      <c r="AF174" s="277"/>
      <c r="AG174" s="278"/>
      <c r="AH174" s="278"/>
      <c r="AI174" s="2152"/>
      <c r="AJ174" s="2152"/>
      <c r="AK174" s="2152"/>
      <c r="AL174" s="2152"/>
      <c r="AM174" s="2152"/>
      <c r="AN174" s="2152"/>
      <c r="AO174" s="2152"/>
      <c r="AP174" s="2152"/>
      <c r="AQ174" s="2152"/>
      <c r="AR174" s="2152"/>
      <c r="AS174" s="2152"/>
      <c r="AT174" s="280"/>
      <c r="AU174" s="181"/>
      <c r="AV174" s="275"/>
      <c r="AW174" s="2148"/>
      <c r="AX174" s="183"/>
      <c r="AY174" s="182"/>
      <c r="AZ174" s="277"/>
      <c r="BA174" s="277"/>
      <c r="BB174" s="278"/>
      <c r="BC174" s="278"/>
      <c r="BD174" s="2154"/>
      <c r="BE174" s="2154"/>
      <c r="BF174" s="2154"/>
      <c r="BG174" s="2154"/>
      <c r="BH174" s="2154"/>
      <c r="BI174" s="2152"/>
      <c r="BJ174" s="2152"/>
      <c r="BK174" s="2152"/>
      <c r="BL174" s="2152"/>
      <c r="BM174" s="2152"/>
      <c r="BN174" s="2152"/>
      <c r="BO174" s="263"/>
      <c r="CR174" s="263"/>
      <c r="CS174" s="263"/>
      <c r="CT174" s="263"/>
      <c r="CU174" s="265"/>
    </row>
    <row r="175" spans="2:99" ht="41.25" customHeight="1" thickBot="1">
      <c r="B175" s="266"/>
      <c r="C175" s="2150" t="s">
        <v>1469</v>
      </c>
      <c r="D175" s="274"/>
      <c r="E175" s="181"/>
      <c r="F175" s="275"/>
      <c r="G175" s="2148"/>
      <c r="H175" s="183"/>
      <c r="I175" s="182"/>
      <c r="J175" s="277"/>
      <c r="K175" s="277"/>
      <c r="L175" s="278"/>
      <c r="M175" s="278"/>
      <c r="N175" s="2896"/>
      <c r="O175" s="2896"/>
      <c r="P175" s="2896"/>
      <c r="Q175" s="2896"/>
      <c r="R175" s="2896"/>
      <c r="S175" s="2896"/>
      <c r="T175" s="2896"/>
      <c r="U175" s="2896"/>
      <c r="V175" s="2896"/>
      <c r="W175" s="2896"/>
      <c r="X175" s="2896"/>
      <c r="Y175" s="280"/>
      <c r="Z175" s="181"/>
      <c r="AA175" s="275"/>
      <c r="AB175" s="2148"/>
      <c r="AC175" s="183"/>
      <c r="AD175" s="182"/>
      <c r="AE175" s="277"/>
      <c r="AF175" s="277"/>
      <c r="AG175" s="278"/>
      <c r="AH175" s="278"/>
      <c r="AI175" s="2152"/>
      <c r="AJ175" s="2152"/>
      <c r="AK175" s="2152"/>
      <c r="AL175" s="2152"/>
      <c r="AM175" s="2152"/>
      <c r="AN175" s="2152"/>
      <c r="AO175" s="2152"/>
      <c r="AP175" s="2152"/>
      <c r="AQ175" s="2152"/>
      <c r="AR175" s="2152"/>
      <c r="AS175" s="2152"/>
      <c r="AT175" s="280"/>
      <c r="AU175" s="181"/>
      <c r="AV175" s="275"/>
      <c r="AW175" s="2148"/>
      <c r="AX175" s="183"/>
      <c r="AY175" s="182"/>
      <c r="AZ175" s="277"/>
      <c r="BA175" s="277"/>
      <c r="BB175" s="278"/>
      <c r="BC175" s="278"/>
      <c r="BD175" s="2154"/>
      <c r="BE175" s="2154"/>
      <c r="BF175" s="2154"/>
      <c r="BG175" s="2154"/>
      <c r="BH175" s="2154"/>
      <c r="BI175" s="2152"/>
      <c r="BJ175" s="2152"/>
      <c r="BK175" s="2152"/>
      <c r="BL175" s="2152"/>
      <c r="BM175" s="2152"/>
      <c r="BN175" s="2152"/>
      <c r="BO175" s="263"/>
      <c r="CR175" s="263"/>
      <c r="CS175" s="263"/>
      <c r="CT175" s="263"/>
      <c r="CU175" s="265"/>
    </row>
    <row r="176" spans="2:99" ht="41.25" customHeight="1" thickBot="1">
      <c r="B176" s="266"/>
      <c r="C176" s="2150" t="s">
        <v>1470</v>
      </c>
      <c r="D176" s="274"/>
      <c r="E176" s="181"/>
      <c r="F176" s="275"/>
      <c r="G176" s="2148"/>
      <c r="H176" s="183"/>
      <c r="I176" s="182"/>
      <c r="J176" s="277"/>
      <c r="K176" s="277"/>
      <c r="L176" s="278"/>
      <c r="M176" s="278"/>
      <c r="N176" s="2896"/>
      <c r="O176" s="2896"/>
      <c r="P176" s="2896"/>
      <c r="Q176" s="2896"/>
      <c r="R176" s="2896"/>
      <c r="S176" s="2896"/>
      <c r="T176" s="2896"/>
      <c r="U176" s="2896"/>
      <c r="V176" s="2896"/>
      <c r="W176" s="2896"/>
      <c r="X176" s="2896"/>
      <c r="Y176" s="280"/>
      <c r="Z176" s="181"/>
      <c r="AA176" s="275"/>
      <c r="AB176" s="2148"/>
      <c r="AC176" s="183"/>
      <c r="AD176" s="182"/>
      <c r="AE176" s="277"/>
      <c r="AF176" s="277"/>
      <c r="AG176" s="278"/>
      <c r="AH176" s="278"/>
      <c r="AI176" s="186">
        <v>0.93</v>
      </c>
      <c r="AJ176" s="186">
        <v>0.36</v>
      </c>
      <c r="AK176" s="186">
        <v>0.35</v>
      </c>
      <c r="AL176" s="186">
        <v>0.64</v>
      </c>
      <c r="AM176" s="186">
        <v>0.65</v>
      </c>
      <c r="AN176" s="186">
        <v>0.78</v>
      </c>
      <c r="AO176" s="186">
        <v>0</v>
      </c>
      <c r="AP176" s="186">
        <v>0</v>
      </c>
      <c r="AQ176" s="186">
        <v>0.15</v>
      </c>
      <c r="AR176" s="186">
        <v>0.15</v>
      </c>
      <c r="AS176" s="186">
        <v>0</v>
      </c>
      <c r="AT176" s="280"/>
      <c r="AU176" s="181"/>
      <c r="AV176" s="275"/>
      <c r="AW176" s="2148"/>
      <c r="AX176" s="183"/>
      <c r="AY176" s="182"/>
      <c r="AZ176" s="277"/>
      <c r="BA176" s="277"/>
      <c r="BB176" s="278"/>
      <c r="BC176" s="278"/>
      <c r="BD176" s="2153"/>
      <c r="BE176" s="2153"/>
      <c r="BF176" s="2153"/>
      <c r="BG176" s="2153"/>
      <c r="BH176" s="2153"/>
      <c r="BI176" s="186"/>
      <c r="BJ176" s="186"/>
      <c r="BK176" s="186"/>
      <c r="BL176" s="186"/>
      <c r="BM176" s="186"/>
      <c r="BN176" s="186"/>
      <c r="BO176" s="263"/>
      <c r="CR176" s="263"/>
      <c r="CS176" s="263"/>
      <c r="CT176" s="263"/>
      <c r="CU176" s="265"/>
    </row>
    <row r="177" spans="2:211" ht="41.25" customHeight="1" thickBot="1">
      <c r="B177" s="266"/>
      <c r="C177" s="2150" t="s">
        <v>1471</v>
      </c>
      <c r="D177" s="274"/>
      <c r="E177" s="181"/>
      <c r="F177" s="275"/>
      <c r="G177" s="2148"/>
      <c r="H177" s="183"/>
      <c r="I177" s="182"/>
      <c r="J177" s="277"/>
      <c r="K177" s="277"/>
      <c r="L177" s="278"/>
      <c r="M177" s="278"/>
      <c r="N177" s="2896"/>
      <c r="O177" s="2896"/>
      <c r="P177" s="2896"/>
      <c r="Q177" s="2896"/>
      <c r="R177" s="2896"/>
      <c r="S177" s="2896"/>
      <c r="T177" s="2896"/>
      <c r="U177" s="2896"/>
      <c r="V177" s="2896"/>
      <c r="W177" s="2896"/>
      <c r="X177" s="2896"/>
      <c r="Y177" s="280"/>
      <c r="Z177" s="181"/>
      <c r="AA177" s="275"/>
      <c r="AB177" s="2148"/>
      <c r="AC177" s="183"/>
      <c r="AD177" s="182"/>
      <c r="AE177" s="277"/>
      <c r="AF177" s="277"/>
      <c r="AG177" s="278"/>
      <c r="AH177" s="278"/>
      <c r="AI177" s="186">
        <v>125</v>
      </c>
      <c r="AJ177" s="186">
        <v>890</v>
      </c>
      <c r="AK177" s="186">
        <v>1021</v>
      </c>
      <c r="AL177" s="186">
        <v>1001</v>
      </c>
      <c r="AM177" s="186">
        <v>234</v>
      </c>
      <c r="AN177" s="186">
        <v>0</v>
      </c>
      <c r="AO177" s="186">
        <v>0</v>
      </c>
      <c r="AP177" s="186">
        <v>0</v>
      </c>
      <c r="AQ177" s="186">
        <v>0</v>
      </c>
      <c r="AR177" s="186">
        <v>0</v>
      </c>
      <c r="AS177" s="186">
        <v>0</v>
      </c>
      <c r="AT177" s="280"/>
      <c r="AU177" s="181"/>
      <c r="AV177" s="275"/>
      <c r="AW177" s="2148"/>
      <c r="AX177" s="183"/>
      <c r="AY177" s="182"/>
      <c r="AZ177" s="277"/>
      <c r="BA177" s="277"/>
      <c r="BB177" s="278"/>
      <c r="BC177" s="278"/>
      <c r="BD177" s="2153"/>
      <c r="BE177" s="2153"/>
      <c r="BF177" s="2153"/>
      <c r="BG177" s="2153"/>
      <c r="BH177" s="2153"/>
      <c r="BI177" s="186"/>
      <c r="BJ177" s="186"/>
      <c r="BK177" s="186"/>
      <c r="BL177" s="186"/>
      <c r="BM177" s="186"/>
      <c r="BN177" s="186"/>
      <c r="BO177" s="263"/>
      <c r="CR177" s="263"/>
      <c r="CS177" s="263"/>
      <c r="CT177" s="263"/>
      <c r="CU177" s="265"/>
    </row>
    <row r="178" spans="2:211" ht="41.25" customHeight="1" thickBot="1">
      <c r="B178" s="266"/>
      <c r="C178" s="2150" t="s">
        <v>1472</v>
      </c>
      <c r="D178" s="274"/>
      <c r="E178" s="181"/>
      <c r="F178" s="275"/>
      <c r="G178" s="2148"/>
      <c r="H178" s="183"/>
      <c r="I178" s="182"/>
      <c r="J178" s="277"/>
      <c r="K178" s="277"/>
      <c r="L178" s="278"/>
      <c r="M178" s="278"/>
      <c r="N178" s="2896"/>
      <c r="O178" s="2896"/>
      <c r="P178" s="2896"/>
      <c r="Q178" s="2896"/>
      <c r="R178" s="2896"/>
      <c r="S178" s="2896"/>
      <c r="T178" s="2896"/>
      <c r="U178" s="2896"/>
      <c r="V178" s="2896"/>
      <c r="W178" s="2896"/>
      <c r="X178" s="2896"/>
      <c r="Y178" s="280"/>
      <c r="Z178" s="181"/>
      <c r="AA178" s="275"/>
      <c r="AB178" s="2148"/>
      <c r="AC178" s="183"/>
      <c r="AD178" s="182"/>
      <c r="AE178" s="277"/>
      <c r="AF178" s="277"/>
      <c r="AG178" s="278"/>
      <c r="AH178" s="278"/>
      <c r="AI178" s="186">
        <v>60</v>
      </c>
      <c r="AJ178" s="186">
        <v>0</v>
      </c>
      <c r="AK178" s="186">
        <v>1</v>
      </c>
      <c r="AL178" s="186">
        <v>1</v>
      </c>
      <c r="AM178" s="186">
        <v>1</v>
      </c>
      <c r="AN178" s="186">
        <v>6</v>
      </c>
      <c r="AO178" s="186">
        <v>41</v>
      </c>
      <c r="AP178" s="186">
        <v>47</v>
      </c>
      <c r="AQ178" s="186">
        <v>128</v>
      </c>
      <c r="AR178" s="186">
        <v>161</v>
      </c>
      <c r="AS178" s="186">
        <v>159</v>
      </c>
      <c r="AT178" s="280"/>
      <c r="AU178" s="181"/>
      <c r="AV178" s="275"/>
      <c r="AW178" s="2148"/>
      <c r="AX178" s="183"/>
      <c r="AY178" s="182"/>
      <c r="AZ178" s="277"/>
      <c r="BA178" s="277"/>
      <c r="BB178" s="278"/>
      <c r="BC178" s="278"/>
      <c r="BD178" s="2153"/>
      <c r="BE178" s="2153"/>
      <c r="BF178" s="2153"/>
      <c r="BG178" s="2153"/>
      <c r="BH178" s="2153"/>
      <c r="BI178" s="186"/>
      <c r="BJ178" s="186"/>
      <c r="BK178" s="186"/>
      <c r="BL178" s="186"/>
      <c r="BM178" s="186"/>
      <c r="BN178" s="186"/>
      <c r="BO178" s="263"/>
      <c r="CR178" s="263"/>
      <c r="CS178" s="263"/>
      <c r="CT178" s="263"/>
      <c r="CU178" s="265"/>
    </row>
    <row r="179" spans="2:211" ht="41.25" customHeight="1" thickBot="1">
      <c r="B179" s="266"/>
      <c r="C179" s="2150" t="s">
        <v>1473</v>
      </c>
      <c r="D179" s="274"/>
      <c r="E179" s="181"/>
      <c r="F179" s="275"/>
      <c r="G179" s="2148"/>
      <c r="H179" s="183"/>
      <c r="I179" s="182"/>
      <c r="J179" s="277"/>
      <c r="K179" s="277"/>
      <c r="L179" s="278"/>
      <c r="M179" s="278"/>
      <c r="N179" s="2896"/>
      <c r="O179" s="2896"/>
      <c r="P179" s="2896"/>
      <c r="Q179" s="2896"/>
      <c r="R179" s="2896"/>
      <c r="S179" s="2896"/>
      <c r="T179" s="2896"/>
      <c r="U179" s="2896"/>
      <c r="V179" s="2896"/>
      <c r="W179" s="2896"/>
      <c r="X179" s="2896"/>
      <c r="Y179" s="280"/>
      <c r="Z179" s="181"/>
      <c r="AA179" s="275"/>
      <c r="AB179" s="2148"/>
      <c r="AC179" s="183"/>
      <c r="AD179" s="182"/>
      <c r="AE179" s="277"/>
      <c r="AF179" s="277"/>
      <c r="AG179" s="278"/>
      <c r="AH179" s="278"/>
      <c r="AI179" s="186">
        <v>0</v>
      </c>
      <c r="AJ179" s="186">
        <v>1</v>
      </c>
      <c r="AK179" s="186">
        <v>0</v>
      </c>
      <c r="AL179" s="186">
        <v>1</v>
      </c>
      <c r="AM179" s="186">
        <v>8</v>
      </c>
      <c r="AN179" s="186">
        <v>23</v>
      </c>
      <c r="AO179" s="186">
        <v>99</v>
      </c>
      <c r="AP179" s="186">
        <v>187</v>
      </c>
      <c r="AQ179" s="186">
        <v>184</v>
      </c>
      <c r="AR179" s="186">
        <v>218</v>
      </c>
      <c r="AS179" s="186">
        <v>226</v>
      </c>
      <c r="AT179" s="280"/>
      <c r="AU179" s="181"/>
      <c r="AV179" s="275"/>
      <c r="AW179" s="2148"/>
      <c r="AX179" s="183"/>
      <c r="AY179" s="182"/>
      <c r="AZ179" s="277"/>
      <c r="BA179" s="277"/>
      <c r="BB179" s="278"/>
      <c r="BC179" s="278"/>
      <c r="BD179" s="2153"/>
      <c r="BE179" s="2153"/>
      <c r="BF179" s="2153"/>
      <c r="BG179" s="2153"/>
      <c r="BH179" s="2153"/>
      <c r="BI179" s="186"/>
      <c r="BJ179" s="186"/>
      <c r="BK179" s="186"/>
      <c r="BL179" s="186"/>
      <c r="BM179" s="186"/>
      <c r="BN179" s="186"/>
      <c r="BO179" s="263"/>
      <c r="CR179" s="263"/>
      <c r="CS179" s="263"/>
      <c r="CT179" s="263"/>
      <c r="CU179" s="265"/>
    </row>
    <row r="180" spans="2:211" ht="41.25" customHeight="1" thickBot="1">
      <c r="B180" s="266"/>
      <c r="C180" s="2150" t="s">
        <v>1474</v>
      </c>
      <c r="D180" s="274"/>
      <c r="E180" s="181"/>
      <c r="F180" s="275"/>
      <c r="G180" s="2148"/>
      <c r="H180" s="183"/>
      <c r="I180" s="182"/>
      <c r="J180" s="277"/>
      <c r="K180" s="277"/>
      <c r="L180" s="278"/>
      <c r="M180" s="278"/>
      <c r="N180" s="2896"/>
      <c r="O180" s="2896"/>
      <c r="P180" s="2896"/>
      <c r="Q180" s="2896"/>
      <c r="R180" s="2896"/>
      <c r="S180" s="2896"/>
      <c r="T180" s="2896"/>
      <c r="U180" s="2896"/>
      <c r="V180" s="2896"/>
      <c r="W180" s="2896"/>
      <c r="X180" s="2896"/>
      <c r="Y180" s="280"/>
      <c r="Z180" s="181"/>
      <c r="AA180" s="275"/>
      <c r="AB180" s="2148"/>
      <c r="AC180" s="183"/>
      <c r="AD180" s="182"/>
      <c r="AE180" s="277"/>
      <c r="AF180" s="277"/>
      <c r="AG180" s="278"/>
      <c r="AH180" s="278"/>
      <c r="AI180" s="186">
        <v>0</v>
      </c>
      <c r="AJ180" s="186">
        <v>0</v>
      </c>
      <c r="AK180" s="186">
        <v>0</v>
      </c>
      <c r="AL180" s="186">
        <v>0</v>
      </c>
      <c r="AM180" s="186">
        <v>0</v>
      </c>
      <c r="AN180" s="186">
        <v>0</v>
      </c>
      <c r="AO180" s="186">
        <v>59</v>
      </c>
      <c r="AP180" s="186">
        <v>84</v>
      </c>
      <c r="AQ180" s="186">
        <v>47</v>
      </c>
      <c r="AR180" s="186">
        <v>72</v>
      </c>
      <c r="AS180" s="186">
        <v>48</v>
      </c>
      <c r="AT180" s="280"/>
      <c r="AU180" s="181"/>
      <c r="AV180" s="275"/>
      <c r="AW180" s="2148"/>
      <c r="AX180" s="183"/>
      <c r="AY180" s="182"/>
      <c r="AZ180" s="277"/>
      <c r="BA180" s="277"/>
      <c r="BB180" s="278"/>
      <c r="BC180" s="278"/>
      <c r="BD180" s="2153"/>
      <c r="BE180" s="2153"/>
      <c r="BF180" s="2153"/>
      <c r="BG180" s="2153"/>
      <c r="BH180" s="2153"/>
      <c r="BI180" s="186"/>
      <c r="BJ180" s="186"/>
      <c r="BK180" s="186"/>
      <c r="BL180" s="186"/>
      <c r="BM180" s="186"/>
      <c r="BN180" s="186"/>
      <c r="BO180" s="263"/>
      <c r="CR180" s="263"/>
      <c r="CS180" s="263"/>
      <c r="CT180" s="263"/>
      <c r="CU180" s="265"/>
    </row>
    <row r="181" spans="2:211" ht="41.25" customHeight="1" thickBot="1">
      <c r="B181" s="266"/>
      <c r="C181" s="2150" t="s">
        <v>1475</v>
      </c>
      <c r="D181" s="274"/>
      <c r="E181" s="181"/>
      <c r="F181" s="275"/>
      <c r="G181" s="2148"/>
      <c r="H181" s="183"/>
      <c r="I181" s="182"/>
      <c r="J181" s="277"/>
      <c r="K181" s="277"/>
      <c r="L181" s="278"/>
      <c r="M181" s="278"/>
      <c r="N181" s="2896"/>
      <c r="O181" s="2896"/>
      <c r="P181" s="2896"/>
      <c r="Q181" s="2896"/>
      <c r="R181" s="2896"/>
      <c r="S181" s="2896"/>
      <c r="T181" s="2896"/>
      <c r="U181" s="2896"/>
      <c r="V181" s="2896"/>
      <c r="W181" s="2896"/>
      <c r="X181" s="2896"/>
      <c r="Y181" s="280"/>
      <c r="Z181" s="181"/>
      <c r="AA181" s="275"/>
      <c r="AB181" s="2148"/>
      <c r="AC181" s="183"/>
      <c r="AD181" s="182"/>
      <c r="AE181" s="277"/>
      <c r="AF181" s="277"/>
      <c r="AG181" s="278"/>
      <c r="AH181" s="278"/>
      <c r="AI181" s="186">
        <v>0</v>
      </c>
      <c r="AJ181" s="186">
        <v>0</v>
      </c>
      <c r="AK181" s="186">
        <v>0</v>
      </c>
      <c r="AL181" s="186">
        <v>0</v>
      </c>
      <c r="AM181" s="186">
        <v>0</v>
      </c>
      <c r="AN181" s="186">
        <v>0.31</v>
      </c>
      <c r="AO181" s="186">
        <v>0.53</v>
      </c>
      <c r="AP181" s="186">
        <v>14.66</v>
      </c>
      <c r="AQ181" s="186">
        <v>4.2</v>
      </c>
      <c r="AR181" s="186">
        <v>0</v>
      </c>
      <c r="AS181" s="186">
        <v>0</v>
      </c>
      <c r="AT181" s="280"/>
      <c r="AU181" s="181"/>
      <c r="AV181" s="275"/>
      <c r="AW181" s="2148"/>
      <c r="AX181" s="183"/>
      <c r="AY181" s="182"/>
      <c r="AZ181" s="277"/>
      <c r="BA181" s="277"/>
      <c r="BB181" s="278"/>
      <c r="BC181" s="278"/>
      <c r="BD181" s="2153"/>
      <c r="BE181" s="2153"/>
      <c r="BF181" s="2153"/>
      <c r="BG181" s="2153"/>
      <c r="BH181" s="2153"/>
      <c r="BI181" s="186"/>
      <c r="BJ181" s="186"/>
      <c r="BK181" s="186"/>
      <c r="BL181" s="186"/>
      <c r="BM181" s="186"/>
      <c r="BN181" s="186"/>
      <c r="BO181" s="263"/>
      <c r="CR181" s="263"/>
      <c r="CS181" s="263"/>
      <c r="CT181" s="263"/>
      <c r="CU181" s="265"/>
    </row>
    <row r="182" spans="2:211" ht="41.25" customHeight="1" thickBot="1">
      <c r="B182" s="266"/>
      <c r="C182" s="2151" t="s">
        <v>1476</v>
      </c>
      <c r="D182" s="274"/>
      <c r="E182" s="181"/>
      <c r="F182" s="275"/>
      <c r="G182" s="2148"/>
      <c r="H182" s="183"/>
      <c r="I182" s="182"/>
      <c r="J182" s="277"/>
      <c r="K182" s="277"/>
      <c r="L182" s="278"/>
      <c r="M182" s="278"/>
      <c r="N182" s="2896"/>
      <c r="O182" s="2896"/>
      <c r="P182" s="2896"/>
      <c r="Q182" s="2896"/>
      <c r="R182" s="2896"/>
      <c r="S182" s="2896"/>
      <c r="T182" s="2896"/>
      <c r="U182" s="2896"/>
      <c r="V182" s="2896"/>
      <c r="W182" s="2896"/>
      <c r="X182" s="2896"/>
      <c r="Y182" s="280"/>
      <c r="Z182" s="181"/>
      <c r="AA182" s="275"/>
      <c r="AB182" s="2148"/>
      <c r="AC182" s="183"/>
      <c r="AD182" s="182"/>
      <c r="AE182" s="277"/>
      <c r="AF182" s="277"/>
      <c r="AG182" s="278"/>
      <c r="AH182" s="278"/>
      <c r="AI182" s="186">
        <v>0</v>
      </c>
      <c r="AJ182" s="186">
        <v>0</v>
      </c>
      <c r="AK182" s="186">
        <v>0</v>
      </c>
      <c r="AL182" s="186">
        <v>0</v>
      </c>
      <c r="AM182" s="186">
        <v>0</v>
      </c>
      <c r="AN182" s="186">
        <v>0</v>
      </c>
      <c r="AO182" s="186">
        <v>0</v>
      </c>
      <c r="AP182" s="186">
        <v>0</v>
      </c>
      <c r="AQ182" s="186">
        <v>0</v>
      </c>
      <c r="AR182" s="186">
        <v>0</v>
      </c>
      <c r="AS182" s="186">
        <v>0</v>
      </c>
      <c r="AT182" s="280"/>
      <c r="AU182" s="181"/>
      <c r="AV182" s="275"/>
      <c r="AW182" s="2148"/>
      <c r="AX182" s="183"/>
      <c r="AY182" s="182"/>
      <c r="AZ182" s="277"/>
      <c r="BA182" s="277"/>
      <c r="BB182" s="278"/>
      <c r="BC182" s="278"/>
      <c r="BD182" s="2153"/>
      <c r="BE182" s="2153"/>
      <c r="BF182" s="2153"/>
      <c r="BG182" s="2153"/>
      <c r="BH182" s="2153"/>
      <c r="BI182" s="186"/>
      <c r="BJ182" s="186"/>
      <c r="BK182" s="186"/>
      <c r="BL182" s="186"/>
      <c r="BM182" s="186"/>
      <c r="BN182" s="186"/>
      <c r="BO182" s="263"/>
      <c r="CR182" s="263"/>
      <c r="CS182" s="263"/>
      <c r="CT182" s="263"/>
      <c r="CU182" s="265"/>
    </row>
    <row r="183" spans="2:211" ht="41.25" customHeight="1" thickBot="1">
      <c r="B183" s="266" t="s">
        <v>224</v>
      </c>
      <c r="C183" s="203" t="s">
        <v>225</v>
      </c>
      <c r="D183" s="274"/>
      <c r="E183" s="181" t="s">
        <v>93</v>
      </c>
      <c r="F183" s="275" t="s">
        <v>101</v>
      </c>
      <c r="G183" s="276" t="s">
        <v>226</v>
      </c>
      <c r="H183" s="183" t="str">
        <f t="shared" si="9"/>
        <v>PLEASE ADD A ROW IF NECESSARY AND NOMINATE THE CATEGORY</v>
      </c>
      <c r="I183" s="182" t="s">
        <v>321</v>
      </c>
      <c r="J183" s="277" t="s">
        <v>103</v>
      </c>
      <c r="K183" s="277" t="s">
        <v>104</v>
      </c>
      <c r="L183" s="278" t="s">
        <v>105</v>
      </c>
      <c r="M183" s="278"/>
      <c r="N183" s="2896"/>
      <c r="O183" s="2896"/>
      <c r="P183" s="2896"/>
      <c r="Q183" s="2896"/>
      <c r="R183" s="2896"/>
      <c r="S183" s="2896"/>
      <c r="T183" s="2896"/>
      <c r="U183" s="2896"/>
      <c r="V183" s="2896"/>
      <c r="W183" s="2896"/>
      <c r="X183" s="2896"/>
      <c r="Y183" s="280"/>
      <c r="Z183" s="181" t="s">
        <v>93</v>
      </c>
      <c r="AA183" s="275" t="s">
        <v>101</v>
      </c>
      <c r="AB183" s="276" t="s">
        <v>226</v>
      </c>
      <c r="AC183" s="183" t="str">
        <f t="shared" si="10"/>
        <v>PLEASE ADD A ROW IF NECESSARY AND NOMINATE THE CATEGORY</v>
      </c>
      <c r="AD183" s="182" t="s">
        <v>321</v>
      </c>
      <c r="AE183" s="277" t="s">
        <v>103</v>
      </c>
      <c r="AF183" s="277" t="s">
        <v>106</v>
      </c>
      <c r="AG183" s="278" t="s">
        <v>107</v>
      </c>
      <c r="AH183" s="278"/>
      <c r="AI183" s="281"/>
      <c r="AJ183" s="279"/>
      <c r="AK183" s="279"/>
      <c r="AL183" s="279"/>
      <c r="AM183" s="279"/>
      <c r="AN183" s="279"/>
      <c r="AO183" s="279"/>
      <c r="AP183" s="279"/>
      <c r="AQ183" s="279"/>
      <c r="AR183" s="279"/>
      <c r="AS183" s="279"/>
      <c r="AT183" s="280"/>
      <c r="AU183" s="181" t="s">
        <v>93</v>
      </c>
      <c r="AV183" s="275" t="s">
        <v>101</v>
      </c>
      <c r="AW183" s="276" t="s">
        <v>226</v>
      </c>
      <c r="AX183" s="183" t="str">
        <f t="shared" si="11"/>
        <v>PLEASE ADD A ROW IF NECESSARY AND NOMINATE THE CATEGORY</v>
      </c>
      <c r="AY183" s="182" t="s">
        <v>321</v>
      </c>
      <c r="AZ183" s="277" t="s">
        <v>103</v>
      </c>
      <c r="BA183" s="277" t="s">
        <v>108</v>
      </c>
      <c r="BB183" s="278" t="s">
        <v>107</v>
      </c>
      <c r="BC183" s="278"/>
      <c r="BD183" s="281"/>
      <c r="BE183" s="279"/>
      <c r="BF183" s="279"/>
      <c r="BG183" s="279"/>
      <c r="BH183" s="279"/>
      <c r="BI183" s="279"/>
      <c r="BJ183" s="279"/>
      <c r="BK183" s="279"/>
      <c r="BL183" s="279"/>
      <c r="BM183" s="279"/>
      <c r="BN183" s="205"/>
      <c r="BO183" s="265"/>
      <c r="CR183" s="265"/>
      <c r="CS183" s="265"/>
      <c r="CT183" s="265"/>
      <c r="CU183" s="265"/>
      <c r="CV183" s="265"/>
      <c r="CW183" s="265"/>
      <c r="CX183" s="265"/>
      <c r="CY183" s="265"/>
      <c r="CZ183" s="265"/>
      <c r="DA183" s="265"/>
      <c r="DB183" s="265"/>
      <c r="DC183" s="265"/>
      <c r="DD183" s="265"/>
      <c r="DE183" s="265"/>
      <c r="DF183" s="265"/>
      <c r="DG183" s="265"/>
      <c r="DH183" s="265"/>
      <c r="DI183" s="265"/>
      <c r="DJ183" s="265"/>
      <c r="DK183" s="265"/>
      <c r="DL183" s="265"/>
      <c r="DM183" s="265"/>
      <c r="DN183" s="265"/>
      <c r="DO183" s="265"/>
      <c r="DP183" s="163"/>
      <c r="DQ183" s="163"/>
      <c r="DR183" s="163"/>
      <c r="DS183" s="163"/>
      <c r="DT183" s="163"/>
      <c r="DU183" s="163"/>
      <c r="DV183" s="163"/>
      <c r="DW183" s="163"/>
      <c r="DX183" s="163"/>
      <c r="DY183" s="163"/>
      <c r="DZ183" s="163"/>
      <c r="EA183" s="163"/>
      <c r="EB183" s="163"/>
      <c r="EC183" s="163"/>
      <c r="ED183" s="163"/>
      <c r="EE183" s="163"/>
      <c r="EF183" s="163"/>
      <c r="EG183" s="163"/>
      <c r="EH183" s="163"/>
      <c r="EI183" s="163"/>
    </row>
    <row r="184" spans="2:211" ht="15" customHeight="1">
      <c r="D184" s="282"/>
      <c r="Y184" s="282"/>
      <c r="AT184" s="282"/>
      <c r="BO184" s="163"/>
      <c r="CR184" s="163"/>
      <c r="CS184" s="163"/>
      <c r="CT184" s="163"/>
      <c r="CU184" s="163"/>
      <c r="CV184" s="163"/>
      <c r="CW184" s="163"/>
      <c r="CX184" s="163"/>
      <c r="CY184" s="163"/>
      <c r="CZ184" s="163"/>
      <c r="DA184" s="163"/>
      <c r="DB184" s="163"/>
      <c r="DC184" s="163"/>
      <c r="DD184" s="163"/>
      <c r="DE184" s="163"/>
      <c r="DF184" s="163"/>
      <c r="DG184" s="163"/>
      <c r="DH184" s="163"/>
      <c r="DI184" s="163"/>
      <c r="DJ184" s="163"/>
      <c r="DK184" s="163"/>
      <c r="DL184" s="163"/>
      <c r="DM184" s="163"/>
      <c r="DN184" s="163"/>
      <c r="DO184" s="163"/>
    </row>
    <row r="185" spans="2:211" ht="15" customHeight="1">
      <c r="D185" s="282"/>
      <c r="Y185" s="282"/>
      <c r="AT185" s="282"/>
      <c r="BO185" s="163"/>
      <c r="CR185" s="163"/>
      <c r="CS185" s="163"/>
      <c r="CT185" s="163"/>
      <c r="CU185" s="163"/>
      <c r="CV185" s="163"/>
      <c r="CW185" s="163"/>
      <c r="CX185" s="163"/>
      <c r="CY185" s="163"/>
      <c r="CZ185" s="163"/>
      <c r="DA185" s="163"/>
      <c r="DB185" s="163"/>
      <c r="DC185" s="163"/>
      <c r="DD185" s="163"/>
      <c r="DE185" s="163"/>
      <c r="DF185" s="163"/>
      <c r="DG185" s="163"/>
      <c r="DH185" s="163"/>
      <c r="DI185" s="163"/>
      <c r="DJ185" s="163"/>
      <c r="DK185" s="163"/>
      <c r="DL185" s="163"/>
      <c r="DM185" s="163"/>
      <c r="DN185" s="163"/>
      <c r="DO185" s="163"/>
      <c r="DP185" s="163"/>
      <c r="DQ185" s="163"/>
      <c r="DR185" s="163"/>
      <c r="DS185" s="163"/>
      <c r="DT185" s="163"/>
      <c r="DU185" s="163"/>
      <c r="DV185" s="163"/>
      <c r="DW185" s="163"/>
      <c r="DX185" s="163"/>
      <c r="DY185" s="163"/>
      <c r="DZ185" s="163"/>
      <c r="EA185" s="163"/>
      <c r="EB185" s="163"/>
      <c r="EC185" s="163"/>
      <c r="ED185" s="163"/>
      <c r="EE185" s="163"/>
      <c r="EF185" s="163"/>
      <c r="EG185" s="163"/>
      <c r="EH185" s="163"/>
      <c r="EJ185" s="163"/>
      <c r="EK185" s="163"/>
      <c r="EL185" s="163"/>
      <c r="EM185" s="163"/>
      <c r="EN185" s="163"/>
      <c r="EO185" s="163"/>
      <c r="EP185" s="163"/>
      <c r="EQ185" s="163"/>
      <c r="ER185" s="163"/>
      <c r="ES185" s="163"/>
      <c r="ET185" s="163"/>
      <c r="EU185" s="163"/>
      <c r="EV185" s="163"/>
      <c r="EW185" s="163"/>
      <c r="EX185" s="163"/>
      <c r="EY185" s="163"/>
      <c r="EZ185" s="163"/>
      <c r="FA185" s="163"/>
      <c r="FB185" s="163"/>
      <c r="FC185" s="163"/>
    </row>
    <row r="186" spans="2:211" ht="15" customHeight="1">
      <c r="D186" s="282"/>
      <c r="Y186" s="282"/>
      <c r="AT186" s="282"/>
    </row>
    <row r="187" spans="2:211" ht="15" customHeight="1">
      <c r="D187" s="282"/>
      <c r="Y187" s="282"/>
      <c r="AT187" s="282"/>
      <c r="BO187" s="138"/>
      <c r="CR187" s="138"/>
      <c r="CS187" s="138"/>
      <c r="CT187" s="138"/>
      <c r="CU187" s="138"/>
      <c r="CV187" s="138"/>
      <c r="CW187" s="138"/>
      <c r="CX187" s="138"/>
      <c r="CY187" s="138"/>
      <c r="CZ187" s="138"/>
      <c r="DA187" s="138"/>
      <c r="DB187" s="138"/>
      <c r="DC187" s="138"/>
      <c r="DD187" s="138"/>
      <c r="DE187" s="138"/>
      <c r="DF187" s="138"/>
      <c r="DG187" s="138"/>
      <c r="DH187" s="138"/>
      <c r="DI187" s="138"/>
      <c r="DJ187" s="138"/>
      <c r="DK187" s="138"/>
      <c r="DL187" s="138"/>
      <c r="DM187" s="138"/>
      <c r="DN187" s="138"/>
      <c r="DO187" s="138"/>
      <c r="DP187" s="138"/>
      <c r="DQ187" s="138"/>
      <c r="DR187" s="138"/>
      <c r="DS187" s="138"/>
      <c r="DT187" s="138"/>
      <c r="DU187" s="138"/>
      <c r="DV187" s="138"/>
      <c r="DW187" s="138"/>
      <c r="DX187" s="138"/>
      <c r="DY187" s="138"/>
      <c r="DZ187" s="138"/>
      <c r="EA187" s="138"/>
      <c r="EB187" s="138"/>
      <c r="EC187" s="138"/>
      <c r="ED187" s="138"/>
      <c r="EE187" s="138"/>
      <c r="EF187" s="138"/>
      <c r="EG187" s="138"/>
      <c r="EH187" s="138"/>
    </row>
    <row r="188" spans="2:211" ht="15" customHeight="1">
      <c r="D188" s="282"/>
      <c r="Y188" s="282"/>
      <c r="AT188" s="282"/>
      <c r="BO188" s="285"/>
      <c r="CR188" s="285"/>
      <c r="CS188" s="285"/>
      <c r="CT188" s="285"/>
      <c r="CU188" s="285"/>
      <c r="CV188" s="285"/>
      <c r="CW188" s="285"/>
      <c r="CX188" s="285"/>
      <c r="CY188" s="285"/>
      <c r="CZ188" s="285"/>
      <c r="DA188" s="285"/>
      <c r="DB188" s="285"/>
      <c r="DC188" s="285"/>
      <c r="DD188" s="285"/>
      <c r="DE188" s="285"/>
      <c r="DF188" s="285"/>
      <c r="DG188" s="285"/>
      <c r="DH188" s="285"/>
      <c r="DI188" s="285"/>
      <c r="DJ188" s="285"/>
      <c r="DK188" s="285"/>
      <c r="DL188" s="285"/>
      <c r="DM188" s="285"/>
      <c r="DN188" s="285"/>
      <c r="DO188" s="285"/>
      <c r="DP188" s="285"/>
      <c r="DQ188" s="285"/>
      <c r="DR188" s="285"/>
      <c r="DS188" s="285"/>
      <c r="DT188" s="285"/>
      <c r="DU188" s="285"/>
      <c r="DV188" s="285"/>
      <c r="DW188" s="285"/>
      <c r="DX188" s="285"/>
      <c r="DY188" s="285"/>
      <c r="DZ188" s="285"/>
      <c r="EA188" s="285"/>
      <c r="EB188" s="285"/>
      <c r="EC188" s="285"/>
      <c r="ED188" s="285"/>
      <c r="EE188" s="285"/>
      <c r="EF188" s="285"/>
      <c r="EG188" s="285"/>
      <c r="EH188" s="285"/>
    </row>
    <row r="189" spans="2:211" s="138" customFormat="1" ht="15" customHeight="1">
      <c r="B189" s="107"/>
      <c r="C189" s="107"/>
      <c r="D189" s="282"/>
      <c r="E189" s="107"/>
      <c r="F189" s="107"/>
      <c r="G189" s="283"/>
      <c r="H189" s="284"/>
      <c r="I189" s="283"/>
      <c r="J189" s="107"/>
      <c r="K189" s="107"/>
      <c r="L189" s="107"/>
      <c r="M189" s="107"/>
      <c r="N189" s="107"/>
      <c r="O189" s="107"/>
      <c r="P189" s="107"/>
      <c r="Q189" s="107"/>
      <c r="R189" s="107"/>
      <c r="S189" s="107"/>
      <c r="T189" s="107"/>
      <c r="U189" s="107"/>
      <c r="V189" s="107"/>
      <c r="W189" s="107"/>
      <c r="X189" s="107"/>
      <c r="Y189" s="282"/>
      <c r="Z189" s="107"/>
      <c r="AA189" s="107"/>
      <c r="AB189" s="283"/>
      <c r="AC189" s="284"/>
      <c r="AD189" s="283"/>
      <c r="AE189" s="107"/>
      <c r="AF189" s="107"/>
      <c r="AG189" s="107"/>
      <c r="AH189" s="107"/>
      <c r="AI189" s="107"/>
      <c r="AJ189" s="107"/>
      <c r="AK189" s="107"/>
      <c r="AL189" s="107"/>
      <c r="AM189" s="107"/>
      <c r="AN189" s="107"/>
      <c r="AO189" s="107"/>
      <c r="AP189" s="107"/>
      <c r="AQ189" s="107"/>
      <c r="AR189" s="107"/>
      <c r="AS189" s="107"/>
      <c r="AT189" s="282"/>
      <c r="AU189" s="107"/>
      <c r="AV189" s="107"/>
      <c r="AW189" s="283"/>
      <c r="AX189" s="284"/>
      <c r="AY189" s="283"/>
      <c r="AZ189" s="107"/>
      <c r="BA189" s="107"/>
      <c r="BB189" s="107"/>
      <c r="BC189" s="107"/>
      <c r="BD189" s="107"/>
      <c r="BE189" s="107"/>
      <c r="BF189" s="107"/>
      <c r="BG189" s="107"/>
      <c r="BH189" s="107"/>
      <c r="BI189" s="107"/>
      <c r="BJ189" s="107"/>
      <c r="BK189" s="107"/>
      <c r="BL189" s="107"/>
      <c r="BM189" s="107"/>
      <c r="BN189" s="107"/>
      <c r="BO189" s="282"/>
      <c r="BP189" s="107"/>
      <c r="BQ189" s="107"/>
      <c r="BR189" s="107"/>
      <c r="BS189" s="264"/>
      <c r="BT189" s="264"/>
      <c r="BU189" s="264"/>
      <c r="BV189" s="264"/>
      <c r="BW189" s="264"/>
      <c r="BX189" s="264"/>
      <c r="BY189" s="264"/>
      <c r="BZ189" s="107"/>
      <c r="CA189" s="107"/>
      <c r="CB189" s="107"/>
      <c r="CC189" s="107"/>
      <c r="CD189" s="107"/>
      <c r="CE189" s="107"/>
      <c r="CF189" s="107"/>
      <c r="CG189" s="107"/>
      <c r="CH189" s="107"/>
      <c r="CI189" s="107"/>
      <c r="CJ189" s="107"/>
      <c r="CK189" s="107"/>
      <c r="CL189" s="107"/>
      <c r="CM189" s="107"/>
      <c r="CN189" s="107"/>
      <c r="CO189" s="107"/>
      <c r="CP189" s="107"/>
      <c r="CQ189" s="107"/>
      <c r="CR189" s="282"/>
      <c r="CS189" s="282"/>
      <c r="CT189" s="282"/>
      <c r="CU189" s="282"/>
      <c r="CV189" s="282"/>
      <c r="CW189" s="282"/>
      <c r="CX189" s="282"/>
      <c r="CY189" s="282"/>
      <c r="CZ189" s="282"/>
      <c r="DA189" s="282"/>
      <c r="DB189" s="282"/>
      <c r="DC189" s="282"/>
      <c r="DD189" s="282"/>
      <c r="DE189" s="282"/>
      <c r="DF189" s="282"/>
      <c r="DG189" s="282"/>
      <c r="DH189" s="282"/>
      <c r="DI189" s="282"/>
      <c r="DJ189" s="282"/>
      <c r="DK189" s="282"/>
      <c r="DL189" s="282"/>
      <c r="DM189" s="282"/>
      <c r="DN189" s="282"/>
      <c r="DO189" s="282"/>
      <c r="DP189" s="282"/>
      <c r="DQ189" s="282"/>
      <c r="DR189" s="282"/>
      <c r="DS189" s="282"/>
      <c r="DT189" s="282"/>
      <c r="DU189" s="282"/>
      <c r="DV189" s="282"/>
      <c r="DW189" s="282"/>
      <c r="DX189" s="282"/>
      <c r="DY189" s="282"/>
      <c r="DZ189" s="282"/>
      <c r="EA189" s="282"/>
      <c r="EB189" s="282"/>
      <c r="EC189" s="282"/>
      <c r="ED189" s="282"/>
      <c r="EE189" s="282"/>
      <c r="EF189" s="282"/>
      <c r="EG189" s="282"/>
      <c r="EH189" s="282"/>
      <c r="EI189" s="107"/>
      <c r="EJ189" s="107"/>
      <c r="EK189" s="107"/>
      <c r="EL189" s="107"/>
      <c r="EM189" s="107"/>
      <c r="EN189" s="107"/>
      <c r="EO189" s="107"/>
      <c r="EP189" s="107"/>
      <c r="EQ189" s="107"/>
      <c r="ER189" s="107"/>
      <c r="ES189" s="107"/>
      <c r="ET189" s="107"/>
      <c r="EU189" s="107"/>
      <c r="EV189" s="107"/>
      <c r="EW189" s="107"/>
      <c r="EX189" s="107"/>
      <c r="EY189" s="107"/>
      <c r="EZ189" s="107"/>
      <c r="FA189" s="107"/>
      <c r="FB189" s="107"/>
      <c r="FC189" s="107"/>
      <c r="FD189" s="107"/>
      <c r="FE189" s="107"/>
      <c r="FF189" s="107"/>
      <c r="FG189" s="107"/>
      <c r="FH189" s="107"/>
      <c r="FI189" s="107"/>
      <c r="FJ189" s="107"/>
      <c r="FK189" s="107"/>
      <c r="FL189" s="107"/>
      <c r="FM189" s="107"/>
      <c r="FN189" s="107"/>
      <c r="FO189" s="107"/>
      <c r="FP189" s="107"/>
      <c r="FQ189" s="107"/>
      <c r="FR189" s="107"/>
      <c r="FS189" s="107"/>
      <c r="FT189" s="107"/>
      <c r="FU189" s="107"/>
      <c r="FV189" s="107"/>
      <c r="FW189" s="107"/>
      <c r="FX189" s="107"/>
      <c r="FY189" s="107"/>
      <c r="FZ189" s="107"/>
      <c r="GA189" s="107"/>
      <c r="GB189" s="107"/>
      <c r="GC189" s="107"/>
      <c r="GD189" s="107"/>
      <c r="GE189" s="107"/>
      <c r="GF189" s="107"/>
      <c r="GG189" s="107"/>
      <c r="GH189" s="107"/>
      <c r="GI189" s="107"/>
      <c r="GJ189" s="107"/>
      <c r="GK189" s="107"/>
      <c r="GL189" s="107"/>
      <c r="GM189" s="107"/>
      <c r="GN189" s="107"/>
      <c r="GO189" s="107"/>
      <c r="GP189" s="107"/>
      <c r="GQ189" s="107"/>
      <c r="GR189" s="107"/>
      <c r="GS189" s="107"/>
      <c r="GT189" s="107"/>
      <c r="GU189" s="107"/>
      <c r="GV189" s="107"/>
      <c r="GW189" s="107"/>
      <c r="GX189" s="107"/>
      <c r="GY189" s="107"/>
      <c r="GZ189" s="107"/>
      <c r="HA189" s="107"/>
      <c r="HB189" s="107"/>
      <c r="HC189" s="107"/>
    </row>
    <row r="190" spans="2:211" s="285" customFormat="1" ht="15" customHeight="1">
      <c r="B190" s="107"/>
      <c r="C190" s="107"/>
      <c r="D190" s="282"/>
      <c r="E190" s="107"/>
      <c r="F190" s="107"/>
      <c r="G190" s="283"/>
      <c r="H190" s="284"/>
      <c r="I190" s="283"/>
      <c r="J190" s="107"/>
      <c r="K190" s="107"/>
      <c r="L190" s="107"/>
      <c r="M190" s="107"/>
      <c r="N190" s="107"/>
      <c r="O190" s="107"/>
      <c r="P190" s="107"/>
      <c r="Q190" s="107"/>
      <c r="R190" s="107"/>
      <c r="S190" s="107"/>
      <c r="T190" s="107"/>
      <c r="U190" s="107"/>
      <c r="V190" s="107"/>
      <c r="W190" s="107"/>
      <c r="X190" s="107"/>
      <c r="Y190" s="282"/>
      <c r="Z190" s="107"/>
      <c r="AA190" s="107"/>
      <c r="AB190" s="283"/>
      <c r="AC190" s="284"/>
      <c r="AD190" s="283"/>
      <c r="AE190" s="107"/>
      <c r="AF190" s="107"/>
      <c r="AG190" s="107"/>
      <c r="AH190" s="107"/>
      <c r="AI190" s="107"/>
      <c r="AJ190" s="107"/>
      <c r="AK190" s="107"/>
      <c r="AL190" s="107"/>
      <c r="AM190" s="107"/>
      <c r="AN190" s="107"/>
      <c r="AO190" s="107"/>
      <c r="AP190" s="107"/>
      <c r="AQ190" s="107"/>
      <c r="AR190" s="107"/>
      <c r="AS190" s="107"/>
      <c r="AT190" s="282"/>
      <c r="AU190" s="107"/>
      <c r="AV190" s="107"/>
      <c r="AW190" s="283"/>
      <c r="AX190" s="284"/>
      <c r="AY190" s="283"/>
      <c r="AZ190" s="107"/>
      <c r="BA190" s="107"/>
      <c r="BB190" s="107"/>
      <c r="BC190" s="107"/>
      <c r="BD190" s="107"/>
      <c r="BE190" s="107"/>
      <c r="BF190" s="107"/>
      <c r="BG190" s="107"/>
      <c r="BH190" s="107"/>
      <c r="BI190" s="107"/>
      <c r="BJ190" s="107"/>
      <c r="BK190" s="107"/>
      <c r="BL190" s="107"/>
      <c r="BM190" s="107"/>
      <c r="BN190" s="107"/>
      <c r="BO190" s="138"/>
      <c r="BP190" s="107"/>
      <c r="BQ190" s="107"/>
      <c r="BR190" s="107"/>
      <c r="BS190" s="264"/>
      <c r="BT190" s="264"/>
      <c r="BU190" s="264"/>
      <c r="BV190" s="264"/>
      <c r="BW190" s="264"/>
      <c r="BX190" s="264"/>
      <c r="BY190" s="264"/>
      <c r="BZ190" s="107"/>
      <c r="CA190" s="107"/>
      <c r="CB190" s="107"/>
      <c r="CC190" s="107"/>
      <c r="CD190" s="107"/>
      <c r="CE190" s="107"/>
      <c r="CF190" s="107"/>
      <c r="CG190" s="107"/>
      <c r="CH190" s="107"/>
      <c r="CI190" s="107"/>
      <c r="CJ190" s="107"/>
      <c r="CK190" s="107"/>
      <c r="CL190" s="107"/>
      <c r="CM190" s="107"/>
      <c r="CN190" s="107"/>
      <c r="CO190" s="107"/>
      <c r="CP190" s="107"/>
      <c r="CQ190" s="107"/>
      <c r="CR190" s="138"/>
      <c r="CS190" s="138"/>
      <c r="CT190" s="138"/>
      <c r="CU190" s="138"/>
      <c r="CV190" s="138"/>
      <c r="CW190" s="138"/>
      <c r="CX190" s="138"/>
      <c r="CY190" s="138"/>
      <c r="CZ190" s="138"/>
      <c r="DA190" s="138"/>
      <c r="DB190" s="138"/>
      <c r="DC190" s="138"/>
      <c r="DD190" s="138"/>
      <c r="DE190" s="138"/>
      <c r="DF190" s="138"/>
      <c r="DG190" s="138"/>
      <c r="DH190" s="138"/>
      <c r="DI190" s="138"/>
      <c r="DJ190" s="138"/>
      <c r="DK190" s="138"/>
      <c r="DL190" s="138"/>
      <c r="DM190" s="138"/>
      <c r="DN190" s="138"/>
      <c r="DO190" s="138"/>
      <c r="DP190" s="138"/>
      <c r="DQ190" s="138"/>
      <c r="DR190" s="138"/>
      <c r="DS190" s="138"/>
      <c r="DT190" s="138"/>
      <c r="DU190" s="138"/>
      <c r="DV190" s="138"/>
      <c r="DW190" s="138"/>
      <c r="DX190" s="138"/>
      <c r="DY190" s="138"/>
      <c r="DZ190" s="138"/>
      <c r="EA190" s="138"/>
      <c r="EB190" s="138"/>
      <c r="EC190" s="138"/>
      <c r="ED190" s="138"/>
      <c r="EE190" s="138"/>
      <c r="EF190" s="138"/>
      <c r="EG190" s="138"/>
      <c r="EH190" s="138"/>
      <c r="EI190" s="107"/>
      <c r="EJ190" s="107"/>
      <c r="EK190" s="107"/>
      <c r="EL190" s="107"/>
      <c r="EM190" s="107"/>
      <c r="EN190" s="107"/>
      <c r="EO190" s="107"/>
      <c r="EP190" s="107"/>
      <c r="EQ190" s="107"/>
      <c r="ER190" s="107"/>
      <c r="ES190" s="107"/>
      <c r="ET190" s="107"/>
      <c r="EU190" s="107"/>
      <c r="EV190" s="107"/>
      <c r="EW190" s="107"/>
      <c r="EX190" s="107"/>
      <c r="EY190" s="107"/>
      <c r="EZ190" s="107"/>
      <c r="FA190" s="107"/>
      <c r="FB190" s="107"/>
      <c r="FC190" s="107"/>
      <c r="FD190" s="107"/>
      <c r="FE190" s="107"/>
      <c r="FF190" s="107"/>
      <c r="FG190" s="107"/>
      <c r="FH190" s="107"/>
      <c r="FI190" s="107"/>
      <c r="FJ190" s="107"/>
      <c r="FK190" s="107"/>
      <c r="FL190" s="107"/>
      <c r="FM190" s="107"/>
      <c r="FN190" s="107"/>
      <c r="FO190" s="107"/>
      <c r="FP190" s="107"/>
      <c r="FQ190" s="107"/>
      <c r="FR190" s="107"/>
      <c r="FS190" s="107"/>
      <c r="FT190" s="107"/>
      <c r="FU190" s="107"/>
      <c r="FV190" s="107"/>
      <c r="FW190" s="107"/>
      <c r="FX190" s="107"/>
      <c r="FY190" s="107"/>
      <c r="FZ190" s="107"/>
    </row>
    <row r="191" spans="2:211" s="282" customFormat="1" ht="15" customHeight="1">
      <c r="B191" s="107"/>
      <c r="C191" s="107"/>
      <c r="E191" s="107"/>
      <c r="F191" s="107"/>
      <c r="G191" s="283"/>
      <c r="H191" s="284"/>
      <c r="I191" s="283"/>
      <c r="J191" s="107"/>
      <c r="K191" s="107"/>
      <c r="L191" s="107"/>
      <c r="M191" s="107"/>
      <c r="N191" s="107"/>
      <c r="O191" s="107"/>
      <c r="P191" s="107"/>
      <c r="Q191" s="107"/>
      <c r="R191" s="107"/>
      <c r="S191" s="107"/>
      <c r="T191" s="107"/>
      <c r="U191" s="107"/>
      <c r="V191" s="107"/>
      <c r="W191" s="107"/>
      <c r="X191" s="107"/>
      <c r="Z191" s="107"/>
      <c r="AA191" s="107"/>
      <c r="AB191" s="283"/>
      <c r="AC191" s="284"/>
      <c r="AD191" s="283"/>
      <c r="AE191" s="107"/>
      <c r="AF191" s="107"/>
      <c r="AG191" s="107"/>
      <c r="AH191" s="107"/>
      <c r="AI191" s="107"/>
      <c r="AJ191" s="107"/>
      <c r="AK191" s="107"/>
      <c r="AL191" s="107"/>
      <c r="AM191" s="107"/>
      <c r="AN191" s="107"/>
      <c r="AO191" s="107"/>
      <c r="AP191" s="107"/>
      <c r="AQ191" s="107"/>
      <c r="AR191" s="107"/>
      <c r="AS191" s="107"/>
      <c r="AU191" s="107"/>
      <c r="AV191" s="107"/>
      <c r="AW191" s="283"/>
      <c r="AX191" s="284"/>
      <c r="AY191" s="283"/>
      <c r="AZ191" s="107"/>
      <c r="BA191" s="107"/>
      <c r="BB191" s="107"/>
      <c r="BC191" s="107"/>
      <c r="BD191" s="107"/>
      <c r="BE191" s="107"/>
      <c r="BF191" s="107"/>
      <c r="BG191" s="107"/>
      <c r="BH191" s="107"/>
      <c r="BI191" s="107"/>
      <c r="BJ191" s="107"/>
      <c r="BK191" s="107"/>
      <c r="BL191" s="107"/>
      <c r="BM191" s="107"/>
      <c r="BN191" s="107"/>
      <c r="BO191" s="138"/>
      <c r="BP191" s="107"/>
      <c r="BQ191" s="107"/>
      <c r="BR191" s="107"/>
      <c r="BS191" s="264"/>
      <c r="BT191" s="264"/>
      <c r="BU191" s="264"/>
      <c r="BV191" s="264"/>
      <c r="BW191" s="264"/>
      <c r="BX191" s="264"/>
      <c r="BY191" s="264"/>
      <c r="BZ191" s="107"/>
      <c r="CA191" s="107"/>
      <c r="CB191" s="107"/>
      <c r="CC191" s="107"/>
      <c r="CD191" s="107"/>
      <c r="CE191" s="107"/>
      <c r="CF191" s="107"/>
      <c r="CG191" s="107"/>
      <c r="CH191" s="107"/>
      <c r="CI191" s="107"/>
      <c r="CJ191" s="107"/>
      <c r="CK191" s="107"/>
      <c r="CL191" s="107"/>
      <c r="CM191" s="107"/>
      <c r="CN191" s="107"/>
      <c r="CO191" s="107"/>
      <c r="CP191" s="107"/>
      <c r="CQ191" s="107"/>
      <c r="CR191" s="138"/>
      <c r="CS191" s="138"/>
      <c r="CT191" s="138"/>
      <c r="CU191" s="138"/>
      <c r="CV191" s="138"/>
      <c r="CW191" s="138"/>
      <c r="CX191" s="138"/>
      <c r="CY191" s="138"/>
      <c r="CZ191" s="138"/>
      <c r="DA191" s="138"/>
      <c r="DB191" s="138"/>
      <c r="DC191" s="138"/>
      <c r="DD191" s="138"/>
      <c r="DE191" s="138"/>
      <c r="DF191" s="138"/>
      <c r="DG191" s="138"/>
      <c r="DH191" s="138"/>
      <c r="DI191" s="138"/>
      <c r="DJ191" s="138"/>
      <c r="DK191" s="138"/>
      <c r="DL191" s="138"/>
      <c r="DM191" s="138"/>
      <c r="DN191" s="138"/>
      <c r="DO191" s="138"/>
      <c r="DP191" s="138"/>
      <c r="DQ191" s="138"/>
      <c r="DR191" s="138"/>
      <c r="DS191" s="138"/>
      <c r="DT191" s="138"/>
      <c r="DU191" s="138"/>
      <c r="DV191" s="138"/>
      <c r="DW191" s="138"/>
      <c r="DX191" s="138"/>
      <c r="DY191" s="138"/>
      <c r="DZ191" s="138"/>
      <c r="EA191" s="138"/>
      <c r="EB191" s="138"/>
      <c r="EC191" s="138"/>
      <c r="ED191" s="138"/>
      <c r="EE191" s="138"/>
      <c r="EF191" s="138"/>
      <c r="EG191" s="138"/>
      <c r="EH191" s="138"/>
      <c r="EI191" s="107"/>
      <c r="EJ191" s="107"/>
      <c r="EK191" s="107"/>
      <c r="EL191" s="107"/>
      <c r="EM191" s="107"/>
      <c r="EN191" s="107"/>
      <c r="EO191" s="107"/>
      <c r="EP191" s="107"/>
      <c r="EQ191" s="107"/>
      <c r="ER191" s="107"/>
      <c r="ES191" s="107"/>
      <c r="ET191" s="107"/>
      <c r="EU191" s="107"/>
      <c r="EV191" s="107"/>
      <c r="EW191" s="107"/>
      <c r="EX191" s="107"/>
      <c r="EY191" s="107"/>
      <c r="EZ191" s="107"/>
      <c r="FA191" s="107"/>
      <c r="FB191" s="107"/>
      <c r="FC191" s="107"/>
      <c r="FD191" s="107"/>
      <c r="FE191" s="107"/>
      <c r="FF191" s="107"/>
      <c r="FG191" s="107"/>
      <c r="FH191" s="107"/>
      <c r="FI191" s="107"/>
      <c r="FJ191" s="107"/>
      <c r="FK191" s="107"/>
      <c r="FL191" s="107"/>
      <c r="FM191" s="107"/>
      <c r="FN191" s="107"/>
      <c r="FO191" s="107"/>
      <c r="FP191" s="107"/>
      <c r="FQ191" s="107"/>
      <c r="FR191" s="107"/>
      <c r="FS191" s="107"/>
      <c r="FT191" s="107"/>
      <c r="FU191" s="107"/>
      <c r="FV191" s="107"/>
      <c r="FW191" s="107"/>
      <c r="FX191" s="107"/>
      <c r="FY191" s="107"/>
      <c r="FZ191" s="107"/>
    </row>
    <row r="192" spans="2:211" s="138" customFormat="1" ht="15" customHeight="1">
      <c r="B192" s="107"/>
      <c r="C192" s="107"/>
      <c r="D192" s="282"/>
      <c r="E192" s="107"/>
      <c r="F192" s="107"/>
      <c r="G192" s="283"/>
      <c r="H192" s="284"/>
      <c r="I192" s="283"/>
      <c r="J192" s="107"/>
      <c r="K192" s="107"/>
      <c r="L192" s="107"/>
      <c r="M192" s="107"/>
      <c r="N192" s="107"/>
      <c r="O192" s="107"/>
      <c r="P192" s="107"/>
      <c r="Q192" s="107"/>
      <c r="R192" s="107"/>
      <c r="S192" s="107"/>
      <c r="T192" s="107"/>
      <c r="U192" s="107"/>
      <c r="V192" s="107"/>
      <c r="W192" s="107"/>
      <c r="X192" s="107"/>
      <c r="Y192" s="282"/>
      <c r="Z192" s="107"/>
      <c r="AA192" s="107"/>
      <c r="AB192" s="283"/>
      <c r="AC192" s="284"/>
      <c r="AD192" s="283"/>
      <c r="AE192" s="107"/>
      <c r="AF192" s="107"/>
      <c r="AG192" s="107"/>
      <c r="AH192" s="107"/>
      <c r="AI192" s="107"/>
      <c r="AJ192" s="107"/>
      <c r="AK192" s="107"/>
      <c r="AL192" s="107"/>
      <c r="AM192" s="107"/>
      <c r="AN192" s="107"/>
      <c r="AO192" s="107"/>
      <c r="AP192" s="107"/>
      <c r="AQ192" s="107"/>
      <c r="AR192" s="107"/>
      <c r="AS192" s="107"/>
      <c r="AT192" s="282"/>
      <c r="AU192" s="107"/>
      <c r="AV192" s="107"/>
      <c r="AW192" s="283"/>
      <c r="AX192" s="284"/>
      <c r="AY192" s="283"/>
      <c r="AZ192" s="107"/>
      <c r="BA192" s="107"/>
      <c r="BB192" s="107"/>
      <c r="BC192" s="107"/>
      <c r="BD192" s="107"/>
      <c r="BE192" s="107"/>
      <c r="BF192" s="107"/>
      <c r="BG192" s="107"/>
      <c r="BH192" s="107"/>
      <c r="BI192" s="107"/>
      <c r="BJ192" s="107"/>
      <c r="BK192" s="107"/>
      <c r="BL192" s="107"/>
      <c r="BM192" s="107"/>
      <c r="BN192" s="107"/>
      <c r="BP192" s="107"/>
      <c r="BQ192" s="107"/>
      <c r="BR192" s="107"/>
      <c r="BS192" s="264"/>
      <c r="BT192" s="264"/>
      <c r="BU192" s="264"/>
      <c r="BV192" s="264"/>
      <c r="BW192" s="264"/>
      <c r="BX192" s="264"/>
      <c r="BY192" s="264"/>
      <c r="BZ192" s="107"/>
      <c r="CA192" s="107"/>
      <c r="CB192" s="107"/>
      <c r="CC192" s="107"/>
      <c r="CD192" s="107"/>
      <c r="CE192" s="107"/>
      <c r="CF192" s="107"/>
      <c r="CG192" s="107"/>
      <c r="CH192" s="107"/>
      <c r="CI192" s="107"/>
      <c r="CJ192" s="107"/>
      <c r="CK192" s="107"/>
      <c r="CL192" s="107"/>
      <c r="CM192" s="107"/>
      <c r="CN192" s="107"/>
      <c r="CO192" s="107"/>
      <c r="CP192" s="107"/>
      <c r="CQ192" s="107"/>
      <c r="EI192" s="107"/>
      <c r="EJ192" s="107"/>
      <c r="EK192" s="107"/>
      <c r="EL192" s="107"/>
      <c r="EM192" s="107"/>
      <c r="EN192" s="107"/>
      <c r="EO192" s="107"/>
      <c r="EP192" s="107"/>
      <c r="EQ192" s="107"/>
      <c r="ER192" s="107"/>
      <c r="ES192" s="107"/>
      <c r="ET192" s="107"/>
      <c r="EU192" s="107"/>
      <c r="EV192" s="107"/>
      <c r="EW192" s="107"/>
      <c r="EX192" s="107"/>
      <c r="EY192" s="107"/>
      <c r="EZ192" s="107"/>
      <c r="FA192" s="107"/>
      <c r="FB192" s="107"/>
      <c r="FC192" s="107"/>
      <c r="FD192" s="107"/>
      <c r="FE192" s="107"/>
      <c r="FF192" s="107"/>
      <c r="FG192" s="107"/>
      <c r="FH192" s="107"/>
      <c r="FI192" s="107"/>
      <c r="FJ192" s="107"/>
      <c r="FK192" s="107"/>
      <c r="FL192" s="107"/>
      <c r="FM192" s="107"/>
      <c r="FN192" s="107"/>
      <c r="FO192" s="107"/>
      <c r="FP192" s="107"/>
      <c r="FQ192" s="107"/>
      <c r="FR192" s="107"/>
      <c r="FS192" s="107"/>
      <c r="FT192" s="107"/>
      <c r="FU192" s="107"/>
      <c r="FV192" s="107"/>
      <c r="FW192" s="107"/>
      <c r="FX192" s="107"/>
      <c r="FY192" s="107"/>
      <c r="FZ192" s="107"/>
    </row>
    <row r="193" spans="2:211" s="138" customFormat="1" ht="15" customHeight="1">
      <c r="B193" s="107"/>
      <c r="C193" s="107"/>
      <c r="D193" s="282"/>
      <c r="E193" s="107"/>
      <c r="F193" s="107"/>
      <c r="G193" s="283"/>
      <c r="H193" s="284"/>
      <c r="I193" s="283"/>
      <c r="J193" s="107"/>
      <c r="K193" s="107"/>
      <c r="L193" s="107"/>
      <c r="M193" s="107"/>
      <c r="N193" s="107"/>
      <c r="O193" s="107"/>
      <c r="P193" s="107"/>
      <c r="Q193" s="107"/>
      <c r="R193" s="107"/>
      <c r="S193" s="107"/>
      <c r="T193" s="107"/>
      <c r="U193" s="107"/>
      <c r="V193" s="107"/>
      <c r="W193" s="107"/>
      <c r="X193" s="107"/>
      <c r="Y193" s="282"/>
      <c r="Z193" s="107"/>
      <c r="AA193" s="107"/>
      <c r="AB193" s="283"/>
      <c r="AC193" s="284"/>
      <c r="AD193" s="283"/>
      <c r="AE193" s="107"/>
      <c r="AF193" s="107"/>
      <c r="AG193" s="107"/>
      <c r="AH193" s="107"/>
      <c r="AI193" s="107"/>
      <c r="AJ193" s="107"/>
      <c r="AK193" s="107"/>
      <c r="AL193" s="107"/>
      <c r="AM193" s="107"/>
      <c r="AN193" s="107"/>
      <c r="AO193" s="107"/>
      <c r="AP193" s="107"/>
      <c r="AQ193" s="107"/>
      <c r="AR193" s="107"/>
      <c r="AS193" s="107"/>
      <c r="AT193" s="282"/>
      <c r="AU193" s="107"/>
      <c r="AV193" s="107"/>
      <c r="AW193" s="283"/>
      <c r="AX193" s="284"/>
      <c r="AY193" s="283"/>
      <c r="AZ193" s="107"/>
      <c r="BA193" s="107"/>
      <c r="BB193" s="107"/>
      <c r="BC193" s="107"/>
      <c r="BD193" s="107"/>
      <c r="BE193" s="107"/>
      <c r="BF193" s="107"/>
      <c r="BG193" s="107"/>
      <c r="BH193" s="107"/>
      <c r="BI193" s="107"/>
      <c r="BJ193" s="107"/>
      <c r="BK193" s="107"/>
      <c r="BL193" s="107"/>
      <c r="BM193" s="107"/>
      <c r="BN193" s="107"/>
      <c r="BP193" s="107"/>
      <c r="BQ193" s="107"/>
      <c r="BR193" s="107"/>
      <c r="BS193" s="264"/>
      <c r="BT193" s="264"/>
      <c r="BU193" s="264"/>
      <c r="BV193" s="264"/>
      <c r="BW193" s="264"/>
      <c r="BX193" s="264"/>
      <c r="BY193" s="264"/>
      <c r="BZ193" s="107"/>
      <c r="CA193" s="107"/>
      <c r="CB193" s="107"/>
      <c r="CC193" s="107"/>
      <c r="CD193" s="107"/>
      <c r="CE193" s="107"/>
      <c r="CF193" s="107"/>
      <c r="CG193" s="107"/>
      <c r="CH193" s="107"/>
      <c r="CI193" s="107"/>
      <c r="CJ193" s="107"/>
      <c r="CK193" s="107"/>
      <c r="CL193" s="107"/>
      <c r="CM193" s="107"/>
      <c r="CN193" s="107"/>
      <c r="CO193" s="107"/>
      <c r="CP193" s="107"/>
      <c r="CQ193" s="107"/>
      <c r="EI193" s="107"/>
      <c r="EJ193" s="107"/>
      <c r="EK193" s="107"/>
      <c r="EL193" s="107"/>
      <c r="EM193" s="107"/>
      <c r="EN193" s="107"/>
      <c r="EO193" s="107"/>
      <c r="EP193" s="107"/>
      <c r="EQ193" s="107"/>
      <c r="ER193" s="107"/>
      <c r="ES193" s="107"/>
      <c r="ET193" s="107"/>
      <c r="EU193" s="107"/>
      <c r="EV193" s="107"/>
      <c r="EW193" s="107"/>
      <c r="EX193" s="107"/>
      <c r="EY193" s="107"/>
      <c r="EZ193" s="107"/>
      <c r="FA193" s="107"/>
      <c r="FB193" s="107"/>
      <c r="FC193" s="107"/>
      <c r="FD193" s="107"/>
      <c r="FE193" s="107"/>
      <c r="FF193" s="107"/>
      <c r="FG193" s="107"/>
      <c r="FH193" s="107"/>
      <c r="FI193" s="107"/>
      <c r="FJ193" s="107"/>
      <c r="FK193" s="107"/>
      <c r="FL193" s="107"/>
      <c r="FM193" s="107"/>
      <c r="FN193" s="107"/>
      <c r="FO193" s="107"/>
      <c r="FP193" s="107"/>
      <c r="FQ193" s="107"/>
      <c r="FR193" s="107"/>
      <c r="FS193" s="107"/>
      <c r="FT193" s="107"/>
      <c r="FU193" s="107"/>
      <c r="FV193" s="107"/>
      <c r="FW193" s="107"/>
      <c r="FX193" s="107"/>
      <c r="FY193" s="107"/>
      <c r="FZ193" s="107"/>
    </row>
    <row r="194" spans="2:211" s="138" customFormat="1" ht="15" customHeight="1">
      <c r="B194" s="107"/>
      <c r="C194" s="107"/>
      <c r="D194" s="282"/>
      <c r="E194" s="107"/>
      <c r="F194" s="107"/>
      <c r="G194" s="283"/>
      <c r="H194" s="284"/>
      <c r="I194" s="283"/>
      <c r="J194" s="107"/>
      <c r="K194" s="107"/>
      <c r="L194" s="107"/>
      <c r="M194" s="107"/>
      <c r="N194" s="107"/>
      <c r="O194" s="107"/>
      <c r="P194" s="107"/>
      <c r="Q194" s="107"/>
      <c r="R194" s="107"/>
      <c r="S194" s="107"/>
      <c r="T194" s="107"/>
      <c r="U194" s="107"/>
      <c r="V194" s="107"/>
      <c r="W194" s="107"/>
      <c r="X194" s="107"/>
      <c r="Y194" s="282"/>
      <c r="Z194" s="107"/>
      <c r="AA194" s="107"/>
      <c r="AB194" s="283"/>
      <c r="AC194" s="284"/>
      <c r="AD194" s="283"/>
      <c r="AE194" s="107"/>
      <c r="AF194" s="107"/>
      <c r="AG194" s="107"/>
      <c r="AH194" s="107"/>
      <c r="AI194" s="107"/>
      <c r="AJ194" s="107"/>
      <c r="AK194" s="107"/>
      <c r="AL194" s="107"/>
      <c r="AM194" s="107"/>
      <c r="AN194" s="107"/>
      <c r="AO194" s="107"/>
      <c r="AP194" s="107"/>
      <c r="AQ194" s="107"/>
      <c r="AR194" s="107"/>
      <c r="AS194" s="107"/>
      <c r="AT194" s="282"/>
      <c r="AU194" s="107"/>
      <c r="AV194" s="107"/>
      <c r="AW194" s="283"/>
      <c r="AX194" s="284"/>
      <c r="AY194" s="283"/>
      <c r="AZ194" s="107"/>
      <c r="BA194" s="107"/>
      <c r="BB194" s="107"/>
      <c r="BC194" s="107"/>
      <c r="BD194" s="107"/>
      <c r="BE194" s="107"/>
      <c r="BF194" s="107"/>
      <c r="BG194" s="107"/>
      <c r="BH194" s="107"/>
      <c r="BI194" s="107"/>
      <c r="BJ194" s="107"/>
      <c r="BK194" s="107"/>
      <c r="BL194" s="107"/>
      <c r="BM194" s="107"/>
      <c r="BN194" s="107"/>
      <c r="BP194" s="107"/>
      <c r="BQ194" s="107"/>
      <c r="BR194" s="107"/>
      <c r="BS194" s="264"/>
      <c r="BT194" s="264"/>
      <c r="BU194" s="264"/>
      <c r="BV194" s="264"/>
      <c r="BW194" s="264"/>
      <c r="BX194" s="264"/>
      <c r="BY194" s="264"/>
      <c r="BZ194" s="107"/>
      <c r="CA194" s="107"/>
      <c r="CB194" s="107"/>
      <c r="CC194" s="107"/>
      <c r="CD194" s="107"/>
      <c r="CE194" s="107"/>
      <c r="CF194" s="107"/>
      <c r="CG194" s="107"/>
      <c r="CH194" s="107"/>
      <c r="CI194" s="107"/>
      <c r="CJ194" s="107"/>
      <c r="CK194" s="107"/>
      <c r="CL194" s="107"/>
      <c r="CM194" s="107"/>
      <c r="CN194" s="107"/>
      <c r="CO194" s="107"/>
      <c r="CP194" s="107"/>
      <c r="CQ194" s="107"/>
      <c r="EI194" s="107"/>
      <c r="EJ194" s="107"/>
      <c r="EK194" s="107"/>
      <c r="EL194" s="107"/>
      <c r="EM194" s="107"/>
      <c r="EN194" s="107"/>
      <c r="EO194" s="107"/>
      <c r="EP194" s="107"/>
      <c r="EQ194" s="107"/>
      <c r="ER194" s="107"/>
      <c r="ES194" s="107"/>
      <c r="ET194" s="107"/>
      <c r="EU194" s="107"/>
      <c r="EV194" s="107"/>
      <c r="EW194" s="107"/>
      <c r="EX194" s="107"/>
      <c r="EY194" s="107"/>
      <c r="EZ194" s="107"/>
      <c r="FA194" s="107"/>
      <c r="FB194" s="107"/>
      <c r="FC194" s="107"/>
      <c r="FD194" s="107"/>
      <c r="FE194" s="107"/>
      <c r="FF194" s="107"/>
      <c r="FG194" s="107"/>
      <c r="FH194" s="107"/>
      <c r="FI194" s="107"/>
      <c r="FJ194" s="107"/>
      <c r="FK194" s="107"/>
      <c r="FL194" s="107"/>
      <c r="FM194" s="107"/>
      <c r="FN194" s="107"/>
      <c r="FO194" s="107"/>
      <c r="FP194" s="107"/>
      <c r="FQ194" s="107"/>
      <c r="FR194" s="107"/>
      <c r="FS194" s="107"/>
      <c r="FT194" s="107"/>
      <c r="FU194" s="107"/>
      <c r="FV194" s="107"/>
      <c r="FW194" s="107"/>
      <c r="FX194" s="107"/>
      <c r="FY194" s="107"/>
      <c r="FZ194" s="107"/>
    </row>
    <row r="195" spans="2:211" s="138" customFormat="1" ht="15" customHeight="1">
      <c r="B195" s="107"/>
      <c r="C195" s="107"/>
      <c r="D195" s="282"/>
      <c r="E195" s="107"/>
      <c r="F195" s="107"/>
      <c r="G195" s="283"/>
      <c r="H195" s="284"/>
      <c r="I195" s="283"/>
      <c r="J195" s="107"/>
      <c r="K195" s="107"/>
      <c r="L195" s="107"/>
      <c r="M195" s="107"/>
      <c r="N195" s="107"/>
      <c r="O195" s="107"/>
      <c r="P195" s="107"/>
      <c r="Q195" s="107"/>
      <c r="R195" s="107"/>
      <c r="S195" s="107"/>
      <c r="T195" s="107"/>
      <c r="U195" s="107"/>
      <c r="V195" s="107"/>
      <c r="W195" s="107"/>
      <c r="X195" s="107"/>
      <c r="Y195" s="282"/>
      <c r="Z195" s="107"/>
      <c r="AA195" s="107"/>
      <c r="AB195" s="283"/>
      <c r="AC195" s="284"/>
      <c r="AD195" s="283"/>
      <c r="AE195" s="107"/>
      <c r="AF195" s="107"/>
      <c r="AG195" s="107"/>
      <c r="AH195" s="107"/>
      <c r="AI195" s="107"/>
      <c r="AJ195" s="107"/>
      <c r="AK195" s="107"/>
      <c r="AL195" s="107"/>
      <c r="AM195" s="107"/>
      <c r="AN195" s="107"/>
      <c r="AO195" s="107"/>
      <c r="AP195" s="107"/>
      <c r="AQ195" s="107"/>
      <c r="AR195" s="107"/>
      <c r="AS195" s="107"/>
      <c r="AT195" s="282"/>
      <c r="AU195" s="107"/>
      <c r="AV195" s="107"/>
      <c r="AW195" s="283"/>
      <c r="AX195" s="284"/>
      <c r="AY195" s="283"/>
      <c r="AZ195" s="107"/>
      <c r="BA195" s="107"/>
      <c r="BB195" s="107"/>
      <c r="BC195" s="107"/>
      <c r="BD195" s="107"/>
      <c r="BE195" s="107"/>
      <c r="BF195" s="107"/>
      <c r="BG195" s="107"/>
      <c r="BH195" s="107"/>
      <c r="BI195" s="107"/>
      <c r="BJ195" s="107"/>
      <c r="BK195" s="107"/>
      <c r="BL195" s="107"/>
      <c r="BM195" s="107"/>
      <c r="BN195" s="107"/>
      <c r="BO195" s="286"/>
      <c r="BP195" s="107"/>
      <c r="BQ195" s="107"/>
      <c r="BR195" s="107"/>
      <c r="BS195" s="264"/>
      <c r="BT195" s="264"/>
      <c r="BU195" s="264"/>
      <c r="BV195" s="264"/>
      <c r="BW195" s="264"/>
      <c r="BX195" s="264"/>
      <c r="BY195" s="264"/>
      <c r="BZ195" s="107"/>
      <c r="CA195" s="107"/>
      <c r="CB195" s="107"/>
      <c r="CC195" s="107"/>
      <c r="CD195" s="107"/>
      <c r="CE195" s="107"/>
      <c r="CF195" s="107"/>
      <c r="CG195" s="107"/>
      <c r="CH195" s="107"/>
      <c r="CI195" s="107"/>
      <c r="CJ195" s="107"/>
      <c r="CK195" s="107"/>
      <c r="CL195" s="107"/>
      <c r="CM195" s="107"/>
      <c r="CN195" s="107"/>
      <c r="CO195" s="107"/>
      <c r="CP195" s="107"/>
      <c r="CQ195" s="107"/>
      <c r="EI195" s="107"/>
      <c r="EJ195" s="107"/>
      <c r="EK195" s="107"/>
      <c r="EL195" s="107"/>
      <c r="EM195" s="107"/>
      <c r="EN195" s="107"/>
      <c r="EO195" s="107"/>
      <c r="EP195" s="107"/>
      <c r="EQ195" s="107"/>
      <c r="ER195" s="107"/>
      <c r="ES195" s="107"/>
      <c r="ET195" s="107"/>
      <c r="EU195" s="107"/>
      <c r="EV195" s="107"/>
      <c r="EW195" s="107"/>
      <c r="EX195" s="107"/>
      <c r="EY195" s="107"/>
      <c r="EZ195" s="107"/>
      <c r="FA195" s="107"/>
      <c r="FB195" s="107"/>
      <c r="FC195" s="107"/>
      <c r="FD195" s="107"/>
      <c r="FE195" s="107"/>
      <c r="FF195" s="107"/>
      <c r="FG195" s="107"/>
      <c r="FH195" s="107"/>
      <c r="FI195" s="107"/>
      <c r="FJ195" s="107"/>
      <c r="FK195" s="107"/>
      <c r="FL195" s="107"/>
      <c r="FM195" s="107"/>
      <c r="FN195" s="107"/>
      <c r="FO195" s="107"/>
      <c r="FP195" s="107"/>
      <c r="FQ195" s="107"/>
      <c r="FR195" s="107"/>
      <c r="FS195" s="107"/>
      <c r="FT195" s="107"/>
      <c r="FU195" s="107"/>
      <c r="FV195" s="107"/>
      <c r="FW195" s="107"/>
      <c r="FX195" s="107"/>
      <c r="FY195" s="107"/>
      <c r="FZ195" s="107"/>
    </row>
    <row r="196" spans="2:211" s="138" customFormat="1" ht="15" customHeight="1">
      <c r="B196" s="107"/>
      <c r="C196" s="107"/>
      <c r="D196" s="282"/>
      <c r="E196" s="107"/>
      <c r="F196" s="107"/>
      <c r="G196" s="283"/>
      <c r="H196" s="284"/>
      <c r="I196" s="283"/>
      <c r="J196" s="107"/>
      <c r="K196" s="107"/>
      <c r="L196" s="107"/>
      <c r="M196" s="107"/>
      <c r="N196" s="107"/>
      <c r="O196" s="107"/>
      <c r="P196" s="107"/>
      <c r="Q196" s="107"/>
      <c r="R196" s="107"/>
      <c r="S196" s="107"/>
      <c r="T196" s="107"/>
      <c r="U196" s="107"/>
      <c r="V196" s="107"/>
      <c r="W196" s="107"/>
      <c r="X196" s="107"/>
      <c r="Y196" s="282"/>
      <c r="Z196" s="107"/>
      <c r="AA196" s="107"/>
      <c r="AB196" s="283"/>
      <c r="AC196" s="284"/>
      <c r="AD196" s="283"/>
      <c r="AE196" s="107"/>
      <c r="AF196" s="107"/>
      <c r="AG196" s="107"/>
      <c r="AH196" s="107"/>
      <c r="AI196" s="107"/>
      <c r="AJ196" s="107"/>
      <c r="AK196" s="107"/>
      <c r="AL196" s="107"/>
      <c r="AM196" s="107"/>
      <c r="AN196" s="107"/>
      <c r="AO196" s="107"/>
      <c r="AP196" s="107"/>
      <c r="AQ196" s="107"/>
      <c r="AR196" s="107"/>
      <c r="AS196" s="107"/>
      <c r="AT196" s="282"/>
      <c r="AU196" s="107"/>
      <c r="AV196" s="107"/>
      <c r="AW196" s="283"/>
      <c r="AX196" s="284"/>
      <c r="AY196" s="283"/>
      <c r="AZ196" s="107"/>
      <c r="BA196" s="107"/>
      <c r="BB196" s="107"/>
      <c r="BC196" s="107"/>
      <c r="BD196" s="107"/>
      <c r="BE196" s="107"/>
      <c r="BF196" s="107"/>
      <c r="BG196" s="107"/>
      <c r="BH196" s="107"/>
      <c r="BI196" s="107"/>
      <c r="BJ196" s="107"/>
      <c r="BK196" s="107"/>
      <c r="BL196" s="107"/>
      <c r="BM196" s="107"/>
      <c r="BN196" s="107"/>
      <c r="BO196" s="107"/>
      <c r="BP196" s="107"/>
      <c r="BQ196" s="107"/>
      <c r="BR196" s="107"/>
      <c r="BS196" s="264"/>
      <c r="BT196" s="264"/>
      <c r="BU196" s="264"/>
      <c r="BV196" s="264"/>
      <c r="BW196" s="264"/>
      <c r="BX196" s="264"/>
      <c r="BY196" s="264"/>
      <c r="BZ196" s="107"/>
      <c r="CA196" s="107"/>
      <c r="CB196" s="107"/>
      <c r="CC196" s="107"/>
      <c r="CD196" s="107"/>
      <c r="CE196" s="107"/>
      <c r="CF196" s="107"/>
      <c r="CG196" s="107"/>
      <c r="CH196" s="107"/>
      <c r="CI196" s="107"/>
      <c r="CJ196" s="107"/>
      <c r="CK196" s="107"/>
      <c r="CL196" s="107"/>
      <c r="CM196" s="107"/>
      <c r="CN196" s="107"/>
      <c r="CO196" s="107"/>
      <c r="CP196" s="107"/>
      <c r="CQ196" s="107"/>
      <c r="CR196" s="107"/>
      <c r="CS196" s="107"/>
      <c r="CT196" s="107"/>
      <c r="CU196" s="107"/>
      <c r="CV196" s="107"/>
      <c r="CW196" s="107"/>
      <c r="CX196" s="107"/>
      <c r="CY196" s="107"/>
      <c r="CZ196" s="107"/>
      <c r="DA196" s="107"/>
      <c r="DB196" s="107"/>
      <c r="DC196" s="107"/>
      <c r="DD196" s="107"/>
      <c r="DE196" s="107"/>
      <c r="DF196" s="107"/>
      <c r="DG196" s="107"/>
      <c r="DH196" s="107"/>
      <c r="DI196" s="107"/>
      <c r="DJ196" s="107"/>
      <c r="DK196" s="107"/>
      <c r="DL196" s="107"/>
      <c r="DM196" s="107"/>
      <c r="DN196" s="107"/>
      <c r="DO196" s="107"/>
      <c r="DP196" s="107"/>
      <c r="DQ196" s="107"/>
      <c r="DR196" s="107"/>
      <c r="DS196" s="107"/>
      <c r="DT196" s="107"/>
      <c r="DU196" s="107"/>
      <c r="DV196" s="107"/>
      <c r="DW196" s="107"/>
      <c r="DX196" s="107"/>
      <c r="DY196" s="107"/>
      <c r="DZ196" s="107"/>
      <c r="EA196" s="107"/>
      <c r="EB196" s="107"/>
      <c r="EC196" s="107"/>
      <c r="ED196" s="107"/>
      <c r="EE196" s="107"/>
      <c r="EF196" s="107"/>
      <c r="EG196" s="107"/>
      <c r="EH196" s="107"/>
      <c r="EI196" s="107"/>
      <c r="EJ196" s="107"/>
      <c r="EK196" s="107"/>
      <c r="EL196" s="107"/>
      <c r="EM196" s="107"/>
      <c r="EN196" s="107"/>
      <c r="EO196" s="107"/>
      <c r="EP196" s="107"/>
      <c r="EQ196" s="107"/>
      <c r="ER196" s="107"/>
      <c r="ES196" s="107"/>
      <c r="ET196" s="107"/>
      <c r="EU196" s="107"/>
      <c r="EV196" s="107"/>
      <c r="EW196" s="107"/>
      <c r="EX196" s="107"/>
      <c r="EY196" s="107"/>
      <c r="EZ196" s="107"/>
      <c r="FA196" s="107"/>
      <c r="FB196" s="107"/>
      <c r="FC196" s="107"/>
      <c r="FD196" s="107"/>
      <c r="FE196" s="107"/>
      <c r="FF196" s="107"/>
      <c r="FG196" s="107"/>
      <c r="FH196" s="107"/>
      <c r="FI196" s="107"/>
      <c r="FJ196" s="107"/>
      <c r="FK196" s="107"/>
      <c r="FL196" s="107"/>
      <c r="FM196" s="107"/>
      <c r="FN196" s="107"/>
      <c r="FO196" s="107"/>
      <c r="FP196" s="107"/>
      <c r="FQ196" s="107"/>
      <c r="FR196" s="107"/>
      <c r="FS196" s="107"/>
      <c r="FT196" s="107"/>
      <c r="FU196" s="107"/>
      <c r="FV196" s="107"/>
      <c r="FW196" s="107"/>
      <c r="FX196" s="107"/>
      <c r="FY196" s="107"/>
      <c r="FZ196" s="107"/>
    </row>
    <row r="197" spans="2:211" s="138" customFormat="1" ht="15" customHeight="1">
      <c r="B197" s="107"/>
      <c r="C197" s="107"/>
      <c r="D197" s="282"/>
      <c r="E197" s="107"/>
      <c r="F197" s="107"/>
      <c r="G197" s="283"/>
      <c r="H197" s="284"/>
      <c r="I197" s="283"/>
      <c r="J197" s="107"/>
      <c r="K197" s="107"/>
      <c r="L197" s="107"/>
      <c r="M197" s="107"/>
      <c r="N197" s="107"/>
      <c r="O197" s="107"/>
      <c r="P197" s="107"/>
      <c r="Q197" s="107"/>
      <c r="R197" s="107"/>
      <c r="S197" s="107"/>
      <c r="T197" s="107"/>
      <c r="U197" s="107"/>
      <c r="V197" s="107"/>
      <c r="W197" s="107"/>
      <c r="X197" s="107"/>
      <c r="Y197" s="282"/>
      <c r="Z197" s="107"/>
      <c r="AA197" s="107"/>
      <c r="AB197" s="283"/>
      <c r="AC197" s="284"/>
      <c r="AD197" s="283"/>
      <c r="AE197" s="107"/>
      <c r="AF197" s="107"/>
      <c r="AG197" s="107"/>
      <c r="AH197" s="107"/>
      <c r="AI197" s="107"/>
      <c r="AJ197" s="107"/>
      <c r="AK197" s="107"/>
      <c r="AL197" s="107"/>
      <c r="AM197" s="107"/>
      <c r="AN197" s="107"/>
      <c r="AO197" s="107"/>
      <c r="AP197" s="107"/>
      <c r="AQ197" s="107"/>
      <c r="AR197" s="107"/>
      <c r="AS197" s="107"/>
      <c r="AT197" s="282"/>
      <c r="AU197" s="107"/>
      <c r="AV197" s="107"/>
      <c r="AW197" s="283"/>
      <c r="AX197" s="284"/>
      <c r="AY197" s="283"/>
      <c r="AZ197" s="107"/>
      <c r="BA197" s="107"/>
      <c r="BB197" s="107"/>
      <c r="BC197" s="107"/>
      <c r="BD197" s="107"/>
      <c r="BE197" s="107"/>
      <c r="BF197" s="107"/>
      <c r="BG197" s="107"/>
      <c r="BH197" s="107"/>
      <c r="BI197" s="107"/>
      <c r="BJ197" s="107"/>
      <c r="BK197" s="107"/>
      <c r="BL197" s="107"/>
      <c r="BM197" s="107"/>
      <c r="BN197" s="107"/>
      <c r="BO197" s="107"/>
      <c r="BP197" s="107"/>
      <c r="BQ197" s="107"/>
      <c r="BR197" s="107"/>
      <c r="BS197" s="264"/>
      <c r="BT197" s="264"/>
      <c r="BU197" s="264"/>
      <c r="BV197" s="264"/>
      <c r="BW197" s="264"/>
      <c r="BX197" s="264"/>
      <c r="BY197" s="264"/>
      <c r="BZ197" s="107"/>
      <c r="CA197" s="107"/>
      <c r="CB197" s="107"/>
      <c r="CC197" s="107"/>
      <c r="CD197" s="107"/>
      <c r="CE197" s="107"/>
      <c r="CF197" s="107"/>
      <c r="CG197" s="107"/>
      <c r="CH197" s="107"/>
      <c r="CI197" s="107"/>
      <c r="CJ197" s="107"/>
      <c r="CK197" s="107"/>
      <c r="CL197" s="107"/>
      <c r="CM197" s="107"/>
      <c r="CN197" s="107"/>
      <c r="CO197" s="107"/>
      <c r="CP197" s="107"/>
      <c r="CQ197" s="107"/>
      <c r="CR197" s="107"/>
      <c r="CS197" s="107"/>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c r="DQ197" s="107"/>
      <c r="DR197" s="107"/>
      <c r="DS197" s="107"/>
      <c r="DT197" s="107"/>
      <c r="DU197" s="107"/>
      <c r="DV197" s="107"/>
      <c r="DW197" s="107"/>
      <c r="DX197" s="107"/>
      <c r="DY197" s="107"/>
      <c r="DZ197" s="107"/>
      <c r="EA197" s="107"/>
      <c r="EB197" s="107"/>
      <c r="EC197" s="107"/>
      <c r="ED197" s="107"/>
      <c r="EE197" s="107"/>
      <c r="EF197" s="107"/>
      <c r="EG197" s="107"/>
      <c r="EH197" s="107"/>
      <c r="EI197" s="107"/>
      <c r="EJ197" s="107"/>
      <c r="EK197" s="107"/>
      <c r="EL197" s="107"/>
      <c r="EM197" s="107"/>
      <c r="EN197" s="107"/>
      <c r="EO197" s="107"/>
      <c r="EP197" s="107"/>
      <c r="EQ197" s="107"/>
      <c r="ER197" s="107"/>
      <c r="ES197" s="107"/>
      <c r="ET197" s="107"/>
      <c r="EU197" s="107"/>
      <c r="EV197" s="107"/>
      <c r="EW197" s="107"/>
      <c r="EX197" s="107"/>
      <c r="EY197" s="107"/>
      <c r="EZ197" s="107"/>
      <c r="FA197" s="107"/>
      <c r="FB197" s="107"/>
      <c r="FC197" s="107"/>
      <c r="FD197" s="107"/>
      <c r="FE197" s="107"/>
      <c r="FF197" s="107"/>
      <c r="FG197" s="107"/>
      <c r="FH197" s="107"/>
      <c r="FI197" s="107"/>
      <c r="FJ197" s="107"/>
      <c r="FK197" s="107"/>
      <c r="FL197" s="107"/>
      <c r="FM197" s="107"/>
      <c r="FN197" s="107"/>
      <c r="FO197" s="107"/>
      <c r="FP197" s="107"/>
      <c r="FQ197" s="107"/>
      <c r="FR197" s="107"/>
      <c r="FS197" s="107"/>
      <c r="FT197" s="107"/>
      <c r="FU197" s="107"/>
      <c r="FV197" s="107"/>
      <c r="FW197" s="107"/>
      <c r="FX197" s="107"/>
      <c r="FY197" s="107"/>
      <c r="FZ197" s="107"/>
      <c r="GA197" s="107"/>
      <c r="GB197" s="107"/>
      <c r="GC197" s="107"/>
      <c r="GD197" s="107"/>
      <c r="GE197" s="107"/>
      <c r="GF197" s="107"/>
      <c r="GG197" s="107"/>
      <c r="GH197" s="107"/>
      <c r="GI197" s="107"/>
      <c r="GJ197" s="107"/>
      <c r="GK197" s="107"/>
      <c r="GL197" s="107"/>
      <c r="GM197" s="107"/>
      <c r="GN197" s="107"/>
      <c r="GO197" s="107"/>
      <c r="GP197" s="107"/>
      <c r="GQ197" s="107"/>
      <c r="GR197" s="107"/>
      <c r="GS197" s="107"/>
      <c r="GT197" s="107"/>
      <c r="GU197" s="107"/>
      <c r="GV197" s="107"/>
      <c r="GW197" s="107"/>
      <c r="GX197" s="107"/>
      <c r="GY197" s="107"/>
      <c r="GZ197" s="107"/>
      <c r="HA197" s="107"/>
      <c r="HB197" s="107"/>
      <c r="HC197" s="107"/>
    </row>
    <row r="198" spans="2:211" ht="15" customHeight="1">
      <c r="D198" s="282"/>
      <c r="Y198" s="282"/>
      <c r="AT198" s="282"/>
    </row>
    <row r="199" spans="2:211" ht="15" customHeight="1">
      <c r="D199" s="282"/>
      <c r="Y199" s="282"/>
      <c r="AT199" s="282"/>
    </row>
    <row r="200" spans="2:211" ht="15" customHeight="1">
      <c r="D200" s="282"/>
      <c r="Y200" s="282"/>
      <c r="AT200" s="282"/>
    </row>
    <row r="201" spans="2:211" ht="15" customHeight="1">
      <c r="D201" s="282"/>
      <c r="Y201" s="282"/>
      <c r="AT201" s="282"/>
    </row>
    <row r="202" spans="2:211" ht="15" customHeight="1">
      <c r="D202" s="282"/>
      <c r="Y202" s="282"/>
      <c r="AT202" s="282"/>
    </row>
    <row r="203" spans="2:211" ht="15" customHeight="1">
      <c r="D203" s="282"/>
      <c r="Y203" s="282"/>
      <c r="AT203" s="282"/>
    </row>
    <row r="204" spans="2:211" ht="15" customHeight="1">
      <c r="D204" s="282"/>
      <c r="Y204" s="282"/>
      <c r="AT204" s="282"/>
    </row>
    <row r="205" spans="2:211" ht="15" customHeight="1">
      <c r="D205" s="282"/>
      <c r="Y205" s="282"/>
      <c r="AT205" s="282"/>
    </row>
    <row r="206" spans="2:211" ht="15" customHeight="1">
      <c r="D206" s="282"/>
      <c r="Y206" s="282"/>
      <c r="AT206" s="282"/>
    </row>
    <row r="207" spans="2:211" ht="15" customHeight="1">
      <c r="D207" s="282"/>
      <c r="Y207" s="282"/>
      <c r="AT207" s="282"/>
    </row>
    <row r="208" spans="2:211" ht="15" customHeight="1">
      <c r="D208" s="282"/>
      <c r="Y208" s="282"/>
      <c r="AT208" s="282"/>
    </row>
    <row r="209" spans="4:46" ht="15" customHeight="1">
      <c r="D209" s="282"/>
      <c r="Y209" s="282"/>
      <c r="AT209" s="282"/>
    </row>
    <row r="210" spans="4:46" ht="15" customHeight="1">
      <c r="D210" s="282"/>
      <c r="Y210" s="282"/>
      <c r="AT210" s="282"/>
    </row>
    <row r="211" spans="4:46" ht="15" customHeight="1">
      <c r="D211" s="282"/>
      <c r="Y211" s="282"/>
      <c r="AT211" s="282"/>
    </row>
    <row r="212" spans="4:46" ht="15" customHeight="1">
      <c r="D212" s="282"/>
      <c r="Y212" s="282"/>
      <c r="AT212" s="282"/>
    </row>
    <row r="213" spans="4:46" ht="15" customHeight="1">
      <c r="D213" s="282"/>
      <c r="Y213" s="282"/>
      <c r="AT213" s="282"/>
    </row>
    <row r="214" spans="4:46" ht="15" customHeight="1">
      <c r="D214" s="282"/>
      <c r="Y214" s="282"/>
      <c r="AT214" s="282"/>
    </row>
    <row r="215" spans="4:46" ht="15" customHeight="1">
      <c r="D215" s="282"/>
      <c r="Y215" s="282"/>
      <c r="AT215" s="282"/>
    </row>
    <row r="216" spans="4:46" ht="15" customHeight="1">
      <c r="D216" s="282"/>
      <c r="Y216" s="282"/>
      <c r="AT216" s="282"/>
    </row>
    <row r="217" spans="4:46" ht="15" customHeight="1">
      <c r="D217" s="282"/>
      <c r="Y217" s="282"/>
      <c r="AT217" s="282"/>
    </row>
    <row r="218" spans="4:46" ht="15" customHeight="1">
      <c r="D218" s="282"/>
      <c r="Y218" s="282"/>
      <c r="AT218" s="282"/>
    </row>
    <row r="219" spans="4:46" ht="15" customHeight="1">
      <c r="D219" s="282"/>
      <c r="Y219" s="282"/>
      <c r="AT219" s="282"/>
    </row>
    <row r="220" spans="4:46" ht="15" customHeight="1">
      <c r="D220" s="282"/>
      <c r="Y220" s="282"/>
      <c r="AT220" s="282"/>
    </row>
    <row r="221" spans="4:46" ht="15" customHeight="1">
      <c r="D221" s="282"/>
      <c r="Y221" s="282"/>
      <c r="AT221" s="282"/>
    </row>
    <row r="222" spans="4:46" ht="15" customHeight="1">
      <c r="D222" s="282"/>
      <c r="Y222" s="282"/>
      <c r="AT222" s="282"/>
    </row>
    <row r="223" spans="4:46" ht="15" customHeight="1">
      <c r="D223" s="282"/>
      <c r="Y223" s="282"/>
      <c r="AT223" s="282"/>
    </row>
    <row r="224" spans="4:46" ht="15" customHeight="1">
      <c r="D224" s="282"/>
      <c r="Y224" s="282"/>
      <c r="AT224" s="282"/>
    </row>
    <row r="225" spans="4:46" ht="15" customHeight="1">
      <c r="D225" s="282"/>
      <c r="Y225" s="282"/>
      <c r="AT225" s="282"/>
    </row>
    <row r="226" spans="4:46" ht="15" customHeight="1">
      <c r="D226" s="282"/>
      <c r="Y226" s="282"/>
      <c r="AT226" s="282"/>
    </row>
    <row r="227" spans="4:46" ht="15" customHeight="1">
      <c r="D227" s="282"/>
      <c r="Y227" s="282"/>
      <c r="AT227" s="282"/>
    </row>
    <row r="228" spans="4:46" ht="15" customHeight="1">
      <c r="D228" s="282"/>
      <c r="Y228" s="282"/>
      <c r="AT228" s="282"/>
    </row>
    <row r="229" spans="4:46" ht="15" customHeight="1">
      <c r="D229" s="282"/>
      <c r="Y229" s="282"/>
      <c r="AT229" s="282"/>
    </row>
    <row r="230" spans="4:46" ht="15" customHeight="1">
      <c r="D230" s="282"/>
      <c r="Y230" s="282"/>
      <c r="AT230" s="282"/>
    </row>
    <row r="231" spans="4:46" ht="15" customHeight="1">
      <c r="D231" s="282"/>
      <c r="Y231" s="282"/>
      <c r="AT231" s="282"/>
    </row>
    <row r="232" spans="4:46" ht="15" customHeight="1">
      <c r="D232" s="282"/>
      <c r="Y232" s="282"/>
      <c r="AT232" s="282"/>
    </row>
    <row r="233" spans="4:46" ht="15" customHeight="1">
      <c r="D233" s="282"/>
      <c r="Y233" s="282"/>
      <c r="AT233" s="282"/>
    </row>
    <row r="234" spans="4:46" ht="15" customHeight="1">
      <c r="D234" s="282"/>
      <c r="Y234" s="282"/>
      <c r="AT234" s="282"/>
    </row>
    <row r="235" spans="4:46" ht="15" customHeight="1">
      <c r="D235" s="282"/>
      <c r="Y235" s="282"/>
      <c r="AT235" s="282"/>
    </row>
    <row r="236" spans="4:46" ht="15" customHeight="1">
      <c r="D236" s="282"/>
      <c r="Y236" s="282"/>
      <c r="AT236" s="282"/>
    </row>
    <row r="237" spans="4:46" ht="15" customHeight="1">
      <c r="D237" s="282"/>
      <c r="Y237" s="282"/>
      <c r="AT237" s="282"/>
    </row>
    <row r="238" spans="4:46" ht="15" customHeight="1">
      <c r="D238" s="282"/>
      <c r="Y238" s="282"/>
      <c r="AT238" s="282"/>
    </row>
    <row r="239" spans="4:46" ht="15" customHeight="1">
      <c r="D239" s="282"/>
      <c r="Y239" s="282"/>
      <c r="AT239" s="282"/>
    </row>
    <row r="240" spans="4:46" ht="15" customHeight="1">
      <c r="D240" s="282"/>
      <c r="Y240" s="282"/>
      <c r="AT240" s="282"/>
    </row>
    <row r="241" spans="4:46" ht="15" customHeight="1">
      <c r="D241" s="282"/>
      <c r="Y241" s="282"/>
      <c r="AT241" s="282"/>
    </row>
    <row r="242" spans="4:46" ht="15" customHeight="1">
      <c r="D242" s="282"/>
      <c r="Y242" s="282"/>
      <c r="AT242" s="282"/>
    </row>
    <row r="243" spans="4:46" ht="15" customHeight="1">
      <c r="D243" s="282"/>
      <c r="Y243" s="282"/>
      <c r="AT243" s="282"/>
    </row>
    <row r="244" spans="4:46" ht="15" customHeight="1">
      <c r="D244" s="282"/>
      <c r="Y244" s="282"/>
      <c r="AT244" s="282"/>
    </row>
    <row r="245" spans="4:46" ht="15" customHeight="1">
      <c r="D245" s="282"/>
      <c r="Y245" s="282"/>
      <c r="AT245" s="282"/>
    </row>
    <row r="246" spans="4:46" ht="15" customHeight="1">
      <c r="D246" s="282"/>
      <c r="Y246" s="282"/>
      <c r="AT246" s="282"/>
    </row>
    <row r="247" spans="4:46" ht="15" customHeight="1">
      <c r="D247" s="282"/>
      <c r="Y247" s="282"/>
      <c r="AT247" s="282"/>
    </row>
    <row r="248" spans="4:46" ht="15" customHeight="1">
      <c r="D248" s="282"/>
      <c r="Y248" s="282"/>
      <c r="AT248" s="282"/>
    </row>
    <row r="249" spans="4:46" ht="15" customHeight="1">
      <c r="D249" s="282"/>
      <c r="Y249" s="282"/>
      <c r="AT249" s="282"/>
    </row>
    <row r="250" spans="4:46" ht="15" customHeight="1">
      <c r="D250" s="282"/>
      <c r="Y250" s="282"/>
      <c r="AT250" s="282"/>
    </row>
    <row r="251" spans="4:46" ht="15" customHeight="1">
      <c r="D251" s="282"/>
      <c r="Y251" s="282"/>
      <c r="AT251" s="282"/>
    </row>
    <row r="252" spans="4:46" ht="15" customHeight="1">
      <c r="D252" s="282"/>
      <c r="Y252" s="282"/>
      <c r="AT252" s="282"/>
    </row>
    <row r="253" spans="4:46" ht="15" customHeight="1">
      <c r="D253" s="282"/>
      <c r="Y253" s="282"/>
      <c r="AT253" s="282"/>
    </row>
    <row r="254" spans="4:46" ht="15" customHeight="1">
      <c r="D254" s="282"/>
      <c r="Y254" s="282"/>
      <c r="AT254" s="282"/>
    </row>
    <row r="255" spans="4:46" ht="15" customHeight="1">
      <c r="D255" s="282"/>
      <c r="Y255" s="282"/>
      <c r="AT255" s="282"/>
    </row>
    <row r="256" spans="4:46" ht="15" customHeight="1">
      <c r="D256" s="282"/>
      <c r="Y256" s="282"/>
      <c r="AT256" s="282"/>
    </row>
    <row r="257" spans="4:46" ht="15" customHeight="1">
      <c r="D257" s="282"/>
      <c r="Y257" s="282"/>
      <c r="AT257" s="282"/>
    </row>
    <row r="258" spans="4:46" ht="15" customHeight="1">
      <c r="D258" s="282"/>
      <c r="Y258" s="282"/>
      <c r="AT258" s="282"/>
    </row>
    <row r="259" spans="4:46" ht="15" customHeight="1">
      <c r="D259" s="282"/>
      <c r="Y259" s="282"/>
      <c r="AT259" s="282"/>
    </row>
    <row r="260" spans="4:46" ht="15" customHeight="1">
      <c r="D260" s="282"/>
      <c r="Y260" s="282"/>
      <c r="AT260" s="282"/>
    </row>
    <row r="261" spans="4:46" ht="15" customHeight="1">
      <c r="D261" s="282"/>
      <c r="Y261" s="282"/>
      <c r="AT261" s="282"/>
    </row>
    <row r="262" spans="4:46" ht="15" customHeight="1">
      <c r="D262" s="282"/>
      <c r="Y262" s="282"/>
      <c r="AT262" s="282"/>
    </row>
    <row r="263" spans="4:46" ht="15" customHeight="1">
      <c r="D263" s="282"/>
      <c r="Y263" s="282"/>
      <c r="AT263" s="282"/>
    </row>
    <row r="264" spans="4:46" ht="15" customHeight="1">
      <c r="D264" s="282"/>
      <c r="Y264" s="282"/>
      <c r="AT264" s="282"/>
    </row>
    <row r="265" spans="4:46" ht="15" customHeight="1">
      <c r="D265" s="282"/>
      <c r="Y265" s="282"/>
      <c r="AT265" s="282"/>
    </row>
    <row r="266" spans="4:46" ht="15" customHeight="1">
      <c r="D266" s="282"/>
      <c r="Y266" s="282"/>
      <c r="AT266" s="282"/>
    </row>
    <row r="267" spans="4:46" ht="15" customHeight="1">
      <c r="D267" s="282"/>
      <c r="Y267" s="282"/>
      <c r="AT267" s="282"/>
    </row>
    <row r="268" spans="4:46" ht="15" customHeight="1">
      <c r="D268" s="282"/>
      <c r="Y268" s="282"/>
      <c r="AT268" s="282"/>
    </row>
    <row r="269" spans="4:46" ht="15" customHeight="1">
      <c r="D269" s="282"/>
      <c r="Y269" s="282"/>
      <c r="AT269" s="282"/>
    </row>
    <row r="270" spans="4:46" ht="15" customHeight="1">
      <c r="D270" s="282"/>
      <c r="Y270" s="282"/>
      <c r="AT270" s="282"/>
    </row>
    <row r="271" spans="4:46" ht="15" customHeight="1">
      <c r="D271" s="282"/>
      <c r="Y271" s="282"/>
      <c r="AT271" s="282"/>
    </row>
    <row r="272" spans="4:46" ht="15" customHeight="1">
      <c r="D272" s="282"/>
      <c r="Y272" s="282"/>
      <c r="AT272" s="282"/>
    </row>
    <row r="273" spans="4:46" ht="15" customHeight="1">
      <c r="D273" s="282"/>
      <c r="Y273" s="282"/>
      <c r="AT273" s="282"/>
    </row>
    <row r="274" spans="4:46" ht="15" customHeight="1">
      <c r="D274" s="282"/>
      <c r="Y274" s="282"/>
      <c r="AT274" s="282"/>
    </row>
    <row r="275" spans="4:46" ht="15" customHeight="1">
      <c r="D275" s="282"/>
      <c r="Y275" s="282"/>
      <c r="AT275" s="282"/>
    </row>
    <row r="276" spans="4:46" ht="15" customHeight="1">
      <c r="D276" s="282"/>
      <c r="Y276" s="282"/>
      <c r="AT276" s="282"/>
    </row>
    <row r="277" spans="4:46" ht="15" customHeight="1">
      <c r="D277" s="282"/>
      <c r="Y277" s="282"/>
      <c r="AT277" s="282"/>
    </row>
    <row r="278" spans="4:46" ht="15" customHeight="1">
      <c r="D278" s="282"/>
      <c r="Y278" s="282"/>
      <c r="AT278" s="282"/>
    </row>
    <row r="279" spans="4:46" ht="15" customHeight="1">
      <c r="D279" s="282"/>
      <c r="Y279" s="282"/>
      <c r="AT279" s="282"/>
    </row>
    <row r="280" spans="4:46" ht="15" customHeight="1">
      <c r="D280" s="282"/>
      <c r="Y280" s="282"/>
      <c r="AT280" s="282"/>
    </row>
    <row r="281" spans="4:46" ht="15" customHeight="1">
      <c r="D281" s="282"/>
      <c r="Y281" s="282"/>
      <c r="AT281" s="282"/>
    </row>
    <row r="282" spans="4:46" ht="15" customHeight="1">
      <c r="D282" s="282"/>
      <c r="Y282" s="282"/>
      <c r="AT282" s="282"/>
    </row>
    <row r="283" spans="4:46" ht="15" customHeight="1">
      <c r="D283" s="282"/>
      <c r="Y283" s="282"/>
      <c r="AT283" s="282"/>
    </row>
    <row r="284" spans="4:46" ht="15" customHeight="1">
      <c r="D284" s="282"/>
      <c r="Y284" s="282"/>
      <c r="AT284" s="282"/>
    </row>
    <row r="285" spans="4:46" ht="15" customHeight="1">
      <c r="D285" s="282"/>
      <c r="Y285" s="282"/>
      <c r="AT285" s="282"/>
    </row>
    <row r="286" spans="4:46" ht="15" customHeight="1">
      <c r="D286" s="282"/>
      <c r="Y286" s="282"/>
      <c r="AT286" s="282"/>
    </row>
    <row r="287" spans="4:46" ht="15" customHeight="1">
      <c r="D287" s="282"/>
      <c r="Y287" s="282"/>
      <c r="AT287" s="282"/>
    </row>
    <row r="288" spans="4:46" ht="15" customHeight="1">
      <c r="D288" s="282"/>
      <c r="Y288" s="282"/>
      <c r="AT288" s="282"/>
    </row>
    <row r="289" spans="4:46" ht="15" customHeight="1">
      <c r="D289" s="282"/>
      <c r="Y289" s="282"/>
      <c r="AT289" s="282"/>
    </row>
    <row r="290" spans="4:46" ht="15" customHeight="1">
      <c r="D290" s="282"/>
      <c r="Y290" s="282"/>
      <c r="AT290" s="282"/>
    </row>
    <row r="291" spans="4:46" ht="15" customHeight="1">
      <c r="D291" s="282"/>
      <c r="Y291" s="282"/>
      <c r="AT291" s="282"/>
    </row>
    <row r="292" spans="4:46" ht="15" customHeight="1">
      <c r="D292" s="282"/>
      <c r="Y292" s="282"/>
      <c r="AT292" s="282"/>
    </row>
    <row r="293" spans="4:46" ht="15" customHeight="1">
      <c r="D293" s="282"/>
      <c r="Y293" s="282"/>
      <c r="AT293" s="282"/>
    </row>
    <row r="294" spans="4:46" ht="15" customHeight="1">
      <c r="D294" s="282"/>
      <c r="Y294" s="282"/>
      <c r="AT294" s="282"/>
    </row>
    <row r="295" spans="4:46" ht="15" customHeight="1">
      <c r="D295" s="282"/>
      <c r="Y295" s="282"/>
      <c r="AT295" s="282"/>
    </row>
    <row r="296" spans="4:46" ht="15" customHeight="1">
      <c r="D296" s="282"/>
      <c r="Y296" s="282"/>
      <c r="AT296" s="282"/>
    </row>
    <row r="297" spans="4:46" ht="15" customHeight="1">
      <c r="D297" s="282"/>
      <c r="Y297" s="282"/>
      <c r="AT297" s="282"/>
    </row>
    <row r="298" spans="4:46" ht="15" customHeight="1">
      <c r="D298" s="282"/>
      <c r="Y298" s="282"/>
      <c r="AT298" s="282"/>
    </row>
    <row r="299" spans="4:46" ht="15" customHeight="1">
      <c r="D299" s="282"/>
      <c r="Y299" s="282"/>
      <c r="AT299" s="282"/>
    </row>
    <row r="300" spans="4:46" ht="15" customHeight="1">
      <c r="D300" s="282"/>
      <c r="Y300" s="282"/>
      <c r="AT300" s="282"/>
    </row>
    <row r="301" spans="4:46" ht="15" customHeight="1">
      <c r="D301" s="282"/>
      <c r="Y301" s="282"/>
      <c r="AT301" s="282"/>
    </row>
    <row r="302" spans="4:46" ht="15" customHeight="1">
      <c r="D302" s="282"/>
      <c r="Y302" s="282"/>
      <c r="AT302" s="282"/>
    </row>
    <row r="303" spans="4:46" ht="15" customHeight="1">
      <c r="D303" s="282"/>
      <c r="Y303" s="282"/>
      <c r="AT303" s="282"/>
    </row>
    <row r="304" spans="4:46" ht="15" customHeight="1">
      <c r="D304" s="282"/>
      <c r="Y304" s="282"/>
      <c r="AT304" s="282"/>
    </row>
    <row r="305" spans="4:46" ht="15" customHeight="1">
      <c r="D305" s="282"/>
      <c r="Y305" s="282"/>
      <c r="AT305" s="282"/>
    </row>
    <row r="306" spans="4:46" ht="15" customHeight="1">
      <c r="D306" s="282"/>
      <c r="Y306" s="282"/>
      <c r="AT306" s="282"/>
    </row>
    <row r="307" spans="4:46" ht="15" customHeight="1">
      <c r="D307" s="282"/>
      <c r="Y307" s="282"/>
      <c r="AT307" s="282"/>
    </row>
    <row r="308" spans="4:46" ht="15" customHeight="1">
      <c r="D308" s="282"/>
      <c r="Y308" s="282"/>
      <c r="AT308" s="282"/>
    </row>
  </sheetData>
  <sheetProtection password="D4BA" sheet="1" objects="1" scenarios="1" insertRows="0"/>
  <conditionalFormatting sqref="N11:X120 N121:W183 X121:X169 N167:X182 AI11:AS182 BD11:BN171 BD174:BN180 CB11:CB20 CM11:CQ20">
    <cfRule type="cellIs" dxfId="29" priority="31" operator="greaterThan">
      <formula>0</formula>
    </cfRule>
  </conditionalFormatting>
  <conditionalFormatting sqref="BD172:BN173">
    <cfRule type="cellIs" dxfId="28" priority="3" operator="greaterThan">
      <formula>0</formula>
    </cfRule>
  </conditionalFormatting>
  <conditionalFormatting sqref="BD11:BN182">
    <cfRule type="cellIs" dxfId="27" priority="2" operator="greaterThan">
      <formula>0</formula>
    </cfRule>
  </conditionalFormatting>
  <conditionalFormatting sqref="BD11:BN182">
    <cfRule type="cellIs" dxfId="26" priority="1" operator="greaterThan">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sheetPr codeName="Sheet6">
    <tabColor theme="5"/>
  </sheetPr>
  <dimension ref="C1:AZ362"/>
  <sheetViews>
    <sheetView showGridLines="0" zoomScale="50" zoomScaleNormal="50" workbookViewId="0">
      <pane xSplit="3" ySplit="11" topLeftCell="I251" activePane="bottomRight" state="frozen"/>
      <selection pane="topRight" activeCell="D1" sqref="D1"/>
      <selection pane="bottomLeft" activeCell="A12" sqref="A12"/>
      <selection pane="bottomRight" activeCell="W270" sqref="W270"/>
    </sheetView>
  </sheetViews>
  <sheetFormatPr defaultRowHeight="15"/>
  <cols>
    <col min="1" max="1" width="14.85546875" style="287" customWidth="1"/>
    <col min="2" max="2" width="15.5703125" style="287" customWidth="1"/>
    <col min="3" max="3" width="73" style="287" customWidth="1"/>
    <col min="4" max="56" width="15.7109375" style="287" customWidth="1"/>
    <col min="57" max="134" width="15.85546875" style="287" customWidth="1"/>
    <col min="135" max="16384" width="9.140625" style="287"/>
  </cols>
  <sheetData>
    <row r="1" spans="3:51" ht="28.5" customHeight="1">
      <c r="C1" s="29" t="s">
        <v>8</v>
      </c>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row>
    <row r="2" spans="3:51" ht="34.5" customHeight="1">
      <c r="C2" s="31"/>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row>
    <row r="3" spans="3:51" ht="30" customHeight="1">
      <c r="C3" s="31" t="s">
        <v>227</v>
      </c>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row>
    <row r="4" spans="3:51" ht="23.25">
      <c r="C4" s="32" t="s">
        <v>228</v>
      </c>
      <c r="D4" s="32"/>
      <c r="E4" s="32"/>
      <c r="F4" s="32"/>
      <c r="G4" s="32"/>
      <c r="H4" s="32"/>
      <c r="I4" s="32"/>
      <c r="J4" s="32"/>
      <c r="K4" s="32"/>
      <c r="L4" s="32"/>
      <c r="M4" s="32"/>
      <c r="N4" s="32"/>
      <c r="O4" s="32"/>
      <c r="P4" s="32"/>
      <c r="Q4" s="32"/>
      <c r="R4" s="32"/>
      <c r="S4" s="32"/>
      <c r="T4" s="32"/>
      <c r="U4" s="32"/>
      <c r="V4" s="32"/>
      <c r="W4" s="32"/>
      <c r="X4" s="32"/>
      <c r="Y4" s="32"/>
      <c r="Z4" s="32"/>
      <c r="AA4" s="32"/>
      <c r="AB4" s="32"/>
    </row>
    <row r="6" spans="3:51" ht="15.75">
      <c r="C6" s="288" t="s">
        <v>229</v>
      </c>
      <c r="D6" s="288"/>
      <c r="E6" s="288"/>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row>
    <row r="7" spans="3:51">
      <c r="C7" s="289" t="s">
        <v>230</v>
      </c>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290"/>
    </row>
    <row r="8" spans="3:51" ht="18.75" thickBot="1">
      <c r="C8" s="291"/>
      <c r="D8" s="290"/>
      <c r="E8" s="290"/>
      <c r="F8" s="290"/>
      <c r="G8" s="290"/>
      <c r="H8" s="290"/>
      <c r="I8" s="290"/>
      <c r="J8" s="290"/>
      <c r="K8" s="290"/>
      <c r="L8" s="290"/>
      <c r="M8" s="290"/>
      <c r="N8" s="290"/>
      <c r="O8" s="290"/>
      <c r="P8" s="290"/>
      <c r="Q8" s="290"/>
      <c r="R8" s="290"/>
      <c r="S8" s="290"/>
      <c r="T8" s="290"/>
      <c r="U8" s="290"/>
      <c r="V8" s="290"/>
      <c r="W8" s="290"/>
      <c r="X8" s="290"/>
      <c r="Y8" s="290"/>
      <c r="Z8" s="290"/>
      <c r="AA8" s="290"/>
      <c r="AB8" s="290"/>
      <c r="AC8" s="290"/>
      <c r="AD8" s="290"/>
      <c r="AE8" s="290"/>
      <c r="AF8" s="290"/>
      <c r="AG8" s="290"/>
      <c r="AH8" s="290"/>
    </row>
    <row r="9" spans="3:51" ht="15.75" customHeight="1" thickBot="1">
      <c r="C9" s="2952" t="s">
        <v>231</v>
      </c>
      <c r="D9" s="2953"/>
      <c r="E9" s="2953"/>
      <c r="F9" s="2953"/>
      <c r="G9" s="2953"/>
      <c r="H9" s="2953"/>
      <c r="I9" s="2953"/>
      <c r="J9" s="2953"/>
      <c r="K9" s="2953"/>
      <c r="L9" s="2954"/>
      <c r="M9" s="2955" t="s">
        <v>232</v>
      </c>
      <c r="N9" s="2956"/>
      <c r="O9" s="2956"/>
      <c r="P9" s="2956"/>
      <c r="Q9" s="2956"/>
      <c r="R9" s="2956"/>
      <c r="S9" s="2956"/>
      <c r="T9" s="2956"/>
      <c r="U9" s="2956"/>
      <c r="V9" s="2956"/>
      <c r="W9" s="2956"/>
      <c r="X9" s="2956"/>
      <c r="Y9" s="2957"/>
      <c r="Z9" s="2958" t="s">
        <v>233</v>
      </c>
      <c r="AA9" s="2959"/>
      <c r="AB9" s="292"/>
      <c r="AC9" s="292"/>
      <c r="AD9" s="2958" t="s">
        <v>234</v>
      </c>
      <c r="AE9" s="2959"/>
      <c r="AF9" s="293"/>
      <c r="AG9" s="2956" t="s">
        <v>235</v>
      </c>
      <c r="AH9" s="2957"/>
      <c r="AI9" s="294"/>
      <c r="AL9" s="294"/>
      <c r="AM9" s="1883"/>
      <c r="AN9" s="1884"/>
      <c r="AO9" s="1883"/>
      <c r="AP9" s="1883"/>
      <c r="AQ9" s="1883"/>
      <c r="AR9" s="290"/>
      <c r="AS9" s="290"/>
      <c r="AT9" s="1885"/>
      <c r="AU9" s="1885"/>
      <c r="AV9" s="294"/>
      <c r="AW9" s="294"/>
      <c r="AX9" s="294"/>
    </row>
    <row r="10" spans="3:51" ht="40.5" customHeight="1">
      <c r="C10" s="295" t="s">
        <v>237</v>
      </c>
      <c r="D10" s="296" t="s">
        <v>238</v>
      </c>
      <c r="E10" s="296" t="s">
        <v>239</v>
      </c>
      <c r="F10" s="296" t="s">
        <v>240</v>
      </c>
      <c r="G10" s="296" t="s">
        <v>241</v>
      </c>
      <c r="H10" s="297" t="s">
        <v>242</v>
      </c>
      <c r="I10" s="2960" t="s">
        <v>243</v>
      </c>
      <c r="J10" s="2961"/>
      <c r="K10" s="2962" t="s">
        <v>244</v>
      </c>
      <c r="L10" s="2963"/>
      <c r="M10" s="2947" t="s">
        <v>245</v>
      </c>
      <c r="N10" s="2948"/>
      <c r="O10" s="2948"/>
      <c r="P10" s="2949"/>
      <c r="Q10" s="2950" t="s">
        <v>246</v>
      </c>
      <c r="R10" s="2948"/>
      <c r="S10" s="2949"/>
      <c r="T10" s="2950" t="s">
        <v>247</v>
      </c>
      <c r="U10" s="2948"/>
      <c r="V10" s="2949"/>
      <c r="W10" s="298" t="s">
        <v>248</v>
      </c>
      <c r="X10" s="2950" t="s">
        <v>249</v>
      </c>
      <c r="Y10" s="2951"/>
      <c r="Z10" s="299" t="s">
        <v>250</v>
      </c>
      <c r="AA10" s="300" t="s">
        <v>251</v>
      </c>
      <c r="AB10" s="301" t="s">
        <v>252</v>
      </c>
      <c r="AC10" s="302" t="s">
        <v>253</v>
      </c>
      <c r="AD10" s="303" t="s">
        <v>254</v>
      </c>
      <c r="AE10" s="304" t="s">
        <v>255</v>
      </c>
      <c r="AF10" s="305" t="s">
        <v>256</v>
      </c>
      <c r="AG10" s="306" t="s">
        <v>257</v>
      </c>
      <c r="AH10" s="307" t="s">
        <v>258</v>
      </c>
      <c r="AI10" s="308"/>
      <c r="AM10" s="1883"/>
      <c r="AN10" s="1886"/>
      <c r="AO10" s="1883"/>
      <c r="AP10" s="1883"/>
      <c r="AQ10" s="1883"/>
      <c r="AR10" s="290"/>
      <c r="AS10" s="290"/>
      <c r="AT10" s="1885"/>
      <c r="AU10" s="1885"/>
    </row>
    <row r="11" spans="3:51" ht="51.75" thickBot="1">
      <c r="C11" s="309"/>
      <c r="D11" s="310" t="s">
        <v>259</v>
      </c>
      <c r="E11" s="310"/>
      <c r="F11" s="310" t="s">
        <v>259</v>
      </c>
      <c r="G11" s="310" t="s">
        <v>259</v>
      </c>
      <c r="H11" s="310"/>
      <c r="I11" s="310" t="s">
        <v>260</v>
      </c>
      <c r="J11" s="310" t="s">
        <v>261</v>
      </c>
      <c r="K11" s="310" t="s">
        <v>260</v>
      </c>
      <c r="L11" s="311" t="s">
        <v>261</v>
      </c>
      <c r="M11" s="309" t="s">
        <v>262</v>
      </c>
      <c r="N11" s="310" t="s">
        <v>263</v>
      </c>
      <c r="O11" s="310" t="s">
        <v>264</v>
      </c>
      <c r="P11" s="310" t="s">
        <v>87</v>
      </c>
      <c r="Q11" s="310" t="s">
        <v>265</v>
      </c>
      <c r="R11" s="310" t="s">
        <v>262</v>
      </c>
      <c r="S11" s="310" t="s">
        <v>87</v>
      </c>
      <c r="T11" s="310" t="s">
        <v>266</v>
      </c>
      <c r="U11" s="310" t="s">
        <v>262</v>
      </c>
      <c r="V11" s="310" t="s">
        <v>87</v>
      </c>
      <c r="W11" s="310" t="s">
        <v>87</v>
      </c>
      <c r="X11" s="310" t="s">
        <v>267</v>
      </c>
      <c r="Y11" s="312" t="s">
        <v>87</v>
      </c>
      <c r="Z11" s="309" t="s">
        <v>87</v>
      </c>
      <c r="AA11" s="312" t="s">
        <v>87</v>
      </c>
      <c r="AB11" s="313" t="s">
        <v>87</v>
      </c>
      <c r="AC11" s="1877"/>
      <c r="AD11" s="314" t="s">
        <v>87</v>
      </c>
      <c r="AE11" s="312" t="s">
        <v>87</v>
      </c>
      <c r="AF11" s="313" t="s">
        <v>87</v>
      </c>
      <c r="AG11" s="314" t="s">
        <v>87</v>
      </c>
      <c r="AH11" s="311" t="s">
        <v>87</v>
      </c>
      <c r="AI11" s="315"/>
      <c r="AM11" s="1883"/>
      <c r="AN11" s="1887"/>
      <c r="AO11" s="1883"/>
      <c r="AP11" s="1883"/>
      <c r="AQ11" s="1883"/>
      <c r="AR11" s="290"/>
      <c r="AS11" s="290"/>
      <c r="AT11" s="1885"/>
      <c r="AU11" s="1885"/>
    </row>
    <row r="12" spans="3:51" ht="15" customHeight="1" thickBot="1">
      <c r="C12" s="2716" t="s">
        <v>2495</v>
      </c>
      <c r="D12" s="2712"/>
      <c r="E12" s="2713"/>
      <c r="F12" s="2712"/>
      <c r="G12" s="2712"/>
      <c r="H12" s="2712"/>
      <c r="I12" s="2712"/>
      <c r="J12" s="2712"/>
      <c r="K12" s="2712">
        <v>375</v>
      </c>
      <c r="L12" s="2712">
        <v>375</v>
      </c>
      <c r="M12" s="2712"/>
      <c r="N12" s="2712"/>
      <c r="O12" s="2712"/>
      <c r="P12" s="2896"/>
      <c r="Q12" s="2712"/>
      <c r="R12" s="2712"/>
      <c r="S12" s="2896"/>
      <c r="T12" s="2712"/>
      <c r="U12" s="2712"/>
      <c r="V12" s="2896"/>
      <c r="W12" s="2896"/>
      <c r="X12" s="2896"/>
      <c r="Y12" s="2896"/>
      <c r="Z12" s="2896"/>
      <c r="AA12" s="2896"/>
      <c r="AB12" s="2897">
        <v>18110861.513662294</v>
      </c>
      <c r="AC12" s="1876"/>
      <c r="AD12" s="2715"/>
      <c r="AE12" s="2714"/>
      <c r="AF12" s="2896"/>
      <c r="AG12" s="2896"/>
      <c r="AH12" s="2896"/>
      <c r="AI12" s="2763"/>
      <c r="AJ12" s="2772"/>
      <c r="AK12" s="2773"/>
      <c r="AM12" s="1883"/>
      <c r="AN12" s="1887"/>
      <c r="AO12" s="1883"/>
      <c r="AP12" s="1883"/>
      <c r="AQ12" s="1883"/>
      <c r="AR12" s="290"/>
      <c r="AS12" s="290"/>
      <c r="AT12" s="1885"/>
      <c r="AU12" s="1885"/>
    </row>
    <row r="13" spans="3:51" ht="15.75" thickBot="1">
      <c r="C13" s="2716" t="s">
        <v>268</v>
      </c>
      <c r="D13" s="317"/>
      <c r="E13" s="2711"/>
      <c r="F13" s="317"/>
      <c r="G13" s="317"/>
      <c r="H13" s="318"/>
      <c r="I13" s="317"/>
      <c r="J13" s="317"/>
      <c r="K13" s="317"/>
      <c r="L13" s="319"/>
      <c r="M13" s="320"/>
      <c r="N13" s="321"/>
      <c r="O13" s="322"/>
      <c r="P13" s="2896"/>
      <c r="Q13" s="322"/>
      <c r="R13" s="321"/>
      <c r="S13" s="2896"/>
      <c r="T13" s="323"/>
      <c r="U13" s="321"/>
      <c r="V13" s="2896"/>
      <c r="W13" s="2896"/>
      <c r="X13" s="2896"/>
      <c r="Y13" s="2896"/>
      <c r="Z13" s="2896"/>
      <c r="AA13" s="2896"/>
      <c r="AB13" s="2898"/>
      <c r="AC13" s="1874"/>
      <c r="AD13" s="2719"/>
      <c r="AE13" s="2720"/>
      <c r="AF13" s="2896"/>
      <c r="AG13" s="2896"/>
      <c r="AH13" s="2896"/>
      <c r="AI13" s="325"/>
      <c r="AM13" s="1883"/>
      <c r="AN13" s="1883"/>
      <c r="AO13" s="1883"/>
      <c r="AP13" s="1883"/>
      <c r="AQ13" s="1883"/>
      <c r="AR13" s="290"/>
      <c r="AS13" s="290"/>
      <c r="AT13" s="1885"/>
      <c r="AU13" s="1885"/>
    </row>
    <row r="14" spans="3:51" ht="15.75" thickBot="1">
      <c r="C14" s="2716" t="s">
        <v>268</v>
      </c>
      <c r="D14" s="317"/>
      <c r="E14" s="2711"/>
      <c r="F14" s="317"/>
      <c r="G14" s="317"/>
      <c r="H14" s="318"/>
      <c r="I14" s="317"/>
      <c r="J14" s="317"/>
      <c r="K14" s="317"/>
      <c r="L14" s="319"/>
      <c r="M14" s="320"/>
      <c r="N14" s="321"/>
      <c r="O14" s="322"/>
      <c r="P14" s="2896"/>
      <c r="Q14" s="322"/>
      <c r="R14" s="321"/>
      <c r="S14" s="2896"/>
      <c r="T14" s="323"/>
      <c r="U14" s="321"/>
      <c r="V14" s="2896"/>
      <c r="W14" s="2896"/>
      <c r="X14" s="2896"/>
      <c r="Y14" s="2896"/>
      <c r="Z14" s="2896"/>
      <c r="AA14" s="2896"/>
      <c r="AB14" s="2898"/>
      <c r="AC14" s="1874"/>
      <c r="AD14" s="2719"/>
      <c r="AE14" s="2720"/>
      <c r="AF14" s="2896"/>
      <c r="AG14" s="2896"/>
      <c r="AH14" s="2896"/>
      <c r="AI14" s="325"/>
      <c r="AM14" s="1883"/>
      <c r="AN14" s="1883"/>
      <c r="AO14" s="1883"/>
      <c r="AP14" s="1883"/>
      <c r="AQ14" s="1883"/>
      <c r="AR14" s="290"/>
      <c r="AS14" s="290"/>
      <c r="AT14" s="1885"/>
      <c r="AU14" s="1885"/>
    </row>
    <row r="15" spans="3:51" ht="15.75" thickBot="1">
      <c r="C15" s="2716" t="s">
        <v>268</v>
      </c>
      <c r="D15" s="317"/>
      <c r="E15" s="2711"/>
      <c r="F15" s="317"/>
      <c r="G15" s="317"/>
      <c r="H15" s="318"/>
      <c r="I15" s="317"/>
      <c r="J15" s="317"/>
      <c r="K15" s="317"/>
      <c r="L15" s="319"/>
      <c r="M15" s="320"/>
      <c r="N15" s="321"/>
      <c r="O15" s="322"/>
      <c r="P15" s="2896"/>
      <c r="Q15" s="322"/>
      <c r="R15" s="321"/>
      <c r="S15" s="2896"/>
      <c r="T15" s="323"/>
      <c r="U15" s="321"/>
      <c r="V15" s="2896"/>
      <c r="W15" s="2896"/>
      <c r="X15" s="2896"/>
      <c r="Y15" s="2896"/>
      <c r="Z15" s="2896"/>
      <c r="AA15" s="2896"/>
      <c r="AB15" s="2898"/>
      <c r="AC15" s="1874"/>
      <c r="AD15" s="2719"/>
      <c r="AE15" s="2720"/>
      <c r="AF15" s="2896"/>
      <c r="AG15" s="2896"/>
      <c r="AH15" s="2896"/>
      <c r="AI15" s="325"/>
      <c r="AM15" s="1885"/>
      <c r="AN15" s="1885"/>
      <c r="AO15" s="1885"/>
      <c r="AP15" s="1885"/>
      <c r="AQ15" s="1885"/>
      <c r="AR15" s="1885"/>
      <c r="AS15" s="1885"/>
      <c r="AT15" s="1885"/>
      <c r="AU15" s="1885"/>
    </row>
    <row r="16" spans="3:51" ht="15.75" thickBot="1">
      <c r="C16" s="2721" t="s">
        <v>268</v>
      </c>
      <c r="D16" s="317"/>
      <c r="E16" s="2711"/>
      <c r="F16" s="317"/>
      <c r="G16" s="317"/>
      <c r="H16" s="326"/>
      <c r="I16" s="317"/>
      <c r="J16" s="317"/>
      <c r="K16" s="317"/>
      <c r="L16" s="319"/>
      <c r="M16" s="327"/>
      <c r="N16" s="328"/>
      <c r="O16" s="329"/>
      <c r="P16" s="2896"/>
      <c r="Q16" s="329"/>
      <c r="R16" s="328"/>
      <c r="S16" s="2896"/>
      <c r="T16" s="330"/>
      <c r="U16" s="328"/>
      <c r="V16" s="2896"/>
      <c r="W16" s="2896"/>
      <c r="X16" s="2896"/>
      <c r="Y16" s="2896"/>
      <c r="Z16" s="2896"/>
      <c r="AA16" s="2896"/>
      <c r="AB16" s="2899"/>
      <c r="AC16" s="1875"/>
      <c r="AD16" s="2724"/>
      <c r="AE16" s="2725"/>
      <c r="AF16" s="2896"/>
      <c r="AG16" s="2896"/>
      <c r="AH16" s="2896"/>
      <c r="AI16" s="316"/>
      <c r="AM16" s="1885"/>
      <c r="AN16" s="1885"/>
      <c r="AO16" s="1885"/>
      <c r="AP16" s="1885"/>
      <c r="AQ16" s="1885"/>
      <c r="AR16" s="1885"/>
      <c r="AS16" s="1885"/>
      <c r="AT16" s="1885"/>
      <c r="AU16" s="1885"/>
    </row>
    <row r="17" spans="3:37" ht="16.5" thickTop="1" thickBot="1">
      <c r="C17" s="2726" t="s">
        <v>269</v>
      </c>
      <c r="D17" s="332"/>
      <c r="E17" s="336"/>
      <c r="F17" s="332"/>
      <c r="G17" s="332"/>
      <c r="H17" s="333"/>
      <c r="I17" s="332"/>
      <c r="J17" s="332"/>
      <c r="K17" s="332"/>
      <c r="L17" s="334"/>
      <c r="M17" s="335"/>
      <c r="N17" s="332"/>
      <c r="O17" s="332"/>
      <c r="P17" s="2896"/>
      <c r="Q17" s="332"/>
      <c r="R17" s="332"/>
      <c r="S17" s="2896"/>
      <c r="T17" s="336"/>
      <c r="U17" s="332"/>
      <c r="V17" s="2896"/>
      <c r="W17" s="2896"/>
      <c r="X17" s="2896"/>
      <c r="Y17" s="2896"/>
      <c r="Z17" s="2896"/>
      <c r="AA17" s="2896"/>
      <c r="AB17" s="2900">
        <v>18110861.513662294</v>
      </c>
      <c r="AC17" s="2727">
        <f t="shared" ref="AC17:AE17" si="0">SUM(AC12:AC16)</f>
        <v>0</v>
      </c>
      <c r="AD17" s="2728">
        <f t="shared" si="0"/>
        <v>0</v>
      </c>
      <c r="AE17" s="2729">
        <f t="shared" si="0"/>
        <v>0</v>
      </c>
      <c r="AF17" s="2896"/>
      <c r="AG17" s="2896"/>
      <c r="AH17" s="2896"/>
      <c r="AI17" s="316"/>
    </row>
    <row r="18" spans="3:37" ht="16.5" thickTop="1" thickBot="1">
      <c r="C18" s="2716" t="s">
        <v>2146</v>
      </c>
      <c r="D18" s="2712"/>
      <c r="E18" s="2713"/>
      <c r="F18" s="2712"/>
      <c r="G18" s="2712"/>
      <c r="H18" s="2712"/>
      <c r="I18" s="2712"/>
      <c r="J18" s="2712"/>
      <c r="K18" s="2712">
        <v>0</v>
      </c>
      <c r="L18" s="2712">
        <v>1500</v>
      </c>
      <c r="M18" s="2712"/>
      <c r="N18" s="2712"/>
      <c r="O18" s="2712"/>
      <c r="P18" s="2896"/>
      <c r="Q18" s="2712"/>
      <c r="R18" s="2712"/>
      <c r="S18" s="2896"/>
      <c r="T18" s="2712"/>
      <c r="U18" s="2712"/>
      <c r="V18" s="2896"/>
      <c r="W18" s="2896"/>
      <c r="X18" s="2896"/>
      <c r="Y18" s="2896"/>
      <c r="Z18" s="2896"/>
      <c r="AA18" s="2896"/>
      <c r="AB18" s="2897">
        <v>129828453.07216442</v>
      </c>
      <c r="AC18" s="1876"/>
      <c r="AD18" s="2715"/>
      <c r="AE18" s="2714"/>
      <c r="AF18" s="2896"/>
      <c r="AG18" s="2896"/>
      <c r="AH18" s="2896"/>
      <c r="AI18" s="2763"/>
      <c r="AJ18" s="2772"/>
      <c r="AK18" s="2773"/>
    </row>
    <row r="19" spans="3:37" ht="15.75" thickBot="1">
      <c r="C19" s="2716" t="s">
        <v>268</v>
      </c>
      <c r="D19" s="317"/>
      <c r="E19" s="2711"/>
      <c r="F19" s="317"/>
      <c r="G19" s="317"/>
      <c r="H19" s="318"/>
      <c r="I19" s="317"/>
      <c r="J19" s="317"/>
      <c r="K19" s="317"/>
      <c r="L19" s="319"/>
      <c r="M19" s="320"/>
      <c r="N19" s="321"/>
      <c r="O19" s="322"/>
      <c r="P19" s="2896"/>
      <c r="Q19" s="322"/>
      <c r="R19" s="321"/>
      <c r="S19" s="2896"/>
      <c r="T19" s="323"/>
      <c r="U19" s="321"/>
      <c r="V19" s="2896"/>
      <c r="W19" s="2896"/>
      <c r="X19" s="2896"/>
      <c r="Y19" s="2896"/>
      <c r="Z19" s="2896"/>
      <c r="AA19" s="2896"/>
      <c r="AB19" s="2898"/>
      <c r="AC19" s="1874"/>
      <c r="AD19" s="2719"/>
      <c r="AE19" s="2720"/>
      <c r="AF19" s="2896"/>
      <c r="AG19" s="2896"/>
      <c r="AH19" s="2896"/>
      <c r="AI19" s="325"/>
    </row>
    <row r="20" spans="3:37" ht="15.75" thickBot="1">
      <c r="C20" s="2716" t="s">
        <v>268</v>
      </c>
      <c r="D20" s="317"/>
      <c r="E20" s="2711"/>
      <c r="F20" s="317"/>
      <c r="G20" s="317"/>
      <c r="H20" s="318"/>
      <c r="I20" s="317"/>
      <c r="J20" s="317"/>
      <c r="K20" s="317"/>
      <c r="L20" s="319"/>
      <c r="M20" s="320"/>
      <c r="N20" s="321"/>
      <c r="O20" s="322"/>
      <c r="P20" s="2896"/>
      <c r="Q20" s="322"/>
      <c r="R20" s="321"/>
      <c r="S20" s="2896"/>
      <c r="T20" s="323"/>
      <c r="U20" s="321"/>
      <c r="V20" s="2896"/>
      <c r="W20" s="2896"/>
      <c r="X20" s="2896"/>
      <c r="Y20" s="2896"/>
      <c r="Z20" s="2896"/>
      <c r="AA20" s="2896"/>
      <c r="AB20" s="2898"/>
      <c r="AC20" s="1874"/>
      <c r="AD20" s="2719"/>
      <c r="AE20" s="2720"/>
      <c r="AF20" s="2896"/>
      <c r="AG20" s="2896"/>
      <c r="AH20" s="2896"/>
      <c r="AI20" s="325"/>
    </row>
    <row r="21" spans="3:37" ht="15.75" thickBot="1">
      <c r="C21" s="2716" t="s">
        <v>268</v>
      </c>
      <c r="D21" s="317"/>
      <c r="E21" s="2711"/>
      <c r="F21" s="317"/>
      <c r="G21" s="317"/>
      <c r="H21" s="318"/>
      <c r="I21" s="317"/>
      <c r="J21" s="317"/>
      <c r="K21" s="317"/>
      <c r="L21" s="319"/>
      <c r="M21" s="320"/>
      <c r="N21" s="321"/>
      <c r="O21" s="322"/>
      <c r="P21" s="2896"/>
      <c r="Q21" s="322"/>
      <c r="R21" s="321"/>
      <c r="S21" s="2896"/>
      <c r="T21" s="323"/>
      <c r="U21" s="321"/>
      <c r="V21" s="2896"/>
      <c r="W21" s="2896"/>
      <c r="X21" s="2896"/>
      <c r="Y21" s="2896"/>
      <c r="Z21" s="2896"/>
      <c r="AA21" s="2896"/>
      <c r="AB21" s="2898"/>
      <c r="AC21" s="1874"/>
      <c r="AD21" s="2719"/>
      <c r="AE21" s="2720"/>
      <c r="AF21" s="2896"/>
      <c r="AG21" s="2896"/>
      <c r="AH21" s="2896"/>
      <c r="AI21" s="325"/>
    </row>
    <row r="22" spans="3:37" ht="15.75" thickBot="1">
      <c r="C22" s="2721" t="s">
        <v>268</v>
      </c>
      <c r="D22" s="317"/>
      <c r="E22" s="2711"/>
      <c r="F22" s="317"/>
      <c r="G22" s="317"/>
      <c r="H22" s="326"/>
      <c r="I22" s="317"/>
      <c r="J22" s="317"/>
      <c r="K22" s="317"/>
      <c r="L22" s="319"/>
      <c r="M22" s="327"/>
      <c r="N22" s="328"/>
      <c r="O22" s="329"/>
      <c r="P22" s="2896"/>
      <c r="Q22" s="329"/>
      <c r="R22" s="328"/>
      <c r="S22" s="2896"/>
      <c r="T22" s="330"/>
      <c r="U22" s="328"/>
      <c r="V22" s="2896"/>
      <c r="W22" s="2896"/>
      <c r="X22" s="2896"/>
      <c r="Y22" s="2896"/>
      <c r="Z22" s="2896"/>
      <c r="AA22" s="2896"/>
      <c r="AB22" s="2899"/>
      <c r="AC22" s="1875"/>
      <c r="AD22" s="2724"/>
      <c r="AE22" s="2725"/>
      <c r="AF22" s="2896"/>
      <c r="AG22" s="2896"/>
      <c r="AH22" s="2896"/>
      <c r="AI22" s="316"/>
    </row>
    <row r="23" spans="3:37" ht="16.5" thickTop="1" thickBot="1">
      <c r="C23" s="2726" t="s">
        <v>269</v>
      </c>
      <c r="D23" s="332"/>
      <c r="E23" s="336"/>
      <c r="F23" s="332"/>
      <c r="G23" s="332"/>
      <c r="H23" s="333"/>
      <c r="I23" s="332"/>
      <c r="J23" s="332"/>
      <c r="K23" s="332"/>
      <c r="L23" s="334"/>
      <c r="M23" s="335"/>
      <c r="N23" s="332"/>
      <c r="O23" s="332"/>
      <c r="P23" s="2896"/>
      <c r="Q23" s="332"/>
      <c r="R23" s="332"/>
      <c r="S23" s="2896"/>
      <c r="T23" s="336"/>
      <c r="U23" s="332"/>
      <c r="V23" s="2896"/>
      <c r="W23" s="2896"/>
      <c r="X23" s="2896"/>
      <c r="Y23" s="2896"/>
      <c r="Z23" s="2896"/>
      <c r="AA23" s="2896"/>
      <c r="AB23" s="2900">
        <v>129828453.07216442</v>
      </c>
      <c r="AC23" s="2727">
        <f t="shared" ref="AC23" si="1">SUM(AC18:AC22)</f>
        <v>0</v>
      </c>
      <c r="AD23" s="2728">
        <f t="shared" ref="AD23" si="2">SUM(AD18:AD22)</f>
        <v>0</v>
      </c>
      <c r="AE23" s="2729">
        <f t="shared" ref="AE23" si="3">SUM(AE18:AE22)</f>
        <v>0</v>
      </c>
      <c r="AF23" s="2896"/>
      <c r="AG23" s="2896"/>
      <c r="AH23" s="2896"/>
      <c r="AI23" s="316"/>
    </row>
    <row r="24" spans="3:37" ht="16.5" thickTop="1" thickBot="1">
      <c r="C24" s="2716" t="s">
        <v>2142</v>
      </c>
      <c r="D24" s="2712"/>
      <c r="E24" s="2713"/>
      <c r="F24" s="2712"/>
      <c r="G24" s="2712"/>
      <c r="H24" s="2712"/>
      <c r="I24" s="2712"/>
      <c r="J24" s="2712"/>
      <c r="K24" s="2712">
        <v>0</v>
      </c>
      <c r="L24" s="2712">
        <v>1500</v>
      </c>
      <c r="M24" s="2712"/>
      <c r="N24" s="2712"/>
      <c r="O24" s="2712"/>
      <c r="P24" s="2896"/>
      <c r="Q24" s="2712"/>
      <c r="R24" s="2712"/>
      <c r="S24" s="2896"/>
      <c r="T24" s="2712"/>
      <c r="U24" s="2712"/>
      <c r="V24" s="2896"/>
      <c r="W24" s="2896"/>
      <c r="X24" s="2896"/>
      <c r="Y24" s="2896"/>
      <c r="Z24" s="2896"/>
      <c r="AA24" s="2896"/>
      <c r="AB24" s="2897">
        <v>72179809.665463641</v>
      </c>
      <c r="AC24" s="1876"/>
      <c r="AD24" s="2715"/>
      <c r="AE24" s="2714"/>
      <c r="AF24" s="2896"/>
      <c r="AG24" s="2896"/>
      <c r="AH24" s="2896"/>
      <c r="AI24" s="2763"/>
      <c r="AJ24" s="2772"/>
      <c r="AK24" s="2773"/>
    </row>
    <row r="25" spans="3:37" ht="15.75" thickBot="1">
      <c r="C25" s="2716" t="s">
        <v>268</v>
      </c>
      <c r="D25" s="317"/>
      <c r="E25" s="2711"/>
      <c r="F25" s="317"/>
      <c r="G25" s="317"/>
      <c r="H25" s="318"/>
      <c r="I25" s="317"/>
      <c r="J25" s="317"/>
      <c r="K25" s="317"/>
      <c r="L25" s="319"/>
      <c r="M25" s="320"/>
      <c r="N25" s="321"/>
      <c r="O25" s="322"/>
      <c r="P25" s="2896"/>
      <c r="Q25" s="322"/>
      <c r="R25" s="321"/>
      <c r="S25" s="2896"/>
      <c r="T25" s="323"/>
      <c r="U25" s="321"/>
      <c r="V25" s="2896"/>
      <c r="W25" s="2896"/>
      <c r="X25" s="2896"/>
      <c r="Y25" s="2896"/>
      <c r="Z25" s="2896"/>
      <c r="AA25" s="2896"/>
      <c r="AB25" s="2898"/>
      <c r="AC25" s="1874"/>
      <c r="AD25" s="2719"/>
      <c r="AE25" s="2720"/>
      <c r="AF25" s="2896"/>
      <c r="AG25" s="2896"/>
      <c r="AH25" s="2896"/>
      <c r="AI25" s="325"/>
    </row>
    <row r="26" spans="3:37" ht="15.75" thickBot="1">
      <c r="C26" s="2716" t="s">
        <v>268</v>
      </c>
      <c r="D26" s="317"/>
      <c r="E26" s="2711"/>
      <c r="F26" s="317"/>
      <c r="G26" s="317"/>
      <c r="H26" s="318"/>
      <c r="I26" s="317"/>
      <c r="J26" s="317"/>
      <c r="K26" s="317"/>
      <c r="L26" s="319"/>
      <c r="M26" s="320"/>
      <c r="N26" s="321"/>
      <c r="O26" s="322"/>
      <c r="P26" s="2896"/>
      <c r="Q26" s="322"/>
      <c r="R26" s="321"/>
      <c r="S26" s="2896"/>
      <c r="T26" s="323"/>
      <c r="U26" s="321"/>
      <c r="V26" s="2896"/>
      <c r="W26" s="2896"/>
      <c r="X26" s="2896"/>
      <c r="Y26" s="2896"/>
      <c r="Z26" s="2896"/>
      <c r="AA26" s="2896"/>
      <c r="AB26" s="2898"/>
      <c r="AC26" s="1874"/>
      <c r="AD26" s="2719"/>
      <c r="AE26" s="2720"/>
      <c r="AF26" s="2896"/>
      <c r="AG26" s="2896"/>
      <c r="AH26" s="2896"/>
      <c r="AI26" s="325"/>
    </row>
    <row r="27" spans="3:37" ht="15.75" thickBot="1">
      <c r="C27" s="2716" t="s">
        <v>268</v>
      </c>
      <c r="D27" s="317"/>
      <c r="E27" s="2711"/>
      <c r="F27" s="317"/>
      <c r="G27" s="317"/>
      <c r="H27" s="318"/>
      <c r="I27" s="317"/>
      <c r="J27" s="317"/>
      <c r="K27" s="317"/>
      <c r="L27" s="319"/>
      <c r="M27" s="320"/>
      <c r="N27" s="321"/>
      <c r="O27" s="322"/>
      <c r="P27" s="2896"/>
      <c r="Q27" s="322"/>
      <c r="R27" s="321"/>
      <c r="S27" s="2896"/>
      <c r="T27" s="323"/>
      <c r="U27" s="321"/>
      <c r="V27" s="2896"/>
      <c r="W27" s="2896"/>
      <c r="X27" s="2896"/>
      <c r="Y27" s="2896"/>
      <c r="Z27" s="2896"/>
      <c r="AA27" s="2896"/>
      <c r="AB27" s="2898"/>
      <c r="AC27" s="1874"/>
      <c r="AD27" s="2719"/>
      <c r="AE27" s="2720"/>
      <c r="AF27" s="2896"/>
      <c r="AG27" s="2896"/>
      <c r="AH27" s="2896"/>
      <c r="AI27" s="325"/>
    </row>
    <row r="28" spans="3:37" ht="15.75" thickBot="1">
      <c r="C28" s="2721" t="s">
        <v>268</v>
      </c>
      <c r="D28" s="317"/>
      <c r="E28" s="2711"/>
      <c r="F28" s="317"/>
      <c r="G28" s="317"/>
      <c r="H28" s="326"/>
      <c r="I28" s="317"/>
      <c r="J28" s="317"/>
      <c r="K28" s="317"/>
      <c r="L28" s="319"/>
      <c r="M28" s="327"/>
      <c r="N28" s="328"/>
      <c r="O28" s="329"/>
      <c r="P28" s="2896"/>
      <c r="Q28" s="329"/>
      <c r="R28" s="328"/>
      <c r="S28" s="2896"/>
      <c r="T28" s="330"/>
      <c r="U28" s="328"/>
      <c r="V28" s="2896"/>
      <c r="W28" s="2896"/>
      <c r="X28" s="2896"/>
      <c r="Y28" s="2896"/>
      <c r="Z28" s="2896"/>
      <c r="AA28" s="2896"/>
      <c r="AB28" s="2899"/>
      <c r="AC28" s="1875"/>
      <c r="AD28" s="2724"/>
      <c r="AE28" s="2725"/>
      <c r="AF28" s="2896"/>
      <c r="AG28" s="2896"/>
      <c r="AH28" s="2896"/>
      <c r="AI28" s="316"/>
    </row>
    <row r="29" spans="3:37" ht="16.5" thickTop="1" thickBot="1">
      <c r="C29" s="2726" t="s">
        <v>269</v>
      </c>
      <c r="D29" s="332"/>
      <c r="E29" s="336"/>
      <c r="F29" s="332"/>
      <c r="G29" s="332"/>
      <c r="H29" s="333"/>
      <c r="I29" s="332"/>
      <c r="J29" s="332"/>
      <c r="K29" s="332"/>
      <c r="L29" s="334"/>
      <c r="M29" s="335"/>
      <c r="N29" s="332"/>
      <c r="O29" s="332"/>
      <c r="P29" s="2896"/>
      <c r="Q29" s="332"/>
      <c r="R29" s="332"/>
      <c r="S29" s="2896"/>
      <c r="T29" s="336"/>
      <c r="U29" s="332"/>
      <c r="V29" s="2896"/>
      <c r="W29" s="2896"/>
      <c r="X29" s="2896"/>
      <c r="Y29" s="2896"/>
      <c r="Z29" s="2896"/>
      <c r="AA29" s="2896"/>
      <c r="AB29" s="2900">
        <v>72179809.665463641</v>
      </c>
      <c r="AC29" s="2727">
        <f t="shared" ref="AC29" si="4">SUM(AC24:AC28)</f>
        <v>0</v>
      </c>
      <c r="AD29" s="2728">
        <f t="shared" ref="AD29" si="5">SUM(AD24:AD28)</f>
        <v>0</v>
      </c>
      <c r="AE29" s="2729">
        <f t="shared" ref="AE29" si="6">SUM(AE24:AE28)</f>
        <v>0</v>
      </c>
      <c r="AF29" s="2896"/>
      <c r="AG29" s="2896"/>
      <c r="AH29" s="2896"/>
      <c r="AI29" s="316"/>
    </row>
    <row r="30" spans="3:37" ht="16.5" thickTop="1" thickBot="1">
      <c r="C30" s="2716" t="s">
        <v>2102</v>
      </c>
      <c r="D30" s="2712"/>
      <c r="E30" s="2713"/>
      <c r="F30" s="2712"/>
      <c r="G30" s="2712"/>
      <c r="H30" s="2712"/>
      <c r="I30" s="2712"/>
      <c r="J30" s="2712"/>
      <c r="K30" s="2712">
        <v>60</v>
      </c>
      <c r="L30" s="2712">
        <v>120</v>
      </c>
      <c r="M30" s="2712"/>
      <c r="N30" s="2712"/>
      <c r="O30" s="2712"/>
      <c r="P30" s="2896"/>
      <c r="Q30" s="2712"/>
      <c r="R30" s="2712"/>
      <c r="S30" s="2896"/>
      <c r="T30" s="2712"/>
      <c r="U30" s="2712"/>
      <c r="V30" s="2896"/>
      <c r="W30" s="2896"/>
      <c r="X30" s="2896"/>
      <c r="Y30" s="2896"/>
      <c r="Z30" s="2896"/>
      <c r="AA30" s="2896"/>
      <c r="AB30" s="2897">
        <v>8453650.5442634858</v>
      </c>
      <c r="AC30" s="1876"/>
      <c r="AD30" s="2715"/>
      <c r="AE30" s="2714"/>
      <c r="AF30" s="2896"/>
      <c r="AG30" s="2896"/>
      <c r="AH30" s="2896"/>
      <c r="AI30" s="2763"/>
      <c r="AJ30" s="2772"/>
      <c r="AK30" s="2773"/>
    </row>
    <row r="31" spans="3:37" ht="15.75" thickBot="1">
      <c r="C31" s="2716" t="s">
        <v>268</v>
      </c>
      <c r="D31" s="1888"/>
      <c r="E31" s="2711"/>
      <c r="F31" s="1888"/>
      <c r="G31" s="1888"/>
      <c r="H31" s="318"/>
      <c r="I31" s="317"/>
      <c r="J31" s="317"/>
      <c r="K31" s="317"/>
      <c r="L31" s="319"/>
      <c r="M31" s="320"/>
      <c r="N31" s="321"/>
      <c r="O31" s="322"/>
      <c r="P31" s="2896"/>
      <c r="Q31" s="322"/>
      <c r="R31" s="321"/>
      <c r="S31" s="2896"/>
      <c r="T31" s="323"/>
      <c r="U31" s="321"/>
      <c r="V31" s="2896"/>
      <c r="W31" s="2896"/>
      <c r="X31" s="2896"/>
      <c r="Y31" s="2896"/>
      <c r="Z31" s="2896"/>
      <c r="AA31" s="2896"/>
      <c r="AB31" s="2898"/>
      <c r="AC31" s="1874"/>
      <c r="AD31" s="2719"/>
      <c r="AE31" s="2720"/>
      <c r="AF31" s="2896"/>
      <c r="AG31" s="2896"/>
      <c r="AH31" s="2896"/>
      <c r="AI31" s="316"/>
    </row>
    <row r="32" spans="3:37" ht="15.75" thickBot="1">
      <c r="C32" s="2716" t="s">
        <v>268</v>
      </c>
      <c r="D32" s="1888"/>
      <c r="E32" s="2731"/>
      <c r="F32" s="1888"/>
      <c r="G32" s="1888"/>
      <c r="H32" s="340"/>
      <c r="I32" s="317"/>
      <c r="J32" s="317"/>
      <c r="K32" s="317"/>
      <c r="L32" s="319"/>
      <c r="M32" s="320"/>
      <c r="N32" s="321"/>
      <c r="O32" s="322"/>
      <c r="P32" s="2896"/>
      <c r="Q32" s="322"/>
      <c r="R32" s="321"/>
      <c r="S32" s="2896"/>
      <c r="T32" s="323"/>
      <c r="U32" s="321"/>
      <c r="V32" s="2896"/>
      <c r="W32" s="2896"/>
      <c r="X32" s="2896"/>
      <c r="Y32" s="2896"/>
      <c r="Z32" s="2896"/>
      <c r="AA32" s="2896"/>
      <c r="AB32" s="2898"/>
      <c r="AC32" s="1874"/>
      <c r="AD32" s="2719"/>
      <c r="AE32" s="2720"/>
      <c r="AF32" s="2896"/>
      <c r="AG32" s="2896"/>
      <c r="AH32" s="2896"/>
      <c r="AI32" s="316"/>
    </row>
    <row r="33" spans="3:37" ht="15.75" thickBot="1">
      <c r="C33" s="2716" t="s">
        <v>268</v>
      </c>
      <c r="D33" s="1888"/>
      <c r="E33" s="2711"/>
      <c r="F33" s="1888"/>
      <c r="G33" s="1888"/>
      <c r="H33" s="318"/>
      <c r="I33" s="317"/>
      <c r="J33" s="317"/>
      <c r="K33" s="317"/>
      <c r="L33" s="319"/>
      <c r="M33" s="320"/>
      <c r="N33" s="321"/>
      <c r="O33" s="322"/>
      <c r="P33" s="2896"/>
      <c r="Q33" s="322"/>
      <c r="R33" s="321"/>
      <c r="S33" s="2896"/>
      <c r="T33" s="323"/>
      <c r="U33" s="321"/>
      <c r="V33" s="2896"/>
      <c r="W33" s="2896"/>
      <c r="X33" s="2896"/>
      <c r="Y33" s="2896"/>
      <c r="Z33" s="2896"/>
      <c r="AA33" s="2896"/>
      <c r="AB33" s="2898"/>
      <c r="AC33" s="1874"/>
      <c r="AD33" s="2719"/>
      <c r="AE33" s="2720"/>
      <c r="AF33" s="2896"/>
      <c r="AG33" s="2896"/>
      <c r="AH33" s="2896"/>
      <c r="AI33" s="316"/>
    </row>
    <row r="34" spans="3:37" ht="15.75" thickBot="1">
      <c r="C34" s="2721" t="s">
        <v>268</v>
      </c>
      <c r="D34" s="1888"/>
      <c r="E34" s="2711"/>
      <c r="F34" s="1888"/>
      <c r="G34" s="1888"/>
      <c r="H34" s="318"/>
      <c r="I34" s="317"/>
      <c r="J34" s="317"/>
      <c r="K34" s="317"/>
      <c r="L34" s="319"/>
      <c r="M34" s="327"/>
      <c r="N34" s="328"/>
      <c r="O34" s="329"/>
      <c r="P34" s="2896"/>
      <c r="Q34" s="329"/>
      <c r="R34" s="328"/>
      <c r="S34" s="2896"/>
      <c r="T34" s="330"/>
      <c r="U34" s="328"/>
      <c r="V34" s="2896"/>
      <c r="W34" s="2896"/>
      <c r="X34" s="2896"/>
      <c r="Y34" s="2896"/>
      <c r="Z34" s="2896"/>
      <c r="AA34" s="2896"/>
      <c r="AB34" s="2899"/>
      <c r="AC34" s="1875"/>
      <c r="AD34" s="2724"/>
      <c r="AE34" s="2725"/>
      <c r="AF34" s="2896"/>
      <c r="AG34" s="2896"/>
      <c r="AH34" s="2896"/>
      <c r="AI34" s="316"/>
    </row>
    <row r="35" spans="3:37" ht="16.5" thickTop="1" thickBot="1">
      <c r="C35" s="2726" t="s">
        <v>269</v>
      </c>
      <c r="D35" s="332"/>
      <c r="E35" s="336"/>
      <c r="F35" s="332"/>
      <c r="G35" s="332"/>
      <c r="H35" s="333"/>
      <c r="I35" s="332"/>
      <c r="J35" s="332"/>
      <c r="K35" s="332"/>
      <c r="L35" s="334"/>
      <c r="M35" s="335"/>
      <c r="N35" s="332"/>
      <c r="O35" s="332"/>
      <c r="P35" s="2896"/>
      <c r="Q35" s="332"/>
      <c r="R35" s="332"/>
      <c r="S35" s="2896"/>
      <c r="T35" s="336"/>
      <c r="U35" s="332"/>
      <c r="V35" s="2896"/>
      <c r="W35" s="2896"/>
      <c r="X35" s="2896"/>
      <c r="Y35" s="2896"/>
      <c r="Z35" s="2896"/>
      <c r="AA35" s="2896"/>
      <c r="AB35" s="2900">
        <v>8453650.5442634858</v>
      </c>
      <c r="AC35" s="2727">
        <f t="shared" ref="AC35" si="7">SUM(AC30:AC34)</f>
        <v>0</v>
      </c>
      <c r="AD35" s="2728">
        <f t="shared" ref="AD35" si="8">SUM(AD30:AD34)</f>
        <v>0</v>
      </c>
      <c r="AE35" s="2729">
        <f t="shared" ref="AE35" si="9">SUM(AE30:AE34)</f>
        <v>0</v>
      </c>
      <c r="AF35" s="2896"/>
      <c r="AG35" s="2896"/>
      <c r="AH35" s="2896"/>
      <c r="AI35" s="316"/>
    </row>
    <row r="36" spans="3:37" ht="16.5" thickTop="1" thickBot="1">
      <c r="C36" s="2716" t="s">
        <v>2104</v>
      </c>
      <c r="D36" s="2712"/>
      <c r="E36" s="2713"/>
      <c r="F36" s="2712"/>
      <c r="G36" s="2712"/>
      <c r="H36" s="2712"/>
      <c r="I36" s="2712"/>
      <c r="J36" s="2712"/>
      <c r="K36" s="2712">
        <v>30</v>
      </c>
      <c r="L36" s="2712">
        <v>60</v>
      </c>
      <c r="M36" s="2712"/>
      <c r="N36" s="2712"/>
      <c r="O36" s="2712"/>
      <c r="P36" s="2896"/>
      <c r="Q36" s="2712"/>
      <c r="R36" s="2712"/>
      <c r="S36" s="2896"/>
      <c r="T36" s="2712"/>
      <c r="U36" s="2712"/>
      <c r="V36" s="2896"/>
      <c r="W36" s="2896"/>
      <c r="X36" s="2896"/>
      <c r="Y36" s="2896"/>
      <c r="Z36" s="2896"/>
      <c r="AA36" s="2896"/>
      <c r="AB36" s="2897">
        <v>6530678.6185590038</v>
      </c>
      <c r="AC36" s="1876"/>
      <c r="AD36" s="2715"/>
      <c r="AE36" s="2714"/>
      <c r="AF36" s="2896"/>
      <c r="AG36" s="2896"/>
      <c r="AH36" s="2896"/>
      <c r="AI36" s="2763"/>
      <c r="AJ36" s="2772"/>
      <c r="AK36" s="2773"/>
    </row>
    <row r="37" spans="3:37" ht="15.75" thickBot="1">
      <c r="C37" s="2716" t="s">
        <v>268</v>
      </c>
      <c r="D37" s="317"/>
      <c r="E37" s="2711"/>
      <c r="F37" s="317"/>
      <c r="G37" s="317"/>
      <c r="H37" s="318"/>
      <c r="I37" s="317"/>
      <c r="J37" s="317"/>
      <c r="K37" s="317"/>
      <c r="L37" s="319"/>
      <c r="M37" s="320"/>
      <c r="N37" s="321"/>
      <c r="O37" s="322"/>
      <c r="P37" s="2896"/>
      <c r="Q37" s="322"/>
      <c r="R37" s="321"/>
      <c r="S37" s="2896"/>
      <c r="T37" s="323"/>
      <c r="U37" s="321"/>
      <c r="V37" s="2896"/>
      <c r="W37" s="2896"/>
      <c r="X37" s="2896"/>
      <c r="Y37" s="2896"/>
      <c r="Z37" s="2896"/>
      <c r="AA37" s="2896"/>
      <c r="AB37" s="2898"/>
      <c r="AC37" s="1874"/>
      <c r="AD37" s="2719"/>
      <c r="AE37" s="2720"/>
      <c r="AF37" s="2896"/>
      <c r="AG37" s="2896"/>
      <c r="AH37" s="2896"/>
      <c r="AI37" s="316"/>
    </row>
    <row r="38" spans="3:37" ht="15.75" thickBot="1">
      <c r="C38" s="2716" t="s">
        <v>268</v>
      </c>
      <c r="D38" s="317"/>
      <c r="E38" s="2711"/>
      <c r="F38" s="317"/>
      <c r="G38" s="317"/>
      <c r="H38" s="318"/>
      <c r="I38" s="317"/>
      <c r="J38" s="317"/>
      <c r="K38" s="317"/>
      <c r="L38" s="319"/>
      <c r="M38" s="320"/>
      <c r="N38" s="321"/>
      <c r="O38" s="322"/>
      <c r="P38" s="2896"/>
      <c r="Q38" s="322"/>
      <c r="R38" s="321"/>
      <c r="S38" s="2896"/>
      <c r="T38" s="323"/>
      <c r="U38" s="321"/>
      <c r="V38" s="2896"/>
      <c r="W38" s="2896"/>
      <c r="X38" s="2896"/>
      <c r="Y38" s="2896"/>
      <c r="Z38" s="2896"/>
      <c r="AA38" s="2896"/>
      <c r="AB38" s="2898"/>
      <c r="AC38" s="1874"/>
      <c r="AD38" s="2719"/>
      <c r="AE38" s="2720"/>
      <c r="AF38" s="2896"/>
      <c r="AG38" s="2896"/>
      <c r="AH38" s="2896"/>
      <c r="AI38" s="316"/>
    </row>
    <row r="39" spans="3:37" ht="15.75" thickBot="1">
      <c r="C39" s="2716" t="s">
        <v>268</v>
      </c>
      <c r="D39" s="317"/>
      <c r="E39" s="2711"/>
      <c r="F39" s="317"/>
      <c r="G39" s="317"/>
      <c r="H39" s="318"/>
      <c r="I39" s="317"/>
      <c r="J39" s="317"/>
      <c r="K39" s="317"/>
      <c r="L39" s="319"/>
      <c r="M39" s="320"/>
      <c r="N39" s="321"/>
      <c r="O39" s="322"/>
      <c r="P39" s="2896"/>
      <c r="Q39" s="322"/>
      <c r="R39" s="321"/>
      <c r="S39" s="2896"/>
      <c r="T39" s="323"/>
      <c r="U39" s="321"/>
      <c r="V39" s="2896"/>
      <c r="W39" s="2896"/>
      <c r="X39" s="2896"/>
      <c r="Y39" s="2896"/>
      <c r="Z39" s="2896"/>
      <c r="AA39" s="2896"/>
      <c r="AB39" s="2898"/>
      <c r="AC39" s="1874"/>
      <c r="AD39" s="2719"/>
      <c r="AE39" s="2720"/>
      <c r="AF39" s="2896"/>
      <c r="AG39" s="2896"/>
      <c r="AH39" s="2896"/>
      <c r="AI39" s="316"/>
    </row>
    <row r="40" spans="3:37" ht="15.75" thickBot="1">
      <c r="C40" s="2721" t="s">
        <v>268</v>
      </c>
      <c r="D40" s="317"/>
      <c r="E40" s="2711"/>
      <c r="F40" s="317"/>
      <c r="G40" s="317"/>
      <c r="H40" s="326"/>
      <c r="I40" s="317"/>
      <c r="J40" s="317"/>
      <c r="K40" s="317"/>
      <c r="L40" s="319"/>
      <c r="M40" s="327"/>
      <c r="N40" s="328"/>
      <c r="O40" s="329"/>
      <c r="P40" s="2896"/>
      <c r="Q40" s="329"/>
      <c r="R40" s="328"/>
      <c r="S40" s="2896"/>
      <c r="T40" s="330"/>
      <c r="U40" s="328"/>
      <c r="V40" s="2896"/>
      <c r="W40" s="2896"/>
      <c r="X40" s="2896"/>
      <c r="Y40" s="2896"/>
      <c r="Z40" s="2896"/>
      <c r="AA40" s="2896"/>
      <c r="AB40" s="2899"/>
      <c r="AC40" s="1875"/>
      <c r="AD40" s="2724"/>
      <c r="AE40" s="2725"/>
      <c r="AF40" s="2896"/>
      <c r="AG40" s="2896"/>
      <c r="AH40" s="2896"/>
      <c r="AI40" s="316"/>
    </row>
    <row r="41" spans="3:37" ht="16.5" thickTop="1" thickBot="1">
      <c r="C41" s="2726" t="s">
        <v>269</v>
      </c>
      <c r="D41" s="332"/>
      <c r="E41" s="336"/>
      <c r="F41" s="332"/>
      <c r="G41" s="332"/>
      <c r="H41" s="333"/>
      <c r="I41" s="332"/>
      <c r="J41" s="332"/>
      <c r="K41" s="332"/>
      <c r="L41" s="334"/>
      <c r="M41" s="335"/>
      <c r="N41" s="332"/>
      <c r="O41" s="332"/>
      <c r="P41" s="2896"/>
      <c r="Q41" s="332"/>
      <c r="R41" s="332"/>
      <c r="S41" s="2896"/>
      <c r="T41" s="336"/>
      <c r="U41" s="332"/>
      <c r="V41" s="2896"/>
      <c r="W41" s="2896"/>
      <c r="X41" s="2896"/>
      <c r="Y41" s="2896"/>
      <c r="Z41" s="2896"/>
      <c r="AA41" s="2896"/>
      <c r="AB41" s="2900">
        <v>6530678.6185590038</v>
      </c>
      <c r="AC41" s="2727">
        <f t="shared" ref="AC41" si="10">SUM(AC36:AC40)</f>
        <v>0</v>
      </c>
      <c r="AD41" s="2728">
        <f t="shared" ref="AD41" si="11">SUM(AD36:AD40)</f>
        <v>0</v>
      </c>
      <c r="AE41" s="2729">
        <f t="shared" ref="AE41" si="12">SUM(AE36:AE40)</f>
        <v>0</v>
      </c>
      <c r="AF41" s="2896"/>
      <c r="AG41" s="2896"/>
      <c r="AH41" s="2896"/>
      <c r="AI41" s="316"/>
    </row>
    <row r="42" spans="3:37" ht="16.5" thickTop="1" thickBot="1">
      <c r="C42" s="2716" t="s">
        <v>1929</v>
      </c>
      <c r="D42" s="2712"/>
      <c r="E42" s="2713"/>
      <c r="F42" s="2712"/>
      <c r="G42" s="2712"/>
      <c r="H42" s="2712"/>
      <c r="I42" s="2712"/>
      <c r="J42" s="2712"/>
      <c r="K42" s="2712">
        <v>0</v>
      </c>
      <c r="L42" s="2712">
        <v>0</v>
      </c>
      <c r="M42" s="2712"/>
      <c r="N42" s="2712"/>
      <c r="O42" s="2712"/>
      <c r="P42" s="2896"/>
      <c r="Q42" s="2712"/>
      <c r="R42" s="2712"/>
      <c r="S42" s="2896"/>
      <c r="T42" s="2712"/>
      <c r="U42" s="2712"/>
      <c r="V42" s="2896"/>
      <c r="W42" s="2896"/>
      <c r="X42" s="2896"/>
      <c r="Y42" s="2896"/>
      <c r="Z42" s="2896"/>
      <c r="AA42" s="2896"/>
      <c r="AB42" s="2897">
        <v>3325129.6181297367</v>
      </c>
      <c r="AC42" s="1876"/>
      <c r="AD42" s="2715"/>
      <c r="AE42" s="2714"/>
      <c r="AF42" s="2896"/>
      <c r="AG42" s="2896"/>
      <c r="AH42" s="2896"/>
      <c r="AI42" s="2763"/>
      <c r="AJ42" s="2772"/>
      <c r="AK42" s="2773"/>
    </row>
    <row r="43" spans="3:37" ht="15.75" thickBot="1">
      <c r="C43" s="2716" t="s">
        <v>268</v>
      </c>
      <c r="D43" s="317"/>
      <c r="E43" s="2711"/>
      <c r="F43" s="317"/>
      <c r="G43" s="317"/>
      <c r="H43" s="318"/>
      <c r="I43" s="317"/>
      <c r="J43" s="317"/>
      <c r="K43" s="317"/>
      <c r="L43" s="319"/>
      <c r="M43" s="320"/>
      <c r="N43" s="321"/>
      <c r="O43" s="322"/>
      <c r="P43" s="2896"/>
      <c r="Q43" s="322"/>
      <c r="R43" s="321"/>
      <c r="S43" s="2896"/>
      <c r="T43" s="323"/>
      <c r="U43" s="321"/>
      <c r="V43" s="2896"/>
      <c r="W43" s="2896"/>
      <c r="X43" s="2896"/>
      <c r="Y43" s="2896"/>
      <c r="Z43" s="2896"/>
      <c r="AA43" s="2896"/>
      <c r="AB43" s="2898"/>
      <c r="AC43" s="1874"/>
      <c r="AD43" s="2719"/>
      <c r="AE43" s="2720"/>
      <c r="AF43" s="2896"/>
      <c r="AG43" s="2896"/>
      <c r="AH43" s="2896"/>
      <c r="AI43" s="316"/>
    </row>
    <row r="44" spans="3:37" ht="15.75" thickBot="1">
      <c r="C44" s="2716" t="s">
        <v>268</v>
      </c>
      <c r="D44" s="317"/>
      <c r="E44" s="2711"/>
      <c r="F44" s="317"/>
      <c r="G44" s="317"/>
      <c r="H44" s="318"/>
      <c r="I44" s="317"/>
      <c r="J44" s="317"/>
      <c r="K44" s="317"/>
      <c r="L44" s="319"/>
      <c r="M44" s="320"/>
      <c r="N44" s="321"/>
      <c r="O44" s="322"/>
      <c r="P44" s="2896"/>
      <c r="Q44" s="322"/>
      <c r="R44" s="321"/>
      <c r="S44" s="2896"/>
      <c r="T44" s="323"/>
      <c r="U44" s="321"/>
      <c r="V44" s="2896"/>
      <c r="W44" s="2896"/>
      <c r="X44" s="2896"/>
      <c r="Y44" s="2896"/>
      <c r="Z44" s="2896"/>
      <c r="AA44" s="2896"/>
      <c r="AB44" s="2898"/>
      <c r="AC44" s="1874"/>
      <c r="AD44" s="2719"/>
      <c r="AE44" s="2720"/>
      <c r="AF44" s="2896"/>
      <c r="AG44" s="2896"/>
      <c r="AH44" s="2896"/>
      <c r="AI44" s="316"/>
    </row>
    <row r="45" spans="3:37" ht="15.75" thickBot="1">
      <c r="C45" s="2716" t="s">
        <v>268</v>
      </c>
      <c r="D45" s="317"/>
      <c r="E45" s="2711"/>
      <c r="F45" s="317"/>
      <c r="G45" s="317"/>
      <c r="H45" s="318"/>
      <c r="I45" s="317"/>
      <c r="J45" s="317"/>
      <c r="K45" s="317"/>
      <c r="L45" s="319"/>
      <c r="M45" s="320"/>
      <c r="N45" s="321"/>
      <c r="O45" s="322"/>
      <c r="P45" s="2896"/>
      <c r="Q45" s="322"/>
      <c r="R45" s="321"/>
      <c r="S45" s="2896"/>
      <c r="T45" s="323"/>
      <c r="U45" s="321"/>
      <c r="V45" s="2896"/>
      <c r="W45" s="2896"/>
      <c r="X45" s="2896"/>
      <c r="Y45" s="2896"/>
      <c r="Z45" s="2896"/>
      <c r="AA45" s="2896"/>
      <c r="AB45" s="2898"/>
      <c r="AC45" s="1874"/>
      <c r="AD45" s="2719"/>
      <c r="AE45" s="2720"/>
      <c r="AF45" s="2896"/>
      <c r="AG45" s="2896"/>
      <c r="AH45" s="2896"/>
      <c r="AI45" s="316"/>
    </row>
    <row r="46" spans="3:37" ht="15.75" thickBot="1">
      <c r="C46" s="2721" t="s">
        <v>268</v>
      </c>
      <c r="D46" s="317"/>
      <c r="E46" s="2711"/>
      <c r="F46" s="317"/>
      <c r="G46" s="317"/>
      <c r="H46" s="326"/>
      <c r="I46" s="317"/>
      <c r="J46" s="317"/>
      <c r="K46" s="317"/>
      <c r="L46" s="319"/>
      <c r="M46" s="327"/>
      <c r="N46" s="328"/>
      <c r="O46" s="329"/>
      <c r="P46" s="2896"/>
      <c r="Q46" s="329"/>
      <c r="R46" s="328"/>
      <c r="S46" s="2896"/>
      <c r="T46" s="330"/>
      <c r="U46" s="328"/>
      <c r="V46" s="2896"/>
      <c r="W46" s="2896"/>
      <c r="X46" s="2896"/>
      <c r="Y46" s="2896"/>
      <c r="Z46" s="2896"/>
      <c r="AA46" s="2896"/>
      <c r="AB46" s="2899"/>
      <c r="AC46" s="1875"/>
      <c r="AD46" s="2724"/>
      <c r="AE46" s="2725"/>
      <c r="AF46" s="2896"/>
      <c r="AG46" s="2896"/>
      <c r="AH46" s="2896"/>
      <c r="AI46" s="316"/>
    </row>
    <row r="47" spans="3:37" ht="16.5" thickTop="1" thickBot="1">
      <c r="C47" s="2726" t="s">
        <v>269</v>
      </c>
      <c r="D47" s="332"/>
      <c r="E47" s="336"/>
      <c r="F47" s="332"/>
      <c r="G47" s="332"/>
      <c r="H47" s="333"/>
      <c r="I47" s="332"/>
      <c r="J47" s="332"/>
      <c r="K47" s="332"/>
      <c r="L47" s="334"/>
      <c r="M47" s="335"/>
      <c r="N47" s="332"/>
      <c r="O47" s="332"/>
      <c r="P47" s="2896"/>
      <c r="Q47" s="332"/>
      <c r="R47" s="332"/>
      <c r="S47" s="2896"/>
      <c r="T47" s="336"/>
      <c r="U47" s="332"/>
      <c r="V47" s="2896"/>
      <c r="W47" s="2896"/>
      <c r="X47" s="2896"/>
      <c r="Y47" s="2896"/>
      <c r="Z47" s="2896"/>
      <c r="AA47" s="2896"/>
      <c r="AB47" s="2900">
        <v>3325129.6181297367</v>
      </c>
      <c r="AC47" s="2727">
        <f t="shared" ref="AC47" si="13">SUM(AC42:AC46)</f>
        <v>0</v>
      </c>
      <c r="AD47" s="2728">
        <f t="shared" ref="AD47" si="14">SUM(AD42:AD46)</f>
        <v>0</v>
      </c>
      <c r="AE47" s="2729">
        <f t="shared" ref="AE47" si="15">SUM(AE42:AE46)</f>
        <v>0</v>
      </c>
      <c r="AF47" s="2896"/>
      <c r="AG47" s="2896"/>
      <c r="AH47" s="2896"/>
      <c r="AI47" s="316"/>
    </row>
    <row r="48" spans="3:37" ht="16.5" thickTop="1" thickBot="1">
      <c r="C48" s="2716" t="s">
        <v>2497</v>
      </c>
      <c r="D48" s="2712"/>
      <c r="E48" s="2713"/>
      <c r="F48" s="2712"/>
      <c r="G48" s="2712"/>
      <c r="H48" s="2712"/>
      <c r="I48" s="2712"/>
      <c r="J48" s="2712"/>
      <c r="K48" s="2712">
        <v>0</v>
      </c>
      <c r="L48" s="2712">
        <v>60</v>
      </c>
      <c r="M48" s="2712"/>
      <c r="N48" s="2712"/>
      <c r="O48" s="2712"/>
      <c r="P48" s="2896"/>
      <c r="Q48" s="2712"/>
      <c r="R48" s="2712"/>
      <c r="S48" s="2896"/>
      <c r="T48" s="2712"/>
      <c r="U48" s="2712"/>
      <c r="V48" s="2896"/>
      <c r="W48" s="2896"/>
      <c r="X48" s="2896"/>
      <c r="Y48" s="2896"/>
      <c r="Z48" s="2896"/>
      <c r="AA48" s="2896"/>
      <c r="AB48" s="2897">
        <v>7962573.3847415373</v>
      </c>
      <c r="AC48" s="1876"/>
      <c r="AD48" s="2715"/>
      <c r="AE48" s="2714"/>
      <c r="AF48" s="2896"/>
      <c r="AG48" s="2896"/>
      <c r="AH48" s="2896"/>
      <c r="AI48" s="2763"/>
      <c r="AJ48" s="2772"/>
      <c r="AK48" s="2773"/>
    </row>
    <row r="49" spans="3:37" ht="15.75" thickBot="1">
      <c r="C49" s="2716" t="s">
        <v>268</v>
      </c>
      <c r="D49" s="317"/>
      <c r="E49" s="2711"/>
      <c r="F49" s="317"/>
      <c r="G49" s="317"/>
      <c r="H49" s="318"/>
      <c r="I49" s="317"/>
      <c r="J49" s="317"/>
      <c r="K49" s="317"/>
      <c r="L49" s="319"/>
      <c r="M49" s="320"/>
      <c r="N49" s="321"/>
      <c r="O49" s="322"/>
      <c r="P49" s="2896"/>
      <c r="Q49" s="322"/>
      <c r="R49" s="321"/>
      <c r="S49" s="2896"/>
      <c r="T49" s="323"/>
      <c r="U49" s="321"/>
      <c r="V49" s="2896"/>
      <c r="W49" s="2896"/>
      <c r="X49" s="2896"/>
      <c r="Y49" s="2896"/>
      <c r="Z49" s="2896"/>
      <c r="AA49" s="2896"/>
      <c r="AB49" s="2898"/>
      <c r="AC49" s="1874"/>
      <c r="AD49" s="2719"/>
      <c r="AE49" s="2720"/>
      <c r="AF49" s="2896"/>
      <c r="AG49" s="2896"/>
      <c r="AH49" s="2896"/>
      <c r="AI49" s="316"/>
    </row>
    <row r="50" spans="3:37" ht="15.75" thickBot="1">
      <c r="C50" s="2716" t="s">
        <v>268</v>
      </c>
      <c r="D50" s="317"/>
      <c r="E50" s="2711"/>
      <c r="F50" s="317"/>
      <c r="G50" s="317"/>
      <c r="H50" s="318"/>
      <c r="I50" s="317"/>
      <c r="J50" s="317"/>
      <c r="K50" s="317"/>
      <c r="L50" s="319"/>
      <c r="M50" s="320"/>
      <c r="N50" s="321"/>
      <c r="O50" s="322"/>
      <c r="P50" s="2896"/>
      <c r="Q50" s="322"/>
      <c r="R50" s="321"/>
      <c r="S50" s="2896"/>
      <c r="T50" s="323"/>
      <c r="U50" s="321"/>
      <c r="V50" s="2896"/>
      <c r="W50" s="2896"/>
      <c r="X50" s="2896"/>
      <c r="Y50" s="2896"/>
      <c r="Z50" s="2896"/>
      <c r="AA50" s="2896"/>
      <c r="AB50" s="2898"/>
      <c r="AC50" s="1874"/>
      <c r="AD50" s="2719"/>
      <c r="AE50" s="2720"/>
      <c r="AF50" s="2896"/>
      <c r="AG50" s="2896"/>
      <c r="AH50" s="2896"/>
      <c r="AI50" s="316"/>
    </row>
    <row r="51" spans="3:37" ht="15.75" thickBot="1">
      <c r="C51" s="2716" t="s">
        <v>268</v>
      </c>
      <c r="D51" s="317"/>
      <c r="E51" s="2711"/>
      <c r="F51" s="317"/>
      <c r="G51" s="317"/>
      <c r="H51" s="318"/>
      <c r="I51" s="317"/>
      <c r="J51" s="317"/>
      <c r="K51" s="317"/>
      <c r="L51" s="319"/>
      <c r="M51" s="320"/>
      <c r="N51" s="321"/>
      <c r="O51" s="322"/>
      <c r="P51" s="2896"/>
      <c r="Q51" s="322"/>
      <c r="R51" s="321"/>
      <c r="S51" s="2896"/>
      <c r="T51" s="323"/>
      <c r="U51" s="321"/>
      <c r="V51" s="2896"/>
      <c r="W51" s="2896"/>
      <c r="X51" s="2896"/>
      <c r="Y51" s="2896"/>
      <c r="Z51" s="2896"/>
      <c r="AA51" s="2896"/>
      <c r="AB51" s="2898"/>
      <c r="AC51" s="1874"/>
      <c r="AD51" s="2719"/>
      <c r="AE51" s="2720"/>
      <c r="AF51" s="2896"/>
      <c r="AG51" s="2896"/>
      <c r="AH51" s="2896"/>
      <c r="AI51" s="316"/>
    </row>
    <row r="52" spans="3:37" ht="15.75" thickBot="1">
      <c r="C52" s="2721" t="s">
        <v>268</v>
      </c>
      <c r="D52" s="317"/>
      <c r="E52" s="2711"/>
      <c r="F52" s="317"/>
      <c r="G52" s="317"/>
      <c r="H52" s="326"/>
      <c r="I52" s="317"/>
      <c r="J52" s="317"/>
      <c r="K52" s="317"/>
      <c r="L52" s="319"/>
      <c r="M52" s="327"/>
      <c r="N52" s="328"/>
      <c r="O52" s="329"/>
      <c r="P52" s="2896"/>
      <c r="Q52" s="329"/>
      <c r="R52" s="328"/>
      <c r="S52" s="2896"/>
      <c r="T52" s="330"/>
      <c r="U52" s="328"/>
      <c r="V52" s="2896"/>
      <c r="W52" s="2896"/>
      <c r="X52" s="2896"/>
      <c r="Y52" s="2896"/>
      <c r="Z52" s="2896"/>
      <c r="AA52" s="2896"/>
      <c r="AB52" s="2899"/>
      <c r="AC52" s="1875"/>
      <c r="AD52" s="2724"/>
      <c r="AE52" s="2725"/>
      <c r="AF52" s="2896"/>
      <c r="AG52" s="2896"/>
      <c r="AH52" s="2896"/>
      <c r="AI52" s="316"/>
    </row>
    <row r="53" spans="3:37" ht="16.5" thickTop="1" thickBot="1">
      <c r="C53" s="2726" t="s">
        <v>269</v>
      </c>
      <c r="D53" s="332"/>
      <c r="E53" s="336"/>
      <c r="F53" s="332"/>
      <c r="G53" s="332"/>
      <c r="H53" s="333"/>
      <c r="I53" s="332"/>
      <c r="J53" s="332"/>
      <c r="K53" s="332"/>
      <c r="L53" s="334"/>
      <c r="M53" s="335"/>
      <c r="N53" s="332"/>
      <c r="O53" s="332"/>
      <c r="P53" s="2896"/>
      <c r="Q53" s="332"/>
      <c r="R53" s="332"/>
      <c r="S53" s="2896"/>
      <c r="T53" s="336"/>
      <c r="U53" s="332"/>
      <c r="V53" s="2896"/>
      <c r="W53" s="2896"/>
      <c r="X53" s="2896"/>
      <c r="Y53" s="2896"/>
      <c r="Z53" s="2896"/>
      <c r="AA53" s="2896"/>
      <c r="AB53" s="2900">
        <v>7962573.3847415373</v>
      </c>
      <c r="AC53" s="2727">
        <f t="shared" ref="AC53" si="16">SUM(AC48:AC52)</f>
        <v>0</v>
      </c>
      <c r="AD53" s="2728">
        <f t="shared" ref="AD53" si="17">SUM(AD48:AD52)</f>
        <v>0</v>
      </c>
      <c r="AE53" s="2729">
        <f t="shared" ref="AE53" si="18">SUM(AE48:AE52)</f>
        <v>0</v>
      </c>
      <c r="AF53" s="2896"/>
      <c r="AG53" s="2896"/>
      <c r="AH53" s="2896"/>
      <c r="AI53" s="316"/>
    </row>
    <row r="54" spans="3:37" ht="16.5" thickTop="1" thickBot="1">
      <c r="C54" s="2716" t="s">
        <v>2498</v>
      </c>
      <c r="D54" s="2712"/>
      <c r="E54" s="2713"/>
      <c r="F54" s="2712"/>
      <c r="G54" s="2712"/>
      <c r="H54" s="2712"/>
      <c r="I54" s="2712"/>
      <c r="J54" s="2712"/>
      <c r="K54" s="2712">
        <v>0</v>
      </c>
      <c r="L54" s="2712">
        <v>375</v>
      </c>
      <c r="M54" s="2712"/>
      <c r="N54" s="2712"/>
      <c r="O54" s="2712"/>
      <c r="P54" s="2896"/>
      <c r="Q54" s="2712"/>
      <c r="R54" s="2712"/>
      <c r="S54" s="2896"/>
      <c r="T54" s="2712"/>
      <c r="U54" s="2712"/>
      <c r="V54" s="2896"/>
      <c r="W54" s="2896"/>
      <c r="X54" s="2896"/>
      <c r="Y54" s="2896"/>
      <c r="Z54" s="2896"/>
      <c r="AA54" s="2896"/>
      <c r="AB54" s="2897">
        <v>67291240.694957182</v>
      </c>
      <c r="AC54" s="1876"/>
      <c r="AD54" s="2715"/>
      <c r="AE54" s="2714"/>
      <c r="AF54" s="2896"/>
      <c r="AG54" s="2896"/>
      <c r="AH54" s="2896"/>
      <c r="AI54" s="2763"/>
      <c r="AJ54" s="2772"/>
      <c r="AK54" s="2773"/>
    </row>
    <row r="55" spans="3:37" ht="15.75" thickBot="1">
      <c r="C55" s="2716" t="s">
        <v>268</v>
      </c>
      <c r="D55" s="1888"/>
      <c r="E55" s="2711"/>
      <c r="F55" s="1888"/>
      <c r="G55" s="1888"/>
      <c r="H55" s="318"/>
      <c r="I55" s="317"/>
      <c r="J55" s="317"/>
      <c r="K55" s="317"/>
      <c r="L55" s="319"/>
      <c r="M55" s="320"/>
      <c r="N55" s="321"/>
      <c r="O55" s="322"/>
      <c r="P55" s="2896"/>
      <c r="Q55" s="322"/>
      <c r="R55" s="321"/>
      <c r="S55" s="2896"/>
      <c r="T55" s="323"/>
      <c r="U55" s="321"/>
      <c r="V55" s="2896"/>
      <c r="W55" s="2896"/>
      <c r="X55" s="2896"/>
      <c r="Y55" s="2896"/>
      <c r="Z55" s="2896"/>
      <c r="AA55" s="2896"/>
      <c r="AB55" s="2898"/>
      <c r="AC55" s="1874"/>
      <c r="AD55" s="2719"/>
      <c r="AE55" s="2720"/>
      <c r="AF55" s="2896"/>
      <c r="AG55" s="2896"/>
      <c r="AH55" s="2896"/>
      <c r="AI55" s="316"/>
    </row>
    <row r="56" spans="3:37" ht="15.75" thickBot="1">
      <c r="C56" s="2716" t="s">
        <v>268</v>
      </c>
      <c r="D56" s="1888"/>
      <c r="E56" s="2731"/>
      <c r="F56" s="1888"/>
      <c r="G56" s="1888"/>
      <c r="H56" s="340"/>
      <c r="I56" s="317"/>
      <c r="J56" s="317"/>
      <c r="K56" s="317"/>
      <c r="L56" s="319"/>
      <c r="M56" s="320"/>
      <c r="N56" s="321"/>
      <c r="O56" s="322"/>
      <c r="P56" s="2896"/>
      <c r="Q56" s="322"/>
      <c r="R56" s="321"/>
      <c r="S56" s="2896"/>
      <c r="T56" s="323"/>
      <c r="U56" s="321"/>
      <c r="V56" s="2896"/>
      <c r="W56" s="2896"/>
      <c r="X56" s="2896"/>
      <c r="Y56" s="2896"/>
      <c r="Z56" s="2896"/>
      <c r="AA56" s="2896"/>
      <c r="AB56" s="2898"/>
      <c r="AC56" s="1874"/>
      <c r="AD56" s="2719"/>
      <c r="AE56" s="2720"/>
      <c r="AF56" s="2896"/>
      <c r="AG56" s="2896"/>
      <c r="AH56" s="2896"/>
      <c r="AI56" s="316"/>
    </row>
    <row r="57" spans="3:37" ht="15.75" thickBot="1">
      <c r="C57" s="2716" t="s">
        <v>268</v>
      </c>
      <c r="D57" s="1888"/>
      <c r="E57" s="2711"/>
      <c r="F57" s="1888"/>
      <c r="G57" s="1888"/>
      <c r="H57" s="318"/>
      <c r="I57" s="317"/>
      <c r="J57" s="317"/>
      <c r="K57" s="317"/>
      <c r="L57" s="319"/>
      <c r="M57" s="320"/>
      <c r="N57" s="321"/>
      <c r="O57" s="322"/>
      <c r="P57" s="2896"/>
      <c r="Q57" s="322"/>
      <c r="R57" s="321"/>
      <c r="S57" s="2896"/>
      <c r="T57" s="323"/>
      <c r="U57" s="321"/>
      <c r="V57" s="2896"/>
      <c r="W57" s="2896"/>
      <c r="X57" s="2896"/>
      <c r="Y57" s="2896"/>
      <c r="Z57" s="2896"/>
      <c r="AA57" s="2896"/>
      <c r="AB57" s="2898"/>
      <c r="AC57" s="1874"/>
      <c r="AD57" s="2719"/>
      <c r="AE57" s="2720"/>
      <c r="AF57" s="2896"/>
      <c r="AG57" s="2896"/>
      <c r="AH57" s="2896"/>
      <c r="AI57" s="316"/>
    </row>
    <row r="58" spans="3:37" ht="15.75" thickBot="1">
      <c r="C58" s="2721" t="s">
        <v>268</v>
      </c>
      <c r="D58" s="1888"/>
      <c r="E58" s="2711"/>
      <c r="F58" s="1888"/>
      <c r="G58" s="1888"/>
      <c r="H58" s="318"/>
      <c r="I58" s="317"/>
      <c r="J58" s="317"/>
      <c r="K58" s="317"/>
      <c r="L58" s="319"/>
      <c r="M58" s="327"/>
      <c r="N58" s="328"/>
      <c r="O58" s="329"/>
      <c r="P58" s="2896"/>
      <c r="Q58" s="329"/>
      <c r="R58" s="328"/>
      <c r="S58" s="2896"/>
      <c r="T58" s="330"/>
      <c r="U58" s="328"/>
      <c r="V58" s="2896"/>
      <c r="W58" s="2896"/>
      <c r="X58" s="2896"/>
      <c r="Y58" s="2896"/>
      <c r="Z58" s="2896"/>
      <c r="AA58" s="2896"/>
      <c r="AB58" s="2899"/>
      <c r="AC58" s="1875"/>
      <c r="AD58" s="2724"/>
      <c r="AE58" s="2725"/>
      <c r="AF58" s="2896"/>
      <c r="AG58" s="2896"/>
      <c r="AH58" s="2896"/>
      <c r="AI58" s="316"/>
    </row>
    <row r="59" spans="3:37" ht="16.5" thickTop="1" thickBot="1">
      <c r="C59" s="2726" t="s">
        <v>269</v>
      </c>
      <c r="D59" s="332"/>
      <c r="E59" s="336"/>
      <c r="F59" s="332"/>
      <c r="G59" s="332"/>
      <c r="H59" s="333"/>
      <c r="I59" s="332"/>
      <c r="J59" s="332"/>
      <c r="K59" s="332"/>
      <c r="L59" s="334"/>
      <c r="M59" s="335"/>
      <c r="N59" s="332"/>
      <c r="O59" s="332"/>
      <c r="P59" s="2896"/>
      <c r="Q59" s="332"/>
      <c r="R59" s="332"/>
      <c r="S59" s="2896"/>
      <c r="T59" s="336"/>
      <c r="U59" s="332"/>
      <c r="V59" s="2896"/>
      <c r="W59" s="2896"/>
      <c r="X59" s="2896"/>
      <c r="Y59" s="2896"/>
      <c r="Z59" s="2896"/>
      <c r="AA59" s="2896"/>
      <c r="AB59" s="2900">
        <v>67291240.694957182</v>
      </c>
      <c r="AC59" s="2727">
        <f t="shared" ref="AC59" si="19">SUM(AC54:AC58)</f>
        <v>0</v>
      </c>
      <c r="AD59" s="2728">
        <f t="shared" ref="AD59" si="20">SUM(AD54:AD58)</f>
        <v>0</v>
      </c>
      <c r="AE59" s="2729">
        <f t="shared" ref="AE59" si="21">SUM(AE54:AE58)</f>
        <v>0</v>
      </c>
      <c r="AF59" s="2896"/>
      <c r="AG59" s="2896"/>
      <c r="AH59" s="2896"/>
      <c r="AI59" s="316"/>
    </row>
    <row r="60" spans="3:37" ht="16.5" thickTop="1" thickBot="1">
      <c r="C60" s="2716" t="s">
        <v>2499</v>
      </c>
      <c r="D60" s="2712"/>
      <c r="E60" s="2713"/>
      <c r="F60" s="2712"/>
      <c r="G60" s="2712"/>
      <c r="H60" s="2712"/>
      <c r="I60" s="2712"/>
      <c r="J60" s="2712"/>
      <c r="K60" s="2712">
        <v>0</v>
      </c>
      <c r="L60" s="2712">
        <v>0</v>
      </c>
      <c r="M60" s="2712"/>
      <c r="N60" s="2712"/>
      <c r="O60" s="2712"/>
      <c r="P60" s="2896"/>
      <c r="Q60" s="2712"/>
      <c r="R60" s="2712"/>
      <c r="S60" s="2896"/>
      <c r="T60" s="2712"/>
      <c r="U60" s="2712"/>
      <c r="V60" s="2896"/>
      <c r="W60" s="2896"/>
      <c r="X60" s="2896"/>
      <c r="Y60" s="2896"/>
      <c r="Z60" s="2896"/>
      <c r="AA60" s="2896"/>
      <c r="AB60" s="2897">
        <v>43600442.223028436</v>
      </c>
      <c r="AC60" s="1876"/>
      <c r="AD60" s="2715"/>
      <c r="AE60" s="2714"/>
      <c r="AF60" s="2896"/>
      <c r="AG60" s="2896"/>
      <c r="AH60" s="2896"/>
      <c r="AI60" s="2763"/>
      <c r="AJ60" s="2772"/>
      <c r="AK60" s="2773"/>
    </row>
    <row r="61" spans="3:37" ht="15.75" thickBot="1">
      <c r="C61" s="2716" t="s">
        <v>268</v>
      </c>
      <c r="D61" s="317"/>
      <c r="E61" s="2711"/>
      <c r="F61" s="317"/>
      <c r="G61" s="317"/>
      <c r="H61" s="318"/>
      <c r="I61" s="317"/>
      <c r="J61" s="317"/>
      <c r="K61" s="317"/>
      <c r="L61" s="319"/>
      <c r="M61" s="320"/>
      <c r="N61" s="321"/>
      <c r="O61" s="322"/>
      <c r="P61" s="2896"/>
      <c r="Q61" s="322"/>
      <c r="R61" s="321"/>
      <c r="S61" s="2896"/>
      <c r="T61" s="323"/>
      <c r="U61" s="321"/>
      <c r="V61" s="2896"/>
      <c r="W61" s="2896"/>
      <c r="X61" s="2896"/>
      <c r="Y61" s="2896"/>
      <c r="Z61" s="2896"/>
      <c r="AA61" s="2896"/>
      <c r="AB61" s="2898"/>
      <c r="AC61" s="1874"/>
      <c r="AD61" s="2719"/>
      <c r="AE61" s="2720"/>
      <c r="AF61" s="2896"/>
      <c r="AG61" s="2896"/>
      <c r="AH61" s="2896"/>
      <c r="AI61" s="316"/>
    </row>
    <row r="62" spans="3:37" ht="15.75" thickBot="1">
      <c r="C62" s="2716" t="s">
        <v>268</v>
      </c>
      <c r="D62" s="317"/>
      <c r="E62" s="2711"/>
      <c r="F62" s="317"/>
      <c r="G62" s="317"/>
      <c r="H62" s="318"/>
      <c r="I62" s="317"/>
      <c r="J62" s="317"/>
      <c r="K62" s="317"/>
      <c r="L62" s="319"/>
      <c r="M62" s="320"/>
      <c r="N62" s="321"/>
      <c r="O62" s="322"/>
      <c r="P62" s="2896"/>
      <c r="Q62" s="322"/>
      <c r="R62" s="321"/>
      <c r="S62" s="2896"/>
      <c r="T62" s="323"/>
      <c r="U62" s="321"/>
      <c r="V62" s="2896"/>
      <c r="W62" s="2896"/>
      <c r="X62" s="2896"/>
      <c r="Y62" s="2896"/>
      <c r="Z62" s="2896"/>
      <c r="AA62" s="2896"/>
      <c r="AB62" s="2898"/>
      <c r="AC62" s="1874"/>
      <c r="AD62" s="2719"/>
      <c r="AE62" s="2720"/>
      <c r="AF62" s="2896"/>
      <c r="AG62" s="2896"/>
      <c r="AH62" s="2896"/>
      <c r="AI62" s="316"/>
    </row>
    <row r="63" spans="3:37" ht="15.75" thickBot="1">
      <c r="C63" s="2716" t="s">
        <v>268</v>
      </c>
      <c r="D63" s="317"/>
      <c r="E63" s="2711"/>
      <c r="F63" s="317"/>
      <c r="G63" s="317"/>
      <c r="H63" s="318"/>
      <c r="I63" s="317"/>
      <c r="J63" s="317"/>
      <c r="K63" s="317"/>
      <c r="L63" s="319"/>
      <c r="M63" s="320"/>
      <c r="N63" s="321"/>
      <c r="O63" s="322"/>
      <c r="P63" s="2896"/>
      <c r="Q63" s="322"/>
      <c r="R63" s="321"/>
      <c r="S63" s="2896"/>
      <c r="T63" s="323"/>
      <c r="U63" s="321"/>
      <c r="V63" s="2896"/>
      <c r="W63" s="2896"/>
      <c r="X63" s="2896"/>
      <c r="Y63" s="2896"/>
      <c r="Z63" s="2896"/>
      <c r="AA63" s="2896"/>
      <c r="AB63" s="2898"/>
      <c r="AC63" s="1874"/>
      <c r="AD63" s="2719"/>
      <c r="AE63" s="2720"/>
      <c r="AF63" s="2896"/>
      <c r="AG63" s="2896"/>
      <c r="AH63" s="2896"/>
      <c r="AI63" s="316"/>
    </row>
    <row r="64" spans="3:37" ht="15.75" thickBot="1">
      <c r="C64" s="2721" t="s">
        <v>268</v>
      </c>
      <c r="D64" s="317"/>
      <c r="E64" s="2711"/>
      <c r="F64" s="317"/>
      <c r="G64" s="317"/>
      <c r="H64" s="318"/>
      <c r="I64" s="317"/>
      <c r="J64" s="317"/>
      <c r="K64" s="317"/>
      <c r="L64" s="319"/>
      <c r="M64" s="327"/>
      <c r="N64" s="328"/>
      <c r="O64" s="329"/>
      <c r="P64" s="2896"/>
      <c r="Q64" s="329"/>
      <c r="R64" s="328"/>
      <c r="S64" s="2896"/>
      <c r="T64" s="330"/>
      <c r="U64" s="328"/>
      <c r="V64" s="2896"/>
      <c r="W64" s="2896"/>
      <c r="X64" s="2896"/>
      <c r="Y64" s="2896"/>
      <c r="Z64" s="2896"/>
      <c r="AA64" s="2896"/>
      <c r="AB64" s="2899"/>
      <c r="AC64" s="1875"/>
      <c r="AD64" s="2724"/>
      <c r="AE64" s="2725"/>
      <c r="AF64" s="2896"/>
      <c r="AG64" s="2896"/>
      <c r="AH64" s="2896"/>
      <c r="AI64" s="316"/>
    </row>
    <row r="65" spans="3:37" ht="16.5" thickTop="1" thickBot="1">
      <c r="C65" s="2726" t="s">
        <v>269</v>
      </c>
      <c r="D65" s="332"/>
      <c r="E65" s="336"/>
      <c r="F65" s="332"/>
      <c r="G65" s="332"/>
      <c r="H65" s="333"/>
      <c r="I65" s="332"/>
      <c r="J65" s="332"/>
      <c r="K65" s="332"/>
      <c r="L65" s="334"/>
      <c r="M65" s="335"/>
      <c r="N65" s="332"/>
      <c r="O65" s="332"/>
      <c r="P65" s="2896"/>
      <c r="Q65" s="332"/>
      <c r="R65" s="332"/>
      <c r="S65" s="2896"/>
      <c r="T65" s="336"/>
      <c r="U65" s="332"/>
      <c r="V65" s="2896"/>
      <c r="W65" s="2896"/>
      <c r="X65" s="2896"/>
      <c r="Y65" s="2896"/>
      <c r="Z65" s="2896"/>
      <c r="AA65" s="2896"/>
      <c r="AB65" s="2900">
        <v>43600442.223028436</v>
      </c>
      <c r="AC65" s="2727">
        <f t="shared" ref="AC65" si="22">SUM(AC60:AC64)</f>
        <v>0</v>
      </c>
      <c r="AD65" s="2728">
        <f t="shared" ref="AD65" si="23">SUM(AD60:AD64)</f>
        <v>0</v>
      </c>
      <c r="AE65" s="2729">
        <f t="shared" ref="AE65" si="24">SUM(AE60:AE64)</f>
        <v>0</v>
      </c>
      <c r="AF65" s="2896"/>
      <c r="AG65" s="2896"/>
      <c r="AH65" s="2896"/>
      <c r="AI65" s="316"/>
    </row>
    <row r="66" spans="3:37" ht="16.5" thickTop="1" thickBot="1">
      <c r="C66" s="2716" t="s">
        <v>2144</v>
      </c>
      <c r="D66" s="2712"/>
      <c r="E66" s="2713"/>
      <c r="F66" s="2712"/>
      <c r="G66" s="2712"/>
      <c r="H66" s="2712"/>
      <c r="I66" s="2712"/>
      <c r="J66" s="2712"/>
      <c r="K66" s="2712">
        <v>0</v>
      </c>
      <c r="L66" s="2712">
        <v>1875</v>
      </c>
      <c r="M66" s="2712"/>
      <c r="N66" s="2712"/>
      <c r="O66" s="2712"/>
      <c r="P66" s="2896"/>
      <c r="Q66" s="2712"/>
      <c r="R66" s="2712"/>
      <c r="S66" s="2896"/>
      <c r="T66" s="2712"/>
      <c r="U66" s="2712"/>
      <c r="V66" s="2896"/>
      <c r="W66" s="2896"/>
      <c r="X66" s="2896"/>
      <c r="Y66" s="2896"/>
      <c r="Z66" s="2896"/>
      <c r="AA66" s="2896"/>
      <c r="AB66" s="2897">
        <v>81172452.996304512</v>
      </c>
      <c r="AC66" s="1876"/>
      <c r="AD66" s="2715"/>
      <c r="AE66" s="2714"/>
      <c r="AF66" s="2896"/>
      <c r="AG66" s="2896"/>
      <c r="AH66" s="2896"/>
      <c r="AI66" s="2763"/>
      <c r="AJ66" s="2772"/>
      <c r="AK66" s="2773"/>
    </row>
    <row r="67" spans="3:37" ht="15.75" thickBot="1">
      <c r="C67" s="2732" t="s">
        <v>268</v>
      </c>
      <c r="D67" s="2733"/>
      <c r="E67" s="2733"/>
      <c r="F67" s="2733"/>
      <c r="G67" s="2733"/>
      <c r="H67" s="2733"/>
      <c r="I67" s="2733"/>
      <c r="J67" s="2733"/>
      <c r="K67" s="2733"/>
      <c r="L67" s="2734"/>
      <c r="M67" s="2735"/>
      <c r="N67" s="2736"/>
      <c r="O67" s="2737"/>
      <c r="P67" s="2896"/>
      <c r="Q67" s="2737"/>
      <c r="R67" s="2736"/>
      <c r="S67" s="2896"/>
      <c r="T67" s="2737"/>
      <c r="U67" s="2736"/>
      <c r="V67" s="2896"/>
      <c r="W67" s="2896"/>
      <c r="X67" s="2896"/>
      <c r="Y67" s="2896"/>
      <c r="Z67" s="2896"/>
      <c r="AA67" s="2896"/>
      <c r="AB67" s="2902"/>
      <c r="AC67" s="2738"/>
      <c r="AD67" s="2739"/>
      <c r="AE67" s="2740"/>
      <c r="AF67" s="2896"/>
      <c r="AG67" s="2896"/>
      <c r="AH67" s="2896"/>
      <c r="AI67" s="316"/>
    </row>
    <row r="68" spans="3:37" ht="15.75" thickBot="1">
      <c r="C68" s="2732" t="s">
        <v>268</v>
      </c>
      <c r="D68" s="2733"/>
      <c r="E68" s="2733"/>
      <c r="F68" s="2733"/>
      <c r="G68" s="2733"/>
      <c r="H68" s="2733"/>
      <c r="I68" s="2733"/>
      <c r="J68" s="2733"/>
      <c r="K68" s="2733"/>
      <c r="L68" s="2734"/>
      <c r="M68" s="2735"/>
      <c r="N68" s="2736"/>
      <c r="O68" s="2737"/>
      <c r="P68" s="2896"/>
      <c r="Q68" s="2737"/>
      <c r="R68" s="2736"/>
      <c r="S68" s="2896"/>
      <c r="T68" s="2737"/>
      <c r="U68" s="2736"/>
      <c r="V68" s="2896"/>
      <c r="W68" s="2896"/>
      <c r="X68" s="2896"/>
      <c r="Y68" s="2896"/>
      <c r="Z68" s="2896"/>
      <c r="AA68" s="2896"/>
      <c r="AB68" s="2902"/>
      <c r="AC68" s="2738"/>
      <c r="AD68" s="2739"/>
      <c r="AE68" s="2740"/>
      <c r="AF68" s="2896"/>
      <c r="AG68" s="2896"/>
      <c r="AH68" s="2896"/>
      <c r="AI68" s="316"/>
    </row>
    <row r="69" spans="3:37" ht="15.75" thickBot="1">
      <c r="C69" s="2732" t="s">
        <v>268</v>
      </c>
      <c r="D69" s="2733"/>
      <c r="E69" s="2733"/>
      <c r="F69" s="2733"/>
      <c r="G69" s="2733"/>
      <c r="H69" s="2733"/>
      <c r="I69" s="2733"/>
      <c r="J69" s="2733"/>
      <c r="K69" s="2733"/>
      <c r="L69" s="2734"/>
      <c r="M69" s="2735"/>
      <c r="N69" s="2736"/>
      <c r="O69" s="2737"/>
      <c r="P69" s="2896"/>
      <c r="Q69" s="2737"/>
      <c r="R69" s="2736"/>
      <c r="S69" s="2896"/>
      <c r="T69" s="2737"/>
      <c r="U69" s="2736"/>
      <c r="V69" s="2896"/>
      <c r="W69" s="2896"/>
      <c r="X69" s="2896"/>
      <c r="Y69" s="2896"/>
      <c r="Z69" s="2896"/>
      <c r="AA69" s="2896"/>
      <c r="AB69" s="2902"/>
      <c r="AC69" s="2738"/>
      <c r="AD69" s="2739"/>
      <c r="AE69" s="2740"/>
      <c r="AF69" s="2896"/>
      <c r="AG69" s="2896"/>
      <c r="AH69" s="2896"/>
      <c r="AI69" s="316"/>
    </row>
    <row r="70" spans="3:37" ht="15.75" thickBot="1">
      <c r="C70" s="2741" t="s">
        <v>268</v>
      </c>
      <c r="D70" s="2733"/>
      <c r="E70" s="2733"/>
      <c r="F70" s="2733"/>
      <c r="G70" s="2733"/>
      <c r="H70" s="2742"/>
      <c r="I70" s="2733"/>
      <c r="J70" s="2733"/>
      <c r="K70" s="2733"/>
      <c r="L70" s="2734"/>
      <c r="M70" s="2743"/>
      <c r="N70" s="2744"/>
      <c r="O70" s="2745"/>
      <c r="P70" s="2896"/>
      <c r="Q70" s="2745"/>
      <c r="R70" s="2744"/>
      <c r="S70" s="2896"/>
      <c r="T70" s="2745"/>
      <c r="U70" s="2744"/>
      <c r="V70" s="2896"/>
      <c r="W70" s="2896"/>
      <c r="X70" s="2896"/>
      <c r="Y70" s="2896"/>
      <c r="Z70" s="2896"/>
      <c r="AA70" s="2896"/>
      <c r="AB70" s="2903"/>
      <c r="AC70" s="2746"/>
      <c r="AD70" s="2747"/>
      <c r="AE70" s="2748"/>
      <c r="AF70" s="2896"/>
      <c r="AG70" s="2896"/>
      <c r="AH70" s="2896"/>
      <c r="AI70" s="316"/>
    </row>
    <row r="71" spans="3:37" ht="16.5" thickTop="1" thickBot="1">
      <c r="C71" s="2749" t="s">
        <v>269</v>
      </c>
      <c r="D71" s="2750"/>
      <c r="E71" s="2750"/>
      <c r="F71" s="2750"/>
      <c r="G71" s="2750"/>
      <c r="H71" s="2750"/>
      <c r="I71" s="2750"/>
      <c r="J71" s="2750"/>
      <c r="K71" s="2750"/>
      <c r="L71" s="2751"/>
      <c r="M71" s="335"/>
      <c r="N71" s="332"/>
      <c r="O71" s="332"/>
      <c r="P71" s="2896"/>
      <c r="Q71" s="332"/>
      <c r="R71" s="332"/>
      <c r="S71" s="2896"/>
      <c r="T71" s="336"/>
      <c r="U71" s="332"/>
      <c r="V71" s="2896"/>
      <c r="W71" s="2896"/>
      <c r="X71" s="2896"/>
      <c r="Y71" s="2896"/>
      <c r="Z71" s="2896"/>
      <c r="AA71" s="2896"/>
      <c r="AB71" s="2900">
        <v>81172452.996304512</v>
      </c>
      <c r="AC71" s="2727">
        <f t="shared" ref="AC71" si="25">SUM(AC66:AC70)</f>
        <v>0</v>
      </c>
      <c r="AD71" s="2728">
        <f t="shared" ref="AD71" si="26">SUM(AD66:AD70)</f>
        <v>0</v>
      </c>
      <c r="AE71" s="2729">
        <f t="shared" ref="AE71" si="27">SUM(AE66:AE70)</f>
        <v>0</v>
      </c>
      <c r="AF71" s="2896"/>
      <c r="AG71" s="2896"/>
      <c r="AH71" s="2896"/>
      <c r="AI71" s="316"/>
    </row>
    <row r="72" spans="3:37" ht="16.5" thickTop="1" thickBot="1">
      <c r="C72" s="2716" t="s">
        <v>2500</v>
      </c>
      <c r="D72" s="2712"/>
      <c r="E72" s="2713"/>
      <c r="F72" s="2712"/>
      <c r="G72" s="2712"/>
      <c r="H72" s="2712"/>
      <c r="I72" s="2712"/>
      <c r="J72" s="2712"/>
      <c r="K72" s="2712">
        <v>0</v>
      </c>
      <c r="L72" s="2712">
        <v>0</v>
      </c>
      <c r="M72" s="2712"/>
      <c r="N72" s="2712"/>
      <c r="O72" s="2712"/>
      <c r="P72" s="2896"/>
      <c r="Q72" s="2712"/>
      <c r="R72" s="2712"/>
      <c r="S72" s="2896"/>
      <c r="T72" s="2712"/>
      <c r="U72" s="2712"/>
      <c r="V72" s="2896"/>
      <c r="W72" s="2896"/>
      <c r="X72" s="2896"/>
      <c r="Y72" s="2896"/>
      <c r="Z72" s="2896"/>
      <c r="AA72" s="2896"/>
      <c r="AB72" s="2897">
        <v>29936599.66239778</v>
      </c>
      <c r="AC72" s="1876"/>
      <c r="AD72" s="2715"/>
      <c r="AE72" s="2714"/>
      <c r="AF72" s="2896"/>
      <c r="AG72" s="2896"/>
      <c r="AH72" s="2896"/>
      <c r="AI72" s="2763"/>
      <c r="AJ72" s="2772"/>
      <c r="AK72" s="2773"/>
    </row>
    <row r="73" spans="3:37" ht="15.75" thickBot="1">
      <c r="C73" s="2716" t="s">
        <v>268</v>
      </c>
      <c r="D73" s="317"/>
      <c r="E73" s="2711"/>
      <c r="F73" s="317"/>
      <c r="G73" s="317"/>
      <c r="H73" s="318"/>
      <c r="I73" s="317"/>
      <c r="J73" s="317"/>
      <c r="K73" s="317"/>
      <c r="L73" s="319"/>
      <c r="M73" s="320"/>
      <c r="N73" s="321"/>
      <c r="O73" s="322"/>
      <c r="P73" s="2896"/>
      <c r="Q73" s="322"/>
      <c r="R73" s="321"/>
      <c r="S73" s="2896"/>
      <c r="T73" s="323"/>
      <c r="U73" s="321"/>
      <c r="V73" s="2896"/>
      <c r="W73" s="2896"/>
      <c r="X73" s="2896"/>
      <c r="Y73" s="2896"/>
      <c r="Z73" s="2896"/>
      <c r="AA73" s="2896"/>
      <c r="AB73" s="2898"/>
      <c r="AC73" s="1874"/>
      <c r="AD73" s="2719"/>
      <c r="AE73" s="2720"/>
      <c r="AF73" s="2896"/>
      <c r="AG73" s="2896"/>
      <c r="AH73" s="2896"/>
      <c r="AI73" s="316"/>
    </row>
    <row r="74" spans="3:37" ht="15.75" thickBot="1">
      <c r="C74" s="2716" t="s">
        <v>268</v>
      </c>
      <c r="D74" s="317"/>
      <c r="E74" s="2711"/>
      <c r="F74" s="317"/>
      <c r="G74" s="317"/>
      <c r="H74" s="318"/>
      <c r="I74" s="317"/>
      <c r="J74" s="317"/>
      <c r="K74" s="317"/>
      <c r="L74" s="319"/>
      <c r="M74" s="320"/>
      <c r="N74" s="321"/>
      <c r="O74" s="322"/>
      <c r="P74" s="2896"/>
      <c r="Q74" s="322"/>
      <c r="R74" s="321"/>
      <c r="S74" s="2896"/>
      <c r="T74" s="323"/>
      <c r="U74" s="321"/>
      <c r="V74" s="2896"/>
      <c r="W74" s="2896"/>
      <c r="X74" s="2896"/>
      <c r="Y74" s="2896"/>
      <c r="Z74" s="2896"/>
      <c r="AA74" s="2896"/>
      <c r="AB74" s="2898"/>
      <c r="AC74" s="1874"/>
      <c r="AD74" s="2719"/>
      <c r="AE74" s="2720"/>
      <c r="AF74" s="2896"/>
      <c r="AG74" s="2896"/>
      <c r="AH74" s="2896"/>
      <c r="AI74" s="316"/>
    </row>
    <row r="75" spans="3:37" ht="15.75" thickBot="1">
      <c r="C75" s="2716" t="s">
        <v>268</v>
      </c>
      <c r="D75" s="317"/>
      <c r="E75" s="2711"/>
      <c r="F75" s="317"/>
      <c r="G75" s="317"/>
      <c r="H75" s="318"/>
      <c r="I75" s="317"/>
      <c r="J75" s="317"/>
      <c r="K75" s="317"/>
      <c r="L75" s="319"/>
      <c r="M75" s="320"/>
      <c r="N75" s="321"/>
      <c r="O75" s="322"/>
      <c r="P75" s="2896"/>
      <c r="Q75" s="322"/>
      <c r="R75" s="321"/>
      <c r="S75" s="2896"/>
      <c r="T75" s="323"/>
      <c r="U75" s="321"/>
      <c r="V75" s="2896"/>
      <c r="W75" s="2896"/>
      <c r="X75" s="2896"/>
      <c r="Y75" s="2896"/>
      <c r="Z75" s="2896"/>
      <c r="AA75" s="2896"/>
      <c r="AB75" s="2898"/>
      <c r="AC75" s="1874"/>
      <c r="AD75" s="2719"/>
      <c r="AE75" s="2720"/>
      <c r="AF75" s="2896"/>
      <c r="AG75" s="2896"/>
      <c r="AH75" s="2896"/>
      <c r="AI75" s="316"/>
    </row>
    <row r="76" spans="3:37" ht="15.75" thickBot="1">
      <c r="C76" s="2721" t="s">
        <v>268</v>
      </c>
      <c r="D76" s="317"/>
      <c r="E76" s="2711"/>
      <c r="F76" s="317"/>
      <c r="G76" s="317"/>
      <c r="H76" s="326"/>
      <c r="I76" s="317"/>
      <c r="J76" s="317"/>
      <c r="K76" s="317"/>
      <c r="L76" s="319"/>
      <c r="M76" s="327"/>
      <c r="N76" s="328"/>
      <c r="O76" s="329"/>
      <c r="P76" s="2896"/>
      <c r="Q76" s="329"/>
      <c r="R76" s="328"/>
      <c r="S76" s="2896"/>
      <c r="T76" s="330"/>
      <c r="U76" s="328"/>
      <c r="V76" s="2896"/>
      <c r="W76" s="2896"/>
      <c r="X76" s="2896"/>
      <c r="Y76" s="2896"/>
      <c r="Z76" s="2896"/>
      <c r="AA76" s="2896"/>
      <c r="AB76" s="2899"/>
      <c r="AC76" s="1875"/>
      <c r="AD76" s="2724"/>
      <c r="AE76" s="2725"/>
      <c r="AF76" s="2896"/>
      <c r="AG76" s="2896"/>
      <c r="AH76" s="2896"/>
      <c r="AI76" s="316"/>
    </row>
    <row r="77" spans="3:37" ht="16.5" thickTop="1" thickBot="1">
      <c r="C77" s="2726" t="s">
        <v>269</v>
      </c>
      <c r="D77" s="332"/>
      <c r="E77" s="336"/>
      <c r="F77" s="332"/>
      <c r="G77" s="332"/>
      <c r="H77" s="333"/>
      <c r="I77" s="332"/>
      <c r="J77" s="332"/>
      <c r="K77" s="332"/>
      <c r="L77" s="334"/>
      <c r="M77" s="335"/>
      <c r="N77" s="332"/>
      <c r="O77" s="332"/>
      <c r="P77" s="2896"/>
      <c r="Q77" s="332"/>
      <c r="R77" s="332"/>
      <c r="S77" s="2896"/>
      <c r="T77" s="336"/>
      <c r="U77" s="332"/>
      <c r="V77" s="2896"/>
      <c r="W77" s="2896"/>
      <c r="X77" s="2896"/>
      <c r="Y77" s="2896"/>
      <c r="Z77" s="2896"/>
      <c r="AA77" s="2896"/>
      <c r="AB77" s="2900">
        <v>29936599.66239778</v>
      </c>
      <c r="AC77" s="2727">
        <f t="shared" ref="AC77" si="28">SUM(AC72:AC76)</f>
        <v>0</v>
      </c>
      <c r="AD77" s="2728">
        <f t="shared" ref="AD77" si="29">SUM(AD72:AD76)</f>
        <v>0</v>
      </c>
      <c r="AE77" s="2729">
        <f t="shared" ref="AE77" si="30">SUM(AE72:AE76)</f>
        <v>0</v>
      </c>
      <c r="AF77" s="2896"/>
      <c r="AG77" s="2896"/>
      <c r="AH77" s="2896"/>
      <c r="AI77" s="316"/>
    </row>
    <row r="78" spans="3:37" ht="16.5" thickTop="1" thickBot="1">
      <c r="C78" s="2716" t="s">
        <v>2501</v>
      </c>
      <c r="D78" s="2712"/>
      <c r="E78" s="2713"/>
      <c r="F78" s="2712"/>
      <c r="G78" s="2712"/>
      <c r="H78" s="2712"/>
      <c r="I78" s="2712"/>
      <c r="J78" s="2712"/>
      <c r="K78" s="2712">
        <v>0</v>
      </c>
      <c r="L78" s="2712">
        <v>60</v>
      </c>
      <c r="M78" s="2712"/>
      <c r="N78" s="2712"/>
      <c r="O78" s="2712"/>
      <c r="P78" s="2896"/>
      <c r="Q78" s="2712"/>
      <c r="R78" s="2712"/>
      <c r="S78" s="2896"/>
      <c r="T78" s="2712"/>
      <c r="U78" s="2712"/>
      <c r="V78" s="2896"/>
      <c r="W78" s="2896"/>
      <c r="X78" s="2896"/>
      <c r="Y78" s="2896"/>
      <c r="Z78" s="2896"/>
      <c r="AA78" s="2896"/>
      <c r="AB78" s="2897">
        <v>4044353.0808840096</v>
      </c>
      <c r="AC78" s="1876"/>
      <c r="AD78" s="2715"/>
      <c r="AE78" s="2714"/>
      <c r="AF78" s="2896"/>
      <c r="AG78" s="2896"/>
      <c r="AH78" s="2896"/>
      <c r="AI78" s="2763"/>
      <c r="AJ78" s="2772"/>
      <c r="AK78" s="2773"/>
    </row>
    <row r="79" spans="3:37" ht="15.75" thickBot="1">
      <c r="C79" s="2716" t="s">
        <v>268</v>
      </c>
      <c r="D79" s="317"/>
      <c r="E79" s="2711"/>
      <c r="F79" s="317"/>
      <c r="G79" s="317"/>
      <c r="H79" s="318"/>
      <c r="I79" s="317"/>
      <c r="J79" s="317"/>
      <c r="K79" s="317"/>
      <c r="L79" s="319"/>
      <c r="M79" s="320"/>
      <c r="N79" s="321"/>
      <c r="O79" s="322"/>
      <c r="P79" s="2896"/>
      <c r="Q79" s="322"/>
      <c r="R79" s="321"/>
      <c r="S79" s="2896"/>
      <c r="T79" s="323"/>
      <c r="U79" s="321"/>
      <c r="V79" s="2896"/>
      <c r="W79" s="2896"/>
      <c r="X79" s="2896"/>
      <c r="Y79" s="2896"/>
      <c r="Z79" s="2896"/>
      <c r="AA79" s="2896"/>
      <c r="AB79" s="2898"/>
      <c r="AC79" s="1874"/>
      <c r="AD79" s="2719"/>
      <c r="AE79" s="2720"/>
      <c r="AF79" s="2896"/>
      <c r="AG79" s="2896"/>
      <c r="AH79" s="2896"/>
      <c r="AI79" s="316"/>
    </row>
    <row r="80" spans="3:37" ht="15.75" thickBot="1">
      <c r="C80" s="2716" t="s">
        <v>268</v>
      </c>
      <c r="D80" s="317"/>
      <c r="E80" s="2711"/>
      <c r="F80" s="317"/>
      <c r="G80" s="317"/>
      <c r="H80" s="318"/>
      <c r="I80" s="317"/>
      <c r="J80" s="317"/>
      <c r="K80" s="317"/>
      <c r="L80" s="319"/>
      <c r="M80" s="320"/>
      <c r="N80" s="321"/>
      <c r="O80" s="322"/>
      <c r="P80" s="2896"/>
      <c r="Q80" s="322"/>
      <c r="R80" s="321"/>
      <c r="S80" s="2896"/>
      <c r="T80" s="323"/>
      <c r="U80" s="321"/>
      <c r="V80" s="2896"/>
      <c r="W80" s="2896"/>
      <c r="X80" s="2896"/>
      <c r="Y80" s="2896"/>
      <c r="Z80" s="2896"/>
      <c r="AA80" s="2896"/>
      <c r="AB80" s="2898"/>
      <c r="AC80" s="1874"/>
      <c r="AD80" s="2719"/>
      <c r="AE80" s="2720"/>
      <c r="AF80" s="2896"/>
      <c r="AG80" s="2896"/>
      <c r="AH80" s="2896"/>
      <c r="AI80" s="316"/>
    </row>
    <row r="81" spans="3:37" ht="15.75" thickBot="1">
      <c r="C81" s="2716" t="s">
        <v>268</v>
      </c>
      <c r="D81" s="317"/>
      <c r="E81" s="2711"/>
      <c r="F81" s="317"/>
      <c r="G81" s="317"/>
      <c r="H81" s="318"/>
      <c r="I81" s="317"/>
      <c r="J81" s="317"/>
      <c r="K81" s="317"/>
      <c r="L81" s="319"/>
      <c r="M81" s="320"/>
      <c r="N81" s="321"/>
      <c r="O81" s="322"/>
      <c r="P81" s="2896"/>
      <c r="Q81" s="322"/>
      <c r="R81" s="321"/>
      <c r="S81" s="2896"/>
      <c r="T81" s="323"/>
      <c r="U81" s="321"/>
      <c r="V81" s="2896"/>
      <c r="W81" s="2896"/>
      <c r="X81" s="2896"/>
      <c r="Y81" s="2896"/>
      <c r="Z81" s="2896"/>
      <c r="AA81" s="2896"/>
      <c r="AB81" s="2898"/>
      <c r="AC81" s="1874"/>
      <c r="AD81" s="2719"/>
      <c r="AE81" s="2720"/>
      <c r="AF81" s="2896"/>
      <c r="AG81" s="2896"/>
      <c r="AH81" s="2896"/>
      <c r="AI81" s="316"/>
    </row>
    <row r="82" spans="3:37" ht="15.75" thickBot="1">
      <c r="C82" s="2721" t="s">
        <v>268</v>
      </c>
      <c r="D82" s="317"/>
      <c r="E82" s="2711"/>
      <c r="F82" s="317"/>
      <c r="G82" s="317"/>
      <c r="H82" s="326"/>
      <c r="I82" s="317"/>
      <c r="J82" s="317"/>
      <c r="K82" s="317"/>
      <c r="L82" s="319"/>
      <c r="M82" s="327"/>
      <c r="N82" s="328"/>
      <c r="O82" s="329"/>
      <c r="P82" s="2896"/>
      <c r="Q82" s="329"/>
      <c r="R82" s="328"/>
      <c r="S82" s="2896"/>
      <c r="T82" s="330"/>
      <c r="U82" s="328"/>
      <c r="V82" s="2896"/>
      <c r="W82" s="2896"/>
      <c r="X82" s="2896"/>
      <c r="Y82" s="2896"/>
      <c r="Z82" s="2896"/>
      <c r="AA82" s="2896"/>
      <c r="AB82" s="2899"/>
      <c r="AC82" s="1875"/>
      <c r="AD82" s="2724"/>
      <c r="AE82" s="2725"/>
      <c r="AF82" s="2896"/>
      <c r="AG82" s="2896"/>
      <c r="AH82" s="2896"/>
      <c r="AI82" s="316"/>
    </row>
    <row r="83" spans="3:37" ht="16.5" thickTop="1" thickBot="1">
      <c r="C83" s="2726" t="s">
        <v>269</v>
      </c>
      <c r="D83" s="332"/>
      <c r="E83" s="336"/>
      <c r="F83" s="332"/>
      <c r="G83" s="332"/>
      <c r="H83" s="333"/>
      <c r="I83" s="332"/>
      <c r="J83" s="332"/>
      <c r="K83" s="332"/>
      <c r="L83" s="334"/>
      <c r="M83" s="335"/>
      <c r="N83" s="332"/>
      <c r="O83" s="332"/>
      <c r="P83" s="2896"/>
      <c r="Q83" s="332"/>
      <c r="R83" s="332"/>
      <c r="S83" s="2896"/>
      <c r="T83" s="336"/>
      <c r="U83" s="332"/>
      <c r="V83" s="2896"/>
      <c r="W83" s="2896"/>
      <c r="X83" s="2896"/>
      <c r="Y83" s="2896"/>
      <c r="Z83" s="2896"/>
      <c r="AA83" s="2896"/>
      <c r="AB83" s="2900">
        <v>4044353.0808840096</v>
      </c>
      <c r="AC83" s="2727">
        <f t="shared" ref="AC83" si="31">SUM(AC78:AC82)</f>
        <v>0</v>
      </c>
      <c r="AD83" s="2728">
        <f t="shared" ref="AD83" si="32">SUM(AD78:AD82)</f>
        <v>0</v>
      </c>
      <c r="AE83" s="2729">
        <f t="shared" ref="AE83" si="33">SUM(AE78:AE82)</f>
        <v>0</v>
      </c>
      <c r="AF83" s="2896"/>
      <c r="AG83" s="2896"/>
      <c r="AH83" s="2896"/>
      <c r="AI83" s="316"/>
    </row>
    <row r="84" spans="3:37" ht="16.5" thickTop="1" thickBot="1">
      <c r="C84" s="2716" t="s">
        <v>2502</v>
      </c>
      <c r="D84" s="2712"/>
      <c r="E84" s="2713"/>
      <c r="F84" s="2712"/>
      <c r="G84" s="2712"/>
      <c r="H84" s="2712"/>
      <c r="I84" s="2712"/>
      <c r="J84" s="2712"/>
      <c r="K84" s="2712">
        <v>0</v>
      </c>
      <c r="L84" s="2712">
        <v>750</v>
      </c>
      <c r="M84" s="2712"/>
      <c r="N84" s="2712"/>
      <c r="O84" s="2712"/>
      <c r="P84" s="2896"/>
      <c r="Q84" s="2712"/>
      <c r="R84" s="2712"/>
      <c r="S84" s="2896"/>
      <c r="T84" s="2712"/>
      <c r="U84" s="2712"/>
      <c r="V84" s="2896"/>
      <c r="W84" s="2896"/>
      <c r="X84" s="2896"/>
      <c r="Y84" s="2896"/>
      <c r="Z84" s="2896"/>
      <c r="AA84" s="2896"/>
      <c r="AB84" s="2897">
        <v>101855990.95601328</v>
      </c>
      <c r="AC84" s="1876"/>
      <c r="AD84" s="2715"/>
      <c r="AE84" s="2714"/>
      <c r="AF84" s="2896"/>
      <c r="AG84" s="2896"/>
      <c r="AH84" s="2896"/>
      <c r="AI84" s="2763"/>
      <c r="AJ84" s="2772"/>
      <c r="AK84" s="2773"/>
    </row>
    <row r="85" spans="3:37" ht="15.75" thickBot="1">
      <c r="C85" s="2716" t="s">
        <v>268</v>
      </c>
      <c r="D85" s="1888"/>
      <c r="E85" s="2711"/>
      <c r="F85" s="1888"/>
      <c r="G85" s="1888"/>
      <c r="H85" s="318"/>
      <c r="I85" s="317"/>
      <c r="J85" s="317"/>
      <c r="K85" s="317"/>
      <c r="L85" s="319"/>
      <c r="M85" s="320"/>
      <c r="N85" s="321"/>
      <c r="O85" s="322"/>
      <c r="P85" s="2896"/>
      <c r="Q85" s="322"/>
      <c r="R85" s="321"/>
      <c r="S85" s="2896"/>
      <c r="T85" s="323"/>
      <c r="U85" s="321"/>
      <c r="V85" s="2896"/>
      <c r="W85" s="2896"/>
      <c r="X85" s="2896"/>
      <c r="Y85" s="2896"/>
      <c r="Z85" s="2896"/>
      <c r="AA85" s="2896"/>
      <c r="AB85" s="2898"/>
      <c r="AC85" s="1874"/>
      <c r="AD85" s="2719"/>
      <c r="AE85" s="2720"/>
      <c r="AF85" s="2896"/>
      <c r="AG85" s="2896"/>
      <c r="AH85" s="2896"/>
      <c r="AI85" s="316"/>
    </row>
    <row r="86" spans="3:37" ht="15.75" thickBot="1">
      <c r="C86" s="2716" t="s">
        <v>268</v>
      </c>
      <c r="D86" s="1888"/>
      <c r="E86" s="2731"/>
      <c r="F86" s="1888"/>
      <c r="G86" s="1888"/>
      <c r="H86" s="340"/>
      <c r="I86" s="317"/>
      <c r="J86" s="317"/>
      <c r="K86" s="317"/>
      <c r="L86" s="319"/>
      <c r="M86" s="320"/>
      <c r="N86" s="321"/>
      <c r="O86" s="322"/>
      <c r="P86" s="2896"/>
      <c r="Q86" s="322"/>
      <c r="R86" s="321"/>
      <c r="S86" s="2896"/>
      <c r="T86" s="323"/>
      <c r="U86" s="321"/>
      <c r="V86" s="2896"/>
      <c r="W86" s="2896"/>
      <c r="X86" s="2896"/>
      <c r="Y86" s="2896"/>
      <c r="Z86" s="2896"/>
      <c r="AA86" s="2896"/>
      <c r="AB86" s="2898"/>
      <c r="AC86" s="1874"/>
      <c r="AD86" s="2719"/>
      <c r="AE86" s="2720"/>
      <c r="AF86" s="2896"/>
      <c r="AG86" s="2896"/>
      <c r="AH86" s="2896"/>
      <c r="AI86" s="316"/>
    </row>
    <row r="87" spans="3:37" ht="15.75" thickBot="1">
      <c r="C87" s="2716" t="s">
        <v>268</v>
      </c>
      <c r="D87" s="1888"/>
      <c r="E87" s="2711"/>
      <c r="F87" s="1888"/>
      <c r="G87" s="1888"/>
      <c r="H87" s="318"/>
      <c r="I87" s="317"/>
      <c r="J87" s="317"/>
      <c r="K87" s="317"/>
      <c r="L87" s="319"/>
      <c r="M87" s="320"/>
      <c r="N87" s="321"/>
      <c r="O87" s="322"/>
      <c r="P87" s="2896"/>
      <c r="Q87" s="322"/>
      <c r="R87" s="321"/>
      <c r="S87" s="2896"/>
      <c r="T87" s="323"/>
      <c r="U87" s="321"/>
      <c r="V87" s="2896"/>
      <c r="W87" s="2896"/>
      <c r="X87" s="2896"/>
      <c r="Y87" s="2896"/>
      <c r="Z87" s="2896"/>
      <c r="AA87" s="2896"/>
      <c r="AB87" s="2898"/>
      <c r="AC87" s="1874"/>
      <c r="AD87" s="2719"/>
      <c r="AE87" s="2720"/>
      <c r="AF87" s="2896"/>
      <c r="AG87" s="2896"/>
      <c r="AH87" s="2896"/>
      <c r="AI87" s="316"/>
    </row>
    <row r="88" spans="3:37" ht="15.75" thickBot="1">
      <c r="C88" s="2721" t="s">
        <v>268</v>
      </c>
      <c r="D88" s="1888"/>
      <c r="E88" s="2711"/>
      <c r="F88" s="1888"/>
      <c r="G88" s="1888"/>
      <c r="H88" s="318"/>
      <c r="I88" s="317"/>
      <c r="J88" s="317"/>
      <c r="K88" s="317"/>
      <c r="L88" s="319"/>
      <c r="M88" s="327"/>
      <c r="N88" s="328"/>
      <c r="O88" s="329"/>
      <c r="P88" s="2896"/>
      <c r="Q88" s="329"/>
      <c r="R88" s="328"/>
      <c r="S88" s="2896"/>
      <c r="T88" s="330"/>
      <c r="U88" s="328"/>
      <c r="V88" s="2896"/>
      <c r="W88" s="2896"/>
      <c r="X88" s="2896"/>
      <c r="Y88" s="2896"/>
      <c r="Z88" s="2896"/>
      <c r="AA88" s="2896"/>
      <c r="AB88" s="2899"/>
      <c r="AC88" s="1875"/>
      <c r="AD88" s="2724"/>
      <c r="AE88" s="2725"/>
      <c r="AF88" s="2896"/>
      <c r="AG88" s="2896"/>
      <c r="AH88" s="2896"/>
      <c r="AI88" s="316"/>
    </row>
    <row r="89" spans="3:37" ht="16.5" thickTop="1" thickBot="1">
      <c r="C89" s="2726" t="s">
        <v>269</v>
      </c>
      <c r="D89" s="332"/>
      <c r="E89" s="336"/>
      <c r="F89" s="332"/>
      <c r="G89" s="332"/>
      <c r="H89" s="333"/>
      <c r="I89" s="332"/>
      <c r="J89" s="332"/>
      <c r="K89" s="332"/>
      <c r="L89" s="334"/>
      <c r="M89" s="335"/>
      <c r="N89" s="332"/>
      <c r="O89" s="332"/>
      <c r="P89" s="2896"/>
      <c r="Q89" s="332"/>
      <c r="R89" s="332"/>
      <c r="S89" s="2896"/>
      <c r="T89" s="336"/>
      <c r="U89" s="332"/>
      <c r="V89" s="2896"/>
      <c r="W89" s="2896"/>
      <c r="X89" s="2896"/>
      <c r="Y89" s="2896"/>
      <c r="Z89" s="2896"/>
      <c r="AA89" s="2896"/>
      <c r="AB89" s="2900">
        <v>101855990.95601328</v>
      </c>
      <c r="AC89" s="2727">
        <f t="shared" ref="AC89" si="34">SUM(AC84:AC88)</f>
        <v>0</v>
      </c>
      <c r="AD89" s="2728">
        <f t="shared" ref="AD89" si="35">SUM(AD84:AD88)</f>
        <v>0</v>
      </c>
      <c r="AE89" s="2729">
        <f t="shared" ref="AE89" si="36">SUM(AE84:AE88)</f>
        <v>0</v>
      </c>
      <c r="AF89" s="2896"/>
      <c r="AG89" s="2896"/>
      <c r="AH89" s="2896"/>
      <c r="AI89" s="316"/>
    </row>
    <row r="90" spans="3:37" ht="16.5" thickTop="1" thickBot="1">
      <c r="C90" s="2716" t="s">
        <v>2530</v>
      </c>
      <c r="D90" s="2712"/>
      <c r="E90" s="2713"/>
      <c r="F90" s="2712"/>
      <c r="G90" s="2712"/>
      <c r="H90" s="2712"/>
      <c r="I90" s="2753"/>
      <c r="J90" s="2712"/>
      <c r="K90" s="2712">
        <v>0</v>
      </c>
      <c r="L90" s="2712">
        <v>0</v>
      </c>
      <c r="M90" s="2712"/>
      <c r="N90" s="2712"/>
      <c r="O90" s="2712"/>
      <c r="P90" s="2896"/>
      <c r="Q90" s="2712"/>
      <c r="R90" s="2712"/>
      <c r="S90" s="2896"/>
      <c r="T90" s="2712"/>
      <c r="U90" s="2712"/>
      <c r="V90" s="2896"/>
      <c r="W90" s="2896"/>
      <c r="X90" s="2896"/>
      <c r="Y90" s="2896"/>
      <c r="Z90" s="2896"/>
      <c r="AA90" s="2896"/>
      <c r="AB90" s="2897">
        <v>13012620.178380795</v>
      </c>
      <c r="AC90" s="1876"/>
      <c r="AD90" s="2715"/>
      <c r="AE90" s="2714"/>
      <c r="AF90" s="2896"/>
      <c r="AG90" s="2896"/>
      <c r="AH90" s="2896"/>
      <c r="AI90" s="2763"/>
      <c r="AJ90" s="2772"/>
      <c r="AK90" s="2773"/>
    </row>
    <row r="91" spans="3:37" ht="15.75" thickBot="1">
      <c r="C91" s="2716" t="s">
        <v>268</v>
      </c>
      <c r="D91" s="317"/>
      <c r="E91" s="2711"/>
      <c r="F91" s="317"/>
      <c r="G91" s="317"/>
      <c r="H91" s="318"/>
      <c r="I91" s="317"/>
      <c r="J91" s="317"/>
      <c r="K91" s="317"/>
      <c r="L91" s="319"/>
      <c r="M91" s="320"/>
      <c r="N91" s="321"/>
      <c r="O91" s="322"/>
      <c r="P91" s="2896"/>
      <c r="Q91" s="322"/>
      <c r="R91" s="321"/>
      <c r="S91" s="2896"/>
      <c r="T91" s="323"/>
      <c r="U91" s="321"/>
      <c r="V91" s="2896"/>
      <c r="W91" s="2896"/>
      <c r="X91" s="2896"/>
      <c r="Y91" s="2896"/>
      <c r="Z91" s="2896"/>
      <c r="AA91" s="2896"/>
      <c r="AB91" s="2898"/>
      <c r="AC91" s="1874"/>
      <c r="AD91" s="2719"/>
      <c r="AE91" s="2720"/>
      <c r="AF91" s="2896"/>
      <c r="AG91" s="2896"/>
      <c r="AH91" s="2896"/>
      <c r="AI91" s="316"/>
    </row>
    <row r="92" spans="3:37" ht="15.75" thickBot="1">
      <c r="C92" s="2716" t="s">
        <v>268</v>
      </c>
      <c r="D92" s="317"/>
      <c r="E92" s="2711"/>
      <c r="F92" s="317"/>
      <c r="G92" s="317"/>
      <c r="H92" s="318"/>
      <c r="I92" s="317"/>
      <c r="J92" s="317"/>
      <c r="K92" s="317"/>
      <c r="L92" s="319"/>
      <c r="M92" s="320"/>
      <c r="N92" s="321"/>
      <c r="O92" s="322"/>
      <c r="P92" s="2896"/>
      <c r="Q92" s="322"/>
      <c r="R92" s="321"/>
      <c r="S92" s="2896"/>
      <c r="T92" s="323"/>
      <c r="U92" s="321"/>
      <c r="V92" s="2896"/>
      <c r="W92" s="2896"/>
      <c r="X92" s="2896"/>
      <c r="Y92" s="2896"/>
      <c r="Z92" s="2896"/>
      <c r="AA92" s="2896"/>
      <c r="AB92" s="2898"/>
      <c r="AC92" s="1874"/>
      <c r="AD92" s="2719"/>
      <c r="AE92" s="2720"/>
      <c r="AF92" s="2896"/>
      <c r="AG92" s="2896"/>
      <c r="AH92" s="2896"/>
      <c r="AI92" s="316"/>
    </row>
    <row r="93" spans="3:37" ht="15.75" thickBot="1">
      <c r="C93" s="2716" t="s">
        <v>268</v>
      </c>
      <c r="D93" s="317"/>
      <c r="E93" s="2711"/>
      <c r="F93" s="317"/>
      <c r="G93" s="317"/>
      <c r="H93" s="318"/>
      <c r="I93" s="317"/>
      <c r="J93" s="317"/>
      <c r="K93" s="317"/>
      <c r="L93" s="319"/>
      <c r="M93" s="320"/>
      <c r="N93" s="321"/>
      <c r="O93" s="322"/>
      <c r="P93" s="2896"/>
      <c r="Q93" s="322"/>
      <c r="R93" s="321"/>
      <c r="S93" s="2896"/>
      <c r="T93" s="323"/>
      <c r="U93" s="321"/>
      <c r="V93" s="2896"/>
      <c r="W93" s="2896"/>
      <c r="X93" s="2896"/>
      <c r="Y93" s="2896"/>
      <c r="Z93" s="2896"/>
      <c r="AA93" s="2896"/>
      <c r="AB93" s="2898"/>
      <c r="AC93" s="1874"/>
      <c r="AD93" s="2719"/>
      <c r="AE93" s="2720"/>
      <c r="AF93" s="2896"/>
      <c r="AG93" s="2896"/>
      <c r="AH93" s="2896"/>
      <c r="AI93" s="316"/>
    </row>
    <row r="94" spans="3:37" ht="15.75" thickBot="1">
      <c r="C94" s="2721" t="s">
        <v>268</v>
      </c>
      <c r="D94" s="317"/>
      <c r="E94" s="2711"/>
      <c r="F94" s="317"/>
      <c r="G94" s="317"/>
      <c r="H94" s="318"/>
      <c r="I94" s="317"/>
      <c r="J94" s="317"/>
      <c r="K94" s="317"/>
      <c r="L94" s="319"/>
      <c r="M94" s="327"/>
      <c r="N94" s="328"/>
      <c r="O94" s="329"/>
      <c r="P94" s="2896"/>
      <c r="Q94" s="329"/>
      <c r="R94" s="328"/>
      <c r="S94" s="2896"/>
      <c r="T94" s="330"/>
      <c r="U94" s="328"/>
      <c r="V94" s="2896"/>
      <c r="W94" s="2896"/>
      <c r="X94" s="2896"/>
      <c r="Y94" s="2896"/>
      <c r="Z94" s="2896"/>
      <c r="AA94" s="2896"/>
      <c r="AB94" s="2899"/>
      <c r="AC94" s="1875"/>
      <c r="AD94" s="2724"/>
      <c r="AE94" s="2725"/>
      <c r="AF94" s="2896"/>
      <c r="AG94" s="2896"/>
      <c r="AH94" s="2896"/>
      <c r="AI94" s="316"/>
    </row>
    <row r="95" spans="3:37" ht="16.5" thickTop="1" thickBot="1">
      <c r="C95" s="2726" t="s">
        <v>269</v>
      </c>
      <c r="D95" s="332"/>
      <c r="E95" s="336"/>
      <c r="F95" s="332"/>
      <c r="G95" s="332"/>
      <c r="H95" s="333"/>
      <c r="I95" s="332"/>
      <c r="J95" s="332"/>
      <c r="K95" s="332"/>
      <c r="L95" s="334"/>
      <c r="M95" s="335"/>
      <c r="N95" s="332"/>
      <c r="O95" s="332"/>
      <c r="P95" s="2896"/>
      <c r="Q95" s="332"/>
      <c r="R95" s="332"/>
      <c r="S95" s="2896"/>
      <c r="T95" s="336"/>
      <c r="U95" s="332"/>
      <c r="V95" s="2896"/>
      <c r="W95" s="2896"/>
      <c r="X95" s="2896"/>
      <c r="Y95" s="2896"/>
      <c r="Z95" s="2896"/>
      <c r="AA95" s="2896"/>
      <c r="AB95" s="2900">
        <v>13012620.178380795</v>
      </c>
      <c r="AC95" s="2727">
        <f t="shared" ref="AC95" si="37">SUM(AC90:AC94)</f>
        <v>0</v>
      </c>
      <c r="AD95" s="2728">
        <f t="shared" ref="AD95" si="38">SUM(AD90:AD94)</f>
        <v>0</v>
      </c>
      <c r="AE95" s="2729">
        <f t="shared" ref="AE95" si="39">SUM(AE90:AE94)</f>
        <v>0</v>
      </c>
      <c r="AF95" s="2896"/>
      <c r="AG95" s="2896"/>
      <c r="AH95" s="2896"/>
      <c r="AI95" s="316"/>
    </row>
    <row r="96" spans="3:37" ht="16.5" thickTop="1" thickBot="1">
      <c r="C96" s="2716" t="s">
        <v>2530</v>
      </c>
      <c r="D96" s="2712"/>
      <c r="E96" s="2713"/>
      <c r="F96" s="2712"/>
      <c r="G96" s="2712"/>
      <c r="H96" s="2712"/>
      <c r="I96" s="2753"/>
      <c r="J96" s="2712"/>
      <c r="K96" s="2712">
        <v>0</v>
      </c>
      <c r="L96" s="2712">
        <v>0</v>
      </c>
      <c r="M96" s="2712"/>
      <c r="N96" s="2712"/>
      <c r="O96" s="2712"/>
      <c r="P96" s="2896"/>
      <c r="Q96" s="2712"/>
      <c r="R96" s="2712"/>
      <c r="S96" s="2896"/>
      <c r="T96" s="2712"/>
      <c r="U96" s="2712"/>
      <c r="V96" s="2896"/>
      <c r="W96" s="2896"/>
      <c r="X96" s="2896"/>
      <c r="Y96" s="2896"/>
      <c r="Z96" s="2896"/>
      <c r="AA96" s="2896"/>
      <c r="AB96" s="2897">
        <v>13012620.178380795</v>
      </c>
      <c r="AC96" s="1876"/>
      <c r="AD96" s="2715"/>
      <c r="AE96" s="2714"/>
      <c r="AF96" s="2896"/>
      <c r="AG96" s="2896"/>
      <c r="AH96" s="2896"/>
      <c r="AI96" s="2763"/>
      <c r="AJ96" s="2772"/>
      <c r="AK96" s="2773"/>
    </row>
    <row r="97" spans="3:37" ht="15.75" thickBot="1">
      <c r="C97" s="2716" t="s">
        <v>268</v>
      </c>
      <c r="D97" s="317"/>
      <c r="E97" s="2711"/>
      <c r="F97" s="317"/>
      <c r="G97" s="317"/>
      <c r="H97" s="318"/>
      <c r="I97" s="317"/>
      <c r="J97" s="317"/>
      <c r="K97" s="317"/>
      <c r="L97" s="319"/>
      <c r="M97" s="320"/>
      <c r="N97" s="321"/>
      <c r="O97" s="322"/>
      <c r="P97" s="2896"/>
      <c r="Q97" s="322"/>
      <c r="R97" s="321"/>
      <c r="S97" s="2896"/>
      <c r="T97" s="323"/>
      <c r="U97" s="321"/>
      <c r="V97" s="2896"/>
      <c r="W97" s="2896"/>
      <c r="X97" s="2896"/>
      <c r="Y97" s="2896"/>
      <c r="Z97" s="2896"/>
      <c r="AA97" s="2896"/>
      <c r="AB97" s="2898"/>
      <c r="AC97" s="1874"/>
      <c r="AD97" s="2719"/>
      <c r="AE97" s="2720"/>
      <c r="AF97" s="2896"/>
      <c r="AG97" s="2896"/>
      <c r="AH97" s="2896"/>
      <c r="AI97" s="316"/>
    </row>
    <row r="98" spans="3:37" ht="15.75" thickBot="1">
      <c r="C98" s="2716" t="s">
        <v>268</v>
      </c>
      <c r="D98" s="317"/>
      <c r="E98" s="2711"/>
      <c r="F98" s="317"/>
      <c r="G98" s="317"/>
      <c r="H98" s="318"/>
      <c r="I98" s="317"/>
      <c r="J98" s="317"/>
      <c r="K98" s="317"/>
      <c r="L98" s="319"/>
      <c r="M98" s="320"/>
      <c r="N98" s="321"/>
      <c r="O98" s="322"/>
      <c r="P98" s="2896"/>
      <c r="Q98" s="322"/>
      <c r="R98" s="321"/>
      <c r="S98" s="2896"/>
      <c r="T98" s="323"/>
      <c r="U98" s="321"/>
      <c r="V98" s="2896"/>
      <c r="W98" s="2896"/>
      <c r="X98" s="2896"/>
      <c r="Y98" s="2896"/>
      <c r="Z98" s="2896"/>
      <c r="AA98" s="2896"/>
      <c r="AB98" s="2898"/>
      <c r="AC98" s="1874"/>
      <c r="AD98" s="2719"/>
      <c r="AE98" s="2720"/>
      <c r="AF98" s="2896"/>
      <c r="AG98" s="2896"/>
      <c r="AH98" s="2896"/>
      <c r="AI98" s="316"/>
    </row>
    <row r="99" spans="3:37" ht="15.75" thickBot="1">
      <c r="C99" s="2716" t="s">
        <v>268</v>
      </c>
      <c r="D99" s="317"/>
      <c r="E99" s="2711"/>
      <c r="F99" s="317"/>
      <c r="G99" s="317"/>
      <c r="H99" s="318"/>
      <c r="I99" s="317"/>
      <c r="J99" s="317"/>
      <c r="K99" s="317"/>
      <c r="L99" s="319"/>
      <c r="M99" s="320"/>
      <c r="N99" s="321"/>
      <c r="O99" s="322"/>
      <c r="P99" s="2896"/>
      <c r="Q99" s="322"/>
      <c r="R99" s="321"/>
      <c r="S99" s="2896"/>
      <c r="T99" s="323"/>
      <c r="U99" s="321"/>
      <c r="V99" s="2896"/>
      <c r="W99" s="2896"/>
      <c r="X99" s="2896"/>
      <c r="Y99" s="2896"/>
      <c r="Z99" s="2896"/>
      <c r="AA99" s="2896"/>
      <c r="AB99" s="2898"/>
      <c r="AC99" s="1874"/>
      <c r="AD99" s="2719"/>
      <c r="AE99" s="2720"/>
      <c r="AF99" s="2896"/>
      <c r="AG99" s="2896"/>
      <c r="AH99" s="2896"/>
      <c r="AI99" s="316"/>
    </row>
    <row r="100" spans="3:37" ht="15.75" thickBot="1">
      <c r="C100" s="2721" t="s">
        <v>268</v>
      </c>
      <c r="D100" s="317"/>
      <c r="E100" s="2711"/>
      <c r="F100" s="317"/>
      <c r="G100" s="317"/>
      <c r="H100" s="318"/>
      <c r="I100" s="317"/>
      <c r="J100" s="317"/>
      <c r="K100" s="317"/>
      <c r="L100" s="319"/>
      <c r="M100" s="327"/>
      <c r="N100" s="328"/>
      <c r="O100" s="329"/>
      <c r="P100" s="2896"/>
      <c r="Q100" s="329"/>
      <c r="R100" s="328"/>
      <c r="S100" s="2896"/>
      <c r="T100" s="330"/>
      <c r="U100" s="328"/>
      <c r="V100" s="2896"/>
      <c r="W100" s="2896"/>
      <c r="X100" s="2896"/>
      <c r="Y100" s="2896"/>
      <c r="Z100" s="2896"/>
      <c r="AA100" s="2896"/>
      <c r="AB100" s="2899"/>
      <c r="AC100" s="1875"/>
      <c r="AD100" s="2724"/>
      <c r="AE100" s="2725"/>
      <c r="AF100" s="2896"/>
      <c r="AG100" s="2896"/>
      <c r="AH100" s="2896"/>
      <c r="AI100" s="316"/>
    </row>
    <row r="101" spans="3:37" ht="16.5" thickTop="1" thickBot="1">
      <c r="C101" s="2726" t="s">
        <v>269</v>
      </c>
      <c r="D101" s="332"/>
      <c r="E101" s="336"/>
      <c r="F101" s="332"/>
      <c r="G101" s="332"/>
      <c r="H101" s="333"/>
      <c r="I101" s="332"/>
      <c r="J101" s="332"/>
      <c r="K101" s="332"/>
      <c r="L101" s="334"/>
      <c r="M101" s="335"/>
      <c r="N101" s="332"/>
      <c r="O101" s="332"/>
      <c r="P101" s="2896"/>
      <c r="Q101" s="332"/>
      <c r="R101" s="332"/>
      <c r="S101" s="2896"/>
      <c r="T101" s="336"/>
      <c r="U101" s="332"/>
      <c r="V101" s="2896"/>
      <c r="W101" s="2896"/>
      <c r="X101" s="2896"/>
      <c r="Y101" s="2896"/>
      <c r="Z101" s="2896"/>
      <c r="AA101" s="2896"/>
      <c r="AB101" s="2900">
        <v>13012620.178380795</v>
      </c>
      <c r="AC101" s="2727">
        <f t="shared" ref="AC101" si="40">SUM(AC96:AC100)</f>
        <v>0</v>
      </c>
      <c r="AD101" s="2728">
        <f t="shared" ref="AD101" si="41">SUM(AD96:AD100)</f>
        <v>0</v>
      </c>
      <c r="AE101" s="2729">
        <f t="shared" ref="AE101" si="42">SUM(AE96:AE100)</f>
        <v>0</v>
      </c>
      <c r="AF101" s="2896"/>
      <c r="AG101" s="2896"/>
      <c r="AH101" s="2896"/>
      <c r="AI101" s="316"/>
    </row>
    <row r="102" spans="3:37" ht="16.5" thickTop="1" thickBot="1">
      <c r="C102" s="2716" t="s">
        <v>2503</v>
      </c>
      <c r="D102" s="2712"/>
      <c r="E102" s="2713"/>
      <c r="F102" s="2712"/>
      <c r="G102" s="2712"/>
      <c r="H102" s="2712"/>
      <c r="I102" s="2712"/>
      <c r="J102" s="2712"/>
      <c r="K102" s="2712">
        <v>1125</v>
      </c>
      <c r="L102" s="2712">
        <v>1500</v>
      </c>
      <c r="M102" s="2712"/>
      <c r="N102" s="2712"/>
      <c r="O102" s="2712"/>
      <c r="P102" s="2896"/>
      <c r="Q102" s="2712"/>
      <c r="R102" s="2712"/>
      <c r="S102" s="2896"/>
      <c r="T102" s="2712"/>
      <c r="U102" s="2712"/>
      <c r="V102" s="2896"/>
      <c r="W102" s="2896"/>
      <c r="X102" s="2896"/>
      <c r="Y102" s="2896"/>
      <c r="Z102" s="2896"/>
      <c r="AA102" s="2896"/>
      <c r="AB102" s="2897">
        <v>13587747.064011183</v>
      </c>
      <c r="AC102" s="1876"/>
      <c r="AD102" s="2715"/>
      <c r="AE102" s="2714"/>
      <c r="AF102" s="2896"/>
      <c r="AG102" s="2896"/>
      <c r="AH102" s="2896"/>
      <c r="AI102" s="2763"/>
      <c r="AJ102" s="2772"/>
      <c r="AK102" s="2773"/>
    </row>
    <row r="103" spans="3:37" ht="15.75" thickBot="1">
      <c r="C103" s="2716" t="s">
        <v>268</v>
      </c>
      <c r="D103" s="317"/>
      <c r="E103" s="2711"/>
      <c r="F103" s="317"/>
      <c r="G103" s="317"/>
      <c r="H103" s="318"/>
      <c r="I103" s="317"/>
      <c r="J103" s="317"/>
      <c r="K103" s="317"/>
      <c r="L103" s="319"/>
      <c r="M103" s="320"/>
      <c r="N103" s="321"/>
      <c r="O103" s="322"/>
      <c r="P103" s="2896"/>
      <c r="Q103" s="322"/>
      <c r="R103" s="321"/>
      <c r="S103" s="2896"/>
      <c r="T103" s="323"/>
      <c r="U103" s="321"/>
      <c r="V103" s="2896"/>
      <c r="W103" s="2896"/>
      <c r="X103" s="2896"/>
      <c r="Y103" s="2896"/>
      <c r="Z103" s="2896"/>
      <c r="AA103" s="2896"/>
      <c r="AB103" s="2898"/>
      <c r="AC103" s="1874"/>
      <c r="AD103" s="2719"/>
      <c r="AE103" s="2720"/>
      <c r="AF103" s="2896"/>
      <c r="AG103" s="2896"/>
      <c r="AH103" s="2896"/>
      <c r="AI103" s="316"/>
    </row>
    <row r="104" spans="3:37" ht="15.75" thickBot="1">
      <c r="C104" s="2716" t="s">
        <v>268</v>
      </c>
      <c r="D104" s="317"/>
      <c r="E104" s="2711"/>
      <c r="F104" s="317"/>
      <c r="G104" s="317"/>
      <c r="H104" s="318"/>
      <c r="I104" s="317"/>
      <c r="J104" s="317"/>
      <c r="K104" s="317"/>
      <c r="L104" s="319"/>
      <c r="M104" s="320"/>
      <c r="N104" s="321"/>
      <c r="O104" s="322"/>
      <c r="P104" s="2896"/>
      <c r="Q104" s="322"/>
      <c r="R104" s="321"/>
      <c r="S104" s="2896"/>
      <c r="T104" s="323"/>
      <c r="U104" s="321"/>
      <c r="V104" s="2896"/>
      <c r="W104" s="2896"/>
      <c r="X104" s="2896"/>
      <c r="Y104" s="2896"/>
      <c r="Z104" s="2896"/>
      <c r="AA104" s="2896"/>
      <c r="AB104" s="2898"/>
      <c r="AC104" s="1874"/>
      <c r="AD104" s="2719"/>
      <c r="AE104" s="2720"/>
      <c r="AF104" s="2896"/>
      <c r="AG104" s="2896"/>
      <c r="AH104" s="2896"/>
      <c r="AI104" s="316"/>
    </row>
    <row r="105" spans="3:37" ht="15.75" thickBot="1">
      <c r="C105" s="2716" t="s">
        <v>268</v>
      </c>
      <c r="D105" s="317"/>
      <c r="E105" s="2711"/>
      <c r="F105" s="317"/>
      <c r="G105" s="317"/>
      <c r="H105" s="318"/>
      <c r="I105" s="317"/>
      <c r="J105" s="317"/>
      <c r="K105" s="317"/>
      <c r="L105" s="319"/>
      <c r="M105" s="320"/>
      <c r="N105" s="321"/>
      <c r="O105" s="322"/>
      <c r="P105" s="2896"/>
      <c r="Q105" s="322"/>
      <c r="R105" s="321"/>
      <c r="S105" s="2896"/>
      <c r="T105" s="323"/>
      <c r="U105" s="321"/>
      <c r="V105" s="2896"/>
      <c r="W105" s="2896"/>
      <c r="X105" s="2896"/>
      <c r="Y105" s="2896"/>
      <c r="Z105" s="2896"/>
      <c r="AA105" s="2896"/>
      <c r="AB105" s="2898"/>
      <c r="AC105" s="1874"/>
      <c r="AD105" s="2719"/>
      <c r="AE105" s="2720"/>
      <c r="AF105" s="2896"/>
      <c r="AG105" s="2896"/>
      <c r="AH105" s="2896"/>
      <c r="AI105" s="316"/>
    </row>
    <row r="106" spans="3:37" ht="15.75" thickBot="1">
      <c r="C106" s="2721" t="s">
        <v>268</v>
      </c>
      <c r="D106" s="317"/>
      <c r="E106" s="2711"/>
      <c r="F106" s="317"/>
      <c r="G106" s="317"/>
      <c r="H106" s="326"/>
      <c r="I106" s="317"/>
      <c r="J106" s="317"/>
      <c r="K106" s="317"/>
      <c r="L106" s="319"/>
      <c r="M106" s="327"/>
      <c r="N106" s="328"/>
      <c r="O106" s="329"/>
      <c r="P106" s="2896"/>
      <c r="Q106" s="329"/>
      <c r="R106" s="328"/>
      <c r="S106" s="2896"/>
      <c r="T106" s="330"/>
      <c r="U106" s="328"/>
      <c r="V106" s="2896"/>
      <c r="W106" s="2896"/>
      <c r="X106" s="2896"/>
      <c r="Y106" s="2896"/>
      <c r="Z106" s="2896"/>
      <c r="AA106" s="2896"/>
      <c r="AB106" s="2899"/>
      <c r="AC106" s="1875"/>
      <c r="AD106" s="2724"/>
      <c r="AE106" s="2725"/>
      <c r="AF106" s="2896"/>
      <c r="AG106" s="2896"/>
      <c r="AH106" s="2896"/>
      <c r="AI106" s="316"/>
    </row>
    <row r="107" spans="3:37" ht="16.5" thickTop="1" thickBot="1">
      <c r="C107" s="2726" t="s">
        <v>269</v>
      </c>
      <c r="D107" s="332"/>
      <c r="E107" s="336"/>
      <c r="F107" s="332"/>
      <c r="G107" s="332"/>
      <c r="H107" s="333"/>
      <c r="I107" s="332"/>
      <c r="J107" s="332"/>
      <c r="K107" s="332"/>
      <c r="L107" s="334"/>
      <c r="M107" s="335"/>
      <c r="N107" s="332"/>
      <c r="O107" s="332"/>
      <c r="P107" s="2896"/>
      <c r="Q107" s="332"/>
      <c r="R107" s="332"/>
      <c r="S107" s="2896"/>
      <c r="T107" s="336"/>
      <c r="U107" s="332"/>
      <c r="V107" s="2896"/>
      <c r="W107" s="2896"/>
      <c r="X107" s="2896"/>
      <c r="Y107" s="2896"/>
      <c r="Z107" s="2896"/>
      <c r="AA107" s="2896"/>
      <c r="AB107" s="2900">
        <v>13587747.064011183</v>
      </c>
      <c r="AC107" s="2727">
        <f t="shared" ref="AC107" si="43">SUM(AC102:AC106)</f>
        <v>0</v>
      </c>
      <c r="AD107" s="2728">
        <f t="shared" ref="AD107" si="44">SUM(AD102:AD106)</f>
        <v>0</v>
      </c>
      <c r="AE107" s="2729">
        <f t="shared" ref="AE107" si="45">SUM(AE102:AE106)</f>
        <v>0</v>
      </c>
      <c r="AF107" s="2896"/>
      <c r="AG107" s="2896"/>
      <c r="AH107" s="2896"/>
      <c r="AI107" s="316"/>
    </row>
    <row r="108" spans="3:37" ht="16.5" thickTop="1" thickBot="1">
      <c r="C108" s="2716" t="s">
        <v>2504</v>
      </c>
      <c r="D108" s="2712"/>
      <c r="E108" s="2713"/>
      <c r="F108" s="2712"/>
      <c r="G108" s="2712"/>
      <c r="H108" s="2712"/>
      <c r="I108" s="2712"/>
      <c r="J108" s="2712"/>
      <c r="K108" s="2712">
        <v>1625</v>
      </c>
      <c r="L108" s="2712">
        <v>1875</v>
      </c>
      <c r="M108" s="2712"/>
      <c r="N108" s="2712"/>
      <c r="O108" s="2712"/>
      <c r="P108" s="2896"/>
      <c r="Q108" s="2712"/>
      <c r="R108" s="2712"/>
      <c r="S108" s="2896"/>
      <c r="T108" s="2712"/>
      <c r="U108" s="2712"/>
      <c r="V108" s="2896"/>
      <c r="W108" s="2896"/>
      <c r="X108" s="2896"/>
      <c r="Y108" s="2896"/>
      <c r="Z108" s="2896"/>
      <c r="AA108" s="2896"/>
      <c r="AB108" s="2897">
        <v>15093114.295550084</v>
      </c>
      <c r="AC108" s="1876"/>
      <c r="AD108" s="2715"/>
      <c r="AE108" s="2714"/>
      <c r="AF108" s="2896"/>
      <c r="AG108" s="2896"/>
      <c r="AH108" s="2896"/>
      <c r="AI108" s="2763"/>
      <c r="AJ108" s="2772"/>
      <c r="AK108" s="2773"/>
    </row>
    <row r="109" spans="3:37" ht="15.75" thickBot="1">
      <c r="C109" s="2716" t="s">
        <v>268</v>
      </c>
      <c r="D109" s="317"/>
      <c r="E109" s="2711"/>
      <c r="F109" s="317"/>
      <c r="G109" s="317"/>
      <c r="H109" s="318"/>
      <c r="I109" s="317"/>
      <c r="J109" s="317"/>
      <c r="K109" s="317"/>
      <c r="L109" s="319"/>
      <c r="M109" s="320"/>
      <c r="N109" s="321"/>
      <c r="O109" s="322"/>
      <c r="P109" s="2896"/>
      <c r="Q109" s="322"/>
      <c r="R109" s="321"/>
      <c r="S109" s="2896"/>
      <c r="T109" s="323"/>
      <c r="U109" s="321"/>
      <c r="V109" s="2896"/>
      <c r="W109" s="2896"/>
      <c r="X109" s="2896"/>
      <c r="Y109" s="2896"/>
      <c r="Z109" s="2896"/>
      <c r="AA109" s="2896"/>
      <c r="AB109" s="2898"/>
      <c r="AC109" s="1874"/>
      <c r="AD109" s="2719"/>
      <c r="AE109" s="2720"/>
      <c r="AF109" s="2896"/>
      <c r="AG109" s="2896"/>
      <c r="AH109" s="2896"/>
      <c r="AI109" s="316"/>
    </row>
    <row r="110" spans="3:37" ht="15.75" thickBot="1">
      <c r="C110" s="2716" t="s">
        <v>268</v>
      </c>
      <c r="D110" s="317"/>
      <c r="E110" s="2711"/>
      <c r="F110" s="317"/>
      <c r="G110" s="317"/>
      <c r="H110" s="318"/>
      <c r="I110" s="317"/>
      <c r="J110" s="317"/>
      <c r="K110" s="317"/>
      <c r="L110" s="319"/>
      <c r="M110" s="320"/>
      <c r="N110" s="321"/>
      <c r="O110" s="322"/>
      <c r="P110" s="2896"/>
      <c r="Q110" s="322"/>
      <c r="R110" s="321"/>
      <c r="S110" s="2896"/>
      <c r="T110" s="323"/>
      <c r="U110" s="321"/>
      <c r="V110" s="2896"/>
      <c r="W110" s="2896"/>
      <c r="X110" s="2896"/>
      <c r="Y110" s="2896"/>
      <c r="Z110" s="2896"/>
      <c r="AA110" s="2896"/>
      <c r="AB110" s="2898"/>
      <c r="AC110" s="1874"/>
      <c r="AD110" s="2719"/>
      <c r="AE110" s="2720"/>
      <c r="AF110" s="2896"/>
      <c r="AG110" s="2896"/>
      <c r="AH110" s="2896"/>
      <c r="AI110" s="316"/>
    </row>
    <row r="111" spans="3:37" ht="15.75" thickBot="1">
      <c r="C111" s="2716" t="s">
        <v>268</v>
      </c>
      <c r="D111" s="317"/>
      <c r="E111" s="2711"/>
      <c r="F111" s="317"/>
      <c r="G111" s="317"/>
      <c r="H111" s="318"/>
      <c r="I111" s="317"/>
      <c r="J111" s="317"/>
      <c r="K111" s="317"/>
      <c r="L111" s="319"/>
      <c r="M111" s="320"/>
      <c r="N111" s="321"/>
      <c r="O111" s="322"/>
      <c r="P111" s="2896"/>
      <c r="Q111" s="322"/>
      <c r="R111" s="321"/>
      <c r="S111" s="2896"/>
      <c r="T111" s="323"/>
      <c r="U111" s="321"/>
      <c r="V111" s="2896"/>
      <c r="W111" s="2896"/>
      <c r="X111" s="2896"/>
      <c r="Y111" s="2896"/>
      <c r="Z111" s="2896"/>
      <c r="AA111" s="2896"/>
      <c r="AB111" s="2898"/>
      <c r="AC111" s="1874"/>
      <c r="AD111" s="2719"/>
      <c r="AE111" s="2720"/>
      <c r="AF111" s="2896"/>
      <c r="AG111" s="2896"/>
      <c r="AH111" s="2896"/>
      <c r="AI111" s="316"/>
    </row>
    <row r="112" spans="3:37" ht="15.75" thickBot="1">
      <c r="C112" s="2721" t="s">
        <v>268</v>
      </c>
      <c r="D112" s="317"/>
      <c r="E112" s="2711"/>
      <c r="F112" s="317"/>
      <c r="G112" s="317"/>
      <c r="H112" s="326"/>
      <c r="I112" s="317"/>
      <c r="J112" s="317"/>
      <c r="K112" s="317"/>
      <c r="L112" s="319"/>
      <c r="M112" s="327"/>
      <c r="N112" s="328"/>
      <c r="O112" s="329"/>
      <c r="P112" s="2896"/>
      <c r="Q112" s="329"/>
      <c r="R112" s="328"/>
      <c r="S112" s="2896"/>
      <c r="T112" s="330"/>
      <c r="U112" s="328"/>
      <c r="V112" s="2896"/>
      <c r="W112" s="2896"/>
      <c r="X112" s="2896"/>
      <c r="Y112" s="2896"/>
      <c r="Z112" s="2896"/>
      <c r="AA112" s="2896"/>
      <c r="AB112" s="2899"/>
      <c r="AC112" s="1875"/>
      <c r="AD112" s="2724"/>
      <c r="AE112" s="2725"/>
      <c r="AF112" s="2896"/>
      <c r="AG112" s="2896"/>
      <c r="AH112" s="2896"/>
      <c r="AI112" s="316"/>
    </row>
    <row r="113" spans="3:37" ht="16.5" thickTop="1" thickBot="1">
      <c r="C113" s="2726" t="s">
        <v>269</v>
      </c>
      <c r="D113" s="332"/>
      <c r="E113" s="336"/>
      <c r="F113" s="332"/>
      <c r="G113" s="332"/>
      <c r="H113" s="333"/>
      <c r="I113" s="332"/>
      <c r="J113" s="332"/>
      <c r="K113" s="332"/>
      <c r="L113" s="334"/>
      <c r="M113" s="335"/>
      <c r="N113" s="332"/>
      <c r="O113" s="332"/>
      <c r="P113" s="2896"/>
      <c r="Q113" s="332"/>
      <c r="R113" s="332"/>
      <c r="S113" s="2896"/>
      <c r="T113" s="336"/>
      <c r="U113" s="332"/>
      <c r="V113" s="2896"/>
      <c r="W113" s="2896"/>
      <c r="X113" s="2896"/>
      <c r="Y113" s="2896"/>
      <c r="Z113" s="2896"/>
      <c r="AA113" s="2896"/>
      <c r="AB113" s="2900">
        <v>15093114.295550084</v>
      </c>
      <c r="AC113" s="2727">
        <f t="shared" ref="AC113" si="46">SUM(AC108:AC112)</f>
        <v>0</v>
      </c>
      <c r="AD113" s="2728">
        <f t="shared" ref="AD113" si="47">SUM(AD108:AD112)</f>
        <v>0</v>
      </c>
      <c r="AE113" s="2729">
        <f t="shared" ref="AE113" si="48">SUM(AE108:AE112)</f>
        <v>0</v>
      </c>
      <c r="AF113" s="2896"/>
      <c r="AG113" s="2896"/>
      <c r="AH113" s="2896"/>
      <c r="AI113" s="316"/>
    </row>
    <row r="114" spans="3:37" ht="16.5" thickTop="1" thickBot="1">
      <c r="C114" s="2716" t="s">
        <v>2505</v>
      </c>
      <c r="D114" s="2712"/>
      <c r="E114" s="2713"/>
      <c r="F114" s="2712"/>
      <c r="G114" s="2712"/>
      <c r="H114" s="2712"/>
      <c r="I114" s="2712"/>
      <c r="J114" s="2712"/>
      <c r="K114" s="2712">
        <v>0</v>
      </c>
      <c r="L114" s="2712">
        <v>375</v>
      </c>
      <c r="M114" s="2712"/>
      <c r="N114" s="2712"/>
      <c r="O114" s="2712"/>
      <c r="P114" s="2896"/>
      <c r="Q114" s="2712"/>
      <c r="R114" s="2712"/>
      <c r="S114" s="2896"/>
      <c r="T114" s="2712"/>
      <c r="U114" s="2712"/>
      <c r="V114" s="2896"/>
      <c r="W114" s="2896"/>
      <c r="X114" s="2896"/>
      <c r="Y114" s="2896"/>
      <c r="Z114" s="2896"/>
      <c r="AA114" s="2896"/>
      <c r="AB114" s="2897">
        <v>44936573.005310848</v>
      </c>
      <c r="AC114" s="1876"/>
      <c r="AD114" s="2715"/>
      <c r="AE114" s="2714"/>
      <c r="AF114" s="2896"/>
      <c r="AG114" s="2896"/>
      <c r="AH114" s="2896"/>
      <c r="AI114" s="2763"/>
      <c r="AJ114" s="2772"/>
      <c r="AK114" s="2773"/>
    </row>
    <row r="115" spans="3:37" ht="15.75" thickBot="1">
      <c r="C115" s="2716" t="s">
        <v>268</v>
      </c>
      <c r="D115" s="317"/>
      <c r="E115" s="2711"/>
      <c r="F115" s="317"/>
      <c r="G115" s="317"/>
      <c r="H115" s="318"/>
      <c r="I115" s="317"/>
      <c r="J115" s="317"/>
      <c r="K115" s="317"/>
      <c r="L115" s="319"/>
      <c r="M115" s="320"/>
      <c r="N115" s="321"/>
      <c r="O115" s="322"/>
      <c r="P115" s="2896"/>
      <c r="Q115" s="322"/>
      <c r="R115" s="321"/>
      <c r="S115" s="2896"/>
      <c r="T115" s="323"/>
      <c r="U115" s="321"/>
      <c r="V115" s="2896"/>
      <c r="W115" s="2896"/>
      <c r="X115" s="2896"/>
      <c r="Y115" s="2896"/>
      <c r="Z115" s="2896"/>
      <c r="AA115" s="2896"/>
      <c r="AB115" s="2898"/>
      <c r="AC115" s="1874"/>
      <c r="AD115" s="2719"/>
      <c r="AE115" s="2720"/>
      <c r="AF115" s="2896"/>
      <c r="AG115" s="2896"/>
      <c r="AH115" s="2896"/>
      <c r="AI115" s="316"/>
    </row>
    <row r="116" spans="3:37" ht="15.75" thickBot="1">
      <c r="C116" s="2716" t="s">
        <v>268</v>
      </c>
      <c r="D116" s="317"/>
      <c r="E116" s="2711"/>
      <c r="F116" s="317"/>
      <c r="G116" s="317"/>
      <c r="H116" s="318"/>
      <c r="I116" s="317"/>
      <c r="J116" s="317"/>
      <c r="K116" s="317"/>
      <c r="L116" s="319"/>
      <c r="M116" s="320"/>
      <c r="N116" s="321"/>
      <c r="O116" s="322"/>
      <c r="P116" s="2896"/>
      <c r="Q116" s="322"/>
      <c r="R116" s="321"/>
      <c r="S116" s="2896"/>
      <c r="T116" s="323"/>
      <c r="U116" s="321"/>
      <c r="V116" s="2896"/>
      <c r="W116" s="2896"/>
      <c r="X116" s="2896"/>
      <c r="Y116" s="2896"/>
      <c r="Z116" s="2896"/>
      <c r="AA116" s="2896"/>
      <c r="AB116" s="2898"/>
      <c r="AC116" s="1874"/>
      <c r="AD116" s="2719"/>
      <c r="AE116" s="2720"/>
      <c r="AF116" s="2896"/>
      <c r="AG116" s="2896"/>
      <c r="AH116" s="2896"/>
      <c r="AI116" s="316"/>
    </row>
    <row r="117" spans="3:37" ht="15.75" thickBot="1">
      <c r="C117" s="2716" t="s">
        <v>268</v>
      </c>
      <c r="D117" s="317"/>
      <c r="E117" s="2711"/>
      <c r="F117" s="317"/>
      <c r="G117" s="317"/>
      <c r="H117" s="318"/>
      <c r="I117" s="317"/>
      <c r="J117" s="317"/>
      <c r="K117" s="317"/>
      <c r="L117" s="319"/>
      <c r="M117" s="320"/>
      <c r="N117" s="321"/>
      <c r="O117" s="322"/>
      <c r="P117" s="2896"/>
      <c r="Q117" s="322"/>
      <c r="R117" s="321"/>
      <c r="S117" s="2896"/>
      <c r="T117" s="323"/>
      <c r="U117" s="321"/>
      <c r="V117" s="2896"/>
      <c r="W117" s="2896"/>
      <c r="X117" s="2896"/>
      <c r="Y117" s="2896"/>
      <c r="Z117" s="2896"/>
      <c r="AA117" s="2896"/>
      <c r="AB117" s="2898"/>
      <c r="AC117" s="1874"/>
      <c r="AD117" s="2719"/>
      <c r="AE117" s="2720"/>
      <c r="AF117" s="2896"/>
      <c r="AG117" s="2896"/>
      <c r="AH117" s="2896"/>
      <c r="AI117" s="316"/>
    </row>
    <row r="118" spans="3:37" ht="15.75" thickBot="1">
      <c r="C118" s="2721" t="s">
        <v>268</v>
      </c>
      <c r="D118" s="317"/>
      <c r="E118" s="2711"/>
      <c r="F118" s="317"/>
      <c r="G118" s="317"/>
      <c r="H118" s="326"/>
      <c r="I118" s="317"/>
      <c r="J118" s="317"/>
      <c r="K118" s="317"/>
      <c r="L118" s="319"/>
      <c r="M118" s="327"/>
      <c r="N118" s="328"/>
      <c r="O118" s="329"/>
      <c r="P118" s="2896"/>
      <c r="Q118" s="329"/>
      <c r="R118" s="328"/>
      <c r="S118" s="2896"/>
      <c r="T118" s="330"/>
      <c r="U118" s="328"/>
      <c r="V118" s="2896"/>
      <c r="W118" s="2896"/>
      <c r="X118" s="2896"/>
      <c r="Y118" s="2896"/>
      <c r="Z118" s="2896"/>
      <c r="AA118" s="2896"/>
      <c r="AB118" s="2899"/>
      <c r="AC118" s="1875"/>
      <c r="AD118" s="2724"/>
      <c r="AE118" s="2725"/>
      <c r="AF118" s="2896"/>
      <c r="AG118" s="2896"/>
      <c r="AH118" s="2896"/>
      <c r="AI118" s="316"/>
    </row>
    <row r="119" spans="3:37" ht="16.5" thickTop="1" thickBot="1">
      <c r="C119" s="2726" t="s">
        <v>269</v>
      </c>
      <c r="D119" s="332"/>
      <c r="E119" s="336"/>
      <c r="F119" s="332"/>
      <c r="G119" s="332"/>
      <c r="H119" s="333"/>
      <c r="I119" s="332"/>
      <c r="J119" s="332"/>
      <c r="K119" s="332"/>
      <c r="L119" s="334"/>
      <c r="M119" s="335"/>
      <c r="N119" s="332"/>
      <c r="O119" s="332"/>
      <c r="P119" s="2896"/>
      <c r="Q119" s="332"/>
      <c r="R119" s="332"/>
      <c r="S119" s="2896"/>
      <c r="T119" s="336"/>
      <c r="U119" s="332"/>
      <c r="V119" s="2896"/>
      <c r="W119" s="2896"/>
      <c r="X119" s="2896"/>
      <c r="Y119" s="2896"/>
      <c r="Z119" s="2896"/>
      <c r="AA119" s="2896"/>
      <c r="AB119" s="2900">
        <v>44936573.005310848</v>
      </c>
      <c r="AC119" s="2727">
        <f t="shared" ref="AC119" si="49">SUM(AC114:AC118)</f>
        <v>0</v>
      </c>
      <c r="AD119" s="2728">
        <f t="shared" ref="AD119" si="50">SUM(AD114:AD118)</f>
        <v>0</v>
      </c>
      <c r="AE119" s="2729">
        <f t="shared" ref="AE119" si="51">SUM(AE114:AE118)</f>
        <v>0</v>
      </c>
      <c r="AF119" s="2896"/>
      <c r="AG119" s="2896"/>
      <c r="AH119" s="2896"/>
      <c r="AI119" s="316"/>
    </row>
    <row r="120" spans="3:37" ht="16.5" thickTop="1" thickBot="1">
      <c r="C120" s="2716" t="s">
        <v>2506</v>
      </c>
      <c r="D120" s="2712"/>
      <c r="E120" s="2713"/>
      <c r="F120" s="2712"/>
      <c r="G120" s="2712"/>
      <c r="H120" s="2712"/>
      <c r="I120" s="2712"/>
      <c r="J120" s="2712"/>
      <c r="K120" s="2712">
        <v>375</v>
      </c>
      <c r="L120" s="2712">
        <v>750</v>
      </c>
      <c r="M120" s="2712"/>
      <c r="N120" s="2712"/>
      <c r="O120" s="2712"/>
      <c r="P120" s="2896"/>
      <c r="Q120" s="2712"/>
      <c r="R120" s="2712"/>
      <c r="S120" s="2896"/>
      <c r="T120" s="2712"/>
      <c r="U120" s="2712"/>
      <c r="V120" s="2896"/>
      <c r="W120" s="2896"/>
      <c r="X120" s="2896"/>
      <c r="Y120" s="2896"/>
      <c r="Z120" s="2896"/>
      <c r="AA120" s="2896"/>
      <c r="AB120" s="2897">
        <v>11932598.511879466</v>
      </c>
      <c r="AC120" s="1876"/>
      <c r="AD120" s="2715"/>
      <c r="AE120" s="2714"/>
      <c r="AF120" s="2896"/>
      <c r="AG120" s="2896"/>
      <c r="AH120" s="2896"/>
      <c r="AI120" s="2763"/>
      <c r="AJ120" s="2772"/>
      <c r="AK120" s="2773"/>
    </row>
    <row r="121" spans="3:37" ht="15.75" thickBot="1">
      <c r="C121" s="2716" t="s">
        <v>268</v>
      </c>
      <c r="D121" s="317"/>
      <c r="E121" s="2711"/>
      <c r="F121" s="317"/>
      <c r="G121" s="317"/>
      <c r="H121" s="318"/>
      <c r="I121" s="317"/>
      <c r="J121" s="317"/>
      <c r="K121" s="317"/>
      <c r="L121" s="319"/>
      <c r="M121" s="320"/>
      <c r="N121" s="321"/>
      <c r="O121" s="322"/>
      <c r="P121" s="2896"/>
      <c r="Q121" s="322"/>
      <c r="R121" s="321"/>
      <c r="S121" s="2896"/>
      <c r="T121" s="323"/>
      <c r="U121" s="321"/>
      <c r="V121" s="2896"/>
      <c r="W121" s="2896"/>
      <c r="X121" s="2896"/>
      <c r="Y121" s="2896"/>
      <c r="Z121" s="2896"/>
      <c r="AA121" s="2896"/>
      <c r="AB121" s="2898"/>
      <c r="AC121" s="1874"/>
      <c r="AD121" s="2719"/>
      <c r="AE121" s="2720"/>
      <c r="AF121" s="2896"/>
      <c r="AG121" s="2896"/>
      <c r="AH121" s="2896"/>
      <c r="AI121" s="316"/>
    </row>
    <row r="122" spans="3:37" ht="15.75" thickBot="1">
      <c r="C122" s="2716" t="s">
        <v>268</v>
      </c>
      <c r="D122" s="317"/>
      <c r="E122" s="2711"/>
      <c r="F122" s="317"/>
      <c r="G122" s="317"/>
      <c r="H122" s="318"/>
      <c r="I122" s="317"/>
      <c r="J122" s="317"/>
      <c r="K122" s="317"/>
      <c r="L122" s="319"/>
      <c r="M122" s="320"/>
      <c r="N122" s="321"/>
      <c r="O122" s="322"/>
      <c r="P122" s="2896"/>
      <c r="Q122" s="322"/>
      <c r="R122" s="321"/>
      <c r="S122" s="2896"/>
      <c r="T122" s="323"/>
      <c r="U122" s="321"/>
      <c r="V122" s="2896"/>
      <c r="W122" s="2896"/>
      <c r="X122" s="2896"/>
      <c r="Y122" s="2896"/>
      <c r="Z122" s="2896"/>
      <c r="AA122" s="2896"/>
      <c r="AB122" s="2898"/>
      <c r="AC122" s="1874"/>
      <c r="AD122" s="2719"/>
      <c r="AE122" s="2720"/>
      <c r="AF122" s="2896"/>
      <c r="AG122" s="2896"/>
      <c r="AH122" s="2896"/>
      <c r="AI122" s="316"/>
    </row>
    <row r="123" spans="3:37" ht="15.75" thickBot="1">
      <c r="C123" s="2716" t="s">
        <v>268</v>
      </c>
      <c r="D123" s="317"/>
      <c r="E123" s="2711"/>
      <c r="F123" s="317"/>
      <c r="G123" s="317"/>
      <c r="H123" s="318"/>
      <c r="I123" s="317"/>
      <c r="J123" s="317"/>
      <c r="K123" s="317"/>
      <c r="L123" s="319"/>
      <c r="M123" s="320"/>
      <c r="N123" s="321"/>
      <c r="O123" s="322"/>
      <c r="P123" s="2896"/>
      <c r="Q123" s="322"/>
      <c r="R123" s="321"/>
      <c r="S123" s="2896"/>
      <c r="T123" s="323"/>
      <c r="U123" s="321"/>
      <c r="V123" s="2896"/>
      <c r="W123" s="2896"/>
      <c r="X123" s="2896"/>
      <c r="Y123" s="2896"/>
      <c r="Z123" s="2896"/>
      <c r="AA123" s="2896"/>
      <c r="AB123" s="2898"/>
      <c r="AC123" s="1874"/>
      <c r="AD123" s="2719"/>
      <c r="AE123" s="2720"/>
      <c r="AF123" s="2896"/>
      <c r="AG123" s="2896"/>
      <c r="AH123" s="2896"/>
      <c r="AI123" s="316"/>
    </row>
    <row r="124" spans="3:37" ht="15.75" thickBot="1">
      <c r="C124" s="2721" t="s">
        <v>268</v>
      </c>
      <c r="D124" s="317"/>
      <c r="E124" s="2711"/>
      <c r="F124" s="317"/>
      <c r="G124" s="317"/>
      <c r="H124" s="326"/>
      <c r="I124" s="317"/>
      <c r="J124" s="317"/>
      <c r="K124" s="317"/>
      <c r="L124" s="319"/>
      <c r="M124" s="327"/>
      <c r="N124" s="328"/>
      <c r="O124" s="329"/>
      <c r="P124" s="2896"/>
      <c r="Q124" s="329"/>
      <c r="R124" s="328"/>
      <c r="S124" s="2896"/>
      <c r="T124" s="330"/>
      <c r="U124" s="328"/>
      <c r="V124" s="2896"/>
      <c r="W124" s="2896"/>
      <c r="X124" s="2896"/>
      <c r="Y124" s="2896"/>
      <c r="Z124" s="2896"/>
      <c r="AA124" s="2896"/>
      <c r="AB124" s="2899"/>
      <c r="AC124" s="1875"/>
      <c r="AD124" s="2724"/>
      <c r="AE124" s="2725"/>
      <c r="AF124" s="2896"/>
      <c r="AG124" s="2896"/>
      <c r="AH124" s="2896"/>
      <c r="AI124" s="316"/>
    </row>
    <row r="125" spans="3:37" ht="16.5" thickTop="1" thickBot="1">
      <c r="C125" s="2726" t="s">
        <v>269</v>
      </c>
      <c r="D125" s="332"/>
      <c r="E125" s="336"/>
      <c r="F125" s="332"/>
      <c r="G125" s="332"/>
      <c r="H125" s="333"/>
      <c r="I125" s="332"/>
      <c r="J125" s="332"/>
      <c r="K125" s="332"/>
      <c r="L125" s="334"/>
      <c r="M125" s="335"/>
      <c r="N125" s="332"/>
      <c r="O125" s="332"/>
      <c r="P125" s="2896"/>
      <c r="Q125" s="332"/>
      <c r="R125" s="332"/>
      <c r="S125" s="2896"/>
      <c r="T125" s="336"/>
      <c r="U125" s="332"/>
      <c r="V125" s="2896"/>
      <c r="W125" s="2896"/>
      <c r="X125" s="2896"/>
      <c r="Y125" s="2896"/>
      <c r="Z125" s="2896"/>
      <c r="AA125" s="2896"/>
      <c r="AB125" s="2900">
        <v>11932598.511879466</v>
      </c>
      <c r="AC125" s="2727">
        <f t="shared" ref="AC125" si="52">SUM(AC120:AC124)</f>
        <v>0</v>
      </c>
      <c r="AD125" s="2728">
        <f t="shared" ref="AD125" si="53">SUM(AD120:AD124)</f>
        <v>0</v>
      </c>
      <c r="AE125" s="2729">
        <f t="shared" ref="AE125" si="54">SUM(AE120:AE124)</f>
        <v>0</v>
      </c>
      <c r="AF125" s="2896"/>
      <c r="AG125" s="2896"/>
      <c r="AH125" s="2896"/>
      <c r="AI125" s="316"/>
    </row>
    <row r="126" spans="3:37" ht="16.5" thickTop="1" thickBot="1">
      <c r="C126" s="2716" t="s">
        <v>2507</v>
      </c>
      <c r="D126" s="2712"/>
      <c r="E126" s="2713"/>
      <c r="F126" s="2712"/>
      <c r="G126" s="2712"/>
      <c r="H126" s="2712"/>
      <c r="I126" s="2712"/>
      <c r="J126" s="2712"/>
      <c r="K126" s="2712">
        <v>0</v>
      </c>
      <c r="L126" s="2712">
        <v>0</v>
      </c>
      <c r="M126" s="2712"/>
      <c r="N126" s="2712"/>
      <c r="O126" s="2712"/>
      <c r="P126" s="2896"/>
      <c r="Q126" s="2712"/>
      <c r="R126" s="2712"/>
      <c r="S126" s="2896"/>
      <c r="T126" s="2712"/>
      <c r="U126" s="2712"/>
      <c r="V126" s="2896"/>
      <c r="W126" s="2896"/>
      <c r="X126" s="2896"/>
      <c r="Y126" s="2896"/>
      <c r="Z126" s="2896"/>
      <c r="AA126" s="2896"/>
      <c r="AB126" s="2897">
        <v>3995428.6575447358</v>
      </c>
      <c r="AC126" s="1876"/>
      <c r="AD126" s="2715"/>
      <c r="AE126" s="2714"/>
      <c r="AF126" s="2896"/>
      <c r="AG126" s="2896"/>
      <c r="AH126" s="2896"/>
      <c r="AI126" s="2763"/>
      <c r="AJ126" s="2772"/>
      <c r="AK126" s="2773"/>
    </row>
    <row r="127" spans="3:37" ht="15.75" thickBot="1">
      <c r="C127" s="2716" t="s">
        <v>268</v>
      </c>
      <c r="D127" s="1888"/>
      <c r="E127" s="2711"/>
      <c r="F127" s="1888"/>
      <c r="G127" s="1888"/>
      <c r="H127" s="318"/>
      <c r="I127" s="317"/>
      <c r="J127" s="317"/>
      <c r="K127" s="317"/>
      <c r="L127" s="319"/>
      <c r="M127" s="320"/>
      <c r="N127" s="321"/>
      <c r="O127" s="322"/>
      <c r="P127" s="2896"/>
      <c r="Q127" s="322"/>
      <c r="R127" s="321"/>
      <c r="S127" s="2896"/>
      <c r="T127" s="323"/>
      <c r="U127" s="321"/>
      <c r="V127" s="2896"/>
      <c r="W127" s="2896"/>
      <c r="X127" s="2896"/>
      <c r="Y127" s="2896"/>
      <c r="Z127" s="2896"/>
      <c r="AA127" s="2896"/>
      <c r="AB127" s="2898"/>
      <c r="AC127" s="1874"/>
      <c r="AD127" s="2719"/>
      <c r="AE127" s="2720"/>
      <c r="AF127" s="2896"/>
      <c r="AG127" s="2896"/>
      <c r="AH127" s="2896"/>
      <c r="AI127" s="316"/>
    </row>
    <row r="128" spans="3:37" ht="15.75" thickBot="1">
      <c r="C128" s="2716" t="s">
        <v>268</v>
      </c>
      <c r="D128" s="1888"/>
      <c r="E128" s="2731"/>
      <c r="F128" s="1888"/>
      <c r="G128" s="1888"/>
      <c r="H128" s="340"/>
      <c r="I128" s="317"/>
      <c r="J128" s="317"/>
      <c r="K128" s="317"/>
      <c r="L128" s="319"/>
      <c r="M128" s="320"/>
      <c r="N128" s="321"/>
      <c r="O128" s="322"/>
      <c r="P128" s="2896"/>
      <c r="Q128" s="322"/>
      <c r="R128" s="321"/>
      <c r="S128" s="2896"/>
      <c r="T128" s="323"/>
      <c r="U128" s="321"/>
      <c r="V128" s="2896"/>
      <c r="W128" s="2896"/>
      <c r="X128" s="2896"/>
      <c r="Y128" s="2896"/>
      <c r="Z128" s="2896"/>
      <c r="AA128" s="2896"/>
      <c r="AB128" s="2898"/>
      <c r="AC128" s="1874"/>
      <c r="AD128" s="2719"/>
      <c r="AE128" s="2720"/>
      <c r="AF128" s="2896"/>
      <c r="AG128" s="2896"/>
      <c r="AH128" s="2896"/>
      <c r="AI128" s="316"/>
    </row>
    <row r="129" spans="3:37" ht="15.75" thickBot="1">
      <c r="C129" s="2716" t="s">
        <v>268</v>
      </c>
      <c r="D129" s="1888"/>
      <c r="E129" s="2711"/>
      <c r="F129" s="1888"/>
      <c r="G129" s="1888"/>
      <c r="H129" s="318"/>
      <c r="I129" s="317"/>
      <c r="J129" s="317"/>
      <c r="K129" s="317"/>
      <c r="L129" s="319"/>
      <c r="M129" s="320"/>
      <c r="N129" s="321"/>
      <c r="O129" s="322"/>
      <c r="P129" s="2896"/>
      <c r="Q129" s="322"/>
      <c r="R129" s="321"/>
      <c r="S129" s="2896"/>
      <c r="T129" s="323"/>
      <c r="U129" s="321"/>
      <c r="V129" s="2896"/>
      <c r="W129" s="2896"/>
      <c r="X129" s="2896"/>
      <c r="Y129" s="2896"/>
      <c r="Z129" s="2896"/>
      <c r="AA129" s="2896"/>
      <c r="AB129" s="2898"/>
      <c r="AC129" s="1874"/>
      <c r="AD129" s="2719"/>
      <c r="AE129" s="2720"/>
      <c r="AF129" s="2896"/>
      <c r="AG129" s="2896"/>
      <c r="AH129" s="2896"/>
      <c r="AI129" s="316"/>
    </row>
    <row r="130" spans="3:37" ht="15.75" thickBot="1">
      <c r="C130" s="2721" t="s">
        <v>268</v>
      </c>
      <c r="D130" s="1888"/>
      <c r="E130" s="2711"/>
      <c r="F130" s="1888"/>
      <c r="G130" s="1888"/>
      <c r="H130" s="318"/>
      <c r="I130" s="317"/>
      <c r="J130" s="317"/>
      <c r="K130" s="317"/>
      <c r="L130" s="319"/>
      <c r="M130" s="327"/>
      <c r="N130" s="328"/>
      <c r="O130" s="329"/>
      <c r="P130" s="2896"/>
      <c r="Q130" s="329"/>
      <c r="R130" s="328"/>
      <c r="S130" s="2896"/>
      <c r="T130" s="330"/>
      <c r="U130" s="328"/>
      <c r="V130" s="2896"/>
      <c r="W130" s="2896"/>
      <c r="X130" s="2896"/>
      <c r="Y130" s="2896"/>
      <c r="Z130" s="2896"/>
      <c r="AA130" s="2896"/>
      <c r="AB130" s="2899"/>
      <c r="AC130" s="1875"/>
      <c r="AD130" s="2724"/>
      <c r="AE130" s="2725"/>
      <c r="AF130" s="2896"/>
      <c r="AG130" s="2896"/>
      <c r="AH130" s="2896"/>
      <c r="AI130" s="316"/>
    </row>
    <row r="131" spans="3:37" ht="16.5" thickTop="1" thickBot="1">
      <c r="C131" s="2726" t="s">
        <v>269</v>
      </c>
      <c r="D131" s="332"/>
      <c r="E131" s="336"/>
      <c r="F131" s="332"/>
      <c r="G131" s="332"/>
      <c r="H131" s="333"/>
      <c r="I131" s="332"/>
      <c r="J131" s="332"/>
      <c r="K131" s="332"/>
      <c r="L131" s="334"/>
      <c r="M131" s="335"/>
      <c r="N131" s="332"/>
      <c r="O131" s="332"/>
      <c r="P131" s="2896"/>
      <c r="Q131" s="332"/>
      <c r="R131" s="332"/>
      <c r="S131" s="2896"/>
      <c r="T131" s="336"/>
      <c r="U131" s="332"/>
      <c r="V131" s="2896"/>
      <c r="W131" s="2896"/>
      <c r="X131" s="2896"/>
      <c r="Y131" s="2896"/>
      <c r="Z131" s="2896"/>
      <c r="AA131" s="2896"/>
      <c r="AB131" s="2900">
        <v>3995428.6575447358</v>
      </c>
      <c r="AC131" s="2727">
        <f t="shared" ref="AC131" si="55">SUM(AC126:AC130)</f>
        <v>0</v>
      </c>
      <c r="AD131" s="2728">
        <f t="shared" ref="AD131" si="56">SUM(AD126:AD130)</f>
        <v>0</v>
      </c>
      <c r="AE131" s="2729">
        <f t="shared" ref="AE131" si="57">SUM(AE126:AE130)</f>
        <v>0</v>
      </c>
      <c r="AF131" s="2896"/>
      <c r="AG131" s="2896"/>
      <c r="AH131" s="2896"/>
      <c r="AI131" s="316"/>
    </row>
    <row r="132" spans="3:37" ht="16.5" thickTop="1" thickBot="1">
      <c r="C132" s="2716" t="s">
        <v>2508</v>
      </c>
      <c r="D132" s="2712"/>
      <c r="E132" s="2713"/>
      <c r="F132" s="2712"/>
      <c r="G132" s="2712"/>
      <c r="H132" s="2712"/>
      <c r="I132" s="2712"/>
      <c r="J132" s="2712"/>
      <c r="K132" s="2712">
        <v>375</v>
      </c>
      <c r="L132" s="2712">
        <v>750</v>
      </c>
      <c r="M132" s="2712"/>
      <c r="N132" s="2712"/>
      <c r="O132" s="2712"/>
      <c r="P132" s="2896"/>
      <c r="Q132" s="2712"/>
      <c r="R132" s="2712"/>
      <c r="S132" s="2896"/>
      <c r="T132" s="2712"/>
      <c r="U132" s="2712"/>
      <c r="V132" s="2896"/>
      <c r="W132" s="2896"/>
      <c r="X132" s="2896"/>
      <c r="Y132" s="2896"/>
      <c r="Z132" s="2896"/>
      <c r="AA132" s="2896"/>
      <c r="AB132" s="2897">
        <v>16020952.935338596</v>
      </c>
      <c r="AC132" s="1876"/>
      <c r="AD132" s="2715"/>
      <c r="AE132" s="2714"/>
      <c r="AF132" s="2896"/>
      <c r="AG132" s="2896"/>
      <c r="AH132" s="2896"/>
      <c r="AI132" s="2763"/>
      <c r="AJ132" s="2772"/>
      <c r="AK132" s="2773"/>
    </row>
    <row r="133" spans="3:37" ht="15.75" thickBot="1">
      <c r="C133" s="2716" t="s">
        <v>268</v>
      </c>
      <c r="D133" s="317"/>
      <c r="E133" s="2711"/>
      <c r="F133" s="317"/>
      <c r="G133" s="317"/>
      <c r="H133" s="318"/>
      <c r="I133" s="317"/>
      <c r="J133" s="317"/>
      <c r="K133" s="317"/>
      <c r="L133" s="319"/>
      <c r="M133" s="320"/>
      <c r="N133" s="321"/>
      <c r="O133" s="322"/>
      <c r="P133" s="2896"/>
      <c r="Q133" s="322"/>
      <c r="R133" s="321"/>
      <c r="S133" s="2896"/>
      <c r="T133" s="323"/>
      <c r="U133" s="321"/>
      <c r="V133" s="2896"/>
      <c r="W133" s="2896"/>
      <c r="X133" s="2896"/>
      <c r="Y133" s="2896"/>
      <c r="Z133" s="2896"/>
      <c r="AA133" s="2896"/>
      <c r="AB133" s="2898"/>
      <c r="AC133" s="1874"/>
      <c r="AD133" s="2719"/>
      <c r="AE133" s="2720"/>
      <c r="AF133" s="2896"/>
      <c r="AG133" s="2896"/>
      <c r="AH133" s="2896"/>
      <c r="AI133" s="316"/>
    </row>
    <row r="134" spans="3:37" ht="15.75" thickBot="1">
      <c r="C134" s="2716" t="s">
        <v>268</v>
      </c>
      <c r="D134" s="317"/>
      <c r="E134" s="2711"/>
      <c r="F134" s="317"/>
      <c r="G134" s="317"/>
      <c r="H134" s="318"/>
      <c r="I134" s="317"/>
      <c r="J134" s="317"/>
      <c r="K134" s="317"/>
      <c r="L134" s="319"/>
      <c r="M134" s="320"/>
      <c r="N134" s="321"/>
      <c r="O134" s="322"/>
      <c r="P134" s="2896"/>
      <c r="Q134" s="322"/>
      <c r="R134" s="321"/>
      <c r="S134" s="2896"/>
      <c r="T134" s="323"/>
      <c r="U134" s="321"/>
      <c r="V134" s="2896"/>
      <c r="W134" s="2896"/>
      <c r="X134" s="2896"/>
      <c r="Y134" s="2896"/>
      <c r="Z134" s="2896"/>
      <c r="AA134" s="2896"/>
      <c r="AB134" s="2898"/>
      <c r="AC134" s="1874"/>
      <c r="AD134" s="2719"/>
      <c r="AE134" s="2720"/>
      <c r="AF134" s="2896"/>
      <c r="AG134" s="2896"/>
      <c r="AH134" s="2896"/>
      <c r="AI134" s="316"/>
    </row>
    <row r="135" spans="3:37" ht="15.75" thickBot="1">
      <c r="C135" s="2716" t="s">
        <v>268</v>
      </c>
      <c r="D135" s="317"/>
      <c r="E135" s="2711"/>
      <c r="F135" s="317"/>
      <c r="G135" s="317"/>
      <c r="H135" s="318"/>
      <c r="I135" s="317"/>
      <c r="J135" s="317"/>
      <c r="K135" s="317"/>
      <c r="L135" s="319"/>
      <c r="M135" s="320"/>
      <c r="N135" s="321"/>
      <c r="O135" s="322"/>
      <c r="P135" s="2896"/>
      <c r="Q135" s="322"/>
      <c r="R135" s="321"/>
      <c r="S135" s="2896"/>
      <c r="T135" s="323"/>
      <c r="U135" s="321"/>
      <c r="V135" s="2896"/>
      <c r="W135" s="2896"/>
      <c r="X135" s="2896"/>
      <c r="Y135" s="2896"/>
      <c r="Z135" s="2896"/>
      <c r="AA135" s="2896"/>
      <c r="AB135" s="2898"/>
      <c r="AC135" s="1874"/>
      <c r="AD135" s="2719"/>
      <c r="AE135" s="2720"/>
      <c r="AF135" s="2896"/>
      <c r="AG135" s="2896"/>
      <c r="AH135" s="2896"/>
      <c r="AI135" s="316"/>
    </row>
    <row r="136" spans="3:37" ht="15.75" thickBot="1">
      <c r="C136" s="2721" t="s">
        <v>268</v>
      </c>
      <c r="D136" s="317"/>
      <c r="E136" s="2711"/>
      <c r="F136" s="317"/>
      <c r="G136" s="317"/>
      <c r="H136" s="326"/>
      <c r="I136" s="317"/>
      <c r="J136" s="317"/>
      <c r="K136" s="317"/>
      <c r="L136" s="319"/>
      <c r="M136" s="327"/>
      <c r="N136" s="328"/>
      <c r="O136" s="329"/>
      <c r="P136" s="2896"/>
      <c r="Q136" s="329"/>
      <c r="R136" s="328"/>
      <c r="S136" s="2896"/>
      <c r="T136" s="330"/>
      <c r="U136" s="328"/>
      <c r="V136" s="2896"/>
      <c r="W136" s="2896"/>
      <c r="X136" s="2896"/>
      <c r="Y136" s="2896"/>
      <c r="Z136" s="2896"/>
      <c r="AA136" s="2896"/>
      <c r="AB136" s="2899"/>
      <c r="AC136" s="1875"/>
      <c r="AD136" s="2724"/>
      <c r="AE136" s="2725"/>
      <c r="AF136" s="2896"/>
      <c r="AG136" s="2896"/>
      <c r="AH136" s="2896"/>
      <c r="AI136" s="316"/>
    </row>
    <row r="137" spans="3:37" ht="16.5" thickTop="1" thickBot="1">
      <c r="C137" s="2726" t="s">
        <v>269</v>
      </c>
      <c r="D137" s="332"/>
      <c r="E137" s="336"/>
      <c r="F137" s="332"/>
      <c r="G137" s="332"/>
      <c r="H137" s="333"/>
      <c r="I137" s="332"/>
      <c r="J137" s="332"/>
      <c r="K137" s="332"/>
      <c r="L137" s="334"/>
      <c r="M137" s="335"/>
      <c r="N137" s="332"/>
      <c r="O137" s="332"/>
      <c r="P137" s="2896"/>
      <c r="Q137" s="332"/>
      <c r="R137" s="332"/>
      <c r="S137" s="2896"/>
      <c r="T137" s="336"/>
      <c r="U137" s="332"/>
      <c r="V137" s="2896"/>
      <c r="W137" s="2896"/>
      <c r="X137" s="2896"/>
      <c r="Y137" s="2896"/>
      <c r="Z137" s="2896"/>
      <c r="AA137" s="2896"/>
      <c r="AB137" s="2900">
        <v>16020952.935338596</v>
      </c>
      <c r="AC137" s="2727">
        <f t="shared" ref="AC137" si="58">SUM(AC132:AC136)</f>
        <v>0</v>
      </c>
      <c r="AD137" s="2728">
        <f t="shared" ref="AD137" si="59">SUM(AD132:AD136)</f>
        <v>0</v>
      </c>
      <c r="AE137" s="2729">
        <f t="shared" ref="AE137" si="60">SUM(AE132:AE136)</f>
        <v>0</v>
      </c>
      <c r="AF137" s="2896"/>
      <c r="AG137" s="2896"/>
      <c r="AH137" s="2896"/>
      <c r="AI137" s="316"/>
    </row>
    <row r="138" spans="3:37" ht="16.5" thickTop="1" thickBot="1">
      <c r="C138" s="2716" t="s">
        <v>2509</v>
      </c>
      <c r="D138" s="2712"/>
      <c r="E138" s="2713"/>
      <c r="F138" s="2712"/>
      <c r="G138" s="2712"/>
      <c r="H138" s="2712"/>
      <c r="I138" s="2712"/>
      <c r="J138" s="2712"/>
      <c r="K138" s="2712">
        <v>0</v>
      </c>
      <c r="L138" s="2712">
        <v>0</v>
      </c>
      <c r="M138" s="2712"/>
      <c r="N138" s="2712"/>
      <c r="O138" s="2712"/>
      <c r="P138" s="2896"/>
      <c r="Q138" s="2712"/>
      <c r="R138" s="2712"/>
      <c r="S138" s="2896"/>
      <c r="T138" s="2712"/>
      <c r="U138" s="2712"/>
      <c r="V138" s="2896"/>
      <c r="W138" s="2896"/>
      <c r="X138" s="2896"/>
      <c r="Y138" s="2896"/>
      <c r="Z138" s="2896"/>
      <c r="AA138" s="2896"/>
      <c r="AB138" s="2897">
        <v>20067902.495973911</v>
      </c>
      <c r="AC138" s="1876"/>
      <c r="AD138" s="2715"/>
      <c r="AE138" s="2714"/>
      <c r="AF138" s="2896"/>
      <c r="AG138" s="2896"/>
      <c r="AH138" s="2896"/>
      <c r="AI138" s="2763"/>
      <c r="AJ138" s="2772"/>
      <c r="AK138" s="2773"/>
    </row>
    <row r="139" spans="3:37" ht="15.75" thickBot="1">
      <c r="C139" s="2716" t="s">
        <v>268</v>
      </c>
      <c r="D139" s="317"/>
      <c r="E139" s="2711"/>
      <c r="F139" s="317"/>
      <c r="G139" s="317"/>
      <c r="H139" s="318"/>
      <c r="I139" s="317"/>
      <c r="J139" s="317"/>
      <c r="K139" s="317"/>
      <c r="L139" s="319"/>
      <c r="M139" s="320"/>
      <c r="N139" s="321"/>
      <c r="O139" s="322"/>
      <c r="P139" s="2896"/>
      <c r="Q139" s="322"/>
      <c r="R139" s="321"/>
      <c r="S139" s="2896"/>
      <c r="T139" s="323"/>
      <c r="U139" s="321"/>
      <c r="V139" s="2896"/>
      <c r="W139" s="2896"/>
      <c r="X139" s="2896"/>
      <c r="Y139" s="2896"/>
      <c r="Z139" s="2896"/>
      <c r="AA139" s="2896"/>
      <c r="AB139" s="2898"/>
      <c r="AC139" s="1874"/>
      <c r="AD139" s="2719"/>
      <c r="AE139" s="2720"/>
      <c r="AF139" s="2896"/>
      <c r="AG139" s="2896"/>
      <c r="AH139" s="2896"/>
      <c r="AI139" s="316"/>
    </row>
    <row r="140" spans="3:37" ht="15.75" thickBot="1">
      <c r="C140" s="2716" t="s">
        <v>268</v>
      </c>
      <c r="D140" s="317"/>
      <c r="E140" s="2711"/>
      <c r="F140" s="317"/>
      <c r="G140" s="317"/>
      <c r="H140" s="318"/>
      <c r="I140" s="317"/>
      <c r="J140" s="317"/>
      <c r="K140" s="317"/>
      <c r="L140" s="319"/>
      <c r="M140" s="320"/>
      <c r="N140" s="321"/>
      <c r="O140" s="322"/>
      <c r="P140" s="2896"/>
      <c r="Q140" s="322"/>
      <c r="R140" s="321"/>
      <c r="S140" s="2896"/>
      <c r="T140" s="323"/>
      <c r="U140" s="321"/>
      <c r="V140" s="2896"/>
      <c r="W140" s="2896"/>
      <c r="X140" s="2896"/>
      <c r="Y140" s="2896"/>
      <c r="Z140" s="2896"/>
      <c r="AA140" s="2896"/>
      <c r="AB140" s="2898"/>
      <c r="AC140" s="1874"/>
      <c r="AD140" s="2719"/>
      <c r="AE140" s="2720"/>
      <c r="AF140" s="2896"/>
      <c r="AG140" s="2896"/>
      <c r="AH140" s="2896"/>
      <c r="AI140" s="316"/>
    </row>
    <row r="141" spans="3:37" ht="15.75" thickBot="1">
      <c r="C141" s="2716" t="s">
        <v>268</v>
      </c>
      <c r="D141" s="317"/>
      <c r="E141" s="2711"/>
      <c r="F141" s="317"/>
      <c r="G141" s="317"/>
      <c r="H141" s="318"/>
      <c r="I141" s="317"/>
      <c r="J141" s="317"/>
      <c r="K141" s="317"/>
      <c r="L141" s="319"/>
      <c r="M141" s="320"/>
      <c r="N141" s="321"/>
      <c r="O141" s="322"/>
      <c r="P141" s="2896"/>
      <c r="Q141" s="322"/>
      <c r="R141" s="321"/>
      <c r="S141" s="2896"/>
      <c r="T141" s="323"/>
      <c r="U141" s="321"/>
      <c r="V141" s="2896"/>
      <c r="W141" s="2896"/>
      <c r="X141" s="2896"/>
      <c r="Y141" s="2896"/>
      <c r="Z141" s="2896"/>
      <c r="AA141" s="2896"/>
      <c r="AB141" s="2898"/>
      <c r="AC141" s="1874"/>
      <c r="AD141" s="2719"/>
      <c r="AE141" s="2720"/>
      <c r="AF141" s="2896"/>
      <c r="AG141" s="2896"/>
      <c r="AH141" s="2896"/>
      <c r="AI141" s="316"/>
    </row>
    <row r="142" spans="3:37" ht="15.75" thickBot="1">
      <c r="C142" s="2721" t="s">
        <v>268</v>
      </c>
      <c r="D142" s="317"/>
      <c r="E142" s="2711"/>
      <c r="F142" s="317"/>
      <c r="G142" s="317"/>
      <c r="H142" s="326"/>
      <c r="I142" s="317"/>
      <c r="J142" s="317"/>
      <c r="K142" s="317"/>
      <c r="L142" s="319"/>
      <c r="M142" s="327"/>
      <c r="N142" s="328"/>
      <c r="O142" s="329"/>
      <c r="P142" s="2896"/>
      <c r="Q142" s="329"/>
      <c r="R142" s="328"/>
      <c r="S142" s="2896"/>
      <c r="T142" s="330"/>
      <c r="U142" s="328"/>
      <c r="V142" s="2896"/>
      <c r="W142" s="2896"/>
      <c r="X142" s="2896"/>
      <c r="Y142" s="2896"/>
      <c r="Z142" s="2896"/>
      <c r="AA142" s="2896"/>
      <c r="AB142" s="2899"/>
      <c r="AC142" s="1875"/>
      <c r="AD142" s="2724"/>
      <c r="AE142" s="2725"/>
      <c r="AF142" s="2896"/>
      <c r="AG142" s="2896"/>
      <c r="AH142" s="2896"/>
      <c r="AI142" s="316"/>
    </row>
    <row r="143" spans="3:37" ht="16.5" thickTop="1" thickBot="1">
      <c r="C143" s="2726" t="s">
        <v>269</v>
      </c>
      <c r="D143" s="332"/>
      <c r="E143" s="336"/>
      <c r="F143" s="332"/>
      <c r="G143" s="332"/>
      <c r="H143" s="333"/>
      <c r="I143" s="332"/>
      <c r="J143" s="332"/>
      <c r="K143" s="332"/>
      <c r="L143" s="334"/>
      <c r="M143" s="335"/>
      <c r="N143" s="332"/>
      <c r="O143" s="332"/>
      <c r="P143" s="2896"/>
      <c r="Q143" s="332"/>
      <c r="R143" s="332"/>
      <c r="S143" s="2896"/>
      <c r="T143" s="336"/>
      <c r="U143" s="332"/>
      <c r="V143" s="2896"/>
      <c r="W143" s="2896"/>
      <c r="X143" s="2896"/>
      <c r="Y143" s="2896"/>
      <c r="Z143" s="2896"/>
      <c r="AA143" s="2896"/>
      <c r="AB143" s="2900">
        <v>20067902.495973911</v>
      </c>
      <c r="AC143" s="2727">
        <f t="shared" ref="AC143" si="61">SUM(AC138:AC142)</f>
        <v>0</v>
      </c>
      <c r="AD143" s="2728">
        <f t="shared" ref="AD143" si="62">SUM(AD138:AD142)</f>
        <v>0</v>
      </c>
      <c r="AE143" s="2729">
        <f t="shared" ref="AE143" si="63">SUM(AE138:AE142)</f>
        <v>0</v>
      </c>
      <c r="AF143" s="2896"/>
      <c r="AG143" s="2896"/>
      <c r="AH143" s="2896"/>
      <c r="AI143" s="316"/>
    </row>
    <row r="144" spans="3:37" ht="16.5" thickTop="1" thickBot="1">
      <c r="C144" s="2716" t="s">
        <v>2510</v>
      </c>
      <c r="D144" s="2712"/>
      <c r="E144" s="2713"/>
      <c r="F144" s="2712"/>
      <c r="G144" s="2712"/>
      <c r="H144" s="2712"/>
      <c r="I144" s="2712"/>
      <c r="J144" s="2712"/>
      <c r="K144" s="2712">
        <v>0</v>
      </c>
      <c r="L144" s="2712">
        <v>375</v>
      </c>
      <c r="M144" s="2712"/>
      <c r="N144" s="2712"/>
      <c r="O144" s="2712"/>
      <c r="P144" s="2896"/>
      <c r="Q144" s="2712"/>
      <c r="R144" s="2712"/>
      <c r="S144" s="2896"/>
      <c r="T144" s="2712"/>
      <c r="U144" s="2712"/>
      <c r="V144" s="2896"/>
      <c r="W144" s="2896"/>
      <c r="X144" s="2896"/>
      <c r="Y144" s="2896"/>
      <c r="Z144" s="2896"/>
      <c r="AA144" s="2896"/>
      <c r="AB144" s="2897">
        <v>18242363.169683408</v>
      </c>
      <c r="AC144" s="1876"/>
      <c r="AD144" s="2715"/>
      <c r="AE144" s="2714"/>
      <c r="AF144" s="2896"/>
      <c r="AG144" s="2896"/>
      <c r="AH144" s="2896"/>
      <c r="AI144" s="2763"/>
      <c r="AJ144" s="2772"/>
      <c r="AK144" s="2773"/>
    </row>
    <row r="145" spans="3:37" ht="15.75" thickBot="1">
      <c r="C145" s="2716" t="s">
        <v>268</v>
      </c>
      <c r="D145" s="1888"/>
      <c r="E145" s="2711"/>
      <c r="F145" s="1888"/>
      <c r="G145" s="1888"/>
      <c r="H145" s="318"/>
      <c r="I145" s="317"/>
      <c r="J145" s="317"/>
      <c r="K145" s="317"/>
      <c r="L145" s="319"/>
      <c r="M145" s="320"/>
      <c r="N145" s="321"/>
      <c r="O145" s="322"/>
      <c r="P145" s="2896"/>
      <c r="Q145" s="322"/>
      <c r="R145" s="321"/>
      <c r="S145" s="2896"/>
      <c r="T145" s="323"/>
      <c r="U145" s="321"/>
      <c r="V145" s="2896"/>
      <c r="W145" s="2896"/>
      <c r="X145" s="2896"/>
      <c r="Y145" s="2896"/>
      <c r="Z145" s="2896"/>
      <c r="AA145" s="2896"/>
      <c r="AB145" s="2898"/>
      <c r="AC145" s="1874"/>
      <c r="AD145" s="2719"/>
      <c r="AE145" s="2720"/>
      <c r="AF145" s="2896"/>
      <c r="AG145" s="2896"/>
      <c r="AH145" s="2896"/>
      <c r="AI145" s="316"/>
    </row>
    <row r="146" spans="3:37" ht="15.75" thickBot="1">
      <c r="C146" s="2716" t="s">
        <v>268</v>
      </c>
      <c r="D146" s="1888"/>
      <c r="E146" s="2731"/>
      <c r="F146" s="1888"/>
      <c r="G146" s="1888"/>
      <c r="H146" s="340"/>
      <c r="I146" s="317"/>
      <c r="J146" s="317"/>
      <c r="K146" s="317"/>
      <c r="L146" s="319"/>
      <c r="M146" s="320"/>
      <c r="N146" s="321"/>
      <c r="O146" s="322"/>
      <c r="P146" s="2896"/>
      <c r="Q146" s="322"/>
      <c r="R146" s="321"/>
      <c r="S146" s="2896"/>
      <c r="T146" s="323"/>
      <c r="U146" s="321"/>
      <c r="V146" s="2896"/>
      <c r="W146" s="2896"/>
      <c r="X146" s="2896"/>
      <c r="Y146" s="2896"/>
      <c r="Z146" s="2896"/>
      <c r="AA146" s="2896"/>
      <c r="AB146" s="2898"/>
      <c r="AC146" s="1874"/>
      <c r="AD146" s="2719"/>
      <c r="AE146" s="2720"/>
      <c r="AF146" s="2896"/>
      <c r="AG146" s="2896"/>
      <c r="AH146" s="2896"/>
      <c r="AI146" s="316"/>
    </row>
    <row r="147" spans="3:37" ht="15.75" thickBot="1">
      <c r="C147" s="2716" t="s">
        <v>268</v>
      </c>
      <c r="D147" s="1888"/>
      <c r="E147" s="2711"/>
      <c r="F147" s="1888"/>
      <c r="G147" s="1888"/>
      <c r="H147" s="318"/>
      <c r="I147" s="317"/>
      <c r="J147" s="317"/>
      <c r="K147" s="317"/>
      <c r="L147" s="319"/>
      <c r="M147" s="320"/>
      <c r="N147" s="321"/>
      <c r="O147" s="322"/>
      <c r="P147" s="2896"/>
      <c r="Q147" s="322"/>
      <c r="R147" s="321"/>
      <c r="S147" s="2896"/>
      <c r="T147" s="323"/>
      <c r="U147" s="321"/>
      <c r="V147" s="2896"/>
      <c r="W147" s="2896"/>
      <c r="X147" s="2896"/>
      <c r="Y147" s="2896"/>
      <c r="Z147" s="2896"/>
      <c r="AA147" s="2896"/>
      <c r="AB147" s="2898"/>
      <c r="AC147" s="1874"/>
      <c r="AD147" s="2719"/>
      <c r="AE147" s="2720"/>
      <c r="AF147" s="2896"/>
      <c r="AG147" s="2896"/>
      <c r="AH147" s="2896"/>
      <c r="AI147" s="316"/>
    </row>
    <row r="148" spans="3:37" ht="15.75" thickBot="1">
      <c r="C148" s="2721" t="s">
        <v>268</v>
      </c>
      <c r="D148" s="1888"/>
      <c r="E148" s="2711"/>
      <c r="F148" s="1888"/>
      <c r="G148" s="1888"/>
      <c r="H148" s="318"/>
      <c r="I148" s="317"/>
      <c r="J148" s="317"/>
      <c r="K148" s="317"/>
      <c r="L148" s="319"/>
      <c r="M148" s="327"/>
      <c r="N148" s="328"/>
      <c r="O148" s="329"/>
      <c r="P148" s="2896"/>
      <c r="Q148" s="329"/>
      <c r="R148" s="328"/>
      <c r="S148" s="2896"/>
      <c r="T148" s="330"/>
      <c r="U148" s="328"/>
      <c r="V148" s="2896"/>
      <c r="W148" s="2896"/>
      <c r="X148" s="2896"/>
      <c r="Y148" s="2896"/>
      <c r="Z148" s="2896"/>
      <c r="AA148" s="2896"/>
      <c r="AB148" s="2899"/>
      <c r="AC148" s="1875"/>
      <c r="AD148" s="2724"/>
      <c r="AE148" s="2725"/>
      <c r="AF148" s="2896"/>
      <c r="AG148" s="2896"/>
      <c r="AH148" s="2896"/>
      <c r="AI148" s="316"/>
    </row>
    <row r="149" spans="3:37" ht="16.5" thickTop="1" thickBot="1">
      <c r="C149" s="2726" t="s">
        <v>269</v>
      </c>
      <c r="D149" s="332"/>
      <c r="E149" s="336"/>
      <c r="F149" s="332"/>
      <c r="G149" s="332"/>
      <c r="H149" s="333"/>
      <c r="I149" s="332"/>
      <c r="J149" s="332"/>
      <c r="K149" s="332"/>
      <c r="L149" s="334"/>
      <c r="M149" s="341"/>
      <c r="N149" s="342"/>
      <c r="O149" s="342"/>
      <c r="P149" s="2896"/>
      <c r="Q149" s="342"/>
      <c r="R149" s="342"/>
      <c r="S149" s="2896"/>
      <c r="T149" s="343"/>
      <c r="U149" s="342"/>
      <c r="V149" s="2896"/>
      <c r="W149" s="2896"/>
      <c r="X149" s="2896"/>
      <c r="Y149" s="2896"/>
      <c r="Z149" s="2896"/>
      <c r="AA149" s="2896"/>
      <c r="AB149" s="2901">
        <v>18242363.169683408</v>
      </c>
      <c r="AC149" s="2727">
        <f t="shared" ref="AC149" si="64">SUM(AC144:AC148)</f>
        <v>0</v>
      </c>
      <c r="AD149" s="2728">
        <f t="shared" ref="AD149" si="65">SUM(AD144:AD148)</f>
        <v>0</v>
      </c>
      <c r="AE149" s="2729">
        <f t="shared" ref="AE149" si="66">SUM(AE144:AE148)</f>
        <v>0</v>
      </c>
      <c r="AF149" s="2896"/>
      <c r="AG149" s="2896"/>
      <c r="AH149" s="2896"/>
      <c r="AI149" s="316"/>
    </row>
    <row r="150" spans="3:37" ht="16.5" thickTop="1" thickBot="1">
      <c r="C150" s="2716" t="s">
        <v>2511</v>
      </c>
      <c r="D150" s="2713"/>
      <c r="E150" s="2713"/>
      <c r="F150" s="2713"/>
      <c r="G150" s="2713"/>
      <c r="H150" s="2713"/>
      <c r="I150" s="2713"/>
      <c r="J150" s="2713"/>
      <c r="K150" s="2713">
        <v>0</v>
      </c>
      <c r="L150" s="2713">
        <v>375</v>
      </c>
      <c r="M150" s="2712"/>
      <c r="N150" s="2712"/>
      <c r="O150" s="2712"/>
      <c r="P150" s="2896"/>
      <c r="Q150" s="2712"/>
      <c r="R150" s="2712"/>
      <c r="S150" s="2896"/>
      <c r="T150" s="2712"/>
      <c r="U150" s="2712"/>
      <c r="V150" s="2896"/>
      <c r="W150" s="2896"/>
      <c r="X150" s="2896"/>
      <c r="Y150" s="2896"/>
      <c r="Z150" s="2896"/>
      <c r="AA150" s="2896"/>
      <c r="AB150" s="2897">
        <v>52835574.561054669</v>
      </c>
      <c r="AC150" s="1876"/>
      <c r="AD150" s="2715"/>
      <c r="AE150" s="2714"/>
      <c r="AF150" s="2896"/>
      <c r="AG150" s="2896"/>
      <c r="AH150" s="2896"/>
      <c r="AI150" s="2763"/>
      <c r="AJ150" s="2772"/>
      <c r="AK150" s="2773"/>
    </row>
    <row r="151" spans="3:37" ht="15.75" thickBot="1">
      <c r="C151" s="2716" t="s">
        <v>268</v>
      </c>
      <c r="D151" s="1888"/>
      <c r="E151" s="2711"/>
      <c r="F151" s="1888"/>
      <c r="G151" s="1888"/>
      <c r="H151" s="318"/>
      <c r="I151" s="317"/>
      <c r="J151" s="317"/>
      <c r="K151" s="317"/>
      <c r="L151" s="319"/>
      <c r="M151" s="320"/>
      <c r="N151" s="321"/>
      <c r="O151" s="322"/>
      <c r="P151" s="2896"/>
      <c r="Q151" s="322"/>
      <c r="R151" s="321"/>
      <c r="S151" s="2896"/>
      <c r="T151" s="323"/>
      <c r="U151" s="321"/>
      <c r="V151" s="2896"/>
      <c r="W151" s="2896"/>
      <c r="X151" s="2896"/>
      <c r="Y151" s="2896"/>
      <c r="Z151" s="2896"/>
      <c r="AA151" s="2896"/>
      <c r="AB151" s="2898"/>
      <c r="AC151" s="1874"/>
      <c r="AD151" s="2719"/>
      <c r="AE151" s="2720"/>
      <c r="AF151" s="2896"/>
      <c r="AG151" s="2896"/>
      <c r="AH151" s="2896"/>
      <c r="AI151" s="316"/>
    </row>
    <row r="152" spans="3:37" ht="15.75" thickBot="1">
      <c r="C152" s="2716" t="s">
        <v>268</v>
      </c>
      <c r="D152" s="1888"/>
      <c r="E152" s="2731"/>
      <c r="F152" s="1888"/>
      <c r="G152" s="1888"/>
      <c r="H152" s="340"/>
      <c r="I152" s="317"/>
      <c r="J152" s="317"/>
      <c r="K152" s="317"/>
      <c r="L152" s="319"/>
      <c r="M152" s="320"/>
      <c r="N152" s="321"/>
      <c r="O152" s="322"/>
      <c r="P152" s="2896"/>
      <c r="Q152" s="322"/>
      <c r="R152" s="321"/>
      <c r="S152" s="2896"/>
      <c r="T152" s="323"/>
      <c r="U152" s="321"/>
      <c r="V152" s="2896"/>
      <c r="W152" s="2896"/>
      <c r="X152" s="2896"/>
      <c r="Y152" s="2896"/>
      <c r="Z152" s="2896"/>
      <c r="AA152" s="2896"/>
      <c r="AB152" s="2898"/>
      <c r="AC152" s="1874"/>
      <c r="AD152" s="2719"/>
      <c r="AE152" s="2720"/>
      <c r="AF152" s="2896"/>
      <c r="AG152" s="2896"/>
      <c r="AH152" s="2896"/>
      <c r="AI152" s="316"/>
    </row>
    <row r="153" spans="3:37" ht="15.75" thickBot="1">
      <c r="C153" s="2716" t="s">
        <v>268</v>
      </c>
      <c r="D153" s="1888"/>
      <c r="E153" s="2711"/>
      <c r="F153" s="1888"/>
      <c r="G153" s="1888"/>
      <c r="H153" s="318"/>
      <c r="I153" s="317"/>
      <c r="J153" s="317"/>
      <c r="K153" s="317"/>
      <c r="L153" s="319"/>
      <c r="M153" s="320"/>
      <c r="N153" s="321"/>
      <c r="O153" s="322"/>
      <c r="P153" s="2896"/>
      <c r="Q153" s="322"/>
      <c r="R153" s="321"/>
      <c r="S153" s="2896"/>
      <c r="T153" s="323"/>
      <c r="U153" s="321"/>
      <c r="V153" s="2896"/>
      <c r="W153" s="2896"/>
      <c r="X153" s="2896"/>
      <c r="Y153" s="2896"/>
      <c r="Z153" s="2896"/>
      <c r="AA153" s="2896"/>
      <c r="AB153" s="2898"/>
      <c r="AC153" s="1874"/>
      <c r="AD153" s="2719"/>
      <c r="AE153" s="2720"/>
      <c r="AF153" s="2896"/>
      <c r="AG153" s="2896"/>
      <c r="AH153" s="2896"/>
      <c r="AI153" s="316"/>
    </row>
    <row r="154" spans="3:37" ht="15.75" thickBot="1">
      <c r="C154" s="2721" t="s">
        <v>268</v>
      </c>
      <c r="D154" s="1888"/>
      <c r="E154" s="2711"/>
      <c r="F154" s="1888"/>
      <c r="G154" s="1888"/>
      <c r="H154" s="318"/>
      <c r="I154" s="317"/>
      <c r="J154" s="317"/>
      <c r="K154" s="317"/>
      <c r="L154" s="319"/>
      <c r="M154" s="327"/>
      <c r="N154" s="328"/>
      <c r="O154" s="329"/>
      <c r="P154" s="2896"/>
      <c r="Q154" s="329"/>
      <c r="R154" s="328"/>
      <c r="S154" s="2896"/>
      <c r="T154" s="330"/>
      <c r="U154" s="328"/>
      <c r="V154" s="2896"/>
      <c r="W154" s="2896"/>
      <c r="X154" s="2896"/>
      <c r="Y154" s="2896"/>
      <c r="Z154" s="2896"/>
      <c r="AA154" s="2896"/>
      <c r="AB154" s="2899"/>
      <c r="AC154" s="1875"/>
      <c r="AD154" s="2724"/>
      <c r="AE154" s="2725"/>
      <c r="AF154" s="2896"/>
      <c r="AG154" s="2896"/>
      <c r="AH154" s="2896"/>
      <c r="AI154" s="316"/>
    </row>
    <row r="155" spans="3:37" ht="16.5" thickTop="1" thickBot="1">
      <c r="C155" s="2726" t="s">
        <v>269</v>
      </c>
      <c r="D155" s="332"/>
      <c r="E155" s="336"/>
      <c r="F155" s="332"/>
      <c r="G155" s="332"/>
      <c r="H155" s="333"/>
      <c r="I155" s="332"/>
      <c r="J155" s="332"/>
      <c r="K155" s="332"/>
      <c r="L155" s="334"/>
      <c r="M155" s="335"/>
      <c r="N155" s="332"/>
      <c r="O155" s="332"/>
      <c r="P155" s="2896"/>
      <c r="Q155" s="332"/>
      <c r="R155" s="332"/>
      <c r="S155" s="2896"/>
      <c r="T155" s="336"/>
      <c r="U155" s="332"/>
      <c r="V155" s="2896"/>
      <c r="W155" s="2896"/>
      <c r="X155" s="2896"/>
      <c r="Y155" s="2896"/>
      <c r="Z155" s="2896"/>
      <c r="AA155" s="2896"/>
      <c r="AB155" s="2900">
        <v>52835574.561054669</v>
      </c>
      <c r="AC155" s="2727">
        <f t="shared" ref="AC155" si="67">SUM(AC150:AC154)</f>
        <v>0</v>
      </c>
      <c r="AD155" s="2728">
        <f t="shared" ref="AD155" si="68">SUM(AD150:AD154)</f>
        <v>0</v>
      </c>
      <c r="AE155" s="2729">
        <f t="shared" ref="AE155" si="69">SUM(AE150:AE154)</f>
        <v>0</v>
      </c>
      <c r="AF155" s="2896"/>
      <c r="AG155" s="2896"/>
      <c r="AH155" s="2896"/>
      <c r="AI155" s="316"/>
    </row>
    <row r="156" spans="3:37" ht="16.5" thickTop="1" thickBot="1">
      <c r="C156" s="2716" t="s">
        <v>1987</v>
      </c>
      <c r="D156" s="2712"/>
      <c r="E156" s="2713"/>
      <c r="F156" s="2712"/>
      <c r="G156" s="2712"/>
      <c r="H156" s="2712"/>
      <c r="I156" s="2712"/>
      <c r="J156" s="2712"/>
      <c r="K156" s="2712">
        <v>0</v>
      </c>
      <c r="L156" s="2712">
        <v>0</v>
      </c>
      <c r="M156" s="2712"/>
      <c r="N156" s="2712"/>
      <c r="O156" s="2712"/>
      <c r="P156" s="2896"/>
      <c r="Q156" s="2712"/>
      <c r="R156" s="2712"/>
      <c r="S156" s="2896"/>
      <c r="T156" s="2712"/>
      <c r="U156" s="2712"/>
      <c r="V156" s="2896"/>
      <c r="W156" s="2896"/>
      <c r="X156" s="2896"/>
      <c r="Y156" s="2896"/>
      <c r="Z156" s="2896"/>
      <c r="AA156" s="2896"/>
      <c r="AB156" s="2897">
        <v>50229170.335723683</v>
      </c>
      <c r="AC156" s="1876"/>
      <c r="AD156" s="2715"/>
      <c r="AE156" s="2714"/>
      <c r="AF156" s="2896"/>
      <c r="AG156" s="2896"/>
      <c r="AH156" s="2896"/>
      <c r="AI156" s="2763"/>
      <c r="AJ156" s="2772"/>
      <c r="AK156" s="2773"/>
    </row>
    <row r="157" spans="3:37" ht="15.75" thickBot="1">
      <c r="C157" s="2716" t="s">
        <v>268</v>
      </c>
      <c r="D157" s="1888"/>
      <c r="E157" s="2711"/>
      <c r="F157" s="1888"/>
      <c r="G157" s="1888"/>
      <c r="H157" s="318"/>
      <c r="I157" s="317"/>
      <c r="J157" s="317"/>
      <c r="K157" s="317"/>
      <c r="L157" s="319"/>
      <c r="M157" s="320"/>
      <c r="N157" s="321"/>
      <c r="O157" s="322"/>
      <c r="P157" s="2896"/>
      <c r="Q157" s="322"/>
      <c r="R157" s="321"/>
      <c r="S157" s="2896"/>
      <c r="T157" s="323"/>
      <c r="U157" s="321"/>
      <c r="V157" s="2896"/>
      <c r="W157" s="2896"/>
      <c r="X157" s="2896"/>
      <c r="Y157" s="2896"/>
      <c r="Z157" s="2896"/>
      <c r="AA157" s="2896"/>
      <c r="AB157" s="2898"/>
      <c r="AC157" s="1874"/>
      <c r="AD157" s="2719"/>
      <c r="AE157" s="2720"/>
      <c r="AF157" s="2896"/>
      <c r="AG157" s="2896"/>
      <c r="AH157" s="2896"/>
      <c r="AI157" s="316"/>
    </row>
    <row r="158" spans="3:37" ht="15.75" thickBot="1">
      <c r="C158" s="2716" t="s">
        <v>268</v>
      </c>
      <c r="D158" s="1888"/>
      <c r="E158" s="2731"/>
      <c r="F158" s="1888"/>
      <c r="G158" s="1888"/>
      <c r="H158" s="340"/>
      <c r="I158" s="317"/>
      <c r="J158" s="317"/>
      <c r="K158" s="317"/>
      <c r="L158" s="319"/>
      <c r="M158" s="320"/>
      <c r="N158" s="321"/>
      <c r="O158" s="322"/>
      <c r="P158" s="2896"/>
      <c r="Q158" s="322"/>
      <c r="R158" s="321"/>
      <c r="S158" s="2896"/>
      <c r="T158" s="323"/>
      <c r="U158" s="321"/>
      <c r="V158" s="2896"/>
      <c r="W158" s="2896"/>
      <c r="X158" s="2896"/>
      <c r="Y158" s="2896"/>
      <c r="Z158" s="2896"/>
      <c r="AA158" s="2896"/>
      <c r="AB158" s="2898"/>
      <c r="AC158" s="1874"/>
      <c r="AD158" s="2719"/>
      <c r="AE158" s="2720"/>
      <c r="AF158" s="2896"/>
      <c r="AG158" s="2896"/>
      <c r="AH158" s="2896"/>
      <c r="AI158" s="316"/>
    </row>
    <row r="159" spans="3:37" ht="15.75" thickBot="1">
      <c r="C159" s="2716" t="s">
        <v>268</v>
      </c>
      <c r="D159" s="1888"/>
      <c r="E159" s="2711"/>
      <c r="F159" s="1888"/>
      <c r="G159" s="1888"/>
      <c r="H159" s="318"/>
      <c r="I159" s="317"/>
      <c r="J159" s="317"/>
      <c r="K159" s="317"/>
      <c r="L159" s="319"/>
      <c r="M159" s="320"/>
      <c r="N159" s="321"/>
      <c r="O159" s="322"/>
      <c r="P159" s="2896"/>
      <c r="Q159" s="322"/>
      <c r="R159" s="321"/>
      <c r="S159" s="2896"/>
      <c r="T159" s="323"/>
      <c r="U159" s="321"/>
      <c r="V159" s="2896"/>
      <c r="W159" s="2896"/>
      <c r="X159" s="2896"/>
      <c r="Y159" s="2896"/>
      <c r="Z159" s="2896"/>
      <c r="AA159" s="2896"/>
      <c r="AB159" s="2898"/>
      <c r="AC159" s="1874"/>
      <c r="AD159" s="2719"/>
      <c r="AE159" s="2720"/>
      <c r="AF159" s="2896"/>
      <c r="AG159" s="2896"/>
      <c r="AH159" s="2896"/>
      <c r="AI159" s="316"/>
    </row>
    <row r="160" spans="3:37" ht="15.75" thickBot="1">
      <c r="C160" s="2721" t="s">
        <v>268</v>
      </c>
      <c r="D160" s="1888"/>
      <c r="E160" s="2711"/>
      <c r="F160" s="1888"/>
      <c r="G160" s="1888"/>
      <c r="H160" s="318"/>
      <c r="I160" s="317"/>
      <c r="J160" s="317"/>
      <c r="K160" s="317"/>
      <c r="L160" s="319"/>
      <c r="M160" s="327"/>
      <c r="N160" s="328"/>
      <c r="O160" s="329"/>
      <c r="P160" s="2896"/>
      <c r="Q160" s="329"/>
      <c r="R160" s="328"/>
      <c r="S160" s="2896"/>
      <c r="T160" s="330"/>
      <c r="U160" s="328"/>
      <c r="V160" s="2896"/>
      <c r="W160" s="2896"/>
      <c r="X160" s="2896"/>
      <c r="Y160" s="2896"/>
      <c r="Z160" s="2896"/>
      <c r="AA160" s="2896"/>
      <c r="AB160" s="2899"/>
      <c r="AC160" s="1875"/>
      <c r="AD160" s="2724"/>
      <c r="AE160" s="2725"/>
      <c r="AF160" s="2896"/>
      <c r="AG160" s="2896"/>
      <c r="AH160" s="2896"/>
      <c r="AI160" s="316"/>
    </row>
    <row r="161" spans="3:37" ht="16.5" thickTop="1" thickBot="1">
      <c r="C161" s="2726" t="s">
        <v>269</v>
      </c>
      <c r="D161" s="332"/>
      <c r="E161" s="336"/>
      <c r="F161" s="332"/>
      <c r="G161" s="332"/>
      <c r="H161" s="333"/>
      <c r="I161" s="332"/>
      <c r="J161" s="332"/>
      <c r="K161" s="332"/>
      <c r="L161" s="334"/>
      <c r="M161" s="335"/>
      <c r="N161" s="332"/>
      <c r="O161" s="332"/>
      <c r="P161" s="2896"/>
      <c r="Q161" s="332"/>
      <c r="R161" s="332"/>
      <c r="S161" s="2896"/>
      <c r="T161" s="336"/>
      <c r="U161" s="332"/>
      <c r="V161" s="2896"/>
      <c r="W161" s="2896"/>
      <c r="X161" s="2896"/>
      <c r="Y161" s="2896"/>
      <c r="Z161" s="2896"/>
      <c r="AA161" s="2896"/>
      <c r="AB161" s="2900">
        <v>50229170.335723683</v>
      </c>
      <c r="AC161" s="2727">
        <f t="shared" ref="AC161" si="70">SUM(AC156:AC160)</f>
        <v>0</v>
      </c>
      <c r="AD161" s="2728">
        <f t="shared" ref="AD161" si="71">SUM(AD156:AD160)</f>
        <v>0</v>
      </c>
      <c r="AE161" s="2729">
        <f t="shared" ref="AE161" si="72">SUM(AE156:AE160)</f>
        <v>0</v>
      </c>
      <c r="AF161" s="2896"/>
      <c r="AG161" s="2896"/>
      <c r="AH161" s="2896"/>
      <c r="AI161" s="316"/>
    </row>
    <row r="162" spans="3:37" ht="16.5" thickTop="1" thickBot="1">
      <c r="C162" s="2716" t="s">
        <v>2512</v>
      </c>
      <c r="D162" s="2712"/>
      <c r="E162" s="2713"/>
      <c r="F162" s="2712"/>
      <c r="G162" s="2712"/>
      <c r="H162" s="2712"/>
      <c r="I162" s="2712"/>
      <c r="J162" s="2712"/>
      <c r="K162" s="2712">
        <v>0</v>
      </c>
      <c r="L162" s="2712">
        <v>0</v>
      </c>
      <c r="M162" s="2712"/>
      <c r="N162" s="2712"/>
      <c r="O162" s="2712"/>
      <c r="P162" s="2896"/>
      <c r="Q162" s="2712"/>
      <c r="R162" s="2712"/>
      <c r="S162" s="2896"/>
      <c r="T162" s="2712"/>
      <c r="U162" s="2712"/>
      <c r="V162" s="2896"/>
      <c r="W162" s="2896"/>
      <c r="X162" s="2896"/>
      <c r="Y162" s="2896"/>
      <c r="Z162" s="2896"/>
      <c r="AA162" s="2896"/>
      <c r="AB162" s="2897">
        <v>28915949.89015267</v>
      </c>
      <c r="AC162" s="1876"/>
      <c r="AD162" s="2715"/>
      <c r="AE162" s="2714"/>
      <c r="AF162" s="2896"/>
      <c r="AG162" s="2896"/>
      <c r="AH162" s="2896"/>
      <c r="AI162" s="2763"/>
      <c r="AJ162" s="2772"/>
      <c r="AK162" s="2773"/>
    </row>
    <row r="163" spans="3:37" ht="15.75" thickBot="1">
      <c r="C163" s="2716" t="s">
        <v>268</v>
      </c>
      <c r="D163" s="1888"/>
      <c r="E163" s="2711"/>
      <c r="F163" s="1888"/>
      <c r="G163" s="1888"/>
      <c r="H163" s="318"/>
      <c r="I163" s="317"/>
      <c r="J163" s="317"/>
      <c r="K163" s="317"/>
      <c r="L163" s="319"/>
      <c r="M163" s="320"/>
      <c r="N163" s="321"/>
      <c r="O163" s="322"/>
      <c r="P163" s="2896"/>
      <c r="Q163" s="322"/>
      <c r="R163" s="321"/>
      <c r="S163" s="2896"/>
      <c r="T163" s="323"/>
      <c r="U163" s="321"/>
      <c r="V163" s="2896"/>
      <c r="W163" s="2896"/>
      <c r="X163" s="2896"/>
      <c r="Y163" s="2896"/>
      <c r="Z163" s="2896"/>
      <c r="AA163" s="2896"/>
      <c r="AB163" s="2898"/>
      <c r="AC163" s="1874"/>
      <c r="AD163" s="2719"/>
      <c r="AE163" s="2720"/>
      <c r="AF163" s="2896"/>
      <c r="AG163" s="2896"/>
      <c r="AH163" s="2896"/>
      <c r="AI163" s="316"/>
    </row>
    <row r="164" spans="3:37" ht="15.75" thickBot="1">
      <c r="C164" s="2716" t="s">
        <v>268</v>
      </c>
      <c r="D164" s="1888"/>
      <c r="E164" s="2731"/>
      <c r="F164" s="1888"/>
      <c r="G164" s="1888"/>
      <c r="H164" s="340"/>
      <c r="I164" s="317"/>
      <c r="J164" s="317"/>
      <c r="K164" s="317"/>
      <c r="L164" s="319"/>
      <c r="M164" s="320"/>
      <c r="N164" s="321"/>
      <c r="O164" s="322"/>
      <c r="P164" s="2896"/>
      <c r="Q164" s="322"/>
      <c r="R164" s="321"/>
      <c r="S164" s="2896"/>
      <c r="T164" s="323"/>
      <c r="U164" s="321"/>
      <c r="V164" s="2896"/>
      <c r="W164" s="2896"/>
      <c r="X164" s="2896"/>
      <c r="Y164" s="2896"/>
      <c r="Z164" s="2896"/>
      <c r="AA164" s="2896"/>
      <c r="AB164" s="2898"/>
      <c r="AC164" s="1874"/>
      <c r="AD164" s="2719"/>
      <c r="AE164" s="2720"/>
      <c r="AF164" s="2896"/>
      <c r="AG164" s="2896"/>
      <c r="AH164" s="2896"/>
      <c r="AI164" s="316"/>
    </row>
    <row r="165" spans="3:37" ht="15.75" thickBot="1">
      <c r="C165" s="2716" t="s">
        <v>268</v>
      </c>
      <c r="D165" s="1888"/>
      <c r="E165" s="2711"/>
      <c r="F165" s="1888"/>
      <c r="G165" s="1888"/>
      <c r="H165" s="318"/>
      <c r="I165" s="317"/>
      <c r="J165" s="317"/>
      <c r="K165" s="317"/>
      <c r="L165" s="319"/>
      <c r="M165" s="320"/>
      <c r="N165" s="321"/>
      <c r="O165" s="322"/>
      <c r="P165" s="2896"/>
      <c r="Q165" s="322"/>
      <c r="R165" s="321"/>
      <c r="S165" s="2896"/>
      <c r="T165" s="323"/>
      <c r="U165" s="321"/>
      <c r="V165" s="2896"/>
      <c r="W165" s="2896"/>
      <c r="X165" s="2896"/>
      <c r="Y165" s="2896"/>
      <c r="Z165" s="2896"/>
      <c r="AA165" s="2896"/>
      <c r="AB165" s="2898"/>
      <c r="AC165" s="1874"/>
      <c r="AD165" s="2719"/>
      <c r="AE165" s="2720"/>
      <c r="AF165" s="2896"/>
      <c r="AG165" s="2896"/>
      <c r="AH165" s="2896"/>
      <c r="AI165" s="316"/>
    </row>
    <row r="166" spans="3:37" ht="15.75" thickBot="1">
      <c r="C166" s="2721" t="s">
        <v>268</v>
      </c>
      <c r="D166" s="1888"/>
      <c r="E166" s="2711"/>
      <c r="F166" s="1888"/>
      <c r="G166" s="1888"/>
      <c r="H166" s="318"/>
      <c r="I166" s="317"/>
      <c r="J166" s="317"/>
      <c r="K166" s="317"/>
      <c r="L166" s="319"/>
      <c r="M166" s="327"/>
      <c r="N166" s="328"/>
      <c r="O166" s="329"/>
      <c r="P166" s="2896"/>
      <c r="Q166" s="329"/>
      <c r="R166" s="328"/>
      <c r="S166" s="2896"/>
      <c r="T166" s="330"/>
      <c r="U166" s="328"/>
      <c r="V166" s="2896"/>
      <c r="W166" s="2896"/>
      <c r="X166" s="2896"/>
      <c r="Y166" s="2896"/>
      <c r="Z166" s="2896"/>
      <c r="AA166" s="2896"/>
      <c r="AB166" s="2899"/>
      <c r="AC166" s="1875"/>
      <c r="AD166" s="2724"/>
      <c r="AE166" s="2725"/>
      <c r="AF166" s="2896"/>
      <c r="AG166" s="2896"/>
      <c r="AH166" s="2896"/>
      <c r="AI166" s="316"/>
    </row>
    <row r="167" spans="3:37" ht="16.5" thickTop="1" thickBot="1">
      <c r="C167" s="2726" t="s">
        <v>269</v>
      </c>
      <c r="D167" s="332"/>
      <c r="E167" s="336"/>
      <c r="F167" s="332"/>
      <c r="G167" s="332"/>
      <c r="H167" s="333"/>
      <c r="I167" s="332"/>
      <c r="J167" s="332"/>
      <c r="K167" s="332"/>
      <c r="L167" s="334"/>
      <c r="M167" s="335"/>
      <c r="N167" s="332"/>
      <c r="O167" s="332"/>
      <c r="P167" s="2896"/>
      <c r="Q167" s="332"/>
      <c r="R167" s="332"/>
      <c r="S167" s="2896"/>
      <c r="T167" s="336"/>
      <c r="U167" s="332"/>
      <c r="V167" s="2896"/>
      <c r="W167" s="2896"/>
      <c r="X167" s="2896"/>
      <c r="Y167" s="2896"/>
      <c r="Z167" s="2896"/>
      <c r="AA167" s="2896"/>
      <c r="AB167" s="2900">
        <v>28915949.89015267</v>
      </c>
      <c r="AC167" s="2727">
        <f t="shared" ref="AC167" si="73">SUM(AC162:AC166)</f>
        <v>0</v>
      </c>
      <c r="AD167" s="2728">
        <f t="shared" ref="AD167" si="74">SUM(AD162:AD166)</f>
        <v>0</v>
      </c>
      <c r="AE167" s="2729">
        <f t="shared" ref="AE167" si="75">SUM(AE162:AE166)</f>
        <v>0</v>
      </c>
      <c r="AF167" s="2896"/>
      <c r="AG167" s="2896"/>
      <c r="AH167" s="2896"/>
      <c r="AI167" s="316"/>
    </row>
    <row r="168" spans="3:37" ht="16.5" thickTop="1" thickBot="1">
      <c r="C168" s="2716" t="s">
        <v>2513</v>
      </c>
      <c r="D168" s="2712"/>
      <c r="E168" s="2713"/>
      <c r="F168" s="2712"/>
      <c r="G168" s="2712"/>
      <c r="H168" s="2754"/>
      <c r="I168" s="2712"/>
      <c r="J168" s="2712"/>
      <c r="K168" s="2712">
        <v>375</v>
      </c>
      <c r="L168" s="2712">
        <v>375</v>
      </c>
      <c r="M168" s="2712"/>
      <c r="N168" s="2712"/>
      <c r="O168" s="2712"/>
      <c r="P168" s="2896"/>
      <c r="Q168" s="2712"/>
      <c r="R168" s="2712"/>
      <c r="S168" s="2896"/>
      <c r="T168" s="2712"/>
      <c r="U168" s="2712"/>
      <c r="V168" s="2896"/>
      <c r="W168" s="2896"/>
      <c r="X168" s="2896"/>
      <c r="Y168" s="2896"/>
      <c r="Z168" s="2896"/>
      <c r="AA168" s="2896"/>
      <c r="AB168" s="2897">
        <v>14916119.869477805</v>
      </c>
      <c r="AC168" s="1876"/>
      <c r="AD168" s="2715"/>
      <c r="AE168" s="2714"/>
      <c r="AF168" s="2896"/>
      <c r="AG168" s="2896"/>
      <c r="AH168" s="2896"/>
      <c r="AI168" s="2763"/>
      <c r="AJ168" s="2772"/>
      <c r="AK168" s="2773"/>
    </row>
    <row r="169" spans="3:37" ht="15.75" thickBot="1">
      <c r="C169" s="2716" t="s">
        <v>268</v>
      </c>
      <c r="D169" s="1888"/>
      <c r="E169" s="2711"/>
      <c r="F169" s="1888"/>
      <c r="G169" s="1888"/>
      <c r="H169" s="318"/>
      <c r="I169" s="317"/>
      <c r="J169" s="317"/>
      <c r="K169" s="317"/>
      <c r="L169" s="319"/>
      <c r="M169" s="320"/>
      <c r="N169" s="321"/>
      <c r="O169" s="322"/>
      <c r="P169" s="2896"/>
      <c r="Q169" s="322"/>
      <c r="R169" s="321"/>
      <c r="S169" s="2896"/>
      <c r="T169" s="323"/>
      <c r="U169" s="321"/>
      <c r="V169" s="2896"/>
      <c r="W169" s="2896"/>
      <c r="X169" s="2896"/>
      <c r="Y169" s="2896"/>
      <c r="Z169" s="2896"/>
      <c r="AA169" s="2896"/>
      <c r="AB169" s="2898"/>
      <c r="AC169" s="1874"/>
      <c r="AD169" s="2719"/>
      <c r="AE169" s="2720"/>
      <c r="AF169" s="2896"/>
      <c r="AG169" s="2896"/>
      <c r="AH169" s="2896"/>
      <c r="AI169" s="316"/>
    </row>
    <row r="170" spans="3:37" ht="15.75" thickBot="1">
      <c r="C170" s="2716" t="s">
        <v>268</v>
      </c>
      <c r="D170" s="1888"/>
      <c r="E170" s="2731"/>
      <c r="F170" s="1888"/>
      <c r="G170" s="1888"/>
      <c r="H170" s="340"/>
      <c r="I170" s="317"/>
      <c r="J170" s="317"/>
      <c r="K170" s="317"/>
      <c r="L170" s="319"/>
      <c r="M170" s="320"/>
      <c r="N170" s="321"/>
      <c r="O170" s="322"/>
      <c r="P170" s="2896"/>
      <c r="Q170" s="322"/>
      <c r="R170" s="321"/>
      <c r="S170" s="2896"/>
      <c r="T170" s="323"/>
      <c r="U170" s="321"/>
      <c r="V170" s="2896"/>
      <c r="W170" s="2896"/>
      <c r="X170" s="2896"/>
      <c r="Y170" s="2896"/>
      <c r="Z170" s="2896"/>
      <c r="AA170" s="2896"/>
      <c r="AB170" s="2898"/>
      <c r="AC170" s="1874"/>
      <c r="AD170" s="2719"/>
      <c r="AE170" s="2720"/>
      <c r="AF170" s="2896"/>
      <c r="AG170" s="2896"/>
      <c r="AH170" s="2896"/>
      <c r="AI170" s="316"/>
    </row>
    <row r="171" spans="3:37" ht="15.75" thickBot="1">
      <c r="C171" s="2716" t="s">
        <v>268</v>
      </c>
      <c r="D171" s="1888"/>
      <c r="E171" s="2711"/>
      <c r="F171" s="1888"/>
      <c r="G171" s="1888"/>
      <c r="H171" s="318"/>
      <c r="I171" s="317"/>
      <c r="J171" s="317"/>
      <c r="K171" s="317"/>
      <c r="L171" s="319"/>
      <c r="M171" s="320"/>
      <c r="N171" s="321"/>
      <c r="O171" s="322"/>
      <c r="P171" s="2896"/>
      <c r="Q171" s="322"/>
      <c r="R171" s="321"/>
      <c r="S171" s="2896"/>
      <c r="T171" s="323"/>
      <c r="U171" s="321"/>
      <c r="V171" s="2896"/>
      <c r="W171" s="2896"/>
      <c r="X171" s="2896"/>
      <c r="Y171" s="2896"/>
      <c r="Z171" s="2896"/>
      <c r="AA171" s="2896"/>
      <c r="AB171" s="2898"/>
      <c r="AC171" s="1874"/>
      <c r="AD171" s="2719"/>
      <c r="AE171" s="2720"/>
      <c r="AF171" s="2896"/>
      <c r="AG171" s="2896"/>
      <c r="AH171" s="2896"/>
      <c r="AI171" s="316"/>
    </row>
    <row r="172" spans="3:37" ht="15.75" thickBot="1">
      <c r="C172" s="2721" t="s">
        <v>268</v>
      </c>
      <c r="D172" s="1888"/>
      <c r="E172" s="2711"/>
      <c r="F172" s="1888"/>
      <c r="G172" s="1888"/>
      <c r="H172" s="318"/>
      <c r="I172" s="317"/>
      <c r="J172" s="317"/>
      <c r="K172" s="317"/>
      <c r="L172" s="319"/>
      <c r="M172" s="327"/>
      <c r="N172" s="328"/>
      <c r="O172" s="329"/>
      <c r="P172" s="2896"/>
      <c r="Q172" s="329"/>
      <c r="R172" s="328"/>
      <c r="S172" s="2896"/>
      <c r="T172" s="330"/>
      <c r="U172" s="328"/>
      <c r="V172" s="2896"/>
      <c r="W172" s="2896"/>
      <c r="X172" s="2896"/>
      <c r="Y172" s="2896"/>
      <c r="Z172" s="2896"/>
      <c r="AA172" s="2896"/>
      <c r="AB172" s="2899"/>
      <c r="AC172" s="1875"/>
      <c r="AD172" s="2724"/>
      <c r="AE172" s="2725"/>
      <c r="AF172" s="2896"/>
      <c r="AG172" s="2896"/>
      <c r="AH172" s="2896"/>
      <c r="AI172" s="316"/>
    </row>
    <row r="173" spans="3:37" ht="16.5" thickTop="1" thickBot="1">
      <c r="C173" s="2726" t="s">
        <v>269</v>
      </c>
      <c r="D173" s="332"/>
      <c r="E173" s="336"/>
      <c r="F173" s="332"/>
      <c r="G173" s="332"/>
      <c r="H173" s="333"/>
      <c r="I173" s="332"/>
      <c r="J173" s="332"/>
      <c r="K173" s="332"/>
      <c r="L173" s="334"/>
      <c r="M173" s="335"/>
      <c r="N173" s="332"/>
      <c r="O173" s="332"/>
      <c r="P173" s="2896"/>
      <c r="Q173" s="332"/>
      <c r="R173" s="332"/>
      <c r="S173" s="2896"/>
      <c r="T173" s="336"/>
      <c r="U173" s="332"/>
      <c r="V173" s="2896"/>
      <c r="W173" s="2896"/>
      <c r="X173" s="2896"/>
      <c r="Y173" s="2896"/>
      <c r="Z173" s="2896"/>
      <c r="AA173" s="2896"/>
      <c r="AB173" s="2900">
        <v>14916119.869477805</v>
      </c>
      <c r="AC173" s="2727">
        <f t="shared" ref="AC173" si="76">SUM(AC168:AC172)</f>
        <v>0</v>
      </c>
      <c r="AD173" s="2728">
        <f t="shared" ref="AD173" si="77">SUM(AD168:AD172)</f>
        <v>0</v>
      </c>
      <c r="AE173" s="2729">
        <f t="shared" ref="AE173" si="78">SUM(AE168:AE172)</f>
        <v>0</v>
      </c>
      <c r="AF173" s="2896"/>
      <c r="AG173" s="2896"/>
      <c r="AH173" s="2896"/>
      <c r="AI173" s="316"/>
    </row>
    <row r="174" spans="3:37" ht="16.5" thickTop="1" thickBot="1">
      <c r="C174" s="2716" t="s">
        <v>2157</v>
      </c>
      <c r="D174" s="2712"/>
      <c r="E174" s="2713"/>
      <c r="F174" s="2712"/>
      <c r="G174" s="2712"/>
      <c r="H174" s="2712"/>
      <c r="I174" s="2712"/>
      <c r="J174" s="2712"/>
      <c r="K174" s="2712"/>
      <c r="L174" s="2712">
        <v>1500</v>
      </c>
      <c r="M174" s="2712"/>
      <c r="N174" s="2712"/>
      <c r="O174" s="2712"/>
      <c r="P174" s="2896"/>
      <c r="Q174" s="2712"/>
      <c r="R174" s="2712"/>
      <c r="S174" s="2896"/>
      <c r="T174" s="2712"/>
      <c r="U174" s="2712"/>
      <c r="V174" s="2896"/>
      <c r="W174" s="2896"/>
      <c r="X174" s="2896"/>
      <c r="Y174" s="2896"/>
      <c r="Z174" s="2896"/>
      <c r="AA174" s="2896"/>
      <c r="AB174" s="2897">
        <v>11538389.102636717</v>
      </c>
      <c r="AC174" s="1876"/>
      <c r="AD174" s="2715"/>
      <c r="AE174" s="2714"/>
      <c r="AF174" s="2896"/>
      <c r="AG174" s="2896"/>
      <c r="AH174" s="2896"/>
      <c r="AI174" s="2763"/>
      <c r="AJ174" s="2772"/>
      <c r="AK174" s="2772"/>
    </row>
    <row r="175" spans="3:37" ht="15.75" thickBot="1">
      <c r="C175" s="2716" t="s">
        <v>268</v>
      </c>
      <c r="D175" s="317"/>
      <c r="E175" s="2711"/>
      <c r="F175" s="317"/>
      <c r="G175" s="317"/>
      <c r="H175" s="318"/>
      <c r="I175" s="317"/>
      <c r="J175" s="317"/>
      <c r="K175" s="317"/>
      <c r="L175" s="319"/>
      <c r="M175" s="320"/>
      <c r="N175" s="321"/>
      <c r="O175" s="322"/>
      <c r="P175" s="2896"/>
      <c r="Q175" s="322"/>
      <c r="R175" s="321"/>
      <c r="S175" s="2896"/>
      <c r="T175" s="323"/>
      <c r="U175" s="321"/>
      <c r="V175" s="2896"/>
      <c r="W175" s="2896"/>
      <c r="X175" s="2896"/>
      <c r="Y175" s="2896"/>
      <c r="Z175" s="2896"/>
      <c r="AA175" s="2896"/>
      <c r="AB175" s="2898"/>
      <c r="AC175" s="1874"/>
      <c r="AD175" s="2719"/>
      <c r="AE175" s="2720"/>
      <c r="AF175" s="2896"/>
      <c r="AG175" s="2896"/>
      <c r="AH175" s="2896"/>
      <c r="AI175" s="316"/>
    </row>
    <row r="176" spans="3:37" ht="15.75" thickBot="1">
      <c r="C176" s="2716" t="s">
        <v>268</v>
      </c>
      <c r="D176" s="317"/>
      <c r="E176" s="2711"/>
      <c r="F176" s="317"/>
      <c r="G176" s="317"/>
      <c r="H176" s="318"/>
      <c r="I176" s="317"/>
      <c r="J176" s="317"/>
      <c r="K176" s="317"/>
      <c r="L176" s="319"/>
      <c r="M176" s="320"/>
      <c r="N176" s="321"/>
      <c r="O176" s="322"/>
      <c r="P176" s="2896"/>
      <c r="Q176" s="322"/>
      <c r="R176" s="321"/>
      <c r="S176" s="2896"/>
      <c r="T176" s="323"/>
      <c r="U176" s="321"/>
      <c r="V176" s="2896"/>
      <c r="W176" s="2896"/>
      <c r="X176" s="2896"/>
      <c r="Y176" s="2896"/>
      <c r="Z176" s="2896"/>
      <c r="AA176" s="2896"/>
      <c r="AB176" s="2898"/>
      <c r="AC176" s="1874"/>
      <c r="AD176" s="2719"/>
      <c r="AE176" s="2720"/>
      <c r="AF176" s="2896"/>
      <c r="AG176" s="2896"/>
      <c r="AH176" s="2896"/>
      <c r="AI176" s="316"/>
    </row>
    <row r="177" spans="3:37" ht="15.75" thickBot="1">
      <c r="C177" s="2716" t="s">
        <v>268</v>
      </c>
      <c r="D177" s="317"/>
      <c r="E177" s="2711"/>
      <c r="F177" s="317"/>
      <c r="G177" s="317"/>
      <c r="H177" s="318"/>
      <c r="I177" s="317"/>
      <c r="J177" s="317"/>
      <c r="K177" s="317"/>
      <c r="L177" s="319"/>
      <c r="M177" s="320"/>
      <c r="N177" s="321"/>
      <c r="O177" s="322"/>
      <c r="P177" s="2896"/>
      <c r="Q177" s="322"/>
      <c r="R177" s="321"/>
      <c r="S177" s="2896"/>
      <c r="T177" s="323"/>
      <c r="U177" s="321"/>
      <c r="V177" s="2896"/>
      <c r="W177" s="2896"/>
      <c r="X177" s="2896"/>
      <c r="Y177" s="2896"/>
      <c r="Z177" s="2896"/>
      <c r="AA177" s="2896"/>
      <c r="AB177" s="2898"/>
      <c r="AC177" s="1874"/>
      <c r="AD177" s="2719"/>
      <c r="AE177" s="2720"/>
      <c r="AF177" s="2896"/>
      <c r="AG177" s="2896"/>
      <c r="AH177" s="2896"/>
      <c r="AI177" s="316"/>
    </row>
    <row r="178" spans="3:37" ht="15.75" thickBot="1">
      <c r="C178" s="2721" t="s">
        <v>268</v>
      </c>
      <c r="D178" s="317"/>
      <c r="E178" s="2711"/>
      <c r="F178" s="317"/>
      <c r="G178" s="317"/>
      <c r="H178" s="326"/>
      <c r="I178" s="317"/>
      <c r="J178" s="317"/>
      <c r="K178" s="317"/>
      <c r="L178" s="319"/>
      <c r="M178" s="327"/>
      <c r="N178" s="328"/>
      <c r="O178" s="329"/>
      <c r="P178" s="2896"/>
      <c r="Q178" s="329"/>
      <c r="R178" s="328"/>
      <c r="S178" s="2896"/>
      <c r="T178" s="330"/>
      <c r="U178" s="328"/>
      <c r="V178" s="2896"/>
      <c r="W178" s="2896"/>
      <c r="X178" s="2896"/>
      <c r="Y178" s="2896"/>
      <c r="Z178" s="2896"/>
      <c r="AA178" s="2896"/>
      <c r="AB178" s="2899"/>
      <c r="AC178" s="1875"/>
      <c r="AD178" s="2724"/>
      <c r="AE178" s="2725"/>
      <c r="AF178" s="2896"/>
      <c r="AG178" s="2896"/>
      <c r="AH178" s="2896"/>
      <c r="AI178" s="316"/>
    </row>
    <row r="179" spans="3:37" ht="16.5" thickTop="1" thickBot="1">
      <c r="C179" s="2726" t="s">
        <v>269</v>
      </c>
      <c r="D179" s="332"/>
      <c r="E179" s="336"/>
      <c r="F179" s="332"/>
      <c r="G179" s="332"/>
      <c r="H179" s="333"/>
      <c r="I179" s="332"/>
      <c r="J179" s="332"/>
      <c r="K179" s="332"/>
      <c r="L179" s="334"/>
      <c r="M179" s="335"/>
      <c r="N179" s="332"/>
      <c r="O179" s="332"/>
      <c r="P179" s="2896"/>
      <c r="Q179" s="332"/>
      <c r="R179" s="332"/>
      <c r="S179" s="2896"/>
      <c r="T179" s="336"/>
      <c r="U179" s="332"/>
      <c r="V179" s="2896"/>
      <c r="W179" s="2896"/>
      <c r="X179" s="2896"/>
      <c r="Y179" s="2896"/>
      <c r="Z179" s="2896"/>
      <c r="AA179" s="2896"/>
      <c r="AB179" s="2900">
        <v>11538389.102636717</v>
      </c>
      <c r="AC179" s="2727">
        <f t="shared" ref="AC179" si="79">SUM(AC174:AC178)</f>
        <v>0</v>
      </c>
      <c r="AD179" s="2728">
        <f t="shared" ref="AD179" si="80">SUM(AD174:AD178)</f>
        <v>0</v>
      </c>
      <c r="AE179" s="2729">
        <f t="shared" ref="AE179" si="81">SUM(AE174:AE178)</f>
        <v>0</v>
      </c>
      <c r="AF179" s="2896"/>
      <c r="AG179" s="2896"/>
      <c r="AH179" s="2896"/>
      <c r="AI179" s="316"/>
    </row>
    <row r="180" spans="3:37" ht="16.5" thickTop="1" thickBot="1">
      <c r="C180" s="2716" t="s">
        <v>1978</v>
      </c>
      <c r="D180" s="2712"/>
      <c r="E180" s="2713"/>
      <c r="F180" s="2712"/>
      <c r="G180" s="2712"/>
      <c r="H180" s="2712"/>
      <c r="I180" s="2712"/>
      <c r="J180" s="2712"/>
      <c r="K180" s="2712"/>
      <c r="L180" s="2712">
        <v>1875</v>
      </c>
      <c r="M180" s="2712"/>
      <c r="N180" s="2712"/>
      <c r="O180" s="2712"/>
      <c r="P180" s="2896"/>
      <c r="Q180" s="2712"/>
      <c r="R180" s="2712"/>
      <c r="S180" s="2896"/>
      <c r="T180" s="2712"/>
      <c r="U180" s="2712"/>
      <c r="V180" s="2896"/>
      <c r="W180" s="2896"/>
      <c r="X180" s="2896"/>
      <c r="Y180" s="2896"/>
      <c r="Z180" s="2896"/>
      <c r="AA180" s="2896"/>
      <c r="AB180" s="2897">
        <v>3797678.0745643647</v>
      </c>
      <c r="AC180" s="1876"/>
      <c r="AD180" s="2715"/>
      <c r="AE180" s="2714"/>
      <c r="AF180" s="2896"/>
      <c r="AG180" s="2896"/>
      <c r="AH180" s="2896"/>
      <c r="AI180" s="2763"/>
      <c r="AJ180" s="2772"/>
      <c r="AK180" s="2773"/>
    </row>
    <row r="181" spans="3:37" ht="15.75" thickBot="1">
      <c r="C181" s="2716" t="s">
        <v>268</v>
      </c>
      <c r="D181" s="317"/>
      <c r="E181" s="2711"/>
      <c r="F181" s="317"/>
      <c r="G181" s="317"/>
      <c r="H181" s="318"/>
      <c r="I181" s="317"/>
      <c r="J181" s="317"/>
      <c r="K181" s="317"/>
      <c r="L181" s="319"/>
      <c r="M181" s="320"/>
      <c r="N181" s="321"/>
      <c r="O181" s="322"/>
      <c r="P181" s="2896"/>
      <c r="Q181" s="322"/>
      <c r="R181" s="321"/>
      <c r="S181" s="2896"/>
      <c r="T181" s="323"/>
      <c r="U181" s="321"/>
      <c r="V181" s="2896"/>
      <c r="W181" s="2896"/>
      <c r="X181" s="2896"/>
      <c r="Y181" s="2896"/>
      <c r="Z181" s="2896"/>
      <c r="AA181" s="2896"/>
      <c r="AB181" s="2898"/>
      <c r="AC181" s="1874"/>
      <c r="AD181" s="2719"/>
      <c r="AE181" s="2720"/>
      <c r="AF181" s="2896"/>
      <c r="AG181" s="2896"/>
      <c r="AH181" s="2896"/>
      <c r="AI181" s="316"/>
    </row>
    <row r="182" spans="3:37" ht="15.75" thickBot="1">
      <c r="C182" s="2716" t="s">
        <v>268</v>
      </c>
      <c r="D182" s="317"/>
      <c r="E182" s="2711"/>
      <c r="F182" s="317"/>
      <c r="G182" s="317"/>
      <c r="H182" s="318"/>
      <c r="I182" s="317"/>
      <c r="J182" s="317"/>
      <c r="K182" s="317"/>
      <c r="L182" s="319"/>
      <c r="M182" s="320"/>
      <c r="N182" s="321"/>
      <c r="O182" s="322"/>
      <c r="P182" s="2896"/>
      <c r="Q182" s="322"/>
      <c r="R182" s="321"/>
      <c r="S182" s="2896"/>
      <c r="T182" s="323"/>
      <c r="U182" s="321"/>
      <c r="V182" s="2896"/>
      <c r="W182" s="2896"/>
      <c r="X182" s="2896"/>
      <c r="Y182" s="2896"/>
      <c r="Z182" s="2896"/>
      <c r="AA182" s="2896"/>
      <c r="AB182" s="2898"/>
      <c r="AC182" s="1874"/>
      <c r="AD182" s="2719"/>
      <c r="AE182" s="2720"/>
      <c r="AF182" s="2896"/>
      <c r="AG182" s="2896"/>
      <c r="AH182" s="2896"/>
      <c r="AI182" s="316"/>
    </row>
    <row r="183" spans="3:37" ht="15.75" thickBot="1">
      <c r="C183" s="2716" t="s">
        <v>268</v>
      </c>
      <c r="D183" s="317"/>
      <c r="E183" s="2711"/>
      <c r="F183" s="317"/>
      <c r="G183" s="317"/>
      <c r="H183" s="318"/>
      <c r="I183" s="317"/>
      <c r="J183" s="317"/>
      <c r="K183" s="317"/>
      <c r="L183" s="319"/>
      <c r="M183" s="320"/>
      <c r="N183" s="321"/>
      <c r="O183" s="322"/>
      <c r="P183" s="2896"/>
      <c r="Q183" s="322"/>
      <c r="R183" s="321"/>
      <c r="S183" s="2896"/>
      <c r="T183" s="323"/>
      <c r="U183" s="321"/>
      <c r="V183" s="2896"/>
      <c r="W183" s="2896"/>
      <c r="X183" s="2896"/>
      <c r="Y183" s="2896"/>
      <c r="Z183" s="2896"/>
      <c r="AA183" s="2896"/>
      <c r="AB183" s="2898"/>
      <c r="AC183" s="1874"/>
      <c r="AD183" s="2719"/>
      <c r="AE183" s="2720"/>
      <c r="AF183" s="2896"/>
      <c r="AG183" s="2896"/>
      <c r="AH183" s="2896"/>
      <c r="AI183" s="316"/>
    </row>
    <row r="184" spans="3:37" ht="15.75" thickBot="1">
      <c r="C184" s="2721" t="s">
        <v>268</v>
      </c>
      <c r="D184" s="317"/>
      <c r="E184" s="2711"/>
      <c r="F184" s="317"/>
      <c r="G184" s="317"/>
      <c r="H184" s="326"/>
      <c r="I184" s="317"/>
      <c r="J184" s="317"/>
      <c r="K184" s="317"/>
      <c r="L184" s="319"/>
      <c r="M184" s="327"/>
      <c r="N184" s="328"/>
      <c r="O184" s="329"/>
      <c r="P184" s="2896"/>
      <c r="Q184" s="329"/>
      <c r="R184" s="328"/>
      <c r="S184" s="2896"/>
      <c r="T184" s="330"/>
      <c r="U184" s="328"/>
      <c r="V184" s="2896"/>
      <c r="W184" s="2896"/>
      <c r="X184" s="2896"/>
      <c r="Y184" s="2896"/>
      <c r="Z184" s="2896"/>
      <c r="AA184" s="2896"/>
      <c r="AB184" s="2899"/>
      <c r="AC184" s="1875"/>
      <c r="AD184" s="2724"/>
      <c r="AE184" s="2725"/>
      <c r="AF184" s="2896"/>
      <c r="AG184" s="2896"/>
      <c r="AH184" s="2896"/>
      <c r="AI184" s="316"/>
    </row>
    <row r="185" spans="3:37" ht="16.5" thickTop="1" thickBot="1">
      <c r="C185" s="2726" t="s">
        <v>269</v>
      </c>
      <c r="D185" s="332"/>
      <c r="E185" s="336"/>
      <c r="F185" s="332"/>
      <c r="G185" s="332"/>
      <c r="H185" s="333"/>
      <c r="I185" s="332"/>
      <c r="J185" s="332"/>
      <c r="K185" s="332"/>
      <c r="L185" s="334"/>
      <c r="M185" s="335"/>
      <c r="N185" s="332"/>
      <c r="O185" s="332"/>
      <c r="P185" s="2896"/>
      <c r="Q185" s="332"/>
      <c r="R185" s="332"/>
      <c r="S185" s="2896"/>
      <c r="T185" s="336"/>
      <c r="U185" s="332"/>
      <c r="V185" s="2896"/>
      <c r="W185" s="2896"/>
      <c r="X185" s="2896"/>
      <c r="Y185" s="2896"/>
      <c r="Z185" s="2896"/>
      <c r="AA185" s="2896"/>
      <c r="AB185" s="2900">
        <v>3797678.0745643647</v>
      </c>
      <c r="AC185" s="2727">
        <f t="shared" ref="AC185" si="82">SUM(AC180:AC184)</f>
        <v>0</v>
      </c>
      <c r="AD185" s="2728">
        <f t="shared" ref="AD185" si="83">SUM(AD180:AD184)</f>
        <v>0</v>
      </c>
      <c r="AE185" s="2729">
        <f t="shared" ref="AE185" si="84">SUM(AE180:AE184)</f>
        <v>0</v>
      </c>
      <c r="AF185" s="2896"/>
      <c r="AG185" s="2896"/>
      <c r="AH185" s="2896"/>
      <c r="AI185" s="316"/>
    </row>
    <row r="186" spans="3:37" ht="16.5" thickTop="1" thickBot="1">
      <c r="C186" s="2716" t="s">
        <v>1746</v>
      </c>
      <c r="D186" s="2712"/>
      <c r="E186" s="2713"/>
      <c r="F186" s="2712"/>
      <c r="G186" s="2712"/>
      <c r="H186" s="2712"/>
      <c r="I186" s="2712"/>
      <c r="J186" s="2712"/>
      <c r="K186" s="2712"/>
      <c r="L186" s="2712"/>
      <c r="M186" s="2712"/>
      <c r="N186" s="2712"/>
      <c r="O186" s="2712"/>
      <c r="P186" s="2896"/>
      <c r="Q186" s="2712"/>
      <c r="R186" s="2712"/>
      <c r="S186" s="2896"/>
      <c r="T186" s="2712"/>
      <c r="U186" s="2712"/>
      <c r="V186" s="2896"/>
      <c r="W186" s="2896"/>
      <c r="X186" s="2896"/>
      <c r="Y186" s="2896"/>
      <c r="Z186" s="2896"/>
      <c r="AA186" s="2896"/>
      <c r="AB186" s="2897">
        <v>1172852.043977201</v>
      </c>
      <c r="AC186" s="1876"/>
      <c r="AD186" s="2715"/>
      <c r="AE186" s="2714"/>
      <c r="AF186" s="2896"/>
      <c r="AG186" s="2896"/>
      <c r="AH186" s="2896"/>
      <c r="AI186" s="2763"/>
      <c r="AJ186" s="2772"/>
      <c r="AK186" s="2773"/>
    </row>
    <row r="187" spans="3:37" ht="15.75" thickBot="1">
      <c r="C187" s="2716" t="s">
        <v>268</v>
      </c>
      <c r="D187" s="317"/>
      <c r="E187" s="2711"/>
      <c r="F187" s="317"/>
      <c r="G187" s="317"/>
      <c r="H187" s="318"/>
      <c r="I187" s="317"/>
      <c r="J187" s="317"/>
      <c r="K187" s="317"/>
      <c r="L187" s="319"/>
      <c r="M187" s="320"/>
      <c r="N187" s="321"/>
      <c r="O187" s="322"/>
      <c r="P187" s="2896"/>
      <c r="Q187" s="322"/>
      <c r="R187" s="321"/>
      <c r="S187" s="2896"/>
      <c r="T187" s="323"/>
      <c r="U187" s="321"/>
      <c r="V187" s="2896"/>
      <c r="W187" s="2896"/>
      <c r="X187" s="2896"/>
      <c r="Y187" s="2896"/>
      <c r="Z187" s="2896"/>
      <c r="AA187" s="2896"/>
      <c r="AB187" s="2898"/>
      <c r="AC187" s="1874"/>
      <c r="AD187" s="2719"/>
      <c r="AE187" s="2720"/>
      <c r="AF187" s="2896"/>
      <c r="AG187" s="2896"/>
      <c r="AH187" s="2896"/>
      <c r="AI187" s="316"/>
    </row>
    <row r="188" spans="3:37" ht="15.75" thickBot="1">
      <c r="C188" s="2716" t="s">
        <v>268</v>
      </c>
      <c r="D188" s="317"/>
      <c r="E188" s="2711"/>
      <c r="F188" s="317"/>
      <c r="G188" s="317"/>
      <c r="H188" s="318"/>
      <c r="I188" s="317"/>
      <c r="J188" s="317"/>
      <c r="K188" s="317"/>
      <c r="L188" s="319"/>
      <c r="M188" s="320"/>
      <c r="N188" s="321"/>
      <c r="O188" s="322"/>
      <c r="P188" s="2896"/>
      <c r="Q188" s="322"/>
      <c r="R188" s="321"/>
      <c r="S188" s="2896"/>
      <c r="T188" s="323"/>
      <c r="U188" s="321"/>
      <c r="V188" s="2896"/>
      <c r="W188" s="2896"/>
      <c r="X188" s="2896"/>
      <c r="Y188" s="2896"/>
      <c r="Z188" s="2896"/>
      <c r="AA188" s="2896"/>
      <c r="AB188" s="2898"/>
      <c r="AC188" s="1874"/>
      <c r="AD188" s="2719"/>
      <c r="AE188" s="2720"/>
      <c r="AF188" s="2896"/>
      <c r="AG188" s="2896"/>
      <c r="AH188" s="2896"/>
      <c r="AI188" s="316"/>
    </row>
    <row r="189" spans="3:37" ht="15.75" thickBot="1">
      <c r="C189" s="2716" t="s">
        <v>268</v>
      </c>
      <c r="D189" s="317"/>
      <c r="E189" s="2711"/>
      <c r="F189" s="317"/>
      <c r="G189" s="317"/>
      <c r="H189" s="318"/>
      <c r="I189" s="317"/>
      <c r="J189" s="317"/>
      <c r="K189" s="317"/>
      <c r="L189" s="319"/>
      <c r="M189" s="320"/>
      <c r="N189" s="321"/>
      <c r="O189" s="322"/>
      <c r="P189" s="2896"/>
      <c r="Q189" s="322"/>
      <c r="R189" s="321"/>
      <c r="S189" s="2896"/>
      <c r="T189" s="323"/>
      <c r="U189" s="321"/>
      <c r="V189" s="2896"/>
      <c r="W189" s="2896"/>
      <c r="X189" s="2896"/>
      <c r="Y189" s="2896"/>
      <c r="Z189" s="2896"/>
      <c r="AA189" s="2896"/>
      <c r="AB189" s="2898"/>
      <c r="AC189" s="1874"/>
      <c r="AD189" s="2719"/>
      <c r="AE189" s="2720"/>
      <c r="AF189" s="2896"/>
      <c r="AG189" s="2896"/>
      <c r="AH189" s="2896"/>
      <c r="AI189" s="316"/>
    </row>
    <row r="190" spans="3:37" ht="15.75" thickBot="1">
      <c r="C190" s="2721" t="s">
        <v>268</v>
      </c>
      <c r="D190" s="317"/>
      <c r="E190" s="2711"/>
      <c r="F190" s="317"/>
      <c r="G190" s="317"/>
      <c r="H190" s="326"/>
      <c r="I190" s="317"/>
      <c r="J190" s="317"/>
      <c r="K190" s="317"/>
      <c r="L190" s="319"/>
      <c r="M190" s="327"/>
      <c r="N190" s="328"/>
      <c r="O190" s="329"/>
      <c r="P190" s="2896"/>
      <c r="Q190" s="329"/>
      <c r="R190" s="328"/>
      <c r="S190" s="2896"/>
      <c r="T190" s="330"/>
      <c r="U190" s="328"/>
      <c r="V190" s="2896"/>
      <c r="W190" s="2896"/>
      <c r="X190" s="2896"/>
      <c r="Y190" s="2896"/>
      <c r="Z190" s="2896"/>
      <c r="AA190" s="2896"/>
      <c r="AB190" s="2899"/>
      <c r="AC190" s="1875"/>
      <c r="AD190" s="2724"/>
      <c r="AE190" s="2725"/>
      <c r="AF190" s="2896"/>
      <c r="AG190" s="2896"/>
      <c r="AH190" s="2896"/>
      <c r="AI190" s="316"/>
    </row>
    <row r="191" spans="3:37" ht="16.5" thickTop="1" thickBot="1">
      <c r="C191" s="2726" t="s">
        <v>269</v>
      </c>
      <c r="D191" s="332"/>
      <c r="E191" s="336"/>
      <c r="F191" s="332"/>
      <c r="G191" s="332"/>
      <c r="H191" s="333"/>
      <c r="I191" s="332"/>
      <c r="J191" s="332"/>
      <c r="K191" s="332"/>
      <c r="L191" s="334"/>
      <c r="M191" s="335"/>
      <c r="N191" s="332"/>
      <c r="O191" s="332"/>
      <c r="P191" s="2896"/>
      <c r="Q191" s="332"/>
      <c r="R191" s="332"/>
      <c r="S191" s="2896"/>
      <c r="T191" s="336"/>
      <c r="U191" s="332"/>
      <c r="V191" s="2896"/>
      <c r="W191" s="2896"/>
      <c r="X191" s="2896"/>
      <c r="Y191" s="2896"/>
      <c r="Z191" s="2896"/>
      <c r="AA191" s="2896"/>
      <c r="AB191" s="2900">
        <v>1172852.043977201</v>
      </c>
      <c r="AC191" s="2727">
        <f t="shared" ref="AC191" si="85">SUM(AC186:AC190)</f>
        <v>0</v>
      </c>
      <c r="AD191" s="2728">
        <f t="shared" ref="AD191" si="86">SUM(AD186:AD190)</f>
        <v>0</v>
      </c>
      <c r="AE191" s="2729">
        <f t="shared" ref="AE191" si="87">SUM(AE186:AE190)</f>
        <v>0</v>
      </c>
      <c r="AF191" s="2896"/>
      <c r="AG191" s="2896"/>
      <c r="AH191" s="2896"/>
      <c r="AI191" s="316"/>
    </row>
    <row r="192" spans="3:37" ht="16.5" thickTop="1" thickBot="1">
      <c r="C192" s="2716" t="s">
        <v>1941</v>
      </c>
      <c r="D192" s="2712"/>
      <c r="E192" s="2713"/>
      <c r="F192" s="2712"/>
      <c r="G192" s="2712"/>
      <c r="H192" s="2712"/>
      <c r="I192" s="2712"/>
      <c r="J192" s="2712"/>
      <c r="K192" s="2712"/>
      <c r="L192" s="2712"/>
      <c r="M192" s="2712"/>
      <c r="N192" s="2712"/>
      <c r="O192" s="2712"/>
      <c r="P192" s="2896"/>
      <c r="Q192" s="2712"/>
      <c r="R192" s="2712"/>
      <c r="S192" s="2896"/>
      <c r="T192" s="2712"/>
      <c r="U192" s="2712"/>
      <c r="V192" s="2896"/>
      <c r="W192" s="2896"/>
      <c r="X192" s="2896"/>
      <c r="Y192" s="2896"/>
      <c r="Z192" s="2896"/>
      <c r="AA192" s="2896"/>
      <c r="AB192" s="2897">
        <v>34884.170995489469</v>
      </c>
      <c r="AC192" s="1876"/>
      <c r="AD192" s="2715"/>
      <c r="AE192" s="2714"/>
      <c r="AF192" s="2896"/>
      <c r="AG192" s="2896"/>
      <c r="AH192" s="2896"/>
      <c r="AI192" s="2763"/>
      <c r="AJ192" s="2772"/>
      <c r="AK192" s="2773"/>
    </row>
    <row r="193" spans="3:37" ht="15.75" thickBot="1">
      <c r="C193" s="2716" t="s">
        <v>268</v>
      </c>
      <c r="D193" s="317"/>
      <c r="E193" s="2711"/>
      <c r="F193" s="317"/>
      <c r="G193" s="317"/>
      <c r="H193" s="318"/>
      <c r="I193" s="317"/>
      <c r="J193" s="317"/>
      <c r="K193" s="317"/>
      <c r="L193" s="319"/>
      <c r="M193" s="320"/>
      <c r="N193" s="321"/>
      <c r="O193" s="322"/>
      <c r="P193" s="2896"/>
      <c r="Q193" s="322"/>
      <c r="R193" s="321"/>
      <c r="S193" s="2896"/>
      <c r="T193" s="323"/>
      <c r="U193" s="321"/>
      <c r="V193" s="2896"/>
      <c r="W193" s="2896"/>
      <c r="X193" s="2896"/>
      <c r="Y193" s="2896"/>
      <c r="Z193" s="2896"/>
      <c r="AA193" s="2896"/>
      <c r="AB193" s="2898"/>
      <c r="AC193" s="1874"/>
      <c r="AD193" s="2719"/>
      <c r="AE193" s="2720"/>
      <c r="AF193" s="2896"/>
      <c r="AG193" s="2896"/>
      <c r="AH193" s="2896"/>
      <c r="AI193" s="316"/>
    </row>
    <row r="194" spans="3:37" ht="15.75" thickBot="1">
      <c r="C194" s="2716" t="s">
        <v>268</v>
      </c>
      <c r="D194" s="317"/>
      <c r="E194" s="2711"/>
      <c r="F194" s="317"/>
      <c r="G194" s="317"/>
      <c r="H194" s="318"/>
      <c r="I194" s="317"/>
      <c r="J194" s="317"/>
      <c r="K194" s="317"/>
      <c r="L194" s="319"/>
      <c r="M194" s="320"/>
      <c r="N194" s="321"/>
      <c r="O194" s="322"/>
      <c r="P194" s="2896"/>
      <c r="Q194" s="322"/>
      <c r="R194" s="321"/>
      <c r="S194" s="2896"/>
      <c r="T194" s="323"/>
      <c r="U194" s="321"/>
      <c r="V194" s="2896"/>
      <c r="W194" s="2896"/>
      <c r="X194" s="2896"/>
      <c r="Y194" s="2896"/>
      <c r="Z194" s="2896"/>
      <c r="AA194" s="2896"/>
      <c r="AB194" s="2898"/>
      <c r="AC194" s="1874"/>
      <c r="AD194" s="2719"/>
      <c r="AE194" s="2720"/>
      <c r="AF194" s="2896"/>
      <c r="AG194" s="2896"/>
      <c r="AH194" s="2896"/>
      <c r="AI194" s="316"/>
    </row>
    <row r="195" spans="3:37" ht="15.75" thickBot="1">
      <c r="C195" s="2716" t="s">
        <v>268</v>
      </c>
      <c r="D195" s="317"/>
      <c r="E195" s="2711"/>
      <c r="F195" s="317"/>
      <c r="G195" s="317"/>
      <c r="H195" s="318"/>
      <c r="I195" s="317"/>
      <c r="J195" s="317"/>
      <c r="K195" s="317"/>
      <c r="L195" s="319"/>
      <c r="M195" s="320"/>
      <c r="N195" s="321"/>
      <c r="O195" s="322"/>
      <c r="P195" s="2896"/>
      <c r="Q195" s="322"/>
      <c r="R195" s="321"/>
      <c r="S195" s="2896"/>
      <c r="T195" s="323"/>
      <c r="U195" s="321"/>
      <c r="V195" s="2896"/>
      <c r="W195" s="2896"/>
      <c r="X195" s="2896"/>
      <c r="Y195" s="2896"/>
      <c r="Z195" s="2896"/>
      <c r="AA195" s="2896"/>
      <c r="AB195" s="2898"/>
      <c r="AC195" s="1874"/>
      <c r="AD195" s="2719"/>
      <c r="AE195" s="2720"/>
      <c r="AF195" s="2896"/>
      <c r="AG195" s="2896"/>
      <c r="AH195" s="2896"/>
      <c r="AI195" s="316"/>
    </row>
    <row r="196" spans="3:37" ht="15.75" thickBot="1">
      <c r="C196" s="2721" t="s">
        <v>268</v>
      </c>
      <c r="D196" s="317"/>
      <c r="E196" s="2711"/>
      <c r="F196" s="317"/>
      <c r="G196" s="317"/>
      <c r="H196" s="326"/>
      <c r="I196" s="317"/>
      <c r="J196" s="317"/>
      <c r="K196" s="317"/>
      <c r="L196" s="319"/>
      <c r="M196" s="327"/>
      <c r="N196" s="328"/>
      <c r="O196" s="329"/>
      <c r="P196" s="2896"/>
      <c r="Q196" s="329"/>
      <c r="R196" s="328"/>
      <c r="S196" s="2896"/>
      <c r="T196" s="330"/>
      <c r="U196" s="328"/>
      <c r="V196" s="2896"/>
      <c r="W196" s="2896"/>
      <c r="X196" s="2896"/>
      <c r="Y196" s="2896"/>
      <c r="Z196" s="2896"/>
      <c r="AA196" s="2896"/>
      <c r="AB196" s="2899"/>
      <c r="AC196" s="1875"/>
      <c r="AD196" s="2724"/>
      <c r="AE196" s="2725"/>
      <c r="AF196" s="2896"/>
      <c r="AG196" s="2896"/>
      <c r="AH196" s="2896"/>
      <c r="AI196" s="316"/>
    </row>
    <row r="197" spans="3:37" ht="16.5" thickTop="1" thickBot="1">
      <c r="C197" s="2726" t="s">
        <v>269</v>
      </c>
      <c r="D197" s="332"/>
      <c r="E197" s="336"/>
      <c r="F197" s="332"/>
      <c r="G197" s="332"/>
      <c r="H197" s="333"/>
      <c r="I197" s="332"/>
      <c r="J197" s="332"/>
      <c r="K197" s="332"/>
      <c r="L197" s="334"/>
      <c r="M197" s="335"/>
      <c r="N197" s="332"/>
      <c r="O197" s="332"/>
      <c r="P197" s="2896"/>
      <c r="Q197" s="332"/>
      <c r="R197" s="332"/>
      <c r="S197" s="2896"/>
      <c r="T197" s="336"/>
      <c r="U197" s="332"/>
      <c r="V197" s="2896"/>
      <c r="W197" s="2896"/>
      <c r="X197" s="2896"/>
      <c r="Y197" s="2896"/>
      <c r="Z197" s="2896"/>
      <c r="AA197" s="2896"/>
      <c r="AB197" s="2900">
        <v>34884.170995489469</v>
      </c>
      <c r="AC197" s="2727">
        <f t="shared" ref="AC197" si="88">SUM(AC192:AC196)</f>
        <v>0</v>
      </c>
      <c r="AD197" s="2728">
        <f t="shared" ref="AD197" si="89">SUM(AD192:AD196)</f>
        <v>0</v>
      </c>
      <c r="AE197" s="2729">
        <f t="shared" ref="AE197" si="90">SUM(AE192:AE196)</f>
        <v>0</v>
      </c>
      <c r="AF197" s="2896"/>
      <c r="AG197" s="2896"/>
      <c r="AH197" s="2896"/>
      <c r="AI197" s="316"/>
    </row>
    <row r="198" spans="3:37" ht="16.5" thickTop="1" thickBot="1">
      <c r="C198" s="2716" t="s">
        <v>1937</v>
      </c>
      <c r="D198" s="2712"/>
      <c r="E198" s="2713"/>
      <c r="F198" s="2712"/>
      <c r="G198" s="2712"/>
      <c r="H198" s="2712"/>
      <c r="I198" s="2712"/>
      <c r="J198" s="2712"/>
      <c r="K198" s="2712"/>
      <c r="L198" s="2712"/>
      <c r="M198" s="2712"/>
      <c r="N198" s="2712"/>
      <c r="O198" s="2712"/>
      <c r="P198" s="2896"/>
      <c r="Q198" s="2712"/>
      <c r="R198" s="2712"/>
      <c r="S198" s="2896"/>
      <c r="T198" s="2712"/>
      <c r="U198" s="2712"/>
      <c r="V198" s="2896"/>
      <c r="W198" s="2896"/>
      <c r="X198" s="2896"/>
      <c r="Y198" s="2896"/>
      <c r="Z198" s="2896"/>
      <c r="AA198" s="2896"/>
      <c r="AB198" s="2897">
        <v>348603.06603263016</v>
      </c>
      <c r="AC198" s="1876"/>
      <c r="AD198" s="2715"/>
      <c r="AE198" s="2714"/>
      <c r="AF198" s="2896"/>
      <c r="AG198" s="2896"/>
      <c r="AH198" s="2896"/>
      <c r="AI198" s="2763"/>
      <c r="AJ198" s="2772"/>
      <c r="AK198" s="2773"/>
    </row>
    <row r="199" spans="3:37" ht="15.75" thickBot="1">
      <c r="C199" s="2716" t="s">
        <v>268</v>
      </c>
      <c r="D199" s="317"/>
      <c r="E199" s="2711"/>
      <c r="F199" s="317"/>
      <c r="G199" s="317"/>
      <c r="H199" s="318"/>
      <c r="I199" s="317"/>
      <c r="J199" s="317"/>
      <c r="K199" s="317"/>
      <c r="L199" s="319"/>
      <c r="M199" s="320"/>
      <c r="N199" s="321"/>
      <c r="O199" s="322"/>
      <c r="P199" s="2896"/>
      <c r="Q199" s="322"/>
      <c r="R199" s="321"/>
      <c r="S199" s="2896"/>
      <c r="T199" s="323"/>
      <c r="U199" s="321"/>
      <c r="V199" s="2896"/>
      <c r="W199" s="2896"/>
      <c r="X199" s="2896"/>
      <c r="Y199" s="2896"/>
      <c r="Z199" s="2896"/>
      <c r="AA199" s="2896"/>
      <c r="AB199" s="2898"/>
      <c r="AC199" s="1874"/>
      <c r="AD199" s="2719"/>
      <c r="AE199" s="2720"/>
      <c r="AF199" s="2896"/>
      <c r="AG199" s="2896"/>
      <c r="AH199" s="2896"/>
      <c r="AI199" s="316"/>
    </row>
    <row r="200" spans="3:37" ht="15.75" thickBot="1">
      <c r="C200" s="2716" t="s">
        <v>268</v>
      </c>
      <c r="D200" s="317"/>
      <c r="E200" s="2711"/>
      <c r="F200" s="317"/>
      <c r="G200" s="317"/>
      <c r="H200" s="318"/>
      <c r="I200" s="317"/>
      <c r="J200" s="317"/>
      <c r="K200" s="317"/>
      <c r="L200" s="319"/>
      <c r="M200" s="320"/>
      <c r="N200" s="321"/>
      <c r="O200" s="322"/>
      <c r="P200" s="2896"/>
      <c r="Q200" s="322"/>
      <c r="R200" s="321"/>
      <c r="S200" s="2896"/>
      <c r="T200" s="323"/>
      <c r="U200" s="321"/>
      <c r="V200" s="2896"/>
      <c r="W200" s="2896"/>
      <c r="X200" s="2896"/>
      <c r="Y200" s="2896"/>
      <c r="Z200" s="2896"/>
      <c r="AA200" s="2896"/>
      <c r="AB200" s="2898"/>
      <c r="AC200" s="1874"/>
      <c r="AD200" s="2719"/>
      <c r="AE200" s="2720"/>
      <c r="AF200" s="2896"/>
      <c r="AG200" s="2896"/>
      <c r="AH200" s="2896"/>
      <c r="AI200" s="316"/>
    </row>
    <row r="201" spans="3:37" ht="15.75" thickBot="1">
      <c r="C201" s="2716" t="s">
        <v>268</v>
      </c>
      <c r="D201" s="317"/>
      <c r="E201" s="2711"/>
      <c r="F201" s="317"/>
      <c r="G201" s="317"/>
      <c r="H201" s="318"/>
      <c r="I201" s="317"/>
      <c r="J201" s="317"/>
      <c r="K201" s="317"/>
      <c r="L201" s="319"/>
      <c r="M201" s="320"/>
      <c r="N201" s="321"/>
      <c r="O201" s="322"/>
      <c r="P201" s="2896"/>
      <c r="Q201" s="322"/>
      <c r="R201" s="321"/>
      <c r="S201" s="2896"/>
      <c r="T201" s="323"/>
      <c r="U201" s="321"/>
      <c r="V201" s="2896"/>
      <c r="W201" s="2896"/>
      <c r="X201" s="2896"/>
      <c r="Y201" s="2896"/>
      <c r="Z201" s="2896"/>
      <c r="AA201" s="2896"/>
      <c r="AB201" s="2898"/>
      <c r="AC201" s="1874"/>
      <c r="AD201" s="2719"/>
      <c r="AE201" s="2720"/>
      <c r="AF201" s="2896"/>
      <c r="AG201" s="2896"/>
      <c r="AH201" s="2896"/>
      <c r="AI201" s="316"/>
    </row>
    <row r="202" spans="3:37" ht="15.75" thickBot="1">
      <c r="C202" s="2721" t="s">
        <v>268</v>
      </c>
      <c r="D202" s="317"/>
      <c r="E202" s="2711"/>
      <c r="F202" s="317"/>
      <c r="G202" s="317"/>
      <c r="H202" s="326"/>
      <c r="I202" s="317"/>
      <c r="J202" s="317"/>
      <c r="K202" s="317"/>
      <c r="L202" s="319"/>
      <c r="M202" s="327"/>
      <c r="N202" s="328"/>
      <c r="O202" s="329"/>
      <c r="P202" s="2896"/>
      <c r="Q202" s="329"/>
      <c r="R202" s="328"/>
      <c r="S202" s="2896"/>
      <c r="T202" s="330"/>
      <c r="U202" s="328"/>
      <c r="V202" s="2896"/>
      <c r="W202" s="2896"/>
      <c r="X202" s="2896"/>
      <c r="Y202" s="2896"/>
      <c r="Z202" s="2896"/>
      <c r="AA202" s="2896"/>
      <c r="AB202" s="2899"/>
      <c r="AC202" s="1875"/>
      <c r="AD202" s="2724"/>
      <c r="AE202" s="2725"/>
      <c r="AF202" s="2896"/>
      <c r="AG202" s="2896"/>
      <c r="AH202" s="2896"/>
      <c r="AI202" s="316"/>
    </row>
    <row r="203" spans="3:37" ht="16.5" thickTop="1" thickBot="1">
      <c r="C203" s="2726" t="s">
        <v>269</v>
      </c>
      <c r="D203" s="332"/>
      <c r="E203" s="336"/>
      <c r="F203" s="332"/>
      <c r="G203" s="332"/>
      <c r="H203" s="333"/>
      <c r="I203" s="332"/>
      <c r="J203" s="332"/>
      <c r="K203" s="332"/>
      <c r="L203" s="334"/>
      <c r="M203" s="335"/>
      <c r="N203" s="332"/>
      <c r="O203" s="332"/>
      <c r="P203" s="2896"/>
      <c r="Q203" s="332"/>
      <c r="R203" s="332"/>
      <c r="S203" s="2896"/>
      <c r="T203" s="336"/>
      <c r="U203" s="332"/>
      <c r="V203" s="2896"/>
      <c r="W203" s="2896"/>
      <c r="X203" s="2896"/>
      <c r="Y203" s="2896"/>
      <c r="Z203" s="2896"/>
      <c r="AA203" s="2896"/>
      <c r="AB203" s="2900">
        <v>348603.06603263016</v>
      </c>
      <c r="AC203" s="2727">
        <f t="shared" ref="AC203" si="91">SUM(AC198:AC202)</f>
        <v>0</v>
      </c>
      <c r="AD203" s="2728">
        <f t="shared" ref="AD203" si="92">SUM(AD198:AD202)</f>
        <v>0</v>
      </c>
      <c r="AE203" s="2729">
        <f t="shared" ref="AE203" si="93">SUM(AE198:AE202)</f>
        <v>0</v>
      </c>
      <c r="AF203" s="2896"/>
      <c r="AG203" s="2896"/>
      <c r="AH203" s="2896"/>
      <c r="AI203" s="316"/>
    </row>
    <row r="204" spans="3:37" ht="16.5" thickTop="1" thickBot="1">
      <c r="C204" s="2716" t="s">
        <v>1772</v>
      </c>
      <c r="D204" s="2712"/>
      <c r="E204" s="2713"/>
      <c r="F204" s="2712"/>
      <c r="G204" s="2712"/>
      <c r="H204" s="2712"/>
      <c r="I204" s="2712"/>
      <c r="J204" s="2712"/>
      <c r="K204" s="2712"/>
      <c r="L204" s="2712"/>
      <c r="M204" s="2712"/>
      <c r="N204" s="2712"/>
      <c r="O204" s="2712"/>
      <c r="P204" s="2896"/>
      <c r="Q204" s="2712"/>
      <c r="R204" s="2712"/>
      <c r="S204" s="2896"/>
      <c r="T204" s="2712"/>
      <c r="U204" s="2712"/>
      <c r="V204" s="2896"/>
      <c r="W204" s="2896"/>
      <c r="X204" s="2896"/>
      <c r="Y204" s="2896"/>
      <c r="Z204" s="2896"/>
      <c r="AA204" s="2896"/>
      <c r="AB204" s="2897">
        <v>511947.89132251509</v>
      </c>
      <c r="AC204" s="1876"/>
      <c r="AD204" s="2715"/>
      <c r="AE204" s="2714"/>
      <c r="AF204" s="2896"/>
      <c r="AG204" s="2896"/>
      <c r="AH204" s="2896"/>
      <c r="AI204" s="2763"/>
      <c r="AJ204" s="2772"/>
      <c r="AK204" s="2773"/>
    </row>
    <row r="205" spans="3:37" ht="15.75" thickBot="1">
      <c r="C205" s="2716" t="s">
        <v>268</v>
      </c>
      <c r="D205" s="317"/>
      <c r="E205" s="2711"/>
      <c r="F205" s="317"/>
      <c r="G205" s="317"/>
      <c r="H205" s="318"/>
      <c r="I205" s="317"/>
      <c r="J205" s="317"/>
      <c r="K205" s="317"/>
      <c r="L205" s="319"/>
      <c r="M205" s="320"/>
      <c r="N205" s="321"/>
      <c r="O205" s="322"/>
      <c r="P205" s="2896"/>
      <c r="Q205" s="322"/>
      <c r="R205" s="321"/>
      <c r="S205" s="2896"/>
      <c r="T205" s="323"/>
      <c r="U205" s="321"/>
      <c r="V205" s="2896"/>
      <c r="W205" s="2896"/>
      <c r="X205" s="2896"/>
      <c r="Y205" s="2896"/>
      <c r="Z205" s="2896"/>
      <c r="AA205" s="2896"/>
      <c r="AB205" s="2898"/>
      <c r="AC205" s="1874"/>
      <c r="AD205" s="2719"/>
      <c r="AE205" s="2720"/>
      <c r="AF205" s="2896"/>
      <c r="AG205" s="2896"/>
      <c r="AH205" s="2896"/>
      <c r="AI205" s="316"/>
    </row>
    <row r="206" spans="3:37" ht="15.75" thickBot="1">
      <c r="C206" s="2716" t="s">
        <v>268</v>
      </c>
      <c r="D206" s="317"/>
      <c r="E206" s="2711"/>
      <c r="F206" s="317"/>
      <c r="G206" s="317"/>
      <c r="H206" s="318"/>
      <c r="I206" s="317"/>
      <c r="J206" s="317"/>
      <c r="K206" s="317"/>
      <c r="L206" s="319"/>
      <c r="M206" s="320"/>
      <c r="N206" s="321"/>
      <c r="O206" s="322"/>
      <c r="P206" s="2896"/>
      <c r="Q206" s="322"/>
      <c r="R206" s="321"/>
      <c r="S206" s="2896"/>
      <c r="T206" s="323"/>
      <c r="U206" s="321"/>
      <c r="V206" s="2896"/>
      <c r="W206" s="2896"/>
      <c r="X206" s="2896"/>
      <c r="Y206" s="2896"/>
      <c r="Z206" s="2896"/>
      <c r="AA206" s="2896"/>
      <c r="AB206" s="2898"/>
      <c r="AC206" s="1874"/>
      <c r="AD206" s="2719"/>
      <c r="AE206" s="2720"/>
      <c r="AF206" s="2896"/>
      <c r="AG206" s="2896"/>
      <c r="AH206" s="2896"/>
      <c r="AI206" s="316"/>
    </row>
    <row r="207" spans="3:37" ht="15.75" thickBot="1">
      <c r="C207" s="2716" t="s">
        <v>268</v>
      </c>
      <c r="D207" s="317"/>
      <c r="E207" s="2711"/>
      <c r="F207" s="317"/>
      <c r="G207" s="317"/>
      <c r="H207" s="318"/>
      <c r="I207" s="317"/>
      <c r="J207" s="317"/>
      <c r="K207" s="317"/>
      <c r="L207" s="319"/>
      <c r="M207" s="320"/>
      <c r="N207" s="321"/>
      <c r="O207" s="322"/>
      <c r="P207" s="2896"/>
      <c r="Q207" s="322"/>
      <c r="R207" s="321"/>
      <c r="S207" s="2896"/>
      <c r="T207" s="323"/>
      <c r="U207" s="321"/>
      <c r="V207" s="2896"/>
      <c r="W207" s="2896"/>
      <c r="X207" s="2896"/>
      <c r="Y207" s="2896"/>
      <c r="Z207" s="2896"/>
      <c r="AA207" s="2896"/>
      <c r="AB207" s="2898"/>
      <c r="AC207" s="1874"/>
      <c r="AD207" s="2719"/>
      <c r="AE207" s="2720"/>
      <c r="AF207" s="2896"/>
      <c r="AG207" s="2896"/>
      <c r="AH207" s="2896"/>
      <c r="AI207" s="316"/>
    </row>
    <row r="208" spans="3:37" ht="15.75" thickBot="1">
      <c r="C208" s="2721" t="s">
        <v>268</v>
      </c>
      <c r="D208" s="317"/>
      <c r="E208" s="2711"/>
      <c r="F208" s="317"/>
      <c r="G208" s="317"/>
      <c r="H208" s="326"/>
      <c r="I208" s="317"/>
      <c r="J208" s="317"/>
      <c r="K208" s="317"/>
      <c r="L208" s="319"/>
      <c r="M208" s="327"/>
      <c r="N208" s="328"/>
      <c r="O208" s="329"/>
      <c r="P208" s="2896"/>
      <c r="Q208" s="329"/>
      <c r="R208" s="328"/>
      <c r="S208" s="2896"/>
      <c r="T208" s="330"/>
      <c r="U208" s="328"/>
      <c r="V208" s="2896"/>
      <c r="W208" s="2896"/>
      <c r="X208" s="2896"/>
      <c r="Y208" s="2896"/>
      <c r="Z208" s="2896"/>
      <c r="AA208" s="2896"/>
      <c r="AB208" s="2899"/>
      <c r="AC208" s="1875"/>
      <c r="AD208" s="2724"/>
      <c r="AE208" s="2725"/>
      <c r="AF208" s="2896"/>
      <c r="AG208" s="2896"/>
      <c r="AH208" s="2896"/>
      <c r="AI208" s="316"/>
    </row>
    <row r="209" spans="3:35" ht="16.5" thickTop="1" thickBot="1">
      <c r="C209" s="2726" t="s">
        <v>269</v>
      </c>
      <c r="D209" s="332"/>
      <c r="E209" s="336"/>
      <c r="F209" s="332"/>
      <c r="G209" s="332"/>
      <c r="H209" s="333"/>
      <c r="I209" s="332"/>
      <c r="J209" s="332"/>
      <c r="K209" s="332"/>
      <c r="L209" s="334"/>
      <c r="M209" s="335"/>
      <c r="N209" s="332"/>
      <c r="O209" s="332"/>
      <c r="P209" s="2896"/>
      <c r="Q209" s="332"/>
      <c r="R209" s="332"/>
      <c r="S209" s="2896"/>
      <c r="T209" s="336"/>
      <c r="U209" s="332"/>
      <c r="V209" s="2896"/>
      <c r="W209" s="2896"/>
      <c r="X209" s="2896"/>
      <c r="Y209" s="2896"/>
      <c r="Z209" s="2896"/>
      <c r="AA209" s="2896"/>
      <c r="AB209" s="2900">
        <v>511947.89132251509</v>
      </c>
      <c r="AC209" s="2727">
        <f t="shared" ref="AC209" si="94">SUM(AC204:AC208)</f>
        <v>0</v>
      </c>
      <c r="AD209" s="2728">
        <f t="shared" ref="AD209" si="95">SUM(AD204:AD208)</f>
        <v>0</v>
      </c>
      <c r="AE209" s="2729">
        <f t="shared" ref="AE209" si="96">SUM(AE204:AE208)</f>
        <v>0</v>
      </c>
      <c r="AF209" s="2896"/>
      <c r="AG209" s="2896"/>
      <c r="AH209" s="2896"/>
      <c r="AI209" s="316"/>
    </row>
    <row r="210" spans="3:35" ht="16.5" thickTop="1" thickBot="1">
      <c r="C210" s="2777" t="s">
        <v>2531</v>
      </c>
      <c r="D210" s="2712"/>
      <c r="E210" s="2713"/>
      <c r="F210" s="2712"/>
      <c r="G210" s="2712"/>
      <c r="H210" s="2712"/>
      <c r="I210" s="2712"/>
      <c r="J210" s="2712"/>
      <c r="K210" s="2712">
        <v>190</v>
      </c>
      <c r="L210" s="2712">
        <v>375</v>
      </c>
      <c r="M210" s="2712"/>
      <c r="N210" s="2712"/>
      <c r="O210" s="2712"/>
      <c r="P210" s="2896"/>
      <c r="Q210" s="2712"/>
      <c r="R210" s="2712"/>
      <c r="S210" s="2896"/>
      <c r="T210" s="2712"/>
      <c r="U210" s="2712"/>
      <c r="V210" s="2896"/>
      <c r="W210" s="2896"/>
      <c r="X210" s="2896"/>
      <c r="Y210" s="2896"/>
      <c r="Z210" s="2896"/>
      <c r="AA210" s="2896"/>
      <c r="AB210" s="2897">
        <v>16597141.485952534</v>
      </c>
      <c r="AC210" s="1876"/>
      <c r="AD210" s="2715"/>
      <c r="AE210" s="2714"/>
      <c r="AF210" s="2896"/>
      <c r="AG210" s="2896"/>
      <c r="AH210" s="2896"/>
      <c r="AI210" s="316"/>
    </row>
    <row r="211" spans="3:35" ht="15.75" thickBot="1">
      <c r="C211" s="2716" t="s">
        <v>268</v>
      </c>
      <c r="D211" s="317"/>
      <c r="E211" s="2711"/>
      <c r="F211" s="317"/>
      <c r="G211" s="317"/>
      <c r="H211" s="318"/>
      <c r="I211" s="317"/>
      <c r="J211" s="317"/>
      <c r="K211" s="317"/>
      <c r="L211" s="319"/>
      <c r="M211" s="2778"/>
      <c r="N211" s="2779"/>
      <c r="O211" s="2780"/>
      <c r="P211" s="2896"/>
      <c r="Q211" s="2780"/>
      <c r="R211" s="2779"/>
      <c r="S211" s="2896"/>
      <c r="T211" s="2781"/>
      <c r="U211" s="2779"/>
      <c r="V211" s="2896"/>
      <c r="W211" s="2896"/>
      <c r="X211" s="2896"/>
      <c r="Y211" s="2896"/>
      <c r="Z211" s="2896"/>
      <c r="AA211" s="2896"/>
      <c r="AB211" s="2905"/>
      <c r="AC211" s="2783"/>
      <c r="AD211" s="2784"/>
      <c r="AE211" s="2785"/>
      <c r="AF211" s="2896"/>
      <c r="AG211" s="2896"/>
      <c r="AH211" s="2896"/>
      <c r="AI211" s="316"/>
    </row>
    <row r="212" spans="3:35" ht="15.75" thickBot="1">
      <c r="C212" s="2716" t="s">
        <v>268</v>
      </c>
      <c r="D212" s="317"/>
      <c r="E212" s="2711"/>
      <c r="F212" s="317"/>
      <c r="G212" s="317"/>
      <c r="H212" s="318"/>
      <c r="I212" s="317"/>
      <c r="J212" s="317"/>
      <c r="K212" s="317"/>
      <c r="L212" s="319"/>
      <c r="M212" s="2778"/>
      <c r="N212" s="2779"/>
      <c r="O212" s="2780"/>
      <c r="P212" s="2896"/>
      <c r="Q212" s="2780"/>
      <c r="R212" s="2779"/>
      <c r="S212" s="2896"/>
      <c r="T212" s="2781"/>
      <c r="U212" s="2779"/>
      <c r="V212" s="2896"/>
      <c r="W212" s="2896"/>
      <c r="X212" s="2896"/>
      <c r="Y212" s="2896"/>
      <c r="Z212" s="2896"/>
      <c r="AA212" s="2896"/>
      <c r="AB212" s="2905"/>
      <c r="AC212" s="2783"/>
      <c r="AD212" s="2784"/>
      <c r="AE212" s="2785"/>
      <c r="AF212" s="2896"/>
      <c r="AG212" s="2896"/>
      <c r="AH212" s="2896"/>
      <c r="AI212" s="316"/>
    </row>
    <row r="213" spans="3:35" ht="15.75" thickBot="1">
      <c r="C213" s="2716" t="s">
        <v>268</v>
      </c>
      <c r="D213" s="317"/>
      <c r="E213" s="2711"/>
      <c r="F213" s="317"/>
      <c r="G213" s="317"/>
      <c r="H213" s="318"/>
      <c r="I213" s="317"/>
      <c r="J213" s="317"/>
      <c r="K213" s="317"/>
      <c r="L213" s="319"/>
      <c r="M213" s="2778"/>
      <c r="N213" s="2779"/>
      <c r="O213" s="2780"/>
      <c r="P213" s="2896"/>
      <c r="Q213" s="2780"/>
      <c r="R213" s="2779"/>
      <c r="S213" s="2896"/>
      <c r="T213" s="2781"/>
      <c r="U213" s="2779"/>
      <c r="V213" s="2896"/>
      <c r="W213" s="2896"/>
      <c r="X213" s="2896"/>
      <c r="Y213" s="2896"/>
      <c r="Z213" s="2896"/>
      <c r="AA213" s="2896"/>
      <c r="AB213" s="2905"/>
      <c r="AC213" s="2783"/>
      <c r="AD213" s="2784"/>
      <c r="AE213" s="2785"/>
      <c r="AF213" s="2896"/>
      <c r="AG213" s="2896"/>
      <c r="AH213" s="2896"/>
      <c r="AI213" s="316"/>
    </row>
    <row r="214" spans="3:35" ht="15.75" thickBot="1">
      <c r="C214" s="2721" t="s">
        <v>268</v>
      </c>
      <c r="D214" s="317"/>
      <c r="E214" s="2711"/>
      <c r="F214" s="317"/>
      <c r="G214" s="317"/>
      <c r="H214" s="318"/>
      <c r="I214" s="317"/>
      <c r="J214" s="317"/>
      <c r="K214" s="317"/>
      <c r="L214" s="319"/>
      <c r="M214" s="327"/>
      <c r="N214" s="328"/>
      <c r="O214" s="329"/>
      <c r="P214" s="2896"/>
      <c r="Q214" s="329"/>
      <c r="R214" s="328"/>
      <c r="S214" s="2896"/>
      <c r="T214" s="330"/>
      <c r="U214" s="328"/>
      <c r="V214" s="2896"/>
      <c r="W214" s="2896"/>
      <c r="X214" s="2896"/>
      <c r="Y214" s="2896"/>
      <c r="Z214" s="2896"/>
      <c r="AA214" s="2896"/>
      <c r="AB214" s="2899"/>
      <c r="AC214" s="1875"/>
      <c r="AD214" s="2724"/>
      <c r="AE214" s="2725"/>
      <c r="AF214" s="2896"/>
      <c r="AG214" s="2896"/>
      <c r="AH214" s="2896"/>
      <c r="AI214" s="316"/>
    </row>
    <row r="215" spans="3:35" ht="16.5" thickTop="1" thickBot="1">
      <c r="C215" s="2726" t="s">
        <v>269</v>
      </c>
      <c r="D215" s="332"/>
      <c r="E215" s="336"/>
      <c r="F215" s="332"/>
      <c r="G215" s="332"/>
      <c r="H215" s="333"/>
      <c r="I215" s="332"/>
      <c r="J215" s="332"/>
      <c r="K215" s="332"/>
      <c r="L215" s="334"/>
      <c r="M215" s="335"/>
      <c r="N215" s="332"/>
      <c r="O215" s="332"/>
      <c r="P215" s="2896"/>
      <c r="Q215" s="332"/>
      <c r="R215" s="332"/>
      <c r="S215" s="2896"/>
      <c r="T215" s="336"/>
      <c r="U215" s="332"/>
      <c r="V215" s="2896"/>
      <c r="W215" s="2896"/>
      <c r="X215" s="2896"/>
      <c r="Y215" s="2896"/>
      <c r="Z215" s="2896"/>
      <c r="AA215" s="2896"/>
      <c r="AB215" s="2900">
        <v>16597141.485952534</v>
      </c>
      <c r="AC215" s="2727">
        <f t="shared" ref="AC215:AE215" si="97">SUM(AC210:AC214)</f>
        <v>0</v>
      </c>
      <c r="AD215" s="2728">
        <f t="shared" si="97"/>
        <v>0</v>
      </c>
      <c r="AE215" s="2729">
        <f t="shared" si="97"/>
        <v>0</v>
      </c>
      <c r="AF215" s="2896"/>
      <c r="AG215" s="2896"/>
      <c r="AH215" s="2896"/>
      <c r="AI215" s="316"/>
    </row>
    <row r="216" spans="3:35" ht="16.5" thickTop="1" thickBot="1">
      <c r="C216" s="2777" t="s">
        <v>2532</v>
      </c>
      <c r="D216" s="2712"/>
      <c r="E216" s="2713"/>
      <c r="F216" s="2712"/>
      <c r="G216" s="2712"/>
      <c r="H216" s="2712"/>
      <c r="I216" s="2712"/>
      <c r="J216" s="2712"/>
      <c r="K216" s="2712">
        <v>40</v>
      </c>
      <c r="L216" s="2712">
        <v>40</v>
      </c>
      <c r="M216" s="2712"/>
      <c r="N216" s="2712"/>
      <c r="O216" s="2712"/>
      <c r="P216" s="2896"/>
      <c r="Q216" s="2712"/>
      <c r="R216" s="2712"/>
      <c r="S216" s="2896"/>
      <c r="T216" s="2712"/>
      <c r="U216" s="2712"/>
      <c r="V216" s="2896"/>
      <c r="W216" s="2896"/>
      <c r="X216" s="2896"/>
      <c r="Y216" s="2896"/>
      <c r="Z216" s="2896"/>
      <c r="AA216" s="2896"/>
      <c r="AB216" s="2897">
        <v>8484470.4839091823</v>
      </c>
      <c r="AC216" s="1876"/>
      <c r="AD216" s="2715"/>
      <c r="AE216" s="2714"/>
      <c r="AF216" s="2896"/>
      <c r="AG216" s="2896"/>
      <c r="AH216" s="2896"/>
      <c r="AI216" s="316"/>
    </row>
    <row r="217" spans="3:35" ht="15.75" thickBot="1">
      <c r="C217" s="2716" t="s">
        <v>268</v>
      </c>
      <c r="D217" s="1888"/>
      <c r="E217" s="2711"/>
      <c r="F217" s="1888"/>
      <c r="G217" s="1888"/>
      <c r="H217" s="318"/>
      <c r="I217" s="317"/>
      <c r="J217" s="317"/>
      <c r="K217" s="317"/>
      <c r="L217" s="319"/>
      <c r="M217" s="2778"/>
      <c r="N217" s="2779"/>
      <c r="O217" s="2780"/>
      <c r="P217" s="2896"/>
      <c r="Q217" s="2780"/>
      <c r="R217" s="2779"/>
      <c r="S217" s="2896"/>
      <c r="T217" s="2781"/>
      <c r="U217" s="2779"/>
      <c r="V217" s="2896"/>
      <c r="W217" s="2896"/>
      <c r="X217" s="2896"/>
      <c r="Y217" s="2896"/>
      <c r="Z217" s="2896"/>
      <c r="AA217" s="2896"/>
      <c r="AB217" s="2905"/>
      <c r="AC217" s="2783"/>
      <c r="AD217" s="2784"/>
      <c r="AE217" s="2785"/>
      <c r="AF217" s="2896"/>
      <c r="AG217" s="2896"/>
      <c r="AH217" s="2896"/>
      <c r="AI217" s="316"/>
    </row>
    <row r="218" spans="3:35" ht="15.75" thickBot="1">
      <c r="C218" s="2716" t="s">
        <v>268</v>
      </c>
      <c r="D218" s="1888"/>
      <c r="E218" s="2731"/>
      <c r="F218" s="1888"/>
      <c r="G218" s="1888"/>
      <c r="H218" s="340"/>
      <c r="I218" s="317"/>
      <c r="J218" s="317"/>
      <c r="K218" s="317"/>
      <c r="L218" s="319"/>
      <c r="M218" s="2778"/>
      <c r="N218" s="2779"/>
      <c r="O218" s="2780"/>
      <c r="P218" s="2896"/>
      <c r="Q218" s="2780"/>
      <c r="R218" s="2779"/>
      <c r="S218" s="2896"/>
      <c r="T218" s="2781"/>
      <c r="U218" s="2779"/>
      <c r="V218" s="2896"/>
      <c r="W218" s="2896"/>
      <c r="X218" s="2896"/>
      <c r="Y218" s="2896"/>
      <c r="Z218" s="2896"/>
      <c r="AA218" s="2896"/>
      <c r="AB218" s="2905"/>
      <c r="AC218" s="2783"/>
      <c r="AD218" s="2784"/>
      <c r="AE218" s="2785"/>
      <c r="AF218" s="2896"/>
      <c r="AG218" s="2896"/>
      <c r="AH218" s="2896"/>
      <c r="AI218" s="316"/>
    </row>
    <row r="219" spans="3:35" ht="15.75" thickBot="1">
      <c r="C219" s="2716" t="s">
        <v>268</v>
      </c>
      <c r="D219" s="1888"/>
      <c r="E219" s="2711"/>
      <c r="F219" s="1888"/>
      <c r="G219" s="1888"/>
      <c r="H219" s="318"/>
      <c r="I219" s="317"/>
      <c r="J219" s="317"/>
      <c r="K219" s="317"/>
      <c r="L219" s="319"/>
      <c r="M219" s="2778"/>
      <c r="N219" s="2779"/>
      <c r="O219" s="2780"/>
      <c r="P219" s="2896"/>
      <c r="Q219" s="2780"/>
      <c r="R219" s="2779"/>
      <c r="S219" s="2896"/>
      <c r="T219" s="2781"/>
      <c r="U219" s="2779"/>
      <c r="V219" s="2896"/>
      <c r="W219" s="2896"/>
      <c r="X219" s="2896"/>
      <c r="Y219" s="2896"/>
      <c r="Z219" s="2896"/>
      <c r="AA219" s="2896"/>
      <c r="AB219" s="2905"/>
      <c r="AC219" s="2783"/>
      <c r="AD219" s="2784"/>
      <c r="AE219" s="2785"/>
      <c r="AF219" s="2896"/>
      <c r="AG219" s="2896"/>
      <c r="AH219" s="2896"/>
      <c r="AI219" s="316"/>
    </row>
    <row r="220" spans="3:35" ht="15.75" thickBot="1">
      <c r="C220" s="2721" t="s">
        <v>268</v>
      </c>
      <c r="D220" s="1888"/>
      <c r="E220" s="2711"/>
      <c r="F220" s="1888"/>
      <c r="G220" s="1888"/>
      <c r="H220" s="318"/>
      <c r="I220" s="317"/>
      <c r="J220" s="317"/>
      <c r="K220" s="317"/>
      <c r="L220" s="319"/>
      <c r="M220" s="327"/>
      <c r="N220" s="328"/>
      <c r="O220" s="329"/>
      <c r="P220" s="2896"/>
      <c r="Q220" s="329"/>
      <c r="R220" s="328"/>
      <c r="S220" s="2896"/>
      <c r="T220" s="330"/>
      <c r="U220" s="328"/>
      <c r="V220" s="2896"/>
      <c r="W220" s="2896"/>
      <c r="X220" s="2896"/>
      <c r="Y220" s="2896"/>
      <c r="Z220" s="2896"/>
      <c r="AA220" s="2896"/>
      <c r="AB220" s="2899"/>
      <c r="AC220" s="1875"/>
      <c r="AD220" s="2724"/>
      <c r="AE220" s="2725"/>
      <c r="AF220" s="2896"/>
      <c r="AG220" s="2896"/>
      <c r="AH220" s="2896"/>
      <c r="AI220" s="316"/>
    </row>
    <row r="221" spans="3:35" ht="16.5" thickTop="1" thickBot="1">
      <c r="C221" s="2726" t="s">
        <v>269</v>
      </c>
      <c r="D221" s="332"/>
      <c r="E221" s="336"/>
      <c r="F221" s="332"/>
      <c r="G221" s="332"/>
      <c r="H221" s="333"/>
      <c r="I221" s="332"/>
      <c r="J221" s="332"/>
      <c r="K221" s="332"/>
      <c r="L221" s="334"/>
      <c r="M221" s="335"/>
      <c r="N221" s="332"/>
      <c r="O221" s="332"/>
      <c r="P221" s="2896"/>
      <c r="Q221" s="332"/>
      <c r="R221" s="332"/>
      <c r="S221" s="2896"/>
      <c r="T221" s="336"/>
      <c r="U221" s="332"/>
      <c r="V221" s="2896"/>
      <c r="W221" s="2896"/>
      <c r="X221" s="2896"/>
      <c r="Y221" s="2896"/>
      <c r="Z221" s="2896"/>
      <c r="AA221" s="2896"/>
      <c r="AB221" s="2900">
        <v>8484470.4839091823</v>
      </c>
      <c r="AC221" s="2727">
        <f t="shared" ref="AC221:AE221" si="98">SUM(AC216:AC220)</f>
        <v>0</v>
      </c>
      <c r="AD221" s="2728">
        <f t="shared" si="98"/>
        <v>0</v>
      </c>
      <c r="AE221" s="2729">
        <f t="shared" si="98"/>
        <v>0</v>
      </c>
      <c r="AF221" s="2896"/>
      <c r="AG221" s="2896"/>
      <c r="AH221" s="2896"/>
      <c r="AI221" s="316"/>
    </row>
    <row r="222" spans="3:35" ht="16.5" thickTop="1" thickBot="1">
      <c r="C222" s="2777" t="s">
        <v>2533</v>
      </c>
      <c r="D222" s="2712"/>
      <c r="E222" s="2713"/>
      <c r="F222" s="2712"/>
      <c r="G222" s="2712"/>
      <c r="H222" s="2712"/>
      <c r="I222" s="2712"/>
      <c r="J222" s="2712"/>
      <c r="K222" s="2712">
        <v>60</v>
      </c>
      <c r="L222" s="2712">
        <v>120</v>
      </c>
      <c r="M222" s="2712"/>
      <c r="N222" s="2712"/>
      <c r="O222" s="2712"/>
      <c r="P222" s="2896"/>
      <c r="Q222" s="2712"/>
      <c r="R222" s="2712"/>
      <c r="S222" s="2896"/>
      <c r="T222" s="2712"/>
      <c r="U222" s="2712"/>
      <c r="V222" s="2896"/>
      <c r="W222" s="2896"/>
      <c r="X222" s="2896"/>
      <c r="Y222" s="2896"/>
      <c r="Z222" s="2896"/>
      <c r="AA222" s="2896"/>
      <c r="AB222" s="2897">
        <v>5750539.137153442</v>
      </c>
      <c r="AC222" s="1876"/>
      <c r="AD222" s="2715"/>
      <c r="AE222" s="2714"/>
      <c r="AF222" s="2896"/>
      <c r="AG222" s="2896"/>
      <c r="AH222" s="2896"/>
      <c r="AI222" s="316"/>
    </row>
    <row r="223" spans="3:35" ht="15.75" thickBot="1">
      <c r="C223" s="2716" t="s">
        <v>268</v>
      </c>
      <c r="D223" s="1888"/>
      <c r="E223" s="2711"/>
      <c r="F223" s="1888"/>
      <c r="G223" s="1888"/>
      <c r="H223" s="318"/>
      <c r="I223" s="317"/>
      <c r="J223" s="317"/>
      <c r="K223" s="317"/>
      <c r="L223" s="319"/>
      <c r="M223" s="2778"/>
      <c r="N223" s="2779"/>
      <c r="O223" s="2780"/>
      <c r="P223" s="2896"/>
      <c r="Q223" s="2780"/>
      <c r="R223" s="2779"/>
      <c r="S223" s="2896"/>
      <c r="T223" s="2781"/>
      <c r="U223" s="2779"/>
      <c r="V223" s="2896"/>
      <c r="W223" s="2896"/>
      <c r="X223" s="2896"/>
      <c r="Y223" s="2896"/>
      <c r="Z223" s="2896"/>
      <c r="AA223" s="2896"/>
      <c r="AB223" s="2905"/>
      <c r="AC223" s="2783"/>
      <c r="AD223" s="2784"/>
      <c r="AE223" s="2785"/>
      <c r="AF223" s="2896"/>
      <c r="AG223" s="2896"/>
      <c r="AH223" s="2896"/>
      <c r="AI223" s="316"/>
    </row>
    <row r="224" spans="3:35" ht="15.75" thickBot="1">
      <c r="C224" s="2716" t="s">
        <v>268</v>
      </c>
      <c r="D224" s="1888"/>
      <c r="E224" s="2731"/>
      <c r="F224" s="1888"/>
      <c r="G224" s="1888"/>
      <c r="H224" s="340"/>
      <c r="I224" s="317"/>
      <c r="J224" s="317"/>
      <c r="K224" s="317"/>
      <c r="L224" s="319"/>
      <c r="M224" s="2778"/>
      <c r="N224" s="2779"/>
      <c r="O224" s="2780"/>
      <c r="P224" s="2896"/>
      <c r="Q224" s="2780"/>
      <c r="R224" s="2779"/>
      <c r="S224" s="2896"/>
      <c r="T224" s="2781"/>
      <c r="U224" s="2779"/>
      <c r="V224" s="2896"/>
      <c r="W224" s="2896"/>
      <c r="X224" s="2896"/>
      <c r="Y224" s="2896"/>
      <c r="Z224" s="2896"/>
      <c r="AA224" s="2896"/>
      <c r="AB224" s="2905"/>
      <c r="AC224" s="2783"/>
      <c r="AD224" s="2784"/>
      <c r="AE224" s="2785"/>
      <c r="AF224" s="2896"/>
      <c r="AG224" s="2896"/>
      <c r="AH224" s="2896"/>
      <c r="AI224" s="316"/>
    </row>
    <row r="225" spans="3:47" ht="15.75" thickBot="1">
      <c r="C225" s="2716" t="s">
        <v>268</v>
      </c>
      <c r="D225" s="1888"/>
      <c r="E225" s="2711"/>
      <c r="F225" s="1888"/>
      <c r="G225" s="1888"/>
      <c r="H225" s="318"/>
      <c r="I225" s="317"/>
      <c r="J225" s="317"/>
      <c r="K225" s="317"/>
      <c r="L225" s="319"/>
      <c r="M225" s="2778"/>
      <c r="N225" s="2779"/>
      <c r="O225" s="2780"/>
      <c r="P225" s="2896"/>
      <c r="Q225" s="2780"/>
      <c r="R225" s="2779"/>
      <c r="S225" s="2896"/>
      <c r="T225" s="2781"/>
      <c r="U225" s="2779"/>
      <c r="V225" s="2896"/>
      <c r="W225" s="2896"/>
      <c r="X225" s="2896"/>
      <c r="Y225" s="2896"/>
      <c r="Z225" s="2896"/>
      <c r="AA225" s="2896"/>
      <c r="AB225" s="2905"/>
      <c r="AC225" s="2783"/>
      <c r="AD225" s="2784"/>
      <c r="AE225" s="2785"/>
      <c r="AF225" s="2896"/>
      <c r="AG225" s="2896"/>
      <c r="AH225" s="2896"/>
      <c r="AI225" s="316"/>
    </row>
    <row r="226" spans="3:47" ht="15.75" thickBot="1">
      <c r="C226" s="2721" t="s">
        <v>268</v>
      </c>
      <c r="D226" s="1888"/>
      <c r="E226" s="2711"/>
      <c r="F226" s="1888"/>
      <c r="G226" s="1888"/>
      <c r="H226" s="318"/>
      <c r="I226" s="317"/>
      <c r="J226" s="317"/>
      <c r="K226" s="317"/>
      <c r="L226" s="319"/>
      <c r="M226" s="327"/>
      <c r="N226" s="328"/>
      <c r="O226" s="329"/>
      <c r="P226" s="2896"/>
      <c r="Q226" s="329"/>
      <c r="R226" s="328"/>
      <c r="S226" s="2896"/>
      <c r="T226" s="330"/>
      <c r="U226" s="328"/>
      <c r="V226" s="2896"/>
      <c r="W226" s="2896"/>
      <c r="X226" s="2896"/>
      <c r="Y226" s="2896"/>
      <c r="Z226" s="2896"/>
      <c r="AA226" s="2896"/>
      <c r="AB226" s="2899"/>
      <c r="AC226" s="1875"/>
      <c r="AD226" s="2724"/>
      <c r="AE226" s="2725"/>
      <c r="AF226" s="2896"/>
      <c r="AG226" s="2896"/>
      <c r="AH226" s="2896"/>
      <c r="AI226" s="316"/>
    </row>
    <row r="227" spans="3:47" ht="16.5" thickTop="1" thickBot="1">
      <c r="C227" s="2726" t="s">
        <v>269</v>
      </c>
      <c r="D227" s="332"/>
      <c r="E227" s="336"/>
      <c r="F227" s="332"/>
      <c r="G227" s="332"/>
      <c r="H227" s="333"/>
      <c r="I227" s="332"/>
      <c r="J227" s="332"/>
      <c r="K227" s="332"/>
      <c r="L227" s="334"/>
      <c r="M227" s="335"/>
      <c r="N227" s="332"/>
      <c r="O227" s="332"/>
      <c r="P227" s="2896"/>
      <c r="Q227" s="332"/>
      <c r="R227" s="332"/>
      <c r="S227" s="2896"/>
      <c r="T227" s="336"/>
      <c r="U227" s="332"/>
      <c r="V227" s="2896"/>
      <c r="W227" s="2896"/>
      <c r="X227" s="2896"/>
      <c r="Y227" s="2896"/>
      <c r="Z227" s="2896"/>
      <c r="AA227" s="2896"/>
      <c r="AB227" s="2900">
        <v>5750539.137153442</v>
      </c>
      <c r="AC227" s="2727">
        <f t="shared" ref="AC227:AE227" si="99">SUM(AC222:AC226)</f>
        <v>0</v>
      </c>
      <c r="AD227" s="2728">
        <f t="shared" si="99"/>
        <v>0</v>
      </c>
      <c r="AE227" s="2729">
        <f t="shared" si="99"/>
        <v>0</v>
      </c>
      <c r="AF227" s="2896"/>
      <c r="AG227" s="2896"/>
      <c r="AH227" s="2896"/>
      <c r="AI227" s="316"/>
    </row>
    <row r="228" spans="3:47" ht="16.5" thickTop="1" thickBot="1">
      <c r="C228" s="2777" t="s">
        <v>2504</v>
      </c>
      <c r="D228" s="2712"/>
      <c r="E228" s="2713"/>
      <c r="F228" s="2712"/>
      <c r="G228" s="2712"/>
      <c r="H228" s="2712"/>
      <c r="I228" s="2712"/>
      <c r="J228" s="2712"/>
      <c r="K228" s="2712">
        <v>1625</v>
      </c>
      <c r="L228" s="2712">
        <v>1875</v>
      </c>
      <c r="M228" s="2712"/>
      <c r="N228" s="2712"/>
      <c r="O228" s="2712"/>
      <c r="P228" s="2896"/>
      <c r="Q228" s="2712"/>
      <c r="R228" s="2712"/>
      <c r="S228" s="2896"/>
      <c r="T228" s="2712"/>
      <c r="U228" s="2712"/>
      <c r="V228" s="2896"/>
      <c r="W228" s="2896"/>
      <c r="X228" s="2896"/>
      <c r="Y228" s="2896"/>
      <c r="Z228" s="2896"/>
      <c r="AA228" s="2896"/>
      <c r="AB228" s="2897">
        <v>14917356.983776703</v>
      </c>
      <c r="AC228" s="1876"/>
      <c r="AD228" s="2715"/>
      <c r="AE228" s="2714"/>
      <c r="AF228" s="2896"/>
      <c r="AG228" s="2896"/>
      <c r="AH228" s="2896"/>
      <c r="AI228" s="316"/>
    </row>
    <row r="229" spans="3:47" ht="15.75" thickBot="1">
      <c r="C229" s="2716" t="s">
        <v>268</v>
      </c>
      <c r="D229" s="317"/>
      <c r="E229" s="2711"/>
      <c r="F229" s="317"/>
      <c r="G229" s="317"/>
      <c r="H229" s="318"/>
      <c r="I229" s="317"/>
      <c r="J229" s="317"/>
      <c r="K229" s="317"/>
      <c r="L229" s="319"/>
      <c r="M229" s="2778"/>
      <c r="N229" s="2779"/>
      <c r="O229" s="2780"/>
      <c r="P229" s="2896"/>
      <c r="Q229" s="2780"/>
      <c r="R229" s="2779"/>
      <c r="S229" s="2896"/>
      <c r="T229" s="2781"/>
      <c r="U229" s="2779"/>
      <c r="V229" s="2896"/>
      <c r="W229" s="2896"/>
      <c r="X229" s="2896"/>
      <c r="Y229" s="2896"/>
      <c r="Z229" s="2896"/>
      <c r="AA229" s="2896"/>
      <c r="AB229" s="2905"/>
      <c r="AC229" s="2783"/>
      <c r="AD229" s="2784"/>
      <c r="AE229" s="2785"/>
      <c r="AF229" s="2896"/>
      <c r="AG229" s="2896"/>
      <c r="AH229" s="2896"/>
      <c r="AI229" s="316"/>
    </row>
    <row r="230" spans="3:47" ht="15.75" thickBot="1">
      <c r="C230" s="2716" t="s">
        <v>268</v>
      </c>
      <c r="D230" s="317"/>
      <c r="E230" s="2711"/>
      <c r="F230" s="317"/>
      <c r="G230" s="317"/>
      <c r="H230" s="318"/>
      <c r="I230" s="317"/>
      <c r="J230" s="317"/>
      <c r="K230" s="317"/>
      <c r="L230" s="319"/>
      <c r="M230" s="2778"/>
      <c r="N230" s="2779"/>
      <c r="O230" s="2780"/>
      <c r="P230" s="2896"/>
      <c r="Q230" s="2780"/>
      <c r="R230" s="2779"/>
      <c r="S230" s="2896"/>
      <c r="T230" s="2781"/>
      <c r="U230" s="2779"/>
      <c r="V230" s="2896"/>
      <c r="W230" s="2896"/>
      <c r="X230" s="2896"/>
      <c r="Y230" s="2896"/>
      <c r="Z230" s="2896"/>
      <c r="AA230" s="2896"/>
      <c r="AB230" s="2905"/>
      <c r="AC230" s="2783"/>
      <c r="AD230" s="2784"/>
      <c r="AE230" s="2785"/>
      <c r="AF230" s="2896"/>
      <c r="AG230" s="2896"/>
      <c r="AH230" s="2896"/>
      <c r="AI230" s="316"/>
    </row>
    <row r="231" spans="3:47" ht="15.75" thickBot="1">
      <c r="C231" s="2716" t="s">
        <v>268</v>
      </c>
      <c r="D231" s="317"/>
      <c r="E231" s="2711"/>
      <c r="F231" s="317"/>
      <c r="G231" s="317"/>
      <c r="H231" s="318"/>
      <c r="I231" s="317"/>
      <c r="J231" s="317"/>
      <c r="K231" s="317"/>
      <c r="L231" s="319"/>
      <c r="M231" s="2778"/>
      <c r="N231" s="2779"/>
      <c r="O231" s="2780"/>
      <c r="P231" s="2896"/>
      <c r="Q231" s="2780"/>
      <c r="R231" s="2779"/>
      <c r="S231" s="2896"/>
      <c r="T231" s="2781"/>
      <c r="U231" s="2779"/>
      <c r="V231" s="2896"/>
      <c r="W231" s="2896"/>
      <c r="X231" s="2896"/>
      <c r="Y231" s="2896"/>
      <c r="Z231" s="2896"/>
      <c r="AA231" s="2896"/>
      <c r="AB231" s="2905"/>
      <c r="AC231" s="2783"/>
      <c r="AD231" s="2784"/>
      <c r="AE231" s="2785"/>
      <c r="AF231" s="2896"/>
      <c r="AG231" s="2896"/>
      <c r="AH231" s="2896"/>
      <c r="AI231" s="316"/>
    </row>
    <row r="232" spans="3:47" ht="15.75" thickBot="1">
      <c r="C232" s="2721" t="s">
        <v>268</v>
      </c>
      <c r="D232" s="317"/>
      <c r="E232" s="2711"/>
      <c r="F232" s="317"/>
      <c r="G232" s="317"/>
      <c r="H232" s="326"/>
      <c r="I232" s="317"/>
      <c r="J232" s="317"/>
      <c r="K232" s="317"/>
      <c r="L232" s="319"/>
      <c r="M232" s="327"/>
      <c r="N232" s="328"/>
      <c r="O232" s="329"/>
      <c r="P232" s="2896"/>
      <c r="Q232" s="329"/>
      <c r="R232" s="328"/>
      <c r="S232" s="2896"/>
      <c r="T232" s="330"/>
      <c r="U232" s="328"/>
      <c r="V232" s="2896"/>
      <c r="W232" s="2896"/>
      <c r="X232" s="2896"/>
      <c r="Y232" s="2896"/>
      <c r="Z232" s="2896"/>
      <c r="AA232" s="2896"/>
      <c r="AB232" s="2899"/>
      <c r="AC232" s="1875"/>
      <c r="AD232" s="2724"/>
      <c r="AE232" s="2725"/>
      <c r="AF232" s="2896"/>
      <c r="AG232" s="2896"/>
      <c r="AH232" s="2896"/>
      <c r="AI232" s="316"/>
    </row>
    <row r="233" spans="3:47" ht="16.5" thickTop="1" thickBot="1">
      <c r="C233" s="2726" t="s">
        <v>269</v>
      </c>
      <c r="D233" s="332"/>
      <c r="E233" s="336"/>
      <c r="F233" s="332"/>
      <c r="G233" s="332"/>
      <c r="H233" s="333"/>
      <c r="I233" s="332"/>
      <c r="J233" s="332"/>
      <c r="K233" s="332"/>
      <c r="L233" s="334"/>
      <c r="M233" s="335"/>
      <c r="N233" s="332"/>
      <c r="O233" s="332"/>
      <c r="P233" s="2896"/>
      <c r="Q233" s="332"/>
      <c r="R233" s="332"/>
      <c r="S233" s="2896"/>
      <c r="T233" s="336"/>
      <c r="U233" s="332"/>
      <c r="V233" s="2896"/>
      <c r="W233" s="2896"/>
      <c r="X233" s="2896"/>
      <c r="Y233" s="2896"/>
      <c r="Z233" s="2896"/>
      <c r="AA233" s="2896"/>
      <c r="AB233" s="2900">
        <v>14917356.983776703</v>
      </c>
      <c r="AC233" s="2727">
        <f t="shared" ref="AC233:AE233" si="100">SUM(AC228:AC232)</f>
        <v>0</v>
      </c>
      <c r="AD233" s="2728">
        <f t="shared" si="100"/>
        <v>0</v>
      </c>
      <c r="AE233" s="2729">
        <f t="shared" si="100"/>
        <v>0</v>
      </c>
      <c r="AF233" s="2896"/>
      <c r="AG233" s="2896"/>
      <c r="AH233" s="2896"/>
      <c r="AI233" s="316"/>
    </row>
    <row r="234" spans="3:47" ht="16.5" thickTop="1" thickBot="1">
      <c r="C234" s="2777" t="s">
        <v>2534</v>
      </c>
      <c r="D234" s="2712"/>
      <c r="E234" s="2713"/>
      <c r="F234" s="2712"/>
      <c r="G234" s="2712"/>
      <c r="H234" s="2712"/>
      <c r="I234" s="2712"/>
      <c r="J234" s="2712"/>
      <c r="K234" s="2712">
        <v>0</v>
      </c>
      <c r="L234" s="2712">
        <v>0</v>
      </c>
      <c r="M234" s="2712"/>
      <c r="N234" s="2712"/>
      <c r="O234" s="2712"/>
      <c r="P234" s="2896"/>
      <c r="Q234" s="2712"/>
      <c r="R234" s="2712"/>
      <c r="S234" s="2896"/>
      <c r="T234" s="2712"/>
      <c r="U234" s="2712"/>
      <c r="V234" s="2896"/>
      <c r="W234" s="2896"/>
      <c r="X234" s="2896"/>
      <c r="Y234" s="2896"/>
      <c r="Z234" s="2896"/>
      <c r="AA234" s="2896"/>
      <c r="AB234" s="2897">
        <v>8819438.7651231512</v>
      </c>
      <c r="AC234" s="1876"/>
      <c r="AD234" s="2715"/>
      <c r="AE234" s="2714"/>
      <c r="AF234" s="2896"/>
      <c r="AG234" s="2896"/>
      <c r="AH234" s="2896"/>
      <c r="AI234" s="316"/>
    </row>
    <row r="235" spans="3:47" ht="15.75" thickBot="1">
      <c r="C235" s="2716" t="s">
        <v>268</v>
      </c>
      <c r="D235" s="317"/>
      <c r="E235" s="2711"/>
      <c r="F235" s="317"/>
      <c r="G235" s="317"/>
      <c r="H235" s="318"/>
      <c r="I235" s="317"/>
      <c r="J235" s="317"/>
      <c r="K235" s="317"/>
      <c r="L235" s="319"/>
      <c r="M235" s="2778"/>
      <c r="N235" s="2779"/>
      <c r="O235" s="2780"/>
      <c r="P235" s="2896"/>
      <c r="Q235" s="2780"/>
      <c r="R235" s="2779"/>
      <c r="S235" s="2896"/>
      <c r="T235" s="2781"/>
      <c r="U235" s="2779"/>
      <c r="V235" s="2896"/>
      <c r="W235" s="2896"/>
      <c r="X235" s="2896"/>
      <c r="Y235" s="2896"/>
      <c r="Z235" s="2896"/>
      <c r="AA235" s="2896"/>
      <c r="AB235" s="2905"/>
      <c r="AC235" s="2783"/>
      <c r="AD235" s="2784"/>
      <c r="AE235" s="2785"/>
      <c r="AF235" s="2896"/>
      <c r="AG235" s="2896"/>
      <c r="AH235" s="2896"/>
      <c r="AI235" s="316"/>
    </row>
    <row r="236" spans="3:47" ht="15.75" thickBot="1">
      <c r="C236" s="2716" t="s">
        <v>268</v>
      </c>
      <c r="D236" s="317"/>
      <c r="E236" s="2711"/>
      <c r="F236" s="317"/>
      <c r="G236" s="317"/>
      <c r="H236" s="318"/>
      <c r="I236" s="317"/>
      <c r="J236" s="317"/>
      <c r="K236" s="317"/>
      <c r="L236" s="319"/>
      <c r="M236" s="2778"/>
      <c r="N236" s="2779"/>
      <c r="O236" s="2780"/>
      <c r="P236" s="2896"/>
      <c r="Q236" s="2780"/>
      <c r="R236" s="2779"/>
      <c r="S236" s="2896"/>
      <c r="T236" s="2781"/>
      <c r="U236" s="2779"/>
      <c r="V236" s="2896"/>
      <c r="W236" s="2896"/>
      <c r="X236" s="2896"/>
      <c r="Y236" s="2896"/>
      <c r="Z236" s="2896"/>
      <c r="AA236" s="2896"/>
      <c r="AB236" s="2905"/>
      <c r="AC236" s="2783"/>
      <c r="AD236" s="2784"/>
      <c r="AE236" s="2785"/>
      <c r="AF236" s="2896"/>
      <c r="AG236" s="2896"/>
      <c r="AH236" s="2896"/>
      <c r="AI236" s="316"/>
    </row>
    <row r="237" spans="3:47" ht="15.75" thickBot="1">
      <c r="C237" s="2716" t="s">
        <v>268</v>
      </c>
      <c r="D237" s="317"/>
      <c r="E237" s="2711"/>
      <c r="F237" s="317"/>
      <c r="G237" s="317"/>
      <c r="H237" s="318"/>
      <c r="I237" s="317"/>
      <c r="J237" s="317"/>
      <c r="K237" s="317"/>
      <c r="L237" s="319"/>
      <c r="M237" s="2778"/>
      <c r="N237" s="2779"/>
      <c r="O237" s="2780"/>
      <c r="P237" s="2896"/>
      <c r="Q237" s="2780"/>
      <c r="R237" s="2779"/>
      <c r="S237" s="2896"/>
      <c r="T237" s="2781"/>
      <c r="U237" s="2779"/>
      <c r="V237" s="2896"/>
      <c r="W237" s="2896"/>
      <c r="X237" s="2896"/>
      <c r="Y237" s="2896"/>
      <c r="Z237" s="2896"/>
      <c r="AA237" s="2896"/>
      <c r="AB237" s="2905"/>
      <c r="AC237" s="2783"/>
      <c r="AD237" s="2784"/>
      <c r="AE237" s="2785"/>
      <c r="AF237" s="2896"/>
      <c r="AG237" s="2896"/>
      <c r="AH237" s="2896"/>
      <c r="AI237" s="316"/>
    </row>
    <row r="238" spans="3:47" ht="15.75" thickBot="1">
      <c r="C238" s="2721" t="s">
        <v>268</v>
      </c>
      <c r="D238" s="317"/>
      <c r="E238" s="2711"/>
      <c r="F238" s="317"/>
      <c r="G238" s="317"/>
      <c r="H238" s="326"/>
      <c r="I238" s="317"/>
      <c r="J238" s="317"/>
      <c r="K238" s="317"/>
      <c r="L238" s="319"/>
      <c r="M238" s="327"/>
      <c r="N238" s="328"/>
      <c r="O238" s="329"/>
      <c r="P238" s="2896"/>
      <c r="Q238" s="329"/>
      <c r="R238" s="328"/>
      <c r="S238" s="2896"/>
      <c r="T238" s="330"/>
      <c r="U238" s="328"/>
      <c r="V238" s="2896"/>
      <c r="W238" s="2896"/>
      <c r="X238" s="2896"/>
      <c r="Y238" s="2896"/>
      <c r="Z238" s="2896"/>
      <c r="AA238" s="2896"/>
      <c r="AB238" s="2899"/>
      <c r="AC238" s="1875"/>
      <c r="AD238" s="2724"/>
      <c r="AE238" s="2725"/>
      <c r="AF238" s="2896"/>
      <c r="AG238" s="2896"/>
      <c r="AH238" s="2896"/>
      <c r="AI238" s="316"/>
    </row>
    <row r="239" spans="3:47" ht="16.5" thickTop="1" thickBot="1">
      <c r="C239" s="2726" t="s">
        <v>269</v>
      </c>
      <c r="D239" s="332"/>
      <c r="E239" s="336"/>
      <c r="F239" s="332"/>
      <c r="G239" s="332"/>
      <c r="H239" s="333"/>
      <c r="I239" s="332"/>
      <c r="J239" s="332"/>
      <c r="K239" s="332"/>
      <c r="L239" s="334"/>
      <c r="M239" s="335"/>
      <c r="N239" s="332"/>
      <c r="O239" s="332"/>
      <c r="P239" s="2896"/>
      <c r="Q239" s="332"/>
      <c r="R239" s="332"/>
      <c r="S239" s="2896"/>
      <c r="T239" s="336"/>
      <c r="U239" s="332"/>
      <c r="V239" s="2896"/>
      <c r="W239" s="2896"/>
      <c r="X239" s="2896"/>
      <c r="Y239" s="2896"/>
      <c r="Z239" s="2896"/>
      <c r="AA239" s="2896"/>
      <c r="AB239" s="2900">
        <v>8819438.7651231512</v>
      </c>
      <c r="AC239" s="2727">
        <f t="shared" ref="AC239:AE239" si="101">SUM(AC234:AC238)</f>
        <v>0</v>
      </c>
      <c r="AD239" s="2728">
        <f t="shared" si="101"/>
        <v>0</v>
      </c>
      <c r="AE239" s="2729">
        <f t="shared" si="101"/>
        <v>0</v>
      </c>
      <c r="AF239" s="2896"/>
      <c r="AG239" s="2896"/>
      <c r="AH239" s="2896"/>
      <c r="AI239" s="316"/>
    </row>
    <row r="240" spans="3:47" s="2797" customFormat="1" ht="15" customHeight="1" thickTop="1" thickBot="1">
      <c r="C240" s="2777" t="s">
        <v>2536</v>
      </c>
      <c r="D240" s="2712"/>
      <c r="E240" s="2713"/>
      <c r="F240" s="2712"/>
      <c r="G240" s="2712"/>
      <c r="H240" s="2712"/>
      <c r="I240" s="2712"/>
      <c r="J240" s="2712"/>
      <c r="K240" s="2712">
        <v>0</v>
      </c>
      <c r="L240" s="2712">
        <v>375</v>
      </c>
      <c r="M240" s="2712"/>
      <c r="N240" s="2712"/>
      <c r="O240" s="2712"/>
      <c r="P240" s="2896"/>
      <c r="Q240" s="2712"/>
      <c r="R240" s="2712"/>
      <c r="S240" s="2896"/>
      <c r="T240" s="2712"/>
      <c r="U240" s="2712"/>
      <c r="V240" s="2896"/>
      <c r="W240" s="2896"/>
      <c r="X240" s="2896"/>
      <c r="Y240" s="2896"/>
      <c r="Z240" s="2896"/>
      <c r="AA240" s="2896"/>
      <c r="AB240" s="2897">
        <v>15093114.295550084</v>
      </c>
      <c r="AC240" s="1876"/>
      <c r="AD240" s="2715"/>
      <c r="AE240" s="2714"/>
      <c r="AF240" s="2896"/>
      <c r="AG240" s="2896"/>
      <c r="AH240" s="2896"/>
      <c r="AI240" s="2798"/>
      <c r="AJ240" s="2787"/>
      <c r="AK240" s="2787"/>
      <c r="AL240" s="2787"/>
      <c r="AM240" s="2799"/>
      <c r="AN240" s="2800"/>
      <c r="AO240" s="2801"/>
      <c r="AP240" s="2801"/>
      <c r="AQ240" s="2801"/>
      <c r="AR240" s="2802"/>
      <c r="AS240" s="2802"/>
      <c r="AT240" s="2803"/>
      <c r="AU240" s="2803"/>
    </row>
    <row r="241" spans="3:52" ht="15.75" thickBot="1">
      <c r="C241" s="2716" t="s">
        <v>268</v>
      </c>
      <c r="D241" s="317"/>
      <c r="E241" s="2711"/>
      <c r="F241" s="317"/>
      <c r="G241" s="317"/>
      <c r="H241" s="318"/>
      <c r="I241" s="317"/>
      <c r="J241" s="317"/>
      <c r="K241" s="317"/>
      <c r="L241" s="319"/>
      <c r="M241" s="2778"/>
      <c r="N241" s="2779"/>
      <c r="O241" s="2780"/>
      <c r="P241" s="2896"/>
      <c r="Q241" s="2780"/>
      <c r="R241" s="2779"/>
      <c r="S241" s="2896"/>
      <c r="T241" s="2781"/>
      <c r="U241" s="2779"/>
      <c r="V241" s="2896"/>
      <c r="W241" s="2896"/>
      <c r="X241" s="2896"/>
      <c r="Y241" s="2896"/>
      <c r="Z241" s="2896"/>
      <c r="AA241" s="2896"/>
      <c r="AB241" s="2905"/>
      <c r="AC241" s="2783"/>
      <c r="AD241" s="2784"/>
      <c r="AE241" s="2785"/>
      <c r="AF241" s="2896"/>
      <c r="AG241" s="2896"/>
      <c r="AH241" s="2896"/>
      <c r="AI241" s="2804"/>
      <c r="AJ241" s="2787"/>
      <c r="AK241" s="2787"/>
      <c r="AL241" s="2787"/>
      <c r="AM241" s="1883"/>
      <c r="AN241" s="1883"/>
      <c r="AO241" s="1883"/>
      <c r="AP241" s="1883"/>
      <c r="AQ241" s="1883"/>
      <c r="AR241" s="290"/>
      <c r="AS241" s="290"/>
      <c r="AT241" s="1885"/>
      <c r="AU241" s="1885"/>
    </row>
    <row r="242" spans="3:52" ht="15.75" thickBot="1">
      <c r="C242" s="2716" t="s">
        <v>268</v>
      </c>
      <c r="D242" s="317"/>
      <c r="E242" s="2711"/>
      <c r="F242" s="317"/>
      <c r="G242" s="317"/>
      <c r="H242" s="318"/>
      <c r="I242" s="317"/>
      <c r="J242" s="317"/>
      <c r="K242" s="317"/>
      <c r="L242" s="319"/>
      <c r="M242" s="2778"/>
      <c r="N242" s="2779"/>
      <c r="O242" s="2780"/>
      <c r="P242" s="2896"/>
      <c r="Q242" s="2780"/>
      <c r="R242" s="2779"/>
      <c r="S242" s="2896"/>
      <c r="T242" s="2781"/>
      <c r="U242" s="2779"/>
      <c r="V242" s="2896"/>
      <c r="W242" s="2896"/>
      <c r="X242" s="2896"/>
      <c r="Y242" s="2896"/>
      <c r="Z242" s="2896"/>
      <c r="AA242" s="2896"/>
      <c r="AB242" s="2905"/>
      <c r="AC242" s="2783"/>
      <c r="AD242" s="2784"/>
      <c r="AE242" s="2785"/>
      <c r="AF242" s="2896"/>
      <c r="AG242" s="2896"/>
      <c r="AH242" s="2896"/>
      <c r="AI242" s="2804" t="s">
        <v>268</v>
      </c>
      <c r="AJ242" s="2787"/>
      <c r="AK242" s="2787"/>
      <c r="AL242" s="2787"/>
      <c r="AM242" s="1883"/>
      <c r="AN242" s="1883"/>
      <c r="AO242" s="1883"/>
      <c r="AP242" s="1883"/>
      <c r="AQ242" s="1883"/>
      <c r="AR242" s="290"/>
      <c r="AS242" s="290"/>
      <c r="AT242" s="1885"/>
      <c r="AU242" s="1885"/>
    </row>
    <row r="243" spans="3:52" ht="15.75" thickBot="1">
      <c r="C243" s="2716" t="s">
        <v>268</v>
      </c>
      <c r="D243" s="317"/>
      <c r="E243" s="2711"/>
      <c r="F243" s="317"/>
      <c r="G243" s="317"/>
      <c r="H243" s="318"/>
      <c r="I243" s="317"/>
      <c r="J243" s="317"/>
      <c r="K243" s="317"/>
      <c r="L243" s="319"/>
      <c r="M243" s="2778"/>
      <c r="N243" s="2779"/>
      <c r="O243" s="2780"/>
      <c r="P243" s="2896"/>
      <c r="Q243" s="2780"/>
      <c r="R243" s="2779"/>
      <c r="S243" s="2896"/>
      <c r="T243" s="2781"/>
      <c r="U243" s="2779"/>
      <c r="V243" s="2896"/>
      <c r="W243" s="2896"/>
      <c r="X243" s="2896"/>
      <c r="Y243" s="2896"/>
      <c r="Z243" s="2896"/>
      <c r="AA243" s="2896"/>
      <c r="AB243" s="2905"/>
      <c r="AC243" s="2783"/>
      <c r="AD243" s="2784"/>
      <c r="AE243" s="2785"/>
      <c r="AF243" s="2896"/>
      <c r="AG243" s="2896"/>
      <c r="AH243" s="2896"/>
      <c r="AI243" s="2804" t="s">
        <v>268</v>
      </c>
      <c r="AJ243" s="2787"/>
      <c r="AK243" s="2787"/>
      <c r="AL243" s="2787"/>
      <c r="AM243" s="1885"/>
      <c r="AN243" s="1885"/>
      <c r="AO243" s="1885"/>
      <c r="AP243" s="1885"/>
      <c r="AQ243" s="1885"/>
      <c r="AR243" s="1885"/>
      <c r="AS243" s="1885"/>
      <c r="AT243" s="1885"/>
      <c r="AU243" s="1885"/>
    </row>
    <row r="244" spans="3:52" ht="15.75" thickBot="1">
      <c r="C244" s="2721" t="s">
        <v>268</v>
      </c>
      <c r="D244" s="317"/>
      <c r="E244" s="2711"/>
      <c r="F244" s="317"/>
      <c r="G244" s="317"/>
      <c r="H244" s="326"/>
      <c r="I244" s="317"/>
      <c r="J244" s="317"/>
      <c r="K244" s="317"/>
      <c r="L244" s="319"/>
      <c r="M244" s="327"/>
      <c r="N244" s="328"/>
      <c r="O244" s="329"/>
      <c r="P244" s="2896"/>
      <c r="Q244" s="329"/>
      <c r="R244" s="328"/>
      <c r="S244" s="2896"/>
      <c r="T244" s="330"/>
      <c r="U244" s="328"/>
      <c r="V244" s="2896"/>
      <c r="W244" s="2896"/>
      <c r="X244" s="2896"/>
      <c r="Y244" s="2896"/>
      <c r="Z244" s="2896"/>
      <c r="AA244" s="2896"/>
      <c r="AB244" s="2899"/>
      <c r="AC244" s="1875"/>
      <c r="AD244" s="2724"/>
      <c r="AE244" s="2725"/>
      <c r="AF244" s="2896"/>
      <c r="AG244" s="2896"/>
      <c r="AH244" s="2896"/>
      <c r="AI244" s="2798" t="s">
        <v>268</v>
      </c>
      <c r="AJ244" s="2787"/>
      <c r="AK244" s="2787"/>
      <c r="AL244" s="2787"/>
      <c r="AM244" s="1885"/>
      <c r="AN244" s="1885"/>
      <c r="AO244" s="1885"/>
      <c r="AP244" s="1885"/>
      <c r="AQ244" s="1885"/>
      <c r="AR244" s="1885"/>
      <c r="AS244" s="1885"/>
      <c r="AT244" s="1885"/>
      <c r="AU244" s="1885"/>
    </row>
    <row r="245" spans="3:52" ht="16.5" thickTop="1" thickBot="1">
      <c r="C245" s="2726" t="s">
        <v>269</v>
      </c>
      <c r="D245" s="332"/>
      <c r="E245" s="336" t="s">
        <v>268</v>
      </c>
      <c r="F245" s="332"/>
      <c r="G245" s="332"/>
      <c r="H245" s="333" t="s">
        <v>268</v>
      </c>
      <c r="I245" s="332"/>
      <c r="J245" s="332"/>
      <c r="K245" s="332"/>
      <c r="L245" s="334"/>
      <c r="M245" s="335"/>
      <c r="N245" s="332"/>
      <c r="O245" s="332"/>
      <c r="P245" s="2896"/>
      <c r="Q245" s="332"/>
      <c r="R245" s="332"/>
      <c r="S245" s="2896"/>
      <c r="T245" s="336"/>
      <c r="U245" s="332"/>
      <c r="V245" s="2896"/>
      <c r="W245" s="2896"/>
      <c r="X245" s="2896"/>
      <c r="Y245" s="2896"/>
      <c r="Z245" s="2896"/>
      <c r="AA245" s="2896"/>
      <c r="AB245" s="2900">
        <v>15093114.295550084</v>
      </c>
      <c r="AC245" s="2727"/>
      <c r="AD245" s="2728"/>
      <c r="AE245" s="2729"/>
      <c r="AF245" s="2896"/>
      <c r="AG245" s="2896"/>
      <c r="AH245" s="2896"/>
      <c r="AI245" s="2798" t="s">
        <v>268</v>
      </c>
      <c r="AJ245" s="2787"/>
      <c r="AK245" s="2787"/>
      <c r="AL245" s="2787"/>
    </row>
    <row r="246" spans="3:52" ht="16.5" thickTop="1" thickBot="1">
      <c r="C246" s="2761" t="s">
        <v>268</v>
      </c>
      <c r="D246" s="346"/>
      <c r="E246" s="2762" t="s">
        <v>270</v>
      </c>
      <c r="F246" s="346"/>
      <c r="G246" s="346"/>
      <c r="H246" s="347" t="s">
        <v>268</v>
      </c>
      <c r="I246" s="346"/>
      <c r="J246" s="346"/>
      <c r="K246" s="346"/>
      <c r="L246" s="348"/>
      <c r="M246" s="349"/>
      <c r="N246" s="346"/>
      <c r="O246" s="346"/>
      <c r="P246" s="2896"/>
      <c r="Q246" s="346"/>
      <c r="R246" s="346"/>
      <c r="S246" s="2896"/>
      <c r="T246" s="350"/>
      <c r="U246" s="346"/>
      <c r="V246" s="2896"/>
      <c r="W246" s="2896"/>
      <c r="X246" s="2896"/>
      <c r="Y246" s="2896"/>
      <c r="Z246" s="2896"/>
      <c r="AA246" s="2896"/>
      <c r="AB246" s="2904"/>
      <c r="AC246" s="2727"/>
      <c r="AD246" s="2728"/>
      <c r="AE246" s="2729">
        <v>0</v>
      </c>
      <c r="AF246" s="2896"/>
      <c r="AG246" s="2896"/>
      <c r="AH246" s="2896"/>
      <c r="AI246" s="351"/>
    </row>
    <row r="247" spans="3:52">
      <c r="C247" s="352"/>
      <c r="D247" s="352"/>
      <c r="E247" s="352"/>
      <c r="F247" s="352"/>
      <c r="G247" s="352"/>
      <c r="H247" s="352"/>
      <c r="I247" s="352"/>
      <c r="J247" s="352"/>
      <c r="K247" s="352"/>
      <c r="L247" s="352"/>
      <c r="M247" s="352"/>
      <c r="N247" s="352"/>
      <c r="O247" s="352"/>
      <c r="P247" s="352"/>
      <c r="Q247" s="352"/>
      <c r="R247" s="352"/>
      <c r="S247" s="352"/>
      <c r="T247" s="352"/>
      <c r="U247" s="352"/>
      <c r="V247" s="352"/>
      <c r="W247" s="352"/>
      <c r="X247" s="352"/>
      <c r="Y247" s="352"/>
      <c r="Z247" s="352"/>
      <c r="AA247" s="352"/>
      <c r="AB247" s="352"/>
      <c r="AC247" s="352"/>
      <c r="AD247" s="352"/>
      <c r="AE247" s="352"/>
      <c r="AF247" s="352"/>
      <c r="AG247" s="352"/>
      <c r="AH247" s="352"/>
    </row>
    <row r="249" spans="3:52" ht="15.75">
      <c r="C249" s="288" t="s">
        <v>271</v>
      </c>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288"/>
      <c r="AF249" s="288"/>
      <c r="AG249" s="288"/>
      <c r="AH249" s="288"/>
      <c r="AI249" s="288"/>
      <c r="AJ249" s="288"/>
      <c r="AK249" s="288"/>
      <c r="AL249" s="288"/>
      <c r="AM249" s="288"/>
      <c r="AN249" s="288"/>
      <c r="AO249" s="288"/>
      <c r="AP249" s="288"/>
      <c r="AQ249" s="288"/>
      <c r="AR249" s="288"/>
      <c r="AS249" s="288"/>
      <c r="AT249" s="288"/>
      <c r="AU249" s="288"/>
      <c r="AV249" s="288"/>
      <c r="AW249" s="288"/>
      <c r="AX249" s="288"/>
      <c r="AY249" s="288"/>
      <c r="AZ249" s="288"/>
    </row>
    <row r="250" spans="3:52">
      <c r="C250" s="289" t="s">
        <v>230</v>
      </c>
      <c r="D250" s="353"/>
      <c r="E250" s="353"/>
      <c r="F250" s="353"/>
      <c r="G250" s="353"/>
      <c r="H250" s="353"/>
      <c r="I250" s="353"/>
      <c r="J250" s="353"/>
      <c r="K250" s="353"/>
      <c r="L250" s="353"/>
      <c r="M250" s="353"/>
      <c r="N250" s="353"/>
      <c r="O250" s="353"/>
      <c r="P250" s="353"/>
      <c r="Q250" s="353"/>
      <c r="R250" s="353"/>
      <c r="S250" s="353"/>
      <c r="T250" s="353"/>
      <c r="U250" s="353"/>
      <c r="V250" s="353"/>
      <c r="W250" s="353"/>
      <c r="X250" s="353"/>
      <c r="Y250" s="353"/>
      <c r="Z250" s="353"/>
      <c r="AA250" s="353"/>
      <c r="AB250" s="353"/>
      <c r="AC250" s="353"/>
      <c r="AD250" s="353"/>
      <c r="AE250" s="353"/>
      <c r="AF250" s="353"/>
      <c r="AG250" s="353"/>
      <c r="AH250" s="353"/>
      <c r="AI250" s="353"/>
      <c r="AJ250" s="353"/>
      <c r="AK250" s="353"/>
      <c r="AL250" s="353"/>
      <c r="AM250" s="353"/>
      <c r="AN250" s="353"/>
      <c r="AO250" s="353"/>
      <c r="AP250" s="353"/>
      <c r="AQ250" s="353"/>
      <c r="AR250" s="353"/>
      <c r="AS250" s="353"/>
      <c r="AT250" s="353"/>
      <c r="AU250" s="353"/>
      <c r="AV250" s="353"/>
      <c r="AW250" s="353"/>
    </row>
    <row r="251" spans="3:52" ht="18.75" thickBot="1">
      <c r="C251" s="291"/>
      <c r="D251" s="291"/>
      <c r="E251" s="353"/>
      <c r="F251" s="353"/>
      <c r="G251" s="353"/>
      <c r="H251" s="353"/>
      <c r="I251" s="353"/>
      <c r="J251" s="353"/>
      <c r="K251" s="353"/>
      <c r="L251" s="353"/>
      <c r="M251" s="353"/>
      <c r="N251" s="353"/>
      <c r="O251" s="353"/>
      <c r="P251" s="353"/>
      <c r="Q251" s="353"/>
      <c r="R251" s="353"/>
      <c r="S251" s="353"/>
      <c r="T251" s="353"/>
      <c r="U251" s="353"/>
      <c r="V251" s="353"/>
      <c r="W251" s="353"/>
      <c r="X251" s="353"/>
      <c r="Y251" s="353"/>
      <c r="Z251" s="353"/>
      <c r="AA251" s="353"/>
      <c r="AB251" s="353"/>
      <c r="AC251" s="353"/>
      <c r="AD251" s="353"/>
      <c r="AE251" s="353"/>
      <c r="AF251" s="353"/>
      <c r="AG251" s="353"/>
      <c r="AH251" s="353"/>
      <c r="AI251" s="353"/>
      <c r="AJ251" s="353"/>
      <c r="AK251" s="353"/>
      <c r="AL251" s="353"/>
      <c r="AM251" s="353"/>
      <c r="AN251" s="353"/>
      <c r="AO251" s="353"/>
      <c r="AP251" s="353"/>
      <c r="AQ251" s="353"/>
      <c r="AR251" s="353"/>
      <c r="AS251" s="353"/>
      <c r="AT251" s="353"/>
      <c r="AU251" s="353"/>
      <c r="AV251" s="353"/>
      <c r="AW251" s="353"/>
    </row>
    <row r="252" spans="3:52" ht="15.75" customHeight="1" thickBot="1">
      <c r="C252" s="2952" t="s">
        <v>272</v>
      </c>
      <c r="D252" s="2953"/>
      <c r="E252" s="2953"/>
      <c r="F252" s="2953"/>
      <c r="G252" s="2953"/>
      <c r="H252" s="2954"/>
      <c r="I252" s="2955" t="s">
        <v>232</v>
      </c>
      <c r="J252" s="2956"/>
      <c r="K252" s="2956"/>
      <c r="L252" s="2956"/>
      <c r="M252" s="2956"/>
      <c r="N252" s="2956"/>
      <c r="O252" s="2956"/>
      <c r="P252" s="2956"/>
      <c r="Q252" s="2956"/>
      <c r="R252" s="2956"/>
      <c r="S252" s="2956"/>
      <c r="T252" s="2956"/>
      <c r="U252" s="2956"/>
      <c r="V252" s="2957"/>
      <c r="W252" s="2958" t="s">
        <v>233</v>
      </c>
      <c r="X252" s="2959"/>
      <c r="Y252" s="292"/>
      <c r="Z252" s="292"/>
      <c r="AA252" s="2958" t="s">
        <v>234</v>
      </c>
      <c r="AB252" s="2959"/>
      <c r="AC252" s="293"/>
      <c r="AD252" s="2956" t="s">
        <v>235</v>
      </c>
      <c r="AE252" s="2957"/>
      <c r="AF252" s="294"/>
      <c r="AG252" s="294"/>
      <c r="AH252" s="294"/>
      <c r="AI252" s="294"/>
      <c r="AJ252" s="1883"/>
      <c r="AK252" s="1884"/>
      <c r="AL252" s="1883"/>
      <c r="AM252" s="1883"/>
      <c r="AN252" s="290"/>
      <c r="AO252" s="290"/>
      <c r="AP252" s="290"/>
      <c r="AQ252" s="290"/>
      <c r="AR252" s="290"/>
    </row>
    <row r="253" spans="3:52" ht="40.5" customHeight="1">
      <c r="C253" s="295" t="s">
        <v>273</v>
      </c>
      <c r="D253" s="354" t="s">
        <v>239</v>
      </c>
      <c r="E253" s="296" t="s">
        <v>240</v>
      </c>
      <c r="F253" s="296" t="s">
        <v>241</v>
      </c>
      <c r="G253" s="355" t="s">
        <v>242</v>
      </c>
      <c r="H253" s="355" t="s">
        <v>274</v>
      </c>
      <c r="I253" s="2947" t="s">
        <v>275</v>
      </c>
      <c r="J253" s="2948"/>
      <c r="K253" s="2948"/>
      <c r="L253" s="2949"/>
      <c r="M253" s="2950" t="s">
        <v>276</v>
      </c>
      <c r="N253" s="2948"/>
      <c r="O253" s="2948"/>
      <c r="P253" s="2948"/>
      <c r="Q253" s="2948"/>
      <c r="R253" s="2948"/>
      <c r="S253" s="2949"/>
      <c r="T253" s="298" t="s">
        <v>248</v>
      </c>
      <c r="U253" s="2950" t="s">
        <v>249</v>
      </c>
      <c r="V253" s="2951"/>
      <c r="W253" s="299" t="s">
        <v>250</v>
      </c>
      <c r="X253" s="300" t="s">
        <v>251</v>
      </c>
      <c r="Y253" s="301" t="s">
        <v>277</v>
      </c>
      <c r="Z253" s="302" t="s">
        <v>253</v>
      </c>
      <c r="AA253" s="303" t="s">
        <v>254</v>
      </c>
      <c r="AB253" s="304" t="s">
        <v>255</v>
      </c>
      <c r="AC253" s="305" t="s">
        <v>256</v>
      </c>
      <c r="AD253" s="306" t="s">
        <v>257</v>
      </c>
      <c r="AE253" s="307" t="s">
        <v>258</v>
      </c>
      <c r="AF253" s="308"/>
      <c r="AJ253" s="1883"/>
      <c r="AK253" s="1886"/>
      <c r="AL253" s="1883"/>
      <c r="AM253" s="1883"/>
      <c r="AN253" s="290"/>
      <c r="AO253" s="290"/>
      <c r="AP253" s="290"/>
      <c r="AQ253" s="290"/>
      <c r="AR253" s="290"/>
    </row>
    <row r="254" spans="3:52" ht="51.75" thickBot="1">
      <c r="C254" s="356"/>
      <c r="D254" s="357"/>
      <c r="E254" s="314" t="s">
        <v>259</v>
      </c>
      <c r="F254" s="314" t="s">
        <v>259</v>
      </c>
      <c r="G254" s="310" t="s">
        <v>259</v>
      </c>
      <c r="H254" s="312" t="s">
        <v>278</v>
      </c>
      <c r="I254" s="309" t="s">
        <v>279</v>
      </c>
      <c r="J254" s="310" t="s">
        <v>280</v>
      </c>
      <c r="K254" s="310" t="s">
        <v>281</v>
      </c>
      <c r="L254" s="310" t="s">
        <v>87</v>
      </c>
      <c r="M254" s="310" t="s">
        <v>282</v>
      </c>
      <c r="N254" s="310" t="s">
        <v>283</v>
      </c>
      <c r="O254" s="310" t="s">
        <v>284</v>
      </c>
      <c r="P254" s="310" t="s">
        <v>285</v>
      </c>
      <c r="Q254" s="310" t="s">
        <v>286</v>
      </c>
      <c r="R254" s="310" t="s">
        <v>287</v>
      </c>
      <c r="S254" s="310" t="s">
        <v>87</v>
      </c>
      <c r="T254" s="310" t="s">
        <v>87</v>
      </c>
      <c r="U254" s="310" t="s">
        <v>267</v>
      </c>
      <c r="V254" s="312" t="s">
        <v>87</v>
      </c>
      <c r="W254" s="309" t="s">
        <v>87</v>
      </c>
      <c r="X254" s="311" t="s">
        <v>87</v>
      </c>
      <c r="Y254" s="313" t="s">
        <v>87</v>
      </c>
      <c r="Z254" s="1873"/>
      <c r="AA254" s="310" t="s">
        <v>87</v>
      </c>
      <c r="AB254" s="312" t="s">
        <v>87</v>
      </c>
      <c r="AC254" s="313" t="s">
        <v>87</v>
      </c>
      <c r="AD254" s="314" t="s">
        <v>87</v>
      </c>
      <c r="AE254" s="311" t="s">
        <v>87</v>
      </c>
      <c r="AF254" s="315"/>
      <c r="AJ254" s="1883"/>
      <c r="AK254" s="1887"/>
      <c r="AL254" s="1883"/>
      <c r="AM254" s="1883"/>
      <c r="AN254" s="290"/>
      <c r="AO254" s="290"/>
      <c r="AP254" s="290"/>
      <c r="AQ254" s="290"/>
      <c r="AR254" s="290"/>
    </row>
    <row r="255" spans="3:52" ht="45.75" thickBot="1">
      <c r="C255" s="2716" t="s">
        <v>2514</v>
      </c>
      <c r="D255" s="338">
        <v>6719</v>
      </c>
      <c r="E255" s="338" t="s">
        <v>2515</v>
      </c>
      <c r="F255" s="338" t="s">
        <v>2496</v>
      </c>
      <c r="G255" s="338">
        <v>132</v>
      </c>
      <c r="H255" s="2755"/>
      <c r="I255" s="2752"/>
      <c r="J255" s="2756"/>
      <c r="K255" s="2756"/>
      <c r="L255" s="2771"/>
      <c r="M255" s="2712"/>
      <c r="N255" s="2756"/>
      <c r="O255" s="2756"/>
      <c r="P255" s="2757">
        <v>136</v>
      </c>
      <c r="Q255" s="2757">
        <v>158</v>
      </c>
      <c r="R255" s="2756"/>
      <c r="S255" s="2896"/>
      <c r="T255" s="2896"/>
      <c r="U255" s="2896"/>
      <c r="V255" s="2896"/>
      <c r="W255" s="2896"/>
      <c r="X255" s="2896"/>
      <c r="Y255" s="2906">
        <v>4126077.8176716799</v>
      </c>
      <c r="Z255" s="2758"/>
      <c r="AA255" s="2715"/>
      <c r="AB255" s="2714"/>
      <c r="AC255" s="2896"/>
      <c r="AD255" s="2896"/>
      <c r="AE255" s="2896"/>
      <c r="AF255" s="2774"/>
      <c r="AG255" s="2772"/>
      <c r="AH255" s="2772"/>
      <c r="AJ255" s="1883"/>
      <c r="AK255" s="1887"/>
      <c r="AL255" s="1883"/>
      <c r="AM255" s="1883"/>
      <c r="AN255" s="290"/>
      <c r="AO255" s="290"/>
      <c r="AP255" s="290"/>
      <c r="AQ255" s="290"/>
      <c r="AR255" s="290"/>
    </row>
    <row r="256" spans="3:52" ht="15.75" thickBot="1">
      <c r="C256" s="2716" t="s">
        <v>268</v>
      </c>
      <c r="D256" s="340" t="s">
        <v>268</v>
      </c>
      <c r="E256" s="2711"/>
      <c r="F256" s="317"/>
      <c r="G256" s="317"/>
      <c r="H256" s="358"/>
      <c r="I256" s="359"/>
      <c r="J256" s="360"/>
      <c r="K256" s="360"/>
      <c r="L256" s="324"/>
      <c r="M256" s="322"/>
      <c r="N256" s="360"/>
      <c r="O256" s="360"/>
      <c r="P256" s="2717"/>
      <c r="Q256" s="360"/>
      <c r="R256" s="360"/>
      <c r="S256" s="2896"/>
      <c r="T256" s="2896"/>
      <c r="U256" s="2896"/>
      <c r="V256" s="2896"/>
      <c r="W256" s="2896"/>
      <c r="X256" s="2896"/>
      <c r="Y256" s="2907"/>
      <c r="Z256" s="2718"/>
      <c r="AA256" s="2719"/>
      <c r="AB256" s="2720"/>
      <c r="AC256" s="2896"/>
      <c r="AD256" s="2896"/>
      <c r="AE256" s="2896"/>
      <c r="AF256" s="325"/>
      <c r="AJ256" s="1883"/>
      <c r="AK256" s="1883"/>
      <c r="AL256" s="1883"/>
      <c r="AM256" s="1883"/>
      <c r="AN256" s="290"/>
      <c r="AO256" s="290"/>
      <c r="AP256" s="290"/>
      <c r="AQ256" s="290"/>
      <c r="AR256" s="290"/>
    </row>
    <row r="257" spans="3:44" ht="15.75" thickBot="1">
      <c r="C257" s="2716" t="s">
        <v>268</v>
      </c>
      <c r="D257" s="340" t="s">
        <v>268</v>
      </c>
      <c r="E257" s="2711"/>
      <c r="F257" s="317"/>
      <c r="G257" s="317"/>
      <c r="H257" s="358"/>
      <c r="I257" s="359"/>
      <c r="J257" s="360"/>
      <c r="K257" s="360"/>
      <c r="L257" s="324"/>
      <c r="M257" s="322"/>
      <c r="N257" s="360"/>
      <c r="O257" s="360"/>
      <c r="P257" s="2717"/>
      <c r="Q257" s="360"/>
      <c r="R257" s="360"/>
      <c r="S257" s="2896"/>
      <c r="T257" s="2896"/>
      <c r="U257" s="2896"/>
      <c r="V257" s="2896"/>
      <c r="W257" s="2896"/>
      <c r="X257" s="2896"/>
      <c r="Y257" s="2907"/>
      <c r="Z257" s="2718"/>
      <c r="AA257" s="2719"/>
      <c r="AB257" s="2720"/>
      <c r="AC257" s="2896"/>
      <c r="AD257" s="2896"/>
      <c r="AE257" s="2896"/>
      <c r="AF257" s="325"/>
      <c r="AJ257" s="1883"/>
      <c r="AK257" s="1883"/>
      <c r="AL257" s="1883"/>
      <c r="AM257" s="1883"/>
      <c r="AN257" s="290"/>
      <c r="AO257" s="290"/>
      <c r="AP257" s="290"/>
      <c r="AQ257" s="290"/>
      <c r="AR257" s="290"/>
    </row>
    <row r="258" spans="3:44" ht="15.75" thickBot="1">
      <c r="C258" s="2716" t="s">
        <v>268</v>
      </c>
      <c r="D258" s="340" t="s">
        <v>268</v>
      </c>
      <c r="E258" s="2711"/>
      <c r="F258" s="317"/>
      <c r="G258" s="317"/>
      <c r="H258" s="358"/>
      <c r="I258" s="359"/>
      <c r="J258" s="360"/>
      <c r="K258" s="360"/>
      <c r="L258" s="324"/>
      <c r="M258" s="322"/>
      <c r="N258" s="360"/>
      <c r="O258" s="360"/>
      <c r="P258" s="2717"/>
      <c r="Q258" s="360"/>
      <c r="R258" s="360"/>
      <c r="S258" s="2896"/>
      <c r="T258" s="2896"/>
      <c r="U258" s="2896"/>
      <c r="V258" s="2896"/>
      <c r="W258" s="2896"/>
      <c r="X258" s="2896"/>
      <c r="Y258" s="2907"/>
      <c r="Z258" s="2718"/>
      <c r="AA258" s="2719"/>
      <c r="AB258" s="2720"/>
      <c r="AC258" s="2896"/>
      <c r="AD258" s="2896"/>
      <c r="AE258" s="2896"/>
      <c r="AF258" s="325"/>
      <c r="AJ258" s="1883"/>
      <c r="AK258" s="1883"/>
      <c r="AL258" s="1883"/>
      <c r="AM258" s="1883"/>
      <c r="AN258" s="290"/>
      <c r="AO258" s="290"/>
      <c r="AP258" s="290"/>
      <c r="AQ258" s="290"/>
      <c r="AR258" s="290"/>
    </row>
    <row r="259" spans="3:44" ht="15.75" thickBot="1">
      <c r="C259" s="2721" t="s">
        <v>268</v>
      </c>
      <c r="D259" s="318" t="s">
        <v>268</v>
      </c>
      <c r="E259" s="2711"/>
      <c r="F259" s="317"/>
      <c r="G259" s="317"/>
      <c r="H259" s="358"/>
      <c r="I259" s="361"/>
      <c r="J259" s="362"/>
      <c r="K259" s="362"/>
      <c r="L259" s="331"/>
      <c r="M259" s="329"/>
      <c r="N259" s="362"/>
      <c r="O259" s="362"/>
      <c r="P259" s="2722"/>
      <c r="Q259" s="362"/>
      <c r="R259" s="362"/>
      <c r="S259" s="2896"/>
      <c r="T259" s="2896"/>
      <c r="U259" s="2896"/>
      <c r="V259" s="2896"/>
      <c r="W259" s="2896"/>
      <c r="X259" s="2896"/>
      <c r="Y259" s="2908"/>
      <c r="Z259" s="2723"/>
      <c r="AA259" s="2724"/>
      <c r="AB259" s="2725"/>
      <c r="AC259" s="2896"/>
      <c r="AD259" s="2896"/>
      <c r="AE259" s="2896"/>
      <c r="AF259" s="316"/>
      <c r="AJ259" s="1883"/>
      <c r="AK259" s="1883"/>
      <c r="AL259" s="1883"/>
      <c r="AM259" s="1883"/>
      <c r="AN259" s="290"/>
      <c r="AO259" s="290"/>
      <c r="AP259" s="290"/>
      <c r="AQ259" s="290"/>
      <c r="AR259" s="290"/>
    </row>
    <row r="260" spans="3:44" ht="16.5" thickTop="1" thickBot="1">
      <c r="C260" s="2726" t="s">
        <v>269</v>
      </c>
      <c r="D260" s="333" t="s">
        <v>268</v>
      </c>
      <c r="E260" s="336"/>
      <c r="F260" s="332"/>
      <c r="G260" s="332"/>
      <c r="H260" s="363"/>
      <c r="I260" s="364"/>
      <c r="J260" s="365"/>
      <c r="K260" s="365"/>
      <c r="L260" s="337">
        <f t="shared" ref="L260:Q260" si="102">SUM(L255:L259)</f>
        <v>0</v>
      </c>
      <c r="M260" s="332"/>
      <c r="N260" s="365"/>
      <c r="O260" s="365"/>
      <c r="P260" s="365">
        <f>SUM(P255:P259)</f>
        <v>136</v>
      </c>
      <c r="Q260" s="365">
        <f t="shared" si="102"/>
        <v>158</v>
      </c>
      <c r="R260" s="365"/>
      <c r="S260" s="2896"/>
      <c r="T260" s="2896"/>
      <c r="U260" s="2896"/>
      <c r="V260" s="2896"/>
      <c r="W260" s="2896"/>
      <c r="X260" s="2896"/>
      <c r="Y260" s="2909">
        <v>4126077.8176716799</v>
      </c>
      <c r="Z260" s="2759">
        <v>4.8076659822039698</v>
      </c>
      <c r="AA260" s="2760">
        <f t="shared" ref="AA260:AB260" si="103">SUM(AA255:AA259)</f>
        <v>0</v>
      </c>
      <c r="AB260" s="2730">
        <f t="shared" si="103"/>
        <v>0</v>
      </c>
      <c r="AC260" s="2896"/>
      <c r="AD260" s="2896"/>
      <c r="AE260" s="2896"/>
      <c r="AF260" s="316"/>
      <c r="AJ260" s="1883"/>
      <c r="AK260" s="1883"/>
      <c r="AL260" s="1883"/>
      <c r="AM260" s="1883"/>
      <c r="AN260" s="290"/>
      <c r="AO260" s="290"/>
      <c r="AP260" s="290"/>
      <c r="AQ260" s="290"/>
      <c r="AR260" s="290"/>
    </row>
    <row r="261" spans="3:44" ht="31.5" thickTop="1" thickBot="1">
      <c r="C261" s="2793" t="s">
        <v>2516</v>
      </c>
      <c r="D261" s="2794">
        <v>5907</v>
      </c>
      <c r="E261" s="2794" t="s">
        <v>2517</v>
      </c>
      <c r="F261" s="2794" t="s">
        <v>2496</v>
      </c>
      <c r="G261" s="2796">
        <v>132</v>
      </c>
      <c r="H261" s="2755"/>
      <c r="I261" s="2752"/>
      <c r="J261" s="2756"/>
      <c r="K261" s="2756"/>
      <c r="L261" s="2795"/>
      <c r="M261" s="2712"/>
      <c r="N261" s="2756"/>
      <c r="O261" s="2756"/>
      <c r="P261" s="2757">
        <v>38</v>
      </c>
      <c r="Q261" s="2757">
        <v>123</v>
      </c>
      <c r="R261" s="2756"/>
      <c r="S261" s="2896"/>
      <c r="T261" s="2896"/>
      <c r="U261" s="2896"/>
      <c r="V261" s="2896"/>
      <c r="W261" s="2896"/>
      <c r="X261" s="2896"/>
      <c r="Y261" s="2906">
        <v>58191167.873501115</v>
      </c>
      <c r="Z261" s="2758"/>
      <c r="AA261" s="2715"/>
      <c r="AB261" s="2714"/>
      <c r="AC261" s="2896"/>
      <c r="AD261" s="2896"/>
      <c r="AE261" s="2896"/>
      <c r="AF261" s="2774"/>
      <c r="AG261" s="2772"/>
      <c r="AH261" s="2772"/>
      <c r="AJ261" s="1883"/>
      <c r="AK261" s="1883"/>
      <c r="AL261" s="1883"/>
      <c r="AM261" s="1883"/>
      <c r="AN261" s="290"/>
      <c r="AO261" s="290"/>
      <c r="AP261" s="290"/>
      <c r="AQ261" s="290"/>
      <c r="AR261" s="290"/>
    </row>
    <row r="262" spans="3:44" ht="15.75" thickBot="1">
      <c r="C262" s="2716" t="s">
        <v>268</v>
      </c>
      <c r="D262" s="340" t="s">
        <v>268</v>
      </c>
      <c r="E262" s="2711"/>
      <c r="F262" s="317"/>
      <c r="G262" s="317"/>
      <c r="H262" s="358"/>
      <c r="I262" s="359"/>
      <c r="J262" s="360"/>
      <c r="K262" s="360"/>
      <c r="L262" s="324"/>
      <c r="M262" s="322"/>
      <c r="N262" s="360"/>
      <c r="O262" s="360"/>
      <c r="P262" s="2717"/>
      <c r="Q262" s="360"/>
      <c r="R262" s="360"/>
      <c r="S262" s="2896"/>
      <c r="T262" s="2896"/>
      <c r="U262" s="2896"/>
      <c r="V262" s="2896"/>
      <c r="W262" s="2896"/>
      <c r="X262" s="2896"/>
      <c r="Y262" s="2907"/>
      <c r="Z262" s="2718"/>
      <c r="AA262" s="2719"/>
      <c r="AB262" s="2720"/>
      <c r="AC262" s="2896"/>
      <c r="AD262" s="2896"/>
      <c r="AE262" s="2896"/>
      <c r="AF262" s="325"/>
      <c r="AJ262" s="1883"/>
      <c r="AK262" s="1883"/>
      <c r="AL262" s="1883"/>
      <c r="AM262" s="1883"/>
      <c r="AN262" s="290"/>
      <c r="AO262" s="290"/>
      <c r="AP262" s="290"/>
      <c r="AQ262" s="290"/>
      <c r="AR262" s="290"/>
    </row>
    <row r="263" spans="3:44" ht="15.75" thickBot="1">
      <c r="C263" s="2716" t="s">
        <v>268</v>
      </c>
      <c r="D263" s="340" t="s">
        <v>268</v>
      </c>
      <c r="E263" s="2711"/>
      <c r="F263" s="317"/>
      <c r="G263" s="317"/>
      <c r="H263" s="358"/>
      <c r="I263" s="359"/>
      <c r="J263" s="360"/>
      <c r="K263" s="360"/>
      <c r="L263" s="324"/>
      <c r="M263" s="322"/>
      <c r="N263" s="360"/>
      <c r="O263" s="360"/>
      <c r="P263" s="2717"/>
      <c r="Q263" s="360"/>
      <c r="R263" s="360"/>
      <c r="S263" s="2896"/>
      <c r="T263" s="2896"/>
      <c r="U263" s="2896"/>
      <c r="V263" s="2896"/>
      <c r="W263" s="2896"/>
      <c r="X263" s="2896"/>
      <c r="Y263" s="2907"/>
      <c r="Z263" s="2718"/>
      <c r="AA263" s="2719"/>
      <c r="AB263" s="2720"/>
      <c r="AC263" s="2896"/>
      <c r="AD263" s="2896"/>
      <c r="AE263" s="2896"/>
      <c r="AF263" s="325"/>
      <c r="AJ263" s="1883"/>
      <c r="AK263" s="1883"/>
      <c r="AL263" s="1883"/>
      <c r="AM263" s="1883"/>
      <c r="AN263" s="290"/>
      <c r="AO263" s="290"/>
      <c r="AP263" s="290"/>
      <c r="AQ263" s="290"/>
      <c r="AR263" s="290"/>
    </row>
    <row r="264" spans="3:44" ht="15.75" thickBot="1">
      <c r="C264" s="2716" t="s">
        <v>268</v>
      </c>
      <c r="D264" s="340" t="s">
        <v>268</v>
      </c>
      <c r="E264" s="2711"/>
      <c r="F264" s="317"/>
      <c r="G264" s="317"/>
      <c r="H264" s="358"/>
      <c r="I264" s="359"/>
      <c r="J264" s="360"/>
      <c r="K264" s="360"/>
      <c r="L264" s="324"/>
      <c r="M264" s="322"/>
      <c r="N264" s="360"/>
      <c r="O264" s="360"/>
      <c r="P264" s="2717"/>
      <c r="Q264" s="360"/>
      <c r="R264" s="360"/>
      <c r="S264" s="2896"/>
      <c r="T264" s="2896"/>
      <c r="U264" s="2896"/>
      <c r="V264" s="2896"/>
      <c r="W264" s="2896"/>
      <c r="X264" s="2896"/>
      <c r="Y264" s="2907"/>
      <c r="Z264" s="2718"/>
      <c r="AA264" s="2719"/>
      <c r="AB264" s="2720"/>
      <c r="AC264" s="2896"/>
      <c r="AD264" s="2896"/>
      <c r="AE264" s="2896"/>
      <c r="AF264" s="325"/>
    </row>
    <row r="265" spans="3:44" ht="15.75" thickBot="1">
      <c r="C265" s="2721" t="s">
        <v>268</v>
      </c>
      <c r="D265" s="318" t="s">
        <v>268</v>
      </c>
      <c r="E265" s="2711"/>
      <c r="F265" s="317"/>
      <c r="G265" s="317"/>
      <c r="H265" s="358"/>
      <c r="I265" s="361"/>
      <c r="J265" s="362"/>
      <c r="K265" s="362"/>
      <c r="L265" s="331"/>
      <c r="M265" s="329"/>
      <c r="N265" s="362"/>
      <c r="O265" s="362"/>
      <c r="P265" s="2722"/>
      <c r="Q265" s="362"/>
      <c r="R265" s="362"/>
      <c r="S265" s="2896"/>
      <c r="T265" s="2896"/>
      <c r="U265" s="2896"/>
      <c r="V265" s="2896"/>
      <c r="W265" s="2896"/>
      <c r="X265" s="2896"/>
      <c r="Y265" s="2908"/>
      <c r="Z265" s="2723"/>
      <c r="AA265" s="2724"/>
      <c r="AB265" s="2725"/>
      <c r="AC265" s="2896"/>
      <c r="AD265" s="2896"/>
      <c r="AE265" s="2896"/>
      <c r="AF265" s="316"/>
    </row>
    <row r="266" spans="3:44" ht="16.5" thickTop="1" thickBot="1">
      <c r="C266" s="2726" t="s">
        <v>269</v>
      </c>
      <c r="D266" s="333" t="s">
        <v>268</v>
      </c>
      <c r="E266" s="336"/>
      <c r="F266" s="332"/>
      <c r="G266" s="332"/>
      <c r="H266" s="363"/>
      <c r="I266" s="364"/>
      <c r="J266" s="365"/>
      <c r="K266" s="365"/>
      <c r="L266" s="337">
        <f t="shared" ref="L266" si="104">SUM(L261:L265)</f>
        <v>0</v>
      </c>
      <c r="M266" s="332"/>
      <c r="N266" s="365"/>
      <c r="O266" s="365"/>
      <c r="P266" s="365">
        <f>SUM(P261:P265)</f>
        <v>38</v>
      </c>
      <c r="Q266" s="365">
        <f t="shared" ref="Q266" si="105">SUM(Q261:Q265)</f>
        <v>123</v>
      </c>
      <c r="R266" s="365"/>
      <c r="S266" s="2896"/>
      <c r="T266" s="2896"/>
      <c r="U266" s="2896"/>
      <c r="V266" s="2896"/>
      <c r="W266" s="2896"/>
      <c r="X266" s="2896"/>
      <c r="Y266" s="2909">
        <v>58191167.873501115</v>
      </c>
      <c r="Z266" s="2759">
        <v>3.9123887748117729</v>
      </c>
      <c r="AA266" s="2760">
        <f t="shared" ref="AA266" si="106">SUM(AA261:AA265)</f>
        <v>0</v>
      </c>
      <c r="AB266" s="2730">
        <f t="shared" ref="AB266" si="107">SUM(AB261:AB265)</f>
        <v>0</v>
      </c>
      <c r="AC266" s="2896"/>
      <c r="AD266" s="2896"/>
      <c r="AE266" s="2896"/>
      <c r="AF266" s="316"/>
    </row>
    <row r="267" spans="3:44" ht="46.5" thickTop="1" thickBot="1">
      <c r="C267" s="2716" t="s">
        <v>2518</v>
      </c>
      <c r="D267" s="338">
        <v>5880</v>
      </c>
      <c r="E267" s="338" t="s">
        <v>2519</v>
      </c>
      <c r="F267" s="338" t="s">
        <v>2496</v>
      </c>
      <c r="G267" s="338">
        <v>132</v>
      </c>
      <c r="H267" s="2755"/>
      <c r="I267" s="2752"/>
      <c r="J267" s="2756"/>
      <c r="K267" s="2756"/>
      <c r="L267" s="339"/>
      <c r="M267" s="2712"/>
      <c r="N267" s="2756"/>
      <c r="O267" s="2756"/>
      <c r="P267" s="2757">
        <v>0</v>
      </c>
      <c r="Q267" s="2757">
        <v>136</v>
      </c>
      <c r="R267" s="2756"/>
      <c r="S267" s="2896"/>
      <c r="T267" s="2896"/>
      <c r="U267" s="2896"/>
      <c r="V267" s="2896"/>
      <c r="W267" s="2896"/>
      <c r="X267" s="2896"/>
      <c r="Y267" s="2906">
        <v>24064106.192524981</v>
      </c>
      <c r="Z267" s="2758"/>
      <c r="AA267" s="2715"/>
      <c r="AB267" s="2714"/>
      <c r="AC267" s="2896"/>
      <c r="AD267" s="2896"/>
      <c r="AE267" s="2896"/>
      <c r="AF267" s="2774"/>
      <c r="AG267" s="2772"/>
      <c r="AH267" s="2772"/>
    </row>
    <row r="268" spans="3:44" ht="15.75" thickBot="1">
      <c r="C268" s="2716" t="s">
        <v>268</v>
      </c>
      <c r="D268" s="340" t="s">
        <v>268</v>
      </c>
      <c r="E268" s="2711"/>
      <c r="F268" s="317"/>
      <c r="G268" s="317"/>
      <c r="H268" s="358"/>
      <c r="I268" s="359"/>
      <c r="J268" s="360"/>
      <c r="K268" s="360"/>
      <c r="L268" s="324"/>
      <c r="M268" s="322"/>
      <c r="N268" s="360"/>
      <c r="O268" s="360"/>
      <c r="P268" s="2717"/>
      <c r="Q268" s="360"/>
      <c r="R268" s="360"/>
      <c r="S268" s="2896"/>
      <c r="T268" s="2896"/>
      <c r="U268" s="2896"/>
      <c r="V268" s="2896"/>
      <c r="W268" s="2896"/>
      <c r="X268" s="2896"/>
      <c r="Y268" s="2907"/>
      <c r="Z268" s="2718"/>
      <c r="AA268" s="2719"/>
      <c r="AB268" s="2720"/>
      <c r="AC268" s="2896"/>
      <c r="AD268" s="2896"/>
      <c r="AE268" s="2896"/>
      <c r="AF268" s="325"/>
    </row>
    <row r="269" spans="3:44" ht="15.75" thickBot="1">
      <c r="C269" s="2716" t="s">
        <v>268</v>
      </c>
      <c r="D269" s="340" t="s">
        <v>268</v>
      </c>
      <c r="E269" s="2711"/>
      <c r="F269" s="317"/>
      <c r="G269" s="317"/>
      <c r="H269" s="358"/>
      <c r="I269" s="359"/>
      <c r="J269" s="360"/>
      <c r="K269" s="360"/>
      <c r="L269" s="324"/>
      <c r="M269" s="322"/>
      <c r="N269" s="360"/>
      <c r="O269" s="360"/>
      <c r="P269" s="2717"/>
      <c r="Q269" s="360"/>
      <c r="R269" s="360"/>
      <c r="S269" s="2896"/>
      <c r="T269" s="2896"/>
      <c r="U269" s="2896"/>
      <c r="V269" s="2896"/>
      <c r="W269" s="2896"/>
      <c r="X269" s="2896"/>
      <c r="Y269" s="2907"/>
      <c r="Z269" s="2718"/>
      <c r="AA269" s="2719"/>
      <c r="AB269" s="2720"/>
      <c r="AC269" s="2896"/>
      <c r="AD269" s="2896"/>
      <c r="AE269" s="2896"/>
      <c r="AF269" s="325"/>
    </row>
    <row r="270" spans="3:44" ht="15.75" thickBot="1">
      <c r="C270" s="2716" t="s">
        <v>268</v>
      </c>
      <c r="D270" s="340" t="s">
        <v>268</v>
      </c>
      <c r="E270" s="2711"/>
      <c r="F270" s="317"/>
      <c r="G270" s="317"/>
      <c r="H270" s="358"/>
      <c r="I270" s="359"/>
      <c r="J270" s="360"/>
      <c r="K270" s="360"/>
      <c r="L270" s="324"/>
      <c r="M270" s="322"/>
      <c r="N270" s="360"/>
      <c r="O270" s="360"/>
      <c r="P270" s="2717"/>
      <c r="Q270" s="360"/>
      <c r="R270" s="360"/>
      <c r="S270" s="2896"/>
      <c r="T270" s="2896"/>
      <c r="U270" s="2896"/>
      <c r="V270" s="2896"/>
      <c r="W270" s="2896"/>
      <c r="X270" s="2896"/>
      <c r="Y270" s="2907"/>
      <c r="Z270" s="2718"/>
      <c r="AA270" s="2719"/>
      <c r="AB270" s="2720"/>
      <c r="AC270" s="2896"/>
      <c r="AD270" s="2896"/>
      <c r="AE270" s="2896"/>
      <c r="AF270" s="325"/>
    </row>
    <row r="271" spans="3:44" ht="15.75" thickBot="1">
      <c r="C271" s="2721" t="s">
        <v>268</v>
      </c>
      <c r="D271" s="318" t="s">
        <v>268</v>
      </c>
      <c r="E271" s="2711"/>
      <c r="F271" s="317"/>
      <c r="G271" s="317"/>
      <c r="H271" s="358"/>
      <c r="I271" s="361"/>
      <c r="J271" s="362"/>
      <c r="K271" s="362"/>
      <c r="L271" s="331"/>
      <c r="M271" s="329"/>
      <c r="N271" s="362"/>
      <c r="O271" s="362"/>
      <c r="P271" s="2722"/>
      <c r="Q271" s="362"/>
      <c r="R271" s="362"/>
      <c r="S271" s="2896"/>
      <c r="T271" s="2896"/>
      <c r="U271" s="2896"/>
      <c r="V271" s="2896"/>
      <c r="W271" s="2896"/>
      <c r="X271" s="2896"/>
      <c r="Y271" s="2908"/>
      <c r="Z271" s="2723"/>
      <c r="AA271" s="2724"/>
      <c r="AB271" s="2725"/>
      <c r="AC271" s="2896"/>
      <c r="AD271" s="2896"/>
      <c r="AE271" s="2896"/>
      <c r="AF271" s="316"/>
    </row>
    <row r="272" spans="3:44" ht="16.5" thickTop="1" thickBot="1">
      <c r="C272" s="2726" t="s">
        <v>269</v>
      </c>
      <c r="D272" s="333" t="s">
        <v>268</v>
      </c>
      <c r="E272" s="336"/>
      <c r="F272" s="332"/>
      <c r="G272" s="332"/>
      <c r="H272" s="363"/>
      <c r="I272" s="364"/>
      <c r="J272" s="365"/>
      <c r="K272" s="365"/>
      <c r="L272" s="337">
        <f t="shared" ref="L272" si="108">SUM(L267:L271)</f>
        <v>0</v>
      </c>
      <c r="M272" s="332"/>
      <c r="N272" s="365"/>
      <c r="O272" s="365"/>
      <c r="P272" s="365">
        <f>SUM(P267:P271)</f>
        <v>0</v>
      </c>
      <c r="Q272" s="365">
        <f t="shared" ref="Q272" si="109">SUM(Q267:Q271)</f>
        <v>136</v>
      </c>
      <c r="R272" s="365"/>
      <c r="S272" s="2896"/>
      <c r="T272" s="2896"/>
      <c r="U272" s="2896"/>
      <c r="V272" s="2896"/>
      <c r="W272" s="2896"/>
      <c r="X272" s="2896"/>
      <c r="Y272" s="2909">
        <v>24064106.192524981</v>
      </c>
      <c r="Z272" s="2759">
        <v>7.3894592744695418</v>
      </c>
      <c r="AA272" s="2760">
        <f t="shared" ref="AA272" si="110">SUM(AA267:AA271)</f>
        <v>0</v>
      </c>
      <c r="AB272" s="2730">
        <f t="shared" ref="AB272" si="111">SUM(AB267:AB271)</f>
        <v>0</v>
      </c>
      <c r="AC272" s="2896"/>
      <c r="AD272" s="2896"/>
      <c r="AE272" s="2896"/>
      <c r="AF272" s="316"/>
    </row>
    <row r="273" spans="3:34" ht="46.5" thickTop="1" thickBot="1">
      <c r="C273" s="2716" t="s">
        <v>2520</v>
      </c>
      <c r="D273" s="338">
        <v>3912</v>
      </c>
      <c r="E273" s="338" t="s">
        <v>2521</v>
      </c>
      <c r="F273" s="338" t="s">
        <v>2496</v>
      </c>
      <c r="G273" s="338">
        <v>132</v>
      </c>
      <c r="H273" s="2755"/>
      <c r="I273" s="2752"/>
      <c r="J273" s="2756"/>
      <c r="K273" s="2756"/>
      <c r="L273" s="339"/>
      <c r="M273" s="2712"/>
      <c r="N273" s="2756"/>
      <c r="O273" s="2756"/>
      <c r="P273" s="2757">
        <v>161</v>
      </c>
      <c r="Q273" s="2757">
        <v>338</v>
      </c>
      <c r="R273" s="2756"/>
      <c r="S273" s="2896"/>
      <c r="T273" s="2896"/>
      <c r="U273" s="2896"/>
      <c r="V273" s="2896"/>
      <c r="W273" s="2896"/>
      <c r="X273" s="2896"/>
      <c r="Y273" s="2906">
        <v>33725905.542426817</v>
      </c>
      <c r="Z273" s="2758"/>
      <c r="AA273" s="2715"/>
      <c r="AB273" s="2714"/>
      <c r="AC273" s="2896"/>
      <c r="AD273" s="2896"/>
      <c r="AE273" s="2896"/>
      <c r="AF273" s="2774"/>
      <c r="AG273" s="2772"/>
      <c r="AH273" s="2772"/>
    </row>
    <row r="274" spans="3:34" ht="15.75" thickBot="1">
      <c r="C274" s="2716" t="s">
        <v>268</v>
      </c>
      <c r="D274" s="340" t="s">
        <v>268</v>
      </c>
      <c r="E274" s="2711"/>
      <c r="F274" s="317"/>
      <c r="G274" s="317"/>
      <c r="H274" s="358"/>
      <c r="I274" s="359"/>
      <c r="J274" s="360"/>
      <c r="K274" s="360"/>
      <c r="L274" s="324"/>
      <c r="M274" s="322"/>
      <c r="N274" s="360"/>
      <c r="O274" s="360"/>
      <c r="P274" s="2717"/>
      <c r="Q274" s="360"/>
      <c r="R274" s="360"/>
      <c r="S274" s="2896"/>
      <c r="T274" s="2896"/>
      <c r="U274" s="2896"/>
      <c r="V274" s="2896"/>
      <c r="W274" s="2896"/>
      <c r="X274" s="2896"/>
      <c r="Y274" s="2907"/>
      <c r="Z274" s="2718"/>
      <c r="AA274" s="2719"/>
      <c r="AB274" s="2720"/>
      <c r="AC274" s="2896"/>
      <c r="AD274" s="2896"/>
      <c r="AE274" s="2896"/>
      <c r="AF274" s="316"/>
    </row>
    <row r="275" spans="3:34" ht="15.75" thickBot="1">
      <c r="C275" s="2716" t="s">
        <v>268</v>
      </c>
      <c r="D275" s="340" t="s">
        <v>268</v>
      </c>
      <c r="E275" s="2711"/>
      <c r="F275" s="317"/>
      <c r="G275" s="317"/>
      <c r="H275" s="358"/>
      <c r="I275" s="359"/>
      <c r="J275" s="360"/>
      <c r="K275" s="360"/>
      <c r="L275" s="324"/>
      <c r="M275" s="322"/>
      <c r="N275" s="360"/>
      <c r="O275" s="360"/>
      <c r="P275" s="2717"/>
      <c r="Q275" s="360"/>
      <c r="R275" s="360"/>
      <c r="S275" s="2896"/>
      <c r="T275" s="2896"/>
      <c r="U275" s="2896"/>
      <c r="V275" s="2896"/>
      <c r="W275" s="2896"/>
      <c r="X275" s="2896"/>
      <c r="Y275" s="2907"/>
      <c r="Z275" s="2718"/>
      <c r="AA275" s="2719"/>
      <c r="AB275" s="2720"/>
      <c r="AC275" s="2896"/>
      <c r="AD275" s="2896"/>
      <c r="AE275" s="2896"/>
      <c r="AF275" s="316"/>
    </row>
    <row r="276" spans="3:34" ht="15.75" thickBot="1">
      <c r="C276" s="2716" t="s">
        <v>268</v>
      </c>
      <c r="D276" s="340" t="s">
        <v>268</v>
      </c>
      <c r="E276" s="2711"/>
      <c r="F276" s="317"/>
      <c r="G276" s="317"/>
      <c r="H276" s="358"/>
      <c r="I276" s="359"/>
      <c r="J276" s="360"/>
      <c r="K276" s="360"/>
      <c r="L276" s="324"/>
      <c r="M276" s="322"/>
      <c r="N276" s="360"/>
      <c r="O276" s="360"/>
      <c r="P276" s="2717"/>
      <c r="Q276" s="360"/>
      <c r="R276" s="360"/>
      <c r="S276" s="2896"/>
      <c r="T276" s="2896"/>
      <c r="U276" s="2896"/>
      <c r="V276" s="2896"/>
      <c r="W276" s="2896"/>
      <c r="X276" s="2896"/>
      <c r="Y276" s="2907"/>
      <c r="Z276" s="2718"/>
      <c r="AA276" s="2719"/>
      <c r="AB276" s="2720"/>
      <c r="AC276" s="2896"/>
      <c r="AD276" s="2896"/>
      <c r="AE276" s="2896"/>
      <c r="AF276" s="316"/>
    </row>
    <row r="277" spans="3:34" ht="15.75" thickBot="1">
      <c r="C277" s="2721" t="s">
        <v>268</v>
      </c>
      <c r="D277" s="318" t="s">
        <v>268</v>
      </c>
      <c r="E277" s="2711"/>
      <c r="F277" s="317"/>
      <c r="G277" s="317"/>
      <c r="H277" s="358"/>
      <c r="I277" s="361"/>
      <c r="J277" s="362"/>
      <c r="K277" s="362"/>
      <c r="L277" s="331"/>
      <c r="M277" s="329"/>
      <c r="N277" s="362"/>
      <c r="O277" s="362"/>
      <c r="P277" s="2722"/>
      <c r="Q277" s="362"/>
      <c r="R277" s="362"/>
      <c r="S277" s="2896"/>
      <c r="T277" s="2896"/>
      <c r="U277" s="2896"/>
      <c r="V277" s="2896"/>
      <c r="W277" s="2896"/>
      <c r="X277" s="2896"/>
      <c r="Y277" s="2908"/>
      <c r="Z277" s="2723"/>
      <c r="AA277" s="2724"/>
      <c r="AB277" s="2725"/>
      <c r="AC277" s="2896"/>
      <c r="AD277" s="2896"/>
      <c r="AE277" s="2896"/>
      <c r="AF277" s="316"/>
    </row>
    <row r="278" spans="3:34" ht="16.5" thickTop="1" thickBot="1">
      <c r="C278" s="2726" t="s">
        <v>269</v>
      </c>
      <c r="D278" s="333" t="s">
        <v>268</v>
      </c>
      <c r="E278" s="336"/>
      <c r="F278" s="332"/>
      <c r="G278" s="332"/>
      <c r="H278" s="363"/>
      <c r="I278" s="364"/>
      <c r="J278" s="365"/>
      <c r="K278" s="365"/>
      <c r="L278" s="337">
        <f t="shared" ref="L278" si="112">SUM(L273:L277)</f>
        <v>0</v>
      </c>
      <c r="M278" s="332"/>
      <c r="N278" s="365"/>
      <c r="O278" s="365"/>
      <c r="P278" s="365">
        <f>SUM(P273:P277)</f>
        <v>161</v>
      </c>
      <c r="Q278" s="365">
        <f t="shared" ref="Q278" si="113">SUM(Q273:Q277)</f>
        <v>338</v>
      </c>
      <c r="R278" s="365"/>
      <c r="S278" s="2896"/>
      <c r="T278" s="2896"/>
      <c r="U278" s="2896"/>
      <c r="V278" s="2896"/>
      <c r="W278" s="2896"/>
      <c r="X278" s="2896"/>
      <c r="Y278" s="2909">
        <v>33725905.542426817</v>
      </c>
      <c r="Z278" s="2759">
        <v>5</v>
      </c>
      <c r="AA278" s="2760">
        <f t="shared" ref="AA278" si="114">SUM(AA273:AA277)</f>
        <v>0</v>
      </c>
      <c r="AB278" s="2730">
        <f t="shared" ref="AB278" si="115">SUM(AB273:AB277)</f>
        <v>0</v>
      </c>
      <c r="AC278" s="2896"/>
      <c r="AD278" s="2896"/>
      <c r="AE278" s="2896"/>
      <c r="AF278" s="316"/>
    </row>
    <row r="279" spans="3:34" ht="46.5" thickTop="1" thickBot="1">
      <c r="C279" s="2716" t="s">
        <v>2522</v>
      </c>
      <c r="D279" s="338">
        <v>6346</v>
      </c>
      <c r="E279" s="338" t="s">
        <v>2519</v>
      </c>
      <c r="F279" s="338" t="s">
        <v>2496</v>
      </c>
      <c r="G279" s="338">
        <v>132</v>
      </c>
      <c r="H279" s="2755"/>
      <c r="I279" s="2752"/>
      <c r="J279" s="2756"/>
      <c r="K279" s="2756"/>
      <c r="L279" s="339"/>
      <c r="M279" s="2712"/>
      <c r="N279" s="2756"/>
      <c r="O279" s="2756"/>
      <c r="P279" s="2757" t="s">
        <v>2523</v>
      </c>
      <c r="Q279" s="2757">
        <v>143</v>
      </c>
      <c r="R279" s="2756"/>
      <c r="S279" s="2896"/>
      <c r="T279" s="2896"/>
      <c r="U279" s="2896"/>
      <c r="V279" s="2896"/>
      <c r="W279" s="2896"/>
      <c r="X279" s="2896"/>
      <c r="Y279" s="2906">
        <v>38917610.979069665</v>
      </c>
      <c r="Z279" s="2758"/>
      <c r="AA279" s="2715"/>
      <c r="AB279" s="2714"/>
      <c r="AC279" s="2896"/>
      <c r="AD279" s="2896"/>
      <c r="AE279" s="2896"/>
      <c r="AF279" s="2774"/>
      <c r="AG279" s="2772"/>
      <c r="AH279" s="2772"/>
    </row>
    <row r="280" spans="3:34" ht="15.75" thickBot="1">
      <c r="C280" s="2716" t="s">
        <v>268</v>
      </c>
      <c r="D280" s="340" t="s">
        <v>268</v>
      </c>
      <c r="E280" s="2711"/>
      <c r="F280" s="317"/>
      <c r="G280" s="317"/>
      <c r="H280" s="358"/>
      <c r="I280" s="359"/>
      <c r="J280" s="360"/>
      <c r="K280" s="360"/>
      <c r="L280" s="324"/>
      <c r="M280" s="322"/>
      <c r="N280" s="360"/>
      <c r="O280" s="360"/>
      <c r="P280" s="2717"/>
      <c r="Q280" s="360"/>
      <c r="R280" s="360"/>
      <c r="S280" s="2896"/>
      <c r="T280" s="2896"/>
      <c r="U280" s="2896"/>
      <c r="V280" s="2896"/>
      <c r="W280" s="2896"/>
      <c r="X280" s="2896"/>
      <c r="Y280" s="2907"/>
      <c r="Z280" s="2718"/>
      <c r="AA280" s="2719"/>
      <c r="AB280" s="2720"/>
      <c r="AC280" s="2896"/>
      <c r="AD280" s="2896"/>
      <c r="AE280" s="2896"/>
      <c r="AF280" s="316"/>
    </row>
    <row r="281" spans="3:34" ht="15.75" thickBot="1">
      <c r="C281" s="2716" t="s">
        <v>268</v>
      </c>
      <c r="D281" s="340" t="s">
        <v>268</v>
      </c>
      <c r="E281" s="2711"/>
      <c r="F281" s="317"/>
      <c r="G281" s="317"/>
      <c r="H281" s="358"/>
      <c r="I281" s="359"/>
      <c r="J281" s="360"/>
      <c r="K281" s="360"/>
      <c r="L281" s="324"/>
      <c r="M281" s="322"/>
      <c r="N281" s="360"/>
      <c r="O281" s="360"/>
      <c r="P281" s="2717"/>
      <c r="Q281" s="360"/>
      <c r="R281" s="360"/>
      <c r="S281" s="2896"/>
      <c r="T281" s="2896"/>
      <c r="U281" s="2896"/>
      <c r="V281" s="2896"/>
      <c r="W281" s="2896"/>
      <c r="X281" s="2896"/>
      <c r="Y281" s="2907"/>
      <c r="Z281" s="2718"/>
      <c r="AA281" s="2719"/>
      <c r="AB281" s="2720"/>
      <c r="AC281" s="2896"/>
      <c r="AD281" s="2896"/>
      <c r="AE281" s="2896"/>
      <c r="AF281" s="316"/>
    </row>
    <row r="282" spans="3:34" ht="15.75" thickBot="1">
      <c r="C282" s="2716" t="s">
        <v>268</v>
      </c>
      <c r="D282" s="340" t="s">
        <v>268</v>
      </c>
      <c r="E282" s="2711"/>
      <c r="F282" s="317"/>
      <c r="G282" s="317"/>
      <c r="H282" s="358"/>
      <c r="I282" s="359"/>
      <c r="J282" s="360"/>
      <c r="K282" s="360"/>
      <c r="L282" s="324"/>
      <c r="M282" s="322"/>
      <c r="N282" s="360"/>
      <c r="O282" s="360"/>
      <c r="P282" s="2717"/>
      <c r="Q282" s="360"/>
      <c r="R282" s="360"/>
      <c r="S282" s="2896"/>
      <c r="T282" s="2896"/>
      <c r="U282" s="2896"/>
      <c r="V282" s="2896"/>
      <c r="W282" s="2896"/>
      <c r="X282" s="2896"/>
      <c r="Y282" s="2907"/>
      <c r="Z282" s="2718"/>
      <c r="AA282" s="2719"/>
      <c r="AB282" s="2720"/>
      <c r="AC282" s="2896"/>
      <c r="AD282" s="2896"/>
      <c r="AE282" s="2896"/>
      <c r="AF282" s="316"/>
    </row>
    <row r="283" spans="3:34" ht="15.75" thickBot="1">
      <c r="C283" s="2721" t="s">
        <v>268</v>
      </c>
      <c r="D283" s="318" t="s">
        <v>268</v>
      </c>
      <c r="E283" s="2711"/>
      <c r="F283" s="317"/>
      <c r="G283" s="317"/>
      <c r="H283" s="358"/>
      <c r="I283" s="361"/>
      <c r="J283" s="362"/>
      <c r="K283" s="362"/>
      <c r="L283" s="331"/>
      <c r="M283" s="329"/>
      <c r="N283" s="362"/>
      <c r="O283" s="362"/>
      <c r="P283" s="2722"/>
      <c r="Q283" s="362"/>
      <c r="R283" s="362"/>
      <c r="S283" s="2896"/>
      <c r="T283" s="2896"/>
      <c r="U283" s="2896"/>
      <c r="V283" s="2896"/>
      <c r="W283" s="2896"/>
      <c r="X283" s="2896"/>
      <c r="Y283" s="2908"/>
      <c r="Z283" s="2723"/>
      <c r="AA283" s="2724"/>
      <c r="AB283" s="2725"/>
      <c r="AC283" s="2896"/>
      <c r="AD283" s="2896"/>
      <c r="AE283" s="2896"/>
      <c r="AF283" s="316"/>
    </row>
    <row r="284" spans="3:34" ht="16.5" thickTop="1" thickBot="1">
      <c r="C284" s="2726" t="s">
        <v>269</v>
      </c>
      <c r="D284" s="333" t="s">
        <v>268</v>
      </c>
      <c r="E284" s="336"/>
      <c r="F284" s="332"/>
      <c r="G284" s="332"/>
      <c r="H284" s="363"/>
      <c r="I284" s="364"/>
      <c r="J284" s="365"/>
      <c r="K284" s="365"/>
      <c r="L284" s="337">
        <f t="shared" ref="L284" si="116">SUM(L279:L283)</f>
        <v>0</v>
      </c>
      <c r="M284" s="332"/>
      <c r="N284" s="365"/>
      <c r="O284" s="365"/>
      <c r="P284" s="365">
        <f>SUM(P279:P283)</f>
        <v>0</v>
      </c>
      <c r="Q284" s="365">
        <f t="shared" ref="Q284" si="117">SUM(Q279:Q283)</f>
        <v>143</v>
      </c>
      <c r="R284" s="365"/>
      <c r="S284" s="2896"/>
      <c r="T284" s="2896"/>
      <c r="U284" s="2896"/>
      <c r="V284" s="2896"/>
      <c r="W284" s="2896"/>
      <c r="X284" s="2896"/>
      <c r="Y284" s="2909">
        <v>38917610.979069665</v>
      </c>
      <c r="Z284" s="2759">
        <v>5.2731006160164275</v>
      </c>
      <c r="AA284" s="2760">
        <f t="shared" ref="AA284" si="118">SUM(AA279:AA283)</f>
        <v>0</v>
      </c>
      <c r="AB284" s="2730">
        <f t="shared" ref="AB284" si="119">SUM(AB279:AB283)</f>
        <v>0</v>
      </c>
      <c r="AC284" s="2896"/>
      <c r="AD284" s="2896"/>
      <c r="AE284" s="2896"/>
      <c r="AF284" s="316"/>
    </row>
    <row r="285" spans="3:34" ht="31.5" thickTop="1" thickBot="1">
      <c r="C285" s="2716" t="s">
        <v>2524</v>
      </c>
      <c r="D285" s="338">
        <v>6664</v>
      </c>
      <c r="E285" s="338" t="s">
        <v>2517</v>
      </c>
      <c r="F285" s="338" t="s">
        <v>2496</v>
      </c>
      <c r="G285" s="338">
        <v>330</v>
      </c>
      <c r="H285" s="2755"/>
      <c r="I285" s="2752"/>
      <c r="J285" s="2756"/>
      <c r="K285" s="2756"/>
      <c r="L285" s="339"/>
      <c r="M285" s="2712"/>
      <c r="N285" s="2756"/>
      <c r="O285" s="2756"/>
      <c r="P285" s="2757">
        <v>654</v>
      </c>
      <c r="Q285" s="2757">
        <v>2550</v>
      </c>
      <c r="R285" s="2756"/>
      <c r="S285" s="2896"/>
      <c r="T285" s="2896"/>
      <c r="U285" s="2896"/>
      <c r="V285" s="2896"/>
      <c r="W285" s="2896"/>
      <c r="X285" s="2896"/>
      <c r="Y285" s="2906">
        <v>45384830.650261678</v>
      </c>
      <c r="Z285" s="2758"/>
      <c r="AA285" s="2715"/>
      <c r="AB285" s="2714"/>
      <c r="AC285" s="2896"/>
      <c r="AD285" s="2896"/>
      <c r="AE285" s="2896"/>
      <c r="AF285" s="2774"/>
      <c r="AG285" s="2772"/>
      <c r="AH285" s="2772"/>
    </row>
    <row r="286" spans="3:34" ht="15.75" thickBot="1">
      <c r="C286" s="2716" t="s">
        <v>268</v>
      </c>
      <c r="D286" s="340" t="s">
        <v>268</v>
      </c>
      <c r="E286" s="2711"/>
      <c r="F286" s="317"/>
      <c r="G286" s="317"/>
      <c r="H286" s="358"/>
      <c r="I286" s="359"/>
      <c r="J286" s="360"/>
      <c r="K286" s="360"/>
      <c r="L286" s="324"/>
      <c r="M286" s="322"/>
      <c r="N286" s="360"/>
      <c r="O286" s="360"/>
      <c r="P286" s="2717"/>
      <c r="Q286" s="360"/>
      <c r="R286" s="360"/>
      <c r="S286" s="2896"/>
      <c r="T286" s="2896"/>
      <c r="U286" s="2896"/>
      <c r="V286" s="2896"/>
      <c r="W286" s="2896"/>
      <c r="X286" s="2896"/>
      <c r="Y286" s="2907"/>
      <c r="Z286" s="2718"/>
      <c r="AA286" s="2719"/>
      <c r="AB286" s="2720"/>
      <c r="AC286" s="2896"/>
      <c r="AD286" s="2896"/>
      <c r="AE286" s="2896"/>
      <c r="AF286" s="316"/>
    </row>
    <row r="287" spans="3:34" ht="15.75" thickBot="1">
      <c r="C287" s="2716" t="s">
        <v>268</v>
      </c>
      <c r="D287" s="340" t="s">
        <v>268</v>
      </c>
      <c r="E287" s="2711"/>
      <c r="F287" s="317"/>
      <c r="G287" s="317"/>
      <c r="H287" s="358"/>
      <c r="I287" s="359"/>
      <c r="J287" s="360"/>
      <c r="K287" s="360"/>
      <c r="L287" s="324"/>
      <c r="M287" s="322"/>
      <c r="N287" s="360"/>
      <c r="O287" s="360"/>
      <c r="P287" s="2717"/>
      <c r="Q287" s="360"/>
      <c r="R287" s="360"/>
      <c r="S287" s="2896"/>
      <c r="T287" s="2896"/>
      <c r="U287" s="2896"/>
      <c r="V287" s="2896"/>
      <c r="W287" s="2896"/>
      <c r="X287" s="2896"/>
      <c r="Y287" s="2907"/>
      <c r="Z287" s="2718"/>
      <c r="AA287" s="2719"/>
      <c r="AB287" s="2720"/>
      <c r="AC287" s="2896"/>
      <c r="AD287" s="2896"/>
      <c r="AE287" s="2896"/>
      <c r="AF287" s="316"/>
    </row>
    <row r="288" spans="3:34" ht="15.75" thickBot="1">
      <c r="C288" s="2716" t="s">
        <v>268</v>
      </c>
      <c r="D288" s="340" t="s">
        <v>268</v>
      </c>
      <c r="E288" s="2711"/>
      <c r="F288" s="317"/>
      <c r="G288" s="317"/>
      <c r="H288" s="358"/>
      <c r="I288" s="359"/>
      <c r="J288" s="360"/>
      <c r="K288" s="360"/>
      <c r="L288" s="324"/>
      <c r="M288" s="322"/>
      <c r="N288" s="360"/>
      <c r="O288" s="360"/>
      <c r="P288" s="2717"/>
      <c r="Q288" s="360"/>
      <c r="R288" s="360"/>
      <c r="S288" s="2896"/>
      <c r="T288" s="2896"/>
      <c r="U288" s="2896"/>
      <c r="V288" s="2896"/>
      <c r="W288" s="2896"/>
      <c r="X288" s="2896"/>
      <c r="Y288" s="2907"/>
      <c r="Z288" s="2718"/>
      <c r="AA288" s="2719"/>
      <c r="AB288" s="2720"/>
      <c r="AC288" s="2896"/>
      <c r="AD288" s="2896"/>
      <c r="AE288" s="2896"/>
      <c r="AF288" s="316"/>
    </row>
    <row r="289" spans="3:34" ht="15.75" thickBot="1">
      <c r="C289" s="2721" t="s">
        <v>268</v>
      </c>
      <c r="D289" s="318" t="s">
        <v>268</v>
      </c>
      <c r="E289" s="2711"/>
      <c r="F289" s="317"/>
      <c r="G289" s="317"/>
      <c r="H289" s="358"/>
      <c r="I289" s="361"/>
      <c r="J289" s="362"/>
      <c r="K289" s="362"/>
      <c r="L289" s="331"/>
      <c r="M289" s="329"/>
      <c r="N289" s="362"/>
      <c r="O289" s="362"/>
      <c r="P289" s="2722"/>
      <c r="Q289" s="362"/>
      <c r="R289" s="362"/>
      <c r="S289" s="2896"/>
      <c r="T289" s="2896"/>
      <c r="U289" s="2896"/>
      <c r="V289" s="2896"/>
      <c r="W289" s="2896"/>
      <c r="X289" s="2896"/>
      <c r="Y289" s="2908"/>
      <c r="Z289" s="2723"/>
      <c r="AA289" s="2724"/>
      <c r="AB289" s="2725"/>
      <c r="AC289" s="2896"/>
      <c r="AD289" s="2896"/>
      <c r="AE289" s="2896"/>
      <c r="AF289" s="316"/>
    </row>
    <row r="290" spans="3:34" ht="16.5" thickTop="1" thickBot="1">
      <c r="C290" s="2726" t="s">
        <v>269</v>
      </c>
      <c r="D290" s="333" t="s">
        <v>268</v>
      </c>
      <c r="E290" s="336"/>
      <c r="F290" s="332"/>
      <c r="G290" s="332"/>
      <c r="H290" s="363"/>
      <c r="I290" s="364"/>
      <c r="J290" s="365"/>
      <c r="K290" s="365"/>
      <c r="L290" s="337">
        <f t="shared" ref="L290" si="120">SUM(L285:L289)</f>
        <v>0</v>
      </c>
      <c r="M290" s="332"/>
      <c r="N290" s="365"/>
      <c r="O290" s="365"/>
      <c r="P290" s="365">
        <f>SUM(P285:P289)</f>
        <v>654</v>
      </c>
      <c r="Q290" s="365">
        <f t="shared" ref="Q290" si="121">SUM(Q285:Q289)</f>
        <v>2550</v>
      </c>
      <c r="R290" s="365"/>
      <c r="S290" s="2896"/>
      <c r="T290" s="2896"/>
      <c r="U290" s="2896"/>
      <c r="V290" s="2896"/>
      <c r="W290" s="2896"/>
      <c r="X290" s="2896"/>
      <c r="Y290" s="2909">
        <v>45384830.650261678</v>
      </c>
      <c r="Z290" s="2759">
        <v>4.9828884325804248</v>
      </c>
      <c r="AA290" s="2760">
        <f t="shared" ref="AA290" si="122">SUM(AA285:AA289)</f>
        <v>0</v>
      </c>
      <c r="AB290" s="2730">
        <f t="shared" ref="AB290" si="123">SUM(AB285:AB289)</f>
        <v>0</v>
      </c>
      <c r="AC290" s="2896"/>
      <c r="AD290" s="2896"/>
      <c r="AE290" s="2896"/>
      <c r="AF290" s="316"/>
    </row>
    <row r="291" spans="3:34" ht="46.5" thickTop="1" thickBot="1">
      <c r="C291" s="2716" t="s">
        <v>1954</v>
      </c>
      <c r="D291" s="338">
        <v>6662</v>
      </c>
      <c r="E291" s="338" t="s">
        <v>2521</v>
      </c>
      <c r="F291" s="338" t="s">
        <v>2496</v>
      </c>
      <c r="G291" s="338">
        <v>330</v>
      </c>
      <c r="H291" s="2755"/>
      <c r="I291" s="2752"/>
      <c r="J291" s="2756"/>
      <c r="K291" s="2756"/>
      <c r="L291" s="339"/>
      <c r="M291" s="2712"/>
      <c r="N291" s="2756"/>
      <c r="O291" s="2756"/>
      <c r="P291" s="2757"/>
      <c r="Q291" s="2757">
        <v>173</v>
      </c>
      <c r="R291" s="2756"/>
      <c r="S291" s="2896"/>
      <c r="T291" s="2896"/>
      <c r="U291" s="2896"/>
      <c r="V291" s="2896"/>
      <c r="W291" s="2896"/>
      <c r="X291" s="2896"/>
      <c r="Y291" s="2906">
        <v>80686550.405902818</v>
      </c>
      <c r="Z291" s="2758"/>
      <c r="AA291" s="2715"/>
      <c r="AB291" s="2714"/>
      <c r="AC291" s="2896"/>
      <c r="AD291" s="2896"/>
      <c r="AE291" s="2896"/>
      <c r="AF291" s="2774"/>
      <c r="AG291" s="2772"/>
      <c r="AH291" s="2772"/>
    </row>
    <row r="292" spans="3:34" ht="15.75" thickBot="1">
      <c r="C292" s="2716" t="s">
        <v>268</v>
      </c>
      <c r="D292" s="340" t="s">
        <v>268</v>
      </c>
      <c r="E292" s="2711"/>
      <c r="F292" s="317"/>
      <c r="G292" s="317"/>
      <c r="H292" s="358"/>
      <c r="I292" s="359"/>
      <c r="J292" s="360"/>
      <c r="K292" s="360"/>
      <c r="L292" s="324"/>
      <c r="M292" s="322"/>
      <c r="N292" s="360"/>
      <c r="O292" s="360"/>
      <c r="P292" s="2717"/>
      <c r="Q292" s="360"/>
      <c r="R292" s="360"/>
      <c r="S292" s="2896"/>
      <c r="T292" s="2896"/>
      <c r="U292" s="2896"/>
      <c r="V292" s="2896"/>
      <c r="W292" s="2896"/>
      <c r="X292" s="2896"/>
      <c r="Y292" s="2907"/>
      <c r="Z292" s="2718"/>
      <c r="AA292" s="2719"/>
      <c r="AB292" s="2720"/>
      <c r="AC292" s="2896"/>
      <c r="AD292" s="2896"/>
      <c r="AE292" s="2896"/>
      <c r="AF292" s="316"/>
    </row>
    <row r="293" spans="3:34" ht="15.75" thickBot="1">
      <c r="C293" s="2716" t="s">
        <v>268</v>
      </c>
      <c r="D293" s="340" t="s">
        <v>268</v>
      </c>
      <c r="E293" s="2711"/>
      <c r="F293" s="317"/>
      <c r="G293" s="317"/>
      <c r="H293" s="358"/>
      <c r="I293" s="359"/>
      <c r="J293" s="360"/>
      <c r="K293" s="360"/>
      <c r="L293" s="324"/>
      <c r="M293" s="322"/>
      <c r="N293" s="360"/>
      <c r="O293" s="360"/>
      <c r="P293" s="2717"/>
      <c r="Q293" s="360"/>
      <c r="R293" s="360"/>
      <c r="S293" s="2896"/>
      <c r="T293" s="2896"/>
      <c r="U293" s="2896"/>
      <c r="V293" s="2896"/>
      <c r="W293" s="2896"/>
      <c r="X293" s="2896"/>
      <c r="Y293" s="2907"/>
      <c r="Z293" s="2718"/>
      <c r="AA293" s="2719"/>
      <c r="AB293" s="2720"/>
      <c r="AC293" s="2896"/>
      <c r="AD293" s="2896"/>
      <c r="AE293" s="2896"/>
      <c r="AF293" s="316"/>
    </row>
    <row r="294" spans="3:34" ht="15.75" thickBot="1">
      <c r="C294" s="2716" t="s">
        <v>268</v>
      </c>
      <c r="D294" s="340" t="s">
        <v>268</v>
      </c>
      <c r="E294" s="2711"/>
      <c r="F294" s="317"/>
      <c r="G294" s="317"/>
      <c r="H294" s="358"/>
      <c r="I294" s="359"/>
      <c r="J294" s="360"/>
      <c r="K294" s="360"/>
      <c r="L294" s="324"/>
      <c r="M294" s="322"/>
      <c r="N294" s="360"/>
      <c r="O294" s="360"/>
      <c r="P294" s="2717"/>
      <c r="Q294" s="360"/>
      <c r="R294" s="360"/>
      <c r="S294" s="2896"/>
      <c r="T294" s="2896"/>
      <c r="U294" s="2896"/>
      <c r="V294" s="2896"/>
      <c r="W294" s="2896"/>
      <c r="X294" s="2896"/>
      <c r="Y294" s="2907"/>
      <c r="Z294" s="2718"/>
      <c r="AA294" s="2719"/>
      <c r="AB294" s="2720"/>
      <c r="AC294" s="2896"/>
      <c r="AD294" s="2896"/>
      <c r="AE294" s="2896"/>
      <c r="AF294" s="316"/>
    </row>
    <row r="295" spans="3:34" ht="15.75" thickBot="1">
      <c r="C295" s="2721" t="s">
        <v>268</v>
      </c>
      <c r="D295" s="318" t="s">
        <v>268</v>
      </c>
      <c r="E295" s="2711"/>
      <c r="F295" s="317"/>
      <c r="G295" s="317"/>
      <c r="H295" s="358"/>
      <c r="I295" s="361"/>
      <c r="J295" s="362"/>
      <c r="K295" s="362"/>
      <c r="L295" s="331"/>
      <c r="M295" s="329"/>
      <c r="N295" s="362"/>
      <c r="O295" s="362"/>
      <c r="P295" s="2722"/>
      <c r="Q295" s="362"/>
      <c r="R295" s="362"/>
      <c r="S295" s="2896"/>
      <c r="T295" s="2896"/>
      <c r="U295" s="2896"/>
      <c r="V295" s="2896"/>
      <c r="W295" s="2896"/>
      <c r="X295" s="2896"/>
      <c r="Y295" s="2908"/>
      <c r="Z295" s="2723"/>
      <c r="AA295" s="2724"/>
      <c r="AB295" s="2725"/>
      <c r="AC295" s="2896"/>
      <c r="AD295" s="2896"/>
      <c r="AE295" s="2896"/>
      <c r="AF295" s="316"/>
    </row>
    <row r="296" spans="3:34" ht="16.5" thickTop="1" thickBot="1">
      <c r="C296" s="2726" t="s">
        <v>269</v>
      </c>
      <c r="D296" s="333" t="s">
        <v>268</v>
      </c>
      <c r="E296" s="336"/>
      <c r="F296" s="332"/>
      <c r="G296" s="332"/>
      <c r="H296" s="363"/>
      <c r="I296" s="364"/>
      <c r="J296" s="365"/>
      <c r="K296" s="365"/>
      <c r="L296" s="337">
        <f t="shared" ref="L296" si="124">SUM(L291:L295)</f>
        <v>0</v>
      </c>
      <c r="M296" s="332"/>
      <c r="N296" s="365"/>
      <c r="O296" s="365"/>
      <c r="P296" s="365">
        <f>SUM(P291:P295)</f>
        <v>0</v>
      </c>
      <c r="Q296" s="365">
        <f t="shared" ref="Q296" si="125">SUM(Q291:Q295)</f>
        <v>173</v>
      </c>
      <c r="R296" s="365"/>
      <c r="S296" s="2896"/>
      <c r="T296" s="2896"/>
      <c r="U296" s="2896"/>
      <c r="V296" s="2896"/>
      <c r="W296" s="2896"/>
      <c r="X296" s="2896"/>
      <c r="Y296" s="2909">
        <v>80686550.405902818</v>
      </c>
      <c r="Z296" s="2759">
        <v>5.0239561943874058</v>
      </c>
      <c r="AA296" s="2760">
        <f t="shared" ref="AA296" si="126">SUM(AA291:AA295)</f>
        <v>0</v>
      </c>
      <c r="AB296" s="2730">
        <f t="shared" ref="AB296" si="127">SUM(AB291:AB295)</f>
        <v>0</v>
      </c>
      <c r="AC296" s="2896"/>
      <c r="AD296" s="2896"/>
      <c r="AE296" s="2896"/>
      <c r="AF296" s="316"/>
    </row>
    <row r="297" spans="3:34" ht="46.5" thickTop="1" thickBot="1">
      <c r="C297" s="2716" t="s">
        <v>2525</v>
      </c>
      <c r="D297" s="338">
        <v>4419</v>
      </c>
      <c r="E297" s="338" t="s">
        <v>2519</v>
      </c>
      <c r="F297" s="338" t="s">
        <v>2496</v>
      </c>
      <c r="G297" s="338">
        <v>330</v>
      </c>
      <c r="H297" s="2755"/>
      <c r="I297" s="2752"/>
      <c r="J297" s="2756"/>
      <c r="K297" s="2756"/>
      <c r="L297" s="339"/>
      <c r="M297" s="2712"/>
      <c r="N297" s="2756"/>
      <c r="O297" s="2756"/>
      <c r="P297" s="2757"/>
      <c r="Q297" s="2757">
        <v>915</v>
      </c>
      <c r="R297" s="2756"/>
      <c r="S297" s="2896"/>
      <c r="T297" s="2896"/>
      <c r="U297" s="2896"/>
      <c r="V297" s="2896"/>
      <c r="W297" s="2896"/>
      <c r="X297" s="2896"/>
      <c r="Y297" s="2906">
        <v>99737720.103507325</v>
      </c>
      <c r="Z297" s="2758"/>
      <c r="AA297" s="2715"/>
      <c r="AB297" s="2714"/>
      <c r="AC297" s="2896"/>
      <c r="AD297" s="2896"/>
      <c r="AE297" s="2896"/>
      <c r="AF297" s="2774"/>
      <c r="AG297" s="2772"/>
      <c r="AH297" s="2772"/>
    </row>
    <row r="298" spans="3:34" ht="15.75" thickBot="1">
      <c r="C298" s="2716" t="s">
        <v>268</v>
      </c>
      <c r="D298" s="340" t="s">
        <v>268</v>
      </c>
      <c r="E298" s="2711"/>
      <c r="F298" s="317"/>
      <c r="G298" s="317"/>
      <c r="H298" s="358"/>
      <c r="I298" s="359"/>
      <c r="J298" s="360"/>
      <c r="K298" s="360"/>
      <c r="L298" s="324"/>
      <c r="M298" s="322"/>
      <c r="N298" s="360"/>
      <c r="O298" s="360"/>
      <c r="P298" s="2717"/>
      <c r="Q298" s="360"/>
      <c r="R298" s="360"/>
      <c r="S298" s="2896"/>
      <c r="T298" s="2896"/>
      <c r="U298" s="2896"/>
      <c r="V298" s="2896"/>
      <c r="W298" s="2896"/>
      <c r="X298" s="2896"/>
      <c r="Y298" s="2907"/>
      <c r="Z298" s="2718"/>
      <c r="AA298" s="2719"/>
      <c r="AB298" s="2720"/>
      <c r="AC298" s="2896"/>
      <c r="AD298" s="2896"/>
      <c r="AE298" s="2896"/>
      <c r="AF298" s="316"/>
    </row>
    <row r="299" spans="3:34" ht="15.75" thickBot="1">
      <c r="C299" s="2716" t="s">
        <v>268</v>
      </c>
      <c r="D299" s="340" t="s">
        <v>268</v>
      </c>
      <c r="E299" s="2711"/>
      <c r="F299" s="317"/>
      <c r="G299" s="317"/>
      <c r="H299" s="358"/>
      <c r="I299" s="359"/>
      <c r="J299" s="360"/>
      <c r="K299" s="360"/>
      <c r="L299" s="324"/>
      <c r="M299" s="322"/>
      <c r="N299" s="360"/>
      <c r="O299" s="360"/>
      <c r="P299" s="2717"/>
      <c r="Q299" s="360"/>
      <c r="R299" s="360"/>
      <c r="S299" s="2896"/>
      <c r="T299" s="2896"/>
      <c r="U299" s="2896"/>
      <c r="V299" s="2896"/>
      <c r="W299" s="2896"/>
      <c r="X299" s="2896"/>
      <c r="Y299" s="2907"/>
      <c r="Z299" s="2718"/>
      <c r="AA299" s="2719"/>
      <c r="AB299" s="2720"/>
      <c r="AC299" s="2896"/>
      <c r="AD299" s="2896"/>
      <c r="AE299" s="2896"/>
      <c r="AF299" s="316"/>
    </row>
    <row r="300" spans="3:34" ht="15.75" thickBot="1">
      <c r="C300" s="2716" t="s">
        <v>268</v>
      </c>
      <c r="D300" s="340" t="s">
        <v>268</v>
      </c>
      <c r="E300" s="2711"/>
      <c r="F300" s="317"/>
      <c r="G300" s="317"/>
      <c r="H300" s="358"/>
      <c r="I300" s="359"/>
      <c r="J300" s="360"/>
      <c r="K300" s="360"/>
      <c r="L300" s="324"/>
      <c r="M300" s="322"/>
      <c r="N300" s="360"/>
      <c r="O300" s="360"/>
      <c r="P300" s="2717"/>
      <c r="Q300" s="360"/>
      <c r="R300" s="360"/>
      <c r="S300" s="2896"/>
      <c r="T300" s="2896"/>
      <c r="U300" s="2896"/>
      <c r="V300" s="2896"/>
      <c r="W300" s="2896"/>
      <c r="X300" s="2896"/>
      <c r="Y300" s="2907"/>
      <c r="Z300" s="2718"/>
      <c r="AA300" s="2719"/>
      <c r="AB300" s="2720"/>
      <c r="AC300" s="2896"/>
      <c r="AD300" s="2896"/>
      <c r="AE300" s="2896"/>
      <c r="AF300" s="316"/>
    </row>
    <row r="301" spans="3:34" ht="15.75" thickBot="1">
      <c r="C301" s="2721" t="s">
        <v>268</v>
      </c>
      <c r="D301" s="318" t="s">
        <v>268</v>
      </c>
      <c r="E301" s="2711"/>
      <c r="F301" s="317"/>
      <c r="G301" s="317"/>
      <c r="H301" s="358"/>
      <c r="I301" s="361"/>
      <c r="J301" s="362"/>
      <c r="K301" s="362"/>
      <c r="L301" s="331"/>
      <c r="M301" s="329"/>
      <c r="N301" s="362"/>
      <c r="O301" s="362"/>
      <c r="P301" s="2722"/>
      <c r="Q301" s="362"/>
      <c r="R301" s="362"/>
      <c r="S301" s="2896"/>
      <c r="T301" s="2896"/>
      <c r="U301" s="2896"/>
      <c r="V301" s="2896"/>
      <c r="W301" s="2896"/>
      <c r="X301" s="2896"/>
      <c r="Y301" s="2908"/>
      <c r="Z301" s="2723"/>
      <c r="AA301" s="2724"/>
      <c r="AB301" s="2725"/>
      <c r="AC301" s="2896"/>
      <c r="AD301" s="2896"/>
      <c r="AE301" s="2896"/>
      <c r="AF301" s="316"/>
    </row>
    <row r="302" spans="3:34" ht="16.5" thickTop="1" thickBot="1">
      <c r="C302" s="2726" t="s">
        <v>269</v>
      </c>
      <c r="D302" s="333" t="s">
        <v>268</v>
      </c>
      <c r="E302" s="336"/>
      <c r="F302" s="332"/>
      <c r="G302" s="332"/>
      <c r="H302" s="363"/>
      <c r="I302" s="364"/>
      <c r="J302" s="365"/>
      <c r="K302" s="365"/>
      <c r="L302" s="337">
        <f t="shared" ref="L302" si="128">SUM(L297:L301)</f>
        <v>0</v>
      </c>
      <c r="M302" s="332"/>
      <c r="N302" s="365"/>
      <c r="O302" s="365"/>
      <c r="P302" s="365">
        <f>SUM(P297:P301)</f>
        <v>0</v>
      </c>
      <c r="Q302" s="365">
        <f t="shared" ref="Q302" si="129">SUM(Q297:Q301)</f>
        <v>915</v>
      </c>
      <c r="R302" s="365"/>
      <c r="S302" s="2896"/>
      <c r="T302" s="2896"/>
      <c r="U302" s="2896"/>
      <c r="V302" s="2896"/>
      <c r="W302" s="2896"/>
      <c r="X302" s="2896"/>
      <c r="Y302" s="2909">
        <v>99737720.103507325</v>
      </c>
      <c r="Z302" s="2759">
        <v>6.5900068446269682</v>
      </c>
      <c r="AA302" s="2760">
        <f t="shared" ref="AA302" si="130">SUM(AA297:AA301)</f>
        <v>0</v>
      </c>
      <c r="AB302" s="2730">
        <f t="shared" ref="AB302" si="131">SUM(AB297:AB301)</f>
        <v>0</v>
      </c>
      <c r="AC302" s="2896"/>
      <c r="AD302" s="2896"/>
      <c r="AE302" s="2896"/>
      <c r="AF302" s="316"/>
    </row>
    <row r="303" spans="3:34" ht="16.5" thickTop="1" thickBot="1">
      <c r="C303" s="2716" t="s">
        <v>2151</v>
      </c>
      <c r="D303" s="338">
        <v>6650</v>
      </c>
      <c r="E303" s="338"/>
      <c r="F303" s="338"/>
      <c r="G303" s="338"/>
      <c r="H303" s="2755"/>
      <c r="I303" s="2752"/>
      <c r="J303" s="2756"/>
      <c r="K303" s="2756"/>
      <c r="L303" s="339"/>
      <c r="M303" s="2712"/>
      <c r="N303" s="2756"/>
      <c r="O303" s="2756"/>
      <c r="P303" s="2757"/>
      <c r="Q303" s="2757"/>
      <c r="R303" s="2756"/>
      <c r="S303" s="2896"/>
      <c r="T303" s="2896"/>
      <c r="U303" s="2896"/>
      <c r="V303" s="2896"/>
      <c r="W303" s="2896"/>
      <c r="X303" s="2896"/>
      <c r="Y303" s="2906">
        <v>142084616.37499321</v>
      </c>
      <c r="Z303" s="2758"/>
      <c r="AA303" s="2715"/>
      <c r="AB303" s="2714"/>
      <c r="AC303" s="2896"/>
      <c r="AD303" s="2896"/>
      <c r="AE303" s="2896"/>
      <c r="AF303" s="2774"/>
      <c r="AG303" s="2772"/>
      <c r="AH303" s="2772"/>
    </row>
    <row r="304" spans="3:34" ht="15.75" thickBot="1">
      <c r="C304" s="2716" t="s">
        <v>268</v>
      </c>
      <c r="D304" s="340" t="s">
        <v>268</v>
      </c>
      <c r="E304" s="2711"/>
      <c r="F304" s="317"/>
      <c r="G304" s="317"/>
      <c r="H304" s="358"/>
      <c r="I304" s="359"/>
      <c r="J304" s="360"/>
      <c r="K304" s="360"/>
      <c r="L304" s="324"/>
      <c r="M304" s="322"/>
      <c r="N304" s="360"/>
      <c r="O304" s="360"/>
      <c r="P304" s="2717"/>
      <c r="Q304" s="360"/>
      <c r="R304" s="360"/>
      <c r="S304" s="2896"/>
      <c r="T304" s="2896"/>
      <c r="U304" s="2896"/>
      <c r="V304" s="2896"/>
      <c r="W304" s="2896"/>
      <c r="X304" s="2896"/>
      <c r="Y304" s="2907"/>
      <c r="Z304" s="2718"/>
      <c r="AA304" s="2719"/>
      <c r="AB304" s="2720"/>
      <c r="AC304" s="2896"/>
      <c r="AD304" s="2896"/>
      <c r="AE304" s="2896"/>
      <c r="AF304" s="316"/>
    </row>
    <row r="305" spans="3:34" ht="15.75" thickBot="1">
      <c r="C305" s="2716" t="s">
        <v>268</v>
      </c>
      <c r="D305" s="340" t="s">
        <v>268</v>
      </c>
      <c r="E305" s="2711"/>
      <c r="F305" s="317"/>
      <c r="G305" s="317"/>
      <c r="H305" s="358"/>
      <c r="I305" s="359"/>
      <c r="J305" s="360"/>
      <c r="K305" s="360"/>
      <c r="L305" s="324"/>
      <c r="M305" s="322"/>
      <c r="N305" s="360"/>
      <c r="O305" s="360"/>
      <c r="P305" s="2717"/>
      <c r="Q305" s="360"/>
      <c r="R305" s="360"/>
      <c r="S305" s="2896"/>
      <c r="T305" s="2896"/>
      <c r="U305" s="2896"/>
      <c r="V305" s="2896"/>
      <c r="W305" s="2896"/>
      <c r="X305" s="2896"/>
      <c r="Y305" s="2907"/>
      <c r="Z305" s="2718"/>
      <c r="AA305" s="2719"/>
      <c r="AB305" s="2720"/>
      <c r="AC305" s="2896"/>
      <c r="AD305" s="2896"/>
      <c r="AE305" s="2896"/>
      <c r="AF305" s="316"/>
    </row>
    <row r="306" spans="3:34" ht="15.75" thickBot="1">
      <c r="C306" s="2716" t="s">
        <v>268</v>
      </c>
      <c r="D306" s="340" t="s">
        <v>268</v>
      </c>
      <c r="E306" s="2711"/>
      <c r="F306" s="317"/>
      <c r="G306" s="317"/>
      <c r="H306" s="358"/>
      <c r="I306" s="359"/>
      <c r="J306" s="360"/>
      <c r="K306" s="360"/>
      <c r="L306" s="324"/>
      <c r="M306" s="322"/>
      <c r="N306" s="360"/>
      <c r="O306" s="360"/>
      <c r="P306" s="2717"/>
      <c r="Q306" s="360"/>
      <c r="R306" s="360"/>
      <c r="S306" s="2896"/>
      <c r="T306" s="2896"/>
      <c r="U306" s="2896"/>
      <c r="V306" s="2896"/>
      <c r="W306" s="2896"/>
      <c r="X306" s="2896"/>
      <c r="Y306" s="2907"/>
      <c r="Z306" s="2718"/>
      <c r="AA306" s="2719"/>
      <c r="AB306" s="2720"/>
      <c r="AC306" s="2896"/>
      <c r="AD306" s="2896"/>
      <c r="AE306" s="2896"/>
      <c r="AF306" s="316"/>
    </row>
    <row r="307" spans="3:34" ht="15.75" thickBot="1">
      <c r="C307" s="2721" t="s">
        <v>268</v>
      </c>
      <c r="D307" s="318" t="s">
        <v>268</v>
      </c>
      <c r="E307" s="2711"/>
      <c r="F307" s="317"/>
      <c r="G307" s="317"/>
      <c r="H307" s="358"/>
      <c r="I307" s="361"/>
      <c r="J307" s="362"/>
      <c r="K307" s="362"/>
      <c r="L307" s="331"/>
      <c r="M307" s="329"/>
      <c r="N307" s="362"/>
      <c r="O307" s="362"/>
      <c r="P307" s="2722"/>
      <c r="Q307" s="362"/>
      <c r="R307" s="362"/>
      <c r="S307" s="2896"/>
      <c r="T307" s="2896"/>
      <c r="U307" s="2896"/>
      <c r="V307" s="2896"/>
      <c r="W307" s="2896"/>
      <c r="X307" s="2896"/>
      <c r="Y307" s="2908"/>
      <c r="Z307" s="2723"/>
      <c r="AA307" s="2724"/>
      <c r="AB307" s="2725"/>
      <c r="AC307" s="2896"/>
      <c r="AD307" s="2896"/>
      <c r="AE307" s="2896"/>
      <c r="AF307" s="316"/>
    </row>
    <row r="308" spans="3:34" ht="16.5" thickTop="1" thickBot="1">
      <c r="C308" s="2726" t="s">
        <v>269</v>
      </c>
      <c r="D308" s="333" t="s">
        <v>268</v>
      </c>
      <c r="E308" s="336"/>
      <c r="F308" s="332"/>
      <c r="G308" s="332"/>
      <c r="H308" s="363"/>
      <c r="I308" s="364"/>
      <c r="J308" s="365"/>
      <c r="K308" s="365"/>
      <c r="L308" s="337">
        <f t="shared" ref="L308" si="132">SUM(L303:L307)</f>
        <v>0</v>
      </c>
      <c r="M308" s="332"/>
      <c r="N308" s="365"/>
      <c r="O308" s="365"/>
      <c r="P308" s="365">
        <f>SUM(P303:P307)</f>
        <v>0</v>
      </c>
      <c r="Q308" s="365">
        <f t="shared" ref="Q308" si="133">SUM(Q303:Q307)</f>
        <v>0</v>
      </c>
      <c r="R308" s="365"/>
      <c r="S308" s="2896"/>
      <c r="T308" s="2896"/>
      <c r="U308" s="2896"/>
      <c r="V308" s="2896"/>
      <c r="W308" s="2896"/>
      <c r="X308" s="2896"/>
      <c r="Y308" s="2909">
        <v>142084616.37499321</v>
      </c>
      <c r="Z308" s="2759">
        <v>7</v>
      </c>
      <c r="AA308" s="2760">
        <f t="shared" ref="AA308" si="134">SUM(AA303:AA307)</f>
        <v>0</v>
      </c>
      <c r="AB308" s="2730">
        <f t="shared" ref="AB308" si="135">SUM(AB303:AB307)</f>
        <v>0</v>
      </c>
      <c r="AC308" s="2896"/>
      <c r="AD308" s="2896"/>
      <c r="AE308" s="2896"/>
      <c r="AF308" s="316"/>
    </row>
    <row r="309" spans="3:34" ht="16.5" thickTop="1" thickBot="1">
      <c r="C309" s="2721" t="s">
        <v>2062</v>
      </c>
      <c r="D309" s="338">
        <v>6910</v>
      </c>
      <c r="E309" s="338"/>
      <c r="F309" s="338"/>
      <c r="G309" s="338"/>
      <c r="H309" s="2755"/>
      <c r="I309" s="2752"/>
      <c r="J309" s="2756"/>
      <c r="K309" s="2756"/>
      <c r="L309" s="339"/>
      <c r="M309" s="2712"/>
      <c r="N309" s="2756"/>
      <c r="O309" s="2756"/>
      <c r="P309" s="2757"/>
      <c r="Q309" s="2757"/>
      <c r="R309" s="2756"/>
      <c r="S309" s="2896"/>
      <c r="T309" s="2896"/>
      <c r="U309" s="2896"/>
      <c r="V309" s="2896"/>
      <c r="W309" s="2896"/>
      <c r="X309" s="2896"/>
      <c r="Y309" s="2906">
        <v>15478367.071301484</v>
      </c>
      <c r="Z309" s="2758"/>
      <c r="AA309" s="2715"/>
      <c r="AB309" s="2714"/>
      <c r="AC309" s="2896"/>
      <c r="AD309" s="2896"/>
      <c r="AE309" s="2896"/>
      <c r="AF309" s="2774"/>
      <c r="AG309" s="2772"/>
      <c r="AH309" s="2772"/>
    </row>
    <row r="310" spans="3:34" ht="15.75" thickBot="1">
      <c r="C310" s="2716" t="s">
        <v>268</v>
      </c>
      <c r="D310" s="340" t="s">
        <v>268</v>
      </c>
      <c r="E310" s="2711"/>
      <c r="F310" s="317"/>
      <c r="G310" s="317"/>
      <c r="H310" s="358"/>
      <c r="I310" s="359"/>
      <c r="J310" s="360"/>
      <c r="K310" s="360"/>
      <c r="L310" s="324"/>
      <c r="M310" s="322"/>
      <c r="N310" s="360"/>
      <c r="O310" s="360"/>
      <c r="P310" s="2717"/>
      <c r="Q310" s="360"/>
      <c r="R310" s="360"/>
      <c r="S310" s="2896"/>
      <c r="T310" s="2896"/>
      <c r="U310" s="2896"/>
      <c r="V310" s="2896"/>
      <c r="W310" s="2896"/>
      <c r="X310" s="2896"/>
      <c r="Y310" s="2907"/>
      <c r="Z310" s="2718"/>
      <c r="AA310" s="2719"/>
      <c r="AB310" s="2720"/>
      <c r="AC310" s="2896"/>
      <c r="AD310" s="2896"/>
      <c r="AE310" s="2896"/>
      <c r="AF310" s="316"/>
    </row>
    <row r="311" spans="3:34" ht="15.75" thickBot="1">
      <c r="C311" s="2716" t="s">
        <v>268</v>
      </c>
      <c r="D311" s="340" t="s">
        <v>268</v>
      </c>
      <c r="E311" s="2711"/>
      <c r="F311" s="317"/>
      <c r="G311" s="317"/>
      <c r="H311" s="358"/>
      <c r="I311" s="359"/>
      <c r="J311" s="360"/>
      <c r="K311" s="360"/>
      <c r="L311" s="324"/>
      <c r="M311" s="322"/>
      <c r="N311" s="360"/>
      <c r="O311" s="360"/>
      <c r="P311" s="2717"/>
      <c r="Q311" s="360"/>
      <c r="R311" s="360"/>
      <c r="S311" s="2896"/>
      <c r="T311" s="2896"/>
      <c r="U311" s="2896"/>
      <c r="V311" s="2896"/>
      <c r="W311" s="2896"/>
      <c r="X311" s="2896"/>
      <c r="Y311" s="2907"/>
      <c r="Z311" s="2718"/>
      <c r="AA311" s="2719"/>
      <c r="AB311" s="2720"/>
      <c r="AC311" s="2896"/>
      <c r="AD311" s="2896"/>
      <c r="AE311" s="2896"/>
      <c r="AF311" s="316"/>
    </row>
    <row r="312" spans="3:34" ht="15.75" thickBot="1">
      <c r="C312" s="2716" t="s">
        <v>268</v>
      </c>
      <c r="D312" s="340" t="s">
        <v>268</v>
      </c>
      <c r="E312" s="2711"/>
      <c r="F312" s="317"/>
      <c r="G312" s="317"/>
      <c r="H312" s="358"/>
      <c r="I312" s="359"/>
      <c r="J312" s="360"/>
      <c r="K312" s="360"/>
      <c r="L312" s="324"/>
      <c r="M312" s="322"/>
      <c r="N312" s="360"/>
      <c r="O312" s="360"/>
      <c r="P312" s="2717"/>
      <c r="Q312" s="360"/>
      <c r="R312" s="360"/>
      <c r="S312" s="2896"/>
      <c r="T312" s="2896"/>
      <c r="U312" s="2896"/>
      <c r="V312" s="2896"/>
      <c r="W312" s="2896"/>
      <c r="X312" s="2896"/>
      <c r="Y312" s="2907"/>
      <c r="Z312" s="2718"/>
      <c r="AA312" s="2719"/>
      <c r="AB312" s="2720"/>
      <c r="AC312" s="2896"/>
      <c r="AD312" s="2896"/>
      <c r="AE312" s="2896"/>
      <c r="AF312" s="316"/>
    </row>
    <row r="313" spans="3:34" ht="15.75" thickBot="1">
      <c r="C313" s="2721" t="s">
        <v>268</v>
      </c>
      <c r="D313" s="318" t="s">
        <v>268</v>
      </c>
      <c r="E313" s="2711"/>
      <c r="F313" s="317"/>
      <c r="G313" s="317"/>
      <c r="H313" s="358"/>
      <c r="I313" s="361"/>
      <c r="J313" s="362"/>
      <c r="K313" s="362"/>
      <c r="L313" s="331"/>
      <c r="M313" s="329"/>
      <c r="N313" s="362"/>
      <c r="O313" s="362"/>
      <c r="P313" s="2722"/>
      <c r="Q313" s="362"/>
      <c r="R313" s="362"/>
      <c r="S313" s="2896"/>
      <c r="T313" s="2896"/>
      <c r="U313" s="2896"/>
      <c r="V313" s="2896"/>
      <c r="W313" s="2896"/>
      <c r="X313" s="2896"/>
      <c r="Y313" s="2908"/>
      <c r="Z313" s="2723"/>
      <c r="AA313" s="2724"/>
      <c r="AB313" s="2725"/>
      <c r="AC313" s="2896"/>
      <c r="AD313" s="2896"/>
      <c r="AE313" s="2896"/>
      <c r="AF313" s="316"/>
    </row>
    <row r="314" spans="3:34" ht="16.5" thickTop="1" thickBot="1">
      <c r="C314" s="2726" t="s">
        <v>269</v>
      </c>
      <c r="D314" s="333" t="s">
        <v>268</v>
      </c>
      <c r="E314" s="336"/>
      <c r="F314" s="332"/>
      <c r="G314" s="332"/>
      <c r="H314" s="363"/>
      <c r="I314" s="364"/>
      <c r="J314" s="365"/>
      <c r="K314" s="365"/>
      <c r="L314" s="337">
        <f t="shared" ref="L314" si="136">SUM(L309:L313)</f>
        <v>0</v>
      </c>
      <c r="M314" s="332"/>
      <c r="N314" s="365"/>
      <c r="O314" s="365"/>
      <c r="P314" s="365">
        <f>SUM(P309:P313)</f>
        <v>0</v>
      </c>
      <c r="Q314" s="365">
        <f t="shared" ref="Q314" si="137">SUM(Q309:Q313)</f>
        <v>0</v>
      </c>
      <c r="R314" s="365"/>
      <c r="S314" s="2896"/>
      <c r="T314" s="2896"/>
      <c r="U314" s="2896"/>
      <c r="V314" s="2896"/>
      <c r="W314" s="2896"/>
      <c r="X314" s="2896"/>
      <c r="Y314" s="2909">
        <v>15478367.071301484</v>
      </c>
      <c r="Z314" s="2759">
        <v>5</v>
      </c>
      <c r="AA314" s="2760">
        <f t="shared" ref="AA314" si="138">SUM(AA309:AA313)</f>
        <v>0</v>
      </c>
      <c r="AB314" s="2730">
        <f t="shared" ref="AB314" si="139">SUM(AB309:AB313)</f>
        <v>0</v>
      </c>
      <c r="AC314" s="2896"/>
      <c r="AD314" s="2896"/>
      <c r="AE314" s="2896"/>
      <c r="AF314" s="316"/>
    </row>
    <row r="315" spans="3:34" ht="16.5" thickTop="1" thickBot="1">
      <c r="C315" s="2716" t="s">
        <v>1935</v>
      </c>
      <c r="D315" s="338">
        <v>6673</v>
      </c>
      <c r="E315" s="338"/>
      <c r="F315" s="338"/>
      <c r="G315" s="338"/>
      <c r="H315" s="2755"/>
      <c r="I315" s="2752"/>
      <c r="J315" s="2756"/>
      <c r="K315" s="2756"/>
      <c r="L315" s="339"/>
      <c r="M315" s="2712"/>
      <c r="N315" s="2756"/>
      <c r="O315" s="2756"/>
      <c r="P315" s="2757"/>
      <c r="Q315" s="2757"/>
      <c r="R315" s="2756"/>
      <c r="S315" s="2896"/>
      <c r="T315" s="2896"/>
      <c r="U315" s="2896"/>
      <c r="V315" s="2896"/>
      <c r="W315" s="2896"/>
      <c r="X315" s="2896"/>
      <c r="Y315" s="2906">
        <v>2626565.1678430489</v>
      </c>
      <c r="Z315" s="2758"/>
      <c r="AA315" s="2715"/>
      <c r="AB315" s="2714"/>
      <c r="AC315" s="2896"/>
      <c r="AD315" s="2896"/>
      <c r="AE315" s="2896"/>
      <c r="AF315" s="2774"/>
      <c r="AG315" s="2772"/>
      <c r="AH315" s="2772"/>
    </row>
    <row r="316" spans="3:34" ht="15.75" thickBot="1">
      <c r="C316" s="2716" t="s">
        <v>268</v>
      </c>
      <c r="D316" s="340" t="s">
        <v>268</v>
      </c>
      <c r="E316" s="2711"/>
      <c r="F316" s="317"/>
      <c r="G316" s="317"/>
      <c r="H316" s="358"/>
      <c r="I316" s="359"/>
      <c r="J316" s="360"/>
      <c r="K316" s="360"/>
      <c r="L316" s="324"/>
      <c r="M316" s="322"/>
      <c r="N316" s="360"/>
      <c r="O316" s="360"/>
      <c r="P316" s="2717"/>
      <c r="Q316" s="360"/>
      <c r="R316" s="360"/>
      <c r="S316" s="2896"/>
      <c r="T316" s="2896"/>
      <c r="U316" s="2896"/>
      <c r="V316" s="2896"/>
      <c r="W316" s="2896"/>
      <c r="X316" s="2896"/>
      <c r="Y316" s="2907"/>
      <c r="Z316" s="2718"/>
      <c r="AA316" s="2719"/>
      <c r="AB316" s="2720"/>
      <c r="AC316" s="2896"/>
      <c r="AD316" s="2896"/>
      <c r="AE316" s="2896"/>
      <c r="AF316" s="316"/>
    </row>
    <row r="317" spans="3:34" ht="15.75" thickBot="1">
      <c r="C317" s="2716" t="s">
        <v>268</v>
      </c>
      <c r="D317" s="340" t="s">
        <v>268</v>
      </c>
      <c r="E317" s="2711"/>
      <c r="F317" s="317"/>
      <c r="G317" s="317"/>
      <c r="H317" s="358"/>
      <c r="I317" s="359"/>
      <c r="J317" s="360"/>
      <c r="K317" s="360"/>
      <c r="L317" s="324"/>
      <c r="M317" s="322"/>
      <c r="N317" s="360"/>
      <c r="O317" s="360"/>
      <c r="P317" s="2717"/>
      <c r="Q317" s="360"/>
      <c r="R317" s="360"/>
      <c r="S317" s="2896"/>
      <c r="T317" s="2896"/>
      <c r="U317" s="2896"/>
      <c r="V317" s="2896"/>
      <c r="W317" s="2896"/>
      <c r="X317" s="2896"/>
      <c r="Y317" s="2907"/>
      <c r="Z317" s="2718"/>
      <c r="AA317" s="2719"/>
      <c r="AB317" s="2720"/>
      <c r="AC317" s="2896"/>
      <c r="AD317" s="2896"/>
      <c r="AE317" s="2896"/>
      <c r="AF317" s="316"/>
    </row>
    <row r="318" spans="3:34" ht="15.75" thickBot="1">
      <c r="C318" s="2716" t="s">
        <v>268</v>
      </c>
      <c r="D318" s="340" t="s">
        <v>268</v>
      </c>
      <c r="E318" s="2711"/>
      <c r="F318" s="317"/>
      <c r="G318" s="317"/>
      <c r="H318" s="358"/>
      <c r="I318" s="359"/>
      <c r="J318" s="360"/>
      <c r="K318" s="360"/>
      <c r="L318" s="324"/>
      <c r="M318" s="322"/>
      <c r="N318" s="360"/>
      <c r="O318" s="360"/>
      <c r="P318" s="2717"/>
      <c r="Q318" s="360"/>
      <c r="R318" s="360"/>
      <c r="S318" s="2896"/>
      <c r="T318" s="2896"/>
      <c r="U318" s="2896"/>
      <c r="V318" s="2896"/>
      <c r="W318" s="2896"/>
      <c r="X318" s="2896"/>
      <c r="Y318" s="2907"/>
      <c r="Z318" s="2718"/>
      <c r="AA318" s="2719"/>
      <c r="AB318" s="2720"/>
      <c r="AC318" s="2896"/>
      <c r="AD318" s="2896"/>
      <c r="AE318" s="2896"/>
      <c r="AF318" s="316"/>
    </row>
    <row r="319" spans="3:34" ht="15.75" thickBot="1">
      <c r="C319" s="2721" t="s">
        <v>268</v>
      </c>
      <c r="D319" s="318" t="s">
        <v>268</v>
      </c>
      <c r="E319" s="2711"/>
      <c r="F319" s="317"/>
      <c r="G319" s="317"/>
      <c r="H319" s="358"/>
      <c r="I319" s="361"/>
      <c r="J319" s="362"/>
      <c r="K319" s="362"/>
      <c r="L319" s="331"/>
      <c r="M319" s="329"/>
      <c r="N319" s="362"/>
      <c r="O319" s="362"/>
      <c r="P319" s="2722"/>
      <c r="Q319" s="362"/>
      <c r="R319" s="362"/>
      <c r="S319" s="2896"/>
      <c r="T319" s="2896"/>
      <c r="U319" s="2896"/>
      <c r="V319" s="2896"/>
      <c r="W319" s="2896"/>
      <c r="X319" s="2896"/>
      <c r="Y319" s="2908"/>
      <c r="Z319" s="2723"/>
      <c r="AA319" s="2724"/>
      <c r="AB319" s="2725"/>
      <c r="AC319" s="2896"/>
      <c r="AD319" s="2896"/>
      <c r="AE319" s="2896"/>
      <c r="AF319" s="316"/>
    </row>
    <row r="320" spans="3:34" ht="16.5" thickTop="1" thickBot="1">
      <c r="C320" s="2726" t="s">
        <v>269</v>
      </c>
      <c r="D320" s="333" t="s">
        <v>268</v>
      </c>
      <c r="E320" s="336"/>
      <c r="F320" s="332"/>
      <c r="G320" s="332"/>
      <c r="H320" s="363"/>
      <c r="I320" s="364"/>
      <c r="J320" s="365"/>
      <c r="K320" s="365"/>
      <c r="L320" s="337">
        <f t="shared" ref="L320" si="140">SUM(L315:L319)</f>
        <v>0</v>
      </c>
      <c r="M320" s="332"/>
      <c r="N320" s="365"/>
      <c r="O320" s="365"/>
      <c r="P320" s="365">
        <f>SUM(P315:P319)</f>
        <v>0</v>
      </c>
      <c r="Q320" s="365">
        <f t="shared" ref="Q320" si="141">SUM(Q315:Q319)</f>
        <v>0</v>
      </c>
      <c r="R320" s="365"/>
      <c r="S320" s="2896"/>
      <c r="T320" s="2896"/>
      <c r="U320" s="2896"/>
      <c r="V320" s="2896"/>
      <c r="W320" s="2896"/>
      <c r="X320" s="2896"/>
      <c r="Y320" s="2909">
        <v>2626565.1678430489</v>
      </c>
      <c r="Z320" s="2759">
        <v>6</v>
      </c>
      <c r="AA320" s="2760">
        <f t="shared" ref="AA320" si="142">SUM(AA315:AA319)</f>
        <v>0</v>
      </c>
      <c r="AB320" s="2730">
        <f t="shared" ref="AB320" si="143">SUM(AB315:AB319)</f>
        <v>0</v>
      </c>
      <c r="AC320" s="2896"/>
      <c r="AD320" s="2896"/>
      <c r="AE320" s="2896"/>
      <c r="AF320" s="316"/>
    </row>
    <row r="321" spans="3:46" ht="16.5" thickTop="1" thickBot="1">
      <c r="C321" s="2716" t="s">
        <v>1939</v>
      </c>
      <c r="D321" s="338">
        <v>7460</v>
      </c>
      <c r="E321" s="338"/>
      <c r="F321" s="338"/>
      <c r="G321" s="338"/>
      <c r="H321" s="2755"/>
      <c r="I321" s="2752"/>
      <c r="J321" s="2756"/>
      <c r="K321" s="2756"/>
      <c r="L321" s="339"/>
      <c r="M321" s="2712"/>
      <c r="N321" s="2756"/>
      <c r="O321" s="2756"/>
      <c r="P321" s="2757"/>
      <c r="Q321" s="2757"/>
      <c r="R321" s="2756"/>
      <c r="S321" s="2896"/>
      <c r="T321" s="2896"/>
      <c r="U321" s="2896"/>
      <c r="V321" s="2896"/>
      <c r="W321" s="2896"/>
      <c r="X321" s="2896"/>
      <c r="Y321" s="2906">
        <v>482310.7653682403</v>
      </c>
      <c r="Z321" s="2758"/>
      <c r="AA321" s="2715"/>
      <c r="AB321" s="2714"/>
      <c r="AC321" s="2896"/>
      <c r="AD321" s="2896"/>
      <c r="AE321" s="2896"/>
      <c r="AF321" s="2774"/>
      <c r="AG321" s="2772"/>
      <c r="AH321" s="2772"/>
    </row>
    <row r="322" spans="3:46" ht="15.75" thickBot="1">
      <c r="C322" s="2716" t="s">
        <v>268</v>
      </c>
      <c r="D322" s="340" t="s">
        <v>268</v>
      </c>
      <c r="E322" s="2711"/>
      <c r="F322" s="317"/>
      <c r="G322" s="317"/>
      <c r="H322" s="358"/>
      <c r="I322" s="359"/>
      <c r="J322" s="360"/>
      <c r="K322" s="360"/>
      <c r="L322" s="324"/>
      <c r="M322" s="322"/>
      <c r="N322" s="360"/>
      <c r="O322" s="360"/>
      <c r="P322" s="2717"/>
      <c r="Q322" s="360"/>
      <c r="R322" s="360"/>
      <c r="S322" s="2896"/>
      <c r="T322" s="2896"/>
      <c r="U322" s="2896"/>
      <c r="V322" s="2896"/>
      <c r="W322" s="2896"/>
      <c r="X322" s="2896"/>
      <c r="Y322" s="2907"/>
      <c r="Z322" s="2718"/>
      <c r="AA322" s="2719"/>
      <c r="AB322" s="2720"/>
      <c r="AC322" s="2896"/>
      <c r="AD322" s="2896"/>
      <c r="AE322" s="2896"/>
      <c r="AF322" s="316"/>
    </row>
    <row r="323" spans="3:46" ht="15.75" thickBot="1">
      <c r="C323" s="2716" t="s">
        <v>268</v>
      </c>
      <c r="D323" s="340" t="s">
        <v>268</v>
      </c>
      <c r="E323" s="2711"/>
      <c r="F323" s="317"/>
      <c r="G323" s="317"/>
      <c r="H323" s="358"/>
      <c r="I323" s="359"/>
      <c r="J323" s="360"/>
      <c r="K323" s="360"/>
      <c r="L323" s="324"/>
      <c r="M323" s="322"/>
      <c r="N323" s="360"/>
      <c r="O323" s="360"/>
      <c r="P323" s="2717"/>
      <c r="Q323" s="360"/>
      <c r="R323" s="360"/>
      <c r="S323" s="2896"/>
      <c r="T323" s="2896"/>
      <c r="U323" s="2896"/>
      <c r="V323" s="2896"/>
      <c r="W323" s="2896"/>
      <c r="X323" s="2896"/>
      <c r="Y323" s="2907"/>
      <c r="Z323" s="2718"/>
      <c r="AA323" s="2719"/>
      <c r="AB323" s="2720"/>
      <c r="AC323" s="2896"/>
      <c r="AD323" s="2896"/>
      <c r="AE323" s="2896"/>
      <c r="AF323" s="316"/>
    </row>
    <row r="324" spans="3:46" ht="15.75" thickBot="1">
      <c r="C324" s="2716" t="s">
        <v>268</v>
      </c>
      <c r="D324" s="340" t="s">
        <v>268</v>
      </c>
      <c r="E324" s="2711"/>
      <c r="F324" s="317"/>
      <c r="G324" s="317"/>
      <c r="H324" s="358"/>
      <c r="I324" s="359"/>
      <c r="J324" s="360"/>
      <c r="K324" s="360"/>
      <c r="L324" s="324"/>
      <c r="M324" s="322"/>
      <c r="N324" s="360"/>
      <c r="O324" s="360"/>
      <c r="P324" s="2717"/>
      <c r="Q324" s="360"/>
      <c r="R324" s="360"/>
      <c r="S324" s="2896"/>
      <c r="T324" s="2896"/>
      <c r="U324" s="2896"/>
      <c r="V324" s="2896"/>
      <c r="W324" s="2896"/>
      <c r="X324" s="2896"/>
      <c r="Y324" s="2907"/>
      <c r="Z324" s="2718"/>
      <c r="AA324" s="2719"/>
      <c r="AB324" s="2720"/>
      <c r="AC324" s="2896"/>
      <c r="AD324" s="2896"/>
      <c r="AE324" s="2896"/>
      <c r="AF324" s="316"/>
    </row>
    <row r="325" spans="3:46" ht="15.75" thickBot="1">
      <c r="C325" s="2721" t="s">
        <v>268</v>
      </c>
      <c r="D325" s="318" t="s">
        <v>268</v>
      </c>
      <c r="E325" s="2711"/>
      <c r="F325" s="317"/>
      <c r="G325" s="317"/>
      <c r="H325" s="358"/>
      <c r="I325" s="361"/>
      <c r="J325" s="362"/>
      <c r="K325" s="362"/>
      <c r="L325" s="331"/>
      <c r="M325" s="329"/>
      <c r="N325" s="362"/>
      <c r="O325" s="362"/>
      <c r="P325" s="2722"/>
      <c r="Q325" s="362"/>
      <c r="R325" s="362"/>
      <c r="S325" s="2896"/>
      <c r="T325" s="2896"/>
      <c r="U325" s="2896"/>
      <c r="V325" s="2896"/>
      <c r="W325" s="2896"/>
      <c r="X325" s="2896"/>
      <c r="Y325" s="2908"/>
      <c r="Z325" s="2723"/>
      <c r="AA325" s="2724"/>
      <c r="AB325" s="2725"/>
      <c r="AC325" s="2896"/>
      <c r="AD325" s="2896"/>
      <c r="AE325" s="2896"/>
      <c r="AF325" s="316"/>
    </row>
    <row r="326" spans="3:46" ht="16.5" thickTop="1" thickBot="1">
      <c r="C326" s="2726" t="s">
        <v>269</v>
      </c>
      <c r="D326" s="333" t="s">
        <v>268</v>
      </c>
      <c r="E326" s="336"/>
      <c r="F326" s="332"/>
      <c r="G326" s="332"/>
      <c r="H326" s="363"/>
      <c r="I326" s="364"/>
      <c r="J326" s="365"/>
      <c r="K326" s="365"/>
      <c r="L326" s="337">
        <f t="shared" ref="L326" si="144">SUM(L321:L325)</f>
        <v>0</v>
      </c>
      <c r="M326" s="332"/>
      <c r="N326" s="365"/>
      <c r="O326" s="365"/>
      <c r="P326" s="365">
        <f>SUM(P321:P325)</f>
        <v>0</v>
      </c>
      <c r="Q326" s="365">
        <f t="shared" ref="Q326" si="145">SUM(Q321:Q325)</f>
        <v>0</v>
      </c>
      <c r="R326" s="365"/>
      <c r="S326" s="2896"/>
      <c r="T326" s="2896"/>
      <c r="U326" s="2896"/>
      <c r="V326" s="2896"/>
      <c r="W326" s="2896"/>
      <c r="X326" s="2896"/>
      <c r="Y326" s="2909">
        <v>482310.7653682403</v>
      </c>
      <c r="Z326" s="2759">
        <v>5</v>
      </c>
      <c r="AA326" s="2760">
        <f t="shared" ref="AA326" si="146">SUM(AA321:AA325)</f>
        <v>0</v>
      </c>
      <c r="AB326" s="2730">
        <f t="shared" ref="AB326" si="147">SUM(AB321:AB325)</f>
        <v>0</v>
      </c>
      <c r="AC326" s="2896"/>
      <c r="AD326" s="2896"/>
      <c r="AE326" s="2896"/>
      <c r="AF326" s="316"/>
    </row>
    <row r="327" spans="3:46" ht="16.5" thickTop="1" thickBot="1">
      <c r="C327" s="2716" t="s">
        <v>1777</v>
      </c>
      <c r="D327" s="338" t="s">
        <v>1776</v>
      </c>
      <c r="E327" s="338"/>
      <c r="F327" s="338"/>
      <c r="G327" s="338"/>
      <c r="H327" s="2755"/>
      <c r="I327" s="2752"/>
      <c r="J327" s="2756"/>
      <c r="K327" s="2756"/>
      <c r="L327" s="339"/>
      <c r="M327" s="2712"/>
      <c r="N327" s="2756"/>
      <c r="O327" s="2756"/>
      <c r="P327" s="2757"/>
      <c r="Q327" s="2757"/>
      <c r="R327" s="2756"/>
      <c r="S327" s="2896"/>
      <c r="T327" s="2896"/>
      <c r="U327" s="2896"/>
      <c r="V327" s="2896"/>
      <c r="W327" s="2896"/>
      <c r="X327" s="2896"/>
      <c r="Y327" s="2906">
        <v>1616595.2050270415</v>
      </c>
      <c r="Z327" s="2758"/>
      <c r="AA327" s="2715"/>
      <c r="AB327" s="2714"/>
      <c r="AC327" s="2896"/>
      <c r="AD327" s="2896"/>
      <c r="AE327" s="2896"/>
      <c r="AF327" s="2774"/>
      <c r="AG327" s="2772"/>
      <c r="AH327" s="2772"/>
    </row>
    <row r="328" spans="3:46" ht="15.75" thickBot="1">
      <c r="C328" s="2716" t="s">
        <v>268</v>
      </c>
      <c r="D328" s="340" t="s">
        <v>268</v>
      </c>
      <c r="E328" s="2711"/>
      <c r="F328" s="317"/>
      <c r="G328" s="317"/>
      <c r="H328" s="358"/>
      <c r="I328" s="359"/>
      <c r="J328" s="360"/>
      <c r="K328" s="360"/>
      <c r="L328" s="324"/>
      <c r="M328" s="322"/>
      <c r="N328" s="360"/>
      <c r="O328" s="360"/>
      <c r="P328" s="2717"/>
      <c r="Q328" s="360"/>
      <c r="R328" s="360"/>
      <c r="S328" s="2896"/>
      <c r="T328" s="2896"/>
      <c r="U328" s="2896"/>
      <c r="V328" s="2896"/>
      <c r="W328" s="2896"/>
      <c r="X328" s="2896"/>
      <c r="Y328" s="2907"/>
      <c r="Z328" s="2718"/>
      <c r="AA328" s="2719"/>
      <c r="AB328" s="2720"/>
      <c r="AC328" s="2896"/>
      <c r="AD328" s="2896"/>
      <c r="AE328" s="2896"/>
      <c r="AF328" s="316"/>
    </row>
    <row r="329" spans="3:46" ht="15.75" thickBot="1">
      <c r="C329" s="2716" t="s">
        <v>268</v>
      </c>
      <c r="D329" s="340" t="s">
        <v>268</v>
      </c>
      <c r="E329" s="2711"/>
      <c r="F329" s="317"/>
      <c r="G329" s="317"/>
      <c r="H329" s="358"/>
      <c r="I329" s="359"/>
      <c r="J329" s="360"/>
      <c r="K329" s="360"/>
      <c r="L329" s="324"/>
      <c r="M329" s="322"/>
      <c r="N329" s="360"/>
      <c r="O329" s="360"/>
      <c r="P329" s="2717"/>
      <c r="Q329" s="360"/>
      <c r="R329" s="360"/>
      <c r="S329" s="2896"/>
      <c r="T329" s="2896"/>
      <c r="U329" s="2896"/>
      <c r="V329" s="2896"/>
      <c r="W329" s="2896"/>
      <c r="X329" s="2896"/>
      <c r="Y329" s="2907"/>
      <c r="Z329" s="2718"/>
      <c r="AA329" s="2719"/>
      <c r="AB329" s="2720"/>
      <c r="AC329" s="2896"/>
      <c r="AD329" s="2896"/>
      <c r="AE329" s="2896"/>
      <c r="AF329" s="316"/>
    </row>
    <row r="330" spans="3:46" ht="15.75" thickBot="1">
      <c r="C330" s="2716" t="s">
        <v>268</v>
      </c>
      <c r="D330" s="340" t="s">
        <v>268</v>
      </c>
      <c r="E330" s="2711"/>
      <c r="F330" s="317"/>
      <c r="G330" s="317"/>
      <c r="H330" s="358"/>
      <c r="I330" s="359"/>
      <c r="J330" s="360"/>
      <c r="K330" s="360"/>
      <c r="L330" s="324"/>
      <c r="M330" s="322"/>
      <c r="N330" s="360"/>
      <c r="O330" s="360"/>
      <c r="P330" s="2717"/>
      <c r="Q330" s="360"/>
      <c r="R330" s="360"/>
      <c r="S330" s="2896"/>
      <c r="T330" s="2896"/>
      <c r="U330" s="2896"/>
      <c r="V330" s="2896"/>
      <c r="W330" s="2896"/>
      <c r="X330" s="2896"/>
      <c r="Y330" s="2907"/>
      <c r="Z330" s="2718"/>
      <c r="AA330" s="2719"/>
      <c r="AB330" s="2720"/>
      <c r="AC330" s="2896"/>
      <c r="AD330" s="2896"/>
      <c r="AE330" s="2896"/>
      <c r="AF330" s="316"/>
    </row>
    <row r="331" spans="3:46" ht="15.75" thickBot="1">
      <c r="C331" s="2721" t="s">
        <v>268</v>
      </c>
      <c r="D331" s="318" t="s">
        <v>268</v>
      </c>
      <c r="E331" s="2711"/>
      <c r="F331" s="317"/>
      <c r="G331" s="317"/>
      <c r="H331" s="358"/>
      <c r="I331" s="361"/>
      <c r="J331" s="362"/>
      <c r="K331" s="362"/>
      <c r="L331" s="331"/>
      <c r="M331" s="329"/>
      <c r="N331" s="362"/>
      <c r="O331" s="362"/>
      <c r="P331" s="2722"/>
      <c r="Q331" s="362"/>
      <c r="R331" s="362"/>
      <c r="S331" s="2896"/>
      <c r="T331" s="2896"/>
      <c r="U331" s="2896"/>
      <c r="V331" s="2896"/>
      <c r="W331" s="2896"/>
      <c r="X331" s="2896"/>
      <c r="Y331" s="2908"/>
      <c r="Z331" s="2723"/>
      <c r="AA331" s="2724"/>
      <c r="AB331" s="2725"/>
      <c r="AC331" s="2896"/>
      <c r="AD331" s="2896"/>
      <c r="AE331" s="2896"/>
      <c r="AF331" s="316"/>
    </row>
    <row r="332" spans="3:46" ht="16.5" thickTop="1" thickBot="1">
      <c r="C332" s="2726" t="s">
        <v>269</v>
      </c>
      <c r="D332" s="333" t="s">
        <v>268</v>
      </c>
      <c r="E332" s="336"/>
      <c r="F332" s="332"/>
      <c r="G332" s="332"/>
      <c r="H332" s="363"/>
      <c r="I332" s="364"/>
      <c r="J332" s="365"/>
      <c r="K332" s="365"/>
      <c r="L332" s="337">
        <f t="shared" ref="L332" si="148">SUM(L327:L331)</f>
        <v>0</v>
      </c>
      <c r="M332" s="332"/>
      <c r="N332" s="365"/>
      <c r="O332" s="365"/>
      <c r="P332" s="365">
        <f>SUM(P327:P331)</f>
        <v>0</v>
      </c>
      <c r="Q332" s="365">
        <f t="shared" ref="Q332" si="149">SUM(Q327:Q331)</f>
        <v>0</v>
      </c>
      <c r="R332" s="365"/>
      <c r="S332" s="2896"/>
      <c r="T332" s="2896"/>
      <c r="U332" s="2896"/>
      <c r="V332" s="2896"/>
      <c r="W332" s="2896"/>
      <c r="X332" s="2896"/>
      <c r="Y332" s="2909">
        <v>1616595.2050270415</v>
      </c>
      <c r="Z332" s="2759">
        <v>3</v>
      </c>
      <c r="AA332" s="2760">
        <f t="shared" ref="AA332" si="150">SUM(AA327:AA331)</f>
        <v>0</v>
      </c>
      <c r="AB332" s="2730">
        <f t="shared" ref="AB332" si="151">SUM(AB327:AB331)</f>
        <v>0</v>
      </c>
      <c r="AC332" s="2896"/>
      <c r="AD332" s="2896"/>
      <c r="AE332" s="2896"/>
      <c r="AF332" s="2763"/>
      <c r="AG332" s="2764"/>
      <c r="AH332" s="2764"/>
    </row>
    <row r="333" spans="3:46" ht="46.5" thickTop="1" thickBot="1">
      <c r="C333" s="2786" t="s">
        <v>2535</v>
      </c>
      <c r="D333" s="338">
        <v>5940</v>
      </c>
      <c r="E333" s="338" t="s">
        <v>2521</v>
      </c>
      <c r="F333" s="338" t="s">
        <v>2496</v>
      </c>
      <c r="G333" s="338">
        <v>132</v>
      </c>
      <c r="H333" s="2755"/>
      <c r="I333" s="2752"/>
      <c r="J333" s="2756"/>
      <c r="K333" s="2756"/>
      <c r="L333" s="339"/>
      <c r="M333" s="2712"/>
      <c r="N333" s="2756"/>
      <c r="O333" s="2756"/>
      <c r="P333" s="2757">
        <v>96</v>
      </c>
      <c r="Q333" s="2757">
        <v>82</v>
      </c>
      <c r="R333" s="2756"/>
      <c r="S333" s="2896"/>
      <c r="T333" s="2896"/>
      <c r="U333" s="2896"/>
      <c r="V333" s="2896"/>
      <c r="W333" s="2896"/>
      <c r="X333" s="2896"/>
      <c r="Y333" s="2906">
        <v>7156935.6139901746</v>
      </c>
      <c r="Z333" s="2758"/>
      <c r="AA333" s="2715">
        <v>0</v>
      </c>
      <c r="AB333" s="2714"/>
      <c r="AC333" s="2896"/>
      <c r="AD333" s="2896"/>
      <c r="AE333" s="2896"/>
      <c r="AF333" s="2763"/>
      <c r="AG333" s="2764"/>
      <c r="AH333" s="2764"/>
      <c r="AI333" s="2787"/>
      <c r="AL333" s="2788"/>
      <c r="AM333" s="2789"/>
      <c r="AN333" s="2789"/>
      <c r="AO333" s="2789"/>
      <c r="AP333" s="2789"/>
      <c r="AQ333" s="2789"/>
      <c r="AR333" s="2789"/>
      <c r="AS333" s="2789"/>
      <c r="AT333" s="2788"/>
    </row>
    <row r="334" spans="3:46" ht="15.75" thickBot="1">
      <c r="C334" s="2716" t="s">
        <v>268</v>
      </c>
      <c r="D334" s="340" t="s">
        <v>268</v>
      </c>
      <c r="E334" s="2711"/>
      <c r="F334" s="317"/>
      <c r="G334" s="317"/>
      <c r="H334" s="358"/>
      <c r="I334" s="359"/>
      <c r="J334" s="2790"/>
      <c r="K334" s="2790"/>
      <c r="L334" s="2791"/>
      <c r="M334" s="2780"/>
      <c r="N334" s="2790"/>
      <c r="O334" s="2790"/>
      <c r="P334" s="2782"/>
      <c r="Q334" s="2790"/>
      <c r="R334" s="2790"/>
      <c r="S334" s="2896"/>
      <c r="T334" s="2896"/>
      <c r="U334" s="2896"/>
      <c r="V334" s="2896"/>
      <c r="W334" s="2896"/>
      <c r="X334" s="2896"/>
      <c r="Y334" s="2911"/>
      <c r="Z334" s="2718"/>
      <c r="AA334" s="2784"/>
      <c r="AB334" s="2785"/>
      <c r="AC334" s="2896"/>
      <c r="AD334" s="2896"/>
      <c r="AE334" s="2896"/>
      <c r="AF334" s="2792"/>
      <c r="AG334" s="2764"/>
      <c r="AH334" s="2764"/>
      <c r="AM334" s="1883"/>
      <c r="AN334" s="1883"/>
      <c r="AO334" s="1883"/>
      <c r="AP334" s="1883"/>
      <c r="AQ334" s="290"/>
      <c r="AR334" s="290"/>
      <c r="AS334" s="290"/>
      <c r="AT334" s="2788"/>
    </row>
    <row r="335" spans="3:46" ht="15.75" thickBot="1">
      <c r="C335" s="2716" t="s">
        <v>268</v>
      </c>
      <c r="D335" s="340" t="s">
        <v>268</v>
      </c>
      <c r="E335" s="2711"/>
      <c r="F335" s="317"/>
      <c r="G335" s="317"/>
      <c r="H335" s="358"/>
      <c r="I335" s="359"/>
      <c r="J335" s="2790"/>
      <c r="K335" s="2790"/>
      <c r="L335" s="2791"/>
      <c r="M335" s="2780"/>
      <c r="N335" s="2790"/>
      <c r="O335" s="2790"/>
      <c r="P335" s="2782"/>
      <c r="Q335" s="2790"/>
      <c r="R335" s="2790"/>
      <c r="S335" s="2896"/>
      <c r="T335" s="2896"/>
      <c r="U335" s="2896"/>
      <c r="V335" s="2896"/>
      <c r="W335" s="2896"/>
      <c r="X335" s="2896"/>
      <c r="Y335" s="2911"/>
      <c r="Z335" s="2718"/>
      <c r="AA335" s="2784"/>
      <c r="AB335" s="2785"/>
      <c r="AC335" s="2896"/>
      <c r="AD335" s="2896"/>
      <c r="AE335" s="2896"/>
      <c r="AF335" s="2792"/>
      <c r="AG335" s="2764"/>
      <c r="AH335" s="2764"/>
      <c r="AM335" s="1883"/>
      <c r="AN335" s="1883"/>
      <c r="AO335" s="1883"/>
      <c r="AP335" s="1883"/>
      <c r="AQ335" s="290"/>
      <c r="AR335" s="290"/>
      <c r="AS335" s="290"/>
      <c r="AT335" s="2788"/>
    </row>
    <row r="336" spans="3:46" ht="15.75" thickBot="1">
      <c r="C336" s="2716" t="s">
        <v>268</v>
      </c>
      <c r="D336" s="340" t="s">
        <v>268</v>
      </c>
      <c r="E336" s="2711"/>
      <c r="F336" s="317"/>
      <c r="G336" s="317"/>
      <c r="H336" s="358"/>
      <c r="I336" s="359"/>
      <c r="J336" s="2790"/>
      <c r="K336" s="2790"/>
      <c r="L336" s="2791"/>
      <c r="M336" s="2780"/>
      <c r="N336" s="2790"/>
      <c r="O336" s="2790"/>
      <c r="P336" s="2782"/>
      <c r="Q336" s="2790"/>
      <c r="R336" s="2790"/>
      <c r="S336" s="2896"/>
      <c r="T336" s="2896"/>
      <c r="U336" s="2896"/>
      <c r="V336" s="2896"/>
      <c r="W336" s="2896"/>
      <c r="X336" s="2896"/>
      <c r="Y336" s="2911"/>
      <c r="Z336" s="2718"/>
      <c r="AA336" s="2784"/>
      <c r="AB336" s="2785"/>
      <c r="AC336" s="2896"/>
      <c r="AD336" s="2896"/>
      <c r="AE336" s="2896"/>
      <c r="AF336" s="2792"/>
      <c r="AG336" s="2764"/>
      <c r="AH336" s="2764"/>
      <c r="AT336" s="2788"/>
    </row>
    <row r="337" spans="3:46" ht="15.75" thickBot="1">
      <c r="C337" s="2721" t="s">
        <v>268</v>
      </c>
      <c r="D337" s="318" t="s">
        <v>268</v>
      </c>
      <c r="E337" s="2711"/>
      <c r="F337" s="317"/>
      <c r="G337" s="317"/>
      <c r="H337" s="358"/>
      <c r="I337" s="361"/>
      <c r="J337" s="362"/>
      <c r="K337" s="362"/>
      <c r="L337" s="331"/>
      <c r="M337" s="329"/>
      <c r="N337" s="362"/>
      <c r="O337" s="362"/>
      <c r="P337" s="2722"/>
      <c r="Q337" s="362"/>
      <c r="R337" s="362"/>
      <c r="S337" s="2896"/>
      <c r="T337" s="2896"/>
      <c r="U337" s="2896"/>
      <c r="V337" s="2896"/>
      <c r="W337" s="2896"/>
      <c r="X337" s="2896"/>
      <c r="Y337" s="2908"/>
      <c r="Z337" s="2723"/>
      <c r="AA337" s="2724"/>
      <c r="AB337" s="2725"/>
      <c r="AC337" s="2896"/>
      <c r="AD337" s="2896"/>
      <c r="AE337" s="2896"/>
      <c r="AF337" s="2763"/>
      <c r="AG337" s="2764"/>
      <c r="AH337" s="2764"/>
      <c r="AT337" s="2788"/>
    </row>
    <row r="338" spans="3:46" ht="16.5" thickTop="1" thickBot="1">
      <c r="C338" s="2726" t="s">
        <v>269</v>
      </c>
      <c r="D338" s="333" t="s">
        <v>268</v>
      </c>
      <c r="E338" s="336"/>
      <c r="F338" s="332"/>
      <c r="G338" s="332"/>
      <c r="H338" s="363"/>
      <c r="I338" s="364"/>
      <c r="J338" s="365">
        <f>SUM(J333:J337)</f>
        <v>0</v>
      </c>
      <c r="K338" s="365">
        <f t="shared" ref="K338:O338" si="152">SUM(K333:K337)</f>
        <v>0</v>
      </c>
      <c r="L338" s="337">
        <f t="shared" si="152"/>
        <v>0</v>
      </c>
      <c r="M338" s="332">
        <f t="shared" si="152"/>
        <v>0</v>
      </c>
      <c r="N338" s="365">
        <f t="shared" si="152"/>
        <v>0</v>
      </c>
      <c r="O338" s="365">
        <f t="shared" si="152"/>
        <v>0</v>
      </c>
      <c r="P338" s="365">
        <f>SUM(P333:P337)</f>
        <v>96</v>
      </c>
      <c r="Q338" s="365">
        <f t="shared" ref="Q338:R338" si="153">SUM(Q333:Q337)</f>
        <v>82</v>
      </c>
      <c r="R338" s="365">
        <f t="shared" si="153"/>
        <v>0</v>
      </c>
      <c r="S338" s="2896"/>
      <c r="T338" s="2896"/>
      <c r="U338" s="2896"/>
      <c r="V338" s="2896"/>
      <c r="W338" s="2896"/>
      <c r="X338" s="2896"/>
      <c r="Y338" s="2909">
        <v>7156935.6139901746</v>
      </c>
      <c r="Z338" s="2759">
        <v>3</v>
      </c>
      <c r="AA338" s="2760">
        <f t="shared" ref="AA338:AB338" si="154">SUM(AA333:AA337)</f>
        <v>0</v>
      </c>
      <c r="AB338" s="2730">
        <f t="shared" si="154"/>
        <v>0</v>
      </c>
      <c r="AC338" s="2896"/>
      <c r="AD338" s="2896"/>
      <c r="AE338" s="2896"/>
      <c r="AF338" s="2763"/>
      <c r="AG338" s="2764"/>
      <c r="AH338" s="2764"/>
    </row>
    <row r="339" spans="3:46" ht="16.5" thickTop="1" thickBot="1">
      <c r="C339" s="2765" t="s">
        <v>268</v>
      </c>
      <c r="D339" s="345" t="s">
        <v>270</v>
      </c>
      <c r="E339" s="2765"/>
      <c r="F339" s="344"/>
      <c r="G339" s="366"/>
      <c r="H339" s="367"/>
      <c r="I339" s="368"/>
      <c r="J339" s="366"/>
      <c r="K339" s="366"/>
      <c r="L339" s="344"/>
      <c r="M339" s="366"/>
      <c r="N339" s="344"/>
      <c r="O339" s="344"/>
      <c r="P339" s="2766"/>
      <c r="Q339" s="344"/>
      <c r="R339" s="366"/>
      <c r="S339" s="2896"/>
      <c r="T339" s="2896"/>
      <c r="U339" s="2896"/>
      <c r="V339" s="2896"/>
      <c r="W339" s="2896"/>
      <c r="X339" s="2896"/>
      <c r="Y339" s="2910"/>
      <c r="Z339" s="2759"/>
      <c r="AA339" s="2760"/>
      <c r="AB339" s="2730"/>
      <c r="AC339" s="2896"/>
      <c r="AD339" s="2896"/>
      <c r="AE339" s="2896"/>
      <c r="AF339" s="2763"/>
      <c r="AG339" s="2764"/>
      <c r="AH339" s="2764"/>
    </row>
    <row r="340" spans="3:46" ht="15.75" thickTop="1"/>
    <row r="342" spans="3:46">
      <c r="C342" s="352"/>
      <c r="D342" s="352"/>
      <c r="E342" s="352"/>
      <c r="F342" s="352"/>
      <c r="G342" s="352"/>
      <c r="H342" s="352"/>
      <c r="I342" s="352"/>
      <c r="J342" s="352"/>
      <c r="K342" s="352"/>
      <c r="L342" s="352"/>
      <c r="M342" s="352"/>
      <c r="N342" s="352"/>
      <c r="O342" s="352"/>
      <c r="P342" s="352"/>
      <c r="Q342" s="352"/>
      <c r="R342" s="352"/>
      <c r="S342" s="352"/>
      <c r="T342" s="352"/>
      <c r="U342" s="352"/>
      <c r="V342" s="352"/>
      <c r="W342" s="352"/>
      <c r="X342" s="352"/>
      <c r="Y342" s="352"/>
      <c r="Z342" s="352"/>
      <c r="AA342" s="352"/>
      <c r="AB342" s="352"/>
      <c r="AC342" s="352"/>
      <c r="AD342" s="352"/>
      <c r="AE342" s="352"/>
      <c r="AF342" s="352"/>
      <c r="AG342" s="352"/>
      <c r="AH342" s="352"/>
      <c r="AI342" s="352"/>
    </row>
    <row r="343" spans="3:46">
      <c r="C343" s="352"/>
      <c r="D343" s="352"/>
      <c r="E343" s="352"/>
      <c r="F343" s="352"/>
      <c r="G343" s="352"/>
      <c r="H343" s="352"/>
      <c r="I343" s="352"/>
      <c r="J343" s="352"/>
      <c r="K343" s="352"/>
      <c r="L343" s="352"/>
      <c r="M343" s="352"/>
      <c r="N343" s="352"/>
      <c r="O343" s="352"/>
      <c r="P343" s="352"/>
      <c r="Q343" s="352"/>
      <c r="R343" s="352"/>
      <c r="S343" s="352"/>
      <c r="T343" s="352"/>
      <c r="U343" s="352"/>
      <c r="V343" s="352"/>
      <c r="W343" s="352"/>
      <c r="X343" s="352"/>
      <c r="Y343" s="352"/>
      <c r="Z343" s="352"/>
      <c r="AA343" s="352"/>
      <c r="AB343" s="352"/>
      <c r="AC343" s="352"/>
      <c r="AD343" s="352"/>
      <c r="AE343" s="352"/>
      <c r="AF343" s="352"/>
      <c r="AG343" s="352"/>
      <c r="AH343" s="352"/>
      <c r="AI343" s="352"/>
    </row>
    <row r="344" spans="3:46">
      <c r="C344" s="352"/>
      <c r="D344" s="352"/>
      <c r="E344" s="352"/>
      <c r="F344" s="352"/>
      <c r="G344" s="352"/>
      <c r="H344" s="352"/>
      <c r="I344" s="352"/>
      <c r="J344" s="352"/>
      <c r="K344" s="352"/>
      <c r="L344" s="352"/>
      <c r="M344" s="352"/>
      <c r="N344" s="352"/>
      <c r="O344" s="352"/>
      <c r="P344" s="352"/>
      <c r="Q344" s="352"/>
      <c r="R344" s="352"/>
      <c r="S344" s="352"/>
      <c r="T344" s="352"/>
      <c r="U344" s="352"/>
      <c r="V344" s="352"/>
      <c r="W344" s="352"/>
      <c r="X344" s="352"/>
      <c r="Y344" s="352"/>
      <c r="Z344" s="352"/>
      <c r="AA344" s="352"/>
      <c r="AB344" s="352"/>
      <c r="AC344" s="352"/>
      <c r="AD344" s="352"/>
      <c r="AE344" s="352"/>
      <c r="AF344" s="352"/>
      <c r="AG344" s="352"/>
      <c r="AH344" s="352"/>
      <c r="AI344" s="352"/>
    </row>
    <row r="345" spans="3:46">
      <c r="D345" s="352"/>
      <c r="E345" s="352"/>
      <c r="F345" s="352"/>
      <c r="G345" s="352"/>
      <c r="H345" s="352"/>
      <c r="I345" s="352"/>
      <c r="J345" s="352"/>
      <c r="K345" s="352"/>
      <c r="L345" s="352"/>
      <c r="M345" s="352"/>
      <c r="N345" s="352"/>
      <c r="O345" s="352"/>
      <c r="P345" s="352"/>
      <c r="Q345" s="2770" t="s">
        <v>2526</v>
      </c>
      <c r="R345" s="352"/>
      <c r="S345" s="352"/>
      <c r="T345" s="352"/>
      <c r="U345" s="352"/>
      <c r="V345" s="352"/>
      <c r="W345" s="352"/>
      <c r="X345" s="352"/>
      <c r="Y345" s="352"/>
      <c r="Z345" s="352"/>
      <c r="AA345" s="352"/>
      <c r="AB345" s="352"/>
      <c r="AC345" s="352"/>
      <c r="AD345" s="352"/>
      <c r="AE345" s="352"/>
      <c r="AF345" s="352"/>
      <c r="AG345" s="352"/>
      <c r="AH345" s="352"/>
      <c r="AI345" s="352"/>
    </row>
    <row r="346" spans="3:46" ht="16.5" thickBot="1">
      <c r="C346" s="288" t="s">
        <v>288</v>
      </c>
      <c r="D346" s="352"/>
      <c r="E346" s="352"/>
      <c r="F346" s="352"/>
      <c r="G346" s="352"/>
      <c r="H346" s="352"/>
      <c r="I346" s="352"/>
      <c r="J346" s="352"/>
      <c r="K346" s="352"/>
      <c r="L346" s="352"/>
      <c r="M346" s="352"/>
      <c r="N346" s="352"/>
      <c r="O346" s="352"/>
      <c r="P346" s="352"/>
      <c r="Q346" s="352"/>
      <c r="R346" s="352"/>
      <c r="S346" s="352"/>
      <c r="T346" s="352"/>
      <c r="U346" s="352"/>
      <c r="V346" s="352"/>
      <c r="W346" s="352"/>
      <c r="X346" s="352"/>
      <c r="Y346" s="352"/>
      <c r="Z346" s="352"/>
      <c r="AA346" s="352"/>
      <c r="AB346" s="352"/>
      <c r="AC346" s="352"/>
      <c r="AD346" s="352"/>
      <c r="AE346" s="352"/>
      <c r="AF346" s="352"/>
      <c r="AG346" s="352"/>
      <c r="AH346" s="352"/>
      <c r="AI346" s="352"/>
    </row>
    <row r="347" spans="3:46">
      <c r="C347" s="369" t="s">
        <v>289</v>
      </c>
      <c r="D347" s="370" t="s">
        <v>57</v>
      </c>
      <c r="E347" s="370" t="s">
        <v>58</v>
      </c>
      <c r="F347" s="370" t="s">
        <v>59</v>
      </c>
      <c r="G347" s="370" t="s">
        <v>60</v>
      </c>
      <c r="H347" s="370" t="s">
        <v>61</v>
      </c>
      <c r="I347" s="370" t="s">
        <v>62</v>
      </c>
      <c r="J347" s="370" t="s">
        <v>63</v>
      </c>
      <c r="K347" s="370" t="s">
        <v>64</v>
      </c>
      <c r="L347" s="370" t="s">
        <v>65</v>
      </c>
      <c r="M347" s="370" t="s">
        <v>66</v>
      </c>
      <c r="N347" s="371" t="s">
        <v>67</v>
      </c>
      <c r="O347" s="352"/>
      <c r="P347" s="352"/>
      <c r="Q347" s="352"/>
      <c r="R347" s="352"/>
      <c r="S347" s="352"/>
      <c r="T347" s="352"/>
      <c r="U347" s="352"/>
      <c r="V347" s="352"/>
      <c r="W347" s="352"/>
      <c r="X347" s="352"/>
      <c r="Y347" s="352"/>
      <c r="Z347" s="352"/>
      <c r="AA347" s="352"/>
      <c r="AB347" s="352"/>
      <c r="AC347" s="352"/>
      <c r="AD347" s="352"/>
      <c r="AE347" s="352"/>
      <c r="AF347" s="352"/>
      <c r="AG347" s="352"/>
      <c r="AH347" s="352"/>
      <c r="AI347" s="352"/>
      <c r="AJ347" s="352"/>
    </row>
    <row r="348" spans="3:46" ht="26.25" thickBot="1">
      <c r="C348" s="372" t="s">
        <v>290</v>
      </c>
      <c r="D348" s="373" t="s">
        <v>87</v>
      </c>
      <c r="E348" s="373" t="s">
        <v>87</v>
      </c>
      <c r="F348" s="373" t="s">
        <v>87</v>
      </c>
      <c r="G348" s="373" t="s">
        <v>87</v>
      </c>
      <c r="H348" s="373" t="s">
        <v>87</v>
      </c>
      <c r="I348" s="373" t="s">
        <v>87</v>
      </c>
      <c r="J348" s="373" t="s">
        <v>87</v>
      </c>
      <c r="K348" s="373" t="s">
        <v>87</v>
      </c>
      <c r="L348" s="373" t="s">
        <v>87</v>
      </c>
      <c r="M348" s="373" t="s">
        <v>87</v>
      </c>
      <c r="N348" s="374" t="s">
        <v>87</v>
      </c>
      <c r="O348" s="352"/>
      <c r="P348" s="352"/>
      <c r="Q348" s="352"/>
      <c r="R348" s="352"/>
      <c r="S348" s="352"/>
      <c r="T348" s="352"/>
      <c r="U348" s="352"/>
      <c r="V348" s="352"/>
      <c r="W348" s="352"/>
      <c r="X348" s="352"/>
      <c r="Y348" s="352"/>
      <c r="Z348" s="352"/>
      <c r="AA348" s="352"/>
      <c r="AB348" s="352"/>
      <c r="AC348" s="352"/>
      <c r="AD348" s="352"/>
      <c r="AE348" s="352"/>
      <c r="AF348" s="352"/>
      <c r="AG348" s="352"/>
      <c r="AH348" s="352"/>
      <c r="AI348" s="352"/>
      <c r="AJ348" s="352"/>
    </row>
    <row r="349" spans="3:46" ht="15.75">
      <c r="C349" s="375" t="s">
        <v>291</v>
      </c>
      <c r="D349" s="2767">
        <v>392801385.39401382</v>
      </c>
      <c r="E349" s="2767">
        <v>153495948.07306764</v>
      </c>
      <c r="F349" s="2767">
        <v>85009867.154962152</v>
      </c>
      <c r="G349" s="2767">
        <v>80005183.946130395</v>
      </c>
      <c r="H349" s="2767">
        <v>97062662.000178188</v>
      </c>
      <c r="I349" s="2767">
        <v>64762092.743709333</v>
      </c>
      <c r="J349" s="2767">
        <v>12984671.481612712</v>
      </c>
      <c r="K349" s="2767">
        <v>3746448.5692774132</v>
      </c>
      <c r="L349" s="2767">
        <v>17362529.222203173</v>
      </c>
      <c r="M349" s="2767">
        <v>19464615.024665065</v>
      </c>
      <c r="N349" s="2767">
        <v>0</v>
      </c>
      <c r="O349" s="352"/>
      <c r="P349" s="352"/>
      <c r="Q349" s="352"/>
      <c r="R349" s="352"/>
      <c r="S349" s="352"/>
      <c r="T349" s="352"/>
      <c r="U349" s="352"/>
      <c r="V349" s="352"/>
      <c r="W349" s="352"/>
      <c r="X349" s="352"/>
      <c r="Y349" s="352"/>
      <c r="Z349" s="352"/>
      <c r="AA349" s="352"/>
      <c r="AB349" s="352"/>
      <c r="AC349" s="352"/>
      <c r="AD349" s="352"/>
      <c r="AE349" s="352"/>
      <c r="AF349" s="352"/>
      <c r="AG349" s="352"/>
      <c r="AH349" s="352"/>
      <c r="AI349" s="352"/>
      <c r="AJ349" s="352"/>
    </row>
    <row r="350" spans="3:46" ht="15.75">
      <c r="C350" s="375" t="s">
        <v>292</v>
      </c>
      <c r="D350" s="2767">
        <v>189676702.54198375</v>
      </c>
      <c r="E350" s="2767">
        <v>49182975.829650052</v>
      </c>
      <c r="F350" s="2767">
        <v>66425764.448217198</v>
      </c>
      <c r="G350" s="2767">
        <v>55988257.82541351</v>
      </c>
      <c r="H350" s="2767">
        <v>116392931.42194563</v>
      </c>
      <c r="I350" s="2767">
        <v>135143347.49979889</v>
      </c>
      <c r="J350" s="2767">
        <v>3344004.519673476</v>
      </c>
      <c r="K350" s="2767">
        <v>4730284.7367877867</v>
      </c>
      <c r="L350" s="2767">
        <v>5438862.0565453907</v>
      </c>
      <c r="M350" s="2767">
        <v>2227945.6678362326</v>
      </c>
      <c r="N350" s="2767">
        <v>0</v>
      </c>
      <c r="O350" s="352"/>
      <c r="P350" s="352"/>
      <c r="Q350" s="352"/>
      <c r="R350" s="352"/>
      <c r="S350" s="352"/>
      <c r="T350" s="352"/>
      <c r="U350" s="352"/>
      <c r="V350" s="352"/>
      <c r="W350" s="352"/>
      <c r="X350" s="352"/>
      <c r="Y350" s="352"/>
      <c r="Z350" s="352"/>
      <c r="AA350" s="352"/>
      <c r="AB350" s="352"/>
      <c r="AC350" s="352"/>
      <c r="AD350" s="352"/>
      <c r="AE350" s="352"/>
      <c r="AF350" s="352"/>
      <c r="AG350" s="352"/>
      <c r="AH350" s="352"/>
      <c r="AI350" s="352"/>
      <c r="AJ350" s="352"/>
    </row>
    <row r="351" spans="3:46" ht="15.75">
      <c r="C351" s="375" t="s">
        <v>293</v>
      </c>
      <c r="D351" s="2767">
        <v>107246614.22377923</v>
      </c>
      <c r="E351" s="2767">
        <v>28500933.789016537</v>
      </c>
      <c r="F351" s="2767">
        <v>33398374.477667704</v>
      </c>
      <c r="G351" s="2767">
        <v>28327960.781909093</v>
      </c>
      <c r="H351" s="2767">
        <v>47828920.465187311</v>
      </c>
      <c r="I351" s="2767">
        <v>33157952.190351129</v>
      </c>
      <c r="J351" s="2767">
        <v>34598338.36781729</v>
      </c>
      <c r="K351" s="2767">
        <v>73056460.397863582</v>
      </c>
      <c r="L351" s="2767">
        <v>12016630.063458867</v>
      </c>
      <c r="M351" s="2767">
        <v>1290201.5273069418</v>
      </c>
      <c r="N351" s="2767">
        <v>0</v>
      </c>
    </row>
    <row r="352" spans="3:46" ht="15.75" thickBot="1">
      <c r="C352" s="376" t="s">
        <v>294</v>
      </c>
      <c r="D352" s="2768">
        <f t="shared" ref="D352:N352" si="155">SUM(D349:D351)</f>
        <v>689724702.15977681</v>
      </c>
      <c r="E352" s="2768">
        <f t="shared" si="155"/>
        <v>231179857.69173422</v>
      </c>
      <c r="F352" s="2768">
        <f t="shared" si="155"/>
        <v>184834006.08084702</v>
      </c>
      <c r="G352" s="2768">
        <f t="shared" si="155"/>
        <v>164321402.55345303</v>
      </c>
      <c r="H352" s="2768">
        <f t="shared" si="155"/>
        <v>261284513.88731113</v>
      </c>
      <c r="I352" s="2768">
        <f t="shared" si="155"/>
        <v>233063392.43385935</v>
      </c>
      <c r="J352" s="2768">
        <f t="shared" si="155"/>
        <v>50927014.369103476</v>
      </c>
      <c r="K352" s="2768">
        <f t="shared" si="155"/>
        <v>81533193.703928784</v>
      </c>
      <c r="L352" s="2768">
        <f t="shared" si="155"/>
        <v>34818021.342207432</v>
      </c>
      <c r="M352" s="2768">
        <f t="shared" si="155"/>
        <v>22982762.219808239</v>
      </c>
      <c r="N352" s="2769">
        <f t="shared" si="155"/>
        <v>0</v>
      </c>
    </row>
    <row r="360" ht="15.75" customHeight="1"/>
    <row r="361" ht="45.75" customHeight="1"/>
    <row r="362" ht="46.5" customHeight="1"/>
  </sheetData>
  <mergeCells count="19">
    <mergeCell ref="AG9:AH9"/>
    <mergeCell ref="I10:J10"/>
    <mergeCell ref="K10:L10"/>
    <mergeCell ref="M10:P10"/>
    <mergeCell ref="Q10:S10"/>
    <mergeCell ref="T10:V10"/>
    <mergeCell ref="AA252:AB252"/>
    <mergeCell ref="AD252:AE252"/>
    <mergeCell ref="C9:L9"/>
    <mergeCell ref="M9:Y9"/>
    <mergeCell ref="Z9:AA9"/>
    <mergeCell ref="AD9:AE9"/>
    <mergeCell ref="I253:L253"/>
    <mergeCell ref="M253:S253"/>
    <mergeCell ref="U253:V253"/>
    <mergeCell ref="X10:Y10"/>
    <mergeCell ref="C252:H252"/>
    <mergeCell ref="I252:V252"/>
    <mergeCell ref="W252:X252"/>
  </mergeCells>
  <dataValidations count="10">
    <dataValidation type="list" allowBlank="1" showInputMessage="1" showErrorMessage="1" sqref="F292:F296 G97:G101 F286:F290 F280:F284 F274:F278 F268:F272 F262:F266 F256:F260 G13:G17 G19:G23 G25:G29 G31:G35 G37:G41 G43:G47 G49:G53 G55:G59 G61:G65 G67:G71 G157:G161 G151:G155 G139:G143 G133:G137 G127:G131 G115:G119 G103:G107 G85:G95 G79:G83 G73:G77 G163:G167 F334:F339 G145:G149 G121:G125 G109:G113 F298:F332 G169:G239 G241:G246">
      <formula1>"DEMAND GROWTH,VOLTAGE ISSUES,REACTIVE POWER ISSUES,FAULT LEVEL ISSUES,NET MARKET BENEFIT,SAFETY,ENVIRONMENT,OTHER - SPECIFY"</formula1>
    </dataValidation>
    <dataValidation type="list" allowBlank="1" showInputMessage="1" showErrorMessage="1" sqref="E292:E296 E256:E260 E286:E290 E280:E284 E274:E278 E268:E272 E262:E266 E298:E332 E334:E339">
      <formula1>"NEW LINE ON NEW ROUTE - SINGLE CIRCUIT, NEW LINE ON NEW ROUTE - DUAL CIRCUIT,RECONDUCTOR - SINGLE CIRCUIT,RECONDUCTOR - DUAL CIRCUIT,LINE UPGRADE - RAISING/RETENSORING,LINE UPGRADE - VOLTAGE,STRING SPARE CIRCUIT,OTHER - SPECIFY"</formula1>
    </dataValidation>
    <dataValidation type="list" allowBlank="1" showInputMessage="1" showErrorMessage="1" sqref="G292:G296 G256:G260 G286:G290 G280:G284 G274:G278 G268:G272 G262:G266 G298:G332 G334:G339">
      <formula1>"500,330,275,220,132,OTHER - SPECIFY"</formula1>
    </dataValidation>
    <dataValidation type="list" allowBlank="1" showInputMessage="1" showErrorMessage="1" sqref="I292:I296 I256:I260 I286:I290 I280:I284 I274:I278 I268:I272 I262:I266 I298:I332 I334:I339">
      <formula1>"SINGLE CIRCUIT STEEL TOWER,MULTIPLE CIRCUIT STEEL TOWER,OTHER - SPECIFY"</formula1>
    </dataValidation>
    <dataValidation type="list" allowBlank="1" showInputMessage="1" showErrorMessage="1" sqref="M255:M339">
      <formula1>"OVERHEAD LINE,UNDERGROUND CABLE"</formula1>
    </dataValidation>
    <dataValidation type="list" allowBlank="1" showInputMessage="1" showErrorMessage="1" sqref="D12:D149 D151:D246">
      <formula1>"TERMINAL STATION,SWITCHING STATION,TRANSMISSION SUBSTATION,OTHER - SPECIFY"</formula1>
    </dataValidation>
    <dataValidation type="list" allowBlank="1" showInputMessage="1" showErrorMessage="1" sqref="G18 G24 G30 G36 G42 G48 G54 G60 G66 F12:G12 G162 G156 F151:F167 G144 G138 G132 G126 G120 G114 G108 G102 G96 G84 G78 G72 F13:F149 F169:F246 G240">
      <formula1>"NEW SUBSTATION ESTABLISHMENT,CAPACITY UPGRADE,VOLTAGE UPGRADE,OTHER - SPECIFY"</formula1>
    </dataValidation>
    <dataValidation type="list" allowBlank="1" showInputMessage="1" showErrorMessage="1" sqref="O19:O23 O25:O29 O31:O35 O37:O41 O43:O47 O49:O53 O55:O59 O61:O65 O67:O71 O13:O17 O157:O161 O151:O155 O139:O143 O133:O137 O127:O131 O115:O119 O103:O107 O85:O95 O79:O83 O73:O77 O163:O167 O97:O101 O145:O149 O121:O125 O109:O113 O169:O239 O241:O246">
      <formula1>"YES,NO"</formula1>
    </dataValidation>
    <dataValidation type="list" allowBlank="1" showInputMessage="1" showErrorMessage="1" sqref="Q19:Q23 Q25:Q29 Q31:Q35 Q37:Q41 Q43:Q47 Q49:Q53 Q55:Q59 Q61:Q65 Q67:Q71 Q13:Q17 Q157:Q161 Q151:Q155 Q139:Q143 Q133:Q137 Q127:Q131 Q115:Q119 Q103:Q107 Q85:Q95 Q79:Q83 Q73:Q77 Q163:Q167 Q97:Q101 Q145:Q149 Q121:Q125 Q109:Q113 Q169:Q239 Q241:Q246">
      <formula1>"AIR,GAS,OTHER - SPECIFY"</formula1>
    </dataValidation>
    <dataValidation type="list" allowBlank="1" showInputMessage="1" showErrorMessage="1" sqref="T19:T23 T25:T29 T31:T35 T37:T41 T43:T47 T49:T53 T55:T59 T61:T65 T67:T71 T13:T17 T157:T161 T151:T155 T139:T143 T133:T137 T127:T131 T115:T119 T103:T107 T85:T95 T79:T83 T73:T77 T163:T167 T97:T101 T145:T149 T121:T125 T109:T113 T169:T239 T241:T246">
      <formula1>"CAPACITOR,REACTOR,STATIC VAR COMPENSATOR,OTHER - SPECIFY"</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sheetPr codeName="Sheet7">
    <tabColor theme="5"/>
  </sheetPr>
  <dimension ref="A1:AY70"/>
  <sheetViews>
    <sheetView showGridLines="0" zoomScale="25" zoomScaleNormal="25" workbookViewId="0">
      <selection activeCell="X76" sqref="X76"/>
    </sheetView>
  </sheetViews>
  <sheetFormatPr defaultRowHeight="12.75"/>
  <cols>
    <col min="1" max="1" width="16.140625" style="398" customWidth="1"/>
    <col min="2" max="2" width="14.28515625" style="398" customWidth="1"/>
    <col min="3" max="3" width="51.5703125" style="398" customWidth="1"/>
    <col min="4" max="4" width="52.42578125" style="2071" bestFit="1" customWidth="1"/>
    <col min="5" max="15" width="17.7109375" style="2071" bestFit="1" customWidth="1"/>
    <col min="16" max="16" width="8.7109375" style="2071" bestFit="1" customWidth="1"/>
    <col min="17" max="17" width="48.85546875" style="2071" customWidth="1"/>
    <col min="18" max="18" width="35.42578125" style="2071" bestFit="1" customWidth="1"/>
    <col min="19" max="19" width="32.5703125" style="2071" customWidth="1"/>
    <col min="20" max="20" width="17.28515625" style="2071" customWidth="1"/>
    <col min="21" max="21" width="50.7109375" style="2071" bestFit="1" customWidth="1"/>
    <col min="22" max="22" width="11.28515625" style="2071" customWidth="1"/>
    <col min="23" max="23" width="11.85546875" style="2071" customWidth="1"/>
    <col min="24" max="24" width="11" style="2071" customWidth="1"/>
    <col min="25" max="25" width="11.5703125" style="2071" customWidth="1"/>
    <col min="26" max="26" width="8.7109375" style="2071" bestFit="1" customWidth="1"/>
    <col min="27" max="27" width="9.140625" style="2071" bestFit="1" customWidth="1"/>
    <col min="28" max="28" width="7.28515625" style="2071" bestFit="1" customWidth="1"/>
    <col min="29" max="39" width="11.7109375" style="2071" customWidth="1"/>
    <col min="40" max="40" width="9.140625" style="2071"/>
    <col min="41" max="51" width="12.28515625" style="2071" customWidth="1"/>
    <col min="52" max="52" width="9.140625" style="2071"/>
    <col min="53" max="63" width="13" style="2071" customWidth="1"/>
    <col min="64" max="64" width="9.140625" style="2071"/>
    <col min="65" max="75" width="13" style="2071" customWidth="1"/>
    <col min="76" max="76" width="9.140625" style="2071"/>
    <col min="77" max="87" width="13.85546875" style="2071" customWidth="1"/>
    <col min="88" max="88" width="9.140625" style="2071"/>
    <col min="89" max="99" width="13" style="2071" customWidth="1"/>
    <col min="100" max="100" width="9.140625" style="2071"/>
    <col min="101" max="111" width="12.85546875" style="2071" customWidth="1"/>
    <col min="112" max="112" width="9.140625" style="2071"/>
    <col min="113" max="123" width="12.28515625" style="2071" customWidth="1"/>
    <col min="124" max="16384" width="9.140625" style="2071"/>
  </cols>
  <sheetData>
    <row r="1" spans="1:51" s="378" customFormat="1" ht="23.25">
      <c r="A1" s="377"/>
      <c r="B1" s="377"/>
      <c r="C1" s="2104" t="s">
        <v>8</v>
      </c>
      <c r="D1" s="2046"/>
      <c r="E1" s="2046"/>
      <c r="F1" s="2046"/>
      <c r="G1" s="2046"/>
      <c r="H1" s="2046"/>
      <c r="I1" s="2046"/>
      <c r="J1" s="2046"/>
      <c r="K1" s="2046"/>
      <c r="L1" s="2105"/>
      <c r="M1" s="2105"/>
      <c r="N1" s="2047"/>
      <c r="O1" s="2047"/>
      <c r="P1" s="2047"/>
      <c r="Q1" s="2047"/>
      <c r="R1" s="2047"/>
      <c r="S1" s="2047"/>
      <c r="T1" s="2047"/>
      <c r="U1" s="2047"/>
      <c r="AD1" s="2106"/>
      <c r="AE1" s="2107"/>
      <c r="AF1" s="2107"/>
    </row>
    <row r="2" spans="1:51" s="378" customFormat="1" ht="23.25">
      <c r="A2" s="377"/>
      <c r="B2" s="377"/>
      <c r="C2" s="31"/>
      <c r="D2" s="2046"/>
      <c r="E2" s="2046"/>
      <c r="F2" s="2046"/>
      <c r="G2" s="2046"/>
      <c r="H2" s="2046"/>
      <c r="I2" s="2046"/>
      <c r="J2" s="2046"/>
      <c r="K2" s="2046"/>
      <c r="L2" s="2105"/>
      <c r="M2" s="2105"/>
      <c r="N2" s="2047"/>
      <c r="O2" s="2047"/>
      <c r="P2" s="2047"/>
      <c r="Q2" s="2047"/>
      <c r="R2" s="2108" t="s">
        <v>296</v>
      </c>
      <c r="S2" s="2047"/>
      <c r="T2" s="2047"/>
      <c r="U2" s="2047"/>
      <c r="AD2" s="2106"/>
      <c r="AE2" s="2107"/>
      <c r="AF2" s="2107"/>
    </row>
    <row r="3" spans="1:51" s="378" customFormat="1" ht="23.25">
      <c r="A3" s="377"/>
      <c r="B3" s="377"/>
      <c r="C3" s="31" t="s">
        <v>227</v>
      </c>
      <c r="D3" s="2048"/>
      <c r="E3" s="2048"/>
      <c r="F3" s="2048"/>
      <c r="G3" s="2048"/>
      <c r="H3" s="2048"/>
      <c r="I3" s="2048"/>
      <c r="J3" s="2048"/>
      <c r="K3" s="2046"/>
      <c r="L3" s="2105"/>
      <c r="M3" s="2105"/>
      <c r="N3" s="2047"/>
      <c r="O3" s="2047"/>
      <c r="P3" s="2047"/>
      <c r="Q3" s="2047"/>
      <c r="R3" s="2108" t="s">
        <v>295</v>
      </c>
      <c r="S3" s="2047"/>
      <c r="T3" s="2047"/>
      <c r="U3" s="2047"/>
      <c r="AD3" s="2106"/>
      <c r="AE3" s="2107"/>
      <c r="AF3" s="2107"/>
    </row>
    <row r="4" spans="1:51" s="378" customFormat="1" ht="23.25">
      <c r="A4" s="377"/>
      <c r="B4" s="377"/>
      <c r="C4" s="32" t="s">
        <v>297</v>
      </c>
      <c r="D4" s="32"/>
      <c r="E4" s="32"/>
      <c r="F4" s="32"/>
      <c r="G4" s="32"/>
      <c r="H4" s="32"/>
      <c r="I4" s="32"/>
      <c r="J4" s="32"/>
      <c r="K4" s="32"/>
      <c r="L4" s="32"/>
      <c r="M4" s="32"/>
      <c r="N4" s="32"/>
      <c r="O4" s="32"/>
      <c r="P4" s="32"/>
      <c r="Q4" s="32"/>
      <c r="R4" s="32"/>
      <c r="S4" s="32"/>
      <c r="T4" s="32"/>
      <c r="U4" s="32"/>
      <c r="AD4" s="2106"/>
      <c r="AE4" s="2107"/>
      <c r="AF4" s="2107"/>
    </row>
    <row r="5" spans="1:51" s="378" customFormat="1" ht="20.25">
      <c r="A5" s="377"/>
      <c r="B5" s="377"/>
      <c r="C5" s="377"/>
      <c r="D5" s="377"/>
      <c r="E5" s="377"/>
      <c r="F5" s="377"/>
      <c r="G5" s="377"/>
      <c r="H5" s="377"/>
      <c r="I5" s="377"/>
      <c r="J5" s="377"/>
      <c r="K5" s="377"/>
      <c r="L5" s="377"/>
      <c r="M5" s="377"/>
      <c r="N5" s="377"/>
      <c r="O5" s="377"/>
      <c r="P5" s="377"/>
      <c r="Q5" s="377"/>
      <c r="R5" s="377"/>
      <c r="AD5" s="2106"/>
      <c r="AE5" s="2107"/>
      <c r="AF5" s="2107"/>
    </row>
    <row r="6" spans="1:51" s="378" customFormat="1" ht="15.75">
      <c r="A6" s="377"/>
      <c r="B6" s="377"/>
      <c r="C6" s="379"/>
      <c r="D6" s="377"/>
      <c r="E6" s="377"/>
      <c r="F6" s="377"/>
      <c r="G6" s="377"/>
      <c r="H6" s="377"/>
      <c r="I6" s="377"/>
      <c r="J6" s="377"/>
      <c r="K6" s="377"/>
      <c r="L6" s="377"/>
      <c r="M6" s="377"/>
      <c r="N6" s="377"/>
      <c r="O6" s="377"/>
      <c r="P6" s="377"/>
      <c r="Q6" s="377"/>
      <c r="R6" s="377"/>
      <c r="S6" s="377"/>
      <c r="T6" s="377"/>
      <c r="U6" s="377"/>
      <c r="V6" s="377"/>
      <c r="W6" s="377"/>
      <c r="X6" s="377"/>
      <c r="Y6" s="377"/>
      <c r="Z6" s="377"/>
      <c r="AA6" s="377"/>
      <c r="AB6" s="377"/>
      <c r="AC6" s="377"/>
      <c r="AD6" s="377"/>
      <c r="AE6" s="377"/>
      <c r="AF6" s="377"/>
      <c r="AG6" s="377"/>
      <c r="AH6" s="377"/>
      <c r="AI6" s="377"/>
      <c r="AJ6" s="377"/>
    </row>
    <row r="7" spans="1:51" s="378" customFormat="1">
      <c r="A7" s="377"/>
      <c r="B7" s="377"/>
      <c r="C7" s="377"/>
      <c r="D7" s="377"/>
      <c r="E7" s="377"/>
      <c r="F7" s="377"/>
      <c r="G7" s="377"/>
      <c r="H7" s="377"/>
      <c r="I7" s="377"/>
      <c r="J7" s="377"/>
      <c r="K7" s="377"/>
      <c r="L7" s="377"/>
      <c r="M7" s="377"/>
      <c r="N7" s="377"/>
      <c r="O7" s="377"/>
      <c r="P7" s="377"/>
      <c r="Q7" s="377"/>
      <c r="R7" s="377"/>
      <c r="S7" s="377"/>
      <c r="T7" s="377"/>
      <c r="U7" s="377"/>
      <c r="V7" s="377"/>
      <c r="W7" s="377"/>
      <c r="X7" s="377"/>
      <c r="Y7" s="377"/>
      <c r="Z7" s="377"/>
      <c r="AA7" s="377"/>
      <c r="AB7" s="377"/>
      <c r="AC7" s="377"/>
      <c r="AE7" s="380"/>
      <c r="AF7" s="380"/>
      <c r="AG7" s="380"/>
    </row>
    <row r="8" spans="1:51">
      <c r="A8" s="377"/>
      <c r="B8" s="377"/>
      <c r="C8" s="377"/>
      <c r="D8" s="377"/>
      <c r="E8" s="377"/>
      <c r="F8" s="377"/>
      <c r="G8" s="377"/>
      <c r="H8" s="377"/>
      <c r="I8" s="377"/>
      <c r="J8" s="377"/>
      <c r="K8" s="377"/>
      <c r="L8" s="377"/>
      <c r="M8" s="377"/>
      <c r="N8" s="377"/>
      <c r="O8" s="377"/>
      <c r="P8" s="377"/>
      <c r="Q8" s="377"/>
      <c r="R8" s="377"/>
      <c r="S8" s="377"/>
    </row>
    <row r="9" spans="1:51" s="2109" customFormat="1">
      <c r="A9" s="377"/>
      <c r="B9" s="377"/>
      <c r="C9" s="377"/>
      <c r="D9" s="377"/>
      <c r="E9" s="377"/>
      <c r="F9" s="377"/>
      <c r="G9" s="377"/>
      <c r="H9" s="377"/>
      <c r="I9" s="377"/>
      <c r="J9" s="377"/>
      <c r="K9" s="377"/>
      <c r="L9" s="377"/>
      <c r="M9" s="377"/>
      <c r="N9" s="377"/>
      <c r="O9" s="377"/>
      <c r="P9" s="377"/>
      <c r="Q9" s="377"/>
      <c r="R9" s="377"/>
      <c r="S9" s="377"/>
    </row>
    <row r="10" spans="1:51" s="2109" customFormat="1">
      <c r="A10" s="377"/>
      <c r="B10" s="377"/>
      <c r="C10" s="377"/>
      <c r="D10" s="377"/>
      <c r="E10" s="377"/>
      <c r="F10" s="377"/>
      <c r="G10" s="377"/>
      <c r="H10" s="377"/>
      <c r="I10" s="377"/>
      <c r="J10" s="377"/>
      <c r="K10" s="377"/>
      <c r="L10" s="377"/>
      <c r="M10" s="377"/>
      <c r="N10" s="377"/>
      <c r="O10" s="377"/>
      <c r="P10" s="377"/>
      <c r="Q10" s="377"/>
      <c r="R10" s="377"/>
      <c r="S10" s="377"/>
    </row>
    <row r="11" spans="1:51" s="2109" customFormat="1" ht="18.75" thickBot="1">
      <c r="A11" s="377"/>
      <c r="B11" s="377"/>
      <c r="C11" s="377"/>
      <c r="D11" s="2110" t="s">
        <v>298</v>
      </c>
      <c r="E11" s="382"/>
      <c r="F11" s="382"/>
      <c r="G11" s="382"/>
      <c r="H11" s="382"/>
      <c r="I11" s="382"/>
      <c r="J11" s="382"/>
      <c r="K11" s="382"/>
      <c r="L11" s="382"/>
      <c r="M11" s="382"/>
      <c r="N11" s="382"/>
      <c r="O11" s="382"/>
      <c r="P11" s="383"/>
      <c r="Q11" s="384"/>
      <c r="R11" s="384"/>
      <c r="S11" s="384"/>
      <c r="T11" s="384"/>
      <c r="U11" s="384"/>
      <c r="V11" s="384"/>
      <c r="W11" s="384"/>
      <c r="X11" s="384"/>
      <c r="Y11" s="384"/>
      <c r="Z11" s="384"/>
      <c r="AA11" s="384"/>
      <c r="AB11" s="384"/>
      <c r="AC11" s="384"/>
      <c r="AD11" s="384"/>
      <c r="AE11" s="384"/>
      <c r="AF11" s="384"/>
      <c r="AG11" s="384"/>
      <c r="AH11" s="384"/>
      <c r="AI11" s="384"/>
      <c r="AJ11" s="384"/>
      <c r="AK11" s="384"/>
      <c r="AL11" s="384"/>
      <c r="AM11" s="384"/>
      <c r="AN11" s="384"/>
      <c r="AO11" s="384"/>
      <c r="AP11" s="384"/>
      <c r="AQ11" s="384"/>
      <c r="AR11" s="384"/>
      <c r="AS11" s="384"/>
      <c r="AT11" s="384"/>
      <c r="AU11" s="384"/>
      <c r="AV11" s="384"/>
      <c r="AW11" s="384"/>
      <c r="AX11" s="384"/>
      <c r="AY11" s="384"/>
    </row>
    <row r="12" spans="1:51" s="2109" customFormat="1" ht="15.75" thickBot="1">
      <c r="A12" s="377"/>
      <c r="B12" s="377"/>
      <c r="C12" s="2111" t="s">
        <v>299</v>
      </c>
      <c r="D12" s="2112"/>
      <c r="E12" s="2113"/>
      <c r="F12" s="385"/>
      <c r="G12" s="386"/>
      <c r="H12" s="386"/>
      <c r="I12" s="386"/>
      <c r="J12" s="386"/>
      <c r="K12" s="386"/>
      <c r="L12" s="386"/>
      <c r="M12" s="386"/>
      <c r="N12" s="386"/>
      <c r="O12" s="386"/>
      <c r="P12" s="2114"/>
      <c r="Q12" s="2115" t="s">
        <v>300</v>
      </c>
      <c r="R12" s="2112"/>
      <c r="S12" s="2116"/>
      <c r="T12" s="388"/>
      <c r="U12" s="389"/>
      <c r="V12" s="2117"/>
      <c r="W12" s="2117"/>
      <c r="X12" s="2118"/>
      <c r="Y12" s="390"/>
      <c r="Z12" s="390"/>
      <c r="AA12" s="2114"/>
      <c r="AB12" s="2114"/>
      <c r="AC12" s="2114"/>
      <c r="AD12" s="2114"/>
      <c r="AE12" s="2114"/>
      <c r="AF12" s="2114"/>
      <c r="AG12" s="2119"/>
      <c r="AH12" s="2114"/>
      <c r="AI12" s="2114"/>
      <c r="AJ12" s="2114"/>
      <c r="AK12" s="2114"/>
      <c r="AL12" s="2114"/>
      <c r="AM12" s="2114"/>
      <c r="AN12" s="2114"/>
      <c r="AO12" s="2114"/>
      <c r="AP12" s="2114"/>
      <c r="AQ12" s="2114"/>
      <c r="AR12" s="2114"/>
      <c r="AS12" s="2114"/>
      <c r="AT12" s="2114"/>
      <c r="AU12" s="2114"/>
      <c r="AV12" s="2114"/>
      <c r="AW12" s="2119"/>
      <c r="AX12" s="2119"/>
    </row>
    <row r="13" spans="1:51" s="2109" customFormat="1" ht="51.75" thickBot="1">
      <c r="A13" s="377"/>
      <c r="B13" s="377"/>
      <c r="C13" s="392"/>
      <c r="D13" s="2120"/>
      <c r="E13" s="2121" t="s">
        <v>87</v>
      </c>
      <c r="F13" s="2121" t="s">
        <v>87</v>
      </c>
      <c r="G13" s="2121" t="s">
        <v>87</v>
      </c>
      <c r="H13" s="2121" t="s">
        <v>87</v>
      </c>
      <c r="I13" s="2121" t="s">
        <v>87</v>
      </c>
      <c r="J13" s="2121" t="s">
        <v>87</v>
      </c>
      <c r="K13" s="2121" t="s">
        <v>87</v>
      </c>
      <c r="L13" s="2121" t="s">
        <v>87</v>
      </c>
      <c r="M13" s="2121" t="s">
        <v>87</v>
      </c>
      <c r="N13" s="2121" t="s">
        <v>87</v>
      </c>
      <c r="O13" s="2122" t="s">
        <v>87</v>
      </c>
      <c r="P13" s="2123"/>
      <c r="Q13" s="2124"/>
      <c r="R13" s="2125" t="s">
        <v>1449</v>
      </c>
      <c r="S13" s="2126" t="s">
        <v>1450</v>
      </c>
      <c r="T13" s="2127" t="s">
        <v>1451</v>
      </c>
      <c r="U13" s="2128" t="s">
        <v>1452</v>
      </c>
      <c r="V13" s="2117"/>
      <c r="W13" s="2117"/>
      <c r="X13" s="2118"/>
      <c r="Y13" s="390"/>
      <c r="Z13" s="390"/>
      <c r="AA13" s="2123"/>
      <c r="AB13" s="2123"/>
      <c r="AC13" s="2123"/>
      <c r="AD13" s="2123"/>
      <c r="AE13" s="2123"/>
      <c r="AF13" s="2123"/>
      <c r="AG13" s="2123"/>
      <c r="AH13" s="2123"/>
      <c r="AI13" s="2123"/>
      <c r="AJ13" s="2123"/>
      <c r="AK13" s="2123"/>
      <c r="AL13" s="2123"/>
      <c r="AM13" s="2123"/>
      <c r="AN13" s="2123"/>
      <c r="AO13" s="2119"/>
      <c r="AP13" s="2119"/>
      <c r="AQ13" s="2119"/>
      <c r="AR13" s="2119"/>
      <c r="AS13" s="2119"/>
      <c r="AT13" s="2119"/>
      <c r="AU13" s="2119"/>
      <c r="AV13" s="2119"/>
      <c r="AW13" s="2119"/>
      <c r="AX13" s="2119"/>
    </row>
    <row r="14" spans="1:51" s="2109" customFormat="1" ht="26.25" thickBot="1">
      <c r="A14" s="377"/>
      <c r="B14" s="377"/>
      <c r="C14" s="394" t="s">
        <v>301</v>
      </c>
      <c r="D14" s="394" t="s">
        <v>302</v>
      </c>
      <c r="E14" s="2129" t="s">
        <v>57</v>
      </c>
      <c r="F14" s="2129" t="s">
        <v>58</v>
      </c>
      <c r="G14" s="2129" t="s">
        <v>59</v>
      </c>
      <c r="H14" s="2129" t="s">
        <v>60</v>
      </c>
      <c r="I14" s="2129" t="s">
        <v>61</v>
      </c>
      <c r="J14" s="2129" t="s">
        <v>62</v>
      </c>
      <c r="K14" s="2129" t="s">
        <v>63</v>
      </c>
      <c r="L14" s="2129" t="s">
        <v>64</v>
      </c>
      <c r="M14" s="2129" t="s">
        <v>65</v>
      </c>
      <c r="N14" s="2129" t="s">
        <v>66</v>
      </c>
      <c r="O14" s="2129" t="s">
        <v>67</v>
      </c>
      <c r="P14" s="2123"/>
      <c r="Q14" s="2181" t="s">
        <v>1477</v>
      </c>
      <c r="R14" s="2182">
        <v>91</v>
      </c>
      <c r="S14" s="2182">
        <v>66</v>
      </c>
      <c r="T14" s="2183" t="s">
        <v>295</v>
      </c>
      <c r="U14" s="2184">
        <v>2012</v>
      </c>
      <c r="V14" s="2130"/>
      <c r="W14" s="2131" t="s">
        <v>295</v>
      </c>
      <c r="X14" s="2118"/>
      <c r="Y14" s="390"/>
      <c r="Z14" s="390"/>
      <c r="AA14" s="2123"/>
      <c r="AB14" s="2123"/>
      <c r="AC14" s="2123"/>
      <c r="AD14" s="2123"/>
      <c r="AE14" s="2123"/>
      <c r="AF14" s="2123"/>
      <c r="AG14" s="2123"/>
      <c r="AH14" s="2123"/>
      <c r="AI14" s="2123"/>
      <c r="AJ14" s="2123"/>
      <c r="AK14" s="2123"/>
      <c r="AL14" s="2123"/>
      <c r="AM14" s="2123"/>
      <c r="AN14" s="2123"/>
      <c r="AO14" s="2119"/>
      <c r="AP14" s="2119"/>
      <c r="AQ14" s="2119"/>
      <c r="AR14" s="2119"/>
      <c r="AS14" s="2119"/>
      <c r="AT14" s="2119"/>
      <c r="AU14" s="2119"/>
      <c r="AV14" s="2119"/>
      <c r="AW14" s="2119"/>
      <c r="AX14" s="2119"/>
    </row>
    <row r="15" spans="1:51" s="2109" customFormat="1" ht="26.25" thickBot="1">
      <c r="A15" s="377"/>
      <c r="B15" s="377"/>
      <c r="C15" s="2173" t="s">
        <v>1477</v>
      </c>
      <c r="D15" s="2174" t="s">
        <v>303</v>
      </c>
      <c r="E15" s="2175">
        <v>17463.635287926154</v>
      </c>
      <c r="F15" s="2175">
        <v>0</v>
      </c>
      <c r="G15" s="2175">
        <v>0</v>
      </c>
      <c r="H15" s="2175">
        <v>0</v>
      </c>
      <c r="I15" s="2175">
        <v>0</v>
      </c>
      <c r="J15" s="2175">
        <v>0</v>
      </c>
      <c r="K15" s="2175">
        <v>0</v>
      </c>
      <c r="L15" s="2175">
        <v>0</v>
      </c>
      <c r="M15" s="2175">
        <v>0</v>
      </c>
      <c r="N15" s="2175">
        <v>0</v>
      </c>
      <c r="O15" s="2175">
        <v>0</v>
      </c>
      <c r="P15" s="2132"/>
      <c r="Q15" s="2181" t="s">
        <v>1478</v>
      </c>
      <c r="R15" s="2182">
        <v>183</v>
      </c>
      <c r="S15" s="2182">
        <v>132</v>
      </c>
      <c r="T15" s="2183" t="s">
        <v>295</v>
      </c>
      <c r="U15" s="2184">
        <v>2009</v>
      </c>
      <c r="V15" s="2130"/>
      <c r="W15" s="2132"/>
      <c r="X15" s="2132"/>
      <c r="Y15" s="2119"/>
      <c r="Z15" s="2132"/>
      <c r="AA15" s="2132"/>
      <c r="AB15" s="2132"/>
      <c r="AC15" s="2132"/>
      <c r="AD15" s="2132"/>
      <c r="AE15" s="2132"/>
      <c r="AF15" s="2132"/>
      <c r="AG15" s="2132"/>
      <c r="AH15" s="2132"/>
      <c r="AI15" s="2132"/>
      <c r="AJ15" s="2132"/>
      <c r="AK15" s="2132"/>
      <c r="AL15" s="2132"/>
      <c r="AM15" s="2132"/>
      <c r="AN15" s="2132"/>
      <c r="AO15" s="2119"/>
      <c r="AP15" s="2119"/>
      <c r="AQ15" s="2119"/>
      <c r="AR15" s="2119"/>
      <c r="AS15" s="2119"/>
      <c r="AT15" s="2119"/>
      <c r="AU15" s="2119"/>
      <c r="AV15" s="2119"/>
      <c r="AW15" s="2119"/>
      <c r="AX15" s="2119"/>
    </row>
    <row r="16" spans="1:51" s="2109" customFormat="1" ht="26.25" thickBot="1">
      <c r="A16" s="377"/>
      <c r="B16" s="377"/>
      <c r="C16" s="2176"/>
      <c r="D16" s="2177" t="s">
        <v>304</v>
      </c>
      <c r="E16" s="2175">
        <v>6677.2723159717643</v>
      </c>
      <c r="F16" s="2175">
        <v>0</v>
      </c>
      <c r="G16" s="2175">
        <v>0</v>
      </c>
      <c r="H16" s="2175">
        <v>0</v>
      </c>
      <c r="I16" s="2175">
        <v>0</v>
      </c>
      <c r="J16" s="2175">
        <v>0</v>
      </c>
      <c r="K16" s="2175">
        <v>0</v>
      </c>
      <c r="L16" s="2175">
        <v>0</v>
      </c>
      <c r="M16" s="2175">
        <v>0</v>
      </c>
      <c r="N16" s="2175">
        <v>0</v>
      </c>
      <c r="O16" s="2175">
        <v>0</v>
      </c>
      <c r="P16" s="2132"/>
      <c r="Q16" s="2181" t="s">
        <v>1479</v>
      </c>
      <c r="R16" s="2182">
        <v>504</v>
      </c>
      <c r="S16" s="2182">
        <v>132</v>
      </c>
      <c r="T16" s="2183" t="s">
        <v>295</v>
      </c>
      <c r="U16" s="2184">
        <v>2009</v>
      </c>
      <c r="V16" s="2130"/>
      <c r="W16" s="2132"/>
      <c r="X16" s="2132"/>
      <c r="Y16" s="2119"/>
      <c r="Z16" s="2132"/>
      <c r="AA16" s="2132"/>
      <c r="AB16" s="2132"/>
      <c r="AC16" s="2132"/>
      <c r="AD16" s="2132"/>
      <c r="AE16" s="2132"/>
      <c r="AF16" s="2132"/>
      <c r="AG16" s="2132"/>
      <c r="AH16" s="2132"/>
      <c r="AI16" s="2132"/>
      <c r="AJ16" s="2132"/>
      <c r="AK16" s="2132"/>
      <c r="AL16" s="2132"/>
      <c r="AM16" s="2132"/>
      <c r="AN16" s="2132"/>
      <c r="AO16" s="2119"/>
      <c r="AP16" s="2119"/>
      <c r="AQ16" s="2119"/>
      <c r="AR16" s="2119"/>
      <c r="AS16" s="2119"/>
      <c r="AT16" s="2119"/>
      <c r="AU16" s="2119"/>
      <c r="AV16" s="2119"/>
      <c r="AW16" s="2119"/>
      <c r="AX16" s="2119"/>
    </row>
    <row r="17" spans="1:50" s="2109" customFormat="1" ht="13.5" thickBot="1">
      <c r="A17" s="377"/>
      <c r="B17" s="377"/>
      <c r="C17" s="2173" t="s">
        <v>1478</v>
      </c>
      <c r="D17" s="2174" t="s">
        <v>303</v>
      </c>
      <c r="E17" s="2175">
        <v>212282.43932142368</v>
      </c>
      <c r="F17" s="2175">
        <v>0</v>
      </c>
      <c r="G17" s="2175">
        <v>0</v>
      </c>
      <c r="H17" s="2175">
        <v>0</v>
      </c>
      <c r="I17" s="2175">
        <v>0</v>
      </c>
      <c r="J17" s="2175">
        <v>0</v>
      </c>
      <c r="K17" s="2175">
        <v>0</v>
      </c>
      <c r="L17" s="2175">
        <v>0</v>
      </c>
      <c r="M17" s="2175">
        <v>0</v>
      </c>
      <c r="N17" s="2175">
        <v>0</v>
      </c>
      <c r="O17" s="2175">
        <v>0</v>
      </c>
      <c r="P17" s="396"/>
      <c r="Q17" s="2181" t="s">
        <v>1480</v>
      </c>
      <c r="R17" s="2182">
        <v>110</v>
      </c>
      <c r="S17" s="2182">
        <v>132</v>
      </c>
      <c r="T17" s="2183" t="s">
        <v>296</v>
      </c>
      <c r="U17" s="2184">
        <v>2011</v>
      </c>
      <c r="V17" s="396"/>
      <c r="W17" s="396"/>
      <c r="X17" s="396"/>
      <c r="Y17" s="396"/>
      <c r="Z17" s="396"/>
      <c r="AA17" s="396"/>
      <c r="AB17" s="396"/>
      <c r="AC17" s="396"/>
      <c r="AD17" s="396"/>
      <c r="AE17" s="396"/>
      <c r="AF17" s="396"/>
      <c r="AG17" s="396"/>
      <c r="AH17" s="396"/>
      <c r="AI17" s="2119"/>
      <c r="AJ17" s="2132"/>
      <c r="AK17" s="396"/>
      <c r="AL17" s="396"/>
      <c r="AM17" s="396"/>
      <c r="AN17" s="396"/>
      <c r="AO17" s="396"/>
      <c r="AP17" s="396"/>
      <c r="AQ17" s="396"/>
      <c r="AR17" s="396"/>
      <c r="AS17" s="396"/>
      <c r="AT17" s="396"/>
      <c r="AU17" s="396"/>
      <c r="AV17" s="396"/>
      <c r="AW17" s="396"/>
      <c r="AX17" s="396"/>
    </row>
    <row r="18" spans="1:50" s="2109" customFormat="1" ht="26.25" thickBot="1">
      <c r="A18" s="377"/>
      <c r="B18" s="377"/>
      <c r="C18" s="2176"/>
      <c r="D18" s="2177" t="s">
        <v>304</v>
      </c>
      <c r="E18" s="2175">
        <v>81166.815034661995</v>
      </c>
      <c r="F18" s="2175">
        <v>0</v>
      </c>
      <c r="G18" s="2175">
        <v>0</v>
      </c>
      <c r="H18" s="2175">
        <v>0</v>
      </c>
      <c r="I18" s="2175">
        <v>0</v>
      </c>
      <c r="J18" s="2175">
        <v>0</v>
      </c>
      <c r="K18" s="2175">
        <v>0</v>
      </c>
      <c r="L18" s="2175">
        <v>0</v>
      </c>
      <c r="M18" s="2175">
        <v>0</v>
      </c>
      <c r="N18" s="2175">
        <v>0</v>
      </c>
      <c r="O18" s="2175">
        <v>0</v>
      </c>
      <c r="P18" s="2119"/>
      <c r="Q18" s="2181" t="s">
        <v>1481</v>
      </c>
      <c r="R18" s="2182">
        <v>504</v>
      </c>
      <c r="S18" s="2182">
        <v>132</v>
      </c>
      <c r="T18" s="2183" t="s">
        <v>295</v>
      </c>
      <c r="U18" s="2184">
        <v>2010</v>
      </c>
      <c r="V18" s="390"/>
      <c r="W18" s="2119"/>
      <c r="X18" s="2119"/>
      <c r="Y18" s="2119"/>
      <c r="Z18" s="2119"/>
      <c r="AA18" s="2119"/>
      <c r="AB18" s="2119"/>
      <c r="AC18" s="2119"/>
      <c r="AD18" s="2119"/>
      <c r="AE18" s="2119"/>
      <c r="AF18" s="2119"/>
      <c r="AG18" s="2119"/>
      <c r="AH18" s="2119"/>
      <c r="AI18" s="2119"/>
      <c r="AJ18" s="2118"/>
      <c r="AK18" s="390"/>
      <c r="AL18" s="390"/>
      <c r="AM18" s="2119"/>
      <c r="AN18" s="2119"/>
      <c r="AO18" s="2119"/>
      <c r="AP18" s="2119"/>
      <c r="AQ18" s="2119"/>
      <c r="AR18" s="2119"/>
      <c r="AS18" s="2119"/>
      <c r="AT18" s="2119"/>
      <c r="AU18" s="2119"/>
      <c r="AV18" s="2119"/>
      <c r="AW18" s="2119"/>
      <c r="AX18" s="2119"/>
    </row>
    <row r="19" spans="1:50" s="2109" customFormat="1" ht="26.25" thickBot="1">
      <c r="A19" s="377"/>
      <c r="B19" s="377"/>
      <c r="C19" s="2173" t="s">
        <v>1479</v>
      </c>
      <c r="D19" s="2174" t="s">
        <v>303</v>
      </c>
      <c r="E19" s="2175">
        <v>122057.7264804554</v>
      </c>
      <c r="F19" s="2175">
        <v>25.904388855860567</v>
      </c>
      <c r="G19" s="2175">
        <v>0</v>
      </c>
      <c r="H19" s="2175">
        <v>0</v>
      </c>
      <c r="I19" s="2175">
        <v>0</v>
      </c>
      <c r="J19" s="2175">
        <v>0</v>
      </c>
      <c r="K19" s="2175">
        <v>0</v>
      </c>
      <c r="L19" s="2175">
        <v>0</v>
      </c>
      <c r="M19" s="2175">
        <v>0</v>
      </c>
      <c r="N19" s="2175">
        <v>0</v>
      </c>
      <c r="O19" s="2175">
        <v>0</v>
      </c>
      <c r="P19" s="2119"/>
      <c r="Q19" s="2181" t="s">
        <v>1482</v>
      </c>
      <c r="R19" s="2182">
        <v>302</v>
      </c>
      <c r="S19" s="2182">
        <v>132</v>
      </c>
      <c r="T19" s="2183" t="s">
        <v>296</v>
      </c>
      <c r="U19" s="2184">
        <v>2014</v>
      </c>
      <c r="V19" s="390"/>
      <c r="W19" s="2119"/>
      <c r="X19" s="2119"/>
      <c r="Y19" s="2119"/>
      <c r="Z19" s="2119"/>
      <c r="AA19" s="2119"/>
      <c r="AB19" s="2119"/>
      <c r="AC19" s="2119"/>
      <c r="AD19" s="2119"/>
      <c r="AE19" s="2119"/>
      <c r="AF19" s="2119"/>
      <c r="AG19" s="2119"/>
      <c r="AH19" s="2119"/>
      <c r="AI19" s="2119"/>
      <c r="AJ19" s="2118"/>
      <c r="AK19" s="390"/>
      <c r="AL19" s="390"/>
      <c r="AM19" s="2119"/>
      <c r="AN19" s="2119"/>
      <c r="AO19" s="2119"/>
      <c r="AP19" s="2119"/>
      <c r="AQ19" s="2119"/>
      <c r="AR19" s="2119"/>
      <c r="AS19" s="2119"/>
      <c r="AT19" s="2119"/>
      <c r="AU19" s="2119"/>
      <c r="AV19" s="2119"/>
      <c r="AW19" s="2119"/>
      <c r="AX19" s="2119"/>
    </row>
    <row r="20" spans="1:50" s="2109" customFormat="1" ht="26.25" thickBot="1">
      <c r="A20" s="377"/>
      <c r="B20" s="377"/>
      <c r="C20" s="2176"/>
      <c r="D20" s="2177" t="s">
        <v>304</v>
      </c>
      <c r="E20" s="2175">
        <v>46669.130713115301</v>
      </c>
      <c r="F20" s="2175">
        <v>9.9046192684172762</v>
      </c>
      <c r="G20" s="2175">
        <v>0</v>
      </c>
      <c r="H20" s="2175">
        <v>0</v>
      </c>
      <c r="I20" s="2175">
        <v>0</v>
      </c>
      <c r="J20" s="2175">
        <v>0</v>
      </c>
      <c r="K20" s="2175">
        <v>0</v>
      </c>
      <c r="L20" s="2175">
        <v>0</v>
      </c>
      <c r="M20" s="2175">
        <v>0</v>
      </c>
      <c r="N20" s="2175">
        <v>0</v>
      </c>
      <c r="O20" s="2175">
        <v>0</v>
      </c>
      <c r="P20" s="2119"/>
      <c r="Q20" s="2181" t="s">
        <v>1483</v>
      </c>
      <c r="R20" s="2182">
        <v>134</v>
      </c>
      <c r="S20" s="2182">
        <v>132</v>
      </c>
      <c r="T20" s="2183" t="s">
        <v>295</v>
      </c>
      <c r="U20" s="2184">
        <v>2010</v>
      </c>
      <c r="V20" s="390"/>
      <c r="W20" s="2133"/>
      <c r="X20" s="2133"/>
      <c r="Y20" s="2133"/>
      <c r="Z20" s="2119"/>
      <c r="AA20" s="2119"/>
      <c r="AB20" s="2119"/>
      <c r="AC20" s="2119"/>
      <c r="AD20" s="2119"/>
      <c r="AE20" s="2119"/>
      <c r="AF20" s="2119"/>
      <c r="AG20" s="2119"/>
      <c r="AH20" s="2119"/>
      <c r="AI20" s="2119"/>
      <c r="AJ20" s="2118"/>
      <c r="AK20" s="390"/>
      <c r="AL20" s="390"/>
      <c r="AM20" s="2133"/>
      <c r="AN20" s="2133"/>
      <c r="AO20" s="2133"/>
      <c r="AP20" s="2119"/>
      <c r="AQ20" s="2119"/>
      <c r="AR20" s="2119"/>
      <c r="AS20" s="2119"/>
      <c r="AT20" s="2119"/>
      <c r="AU20" s="2119"/>
      <c r="AV20" s="2119"/>
      <c r="AW20" s="2119"/>
      <c r="AX20" s="2119"/>
    </row>
    <row r="21" spans="1:50" s="2109" customFormat="1" ht="14.25" customHeight="1" thickBot="1">
      <c r="A21" s="377"/>
      <c r="B21" s="377"/>
      <c r="C21" s="2173" t="s">
        <v>1480</v>
      </c>
      <c r="D21" s="2174" t="s">
        <v>303</v>
      </c>
      <c r="E21" s="2175">
        <v>1478839.6501774255</v>
      </c>
      <c r="F21" s="2175">
        <v>460831.49860670237</v>
      </c>
      <c r="G21" s="2175">
        <v>57105.20615063078</v>
      </c>
      <c r="H21" s="2175">
        <v>0</v>
      </c>
      <c r="I21" s="2175">
        <v>0</v>
      </c>
      <c r="J21" s="2175">
        <v>0</v>
      </c>
      <c r="K21" s="2175">
        <v>0</v>
      </c>
      <c r="L21" s="2175">
        <v>0</v>
      </c>
      <c r="M21" s="2175">
        <v>0</v>
      </c>
      <c r="N21" s="2175">
        <v>0</v>
      </c>
      <c r="O21" s="2175">
        <v>0</v>
      </c>
      <c r="P21" s="377"/>
      <c r="Q21" s="2181" t="s">
        <v>1484</v>
      </c>
      <c r="R21" s="2182">
        <v>21</v>
      </c>
      <c r="S21" s="2182">
        <v>66</v>
      </c>
      <c r="T21" s="2183" t="s">
        <v>295</v>
      </c>
      <c r="U21" s="2184">
        <v>2009</v>
      </c>
      <c r="V21" s="2119"/>
      <c r="W21" s="397"/>
      <c r="X21" s="397"/>
      <c r="Y21" s="397"/>
      <c r="Z21" s="397"/>
      <c r="AA21" s="397"/>
      <c r="AB21" s="397"/>
      <c r="AC21" s="397"/>
      <c r="AD21" s="397"/>
      <c r="AE21" s="397"/>
      <c r="AF21" s="397"/>
      <c r="AG21" s="397"/>
      <c r="AH21" s="397"/>
      <c r="AI21" s="2119"/>
      <c r="AJ21" s="2119"/>
      <c r="AK21" s="2119"/>
      <c r="AL21" s="2119"/>
      <c r="AM21" s="397"/>
      <c r="AN21" s="397"/>
      <c r="AO21" s="397"/>
      <c r="AP21" s="397"/>
      <c r="AQ21" s="397"/>
      <c r="AR21" s="397"/>
      <c r="AS21" s="397"/>
      <c r="AT21" s="397"/>
      <c r="AU21" s="397"/>
      <c r="AV21" s="397"/>
      <c r="AW21" s="397"/>
      <c r="AX21" s="397"/>
    </row>
    <row r="22" spans="1:50" ht="13.5" thickBot="1">
      <c r="C22" s="2176"/>
      <c r="D22" s="2177" t="s">
        <v>304</v>
      </c>
      <c r="E22" s="2175">
        <v>565438.6897737215</v>
      </c>
      <c r="F22" s="2175">
        <v>176200.27887903326</v>
      </c>
      <c r="G22" s="2175">
        <v>21834.343528182355</v>
      </c>
      <c r="H22" s="2175">
        <v>0</v>
      </c>
      <c r="I22" s="2175">
        <v>0</v>
      </c>
      <c r="J22" s="2175">
        <v>0</v>
      </c>
      <c r="K22" s="2175">
        <v>0</v>
      </c>
      <c r="L22" s="2175">
        <v>0</v>
      </c>
      <c r="M22" s="2175">
        <v>0</v>
      </c>
      <c r="N22" s="2175">
        <v>0</v>
      </c>
      <c r="O22" s="2175">
        <v>0</v>
      </c>
      <c r="Q22" s="2181" t="s">
        <v>1485</v>
      </c>
      <c r="R22" s="2182">
        <v>21</v>
      </c>
      <c r="S22" s="2182">
        <v>66</v>
      </c>
      <c r="T22" s="2183" t="s">
        <v>295</v>
      </c>
      <c r="U22" s="2184">
        <v>2010</v>
      </c>
    </row>
    <row r="23" spans="1:50" ht="26.25" thickBot="1">
      <c r="C23" s="2173" t="s">
        <v>1481</v>
      </c>
      <c r="D23" s="2174" t="s">
        <v>303</v>
      </c>
      <c r="E23" s="2175">
        <v>393152.99309854384</v>
      </c>
      <c r="F23" s="2175">
        <v>8264.0758580532856</v>
      </c>
      <c r="G23" s="2175">
        <v>0</v>
      </c>
      <c r="H23" s="2175">
        <v>0</v>
      </c>
      <c r="I23" s="2175">
        <v>0</v>
      </c>
      <c r="J23" s="2175">
        <v>0</v>
      </c>
      <c r="K23" s="2175">
        <v>0</v>
      </c>
      <c r="L23" s="2175">
        <v>0</v>
      </c>
      <c r="M23" s="2175">
        <v>0</v>
      </c>
      <c r="N23" s="2175">
        <v>0</v>
      </c>
      <c r="O23" s="2175">
        <v>0</v>
      </c>
      <c r="Q23" s="2181" t="s">
        <v>1486</v>
      </c>
      <c r="R23" s="2182">
        <v>343</v>
      </c>
      <c r="S23" s="2182">
        <v>132</v>
      </c>
      <c r="T23" s="2183" t="s">
        <v>295</v>
      </c>
      <c r="U23" s="2184">
        <v>2011</v>
      </c>
    </row>
    <row r="24" spans="1:50" ht="26.25" thickBot="1">
      <c r="C24" s="2176"/>
      <c r="D24" s="2177" t="s">
        <v>304</v>
      </c>
      <c r="E24" s="2175">
        <v>150323.20324356089</v>
      </c>
      <c r="F24" s="2175">
        <v>3159.7937104321381</v>
      </c>
      <c r="G24" s="2175">
        <v>0</v>
      </c>
      <c r="H24" s="2175">
        <v>0</v>
      </c>
      <c r="I24" s="2175">
        <v>0</v>
      </c>
      <c r="J24" s="2175">
        <v>0</v>
      </c>
      <c r="K24" s="2175">
        <v>0</v>
      </c>
      <c r="L24" s="2175">
        <v>0</v>
      </c>
      <c r="M24" s="2175">
        <v>0</v>
      </c>
      <c r="N24" s="2175">
        <v>0</v>
      </c>
      <c r="O24" s="2175">
        <v>0</v>
      </c>
      <c r="Q24" s="2181" t="s">
        <v>1487</v>
      </c>
      <c r="R24" s="2182">
        <v>240</v>
      </c>
      <c r="S24" s="2182">
        <v>132</v>
      </c>
      <c r="T24" s="2183" t="s">
        <v>296</v>
      </c>
      <c r="U24" s="2184">
        <v>2014</v>
      </c>
    </row>
    <row r="25" spans="1:50" ht="26.25" thickBot="1">
      <c r="C25" s="2173" t="s">
        <v>1482</v>
      </c>
      <c r="D25" s="2174" t="s">
        <v>303</v>
      </c>
      <c r="E25" s="2175">
        <v>176819.77855829863</v>
      </c>
      <c r="F25" s="2175">
        <v>8036.5145471149644</v>
      </c>
      <c r="G25" s="2175">
        <v>0</v>
      </c>
      <c r="H25" s="2175">
        <v>0</v>
      </c>
      <c r="I25" s="2175">
        <v>2976.8604339544258</v>
      </c>
      <c r="J25" s="2175">
        <v>0</v>
      </c>
      <c r="K25" s="2175">
        <v>0</v>
      </c>
      <c r="L25" s="2175">
        <v>0</v>
      </c>
      <c r="M25" s="2175">
        <v>0</v>
      </c>
      <c r="N25" s="2175">
        <v>0</v>
      </c>
      <c r="O25" s="2175">
        <v>0</v>
      </c>
      <c r="Q25" s="2181" t="s">
        <v>1488</v>
      </c>
      <c r="R25" s="2182">
        <v>504</v>
      </c>
      <c r="S25" s="2182">
        <v>132</v>
      </c>
      <c r="T25" s="2183" t="s">
        <v>295</v>
      </c>
      <c r="U25" s="2184">
        <v>2015</v>
      </c>
    </row>
    <row r="26" spans="1:50" ht="26.25" thickBot="1">
      <c r="C26" s="2176"/>
      <c r="D26" s="2177" t="s">
        <v>304</v>
      </c>
      <c r="E26" s="2175">
        <v>67607.56238993771</v>
      </c>
      <c r="F26" s="2175">
        <v>3072.784973896898</v>
      </c>
      <c r="G26" s="2175">
        <v>0</v>
      </c>
      <c r="H26" s="2175">
        <v>0</v>
      </c>
      <c r="I26" s="2175">
        <v>1138.2113423943392</v>
      </c>
      <c r="J26" s="2175">
        <v>0</v>
      </c>
      <c r="K26" s="2175">
        <v>0</v>
      </c>
      <c r="L26" s="2175">
        <v>0</v>
      </c>
      <c r="M26" s="2175">
        <v>0</v>
      </c>
      <c r="N26" s="2175">
        <v>0</v>
      </c>
      <c r="O26" s="2175">
        <v>0</v>
      </c>
      <c r="Q26" s="2181" t="s">
        <v>1489</v>
      </c>
      <c r="R26" s="2182">
        <v>295</v>
      </c>
      <c r="S26" s="2182">
        <v>132</v>
      </c>
      <c r="T26" s="2183" t="s">
        <v>295</v>
      </c>
      <c r="U26" s="2184">
        <v>2012</v>
      </c>
    </row>
    <row r="27" spans="1:50" ht="26.25" thickBot="1">
      <c r="C27" s="2173" t="s">
        <v>1483</v>
      </c>
      <c r="D27" s="2174" t="s">
        <v>303</v>
      </c>
      <c r="E27" s="2175">
        <v>175542.52340692966</v>
      </c>
      <c r="F27" s="2175">
        <v>114000.99752416984</v>
      </c>
      <c r="G27" s="2175">
        <v>0</v>
      </c>
      <c r="H27" s="2175">
        <v>0</v>
      </c>
      <c r="I27" s="2175">
        <v>0</v>
      </c>
      <c r="J27" s="2175">
        <v>0</v>
      </c>
      <c r="K27" s="2175">
        <v>0</v>
      </c>
      <c r="L27" s="2175">
        <v>0</v>
      </c>
      <c r="M27" s="2175">
        <v>0</v>
      </c>
      <c r="N27" s="2175">
        <v>0</v>
      </c>
      <c r="O27" s="2175">
        <v>0</v>
      </c>
      <c r="Q27" s="2181" t="s">
        <v>1490</v>
      </c>
      <c r="R27" s="2182">
        <v>206</v>
      </c>
      <c r="S27" s="2182">
        <v>132</v>
      </c>
      <c r="T27" s="2183" t="s">
        <v>295</v>
      </c>
      <c r="U27" s="2184">
        <v>2014</v>
      </c>
    </row>
    <row r="28" spans="1:50" ht="26.25" thickBot="1">
      <c r="C28" s="2176"/>
      <c r="D28" s="2177" t="s">
        <v>304</v>
      </c>
      <c r="E28" s="2175">
        <v>67119.200126178985</v>
      </c>
      <c r="F28" s="2175">
        <v>43588.616700417879</v>
      </c>
      <c r="G28" s="2175">
        <v>0</v>
      </c>
      <c r="H28" s="2175">
        <v>0</v>
      </c>
      <c r="I28" s="2175">
        <v>0</v>
      </c>
      <c r="J28" s="2175">
        <v>0</v>
      </c>
      <c r="K28" s="2175">
        <v>0</v>
      </c>
      <c r="L28" s="2175">
        <v>0</v>
      </c>
      <c r="M28" s="2175">
        <v>0</v>
      </c>
      <c r="N28" s="2175">
        <v>0</v>
      </c>
      <c r="O28" s="2175">
        <v>0</v>
      </c>
      <c r="Q28" s="2181" t="s">
        <v>1491</v>
      </c>
      <c r="R28" s="2182">
        <v>153</v>
      </c>
      <c r="S28" s="2182">
        <v>132</v>
      </c>
      <c r="T28" s="2183" t="s">
        <v>295</v>
      </c>
      <c r="U28" s="2184">
        <v>2014</v>
      </c>
    </row>
    <row r="29" spans="1:50" ht="13.5" thickBot="1">
      <c r="C29" s="2173" t="s">
        <v>1484</v>
      </c>
      <c r="D29" s="2174" t="s">
        <v>303</v>
      </c>
      <c r="E29" s="2175">
        <v>25117.265856389073</v>
      </c>
      <c r="F29" s="2175">
        <v>0</v>
      </c>
      <c r="G29" s="2175">
        <v>0</v>
      </c>
      <c r="H29" s="2175">
        <v>0</v>
      </c>
      <c r="I29" s="2175">
        <v>0</v>
      </c>
      <c r="J29" s="2175">
        <v>0</v>
      </c>
      <c r="K29" s="2175">
        <v>0</v>
      </c>
      <c r="L29" s="2175">
        <v>0</v>
      </c>
      <c r="M29" s="2175">
        <v>0</v>
      </c>
      <c r="N29" s="2175">
        <v>0</v>
      </c>
      <c r="O29" s="2175">
        <v>0</v>
      </c>
      <c r="Q29" s="2181" t="s">
        <v>1492</v>
      </c>
      <c r="R29" s="2182">
        <v>439</v>
      </c>
      <c r="S29" s="2182">
        <v>132</v>
      </c>
      <c r="T29" s="2183" t="s">
        <v>295</v>
      </c>
      <c r="U29" s="2184">
        <v>2013</v>
      </c>
    </row>
    <row r="30" spans="1:50" ht="13.5" thickBot="1">
      <c r="C30" s="2176"/>
      <c r="D30" s="2177" t="s">
        <v>304</v>
      </c>
      <c r="E30" s="2175">
        <v>9603.6604745017048</v>
      </c>
      <c r="F30" s="2175">
        <v>0</v>
      </c>
      <c r="G30" s="2175">
        <v>0</v>
      </c>
      <c r="H30" s="2175">
        <v>0</v>
      </c>
      <c r="I30" s="2175">
        <v>0</v>
      </c>
      <c r="J30" s="2175">
        <v>0</v>
      </c>
      <c r="K30" s="2175">
        <v>0</v>
      </c>
      <c r="L30" s="2175">
        <v>0</v>
      </c>
      <c r="M30" s="2175">
        <v>0</v>
      </c>
      <c r="N30" s="2175">
        <v>0</v>
      </c>
      <c r="O30" s="2175">
        <v>0</v>
      </c>
      <c r="Q30" s="2181" t="s">
        <v>1505</v>
      </c>
      <c r="R30" s="2182">
        <v>226</v>
      </c>
      <c r="S30" s="2182">
        <v>132</v>
      </c>
      <c r="T30" s="2183" t="s">
        <v>295</v>
      </c>
      <c r="U30" s="2184">
        <v>2015</v>
      </c>
    </row>
    <row r="31" spans="1:50" ht="39" thickBot="1">
      <c r="C31" s="2173" t="s">
        <v>1485</v>
      </c>
      <c r="D31" s="2174" t="s">
        <v>303</v>
      </c>
      <c r="E31" s="2175">
        <v>0</v>
      </c>
      <c r="F31" s="2175">
        <v>3256.7553329165462</v>
      </c>
      <c r="G31" s="2175">
        <v>0</v>
      </c>
      <c r="H31" s="2175">
        <v>0</v>
      </c>
      <c r="I31" s="2175">
        <v>0</v>
      </c>
      <c r="J31" s="2175">
        <v>0</v>
      </c>
      <c r="K31" s="2175">
        <v>0</v>
      </c>
      <c r="L31" s="2175">
        <v>0</v>
      </c>
      <c r="M31" s="2175">
        <v>0</v>
      </c>
      <c r="N31" s="2175">
        <v>0</v>
      </c>
      <c r="O31" s="2175">
        <v>0</v>
      </c>
      <c r="Q31" s="2181" t="s">
        <v>1494</v>
      </c>
      <c r="R31" s="2182">
        <v>274</v>
      </c>
      <c r="S31" s="2182">
        <v>132</v>
      </c>
      <c r="T31" s="2183" t="s">
        <v>295</v>
      </c>
      <c r="U31" s="2184">
        <v>2018</v>
      </c>
    </row>
    <row r="32" spans="1:50" ht="26.25" thickBot="1">
      <c r="C32" s="2176"/>
      <c r="D32" s="2177" t="s">
        <v>304</v>
      </c>
      <c r="E32" s="2175">
        <v>0</v>
      </c>
      <c r="F32" s="2175">
        <v>1245.2299802327971</v>
      </c>
      <c r="G32" s="2175">
        <v>0</v>
      </c>
      <c r="H32" s="2175">
        <v>0</v>
      </c>
      <c r="I32" s="2175">
        <v>0</v>
      </c>
      <c r="J32" s="2175">
        <v>0</v>
      </c>
      <c r="K32" s="2175">
        <v>0</v>
      </c>
      <c r="L32" s="2175">
        <v>0</v>
      </c>
      <c r="M32" s="2175">
        <v>0</v>
      </c>
      <c r="N32" s="2175">
        <v>0</v>
      </c>
      <c r="O32" s="2175">
        <v>0</v>
      </c>
      <c r="Q32" s="2181" t="s">
        <v>1495</v>
      </c>
      <c r="R32" s="2182">
        <v>219</v>
      </c>
      <c r="S32" s="2182">
        <v>132</v>
      </c>
      <c r="T32" s="2183" t="s">
        <v>296</v>
      </c>
      <c r="U32" s="2184">
        <v>2014</v>
      </c>
    </row>
    <row r="33" spans="3:21" ht="26.25" thickBot="1">
      <c r="C33" s="2173" t="s">
        <v>1486</v>
      </c>
      <c r="D33" s="2174" t="s">
        <v>303</v>
      </c>
      <c r="E33" s="2175">
        <v>0</v>
      </c>
      <c r="F33" s="2175">
        <v>54038.023476561182</v>
      </c>
      <c r="G33" s="2175">
        <v>71836.337031455769</v>
      </c>
      <c r="H33" s="2175">
        <v>0</v>
      </c>
      <c r="I33" s="2175">
        <v>0</v>
      </c>
      <c r="J33" s="2175">
        <v>0</v>
      </c>
      <c r="K33" s="2175">
        <v>0</v>
      </c>
      <c r="L33" s="2175">
        <v>0</v>
      </c>
      <c r="M33" s="2175">
        <v>0</v>
      </c>
      <c r="N33" s="2175">
        <v>0</v>
      </c>
      <c r="O33" s="2175">
        <v>0</v>
      </c>
      <c r="Q33" s="2181" t="s">
        <v>1496</v>
      </c>
      <c r="R33" s="2182">
        <v>46</v>
      </c>
      <c r="S33" s="2182">
        <v>66</v>
      </c>
      <c r="T33" s="2183" t="s">
        <v>295</v>
      </c>
      <c r="U33" s="2184">
        <v>2014</v>
      </c>
    </row>
    <row r="34" spans="3:21" ht="39" thickBot="1">
      <c r="C34" s="2176"/>
      <c r="D34" s="2177" t="s">
        <v>304</v>
      </c>
      <c r="E34" s="2175">
        <v>0</v>
      </c>
      <c r="F34" s="2175">
        <v>20661.597211626333</v>
      </c>
      <c r="G34" s="2175">
        <v>27466.834747321322</v>
      </c>
      <c r="H34" s="2175">
        <v>0</v>
      </c>
      <c r="I34" s="2175">
        <v>0</v>
      </c>
      <c r="J34" s="2175">
        <v>0</v>
      </c>
      <c r="K34" s="2175">
        <v>0</v>
      </c>
      <c r="L34" s="2175">
        <v>0</v>
      </c>
      <c r="M34" s="2175">
        <v>0</v>
      </c>
      <c r="N34" s="2175">
        <v>0</v>
      </c>
      <c r="O34" s="2175">
        <v>0</v>
      </c>
      <c r="Q34" s="2181" t="s">
        <v>1497</v>
      </c>
      <c r="R34" s="2182">
        <v>80</v>
      </c>
      <c r="S34" s="2182">
        <v>132</v>
      </c>
      <c r="T34" s="2183" t="s">
        <v>295</v>
      </c>
      <c r="U34" s="2184">
        <v>2015</v>
      </c>
    </row>
    <row r="35" spans="3:21" ht="26.25" thickBot="1">
      <c r="C35" s="2173" t="s">
        <v>1487</v>
      </c>
      <c r="D35" s="2174" t="s">
        <v>303</v>
      </c>
      <c r="E35" s="2175">
        <v>0</v>
      </c>
      <c r="F35" s="2175">
        <v>743.28105695419765</v>
      </c>
      <c r="G35" s="2175">
        <v>24014.4610258555</v>
      </c>
      <c r="H35" s="2175">
        <v>242118.21343400711</v>
      </c>
      <c r="I35" s="2175">
        <v>423282.57603630977</v>
      </c>
      <c r="J35" s="2175">
        <v>262853.23840000003</v>
      </c>
      <c r="K35" s="2175">
        <v>15126.953600000001</v>
      </c>
      <c r="L35" s="2175">
        <v>0</v>
      </c>
      <c r="M35" s="2175">
        <v>0</v>
      </c>
      <c r="N35" s="2175">
        <v>0</v>
      </c>
      <c r="O35" s="2175">
        <v>0</v>
      </c>
      <c r="Q35" s="2181" t="s">
        <v>1498</v>
      </c>
      <c r="R35" s="2182">
        <v>115</v>
      </c>
      <c r="S35" s="2182">
        <v>132</v>
      </c>
      <c r="T35" s="2183" t="s">
        <v>295</v>
      </c>
      <c r="U35" s="2184">
        <v>2015</v>
      </c>
    </row>
    <row r="36" spans="3:21" ht="26.25" thickBot="1">
      <c r="C36" s="2176"/>
      <c r="D36" s="2177" t="s">
        <v>304</v>
      </c>
      <c r="E36" s="2175">
        <v>0</v>
      </c>
      <c r="F36" s="2175">
        <v>284.19569824719321</v>
      </c>
      <c r="G36" s="2175">
        <v>9181.9998040035734</v>
      </c>
      <c r="H36" s="2175">
        <v>92574.611018885058</v>
      </c>
      <c r="I36" s="2175">
        <v>161843.3378962361</v>
      </c>
      <c r="J36" s="2175">
        <v>100502.70880000001</v>
      </c>
      <c r="K36" s="2175">
        <v>5783.8352000000004</v>
      </c>
      <c r="L36" s="2175">
        <v>0</v>
      </c>
      <c r="M36" s="2175">
        <v>0</v>
      </c>
      <c r="N36" s="2175">
        <v>0</v>
      </c>
      <c r="O36" s="2175">
        <v>0</v>
      </c>
      <c r="Q36" s="2181" t="s">
        <v>1499</v>
      </c>
      <c r="R36" s="2182">
        <v>137</v>
      </c>
      <c r="S36" s="2182">
        <v>132</v>
      </c>
      <c r="T36" s="2183" t="s">
        <v>295</v>
      </c>
      <c r="U36" s="2184">
        <v>2014</v>
      </c>
    </row>
    <row r="37" spans="3:21" ht="39" thickBot="1">
      <c r="C37" s="2173" t="s">
        <v>1488</v>
      </c>
      <c r="D37" s="2174" t="s">
        <v>303</v>
      </c>
      <c r="E37" s="2175">
        <v>197365.07642234841</v>
      </c>
      <c r="F37" s="2175">
        <v>5925.4400121264016</v>
      </c>
      <c r="G37" s="2175">
        <v>2486.9551642050451</v>
      </c>
      <c r="H37" s="2175">
        <v>0</v>
      </c>
      <c r="I37" s="2175">
        <v>0</v>
      </c>
      <c r="J37" s="2175">
        <v>49882.732109375007</v>
      </c>
      <c r="K37" s="2175">
        <v>812930.76049335953</v>
      </c>
      <c r="L37" s="2175">
        <v>285242.00528260256</v>
      </c>
      <c r="M37" s="2175">
        <v>0</v>
      </c>
      <c r="N37" s="2175">
        <v>0</v>
      </c>
      <c r="O37" s="2175">
        <v>0</v>
      </c>
      <c r="Q37" s="2181" t="s">
        <v>1500</v>
      </c>
      <c r="R37" s="2182">
        <v>91</v>
      </c>
      <c r="S37" s="2182">
        <v>66</v>
      </c>
      <c r="T37" s="2183" t="s">
        <v>295</v>
      </c>
      <c r="U37" s="2184">
        <v>2016</v>
      </c>
    </row>
    <row r="38" spans="3:21" ht="26.25" thickBot="1">
      <c r="C38" s="2176"/>
      <c r="D38" s="2177" t="s">
        <v>304</v>
      </c>
      <c r="E38" s="2175">
        <v>75463.117455603802</v>
      </c>
      <c r="F38" s="2175">
        <v>2265.6094164012711</v>
      </c>
      <c r="G38" s="2175">
        <v>950.89462160781136</v>
      </c>
      <c r="H38" s="2175">
        <v>0</v>
      </c>
      <c r="I38" s="2175">
        <v>0</v>
      </c>
      <c r="J38" s="2175">
        <v>19072.809335937502</v>
      </c>
      <c r="K38" s="2175">
        <v>310826.46724746097</v>
      </c>
      <c r="L38" s="2175">
        <v>109063.11966687745</v>
      </c>
      <c r="M38" s="2175">
        <v>0</v>
      </c>
      <c r="N38" s="2175">
        <v>0</v>
      </c>
      <c r="O38" s="2175">
        <v>0</v>
      </c>
      <c r="Q38" s="2181" t="s">
        <v>1501</v>
      </c>
      <c r="R38" s="2182">
        <v>366</v>
      </c>
      <c r="S38" s="2182">
        <v>132</v>
      </c>
      <c r="T38" s="2183" t="s">
        <v>295</v>
      </c>
      <c r="U38" s="2184">
        <v>2014</v>
      </c>
    </row>
    <row r="39" spans="3:21" ht="26.25" thickBot="1">
      <c r="C39" s="2173" t="s">
        <v>1489</v>
      </c>
      <c r="D39" s="2174" t="s">
        <v>303</v>
      </c>
      <c r="E39" s="2175">
        <v>0</v>
      </c>
      <c r="F39" s="2175">
        <v>0</v>
      </c>
      <c r="G39" s="2175">
        <v>88757.019190898121</v>
      </c>
      <c r="H39" s="2175">
        <v>1620.7767263969108</v>
      </c>
      <c r="I39" s="2175">
        <v>0</v>
      </c>
      <c r="J39" s="2175">
        <v>0</v>
      </c>
      <c r="K39" s="2175">
        <v>0</v>
      </c>
      <c r="L39" s="2175">
        <v>0</v>
      </c>
      <c r="M39" s="2175">
        <v>0</v>
      </c>
      <c r="N39" s="2175">
        <v>0</v>
      </c>
      <c r="O39" s="2175">
        <v>0</v>
      </c>
      <c r="Q39" s="2181" t="s">
        <v>1502</v>
      </c>
      <c r="R39" s="2185" t="s">
        <v>1506</v>
      </c>
      <c r="S39" s="2182">
        <v>132</v>
      </c>
      <c r="T39" s="2183" t="s">
        <v>295</v>
      </c>
      <c r="U39" s="2184">
        <v>2013</v>
      </c>
    </row>
    <row r="40" spans="3:21" ht="13.5" thickBot="1">
      <c r="C40" s="2176"/>
      <c r="D40" s="2177" t="s">
        <v>304</v>
      </c>
      <c r="E40" s="2175">
        <v>0</v>
      </c>
      <c r="F40" s="2175">
        <v>0</v>
      </c>
      <c r="G40" s="2175">
        <v>33936.507337696341</v>
      </c>
      <c r="H40" s="2175">
        <v>619.70874832823063</v>
      </c>
      <c r="I40" s="2175">
        <v>0</v>
      </c>
      <c r="J40" s="2175">
        <v>0</v>
      </c>
      <c r="K40" s="2175">
        <v>0</v>
      </c>
      <c r="L40" s="2175">
        <v>0</v>
      </c>
      <c r="M40" s="2175">
        <v>0</v>
      </c>
      <c r="N40" s="2175">
        <v>0</v>
      </c>
      <c r="O40" s="2175">
        <v>0</v>
      </c>
      <c r="Q40" s="2181" t="s">
        <v>1503</v>
      </c>
      <c r="R40" s="2182">
        <v>128</v>
      </c>
      <c r="S40" s="2182">
        <v>66</v>
      </c>
      <c r="T40" s="2183" t="s">
        <v>295</v>
      </c>
      <c r="U40" s="2184">
        <v>2014</v>
      </c>
    </row>
    <row r="41" spans="3:21" ht="13.5" thickBot="1">
      <c r="C41" s="2173" t="s">
        <v>1490</v>
      </c>
      <c r="D41" s="2174" t="s">
        <v>303</v>
      </c>
      <c r="E41" s="2175">
        <v>29788.140766191551</v>
      </c>
      <c r="F41" s="2175">
        <v>17403.013248935702</v>
      </c>
      <c r="G41" s="2175">
        <v>398317.48355097091</v>
      </c>
      <c r="H41" s="2175">
        <v>682106.18681232724</v>
      </c>
      <c r="I41" s="2175">
        <v>7465.2077784799849</v>
      </c>
      <c r="J41" s="2175">
        <v>0</v>
      </c>
      <c r="K41" s="2175">
        <v>0</v>
      </c>
      <c r="L41" s="2175">
        <v>0</v>
      </c>
      <c r="M41" s="2175">
        <v>0</v>
      </c>
      <c r="N41" s="2175">
        <v>0</v>
      </c>
      <c r="O41" s="2175">
        <v>0</v>
      </c>
      <c r="Q41" s="2181" t="s">
        <v>1504</v>
      </c>
      <c r="R41" s="2182">
        <v>39</v>
      </c>
      <c r="S41" s="2182">
        <v>33</v>
      </c>
      <c r="T41" s="2183" t="s">
        <v>295</v>
      </c>
      <c r="U41" s="2184">
        <v>2013</v>
      </c>
    </row>
    <row r="42" spans="3:21" ht="13.5" thickBot="1">
      <c r="C42" s="2176"/>
      <c r="D42" s="2177" t="s">
        <v>304</v>
      </c>
      <c r="E42" s="2175">
        <v>11389.583234132064</v>
      </c>
      <c r="F42" s="2175">
        <v>6654.09330106365</v>
      </c>
      <c r="G42" s="2175">
        <v>152297.86135772418</v>
      </c>
      <c r="H42" s="2175">
        <v>260805.3067223604</v>
      </c>
      <c r="I42" s="2175">
        <v>2854.3441505952883</v>
      </c>
      <c r="J42" s="2175">
        <v>0</v>
      </c>
      <c r="K42" s="2175">
        <v>0</v>
      </c>
      <c r="L42" s="2175">
        <v>0</v>
      </c>
      <c r="M42" s="2175">
        <v>0</v>
      </c>
      <c r="N42" s="2175">
        <v>0</v>
      </c>
      <c r="O42" s="2175">
        <v>0</v>
      </c>
    </row>
    <row r="43" spans="3:21" ht="13.5" thickBot="1">
      <c r="C43" s="2173" t="s">
        <v>1491</v>
      </c>
      <c r="D43" s="2174" t="s">
        <v>303</v>
      </c>
      <c r="E43" s="2175">
        <v>6634.1701709762383</v>
      </c>
      <c r="F43" s="2175">
        <v>33961.107242797261</v>
      </c>
      <c r="G43" s="2175">
        <v>28501.435191329019</v>
      </c>
      <c r="H43" s="2175">
        <v>699419.46972881805</v>
      </c>
      <c r="I43" s="2175">
        <v>600079.98211662157</v>
      </c>
      <c r="J43" s="2175">
        <v>0</v>
      </c>
      <c r="K43" s="2175">
        <v>0</v>
      </c>
      <c r="L43" s="2175">
        <v>0</v>
      </c>
      <c r="M43" s="2175">
        <v>0</v>
      </c>
      <c r="N43" s="2175">
        <v>0</v>
      </c>
      <c r="O43" s="2175">
        <v>0</v>
      </c>
    </row>
    <row r="44" spans="3:21" ht="13.5" thickBot="1">
      <c r="C44" s="2176"/>
      <c r="D44" s="2177" t="s">
        <v>304</v>
      </c>
      <c r="E44" s="2175">
        <v>2536.5944771379732</v>
      </c>
      <c r="F44" s="2175">
        <v>12985.129239893071</v>
      </c>
      <c r="G44" s="2175">
        <v>10897.607573155212</v>
      </c>
      <c r="H44" s="2175">
        <v>267425.091366901</v>
      </c>
      <c r="I44" s="2175">
        <v>229442.34610341411</v>
      </c>
      <c r="J44" s="2175">
        <v>0</v>
      </c>
      <c r="K44" s="2175">
        <v>0</v>
      </c>
      <c r="L44" s="2175">
        <v>0</v>
      </c>
      <c r="M44" s="2175">
        <v>0</v>
      </c>
      <c r="N44" s="2175">
        <v>0</v>
      </c>
      <c r="O44" s="2175">
        <v>0</v>
      </c>
    </row>
    <row r="45" spans="3:21" ht="13.5" thickBot="1">
      <c r="C45" s="2173" t="s">
        <v>1492</v>
      </c>
      <c r="D45" s="2174" t="s">
        <v>303</v>
      </c>
      <c r="E45" s="2175">
        <v>0</v>
      </c>
      <c r="F45" s="2175">
        <v>0</v>
      </c>
      <c r="G45" s="2175">
        <v>0</v>
      </c>
      <c r="H45" s="2175">
        <v>0</v>
      </c>
      <c r="I45" s="2175">
        <v>13665.755913333525</v>
      </c>
      <c r="J45" s="2175">
        <v>0</v>
      </c>
      <c r="K45" s="2175">
        <v>0</v>
      </c>
      <c r="L45" s="2175">
        <v>0</v>
      </c>
      <c r="M45" s="2175">
        <v>0</v>
      </c>
      <c r="N45" s="2175">
        <v>0</v>
      </c>
      <c r="O45" s="2175">
        <v>0</v>
      </c>
    </row>
    <row r="46" spans="3:21" ht="13.5" thickBot="1">
      <c r="C46" s="2176"/>
      <c r="D46" s="2177" t="s">
        <v>304</v>
      </c>
      <c r="E46" s="2175">
        <v>0</v>
      </c>
      <c r="F46" s="2175">
        <v>0</v>
      </c>
      <c r="G46" s="2175">
        <v>0</v>
      </c>
      <c r="H46" s="2175">
        <v>0</v>
      </c>
      <c r="I46" s="2175">
        <v>5225.1419668628178</v>
      </c>
      <c r="J46" s="2175">
        <v>0</v>
      </c>
      <c r="K46" s="2175">
        <v>0</v>
      </c>
      <c r="L46" s="2175">
        <v>0</v>
      </c>
      <c r="M46" s="2175">
        <v>0</v>
      </c>
      <c r="N46" s="2175">
        <v>0</v>
      </c>
      <c r="O46" s="2175">
        <v>0</v>
      </c>
    </row>
    <row r="47" spans="3:21" ht="13.5" thickBot="1">
      <c r="C47" s="2173" t="s">
        <v>1493</v>
      </c>
      <c r="D47" s="2174" t="s">
        <v>303</v>
      </c>
      <c r="E47" s="2175">
        <v>0</v>
      </c>
      <c r="F47" s="2175">
        <v>0</v>
      </c>
      <c r="G47" s="2175">
        <v>0</v>
      </c>
      <c r="H47" s="2175">
        <v>0</v>
      </c>
      <c r="I47" s="2175">
        <v>21710.819428118957</v>
      </c>
      <c r="J47" s="2175">
        <v>1377630.3294531251</v>
      </c>
      <c r="K47" s="2175">
        <v>206253.56255976568</v>
      </c>
      <c r="L47" s="2175">
        <v>0</v>
      </c>
      <c r="M47" s="2175">
        <v>0</v>
      </c>
      <c r="N47" s="2175">
        <v>0</v>
      </c>
      <c r="O47" s="2175">
        <v>0</v>
      </c>
    </row>
    <row r="48" spans="3:21" ht="13.5" thickBot="1">
      <c r="C48" s="2176"/>
      <c r="D48" s="2177" t="s">
        <v>304</v>
      </c>
      <c r="E48" s="2175">
        <v>0</v>
      </c>
      <c r="F48" s="2175">
        <v>0</v>
      </c>
      <c r="G48" s="2175">
        <v>0</v>
      </c>
      <c r="H48" s="2175">
        <v>0</v>
      </c>
      <c r="I48" s="2175">
        <v>8301.1956636925424</v>
      </c>
      <c r="J48" s="2175">
        <v>526741.00832031248</v>
      </c>
      <c r="K48" s="2175">
        <v>78861.656272851571</v>
      </c>
      <c r="L48" s="2175">
        <v>0</v>
      </c>
      <c r="M48" s="2175">
        <v>0</v>
      </c>
      <c r="N48" s="2175">
        <v>0</v>
      </c>
      <c r="O48" s="2175">
        <v>0</v>
      </c>
    </row>
    <row r="49" spans="3:15" ht="13.5" thickBot="1">
      <c r="C49" s="2178" t="s">
        <v>1494</v>
      </c>
      <c r="D49" s="2174" t="s">
        <v>303</v>
      </c>
      <c r="E49" s="2175">
        <v>2038.9950104138468</v>
      </c>
      <c r="F49" s="2175">
        <v>0</v>
      </c>
      <c r="G49" s="2175">
        <v>1.9529994848927432</v>
      </c>
      <c r="H49" s="2175">
        <v>0</v>
      </c>
      <c r="I49" s="2175">
        <v>398940.36453409382</v>
      </c>
      <c r="J49" s="2175">
        <v>1282564.2248000002</v>
      </c>
      <c r="K49" s="2175">
        <v>0</v>
      </c>
      <c r="L49" s="2175">
        <v>0</v>
      </c>
      <c r="M49" s="2175">
        <v>0</v>
      </c>
      <c r="N49" s="2175">
        <v>0</v>
      </c>
      <c r="O49" s="2175">
        <v>0</v>
      </c>
    </row>
    <row r="50" spans="3:15" ht="13.5" thickBot="1">
      <c r="C50" s="2176"/>
      <c r="D50" s="2177" t="s">
        <v>304</v>
      </c>
      <c r="E50" s="2175">
        <v>779.61573927588256</v>
      </c>
      <c r="F50" s="2175">
        <v>0</v>
      </c>
      <c r="G50" s="2175">
        <v>0.74673509716487241</v>
      </c>
      <c r="H50" s="2175">
        <v>0</v>
      </c>
      <c r="I50" s="2175">
        <v>152536.0217336241</v>
      </c>
      <c r="J50" s="2175">
        <v>490392.20360000007</v>
      </c>
      <c r="K50" s="2175">
        <v>0</v>
      </c>
      <c r="L50" s="2175">
        <v>0</v>
      </c>
      <c r="M50" s="2175">
        <v>0</v>
      </c>
      <c r="N50" s="2175">
        <v>0</v>
      </c>
      <c r="O50" s="2175">
        <v>0</v>
      </c>
    </row>
    <row r="51" spans="3:15" ht="13.5" thickBot="1">
      <c r="C51" s="2173" t="s">
        <v>1495</v>
      </c>
      <c r="D51" s="2174" t="s">
        <v>303</v>
      </c>
      <c r="E51" s="2175">
        <v>0</v>
      </c>
      <c r="F51" s="2175">
        <v>0</v>
      </c>
      <c r="G51" s="2175">
        <v>0</v>
      </c>
      <c r="H51" s="2175">
        <v>2444.0392155409536</v>
      </c>
      <c r="I51" s="2175">
        <v>114139.10528428965</v>
      </c>
      <c r="J51" s="2175">
        <v>50843.423200000005</v>
      </c>
      <c r="K51" s="2175">
        <v>0</v>
      </c>
      <c r="L51" s="2175">
        <v>0</v>
      </c>
      <c r="M51" s="2175">
        <v>0</v>
      </c>
      <c r="N51" s="2175">
        <v>0</v>
      </c>
      <c r="O51" s="2175">
        <v>0</v>
      </c>
    </row>
    <row r="52" spans="3:15" ht="13.5" thickBot="1">
      <c r="C52" s="2176"/>
      <c r="D52" s="2177" t="s">
        <v>304</v>
      </c>
      <c r="E52" s="2175">
        <v>0</v>
      </c>
      <c r="F52" s="2175">
        <v>0</v>
      </c>
      <c r="G52" s="2175">
        <v>0</v>
      </c>
      <c r="H52" s="2175">
        <v>934.48558241271746</v>
      </c>
      <c r="I52" s="2175">
        <v>43641.42260869898</v>
      </c>
      <c r="J52" s="2175">
        <v>19440.132400000002</v>
      </c>
      <c r="K52" s="2175">
        <v>0</v>
      </c>
      <c r="L52" s="2175">
        <v>0</v>
      </c>
      <c r="M52" s="2175">
        <v>0</v>
      </c>
      <c r="N52" s="2175">
        <v>0</v>
      </c>
      <c r="O52" s="2175">
        <v>0</v>
      </c>
    </row>
    <row r="53" spans="3:15" ht="13.5" thickBot="1">
      <c r="C53" s="2173" t="s">
        <v>1496</v>
      </c>
      <c r="D53" s="2174" t="s">
        <v>303</v>
      </c>
      <c r="E53" s="2175">
        <v>0</v>
      </c>
      <c r="F53" s="2175">
        <v>0</v>
      </c>
      <c r="G53" s="2175">
        <v>0</v>
      </c>
      <c r="H53" s="2175">
        <v>0</v>
      </c>
      <c r="I53" s="2175">
        <v>1112.0498016381089</v>
      </c>
      <c r="J53" s="2175">
        <v>803.7600000000001</v>
      </c>
      <c r="K53" s="2175">
        <v>170000</v>
      </c>
      <c r="L53" s="2175">
        <v>0</v>
      </c>
      <c r="M53" s="2175">
        <v>0</v>
      </c>
      <c r="N53" s="2175">
        <v>0</v>
      </c>
      <c r="O53" s="2175">
        <v>0</v>
      </c>
    </row>
    <row r="54" spans="3:15" ht="13.5" thickBot="1">
      <c r="C54" s="2176"/>
      <c r="D54" s="2177" t="s">
        <v>304</v>
      </c>
      <c r="E54" s="2175">
        <v>0</v>
      </c>
      <c r="F54" s="2175">
        <v>0</v>
      </c>
      <c r="G54" s="2175">
        <v>0</v>
      </c>
      <c r="H54" s="2175">
        <v>0</v>
      </c>
      <c r="I54" s="2175">
        <v>425.19551239104163</v>
      </c>
      <c r="J54" s="2175">
        <v>307.32</v>
      </c>
      <c r="K54" s="2175">
        <v>65000</v>
      </c>
      <c r="L54" s="2175">
        <v>0</v>
      </c>
      <c r="M54" s="2175">
        <v>0</v>
      </c>
      <c r="N54" s="2175">
        <v>0</v>
      </c>
      <c r="O54" s="2175">
        <v>0</v>
      </c>
    </row>
    <row r="55" spans="3:15" ht="13.5" thickBot="1">
      <c r="C55" s="2173" t="s">
        <v>1497</v>
      </c>
      <c r="D55" s="2174" t="s">
        <v>303</v>
      </c>
      <c r="E55" s="2175">
        <v>0</v>
      </c>
      <c r="F55" s="2175">
        <v>0</v>
      </c>
      <c r="G55" s="2175">
        <v>0</v>
      </c>
      <c r="H55" s="2175">
        <v>0</v>
      </c>
      <c r="I55" s="2175">
        <v>7190.1963846276367</v>
      </c>
      <c r="J55" s="2175">
        <v>23043.527890625002</v>
      </c>
      <c r="K55" s="2175">
        <v>580807.22452968766</v>
      </c>
      <c r="L55" s="2175">
        <v>275833.77298198245</v>
      </c>
      <c r="M55" s="2175">
        <v>0</v>
      </c>
      <c r="N55" s="2175">
        <v>0</v>
      </c>
      <c r="O55" s="2175">
        <v>0</v>
      </c>
    </row>
    <row r="56" spans="3:15" ht="13.5" thickBot="1">
      <c r="C56" s="2176"/>
      <c r="D56" s="2177" t="s">
        <v>304</v>
      </c>
      <c r="E56" s="2175">
        <v>0</v>
      </c>
      <c r="F56" s="2175">
        <v>0</v>
      </c>
      <c r="G56" s="2175">
        <v>0</v>
      </c>
      <c r="H56" s="2175">
        <v>0</v>
      </c>
      <c r="I56" s="2175">
        <v>2749.1927352988023</v>
      </c>
      <c r="J56" s="2175">
        <v>8810.7606640624999</v>
      </c>
      <c r="K56" s="2175">
        <v>222073.35055546879</v>
      </c>
      <c r="L56" s="2175">
        <v>105465.85437546388</v>
      </c>
      <c r="M56" s="2175">
        <v>0</v>
      </c>
      <c r="N56" s="2175">
        <v>0</v>
      </c>
      <c r="O56" s="2175">
        <v>0</v>
      </c>
    </row>
    <row r="57" spans="3:15" ht="13.5" thickBot="1">
      <c r="C57" s="2173" t="s">
        <v>1498</v>
      </c>
      <c r="D57" s="2174" t="s">
        <v>303</v>
      </c>
      <c r="E57" s="2175">
        <v>0</v>
      </c>
      <c r="F57" s="2175">
        <v>0</v>
      </c>
      <c r="G57" s="2175">
        <v>0</v>
      </c>
      <c r="H57" s="2175">
        <v>0</v>
      </c>
      <c r="I57" s="2175">
        <v>645.92924951731982</v>
      </c>
      <c r="J57" s="2175">
        <v>0</v>
      </c>
      <c r="K57" s="2175">
        <v>170000</v>
      </c>
      <c r="L57" s="2175">
        <v>0</v>
      </c>
      <c r="M57" s="2175">
        <v>0</v>
      </c>
      <c r="N57" s="2175">
        <v>0</v>
      </c>
      <c r="O57" s="2175">
        <v>0</v>
      </c>
    </row>
    <row r="58" spans="3:15" ht="13.5" thickBot="1">
      <c r="C58" s="2176"/>
      <c r="D58" s="2177" t="s">
        <v>304</v>
      </c>
      <c r="E58" s="2175">
        <v>0</v>
      </c>
      <c r="F58" s="2175">
        <v>0</v>
      </c>
      <c r="G58" s="2175">
        <v>0</v>
      </c>
      <c r="H58" s="2175">
        <v>0</v>
      </c>
      <c r="I58" s="2175">
        <v>246.97294834485757</v>
      </c>
      <c r="J58" s="2175">
        <v>0</v>
      </c>
      <c r="K58" s="2175">
        <v>65000</v>
      </c>
      <c r="L58" s="2175">
        <v>0</v>
      </c>
      <c r="M58" s="2175">
        <v>0</v>
      </c>
      <c r="N58" s="2175">
        <v>0</v>
      </c>
      <c r="O58" s="2175">
        <v>0</v>
      </c>
    </row>
    <row r="59" spans="3:15" ht="13.5" thickBot="1">
      <c r="C59" s="2173" t="s">
        <v>1499</v>
      </c>
      <c r="D59" s="2174" t="s">
        <v>303</v>
      </c>
      <c r="E59" s="2175">
        <v>0</v>
      </c>
      <c r="F59" s="2175">
        <v>448.28484210077988</v>
      </c>
      <c r="G59" s="2175">
        <v>43.5631287979174</v>
      </c>
      <c r="H59" s="2175">
        <v>0</v>
      </c>
      <c r="I59" s="2175">
        <v>15635.990596097132</v>
      </c>
      <c r="J59" s="2175">
        <v>161762.92880000002</v>
      </c>
      <c r="K59" s="2175">
        <v>0</v>
      </c>
      <c r="L59" s="2175">
        <v>0</v>
      </c>
      <c r="M59" s="2175">
        <v>0</v>
      </c>
      <c r="N59" s="2175">
        <v>0</v>
      </c>
      <c r="O59" s="2175">
        <v>0</v>
      </c>
    </row>
    <row r="60" spans="3:15" ht="13.5" thickBot="1">
      <c r="C60" s="2176"/>
      <c r="D60" s="2177" t="s">
        <v>304</v>
      </c>
      <c r="E60" s="2175">
        <v>0</v>
      </c>
      <c r="F60" s="2175">
        <v>171.40302786206288</v>
      </c>
      <c r="G60" s="2175">
        <v>16.656490422733125</v>
      </c>
      <c r="H60" s="2175">
        <v>0</v>
      </c>
      <c r="I60" s="2175">
        <v>5978.4669926253737</v>
      </c>
      <c r="J60" s="2175">
        <v>61850.531600000002</v>
      </c>
      <c r="K60" s="2175">
        <v>0</v>
      </c>
      <c r="L60" s="2175">
        <v>0</v>
      </c>
      <c r="M60" s="2175">
        <v>0</v>
      </c>
      <c r="N60" s="2175">
        <v>0</v>
      </c>
      <c r="O60" s="2175">
        <v>0</v>
      </c>
    </row>
    <row r="61" spans="3:15" ht="13.5" thickBot="1">
      <c r="C61" s="2173" t="s">
        <v>1500</v>
      </c>
      <c r="D61" s="2174" t="s">
        <v>303</v>
      </c>
      <c r="E61" s="2175">
        <v>0</v>
      </c>
      <c r="F61" s="2175">
        <v>0</v>
      </c>
      <c r="G61" s="2175">
        <v>0</v>
      </c>
      <c r="H61" s="2175">
        <v>0</v>
      </c>
      <c r="I61" s="2175">
        <v>0</v>
      </c>
      <c r="J61" s="2175">
        <v>80486.116171875008</v>
      </c>
      <c r="K61" s="2175">
        <v>960853.90487109392</v>
      </c>
      <c r="L61" s="2175">
        <v>0</v>
      </c>
      <c r="M61" s="2175">
        <v>0</v>
      </c>
      <c r="N61" s="2175">
        <v>0</v>
      </c>
      <c r="O61" s="2175">
        <v>0</v>
      </c>
    </row>
    <row r="62" spans="3:15" ht="13.5" thickBot="1">
      <c r="C62" s="2176"/>
      <c r="D62" s="2177" t="s">
        <v>304</v>
      </c>
      <c r="E62" s="2175">
        <v>0</v>
      </c>
      <c r="F62" s="2175">
        <v>0</v>
      </c>
      <c r="G62" s="2175">
        <v>0</v>
      </c>
      <c r="H62" s="2175">
        <v>0</v>
      </c>
      <c r="I62" s="2175">
        <v>0</v>
      </c>
      <c r="J62" s="2175">
        <v>30774.103242187502</v>
      </c>
      <c r="K62" s="2175">
        <v>367385.31656835944</v>
      </c>
      <c r="L62" s="2175">
        <v>0</v>
      </c>
      <c r="M62" s="2175">
        <v>0</v>
      </c>
      <c r="N62" s="2175">
        <v>0</v>
      </c>
      <c r="O62" s="2175">
        <v>0</v>
      </c>
    </row>
    <row r="63" spans="3:15" ht="13.5" thickBot="1">
      <c r="C63" s="2178" t="s">
        <v>1501</v>
      </c>
      <c r="D63" s="2174" t="s">
        <v>303</v>
      </c>
      <c r="E63" s="2175">
        <v>0</v>
      </c>
      <c r="F63" s="2175">
        <v>0</v>
      </c>
      <c r="G63" s="2175">
        <v>0</v>
      </c>
      <c r="H63" s="2175">
        <v>0</v>
      </c>
      <c r="I63" s="2175">
        <v>0</v>
      </c>
      <c r="J63" s="2175">
        <v>287640</v>
      </c>
      <c r="K63" s="2175">
        <v>0</v>
      </c>
      <c r="L63" s="2175">
        <v>0</v>
      </c>
      <c r="M63" s="2175">
        <v>0</v>
      </c>
      <c r="N63" s="2175">
        <v>0</v>
      </c>
      <c r="O63" s="2175">
        <v>0</v>
      </c>
    </row>
    <row r="64" spans="3:15" ht="13.5" thickBot="1">
      <c r="C64" s="2176"/>
      <c r="D64" s="2177" t="s">
        <v>304</v>
      </c>
      <c r="E64" s="2175">
        <v>0</v>
      </c>
      <c r="F64" s="2175">
        <v>0</v>
      </c>
      <c r="G64" s="2175">
        <v>0</v>
      </c>
      <c r="H64" s="2175">
        <v>0</v>
      </c>
      <c r="I64" s="2175">
        <v>0</v>
      </c>
      <c r="J64" s="2175">
        <v>109980</v>
      </c>
      <c r="K64" s="2175">
        <v>0</v>
      </c>
      <c r="L64" s="2175">
        <v>0</v>
      </c>
      <c r="M64" s="2175">
        <v>0</v>
      </c>
      <c r="N64" s="2175">
        <v>0</v>
      </c>
      <c r="O64" s="2175">
        <v>0</v>
      </c>
    </row>
    <row r="65" spans="3:15" ht="13.5" thickBot="1">
      <c r="C65" s="2178" t="s">
        <v>1502</v>
      </c>
      <c r="D65" s="2174" t="s">
        <v>303</v>
      </c>
      <c r="E65" s="2175">
        <v>0</v>
      </c>
      <c r="F65" s="2175">
        <v>0</v>
      </c>
      <c r="G65" s="2175">
        <v>0</v>
      </c>
      <c r="H65" s="2175">
        <v>0</v>
      </c>
      <c r="I65" s="2175">
        <v>2703.4844567407122</v>
      </c>
      <c r="J65" s="2175">
        <v>0</v>
      </c>
      <c r="K65" s="2175">
        <v>0</v>
      </c>
      <c r="L65" s="2175">
        <v>0</v>
      </c>
      <c r="M65" s="2175">
        <v>0</v>
      </c>
      <c r="N65" s="2175">
        <v>0</v>
      </c>
      <c r="O65" s="2175">
        <v>0</v>
      </c>
    </row>
    <row r="66" spans="3:15" ht="13.5" thickBot="1">
      <c r="C66" s="2176"/>
      <c r="D66" s="2177" t="s">
        <v>304</v>
      </c>
      <c r="E66" s="2175">
        <v>0</v>
      </c>
      <c r="F66" s="2175">
        <v>0</v>
      </c>
      <c r="G66" s="2175">
        <v>0</v>
      </c>
      <c r="H66" s="2175">
        <v>0</v>
      </c>
      <c r="I66" s="2175">
        <v>1033.685233459684</v>
      </c>
      <c r="J66" s="2175">
        <v>0</v>
      </c>
      <c r="K66" s="2175">
        <v>0</v>
      </c>
      <c r="L66" s="2175">
        <v>0</v>
      </c>
      <c r="M66" s="2175">
        <v>0</v>
      </c>
      <c r="N66" s="2175">
        <v>0</v>
      </c>
      <c r="O66" s="2175">
        <v>0</v>
      </c>
    </row>
    <row r="67" spans="3:15" ht="13.5" thickBot="1">
      <c r="C67" s="2179" t="s">
        <v>1503</v>
      </c>
      <c r="D67" s="2174" t="s">
        <v>303</v>
      </c>
      <c r="E67" s="2175">
        <v>0</v>
      </c>
      <c r="F67" s="2175">
        <v>0</v>
      </c>
      <c r="G67" s="2175">
        <v>0</v>
      </c>
      <c r="H67" s="2175">
        <v>0</v>
      </c>
      <c r="I67" s="2175">
        <v>0</v>
      </c>
      <c r="J67" s="2175">
        <v>67999.993200000012</v>
      </c>
      <c r="K67" s="2175">
        <v>0</v>
      </c>
      <c r="L67" s="2175">
        <v>0</v>
      </c>
      <c r="M67" s="2175">
        <v>0</v>
      </c>
      <c r="N67" s="2175">
        <v>0</v>
      </c>
      <c r="O67" s="2175">
        <v>0</v>
      </c>
    </row>
    <row r="68" spans="3:15" ht="13.5" thickBot="1">
      <c r="C68" s="2180"/>
      <c r="D68" s="2177" t="s">
        <v>304</v>
      </c>
      <c r="E68" s="2175">
        <v>0</v>
      </c>
      <c r="F68" s="2175">
        <v>0</v>
      </c>
      <c r="G68" s="2175">
        <v>0</v>
      </c>
      <c r="H68" s="2175">
        <v>0</v>
      </c>
      <c r="I68" s="2175">
        <v>0</v>
      </c>
      <c r="J68" s="2175">
        <v>25999.997400000004</v>
      </c>
      <c r="K68" s="2175">
        <v>0</v>
      </c>
      <c r="L68" s="2175">
        <v>0</v>
      </c>
      <c r="M68" s="2175">
        <v>0</v>
      </c>
      <c r="N68" s="2175">
        <v>0</v>
      </c>
      <c r="O68" s="2175">
        <v>0</v>
      </c>
    </row>
    <row r="69" spans="3:15" ht="13.5" thickBot="1">
      <c r="C69" s="2173" t="s">
        <v>1504</v>
      </c>
      <c r="D69" s="2174" t="s">
        <v>303</v>
      </c>
      <c r="E69" s="2175">
        <v>0</v>
      </c>
      <c r="F69" s="2175">
        <v>0</v>
      </c>
      <c r="G69" s="2175">
        <v>0</v>
      </c>
      <c r="H69" s="2175">
        <v>0</v>
      </c>
      <c r="I69" s="2175">
        <v>0</v>
      </c>
      <c r="J69" s="2175">
        <v>96278.48000000001</v>
      </c>
      <c r="K69" s="2175">
        <v>0</v>
      </c>
      <c r="L69" s="2175">
        <v>0</v>
      </c>
      <c r="M69" s="2175">
        <v>0</v>
      </c>
      <c r="N69" s="2175">
        <v>0</v>
      </c>
      <c r="O69" s="2175">
        <v>0</v>
      </c>
    </row>
    <row r="70" spans="3:15" ht="13.5" thickBot="1">
      <c r="C70" s="2176"/>
      <c r="D70" s="2177" t="s">
        <v>304</v>
      </c>
      <c r="E70" s="2175">
        <v>0</v>
      </c>
      <c r="F70" s="2175">
        <v>0</v>
      </c>
      <c r="G70" s="2175">
        <v>0</v>
      </c>
      <c r="H70" s="2175">
        <v>0</v>
      </c>
      <c r="I70" s="2175">
        <v>0</v>
      </c>
      <c r="J70" s="2175">
        <v>36812.36</v>
      </c>
      <c r="K70" s="2175">
        <v>0</v>
      </c>
      <c r="L70" s="2175">
        <v>0</v>
      </c>
      <c r="M70" s="2175">
        <v>0</v>
      </c>
      <c r="N70" s="2175">
        <v>0</v>
      </c>
      <c r="O70" s="2175">
        <v>0</v>
      </c>
    </row>
  </sheetData>
  <sheetProtection insertRows="0"/>
  <dataValidations count="2">
    <dataValidation type="list" allowBlank="1" showInputMessage="1" showErrorMessage="1" sqref="T14:T15">
      <formula1>$R$2:$R$3</formula1>
    </dataValidation>
    <dataValidation type="list" allowBlank="1" showInputMessage="1" showErrorMessage="1" sqref="AJ20:AL20 T20:V20 X14">
      <formula1>$V$14:$W$14</formula1>
    </dataValidation>
  </dataValidations>
  <pageMargins left="0.7" right="0.7" top="0.75" bottom="0.75" header="0.3" footer="0.3"/>
  <pageSetup paperSize="9" scale="51" orientation="landscape" r:id="rId1"/>
  <drawing r:id="rId2"/>
</worksheet>
</file>

<file path=xl/worksheets/sheet8.xml><?xml version="1.0" encoding="utf-8"?>
<worksheet xmlns="http://schemas.openxmlformats.org/spreadsheetml/2006/main" xmlns:r="http://schemas.openxmlformats.org/officeDocument/2006/relationships">
  <sheetPr codeName="Sheet8">
    <tabColor theme="5"/>
  </sheetPr>
  <dimension ref="A1:CE50"/>
  <sheetViews>
    <sheetView showGridLines="0" topLeftCell="R1" zoomScale="70" zoomScaleNormal="70" workbookViewId="0">
      <selection activeCell="AP26" sqref="AP26"/>
    </sheetView>
  </sheetViews>
  <sheetFormatPr defaultRowHeight="15"/>
  <cols>
    <col min="1" max="1" width="17.7109375" style="99" customWidth="1"/>
    <col min="2" max="2" width="77.140625" style="99" customWidth="1"/>
    <col min="3" max="3" width="80.85546875" style="99" customWidth="1"/>
    <col min="4" max="4" width="63.85546875" style="99" customWidth="1"/>
    <col min="5" max="5" width="21.85546875" style="99" hidden="1" customWidth="1"/>
    <col min="6" max="6" width="15.7109375" style="99" hidden="1" customWidth="1"/>
    <col min="7" max="7" width="25" style="99" hidden="1" customWidth="1"/>
    <col min="8" max="8" width="30.5703125" style="99" hidden="1" customWidth="1"/>
    <col min="9" max="9" width="22.5703125" style="99" hidden="1" customWidth="1"/>
    <col min="10" max="10" width="33.140625" style="99" hidden="1" customWidth="1"/>
    <col min="11" max="12" width="19.7109375" style="99" hidden="1" customWidth="1"/>
    <col min="13" max="13" width="16.85546875" style="99" hidden="1" customWidth="1"/>
    <col min="14" max="24" width="17.7109375" style="99" bestFit="1" customWidth="1"/>
    <col min="25" max="25" width="16.28515625" style="99" customWidth="1"/>
    <col min="26" max="27" width="26.28515625" style="99" customWidth="1"/>
    <col min="28" max="28" width="10.7109375" style="99" hidden="1" customWidth="1"/>
    <col min="29" max="36" width="26.28515625" style="99" hidden="1" customWidth="1"/>
    <col min="37" max="47" width="12.42578125" style="99" bestFit="1" customWidth="1"/>
    <col min="48" max="48" width="13.85546875" style="99" customWidth="1"/>
    <col min="49" max="49" width="26.28515625" style="99" customWidth="1"/>
    <col min="50" max="50" width="39.85546875" style="99" customWidth="1"/>
    <col min="51" max="51" width="104" style="99" customWidth="1"/>
    <col min="52" max="52" width="15.140625" style="404" hidden="1" customWidth="1"/>
    <col min="53" max="53" width="15.7109375" style="99" hidden="1" customWidth="1"/>
    <col min="54" max="54" width="25" style="99" hidden="1" customWidth="1"/>
    <col min="55" max="56" width="30.5703125" style="99" hidden="1" customWidth="1"/>
    <col min="57" max="57" width="22.5703125" style="99" hidden="1" customWidth="1"/>
    <col min="58" max="58" width="88.5703125" style="99" hidden="1" customWidth="1"/>
    <col min="59" max="60" width="19.7109375" style="99" hidden="1" customWidth="1"/>
    <col min="61" max="61" width="14.140625" style="99" hidden="1" customWidth="1"/>
    <col min="62" max="72" width="14.85546875" style="99" customWidth="1"/>
    <col min="73" max="75" width="9.140625" style="99" customWidth="1"/>
    <col min="76" max="76" width="9.140625" style="99"/>
    <col min="77" max="86" width="9.140625" style="99" customWidth="1"/>
    <col min="87" max="90" width="9.140625" style="99"/>
    <col min="91" max="100" width="9.140625" style="99" customWidth="1"/>
    <col min="101" max="111" width="9.140625" style="99"/>
    <col min="112" max="121" width="9.140625" style="99" customWidth="1"/>
    <col min="122" max="16384" width="9.140625" style="99"/>
  </cols>
  <sheetData>
    <row r="1" spans="1:72" ht="24" customHeight="1">
      <c r="B1" s="101" t="s">
        <v>8</v>
      </c>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399"/>
      <c r="BA1" s="399"/>
      <c r="BB1" s="399"/>
      <c r="BC1" s="399"/>
      <c r="BD1" s="399"/>
      <c r="BE1" s="399"/>
      <c r="BF1" s="399"/>
      <c r="BG1" s="399"/>
      <c r="BH1" s="399"/>
      <c r="BI1" s="399"/>
      <c r="BJ1" s="399"/>
      <c r="BK1" s="399"/>
      <c r="BL1" s="399"/>
      <c r="BM1" s="399"/>
      <c r="BN1" s="399"/>
      <c r="BO1" s="399"/>
      <c r="BP1" s="399"/>
      <c r="BQ1" s="399"/>
      <c r="BR1" s="399"/>
      <c r="BS1" s="399"/>
      <c r="BT1" s="399"/>
    </row>
    <row r="2" spans="1:72" ht="24" customHeight="1">
      <c r="B2" s="108"/>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399"/>
      <c r="AY2" s="399"/>
      <c r="AZ2" s="399"/>
      <c r="BA2" s="399"/>
      <c r="BB2" s="399"/>
      <c r="BC2" s="399"/>
      <c r="BD2" s="399"/>
      <c r="BE2" s="399"/>
      <c r="BF2" s="399"/>
      <c r="BG2" s="399"/>
      <c r="BH2" s="399"/>
      <c r="BI2" s="399"/>
      <c r="BJ2" s="399"/>
      <c r="BK2" s="399"/>
      <c r="BL2" s="399"/>
      <c r="BM2" s="399"/>
      <c r="BN2" s="399"/>
      <c r="BO2" s="399"/>
      <c r="BP2" s="399"/>
      <c r="BQ2" s="399"/>
      <c r="BR2" s="399"/>
      <c r="BS2" s="399"/>
      <c r="BT2" s="399"/>
    </row>
    <row r="3" spans="1:72" ht="24" customHeight="1">
      <c r="B3" s="101" t="s">
        <v>305</v>
      </c>
      <c r="C3" s="399"/>
      <c r="D3" s="399"/>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399"/>
      <c r="BA3" s="399"/>
      <c r="BB3" s="399"/>
      <c r="BC3" s="399"/>
      <c r="BD3" s="399"/>
      <c r="BE3" s="399"/>
      <c r="BF3" s="399"/>
      <c r="BG3" s="399"/>
      <c r="BH3" s="399"/>
      <c r="BI3" s="399"/>
      <c r="BJ3" s="399"/>
      <c r="BK3" s="399"/>
      <c r="BL3" s="399"/>
      <c r="BM3" s="399"/>
      <c r="BN3" s="399"/>
      <c r="BO3" s="399"/>
      <c r="BP3" s="399"/>
      <c r="BQ3" s="399"/>
      <c r="BR3" s="399"/>
      <c r="BS3" s="399"/>
      <c r="BT3" s="399"/>
    </row>
    <row r="4" spans="1:72" ht="24" customHeight="1">
      <c r="B4" s="115" t="s">
        <v>1445</v>
      </c>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row>
    <row r="6" spans="1:72" ht="15.75">
      <c r="D6" s="401"/>
      <c r="E6" s="401"/>
      <c r="F6" s="401"/>
      <c r="G6" s="401"/>
      <c r="H6" s="401"/>
      <c r="I6" s="401"/>
      <c r="J6" s="401"/>
      <c r="K6" s="401"/>
      <c r="L6" s="401"/>
      <c r="M6" s="401"/>
      <c r="N6" s="402"/>
      <c r="O6" s="402"/>
      <c r="P6" s="402"/>
      <c r="Q6" s="402"/>
      <c r="R6" s="402"/>
      <c r="S6" s="402"/>
      <c r="T6" s="402"/>
      <c r="U6" s="402"/>
      <c r="V6" s="402"/>
      <c r="W6" s="402"/>
      <c r="X6" s="402"/>
      <c r="Y6" s="402"/>
      <c r="Z6" s="402"/>
      <c r="AA6" s="402"/>
      <c r="AB6" s="402"/>
      <c r="AC6" s="402"/>
      <c r="AD6" s="402"/>
      <c r="AE6" s="402"/>
      <c r="AF6" s="402"/>
      <c r="AG6" s="402"/>
      <c r="AH6" s="402"/>
      <c r="AI6" s="402"/>
      <c r="AJ6" s="402"/>
      <c r="AK6" s="402"/>
      <c r="AL6" s="402"/>
      <c r="AM6" s="402"/>
      <c r="AN6" s="402"/>
      <c r="AO6" s="402"/>
      <c r="AP6" s="402"/>
      <c r="AQ6" s="402"/>
      <c r="AR6" s="402"/>
      <c r="AS6" s="402"/>
      <c r="AT6" s="402"/>
      <c r="AU6" s="402"/>
      <c r="AV6" s="402"/>
      <c r="AW6" s="402"/>
      <c r="AX6" s="402"/>
      <c r="AY6" s="402"/>
      <c r="AZ6" s="403"/>
      <c r="BA6" s="402"/>
      <c r="BB6" s="402"/>
      <c r="BC6" s="402"/>
      <c r="BD6" s="402"/>
      <c r="BE6" s="402"/>
      <c r="BF6" s="402"/>
      <c r="BG6" s="402"/>
      <c r="BH6" s="402"/>
      <c r="BI6" s="402"/>
      <c r="BJ6" s="402"/>
      <c r="BK6" s="402"/>
      <c r="BL6" s="402"/>
      <c r="BM6" s="402"/>
      <c r="BN6" s="402"/>
      <c r="BO6" s="402"/>
      <c r="BP6" s="402"/>
      <c r="BQ6" s="402"/>
    </row>
    <row r="7" spans="1:72">
      <c r="A7" s="124"/>
    </row>
    <row r="8" spans="1:72" ht="18.75" thickBot="1">
      <c r="A8" s="124"/>
      <c r="D8" s="401"/>
      <c r="E8" s="401"/>
      <c r="F8" s="401"/>
      <c r="G8" s="401"/>
      <c r="H8" s="401"/>
      <c r="I8" s="401"/>
      <c r="J8" s="401"/>
      <c r="K8" s="401"/>
      <c r="L8" s="401"/>
      <c r="M8" s="401"/>
      <c r="N8" s="405"/>
      <c r="O8" s="405"/>
      <c r="P8" s="405"/>
      <c r="Q8" s="405"/>
      <c r="R8" s="405"/>
      <c r="S8" s="405"/>
      <c r="T8" s="405"/>
      <c r="U8" s="405"/>
      <c r="V8" s="405"/>
      <c r="W8" s="405"/>
      <c r="X8" s="405"/>
      <c r="Y8" s="405"/>
      <c r="Z8" s="405"/>
      <c r="AA8" s="405"/>
      <c r="AB8" s="405"/>
      <c r="AC8" s="405"/>
      <c r="AD8" s="405"/>
      <c r="AE8" s="405"/>
      <c r="AF8" s="405"/>
      <c r="AG8" s="405"/>
      <c r="AH8" s="405"/>
      <c r="AI8" s="405"/>
      <c r="AJ8" s="405"/>
      <c r="AK8" s="401"/>
      <c r="AL8" s="405"/>
      <c r="AM8" s="405"/>
      <c r="AN8" s="405"/>
      <c r="AO8" s="405"/>
      <c r="AP8" s="405"/>
      <c r="AQ8" s="405"/>
      <c r="AR8" s="405"/>
      <c r="AS8" s="405"/>
      <c r="AT8" s="405"/>
      <c r="AU8" s="405"/>
      <c r="AV8" s="405"/>
      <c r="AX8" s="401"/>
      <c r="AY8" s="401"/>
      <c r="AZ8" s="406"/>
      <c r="BA8" s="401"/>
      <c r="BB8" s="401"/>
      <c r="BC8" s="401"/>
      <c r="BD8" s="401"/>
      <c r="BE8" s="401"/>
      <c r="BF8" s="401"/>
      <c r="BG8" s="401"/>
      <c r="BH8" s="401"/>
      <c r="BI8" s="401"/>
      <c r="BJ8" s="401"/>
      <c r="BK8" s="401"/>
      <c r="BL8" s="401"/>
      <c r="BM8" s="401"/>
      <c r="BN8" s="401"/>
      <c r="BO8" s="401"/>
      <c r="BP8" s="401"/>
      <c r="BQ8" s="405"/>
    </row>
    <row r="9" spans="1:72" ht="18.75" thickBot="1">
      <c r="A9" s="407"/>
      <c r="B9" s="408" t="s">
        <v>306</v>
      </c>
      <c r="C9" s="409"/>
      <c r="D9" s="410"/>
      <c r="E9" s="410"/>
      <c r="F9" s="410"/>
      <c r="G9" s="410"/>
      <c r="H9" s="410"/>
      <c r="I9" s="410"/>
      <c r="J9" s="410"/>
      <c r="K9" s="410"/>
      <c r="L9" s="410"/>
      <c r="M9" s="410"/>
      <c r="N9" s="410"/>
      <c r="O9" s="410"/>
      <c r="P9" s="410"/>
      <c r="Q9" s="410"/>
      <c r="R9" s="410"/>
      <c r="S9" s="410"/>
      <c r="T9" s="410"/>
      <c r="U9" s="410"/>
      <c r="V9" s="410"/>
      <c r="W9" s="410"/>
      <c r="X9" s="410"/>
      <c r="Z9" s="411" t="s">
        <v>307</v>
      </c>
      <c r="AA9" s="412"/>
      <c r="AB9" s="412"/>
      <c r="AC9" s="412"/>
      <c r="AD9" s="412"/>
      <c r="AE9" s="412"/>
      <c r="AF9" s="412"/>
      <c r="AG9" s="412"/>
      <c r="AH9" s="412"/>
      <c r="AI9" s="412"/>
      <c r="AJ9" s="412"/>
      <c r="AK9" s="412"/>
      <c r="AL9" s="412"/>
      <c r="AM9" s="412"/>
      <c r="AN9" s="412"/>
      <c r="AO9" s="413"/>
      <c r="AP9" s="104"/>
      <c r="AQ9" s="104"/>
      <c r="AR9" s="104"/>
      <c r="AS9" s="104"/>
      <c r="AT9" s="104"/>
      <c r="AU9" s="104"/>
      <c r="AW9" s="414" t="s">
        <v>308</v>
      </c>
      <c r="AX9" s="412"/>
      <c r="AY9" s="412"/>
      <c r="AZ9" s="412"/>
      <c r="BA9" s="412"/>
      <c r="BB9" s="412"/>
      <c r="BC9" s="412"/>
      <c r="BD9" s="412"/>
      <c r="BE9" s="412"/>
      <c r="BF9" s="412"/>
      <c r="BG9" s="412"/>
      <c r="BH9" s="412"/>
      <c r="BI9" s="412"/>
      <c r="BJ9" s="412"/>
      <c r="BK9" s="412"/>
      <c r="BL9" s="412"/>
      <c r="BM9" s="412"/>
      <c r="BN9" s="412"/>
      <c r="BO9" s="412"/>
      <c r="BP9" s="412"/>
      <c r="BQ9" s="412"/>
      <c r="BR9" s="412"/>
      <c r="BS9" s="412"/>
      <c r="BT9" s="412"/>
    </row>
    <row r="10" spans="1:72" s="418" customFormat="1" ht="18.75" hidden="1" thickBot="1">
      <c r="A10" s="415"/>
      <c r="B10" s="416" t="s">
        <v>86</v>
      </c>
      <c r="C10" s="417"/>
      <c r="F10" s="418">
        <v>1</v>
      </c>
      <c r="Z10" s="416"/>
      <c r="AA10" s="417"/>
      <c r="AB10" s="417"/>
      <c r="AC10" s="417">
        <v>2</v>
      </c>
      <c r="AD10" s="417"/>
      <c r="AE10" s="417"/>
      <c r="AF10" s="417"/>
      <c r="AG10" s="417"/>
      <c r="AH10" s="417"/>
      <c r="AI10" s="417"/>
      <c r="AJ10" s="417"/>
      <c r="AK10" s="419"/>
      <c r="AL10" s="419"/>
      <c r="AM10" s="419"/>
      <c r="AN10" s="419"/>
      <c r="AO10" s="419"/>
      <c r="AP10" s="420"/>
      <c r="AQ10" s="417"/>
      <c r="AR10" s="417"/>
      <c r="AS10" s="417"/>
      <c r="AT10" s="417"/>
      <c r="AU10" s="417"/>
      <c r="AW10" s="421"/>
      <c r="AX10" s="419"/>
      <c r="AY10" s="419"/>
      <c r="AZ10" s="419"/>
      <c r="BA10" s="419">
        <v>3</v>
      </c>
      <c r="BB10" s="419"/>
      <c r="BC10" s="419"/>
      <c r="BD10" s="419"/>
      <c r="BE10" s="419"/>
      <c r="BF10" s="419"/>
      <c r="BG10" s="419"/>
      <c r="BH10" s="419"/>
      <c r="BI10" s="419"/>
      <c r="BJ10" s="419"/>
      <c r="BK10" s="419"/>
      <c r="BL10" s="419"/>
      <c r="BM10" s="419"/>
      <c r="BN10" s="419"/>
      <c r="BO10" s="419"/>
      <c r="BP10" s="419"/>
      <c r="BQ10" s="419"/>
    </row>
    <row r="11" spans="1:72" s="418" customFormat="1" ht="18.75" hidden="1" thickBot="1">
      <c r="A11" s="415"/>
      <c r="B11" s="416"/>
      <c r="C11" s="417"/>
      <c r="Z11" s="416"/>
      <c r="AA11" s="417"/>
      <c r="AB11" s="417"/>
      <c r="AC11" s="417"/>
      <c r="AD11" s="417"/>
      <c r="AE11" s="417"/>
      <c r="AF11" s="417"/>
      <c r="AG11" s="417"/>
      <c r="AH11" s="417"/>
      <c r="AI11" s="417"/>
      <c r="AJ11" s="417"/>
      <c r="AK11" s="419"/>
      <c r="AL11" s="419"/>
      <c r="AM11" s="419"/>
      <c r="AN11" s="419"/>
      <c r="AO11" s="419"/>
      <c r="AP11" s="420"/>
      <c r="AQ11" s="417"/>
      <c r="AR11" s="417"/>
      <c r="AS11" s="417"/>
      <c r="AT11" s="417"/>
      <c r="AU11" s="417"/>
      <c r="AW11" s="421"/>
      <c r="AX11" s="419"/>
      <c r="AY11" s="419"/>
      <c r="AZ11" s="417"/>
      <c r="BA11" s="417"/>
      <c r="BB11" s="417"/>
      <c r="BC11" s="417"/>
      <c r="BD11" s="417"/>
      <c r="BE11" s="417"/>
      <c r="BF11" s="417"/>
      <c r="BG11" s="417"/>
      <c r="BH11" s="417"/>
      <c r="BI11" s="417"/>
      <c r="BJ11" s="419"/>
      <c r="BK11" s="419"/>
      <c r="BL11" s="419"/>
      <c r="BM11" s="419"/>
      <c r="BN11" s="419"/>
      <c r="BO11" s="419"/>
      <c r="BP11" s="419"/>
      <c r="BQ11" s="419"/>
    </row>
    <row r="12" spans="1:72" ht="15.75" thickBot="1">
      <c r="A12" s="124"/>
      <c r="B12" s="422"/>
      <c r="C12" s="124"/>
      <c r="D12" s="423"/>
      <c r="E12" s="439"/>
      <c r="F12" s="1872"/>
      <c r="G12" s="1872"/>
      <c r="H12" s="1872"/>
      <c r="I12" s="1872"/>
      <c r="J12" s="1872"/>
      <c r="K12" s="1872"/>
      <c r="L12" s="1872"/>
      <c r="M12" s="439"/>
      <c r="N12" s="1937" t="s">
        <v>104</v>
      </c>
      <c r="O12" s="1937" t="s">
        <v>104</v>
      </c>
      <c r="P12" s="1937" t="s">
        <v>104</v>
      </c>
      <c r="Q12" s="1937" t="s">
        <v>104</v>
      </c>
      <c r="R12" s="1938" t="s">
        <v>104</v>
      </c>
      <c r="S12" s="1938" t="s">
        <v>104</v>
      </c>
      <c r="T12" s="1938" t="s">
        <v>104</v>
      </c>
      <c r="U12" s="1938" t="s">
        <v>104</v>
      </c>
      <c r="V12" s="1938" t="s">
        <v>104</v>
      </c>
      <c r="W12" s="1938" t="s">
        <v>104</v>
      </c>
      <c r="X12" s="1938" t="s">
        <v>104</v>
      </c>
      <c r="Y12" s="424"/>
      <c r="Z12" s="425"/>
      <c r="AA12" s="426"/>
      <c r="AB12" s="426"/>
      <c r="AC12" s="426"/>
      <c r="AD12" s="426"/>
      <c r="AE12" s="426"/>
      <c r="AF12" s="426"/>
      <c r="AG12" s="426"/>
      <c r="AH12" s="426"/>
      <c r="AI12" s="426"/>
      <c r="AJ12" s="426"/>
      <c r="AK12" s="427" t="s">
        <v>309</v>
      </c>
      <c r="AL12" s="427" t="s">
        <v>309</v>
      </c>
      <c r="AM12" s="427" t="s">
        <v>309</v>
      </c>
      <c r="AN12" s="427" t="s">
        <v>309</v>
      </c>
      <c r="AO12" s="427" t="s">
        <v>309</v>
      </c>
      <c r="AP12" s="427" t="s">
        <v>309</v>
      </c>
      <c r="AQ12" s="427" t="s">
        <v>309</v>
      </c>
      <c r="AR12" s="427" t="s">
        <v>309</v>
      </c>
      <c r="AS12" s="427" t="s">
        <v>309</v>
      </c>
      <c r="AT12" s="427" t="s">
        <v>309</v>
      </c>
      <c r="AU12" s="427" t="s">
        <v>309</v>
      </c>
      <c r="AV12" s="426"/>
      <c r="AW12" s="422"/>
      <c r="AX12" s="428" t="s">
        <v>310</v>
      </c>
      <c r="AY12" s="428"/>
      <c r="AZ12" s="1939"/>
      <c r="BA12" s="426"/>
      <c r="BB12" s="426"/>
      <c r="BC12" s="426"/>
      <c r="BD12" s="426"/>
      <c r="BE12" s="426"/>
      <c r="BF12" s="426"/>
      <c r="BG12" s="426"/>
      <c r="BH12" s="426"/>
      <c r="BI12" s="442"/>
      <c r="BJ12" s="427" t="s">
        <v>1447</v>
      </c>
      <c r="BK12" s="427" t="s">
        <v>1447</v>
      </c>
      <c r="BL12" s="427" t="s">
        <v>1447</v>
      </c>
      <c r="BM12" s="427" t="s">
        <v>1447</v>
      </c>
      <c r="BN12" s="427" t="s">
        <v>1447</v>
      </c>
      <c r="BO12" s="427" t="s">
        <v>1447</v>
      </c>
      <c r="BP12" s="427" t="s">
        <v>1447</v>
      </c>
      <c r="BQ12" s="427" t="s">
        <v>1447</v>
      </c>
      <c r="BR12" s="427" t="s">
        <v>1447</v>
      </c>
      <c r="BS12" s="427" t="s">
        <v>1447</v>
      </c>
      <c r="BT12" s="427" t="s">
        <v>1447</v>
      </c>
    </row>
    <row r="13" spans="1:72" ht="15.75" thickBot="1">
      <c r="A13" s="429"/>
      <c r="B13" s="430" t="s">
        <v>311</v>
      </c>
      <c r="C13" s="430" t="s">
        <v>92</v>
      </c>
      <c r="D13" s="430" t="s">
        <v>310</v>
      </c>
      <c r="E13" s="439"/>
      <c r="F13" s="1940" t="s">
        <v>93</v>
      </c>
      <c r="G13" s="1940" t="s">
        <v>312</v>
      </c>
      <c r="H13" s="1940" t="s">
        <v>313</v>
      </c>
      <c r="I13" s="1940" t="s">
        <v>314</v>
      </c>
      <c r="J13" s="1940" t="s">
        <v>315</v>
      </c>
      <c r="K13" s="1940" t="s">
        <v>96</v>
      </c>
      <c r="L13" s="1940" t="s">
        <v>97</v>
      </c>
      <c r="M13" s="439"/>
      <c r="N13" s="1941" t="s">
        <v>57</v>
      </c>
      <c r="O13" s="1941" t="s">
        <v>58</v>
      </c>
      <c r="P13" s="1942" t="s">
        <v>59</v>
      </c>
      <c r="Q13" s="1942" t="s">
        <v>60</v>
      </c>
      <c r="R13" s="1943" t="s">
        <v>61</v>
      </c>
      <c r="S13" s="1944" t="s">
        <v>62</v>
      </c>
      <c r="T13" s="1945" t="s">
        <v>63</v>
      </c>
      <c r="U13" s="1946" t="s">
        <v>64</v>
      </c>
      <c r="V13" s="1946" t="s">
        <v>65</v>
      </c>
      <c r="W13" s="1946" t="s">
        <v>66</v>
      </c>
      <c r="X13" s="1947" t="s">
        <v>67</v>
      </c>
      <c r="Y13" s="1948"/>
      <c r="Z13" s="434" t="s">
        <v>316</v>
      </c>
      <c r="AA13" s="429" t="s">
        <v>112</v>
      </c>
      <c r="AB13" s="429"/>
      <c r="AC13" s="1940" t="s">
        <v>93</v>
      </c>
      <c r="AD13" s="1940" t="s">
        <v>312</v>
      </c>
      <c r="AE13" s="1940" t="s">
        <v>313</v>
      </c>
      <c r="AF13" s="1940" t="s">
        <v>314</v>
      </c>
      <c r="AG13" s="1940" t="s">
        <v>315</v>
      </c>
      <c r="AH13" s="1940" t="s">
        <v>96</v>
      </c>
      <c r="AI13" s="1940" t="s">
        <v>97</v>
      </c>
      <c r="AJ13" s="1940"/>
      <c r="AK13" s="1949" t="s">
        <v>57</v>
      </c>
      <c r="AL13" s="1949" t="s">
        <v>58</v>
      </c>
      <c r="AM13" s="1949" t="s">
        <v>59</v>
      </c>
      <c r="AN13" s="1949" t="s">
        <v>60</v>
      </c>
      <c r="AO13" s="1949" t="s">
        <v>61</v>
      </c>
      <c r="AP13" s="1944" t="s">
        <v>62</v>
      </c>
      <c r="AQ13" s="1944" t="s">
        <v>63</v>
      </c>
      <c r="AR13" s="1944" t="s">
        <v>64</v>
      </c>
      <c r="AS13" s="1944" t="s">
        <v>65</v>
      </c>
      <c r="AT13" s="1944" t="s">
        <v>66</v>
      </c>
      <c r="AU13" s="1950" t="s">
        <v>67</v>
      </c>
      <c r="AW13" s="435" t="s">
        <v>316</v>
      </c>
      <c r="AX13" s="435" t="s">
        <v>92</v>
      </c>
      <c r="AY13" s="435" t="s">
        <v>112</v>
      </c>
      <c r="AZ13" s="1939"/>
      <c r="BA13" s="1940" t="s">
        <v>93</v>
      </c>
      <c r="BB13" s="1940" t="s">
        <v>312</v>
      </c>
      <c r="BC13" s="1940" t="s">
        <v>313</v>
      </c>
      <c r="BD13" s="1940" t="s">
        <v>92</v>
      </c>
      <c r="BE13" s="1940" t="s">
        <v>314</v>
      </c>
      <c r="BF13" s="1940" t="s">
        <v>315</v>
      </c>
      <c r="BG13" s="1940" t="s">
        <v>96</v>
      </c>
      <c r="BH13" s="1940" t="s">
        <v>97</v>
      </c>
      <c r="BI13" s="442"/>
      <c r="BJ13" s="1949" t="s">
        <v>57</v>
      </c>
      <c r="BK13" s="1949" t="s">
        <v>58</v>
      </c>
      <c r="BL13" s="1949" t="s">
        <v>59</v>
      </c>
      <c r="BM13" s="1949" t="s">
        <v>60</v>
      </c>
      <c r="BN13" s="1949" t="s">
        <v>61</v>
      </c>
      <c r="BO13" s="1944" t="s">
        <v>62</v>
      </c>
      <c r="BP13" s="1951" t="s">
        <v>63</v>
      </c>
      <c r="BQ13" s="1947" t="s">
        <v>64</v>
      </c>
      <c r="BR13" s="1947" t="s">
        <v>65</v>
      </c>
      <c r="BS13" s="1952" t="s">
        <v>66</v>
      </c>
      <c r="BT13" s="1950" t="s">
        <v>67</v>
      </c>
    </row>
    <row r="14" spans="1:72">
      <c r="A14" s="124"/>
      <c r="B14" s="436" t="s">
        <v>317</v>
      </c>
      <c r="C14" s="437" t="s">
        <v>318</v>
      </c>
      <c r="D14" s="438" t="s">
        <v>319</v>
      </c>
      <c r="E14" s="439"/>
      <c r="F14" s="1953" t="s">
        <v>93</v>
      </c>
      <c r="G14" s="1953" t="s">
        <v>320</v>
      </c>
      <c r="H14" s="1953" t="s">
        <v>317</v>
      </c>
      <c r="I14" s="1953" t="s">
        <v>321</v>
      </c>
      <c r="J14" s="1953" t="s">
        <v>322</v>
      </c>
      <c r="K14" s="1953" t="s">
        <v>323</v>
      </c>
      <c r="L14" s="1953" t="s">
        <v>324</v>
      </c>
      <c r="M14" s="439"/>
      <c r="N14" s="2186">
        <v>0</v>
      </c>
      <c r="O14" s="2186">
        <v>0</v>
      </c>
      <c r="P14" s="2186">
        <v>0</v>
      </c>
      <c r="Q14" s="2186">
        <v>0</v>
      </c>
      <c r="R14" s="2186">
        <v>0</v>
      </c>
      <c r="S14" s="2186">
        <v>0</v>
      </c>
      <c r="T14" s="2186">
        <v>0</v>
      </c>
      <c r="U14" s="2186">
        <v>0</v>
      </c>
      <c r="V14" s="2186">
        <v>0</v>
      </c>
      <c r="W14" s="2186">
        <v>0</v>
      </c>
      <c r="X14" s="2186">
        <v>0</v>
      </c>
      <c r="Y14" s="1948"/>
      <c r="Z14" s="436" t="s">
        <v>317</v>
      </c>
      <c r="AA14" s="440" t="s">
        <v>325</v>
      </c>
      <c r="AB14" s="441"/>
      <c r="AC14" s="1954" t="s">
        <v>93</v>
      </c>
      <c r="AD14" s="1954" t="s">
        <v>320</v>
      </c>
      <c r="AE14" s="1954" t="s">
        <v>317</v>
      </c>
      <c r="AF14" s="1954" t="s">
        <v>112</v>
      </c>
      <c r="AG14" s="1954" t="s">
        <v>325</v>
      </c>
      <c r="AH14" s="1954" t="s">
        <v>309</v>
      </c>
      <c r="AI14" s="1954" t="s">
        <v>1454</v>
      </c>
      <c r="AJ14" s="1954"/>
      <c r="AK14" s="2197"/>
      <c r="AL14" s="2197"/>
      <c r="AM14" s="2198"/>
      <c r="AN14" s="2197"/>
      <c r="AO14" s="2197"/>
      <c r="AP14" s="2199">
        <v>1112</v>
      </c>
      <c r="AQ14" s="2200">
        <v>1092</v>
      </c>
      <c r="AR14" s="2200">
        <v>1088</v>
      </c>
      <c r="AS14" s="2200">
        <v>1122</v>
      </c>
      <c r="AT14" s="2200">
        <v>1088</v>
      </c>
      <c r="AU14" s="2201">
        <v>1112</v>
      </c>
      <c r="AV14" s="124"/>
      <c r="AW14" s="436" t="s">
        <v>327</v>
      </c>
      <c r="AX14" s="1955" t="s">
        <v>328</v>
      </c>
      <c r="AY14" s="1956" t="s">
        <v>329</v>
      </c>
      <c r="AZ14" s="1939"/>
      <c r="BA14" s="1954" t="s">
        <v>93</v>
      </c>
      <c r="BB14" s="1954" t="s">
        <v>320</v>
      </c>
      <c r="BC14" s="1954" t="s">
        <v>327</v>
      </c>
      <c r="BD14" s="1954" t="s">
        <v>328</v>
      </c>
      <c r="BE14" s="1954" t="s">
        <v>112</v>
      </c>
      <c r="BF14" s="1954" t="s">
        <v>330</v>
      </c>
      <c r="BG14" s="1954" t="s">
        <v>331</v>
      </c>
      <c r="BH14" s="1954" t="s">
        <v>326</v>
      </c>
      <c r="BI14" s="442"/>
      <c r="BJ14" s="2212">
        <v>34.507366574603552</v>
      </c>
      <c r="BK14" s="2212">
        <v>31.94617675972658</v>
      </c>
      <c r="BL14" s="2212">
        <v>31.922851742414366</v>
      </c>
      <c r="BM14" s="2212">
        <v>29.998886943011282</v>
      </c>
      <c r="BN14" s="2212">
        <v>26.471569823766714</v>
      </c>
      <c r="BO14" s="2212">
        <v>26.471569823766714</v>
      </c>
      <c r="BP14" s="2212">
        <v>26.471569823766714</v>
      </c>
      <c r="BQ14" s="2212">
        <v>26.471569823766714</v>
      </c>
      <c r="BR14" s="2212">
        <v>26.471569823766714</v>
      </c>
      <c r="BS14" s="2212">
        <v>26.471569823766714</v>
      </c>
      <c r="BT14" s="2212">
        <v>26.471569823766714</v>
      </c>
    </row>
    <row r="15" spans="1:72" ht="15.75" thickBot="1">
      <c r="A15" s="124"/>
      <c r="B15" s="443"/>
      <c r="C15" s="444"/>
      <c r="D15" s="445" t="s">
        <v>332</v>
      </c>
      <c r="E15" s="439"/>
      <c r="F15" s="1953" t="s">
        <v>93</v>
      </c>
      <c r="G15" s="1953" t="s">
        <v>320</v>
      </c>
      <c r="H15" s="1953" t="s">
        <v>317</v>
      </c>
      <c r="I15" s="1953" t="s">
        <v>321</v>
      </c>
      <c r="J15" s="1953" t="s">
        <v>322</v>
      </c>
      <c r="K15" s="1953" t="s">
        <v>103</v>
      </c>
      <c r="L15" s="1953" t="s">
        <v>324</v>
      </c>
      <c r="M15" s="439"/>
      <c r="N15" s="2187">
        <v>446.38833485890922</v>
      </c>
      <c r="O15" s="2187">
        <v>1192.5572252426653</v>
      </c>
      <c r="P15" s="2187">
        <v>1614.1292237325999</v>
      </c>
      <c r="Q15" s="2187">
        <v>935.66911096538183</v>
      </c>
      <c r="R15" s="2187">
        <v>702.3797669059669</v>
      </c>
      <c r="S15" s="2187">
        <v>1355.6325444226968</v>
      </c>
      <c r="T15" s="2187">
        <v>1254.1035250047582</v>
      </c>
      <c r="U15" s="2187">
        <v>1274.1158152973876</v>
      </c>
      <c r="V15" s="2187">
        <v>1174.0543638342419</v>
      </c>
      <c r="W15" s="2187">
        <v>1347.4942130370275</v>
      </c>
      <c r="X15" s="2187">
        <v>1230.7558529966911</v>
      </c>
      <c r="Y15" s="1948"/>
      <c r="Z15" s="443"/>
      <c r="AA15" s="446" t="s">
        <v>333</v>
      </c>
      <c r="AB15" s="441"/>
      <c r="AC15" s="1954" t="s">
        <v>93</v>
      </c>
      <c r="AD15" s="1954" t="s">
        <v>320</v>
      </c>
      <c r="AE15" s="1954" t="s">
        <v>317</v>
      </c>
      <c r="AF15" s="1954" t="s">
        <v>112</v>
      </c>
      <c r="AG15" s="1954" t="s">
        <v>333</v>
      </c>
      <c r="AH15" s="1954" t="s">
        <v>309</v>
      </c>
      <c r="AI15" s="1954" t="s">
        <v>1454</v>
      </c>
      <c r="AJ15" s="1954"/>
      <c r="AK15" s="2202"/>
      <c r="AL15" s="2202"/>
      <c r="AM15" s="2203"/>
      <c r="AN15" s="2202"/>
      <c r="AO15" s="2202"/>
      <c r="AP15" s="2204">
        <v>1401</v>
      </c>
      <c r="AQ15" s="2205">
        <v>1376</v>
      </c>
      <c r="AR15" s="2205">
        <v>1371</v>
      </c>
      <c r="AS15" s="2205">
        <v>1413</v>
      </c>
      <c r="AT15" s="2205">
        <v>1371</v>
      </c>
      <c r="AU15" s="2206">
        <v>1401</v>
      </c>
      <c r="AV15" s="124"/>
      <c r="AW15" s="443"/>
      <c r="AX15" s="447"/>
      <c r="AY15" s="447" t="s">
        <v>334</v>
      </c>
      <c r="AZ15" s="442"/>
      <c r="BA15" s="1954" t="s">
        <v>93</v>
      </c>
      <c r="BB15" s="1954" t="s">
        <v>320</v>
      </c>
      <c r="BC15" s="1954" t="s">
        <v>327</v>
      </c>
      <c r="BD15" s="1954" t="s">
        <v>328</v>
      </c>
      <c r="BE15" s="1954" t="s">
        <v>112</v>
      </c>
      <c r="BF15" s="1954" t="s">
        <v>335</v>
      </c>
      <c r="BG15" s="1954" t="s">
        <v>267</v>
      </c>
      <c r="BH15" s="1954" t="s">
        <v>1454</v>
      </c>
      <c r="BI15" s="442"/>
      <c r="BJ15" s="2213">
        <v>31</v>
      </c>
      <c r="BK15" s="2213">
        <v>51</v>
      </c>
      <c r="BL15" s="2213">
        <v>48</v>
      </c>
      <c r="BM15" s="2213">
        <v>50</v>
      </c>
      <c r="BN15" s="2213">
        <v>38</v>
      </c>
      <c r="BO15" s="2213">
        <v>63</v>
      </c>
      <c r="BP15" s="2213">
        <v>32</v>
      </c>
      <c r="BQ15" s="2213">
        <v>24</v>
      </c>
      <c r="BR15" s="2213">
        <v>42</v>
      </c>
      <c r="BS15" s="2213">
        <v>31</v>
      </c>
      <c r="BT15" s="2213">
        <v>28</v>
      </c>
    </row>
    <row r="16" spans="1:72" ht="15.75" thickBot="1">
      <c r="A16" s="124"/>
      <c r="B16" s="443"/>
      <c r="C16" s="448" t="s">
        <v>336</v>
      </c>
      <c r="D16" s="438" t="s">
        <v>319</v>
      </c>
      <c r="E16" s="439"/>
      <c r="F16" s="1953" t="s">
        <v>93</v>
      </c>
      <c r="G16" s="1953" t="s">
        <v>320</v>
      </c>
      <c r="H16" s="1953" t="s">
        <v>317</v>
      </c>
      <c r="I16" s="1953" t="s">
        <v>321</v>
      </c>
      <c r="J16" s="1953" t="s">
        <v>337</v>
      </c>
      <c r="K16" s="1953" t="s">
        <v>323</v>
      </c>
      <c r="L16" s="1953" t="s">
        <v>324</v>
      </c>
      <c r="M16" s="439"/>
      <c r="N16" s="2186">
        <v>11958.954039999999</v>
      </c>
      <c r="O16" s="2186">
        <v>9968.5371999999988</v>
      </c>
      <c r="P16" s="2186">
        <v>11865.820070000002</v>
      </c>
      <c r="Q16" s="2186">
        <v>11439.417020000004</v>
      </c>
      <c r="R16" s="2186">
        <v>13001.405790000001</v>
      </c>
      <c r="S16" s="2186">
        <v>13456.703912094868</v>
      </c>
      <c r="T16" s="2186">
        <v>13564.444975654551</v>
      </c>
      <c r="U16" s="2186">
        <v>13708.917750559076</v>
      </c>
      <c r="V16" s="2186">
        <v>13872.053511568476</v>
      </c>
      <c r="W16" s="2186">
        <v>14067.867818448789</v>
      </c>
      <c r="X16" s="2186">
        <v>14279.818676655308</v>
      </c>
      <c r="Y16" s="1948"/>
      <c r="Z16" s="449"/>
      <c r="AA16" s="450" t="s">
        <v>338</v>
      </c>
      <c r="AB16" s="441"/>
      <c r="AC16" s="1954" t="s">
        <v>93</v>
      </c>
      <c r="AD16" s="1954" t="s">
        <v>320</v>
      </c>
      <c r="AE16" s="1954" t="s">
        <v>317</v>
      </c>
      <c r="AF16" s="1954" t="s">
        <v>112</v>
      </c>
      <c r="AG16" s="1954" t="s">
        <v>338</v>
      </c>
      <c r="AH16" s="1954" t="s">
        <v>309</v>
      </c>
      <c r="AI16" s="1954" t="s">
        <v>1454</v>
      </c>
      <c r="AJ16" s="1954"/>
      <c r="AK16" s="2207"/>
      <c r="AL16" s="2207"/>
      <c r="AM16" s="2208"/>
      <c r="AN16" s="2207"/>
      <c r="AO16" s="2207"/>
      <c r="AP16" s="2209">
        <v>1654</v>
      </c>
      <c r="AQ16" s="2210">
        <v>1610</v>
      </c>
      <c r="AR16" s="2210">
        <v>1590</v>
      </c>
      <c r="AS16" s="2210">
        <v>1610</v>
      </c>
      <c r="AT16" s="2210">
        <v>1640</v>
      </c>
      <c r="AU16" s="2211">
        <v>1650</v>
      </c>
      <c r="AV16" s="124"/>
      <c r="AW16" s="443"/>
      <c r="AX16" s="447"/>
      <c r="AY16" s="447" t="s">
        <v>339</v>
      </c>
      <c r="AZ16" s="442"/>
      <c r="BA16" s="1954" t="s">
        <v>93</v>
      </c>
      <c r="BB16" s="1954" t="s">
        <v>320</v>
      </c>
      <c r="BC16" s="1954" t="s">
        <v>327</v>
      </c>
      <c r="BD16" s="1954" t="s">
        <v>328</v>
      </c>
      <c r="BE16" s="1954" t="s">
        <v>112</v>
      </c>
      <c r="BF16" s="1954" t="s">
        <v>340</v>
      </c>
      <c r="BG16" s="1954" t="s">
        <v>267</v>
      </c>
      <c r="BH16" s="1954" t="s">
        <v>1454</v>
      </c>
      <c r="BI16" s="442"/>
      <c r="BJ16" s="2213">
        <v>0</v>
      </c>
      <c r="BK16" s="2213">
        <v>0</v>
      </c>
      <c r="BL16" s="2213">
        <v>0</v>
      </c>
      <c r="BM16" s="2213">
        <v>0</v>
      </c>
      <c r="BN16" s="2213">
        <v>0</v>
      </c>
      <c r="BO16" s="2213">
        <v>0</v>
      </c>
      <c r="BP16" s="2213">
        <v>0</v>
      </c>
      <c r="BQ16" s="2213">
        <v>0</v>
      </c>
      <c r="BR16" s="2213">
        <v>0</v>
      </c>
      <c r="BS16" s="2213">
        <v>0</v>
      </c>
      <c r="BT16" s="2213">
        <v>0</v>
      </c>
    </row>
    <row r="17" spans="1:83" ht="15.75" thickBot="1">
      <c r="A17" s="124"/>
      <c r="B17" s="443"/>
      <c r="C17" s="451"/>
      <c r="D17" s="445" t="s">
        <v>332</v>
      </c>
      <c r="E17" s="439"/>
      <c r="F17" s="1953" t="s">
        <v>93</v>
      </c>
      <c r="G17" s="1953" t="s">
        <v>320</v>
      </c>
      <c r="H17" s="1953" t="s">
        <v>317</v>
      </c>
      <c r="I17" s="1953" t="s">
        <v>321</v>
      </c>
      <c r="J17" s="1953" t="s">
        <v>337</v>
      </c>
      <c r="K17" s="1953" t="s">
        <v>103</v>
      </c>
      <c r="L17" s="1953" t="s">
        <v>324</v>
      </c>
      <c r="M17" s="439"/>
      <c r="N17" s="2187">
        <v>15658.019766614334</v>
      </c>
      <c r="O17" s="2187">
        <v>6598.8976917468763</v>
      </c>
      <c r="P17" s="2187">
        <v>12863.879102257517</v>
      </c>
      <c r="Q17" s="2187">
        <v>17983.904997248548</v>
      </c>
      <c r="R17" s="2187">
        <v>22358.499117143241</v>
      </c>
      <c r="S17" s="2187">
        <v>18675.219870557772</v>
      </c>
      <c r="T17" s="2187">
        <v>17276.554156406168</v>
      </c>
      <c r="U17" s="2187">
        <v>17552.243850391373</v>
      </c>
      <c r="V17" s="2187">
        <v>16173.795380465348</v>
      </c>
      <c r="W17" s="2187">
        <v>18563.106061670456</v>
      </c>
      <c r="X17" s="2187">
        <v>16954.916180090095</v>
      </c>
      <c r="Y17" s="1948"/>
      <c r="Z17" s="124"/>
      <c r="AA17" s="124"/>
      <c r="AB17" s="124"/>
      <c r="AC17" s="1954"/>
      <c r="AD17" s="1954"/>
      <c r="AE17" s="1954"/>
      <c r="AF17" s="1954"/>
      <c r="AG17" s="1954"/>
      <c r="AH17" s="1954"/>
      <c r="AI17" s="1954"/>
      <c r="AJ17" s="1954"/>
      <c r="AK17" s="124"/>
      <c r="AL17" s="124"/>
      <c r="AM17" s="124"/>
      <c r="AN17" s="124"/>
      <c r="AO17" s="124"/>
      <c r="AP17" s="124"/>
      <c r="AQ17" s="124"/>
      <c r="AR17" s="124"/>
      <c r="AS17" s="124"/>
      <c r="AT17" s="124"/>
      <c r="AU17" s="124"/>
      <c r="AV17" s="441"/>
      <c r="AW17" s="443"/>
      <c r="AX17" s="1957"/>
      <c r="AY17" s="1957" t="s">
        <v>341</v>
      </c>
      <c r="AZ17" s="442"/>
      <c r="BA17" s="1954" t="s">
        <v>93</v>
      </c>
      <c r="BB17" s="1954" t="s">
        <v>320</v>
      </c>
      <c r="BC17" s="1954" t="s">
        <v>327</v>
      </c>
      <c r="BD17" s="1954" t="s">
        <v>328</v>
      </c>
      <c r="BE17" s="1954" t="s">
        <v>112</v>
      </c>
      <c r="BF17" s="1954" t="s">
        <v>342</v>
      </c>
      <c r="BG17" s="1954" t="s">
        <v>267</v>
      </c>
      <c r="BH17" s="1954" t="s">
        <v>1454</v>
      </c>
      <c r="BI17" s="442"/>
      <c r="BJ17" s="2213">
        <v>63</v>
      </c>
      <c r="BK17" s="2213">
        <v>66</v>
      </c>
      <c r="BL17" s="2213">
        <v>72</v>
      </c>
      <c r="BM17" s="2213">
        <v>75</v>
      </c>
      <c r="BN17" s="2213">
        <v>70</v>
      </c>
      <c r="BO17" s="2213">
        <v>90</v>
      </c>
      <c r="BP17" s="2213">
        <v>85</v>
      </c>
      <c r="BQ17" s="2213">
        <v>85</v>
      </c>
      <c r="BR17" s="2213">
        <v>85</v>
      </c>
      <c r="BS17" s="2213">
        <v>85</v>
      </c>
      <c r="BT17" s="2213">
        <v>85</v>
      </c>
    </row>
    <row r="18" spans="1:83" ht="15.75" thickBot="1">
      <c r="A18" s="124"/>
      <c r="B18" s="443"/>
      <c r="C18" s="437" t="s">
        <v>343</v>
      </c>
      <c r="D18" s="438" t="s">
        <v>319</v>
      </c>
      <c r="E18" s="439"/>
      <c r="F18" s="1953" t="s">
        <v>93</v>
      </c>
      <c r="G18" s="1953" t="s">
        <v>320</v>
      </c>
      <c r="H18" s="1953" t="s">
        <v>317</v>
      </c>
      <c r="I18" s="1953" t="s">
        <v>321</v>
      </c>
      <c r="J18" s="1953" t="s">
        <v>344</v>
      </c>
      <c r="K18" s="1953" t="s">
        <v>323</v>
      </c>
      <c r="L18" s="1953" t="s">
        <v>324</v>
      </c>
      <c r="M18" s="439"/>
      <c r="N18" s="2186">
        <v>0</v>
      </c>
      <c r="O18" s="2186">
        <v>0</v>
      </c>
      <c r="P18" s="2186">
        <v>19.708730000000003</v>
      </c>
      <c r="Q18" s="2186">
        <v>0.58212138703673233</v>
      </c>
      <c r="R18" s="2186">
        <v>133.80514990665566</v>
      </c>
      <c r="S18" s="2186">
        <v>138.49089193048974</v>
      </c>
      <c r="T18" s="2186">
        <v>139.59971888301774</v>
      </c>
      <c r="U18" s="2186">
        <v>141.08657358286868</v>
      </c>
      <c r="V18" s="2186">
        <v>142.76550010124473</v>
      </c>
      <c r="W18" s="2186">
        <v>144.7807408459141</v>
      </c>
      <c r="X18" s="2186">
        <v>146.96205237585502</v>
      </c>
      <c r="Y18" s="1948"/>
      <c r="Z18" s="124"/>
      <c r="AA18" s="124"/>
      <c r="AB18" s="124"/>
      <c r="AC18" s="1954"/>
      <c r="AD18" s="1954"/>
      <c r="AE18" s="1954"/>
      <c r="AF18" s="1954"/>
      <c r="AG18" s="1954"/>
      <c r="AH18" s="1954"/>
      <c r="AI18" s="1954"/>
      <c r="AJ18" s="1954"/>
      <c r="AK18" s="124"/>
      <c r="AL18" s="124"/>
      <c r="AM18" s="124"/>
      <c r="AN18" s="124"/>
      <c r="AO18" s="124"/>
      <c r="AP18" s="124"/>
      <c r="AQ18" s="124"/>
      <c r="AR18" s="124"/>
      <c r="AS18" s="124"/>
      <c r="AT18" s="124"/>
      <c r="AU18" s="124"/>
      <c r="AV18" s="441"/>
      <c r="AW18" s="452"/>
      <c r="AX18" s="453"/>
      <c r="AY18" s="453" t="s">
        <v>345</v>
      </c>
      <c r="BA18" s="1954" t="s">
        <v>93</v>
      </c>
      <c r="BB18" s="1954" t="s">
        <v>320</v>
      </c>
      <c r="BC18" s="1954" t="s">
        <v>327</v>
      </c>
      <c r="BD18" s="1954" t="s">
        <v>328</v>
      </c>
      <c r="BE18" s="1954" t="s">
        <v>112</v>
      </c>
      <c r="BF18" s="99" t="s">
        <v>346</v>
      </c>
      <c r="BG18" s="1954" t="s">
        <v>1436</v>
      </c>
      <c r="BH18" s="99" t="s">
        <v>1435</v>
      </c>
      <c r="BJ18" s="2214">
        <v>0.7</v>
      </c>
      <c r="BK18" s="2214">
        <v>0.70967741935483875</v>
      </c>
      <c r="BL18" s="2214">
        <v>0.72727272727272729</v>
      </c>
      <c r="BM18" s="2214">
        <v>0.73529411764705888</v>
      </c>
      <c r="BN18" s="2214">
        <v>0.72164948453608246</v>
      </c>
      <c r="BO18" s="2214">
        <v>0.76923076923076916</v>
      </c>
      <c r="BP18" s="2214">
        <v>0.7589285714285714</v>
      </c>
      <c r="BQ18" s="2214">
        <v>0.7589285714285714</v>
      </c>
      <c r="BR18" s="2214">
        <v>0.7589285714285714</v>
      </c>
      <c r="BS18" s="2214">
        <v>0.7589285714285714</v>
      </c>
      <c r="BT18" s="2214">
        <v>0.7589285714285714</v>
      </c>
    </row>
    <row r="19" spans="1:83" ht="15.75" thickBot="1">
      <c r="A19" s="124"/>
      <c r="B19" s="449"/>
      <c r="C19" s="444"/>
      <c r="D19" s="445" t="s">
        <v>332</v>
      </c>
      <c r="E19" s="439"/>
      <c r="F19" s="1953" t="s">
        <v>93</v>
      </c>
      <c r="G19" s="1953" t="s">
        <v>320</v>
      </c>
      <c r="H19" s="1953" t="s">
        <v>317</v>
      </c>
      <c r="I19" s="1953" t="s">
        <v>321</v>
      </c>
      <c r="J19" s="1953" t="s">
        <v>344</v>
      </c>
      <c r="K19" s="1953" t="s">
        <v>103</v>
      </c>
      <c r="L19" s="1953" t="s">
        <v>324</v>
      </c>
      <c r="M19" s="439"/>
      <c r="N19" s="2187">
        <v>995.59189852675695</v>
      </c>
      <c r="O19" s="2187">
        <v>1108.5450830104573</v>
      </c>
      <c r="P19" s="2187">
        <v>121.99167400988343</v>
      </c>
      <c r="Q19" s="2187">
        <v>80.425891786070537</v>
      </c>
      <c r="R19" s="2187">
        <v>1139.1211159507898</v>
      </c>
      <c r="S19" s="2187">
        <v>886.51867876953384</v>
      </c>
      <c r="T19" s="2187">
        <v>820.12356858907765</v>
      </c>
      <c r="U19" s="2187">
        <v>833.21064681124381</v>
      </c>
      <c r="V19" s="2187">
        <v>767.77525570041314</v>
      </c>
      <c r="W19" s="2187">
        <v>881.19660029251963</v>
      </c>
      <c r="X19" s="2187">
        <v>804.85531066321721</v>
      </c>
      <c r="Y19" s="1948"/>
      <c r="AC19" s="1953"/>
      <c r="AD19" s="1954"/>
      <c r="AE19" s="1954"/>
      <c r="AF19" s="1953"/>
      <c r="AG19" s="1953"/>
      <c r="AH19" s="1954"/>
      <c r="AI19" s="1954"/>
      <c r="AJ19" s="1954"/>
      <c r="AN19" s="124"/>
      <c r="AO19" s="124"/>
      <c r="AP19" s="124"/>
      <c r="AQ19" s="124"/>
      <c r="AR19" s="124"/>
      <c r="AS19" s="124"/>
      <c r="AT19" s="124"/>
      <c r="AU19" s="124"/>
      <c r="AV19" s="441"/>
      <c r="AW19" s="443"/>
      <c r="AX19" s="454" t="s">
        <v>347</v>
      </c>
      <c r="AY19" s="454" t="s">
        <v>329</v>
      </c>
      <c r="AZ19" s="441"/>
      <c r="BA19" s="1954" t="s">
        <v>93</v>
      </c>
      <c r="BB19" s="1954" t="s">
        <v>320</v>
      </c>
      <c r="BC19" s="1954" t="s">
        <v>327</v>
      </c>
      <c r="BD19" s="1954" t="s">
        <v>347</v>
      </c>
      <c r="BE19" s="1954" t="s">
        <v>112</v>
      </c>
      <c r="BF19" s="1954" t="s">
        <v>330</v>
      </c>
      <c r="BG19" s="1954" t="s">
        <v>331</v>
      </c>
      <c r="BH19" s="1954" t="s">
        <v>326</v>
      </c>
      <c r="BI19" s="442"/>
      <c r="BJ19" s="2212">
        <v>24.587587926683625</v>
      </c>
      <c r="BK19" s="2212">
        <v>23.052820726689756</v>
      </c>
      <c r="BL19" s="2212">
        <v>23.872597986145411</v>
      </c>
      <c r="BM19" s="2212">
        <v>24.061469782483822</v>
      </c>
      <c r="BN19" s="2212">
        <v>21.458233737488513</v>
      </c>
      <c r="BO19" s="2212">
        <v>21.458233737488513</v>
      </c>
      <c r="BP19" s="2212">
        <v>21.458233737488513</v>
      </c>
      <c r="BQ19" s="2212">
        <v>21.458233737488513</v>
      </c>
      <c r="BR19" s="2212">
        <v>21.458233737488513</v>
      </c>
      <c r="BS19" s="2212">
        <v>21.458233737488513</v>
      </c>
      <c r="BT19" s="2212">
        <v>21.458233737488513</v>
      </c>
    </row>
    <row r="20" spans="1:83">
      <c r="A20" s="124"/>
      <c r="B20" s="455" t="s">
        <v>327</v>
      </c>
      <c r="C20" s="448" t="s">
        <v>1430</v>
      </c>
      <c r="D20" s="438" t="s">
        <v>319</v>
      </c>
      <c r="E20" s="439"/>
      <c r="F20" s="1953" t="s">
        <v>93</v>
      </c>
      <c r="G20" s="1953" t="s">
        <v>320</v>
      </c>
      <c r="H20" s="1953" t="s">
        <v>327</v>
      </c>
      <c r="I20" s="1953" t="s">
        <v>321</v>
      </c>
      <c r="J20" s="1953" t="s">
        <v>1438</v>
      </c>
      <c r="K20" s="1953" t="s">
        <v>323</v>
      </c>
      <c r="L20" s="1953" t="s">
        <v>324</v>
      </c>
      <c r="M20" s="439"/>
      <c r="N20" s="2186">
        <v>369.3402033834808</v>
      </c>
      <c r="O20" s="2186">
        <v>379.23833299119696</v>
      </c>
      <c r="P20" s="2186">
        <v>378.49954261166306</v>
      </c>
      <c r="Q20" s="2186">
        <v>407.88849879824011</v>
      </c>
      <c r="R20" s="2186">
        <v>410.25906000000003</v>
      </c>
      <c r="S20" s="2186">
        <v>417.2268503701444</v>
      </c>
      <c r="T20" s="2186">
        <v>431.56384306083243</v>
      </c>
      <c r="U20" s="2186">
        <v>441.92223992108944</v>
      </c>
      <c r="V20" s="2186">
        <v>445.69961254712376</v>
      </c>
      <c r="W20" s="2186">
        <v>447.16964615302288</v>
      </c>
      <c r="X20" s="2186">
        <v>449.32162113869771</v>
      </c>
      <c r="Y20" s="441"/>
      <c r="AC20" s="1953"/>
      <c r="AD20" s="1954"/>
      <c r="AE20" s="1953"/>
      <c r="AF20" s="1953"/>
      <c r="AG20" s="1953"/>
      <c r="AH20" s="1954"/>
      <c r="AI20" s="1954"/>
      <c r="AJ20" s="1954"/>
      <c r="AN20" s="124"/>
      <c r="AO20" s="124"/>
      <c r="AP20" s="124"/>
      <c r="AQ20" s="124"/>
      <c r="AR20" s="124"/>
      <c r="AS20" s="124"/>
      <c r="AT20" s="124"/>
      <c r="AU20" s="124"/>
      <c r="AV20" s="441"/>
      <c r="AW20" s="443"/>
      <c r="AX20" s="454"/>
      <c r="AY20" s="454" t="s">
        <v>334</v>
      </c>
      <c r="AZ20" s="441"/>
      <c r="BA20" s="1954" t="s">
        <v>93</v>
      </c>
      <c r="BB20" s="1954" t="s">
        <v>320</v>
      </c>
      <c r="BC20" s="1954" t="s">
        <v>327</v>
      </c>
      <c r="BD20" s="1954" t="s">
        <v>347</v>
      </c>
      <c r="BE20" s="1954" t="s">
        <v>112</v>
      </c>
      <c r="BF20" s="1954" t="s">
        <v>335</v>
      </c>
      <c r="BG20" s="1954" t="s">
        <v>267</v>
      </c>
      <c r="BH20" s="1954" t="s">
        <v>1454</v>
      </c>
      <c r="BI20" s="442"/>
      <c r="BJ20" s="2213">
        <v>46</v>
      </c>
      <c r="BK20" s="2213">
        <v>109</v>
      </c>
      <c r="BL20" s="2213">
        <v>116</v>
      </c>
      <c r="BM20" s="2213">
        <v>102</v>
      </c>
      <c r="BN20" s="2213">
        <v>91</v>
      </c>
      <c r="BO20" s="2213">
        <v>138</v>
      </c>
      <c r="BP20" s="2213">
        <v>107</v>
      </c>
      <c r="BQ20" s="2213">
        <v>90</v>
      </c>
      <c r="BR20" s="2213">
        <v>95</v>
      </c>
      <c r="BS20" s="2213">
        <v>139</v>
      </c>
      <c r="BT20" s="2213">
        <v>91</v>
      </c>
    </row>
    <row r="21" spans="1:83" ht="15.75" thickBot="1">
      <c r="A21" s="124"/>
      <c r="B21" s="456"/>
      <c r="C21" s="451"/>
      <c r="D21" s="445" t="s">
        <v>332</v>
      </c>
      <c r="E21" s="439"/>
      <c r="F21" s="1953" t="s">
        <v>93</v>
      </c>
      <c r="G21" s="1953" t="s">
        <v>320</v>
      </c>
      <c r="H21" s="1953" t="s">
        <v>327</v>
      </c>
      <c r="I21" s="1953" t="s">
        <v>321</v>
      </c>
      <c r="J21" s="1953" t="s">
        <v>1438</v>
      </c>
      <c r="K21" s="1953" t="s">
        <v>103</v>
      </c>
      <c r="L21" s="1953" t="s">
        <v>324</v>
      </c>
      <c r="M21" s="439"/>
      <c r="N21" s="2187">
        <v>1175.2291700000001</v>
      </c>
      <c r="O21" s="2187">
        <v>1880.8777000000002</v>
      </c>
      <c r="P21" s="2187">
        <v>1821.6861200000003</v>
      </c>
      <c r="Q21" s="2187">
        <v>1873.3672199999999</v>
      </c>
      <c r="R21" s="2187">
        <v>1503.5879299999999</v>
      </c>
      <c r="S21" s="2187">
        <v>2305.3668046669864</v>
      </c>
      <c r="T21" s="2187">
        <v>1165.5250739605615</v>
      </c>
      <c r="U21" s="2187">
        <v>994.96100000000001</v>
      </c>
      <c r="V21" s="2187">
        <v>1819.9900739605616</v>
      </c>
      <c r="W21" s="2187">
        <v>1226.7646999999999</v>
      </c>
      <c r="X21" s="2187">
        <v>1166.9580000000001</v>
      </c>
      <c r="Y21" s="441"/>
      <c r="Z21" s="457"/>
      <c r="AA21" s="457"/>
      <c r="AB21" s="457"/>
      <c r="AC21" s="1953"/>
      <c r="AD21" s="1954"/>
      <c r="AE21" s="1953"/>
      <c r="AF21" s="1953"/>
      <c r="AG21" s="1953"/>
      <c r="AH21" s="1954"/>
      <c r="AI21" s="1954"/>
      <c r="AJ21" s="1954"/>
      <c r="AK21" s="457"/>
      <c r="AL21" s="457"/>
      <c r="AM21" s="457"/>
      <c r="AN21" s="457"/>
      <c r="AO21" s="457"/>
      <c r="AP21" s="457"/>
      <c r="AQ21" s="457"/>
      <c r="AR21" s="457"/>
      <c r="AS21" s="457"/>
      <c r="AT21" s="457"/>
      <c r="AU21" s="457"/>
      <c r="AV21" s="441"/>
      <c r="AW21" s="443"/>
      <c r="AX21" s="454"/>
      <c r="AY21" s="454" t="s">
        <v>339</v>
      </c>
      <c r="AZ21" s="441"/>
      <c r="BA21" s="1954" t="s">
        <v>93</v>
      </c>
      <c r="BB21" s="1954" t="s">
        <v>320</v>
      </c>
      <c r="BC21" s="1954" t="s">
        <v>327</v>
      </c>
      <c r="BD21" s="1954" t="s">
        <v>347</v>
      </c>
      <c r="BE21" s="1954" t="s">
        <v>112</v>
      </c>
      <c r="BF21" s="1954" t="s">
        <v>340</v>
      </c>
      <c r="BG21" s="1954" t="s">
        <v>267</v>
      </c>
      <c r="BH21" s="1954" t="s">
        <v>1454</v>
      </c>
      <c r="BI21" s="442"/>
      <c r="BJ21" s="2213">
        <v>0</v>
      </c>
      <c r="BK21" s="2213">
        <v>0</v>
      </c>
      <c r="BL21" s="2213">
        <v>0</v>
      </c>
      <c r="BM21" s="2213">
        <v>0</v>
      </c>
      <c r="BN21" s="2213">
        <v>0</v>
      </c>
      <c r="BO21" s="2213">
        <v>0</v>
      </c>
      <c r="BP21" s="2213">
        <v>0</v>
      </c>
      <c r="BQ21" s="2213">
        <v>0</v>
      </c>
      <c r="BR21" s="2213">
        <v>0</v>
      </c>
      <c r="BS21" s="2213">
        <v>0</v>
      </c>
      <c r="BT21" s="2213">
        <v>0</v>
      </c>
    </row>
    <row r="22" spans="1:83">
      <c r="A22" s="124"/>
      <c r="B22" s="456"/>
      <c r="C22" s="437" t="s">
        <v>1431</v>
      </c>
      <c r="D22" s="438" t="s">
        <v>319</v>
      </c>
      <c r="E22" s="439"/>
      <c r="F22" s="1953" t="s">
        <v>93</v>
      </c>
      <c r="G22" s="1953" t="s">
        <v>320</v>
      </c>
      <c r="H22" s="1953" t="s">
        <v>327</v>
      </c>
      <c r="I22" s="1953" t="s">
        <v>321</v>
      </c>
      <c r="J22" s="1953" t="s">
        <v>1439</v>
      </c>
      <c r="K22" s="1953" t="s">
        <v>323</v>
      </c>
      <c r="L22" s="1953" t="s">
        <v>324</v>
      </c>
      <c r="M22" s="439"/>
      <c r="N22" s="2186">
        <v>2376.2160849175762</v>
      </c>
      <c r="O22" s="2186">
        <v>2478.1146235140991</v>
      </c>
      <c r="P22" s="2186">
        <v>2482.9472657540341</v>
      </c>
      <c r="Q22" s="2186">
        <v>2663.9164011545909</v>
      </c>
      <c r="R22" s="2186">
        <v>2711.5286000000015</v>
      </c>
      <c r="S22" s="2186">
        <v>2757.580874549285</v>
      </c>
      <c r="T22" s="2186">
        <v>2852.3384789731617</v>
      </c>
      <c r="U22" s="2186">
        <v>2920.8003170535617</v>
      </c>
      <c r="V22" s="2186">
        <v>2945.7661372071721</v>
      </c>
      <c r="W22" s="2186">
        <v>2955.4820424826257</v>
      </c>
      <c r="X22" s="2186">
        <v>2969.7051085622434</v>
      </c>
      <c r="Y22" s="124"/>
      <c r="Z22" s="457"/>
      <c r="AA22" s="457"/>
      <c r="AB22" s="457"/>
      <c r="AC22" s="1953"/>
      <c r="AD22" s="1954"/>
      <c r="AE22" s="1953"/>
      <c r="AF22" s="1953"/>
      <c r="AG22" s="1953"/>
      <c r="AH22" s="1954"/>
      <c r="AI22" s="1954"/>
      <c r="AJ22" s="1954"/>
      <c r="AK22" s="457"/>
      <c r="AL22" s="457"/>
      <c r="AM22" s="457"/>
      <c r="AN22" s="457"/>
      <c r="AO22" s="457"/>
      <c r="AP22" s="457"/>
      <c r="AQ22" s="457"/>
      <c r="AR22" s="457"/>
      <c r="AS22" s="457"/>
      <c r="AT22" s="457"/>
      <c r="AU22" s="457"/>
      <c r="AV22" s="441"/>
      <c r="AW22" s="443"/>
      <c r="AX22" s="458"/>
      <c r="AY22" s="458" t="s">
        <v>341</v>
      </c>
      <c r="AZ22" s="441"/>
      <c r="BA22" s="1954" t="s">
        <v>93</v>
      </c>
      <c r="BB22" s="1954" t="s">
        <v>320</v>
      </c>
      <c r="BC22" s="1954" t="s">
        <v>327</v>
      </c>
      <c r="BD22" s="1954" t="s">
        <v>347</v>
      </c>
      <c r="BE22" s="1954" t="s">
        <v>112</v>
      </c>
      <c r="BF22" s="1954" t="s">
        <v>342</v>
      </c>
      <c r="BG22" s="1954" t="s">
        <v>267</v>
      </c>
      <c r="BH22" s="1954" t="s">
        <v>1454</v>
      </c>
      <c r="BI22" s="442"/>
      <c r="BJ22" s="2213">
        <v>344</v>
      </c>
      <c r="BK22" s="2213">
        <v>356</v>
      </c>
      <c r="BL22" s="2213">
        <v>360</v>
      </c>
      <c r="BM22" s="2213">
        <v>382</v>
      </c>
      <c r="BN22" s="2213">
        <v>392</v>
      </c>
      <c r="BO22" s="2213">
        <v>444</v>
      </c>
      <c r="BP22" s="2213">
        <v>444</v>
      </c>
      <c r="BQ22" s="2213">
        <v>444</v>
      </c>
      <c r="BR22" s="2213">
        <v>444</v>
      </c>
      <c r="BS22" s="2213">
        <v>444</v>
      </c>
      <c r="BT22" s="2213">
        <v>444</v>
      </c>
    </row>
    <row r="23" spans="1:83" ht="15.75" thickBot="1">
      <c r="A23" s="124"/>
      <c r="B23" s="456"/>
      <c r="C23" s="444"/>
      <c r="D23" s="1958" t="s">
        <v>332</v>
      </c>
      <c r="E23" s="439"/>
      <c r="F23" s="1953" t="s">
        <v>93</v>
      </c>
      <c r="G23" s="1953" t="s">
        <v>320</v>
      </c>
      <c r="H23" s="1953" t="s">
        <v>327</v>
      </c>
      <c r="I23" s="1953" t="s">
        <v>321</v>
      </c>
      <c r="J23" s="1953" t="s">
        <v>1439</v>
      </c>
      <c r="K23" s="1953" t="s">
        <v>103</v>
      </c>
      <c r="L23" s="1953" t="s">
        <v>324</v>
      </c>
      <c r="M23" s="439"/>
      <c r="N23" s="2188">
        <v>1982.5166199999999</v>
      </c>
      <c r="O23" s="2188">
        <v>4930.7142800000001</v>
      </c>
      <c r="P23" s="2188">
        <v>4266.8525300000001</v>
      </c>
      <c r="Q23" s="2188">
        <v>5019.3711900000008</v>
      </c>
      <c r="R23" s="2188">
        <v>4607.8765599999906</v>
      </c>
      <c r="S23" s="2188">
        <v>7097.309847786395</v>
      </c>
      <c r="T23" s="2188">
        <v>4640.0084070921184</v>
      </c>
      <c r="U23" s="2188">
        <v>4762.8890000000001</v>
      </c>
      <c r="V23" s="2188">
        <v>5543.2193103448271</v>
      </c>
      <c r="W23" s="2188">
        <v>6900.9049720410076</v>
      </c>
      <c r="X23" s="2188">
        <v>4041.9165510526796</v>
      </c>
      <c r="Y23" s="124"/>
      <c r="Z23" s="124"/>
      <c r="AA23" s="124"/>
      <c r="AB23" s="124"/>
      <c r="AC23" s="1953"/>
      <c r="AD23" s="1954"/>
      <c r="AE23" s="1953"/>
      <c r="AF23" s="1953"/>
      <c r="AG23" s="1953"/>
      <c r="AH23" s="1954"/>
      <c r="AI23" s="1954"/>
      <c r="AJ23" s="1954"/>
      <c r="AK23" s="124"/>
      <c r="AL23" s="124"/>
      <c r="AM23" s="124"/>
      <c r="AN23" s="124"/>
      <c r="AO23" s="124"/>
      <c r="AP23" s="124"/>
      <c r="AQ23" s="124"/>
      <c r="AR23" s="124"/>
      <c r="AS23" s="124"/>
      <c r="AT23" s="124"/>
      <c r="AU23" s="124"/>
      <c r="AV23" s="441"/>
      <c r="AW23" s="452"/>
      <c r="AX23" s="459"/>
      <c r="AY23" s="459" t="s">
        <v>345</v>
      </c>
      <c r="BA23" s="1954" t="s">
        <v>93</v>
      </c>
      <c r="BB23" s="1954" t="s">
        <v>320</v>
      </c>
      <c r="BC23" s="1954" t="s">
        <v>327</v>
      </c>
      <c r="BD23" s="1954" t="s">
        <v>347</v>
      </c>
      <c r="BE23" s="1954" t="s">
        <v>112</v>
      </c>
      <c r="BF23" s="1954" t="s">
        <v>346</v>
      </c>
      <c r="BG23" s="1954" t="s">
        <v>1436</v>
      </c>
      <c r="BH23" s="1954" t="s">
        <v>1435</v>
      </c>
      <c r="BI23" s="442"/>
      <c r="BJ23" s="2214">
        <v>1</v>
      </c>
      <c r="BK23" s="2214">
        <v>1</v>
      </c>
      <c r="BL23" s="2214">
        <v>1</v>
      </c>
      <c r="BM23" s="2214">
        <v>1</v>
      </c>
      <c r="BN23" s="2214">
        <v>1</v>
      </c>
      <c r="BO23" s="2214">
        <v>1</v>
      </c>
      <c r="BP23" s="2214">
        <v>1</v>
      </c>
      <c r="BQ23" s="2214">
        <v>1</v>
      </c>
      <c r="BR23" s="2214">
        <v>1</v>
      </c>
      <c r="BS23" s="2214">
        <v>1</v>
      </c>
      <c r="BT23" s="2214">
        <v>1</v>
      </c>
    </row>
    <row r="24" spans="1:83">
      <c r="A24" s="124"/>
      <c r="B24" s="456"/>
      <c r="C24" s="448" t="s">
        <v>1432</v>
      </c>
      <c r="D24" s="438" t="s">
        <v>319</v>
      </c>
      <c r="E24" s="439"/>
      <c r="F24" s="1953" t="s">
        <v>93</v>
      </c>
      <c r="G24" s="1953" t="s">
        <v>320</v>
      </c>
      <c r="H24" s="1953" t="s">
        <v>327</v>
      </c>
      <c r="I24" s="1953" t="s">
        <v>321</v>
      </c>
      <c r="J24" s="1953" t="s">
        <v>1440</v>
      </c>
      <c r="K24" s="1953" t="s">
        <v>323</v>
      </c>
      <c r="L24" s="1953" t="s">
        <v>324</v>
      </c>
      <c r="M24" s="439"/>
      <c r="N24" s="2186">
        <v>38.39064791424213</v>
      </c>
      <c r="O24" s="2186">
        <v>45.41964907665372</v>
      </c>
      <c r="P24" s="2186">
        <v>46.84783861814595</v>
      </c>
      <c r="Q24" s="2186">
        <v>48.629364780913207</v>
      </c>
      <c r="R24" s="2186">
        <v>53.956459999999993</v>
      </c>
      <c r="S24" s="2186">
        <v>54.872850005854055</v>
      </c>
      <c r="T24" s="2186">
        <v>56.758422923208762</v>
      </c>
      <c r="U24" s="2186">
        <v>58.120738787371721</v>
      </c>
      <c r="V24" s="2186">
        <v>58.61753136277936</v>
      </c>
      <c r="W24" s="2186">
        <v>58.810867274618452</v>
      </c>
      <c r="X24" s="2186">
        <v>59.093890767714662</v>
      </c>
      <c r="Y24" s="124"/>
      <c r="Z24" s="124"/>
      <c r="AA24" s="124"/>
      <c r="AB24" s="124"/>
      <c r="AC24" s="1953"/>
      <c r="AD24" s="1954"/>
      <c r="AE24" s="1953"/>
      <c r="AF24" s="1953"/>
      <c r="AG24" s="1953"/>
      <c r="AH24" s="1954"/>
      <c r="AI24" s="1954"/>
      <c r="AJ24" s="1954"/>
      <c r="AK24" s="124"/>
      <c r="AL24" s="124"/>
      <c r="AM24" s="124"/>
      <c r="AN24" s="124"/>
      <c r="AO24" s="124"/>
      <c r="AP24" s="124"/>
      <c r="AQ24" s="124"/>
      <c r="AR24" s="124"/>
      <c r="AS24" s="124"/>
      <c r="AT24" s="124"/>
      <c r="AU24" s="124"/>
      <c r="AV24" s="441"/>
      <c r="AW24" s="443"/>
      <c r="AX24" s="460" t="s">
        <v>348</v>
      </c>
      <c r="AY24" s="460" t="s">
        <v>329</v>
      </c>
      <c r="AZ24" s="442"/>
      <c r="BA24" s="1954" t="s">
        <v>93</v>
      </c>
      <c r="BB24" s="1954" t="s">
        <v>320</v>
      </c>
      <c r="BC24" s="1954" t="s">
        <v>327</v>
      </c>
      <c r="BD24" s="1954" t="s">
        <v>349</v>
      </c>
      <c r="BE24" s="1954" t="s">
        <v>112</v>
      </c>
      <c r="BF24" s="1954" t="s">
        <v>330</v>
      </c>
      <c r="BG24" s="1954" t="s">
        <v>331</v>
      </c>
      <c r="BH24" s="1954" t="s">
        <v>326</v>
      </c>
      <c r="BI24" s="441"/>
      <c r="BJ24" s="2212" t="s">
        <v>1454</v>
      </c>
      <c r="BK24" s="2212" t="s">
        <v>1454</v>
      </c>
      <c r="BL24" s="2212" t="s">
        <v>1454</v>
      </c>
      <c r="BM24" s="2212" t="s">
        <v>1454</v>
      </c>
      <c r="BN24" s="2212" t="s">
        <v>1454</v>
      </c>
      <c r="BO24" s="2212" t="s">
        <v>1454</v>
      </c>
      <c r="BP24" s="2212" t="s">
        <v>1454</v>
      </c>
      <c r="BQ24" s="2212" t="s">
        <v>1454</v>
      </c>
      <c r="BR24" s="2212" t="s">
        <v>1454</v>
      </c>
      <c r="BS24" s="2212" t="s">
        <v>1454</v>
      </c>
      <c r="BT24" s="2212" t="s">
        <v>1454</v>
      </c>
    </row>
    <row r="25" spans="1:83" ht="15.75" thickBot="1">
      <c r="A25" s="124"/>
      <c r="B25" s="456"/>
      <c r="C25" s="451"/>
      <c r="D25" s="1958" t="s">
        <v>332</v>
      </c>
      <c r="E25" s="439"/>
      <c r="F25" s="1953" t="s">
        <v>93</v>
      </c>
      <c r="G25" s="1953" t="s">
        <v>320</v>
      </c>
      <c r="H25" s="1953" t="s">
        <v>327</v>
      </c>
      <c r="I25" s="1953" t="s">
        <v>321</v>
      </c>
      <c r="J25" s="1953" t="s">
        <v>1440</v>
      </c>
      <c r="K25" s="1953" t="s">
        <v>103</v>
      </c>
      <c r="L25" s="1953" t="s">
        <v>324</v>
      </c>
      <c r="M25" s="439"/>
      <c r="N25" s="2188">
        <v>317.62400000000002</v>
      </c>
      <c r="O25" s="2188">
        <v>730.92399999999998</v>
      </c>
      <c r="P25" s="2188">
        <v>257.5</v>
      </c>
      <c r="Q25" s="2188">
        <v>92.24</v>
      </c>
      <c r="R25" s="2188">
        <v>443.93799999999999</v>
      </c>
      <c r="S25" s="2188">
        <v>0</v>
      </c>
      <c r="T25" s="2188">
        <v>0</v>
      </c>
      <c r="U25" s="2188">
        <v>178</v>
      </c>
      <c r="V25" s="2188">
        <v>0</v>
      </c>
      <c r="W25" s="2188">
        <v>467</v>
      </c>
      <c r="X25" s="2188">
        <v>712</v>
      </c>
      <c r="Y25" s="124"/>
      <c r="Z25" s="124"/>
      <c r="AA25" s="124"/>
      <c r="AB25" s="124"/>
      <c r="AC25" s="1953"/>
      <c r="AD25" s="1954"/>
      <c r="AE25" s="1953"/>
      <c r="AF25" s="1953"/>
      <c r="AG25" s="1953"/>
      <c r="AH25" s="1954"/>
      <c r="AI25" s="1954"/>
      <c r="AJ25" s="1954"/>
      <c r="AK25" s="124"/>
      <c r="AL25" s="124"/>
      <c r="AM25" s="124"/>
      <c r="AN25" s="124"/>
      <c r="AO25" s="124"/>
      <c r="AP25" s="124"/>
      <c r="AQ25" s="124"/>
      <c r="AR25" s="124"/>
      <c r="AS25" s="124"/>
      <c r="AT25" s="124"/>
      <c r="AU25" s="124"/>
      <c r="AV25" s="441"/>
      <c r="AW25" s="443"/>
      <c r="AX25" s="447"/>
      <c r="AY25" s="447" t="s">
        <v>334</v>
      </c>
      <c r="AZ25" s="442"/>
      <c r="BA25" s="1954" t="s">
        <v>93</v>
      </c>
      <c r="BB25" s="1954" t="s">
        <v>320</v>
      </c>
      <c r="BC25" s="1954" t="s">
        <v>327</v>
      </c>
      <c r="BD25" s="1954" t="s">
        <v>349</v>
      </c>
      <c r="BE25" s="1954" t="s">
        <v>112</v>
      </c>
      <c r="BF25" s="1954" t="s">
        <v>335</v>
      </c>
      <c r="BG25" s="1954" t="s">
        <v>267</v>
      </c>
      <c r="BH25" s="1954" t="s">
        <v>1454</v>
      </c>
      <c r="BI25" s="441"/>
      <c r="BJ25" s="2213">
        <v>5</v>
      </c>
      <c r="BK25" s="2213">
        <v>9</v>
      </c>
      <c r="BL25" s="2213">
        <v>3</v>
      </c>
      <c r="BM25" s="2213">
        <v>1</v>
      </c>
      <c r="BN25" s="2213">
        <v>5</v>
      </c>
      <c r="BO25" s="2213">
        <v>0</v>
      </c>
      <c r="BP25" s="2213">
        <v>0</v>
      </c>
      <c r="BQ25" s="2213">
        <v>2</v>
      </c>
      <c r="BR25" s="2213">
        <v>0</v>
      </c>
      <c r="BS25" s="2213">
        <v>6</v>
      </c>
      <c r="BT25" s="2213">
        <v>8</v>
      </c>
    </row>
    <row r="26" spans="1:83">
      <c r="A26" s="124"/>
      <c r="B26" s="456"/>
      <c r="C26" s="437" t="s">
        <v>1433</v>
      </c>
      <c r="D26" s="438" t="s">
        <v>319</v>
      </c>
      <c r="E26" s="439"/>
      <c r="F26" s="1953" t="s">
        <v>93</v>
      </c>
      <c r="G26" s="1953" t="s">
        <v>320</v>
      </c>
      <c r="H26" s="1953" t="s">
        <v>327</v>
      </c>
      <c r="I26" s="1953" t="s">
        <v>321</v>
      </c>
      <c r="J26" s="1953" t="s">
        <v>1441</v>
      </c>
      <c r="K26" s="1953" t="s">
        <v>323</v>
      </c>
      <c r="L26" s="1953" t="s">
        <v>324</v>
      </c>
      <c r="M26" s="439"/>
      <c r="N26" s="2186">
        <v>18.87205765126717</v>
      </c>
      <c r="O26" s="2186">
        <v>22.264071837671931</v>
      </c>
      <c r="P26" s="2186">
        <v>22.950263685626723</v>
      </c>
      <c r="Q26" s="2186">
        <v>23.839458048750149</v>
      </c>
      <c r="R26" s="2186">
        <v>26.40455</v>
      </c>
      <c r="S26" s="2186">
        <v>26.853001691031501</v>
      </c>
      <c r="T26" s="2186">
        <v>27.77574021714938</v>
      </c>
      <c r="U26" s="2186">
        <v>28.442413630325191</v>
      </c>
      <c r="V26" s="2186">
        <v>28.685527882019606</v>
      </c>
      <c r="W26" s="2186">
        <v>28.780140237073127</v>
      </c>
      <c r="X26" s="2186">
        <v>28.918642799595457</v>
      </c>
      <c r="Y26" s="124"/>
      <c r="Z26" s="124"/>
      <c r="AA26" s="124"/>
      <c r="AB26" s="124"/>
      <c r="AC26" s="1953"/>
      <c r="AD26" s="1954"/>
      <c r="AE26" s="1953"/>
      <c r="AF26" s="1953"/>
      <c r="AG26" s="1953"/>
      <c r="AH26" s="1954"/>
      <c r="AI26" s="1954"/>
      <c r="AJ26" s="1954"/>
      <c r="AK26" s="124"/>
      <c r="AL26" s="124"/>
      <c r="AM26" s="124"/>
      <c r="AN26" s="124"/>
      <c r="AO26" s="124"/>
      <c r="AP26" s="124"/>
      <c r="AQ26" s="124"/>
      <c r="AR26" s="124"/>
      <c r="AS26" s="124"/>
      <c r="AT26" s="124"/>
      <c r="AU26" s="124"/>
      <c r="AV26" s="441"/>
      <c r="AW26" s="443"/>
      <c r="AX26" s="447"/>
      <c r="AY26" s="447" t="s">
        <v>339</v>
      </c>
      <c r="AZ26" s="442"/>
      <c r="BA26" s="1954" t="s">
        <v>93</v>
      </c>
      <c r="BB26" s="1954" t="s">
        <v>320</v>
      </c>
      <c r="BC26" s="1954" t="s">
        <v>327</v>
      </c>
      <c r="BD26" s="1954" t="s">
        <v>349</v>
      </c>
      <c r="BE26" s="1954" t="s">
        <v>112</v>
      </c>
      <c r="BF26" s="1954" t="s">
        <v>340</v>
      </c>
      <c r="BG26" s="1954" t="s">
        <v>267</v>
      </c>
      <c r="BH26" s="1954" t="s">
        <v>1454</v>
      </c>
      <c r="BI26" s="441"/>
      <c r="BJ26" s="2213">
        <v>0</v>
      </c>
      <c r="BK26" s="2213">
        <v>0</v>
      </c>
      <c r="BL26" s="2213">
        <v>0</v>
      </c>
      <c r="BM26" s="2213">
        <v>0</v>
      </c>
      <c r="BN26" s="2213">
        <v>0</v>
      </c>
      <c r="BO26" s="2213">
        <v>0</v>
      </c>
      <c r="BP26" s="2213">
        <v>0</v>
      </c>
      <c r="BQ26" s="2213">
        <v>0</v>
      </c>
      <c r="BR26" s="2213">
        <v>0</v>
      </c>
      <c r="BS26" s="2213">
        <v>0</v>
      </c>
      <c r="BT26" s="2213">
        <v>0</v>
      </c>
    </row>
    <row r="27" spans="1:83" ht="15.75" thickBot="1">
      <c r="A27" s="124"/>
      <c r="B27" s="456"/>
      <c r="C27" s="444"/>
      <c r="D27" s="445" t="s">
        <v>332</v>
      </c>
      <c r="E27" s="439"/>
      <c r="F27" s="1953" t="s">
        <v>93</v>
      </c>
      <c r="G27" s="1953" t="s">
        <v>320</v>
      </c>
      <c r="H27" s="1953" t="s">
        <v>327</v>
      </c>
      <c r="I27" s="1953" t="s">
        <v>321</v>
      </c>
      <c r="J27" s="1953" t="s">
        <v>1441</v>
      </c>
      <c r="K27" s="1953" t="s">
        <v>103</v>
      </c>
      <c r="L27" s="1953" t="s">
        <v>324</v>
      </c>
      <c r="M27" s="439"/>
      <c r="N27" s="2188">
        <v>0</v>
      </c>
      <c r="O27" s="2188">
        <v>1320.9179999999999</v>
      </c>
      <c r="P27" s="2188">
        <v>0</v>
      </c>
      <c r="Q27" s="2188">
        <v>607.68899999999996</v>
      </c>
      <c r="R27" s="2188">
        <v>0</v>
      </c>
      <c r="S27" s="2188">
        <v>575.22455453189264</v>
      </c>
      <c r="T27" s="2188">
        <v>526.69899999999996</v>
      </c>
      <c r="U27" s="2188">
        <v>0</v>
      </c>
      <c r="V27" s="2188">
        <v>0</v>
      </c>
      <c r="W27" s="2188">
        <v>0</v>
      </c>
      <c r="X27" s="2188">
        <v>0</v>
      </c>
      <c r="Y27" s="124"/>
      <c r="Z27" s="124"/>
      <c r="AA27" s="124"/>
      <c r="AB27" s="124"/>
      <c r="AC27" s="1953"/>
      <c r="AD27" s="1954"/>
      <c r="AE27" s="1953"/>
      <c r="AF27" s="1953"/>
      <c r="AG27" s="1953"/>
      <c r="AH27" s="1954"/>
      <c r="AI27" s="1954"/>
      <c r="AJ27" s="1954"/>
      <c r="AK27" s="124"/>
      <c r="AL27" s="124"/>
      <c r="AM27" s="124"/>
      <c r="AN27" s="124"/>
      <c r="AO27" s="124"/>
      <c r="AP27" s="124"/>
      <c r="AQ27" s="124"/>
      <c r="AR27" s="124"/>
      <c r="AS27" s="124"/>
      <c r="AT27" s="124"/>
      <c r="AU27" s="124"/>
      <c r="AV27" s="441"/>
      <c r="AW27" s="443"/>
      <c r="AX27" s="447"/>
      <c r="AY27" s="447" t="s">
        <v>341</v>
      </c>
      <c r="AZ27" s="442"/>
      <c r="BA27" s="1954" t="s">
        <v>93</v>
      </c>
      <c r="BB27" s="1954" t="s">
        <v>320</v>
      </c>
      <c r="BC27" s="1954" t="s">
        <v>327</v>
      </c>
      <c r="BD27" s="1954" t="s">
        <v>349</v>
      </c>
      <c r="BE27" s="1954" t="s">
        <v>112</v>
      </c>
      <c r="BF27" s="1954" t="s">
        <v>342</v>
      </c>
      <c r="BG27" s="1954" t="s">
        <v>267</v>
      </c>
      <c r="BH27" s="1954" t="s">
        <v>1454</v>
      </c>
      <c r="BI27" s="461"/>
      <c r="BJ27" s="2213">
        <v>29</v>
      </c>
      <c r="BK27" s="2213">
        <v>35</v>
      </c>
      <c r="BL27" s="2213">
        <v>36</v>
      </c>
      <c r="BM27" s="2213">
        <v>35</v>
      </c>
      <c r="BN27" s="2213">
        <v>36</v>
      </c>
      <c r="BO27" s="2213">
        <v>34</v>
      </c>
      <c r="BP27" s="2213">
        <v>34</v>
      </c>
      <c r="BQ27" s="2213">
        <v>34</v>
      </c>
      <c r="BR27" s="2213">
        <v>34</v>
      </c>
      <c r="BS27" s="2213">
        <v>34</v>
      </c>
      <c r="BT27" s="2213">
        <v>34</v>
      </c>
    </row>
    <row r="28" spans="1:83" ht="15.75" thickBot="1">
      <c r="A28" s="124"/>
      <c r="B28" s="456"/>
      <c r="C28" s="448" t="s">
        <v>1434</v>
      </c>
      <c r="D28" s="438" t="s">
        <v>319</v>
      </c>
      <c r="E28" s="439"/>
      <c r="F28" s="1953" t="s">
        <v>93</v>
      </c>
      <c r="G28" s="1953" t="s">
        <v>320</v>
      </c>
      <c r="H28" s="1953" t="s">
        <v>327</v>
      </c>
      <c r="I28" s="1953" t="s">
        <v>321</v>
      </c>
      <c r="J28" s="1953" t="s">
        <v>1442</v>
      </c>
      <c r="K28" s="1953" t="s">
        <v>323</v>
      </c>
      <c r="L28" s="1953" t="s">
        <v>324</v>
      </c>
      <c r="M28" s="439"/>
      <c r="N28" s="2186">
        <v>2601.1108318778311</v>
      </c>
      <c r="O28" s="2186">
        <v>3009.4343759684034</v>
      </c>
      <c r="P28" s="2186">
        <v>3089.1641904764379</v>
      </c>
      <c r="Q28" s="2186">
        <v>3224.2819239967298</v>
      </c>
      <c r="R28" s="2186">
        <v>3527.7026299999989</v>
      </c>
      <c r="S28" s="2186">
        <v>3587.6167057892008</v>
      </c>
      <c r="T28" s="2186">
        <v>3710.8964861826694</v>
      </c>
      <c r="U28" s="2186">
        <v>3799.9654365344604</v>
      </c>
      <c r="V28" s="2186">
        <v>3832.4460046597601</v>
      </c>
      <c r="W28" s="2186">
        <v>3845.0864114742217</v>
      </c>
      <c r="X28" s="2186">
        <v>3863.5906410131365</v>
      </c>
      <c r="Y28" s="124"/>
      <c r="Z28" s="124"/>
      <c r="AA28" s="124"/>
      <c r="AB28" s="124"/>
      <c r="AC28" s="1953"/>
      <c r="AD28" s="1954"/>
      <c r="AE28" s="1953"/>
      <c r="AF28" s="1953"/>
      <c r="AG28" s="1953"/>
      <c r="AH28" s="1954"/>
      <c r="AI28" s="1954"/>
      <c r="AJ28" s="1954"/>
      <c r="AK28" s="124"/>
      <c r="AL28" s="124"/>
      <c r="AM28" s="124"/>
      <c r="AN28" s="124"/>
      <c r="AO28" s="124"/>
      <c r="AP28" s="124"/>
      <c r="AQ28" s="124"/>
      <c r="AR28" s="124"/>
      <c r="AS28" s="124"/>
      <c r="AT28" s="124"/>
      <c r="AU28" s="124"/>
      <c r="AV28" s="441"/>
      <c r="AW28" s="452"/>
      <c r="AX28" s="462"/>
      <c r="AY28" s="462" t="s">
        <v>345</v>
      </c>
      <c r="BA28" s="1954" t="s">
        <v>93</v>
      </c>
      <c r="BB28" s="1954" t="s">
        <v>320</v>
      </c>
      <c r="BC28" s="1954" t="s">
        <v>327</v>
      </c>
      <c r="BD28" s="1954" t="s">
        <v>349</v>
      </c>
      <c r="BE28" s="1954" t="s">
        <v>112</v>
      </c>
      <c r="BF28" s="99" t="s">
        <v>346</v>
      </c>
      <c r="BG28" s="1954" t="s">
        <v>1436</v>
      </c>
      <c r="BH28" s="1954" t="s">
        <v>1435</v>
      </c>
      <c r="BJ28" s="2214">
        <v>1</v>
      </c>
      <c r="BK28" s="2214">
        <v>1</v>
      </c>
      <c r="BL28" s="2214">
        <v>1</v>
      </c>
      <c r="BM28" s="2214">
        <v>1</v>
      </c>
      <c r="BN28" s="2214">
        <v>1</v>
      </c>
      <c r="BO28" s="2214">
        <v>1</v>
      </c>
      <c r="BP28" s="2214">
        <v>1</v>
      </c>
      <c r="BQ28" s="2214">
        <v>1</v>
      </c>
      <c r="BR28" s="2214">
        <v>1</v>
      </c>
      <c r="BS28" s="2214">
        <v>1</v>
      </c>
      <c r="BT28" s="2214">
        <v>1</v>
      </c>
    </row>
    <row r="29" spans="1:83" ht="15.75" thickBot="1">
      <c r="A29" s="124"/>
      <c r="B29" s="463"/>
      <c r="C29" s="451"/>
      <c r="D29" s="445" t="s">
        <v>332</v>
      </c>
      <c r="E29" s="439"/>
      <c r="F29" s="1953" t="s">
        <v>93</v>
      </c>
      <c r="G29" s="1953" t="s">
        <v>320</v>
      </c>
      <c r="H29" s="1953" t="s">
        <v>327</v>
      </c>
      <c r="I29" s="1953" t="s">
        <v>321</v>
      </c>
      <c r="J29" s="1953" t="s">
        <v>1442</v>
      </c>
      <c r="K29" s="1953" t="s">
        <v>103</v>
      </c>
      <c r="L29" s="1953" t="s">
        <v>324</v>
      </c>
      <c r="M29" s="439"/>
      <c r="N29" s="2188">
        <v>2683.0726400000003</v>
      </c>
      <c r="O29" s="2188">
        <v>2205.01071</v>
      </c>
      <c r="P29" s="2188">
        <v>894.93662999999992</v>
      </c>
      <c r="Q29" s="2188">
        <v>1816.0748399999998</v>
      </c>
      <c r="R29" s="2188">
        <v>1651.9944599999997</v>
      </c>
      <c r="S29" s="2188">
        <v>3177.8238130147233</v>
      </c>
      <c r="T29" s="2188">
        <v>2392.6149999999998</v>
      </c>
      <c r="U29" s="2188">
        <v>1584.5</v>
      </c>
      <c r="V29" s="2188">
        <v>1643.5909999999999</v>
      </c>
      <c r="W29" s="2188">
        <v>1710.28</v>
      </c>
      <c r="X29" s="2188">
        <v>4524.415</v>
      </c>
      <c r="Y29" s="124"/>
      <c r="Z29" s="124"/>
      <c r="AA29" s="124"/>
      <c r="AB29" s="124"/>
      <c r="AC29" s="1953"/>
      <c r="AD29" s="1954"/>
      <c r="AE29" s="1953"/>
      <c r="AF29" s="1953"/>
      <c r="AG29" s="1953"/>
      <c r="AH29" s="1954"/>
      <c r="AI29" s="1954"/>
      <c r="AJ29" s="1954"/>
      <c r="AK29" s="124"/>
      <c r="AL29" s="124"/>
      <c r="AM29" s="124"/>
      <c r="AN29" s="124"/>
      <c r="AO29" s="124"/>
      <c r="AP29" s="124"/>
      <c r="AQ29" s="124"/>
      <c r="AR29" s="124"/>
      <c r="AS29" s="124"/>
      <c r="AT29" s="124"/>
      <c r="AU29" s="124"/>
      <c r="AV29" s="441"/>
      <c r="AW29" s="443"/>
      <c r="AX29" s="443" t="s">
        <v>350</v>
      </c>
      <c r="AY29" s="443" t="s">
        <v>329</v>
      </c>
      <c r="AZ29" s="441"/>
      <c r="BA29" s="1954" t="s">
        <v>93</v>
      </c>
      <c r="BB29" s="1954" t="s">
        <v>320</v>
      </c>
      <c r="BC29" s="1954" t="s">
        <v>327</v>
      </c>
      <c r="BD29" s="1954" t="s">
        <v>350</v>
      </c>
      <c r="BE29" s="1954" t="s">
        <v>112</v>
      </c>
      <c r="BF29" s="1954" t="s">
        <v>330</v>
      </c>
      <c r="BG29" s="1954" t="s">
        <v>331</v>
      </c>
      <c r="BH29" s="1954" t="s">
        <v>326</v>
      </c>
      <c r="BI29" s="442"/>
      <c r="BJ29" s="2212" t="s">
        <v>1454</v>
      </c>
      <c r="BK29" s="2212" t="s">
        <v>1454</v>
      </c>
      <c r="BL29" s="2212" t="s">
        <v>1454</v>
      </c>
      <c r="BM29" s="2212" t="s">
        <v>1454</v>
      </c>
      <c r="BN29" s="2212" t="s">
        <v>1454</v>
      </c>
      <c r="BO29" s="2212" t="s">
        <v>1454</v>
      </c>
      <c r="BP29" s="2212" t="s">
        <v>1454</v>
      </c>
      <c r="BQ29" s="2212" t="s">
        <v>1454</v>
      </c>
      <c r="BR29" s="2212" t="s">
        <v>1454</v>
      </c>
      <c r="BS29" s="2212" t="s">
        <v>1454</v>
      </c>
      <c r="BT29" s="2212" t="s">
        <v>1454</v>
      </c>
      <c r="BU29" s="464"/>
      <c r="BV29" s="464"/>
      <c r="BW29" s="464"/>
      <c r="BX29" s="464"/>
      <c r="BY29" s="464"/>
      <c r="BZ29" s="464"/>
      <c r="CA29" s="464"/>
      <c r="CB29" s="464"/>
      <c r="CC29" s="464"/>
      <c r="CD29" s="464"/>
      <c r="CE29" s="464"/>
    </row>
    <row r="30" spans="1:83">
      <c r="A30" s="124"/>
      <c r="B30" s="465" t="s">
        <v>351</v>
      </c>
      <c r="C30" s="437" t="s">
        <v>352</v>
      </c>
      <c r="D30" s="438" t="s">
        <v>319</v>
      </c>
      <c r="E30" s="439"/>
      <c r="F30" s="1953" t="s">
        <v>93</v>
      </c>
      <c r="G30" s="1953" t="s">
        <v>320</v>
      </c>
      <c r="H30" s="1953" t="s">
        <v>351</v>
      </c>
      <c r="I30" s="1953" t="s">
        <v>321</v>
      </c>
      <c r="J30" s="1953" t="s">
        <v>353</v>
      </c>
      <c r="K30" s="1953" t="s">
        <v>323</v>
      </c>
      <c r="L30" s="1953" t="s">
        <v>324</v>
      </c>
      <c r="M30" s="439"/>
      <c r="N30" s="2189"/>
      <c r="O30" s="2189"/>
      <c r="P30" s="2189"/>
      <c r="Q30" s="2189"/>
      <c r="R30" s="2189"/>
      <c r="S30" s="2186">
        <v>0</v>
      </c>
      <c r="T30" s="2186">
        <v>0</v>
      </c>
      <c r="U30" s="2186">
        <v>0</v>
      </c>
      <c r="V30" s="2186">
        <v>0</v>
      </c>
      <c r="W30" s="2186">
        <v>0</v>
      </c>
      <c r="X30" s="2186">
        <v>0</v>
      </c>
      <c r="Y30" s="124"/>
      <c r="Z30" s="124"/>
      <c r="AA30" s="124"/>
      <c r="AB30" s="124"/>
      <c r="AC30" s="1953"/>
      <c r="AD30" s="1954"/>
      <c r="AE30" s="1954"/>
      <c r="AF30" s="1953"/>
      <c r="AG30" s="1953"/>
      <c r="AH30" s="1954"/>
      <c r="AI30" s="1954"/>
      <c r="AJ30" s="1954"/>
      <c r="AK30" s="124"/>
      <c r="AL30" s="124"/>
      <c r="AM30" s="124"/>
      <c r="AN30" s="124"/>
      <c r="AO30" s="124"/>
      <c r="AP30" s="124"/>
      <c r="AQ30" s="124"/>
      <c r="AR30" s="124"/>
      <c r="AS30" s="124"/>
      <c r="AT30" s="124"/>
      <c r="AU30" s="124"/>
      <c r="AV30" s="441"/>
      <c r="AW30" s="443"/>
      <c r="AX30" s="458"/>
      <c r="AY30" s="458" t="s">
        <v>334</v>
      </c>
      <c r="AZ30" s="441"/>
      <c r="BA30" s="1954" t="s">
        <v>93</v>
      </c>
      <c r="BB30" s="1954" t="s">
        <v>320</v>
      </c>
      <c r="BC30" s="1954" t="s">
        <v>327</v>
      </c>
      <c r="BD30" s="1954" t="s">
        <v>350</v>
      </c>
      <c r="BE30" s="1954" t="s">
        <v>112</v>
      </c>
      <c r="BF30" s="1954" t="s">
        <v>335</v>
      </c>
      <c r="BG30" s="1954" t="s">
        <v>267</v>
      </c>
      <c r="BH30" s="1954" t="s">
        <v>1454</v>
      </c>
      <c r="BI30" s="442"/>
      <c r="BJ30" s="2213">
        <v>0</v>
      </c>
      <c r="BK30" s="2213">
        <v>2</v>
      </c>
      <c r="BL30" s="2213">
        <v>0</v>
      </c>
      <c r="BM30" s="2213">
        <v>1</v>
      </c>
      <c r="BN30" s="2213">
        <v>0</v>
      </c>
      <c r="BO30" s="2213">
        <v>0</v>
      </c>
      <c r="BP30" s="2213">
        <v>1</v>
      </c>
      <c r="BQ30" s="2213">
        <v>0</v>
      </c>
      <c r="BR30" s="2213">
        <v>0</v>
      </c>
      <c r="BS30" s="2213">
        <v>0</v>
      </c>
      <c r="BT30" s="2213">
        <v>0</v>
      </c>
      <c r="BU30" s="1948"/>
      <c r="BV30" s="1948"/>
      <c r="BW30" s="1948"/>
      <c r="BX30" s="1948"/>
      <c r="BY30" s="1948"/>
      <c r="BZ30" s="1948"/>
      <c r="CA30" s="1948"/>
      <c r="CB30" s="1948"/>
      <c r="CC30" s="1948"/>
      <c r="CD30" s="1948"/>
      <c r="CE30" s="1948"/>
    </row>
    <row r="31" spans="1:83" ht="18.75" thickBot="1">
      <c r="A31" s="124"/>
      <c r="B31" s="465"/>
      <c r="C31" s="444"/>
      <c r="D31" s="445" t="s">
        <v>332</v>
      </c>
      <c r="E31" s="439"/>
      <c r="F31" s="1953" t="s">
        <v>93</v>
      </c>
      <c r="G31" s="1953" t="s">
        <v>320</v>
      </c>
      <c r="H31" s="1953" t="s">
        <v>351</v>
      </c>
      <c r="I31" s="1953" t="s">
        <v>321</v>
      </c>
      <c r="J31" s="1953" t="s">
        <v>353</v>
      </c>
      <c r="K31" s="1953" t="s">
        <v>103</v>
      </c>
      <c r="L31" s="1953" t="s">
        <v>324</v>
      </c>
      <c r="M31" s="439"/>
      <c r="N31" s="2190"/>
      <c r="O31" s="2190"/>
      <c r="P31" s="2190"/>
      <c r="Q31" s="2190"/>
      <c r="R31" s="2190"/>
      <c r="S31" s="2187">
        <v>37737.535212861701</v>
      </c>
      <c r="T31" s="2187">
        <v>8848.8454125000007</v>
      </c>
      <c r="U31" s="2187">
        <v>11556.94239375</v>
      </c>
      <c r="V31" s="2187">
        <v>5216.9827120312502</v>
      </c>
      <c r="W31" s="2187">
        <v>0</v>
      </c>
      <c r="X31" s="2187">
        <v>0</v>
      </c>
      <c r="Y31" s="124"/>
      <c r="Z31" s="405"/>
      <c r="AA31" s="405"/>
      <c r="AB31" s="405"/>
      <c r="AC31" s="1953"/>
      <c r="AD31" s="1954"/>
      <c r="AE31" s="1954"/>
      <c r="AF31" s="1953"/>
      <c r="AG31" s="1953"/>
      <c r="AH31" s="1954"/>
      <c r="AI31" s="1954"/>
      <c r="AJ31" s="1954"/>
      <c r="AK31" s="405"/>
      <c r="AL31" s="405"/>
      <c r="AM31" s="405"/>
      <c r="AN31" s="405"/>
      <c r="AO31" s="405"/>
      <c r="AP31" s="405"/>
      <c r="AQ31" s="405"/>
      <c r="AR31" s="405"/>
      <c r="AS31" s="405"/>
      <c r="AT31" s="405"/>
      <c r="AU31" s="405"/>
      <c r="AV31" s="441"/>
      <c r="AW31" s="443"/>
      <c r="AX31" s="1959"/>
      <c r="AY31" s="458" t="s">
        <v>339</v>
      </c>
      <c r="AZ31" s="441"/>
      <c r="BA31" s="1954" t="s">
        <v>93</v>
      </c>
      <c r="BB31" s="1954" t="s">
        <v>320</v>
      </c>
      <c r="BC31" s="1954" t="s">
        <v>327</v>
      </c>
      <c r="BD31" s="1954" t="s">
        <v>350</v>
      </c>
      <c r="BE31" s="1954" t="s">
        <v>112</v>
      </c>
      <c r="BF31" s="1954" t="s">
        <v>340</v>
      </c>
      <c r="BG31" s="1954" t="s">
        <v>267</v>
      </c>
      <c r="BH31" s="1954" t="s">
        <v>1454</v>
      </c>
      <c r="BI31" s="442"/>
      <c r="BJ31" s="2213">
        <v>0</v>
      </c>
      <c r="BK31" s="2213">
        <v>0</v>
      </c>
      <c r="BL31" s="2213">
        <v>0</v>
      </c>
      <c r="BM31" s="2213">
        <v>0</v>
      </c>
      <c r="BN31" s="2213">
        <v>0</v>
      </c>
      <c r="BO31" s="2213">
        <v>0</v>
      </c>
      <c r="BP31" s="2213">
        <v>0</v>
      </c>
      <c r="BQ31" s="2213">
        <v>0</v>
      </c>
      <c r="BR31" s="2213">
        <v>0</v>
      </c>
      <c r="BS31" s="2213">
        <v>0</v>
      </c>
      <c r="BT31" s="2213">
        <v>0</v>
      </c>
      <c r="BU31" s="1948"/>
      <c r="BV31" s="1948"/>
      <c r="BW31" s="1948"/>
      <c r="BX31" s="1948"/>
      <c r="BY31" s="1948"/>
      <c r="BZ31" s="1948"/>
      <c r="CA31" s="1948"/>
      <c r="CB31" s="1948"/>
      <c r="CC31" s="1948"/>
      <c r="CD31" s="1948"/>
      <c r="CE31" s="1948"/>
    </row>
    <row r="32" spans="1:83">
      <c r="A32" s="124"/>
      <c r="B32" s="466" t="s">
        <v>226</v>
      </c>
      <c r="C32" s="448" t="s">
        <v>354</v>
      </c>
      <c r="D32" s="438" t="s">
        <v>319</v>
      </c>
      <c r="E32" s="439"/>
      <c r="F32" s="1953" t="s">
        <v>93</v>
      </c>
      <c r="G32" s="1953" t="s">
        <v>320</v>
      </c>
      <c r="H32" s="1953" t="s">
        <v>226</v>
      </c>
      <c r="I32" s="1953" t="s">
        <v>321</v>
      </c>
      <c r="J32" s="1953" t="s">
        <v>233</v>
      </c>
      <c r="K32" s="1953" t="s">
        <v>323</v>
      </c>
      <c r="L32" s="1953" t="s">
        <v>324</v>
      </c>
      <c r="M32" s="439"/>
      <c r="N32" s="2189"/>
      <c r="O32" s="2189"/>
      <c r="P32" s="2189"/>
      <c r="Q32" s="2189"/>
      <c r="R32" s="2189"/>
      <c r="S32" s="2186">
        <v>31529.713251697423</v>
      </c>
      <c r="T32" s="2186">
        <v>26261.489065380323</v>
      </c>
      <c r="U32" s="2186">
        <v>25676.313171463946</v>
      </c>
      <c r="V32" s="2186">
        <v>25032.215786233097</v>
      </c>
      <c r="W32" s="2186">
        <v>26554.631885539231</v>
      </c>
      <c r="X32" s="2186">
        <v>26033.152126404621</v>
      </c>
      <c r="Y32" s="457"/>
      <c r="Z32" s="124"/>
      <c r="AA32" s="124"/>
      <c r="AB32" s="124"/>
      <c r="AC32" s="1953"/>
      <c r="AD32" s="1954"/>
      <c r="AE32" s="1954"/>
      <c r="AF32" s="1953"/>
      <c r="AG32" s="1953"/>
      <c r="AH32" s="1954"/>
      <c r="AI32" s="1954"/>
      <c r="AJ32" s="1954"/>
      <c r="AK32" s="124"/>
      <c r="AL32" s="124"/>
      <c r="AM32" s="124"/>
      <c r="AN32" s="124"/>
      <c r="AO32" s="124"/>
      <c r="AP32" s="124"/>
      <c r="AQ32" s="124"/>
      <c r="AR32" s="124"/>
      <c r="AS32" s="124"/>
      <c r="AT32" s="124"/>
      <c r="AU32" s="124"/>
      <c r="AV32" s="442"/>
      <c r="AW32" s="443"/>
      <c r="AX32" s="458"/>
      <c r="AY32" s="458" t="s">
        <v>341</v>
      </c>
      <c r="AZ32" s="441"/>
      <c r="BA32" s="1954" t="s">
        <v>93</v>
      </c>
      <c r="BB32" s="1954" t="s">
        <v>320</v>
      </c>
      <c r="BC32" s="1954" t="s">
        <v>327</v>
      </c>
      <c r="BD32" s="1954" t="s">
        <v>350</v>
      </c>
      <c r="BE32" s="1954" t="s">
        <v>112</v>
      </c>
      <c r="BF32" s="1954" t="s">
        <v>342</v>
      </c>
      <c r="BG32" s="1954" t="s">
        <v>267</v>
      </c>
      <c r="BH32" s="1954" t="s">
        <v>1454</v>
      </c>
      <c r="BI32" s="442"/>
      <c r="BJ32" s="2213">
        <v>7</v>
      </c>
      <c r="BK32" s="2213">
        <v>9</v>
      </c>
      <c r="BL32" s="2213">
        <v>9</v>
      </c>
      <c r="BM32" s="2213">
        <v>9</v>
      </c>
      <c r="BN32" s="2213">
        <v>8</v>
      </c>
      <c r="BO32" s="2213">
        <v>8</v>
      </c>
      <c r="BP32" s="2213">
        <v>8</v>
      </c>
      <c r="BQ32" s="2213">
        <v>8</v>
      </c>
      <c r="BR32" s="2213">
        <v>8</v>
      </c>
      <c r="BS32" s="2213">
        <v>8</v>
      </c>
      <c r="BT32" s="2213">
        <v>8</v>
      </c>
      <c r="BU32" s="442"/>
      <c r="BV32" s="442"/>
      <c r="BW32" s="442"/>
      <c r="BX32" s="442"/>
      <c r="BY32" s="442"/>
      <c r="BZ32" s="442"/>
      <c r="CA32" s="442"/>
      <c r="CB32" s="442"/>
      <c r="CC32" s="442"/>
      <c r="CD32" s="442"/>
      <c r="CE32" s="442"/>
    </row>
    <row r="33" spans="1:83" ht="15.75" thickBot="1">
      <c r="A33" s="124"/>
      <c r="B33" s="467"/>
      <c r="C33" s="451"/>
      <c r="D33" s="468" t="s">
        <v>332</v>
      </c>
      <c r="E33" s="439"/>
      <c r="F33" s="1953" t="s">
        <v>93</v>
      </c>
      <c r="G33" s="1953" t="s">
        <v>320</v>
      </c>
      <c r="H33" s="1953" t="s">
        <v>226</v>
      </c>
      <c r="I33" s="1953" t="s">
        <v>321</v>
      </c>
      <c r="J33" s="1953" t="s">
        <v>233</v>
      </c>
      <c r="K33" s="1953" t="s">
        <v>103</v>
      </c>
      <c r="L33" s="1953" t="s">
        <v>324</v>
      </c>
      <c r="M33" s="439"/>
      <c r="N33" s="2190"/>
      <c r="O33" s="2190"/>
      <c r="P33" s="2190"/>
      <c r="Q33" s="2190"/>
      <c r="R33" s="2190"/>
      <c r="S33" s="2187">
        <v>2070.2539999999999</v>
      </c>
      <c r="T33" s="2187">
        <v>2502.7310000000002</v>
      </c>
      <c r="U33" s="2187">
        <v>1445</v>
      </c>
      <c r="V33" s="2187">
        <v>1511</v>
      </c>
      <c r="W33" s="2187">
        <v>1165</v>
      </c>
      <c r="X33" s="2187">
        <v>1205</v>
      </c>
      <c r="Y33" s="457"/>
      <c r="Z33" s="426"/>
      <c r="AA33" s="426"/>
      <c r="AB33" s="426"/>
      <c r="AC33" s="1953"/>
      <c r="AD33" s="1954"/>
      <c r="AE33" s="1954"/>
      <c r="AF33" s="1953"/>
      <c r="AG33" s="1953"/>
      <c r="AH33" s="1954"/>
      <c r="AI33" s="1954"/>
      <c r="AJ33" s="1954"/>
      <c r="AK33" s="426"/>
      <c r="AL33" s="426"/>
      <c r="AM33" s="426"/>
      <c r="AN33" s="426"/>
      <c r="AO33" s="426"/>
      <c r="AP33" s="426"/>
      <c r="AQ33" s="426"/>
      <c r="AR33" s="426"/>
      <c r="AS33" s="426"/>
      <c r="AT33" s="426"/>
      <c r="AU33" s="426"/>
      <c r="AV33" s="442"/>
      <c r="AW33" s="452"/>
      <c r="AX33" s="459"/>
      <c r="AY33" s="459" t="s">
        <v>345</v>
      </c>
      <c r="BA33" s="1954" t="s">
        <v>93</v>
      </c>
      <c r="BB33" s="1954" t="s">
        <v>320</v>
      </c>
      <c r="BC33" s="1954" t="s">
        <v>327</v>
      </c>
      <c r="BD33" s="1954" t="s">
        <v>350</v>
      </c>
      <c r="BE33" s="1954" t="s">
        <v>112</v>
      </c>
      <c r="BF33" s="99" t="s">
        <v>346</v>
      </c>
      <c r="BG33" s="1954" t="s">
        <v>1436</v>
      </c>
      <c r="BH33" s="1954" t="s">
        <v>1435</v>
      </c>
      <c r="BJ33" s="2214">
        <v>1</v>
      </c>
      <c r="BK33" s="2214">
        <v>1</v>
      </c>
      <c r="BL33" s="2214">
        <v>1</v>
      </c>
      <c r="BM33" s="2214">
        <v>1</v>
      </c>
      <c r="BN33" s="2214">
        <v>1</v>
      </c>
      <c r="BO33" s="2214">
        <v>1</v>
      </c>
      <c r="BP33" s="2214">
        <v>1</v>
      </c>
      <c r="BQ33" s="2214">
        <v>1</v>
      </c>
      <c r="BR33" s="2214">
        <v>1</v>
      </c>
      <c r="BS33" s="2214">
        <v>1</v>
      </c>
      <c r="BT33" s="2214">
        <v>1</v>
      </c>
      <c r="BU33" s="442"/>
      <c r="BV33" s="442"/>
      <c r="BW33" s="442"/>
      <c r="BX33" s="442"/>
      <c r="BY33" s="442"/>
      <c r="BZ33" s="442"/>
      <c r="CA33" s="442"/>
      <c r="CB33" s="442"/>
      <c r="CC33" s="442"/>
      <c r="CD33" s="442"/>
      <c r="CE33" s="442"/>
    </row>
    <row r="34" spans="1:83">
      <c r="A34" s="124"/>
      <c r="B34" s="1889" t="s">
        <v>1443</v>
      </c>
      <c r="C34" s="1890" t="s">
        <v>1444</v>
      </c>
      <c r="D34" s="1893" t="s">
        <v>319</v>
      </c>
      <c r="E34" s="439"/>
      <c r="F34" s="1953" t="s">
        <v>93</v>
      </c>
      <c r="G34" s="1953" t="s">
        <v>320</v>
      </c>
      <c r="H34" s="1960" t="str">
        <f>B34</f>
        <v>PLEASE ADD AND NOMINATE A CATEGORY IF NECESSARY (NSP TO NOMINATE)</v>
      </c>
      <c r="I34" s="1953" t="s">
        <v>321</v>
      </c>
      <c r="J34" s="1960" t="str">
        <f>C34</f>
        <v>NSP TO NOMINATE</v>
      </c>
      <c r="K34" s="1953" t="s">
        <v>323</v>
      </c>
      <c r="L34" s="1953" t="s">
        <v>324</v>
      </c>
      <c r="M34" s="439"/>
      <c r="N34" s="2191">
        <v>0</v>
      </c>
      <c r="O34" s="2192">
        <v>0</v>
      </c>
      <c r="P34" s="2192">
        <v>0</v>
      </c>
      <c r="Q34" s="2192">
        <v>0</v>
      </c>
      <c r="R34" s="2191">
        <v>0</v>
      </c>
      <c r="S34" s="2192">
        <v>0</v>
      </c>
      <c r="T34" s="2192">
        <v>0</v>
      </c>
      <c r="U34" s="2192">
        <v>0</v>
      </c>
      <c r="V34" s="2192">
        <v>0</v>
      </c>
      <c r="W34" s="2193">
        <v>0</v>
      </c>
      <c r="X34" s="2194">
        <v>0</v>
      </c>
      <c r="Y34" s="124"/>
      <c r="Z34" s="124"/>
      <c r="AA34" s="124"/>
      <c r="AB34" s="124"/>
      <c r="AC34" s="1953"/>
      <c r="AD34" s="1954"/>
      <c r="AE34" s="1954"/>
      <c r="AF34" s="1953"/>
      <c r="AG34" s="1953"/>
      <c r="AH34" s="1954"/>
      <c r="AI34" s="1954"/>
      <c r="AJ34" s="1954"/>
      <c r="AK34" s="124"/>
      <c r="AL34" s="124"/>
      <c r="AM34" s="124"/>
      <c r="AN34" s="124"/>
      <c r="AO34" s="124"/>
      <c r="AP34" s="124"/>
      <c r="AQ34" s="124"/>
      <c r="AR34" s="124"/>
      <c r="AS34" s="124"/>
      <c r="AT34" s="124"/>
      <c r="AU34" s="124"/>
      <c r="AV34" s="441"/>
      <c r="AW34" s="443"/>
      <c r="AX34" s="460" t="s">
        <v>355</v>
      </c>
      <c r="AY34" s="460" t="s">
        <v>329</v>
      </c>
      <c r="AZ34" s="442"/>
      <c r="BA34" s="1954" t="s">
        <v>93</v>
      </c>
      <c r="BB34" s="1954" t="s">
        <v>320</v>
      </c>
      <c r="BC34" s="1954" t="s">
        <v>327</v>
      </c>
      <c r="BD34" s="1954" t="s">
        <v>356</v>
      </c>
      <c r="BE34" s="1954" t="s">
        <v>112</v>
      </c>
      <c r="BF34" s="1954" t="s">
        <v>330</v>
      </c>
      <c r="BG34" s="1954" t="s">
        <v>331</v>
      </c>
      <c r="BH34" s="1954" t="s">
        <v>326</v>
      </c>
      <c r="BI34" s="442"/>
      <c r="BJ34" s="2212">
        <v>10.022691265288831</v>
      </c>
      <c r="BK34" s="2212">
        <v>6.5388521845529288</v>
      </c>
      <c r="BL34" s="2212">
        <v>4.5602448409341827</v>
      </c>
      <c r="BM34" s="2212">
        <v>7.5163200365408036</v>
      </c>
      <c r="BN34" s="2212">
        <v>4.7995942579313349</v>
      </c>
      <c r="BO34" s="2212">
        <v>5.0421962151394419</v>
      </c>
      <c r="BP34" s="2212">
        <v>5.0421962151394419</v>
      </c>
      <c r="BQ34" s="2212">
        <v>5.0421962151394419</v>
      </c>
      <c r="BR34" s="2212">
        <v>5.0421962151394419</v>
      </c>
      <c r="BS34" s="2212">
        <v>5.0421962151394419</v>
      </c>
      <c r="BT34" s="2212">
        <v>5.0421962151394419</v>
      </c>
      <c r="BU34" s="442"/>
      <c r="BV34" s="442"/>
      <c r="BW34" s="442"/>
      <c r="BX34" s="442"/>
      <c r="BY34" s="442"/>
      <c r="BZ34" s="442"/>
      <c r="CA34" s="442"/>
      <c r="CB34" s="442"/>
      <c r="CC34" s="442"/>
      <c r="CD34" s="442"/>
      <c r="CE34" s="442"/>
    </row>
    <row r="35" spans="1:83" ht="15.75" thickBot="1">
      <c r="A35" s="124"/>
      <c r="B35" s="1891"/>
      <c r="C35" s="1892"/>
      <c r="D35" s="1894" t="s">
        <v>332</v>
      </c>
      <c r="E35" s="439"/>
      <c r="F35" s="1953" t="s">
        <v>93</v>
      </c>
      <c r="G35" s="1953" t="s">
        <v>320</v>
      </c>
      <c r="H35" s="1960" t="str">
        <f>B34</f>
        <v>PLEASE ADD AND NOMINATE A CATEGORY IF NECESSARY (NSP TO NOMINATE)</v>
      </c>
      <c r="I35" s="1953" t="s">
        <v>321</v>
      </c>
      <c r="J35" s="1960" t="str">
        <f>C34</f>
        <v>NSP TO NOMINATE</v>
      </c>
      <c r="K35" s="1953" t="s">
        <v>103</v>
      </c>
      <c r="L35" s="1953" t="s">
        <v>324</v>
      </c>
      <c r="M35" s="439"/>
      <c r="N35" s="2195">
        <v>0</v>
      </c>
      <c r="O35" s="2195">
        <v>0</v>
      </c>
      <c r="P35" s="2195">
        <v>0</v>
      </c>
      <c r="Q35" s="2195">
        <v>0</v>
      </c>
      <c r="R35" s="2195">
        <v>0</v>
      </c>
      <c r="S35" s="2196">
        <v>0</v>
      </c>
      <c r="T35" s="2196">
        <v>0</v>
      </c>
      <c r="U35" s="2196">
        <v>0</v>
      </c>
      <c r="V35" s="2196">
        <v>0</v>
      </c>
      <c r="W35" s="2196">
        <v>0</v>
      </c>
      <c r="X35" s="2196">
        <v>0</v>
      </c>
      <c r="Y35" s="124"/>
      <c r="Z35" s="124"/>
      <c r="AA35" s="124"/>
      <c r="AB35" s="124"/>
      <c r="AC35" s="1953"/>
      <c r="AD35" s="1954"/>
      <c r="AE35" s="1954"/>
      <c r="AF35" s="1953"/>
      <c r="AG35" s="1953"/>
      <c r="AH35" s="1954"/>
      <c r="AI35" s="1954"/>
      <c r="AJ35" s="1954"/>
      <c r="AK35" s="124"/>
      <c r="AL35" s="124"/>
      <c r="AM35" s="124"/>
      <c r="AN35" s="124"/>
      <c r="AO35" s="124"/>
      <c r="AP35" s="124"/>
      <c r="AQ35" s="124"/>
      <c r="AR35" s="124"/>
      <c r="AS35" s="124"/>
      <c r="AT35" s="124"/>
      <c r="AU35" s="124"/>
      <c r="AV35" s="441"/>
      <c r="AW35" s="443"/>
      <c r="AX35" s="447"/>
      <c r="AY35" s="447" t="s">
        <v>334</v>
      </c>
      <c r="AZ35" s="442"/>
      <c r="BA35" s="1954" t="s">
        <v>93</v>
      </c>
      <c r="BB35" s="1954" t="s">
        <v>320</v>
      </c>
      <c r="BC35" s="1954" t="s">
        <v>327</v>
      </c>
      <c r="BD35" s="1954" t="s">
        <v>356</v>
      </c>
      <c r="BE35" s="1954" t="s">
        <v>112</v>
      </c>
      <c r="BF35" s="1954" t="s">
        <v>335</v>
      </c>
      <c r="BG35" s="1954" t="s">
        <v>267</v>
      </c>
      <c r="BH35" s="1954" t="s">
        <v>1454</v>
      </c>
      <c r="BI35" s="442"/>
      <c r="BJ35" s="2213">
        <v>36</v>
      </c>
      <c r="BK35" s="2213">
        <v>31</v>
      </c>
      <c r="BL35" s="2213">
        <v>67</v>
      </c>
      <c r="BM35" s="2213">
        <v>24</v>
      </c>
      <c r="BN35" s="2213">
        <v>29</v>
      </c>
      <c r="BO35" s="2213">
        <v>24</v>
      </c>
      <c r="BP35" s="2213">
        <v>27</v>
      </c>
      <c r="BQ35" s="2213">
        <v>18</v>
      </c>
      <c r="BR35" s="2213">
        <v>27</v>
      </c>
      <c r="BS35" s="2213">
        <v>40</v>
      </c>
      <c r="BT35" s="2213">
        <v>92</v>
      </c>
      <c r="BU35" s="1948"/>
      <c r="BV35" s="1948"/>
      <c r="BW35" s="1948"/>
      <c r="BX35" s="1948"/>
      <c r="BY35" s="1948"/>
      <c r="BZ35" s="1948"/>
      <c r="CA35" s="1948"/>
      <c r="CB35" s="1948"/>
      <c r="CC35" s="1948"/>
      <c r="CD35" s="1948"/>
      <c r="CE35" s="1948"/>
    </row>
    <row r="36" spans="1:83">
      <c r="A36" s="124"/>
      <c r="F36" s="1953"/>
      <c r="G36" s="1953"/>
      <c r="H36" s="1954"/>
      <c r="I36" s="1953"/>
      <c r="J36" s="1953"/>
      <c r="K36" s="1954"/>
      <c r="L36" s="195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441"/>
      <c r="AW36" s="443"/>
      <c r="AX36" s="447"/>
      <c r="AY36" s="447" t="s">
        <v>339</v>
      </c>
      <c r="AZ36" s="442"/>
      <c r="BA36" s="1954" t="s">
        <v>93</v>
      </c>
      <c r="BB36" s="1954" t="s">
        <v>320</v>
      </c>
      <c r="BC36" s="1954" t="s">
        <v>327</v>
      </c>
      <c r="BD36" s="1954" t="s">
        <v>356</v>
      </c>
      <c r="BE36" s="1954" t="s">
        <v>112</v>
      </c>
      <c r="BF36" s="1954" t="s">
        <v>340</v>
      </c>
      <c r="BG36" s="1954" t="s">
        <v>267</v>
      </c>
      <c r="BH36" s="1954" t="s">
        <v>1454</v>
      </c>
      <c r="BI36" s="441"/>
      <c r="BJ36" s="2213">
        <v>0</v>
      </c>
      <c r="BK36" s="2213">
        <v>0</v>
      </c>
      <c r="BL36" s="2213">
        <v>0</v>
      </c>
      <c r="BM36" s="2213">
        <v>0</v>
      </c>
      <c r="BN36" s="2213">
        <v>0</v>
      </c>
      <c r="BO36" s="2213">
        <v>0</v>
      </c>
      <c r="BP36" s="2213">
        <v>0</v>
      </c>
      <c r="BQ36" s="2213">
        <v>0</v>
      </c>
      <c r="BR36" s="2213">
        <v>0</v>
      </c>
      <c r="BS36" s="2213">
        <v>0</v>
      </c>
      <c r="BT36" s="2213">
        <v>0</v>
      </c>
      <c r="BU36" s="1948"/>
      <c r="BV36" s="1948"/>
      <c r="BW36" s="1948"/>
      <c r="BX36" s="1948"/>
      <c r="BY36" s="1948"/>
      <c r="BZ36" s="1948"/>
      <c r="CA36" s="1948"/>
      <c r="CB36" s="1948"/>
      <c r="CC36" s="1948"/>
      <c r="CD36" s="1948"/>
      <c r="CE36" s="1948"/>
    </row>
    <row r="37" spans="1:83">
      <c r="A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441"/>
      <c r="AW37" s="443"/>
      <c r="AX37" s="447"/>
      <c r="AY37" s="447" t="s">
        <v>341</v>
      </c>
      <c r="AZ37" s="442"/>
      <c r="BA37" s="1954" t="s">
        <v>93</v>
      </c>
      <c r="BB37" s="1954" t="s">
        <v>320</v>
      </c>
      <c r="BC37" s="1954" t="s">
        <v>327</v>
      </c>
      <c r="BD37" s="1954" t="s">
        <v>356</v>
      </c>
      <c r="BE37" s="1954" t="s">
        <v>112</v>
      </c>
      <c r="BF37" s="1954" t="s">
        <v>342</v>
      </c>
      <c r="BG37" s="1954" t="s">
        <v>267</v>
      </c>
      <c r="BH37" s="1954" t="s">
        <v>1454</v>
      </c>
      <c r="BI37" s="441"/>
      <c r="BJ37" s="2213">
        <v>436</v>
      </c>
      <c r="BK37" s="2213">
        <v>433</v>
      </c>
      <c r="BL37" s="2213">
        <v>473</v>
      </c>
      <c r="BM37" s="2213">
        <v>472</v>
      </c>
      <c r="BN37" s="2213">
        <v>468</v>
      </c>
      <c r="BO37" s="2213">
        <v>473</v>
      </c>
      <c r="BP37" s="2213">
        <v>473</v>
      </c>
      <c r="BQ37" s="2213">
        <v>473</v>
      </c>
      <c r="BR37" s="2213">
        <v>473</v>
      </c>
      <c r="BS37" s="2213">
        <v>473</v>
      </c>
      <c r="BT37" s="2213">
        <v>473</v>
      </c>
      <c r="BU37" s="1948"/>
      <c r="BV37" s="1948"/>
      <c r="BW37" s="1948"/>
      <c r="BX37" s="1948"/>
      <c r="BY37" s="1948"/>
      <c r="BZ37" s="1948"/>
      <c r="CA37" s="1948"/>
      <c r="CB37" s="1948"/>
      <c r="CC37" s="1948"/>
      <c r="CD37" s="1948"/>
      <c r="CE37" s="1948"/>
    </row>
    <row r="38" spans="1:83" ht="15.75" thickBot="1">
      <c r="D38" s="457"/>
      <c r="E38" s="457"/>
      <c r="F38" s="457"/>
      <c r="G38" s="457"/>
      <c r="H38" s="457"/>
      <c r="I38" s="457"/>
      <c r="J38" s="457"/>
      <c r="K38" s="457"/>
      <c r="L38" s="457"/>
      <c r="M38" s="457"/>
      <c r="N38" s="457"/>
      <c r="O38" s="457"/>
      <c r="P38" s="457"/>
      <c r="Q38" s="457"/>
      <c r="R38" s="457"/>
      <c r="S38" s="457"/>
      <c r="T38" s="457"/>
      <c r="U38" s="457"/>
      <c r="V38" s="457"/>
      <c r="W38" s="457"/>
      <c r="X38" s="457"/>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441"/>
      <c r="AW38" s="459"/>
      <c r="AX38" s="462"/>
      <c r="AY38" s="462" t="s">
        <v>345</v>
      </c>
      <c r="BA38" s="1954" t="s">
        <v>93</v>
      </c>
      <c r="BB38" s="1954" t="s">
        <v>320</v>
      </c>
      <c r="BC38" s="1954" t="s">
        <v>327</v>
      </c>
      <c r="BD38" s="1954" t="s">
        <v>356</v>
      </c>
      <c r="BE38" s="1954" t="s">
        <v>112</v>
      </c>
      <c r="BF38" s="99" t="s">
        <v>346</v>
      </c>
      <c r="BG38" s="1954" t="s">
        <v>1436</v>
      </c>
      <c r="BH38" s="1954" t="s">
        <v>1435</v>
      </c>
      <c r="BJ38" s="2214">
        <v>1</v>
      </c>
      <c r="BK38" s="2214">
        <v>1</v>
      </c>
      <c r="BL38" s="2214">
        <v>1</v>
      </c>
      <c r="BM38" s="2214">
        <v>1</v>
      </c>
      <c r="BN38" s="2214">
        <v>1</v>
      </c>
      <c r="BO38" s="2214">
        <v>1</v>
      </c>
      <c r="BP38" s="2214">
        <v>1</v>
      </c>
      <c r="BQ38" s="2214">
        <v>1</v>
      </c>
      <c r="BR38" s="2214">
        <v>1</v>
      </c>
      <c r="BS38" s="2214">
        <v>1</v>
      </c>
      <c r="BT38" s="2214">
        <v>1</v>
      </c>
      <c r="BU38" s="1948"/>
      <c r="BV38" s="1948"/>
      <c r="BW38" s="1948"/>
      <c r="BX38" s="1948"/>
      <c r="BY38" s="1948"/>
      <c r="BZ38" s="1948"/>
      <c r="CA38" s="1948"/>
      <c r="CB38" s="1948"/>
      <c r="CC38" s="1948"/>
      <c r="CD38" s="1948"/>
      <c r="CE38" s="1948"/>
    </row>
    <row r="39" spans="1:83" ht="18">
      <c r="Y39" s="124"/>
      <c r="Z39" s="405"/>
      <c r="AA39" s="405"/>
      <c r="AB39" s="405"/>
      <c r="AC39" s="405"/>
      <c r="AD39" s="405"/>
      <c r="AE39" s="405"/>
      <c r="AF39" s="405"/>
      <c r="AG39" s="405"/>
      <c r="AH39" s="405"/>
      <c r="AI39" s="405"/>
      <c r="AJ39" s="405"/>
      <c r="AK39" s="405"/>
      <c r="AL39" s="405"/>
      <c r="AM39" s="405"/>
      <c r="AN39" s="124"/>
      <c r="AO39" s="124"/>
      <c r="AP39" s="124"/>
      <c r="AQ39" s="124"/>
      <c r="AR39" s="124"/>
      <c r="AS39" s="124"/>
      <c r="AT39" s="124"/>
      <c r="AU39" s="124"/>
      <c r="AV39" s="441"/>
      <c r="AW39" s="457"/>
      <c r="AX39" s="457"/>
      <c r="AY39" s="457"/>
      <c r="AZ39" s="442"/>
      <c r="BA39" s="457"/>
      <c r="BB39" s="457"/>
      <c r="BC39" s="457"/>
      <c r="BD39" s="457"/>
      <c r="BE39" s="457"/>
      <c r="BF39" s="457"/>
      <c r="BG39" s="457"/>
      <c r="BH39" s="457"/>
      <c r="BI39" s="457"/>
      <c r="BJ39" s="457"/>
      <c r="BK39" s="457"/>
      <c r="BL39" s="457"/>
      <c r="BM39" s="457"/>
      <c r="BN39" s="457"/>
      <c r="BO39" s="457"/>
      <c r="BP39" s="457"/>
      <c r="BQ39" s="457"/>
      <c r="BR39" s="441"/>
      <c r="BS39" s="442"/>
      <c r="BT39" s="442"/>
      <c r="BU39" s="442"/>
      <c r="BV39" s="442"/>
      <c r="BW39" s="442"/>
      <c r="BX39" s="442"/>
      <c r="BY39" s="442"/>
      <c r="BZ39" s="442"/>
      <c r="CA39" s="442"/>
      <c r="CB39" s="442"/>
      <c r="CC39" s="442"/>
      <c r="CD39" s="442"/>
      <c r="CE39" s="442"/>
    </row>
    <row r="40" spans="1:83">
      <c r="BR40" s="441"/>
      <c r="BS40" s="442"/>
      <c r="BT40" s="442"/>
      <c r="BU40" s="442"/>
      <c r="BV40" s="442"/>
      <c r="BW40" s="442"/>
      <c r="BX40" s="442"/>
      <c r="BY40" s="442"/>
      <c r="BZ40" s="442"/>
      <c r="CA40" s="442"/>
      <c r="CB40" s="442"/>
      <c r="CC40" s="442"/>
      <c r="CD40" s="442"/>
      <c r="CE40" s="442"/>
    </row>
    <row r="41" spans="1:83">
      <c r="Y41" s="457"/>
      <c r="AV41" s="457"/>
      <c r="BR41" s="441"/>
      <c r="BS41" s="441"/>
      <c r="BT41" s="441"/>
      <c r="BU41" s="442"/>
      <c r="BV41" s="442"/>
      <c r="BW41" s="442"/>
      <c r="BX41" s="442"/>
      <c r="BY41" s="442"/>
      <c r="BZ41" s="442"/>
      <c r="CA41" s="442"/>
      <c r="CB41" s="442"/>
      <c r="CC41" s="442"/>
      <c r="CD41" s="442"/>
      <c r="CE41" s="442"/>
    </row>
    <row r="42" spans="1:83">
      <c r="BR42" s="441"/>
      <c r="BS42" s="441"/>
      <c r="BT42" s="441"/>
      <c r="BU42" s="442"/>
      <c r="BV42" s="442"/>
      <c r="BW42" s="442"/>
      <c r="BX42" s="442"/>
      <c r="BY42" s="442"/>
      <c r="BZ42" s="442"/>
      <c r="CA42" s="442"/>
      <c r="CB42" s="442"/>
      <c r="CC42" s="442"/>
      <c r="CD42" s="442"/>
      <c r="CE42" s="442"/>
    </row>
    <row r="43" spans="1:83">
      <c r="BR43" s="441"/>
      <c r="BS43" s="1948"/>
      <c r="BT43" s="441"/>
      <c r="BU43" s="1948"/>
      <c r="BV43" s="1948"/>
      <c r="BW43" s="1948"/>
      <c r="BX43" s="1948"/>
      <c r="BY43" s="1948"/>
      <c r="BZ43" s="1948"/>
      <c r="CA43" s="1948"/>
      <c r="CB43" s="1948"/>
      <c r="CC43" s="1948"/>
      <c r="CD43" s="1948"/>
      <c r="CE43" s="1948"/>
    </row>
    <row r="44" spans="1:83">
      <c r="BR44" s="441"/>
      <c r="BS44" s="441"/>
      <c r="BT44" s="441"/>
      <c r="BU44" s="1948"/>
      <c r="BV44" s="1948"/>
      <c r="BW44" s="1948"/>
      <c r="BX44" s="1948"/>
      <c r="BY44" s="1948"/>
      <c r="BZ44" s="1948"/>
      <c r="CA44" s="1948"/>
      <c r="CB44" s="1948"/>
      <c r="CC44" s="1948"/>
      <c r="CD44" s="1948"/>
      <c r="CE44" s="1948"/>
    </row>
    <row r="45" spans="1:83">
      <c r="BR45" s="441"/>
      <c r="BS45" s="442"/>
      <c r="BT45" s="442"/>
      <c r="BU45" s="1948"/>
      <c r="BV45" s="1948"/>
      <c r="BW45" s="1948"/>
      <c r="BX45" s="1948"/>
      <c r="BY45" s="1948"/>
      <c r="BZ45" s="1948"/>
      <c r="CA45" s="1948"/>
      <c r="CB45" s="1948"/>
      <c r="CC45" s="1948"/>
      <c r="CD45" s="1948"/>
      <c r="CE45" s="1948"/>
    </row>
    <row r="46" spans="1:83">
      <c r="BR46" s="441"/>
      <c r="BS46" s="442"/>
      <c r="BT46" s="442"/>
      <c r="BU46" s="441"/>
      <c r="BV46" s="441"/>
      <c r="BW46" s="441"/>
      <c r="BX46" s="441"/>
      <c r="BY46" s="441"/>
      <c r="BZ46" s="441"/>
      <c r="CA46" s="441"/>
      <c r="CB46" s="441"/>
      <c r="CC46" s="441"/>
      <c r="CD46" s="441"/>
      <c r="CE46" s="441"/>
    </row>
    <row r="47" spans="1:83">
      <c r="BR47" s="441"/>
      <c r="BS47" s="442"/>
      <c r="BT47" s="442"/>
      <c r="BU47" s="442"/>
      <c r="BV47" s="442"/>
      <c r="BW47" s="442"/>
      <c r="BX47" s="442"/>
      <c r="BY47" s="442"/>
      <c r="BZ47" s="442"/>
      <c r="CA47" s="442"/>
      <c r="CB47" s="442"/>
      <c r="CC47" s="442"/>
      <c r="CD47" s="442"/>
      <c r="CE47" s="442"/>
    </row>
    <row r="48" spans="1:83">
      <c r="BR48" s="441"/>
      <c r="BS48" s="442"/>
      <c r="BT48" s="442"/>
      <c r="BU48" s="442"/>
      <c r="BV48" s="442"/>
      <c r="BW48" s="442"/>
      <c r="BX48" s="442"/>
      <c r="BY48" s="442"/>
      <c r="BZ48" s="442"/>
      <c r="CA48" s="442"/>
      <c r="CB48" s="442"/>
      <c r="CC48" s="442"/>
      <c r="CD48" s="442"/>
      <c r="CE48" s="442"/>
    </row>
    <row r="49" spans="73:83">
      <c r="BU49" s="442"/>
      <c r="BV49" s="442"/>
      <c r="BW49" s="442"/>
      <c r="BX49" s="442"/>
      <c r="BY49" s="442"/>
      <c r="BZ49" s="442"/>
      <c r="CA49" s="442"/>
      <c r="CB49" s="442"/>
      <c r="CC49" s="442"/>
      <c r="CD49" s="442"/>
      <c r="CE49" s="442"/>
    </row>
    <row r="50" spans="73:83">
      <c r="BU50" s="442"/>
      <c r="BV50" s="442"/>
      <c r="BW50" s="442"/>
      <c r="BX50" s="442"/>
      <c r="BY50" s="442"/>
      <c r="BZ50" s="442"/>
      <c r="CA50" s="442"/>
      <c r="CB50" s="442"/>
      <c r="CC50" s="442"/>
      <c r="CD50" s="442"/>
      <c r="CE50" s="442"/>
    </row>
  </sheetData>
  <sheetProtection password="D4BA" sheet="1" objects="1" scenarios="1" insertRows="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sheetPr codeName="Sheet9">
    <tabColor theme="5"/>
    <pageSetUpPr fitToPage="1"/>
  </sheetPr>
  <dimension ref="B1:XFD80"/>
  <sheetViews>
    <sheetView showGridLines="0" topLeftCell="AH1" zoomScale="70" zoomScaleNormal="70" workbookViewId="0">
      <selection activeCell="AT11" sqref="AT11:AX18"/>
    </sheetView>
  </sheetViews>
  <sheetFormatPr defaultRowHeight="15"/>
  <cols>
    <col min="1" max="1" width="20.7109375" style="4" customWidth="1"/>
    <col min="2" max="2" width="34.7109375" style="4" customWidth="1"/>
    <col min="3" max="3" width="49.28515625" style="4" customWidth="1"/>
    <col min="4" max="4" width="18.140625" style="4" hidden="1" customWidth="1"/>
    <col min="5" max="5" width="14" style="4" hidden="1" customWidth="1"/>
    <col min="6" max="6" width="27.140625" style="4" hidden="1" customWidth="1"/>
    <col min="7" max="7" width="20.5703125" style="4" hidden="1" customWidth="1"/>
    <col min="8" max="8" width="58.42578125" style="4" hidden="1" customWidth="1"/>
    <col min="9" max="9" width="12" style="4" hidden="1" customWidth="1"/>
    <col min="10" max="11" width="17.7109375" style="4" hidden="1" customWidth="1"/>
    <col min="12" max="12" width="20.28515625" style="4" hidden="1" customWidth="1"/>
    <col min="13" max="17" width="12.42578125" style="4" bestFit="1" customWidth="1"/>
    <col min="18" max="18" width="12.85546875" style="12" customWidth="1"/>
    <col min="19" max="19" width="34.5703125" style="4" customWidth="1"/>
    <col min="20" max="20" width="84" style="4" customWidth="1"/>
    <col min="21" max="21" width="15.7109375" style="4" hidden="1" customWidth="1"/>
    <col min="22" max="22" width="13.85546875" style="4" hidden="1" customWidth="1"/>
    <col min="23" max="23" width="27.140625" style="4" hidden="1" customWidth="1"/>
    <col min="24" max="24" width="13.5703125" style="4" hidden="1" customWidth="1"/>
    <col min="25" max="25" width="67.140625" style="4" hidden="1" customWidth="1"/>
    <col min="26" max="26" width="12" style="4" hidden="1" customWidth="1"/>
    <col min="27" max="29" width="17.7109375" style="4" hidden="1" customWidth="1"/>
    <col min="30" max="34" width="17.7109375" style="4" bestFit="1" customWidth="1"/>
    <col min="35" max="35" width="12.7109375" style="4" customWidth="1"/>
    <col min="36" max="36" width="139.85546875" style="4" bestFit="1" customWidth="1"/>
    <col min="37" max="37" width="13.28515625" style="4" hidden="1" customWidth="1"/>
    <col min="38" max="38" width="14" style="4" hidden="1" customWidth="1"/>
    <col min="39" max="39" width="27.140625" style="4" hidden="1" customWidth="1"/>
    <col min="40" max="40" width="31.7109375" style="4" hidden="1" customWidth="1"/>
    <col min="41" max="41" width="72.140625" style="4" hidden="1" customWidth="1"/>
    <col min="42" max="43" width="17.7109375" style="4" hidden="1" customWidth="1"/>
    <col min="44" max="44" width="16" style="4" hidden="1" customWidth="1"/>
    <col min="45" max="45" width="13.5703125" style="4" hidden="1" customWidth="1"/>
    <col min="46" max="49" width="13.5703125" style="4" bestFit="1" customWidth="1"/>
    <col min="50" max="50" width="13" style="4" customWidth="1"/>
    <col min="51" max="51" width="33.42578125" style="4" customWidth="1"/>
    <col min="52" max="52" width="51.28515625" style="4" bestFit="1" customWidth="1"/>
    <col min="53" max="60" width="9.140625" style="4"/>
    <col min="61" max="61" width="6.28515625" style="4" bestFit="1" customWidth="1"/>
    <col min="62" max="64" width="9.140625" style="4"/>
    <col min="65" max="65" width="51.28515625" style="4" bestFit="1" customWidth="1"/>
    <col min="66" max="69" width="9.140625" style="4"/>
    <col min="70" max="70" width="16.42578125" style="4" bestFit="1" customWidth="1"/>
    <col min="71" max="76" width="9.140625" style="4"/>
    <col min="77" max="77" width="37.28515625" style="4" bestFit="1" customWidth="1"/>
    <col min="78" max="78" width="51.28515625" style="4" bestFit="1" customWidth="1"/>
    <col min="79" max="79" width="9.140625" style="4"/>
    <col min="80" max="80" width="15.42578125" style="4" bestFit="1" customWidth="1"/>
    <col min="81" max="16384" width="9.140625" style="4"/>
  </cols>
  <sheetData>
    <row r="1" spans="2:16384" ht="24" customHeight="1">
      <c r="B1" s="6" t="s">
        <v>8</v>
      </c>
      <c r="C1" s="470"/>
      <c r="D1" s="470"/>
      <c r="E1" s="470"/>
      <c r="F1" s="470"/>
      <c r="G1" s="470"/>
      <c r="H1" s="470"/>
      <c r="I1" s="470"/>
      <c r="J1" s="470"/>
      <c r="K1" s="470"/>
      <c r="L1" s="470"/>
      <c r="M1" s="470"/>
      <c r="N1" s="470"/>
      <c r="O1" s="470"/>
      <c r="P1" s="470"/>
      <c r="Q1" s="470"/>
      <c r="R1" s="470"/>
      <c r="S1" s="470"/>
      <c r="T1" s="470"/>
      <c r="U1" s="470"/>
      <c r="V1" s="470"/>
      <c r="W1" s="470"/>
      <c r="X1" s="470"/>
      <c r="Y1" s="470"/>
      <c r="Z1" s="470"/>
      <c r="AA1" s="470"/>
      <c r="AB1" s="470"/>
      <c r="AC1" s="470"/>
      <c r="AD1" s="470"/>
      <c r="AE1" s="470"/>
      <c r="AF1" s="470"/>
      <c r="AG1" s="470"/>
      <c r="AH1" s="470"/>
      <c r="AI1" s="470"/>
      <c r="AJ1" s="471"/>
      <c r="AK1" s="471"/>
      <c r="AL1" s="471"/>
      <c r="AM1" s="471"/>
      <c r="AN1" s="471"/>
      <c r="AO1" s="471"/>
      <c r="AP1" s="471"/>
      <c r="AQ1" s="471"/>
      <c r="AR1" s="471"/>
      <c r="AS1" s="471"/>
      <c r="AT1" s="471"/>
      <c r="AU1" s="471"/>
      <c r="AV1" s="471"/>
      <c r="AW1" s="471"/>
      <c r="AX1" s="471"/>
      <c r="AY1" s="471"/>
      <c r="AZ1" s="471"/>
      <c r="BA1" s="471"/>
      <c r="BB1" s="471"/>
      <c r="BC1" s="471"/>
      <c r="BD1" s="471"/>
      <c r="BE1" s="471"/>
      <c r="BF1" s="471"/>
      <c r="BG1" s="471"/>
      <c r="BH1" s="471"/>
      <c r="BI1" s="471"/>
      <c r="BJ1" s="471"/>
      <c r="BK1" s="471"/>
      <c r="BL1" s="471"/>
      <c r="BM1" s="471"/>
      <c r="BN1" s="471"/>
      <c r="BO1" s="471"/>
      <c r="BP1" s="471"/>
      <c r="BQ1" s="471"/>
      <c r="BR1" s="471"/>
      <c r="BS1" s="471"/>
      <c r="BT1" s="471"/>
      <c r="BU1" s="471"/>
      <c r="BV1" s="471"/>
      <c r="BW1" s="471"/>
      <c r="BX1" s="471"/>
      <c r="BY1" s="471"/>
    </row>
    <row r="2" spans="2:16384" ht="24" customHeight="1">
      <c r="B2" s="472"/>
      <c r="C2" s="470"/>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row>
    <row r="3" spans="2:16384" ht="24" customHeight="1">
      <c r="B3" s="6" t="s">
        <v>357</v>
      </c>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1"/>
      <c r="AK3" s="471"/>
      <c r="AL3" s="471"/>
      <c r="AM3" s="471"/>
      <c r="AN3" s="471"/>
      <c r="AO3" s="471"/>
      <c r="AP3" s="471"/>
      <c r="AQ3" s="471"/>
      <c r="AR3" s="471"/>
      <c r="AS3" s="471"/>
      <c r="AT3" s="471"/>
      <c r="AU3" s="471"/>
      <c r="AV3" s="471"/>
      <c r="AW3" s="471"/>
      <c r="AX3" s="471"/>
      <c r="AY3" s="471"/>
      <c r="AZ3" s="471"/>
      <c r="BA3" s="471"/>
      <c r="BB3" s="471"/>
      <c r="BC3" s="471"/>
      <c r="BD3" s="471"/>
      <c r="BE3" s="471"/>
      <c r="BF3" s="471"/>
      <c r="BG3" s="471"/>
      <c r="BH3" s="471"/>
      <c r="BI3" s="471"/>
      <c r="BJ3" s="471"/>
      <c r="BK3" s="471"/>
      <c r="BL3" s="471"/>
      <c r="BM3" s="471"/>
      <c r="BN3" s="471"/>
      <c r="BO3" s="471"/>
      <c r="BP3" s="471"/>
      <c r="BQ3" s="471"/>
      <c r="BR3" s="471"/>
      <c r="BS3" s="471"/>
      <c r="BT3" s="471"/>
      <c r="BU3" s="471"/>
      <c r="BV3" s="471"/>
      <c r="BW3" s="471"/>
      <c r="BX3" s="471"/>
      <c r="BY3" s="471"/>
    </row>
    <row r="4" spans="2:16384" ht="24" customHeight="1">
      <c r="B4" s="473" t="s">
        <v>358</v>
      </c>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474"/>
      <c r="AK4" s="474"/>
      <c r="AL4" s="474"/>
      <c r="AM4" s="474"/>
      <c r="AN4" s="474"/>
      <c r="AO4" s="474"/>
      <c r="AP4" s="474"/>
      <c r="AQ4" s="474"/>
      <c r="AR4" s="474"/>
      <c r="AS4" s="474"/>
      <c r="AT4" s="474"/>
      <c r="AU4" s="474"/>
      <c r="AV4" s="474"/>
      <c r="AW4" s="474"/>
      <c r="AX4" s="474"/>
      <c r="AY4" s="474"/>
      <c r="AZ4" s="474"/>
      <c r="BA4" s="474"/>
      <c r="BB4" s="474"/>
      <c r="BC4" s="474"/>
      <c r="BD4" s="474"/>
      <c r="BE4" s="474"/>
      <c r="BF4" s="474"/>
      <c r="BG4" s="474"/>
      <c r="BH4" s="474"/>
      <c r="BI4" s="474"/>
      <c r="BJ4" s="474"/>
      <c r="BK4" s="474"/>
      <c r="BL4" s="474"/>
      <c r="BM4" s="474"/>
      <c r="BN4" s="474"/>
      <c r="BO4" s="474"/>
      <c r="BP4" s="474"/>
      <c r="BQ4" s="474"/>
      <c r="BR4" s="474"/>
      <c r="BS4" s="474"/>
      <c r="BT4" s="474"/>
      <c r="BU4" s="474"/>
      <c r="BV4" s="474"/>
      <c r="BW4" s="474"/>
      <c r="BX4" s="474"/>
      <c r="BY4" s="474"/>
    </row>
    <row r="5" spans="2:16384" ht="15.75" thickBot="1">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475"/>
      <c r="AW5" s="475"/>
    </row>
    <row r="6" spans="2:16384" ht="21.75" thickBot="1">
      <c r="B6" s="476" t="s">
        <v>359</v>
      </c>
      <c r="C6" s="477"/>
      <c r="D6" s="477"/>
      <c r="E6" s="477"/>
      <c r="F6" s="477"/>
      <c r="G6" s="477"/>
      <c r="H6" s="477"/>
      <c r="I6" s="477"/>
      <c r="J6" s="477"/>
      <c r="K6" s="477"/>
      <c r="L6" s="477"/>
      <c r="M6" s="478"/>
      <c r="N6" s="478"/>
      <c r="O6" s="478"/>
      <c r="P6" s="478"/>
      <c r="Q6" s="479"/>
      <c r="S6" s="480" t="s">
        <v>360</v>
      </c>
      <c r="T6" s="481"/>
      <c r="U6" s="481"/>
      <c r="V6" s="481"/>
      <c r="W6" s="481"/>
      <c r="X6" s="481"/>
      <c r="Y6" s="481"/>
      <c r="Z6" s="481"/>
      <c r="AA6" s="481"/>
      <c r="AB6" s="481"/>
      <c r="AC6" s="481"/>
      <c r="AD6" s="481"/>
      <c r="AE6" s="481"/>
      <c r="AF6" s="481"/>
      <c r="AG6" s="481"/>
      <c r="AH6" s="482"/>
      <c r="AJ6" s="480" t="s">
        <v>361</v>
      </c>
      <c r="AK6" s="480"/>
      <c r="AL6" s="480"/>
      <c r="AM6" s="480"/>
      <c r="AN6" s="480"/>
      <c r="AO6" s="480"/>
      <c r="AP6" s="480"/>
      <c r="AQ6" s="480"/>
      <c r="AR6" s="480"/>
      <c r="AS6" s="483"/>
      <c r="AT6" s="483"/>
      <c r="AU6" s="483"/>
      <c r="AV6" s="483"/>
      <c r="AW6" s="483"/>
      <c r="AX6" s="483"/>
    </row>
    <row r="7" spans="2:16384" ht="18.75" hidden="1" thickBot="1">
      <c r="B7" s="141" t="s">
        <v>86</v>
      </c>
      <c r="C7" s="142"/>
      <c r="D7" s="142"/>
      <c r="E7" s="142"/>
      <c r="F7" s="142"/>
      <c r="G7" s="143"/>
      <c r="H7" s="144"/>
      <c r="I7" s="143"/>
      <c r="J7" s="142"/>
      <c r="K7" s="142"/>
      <c r="L7" s="142"/>
      <c r="M7" s="140"/>
      <c r="N7" s="140"/>
      <c r="O7" s="140"/>
      <c r="P7" s="140"/>
      <c r="Q7" s="140"/>
      <c r="R7" s="140"/>
      <c r="S7" s="140"/>
      <c r="T7" s="140"/>
      <c r="U7" s="140"/>
      <c r="V7" s="140"/>
      <c r="W7" s="140"/>
      <c r="X7" s="140"/>
      <c r="Y7" s="142"/>
      <c r="Z7" s="142">
        <v>1</v>
      </c>
      <c r="AA7" s="142"/>
      <c r="AB7" s="143"/>
      <c r="AC7" s="144"/>
      <c r="AD7" s="143"/>
      <c r="AE7" s="142"/>
      <c r="AF7" s="142"/>
      <c r="AG7" s="142"/>
      <c r="AH7" s="140"/>
      <c r="AI7" s="140"/>
      <c r="AJ7" s="140"/>
      <c r="AK7" s="140"/>
      <c r="AL7" s="140"/>
      <c r="AM7" s="140"/>
      <c r="AN7" s="140"/>
      <c r="AO7" s="140"/>
      <c r="AP7" s="140"/>
      <c r="AQ7" s="140"/>
      <c r="AR7" s="140"/>
      <c r="AS7" s="140"/>
      <c r="AT7" s="142"/>
      <c r="AU7" s="142"/>
      <c r="AV7" s="142"/>
      <c r="AW7" s="143"/>
      <c r="AX7" s="144"/>
      <c r="AY7" s="143"/>
      <c r="AZ7" s="142"/>
      <c r="BA7" s="142"/>
      <c r="BB7" s="142"/>
      <c r="BC7" s="140"/>
      <c r="BD7" s="140"/>
      <c r="BE7" s="140"/>
      <c r="BF7" s="140"/>
      <c r="BG7" s="140"/>
      <c r="BH7" s="140"/>
      <c r="BI7" s="140"/>
      <c r="BJ7" s="140"/>
      <c r="BK7" s="140"/>
      <c r="BL7" s="140"/>
      <c r="BM7" s="140"/>
      <c r="BN7" s="140"/>
      <c r="BO7" s="140"/>
      <c r="BP7" s="145"/>
      <c r="BQ7" s="146"/>
      <c r="BR7" s="146"/>
      <c r="BS7" s="147"/>
      <c r="BT7" s="147"/>
      <c r="BU7" s="147"/>
      <c r="BV7" s="147"/>
      <c r="BW7" s="147"/>
      <c r="BX7" s="147"/>
      <c r="BY7" s="147"/>
      <c r="BZ7" s="146"/>
      <c r="CA7" s="146"/>
      <c r="CB7" s="146"/>
      <c r="CC7" s="146"/>
      <c r="CD7" s="146"/>
      <c r="CE7" s="146"/>
      <c r="CF7" s="146"/>
      <c r="CG7" s="146"/>
      <c r="CH7" s="146"/>
      <c r="CI7" s="146"/>
      <c r="CJ7" s="146"/>
      <c r="CK7" s="146"/>
      <c r="CL7" s="146"/>
      <c r="CM7" s="146"/>
      <c r="CN7" s="146"/>
      <c r="CO7" s="146"/>
      <c r="CP7" s="146"/>
      <c r="CQ7" s="148"/>
      <c r="CR7" s="146"/>
      <c r="CS7" s="146"/>
      <c r="CT7" s="146"/>
      <c r="CU7" s="146"/>
      <c r="CV7" s="146"/>
      <c r="CW7" s="146"/>
      <c r="CX7" s="140"/>
      <c r="CY7" s="149"/>
      <c r="CZ7" s="149"/>
      <c r="DA7" s="149"/>
      <c r="DB7" s="149"/>
      <c r="DC7" s="149"/>
      <c r="DD7" s="149"/>
      <c r="DE7" s="149"/>
      <c r="DF7" s="149"/>
      <c r="DG7" s="149"/>
      <c r="DH7" s="149"/>
      <c r="DI7" s="149"/>
      <c r="DJ7" s="149"/>
      <c r="DK7" s="149"/>
      <c r="DL7" s="149"/>
      <c r="DM7" s="149"/>
      <c r="DN7" s="149"/>
      <c r="DO7" s="149"/>
      <c r="DP7" s="149"/>
      <c r="DQ7" s="149"/>
      <c r="DR7" s="149"/>
      <c r="DS7" s="149"/>
      <c r="DT7" s="149"/>
      <c r="DU7" s="149"/>
      <c r="DV7" s="149"/>
      <c r="DW7" s="149"/>
      <c r="DX7" s="149"/>
      <c r="DY7" s="149"/>
      <c r="DZ7" s="149"/>
      <c r="EA7" s="149"/>
      <c r="EB7" s="149"/>
      <c r="EC7" s="149"/>
      <c r="ED7" s="149"/>
      <c r="EE7" s="149"/>
      <c r="EF7" s="149"/>
      <c r="EG7" s="149"/>
      <c r="EH7" s="149"/>
      <c r="EI7" s="149"/>
      <c r="EJ7" s="149"/>
      <c r="EK7" s="149"/>
      <c r="EL7" s="149"/>
      <c r="EM7" s="149"/>
      <c r="EN7" s="149"/>
      <c r="EO7" s="149"/>
      <c r="EP7" s="149"/>
      <c r="EQ7" s="149"/>
      <c r="ER7" s="149"/>
      <c r="ES7" s="149"/>
      <c r="ET7" s="149"/>
      <c r="EU7" s="149"/>
      <c r="EV7" s="149"/>
      <c r="EW7" s="149"/>
      <c r="EX7" s="149"/>
      <c r="EY7" s="149"/>
      <c r="EZ7" s="149"/>
      <c r="FA7" s="149"/>
      <c r="FB7" s="149"/>
      <c r="FC7" s="149"/>
      <c r="FD7" s="149"/>
      <c r="FE7" s="149"/>
      <c r="FF7" s="149"/>
      <c r="FG7" s="149"/>
      <c r="FH7" s="149"/>
      <c r="FI7" s="149"/>
      <c r="FJ7" s="149"/>
      <c r="FK7" s="149"/>
      <c r="FL7" s="149"/>
      <c r="FM7" s="149"/>
      <c r="FN7" s="149"/>
      <c r="FO7" s="149"/>
      <c r="FP7" s="149"/>
      <c r="FQ7" s="149"/>
      <c r="FR7" s="149"/>
      <c r="FS7" s="149"/>
      <c r="FT7" s="149"/>
      <c r="FU7" s="149"/>
      <c r="FV7" s="149"/>
      <c r="FW7" s="149"/>
      <c r="FX7" s="149"/>
      <c r="FY7" s="149"/>
      <c r="FZ7" s="149"/>
      <c r="GA7" s="149"/>
      <c r="GB7" s="149"/>
      <c r="GC7" s="149"/>
      <c r="GD7" s="149"/>
      <c r="GE7" s="149"/>
      <c r="GF7" s="149"/>
      <c r="GG7" s="149"/>
      <c r="GH7" s="149"/>
      <c r="GI7" s="149"/>
      <c r="GJ7" s="149"/>
      <c r="GK7" s="149"/>
      <c r="GL7" s="149"/>
      <c r="GM7" s="149"/>
      <c r="GN7" s="149"/>
      <c r="GO7" s="149"/>
      <c r="GP7" s="149"/>
      <c r="GQ7" s="149"/>
      <c r="GR7" s="149"/>
      <c r="GS7" s="149"/>
      <c r="GT7" s="149"/>
      <c r="GU7" s="149"/>
      <c r="GV7" s="149"/>
      <c r="GW7" s="149"/>
      <c r="GX7" s="149"/>
      <c r="GY7" s="149"/>
      <c r="GZ7" s="149"/>
      <c r="HA7" s="149"/>
      <c r="HB7" s="149"/>
      <c r="HC7" s="149"/>
      <c r="HD7" s="149"/>
      <c r="HE7" s="149"/>
      <c r="HF7" s="149"/>
      <c r="HG7" s="149"/>
      <c r="HH7" s="149"/>
      <c r="HI7" s="149"/>
      <c r="HJ7" s="149"/>
      <c r="HK7" s="149"/>
      <c r="HL7" s="149"/>
      <c r="HM7" s="149"/>
      <c r="HN7" s="149"/>
      <c r="HO7" s="149"/>
      <c r="HP7" s="149"/>
      <c r="HQ7" s="149"/>
      <c r="HR7" s="149"/>
      <c r="HS7" s="149"/>
      <c r="HT7" s="149"/>
      <c r="HU7" s="149"/>
      <c r="HV7" s="149"/>
      <c r="HW7" s="149"/>
      <c r="HX7" s="149"/>
      <c r="HY7" s="149"/>
      <c r="HZ7" s="149"/>
      <c r="IA7" s="149"/>
      <c r="IB7" s="149"/>
      <c r="IC7" s="149"/>
      <c r="ID7" s="149"/>
      <c r="IE7" s="149"/>
      <c r="IF7" s="149"/>
      <c r="IG7" s="149"/>
      <c r="IH7" s="149"/>
      <c r="II7" s="149"/>
      <c r="IJ7" s="149"/>
      <c r="IK7" s="149"/>
      <c r="IL7" s="149"/>
      <c r="IM7" s="149"/>
      <c r="IN7" s="149"/>
      <c r="IO7" s="149"/>
      <c r="IP7" s="149"/>
      <c r="IQ7" s="149"/>
      <c r="IR7" s="149"/>
      <c r="IS7" s="149"/>
      <c r="IT7" s="149"/>
      <c r="IU7" s="149"/>
      <c r="IV7" s="149"/>
      <c r="IW7" s="149"/>
      <c r="IX7" s="149"/>
      <c r="IY7" s="149"/>
      <c r="IZ7" s="149"/>
      <c r="JA7" s="149"/>
      <c r="JB7" s="149"/>
      <c r="JC7" s="149"/>
      <c r="JD7" s="149"/>
      <c r="JE7" s="149"/>
      <c r="JF7" s="149"/>
      <c r="JG7" s="149"/>
      <c r="JH7" s="149"/>
      <c r="JI7" s="149"/>
      <c r="JJ7" s="149"/>
      <c r="JK7" s="149"/>
      <c r="JL7" s="149"/>
      <c r="JM7" s="149"/>
      <c r="JN7" s="149"/>
      <c r="JO7" s="149"/>
      <c r="JP7" s="149"/>
      <c r="JQ7" s="149"/>
      <c r="JR7" s="149"/>
      <c r="JS7" s="149"/>
      <c r="JT7" s="149"/>
      <c r="JU7" s="149"/>
      <c r="JV7" s="149"/>
      <c r="JW7" s="149"/>
      <c r="JX7" s="149"/>
      <c r="JY7" s="149"/>
      <c r="JZ7" s="149"/>
      <c r="KA7" s="149"/>
      <c r="KB7" s="149"/>
      <c r="KC7" s="149"/>
      <c r="KD7" s="149"/>
      <c r="KE7" s="149"/>
      <c r="KF7" s="149"/>
      <c r="KG7" s="149"/>
      <c r="KH7" s="149"/>
      <c r="KI7" s="149"/>
      <c r="KJ7" s="149"/>
      <c r="KK7" s="149"/>
      <c r="KL7" s="149"/>
      <c r="KM7" s="149"/>
      <c r="KN7" s="149"/>
      <c r="KO7" s="149"/>
      <c r="KP7" s="149"/>
      <c r="KQ7" s="149"/>
      <c r="KR7" s="149"/>
      <c r="KS7" s="149"/>
      <c r="KT7" s="149"/>
      <c r="KU7" s="149"/>
      <c r="KV7" s="149"/>
      <c r="KW7" s="149"/>
      <c r="KX7" s="149"/>
      <c r="KY7" s="149"/>
      <c r="KZ7" s="149"/>
      <c r="LA7" s="149"/>
      <c r="LB7" s="149"/>
      <c r="LC7" s="149"/>
      <c r="LD7" s="149"/>
      <c r="LE7" s="149"/>
      <c r="LF7" s="149"/>
      <c r="LG7" s="149"/>
      <c r="LH7" s="149"/>
      <c r="LI7" s="149"/>
      <c r="LJ7" s="149"/>
      <c r="LK7" s="149"/>
      <c r="LL7" s="149"/>
      <c r="LM7" s="149"/>
      <c r="LN7" s="149"/>
      <c r="LO7" s="149"/>
      <c r="LP7" s="149"/>
      <c r="LQ7" s="149"/>
      <c r="LR7" s="149"/>
      <c r="LS7" s="149"/>
      <c r="LT7" s="149"/>
      <c r="LU7" s="149"/>
      <c r="LV7" s="149"/>
      <c r="LW7" s="149"/>
      <c r="LX7" s="149"/>
      <c r="LY7" s="149"/>
      <c r="LZ7" s="149"/>
      <c r="MA7" s="149"/>
      <c r="MB7" s="149"/>
      <c r="MC7" s="149"/>
      <c r="MD7" s="149"/>
      <c r="ME7" s="149"/>
      <c r="MF7" s="149"/>
      <c r="MG7" s="149"/>
      <c r="MH7" s="149"/>
      <c r="MI7" s="149"/>
      <c r="MJ7" s="149"/>
      <c r="MK7" s="149"/>
      <c r="ML7" s="149"/>
      <c r="MM7" s="149"/>
      <c r="MN7" s="149"/>
      <c r="MO7" s="149"/>
      <c r="MP7" s="149"/>
      <c r="MQ7" s="149"/>
      <c r="MR7" s="149"/>
      <c r="MS7" s="149"/>
      <c r="MT7" s="149"/>
      <c r="MU7" s="149"/>
      <c r="MV7" s="149"/>
      <c r="MW7" s="149"/>
      <c r="MX7" s="149"/>
      <c r="MY7" s="149"/>
      <c r="MZ7" s="149"/>
      <c r="NA7" s="149"/>
      <c r="NB7" s="149"/>
      <c r="NC7" s="149"/>
      <c r="ND7" s="149"/>
      <c r="NE7" s="149"/>
      <c r="NF7" s="149"/>
      <c r="NG7" s="149"/>
      <c r="NH7" s="149"/>
      <c r="NI7" s="149"/>
      <c r="NJ7" s="149"/>
      <c r="NK7" s="149"/>
      <c r="NL7" s="149"/>
      <c r="NM7" s="149"/>
      <c r="NN7" s="149"/>
      <c r="NO7" s="149"/>
      <c r="NP7" s="149"/>
      <c r="NQ7" s="149"/>
      <c r="NR7" s="149"/>
      <c r="NS7" s="149"/>
      <c r="NT7" s="149"/>
      <c r="NU7" s="149"/>
      <c r="NV7" s="149"/>
      <c r="NW7" s="149"/>
      <c r="NX7" s="149"/>
      <c r="NY7" s="149"/>
      <c r="NZ7" s="149"/>
      <c r="OA7" s="149"/>
      <c r="OB7" s="149"/>
      <c r="OC7" s="149"/>
      <c r="OD7" s="149"/>
      <c r="OE7" s="149"/>
      <c r="OF7" s="149"/>
      <c r="OG7" s="149"/>
      <c r="OH7" s="149"/>
      <c r="OI7" s="149"/>
      <c r="OJ7" s="149"/>
      <c r="OK7" s="149"/>
      <c r="OL7" s="149"/>
      <c r="OM7" s="149"/>
      <c r="ON7" s="149"/>
      <c r="OO7" s="149"/>
      <c r="OP7" s="149"/>
      <c r="OQ7" s="149"/>
      <c r="OR7" s="149"/>
      <c r="OS7" s="149"/>
      <c r="OT7" s="149"/>
      <c r="OU7" s="149"/>
      <c r="OV7" s="149"/>
      <c r="OW7" s="149"/>
      <c r="OX7" s="149"/>
      <c r="OY7" s="149"/>
      <c r="OZ7" s="149"/>
      <c r="PA7" s="149"/>
      <c r="PB7" s="149"/>
      <c r="PC7" s="149"/>
      <c r="PD7" s="149"/>
      <c r="PE7" s="149"/>
      <c r="PF7" s="149"/>
      <c r="PG7" s="149"/>
      <c r="PH7" s="149"/>
      <c r="PI7" s="149"/>
      <c r="PJ7" s="149"/>
      <c r="PK7" s="149"/>
      <c r="PL7" s="149"/>
      <c r="PM7" s="149"/>
      <c r="PN7" s="149"/>
      <c r="PO7" s="149"/>
      <c r="PP7" s="149"/>
      <c r="PQ7" s="149"/>
      <c r="PR7" s="149"/>
      <c r="PS7" s="149"/>
      <c r="PT7" s="149"/>
      <c r="PU7" s="149"/>
      <c r="PV7" s="149"/>
      <c r="PW7" s="149"/>
      <c r="PX7" s="149"/>
      <c r="PY7" s="149"/>
      <c r="PZ7" s="149"/>
      <c r="QA7" s="149"/>
      <c r="QB7" s="149"/>
      <c r="QC7" s="149"/>
      <c r="QD7" s="149"/>
      <c r="QE7" s="149"/>
      <c r="QF7" s="149"/>
      <c r="QG7" s="149"/>
      <c r="QH7" s="149"/>
      <c r="QI7" s="149"/>
      <c r="QJ7" s="149"/>
      <c r="QK7" s="149"/>
      <c r="QL7" s="149"/>
      <c r="QM7" s="149"/>
      <c r="QN7" s="149"/>
      <c r="QO7" s="149"/>
      <c r="QP7" s="149"/>
      <c r="QQ7" s="149"/>
      <c r="QR7" s="149"/>
      <c r="QS7" s="149"/>
      <c r="QT7" s="149"/>
      <c r="QU7" s="149"/>
      <c r="QV7" s="149"/>
      <c r="QW7" s="149"/>
      <c r="QX7" s="149"/>
      <c r="QY7" s="149"/>
      <c r="QZ7" s="149"/>
      <c r="RA7" s="149"/>
      <c r="RB7" s="149"/>
      <c r="RC7" s="149"/>
      <c r="RD7" s="149"/>
      <c r="RE7" s="149"/>
      <c r="RF7" s="149"/>
      <c r="RG7" s="149"/>
      <c r="RH7" s="149"/>
      <c r="RI7" s="149"/>
      <c r="RJ7" s="149"/>
      <c r="RK7" s="149"/>
      <c r="RL7" s="149"/>
      <c r="RM7" s="149"/>
      <c r="RN7" s="149"/>
      <c r="RO7" s="149"/>
      <c r="RP7" s="149"/>
      <c r="RQ7" s="149"/>
      <c r="RR7" s="149"/>
      <c r="RS7" s="149"/>
      <c r="RT7" s="149"/>
      <c r="RU7" s="149"/>
      <c r="RV7" s="149"/>
      <c r="RW7" s="149"/>
      <c r="RX7" s="149"/>
      <c r="RY7" s="149"/>
      <c r="RZ7" s="149"/>
      <c r="SA7" s="149"/>
      <c r="SB7" s="149"/>
      <c r="SC7" s="149"/>
      <c r="SD7" s="149"/>
      <c r="SE7" s="149"/>
      <c r="SF7" s="149"/>
      <c r="SG7" s="149"/>
      <c r="SH7" s="149"/>
      <c r="SI7" s="149"/>
      <c r="SJ7" s="149"/>
      <c r="SK7" s="149"/>
      <c r="SL7" s="149"/>
      <c r="SM7" s="149"/>
      <c r="SN7" s="149"/>
      <c r="SO7" s="149"/>
      <c r="SP7" s="149"/>
      <c r="SQ7" s="149"/>
      <c r="SR7" s="149"/>
      <c r="SS7" s="149"/>
      <c r="ST7" s="149"/>
      <c r="SU7" s="149"/>
      <c r="SV7" s="149"/>
      <c r="SW7" s="149"/>
      <c r="SX7" s="149"/>
      <c r="SY7" s="149"/>
      <c r="SZ7" s="149"/>
      <c r="TA7" s="149"/>
      <c r="TB7" s="149"/>
      <c r="TC7" s="149"/>
      <c r="TD7" s="149"/>
      <c r="TE7" s="149"/>
      <c r="TF7" s="149"/>
      <c r="TG7" s="149"/>
      <c r="TH7" s="149"/>
      <c r="TI7" s="149"/>
      <c r="TJ7" s="149"/>
      <c r="TK7" s="149"/>
      <c r="TL7" s="149"/>
      <c r="TM7" s="149"/>
      <c r="TN7" s="149"/>
      <c r="TO7" s="149"/>
      <c r="TP7" s="149"/>
      <c r="TQ7" s="149"/>
      <c r="TR7" s="149"/>
      <c r="TS7" s="149"/>
      <c r="TT7" s="149"/>
      <c r="TU7" s="149"/>
      <c r="TV7" s="149"/>
      <c r="TW7" s="149"/>
      <c r="TX7" s="149"/>
      <c r="TY7" s="149"/>
      <c r="TZ7" s="149"/>
      <c r="UA7" s="149"/>
      <c r="UB7" s="149"/>
      <c r="UC7" s="149"/>
      <c r="UD7" s="149"/>
      <c r="UE7" s="149"/>
      <c r="UF7" s="149"/>
      <c r="UG7" s="149"/>
      <c r="UH7" s="149"/>
      <c r="UI7" s="149"/>
      <c r="UJ7" s="149"/>
      <c r="UK7" s="149"/>
      <c r="UL7" s="149"/>
      <c r="UM7" s="149"/>
      <c r="UN7" s="149"/>
      <c r="UO7" s="149"/>
      <c r="UP7" s="149"/>
      <c r="UQ7" s="149"/>
      <c r="UR7" s="149"/>
      <c r="US7" s="149"/>
      <c r="UT7" s="149"/>
      <c r="UU7" s="149"/>
      <c r="UV7" s="149"/>
      <c r="UW7" s="149"/>
      <c r="UX7" s="149"/>
      <c r="UY7" s="149"/>
      <c r="UZ7" s="149"/>
      <c r="VA7" s="149"/>
      <c r="VB7" s="149"/>
      <c r="VC7" s="149"/>
      <c r="VD7" s="149"/>
      <c r="VE7" s="149"/>
      <c r="VF7" s="149"/>
      <c r="VG7" s="149"/>
      <c r="VH7" s="149"/>
      <c r="VI7" s="149"/>
      <c r="VJ7" s="149"/>
      <c r="VK7" s="149"/>
      <c r="VL7" s="149"/>
      <c r="VM7" s="149"/>
      <c r="VN7" s="149"/>
      <c r="VO7" s="149"/>
      <c r="VP7" s="149"/>
      <c r="VQ7" s="149"/>
      <c r="VR7" s="149"/>
      <c r="VS7" s="149"/>
      <c r="VT7" s="149"/>
      <c r="VU7" s="149"/>
      <c r="VV7" s="149"/>
      <c r="VW7" s="149"/>
      <c r="VX7" s="149"/>
      <c r="VY7" s="149"/>
      <c r="VZ7" s="149"/>
      <c r="WA7" s="149"/>
      <c r="WB7" s="149"/>
      <c r="WC7" s="149"/>
      <c r="WD7" s="149"/>
      <c r="WE7" s="149"/>
      <c r="WF7" s="149"/>
      <c r="WG7" s="149"/>
      <c r="WH7" s="149"/>
      <c r="WI7" s="149"/>
      <c r="WJ7" s="149"/>
      <c r="WK7" s="149"/>
      <c r="WL7" s="149"/>
      <c r="WM7" s="149"/>
      <c r="WN7" s="149"/>
      <c r="WO7" s="149"/>
      <c r="WP7" s="149"/>
      <c r="WQ7" s="149"/>
      <c r="WR7" s="149"/>
      <c r="WS7" s="149"/>
      <c r="WT7" s="149"/>
      <c r="WU7" s="149"/>
      <c r="WV7" s="149"/>
      <c r="WW7" s="149"/>
      <c r="WX7" s="149"/>
      <c r="WY7" s="149"/>
      <c r="WZ7" s="149"/>
      <c r="XA7" s="149"/>
      <c r="XB7" s="149"/>
      <c r="XC7" s="149"/>
      <c r="XD7" s="149"/>
      <c r="XE7" s="149"/>
      <c r="XF7" s="149"/>
      <c r="XG7" s="149"/>
      <c r="XH7" s="149"/>
      <c r="XI7" s="149"/>
      <c r="XJ7" s="149"/>
      <c r="XK7" s="149"/>
      <c r="XL7" s="149"/>
      <c r="XM7" s="149"/>
      <c r="XN7" s="149"/>
      <c r="XO7" s="149"/>
      <c r="XP7" s="149"/>
      <c r="XQ7" s="149"/>
      <c r="XR7" s="149"/>
      <c r="XS7" s="149"/>
      <c r="XT7" s="149"/>
      <c r="XU7" s="149"/>
      <c r="XV7" s="149"/>
      <c r="XW7" s="149"/>
      <c r="XX7" s="149"/>
      <c r="XY7" s="149"/>
      <c r="XZ7" s="149"/>
      <c r="YA7" s="149"/>
      <c r="YB7" s="149"/>
      <c r="YC7" s="149"/>
      <c r="YD7" s="149"/>
      <c r="YE7" s="149"/>
      <c r="YF7" s="149"/>
      <c r="YG7" s="149"/>
      <c r="YH7" s="149"/>
      <c r="YI7" s="149"/>
      <c r="YJ7" s="149"/>
      <c r="YK7" s="149"/>
      <c r="YL7" s="149"/>
      <c r="YM7" s="149"/>
      <c r="YN7" s="149"/>
      <c r="YO7" s="149"/>
      <c r="YP7" s="149"/>
      <c r="YQ7" s="149"/>
      <c r="YR7" s="149"/>
      <c r="YS7" s="149"/>
      <c r="YT7" s="149"/>
      <c r="YU7" s="149"/>
      <c r="YV7" s="149"/>
      <c r="YW7" s="149"/>
      <c r="YX7" s="149"/>
      <c r="YY7" s="149"/>
      <c r="YZ7" s="149"/>
      <c r="ZA7" s="149"/>
      <c r="ZB7" s="149"/>
      <c r="ZC7" s="149"/>
      <c r="ZD7" s="149"/>
      <c r="ZE7" s="149"/>
      <c r="ZF7" s="149"/>
      <c r="ZG7" s="149"/>
      <c r="ZH7" s="149"/>
      <c r="ZI7" s="149"/>
      <c r="ZJ7" s="149"/>
      <c r="ZK7" s="149"/>
      <c r="ZL7" s="149"/>
      <c r="ZM7" s="149"/>
      <c r="ZN7" s="149"/>
      <c r="ZO7" s="149"/>
      <c r="ZP7" s="149"/>
      <c r="ZQ7" s="149"/>
      <c r="ZR7" s="149"/>
      <c r="ZS7" s="149"/>
      <c r="ZT7" s="149"/>
      <c r="ZU7" s="149"/>
      <c r="ZV7" s="149"/>
      <c r="ZW7" s="149"/>
      <c r="ZX7" s="149"/>
      <c r="ZY7" s="149"/>
      <c r="ZZ7" s="149"/>
      <c r="AAA7" s="149"/>
      <c r="AAB7" s="149"/>
      <c r="AAC7" s="149"/>
      <c r="AAD7" s="149"/>
      <c r="AAE7" s="149"/>
      <c r="AAF7" s="149"/>
      <c r="AAG7" s="149"/>
      <c r="AAH7" s="149"/>
      <c r="AAI7" s="149"/>
      <c r="AAJ7" s="149"/>
      <c r="AAK7" s="149"/>
      <c r="AAL7" s="149"/>
      <c r="AAM7" s="149"/>
      <c r="AAN7" s="149"/>
      <c r="AAO7" s="149"/>
      <c r="AAP7" s="149"/>
      <c r="AAQ7" s="149"/>
      <c r="AAR7" s="149"/>
      <c r="AAS7" s="149"/>
      <c r="AAT7" s="149"/>
      <c r="AAU7" s="149"/>
      <c r="AAV7" s="149"/>
      <c r="AAW7" s="149"/>
      <c r="AAX7" s="149"/>
      <c r="AAY7" s="149"/>
      <c r="AAZ7" s="149"/>
      <c r="ABA7" s="149"/>
      <c r="ABB7" s="149"/>
      <c r="ABC7" s="149"/>
      <c r="ABD7" s="149"/>
      <c r="ABE7" s="149"/>
      <c r="ABF7" s="149"/>
      <c r="ABG7" s="149"/>
      <c r="ABH7" s="149"/>
      <c r="ABI7" s="149"/>
      <c r="ABJ7" s="149"/>
      <c r="ABK7" s="149"/>
      <c r="ABL7" s="149"/>
      <c r="ABM7" s="149"/>
      <c r="ABN7" s="149"/>
      <c r="ABO7" s="149"/>
      <c r="ABP7" s="149"/>
      <c r="ABQ7" s="149"/>
      <c r="ABR7" s="149"/>
      <c r="ABS7" s="149"/>
      <c r="ABT7" s="149"/>
      <c r="ABU7" s="149"/>
      <c r="ABV7" s="149"/>
      <c r="ABW7" s="149"/>
      <c r="ABX7" s="149"/>
      <c r="ABY7" s="149"/>
      <c r="ABZ7" s="149"/>
      <c r="ACA7" s="149"/>
      <c r="ACB7" s="149"/>
      <c r="ACC7" s="149"/>
      <c r="ACD7" s="149"/>
      <c r="ACE7" s="149"/>
      <c r="ACF7" s="149"/>
      <c r="ACG7" s="149"/>
      <c r="ACH7" s="149"/>
      <c r="ACI7" s="149"/>
      <c r="ACJ7" s="149"/>
      <c r="ACK7" s="149"/>
      <c r="ACL7" s="149"/>
      <c r="ACM7" s="149"/>
      <c r="ACN7" s="149"/>
      <c r="ACO7" s="149"/>
      <c r="ACP7" s="149"/>
      <c r="ACQ7" s="149"/>
      <c r="ACR7" s="149"/>
      <c r="ACS7" s="149"/>
      <c r="ACT7" s="149"/>
      <c r="ACU7" s="149"/>
      <c r="ACV7" s="149"/>
      <c r="ACW7" s="149"/>
      <c r="ACX7" s="149"/>
      <c r="ACY7" s="149"/>
      <c r="ACZ7" s="149"/>
      <c r="ADA7" s="149"/>
      <c r="ADB7" s="149"/>
      <c r="ADC7" s="149"/>
      <c r="ADD7" s="149"/>
      <c r="ADE7" s="149"/>
      <c r="ADF7" s="149"/>
      <c r="ADG7" s="149"/>
      <c r="ADH7" s="149"/>
      <c r="ADI7" s="149"/>
      <c r="ADJ7" s="149"/>
      <c r="ADK7" s="149"/>
      <c r="ADL7" s="149"/>
      <c r="ADM7" s="149"/>
      <c r="ADN7" s="149"/>
      <c r="ADO7" s="149"/>
      <c r="ADP7" s="149"/>
      <c r="ADQ7" s="149"/>
      <c r="ADR7" s="149"/>
      <c r="ADS7" s="149"/>
      <c r="ADT7" s="149"/>
      <c r="ADU7" s="149"/>
      <c r="ADV7" s="149"/>
      <c r="ADW7" s="149"/>
      <c r="ADX7" s="149"/>
      <c r="ADY7" s="149"/>
      <c r="ADZ7" s="149"/>
      <c r="AEA7" s="149"/>
      <c r="AEB7" s="149"/>
      <c r="AEC7" s="149"/>
      <c r="AED7" s="149"/>
      <c r="AEE7" s="149"/>
      <c r="AEF7" s="149"/>
      <c r="AEG7" s="149"/>
      <c r="AEH7" s="149"/>
      <c r="AEI7" s="149"/>
      <c r="AEJ7" s="149"/>
      <c r="AEK7" s="149"/>
      <c r="AEL7" s="149"/>
      <c r="AEM7" s="149"/>
      <c r="AEN7" s="149"/>
      <c r="AEO7" s="149"/>
      <c r="AEP7" s="149"/>
      <c r="AEQ7" s="149"/>
      <c r="AER7" s="149"/>
      <c r="AES7" s="149"/>
      <c r="AET7" s="149"/>
      <c r="AEU7" s="149"/>
      <c r="AEV7" s="149"/>
      <c r="AEW7" s="149"/>
      <c r="AEX7" s="149"/>
      <c r="AEY7" s="149"/>
      <c r="AEZ7" s="149"/>
      <c r="AFA7" s="149"/>
      <c r="AFB7" s="149"/>
      <c r="AFC7" s="149"/>
      <c r="AFD7" s="149"/>
      <c r="AFE7" s="149"/>
      <c r="AFF7" s="149"/>
      <c r="AFG7" s="149"/>
      <c r="AFH7" s="149"/>
      <c r="AFI7" s="149"/>
      <c r="AFJ7" s="149"/>
      <c r="AFK7" s="149"/>
      <c r="AFL7" s="149"/>
      <c r="AFM7" s="149"/>
      <c r="AFN7" s="149"/>
      <c r="AFO7" s="149"/>
      <c r="AFP7" s="149"/>
      <c r="AFQ7" s="149"/>
      <c r="AFR7" s="149"/>
      <c r="AFS7" s="149"/>
      <c r="AFT7" s="149"/>
      <c r="AFU7" s="149"/>
      <c r="AFV7" s="149"/>
      <c r="AFW7" s="149"/>
      <c r="AFX7" s="149"/>
      <c r="AFY7" s="149"/>
      <c r="AFZ7" s="149"/>
      <c r="AGA7" s="149"/>
      <c r="AGB7" s="149"/>
      <c r="AGC7" s="149"/>
      <c r="AGD7" s="149"/>
      <c r="AGE7" s="149"/>
      <c r="AGF7" s="149"/>
      <c r="AGG7" s="149"/>
      <c r="AGH7" s="149"/>
      <c r="AGI7" s="149"/>
      <c r="AGJ7" s="149"/>
      <c r="AGK7" s="149"/>
      <c r="AGL7" s="149"/>
      <c r="AGM7" s="149"/>
      <c r="AGN7" s="149"/>
      <c r="AGO7" s="149"/>
      <c r="AGP7" s="149"/>
      <c r="AGQ7" s="149"/>
      <c r="AGR7" s="149"/>
      <c r="AGS7" s="149"/>
      <c r="AGT7" s="149"/>
      <c r="AGU7" s="149"/>
      <c r="AGV7" s="149"/>
      <c r="AGW7" s="149"/>
      <c r="AGX7" s="149"/>
      <c r="AGY7" s="149"/>
      <c r="AGZ7" s="149"/>
      <c r="AHA7" s="149"/>
      <c r="AHB7" s="149"/>
      <c r="AHC7" s="149"/>
      <c r="AHD7" s="149"/>
      <c r="AHE7" s="149"/>
      <c r="AHF7" s="149"/>
      <c r="AHG7" s="149"/>
      <c r="AHH7" s="149"/>
      <c r="AHI7" s="149"/>
      <c r="AHJ7" s="149"/>
      <c r="AHK7" s="149"/>
      <c r="AHL7" s="149"/>
      <c r="AHM7" s="149"/>
      <c r="AHN7" s="149"/>
      <c r="AHO7" s="149"/>
      <c r="AHP7" s="149"/>
      <c r="AHQ7" s="149"/>
      <c r="AHR7" s="149"/>
      <c r="AHS7" s="149"/>
      <c r="AHT7" s="149"/>
      <c r="AHU7" s="149"/>
      <c r="AHV7" s="149"/>
      <c r="AHW7" s="149"/>
      <c r="AHX7" s="149"/>
      <c r="AHY7" s="149"/>
      <c r="AHZ7" s="149"/>
      <c r="AIA7" s="149"/>
      <c r="AIB7" s="149"/>
      <c r="AIC7" s="149"/>
      <c r="AID7" s="149"/>
      <c r="AIE7" s="149"/>
      <c r="AIF7" s="149"/>
      <c r="AIG7" s="149"/>
      <c r="AIH7" s="149"/>
      <c r="AII7" s="149"/>
      <c r="AIJ7" s="149"/>
      <c r="AIK7" s="149"/>
      <c r="AIL7" s="149"/>
      <c r="AIM7" s="149"/>
      <c r="AIN7" s="149"/>
      <c r="AIO7" s="149"/>
      <c r="AIP7" s="149"/>
      <c r="AIQ7" s="149"/>
      <c r="AIR7" s="149"/>
      <c r="AIS7" s="149"/>
      <c r="AIT7" s="149"/>
      <c r="AIU7" s="149"/>
      <c r="AIV7" s="149"/>
      <c r="AIW7" s="149"/>
      <c r="AIX7" s="149"/>
      <c r="AIY7" s="149"/>
      <c r="AIZ7" s="149"/>
      <c r="AJA7" s="149"/>
      <c r="AJB7" s="149"/>
      <c r="AJC7" s="149"/>
      <c r="AJD7" s="149"/>
      <c r="AJE7" s="149"/>
      <c r="AJF7" s="149"/>
      <c r="AJG7" s="149"/>
      <c r="AJH7" s="149"/>
      <c r="AJI7" s="149"/>
      <c r="AJJ7" s="149"/>
      <c r="AJK7" s="149"/>
      <c r="AJL7" s="149"/>
      <c r="AJM7" s="149"/>
      <c r="AJN7" s="149"/>
      <c r="AJO7" s="149"/>
      <c r="AJP7" s="149"/>
      <c r="AJQ7" s="149"/>
      <c r="AJR7" s="149"/>
      <c r="AJS7" s="149"/>
      <c r="AJT7" s="149"/>
      <c r="AJU7" s="149"/>
      <c r="AJV7" s="149"/>
      <c r="AJW7" s="149"/>
      <c r="AJX7" s="149"/>
      <c r="AJY7" s="149"/>
      <c r="AJZ7" s="149"/>
      <c r="AKA7" s="149"/>
      <c r="AKB7" s="149"/>
      <c r="AKC7" s="149"/>
      <c r="AKD7" s="149"/>
      <c r="AKE7" s="149"/>
      <c r="AKF7" s="149"/>
      <c r="AKG7" s="149"/>
      <c r="AKH7" s="149"/>
      <c r="AKI7" s="149"/>
      <c r="AKJ7" s="149"/>
      <c r="AKK7" s="149"/>
      <c r="AKL7" s="149"/>
      <c r="AKM7" s="149"/>
      <c r="AKN7" s="149"/>
      <c r="AKO7" s="149"/>
      <c r="AKP7" s="149"/>
      <c r="AKQ7" s="149"/>
      <c r="AKR7" s="149"/>
      <c r="AKS7" s="149"/>
      <c r="AKT7" s="149"/>
      <c r="AKU7" s="149"/>
      <c r="AKV7" s="149"/>
      <c r="AKW7" s="149"/>
      <c r="AKX7" s="149"/>
      <c r="AKY7" s="149"/>
      <c r="AKZ7" s="149"/>
      <c r="ALA7" s="149"/>
      <c r="ALB7" s="149"/>
      <c r="ALC7" s="149"/>
      <c r="ALD7" s="149"/>
      <c r="ALE7" s="149"/>
      <c r="ALF7" s="149"/>
      <c r="ALG7" s="149"/>
      <c r="ALH7" s="149"/>
      <c r="ALI7" s="149"/>
      <c r="ALJ7" s="149"/>
      <c r="ALK7" s="149"/>
      <c r="ALL7" s="149"/>
      <c r="ALM7" s="149"/>
      <c r="ALN7" s="149"/>
      <c r="ALO7" s="149"/>
      <c r="ALP7" s="149"/>
      <c r="ALQ7" s="149"/>
      <c r="ALR7" s="149"/>
      <c r="ALS7" s="149"/>
      <c r="ALT7" s="149"/>
      <c r="ALU7" s="149"/>
      <c r="ALV7" s="149"/>
      <c r="ALW7" s="149"/>
      <c r="ALX7" s="149"/>
      <c r="ALY7" s="149"/>
      <c r="ALZ7" s="149"/>
      <c r="AMA7" s="149"/>
      <c r="AMB7" s="149"/>
      <c r="AMC7" s="149"/>
      <c r="AMD7" s="149"/>
      <c r="AME7" s="149"/>
      <c r="AMF7" s="149"/>
      <c r="AMG7" s="149"/>
      <c r="AMH7" s="149"/>
      <c r="AMI7" s="149"/>
      <c r="AMJ7" s="149"/>
      <c r="AMK7" s="149"/>
      <c r="AML7" s="149"/>
      <c r="AMM7" s="149"/>
      <c r="AMN7" s="149"/>
      <c r="AMO7" s="149"/>
      <c r="AMP7" s="149"/>
      <c r="AMQ7" s="149"/>
      <c r="AMR7" s="149"/>
      <c r="AMS7" s="149"/>
      <c r="AMT7" s="149"/>
      <c r="AMU7" s="149"/>
      <c r="AMV7" s="149"/>
      <c r="AMW7" s="149"/>
      <c r="AMX7" s="149"/>
      <c r="AMY7" s="149"/>
      <c r="AMZ7" s="149"/>
      <c r="ANA7" s="149"/>
      <c r="ANB7" s="149"/>
      <c r="ANC7" s="149"/>
      <c r="AND7" s="149"/>
      <c r="ANE7" s="149"/>
      <c r="ANF7" s="149"/>
      <c r="ANG7" s="149"/>
      <c r="ANH7" s="149"/>
      <c r="ANI7" s="149"/>
      <c r="ANJ7" s="149"/>
      <c r="ANK7" s="149"/>
      <c r="ANL7" s="149"/>
      <c r="ANM7" s="149"/>
      <c r="ANN7" s="149"/>
      <c r="ANO7" s="149"/>
      <c r="ANP7" s="149"/>
      <c r="ANQ7" s="149"/>
      <c r="ANR7" s="149"/>
      <c r="ANS7" s="149"/>
      <c r="ANT7" s="149"/>
      <c r="ANU7" s="149"/>
      <c r="ANV7" s="149"/>
      <c r="ANW7" s="149"/>
      <c r="ANX7" s="149"/>
      <c r="ANY7" s="149"/>
      <c r="ANZ7" s="149"/>
      <c r="AOA7" s="149"/>
      <c r="AOB7" s="149"/>
      <c r="AOC7" s="149"/>
      <c r="AOD7" s="149"/>
      <c r="AOE7" s="149"/>
      <c r="AOF7" s="149"/>
      <c r="AOG7" s="149"/>
      <c r="AOH7" s="149"/>
      <c r="AOI7" s="149"/>
      <c r="AOJ7" s="149"/>
      <c r="AOK7" s="149"/>
      <c r="AOL7" s="149"/>
      <c r="AOM7" s="149"/>
      <c r="AON7" s="149"/>
      <c r="AOO7" s="149"/>
      <c r="AOP7" s="149"/>
      <c r="AOQ7" s="149"/>
      <c r="AOR7" s="149"/>
      <c r="AOS7" s="149"/>
      <c r="AOT7" s="149"/>
      <c r="AOU7" s="149"/>
      <c r="AOV7" s="149"/>
      <c r="AOW7" s="149"/>
      <c r="AOX7" s="149"/>
      <c r="AOY7" s="149"/>
      <c r="AOZ7" s="149"/>
      <c r="APA7" s="149"/>
      <c r="APB7" s="149"/>
      <c r="APC7" s="149"/>
      <c r="APD7" s="149"/>
      <c r="APE7" s="149"/>
      <c r="APF7" s="149"/>
      <c r="APG7" s="149"/>
      <c r="APH7" s="149"/>
      <c r="API7" s="149"/>
      <c r="APJ7" s="149"/>
      <c r="APK7" s="149"/>
      <c r="APL7" s="149"/>
      <c r="APM7" s="149"/>
      <c r="APN7" s="149"/>
      <c r="APO7" s="149"/>
      <c r="APP7" s="149"/>
      <c r="APQ7" s="149"/>
      <c r="APR7" s="149"/>
      <c r="APS7" s="149"/>
      <c r="APT7" s="149"/>
      <c r="APU7" s="149"/>
      <c r="APV7" s="149"/>
      <c r="APW7" s="149"/>
      <c r="APX7" s="149"/>
      <c r="APY7" s="149"/>
      <c r="APZ7" s="149"/>
      <c r="AQA7" s="149"/>
      <c r="AQB7" s="149"/>
      <c r="AQC7" s="149"/>
      <c r="AQD7" s="149"/>
      <c r="AQE7" s="149"/>
      <c r="AQF7" s="149"/>
      <c r="AQG7" s="149"/>
      <c r="AQH7" s="149"/>
      <c r="AQI7" s="149"/>
      <c r="AQJ7" s="149"/>
      <c r="AQK7" s="149"/>
      <c r="AQL7" s="149"/>
      <c r="AQM7" s="149"/>
      <c r="AQN7" s="149"/>
      <c r="AQO7" s="149"/>
      <c r="AQP7" s="149"/>
      <c r="AQQ7" s="149"/>
      <c r="AQR7" s="149"/>
      <c r="AQS7" s="149"/>
      <c r="AQT7" s="149"/>
      <c r="AQU7" s="149"/>
      <c r="AQV7" s="149"/>
      <c r="AQW7" s="149"/>
      <c r="AQX7" s="149"/>
      <c r="AQY7" s="149"/>
      <c r="AQZ7" s="149"/>
      <c r="ARA7" s="149"/>
      <c r="ARB7" s="149"/>
      <c r="ARC7" s="149"/>
      <c r="ARD7" s="149"/>
      <c r="ARE7" s="149"/>
      <c r="ARF7" s="149"/>
      <c r="ARG7" s="149"/>
      <c r="ARH7" s="149"/>
      <c r="ARI7" s="149"/>
      <c r="ARJ7" s="149"/>
      <c r="ARK7" s="149"/>
      <c r="ARL7" s="149"/>
      <c r="ARM7" s="149"/>
      <c r="ARN7" s="149"/>
      <c r="ARO7" s="149"/>
      <c r="ARP7" s="149"/>
      <c r="ARQ7" s="149"/>
      <c r="ARR7" s="149"/>
      <c r="ARS7" s="149"/>
      <c r="ART7" s="149"/>
      <c r="ARU7" s="149"/>
      <c r="ARV7" s="149"/>
      <c r="ARW7" s="149"/>
      <c r="ARX7" s="149"/>
      <c r="ARY7" s="149"/>
      <c r="ARZ7" s="149"/>
      <c r="ASA7" s="149"/>
      <c r="ASB7" s="149"/>
      <c r="ASC7" s="149"/>
      <c r="ASD7" s="149"/>
      <c r="ASE7" s="149"/>
      <c r="ASF7" s="149"/>
      <c r="ASG7" s="149"/>
      <c r="ASH7" s="149"/>
      <c r="ASI7" s="149"/>
      <c r="ASJ7" s="149"/>
      <c r="ASK7" s="149"/>
      <c r="ASL7" s="149"/>
      <c r="ASM7" s="149"/>
      <c r="ASN7" s="149"/>
      <c r="ASO7" s="149"/>
      <c r="ASP7" s="149"/>
      <c r="ASQ7" s="149"/>
      <c r="ASR7" s="149"/>
      <c r="ASS7" s="149"/>
      <c r="AST7" s="149"/>
      <c r="ASU7" s="149"/>
      <c r="ASV7" s="149"/>
      <c r="ASW7" s="149"/>
      <c r="ASX7" s="149"/>
      <c r="ASY7" s="149"/>
      <c r="ASZ7" s="149"/>
      <c r="ATA7" s="149"/>
      <c r="ATB7" s="149"/>
      <c r="ATC7" s="149"/>
      <c r="ATD7" s="149"/>
      <c r="ATE7" s="149"/>
      <c r="ATF7" s="149"/>
      <c r="ATG7" s="149"/>
      <c r="ATH7" s="149"/>
      <c r="ATI7" s="149"/>
      <c r="ATJ7" s="149"/>
      <c r="ATK7" s="149"/>
      <c r="ATL7" s="149"/>
      <c r="ATM7" s="149"/>
      <c r="ATN7" s="149"/>
      <c r="ATO7" s="149"/>
      <c r="ATP7" s="149"/>
      <c r="ATQ7" s="149"/>
      <c r="ATR7" s="149"/>
      <c r="ATS7" s="149"/>
      <c r="ATT7" s="149"/>
      <c r="ATU7" s="149"/>
      <c r="ATV7" s="149"/>
      <c r="ATW7" s="149"/>
      <c r="ATX7" s="149"/>
      <c r="ATY7" s="149"/>
      <c r="ATZ7" s="149"/>
      <c r="AUA7" s="149"/>
      <c r="AUB7" s="149"/>
      <c r="AUC7" s="149"/>
      <c r="AUD7" s="149"/>
      <c r="AUE7" s="149"/>
      <c r="AUF7" s="149"/>
      <c r="AUG7" s="149"/>
      <c r="AUH7" s="149"/>
      <c r="AUI7" s="149"/>
      <c r="AUJ7" s="149"/>
      <c r="AUK7" s="149"/>
      <c r="AUL7" s="149"/>
      <c r="AUM7" s="149"/>
      <c r="AUN7" s="149"/>
      <c r="AUO7" s="149"/>
      <c r="AUP7" s="149"/>
      <c r="AUQ7" s="149"/>
      <c r="AUR7" s="149"/>
      <c r="AUS7" s="149"/>
      <c r="AUT7" s="149"/>
      <c r="AUU7" s="149"/>
      <c r="AUV7" s="149"/>
      <c r="AUW7" s="149"/>
      <c r="AUX7" s="149"/>
      <c r="AUY7" s="149"/>
      <c r="AUZ7" s="149"/>
      <c r="AVA7" s="149"/>
      <c r="AVB7" s="149"/>
      <c r="AVC7" s="149"/>
      <c r="AVD7" s="149"/>
      <c r="AVE7" s="149"/>
      <c r="AVF7" s="149"/>
      <c r="AVG7" s="149"/>
      <c r="AVH7" s="149"/>
      <c r="AVI7" s="149"/>
      <c r="AVJ7" s="149"/>
      <c r="AVK7" s="149"/>
      <c r="AVL7" s="149"/>
      <c r="AVM7" s="149"/>
      <c r="AVN7" s="149"/>
      <c r="AVO7" s="149"/>
      <c r="AVP7" s="149"/>
      <c r="AVQ7" s="149"/>
      <c r="AVR7" s="149"/>
      <c r="AVS7" s="149"/>
      <c r="AVT7" s="149"/>
      <c r="AVU7" s="149"/>
      <c r="AVV7" s="149"/>
      <c r="AVW7" s="149"/>
      <c r="AVX7" s="149"/>
      <c r="AVY7" s="149"/>
      <c r="AVZ7" s="149"/>
      <c r="AWA7" s="149"/>
      <c r="AWB7" s="149"/>
      <c r="AWC7" s="149"/>
      <c r="AWD7" s="149"/>
      <c r="AWE7" s="149"/>
      <c r="AWF7" s="149"/>
      <c r="AWG7" s="149"/>
      <c r="AWH7" s="149"/>
      <c r="AWI7" s="149"/>
      <c r="AWJ7" s="149"/>
      <c r="AWK7" s="149"/>
      <c r="AWL7" s="149"/>
      <c r="AWM7" s="149"/>
      <c r="AWN7" s="149"/>
      <c r="AWO7" s="149"/>
      <c r="AWP7" s="149"/>
      <c r="AWQ7" s="149"/>
      <c r="AWR7" s="149"/>
      <c r="AWS7" s="149"/>
      <c r="AWT7" s="149"/>
      <c r="AWU7" s="149"/>
      <c r="AWV7" s="149"/>
      <c r="AWW7" s="149"/>
      <c r="AWX7" s="149"/>
      <c r="AWY7" s="149"/>
      <c r="AWZ7" s="149"/>
      <c r="AXA7" s="149"/>
      <c r="AXB7" s="149"/>
      <c r="AXC7" s="149"/>
      <c r="AXD7" s="149"/>
      <c r="AXE7" s="149"/>
      <c r="AXF7" s="149"/>
      <c r="AXG7" s="149"/>
      <c r="AXH7" s="149"/>
      <c r="AXI7" s="149"/>
      <c r="AXJ7" s="149"/>
      <c r="AXK7" s="149"/>
      <c r="AXL7" s="149"/>
      <c r="AXM7" s="149"/>
      <c r="AXN7" s="149"/>
      <c r="AXO7" s="149"/>
      <c r="AXP7" s="149"/>
      <c r="AXQ7" s="149"/>
      <c r="AXR7" s="149"/>
      <c r="AXS7" s="149"/>
      <c r="AXT7" s="149"/>
      <c r="AXU7" s="149"/>
      <c r="AXV7" s="149"/>
      <c r="AXW7" s="149"/>
      <c r="AXX7" s="149"/>
      <c r="AXY7" s="149"/>
      <c r="AXZ7" s="149"/>
      <c r="AYA7" s="149"/>
      <c r="AYB7" s="149"/>
      <c r="AYC7" s="149"/>
      <c r="AYD7" s="149"/>
      <c r="AYE7" s="149"/>
      <c r="AYF7" s="149"/>
      <c r="AYG7" s="149"/>
      <c r="AYH7" s="149"/>
      <c r="AYI7" s="149"/>
      <c r="AYJ7" s="149"/>
      <c r="AYK7" s="149"/>
      <c r="AYL7" s="149"/>
      <c r="AYM7" s="149"/>
      <c r="AYN7" s="149"/>
      <c r="AYO7" s="149"/>
      <c r="AYP7" s="149"/>
      <c r="AYQ7" s="149"/>
      <c r="AYR7" s="149"/>
      <c r="AYS7" s="149"/>
      <c r="AYT7" s="149"/>
      <c r="AYU7" s="149"/>
      <c r="AYV7" s="149"/>
      <c r="AYW7" s="149"/>
      <c r="AYX7" s="149"/>
      <c r="AYY7" s="149"/>
      <c r="AYZ7" s="149"/>
      <c r="AZA7" s="149"/>
      <c r="AZB7" s="149"/>
      <c r="AZC7" s="149"/>
      <c r="AZD7" s="149"/>
      <c r="AZE7" s="149"/>
      <c r="AZF7" s="149"/>
      <c r="AZG7" s="149"/>
      <c r="AZH7" s="149"/>
      <c r="AZI7" s="149"/>
      <c r="AZJ7" s="149"/>
      <c r="AZK7" s="149"/>
      <c r="AZL7" s="149"/>
      <c r="AZM7" s="149"/>
      <c r="AZN7" s="149"/>
      <c r="AZO7" s="149"/>
      <c r="AZP7" s="149"/>
      <c r="AZQ7" s="149"/>
      <c r="AZR7" s="149"/>
      <c r="AZS7" s="149"/>
      <c r="AZT7" s="149"/>
      <c r="AZU7" s="149"/>
      <c r="AZV7" s="149"/>
      <c r="AZW7" s="149"/>
      <c r="AZX7" s="149"/>
      <c r="AZY7" s="149"/>
      <c r="AZZ7" s="149"/>
      <c r="BAA7" s="149"/>
      <c r="BAB7" s="149"/>
      <c r="BAC7" s="149"/>
      <c r="BAD7" s="149"/>
      <c r="BAE7" s="149"/>
      <c r="BAF7" s="149"/>
      <c r="BAG7" s="149"/>
      <c r="BAH7" s="149"/>
      <c r="BAI7" s="149"/>
      <c r="BAJ7" s="149"/>
      <c r="BAK7" s="149"/>
      <c r="BAL7" s="149"/>
      <c r="BAM7" s="149"/>
      <c r="BAN7" s="149"/>
      <c r="BAO7" s="149"/>
      <c r="BAP7" s="149"/>
      <c r="BAQ7" s="149"/>
      <c r="BAR7" s="149"/>
      <c r="BAS7" s="149"/>
      <c r="BAT7" s="149"/>
      <c r="BAU7" s="149"/>
      <c r="BAV7" s="149"/>
      <c r="BAW7" s="149"/>
      <c r="BAX7" s="149"/>
      <c r="BAY7" s="149"/>
      <c r="BAZ7" s="149"/>
      <c r="BBA7" s="149"/>
      <c r="BBB7" s="149"/>
      <c r="BBC7" s="149"/>
      <c r="BBD7" s="149"/>
      <c r="BBE7" s="149"/>
      <c r="BBF7" s="149"/>
      <c r="BBG7" s="149"/>
      <c r="BBH7" s="149"/>
      <c r="BBI7" s="149"/>
      <c r="BBJ7" s="149"/>
      <c r="BBK7" s="149"/>
      <c r="BBL7" s="149"/>
      <c r="BBM7" s="149"/>
      <c r="BBN7" s="149"/>
      <c r="BBO7" s="149"/>
      <c r="BBP7" s="149"/>
      <c r="BBQ7" s="149"/>
      <c r="BBR7" s="149"/>
      <c r="BBS7" s="149"/>
      <c r="BBT7" s="149"/>
      <c r="BBU7" s="149"/>
      <c r="BBV7" s="149"/>
      <c r="BBW7" s="149"/>
      <c r="BBX7" s="149"/>
      <c r="BBY7" s="149"/>
      <c r="BBZ7" s="149"/>
      <c r="BCA7" s="149"/>
      <c r="BCB7" s="149"/>
      <c r="BCC7" s="149"/>
      <c r="BCD7" s="149"/>
      <c r="BCE7" s="149"/>
      <c r="BCF7" s="149"/>
      <c r="BCG7" s="149"/>
      <c r="BCH7" s="149"/>
      <c r="BCI7" s="149"/>
      <c r="BCJ7" s="149"/>
      <c r="BCK7" s="149"/>
      <c r="BCL7" s="149"/>
      <c r="BCM7" s="149"/>
      <c r="BCN7" s="149"/>
      <c r="BCO7" s="149"/>
      <c r="BCP7" s="149"/>
      <c r="BCQ7" s="149"/>
      <c r="BCR7" s="149"/>
      <c r="BCS7" s="149"/>
      <c r="BCT7" s="149"/>
      <c r="BCU7" s="149"/>
      <c r="BCV7" s="149"/>
      <c r="BCW7" s="149"/>
      <c r="BCX7" s="149"/>
      <c r="BCY7" s="149"/>
      <c r="BCZ7" s="149"/>
      <c r="BDA7" s="149"/>
      <c r="BDB7" s="149"/>
      <c r="BDC7" s="149"/>
      <c r="BDD7" s="149"/>
      <c r="BDE7" s="149"/>
      <c r="BDF7" s="149"/>
      <c r="BDG7" s="149"/>
      <c r="BDH7" s="149"/>
      <c r="BDI7" s="149"/>
      <c r="BDJ7" s="149"/>
      <c r="BDK7" s="149"/>
      <c r="BDL7" s="149"/>
      <c r="BDM7" s="149"/>
      <c r="BDN7" s="149"/>
      <c r="BDO7" s="149"/>
      <c r="BDP7" s="149"/>
      <c r="BDQ7" s="149"/>
      <c r="BDR7" s="149"/>
      <c r="BDS7" s="149"/>
      <c r="BDT7" s="149"/>
      <c r="BDU7" s="149"/>
      <c r="BDV7" s="149"/>
      <c r="BDW7" s="149"/>
      <c r="BDX7" s="149"/>
      <c r="BDY7" s="149"/>
      <c r="BDZ7" s="149"/>
      <c r="BEA7" s="149"/>
      <c r="BEB7" s="149"/>
      <c r="BEC7" s="149"/>
      <c r="BED7" s="149"/>
      <c r="BEE7" s="149"/>
      <c r="BEF7" s="149"/>
      <c r="BEG7" s="149"/>
      <c r="BEH7" s="149"/>
      <c r="BEI7" s="149"/>
      <c r="BEJ7" s="149"/>
      <c r="BEK7" s="149"/>
      <c r="BEL7" s="149"/>
      <c r="BEM7" s="149"/>
      <c r="BEN7" s="149"/>
      <c r="BEO7" s="149"/>
      <c r="BEP7" s="149"/>
      <c r="BEQ7" s="149"/>
      <c r="BER7" s="149"/>
      <c r="BES7" s="149"/>
      <c r="BET7" s="149"/>
      <c r="BEU7" s="149"/>
      <c r="BEV7" s="149"/>
      <c r="BEW7" s="149"/>
      <c r="BEX7" s="149"/>
      <c r="BEY7" s="149"/>
      <c r="BEZ7" s="149"/>
      <c r="BFA7" s="149"/>
      <c r="BFB7" s="149"/>
      <c r="BFC7" s="149"/>
      <c r="BFD7" s="149"/>
      <c r="BFE7" s="149"/>
      <c r="BFF7" s="149"/>
      <c r="BFG7" s="149"/>
      <c r="BFH7" s="149"/>
      <c r="BFI7" s="149"/>
      <c r="BFJ7" s="149"/>
      <c r="BFK7" s="149"/>
      <c r="BFL7" s="149"/>
      <c r="BFM7" s="149"/>
      <c r="BFN7" s="149"/>
      <c r="BFO7" s="149"/>
      <c r="BFP7" s="149"/>
      <c r="BFQ7" s="149"/>
      <c r="BFR7" s="149"/>
      <c r="BFS7" s="149"/>
      <c r="BFT7" s="149"/>
      <c r="BFU7" s="149"/>
      <c r="BFV7" s="149"/>
      <c r="BFW7" s="149"/>
      <c r="BFX7" s="149"/>
      <c r="BFY7" s="149"/>
      <c r="BFZ7" s="149"/>
      <c r="BGA7" s="149"/>
      <c r="BGB7" s="149"/>
      <c r="BGC7" s="149"/>
      <c r="BGD7" s="149"/>
      <c r="BGE7" s="149"/>
      <c r="BGF7" s="149"/>
      <c r="BGG7" s="149"/>
      <c r="BGH7" s="149"/>
      <c r="BGI7" s="149"/>
      <c r="BGJ7" s="149"/>
      <c r="BGK7" s="149"/>
      <c r="BGL7" s="149"/>
      <c r="BGM7" s="149"/>
      <c r="BGN7" s="149"/>
      <c r="BGO7" s="149"/>
      <c r="BGP7" s="149"/>
      <c r="BGQ7" s="149"/>
      <c r="BGR7" s="149"/>
      <c r="BGS7" s="149"/>
      <c r="BGT7" s="149"/>
      <c r="BGU7" s="149"/>
      <c r="BGV7" s="149"/>
      <c r="BGW7" s="149"/>
      <c r="BGX7" s="149"/>
      <c r="BGY7" s="149"/>
      <c r="BGZ7" s="149"/>
      <c r="BHA7" s="149"/>
      <c r="BHB7" s="149"/>
      <c r="BHC7" s="149"/>
      <c r="BHD7" s="149"/>
      <c r="BHE7" s="149"/>
      <c r="BHF7" s="149"/>
      <c r="BHG7" s="149"/>
      <c r="BHH7" s="149"/>
      <c r="BHI7" s="149"/>
      <c r="BHJ7" s="149"/>
      <c r="BHK7" s="149"/>
      <c r="BHL7" s="149"/>
      <c r="BHM7" s="149"/>
      <c r="BHN7" s="149"/>
      <c r="BHO7" s="149"/>
      <c r="BHP7" s="149"/>
      <c r="BHQ7" s="149"/>
      <c r="BHR7" s="149"/>
      <c r="BHS7" s="149"/>
      <c r="BHT7" s="149"/>
      <c r="BHU7" s="149"/>
      <c r="BHV7" s="149"/>
      <c r="BHW7" s="149"/>
      <c r="BHX7" s="149"/>
      <c r="BHY7" s="149"/>
      <c r="BHZ7" s="149"/>
      <c r="BIA7" s="149"/>
      <c r="BIB7" s="149"/>
      <c r="BIC7" s="149"/>
      <c r="BID7" s="149"/>
      <c r="BIE7" s="149"/>
      <c r="BIF7" s="149"/>
      <c r="BIG7" s="149"/>
      <c r="BIH7" s="149"/>
      <c r="BII7" s="149"/>
      <c r="BIJ7" s="149"/>
      <c r="BIK7" s="149"/>
      <c r="BIL7" s="149"/>
      <c r="BIM7" s="149"/>
      <c r="BIN7" s="149"/>
      <c r="BIO7" s="149"/>
      <c r="BIP7" s="149"/>
      <c r="BIQ7" s="149"/>
      <c r="BIR7" s="149"/>
      <c r="BIS7" s="149"/>
      <c r="BIT7" s="149"/>
      <c r="BIU7" s="149"/>
      <c r="BIV7" s="149"/>
      <c r="BIW7" s="149"/>
      <c r="BIX7" s="149"/>
      <c r="BIY7" s="149"/>
      <c r="BIZ7" s="149"/>
      <c r="BJA7" s="149"/>
      <c r="BJB7" s="149"/>
      <c r="BJC7" s="149"/>
      <c r="BJD7" s="149"/>
      <c r="BJE7" s="149"/>
      <c r="BJF7" s="149"/>
      <c r="BJG7" s="149"/>
      <c r="BJH7" s="149"/>
      <c r="BJI7" s="149"/>
      <c r="BJJ7" s="149"/>
      <c r="BJK7" s="149"/>
      <c r="BJL7" s="149"/>
      <c r="BJM7" s="149"/>
      <c r="BJN7" s="149"/>
      <c r="BJO7" s="149"/>
      <c r="BJP7" s="149"/>
      <c r="BJQ7" s="149"/>
      <c r="BJR7" s="149"/>
      <c r="BJS7" s="149"/>
      <c r="BJT7" s="149"/>
      <c r="BJU7" s="149"/>
      <c r="BJV7" s="149"/>
      <c r="BJW7" s="149"/>
      <c r="BJX7" s="149"/>
      <c r="BJY7" s="149"/>
      <c r="BJZ7" s="149"/>
      <c r="BKA7" s="149"/>
      <c r="BKB7" s="149"/>
      <c r="BKC7" s="149"/>
      <c r="BKD7" s="149"/>
      <c r="BKE7" s="149"/>
      <c r="BKF7" s="149"/>
      <c r="BKG7" s="149"/>
      <c r="BKH7" s="149"/>
      <c r="BKI7" s="149"/>
      <c r="BKJ7" s="149"/>
      <c r="BKK7" s="149"/>
      <c r="BKL7" s="149"/>
      <c r="BKM7" s="149"/>
      <c r="BKN7" s="149"/>
      <c r="BKO7" s="149"/>
      <c r="BKP7" s="149"/>
      <c r="BKQ7" s="149"/>
      <c r="BKR7" s="149"/>
      <c r="BKS7" s="149"/>
      <c r="BKT7" s="149"/>
      <c r="BKU7" s="149"/>
      <c r="BKV7" s="149"/>
      <c r="BKW7" s="149"/>
      <c r="BKX7" s="149"/>
      <c r="BKY7" s="149"/>
      <c r="BKZ7" s="149"/>
      <c r="BLA7" s="149"/>
      <c r="BLB7" s="149"/>
      <c r="BLC7" s="149"/>
      <c r="BLD7" s="149"/>
      <c r="BLE7" s="149"/>
      <c r="BLF7" s="149"/>
      <c r="BLG7" s="149"/>
      <c r="BLH7" s="149"/>
      <c r="BLI7" s="149"/>
      <c r="BLJ7" s="149"/>
      <c r="BLK7" s="149"/>
      <c r="BLL7" s="149"/>
      <c r="BLM7" s="149"/>
      <c r="BLN7" s="149"/>
      <c r="BLO7" s="149"/>
      <c r="BLP7" s="149"/>
      <c r="BLQ7" s="149"/>
      <c r="BLR7" s="149"/>
      <c r="BLS7" s="149"/>
      <c r="BLT7" s="149"/>
      <c r="BLU7" s="149"/>
      <c r="BLV7" s="149"/>
      <c r="BLW7" s="149"/>
      <c r="BLX7" s="149"/>
      <c r="BLY7" s="149"/>
      <c r="BLZ7" s="149"/>
      <c r="BMA7" s="149"/>
      <c r="BMB7" s="149"/>
      <c r="BMC7" s="149"/>
      <c r="BMD7" s="149"/>
      <c r="BME7" s="149"/>
      <c r="BMF7" s="149"/>
      <c r="BMG7" s="149"/>
      <c r="BMH7" s="149"/>
      <c r="BMI7" s="149"/>
      <c r="BMJ7" s="149"/>
      <c r="BMK7" s="149"/>
      <c r="BML7" s="149"/>
      <c r="BMM7" s="149"/>
      <c r="BMN7" s="149"/>
      <c r="BMO7" s="149"/>
      <c r="BMP7" s="149"/>
      <c r="BMQ7" s="149"/>
      <c r="BMR7" s="149"/>
      <c r="BMS7" s="149"/>
      <c r="BMT7" s="149"/>
      <c r="BMU7" s="149"/>
      <c r="BMV7" s="149"/>
      <c r="BMW7" s="149"/>
      <c r="BMX7" s="149"/>
      <c r="BMY7" s="149"/>
      <c r="BMZ7" s="149"/>
      <c r="BNA7" s="149"/>
      <c r="BNB7" s="149"/>
      <c r="BNC7" s="149"/>
      <c r="BND7" s="149"/>
      <c r="BNE7" s="149"/>
      <c r="BNF7" s="149"/>
      <c r="BNG7" s="149"/>
      <c r="BNH7" s="149"/>
      <c r="BNI7" s="149"/>
      <c r="BNJ7" s="149"/>
      <c r="BNK7" s="149"/>
      <c r="BNL7" s="149"/>
      <c r="BNM7" s="149"/>
      <c r="BNN7" s="149"/>
      <c r="BNO7" s="149"/>
      <c r="BNP7" s="149"/>
      <c r="BNQ7" s="149"/>
      <c r="BNR7" s="149"/>
      <c r="BNS7" s="149"/>
      <c r="BNT7" s="149"/>
      <c r="BNU7" s="149"/>
      <c r="BNV7" s="149"/>
      <c r="BNW7" s="149"/>
      <c r="BNX7" s="149"/>
      <c r="BNY7" s="149"/>
      <c r="BNZ7" s="149"/>
      <c r="BOA7" s="149"/>
      <c r="BOB7" s="149"/>
      <c r="BOC7" s="149"/>
      <c r="BOD7" s="149"/>
      <c r="BOE7" s="149"/>
      <c r="BOF7" s="149"/>
      <c r="BOG7" s="149"/>
      <c r="BOH7" s="149"/>
      <c r="BOI7" s="149"/>
      <c r="BOJ7" s="149"/>
      <c r="BOK7" s="149"/>
      <c r="BOL7" s="149"/>
      <c r="BOM7" s="149"/>
      <c r="BON7" s="149"/>
      <c r="BOO7" s="149"/>
      <c r="BOP7" s="149"/>
      <c r="BOQ7" s="149"/>
      <c r="BOR7" s="149"/>
      <c r="BOS7" s="149"/>
      <c r="BOT7" s="149"/>
      <c r="BOU7" s="149"/>
      <c r="BOV7" s="149"/>
      <c r="BOW7" s="149"/>
      <c r="BOX7" s="149"/>
      <c r="BOY7" s="149"/>
      <c r="BOZ7" s="149"/>
      <c r="BPA7" s="149"/>
      <c r="BPB7" s="149"/>
      <c r="BPC7" s="149"/>
      <c r="BPD7" s="149"/>
      <c r="BPE7" s="149"/>
      <c r="BPF7" s="149"/>
      <c r="BPG7" s="149"/>
      <c r="BPH7" s="149"/>
      <c r="BPI7" s="149"/>
      <c r="BPJ7" s="149"/>
      <c r="BPK7" s="149"/>
      <c r="BPL7" s="149"/>
      <c r="BPM7" s="149"/>
      <c r="BPN7" s="149"/>
      <c r="BPO7" s="149"/>
      <c r="BPP7" s="149"/>
      <c r="BPQ7" s="149"/>
      <c r="BPR7" s="149"/>
      <c r="BPS7" s="149"/>
      <c r="BPT7" s="149"/>
      <c r="BPU7" s="149"/>
      <c r="BPV7" s="149"/>
      <c r="BPW7" s="149"/>
      <c r="BPX7" s="149"/>
      <c r="BPY7" s="149"/>
      <c r="BPZ7" s="149"/>
      <c r="BQA7" s="149"/>
      <c r="BQB7" s="149"/>
      <c r="BQC7" s="149"/>
      <c r="BQD7" s="149"/>
      <c r="BQE7" s="149"/>
      <c r="BQF7" s="149"/>
      <c r="BQG7" s="149"/>
      <c r="BQH7" s="149"/>
      <c r="BQI7" s="149"/>
      <c r="BQJ7" s="149"/>
      <c r="BQK7" s="149"/>
      <c r="BQL7" s="149"/>
      <c r="BQM7" s="149"/>
      <c r="BQN7" s="149"/>
      <c r="BQO7" s="149"/>
      <c r="BQP7" s="149"/>
      <c r="BQQ7" s="149"/>
      <c r="BQR7" s="149"/>
      <c r="BQS7" s="149"/>
      <c r="BQT7" s="149"/>
      <c r="BQU7" s="149"/>
      <c r="BQV7" s="149"/>
      <c r="BQW7" s="149"/>
      <c r="BQX7" s="149"/>
      <c r="BQY7" s="149"/>
      <c r="BQZ7" s="149"/>
      <c r="BRA7" s="149"/>
      <c r="BRB7" s="149"/>
      <c r="BRC7" s="149"/>
      <c r="BRD7" s="149"/>
      <c r="BRE7" s="149"/>
      <c r="BRF7" s="149"/>
      <c r="BRG7" s="149"/>
      <c r="BRH7" s="149"/>
      <c r="BRI7" s="149"/>
      <c r="BRJ7" s="149"/>
      <c r="BRK7" s="149"/>
      <c r="BRL7" s="149"/>
      <c r="BRM7" s="149"/>
      <c r="BRN7" s="149"/>
      <c r="BRO7" s="149"/>
      <c r="BRP7" s="149"/>
      <c r="BRQ7" s="149"/>
      <c r="BRR7" s="149"/>
      <c r="BRS7" s="149"/>
      <c r="BRT7" s="149"/>
      <c r="BRU7" s="149"/>
      <c r="BRV7" s="149"/>
      <c r="BRW7" s="149"/>
      <c r="BRX7" s="149"/>
      <c r="BRY7" s="149"/>
      <c r="BRZ7" s="149"/>
      <c r="BSA7" s="149"/>
      <c r="BSB7" s="149"/>
      <c r="BSC7" s="149"/>
      <c r="BSD7" s="149"/>
      <c r="BSE7" s="149"/>
      <c r="BSF7" s="149"/>
      <c r="BSG7" s="149"/>
      <c r="BSH7" s="149"/>
      <c r="BSI7" s="149"/>
      <c r="BSJ7" s="149"/>
      <c r="BSK7" s="149"/>
      <c r="BSL7" s="149"/>
      <c r="BSM7" s="149"/>
      <c r="BSN7" s="149"/>
      <c r="BSO7" s="149"/>
      <c r="BSP7" s="149"/>
      <c r="BSQ7" s="149"/>
      <c r="BSR7" s="149"/>
      <c r="BSS7" s="149"/>
      <c r="BST7" s="149"/>
      <c r="BSU7" s="149"/>
      <c r="BSV7" s="149"/>
      <c r="BSW7" s="149"/>
      <c r="BSX7" s="149"/>
      <c r="BSY7" s="149"/>
      <c r="BSZ7" s="149"/>
      <c r="BTA7" s="149"/>
      <c r="BTB7" s="149"/>
      <c r="BTC7" s="149"/>
      <c r="BTD7" s="149"/>
      <c r="BTE7" s="149"/>
      <c r="BTF7" s="149"/>
      <c r="BTG7" s="149"/>
      <c r="BTH7" s="149"/>
      <c r="BTI7" s="149"/>
      <c r="BTJ7" s="149"/>
      <c r="BTK7" s="149"/>
      <c r="BTL7" s="149"/>
      <c r="BTM7" s="149"/>
      <c r="BTN7" s="149"/>
      <c r="BTO7" s="149"/>
      <c r="BTP7" s="149"/>
      <c r="BTQ7" s="149"/>
      <c r="BTR7" s="149"/>
      <c r="BTS7" s="149"/>
      <c r="BTT7" s="149"/>
      <c r="BTU7" s="149"/>
      <c r="BTV7" s="149"/>
      <c r="BTW7" s="149"/>
      <c r="BTX7" s="149"/>
      <c r="BTY7" s="149"/>
      <c r="BTZ7" s="149"/>
      <c r="BUA7" s="149"/>
      <c r="BUB7" s="149"/>
      <c r="BUC7" s="149"/>
      <c r="BUD7" s="149"/>
      <c r="BUE7" s="149"/>
      <c r="BUF7" s="149"/>
      <c r="BUG7" s="149"/>
      <c r="BUH7" s="149"/>
      <c r="BUI7" s="149"/>
      <c r="BUJ7" s="149"/>
      <c r="BUK7" s="149"/>
      <c r="BUL7" s="149"/>
      <c r="BUM7" s="149"/>
      <c r="BUN7" s="149"/>
      <c r="BUO7" s="149"/>
      <c r="BUP7" s="149"/>
      <c r="BUQ7" s="149"/>
      <c r="BUR7" s="149"/>
      <c r="BUS7" s="149"/>
      <c r="BUT7" s="149"/>
      <c r="BUU7" s="149"/>
      <c r="BUV7" s="149"/>
      <c r="BUW7" s="149"/>
      <c r="BUX7" s="149"/>
      <c r="BUY7" s="149"/>
      <c r="BUZ7" s="149"/>
      <c r="BVA7" s="149"/>
      <c r="BVB7" s="149"/>
      <c r="BVC7" s="149"/>
      <c r="BVD7" s="149"/>
      <c r="BVE7" s="149"/>
      <c r="BVF7" s="149"/>
      <c r="BVG7" s="149"/>
      <c r="BVH7" s="149"/>
      <c r="BVI7" s="149"/>
      <c r="BVJ7" s="149"/>
      <c r="BVK7" s="149"/>
      <c r="BVL7" s="149"/>
      <c r="BVM7" s="149"/>
      <c r="BVN7" s="149"/>
      <c r="BVO7" s="149"/>
      <c r="BVP7" s="149"/>
      <c r="BVQ7" s="149"/>
      <c r="BVR7" s="149"/>
      <c r="BVS7" s="149"/>
      <c r="BVT7" s="149"/>
      <c r="BVU7" s="149"/>
      <c r="BVV7" s="149"/>
      <c r="BVW7" s="149"/>
      <c r="BVX7" s="149"/>
      <c r="BVY7" s="149"/>
      <c r="BVZ7" s="149"/>
      <c r="BWA7" s="149"/>
      <c r="BWB7" s="149"/>
      <c r="BWC7" s="149"/>
      <c r="BWD7" s="149"/>
      <c r="BWE7" s="149"/>
      <c r="BWF7" s="149"/>
      <c r="BWG7" s="149"/>
      <c r="BWH7" s="149"/>
      <c r="BWI7" s="149"/>
      <c r="BWJ7" s="149"/>
      <c r="BWK7" s="149"/>
      <c r="BWL7" s="149"/>
      <c r="BWM7" s="149"/>
      <c r="BWN7" s="149"/>
      <c r="BWO7" s="149"/>
      <c r="BWP7" s="149"/>
      <c r="BWQ7" s="149"/>
      <c r="BWR7" s="149"/>
      <c r="BWS7" s="149"/>
      <c r="BWT7" s="149"/>
      <c r="BWU7" s="149"/>
      <c r="BWV7" s="149"/>
      <c r="BWW7" s="149"/>
      <c r="BWX7" s="149"/>
      <c r="BWY7" s="149"/>
      <c r="BWZ7" s="149"/>
      <c r="BXA7" s="149"/>
      <c r="BXB7" s="149"/>
      <c r="BXC7" s="149"/>
      <c r="BXD7" s="149"/>
      <c r="BXE7" s="149"/>
      <c r="BXF7" s="149"/>
      <c r="BXG7" s="149"/>
      <c r="BXH7" s="149"/>
      <c r="BXI7" s="149"/>
      <c r="BXJ7" s="149"/>
      <c r="BXK7" s="149"/>
      <c r="BXL7" s="149"/>
      <c r="BXM7" s="149"/>
      <c r="BXN7" s="149"/>
      <c r="BXO7" s="149"/>
      <c r="BXP7" s="149"/>
      <c r="BXQ7" s="149"/>
      <c r="BXR7" s="149"/>
      <c r="BXS7" s="149"/>
      <c r="BXT7" s="149"/>
      <c r="BXU7" s="149"/>
      <c r="BXV7" s="149"/>
      <c r="BXW7" s="149"/>
      <c r="BXX7" s="149"/>
      <c r="BXY7" s="149"/>
      <c r="BXZ7" s="149"/>
      <c r="BYA7" s="149"/>
      <c r="BYB7" s="149"/>
      <c r="BYC7" s="149"/>
      <c r="BYD7" s="149"/>
      <c r="BYE7" s="149"/>
      <c r="BYF7" s="149"/>
      <c r="BYG7" s="149"/>
      <c r="BYH7" s="149"/>
      <c r="BYI7" s="149"/>
      <c r="BYJ7" s="149"/>
      <c r="BYK7" s="149"/>
      <c r="BYL7" s="149"/>
      <c r="BYM7" s="149"/>
      <c r="BYN7" s="149"/>
      <c r="BYO7" s="149"/>
      <c r="BYP7" s="149"/>
      <c r="BYQ7" s="149"/>
      <c r="BYR7" s="149"/>
      <c r="BYS7" s="149"/>
      <c r="BYT7" s="149"/>
      <c r="BYU7" s="149"/>
      <c r="BYV7" s="149"/>
      <c r="BYW7" s="149"/>
      <c r="BYX7" s="149"/>
      <c r="BYY7" s="149"/>
      <c r="BYZ7" s="149"/>
      <c r="BZA7" s="149"/>
      <c r="BZB7" s="149"/>
      <c r="BZC7" s="149"/>
      <c r="BZD7" s="149"/>
      <c r="BZE7" s="149"/>
      <c r="BZF7" s="149"/>
      <c r="BZG7" s="149"/>
      <c r="BZH7" s="149"/>
      <c r="BZI7" s="149"/>
      <c r="BZJ7" s="149"/>
      <c r="BZK7" s="149"/>
      <c r="BZL7" s="149"/>
      <c r="BZM7" s="149"/>
      <c r="BZN7" s="149"/>
      <c r="BZO7" s="149"/>
      <c r="BZP7" s="149"/>
      <c r="BZQ7" s="149"/>
      <c r="BZR7" s="149"/>
      <c r="BZS7" s="149"/>
      <c r="BZT7" s="149"/>
      <c r="BZU7" s="149"/>
      <c r="BZV7" s="149"/>
      <c r="BZW7" s="149"/>
      <c r="BZX7" s="149"/>
      <c r="BZY7" s="149"/>
      <c r="BZZ7" s="149"/>
      <c r="CAA7" s="149"/>
      <c r="CAB7" s="149"/>
      <c r="CAC7" s="149"/>
      <c r="CAD7" s="149"/>
      <c r="CAE7" s="149"/>
      <c r="CAF7" s="149"/>
      <c r="CAG7" s="149"/>
      <c r="CAH7" s="149"/>
      <c r="CAI7" s="149"/>
      <c r="CAJ7" s="149"/>
      <c r="CAK7" s="149"/>
      <c r="CAL7" s="149"/>
      <c r="CAM7" s="149"/>
      <c r="CAN7" s="149"/>
      <c r="CAO7" s="149"/>
      <c r="CAP7" s="149"/>
      <c r="CAQ7" s="149"/>
      <c r="CAR7" s="149"/>
      <c r="CAS7" s="149"/>
      <c r="CAT7" s="149"/>
      <c r="CAU7" s="149"/>
      <c r="CAV7" s="149"/>
      <c r="CAW7" s="149"/>
      <c r="CAX7" s="149"/>
      <c r="CAY7" s="149"/>
      <c r="CAZ7" s="149"/>
      <c r="CBA7" s="149"/>
      <c r="CBB7" s="149"/>
      <c r="CBC7" s="149"/>
      <c r="CBD7" s="149"/>
      <c r="CBE7" s="149"/>
      <c r="CBF7" s="149"/>
      <c r="CBG7" s="149"/>
      <c r="CBH7" s="149"/>
      <c r="CBI7" s="149"/>
      <c r="CBJ7" s="149"/>
      <c r="CBK7" s="149"/>
      <c r="CBL7" s="149"/>
      <c r="CBM7" s="149"/>
      <c r="CBN7" s="149"/>
      <c r="CBO7" s="149"/>
      <c r="CBP7" s="149"/>
      <c r="CBQ7" s="149"/>
      <c r="CBR7" s="149"/>
      <c r="CBS7" s="149"/>
      <c r="CBT7" s="149"/>
      <c r="CBU7" s="149"/>
      <c r="CBV7" s="149"/>
      <c r="CBW7" s="149"/>
      <c r="CBX7" s="149"/>
      <c r="CBY7" s="149"/>
      <c r="CBZ7" s="149"/>
      <c r="CCA7" s="149"/>
      <c r="CCB7" s="149"/>
      <c r="CCC7" s="149"/>
      <c r="CCD7" s="149"/>
      <c r="CCE7" s="149"/>
      <c r="CCF7" s="149"/>
      <c r="CCG7" s="149"/>
      <c r="CCH7" s="149"/>
      <c r="CCI7" s="149"/>
      <c r="CCJ7" s="149"/>
      <c r="CCK7" s="149"/>
      <c r="CCL7" s="149"/>
      <c r="CCM7" s="149"/>
      <c r="CCN7" s="149"/>
      <c r="CCO7" s="149"/>
      <c r="CCP7" s="149"/>
      <c r="CCQ7" s="149"/>
      <c r="CCR7" s="149"/>
      <c r="CCS7" s="149"/>
      <c r="CCT7" s="149"/>
      <c r="CCU7" s="149"/>
      <c r="CCV7" s="149"/>
      <c r="CCW7" s="149"/>
      <c r="CCX7" s="149"/>
      <c r="CCY7" s="149"/>
      <c r="CCZ7" s="149"/>
      <c r="CDA7" s="149"/>
      <c r="CDB7" s="149"/>
      <c r="CDC7" s="149"/>
      <c r="CDD7" s="149"/>
      <c r="CDE7" s="149"/>
      <c r="CDF7" s="149"/>
      <c r="CDG7" s="149"/>
      <c r="CDH7" s="149"/>
      <c r="CDI7" s="149"/>
      <c r="CDJ7" s="149"/>
      <c r="CDK7" s="149"/>
      <c r="CDL7" s="149"/>
      <c r="CDM7" s="149"/>
      <c r="CDN7" s="149"/>
      <c r="CDO7" s="149"/>
      <c r="CDP7" s="149"/>
      <c r="CDQ7" s="149"/>
      <c r="CDR7" s="149"/>
      <c r="CDS7" s="149"/>
      <c r="CDT7" s="149"/>
      <c r="CDU7" s="149"/>
      <c r="CDV7" s="149"/>
      <c r="CDW7" s="149"/>
      <c r="CDX7" s="149"/>
      <c r="CDY7" s="149"/>
      <c r="CDZ7" s="149"/>
      <c r="CEA7" s="149"/>
      <c r="CEB7" s="149"/>
      <c r="CEC7" s="149"/>
      <c r="CED7" s="149"/>
      <c r="CEE7" s="149"/>
      <c r="CEF7" s="149"/>
      <c r="CEG7" s="149"/>
      <c r="CEH7" s="149"/>
      <c r="CEI7" s="149"/>
      <c r="CEJ7" s="149"/>
      <c r="CEK7" s="149"/>
      <c r="CEL7" s="149"/>
      <c r="CEM7" s="149"/>
      <c r="CEN7" s="149"/>
      <c r="CEO7" s="149"/>
      <c r="CEP7" s="149"/>
      <c r="CEQ7" s="149"/>
      <c r="CER7" s="149"/>
      <c r="CES7" s="149"/>
      <c r="CET7" s="149"/>
      <c r="CEU7" s="149"/>
      <c r="CEV7" s="149"/>
      <c r="CEW7" s="149"/>
      <c r="CEX7" s="149"/>
      <c r="CEY7" s="149"/>
      <c r="CEZ7" s="149"/>
      <c r="CFA7" s="149"/>
      <c r="CFB7" s="149"/>
      <c r="CFC7" s="149"/>
      <c r="CFD7" s="149"/>
      <c r="CFE7" s="149"/>
      <c r="CFF7" s="149"/>
      <c r="CFG7" s="149"/>
      <c r="CFH7" s="149"/>
      <c r="CFI7" s="149"/>
      <c r="CFJ7" s="149"/>
      <c r="CFK7" s="149"/>
      <c r="CFL7" s="149"/>
      <c r="CFM7" s="149"/>
      <c r="CFN7" s="149"/>
      <c r="CFO7" s="149"/>
      <c r="CFP7" s="149"/>
      <c r="CFQ7" s="149"/>
      <c r="CFR7" s="149"/>
      <c r="CFS7" s="149"/>
      <c r="CFT7" s="149"/>
      <c r="CFU7" s="149"/>
      <c r="CFV7" s="149"/>
      <c r="CFW7" s="149"/>
      <c r="CFX7" s="149"/>
      <c r="CFY7" s="149"/>
      <c r="CFZ7" s="149"/>
      <c r="CGA7" s="149"/>
      <c r="CGB7" s="149"/>
      <c r="CGC7" s="149"/>
      <c r="CGD7" s="149"/>
      <c r="CGE7" s="149"/>
      <c r="CGF7" s="149"/>
      <c r="CGG7" s="149"/>
      <c r="CGH7" s="149"/>
      <c r="CGI7" s="149"/>
      <c r="CGJ7" s="149"/>
      <c r="CGK7" s="149"/>
      <c r="CGL7" s="149"/>
      <c r="CGM7" s="149"/>
      <c r="CGN7" s="149"/>
      <c r="CGO7" s="149"/>
      <c r="CGP7" s="149"/>
      <c r="CGQ7" s="149"/>
      <c r="CGR7" s="149"/>
      <c r="CGS7" s="149"/>
      <c r="CGT7" s="149"/>
      <c r="CGU7" s="149"/>
      <c r="CGV7" s="149"/>
      <c r="CGW7" s="149"/>
      <c r="CGX7" s="149"/>
      <c r="CGY7" s="149"/>
      <c r="CGZ7" s="149"/>
      <c r="CHA7" s="149"/>
      <c r="CHB7" s="149"/>
      <c r="CHC7" s="149"/>
      <c r="CHD7" s="149"/>
      <c r="CHE7" s="149"/>
      <c r="CHF7" s="149"/>
      <c r="CHG7" s="149"/>
      <c r="CHH7" s="149"/>
      <c r="CHI7" s="149"/>
      <c r="CHJ7" s="149"/>
      <c r="CHK7" s="149"/>
      <c r="CHL7" s="149"/>
      <c r="CHM7" s="149"/>
      <c r="CHN7" s="149"/>
      <c r="CHO7" s="149"/>
      <c r="CHP7" s="149"/>
      <c r="CHQ7" s="149"/>
      <c r="CHR7" s="149"/>
      <c r="CHS7" s="149"/>
      <c r="CHT7" s="149"/>
      <c r="CHU7" s="149"/>
      <c r="CHV7" s="149"/>
      <c r="CHW7" s="149"/>
      <c r="CHX7" s="149"/>
      <c r="CHY7" s="149"/>
      <c r="CHZ7" s="149"/>
      <c r="CIA7" s="149"/>
      <c r="CIB7" s="149"/>
      <c r="CIC7" s="149"/>
      <c r="CID7" s="149"/>
      <c r="CIE7" s="149"/>
      <c r="CIF7" s="149"/>
      <c r="CIG7" s="149"/>
      <c r="CIH7" s="149"/>
      <c r="CII7" s="149"/>
      <c r="CIJ7" s="149"/>
      <c r="CIK7" s="149"/>
      <c r="CIL7" s="149"/>
      <c r="CIM7" s="149"/>
      <c r="CIN7" s="149"/>
      <c r="CIO7" s="149"/>
      <c r="CIP7" s="149"/>
      <c r="CIQ7" s="149"/>
      <c r="CIR7" s="149"/>
      <c r="CIS7" s="149"/>
      <c r="CIT7" s="149"/>
      <c r="CIU7" s="149"/>
      <c r="CIV7" s="149"/>
      <c r="CIW7" s="149"/>
      <c r="CIX7" s="149"/>
      <c r="CIY7" s="149"/>
      <c r="CIZ7" s="149"/>
      <c r="CJA7" s="149"/>
      <c r="CJB7" s="149"/>
      <c r="CJC7" s="149"/>
      <c r="CJD7" s="149"/>
      <c r="CJE7" s="149"/>
      <c r="CJF7" s="149"/>
      <c r="CJG7" s="149"/>
      <c r="CJH7" s="149"/>
      <c r="CJI7" s="149"/>
      <c r="CJJ7" s="149"/>
      <c r="CJK7" s="149"/>
      <c r="CJL7" s="149"/>
      <c r="CJM7" s="149"/>
      <c r="CJN7" s="149"/>
      <c r="CJO7" s="149"/>
      <c r="CJP7" s="149"/>
      <c r="CJQ7" s="149"/>
      <c r="CJR7" s="149"/>
      <c r="CJS7" s="149"/>
      <c r="CJT7" s="149"/>
      <c r="CJU7" s="149"/>
      <c r="CJV7" s="149"/>
      <c r="CJW7" s="149"/>
      <c r="CJX7" s="149"/>
      <c r="CJY7" s="149"/>
      <c r="CJZ7" s="149"/>
      <c r="CKA7" s="149"/>
      <c r="CKB7" s="149"/>
      <c r="CKC7" s="149"/>
      <c r="CKD7" s="149"/>
      <c r="CKE7" s="149"/>
      <c r="CKF7" s="149"/>
      <c r="CKG7" s="149"/>
      <c r="CKH7" s="149"/>
      <c r="CKI7" s="149"/>
      <c r="CKJ7" s="149"/>
      <c r="CKK7" s="149"/>
      <c r="CKL7" s="149"/>
      <c r="CKM7" s="149"/>
      <c r="CKN7" s="149"/>
      <c r="CKO7" s="149"/>
      <c r="CKP7" s="149"/>
      <c r="CKQ7" s="149"/>
      <c r="CKR7" s="149"/>
      <c r="CKS7" s="149"/>
      <c r="CKT7" s="149"/>
      <c r="CKU7" s="149"/>
      <c r="CKV7" s="149"/>
      <c r="CKW7" s="149"/>
      <c r="CKX7" s="149"/>
      <c r="CKY7" s="149"/>
      <c r="CKZ7" s="149"/>
      <c r="CLA7" s="149"/>
      <c r="CLB7" s="149"/>
      <c r="CLC7" s="149"/>
      <c r="CLD7" s="149"/>
      <c r="CLE7" s="149"/>
      <c r="CLF7" s="149"/>
      <c r="CLG7" s="149"/>
      <c r="CLH7" s="149"/>
      <c r="CLI7" s="149"/>
      <c r="CLJ7" s="149"/>
      <c r="CLK7" s="149"/>
      <c r="CLL7" s="149"/>
      <c r="CLM7" s="149"/>
      <c r="CLN7" s="149"/>
      <c r="CLO7" s="149"/>
      <c r="CLP7" s="149"/>
      <c r="CLQ7" s="149"/>
      <c r="CLR7" s="149"/>
      <c r="CLS7" s="149"/>
      <c r="CLT7" s="149"/>
      <c r="CLU7" s="149"/>
      <c r="CLV7" s="149"/>
      <c r="CLW7" s="149"/>
      <c r="CLX7" s="149"/>
      <c r="CLY7" s="149"/>
      <c r="CLZ7" s="149"/>
      <c r="CMA7" s="149"/>
      <c r="CMB7" s="149"/>
      <c r="CMC7" s="149"/>
      <c r="CMD7" s="149"/>
      <c r="CME7" s="149"/>
      <c r="CMF7" s="149"/>
      <c r="CMG7" s="149"/>
      <c r="CMH7" s="149"/>
      <c r="CMI7" s="149"/>
      <c r="CMJ7" s="149"/>
      <c r="CMK7" s="149"/>
      <c r="CML7" s="149"/>
      <c r="CMM7" s="149"/>
      <c r="CMN7" s="149"/>
      <c r="CMO7" s="149"/>
      <c r="CMP7" s="149"/>
      <c r="CMQ7" s="149"/>
      <c r="CMR7" s="149"/>
      <c r="CMS7" s="149"/>
      <c r="CMT7" s="149"/>
      <c r="CMU7" s="149"/>
      <c r="CMV7" s="149"/>
      <c r="CMW7" s="149"/>
      <c r="CMX7" s="149"/>
      <c r="CMY7" s="149"/>
      <c r="CMZ7" s="149"/>
      <c r="CNA7" s="149"/>
      <c r="CNB7" s="149"/>
      <c r="CNC7" s="149"/>
      <c r="CND7" s="149"/>
      <c r="CNE7" s="149"/>
      <c r="CNF7" s="149"/>
      <c r="CNG7" s="149"/>
      <c r="CNH7" s="149"/>
      <c r="CNI7" s="149"/>
      <c r="CNJ7" s="149"/>
      <c r="CNK7" s="149"/>
      <c r="CNL7" s="149"/>
      <c r="CNM7" s="149"/>
      <c r="CNN7" s="149"/>
      <c r="CNO7" s="149"/>
      <c r="CNP7" s="149"/>
      <c r="CNQ7" s="149"/>
      <c r="CNR7" s="149"/>
      <c r="CNS7" s="149"/>
      <c r="CNT7" s="149"/>
      <c r="CNU7" s="149"/>
      <c r="CNV7" s="149"/>
      <c r="CNW7" s="149"/>
      <c r="CNX7" s="149"/>
      <c r="CNY7" s="149"/>
      <c r="CNZ7" s="149"/>
      <c r="COA7" s="149"/>
      <c r="COB7" s="149"/>
      <c r="COC7" s="149"/>
      <c r="COD7" s="149"/>
      <c r="COE7" s="149"/>
      <c r="COF7" s="149"/>
      <c r="COG7" s="149"/>
      <c r="COH7" s="149"/>
      <c r="COI7" s="149"/>
      <c r="COJ7" s="149"/>
      <c r="COK7" s="149"/>
      <c r="COL7" s="149"/>
      <c r="COM7" s="149"/>
      <c r="CON7" s="149"/>
      <c r="COO7" s="149"/>
      <c r="COP7" s="149"/>
      <c r="COQ7" s="149"/>
      <c r="COR7" s="149"/>
      <c r="COS7" s="149"/>
      <c r="COT7" s="149"/>
      <c r="COU7" s="149"/>
      <c r="COV7" s="149"/>
      <c r="COW7" s="149"/>
      <c r="COX7" s="149"/>
      <c r="COY7" s="149"/>
      <c r="COZ7" s="149"/>
      <c r="CPA7" s="149"/>
      <c r="CPB7" s="149"/>
      <c r="CPC7" s="149"/>
      <c r="CPD7" s="149"/>
      <c r="CPE7" s="149"/>
      <c r="CPF7" s="149"/>
      <c r="CPG7" s="149"/>
      <c r="CPH7" s="149"/>
      <c r="CPI7" s="149"/>
      <c r="CPJ7" s="149"/>
      <c r="CPK7" s="149"/>
      <c r="CPL7" s="149"/>
      <c r="CPM7" s="149"/>
      <c r="CPN7" s="149"/>
      <c r="CPO7" s="149"/>
      <c r="CPP7" s="149"/>
      <c r="CPQ7" s="149"/>
      <c r="CPR7" s="149"/>
      <c r="CPS7" s="149"/>
      <c r="CPT7" s="149"/>
      <c r="CPU7" s="149"/>
      <c r="CPV7" s="149"/>
      <c r="CPW7" s="149"/>
      <c r="CPX7" s="149"/>
      <c r="CPY7" s="149"/>
      <c r="CPZ7" s="149"/>
      <c r="CQA7" s="149"/>
      <c r="CQB7" s="149"/>
      <c r="CQC7" s="149"/>
      <c r="CQD7" s="149"/>
      <c r="CQE7" s="149"/>
      <c r="CQF7" s="149"/>
      <c r="CQG7" s="149"/>
      <c r="CQH7" s="149"/>
      <c r="CQI7" s="149"/>
      <c r="CQJ7" s="149"/>
      <c r="CQK7" s="149"/>
      <c r="CQL7" s="149"/>
      <c r="CQM7" s="149"/>
      <c r="CQN7" s="149"/>
      <c r="CQO7" s="149"/>
      <c r="CQP7" s="149"/>
      <c r="CQQ7" s="149"/>
      <c r="CQR7" s="149"/>
      <c r="CQS7" s="149"/>
      <c r="CQT7" s="149"/>
      <c r="CQU7" s="149"/>
      <c r="CQV7" s="149"/>
      <c r="CQW7" s="149"/>
      <c r="CQX7" s="149"/>
      <c r="CQY7" s="149"/>
      <c r="CQZ7" s="149"/>
      <c r="CRA7" s="149"/>
      <c r="CRB7" s="149"/>
      <c r="CRC7" s="149"/>
      <c r="CRD7" s="149"/>
      <c r="CRE7" s="149"/>
      <c r="CRF7" s="149"/>
      <c r="CRG7" s="149"/>
      <c r="CRH7" s="149"/>
      <c r="CRI7" s="149"/>
      <c r="CRJ7" s="149"/>
      <c r="CRK7" s="149"/>
      <c r="CRL7" s="149"/>
      <c r="CRM7" s="149"/>
      <c r="CRN7" s="149"/>
      <c r="CRO7" s="149"/>
      <c r="CRP7" s="149"/>
      <c r="CRQ7" s="149"/>
      <c r="CRR7" s="149"/>
      <c r="CRS7" s="149"/>
      <c r="CRT7" s="149"/>
      <c r="CRU7" s="149"/>
      <c r="CRV7" s="149"/>
      <c r="CRW7" s="149"/>
      <c r="CRX7" s="149"/>
      <c r="CRY7" s="149"/>
      <c r="CRZ7" s="149"/>
      <c r="CSA7" s="149"/>
      <c r="CSB7" s="149"/>
      <c r="CSC7" s="149"/>
      <c r="CSD7" s="149"/>
      <c r="CSE7" s="149"/>
      <c r="CSF7" s="149"/>
      <c r="CSG7" s="149"/>
      <c r="CSH7" s="149"/>
      <c r="CSI7" s="149"/>
      <c r="CSJ7" s="149"/>
      <c r="CSK7" s="149"/>
      <c r="CSL7" s="149"/>
      <c r="CSM7" s="149"/>
      <c r="CSN7" s="149"/>
      <c r="CSO7" s="149"/>
      <c r="CSP7" s="149"/>
      <c r="CSQ7" s="149"/>
      <c r="CSR7" s="149"/>
      <c r="CSS7" s="149"/>
      <c r="CST7" s="149"/>
      <c r="CSU7" s="149"/>
      <c r="CSV7" s="149"/>
      <c r="CSW7" s="149"/>
      <c r="CSX7" s="149"/>
      <c r="CSY7" s="149"/>
      <c r="CSZ7" s="149"/>
      <c r="CTA7" s="149"/>
      <c r="CTB7" s="149"/>
      <c r="CTC7" s="149"/>
      <c r="CTD7" s="149"/>
      <c r="CTE7" s="149"/>
      <c r="CTF7" s="149"/>
      <c r="CTG7" s="149"/>
      <c r="CTH7" s="149"/>
      <c r="CTI7" s="149"/>
      <c r="CTJ7" s="149"/>
      <c r="CTK7" s="149"/>
      <c r="CTL7" s="149"/>
      <c r="CTM7" s="149"/>
      <c r="CTN7" s="149"/>
      <c r="CTO7" s="149"/>
      <c r="CTP7" s="149"/>
      <c r="CTQ7" s="149"/>
      <c r="CTR7" s="149"/>
      <c r="CTS7" s="149"/>
      <c r="CTT7" s="149"/>
      <c r="CTU7" s="149"/>
      <c r="CTV7" s="149"/>
      <c r="CTW7" s="149"/>
      <c r="CTX7" s="149"/>
      <c r="CTY7" s="149"/>
      <c r="CTZ7" s="149"/>
      <c r="CUA7" s="149"/>
      <c r="CUB7" s="149"/>
      <c r="CUC7" s="149"/>
      <c r="CUD7" s="149"/>
      <c r="CUE7" s="149"/>
      <c r="CUF7" s="149"/>
      <c r="CUG7" s="149"/>
      <c r="CUH7" s="149"/>
      <c r="CUI7" s="149"/>
      <c r="CUJ7" s="149"/>
      <c r="CUK7" s="149"/>
      <c r="CUL7" s="149"/>
      <c r="CUM7" s="149"/>
      <c r="CUN7" s="149"/>
      <c r="CUO7" s="149"/>
      <c r="CUP7" s="149"/>
      <c r="CUQ7" s="149"/>
      <c r="CUR7" s="149"/>
      <c r="CUS7" s="149"/>
      <c r="CUT7" s="149"/>
      <c r="CUU7" s="149"/>
      <c r="CUV7" s="149"/>
      <c r="CUW7" s="149"/>
      <c r="CUX7" s="149"/>
      <c r="CUY7" s="149"/>
      <c r="CUZ7" s="149"/>
      <c r="CVA7" s="149"/>
      <c r="CVB7" s="149"/>
      <c r="CVC7" s="149"/>
      <c r="CVD7" s="149"/>
      <c r="CVE7" s="149"/>
      <c r="CVF7" s="149"/>
      <c r="CVG7" s="149"/>
      <c r="CVH7" s="149"/>
      <c r="CVI7" s="149"/>
      <c r="CVJ7" s="149"/>
      <c r="CVK7" s="149"/>
      <c r="CVL7" s="149"/>
      <c r="CVM7" s="149"/>
      <c r="CVN7" s="149"/>
      <c r="CVO7" s="149"/>
      <c r="CVP7" s="149"/>
      <c r="CVQ7" s="149"/>
      <c r="CVR7" s="149"/>
      <c r="CVS7" s="149"/>
      <c r="CVT7" s="149"/>
      <c r="CVU7" s="149"/>
      <c r="CVV7" s="149"/>
      <c r="CVW7" s="149"/>
      <c r="CVX7" s="149"/>
      <c r="CVY7" s="149"/>
      <c r="CVZ7" s="149"/>
      <c r="CWA7" s="149"/>
      <c r="CWB7" s="149"/>
      <c r="CWC7" s="149"/>
      <c r="CWD7" s="149"/>
      <c r="CWE7" s="149"/>
      <c r="CWF7" s="149"/>
      <c r="CWG7" s="149"/>
      <c r="CWH7" s="149"/>
      <c r="CWI7" s="149"/>
      <c r="CWJ7" s="149"/>
      <c r="CWK7" s="149"/>
      <c r="CWL7" s="149"/>
      <c r="CWM7" s="149"/>
      <c r="CWN7" s="149"/>
      <c r="CWO7" s="149"/>
      <c r="CWP7" s="149"/>
      <c r="CWQ7" s="149"/>
      <c r="CWR7" s="149"/>
      <c r="CWS7" s="149"/>
      <c r="CWT7" s="149"/>
      <c r="CWU7" s="149"/>
      <c r="CWV7" s="149"/>
      <c r="CWW7" s="149"/>
      <c r="CWX7" s="149"/>
      <c r="CWY7" s="149"/>
      <c r="CWZ7" s="149"/>
      <c r="CXA7" s="149"/>
      <c r="CXB7" s="149"/>
      <c r="CXC7" s="149"/>
      <c r="CXD7" s="149"/>
      <c r="CXE7" s="149"/>
      <c r="CXF7" s="149"/>
      <c r="CXG7" s="149"/>
      <c r="CXH7" s="149"/>
      <c r="CXI7" s="149"/>
      <c r="CXJ7" s="149"/>
      <c r="CXK7" s="149"/>
      <c r="CXL7" s="149"/>
      <c r="CXM7" s="149"/>
      <c r="CXN7" s="149"/>
      <c r="CXO7" s="149"/>
      <c r="CXP7" s="149"/>
      <c r="CXQ7" s="149"/>
      <c r="CXR7" s="149"/>
      <c r="CXS7" s="149"/>
      <c r="CXT7" s="149"/>
      <c r="CXU7" s="149"/>
      <c r="CXV7" s="149"/>
      <c r="CXW7" s="149"/>
      <c r="CXX7" s="149"/>
      <c r="CXY7" s="149"/>
      <c r="CXZ7" s="149"/>
      <c r="CYA7" s="149"/>
      <c r="CYB7" s="149"/>
      <c r="CYC7" s="149"/>
      <c r="CYD7" s="149"/>
      <c r="CYE7" s="149"/>
      <c r="CYF7" s="149"/>
      <c r="CYG7" s="149"/>
      <c r="CYH7" s="149"/>
      <c r="CYI7" s="149"/>
      <c r="CYJ7" s="149"/>
      <c r="CYK7" s="149"/>
      <c r="CYL7" s="149"/>
      <c r="CYM7" s="149"/>
      <c r="CYN7" s="149"/>
      <c r="CYO7" s="149"/>
      <c r="CYP7" s="149"/>
      <c r="CYQ7" s="149"/>
      <c r="CYR7" s="149"/>
      <c r="CYS7" s="149"/>
      <c r="CYT7" s="149"/>
      <c r="CYU7" s="149"/>
      <c r="CYV7" s="149"/>
      <c r="CYW7" s="149"/>
      <c r="CYX7" s="149"/>
      <c r="CYY7" s="149"/>
      <c r="CYZ7" s="149"/>
      <c r="CZA7" s="149"/>
      <c r="CZB7" s="149"/>
      <c r="CZC7" s="149"/>
      <c r="CZD7" s="149"/>
      <c r="CZE7" s="149"/>
      <c r="CZF7" s="149"/>
      <c r="CZG7" s="149"/>
      <c r="CZH7" s="149"/>
      <c r="CZI7" s="149"/>
      <c r="CZJ7" s="149"/>
      <c r="CZK7" s="149"/>
      <c r="CZL7" s="149"/>
      <c r="CZM7" s="149"/>
      <c r="CZN7" s="149"/>
      <c r="CZO7" s="149"/>
      <c r="CZP7" s="149"/>
      <c r="CZQ7" s="149"/>
      <c r="CZR7" s="149"/>
      <c r="CZS7" s="149"/>
      <c r="CZT7" s="149"/>
      <c r="CZU7" s="149"/>
      <c r="CZV7" s="149"/>
      <c r="CZW7" s="149"/>
      <c r="CZX7" s="149"/>
      <c r="CZY7" s="149"/>
      <c r="CZZ7" s="149"/>
      <c r="DAA7" s="149"/>
      <c r="DAB7" s="149"/>
      <c r="DAC7" s="149"/>
      <c r="DAD7" s="149"/>
      <c r="DAE7" s="149"/>
      <c r="DAF7" s="149"/>
      <c r="DAG7" s="149"/>
      <c r="DAH7" s="149"/>
      <c r="DAI7" s="149"/>
      <c r="DAJ7" s="149"/>
      <c r="DAK7" s="149"/>
      <c r="DAL7" s="149"/>
      <c r="DAM7" s="149"/>
      <c r="DAN7" s="149"/>
      <c r="DAO7" s="149"/>
      <c r="DAP7" s="149"/>
      <c r="DAQ7" s="149"/>
      <c r="DAR7" s="149"/>
      <c r="DAS7" s="149"/>
      <c r="DAT7" s="149"/>
      <c r="DAU7" s="149"/>
      <c r="DAV7" s="149"/>
      <c r="DAW7" s="149"/>
      <c r="DAX7" s="149"/>
      <c r="DAY7" s="149"/>
      <c r="DAZ7" s="149"/>
      <c r="DBA7" s="149"/>
      <c r="DBB7" s="149"/>
      <c r="DBC7" s="149"/>
      <c r="DBD7" s="149"/>
      <c r="DBE7" s="149"/>
      <c r="DBF7" s="149"/>
      <c r="DBG7" s="149"/>
      <c r="DBH7" s="149"/>
      <c r="DBI7" s="149"/>
      <c r="DBJ7" s="149"/>
      <c r="DBK7" s="149"/>
      <c r="DBL7" s="149"/>
      <c r="DBM7" s="149"/>
      <c r="DBN7" s="149"/>
      <c r="DBO7" s="149"/>
      <c r="DBP7" s="149"/>
      <c r="DBQ7" s="149"/>
      <c r="DBR7" s="149"/>
      <c r="DBS7" s="149"/>
      <c r="DBT7" s="149"/>
      <c r="DBU7" s="149"/>
      <c r="DBV7" s="149"/>
      <c r="DBW7" s="149"/>
      <c r="DBX7" s="149"/>
      <c r="DBY7" s="149"/>
      <c r="DBZ7" s="149"/>
      <c r="DCA7" s="149"/>
      <c r="DCB7" s="149"/>
      <c r="DCC7" s="149"/>
      <c r="DCD7" s="149"/>
      <c r="DCE7" s="149"/>
      <c r="DCF7" s="149"/>
      <c r="DCG7" s="149"/>
      <c r="DCH7" s="149"/>
      <c r="DCI7" s="149"/>
      <c r="DCJ7" s="149"/>
      <c r="DCK7" s="149"/>
      <c r="DCL7" s="149"/>
      <c r="DCM7" s="149"/>
      <c r="DCN7" s="149"/>
      <c r="DCO7" s="149"/>
      <c r="DCP7" s="149"/>
      <c r="DCQ7" s="149"/>
      <c r="DCR7" s="149"/>
      <c r="DCS7" s="149"/>
      <c r="DCT7" s="149"/>
      <c r="DCU7" s="149"/>
      <c r="DCV7" s="149"/>
      <c r="DCW7" s="149"/>
      <c r="DCX7" s="149"/>
      <c r="DCY7" s="149"/>
      <c r="DCZ7" s="149"/>
      <c r="DDA7" s="149"/>
      <c r="DDB7" s="149"/>
      <c r="DDC7" s="149"/>
      <c r="DDD7" s="149"/>
      <c r="DDE7" s="149"/>
      <c r="DDF7" s="149"/>
      <c r="DDG7" s="149"/>
      <c r="DDH7" s="149"/>
      <c r="DDI7" s="149"/>
      <c r="DDJ7" s="149"/>
      <c r="DDK7" s="149"/>
      <c r="DDL7" s="149"/>
      <c r="DDM7" s="149"/>
      <c r="DDN7" s="149"/>
      <c r="DDO7" s="149"/>
      <c r="DDP7" s="149"/>
      <c r="DDQ7" s="149"/>
      <c r="DDR7" s="149"/>
      <c r="DDS7" s="149"/>
      <c r="DDT7" s="149"/>
      <c r="DDU7" s="149"/>
      <c r="DDV7" s="149"/>
      <c r="DDW7" s="149"/>
      <c r="DDX7" s="149"/>
      <c r="DDY7" s="149"/>
      <c r="DDZ7" s="149"/>
      <c r="DEA7" s="149"/>
      <c r="DEB7" s="149"/>
      <c r="DEC7" s="149"/>
      <c r="DED7" s="149"/>
      <c r="DEE7" s="149"/>
      <c r="DEF7" s="149"/>
      <c r="DEG7" s="149"/>
      <c r="DEH7" s="149"/>
      <c r="DEI7" s="149"/>
      <c r="DEJ7" s="149"/>
      <c r="DEK7" s="149"/>
      <c r="DEL7" s="149"/>
      <c r="DEM7" s="149"/>
      <c r="DEN7" s="149"/>
      <c r="DEO7" s="149"/>
      <c r="DEP7" s="149"/>
      <c r="DEQ7" s="149"/>
      <c r="DER7" s="149"/>
      <c r="DES7" s="149"/>
      <c r="DET7" s="149"/>
      <c r="DEU7" s="149"/>
      <c r="DEV7" s="149"/>
      <c r="DEW7" s="149"/>
      <c r="DEX7" s="149"/>
      <c r="DEY7" s="149"/>
      <c r="DEZ7" s="149"/>
      <c r="DFA7" s="149"/>
      <c r="DFB7" s="149"/>
      <c r="DFC7" s="149"/>
      <c r="DFD7" s="149"/>
      <c r="DFE7" s="149"/>
      <c r="DFF7" s="149"/>
      <c r="DFG7" s="149"/>
      <c r="DFH7" s="149"/>
      <c r="DFI7" s="149"/>
      <c r="DFJ7" s="149"/>
      <c r="DFK7" s="149"/>
      <c r="DFL7" s="149"/>
      <c r="DFM7" s="149"/>
      <c r="DFN7" s="149"/>
      <c r="DFO7" s="149"/>
      <c r="DFP7" s="149"/>
      <c r="DFQ7" s="149"/>
      <c r="DFR7" s="149"/>
      <c r="DFS7" s="149"/>
      <c r="DFT7" s="149"/>
      <c r="DFU7" s="149"/>
      <c r="DFV7" s="149"/>
      <c r="DFW7" s="149"/>
      <c r="DFX7" s="149"/>
      <c r="DFY7" s="149"/>
      <c r="DFZ7" s="149"/>
      <c r="DGA7" s="149"/>
      <c r="DGB7" s="149"/>
      <c r="DGC7" s="149"/>
      <c r="DGD7" s="149"/>
      <c r="DGE7" s="149"/>
      <c r="DGF7" s="149"/>
      <c r="DGG7" s="149"/>
      <c r="DGH7" s="149"/>
      <c r="DGI7" s="149"/>
      <c r="DGJ7" s="149"/>
      <c r="DGK7" s="149"/>
      <c r="DGL7" s="149"/>
      <c r="DGM7" s="149"/>
      <c r="DGN7" s="149"/>
      <c r="DGO7" s="149"/>
      <c r="DGP7" s="149"/>
      <c r="DGQ7" s="149"/>
      <c r="DGR7" s="149"/>
      <c r="DGS7" s="149"/>
      <c r="DGT7" s="149"/>
      <c r="DGU7" s="149"/>
      <c r="DGV7" s="149"/>
      <c r="DGW7" s="149"/>
      <c r="DGX7" s="149"/>
      <c r="DGY7" s="149"/>
      <c r="DGZ7" s="149"/>
      <c r="DHA7" s="149"/>
      <c r="DHB7" s="149"/>
      <c r="DHC7" s="149"/>
      <c r="DHD7" s="149"/>
      <c r="DHE7" s="149"/>
      <c r="DHF7" s="149"/>
      <c r="DHG7" s="149"/>
      <c r="DHH7" s="149"/>
      <c r="DHI7" s="149"/>
      <c r="DHJ7" s="149"/>
      <c r="DHK7" s="149"/>
      <c r="DHL7" s="149"/>
      <c r="DHM7" s="149"/>
      <c r="DHN7" s="149"/>
      <c r="DHO7" s="149"/>
      <c r="DHP7" s="149"/>
      <c r="DHQ7" s="149"/>
      <c r="DHR7" s="149"/>
      <c r="DHS7" s="149"/>
      <c r="DHT7" s="149"/>
      <c r="DHU7" s="149"/>
      <c r="DHV7" s="149"/>
      <c r="DHW7" s="149"/>
      <c r="DHX7" s="149"/>
      <c r="DHY7" s="149"/>
      <c r="DHZ7" s="149"/>
      <c r="DIA7" s="149"/>
      <c r="DIB7" s="149"/>
      <c r="DIC7" s="149"/>
      <c r="DID7" s="149"/>
      <c r="DIE7" s="149"/>
      <c r="DIF7" s="149"/>
      <c r="DIG7" s="149"/>
      <c r="DIH7" s="149"/>
      <c r="DII7" s="149"/>
      <c r="DIJ7" s="149"/>
      <c r="DIK7" s="149"/>
      <c r="DIL7" s="149"/>
      <c r="DIM7" s="149"/>
      <c r="DIN7" s="149"/>
      <c r="DIO7" s="149"/>
      <c r="DIP7" s="149"/>
      <c r="DIQ7" s="149"/>
      <c r="DIR7" s="149"/>
      <c r="DIS7" s="149"/>
      <c r="DIT7" s="149"/>
      <c r="DIU7" s="149"/>
      <c r="DIV7" s="149"/>
      <c r="DIW7" s="149"/>
      <c r="DIX7" s="149"/>
      <c r="DIY7" s="149"/>
      <c r="DIZ7" s="149"/>
      <c r="DJA7" s="149"/>
      <c r="DJB7" s="149"/>
      <c r="DJC7" s="149"/>
      <c r="DJD7" s="149"/>
      <c r="DJE7" s="149"/>
      <c r="DJF7" s="149"/>
      <c r="DJG7" s="149"/>
      <c r="DJH7" s="149"/>
      <c r="DJI7" s="149"/>
      <c r="DJJ7" s="149"/>
      <c r="DJK7" s="149"/>
      <c r="DJL7" s="149"/>
      <c r="DJM7" s="149"/>
      <c r="DJN7" s="149"/>
      <c r="DJO7" s="149"/>
      <c r="DJP7" s="149"/>
      <c r="DJQ7" s="149"/>
      <c r="DJR7" s="149"/>
      <c r="DJS7" s="149"/>
      <c r="DJT7" s="149"/>
      <c r="DJU7" s="149"/>
      <c r="DJV7" s="149"/>
      <c r="DJW7" s="149"/>
      <c r="DJX7" s="149"/>
      <c r="DJY7" s="149"/>
      <c r="DJZ7" s="149"/>
      <c r="DKA7" s="149"/>
      <c r="DKB7" s="149"/>
      <c r="DKC7" s="149"/>
      <c r="DKD7" s="149"/>
      <c r="DKE7" s="149"/>
      <c r="DKF7" s="149"/>
      <c r="DKG7" s="149"/>
      <c r="DKH7" s="149"/>
      <c r="DKI7" s="149"/>
      <c r="DKJ7" s="149"/>
      <c r="DKK7" s="149"/>
      <c r="DKL7" s="149"/>
      <c r="DKM7" s="149"/>
      <c r="DKN7" s="149"/>
      <c r="DKO7" s="149"/>
      <c r="DKP7" s="149"/>
      <c r="DKQ7" s="149"/>
      <c r="DKR7" s="149"/>
      <c r="DKS7" s="149"/>
      <c r="DKT7" s="149"/>
      <c r="DKU7" s="149"/>
      <c r="DKV7" s="149"/>
      <c r="DKW7" s="149"/>
      <c r="DKX7" s="149"/>
      <c r="DKY7" s="149"/>
      <c r="DKZ7" s="149"/>
      <c r="DLA7" s="149"/>
      <c r="DLB7" s="149"/>
      <c r="DLC7" s="149"/>
      <c r="DLD7" s="149"/>
      <c r="DLE7" s="149"/>
      <c r="DLF7" s="149"/>
      <c r="DLG7" s="149"/>
      <c r="DLH7" s="149"/>
      <c r="DLI7" s="149"/>
      <c r="DLJ7" s="149"/>
      <c r="DLK7" s="149"/>
      <c r="DLL7" s="149"/>
      <c r="DLM7" s="149"/>
      <c r="DLN7" s="149"/>
      <c r="DLO7" s="149"/>
      <c r="DLP7" s="149"/>
      <c r="DLQ7" s="149"/>
      <c r="DLR7" s="149"/>
      <c r="DLS7" s="149"/>
      <c r="DLT7" s="149"/>
      <c r="DLU7" s="149"/>
      <c r="DLV7" s="149"/>
      <c r="DLW7" s="149"/>
      <c r="DLX7" s="149"/>
      <c r="DLY7" s="149"/>
      <c r="DLZ7" s="149"/>
      <c r="DMA7" s="149"/>
      <c r="DMB7" s="149"/>
      <c r="DMC7" s="149"/>
      <c r="DMD7" s="149"/>
      <c r="DME7" s="149"/>
      <c r="DMF7" s="149"/>
      <c r="DMG7" s="149"/>
      <c r="DMH7" s="149"/>
      <c r="DMI7" s="149"/>
      <c r="DMJ7" s="149"/>
      <c r="DMK7" s="149"/>
      <c r="DML7" s="149"/>
      <c r="DMM7" s="149"/>
      <c r="DMN7" s="149"/>
      <c r="DMO7" s="149"/>
      <c r="DMP7" s="149"/>
      <c r="DMQ7" s="149"/>
      <c r="DMR7" s="149"/>
      <c r="DMS7" s="149"/>
      <c r="DMT7" s="149"/>
      <c r="DMU7" s="149"/>
      <c r="DMV7" s="149"/>
      <c r="DMW7" s="149"/>
      <c r="DMX7" s="149"/>
      <c r="DMY7" s="149"/>
      <c r="DMZ7" s="149"/>
      <c r="DNA7" s="149"/>
      <c r="DNB7" s="149"/>
      <c r="DNC7" s="149"/>
      <c r="DND7" s="149"/>
      <c r="DNE7" s="149"/>
      <c r="DNF7" s="149"/>
      <c r="DNG7" s="149"/>
      <c r="DNH7" s="149"/>
      <c r="DNI7" s="149"/>
      <c r="DNJ7" s="149"/>
      <c r="DNK7" s="149"/>
      <c r="DNL7" s="149"/>
      <c r="DNM7" s="149"/>
      <c r="DNN7" s="149"/>
      <c r="DNO7" s="149"/>
      <c r="DNP7" s="149"/>
      <c r="DNQ7" s="149"/>
      <c r="DNR7" s="149"/>
      <c r="DNS7" s="149"/>
      <c r="DNT7" s="149"/>
      <c r="DNU7" s="149"/>
      <c r="DNV7" s="149"/>
      <c r="DNW7" s="149"/>
      <c r="DNX7" s="149"/>
      <c r="DNY7" s="149"/>
      <c r="DNZ7" s="149"/>
      <c r="DOA7" s="149"/>
      <c r="DOB7" s="149"/>
      <c r="DOC7" s="149"/>
      <c r="DOD7" s="149"/>
      <c r="DOE7" s="149"/>
      <c r="DOF7" s="149"/>
      <c r="DOG7" s="149"/>
      <c r="DOH7" s="149"/>
      <c r="DOI7" s="149"/>
      <c r="DOJ7" s="149"/>
      <c r="DOK7" s="149"/>
      <c r="DOL7" s="149"/>
      <c r="DOM7" s="149"/>
      <c r="DON7" s="149"/>
      <c r="DOO7" s="149"/>
      <c r="DOP7" s="149"/>
      <c r="DOQ7" s="149"/>
      <c r="DOR7" s="149"/>
      <c r="DOS7" s="149"/>
      <c r="DOT7" s="149"/>
      <c r="DOU7" s="149"/>
      <c r="DOV7" s="149"/>
      <c r="DOW7" s="149"/>
      <c r="DOX7" s="149"/>
      <c r="DOY7" s="149"/>
      <c r="DOZ7" s="149"/>
      <c r="DPA7" s="149"/>
      <c r="DPB7" s="149"/>
      <c r="DPC7" s="149"/>
      <c r="DPD7" s="149"/>
      <c r="DPE7" s="149"/>
      <c r="DPF7" s="149"/>
      <c r="DPG7" s="149"/>
      <c r="DPH7" s="149"/>
      <c r="DPI7" s="149"/>
      <c r="DPJ7" s="149"/>
      <c r="DPK7" s="149"/>
      <c r="DPL7" s="149"/>
      <c r="DPM7" s="149"/>
      <c r="DPN7" s="149"/>
      <c r="DPO7" s="149"/>
      <c r="DPP7" s="149"/>
      <c r="DPQ7" s="149"/>
      <c r="DPR7" s="149"/>
      <c r="DPS7" s="149"/>
      <c r="DPT7" s="149"/>
      <c r="DPU7" s="149"/>
      <c r="DPV7" s="149"/>
      <c r="DPW7" s="149"/>
      <c r="DPX7" s="149"/>
      <c r="DPY7" s="149"/>
      <c r="DPZ7" s="149"/>
      <c r="DQA7" s="149"/>
      <c r="DQB7" s="149"/>
      <c r="DQC7" s="149"/>
      <c r="DQD7" s="149"/>
      <c r="DQE7" s="149"/>
      <c r="DQF7" s="149"/>
      <c r="DQG7" s="149"/>
      <c r="DQH7" s="149"/>
      <c r="DQI7" s="149"/>
      <c r="DQJ7" s="149"/>
      <c r="DQK7" s="149"/>
      <c r="DQL7" s="149"/>
      <c r="DQM7" s="149"/>
      <c r="DQN7" s="149"/>
      <c r="DQO7" s="149"/>
      <c r="DQP7" s="149"/>
      <c r="DQQ7" s="149"/>
      <c r="DQR7" s="149"/>
      <c r="DQS7" s="149"/>
      <c r="DQT7" s="149"/>
      <c r="DQU7" s="149"/>
      <c r="DQV7" s="149"/>
      <c r="DQW7" s="149"/>
      <c r="DQX7" s="149"/>
      <c r="DQY7" s="149"/>
      <c r="DQZ7" s="149"/>
      <c r="DRA7" s="149"/>
      <c r="DRB7" s="149"/>
      <c r="DRC7" s="149"/>
      <c r="DRD7" s="149"/>
      <c r="DRE7" s="149"/>
      <c r="DRF7" s="149"/>
      <c r="DRG7" s="149"/>
      <c r="DRH7" s="149"/>
      <c r="DRI7" s="149"/>
      <c r="DRJ7" s="149"/>
      <c r="DRK7" s="149"/>
      <c r="DRL7" s="149"/>
      <c r="DRM7" s="149"/>
      <c r="DRN7" s="149"/>
      <c r="DRO7" s="149"/>
      <c r="DRP7" s="149"/>
      <c r="DRQ7" s="149"/>
      <c r="DRR7" s="149"/>
      <c r="DRS7" s="149"/>
      <c r="DRT7" s="149"/>
      <c r="DRU7" s="149"/>
      <c r="DRV7" s="149"/>
      <c r="DRW7" s="149"/>
      <c r="DRX7" s="149"/>
      <c r="DRY7" s="149"/>
      <c r="DRZ7" s="149"/>
      <c r="DSA7" s="149"/>
      <c r="DSB7" s="149"/>
      <c r="DSC7" s="149"/>
      <c r="DSD7" s="149"/>
      <c r="DSE7" s="149"/>
      <c r="DSF7" s="149"/>
      <c r="DSG7" s="149"/>
      <c r="DSH7" s="149"/>
      <c r="DSI7" s="149"/>
      <c r="DSJ7" s="149"/>
      <c r="DSK7" s="149"/>
      <c r="DSL7" s="149"/>
      <c r="DSM7" s="149"/>
      <c r="DSN7" s="149"/>
      <c r="DSO7" s="149"/>
      <c r="DSP7" s="149"/>
      <c r="DSQ7" s="149"/>
      <c r="DSR7" s="149"/>
      <c r="DSS7" s="149"/>
      <c r="DST7" s="149"/>
      <c r="DSU7" s="149"/>
      <c r="DSV7" s="149"/>
      <c r="DSW7" s="149"/>
      <c r="DSX7" s="149"/>
      <c r="DSY7" s="149"/>
      <c r="DSZ7" s="149"/>
      <c r="DTA7" s="149"/>
      <c r="DTB7" s="149"/>
      <c r="DTC7" s="149"/>
      <c r="DTD7" s="149"/>
      <c r="DTE7" s="149"/>
      <c r="DTF7" s="149"/>
      <c r="DTG7" s="149"/>
      <c r="DTH7" s="149"/>
      <c r="DTI7" s="149"/>
      <c r="DTJ7" s="149"/>
      <c r="DTK7" s="149"/>
      <c r="DTL7" s="149"/>
      <c r="DTM7" s="149"/>
      <c r="DTN7" s="149"/>
      <c r="DTO7" s="149"/>
      <c r="DTP7" s="149"/>
      <c r="DTQ7" s="149"/>
      <c r="DTR7" s="149"/>
      <c r="DTS7" s="149"/>
      <c r="DTT7" s="149"/>
      <c r="DTU7" s="149"/>
      <c r="DTV7" s="149"/>
      <c r="DTW7" s="149"/>
      <c r="DTX7" s="149"/>
      <c r="DTY7" s="149"/>
      <c r="DTZ7" s="149"/>
      <c r="DUA7" s="149"/>
      <c r="DUB7" s="149"/>
      <c r="DUC7" s="149"/>
      <c r="DUD7" s="149"/>
      <c r="DUE7" s="149"/>
      <c r="DUF7" s="149"/>
      <c r="DUG7" s="149"/>
      <c r="DUH7" s="149"/>
      <c r="DUI7" s="149"/>
      <c r="DUJ7" s="149"/>
      <c r="DUK7" s="149"/>
      <c r="DUL7" s="149"/>
      <c r="DUM7" s="149"/>
      <c r="DUN7" s="149"/>
      <c r="DUO7" s="149"/>
      <c r="DUP7" s="149"/>
      <c r="DUQ7" s="149"/>
      <c r="DUR7" s="149"/>
      <c r="DUS7" s="149"/>
      <c r="DUT7" s="149"/>
      <c r="DUU7" s="149"/>
      <c r="DUV7" s="149"/>
      <c r="DUW7" s="149"/>
      <c r="DUX7" s="149"/>
      <c r="DUY7" s="149"/>
      <c r="DUZ7" s="149"/>
      <c r="DVA7" s="149"/>
      <c r="DVB7" s="149"/>
      <c r="DVC7" s="149"/>
      <c r="DVD7" s="149"/>
      <c r="DVE7" s="149"/>
      <c r="DVF7" s="149"/>
      <c r="DVG7" s="149"/>
      <c r="DVH7" s="149"/>
      <c r="DVI7" s="149"/>
      <c r="DVJ7" s="149"/>
      <c r="DVK7" s="149"/>
      <c r="DVL7" s="149"/>
      <c r="DVM7" s="149"/>
      <c r="DVN7" s="149"/>
      <c r="DVO7" s="149"/>
      <c r="DVP7" s="149"/>
      <c r="DVQ7" s="149"/>
      <c r="DVR7" s="149"/>
      <c r="DVS7" s="149"/>
      <c r="DVT7" s="149"/>
      <c r="DVU7" s="149"/>
      <c r="DVV7" s="149"/>
      <c r="DVW7" s="149"/>
      <c r="DVX7" s="149"/>
      <c r="DVY7" s="149"/>
      <c r="DVZ7" s="149"/>
      <c r="DWA7" s="149"/>
      <c r="DWB7" s="149"/>
      <c r="DWC7" s="149"/>
      <c r="DWD7" s="149"/>
      <c r="DWE7" s="149"/>
      <c r="DWF7" s="149"/>
      <c r="DWG7" s="149"/>
      <c r="DWH7" s="149"/>
      <c r="DWI7" s="149"/>
      <c r="DWJ7" s="149"/>
      <c r="DWK7" s="149"/>
      <c r="DWL7" s="149"/>
      <c r="DWM7" s="149"/>
      <c r="DWN7" s="149"/>
      <c r="DWO7" s="149"/>
      <c r="DWP7" s="149"/>
      <c r="DWQ7" s="149"/>
      <c r="DWR7" s="149"/>
      <c r="DWS7" s="149"/>
      <c r="DWT7" s="149"/>
      <c r="DWU7" s="149"/>
      <c r="DWV7" s="149"/>
      <c r="DWW7" s="149"/>
      <c r="DWX7" s="149"/>
      <c r="DWY7" s="149"/>
      <c r="DWZ7" s="149"/>
      <c r="DXA7" s="149"/>
      <c r="DXB7" s="149"/>
      <c r="DXC7" s="149"/>
      <c r="DXD7" s="149"/>
      <c r="DXE7" s="149"/>
      <c r="DXF7" s="149"/>
      <c r="DXG7" s="149"/>
      <c r="DXH7" s="149"/>
      <c r="DXI7" s="149"/>
      <c r="DXJ7" s="149"/>
      <c r="DXK7" s="149"/>
      <c r="DXL7" s="149"/>
      <c r="DXM7" s="149"/>
      <c r="DXN7" s="149"/>
      <c r="DXO7" s="149"/>
      <c r="DXP7" s="149"/>
      <c r="DXQ7" s="149"/>
      <c r="DXR7" s="149"/>
      <c r="DXS7" s="149"/>
      <c r="DXT7" s="149"/>
      <c r="DXU7" s="149"/>
      <c r="DXV7" s="149"/>
      <c r="DXW7" s="149"/>
      <c r="DXX7" s="149"/>
      <c r="DXY7" s="149"/>
      <c r="DXZ7" s="149"/>
      <c r="DYA7" s="149"/>
      <c r="DYB7" s="149"/>
      <c r="DYC7" s="149"/>
      <c r="DYD7" s="149"/>
      <c r="DYE7" s="149"/>
      <c r="DYF7" s="149"/>
      <c r="DYG7" s="149"/>
      <c r="DYH7" s="149"/>
      <c r="DYI7" s="149"/>
      <c r="DYJ7" s="149"/>
      <c r="DYK7" s="149"/>
      <c r="DYL7" s="149"/>
      <c r="DYM7" s="149"/>
      <c r="DYN7" s="149"/>
      <c r="DYO7" s="149"/>
      <c r="DYP7" s="149"/>
      <c r="DYQ7" s="149"/>
      <c r="DYR7" s="149"/>
      <c r="DYS7" s="149"/>
      <c r="DYT7" s="149"/>
      <c r="DYU7" s="149"/>
      <c r="DYV7" s="149"/>
      <c r="DYW7" s="149"/>
      <c r="DYX7" s="149"/>
      <c r="DYY7" s="149"/>
      <c r="DYZ7" s="149"/>
      <c r="DZA7" s="149"/>
      <c r="DZB7" s="149"/>
      <c r="DZC7" s="149"/>
      <c r="DZD7" s="149"/>
      <c r="DZE7" s="149"/>
      <c r="DZF7" s="149"/>
      <c r="DZG7" s="149"/>
      <c r="DZH7" s="149"/>
      <c r="DZI7" s="149"/>
      <c r="DZJ7" s="149"/>
      <c r="DZK7" s="149"/>
      <c r="DZL7" s="149"/>
      <c r="DZM7" s="149"/>
      <c r="DZN7" s="149"/>
      <c r="DZO7" s="149"/>
      <c r="DZP7" s="149"/>
      <c r="DZQ7" s="149"/>
      <c r="DZR7" s="149"/>
      <c r="DZS7" s="149"/>
      <c r="DZT7" s="149"/>
      <c r="DZU7" s="149"/>
      <c r="DZV7" s="149"/>
      <c r="DZW7" s="149"/>
      <c r="DZX7" s="149"/>
      <c r="DZY7" s="149"/>
      <c r="DZZ7" s="149"/>
      <c r="EAA7" s="149"/>
      <c r="EAB7" s="149"/>
      <c r="EAC7" s="149"/>
      <c r="EAD7" s="149"/>
      <c r="EAE7" s="149"/>
      <c r="EAF7" s="149"/>
      <c r="EAG7" s="149"/>
      <c r="EAH7" s="149"/>
      <c r="EAI7" s="149"/>
      <c r="EAJ7" s="149"/>
      <c r="EAK7" s="149"/>
      <c r="EAL7" s="149"/>
      <c r="EAM7" s="149"/>
      <c r="EAN7" s="149"/>
      <c r="EAO7" s="149"/>
      <c r="EAP7" s="149"/>
      <c r="EAQ7" s="149"/>
      <c r="EAR7" s="149"/>
      <c r="EAS7" s="149"/>
      <c r="EAT7" s="149"/>
      <c r="EAU7" s="149"/>
      <c r="EAV7" s="149"/>
      <c r="EAW7" s="149"/>
      <c r="EAX7" s="149"/>
      <c r="EAY7" s="149"/>
      <c r="EAZ7" s="149"/>
      <c r="EBA7" s="149"/>
      <c r="EBB7" s="149"/>
      <c r="EBC7" s="149"/>
      <c r="EBD7" s="149"/>
      <c r="EBE7" s="149"/>
      <c r="EBF7" s="149"/>
      <c r="EBG7" s="149"/>
      <c r="EBH7" s="149"/>
      <c r="EBI7" s="149"/>
      <c r="EBJ7" s="149"/>
      <c r="EBK7" s="149"/>
      <c r="EBL7" s="149"/>
      <c r="EBM7" s="149"/>
      <c r="EBN7" s="149"/>
      <c r="EBO7" s="149"/>
      <c r="EBP7" s="149"/>
      <c r="EBQ7" s="149"/>
      <c r="EBR7" s="149"/>
      <c r="EBS7" s="149"/>
      <c r="EBT7" s="149"/>
      <c r="EBU7" s="149"/>
      <c r="EBV7" s="149"/>
      <c r="EBW7" s="149"/>
      <c r="EBX7" s="149"/>
      <c r="EBY7" s="149"/>
      <c r="EBZ7" s="149"/>
      <c r="ECA7" s="149"/>
      <c r="ECB7" s="149"/>
      <c r="ECC7" s="149"/>
      <c r="ECD7" s="149"/>
      <c r="ECE7" s="149"/>
      <c r="ECF7" s="149"/>
      <c r="ECG7" s="149"/>
      <c r="ECH7" s="149"/>
      <c r="ECI7" s="149"/>
      <c r="ECJ7" s="149"/>
      <c r="ECK7" s="149"/>
      <c r="ECL7" s="149"/>
      <c r="ECM7" s="149"/>
      <c r="ECN7" s="149"/>
      <c r="ECO7" s="149"/>
      <c r="ECP7" s="149"/>
      <c r="ECQ7" s="149"/>
      <c r="ECR7" s="149"/>
      <c r="ECS7" s="149"/>
      <c r="ECT7" s="149"/>
      <c r="ECU7" s="149"/>
      <c r="ECV7" s="149"/>
      <c r="ECW7" s="149"/>
      <c r="ECX7" s="149"/>
      <c r="ECY7" s="149"/>
      <c r="ECZ7" s="149"/>
      <c r="EDA7" s="149"/>
      <c r="EDB7" s="149"/>
      <c r="EDC7" s="149"/>
      <c r="EDD7" s="149"/>
      <c r="EDE7" s="149"/>
      <c r="EDF7" s="149"/>
      <c r="EDG7" s="149"/>
      <c r="EDH7" s="149"/>
      <c r="EDI7" s="149"/>
      <c r="EDJ7" s="149"/>
      <c r="EDK7" s="149"/>
      <c r="EDL7" s="149"/>
      <c r="EDM7" s="149"/>
      <c r="EDN7" s="149"/>
      <c r="EDO7" s="149"/>
      <c r="EDP7" s="149"/>
      <c r="EDQ7" s="149"/>
      <c r="EDR7" s="149"/>
      <c r="EDS7" s="149"/>
      <c r="EDT7" s="149"/>
      <c r="EDU7" s="149"/>
      <c r="EDV7" s="149"/>
      <c r="EDW7" s="149"/>
      <c r="EDX7" s="149"/>
      <c r="EDY7" s="149"/>
      <c r="EDZ7" s="149"/>
      <c r="EEA7" s="149"/>
      <c r="EEB7" s="149"/>
      <c r="EEC7" s="149"/>
      <c r="EED7" s="149"/>
      <c r="EEE7" s="149"/>
      <c r="EEF7" s="149"/>
      <c r="EEG7" s="149"/>
      <c r="EEH7" s="149"/>
      <c r="EEI7" s="149"/>
      <c r="EEJ7" s="149"/>
      <c r="EEK7" s="149"/>
      <c r="EEL7" s="149"/>
      <c r="EEM7" s="149"/>
      <c r="EEN7" s="149"/>
      <c r="EEO7" s="149"/>
      <c r="EEP7" s="149"/>
      <c r="EEQ7" s="149"/>
      <c r="EER7" s="149"/>
      <c r="EES7" s="149"/>
      <c r="EET7" s="149"/>
      <c r="EEU7" s="149"/>
      <c r="EEV7" s="149"/>
      <c r="EEW7" s="149"/>
      <c r="EEX7" s="149"/>
      <c r="EEY7" s="149"/>
      <c r="EEZ7" s="149"/>
      <c r="EFA7" s="149"/>
      <c r="EFB7" s="149"/>
      <c r="EFC7" s="149"/>
      <c r="EFD7" s="149"/>
      <c r="EFE7" s="149"/>
      <c r="EFF7" s="149"/>
      <c r="EFG7" s="149"/>
      <c r="EFH7" s="149"/>
      <c r="EFI7" s="149"/>
      <c r="EFJ7" s="149"/>
      <c r="EFK7" s="149"/>
      <c r="EFL7" s="149"/>
      <c r="EFM7" s="149"/>
      <c r="EFN7" s="149"/>
      <c r="EFO7" s="149"/>
      <c r="EFP7" s="149"/>
      <c r="EFQ7" s="149"/>
      <c r="EFR7" s="149"/>
      <c r="EFS7" s="149"/>
      <c r="EFT7" s="149"/>
      <c r="EFU7" s="149"/>
      <c r="EFV7" s="149"/>
      <c r="EFW7" s="149"/>
      <c r="EFX7" s="149"/>
      <c r="EFY7" s="149"/>
      <c r="EFZ7" s="149"/>
      <c r="EGA7" s="149"/>
      <c r="EGB7" s="149"/>
      <c r="EGC7" s="149"/>
      <c r="EGD7" s="149"/>
      <c r="EGE7" s="149"/>
      <c r="EGF7" s="149"/>
      <c r="EGG7" s="149"/>
      <c r="EGH7" s="149"/>
      <c r="EGI7" s="149"/>
      <c r="EGJ7" s="149"/>
      <c r="EGK7" s="149"/>
      <c r="EGL7" s="149"/>
      <c r="EGM7" s="149"/>
      <c r="EGN7" s="149"/>
      <c r="EGO7" s="149"/>
      <c r="EGP7" s="149"/>
      <c r="EGQ7" s="149"/>
      <c r="EGR7" s="149"/>
      <c r="EGS7" s="149"/>
      <c r="EGT7" s="149"/>
      <c r="EGU7" s="149"/>
      <c r="EGV7" s="149"/>
      <c r="EGW7" s="149"/>
      <c r="EGX7" s="149"/>
      <c r="EGY7" s="149"/>
      <c r="EGZ7" s="149"/>
      <c r="EHA7" s="149"/>
      <c r="EHB7" s="149"/>
      <c r="EHC7" s="149"/>
      <c r="EHD7" s="149"/>
      <c r="EHE7" s="149"/>
      <c r="EHF7" s="149"/>
      <c r="EHG7" s="149"/>
      <c r="EHH7" s="149"/>
      <c r="EHI7" s="149"/>
      <c r="EHJ7" s="149"/>
      <c r="EHK7" s="149"/>
      <c r="EHL7" s="149"/>
      <c r="EHM7" s="149"/>
      <c r="EHN7" s="149"/>
      <c r="EHO7" s="149"/>
      <c r="EHP7" s="149"/>
      <c r="EHQ7" s="149"/>
      <c r="EHR7" s="149"/>
      <c r="EHS7" s="149"/>
      <c r="EHT7" s="149"/>
      <c r="EHU7" s="149"/>
      <c r="EHV7" s="149"/>
      <c r="EHW7" s="149"/>
      <c r="EHX7" s="149"/>
      <c r="EHY7" s="149"/>
      <c r="EHZ7" s="149"/>
      <c r="EIA7" s="149"/>
      <c r="EIB7" s="149"/>
      <c r="EIC7" s="149"/>
      <c r="EID7" s="149"/>
      <c r="EIE7" s="149"/>
      <c r="EIF7" s="149"/>
      <c r="EIG7" s="149"/>
      <c r="EIH7" s="149"/>
      <c r="EII7" s="149"/>
      <c r="EIJ7" s="149"/>
      <c r="EIK7" s="149"/>
      <c r="EIL7" s="149"/>
      <c r="EIM7" s="149"/>
      <c r="EIN7" s="149"/>
      <c r="EIO7" s="149"/>
      <c r="EIP7" s="149"/>
      <c r="EIQ7" s="149"/>
      <c r="EIR7" s="149"/>
      <c r="EIS7" s="149"/>
      <c r="EIT7" s="149"/>
      <c r="EIU7" s="149"/>
      <c r="EIV7" s="149"/>
      <c r="EIW7" s="149"/>
      <c r="EIX7" s="149"/>
      <c r="EIY7" s="149"/>
      <c r="EIZ7" s="149"/>
      <c r="EJA7" s="149"/>
      <c r="EJB7" s="149"/>
      <c r="EJC7" s="149"/>
      <c r="EJD7" s="149"/>
      <c r="EJE7" s="149"/>
      <c r="EJF7" s="149"/>
      <c r="EJG7" s="149"/>
      <c r="EJH7" s="149"/>
      <c r="EJI7" s="149"/>
      <c r="EJJ7" s="149"/>
      <c r="EJK7" s="149"/>
      <c r="EJL7" s="149"/>
      <c r="EJM7" s="149"/>
      <c r="EJN7" s="149"/>
      <c r="EJO7" s="149"/>
      <c r="EJP7" s="149"/>
      <c r="EJQ7" s="149"/>
      <c r="EJR7" s="149"/>
      <c r="EJS7" s="149"/>
      <c r="EJT7" s="149"/>
      <c r="EJU7" s="149"/>
      <c r="EJV7" s="149"/>
      <c r="EJW7" s="149"/>
      <c r="EJX7" s="149"/>
      <c r="EJY7" s="149"/>
      <c r="EJZ7" s="149"/>
      <c r="EKA7" s="149"/>
      <c r="EKB7" s="149"/>
      <c r="EKC7" s="149"/>
      <c r="EKD7" s="149"/>
      <c r="EKE7" s="149"/>
      <c r="EKF7" s="149"/>
      <c r="EKG7" s="149"/>
      <c r="EKH7" s="149"/>
      <c r="EKI7" s="149"/>
      <c r="EKJ7" s="149"/>
      <c r="EKK7" s="149"/>
      <c r="EKL7" s="149"/>
      <c r="EKM7" s="149"/>
      <c r="EKN7" s="149"/>
      <c r="EKO7" s="149"/>
      <c r="EKP7" s="149"/>
      <c r="EKQ7" s="149"/>
      <c r="EKR7" s="149"/>
      <c r="EKS7" s="149"/>
      <c r="EKT7" s="149"/>
      <c r="EKU7" s="149"/>
      <c r="EKV7" s="149"/>
      <c r="EKW7" s="149"/>
      <c r="EKX7" s="149"/>
      <c r="EKY7" s="149"/>
      <c r="EKZ7" s="149"/>
      <c r="ELA7" s="149"/>
      <c r="ELB7" s="149"/>
      <c r="ELC7" s="149"/>
      <c r="ELD7" s="149"/>
      <c r="ELE7" s="149"/>
      <c r="ELF7" s="149"/>
      <c r="ELG7" s="149"/>
      <c r="ELH7" s="149"/>
      <c r="ELI7" s="149"/>
      <c r="ELJ7" s="149"/>
      <c r="ELK7" s="149"/>
      <c r="ELL7" s="149"/>
      <c r="ELM7" s="149"/>
      <c r="ELN7" s="149"/>
      <c r="ELO7" s="149"/>
      <c r="ELP7" s="149"/>
      <c r="ELQ7" s="149"/>
      <c r="ELR7" s="149"/>
      <c r="ELS7" s="149"/>
      <c r="ELT7" s="149"/>
      <c r="ELU7" s="149"/>
      <c r="ELV7" s="149"/>
      <c r="ELW7" s="149"/>
      <c r="ELX7" s="149"/>
      <c r="ELY7" s="149"/>
      <c r="ELZ7" s="149"/>
      <c r="EMA7" s="149"/>
      <c r="EMB7" s="149"/>
      <c r="EMC7" s="149"/>
      <c r="EMD7" s="149"/>
      <c r="EME7" s="149"/>
      <c r="EMF7" s="149"/>
      <c r="EMG7" s="149"/>
      <c r="EMH7" s="149"/>
      <c r="EMI7" s="149"/>
      <c r="EMJ7" s="149"/>
      <c r="EMK7" s="149"/>
      <c r="EML7" s="149"/>
      <c r="EMM7" s="149"/>
      <c r="EMN7" s="149"/>
      <c r="EMO7" s="149"/>
      <c r="EMP7" s="149"/>
      <c r="EMQ7" s="149"/>
      <c r="EMR7" s="149"/>
      <c r="EMS7" s="149"/>
      <c r="EMT7" s="149"/>
      <c r="EMU7" s="149"/>
      <c r="EMV7" s="149"/>
      <c r="EMW7" s="149"/>
      <c r="EMX7" s="149"/>
      <c r="EMY7" s="149"/>
      <c r="EMZ7" s="149"/>
      <c r="ENA7" s="149"/>
      <c r="ENB7" s="149"/>
      <c r="ENC7" s="149"/>
      <c r="END7" s="149"/>
      <c r="ENE7" s="149"/>
      <c r="ENF7" s="149"/>
      <c r="ENG7" s="149"/>
      <c r="ENH7" s="149"/>
      <c r="ENI7" s="149"/>
      <c r="ENJ7" s="149"/>
      <c r="ENK7" s="149"/>
      <c r="ENL7" s="149"/>
      <c r="ENM7" s="149"/>
      <c r="ENN7" s="149"/>
      <c r="ENO7" s="149"/>
      <c r="ENP7" s="149"/>
      <c r="ENQ7" s="149"/>
      <c r="ENR7" s="149"/>
      <c r="ENS7" s="149"/>
      <c r="ENT7" s="149"/>
      <c r="ENU7" s="149"/>
      <c r="ENV7" s="149"/>
      <c r="ENW7" s="149"/>
      <c r="ENX7" s="149"/>
      <c r="ENY7" s="149"/>
      <c r="ENZ7" s="149"/>
      <c r="EOA7" s="149"/>
      <c r="EOB7" s="149"/>
      <c r="EOC7" s="149"/>
      <c r="EOD7" s="149"/>
      <c r="EOE7" s="149"/>
      <c r="EOF7" s="149"/>
      <c r="EOG7" s="149"/>
      <c r="EOH7" s="149"/>
      <c r="EOI7" s="149"/>
      <c r="EOJ7" s="149"/>
      <c r="EOK7" s="149"/>
      <c r="EOL7" s="149"/>
      <c r="EOM7" s="149"/>
      <c r="EON7" s="149"/>
      <c r="EOO7" s="149"/>
      <c r="EOP7" s="149"/>
      <c r="EOQ7" s="149"/>
      <c r="EOR7" s="149"/>
      <c r="EOS7" s="149"/>
      <c r="EOT7" s="149"/>
      <c r="EOU7" s="149"/>
      <c r="EOV7" s="149"/>
      <c r="EOW7" s="149"/>
      <c r="EOX7" s="149"/>
      <c r="EOY7" s="149"/>
      <c r="EOZ7" s="149"/>
      <c r="EPA7" s="149"/>
      <c r="EPB7" s="149"/>
      <c r="EPC7" s="149"/>
      <c r="EPD7" s="149"/>
      <c r="EPE7" s="149"/>
      <c r="EPF7" s="149"/>
      <c r="EPG7" s="149"/>
      <c r="EPH7" s="149"/>
      <c r="EPI7" s="149"/>
      <c r="EPJ7" s="149"/>
      <c r="EPK7" s="149"/>
      <c r="EPL7" s="149"/>
      <c r="EPM7" s="149"/>
      <c r="EPN7" s="149"/>
      <c r="EPO7" s="149"/>
      <c r="EPP7" s="149"/>
      <c r="EPQ7" s="149"/>
      <c r="EPR7" s="149"/>
      <c r="EPS7" s="149"/>
      <c r="EPT7" s="149"/>
      <c r="EPU7" s="149"/>
      <c r="EPV7" s="149"/>
      <c r="EPW7" s="149"/>
      <c r="EPX7" s="149"/>
      <c r="EPY7" s="149"/>
      <c r="EPZ7" s="149"/>
      <c r="EQA7" s="149"/>
      <c r="EQB7" s="149"/>
      <c r="EQC7" s="149"/>
      <c r="EQD7" s="149"/>
      <c r="EQE7" s="149"/>
      <c r="EQF7" s="149"/>
      <c r="EQG7" s="149"/>
      <c r="EQH7" s="149"/>
      <c r="EQI7" s="149"/>
      <c r="EQJ7" s="149"/>
      <c r="EQK7" s="149"/>
      <c r="EQL7" s="149"/>
      <c r="EQM7" s="149"/>
      <c r="EQN7" s="149"/>
      <c r="EQO7" s="149"/>
      <c r="EQP7" s="149"/>
      <c r="EQQ7" s="149"/>
      <c r="EQR7" s="149"/>
      <c r="EQS7" s="149"/>
      <c r="EQT7" s="149"/>
      <c r="EQU7" s="149"/>
      <c r="EQV7" s="149"/>
      <c r="EQW7" s="149"/>
      <c r="EQX7" s="149"/>
      <c r="EQY7" s="149"/>
      <c r="EQZ7" s="149"/>
      <c r="ERA7" s="149"/>
      <c r="ERB7" s="149"/>
      <c r="ERC7" s="149"/>
      <c r="ERD7" s="149"/>
      <c r="ERE7" s="149"/>
      <c r="ERF7" s="149"/>
      <c r="ERG7" s="149"/>
      <c r="ERH7" s="149"/>
      <c r="ERI7" s="149"/>
      <c r="ERJ7" s="149"/>
      <c r="ERK7" s="149"/>
      <c r="ERL7" s="149"/>
      <c r="ERM7" s="149"/>
      <c r="ERN7" s="149"/>
      <c r="ERO7" s="149"/>
      <c r="ERP7" s="149"/>
      <c r="ERQ7" s="149"/>
      <c r="ERR7" s="149"/>
      <c r="ERS7" s="149"/>
      <c r="ERT7" s="149"/>
      <c r="ERU7" s="149"/>
      <c r="ERV7" s="149"/>
      <c r="ERW7" s="149"/>
      <c r="ERX7" s="149"/>
      <c r="ERY7" s="149"/>
      <c r="ERZ7" s="149"/>
      <c r="ESA7" s="149"/>
      <c r="ESB7" s="149"/>
      <c r="ESC7" s="149"/>
      <c r="ESD7" s="149"/>
      <c r="ESE7" s="149"/>
      <c r="ESF7" s="149"/>
      <c r="ESG7" s="149"/>
      <c r="ESH7" s="149"/>
      <c r="ESI7" s="149"/>
      <c r="ESJ7" s="149"/>
      <c r="ESK7" s="149"/>
      <c r="ESL7" s="149"/>
      <c r="ESM7" s="149"/>
      <c r="ESN7" s="149"/>
      <c r="ESO7" s="149"/>
      <c r="ESP7" s="149"/>
      <c r="ESQ7" s="149"/>
      <c r="ESR7" s="149"/>
      <c r="ESS7" s="149"/>
      <c r="EST7" s="149"/>
      <c r="ESU7" s="149"/>
      <c r="ESV7" s="149"/>
      <c r="ESW7" s="149"/>
      <c r="ESX7" s="149"/>
      <c r="ESY7" s="149"/>
      <c r="ESZ7" s="149"/>
      <c r="ETA7" s="149"/>
      <c r="ETB7" s="149"/>
      <c r="ETC7" s="149"/>
      <c r="ETD7" s="149"/>
      <c r="ETE7" s="149"/>
      <c r="ETF7" s="149"/>
      <c r="ETG7" s="149"/>
      <c r="ETH7" s="149"/>
      <c r="ETI7" s="149"/>
      <c r="ETJ7" s="149"/>
      <c r="ETK7" s="149"/>
      <c r="ETL7" s="149"/>
      <c r="ETM7" s="149"/>
      <c r="ETN7" s="149"/>
      <c r="ETO7" s="149"/>
      <c r="ETP7" s="149"/>
      <c r="ETQ7" s="149"/>
      <c r="ETR7" s="149"/>
      <c r="ETS7" s="149"/>
      <c r="ETT7" s="149"/>
      <c r="ETU7" s="149"/>
      <c r="ETV7" s="149"/>
      <c r="ETW7" s="149"/>
      <c r="ETX7" s="149"/>
      <c r="ETY7" s="149"/>
      <c r="ETZ7" s="149"/>
      <c r="EUA7" s="149"/>
      <c r="EUB7" s="149"/>
      <c r="EUC7" s="149"/>
      <c r="EUD7" s="149"/>
      <c r="EUE7" s="149"/>
      <c r="EUF7" s="149"/>
      <c r="EUG7" s="149"/>
      <c r="EUH7" s="149"/>
      <c r="EUI7" s="149"/>
      <c r="EUJ7" s="149"/>
      <c r="EUK7" s="149"/>
      <c r="EUL7" s="149"/>
      <c r="EUM7" s="149"/>
      <c r="EUN7" s="149"/>
      <c r="EUO7" s="149"/>
      <c r="EUP7" s="149"/>
      <c r="EUQ7" s="149"/>
      <c r="EUR7" s="149"/>
      <c r="EUS7" s="149"/>
      <c r="EUT7" s="149"/>
      <c r="EUU7" s="149"/>
      <c r="EUV7" s="149"/>
      <c r="EUW7" s="149"/>
      <c r="EUX7" s="149"/>
      <c r="EUY7" s="149"/>
      <c r="EUZ7" s="149"/>
      <c r="EVA7" s="149"/>
      <c r="EVB7" s="149"/>
      <c r="EVC7" s="149"/>
      <c r="EVD7" s="149"/>
      <c r="EVE7" s="149"/>
      <c r="EVF7" s="149"/>
      <c r="EVG7" s="149"/>
      <c r="EVH7" s="149"/>
      <c r="EVI7" s="149"/>
      <c r="EVJ7" s="149"/>
      <c r="EVK7" s="149"/>
      <c r="EVL7" s="149"/>
      <c r="EVM7" s="149"/>
      <c r="EVN7" s="149"/>
      <c r="EVO7" s="149"/>
      <c r="EVP7" s="149"/>
      <c r="EVQ7" s="149"/>
      <c r="EVR7" s="149"/>
      <c r="EVS7" s="149"/>
      <c r="EVT7" s="149"/>
      <c r="EVU7" s="149"/>
      <c r="EVV7" s="149"/>
      <c r="EVW7" s="149"/>
      <c r="EVX7" s="149"/>
      <c r="EVY7" s="149"/>
      <c r="EVZ7" s="149"/>
      <c r="EWA7" s="149"/>
      <c r="EWB7" s="149"/>
      <c r="EWC7" s="149"/>
      <c r="EWD7" s="149"/>
      <c r="EWE7" s="149"/>
      <c r="EWF7" s="149"/>
      <c r="EWG7" s="149"/>
      <c r="EWH7" s="149"/>
      <c r="EWI7" s="149"/>
      <c r="EWJ7" s="149"/>
      <c r="EWK7" s="149"/>
      <c r="EWL7" s="149"/>
      <c r="EWM7" s="149"/>
      <c r="EWN7" s="149"/>
      <c r="EWO7" s="149"/>
      <c r="EWP7" s="149"/>
      <c r="EWQ7" s="149"/>
      <c r="EWR7" s="149"/>
      <c r="EWS7" s="149"/>
      <c r="EWT7" s="149"/>
      <c r="EWU7" s="149"/>
      <c r="EWV7" s="149"/>
      <c r="EWW7" s="149"/>
      <c r="EWX7" s="149"/>
      <c r="EWY7" s="149"/>
      <c r="EWZ7" s="149"/>
      <c r="EXA7" s="149"/>
      <c r="EXB7" s="149"/>
      <c r="EXC7" s="149"/>
      <c r="EXD7" s="149"/>
      <c r="EXE7" s="149"/>
      <c r="EXF7" s="149"/>
      <c r="EXG7" s="149"/>
      <c r="EXH7" s="149"/>
      <c r="EXI7" s="149"/>
      <c r="EXJ7" s="149"/>
      <c r="EXK7" s="149"/>
      <c r="EXL7" s="149"/>
      <c r="EXM7" s="149"/>
      <c r="EXN7" s="149"/>
      <c r="EXO7" s="149"/>
      <c r="EXP7" s="149"/>
      <c r="EXQ7" s="149"/>
      <c r="EXR7" s="149"/>
      <c r="EXS7" s="149"/>
      <c r="EXT7" s="149"/>
      <c r="EXU7" s="149"/>
      <c r="EXV7" s="149"/>
      <c r="EXW7" s="149"/>
      <c r="EXX7" s="149"/>
      <c r="EXY7" s="149"/>
      <c r="EXZ7" s="149"/>
      <c r="EYA7" s="149"/>
      <c r="EYB7" s="149"/>
      <c r="EYC7" s="149"/>
      <c r="EYD7" s="149"/>
      <c r="EYE7" s="149"/>
      <c r="EYF7" s="149"/>
      <c r="EYG7" s="149"/>
      <c r="EYH7" s="149"/>
      <c r="EYI7" s="149"/>
      <c r="EYJ7" s="149"/>
      <c r="EYK7" s="149"/>
      <c r="EYL7" s="149"/>
      <c r="EYM7" s="149"/>
      <c r="EYN7" s="149"/>
      <c r="EYO7" s="149"/>
      <c r="EYP7" s="149"/>
      <c r="EYQ7" s="149"/>
      <c r="EYR7" s="149"/>
      <c r="EYS7" s="149"/>
      <c r="EYT7" s="149"/>
      <c r="EYU7" s="149"/>
      <c r="EYV7" s="149"/>
      <c r="EYW7" s="149"/>
      <c r="EYX7" s="149"/>
      <c r="EYY7" s="149"/>
      <c r="EYZ7" s="149"/>
      <c r="EZA7" s="149"/>
      <c r="EZB7" s="149"/>
      <c r="EZC7" s="149"/>
      <c r="EZD7" s="149"/>
      <c r="EZE7" s="149"/>
      <c r="EZF7" s="149"/>
      <c r="EZG7" s="149"/>
      <c r="EZH7" s="149"/>
      <c r="EZI7" s="149"/>
      <c r="EZJ7" s="149"/>
      <c r="EZK7" s="149"/>
      <c r="EZL7" s="149"/>
      <c r="EZM7" s="149"/>
      <c r="EZN7" s="149"/>
      <c r="EZO7" s="149"/>
      <c r="EZP7" s="149"/>
      <c r="EZQ7" s="149"/>
      <c r="EZR7" s="149"/>
      <c r="EZS7" s="149"/>
      <c r="EZT7" s="149"/>
      <c r="EZU7" s="149"/>
      <c r="EZV7" s="149"/>
      <c r="EZW7" s="149"/>
      <c r="EZX7" s="149"/>
      <c r="EZY7" s="149"/>
      <c r="EZZ7" s="149"/>
      <c r="FAA7" s="149"/>
      <c r="FAB7" s="149"/>
      <c r="FAC7" s="149"/>
      <c r="FAD7" s="149"/>
      <c r="FAE7" s="149"/>
      <c r="FAF7" s="149"/>
      <c r="FAG7" s="149"/>
      <c r="FAH7" s="149"/>
      <c r="FAI7" s="149"/>
      <c r="FAJ7" s="149"/>
      <c r="FAK7" s="149"/>
      <c r="FAL7" s="149"/>
      <c r="FAM7" s="149"/>
      <c r="FAN7" s="149"/>
      <c r="FAO7" s="149"/>
      <c r="FAP7" s="149"/>
      <c r="FAQ7" s="149"/>
      <c r="FAR7" s="149"/>
      <c r="FAS7" s="149"/>
      <c r="FAT7" s="149"/>
      <c r="FAU7" s="149"/>
      <c r="FAV7" s="149"/>
      <c r="FAW7" s="149"/>
      <c r="FAX7" s="149"/>
      <c r="FAY7" s="149"/>
      <c r="FAZ7" s="149"/>
      <c r="FBA7" s="149"/>
      <c r="FBB7" s="149"/>
      <c r="FBC7" s="149"/>
      <c r="FBD7" s="149"/>
      <c r="FBE7" s="149"/>
      <c r="FBF7" s="149"/>
      <c r="FBG7" s="149"/>
      <c r="FBH7" s="149"/>
      <c r="FBI7" s="149"/>
      <c r="FBJ7" s="149"/>
      <c r="FBK7" s="149"/>
      <c r="FBL7" s="149"/>
      <c r="FBM7" s="149"/>
      <c r="FBN7" s="149"/>
      <c r="FBO7" s="149"/>
      <c r="FBP7" s="149"/>
      <c r="FBQ7" s="149"/>
      <c r="FBR7" s="149"/>
      <c r="FBS7" s="149"/>
      <c r="FBT7" s="149"/>
      <c r="FBU7" s="149"/>
      <c r="FBV7" s="149"/>
      <c r="FBW7" s="149"/>
      <c r="FBX7" s="149"/>
      <c r="FBY7" s="149"/>
      <c r="FBZ7" s="149"/>
      <c r="FCA7" s="149"/>
      <c r="FCB7" s="149"/>
      <c r="FCC7" s="149"/>
      <c r="FCD7" s="149"/>
      <c r="FCE7" s="149"/>
      <c r="FCF7" s="149"/>
      <c r="FCG7" s="149"/>
      <c r="FCH7" s="149"/>
      <c r="FCI7" s="149"/>
      <c r="FCJ7" s="149"/>
      <c r="FCK7" s="149"/>
      <c r="FCL7" s="149"/>
      <c r="FCM7" s="149"/>
      <c r="FCN7" s="149"/>
      <c r="FCO7" s="149"/>
      <c r="FCP7" s="149"/>
      <c r="FCQ7" s="149"/>
      <c r="FCR7" s="149"/>
      <c r="FCS7" s="149"/>
      <c r="FCT7" s="149"/>
      <c r="FCU7" s="149"/>
      <c r="FCV7" s="149"/>
      <c r="FCW7" s="149"/>
      <c r="FCX7" s="149"/>
      <c r="FCY7" s="149"/>
      <c r="FCZ7" s="149"/>
      <c r="FDA7" s="149"/>
      <c r="FDB7" s="149"/>
      <c r="FDC7" s="149"/>
      <c r="FDD7" s="149"/>
      <c r="FDE7" s="149"/>
      <c r="FDF7" s="149"/>
      <c r="FDG7" s="149"/>
      <c r="FDH7" s="149"/>
      <c r="FDI7" s="149"/>
      <c r="FDJ7" s="149"/>
      <c r="FDK7" s="149"/>
      <c r="FDL7" s="149"/>
      <c r="FDM7" s="149"/>
      <c r="FDN7" s="149"/>
      <c r="FDO7" s="149"/>
      <c r="FDP7" s="149"/>
      <c r="FDQ7" s="149"/>
      <c r="FDR7" s="149"/>
      <c r="FDS7" s="149"/>
      <c r="FDT7" s="149"/>
      <c r="FDU7" s="149"/>
      <c r="FDV7" s="149"/>
      <c r="FDW7" s="149"/>
      <c r="FDX7" s="149"/>
      <c r="FDY7" s="149"/>
      <c r="FDZ7" s="149"/>
      <c r="FEA7" s="149"/>
      <c r="FEB7" s="149"/>
      <c r="FEC7" s="149"/>
      <c r="FED7" s="149"/>
      <c r="FEE7" s="149"/>
      <c r="FEF7" s="149"/>
      <c r="FEG7" s="149"/>
      <c r="FEH7" s="149"/>
      <c r="FEI7" s="149"/>
      <c r="FEJ7" s="149"/>
      <c r="FEK7" s="149"/>
      <c r="FEL7" s="149"/>
      <c r="FEM7" s="149"/>
      <c r="FEN7" s="149"/>
      <c r="FEO7" s="149"/>
      <c r="FEP7" s="149"/>
      <c r="FEQ7" s="149"/>
      <c r="FER7" s="149"/>
      <c r="FES7" s="149"/>
      <c r="FET7" s="149"/>
      <c r="FEU7" s="149"/>
      <c r="FEV7" s="149"/>
      <c r="FEW7" s="149"/>
      <c r="FEX7" s="149"/>
      <c r="FEY7" s="149"/>
      <c r="FEZ7" s="149"/>
      <c r="FFA7" s="149"/>
      <c r="FFB7" s="149"/>
      <c r="FFC7" s="149"/>
      <c r="FFD7" s="149"/>
      <c r="FFE7" s="149"/>
      <c r="FFF7" s="149"/>
      <c r="FFG7" s="149"/>
      <c r="FFH7" s="149"/>
      <c r="FFI7" s="149"/>
      <c r="FFJ7" s="149"/>
      <c r="FFK7" s="149"/>
      <c r="FFL7" s="149"/>
      <c r="FFM7" s="149"/>
      <c r="FFN7" s="149"/>
      <c r="FFO7" s="149"/>
      <c r="FFP7" s="149"/>
      <c r="FFQ7" s="149"/>
      <c r="FFR7" s="149"/>
      <c r="FFS7" s="149"/>
      <c r="FFT7" s="149"/>
      <c r="FFU7" s="149"/>
      <c r="FFV7" s="149"/>
      <c r="FFW7" s="149"/>
      <c r="FFX7" s="149"/>
      <c r="FFY7" s="149"/>
      <c r="FFZ7" s="149"/>
      <c r="FGA7" s="149"/>
      <c r="FGB7" s="149"/>
      <c r="FGC7" s="149"/>
      <c r="FGD7" s="149"/>
      <c r="FGE7" s="149"/>
      <c r="FGF7" s="149"/>
      <c r="FGG7" s="149"/>
      <c r="FGH7" s="149"/>
      <c r="FGI7" s="149"/>
      <c r="FGJ7" s="149"/>
      <c r="FGK7" s="149"/>
      <c r="FGL7" s="149"/>
      <c r="FGM7" s="149"/>
      <c r="FGN7" s="149"/>
      <c r="FGO7" s="149"/>
      <c r="FGP7" s="149"/>
      <c r="FGQ7" s="149"/>
      <c r="FGR7" s="149"/>
      <c r="FGS7" s="149"/>
      <c r="FGT7" s="149"/>
      <c r="FGU7" s="149"/>
      <c r="FGV7" s="149"/>
      <c r="FGW7" s="149"/>
      <c r="FGX7" s="149"/>
      <c r="FGY7" s="149"/>
      <c r="FGZ7" s="149"/>
      <c r="FHA7" s="149"/>
      <c r="FHB7" s="149"/>
      <c r="FHC7" s="149"/>
      <c r="FHD7" s="149"/>
      <c r="FHE7" s="149"/>
      <c r="FHF7" s="149"/>
      <c r="FHG7" s="149"/>
      <c r="FHH7" s="149"/>
      <c r="FHI7" s="149"/>
      <c r="FHJ7" s="149"/>
      <c r="FHK7" s="149"/>
      <c r="FHL7" s="149"/>
      <c r="FHM7" s="149"/>
      <c r="FHN7" s="149"/>
      <c r="FHO7" s="149"/>
      <c r="FHP7" s="149"/>
      <c r="FHQ7" s="149"/>
      <c r="FHR7" s="149"/>
      <c r="FHS7" s="149"/>
      <c r="FHT7" s="149"/>
      <c r="FHU7" s="149"/>
      <c r="FHV7" s="149"/>
      <c r="FHW7" s="149"/>
      <c r="FHX7" s="149"/>
      <c r="FHY7" s="149"/>
      <c r="FHZ7" s="149"/>
      <c r="FIA7" s="149"/>
      <c r="FIB7" s="149"/>
      <c r="FIC7" s="149"/>
      <c r="FID7" s="149"/>
      <c r="FIE7" s="149"/>
      <c r="FIF7" s="149"/>
      <c r="FIG7" s="149"/>
      <c r="FIH7" s="149"/>
      <c r="FII7" s="149"/>
      <c r="FIJ7" s="149"/>
      <c r="FIK7" s="149"/>
      <c r="FIL7" s="149"/>
      <c r="FIM7" s="149"/>
      <c r="FIN7" s="149"/>
      <c r="FIO7" s="149"/>
      <c r="FIP7" s="149"/>
      <c r="FIQ7" s="149"/>
      <c r="FIR7" s="149"/>
      <c r="FIS7" s="149"/>
      <c r="FIT7" s="149"/>
      <c r="FIU7" s="149"/>
      <c r="FIV7" s="149"/>
      <c r="FIW7" s="149"/>
      <c r="FIX7" s="149"/>
      <c r="FIY7" s="149"/>
      <c r="FIZ7" s="149"/>
      <c r="FJA7" s="149"/>
      <c r="FJB7" s="149"/>
      <c r="FJC7" s="149"/>
      <c r="FJD7" s="149"/>
      <c r="FJE7" s="149"/>
      <c r="FJF7" s="149"/>
      <c r="FJG7" s="149"/>
      <c r="FJH7" s="149"/>
      <c r="FJI7" s="149"/>
      <c r="FJJ7" s="149"/>
      <c r="FJK7" s="149"/>
      <c r="FJL7" s="149"/>
      <c r="FJM7" s="149"/>
      <c r="FJN7" s="149"/>
      <c r="FJO7" s="149"/>
      <c r="FJP7" s="149"/>
      <c r="FJQ7" s="149"/>
      <c r="FJR7" s="149"/>
      <c r="FJS7" s="149"/>
      <c r="FJT7" s="149"/>
      <c r="FJU7" s="149"/>
      <c r="FJV7" s="149"/>
      <c r="FJW7" s="149"/>
      <c r="FJX7" s="149"/>
      <c r="FJY7" s="149"/>
      <c r="FJZ7" s="149"/>
      <c r="FKA7" s="149"/>
      <c r="FKB7" s="149"/>
      <c r="FKC7" s="149"/>
      <c r="FKD7" s="149"/>
      <c r="FKE7" s="149"/>
      <c r="FKF7" s="149"/>
      <c r="FKG7" s="149"/>
      <c r="FKH7" s="149"/>
      <c r="FKI7" s="149"/>
      <c r="FKJ7" s="149"/>
      <c r="FKK7" s="149"/>
      <c r="FKL7" s="149"/>
      <c r="FKM7" s="149"/>
      <c r="FKN7" s="149"/>
      <c r="FKO7" s="149"/>
      <c r="FKP7" s="149"/>
      <c r="FKQ7" s="149"/>
      <c r="FKR7" s="149"/>
      <c r="FKS7" s="149"/>
      <c r="FKT7" s="149"/>
      <c r="FKU7" s="149"/>
      <c r="FKV7" s="149"/>
      <c r="FKW7" s="149"/>
      <c r="FKX7" s="149"/>
      <c r="FKY7" s="149"/>
      <c r="FKZ7" s="149"/>
      <c r="FLA7" s="149"/>
      <c r="FLB7" s="149"/>
      <c r="FLC7" s="149"/>
      <c r="FLD7" s="149"/>
      <c r="FLE7" s="149"/>
      <c r="FLF7" s="149"/>
      <c r="FLG7" s="149"/>
      <c r="FLH7" s="149"/>
      <c r="FLI7" s="149"/>
      <c r="FLJ7" s="149"/>
      <c r="FLK7" s="149"/>
      <c r="FLL7" s="149"/>
      <c r="FLM7" s="149"/>
      <c r="FLN7" s="149"/>
      <c r="FLO7" s="149"/>
      <c r="FLP7" s="149"/>
      <c r="FLQ7" s="149"/>
      <c r="FLR7" s="149"/>
      <c r="FLS7" s="149"/>
      <c r="FLT7" s="149"/>
      <c r="FLU7" s="149"/>
      <c r="FLV7" s="149"/>
      <c r="FLW7" s="149"/>
      <c r="FLX7" s="149"/>
      <c r="FLY7" s="149"/>
      <c r="FLZ7" s="149"/>
      <c r="FMA7" s="149"/>
      <c r="FMB7" s="149"/>
      <c r="FMC7" s="149"/>
      <c r="FMD7" s="149"/>
      <c r="FME7" s="149"/>
      <c r="FMF7" s="149"/>
      <c r="FMG7" s="149"/>
      <c r="FMH7" s="149"/>
      <c r="FMI7" s="149"/>
      <c r="FMJ7" s="149"/>
      <c r="FMK7" s="149"/>
      <c r="FML7" s="149"/>
      <c r="FMM7" s="149"/>
      <c r="FMN7" s="149"/>
      <c r="FMO7" s="149"/>
      <c r="FMP7" s="149"/>
      <c r="FMQ7" s="149"/>
      <c r="FMR7" s="149"/>
      <c r="FMS7" s="149"/>
      <c r="FMT7" s="149"/>
      <c r="FMU7" s="149"/>
      <c r="FMV7" s="149"/>
      <c r="FMW7" s="149"/>
      <c r="FMX7" s="149"/>
      <c r="FMY7" s="149"/>
      <c r="FMZ7" s="149"/>
      <c r="FNA7" s="149"/>
      <c r="FNB7" s="149"/>
      <c r="FNC7" s="149"/>
      <c r="FND7" s="149"/>
      <c r="FNE7" s="149"/>
      <c r="FNF7" s="149"/>
      <c r="FNG7" s="149"/>
      <c r="FNH7" s="149"/>
      <c r="FNI7" s="149"/>
      <c r="FNJ7" s="149"/>
      <c r="FNK7" s="149"/>
      <c r="FNL7" s="149"/>
      <c r="FNM7" s="149"/>
      <c r="FNN7" s="149"/>
      <c r="FNO7" s="149"/>
      <c r="FNP7" s="149"/>
      <c r="FNQ7" s="149"/>
      <c r="FNR7" s="149"/>
      <c r="FNS7" s="149"/>
      <c r="FNT7" s="149"/>
      <c r="FNU7" s="149"/>
      <c r="FNV7" s="149"/>
      <c r="FNW7" s="149"/>
      <c r="FNX7" s="149"/>
      <c r="FNY7" s="149"/>
      <c r="FNZ7" s="149"/>
      <c r="FOA7" s="149"/>
      <c r="FOB7" s="149"/>
      <c r="FOC7" s="149"/>
      <c r="FOD7" s="149"/>
      <c r="FOE7" s="149"/>
      <c r="FOF7" s="149"/>
      <c r="FOG7" s="149"/>
      <c r="FOH7" s="149"/>
      <c r="FOI7" s="149"/>
      <c r="FOJ7" s="149"/>
      <c r="FOK7" s="149"/>
      <c r="FOL7" s="149"/>
      <c r="FOM7" s="149"/>
      <c r="FON7" s="149"/>
      <c r="FOO7" s="149"/>
      <c r="FOP7" s="149"/>
      <c r="FOQ7" s="149"/>
      <c r="FOR7" s="149"/>
      <c r="FOS7" s="149"/>
      <c r="FOT7" s="149"/>
      <c r="FOU7" s="149"/>
      <c r="FOV7" s="149"/>
      <c r="FOW7" s="149"/>
      <c r="FOX7" s="149"/>
      <c r="FOY7" s="149"/>
      <c r="FOZ7" s="149"/>
      <c r="FPA7" s="149"/>
      <c r="FPB7" s="149"/>
      <c r="FPC7" s="149"/>
      <c r="FPD7" s="149"/>
      <c r="FPE7" s="149"/>
      <c r="FPF7" s="149"/>
      <c r="FPG7" s="149"/>
      <c r="FPH7" s="149"/>
      <c r="FPI7" s="149"/>
      <c r="FPJ7" s="149"/>
      <c r="FPK7" s="149"/>
      <c r="FPL7" s="149"/>
      <c r="FPM7" s="149"/>
      <c r="FPN7" s="149"/>
      <c r="FPO7" s="149"/>
      <c r="FPP7" s="149"/>
      <c r="FPQ7" s="149"/>
      <c r="FPR7" s="149"/>
      <c r="FPS7" s="149"/>
      <c r="FPT7" s="149"/>
      <c r="FPU7" s="149"/>
      <c r="FPV7" s="149"/>
      <c r="FPW7" s="149"/>
      <c r="FPX7" s="149"/>
      <c r="FPY7" s="149"/>
      <c r="FPZ7" s="149"/>
      <c r="FQA7" s="149"/>
      <c r="FQB7" s="149"/>
      <c r="FQC7" s="149"/>
      <c r="FQD7" s="149"/>
      <c r="FQE7" s="149"/>
      <c r="FQF7" s="149"/>
      <c r="FQG7" s="149"/>
      <c r="FQH7" s="149"/>
      <c r="FQI7" s="149"/>
      <c r="FQJ7" s="149"/>
      <c r="FQK7" s="149"/>
      <c r="FQL7" s="149"/>
      <c r="FQM7" s="149"/>
      <c r="FQN7" s="149"/>
      <c r="FQO7" s="149"/>
      <c r="FQP7" s="149"/>
      <c r="FQQ7" s="149"/>
      <c r="FQR7" s="149"/>
      <c r="FQS7" s="149"/>
      <c r="FQT7" s="149"/>
      <c r="FQU7" s="149"/>
      <c r="FQV7" s="149"/>
      <c r="FQW7" s="149"/>
      <c r="FQX7" s="149"/>
      <c r="FQY7" s="149"/>
      <c r="FQZ7" s="149"/>
      <c r="FRA7" s="149"/>
      <c r="FRB7" s="149"/>
      <c r="FRC7" s="149"/>
      <c r="FRD7" s="149"/>
      <c r="FRE7" s="149"/>
      <c r="FRF7" s="149"/>
      <c r="FRG7" s="149"/>
      <c r="FRH7" s="149"/>
      <c r="FRI7" s="149"/>
      <c r="FRJ7" s="149"/>
      <c r="FRK7" s="149"/>
      <c r="FRL7" s="149"/>
      <c r="FRM7" s="149"/>
      <c r="FRN7" s="149"/>
      <c r="FRO7" s="149"/>
      <c r="FRP7" s="149"/>
      <c r="FRQ7" s="149"/>
      <c r="FRR7" s="149"/>
      <c r="FRS7" s="149"/>
      <c r="FRT7" s="149"/>
      <c r="FRU7" s="149"/>
      <c r="FRV7" s="149"/>
      <c r="FRW7" s="149"/>
      <c r="FRX7" s="149"/>
      <c r="FRY7" s="149"/>
      <c r="FRZ7" s="149"/>
      <c r="FSA7" s="149"/>
      <c r="FSB7" s="149"/>
      <c r="FSC7" s="149"/>
      <c r="FSD7" s="149"/>
      <c r="FSE7" s="149"/>
      <c r="FSF7" s="149"/>
      <c r="FSG7" s="149"/>
      <c r="FSH7" s="149"/>
      <c r="FSI7" s="149"/>
      <c r="FSJ7" s="149"/>
      <c r="FSK7" s="149"/>
      <c r="FSL7" s="149"/>
      <c r="FSM7" s="149"/>
      <c r="FSN7" s="149"/>
      <c r="FSO7" s="149"/>
      <c r="FSP7" s="149"/>
      <c r="FSQ7" s="149"/>
      <c r="FSR7" s="149"/>
      <c r="FSS7" s="149"/>
      <c r="FST7" s="149"/>
      <c r="FSU7" s="149"/>
      <c r="FSV7" s="149"/>
      <c r="FSW7" s="149"/>
      <c r="FSX7" s="149"/>
      <c r="FSY7" s="149"/>
      <c r="FSZ7" s="149"/>
      <c r="FTA7" s="149"/>
      <c r="FTB7" s="149"/>
      <c r="FTC7" s="149"/>
      <c r="FTD7" s="149"/>
      <c r="FTE7" s="149"/>
      <c r="FTF7" s="149"/>
      <c r="FTG7" s="149"/>
      <c r="FTH7" s="149"/>
      <c r="FTI7" s="149"/>
      <c r="FTJ7" s="149"/>
      <c r="FTK7" s="149"/>
      <c r="FTL7" s="149"/>
      <c r="FTM7" s="149"/>
      <c r="FTN7" s="149"/>
      <c r="FTO7" s="149"/>
      <c r="FTP7" s="149"/>
      <c r="FTQ7" s="149"/>
      <c r="FTR7" s="149"/>
      <c r="FTS7" s="149"/>
      <c r="FTT7" s="149"/>
      <c r="FTU7" s="149"/>
      <c r="FTV7" s="149"/>
      <c r="FTW7" s="149"/>
      <c r="FTX7" s="149"/>
      <c r="FTY7" s="149"/>
      <c r="FTZ7" s="149"/>
      <c r="FUA7" s="149"/>
      <c r="FUB7" s="149"/>
      <c r="FUC7" s="149"/>
      <c r="FUD7" s="149"/>
      <c r="FUE7" s="149"/>
      <c r="FUF7" s="149"/>
      <c r="FUG7" s="149"/>
      <c r="FUH7" s="149"/>
      <c r="FUI7" s="149"/>
      <c r="FUJ7" s="149"/>
      <c r="FUK7" s="149"/>
      <c r="FUL7" s="149"/>
      <c r="FUM7" s="149"/>
      <c r="FUN7" s="149"/>
      <c r="FUO7" s="149"/>
      <c r="FUP7" s="149"/>
      <c r="FUQ7" s="149"/>
      <c r="FUR7" s="149"/>
      <c r="FUS7" s="149"/>
      <c r="FUT7" s="149"/>
      <c r="FUU7" s="149"/>
      <c r="FUV7" s="149"/>
      <c r="FUW7" s="149"/>
      <c r="FUX7" s="149"/>
      <c r="FUY7" s="149"/>
      <c r="FUZ7" s="149"/>
      <c r="FVA7" s="149"/>
      <c r="FVB7" s="149"/>
      <c r="FVC7" s="149"/>
      <c r="FVD7" s="149"/>
      <c r="FVE7" s="149"/>
      <c r="FVF7" s="149"/>
      <c r="FVG7" s="149"/>
      <c r="FVH7" s="149"/>
      <c r="FVI7" s="149"/>
      <c r="FVJ7" s="149"/>
      <c r="FVK7" s="149"/>
      <c r="FVL7" s="149"/>
      <c r="FVM7" s="149"/>
      <c r="FVN7" s="149"/>
      <c r="FVO7" s="149"/>
      <c r="FVP7" s="149"/>
      <c r="FVQ7" s="149"/>
      <c r="FVR7" s="149"/>
      <c r="FVS7" s="149"/>
      <c r="FVT7" s="149"/>
      <c r="FVU7" s="149"/>
      <c r="FVV7" s="149"/>
      <c r="FVW7" s="149"/>
      <c r="FVX7" s="149"/>
      <c r="FVY7" s="149"/>
      <c r="FVZ7" s="149"/>
      <c r="FWA7" s="149"/>
      <c r="FWB7" s="149"/>
      <c r="FWC7" s="149"/>
      <c r="FWD7" s="149"/>
      <c r="FWE7" s="149"/>
      <c r="FWF7" s="149"/>
      <c r="FWG7" s="149"/>
      <c r="FWH7" s="149"/>
      <c r="FWI7" s="149"/>
      <c r="FWJ7" s="149"/>
      <c r="FWK7" s="149"/>
      <c r="FWL7" s="149"/>
      <c r="FWM7" s="149"/>
      <c r="FWN7" s="149"/>
      <c r="FWO7" s="149"/>
      <c r="FWP7" s="149"/>
      <c r="FWQ7" s="149"/>
      <c r="FWR7" s="149"/>
      <c r="FWS7" s="149"/>
      <c r="FWT7" s="149"/>
      <c r="FWU7" s="149"/>
      <c r="FWV7" s="149"/>
      <c r="FWW7" s="149"/>
      <c r="FWX7" s="149"/>
      <c r="FWY7" s="149"/>
      <c r="FWZ7" s="149"/>
      <c r="FXA7" s="149"/>
      <c r="FXB7" s="149"/>
      <c r="FXC7" s="149"/>
      <c r="FXD7" s="149"/>
      <c r="FXE7" s="149"/>
      <c r="FXF7" s="149"/>
      <c r="FXG7" s="149"/>
      <c r="FXH7" s="149"/>
      <c r="FXI7" s="149"/>
      <c r="FXJ7" s="149"/>
      <c r="FXK7" s="149"/>
      <c r="FXL7" s="149"/>
      <c r="FXM7" s="149"/>
      <c r="FXN7" s="149"/>
      <c r="FXO7" s="149"/>
      <c r="FXP7" s="149"/>
      <c r="FXQ7" s="149"/>
      <c r="FXR7" s="149"/>
      <c r="FXS7" s="149"/>
      <c r="FXT7" s="149"/>
      <c r="FXU7" s="149"/>
      <c r="FXV7" s="149"/>
      <c r="FXW7" s="149"/>
      <c r="FXX7" s="149"/>
      <c r="FXY7" s="149"/>
      <c r="FXZ7" s="149"/>
      <c r="FYA7" s="149"/>
      <c r="FYB7" s="149"/>
      <c r="FYC7" s="149"/>
      <c r="FYD7" s="149"/>
      <c r="FYE7" s="149"/>
      <c r="FYF7" s="149"/>
      <c r="FYG7" s="149"/>
      <c r="FYH7" s="149"/>
      <c r="FYI7" s="149"/>
      <c r="FYJ7" s="149"/>
      <c r="FYK7" s="149"/>
      <c r="FYL7" s="149"/>
      <c r="FYM7" s="149"/>
      <c r="FYN7" s="149"/>
      <c r="FYO7" s="149"/>
      <c r="FYP7" s="149"/>
      <c r="FYQ7" s="149"/>
      <c r="FYR7" s="149"/>
      <c r="FYS7" s="149"/>
      <c r="FYT7" s="149"/>
      <c r="FYU7" s="149"/>
      <c r="FYV7" s="149"/>
      <c r="FYW7" s="149"/>
      <c r="FYX7" s="149"/>
      <c r="FYY7" s="149"/>
      <c r="FYZ7" s="149"/>
      <c r="FZA7" s="149"/>
      <c r="FZB7" s="149"/>
      <c r="FZC7" s="149"/>
      <c r="FZD7" s="149"/>
      <c r="FZE7" s="149"/>
      <c r="FZF7" s="149"/>
      <c r="FZG7" s="149"/>
      <c r="FZH7" s="149"/>
      <c r="FZI7" s="149"/>
      <c r="FZJ7" s="149"/>
      <c r="FZK7" s="149"/>
      <c r="FZL7" s="149"/>
      <c r="FZM7" s="149"/>
      <c r="FZN7" s="149"/>
      <c r="FZO7" s="149"/>
      <c r="FZP7" s="149"/>
      <c r="FZQ7" s="149"/>
      <c r="FZR7" s="149"/>
      <c r="FZS7" s="149"/>
      <c r="FZT7" s="149"/>
      <c r="FZU7" s="149"/>
      <c r="FZV7" s="149"/>
      <c r="FZW7" s="149"/>
      <c r="FZX7" s="149"/>
      <c r="FZY7" s="149"/>
      <c r="FZZ7" s="149"/>
      <c r="GAA7" s="149"/>
      <c r="GAB7" s="149"/>
      <c r="GAC7" s="149"/>
      <c r="GAD7" s="149"/>
      <c r="GAE7" s="149"/>
      <c r="GAF7" s="149"/>
      <c r="GAG7" s="149"/>
      <c r="GAH7" s="149"/>
      <c r="GAI7" s="149"/>
      <c r="GAJ7" s="149"/>
      <c r="GAK7" s="149"/>
      <c r="GAL7" s="149"/>
      <c r="GAM7" s="149"/>
      <c r="GAN7" s="149"/>
      <c r="GAO7" s="149"/>
      <c r="GAP7" s="149"/>
      <c r="GAQ7" s="149"/>
      <c r="GAR7" s="149"/>
      <c r="GAS7" s="149"/>
      <c r="GAT7" s="149"/>
      <c r="GAU7" s="149"/>
      <c r="GAV7" s="149"/>
      <c r="GAW7" s="149"/>
      <c r="GAX7" s="149"/>
      <c r="GAY7" s="149"/>
      <c r="GAZ7" s="149"/>
      <c r="GBA7" s="149"/>
      <c r="GBB7" s="149"/>
      <c r="GBC7" s="149"/>
      <c r="GBD7" s="149"/>
      <c r="GBE7" s="149"/>
      <c r="GBF7" s="149"/>
      <c r="GBG7" s="149"/>
      <c r="GBH7" s="149"/>
      <c r="GBI7" s="149"/>
      <c r="GBJ7" s="149"/>
      <c r="GBK7" s="149"/>
      <c r="GBL7" s="149"/>
      <c r="GBM7" s="149"/>
      <c r="GBN7" s="149"/>
      <c r="GBO7" s="149"/>
      <c r="GBP7" s="149"/>
      <c r="GBQ7" s="149"/>
      <c r="GBR7" s="149"/>
      <c r="GBS7" s="149"/>
      <c r="GBT7" s="149"/>
      <c r="GBU7" s="149"/>
      <c r="GBV7" s="149"/>
      <c r="GBW7" s="149"/>
      <c r="GBX7" s="149"/>
      <c r="GBY7" s="149"/>
      <c r="GBZ7" s="149"/>
      <c r="GCA7" s="149"/>
      <c r="GCB7" s="149"/>
      <c r="GCC7" s="149"/>
      <c r="GCD7" s="149"/>
      <c r="GCE7" s="149"/>
      <c r="GCF7" s="149"/>
      <c r="GCG7" s="149"/>
      <c r="GCH7" s="149"/>
      <c r="GCI7" s="149"/>
      <c r="GCJ7" s="149"/>
      <c r="GCK7" s="149"/>
      <c r="GCL7" s="149"/>
      <c r="GCM7" s="149"/>
      <c r="GCN7" s="149"/>
      <c r="GCO7" s="149"/>
      <c r="GCP7" s="149"/>
      <c r="GCQ7" s="149"/>
      <c r="GCR7" s="149"/>
      <c r="GCS7" s="149"/>
      <c r="GCT7" s="149"/>
      <c r="GCU7" s="149"/>
      <c r="GCV7" s="149"/>
      <c r="GCW7" s="149"/>
      <c r="GCX7" s="149"/>
      <c r="GCY7" s="149"/>
      <c r="GCZ7" s="149"/>
      <c r="GDA7" s="149"/>
      <c r="GDB7" s="149"/>
      <c r="GDC7" s="149"/>
      <c r="GDD7" s="149"/>
      <c r="GDE7" s="149"/>
      <c r="GDF7" s="149"/>
      <c r="GDG7" s="149"/>
      <c r="GDH7" s="149"/>
      <c r="GDI7" s="149"/>
      <c r="GDJ7" s="149"/>
      <c r="GDK7" s="149"/>
      <c r="GDL7" s="149"/>
      <c r="GDM7" s="149"/>
      <c r="GDN7" s="149"/>
      <c r="GDO7" s="149"/>
      <c r="GDP7" s="149"/>
      <c r="GDQ7" s="149"/>
      <c r="GDR7" s="149"/>
      <c r="GDS7" s="149"/>
      <c r="GDT7" s="149"/>
      <c r="GDU7" s="149"/>
      <c r="GDV7" s="149"/>
      <c r="GDW7" s="149"/>
      <c r="GDX7" s="149"/>
      <c r="GDY7" s="149"/>
      <c r="GDZ7" s="149"/>
      <c r="GEA7" s="149"/>
      <c r="GEB7" s="149"/>
      <c r="GEC7" s="149"/>
      <c r="GED7" s="149"/>
      <c r="GEE7" s="149"/>
      <c r="GEF7" s="149"/>
      <c r="GEG7" s="149"/>
      <c r="GEH7" s="149"/>
      <c r="GEI7" s="149"/>
      <c r="GEJ7" s="149"/>
      <c r="GEK7" s="149"/>
      <c r="GEL7" s="149"/>
      <c r="GEM7" s="149"/>
      <c r="GEN7" s="149"/>
      <c r="GEO7" s="149"/>
      <c r="GEP7" s="149"/>
      <c r="GEQ7" s="149"/>
      <c r="GER7" s="149"/>
      <c r="GES7" s="149"/>
      <c r="GET7" s="149"/>
      <c r="GEU7" s="149"/>
      <c r="GEV7" s="149"/>
      <c r="GEW7" s="149"/>
      <c r="GEX7" s="149"/>
      <c r="GEY7" s="149"/>
      <c r="GEZ7" s="149"/>
      <c r="GFA7" s="149"/>
      <c r="GFB7" s="149"/>
      <c r="GFC7" s="149"/>
      <c r="GFD7" s="149"/>
      <c r="GFE7" s="149"/>
      <c r="GFF7" s="149"/>
      <c r="GFG7" s="149"/>
      <c r="GFH7" s="149"/>
      <c r="GFI7" s="149"/>
      <c r="GFJ7" s="149"/>
      <c r="GFK7" s="149"/>
      <c r="GFL7" s="149"/>
      <c r="GFM7" s="149"/>
      <c r="GFN7" s="149"/>
      <c r="GFO7" s="149"/>
      <c r="GFP7" s="149"/>
      <c r="GFQ7" s="149"/>
      <c r="GFR7" s="149"/>
      <c r="GFS7" s="149"/>
      <c r="GFT7" s="149"/>
      <c r="GFU7" s="149"/>
      <c r="GFV7" s="149"/>
      <c r="GFW7" s="149"/>
      <c r="GFX7" s="149"/>
      <c r="GFY7" s="149"/>
      <c r="GFZ7" s="149"/>
      <c r="GGA7" s="149"/>
      <c r="GGB7" s="149"/>
      <c r="GGC7" s="149"/>
      <c r="GGD7" s="149"/>
      <c r="GGE7" s="149"/>
      <c r="GGF7" s="149"/>
      <c r="GGG7" s="149"/>
      <c r="GGH7" s="149"/>
      <c r="GGI7" s="149"/>
      <c r="GGJ7" s="149"/>
      <c r="GGK7" s="149"/>
      <c r="GGL7" s="149"/>
      <c r="GGM7" s="149"/>
      <c r="GGN7" s="149"/>
      <c r="GGO7" s="149"/>
      <c r="GGP7" s="149"/>
      <c r="GGQ7" s="149"/>
      <c r="GGR7" s="149"/>
      <c r="GGS7" s="149"/>
      <c r="GGT7" s="149"/>
      <c r="GGU7" s="149"/>
      <c r="GGV7" s="149"/>
      <c r="GGW7" s="149"/>
      <c r="GGX7" s="149"/>
      <c r="GGY7" s="149"/>
      <c r="GGZ7" s="149"/>
      <c r="GHA7" s="149"/>
      <c r="GHB7" s="149"/>
      <c r="GHC7" s="149"/>
      <c r="GHD7" s="149"/>
      <c r="GHE7" s="149"/>
      <c r="GHF7" s="149"/>
      <c r="GHG7" s="149"/>
      <c r="GHH7" s="149"/>
      <c r="GHI7" s="149"/>
      <c r="GHJ7" s="149"/>
      <c r="GHK7" s="149"/>
      <c r="GHL7" s="149"/>
      <c r="GHM7" s="149"/>
      <c r="GHN7" s="149"/>
      <c r="GHO7" s="149"/>
      <c r="GHP7" s="149"/>
      <c r="GHQ7" s="149"/>
      <c r="GHR7" s="149"/>
      <c r="GHS7" s="149"/>
      <c r="GHT7" s="149"/>
      <c r="GHU7" s="149"/>
      <c r="GHV7" s="149"/>
      <c r="GHW7" s="149"/>
      <c r="GHX7" s="149"/>
      <c r="GHY7" s="149"/>
      <c r="GHZ7" s="149"/>
      <c r="GIA7" s="149"/>
      <c r="GIB7" s="149"/>
      <c r="GIC7" s="149"/>
      <c r="GID7" s="149"/>
      <c r="GIE7" s="149"/>
      <c r="GIF7" s="149"/>
      <c r="GIG7" s="149"/>
      <c r="GIH7" s="149"/>
      <c r="GII7" s="149"/>
      <c r="GIJ7" s="149"/>
      <c r="GIK7" s="149"/>
      <c r="GIL7" s="149"/>
      <c r="GIM7" s="149"/>
      <c r="GIN7" s="149"/>
      <c r="GIO7" s="149"/>
      <c r="GIP7" s="149"/>
      <c r="GIQ7" s="149"/>
      <c r="GIR7" s="149"/>
      <c r="GIS7" s="149"/>
      <c r="GIT7" s="149"/>
      <c r="GIU7" s="149"/>
      <c r="GIV7" s="149"/>
      <c r="GIW7" s="149"/>
      <c r="GIX7" s="149"/>
      <c r="GIY7" s="149"/>
      <c r="GIZ7" s="149"/>
      <c r="GJA7" s="149"/>
      <c r="GJB7" s="149"/>
      <c r="GJC7" s="149"/>
      <c r="GJD7" s="149"/>
      <c r="GJE7" s="149"/>
      <c r="GJF7" s="149"/>
      <c r="GJG7" s="149"/>
      <c r="GJH7" s="149"/>
      <c r="GJI7" s="149"/>
      <c r="GJJ7" s="149"/>
      <c r="GJK7" s="149"/>
      <c r="GJL7" s="149"/>
      <c r="GJM7" s="149"/>
      <c r="GJN7" s="149"/>
      <c r="GJO7" s="149"/>
      <c r="GJP7" s="149"/>
      <c r="GJQ7" s="149"/>
      <c r="GJR7" s="149"/>
      <c r="GJS7" s="149"/>
      <c r="GJT7" s="149"/>
      <c r="GJU7" s="149"/>
      <c r="GJV7" s="149"/>
      <c r="GJW7" s="149"/>
      <c r="GJX7" s="149"/>
      <c r="GJY7" s="149"/>
      <c r="GJZ7" s="149"/>
      <c r="GKA7" s="149"/>
      <c r="GKB7" s="149"/>
      <c r="GKC7" s="149"/>
      <c r="GKD7" s="149"/>
      <c r="GKE7" s="149"/>
      <c r="GKF7" s="149"/>
      <c r="GKG7" s="149"/>
      <c r="GKH7" s="149"/>
      <c r="GKI7" s="149"/>
      <c r="GKJ7" s="149"/>
      <c r="GKK7" s="149"/>
      <c r="GKL7" s="149"/>
      <c r="GKM7" s="149"/>
      <c r="GKN7" s="149"/>
      <c r="GKO7" s="149"/>
      <c r="GKP7" s="149"/>
      <c r="GKQ7" s="149"/>
      <c r="GKR7" s="149"/>
      <c r="GKS7" s="149"/>
      <c r="GKT7" s="149"/>
      <c r="GKU7" s="149"/>
      <c r="GKV7" s="149"/>
      <c r="GKW7" s="149"/>
      <c r="GKX7" s="149"/>
      <c r="GKY7" s="149"/>
      <c r="GKZ7" s="149"/>
      <c r="GLA7" s="149"/>
      <c r="GLB7" s="149"/>
      <c r="GLC7" s="149"/>
      <c r="GLD7" s="149"/>
      <c r="GLE7" s="149"/>
      <c r="GLF7" s="149"/>
      <c r="GLG7" s="149"/>
      <c r="GLH7" s="149"/>
      <c r="GLI7" s="149"/>
      <c r="GLJ7" s="149"/>
      <c r="GLK7" s="149"/>
      <c r="GLL7" s="149"/>
      <c r="GLM7" s="149"/>
      <c r="GLN7" s="149"/>
      <c r="GLO7" s="149"/>
      <c r="GLP7" s="149"/>
      <c r="GLQ7" s="149"/>
      <c r="GLR7" s="149"/>
      <c r="GLS7" s="149"/>
      <c r="GLT7" s="149"/>
      <c r="GLU7" s="149"/>
      <c r="GLV7" s="149"/>
      <c r="GLW7" s="149"/>
      <c r="GLX7" s="149"/>
      <c r="GLY7" s="149"/>
      <c r="GLZ7" s="149"/>
      <c r="GMA7" s="149"/>
      <c r="GMB7" s="149"/>
      <c r="GMC7" s="149"/>
      <c r="GMD7" s="149"/>
      <c r="GME7" s="149"/>
      <c r="GMF7" s="149"/>
      <c r="GMG7" s="149"/>
      <c r="GMH7" s="149"/>
      <c r="GMI7" s="149"/>
      <c r="GMJ7" s="149"/>
      <c r="GMK7" s="149"/>
      <c r="GML7" s="149"/>
      <c r="GMM7" s="149"/>
      <c r="GMN7" s="149"/>
      <c r="GMO7" s="149"/>
      <c r="GMP7" s="149"/>
      <c r="GMQ7" s="149"/>
      <c r="GMR7" s="149"/>
      <c r="GMS7" s="149"/>
      <c r="GMT7" s="149"/>
      <c r="GMU7" s="149"/>
      <c r="GMV7" s="149"/>
      <c r="GMW7" s="149"/>
      <c r="GMX7" s="149"/>
      <c r="GMY7" s="149"/>
      <c r="GMZ7" s="149"/>
      <c r="GNA7" s="149"/>
      <c r="GNB7" s="149"/>
      <c r="GNC7" s="149"/>
      <c r="GND7" s="149"/>
      <c r="GNE7" s="149"/>
      <c r="GNF7" s="149"/>
      <c r="GNG7" s="149"/>
      <c r="GNH7" s="149"/>
      <c r="GNI7" s="149"/>
      <c r="GNJ7" s="149"/>
      <c r="GNK7" s="149"/>
      <c r="GNL7" s="149"/>
      <c r="GNM7" s="149"/>
      <c r="GNN7" s="149"/>
      <c r="GNO7" s="149"/>
      <c r="GNP7" s="149"/>
      <c r="GNQ7" s="149"/>
      <c r="GNR7" s="149"/>
      <c r="GNS7" s="149"/>
      <c r="GNT7" s="149"/>
      <c r="GNU7" s="149"/>
      <c r="GNV7" s="149"/>
      <c r="GNW7" s="149"/>
      <c r="GNX7" s="149"/>
      <c r="GNY7" s="149"/>
      <c r="GNZ7" s="149"/>
      <c r="GOA7" s="149"/>
      <c r="GOB7" s="149"/>
      <c r="GOC7" s="149"/>
      <c r="GOD7" s="149"/>
      <c r="GOE7" s="149"/>
      <c r="GOF7" s="149"/>
      <c r="GOG7" s="149"/>
      <c r="GOH7" s="149"/>
      <c r="GOI7" s="149"/>
      <c r="GOJ7" s="149"/>
      <c r="GOK7" s="149"/>
      <c r="GOL7" s="149"/>
      <c r="GOM7" s="149"/>
      <c r="GON7" s="149"/>
      <c r="GOO7" s="149"/>
      <c r="GOP7" s="149"/>
      <c r="GOQ7" s="149"/>
      <c r="GOR7" s="149"/>
      <c r="GOS7" s="149"/>
      <c r="GOT7" s="149"/>
      <c r="GOU7" s="149"/>
      <c r="GOV7" s="149"/>
      <c r="GOW7" s="149"/>
      <c r="GOX7" s="149"/>
      <c r="GOY7" s="149"/>
      <c r="GOZ7" s="149"/>
      <c r="GPA7" s="149"/>
      <c r="GPB7" s="149"/>
      <c r="GPC7" s="149"/>
      <c r="GPD7" s="149"/>
      <c r="GPE7" s="149"/>
      <c r="GPF7" s="149"/>
      <c r="GPG7" s="149"/>
      <c r="GPH7" s="149"/>
      <c r="GPI7" s="149"/>
      <c r="GPJ7" s="149"/>
      <c r="GPK7" s="149"/>
      <c r="GPL7" s="149"/>
      <c r="GPM7" s="149"/>
      <c r="GPN7" s="149"/>
      <c r="GPO7" s="149"/>
      <c r="GPP7" s="149"/>
      <c r="GPQ7" s="149"/>
      <c r="GPR7" s="149"/>
      <c r="GPS7" s="149"/>
      <c r="GPT7" s="149"/>
      <c r="GPU7" s="149"/>
      <c r="GPV7" s="149"/>
      <c r="GPW7" s="149"/>
      <c r="GPX7" s="149"/>
      <c r="GPY7" s="149"/>
      <c r="GPZ7" s="149"/>
      <c r="GQA7" s="149"/>
      <c r="GQB7" s="149"/>
      <c r="GQC7" s="149"/>
      <c r="GQD7" s="149"/>
      <c r="GQE7" s="149"/>
      <c r="GQF7" s="149"/>
      <c r="GQG7" s="149"/>
      <c r="GQH7" s="149"/>
      <c r="GQI7" s="149"/>
      <c r="GQJ7" s="149"/>
      <c r="GQK7" s="149"/>
      <c r="GQL7" s="149"/>
      <c r="GQM7" s="149"/>
      <c r="GQN7" s="149"/>
      <c r="GQO7" s="149"/>
      <c r="GQP7" s="149"/>
      <c r="GQQ7" s="149"/>
      <c r="GQR7" s="149"/>
      <c r="GQS7" s="149"/>
      <c r="GQT7" s="149"/>
      <c r="GQU7" s="149"/>
      <c r="GQV7" s="149"/>
      <c r="GQW7" s="149"/>
      <c r="GQX7" s="149"/>
      <c r="GQY7" s="149"/>
      <c r="GQZ7" s="149"/>
      <c r="GRA7" s="149"/>
      <c r="GRB7" s="149"/>
      <c r="GRC7" s="149"/>
      <c r="GRD7" s="149"/>
      <c r="GRE7" s="149"/>
      <c r="GRF7" s="149"/>
      <c r="GRG7" s="149"/>
      <c r="GRH7" s="149"/>
      <c r="GRI7" s="149"/>
      <c r="GRJ7" s="149"/>
      <c r="GRK7" s="149"/>
      <c r="GRL7" s="149"/>
      <c r="GRM7" s="149"/>
      <c r="GRN7" s="149"/>
      <c r="GRO7" s="149"/>
      <c r="GRP7" s="149"/>
      <c r="GRQ7" s="149"/>
      <c r="GRR7" s="149"/>
      <c r="GRS7" s="149"/>
      <c r="GRT7" s="149"/>
      <c r="GRU7" s="149"/>
      <c r="GRV7" s="149"/>
      <c r="GRW7" s="149"/>
      <c r="GRX7" s="149"/>
      <c r="GRY7" s="149"/>
      <c r="GRZ7" s="149"/>
      <c r="GSA7" s="149"/>
      <c r="GSB7" s="149"/>
      <c r="GSC7" s="149"/>
      <c r="GSD7" s="149"/>
      <c r="GSE7" s="149"/>
      <c r="GSF7" s="149"/>
      <c r="GSG7" s="149"/>
      <c r="GSH7" s="149"/>
      <c r="GSI7" s="149"/>
      <c r="GSJ7" s="149"/>
      <c r="GSK7" s="149"/>
      <c r="GSL7" s="149"/>
      <c r="GSM7" s="149"/>
      <c r="GSN7" s="149"/>
      <c r="GSO7" s="149"/>
      <c r="GSP7" s="149"/>
      <c r="GSQ7" s="149"/>
      <c r="GSR7" s="149"/>
      <c r="GSS7" s="149"/>
      <c r="GST7" s="149"/>
      <c r="GSU7" s="149"/>
      <c r="GSV7" s="149"/>
      <c r="GSW7" s="149"/>
      <c r="GSX7" s="149"/>
      <c r="GSY7" s="149"/>
      <c r="GSZ7" s="149"/>
      <c r="GTA7" s="149"/>
      <c r="GTB7" s="149"/>
      <c r="GTC7" s="149"/>
      <c r="GTD7" s="149"/>
      <c r="GTE7" s="149"/>
      <c r="GTF7" s="149"/>
      <c r="GTG7" s="149"/>
      <c r="GTH7" s="149"/>
      <c r="GTI7" s="149"/>
      <c r="GTJ7" s="149"/>
      <c r="GTK7" s="149"/>
      <c r="GTL7" s="149"/>
      <c r="GTM7" s="149"/>
      <c r="GTN7" s="149"/>
      <c r="GTO7" s="149"/>
      <c r="GTP7" s="149"/>
      <c r="GTQ7" s="149"/>
      <c r="GTR7" s="149"/>
      <c r="GTS7" s="149"/>
      <c r="GTT7" s="149"/>
      <c r="GTU7" s="149"/>
      <c r="GTV7" s="149"/>
      <c r="GTW7" s="149"/>
      <c r="GTX7" s="149"/>
      <c r="GTY7" s="149"/>
      <c r="GTZ7" s="149"/>
      <c r="GUA7" s="149"/>
      <c r="GUB7" s="149"/>
      <c r="GUC7" s="149"/>
      <c r="GUD7" s="149"/>
      <c r="GUE7" s="149"/>
      <c r="GUF7" s="149"/>
      <c r="GUG7" s="149"/>
      <c r="GUH7" s="149"/>
      <c r="GUI7" s="149"/>
      <c r="GUJ7" s="149"/>
      <c r="GUK7" s="149"/>
      <c r="GUL7" s="149"/>
      <c r="GUM7" s="149"/>
      <c r="GUN7" s="149"/>
      <c r="GUO7" s="149"/>
      <c r="GUP7" s="149"/>
      <c r="GUQ7" s="149"/>
      <c r="GUR7" s="149"/>
      <c r="GUS7" s="149"/>
      <c r="GUT7" s="149"/>
      <c r="GUU7" s="149"/>
      <c r="GUV7" s="149"/>
      <c r="GUW7" s="149"/>
      <c r="GUX7" s="149"/>
      <c r="GUY7" s="149"/>
      <c r="GUZ7" s="149"/>
      <c r="GVA7" s="149"/>
      <c r="GVB7" s="149"/>
      <c r="GVC7" s="149"/>
      <c r="GVD7" s="149"/>
      <c r="GVE7" s="149"/>
      <c r="GVF7" s="149"/>
      <c r="GVG7" s="149"/>
      <c r="GVH7" s="149"/>
      <c r="GVI7" s="149"/>
      <c r="GVJ7" s="149"/>
      <c r="GVK7" s="149"/>
      <c r="GVL7" s="149"/>
      <c r="GVM7" s="149"/>
      <c r="GVN7" s="149"/>
      <c r="GVO7" s="149"/>
      <c r="GVP7" s="149"/>
      <c r="GVQ7" s="149"/>
      <c r="GVR7" s="149"/>
      <c r="GVS7" s="149"/>
      <c r="GVT7" s="149"/>
      <c r="GVU7" s="149"/>
      <c r="GVV7" s="149"/>
      <c r="GVW7" s="149"/>
      <c r="GVX7" s="149"/>
      <c r="GVY7" s="149"/>
      <c r="GVZ7" s="149"/>
      <c r="GWA7" s="149"/>
      <c r="GWB7" s="149"/>
      <c r="GWC7" s="149"/>
      <c r="GWD7" s="149"/>
      <c r="GWE7" s="149"/>
      <c r="GWF7" s="149"/>
      <c r="GWG7" s="149"/>
      <c r="GWH7" s="149"/>
      <c r="GWI7" s="149"/>
      <c r="GWJ7" s="149"/>
      <c r="GWK7" s="149"/>
      <c r="GWL7" s="149"/>
      <c r="GWM7" s="149"/>
      <c r="GWN7" s="149"/>
      <c r="GWO7" s="149"/>
      <c r="GWP7" s="149"/>
      <c r="GWQ7" s="149"/>
      <c r="GWR7" s="149"/>
      <c r="GWS7" s="149"/>
      <c r="GWT7" s="149"/>
      <c r="GWU7" s="149"/>
      <c r="GWV7" s="149"/>
      <c r="GWW7" s="149"/>
      <c r="GWX7" s="149"/>
      <c r="GWY7" s="149"/>
      <c r="GWZ7" s="149"/>
      <c r="GXA7" s="149"/>
      <c r="GXB7" s="149"/>
      <c r="GXC7" s="149"/>
      <c r="GXD7" s="149"/>
      <c r="GXE7" s="149"/>
      <c r="GXF7" s="149"/>
      <c r="GXG7" s="149"/>
      <c r="GXH7" s="149"/>
      <c r="GXI7" s="149"/>
      <c r="GXJ7" s="149"/>
      <c r="GXK7" s="149"/>
      <c r="GXL7" s="149"/>
      <c r="GXM7" s="149"/>
      <c r="GXN7" s="149"/>
      <c r="GXO7" s="149"/>
      <c r="GXP7" s="149"/>
      <c r="GXQ7" s="149"/>
      <c r="GXR7" s="149"/>
      <c r="GXS7" s="149"/>
      <c r="GXT7" s="149"/>
      <c r="GXU7" s="149"/>
      <c r="GXV7" s="149"/>
      <c r="GXW7" s="149"/>
      <c r="GXX7" s="149"/>
      <c r="GXY7" s="149"/>
      <c r="GXZ7" s="149"/>
      <c r="GYA7" s="149"/>
      <c r="GYB7" s="149"/>
      <c r="GYC7" s="149"/>
      <c r="GYD7" s="149"/>
      <c r="GYE7" s="149"/>
      <c r="GYF7" s="149"/>
      <c r="GYG7" s="149"/>
      <c r="GYH7" s="149"/>
      <c r="GYI7" s="149"/>
      <c r="GYJ7" s="149"/>
      <c r="GYK7" s="149"/>
      <c r="GYL7" s="149"/>
      <c r="GYM7" s="149"/>
      <c r="GYN7" s="149"/>
      <c r="GYO7" s="149"/>
      <c r="GYP7" s="149"/>
      <c r="GYQ7" s="149"/>
      <c r="GYR7" s="149"/>
      <c r="GYS7" s="149"/>
      <c r="GYT7" s="149"/>
      <c r="GYU7" s="149"/>
      <c r="GYV7" s="149"/>
      <c r="GYW7" s="149"/>
      <c r="GYX7" s="149"/>
      <c r="GYY7" s="149"/>
      <c r="GYZ7" s="149"/>
      <c r="GZA7" s="149"/>
      <c r="GZB7" s="149"/>
      <c r="GZC7" s="149"/>
      <c r="GZD7" s="149"/>
      <c r="GZE7" s="149"/>
      <c r="GZF7" s="149"/>
      <c r="GZG7" s="149"/>
      <c r="GZH7" s="149"/>
      <c r="GZI7" s="149"/>
      <c r="GZJ7" s="149"/>
      <c r="GZK7" s="149"/>
      <c r="GZL7" s="149"/>
      <c r="GZM7" s="149"/>
      <c r="GZN7" s="149"/>
      <c r="GZO7" s="149"/>
      <c r="GZP7" s="149"/>
      <c r="GZQ7" s="149"/>
      <c r="GZR7" s="149"/>
      <c r="GZS7" s="149"/>
      <c r="GZT7" s="149"/>
      <c r="GZU7" s="149"/>
      <c r="GZV7" s="149"/>
      <c r="GZW7" s="149"/>
      <c r="GZX7" s="149"/>
      <c r="GZY7" s="149"/>
      <c r="GZZ7" s="149"/>
      <c r="HAA7" s="149"/>
      <c r="HAB7" s="149"/>
      <c r="HAC7" s="149"/>
      <c r="HAD7" s="149"/>
      <c r="HAE7" s="149"/>
      <c r="HAF7" s="149"/>
      <c r="HAG7" s="149"/>
      <c r="HAH7" s="149"/>
      <c r="HAI7" s="149"/>
      <c r="HAJ7" s="149"/>
      <c r="HAK7" s="149"/>
      <c r="HAL7" s="149"/>
      <c r="HAM7" s="149"/>
      <c r="HAN7" s="149"/>
      <c r="HAO7" s="149"/>
      <c r="HAP7" s="149"/>
      <c r="HAQ7" s="149"/>
      <c r="HAR7" s="149"/>
      <c r="HAS7" s="149"/>
      <c r="HAT7" s="149"/>
      <c r="HAU7" s="149"/>
      <c r="HAV7" s="149"/>
      <c r="HAW7" s="149"/>
      <c r="HAX7" s="149"/>
      <c r="HAY7" s="149"/>
      <c r="HAZ7" s="149"/>
      <c r="HBA7" s="149"/>
      <c r="HBB7" s="149"/>
      <c r="HBC7" s="149"/>
      <c r="HBD7" s="149"/>
      <c r="HBE7" s="149"/>
      <c r="HBF7" s="149"/>
      <c r="HBG7" s="149"/>
      <c r="HBH7" s="149"/>
      <c r="HBI7" s="149"/>
      <c r="HBJ7" s="149"/>
      <c r="HBK7" s="149"/>
      <c r="HBL7" s="149"/>
      <c r="HBM7" s="149"/>
      <c r="HBN7" s="149"/>
      <c r="HBO7" s="149"/>
      <c r="HBP7" s="149"/>
      <c r="HBQ7" s="149"/>
      <c r="HBR7" s="149"/>
      <c r="HBS7" s="149"/>
      <c r="HBT7" s="149"/>
      <c r="HBU7" s="149"/>
      <c r="HBV7" s="149"/>
      <c r="HBW7" s="149"/>
      <c r="HBX7" s="149"/>
      <c r="HBY7" s="149"/>
      <c r="HBZ7" s="149"/>
      <c r="HCA7" s="149"/>
      <c r="HCB7" s="149"/>
      <c r="HCC7" s="149"/>
      <c r="HCD7" s="149"/>
      <c r="HCE7" s="149"/>
      <c r="HCF7" s="149"/>
      <c r="HCG7" s="149"/>
      <c r="HCH7" s="149"/>
      <c r="HCI7" s="149"/>
      <c r="HCJ7" s="149"/>
      <c r="HCK7" s="149"/>
      <c r="HCL7" s="149"/>
      <c r="HCM7" s="149"/>
      <c r="HCN7" s="149"/>
      <c r="HCO7" s="149"/>
      <c r="HCP7" s="149"/>
      <c r="HCQ7" s="149"/>
      <c r="HCR7" s="149"/>
      <c r="HCS7" s="149"/>
      <c r="HCT7" s="149"/>
      <c r="HCU7" s="149"/>
      <c r="HCV7" s="149"/>
      <c r="HCW7" s="149"/>
      <c r="HCX7" s="149"/>
      <c r="HCY7" s="149"/>
      <c r="HCZ7" s="149"/>
      <c r="HDA7" s="149"/>
      <c r="HDB7" s="149"/>
      <c r="HDC7" s="149"/>
      <c r="HDD7" s="149"/>
      <c r="HDE7" s="149"/>
      <c r="HDF7" s="149"/>
      <c r="HDG7" s="149"/>
      <c r="HDH7" s="149"/>
      <c r="HDI7" s="149"/>
      <c r="HDJ7" s="149"/>
      <c r="HDK7" s="149"/>
      <c r="HDL7" s="149"/>
      <c r="HDM7" s="149"/>
      <c r="HDN7" s="149"/>
      <c r="HDO7" s="149"/>
      <c r="HDP7" s="149"/>
      <c r="HDQ7" s="149"/>
      <c r="HDR7" s="149"/>
      <c r="HDS7" s="149"/>
      <c r="HDT7" s="149"/>
      <c r="HDU7" s="149"/>
      <c r="HDV7" s="149"/>
      <c r="HDW7" s="149"/>
      <c r="HDX7" s="149"/>
      <c r="HDY7" s="149"/>
      <c r="HDZ7" s="149"/>
      <c r="HEA7" s="149"/>
      <c r="HEB7" s="149"/>
      <c r="HEC7" s="149"/>
      <c r="HED7" s="149"/>
      <c r="HEE7" s="149"/>
      <c r="HEF7" s="149"/>
      <c r="HEG7" s="149"/>
      <c r="HEH7" s="149"/>
      <c r="HEI7" s="149"/>
      <c r="HEJ7" s="149"/>
      <c r="HEK7" s="149"/>
      <c r="HEL7" s="149"/>
      <c r="HEM7" s="149"/>
      <c r="HEN7" s="149"/>
      <c r="HEO7" s="149"/>
      <c r="HEP7" s="149"/>
      <c r="HEQ7" s="149"/>
      <c r="HER7" s="149"/>
      <c r="HES7" s="149"/>
      <c r="HET7" s="149"/>
      <c r="HEU7" s="149"/>
      <c r="HEV7" s="149"/>
      <c r="HEW7" s="149"/>
      <c r="HEX7" s="149"/>
      <c r="HEY7" s="149"/>
      <c r="HEZ7" s="149"/>
      <c r="HFA7" s="149"/>
      <c r="HFB7" s="149"/>
      <c r="HFC7" s="149"/>
      <c r="HFD7" s="149"/>
      <c r="HFE7" s="149"/>
      <c r="HFF7" s="149"/>
      <c r="HFG7" s="149"/>
      <c r="HFH7" s="149"/>
      <c r="HFI7" s="149"/>
      <c r="HFJ7" s="149"/>
      <c r="HFK7" s="149"/>
      <c r="HFL7" s="149"/>
      <c r="HFM7" s="149"/>
      <c r="HFN7" s="149"/>
      <c r="HFO7" s="149"/>
      <c r="HFP7" s="149"/>
      <c r="HFQ7" s="149"/>
      <c r="HFR7" s="149"/>
      <c r="HFS7" s="149"/>
      <c r="HFT7" s="149"/>
      <c r="HFU7" s="149"/>
      <c r="HFV7" s="149"/>
      <c r="HFW7" s="149"/>
      <c r="HFX7" s="149"/>
      <c r="HFY7" s="149"/>
      <c r="HFZ7" s="149"/>
      <c r="HGA7" s="149"/>
      <c r="HGB7" s="149"/>
      <c r="HGC7" s="149"/>
      <c r="HGD7" s="149"/>
      <c r="HGE7" s="149"/>
      <c r="HGF7" s="149"/>
      <c r="HGG7" s="149"/>
      <c r="HGH7" s="149"/>
      <c r="HGI7" s="149"/>
      <c r="HGJ7" s="149"/>
      <c r="HGK7" s="149"/>
      <c r="HGL7" s="149"/>
      <c r="HGM7" s="149"/>
      <c r="HGN7" s="149"/>
      <c r="HGO7" s="149"/>
      <c r="HGP7" s="149"/>
      <c r="HGQ7" s="149"/>
      <c r="HGR7" s="149"/>
      <c r="HGS7" s="149"/>
      <c r="HGT7" s="149"/>
      <c r="HGU7" s="149"/>
      <c r="HGV7" s="149"/>
      <c r="HGW7" s="149"/>
      <c r="HGX7" s="149"/>
      <c r="HGY7" s="149"/>
      <c r="HGZ7" s="149"/>
      <c r="HHA7" s="149"/>
      <c r="HHB7" s="149"/>
      <c r="HHC7" s="149"/>
      <c r="HHD7" s="149"/>
      <c r="HHE7" s="149"/>
      <c r="HHF7" s="149"/>
      <c r="HHG7" s="149"/>
      <c r="HHH7" s="149"/>
      <c r="HHI7" s="149"/>
      <c r="HHJ7" s="149"/>
      <c r="HHK7" s="149"/>
      <c r="HHL7" s="149"/>
      <c r="HHM7" s="149"/>
      <c r="HHN7" s="149"/>
      <c r="HHO7" s="149"/>
      <c r="HHP7" s="149"/>
      <c r="HHQ7" s="149"/>
      <c r="HHR7" s="149"/>
      <c r="HHS7" s="149"/>
      <c r="HHT7" s="149"/>
      <c r="HHU7" s="149"/>
      <c r="HHV7" s="149"/>
      <c r="HHW7" s="149"/>
      <c r="HHX7" s="149"/>
      <c r="HHY7" s="149"/>
      <c r="HHZ7" s="149"/>
      <c r="HIA7" s="149"/>
      <c r="HIB7" s="149"/>
      <c r="HIC7" s="149"/>
      <c r="HID7" s="149"/>
      <c r="HIE7" s="149"/>
      <c r="HIF7" s="149"/>
      <c r="HIG7" s="149"/>
      <c r="HIH7" s="149"/>
      <c r="HII7" s="149"/>
      <c r="HIJ7" s="149"/>
      <c r="HIK7" s="149"/>
      <c r="HIL7" s="149"/>
      <c r="HIM7" s="149"/>
      <c r="HIN7" s="149"/>
      <c r="HIO7" s="149"/>
      <c r="HIP7" s="149"/>
      <c r="HIQ7" s="149"/>
      <c r="HIR7" s="149"/>
      <c r="HIS7" s="149"/>
      <c r="HIT7" s="149"/>
      <c r="HIU7" s="149"/>
      <c r="HIV7" s="149"/>
      <c r="HIW7" s="149"/>
      <c r="HIX7" s="149"/>
      <c r="HIY7" s="149"/>
      <c r="HIZ7" s="149"/>
      <c r="HJA7" s="149"/>
      <c r="HJB7" s="149"/>
      <c r="HJC7" s="149"/>
      <c r="HJD7" s="149"/>
      <c r="HJE7" s="149"/>
      <c r="HJF7" s="149"/>
      <c r="HJG7" s="149"/>
      <c r="HJH7" s="149"/>
      <c r="HJI7" s="149"/>
      <c r="HJJ7" s="149"/>
      <c r="HJK7" s="149"/>
      <c r="HJL7" s="149"/>
      <c r="HJM7" s="149"/>
      <c r="HJN7" s="149"/>
      <c r="HJO7" s="149"/>
      <c r="HJP7" s="149"/>
      <c r="HJQ7" s="149"/>
      <c r="HJR7" s="149"/>
      <c r="HJS7" s="149"/>
      <c r="HJT7" s="149"/>
      <c r="HJU7" s="149"/>
      <c r="HJV7" s="149"/>
      <c r="HJW7" s="149"/>
      <c r="HJX7" s="149"/>
      <c r="HJY7" s="149"/>
      <c r="HJZ7" s="149"/>
      <c r="HKA7" s="149"/>
      <c r="HKB7" s="149"/>
      <c r="HKC7" s="149"/>
      <c r="HKD7" s="149"/>
      <c r="HKE7" s="149"/>
      <c r="HKF7" s="149"/>
      <c r="HKG7" s="149"/>
      <c r="HKH7" s="149"/>
      <c r="HKI7" s="149"/>
      <c r="HKJ7" s="149"/>
      <c r="HKK7" s="149"/>
      <c r="HKL7" s="149"/>
      <c r="HKM7" s="149"/>
      <c r="HKN7" s="149"/>
      <c r="HKO7" s="149"/>
      <c r="HKP7" s="149"/>
      <c r="HKQ7" s="149"/>
      <c r="HKR7" s="149"/>
      <c r="HKS7" s="149"/>
      <c r="HKT7" s="149"/>
      <c r="HKU7" s="149"/>
      <c r="HKV7" s="149"/>
      <c r="HKW7" s="149"/>
      <c r="HKX7" s="149"/>
      <c r="HKY7" s="149"/>
      <c r="HKZ7" s="149"/>
      <c r="HLA7" s="149"/>
      <c r="HLB7" s="149"/>
      <c r="HLC7" s="149"/>
      <c r="HLD7" s="149"/>
      <c r="HLE7" s="149"/>
      <c r="HLF7" s="149"/>
      <c r="HLG7" s="149"/>
      <c r="HLH7" s="149"/>
      <c r="HLI7" s="149"/>
      <c r="HLJ7" s="149"/>
      <c r="HLK7" s="149"/>
      <c r="HLL7" s="149"/>
      <c r="HLM7" s="149"/>
      <c r="HLN7" s="149"/>
      <c r="HLO7" s="149"/>
      <c r="HLP7" s="149"/>
      <c r="HLQ7" s="149"/>
      <c r="HLR7" s="149"/>
      <c r="HLS7" s="149"/>
      <c r="HLT7" s="149"/>
      <c r="HLU7" s="149"/>
      <c r="HLV7" s="149"/>
      <c r="HLW7" s="149"/>
      <c r="HLX7" s="149"/>
      <c r="HLY7" s="149"/>
      <c r="HLZ7" s="149"/>
      <c r="HMA7" s="149"/>
      <c r="HMB7" s="149"/>
      <c r="HMC7" s="149"/>
      <c r="HMD7" s="149"/>
      <c r="HME7" s="149"/>
      <c r="HMF7" s="149"/>
      <c r="HMG7" s="149"/>
      <c r="HMH7" s="149"/>
      <c r="HMI7" s="149"/>
      <c r="HMJ7" s="149"/>
      <c r="HMK7" s="149"/>
      <c r="HML7" s="149"/>
      <c r="HMM7" s="149"/>
      <c r="HMN7" s="149"/>
      <c r="HMO7" s="149"/>
      <c r="HMP7" s="149"/>
      <c r="HMQ7" s="149"/>
      <c r="HMR7" s="149"/>
      <c r="HMS7" s="149"/>
      <c r="HMT7" s="149"/>
      <c r="HMU7" s="149"/>
      <c r="HMV7" s="149"/>
      <c r="HMW7" s="149"/>
      <c r="HMX7" s="149"/>
      <c r="HMY7" s="149"/>
      <c r="HMZ7" s="149"/>
      <c r="HNA7" s="149"/>
      <c r="HNB7" s="149"/>
      <c r="HNC7" s="149"/>
      <c r="HND7" s="149"/>
      <c r="HNE7" s="149"/>
      <c r="HNF7" s="149"/>
      <c r="HNG7" s="149"/>
      <c r="HNH7" s="149"/>
      <c r="HNI7" s="149"/>
      <c r="HNJ7" s="149"/>
      <c r="HNK7" s="149"/>
      <c r="HNL7" s="149"/>
      <c r="HNM7" s="149"/>
      <c r="HNN7" s="149"/>
      <c r="HNO7" s="149"/>
      <c r="HNP7" s="149"/>
      <c r="HNQ7" s="149"/>
      <c r="HNR7" s="149"/>
      <c r="HNS7" s="149"/>
      <c r="HNT7" s="149"/>
      <c r="HNU7" s="149"/>
      <c r="HNV7" s="149"/>
      <c r="HNW7" s="149"/>
      <c r="HNX7" s="149"/>
      <c r="HNY7" s="149"/>
      <c r="HNZ7" s="149"/>
      <c r="HOA7" s="149"/>
      <c r="HOB7" s="149"/>
      <c r="HOC7" s="149"/>
      <c r="HOD7" s="149"/>
      <c r="HOE7" s="149"/>
      <c r="HOF7" s="149"/>
      <c r="HOG7" s="149"/>
      <c r="HOH7" s="149"/>
      <c r="HOI7" s="149"/>
      <c r="HOJ7" s="149"/>
      <c r="HOK7" s="149"/>
      <c r="HOL7" s="149"/>
      <c r="HOM7" s="149"/>
      <c r="HON7" s="149"/>
      <c r="HOO7" s="149"/>
      <c r="HOP7" s="149"/>
      <c r="HOQ7" s="149"/>
      <c r="HOR7" s="149"/>
      <c r="HOS7" s="149"/>
      <c r="HOT7" s="149"/>
      <c r="HOU7" s="149"/>
      <c r="HOV7" s="149"/>
      <c r="HOW7" s="149"/>
      <c r="HOX7" s="149"/>
      <c r="HOY7" s="149"/>
      <c r="HOZ7" s="149"/>
      <c r="HPA7" s="149"/>
      <c r="HPB7" s="149"/>
      <c r="HPC7" s="149"/>
      <c r="HPD7" s="149"/>
      <c r="HPE7" s="149"/>
      <c r="HPF7" s="149"/>
      <c r="HPG7" s="149"/>
      <c r="HPH7" s="149"/>
      <c r="HPI7" s="149"/>
      <c r="HPJ7" s="149"/>
      <c r="HPK7" s="149"/>
      <c r="HPL7" s="149"/>
      <c r="HPM7" s="149"/>
      <c r="HPN7" s="149"/>
      <c r="HPO7" s="149"/>
      <c r="HPP7" s="149"/>
      <c r="HPQ7" s="149"/>
      <c r="HPR7" s="149"/>
      <c r="HPS7" s="149"/>
      <c r="HPT7" s="149"/>
      <c r="HPU7" s="149"/>
      <c r="HPV7" s="149"/>
      <c r="HPW7" s="149"/>
      <c r="HPX7" s="149"/>
      <c r="HPY7" s="149"/>
      <c r="HPZ7" s="149"/>
      <c r="HQA7" s="149"/>
      <c r="HQB7" s="149"/>
      <c r="HQC7" s="149"/>
      <c r="HQD7" s="149"/>
      <c r="HQE7" s="149"/>
      <c r="HQF7" s="149"/>
      <c r="HQG7" s="149"/>
      <c r="HQH7" s="149"/>
      <c r="HQI7" s="149"/>
      <c r="HQJ7" s="149"/>
      <c r="HQK7" s="149"/>
      <c r="HQL7" s="149"/>
      <c r="HQM7" s="149"/>
      <c r="HQN7" s="149"/>
      <c r="HQO7" s="149"/>
      <c r="HQP7" s="149"/>
      <c r="HQQ7" s="149"/>
      <c r="HQR7" s="149"/>
      <c r="HQS7" s="149"/>
      <c r="HQT7" s="149"/>
      <c r="HQU7" s="149"/>
      <c r="HQV7" s="149"/>
      <c r="HQW7" s="149"/>
      <c r="HQX7" s="149"/>
      <c r="HQY7" s="149"/>
      <c r="HQZ7" s="149"/>
      <c r="HRA7" s="149"/>
      <c r="HRB7" s="149"/>
      <c r="HRC7" s="149"/>
      <c r="HRD7" s="149"/>
      <c r="HRE7" s="149"/>
      <c r="HRF7" s="149"/>
      <c r="HRG7" s="149"/>
      <c r="HRH7" s="149"/>
      <c r="HRI7" s="149"/>
      <c r="HRJ7" s="149"/>
      <c r="HRK7" s="149"/>
      <c r="HRL7" s="149"/>
      <c r="HRM7" s="149"/>
      <c r="HRN7" s="149"/>
      <c r="HRO7" s="149"/>
      <c r="HRP7" s="149"/>
      <c r="HRQ7" s="149"/>
      <c r="HRR7" s="149"/>
      <c r="HRS7" s="149"/>
      <c r="HRT7" s="149"/>
      <c r="HRU7" s="149"/>
      <c r="HRV7" s="149"/>
      <c r="HRW7" s="149"/>
      <c r="HRX7" s="149"/>
      <c r="HRY7" s="149"/>
      <c r="HRZ7" s="149"/>
      <c r="HSA7" s="149"/>
      <c r="HSB7" s="149"/>
      <c r="HSC7" s="149"/>
      <c r="HSD7" s="149"/>
      <c r="HSE7" s="149"/>
      <c r="HSF7" s="149"/>
      <c r="HSG7" s="149"/>
      <c r="HSH7" s="149"/>
      <c r="HSI7" s="149"/>
      <c r="HSJ7" s="149"/>
      <c r="HSK7" s="149"/>
      <c r="HSL7" s="149"/>
      <c r="HSM7" s="149"/>
      <c r="HSN7" s="149"/>
      <c r="HSO7" s="149"/>
      <c r="HSP7" s="149"/>
      <c r="HSQ7" s="149"/>
      <c r="HSR7" s="149"/>
      <c r="HSS7" s="149"/>
      <c r="HST7" s="149"/>
      <c r="HSU7" s="149"/>
      <c r="HSV7" s="149"/>
      <c r="HSW7" s="149"/>
      <c r="HSX7" s="149"/>
      <c r="HSY7" s="149"/>
      <c r="HSZ7" s="149"/>
      <c r="HTA7" s="149"/>
      <c r="HTB7" s="149"/>
      <c r="HTC7" s="149"/>
      <c r="HTD7" s="149"/>
      <c r="HTE7" s="149"/>
      <c r="HTF7" s="149"/>
      <c r="HTG7" s="149"/>
      <c r="HTH7" s="149"/>
      <c r="HTI7" s="149"/>
      <c r="HTJ7" s="149"/>
      <c r="HTK7" s="149"/>
      <c r="HTL7" s="149"/>
      <c r="HTM7" s="149"/>
      <c r="HTN7" s="149"/>
      <c r="HTO7" s="149"/>
      <c r="HTP7" s="149"/>
      <c r="HTQ7" s="149"/>
      <c r="HTR7" s="149"/>
      <c r="HTS7" s="149"/>
      <c r="HTT7" s="149"/>
      <c r="HTU7" s="149"/>
      <c r="HTV7" s="149"/>
      <c r="HTW7" s="149"/>
      <c r="HTX7" s="149"/>
      <c r="HTY7" s="149"/>
      <c r="HTZ7" s="149"/>
      <c r="HUA7" s="149"/>
      <c r="HUB7" s="149"/>
      <c r="HUC7" s="149"/>
      <c r="HUD7" s="149"/>
      <c r="HUE7" s="149"/>
      <c r="HUF7" s="149"/>
      <c r="HUG7" s="149"/>
      <c r="HUH7" s="149"/>
      <c r="HUI7" s="149"/>
      <c r="HUJ7" s="149"/>
      <c r="HUK7" s="149"/>
      <c r="HUL7" s="149"/>
      <c r="HUM7" s="149"/>
      <c r="HUN7" s="149"/>
      <c r="HUO7" s="149"/>
      <c r="HUP7" s="149"/>
      <c r="HUQ7" s="149"/>
      <c r="HUR7" s="149"/>
      <c r="HUS7" s="149"/>
      <c r="HUT7" s="149"/>
      <c r="HUU7" s="149"/>
      <c r="HUV7" s="149"/>
      <c r="HUW7" s="149"/>
      <c r="HUX7" s="149"/>
      <c r="HUY7" s="149"/>
      <c r="HUZ7" s="149"/>
      <c r="HVA7" s="149"/>
      <c r="HVB7" s="149"/>
      <c r="HVC7" s="149"/>
      <c r="HVD7" s="149"/>
      <c r="HVE7" s="149"/>
      <c r="HVF7" s="149"/>
      <c r="HVG7" s="149"/>
      <c r="HVH7" s="149"/>
      <c r="HVI7" s="149"/>
      <c r="HVJ7" s="149"/>
      <c r="HVK7" s="149"/>
      <c r="HVL7" s="149"/>
      <c r="HVM7" s="149"/>
      <c r="HVN7" s="149"/>
      <c r="HVO7" s="149"/>
      <c r="HVP7" s="149"/>
      <c r="HVQ7" s="149"/>
      <c r="HVR7" s="149"/>
      <c r="HVS7" s="149"/>
      <c r="HVT7" s="149"/>
      <c r="HVU7" s="149"/>
      <c r="HVV7" s="149"/>
      <c r="HVW7" s="149"/>
      <c r="HVX7" s="149"/>
      <c r="HVY7" s="149"/>
      <c r="HVZ7" s="149"/>
      <c r="HWA7" s="149"/>
      <c r="HWB7" s="149"/>
      <c r="HWC7" s="149"/>
      <c r="HWD7" s="149"/>
      <c r="HWE7" s="149"/>
      <c r="HWF7" s="149"/>
      <c r="HWG7" s="149"/>
      <c r="HWH7" s="149"/>
      <c r="HWI7" s="149"/>
      <c r="HWJ7" s="149"/>
      <c r="HWK7" s="149"/>
      <c r="HWL7" s="149"/>
      <c r="HWM7" s="149"/>
      <c r="HWN7" s="149"/>
      <c r="HWO7" s="149"/>
      <c r="HWP7" s="149"/>
      <c r="HWQ7" s="149"/>
      <c r="HWR7" s="149"/>
      <c r="HWS7" s="149"/>
      <c r="HWT7" s="149"/>
      <c r="HWU7" s="149"/>
      <c r="HWV7" s="149"/>
      <c r="HWW7" s="149"/>
      <c r="HWX7" s="149"/>
      <c r="HWY7" s="149"/>
      <c r="HWZ7" s="149"/>
      <c r="HXA7" s="149"/>
      <c r="HXB7" s="149"/>
      <c r="HXC7" s="149"/>
      <c r="HXD7" s="149"/>
      <c r="HXE7" s="149"/>
      <c r="HXF7" s="149"/>
      <c r="HXG7" s="149"/>
      <c r="HXH7" s="149"/>
      <c r="HXI7" s="149"/>
      <c r="HXJ7" s="149"/>
      <c r="HXK7" s="149"/>
      <c r="HXL7" s="149"/>
      <c r="HXM7" s="149"/>
      <c r="HXN7" s="149"/>
      <c r="HXO7" s="149"/>
      <c r="HXP7" s="149"/>
      <c r="HXQ7" s="149"/>
      <c r="HXR7" s="149"/>
      <c r="HXS7" s="149"/>
      <c r="HXT7" s="149"/>
      <c r="HXU7" s="149"/>
      <c r="HXV7" s="149"/>
      <c r="HXW7" s="149"/>
      <c r="HXX7" s="149"/>
      <c r="HXY7" s="149"/>
      <c r="HXZ7" s="149"/>
      <c r="HYA7" s="149"/>
      <c r="HYB7" s="149"/>
      <c r="HYC7" s="149"/>
      <c r="HYD7" s="149"/>
      <c r="HYE7" s="149"/>
      <c r="HYF7" s="149"/>
      <c r="HYG7" s="149"/>
      <c r="HYH7" s="149"/>
      <c r="HYI7" s="149"/>
      <c r="HYJ7" s="149"/>
      <c r="HYK7" s="149"/>
      <c r="HYL7" s="149"/>
      <c r="HYM7" s="149"/>
      <c r="HYN7" s="149"/>
      <c r="HYO7" s="149"/>
      <c r="HYP7" s="149"/>
      <c r="HYQ7" s="149"/>
      <c r="HYR7" s="149"/>
      <c r="HYS7" s="149"/>
      <c r="HYT7" s="149"/>
      <c r="HYU7" s="149"/>
      <c r="HYV7" s="149"/>
      <c r="HYW7" s="149"/>
      <c r="HYX7" s="149"/>
      <c r="HYY7" s="149"/>
      <c r="HYZ7" s="149"/>
      <c r="HZA7" s="149"/>
      <c r="HZB7" s="149"/>
      <c r="HZC7" s="149"/>
      <c r="HZD7" s="149"/>
      <c r="HZE7" s="149"/>
      <c r="HZF7" s="149"/>
      <c r="HZG7" s="149"/>
      <c r="HZH7" s="149"/>
      <c r="HZI7" s="149"/>
      <c r="HZJ7" s="149"/>
      <c r="HZK7" s="149"/>
      <c r="HZL7" s="149"/>
      <c r="HZM7" s="149"/>
      <c r="HZN7" s="149"/>
      <c r="HZO7" s="149"/>
      <c r="HZP7" s="149"/>
      <c r="HZQ7" s="149"/>
      <c r="HZR7" s="149"/>
      <c r="HZS7" s="149"/>
      <c r="HZT7" s="149"/>
      <c r="HZU7" s="149"/>
      <c r="HZV7" s="149"/>
      <c r="HZW7" s="149"/>
      <c r="HZX7" s="149"/>
      <c r="HZY7" s="149"/>
      <c r="HZZ7" s="149"/>
      <c r="IAA7" s="149"/>
      <c r="IAB7" s="149"/>
      <c r="IAC7" s="149"/>
      <c r="IAD7" s="149"/>
      <c r="IAE7" s="149"/>
      <c r="IAF7" s="149"/>
      <c r="IAG7" s="149"/>
      <c r="IAH7" s="149"/>
      <c r="IAI7" s="149"/>
      <c r="IAJ7" s="149"/>
      <c r="IAK7" s="149"/>
      <c r="IAL7" s="149"/>
      <c r="IAM7" s="149"/>
      <c r="IAN7" s="149"/>
      <c r="IAO7" s="149"/>
      <c r="IAP7" s="149"/>
      <c r="IAQ7" s="149"/>
      <c r="IAR7" s="149"/>
      <c r="IAS7" s="149"/>
      <c r="IAT7" s="149"/>
      <c r="IAU7" s="149"/>
      <c r="IAV7" s="149"/>
      <c r="IAW7" s="149"/>
      <c r="IAX7" s="149"/>
      <c r="IAY7" s="149"/>
      <c r="IAZ7" s="149"/>
      <c r="IBA7" s="149"/>
      <c r="IBB7" s="149"/>
      <c r="IBC7" s="149"/>
      <c r="IBD7" s="149"/>
      <c r="IBE7" s="149"/>
      <c r="IBF7" s="149"/>
      <c r="IBG7" s="149"/>
      <c r="IBH7" s="149"/>
      <c r="IBI7" s="149"/>
      <c r="IBJ7" s="149"/>
      <c r="IBK7" s="149"/>
      <c r="IBL7" s="149"/>
      <c r="IBM7" s="149"/>
      <c r="IBN7" s="149"/>
      <c r="IBO7" s="149"/>
      <c r="IBP7" s="149"/>
      <c r="IBQ7" s="149"/>
      <c r="IBR7" s="149"/>
      <c r="IBS7" s="149"/>
      <c r="IBT7" s="149"/>
      <c r="IBU7" s="149"/>
      <c r="IBV7" s="149"/>
      <c r="IBW7" s="149"/>
      <c r="IBX7" s="149"/>
      <c r="IBY7" s="149"/>
      <c r="IBZ7" s="149"/>
      <c r="ICA7" s="149"/>
      <c r="ICB7" s="149"/>
      <c r="ICC7" s="149"/>
      <c r="ICD7" s="149"/>
      <c r="ICE7" s="149"/>
      <c r="ICF7" s="149"/>
      <c r="ICG7" s="149"/>
      <c r="ICH7" s="149"/>
      <c r="ICI7" s="149"/>
      <c r="ICJ7" s="149"/>
      <c r="ICK7" s="149"/>
      <c r="ICL7" s="149"/>
      <c r="ICM7" s="149"/>
      <c r="ICN7" s="149"/>
      <c r="ICO7" s="149"/>
      <c r="ICP7" s="149"/>
      <c r="ICQ7" s="149"/>
      <c r="ICR7" s="149"/>
      <c r="ICS7" s="149"/>
      <c r="ICT7" s="149"/>
      <c r="ICU7" s="149"/>
      <c r="ICV7" s="149"/>
      <c r="ICW7" s="149"/>
      <c r="ICX7" s="149"/>
      <c r="ICY7" s="149"/>
      <c r="ICZ7" s="149"/>
      <c r="IDA7" s="149"/>
      <c r="IDB7" s="149"/>
      <c r="IDC7" s="149"/>
      <c r="IDD7" s="149"/>
      <c r="IDE7" s="149"/>
      <c r="IDF7" s="149"/>
      <c r="IDG7" s="149"/>
      <c r="IDH7" s="149"/>
      <c r="IDI7" s="149"/>
      <c r="IDJ7" s="149"/>
      <c r="IDK7" s="149"/>
      <c r="IDL7" s="149"/>
      <c r="IDM7" s="149"/>
      <c r="IDN7" s="149"/>
      <c r="IDO7" s="149"/>
      <c r="IDP7" s="149"/>
      <c r="IDQ7" s="149"/>
      <c r="IDR7" s="149"/>
      <c r="IDS7" s="149"/>
      <c r="IDT7" s="149"/>
      <c r="IDU7" s="149"/>
      <c r="IDV7" s="149"/>
      <c r="IDW7" s="149"/>
      <c r="IDX7" s="149"/>
      <c r="IDY7" s="149"/>
      <c r="IDZ7" s="149"/>
      <c r="IEA7" s="149"/>
      <c r="IEB7" s="149"/>
      <c r="IEC7" s="149"/>
      <c r="IED7" s="149"/>
      <c r="IEE7" s="149"/>
      <c r="IEF7" s="149"/>
      <c r="IEG7" s="149"/>
      <c r="IEH7" s="149"/>
      <c r="IEI7" s="149"/>
      <c r="IEJ7" s="149"/>
      <c r="IEK7" s="149"/>
      <c r="IEL7" s="149"/>
      <c r="IEM7" s="149"/>
      <c r="IEN7" s="149"/>
      <c r="IEO7" s="149"/>
      <c r="IEP7" s="149"/>
      <c r="IEQ7" s="149"/>
      <c r="IER7" s="149"/>
      <c r="IES7" s="149"/>
      <c r="IET7" s="149"/>
      <c r="IEU7" s="149"/>
      <c r="IEV7" s="149"/>
      <c r="IEW7" s="149"/>
      <c r="IEX7" s="149"/>
      <c r="IEY7" s="149"/>
      <c r="IEZ7" s="149"/>
      <c r="IFA7" s="149"/>
      <c r="IFB7" s="149"/>
      <c r="IFC7" s="149"/>
      <c r="IFD7" s="149"/>
      <c r="IFE7" s="149"/>
      <c r="IFF7" s="149"/>
      <c r="IFG7" s="149"/>
      <c r="IFH7" s="149"/>
      <c r="IFI7" s="149"/>
      <c r="IFJ7" s="149"/>
      <c r="IFK7" s="149"/>
      <c r="IFL7" s="149"/>
      <c r="IFM7" s="149"/>
      <c r="IFN7" s="149"/>
      <c r="IFO7" s="149"/>
      <c r="IFP7" s="149"/>
      <c r="IFQ7" s="149"/>
      <c r="IFR7" s="149"/>
      <c r="IFS7" s="149"/>
      <c r="IFT7" s="149"/>
      <c r="IFU7" s="149"/>
      <c r="IFV7" s="149"/>
      <c r="IFW7" s="149"/>
      <c r="IFX7" s="149"/>
      <c r="IFY7" s="149"/>
      <c r="IFZ7" s="149"/>
      <c r="IGA7" s="149"/>
      <c r="IGB7" s="149"/>
      <c r="IGC7" s="149"/>
      <c r="IGD7" s="149"/>
      <c r="IGE7" s="149"/>
      <c r="IGF7" s="149"/>
      <c r="IGG7" s="149"/>
      <c r="IGH7" s="149"/>
      <c r="IGI7" s="149"/>
      <c r="IGJ7" s="149"/>
      <c r="IGK7" s="149"/>
      <c r="IGL7" s="149"/>
      <c r="IGM7" s="149"/>
      <c r="IGN7" s="149"/>
      <c r="IGO7" s="149"/>
      <c r="IGP7" s="149"/>
      <c r="IGQ7" s="149"/>
      <c r="IGR7" s="149"/>
      <c r="IGS7" s="149"/>
      <c r="IGT7" s="149"/>
      <c r="IGU7" s="149"/>
      <c r="IGV7" s="149"/>
      <c r="IGW7" s="149"/>
      <c r="IGX7" s="149"/>
      <c r="IGY7" s="149"/>
      <c r="IGZ7" s="149"/>
      <c r="IHA7" s="149"/>
      <c r="IHB7" s="149"/>
      <c r="IHC7" s="149"/>
      <c r="IHD7" s="149"/>
      <c r="IHE7" s="149"/>
      <c r="IHF7" s="149"/>
      <c r="IHG7" s="149"/>
      <c r="IHH7" s="149"/>
      <c r="IHI7" s="149"/>
      <c r="IHJ7" s="149"/>
      <c r="IHK7" s="149"/>
      <c r="IHL7" s="149"/>
      <c r="IHM7" s="149"/>
      <c r="IHN7" s="149"/>
      <c r="IHO7" s="149"/>
      <c r="IHP7" s="149"/>
      <c r="IHQ7" s="149"/>
      <c r="IHR7" s="149"/>
      <c r="IHS7" s="149"/>
      <c r="IHT7" s="149"/>
      <c r="IHU7" s="149"/>
      <c r="IHV7" s="149"/>
      <c r="IHW7" s="149"/>
      <c r="IHX7" s="149"/>
      <c r="IHY7" s="149"/>
      <c r="IHZ7" s="149"/>
      <c r="IIA7" s="149"/>
      <c r="IIB7" s="149"/>
      <c r="IIC7" s="149"/>
      <c r="IID7" s="149"/>
      <c r="IIE7" s="149"/>
      <c r="IIF7" s="149"/>
      <c r="IIG7" s="149"/>
      <c r="IIH7" s="149"/>
      <c r="III7" s="149"/>
      <c r="IIJ7" s="149"/>
      <c r="IIK7" s="149"/>
      <c r="IIL7" s="149"/>
      <c r="IIM7" s="149"/>
      <c r="IIN7" s="149"/>
      <c r="IIO7" s="149"/>
      <c r="IIP7" s="149"/>
      <c r="IIQ7" s="149"/>
      <c r="IIR7" s="149"/>
      <c r="IIS7" s="149"/>
      <c r="IIT7" s="149"/>
      <c r="IIU7" s="149"/>
      <c r="IIV7" s="149"/>
      <c r="IIW7" s="149"/>
      <c r="IIX7" s="149"/>
      <c r="IIY7" s="149"/>
      <c r="IIZ7" s="149"/>
      <c r="IJA7" s="149"/>
      <c r="IJB7" s="149"/>
      <c r="IJC7" s="149"/>
      <c r="IJD7" s="149"/>
      <c r="IJE7" s="149"/>
      <c r="IJF7" s="149"/>
      <c r="IJG7" s="149"/>
      <c r="IJH7" s="149"/>
      <c r="IJI7" s="149"/>
      <c r="IJJ7" s="149"/>
      <c r="IJK7" s="149"/>
      <c r="IJL7" s="149"/>
      <c r="IJM7" s="149"/>
      <c r="IJN7" s="149"/>
      <c r="IJO7" s="149"/>
      <c r="IJP7" s="149"/>
      <c r="IJQ7" s="149"/>
      <c r="IJR7" s="149"/>
      <c r="IJS7" s="149"/>
      <c r="IJT7" s="149"/>
      <c r="IJU7" s="149"/>
      <c r="IJV7" s="149"/>
      <c r="IJW7" s="149"/>
      <c r="IJX7" s="149"/>
      <c r="IJY7" s="149"/>
      <c r="IJZ7" s="149"/>
      <c r="IKA7" s="149"/>
      <c r="IKB7" s="149"/>
      <c r="IKC7" s="149"/>
      <c r="IKD7" s="149"/>
      <c r="IKE7" s="149"/>
      <c r="IKF7" s="149"/>
      <c r="IKG7" s="149"/>
      <c r="IKH7" s="149"/>
      <c r="IKI7" s="149"/>
      <c r="IKJ7" s="149"/>
      <c r="IKK7" s="149"/>
      <c r="IKL7" s="149"/>
      <c r="IKM7" s="149"/>
      <c r="IKN7" s="149"/>
      <c r="IKO7" s="149"/>
      <c r="IKP7" s="149"/>
      <c r="IKQ7" s="149"/>
      <c r="IKR7" s="149"/>
      <c r="IKS7" s="149"/>
      <c r="IKT7" s="149"/>
      <c r="IKU7" s="149"/>
      <c r="IKV7" s="149"/>
      <c r="IKW7" s="149"/>
      <c r="IKX7" s="149"/>
      <c r="IKY7" s="149"/>
      <c r="IKZ7" s="149"/>
      <c r="ILA7" s="149"/>
      <c r="ILB7" s="149"/>
      <c r="ILC7" s="149"/>
      <c r="ILD7" s="149"/>
      <c r="ILE7" s="149"/>
      <c r="ILF7" s="149"/>
      <c r="ILG7" s="149"/>
      <c r="ILH7" s="149"/>
      <c r="ILI7" s="149"/>
      <c r="ILJ7" s="149"/>
      <c r="ILK7" s="149"/>
      <c r="ILL7" s="149"/>
      <c r="ILM7" s="149"/>
      <c r="ILN7" s="149"/>
      <c r="ILO7" s="149"/>
      <c r="ILP7" s="149"/>
      <c r="ILQ7" s="149"/>
      <c r="ILR7" s="149"/>
      <c r="ILS7" s="149"/>
      <c r="ILT7" s="149"/>
      <c r="ILU7" s="149"/>
      <c r="ILV7" s="149"/>
      <c r="ILW7" s="149"/>
      <c r="ILX7" s="149"/>
      <c r="ILY7" s="149"/>
      <c r="ILZ7" s="149"/>
      <c r="IMA7" s="149"/>
      <c r="IMB7" s="149"/>
      <c r="IMC7" s="149"/>
      <c r="IMD7" s="149"/>
      <c r="IME7" s="149"/>
      <c r="IMF7" s="149"/>
      <c r="IMG7" s="149"/>
      <c r="IMH7" s="149"/>
      <c r="IMI7" s="149"/>
      <c r="IMJ7" s="149"/>
      <c r="IMK7" s="149"/>
      <c r="IML7" s="149"/>
      <c r="IMM7" s="149"/>
      <c r="IMN7" s="149"/>
      <c r="IMO7" s="149"/>
      <c r="IMP7" s="149"/>
      <c r="IMQ7" s="149"/>
      <c r="IMR7" s="149"/>
      <c r="IMS7" s="149"/>
      <c r="IMT7" s="149"/>
      <c r="IMU7" s="149"/>
      <c r="IMV7" s="149"/>
      <c r="IMW7" s="149"/>
      <c r="IMX7" s="149"/>
      <c r="IMY7" s="149"/>
      <c r="IMZ7" s="149"/>
      <c r="INA7" s="149"/>
      <c r="INB7" s="149"/>
      <c r="INC7" s="149"/>
      <c r="IND7" s="149"/>
      <c r="INE7" s="149"/>
      <c r="INF7" s="149"/>
      <c r="ING7" s="149"/>
      <c r="INH7" s="149"/>
      <c r="INI7" s="149"/>
      <c r="INJ7" s="149"/>
      <c r="INK7" s="149"/>
      <c r="INL7" s="149"/>
      <c r="INM7" s="149"/>
      <c r="INN7" s="149"/>
      <c r="INO7" s="149"/>
      <c r="INP7" s="149"/>
      <c r="INQ7" s="149"/>
      <c r="INR7" s="149"/>
      <c r="INS7" s="149"/>
      <c r="INT7" s="149"/>
      <c r="INU7" s="149"/>
      <c r="INV7" s="149"/>
      <c r="INW7" s="149"/>
      <c r="INX7" s="149"/>
      <c r="INY7" s="149"/>
      <c r="INZ7" s="149"/>
      <c r="IOA7" s="149"/>
      <c r="IOB7" s="149"/>
      <c r="IOC7" s="149"/>
      <c r="IOD7" s="149"/>
      <c r="IOE7" s="149"/>
      <c r="IOF7" s="149"/>
      <c r="IOG7" s="149"/>
      <c r="IOH7" s="149"/>
      <c r="IOI7" s="149"/>
      <c r="IOJ7" s="149"/>
      <c r="IOK7" s="149"/>
      <c r="IOL7" s="149"/>
      <c r="IOM7" s="149"/>
      <c r="ION7" s="149"/>
      <c r="IOO7" s="149"/>
      <c r="IOP7" s="149"/>
      <c r="IOQ7" s="149"/>
      <c r="IOR7" s="149"/>
      <c r="IOS7" s="149"/>
      <c r="IOT7" s="149"/>
      <c r="IOU7" s="149"/>
      <c r="IOV7" s="149"/>
      <c r="IOW7" s="149"/>
      <c r="IOX7" s="149"/>
      <c r="IOY7" s="149"/>
      <c r="IOZ7" s="149"/>
      <c r="IPA7" s="149"/>
      <c r="IPB7" s="149"/>
      <c r="IPC7" s="149"/>
      <c r="IPD7" s="149"/>
      <c r="IPE7" s="149"/>
      <c r="IPF7" s="149"/>
      <c r="IPG7" s="149"/>
      <c r="IPH7" s="149"/>
      <c r="IPI7" s="149"/>
      <c r="IPJ7" s="149"/>
      <c r="IPK7" s="149"/>
      <c r="IPL7" s="149"/>
      <c r="IPM7" s="149"/>
      <c r="IPN7" s="149"/>
      <c r="IPO7" s="149"/>
      <c r="IPP7" s="149"/>
      <c r="IPQ7" s="149"/>
      <c r="IPR7" s="149"/>
      <c r="IPS7" s="149"/>
      <c r="IPT7" s="149"/>
      <c r="IPU7" s="149"/>
      <c r="IPV7" s="149"/>
      <c r="IPW7" s="149"/>
      <c r="IPX7" s="149"/>
      <c r="IPY7" s="149"/>
      <c r="IPZ7" s="149"/>
      <c r="IQA7" s="149"/>
      <c r="IQB7" s="149"/>
      <c r="IQC7" s="149"/>
      <c r="IQD7" s="149"/>
      <c r="IQE7" s="149"/>
      <c r="IQF7" s="149"/>
      <c r="IQG7" s="149"/>
      <c r="IQH7" s="149"/>
      <c r="IQI7" s="149"/>
      <c r="IQJ7" s="149"/>
      <c r="IQK7" s="149"/>
      <c r="IQL7" s="149"/>
      <c r="IQM7" s="149"/>
      <c r="IQN7" s="149"/>
      <c r="IQO7" s="149"/>
      <c r="IQP7" s="149"/>
      <c r="IQQ7" s="149"/>
      <c r="IQR7" s="149"/>
      <c r="IQS7" s="149"/>
      <c r="IQT7" s="149"/>
      <c r="IQU7" s="149"/>
      <c r="IQV7" s="149"/>
      <c r="IQW7" s="149"/>
      <c r="IQX7" s="149"/>
      <c r="IQY7" s="149"/>
      <c r="IQZ7" s="149"/>
      <c r="IRA7" s="149"/>
      <c r="IRB7" s="149"/>
      <c r="IRC7" s="149"/>
      <c r="IRD7" s="149"/>
      <c r="IRE7" s="149"/>
      <c r="IRF7" s="149"/>
      <c r="IRG7" s="149"/>
      <c r="IRH7" s="149"/>
      <c r="IRI7" s="149"/>
      <c r="IRJ7" s="149"/>
      <c r="IRK7" s="149"/>
      <c r="IRL7" s="149"/>
      <c r="IRM7" s="149"/>
      <c r="IRN7" s="149"/>
      <c r="IRO7" s="149"/>
      <c r="IRP7" s="149"/>
      <c r="IRQ7" s="149"/>
      <c r="IRR7" s="149"/>
      <c r="IRS7" s="149"/>
      <c r="IRT7" s="149"/>
      <c r="IRU7" s="149"/>
      <c r="IRV7" s="149"/>
      <c r="IRW7" s="149"/>
      <c r="IRX7" s="149"/>
      <c r="IRY7" s="149"/>
      <c r="IRZ7" s="149"/>
      <c r="ISA7" s="149"/>
      <c r="ISB7" s="149"/>
      <c r="ISC7" s="149"/>
      <c r="ISD7" s="149"/>
      <c r="ISE7" s="149"/>
      <c r="ISF7" s="149"/>
      <c r="ISG7" s="149"/>
      <c r="ISH7" s="149"/>
      <c r="ISI7" s="149"/>
      <c r="ISJ7" s="149"/>
      <c r="ISK7" s="149"/>
      <c r="ISL7" s="149"/>
      <c r="ISM7" s="149"/>
      <c r="ISN7" s="149"/>
      <c r="ISO7" s="149"/>
      <c r="ISP7" s="149"/>
      <c r="ISQ7" s="149"/>
      <c r="ISR7" s="149"/>
      <c r="ISS7" s="149"/>
      <c r="IST7" s="149"/>
      <c r="ISU7" s="149"/>
      <c r="ISV7" s="149"/>
      <c r="ISW7" s="149"/>
      <c r="ISX7" s="149"/>
      <c r="ISY7" s="149"/>
      <c r="ISZ7" s="149"/>
      <c r="ITA7" s="149"/>
      <c r="ITB7" s="149"/>
      <c r="ITC7" s="149"/>
      <c r="ITD7" s="149"/>
      <c r="ITE7" s="149"/>
      <c r="ITF7" s="149"/>
      <c r="ITG7" s="149"/>
      <c r="ITH7" s="149"/>
      <c r="ITI7" s="149"/>
      <c r="ITJ7" s="149"/>
      <c r="ITK7" s="149"/>
      <c r="ITL7" s="149"/>
      <c r="ITM7" s="149"/>
      <c r="ITN7" s="149"/>
      <c r="ITO7" s="149"/>
      <c r="ITP7" s="149"/>
      <c r="ITQ7" s="149"/>
      <c r="ITR7" s="149"/>
      <c r="ITS7" s="149"/>
      <c r="ITT7" s="149"/>
      <c r="ITU7" s="149"/>
      <c r="ITV7" s="149"/>
      <c r="ITW7" s="149"/>
      <c r="ITX7" s="149"/>
      <c r="ITY7" s="149"/>
      <c r="ITZ7" s="149"/>
      <c r="IUA7" s="149"/>
      <c r="IUB7" s="149"/>
      <c r="IUC7" s="149"/>
      <c r="IUD7" s="149"/>
      <c r="IUE7" s="149"/>
      <c r="IUF7" s="149"/>
      <c r="IUG7" s="149"/>
      <c r="IUH7" s="149"/>
      <c r="IUI7" s="149"/>
      <c r="IUJ7" s="149"/>
      <c r="IUK7" s="149"/>
      <c r="IUL7" s="149"/>
      <c r="IUM7" s="149"/>
      <c r="IUN7" s="149"/>
      <c r="IUO7" s="149"/>
      <c r="IUP7" s="149"/>
      <c r="IUQ7" s="149"/>
      <c r="IUR7" s="149"/>
      <c r="IUS7" s="149"/>
      <c r="IUT7" s="149"/>
      <c r="IUU7" s="149"/>
      <c r="IUV7" s="149"/>
      <c r="IUW7" s="149"/>
      <c r="IUX7" s="149"/>
      <c r="IUY7" s="149"/>
      <c r="IUZ7" s="149"/>
      <c r="IVA7" s="149"/>
      <c r="IVB7" s="149"/>
      <c r="IVC7" s="149"/>
      <c r="IVD7" s="149"/>
      <c r="IVE7" s="149"/>
      <c r="IVF7" s="149"/>
      <c r="IVG7" s="149"/>
      <c r="IVH7" s="149"/>
      <c r="IVI7" s="149"/>
      <c r="IVJ7" s="149"/>
      <c r="IVK7" s="149"/>
      <c r="IVL7" s="149"/>
      <c r="IVM7" s="149"/>
      <c r="IVN7" s="149"/>
      <c r="IVO7" s="149"/>
      <c r="IVP7" s="149"/>
      <c r="IVQ7" s="149"/>
      <c r="IVR7" s="149"/>
      <c r="IVS7" s="149"/>
      <c r="IVT7" s="149"/>
      <c r="IVU7" s="149"/>
      <c r="IVV7" s="149"/>
      <c r="IVW7" s="149"/>
      <c r="IVX7" s="149"/>
      <c r="IVY7" s="149"/>
      <c r="IVZ7" s="149"/>
      <c r="IWA7" s="149"/>
      <c r="IWB7" s="149"/>
      <c r="IWC7" s="149"/>
      <c r="IWD7" s="149"/>
      <c r="IWE7" s="149"/>
      <c r="IWF7" s="149"/>
      <c r="IWG7" s="149"/>
      <c r="IWH7" s="149"/>
      <c r="IWI7" s="149"/>
      <c r="IWJ7" s="149"/>
      <c r="IWK7" s="149"/>
      <c r="IWL7" s="149"/>
      <c r="IWM7" s="149"/>
      <c r="IWN7" s="149"/>
      <c r="IWO7" s="149"/>
      <c r="IWP7" s="149"/>
      <c r="IWQ7" s="149"/>
      <c r="IWR7" s="149"/>
      <c r="IWS7" s="149"/>
      <c r="IWT7" s="149"/>
      <c r="IWU7" s="149"/>
      <c r="IWV7" s="149"/>
      <c r="IWW7" s="149"/>
      <c r="IWX7" s="149"/>
      <c r="IWY7" s="149"/>
      <c r="IWZ7" s="149"/>
      <c r="IXA7" s="149"/>
      <c r="IXB7" s="149"/>
      <c r="IXC7" s="149"/>
      <c r="IXD7" s="149"/>
      <c r="IXE7" s="149"/>
      <c r="IXF7" s="149"/>
      <c r="IXG7" s="149"/>
      <c r="IXH7" s="149"/>
      <c r="IXI7" s="149"/>
      <c r="IXJ7" s="149"/>
      <c r="IXK7" s="149"/>
      <c r="IXL7" s="149"/>
      <c r="IXM7" s="149"/>
      <c r="IXN7" s="149"/>
      <c r="IXO7" s="149"/>
      <c r="IXP7" s="149"/>
      <c r="IXQ7" s="149"/>
      <c r="IXR7" s="149"/>
      <c r="IXS7" s="149"/>
      <c r="IXT7" s="149"/>
      <c r="IXU7" s="149"/>
      <c r="IXV7" s="149"/>
      <c r="IXW7" s="149"/>
      <c r="IXX7" s="149"/>
      <c r="IXY7" s="149"/>
      <c r="IXZ7" s="149"/>
      <c r="IYA7" s="149"/>
      <c r="IYB7" s="149"/>
      <c r="IYC7" s="149"/>
      <c r="IYD7" s="149"/>
      <c r="IYE7" s="149"/>
      <c r="IYF7" s="149"/>
      <c r="IYG7" s="149"/>
      <c r="IYH7" s="149"/>
      <c r="IYI7" s="149"/>
      <c r="IYJ7" s="149"/>
      <c r="IYK7" s="149"/>
      <c r="IYL7" s="149"/>
      <c r="IYM7" s="149"/>
      <c r="IYN7" s="149"/>
      <c r="IYO7" s="149"/>
      <c r="IYP7" s="149"/>
      <c r="IYQ7" s="149"/>
      <c r="IYR7" s="149"/>
      <c r="IYS7" s="149"/>
      <c r="IYT7" s="149"/>
      <c r="IYU7" s="149"/>
      <c r="IYV7" s="149"/>
      <c r="IYW7" s="149"/>
      <c r="IYX7" s="149"/>
      <c r="IYY7" s="149"/>
      <c r="IYZ7" s="149"/>
      <c r="IZA7" s="149"/>
      <c r="IZB7" s="149"/>
      <c r="IZC7" s="149"/>
      <c r="IZD7" s="149"/>
      <c r="IZE7" s="149"/>
      <c r="IZF7" s="149"/>
      <c r="IZG7" s="149"/>
      <c r="IZH7" s="149"/>
      <c r="IZI7" s="149"/>
      <c r="IZJ7" s="149"/>
      <c r="IZK7" s="149"/>
      <c r="IZL7" s="149"/>
      <c r="IZM7" s="149"/>
      <c r="IZN7" s="149"/>
      <c r="IZO7" s="149"/>
      <c r="IZP7" s="149"/>
      <c r="IZQ7" s="149"/>
      <c r="IZR7" s="149"/>
      <c r="IZS7" s="149"/>
      <c r="IZT7" s="149"/>
      <c r="IZU7" s="149"/>
      <c r="IZV7" s="149"/>
      <c r="IZW7" s="149"/>
      <c r="IZX7" s="149"/>
      <c r="IZY7" s="149"/>
      <c r="IZZ7" s="149"/>
      <c r="JAA7" s="149"/>
      <c r="JAB7" s="149"/>
      <c r="JAC7" s="149"/>
      <c r="JAD7" s="149"/>
      <c r="JAE7" s="149"/>
      <c r="JAF7" s="149"/>
      <c r="JAG7" s="149"/>
      <c r="JAH7" s="149"/>
      <c r="JAI7" s="149"/>
      <c r="JAJ7" s="149"/>
      <c r="JAK7" s="149"/>
      <c r="JAL7" s="149"/>
      <c r="JAM7" s="149"/>
      <c r="JAN7" s="149"/>
      <c r="JAO7" s="149"/>
      <c r="JAP7" s="149"/>
      <c r="JAQ7" s="149"/>
      <c r="JAR7" s="149"/>
      <c r="JAS7" s="149"/>
      <c r="JAT7" s="149"/>
      <c r="JAU7" s="149"/>
      <c r="JAV7" s="149"/>
      <c r="JAW7" s="149"/>
      <c r="JAX7" s="149"/>
      <c r="JAY7" s="149"/>
      <c r="JAZ7" s="149"/>
      <c r="JBA7" s="149"/>
      <c r="JBB7" s="149"/>
      <c r="JBC7" s="149"/>
      <c r="JBD7" s="149"/>
      <c r="JBE7" s="149"/>
      <c r="JBF7" s="149"/>
      <c r="JBG7" s="149"/>
      <c r="JBH7" s="149"/>
      <c r="JBI7" s="149"/>
      <c r="JBJ7" s="149"/>
      <c r="JBK7" s="149"/>
      <c r="JBL7" s="149"/>
      <c r="JBM7" s="149"/>
      <c r="JBN7" s="149"/>
      <c r="JBO7" s="149"/>
      <c r="JBP7" s="149"/>
      <c r="JBQ7" s="149"/>
      <c r="JBR7" s="149"/>
      <c r="JBS7" s="149"/>
      <c r="JBT7" s="149"/>
      <c r="JBU7" s="149"/>
      <c r="JBV7" s="149"/>
      <c r="JBW7" s="149"/>
      <c r="JBX7" s="149"/>
      <c r="JBY7" s="149"/>
      <c r="JBZ7" s="149"/>
      <c r="JCA7" s="149"/>
      <c r="JCB7" s="149"/>
      <c r="JCC7" s="149"/>
      <c r="JCD7" s="149"/>
      <c r="JCE7" s="149"/>
      <c r="JCF7" s="149"/>
      <c r="JCG7" s="149"/>
      <c r="JCH7" s="149"/>
      <c r="JCI7" s="149"/>
      <c r="JCJ7" s="149"/>
      <c r="JCK7" s="149"/>
      <c r="JCL7" s="149"/>
      <c r="JCM7" s="149"/>
      <c r="JCN7" s="149"/>
      <c r="JCO7" s="149"/>
      <c r="JCP7" s="149"/>
      <c r="JCQ7" s="149"/>
      <c r="JCR7" s="149"/>
      <c r="JCS7" s="149"/>
      <c r="JCT7" s="149"/>
      <c r="JCU7" s="149"/>
      <c r="JCV7" s="149"/>
      <c r="JCW7" s="149"/>
      <c r="JCX7" s="149"/>
      <c r="JCY7" s="149"/>
      <c r="JCZ7" s="149"/>
      <c r="JDA7" s="149"/>
      <c r="JDB7" s="149"/>
      <c r="JDC7" s="149"/>
      <c r="JDD7" s="149"/>
      <c r="JDE7" s="149"/>
      <c r="JDF7" s="149"/>
      <c r="JDG7" s="149"/>
      <c r="JDH7" s="149"/>
      <c r="JDI7" s="149"/>
      <c r="JDJ7" s="149"/>
      <c r="JDK7" s="149"/>
      <c r="JDL7" s="149"/>
      <c r="JDM7" s="149"/>
      <c r="JDN7" s="149"/>
      <c r="JDO7" s="149"/>
      <c r="JDP7" s="149"/>
      <c r="JDQ7" s="149"/>
      <c r="JDR7" s="149"/>
      <c r="JDS7" s="149"/>
      <c r="JDT7" s="149"/>
      <c r="JDU7" s="149"/>
      <c r="JDV7" s="149"/>
      <c r="JDW7" s="149"/>
      <c r="JDX7" s="149"/>
      <c r="JDY7" s="149"/>
      <c r="JDZ7" s="149"/>
      <c r="JEA7" s="149"/>
      <c r="JEB7" s="149"/>
      <c r="JEC7" s="149"/>
      <c r="JED7" s="149"/>
      <c r="JEE7" s="149"/>
      <c r="JEF7" s="149"/>
      <c r="JEG7" s="149"/>
      <c r="JEH7" s="149"/>
      <c r="JEI7" s="149"/>
      <c r="JEJ7" s="149"/>
      <c r="JEK7" s="149"/>
      <c r="JEL7" s="149"/>
      <c r="JEM7" s="149"/>
      <c r="JEN7" s="149"/>
      <c r="JEO7" s="149"/>
      <c r="JEP7" s="149"/>
      <c r="JEQ7" s="149"/>
      <c r="JER7" s="149"/>
      <c r="JES7" s="149"/>
      <c r="JET7" s="149"/>
      <c r="JEU7" s="149"/>
      <c r="JEV7" s="149"/>
      <c r="JEW7" s="149"/>
      <c r="JEX7" s="149"/>
      <c r="JEY7" s="149"/>
      <c r="JEZ7" s="149"/>
      <c r="JFA7" s="149"/>
      <c r="JFB7" s="149"/>
      <c r="JFC7" s="149"/>
      <c r="JFD7" s="149"/>
      <c r="JFE7" s="149"/>
      <c r="JFF7" s="149"/>
      <c r="JFG7" s="149"/>
      <c r="JFH7" s="149"/>
      <c r="JFI7" s="149"/>
      <c r="JFJ7" s="149"/>
      <c r="JFK7" s="149"/>
      <c r="JFL7" s="149"/>
      <c r="JFM7" s="149"/>
      <c r="JFN7" s="149"/>
      <c r="JFO7" s="149"/>
      <c r="JFP7" s="149"/>
      <c r="JFQ7" s="149"/>
      <c r="JFR7" s="149"/>
      <c r="JFS7" s="149"/>
      <c r="JFT7" s="149"/>
      <c r="JFU7" s="149"/>
      <c r="JFV7" s="149"/>
      <c r="JFW7" s="149"/>
      <c r="JFX7" s="149"/>
      <c r="JFY7" s="149"/>
      <c r="JFZ7" s="149"/>
      <c r="JGA7" s="149"/>
      <c r="JGB7" s="149"/>
      <c r="JGC7" s="149"/>
      <c r="JGD7" s="149"/>
      <c r="JGE7" s="149"/>
      <c r="JGF7" s="149"/>
      <c r="JGG7" s="149"/>
      <c r="JGH7" s="149"/>
      <c r="JGI7" s="149"/>
      <c r="JGJ7" s="149"/>
      <c r="JGK7" s="149"/>
      <c r="JGL7" s="149"/>
      <c r="JGM7" s="149"/>
      <c r="JGN7" s="149"/>
      <c r="JGO7" s="149"/>
      <c r="JGP7" s="149"/>
      <c r="JGQ7" s="149"/>
      <c r="JGR7" s="149"/>
      <c r="JGS7" s="149"/>
      <c r="JGT7" s="149"/>
      <c r="JGU7" s="149"/>
      <c r="JGV7" s="149"/>
      <c r="JGW7" s="149"/>
      <c r="JGX7" s="149"/>
      <c r="JGY7" s="149"/>
      <c r="JGZ7" s="149"/>
      <c r="JHA7" s="149"/>
      <c r="JHB7" s="149"/>
      <c r="JHC7" s="149"/>
      <c r="JHD7" s="149"/>
      <c r="JHE7" s="149"/>
      <c r="JHF7" s="149"/>
      <c r="JHG7" s="149"/>
      <c r="JHH7" s="149"/>
      <c r="JHI7" s="149"/>
      <c r="JHJ7" s="149"/>
      <c r="JHK7" s="149"/>
      <c r="JHL7" s="149"/>
      <c r="JHM7" s="149"/>
      <c r="JHN7" s="149"/>
      <c r="JHO7" s="149"/>
      <c r="JHP7" s="149"/>
      <c r="JHQ7" s="149"/>
      <c r="JHR7" s="149"/>
      <c r="JHS7" s="149"/>
      <c r="JHT7" s="149"/>
      <c r="JHU7" s="149"/>
      <c r="JHV7" s="149"/>
      <c r="JHW7" s="149"/>
      <c r="JHX7" s="149"/>
      <c r="JHY7" s="149"/>
      <c r="JHZ7" s="149"/>
      <c r="JIA7" s="149"/>
      <c r="JIB7" s="149"/>
      <c r="JIC7" s="149"/>
      <c r="JID7" s="149"/>
      <c r="JIE7" s="149"/>
      <c r="JIF7" s="149"/>
      <c r="JIG7" s="149"/>
      <c r="JIH7" s="149"/>
      <c r="JII7" s="149"/>
      <c r="JIJ7" s="149"/>
      <c r="JIK7" s="149"/>
      <c r="JIL7" s="149"/>
      <c r="JIM7" s="149"/>
      <c r="JIN7" s="149"/>
      <c r="JIO7" s="149"/>
      <c r="JIP7" s="149"/>
      <c r="JIQ7" s="149"/>
      <c r="JIR7" s="149"/>
      <c r="JIS7" s="149"/>
      <c r="JIT7" s="149"/>
      <c r="JIU7" s="149"/>
      <c r="JIV7" s="149"/>
      <c r="JIW7" s="149"/>
      <c r="JIX7" s="149"/>
      <c r="JIY7" s="149"/>
      <c r="JIZ7" s="149"/>
      <c r="JJA7" s="149"/>
      <c r="JJB7" s="149"/>
      <c r="JJC7" s="149"/>
      <c r="JJD7" s="149"/>
      <c r="JJE7" s="149"/>
      <c r="JJF7" s="149"/>
      <c r="JJG7" s="149"/>
      <c r="JJH7" s="149"/>
      <c r="JJI7" s="149"/>
      <c r="JJJ7" s="149"/>
      <c r="JJK7" s="149"/>
      <c r="JJL7" s="149"/>
      <c r="JJM7" s="149"/>
      <c r="JJN7" s="149"/>
      <c r="JJO7" s="149"/>
      <c r="JJP7" s="149"/>
      <c r="JJQ7" s="149"/>
      <c r="JJR7" s="149"/>
      <c r="JJS7" s="149"/>
      <c r="JJT7" s="149"/>
      <c r="JJU7" s="149"/>
      <c r="JJV7" s="149"/>
      <c r="JJW7" s="149"/>
      <c r="JJX7" s="149"/>
      <c r="JJY7" s="149"/>
      <c r="JJZ7" s="149"/>
      <c r="JKA7" s="149"/>
      <c r="JKB7" s="149"/>
      <c r="JKC7" s="149"/>
      <c r="JKD7" s="149"/>
      <c r="JKE7" s="149"/>
      <c r="JKF7" s="149"/>
      <c r="JKG7" s="149"/>
      <c r="JKH7" s="149"/>
      <c r="JKI7" s="149"/>
      <c r="JKJ7" s="149"/>
      <c r="JKK7" s="149"/>
      <c r="JKL7" s="149"/>
      <c r="JKM7" s="149"/>
      <c r="JKN7" s="149"/>
      <c r="JKO7" s="149"/>
      <c r="JKP7" s="149"/>
      <c r="JKQ7" s="149"/>
      <c r="JKR7" s="149"/>
      <c r="JKS7" s="149"/>
      <c r="JKT7" s="149"/>
      <c r="JKU7" s="149"/>
      <c r="JKV7" s="149"/>
      <c r="JKW7" s="149"/>
      <c r="JKX7" s="149"/>
      <c r="JKY7" s="149"/>
      <c r="JKZ7" s="149"/>
      <c r="JLA7" s="149"/>
      <c r="JLB7" s="149"/>
      <c r="JLC7" s="149"/>
      <c r="JLD7" s="149"/>
      <c r="JLE7" s="149"/>
      <c r="JLF7" s="149"/>
      <c r="JLG7" s="149"/>
      <c r="JLH7" s="149"/>
      <c r="JLI7" s="149"/>
      <c r="JLJ7" s="149"/>
      <c r="JLK7" s="149"/>
      <c r="JLL7" s="149"/>
      <c r="JLM7" s="149"/>
      <c r="JLN7" s="149"/>
      <c r="JLO7" s="149"/>
      <c r="JLP7" s="149"/>
      <c r="JLQ7" s="149"/>
      <c r="JLR7" s="149"/>
      <c r="JLS7" s="149"/>
      <c r="JLT7" s="149"/>
      <c r="JLU7" s="149"/>
      <c r="JLV7" s="149"/>
      <c r="JLW7" s="149"/>
      <c r="JLX7" s="149"/>
      <c r="JLY7" s="149"/>
      <c r="JLZ7" s="149"/>
      <c r="JMA7" s="149"/>
      <c r="JMB7" s="149"/>
      <c r="JMC7" s="149"/>
      <c r="JMD7" s="149"/>
      <c r="JME7" s="149"/>
      <c r="JMF7" s="149"/>
      <c r="JMG7" s="149"/>
      <c r="JMH7" s="149"/>
      <c r="JMI7" s="149"/>
      <c r="JMJ7" s="149"/>
      <c r="JMK7" s="149"/>
      <c r="JML7" s="149"/>
      <c r="JMM7" s="149"/>
      <c r="JMN7" s="149"/>
      <c r="JMO7" s="149"/>
      <c r="JMP7" s="149"/>
      <c r="JMQ7" s="149"/>
      <c r="JMR7" s="149"/>
      <c r="JMS7" s="149"/>
      <c r="JMT7" s="149"/>
      <c r="JMU7" s="149"/>
      <c r="JMV7" s="149"/>
      <c r="JMW7" s="149"/>
      <c r="JMX7" s="149"/>
      <c r="JMY7" s="149"/>
      <c r="JMZ7" s="149"/>
      <c r="JNA7" s="149"/>
      <c r="JNB7" s="149"/>
      <c r="JNC7" s="149"/>
      <c r="JND7" s="149"/>
      <c r="JNE7" s="149"/>
      <c r="JNF7" s="149"/>
      <c r="JNG7" s="149"/>
      <c r="JNH7" s="149"/>
      <c r="JNI7" s="149"/>
      <c r="JNJ7" s="149"/>
      <c r="JNK7" s="149"/>
      <c r="JNL7" s="149"/>
      <c r="JNM7" s="149"/>
      <c r="JNN7" s="149"/>
      <c r="JNO7" s="149"/>
      <c r="JNP7" s="149"/>
      <c r="JNQ7" s="149"/>
      <c r="JNR7" s="149"/>
      <c r="JNS7" s="149"/>
      <c r="JNT7" s="149"/>
      <c r="JNU7" s="149"/>
      <c r="JNV7" s="149"/>
      <c r="JNW7" s="149"/>
      <c r="JNX7" s="149"/>
      <c r="JNY7" s="149"/>
      <c r="JNZ7" s="149"/>
      <c r="JOA7" s="149"/>
      <c r="JOB7" s="149"/>
      <c r="JOC7" s="149"/>
      <c r="JOD7" s="149"/>
      <c r="JOE7" s="149"/>
      <c r="JOF7" s="149"/>
      <c r="JOG7" s="149"/>
      <c r="JOH7" s="149"/>
      <c r="JOI7" s="149"/>
      <c r="JOJ7" s="149"/>
      <c r="JOK7" s="149"/>
      <c r="JOL7" s="149"/>
      <c r="JOM7" s="149"/>
      <c r="JON7" s="149"/>
      <c r="JOO7" s="149"/>
      <c r="JOP7" s="149"/>
      <c r="JOQ7" s="149"/>
      <c r="JOR7" s="149"/>
      <c r="JOS7" s="149"/>
      <c r="JOT7" s="149"/>
      <c r="JOU7" s="149"/>
      <c r="JOV7" s="149"/>
      <c r="JOW7" s="149"/>
      <c r="JOX7" s="149"/>
      <c r="JOY7" s="149"/>
      <c r="JOZ7" s="149"/>
      <c r="JPA7" s="149"/>
      <c r="JPB7" s="149"/>
      <c r="JPC7" s="149"/>
      <c r="JPD7" s="149"/>
      <c r="JPE7" s="149"/>
      <c r="JPF7" s="149"/>
      <c r="JPG7" s="149"/>
      <c r="JPH7" s="149"/>
      <c r="JPI7" s="149"/>
      <c r="JPJ7" s="149"/>
      <c r="JPK7" s="149"/>
      <c r="JPL7" s="149"/>
      <c r="JPM7" s="149"/>
      <c r="JPN7" s="149"/>
      <c r="JPO7" s="149"/>
      <c r="JPP7" s="149"/>
      <c r="JPQ7" s="149"/>
      <c r="JPR7" s="149"/>
      <c r="JPS7" s="149"/>
      <c r="JPT7" s="149"/>
      <c r="JPU7" s="149"/>
      <c r="JPV7" s="149"/>
      <c r="JPW7" s="149"/>
      <c r="JPX7" s="149"/>
      <c r="JPY7" s="149"/>
      <c r="JPZ7" s="149"/>
      <c r="JQA7" s="149"/>
      <c r="JQB7" s="149"/>
      <c r="JQC7" s="149"/>
      <c r="JQD7" s="149"/>
      <c r="JQE7" s="149"/>
      <c r="JQF7" s="149"/>
      <c r="JQG7" s="149"/>
      <c r="JQH7" s="149"/>
      <c r="JQI7" s="149"/>
      <c r="JQJ7" s="149"/>
      <c r="JQK7" s="149"/>
      <c r="JQL7" s="149"/>
      <c r="JQM7" s="149"/>
      <c r="JQN7" s="149"/>
      <c r="JQO7" s="149"/>
      <c r="JQP7" s="149"/>
      <c r="JQQ7" s="149"/>
      <c r="JQR7" s="149"/>
      <c r="JQS7" s="149"/>
      <c r="JQT7" s="149"/>
      <c r="JQU7" s="149"/>
      <c r="JQV7" s="149"/>
      <c r="JQW7" s="149"/>
      <c r="JQX7" s="149"/>
      <c r="JQY7" s="149"/>
      <c r="JQZ7" s="149"/>
      <c r="JRA7" s="149"/>
      <c r="JRB7" s="149"/>
      <c r="JRC7" s="149"/>
      <c r="JRD7" s="149"/>
      <c r="JRE7" s="149"/>
      <c r="JRF7" s="149"/>
      <c r="JRG7" s="149"/>
      <c r="JRH7" s="149"/>
      <c r="JRI7" s="149"/>
      <c r="JRJ7" s="149"/>
      <c r="JRK7" s="149"/>
      <c r="JRL7" s="149"/>
      <c r="JRM7" s="149"/>
      <c r="JRN7" s="149"/>
      <c r="JRO7" s="149"/>
      <c r="JRP7" s="149"/>
      <c r="JRQ7" s="149"/>
      <c r="JRR7" s="149"/>
      <c r="JRS7" s="149"/>
      <c r="JRT7" s="149"/>
      <c r="JRU7" s="149"/>
      <c r="JRV7" s="149"/>
      <c r="JRW7" s="149"/>
      <c r="JRX7" s="149"/>
      <c r="JRY7" s="149"/>
      <c r="JRZ7" s="149"/>
      <c r="JSA7" s="149"/>
      <c r="JSB7" s="149"/>
      <c r="JSC7" s="149"/>
      <c r="JSD7" s="149"/>
      <c r="JSE7" s="149"/>
      <c r="JSF7" s="149"/>
      <c r="JSG7" s="149"/>
      <c r="JSH7" s="149"/>
      <c r="JSI7" s="149"/>
      <c r="JSJ7" s="149"/>
      <c r="JSK7" s="149"/>
      <c r="JSL7" s="149"/>
      <c r="JSM7" s="149"/>
      <c r="JSN7" s="149"/>
      <c r="JSO7" s="149"/>
      <c r="JSP7" s="149"/>
      <c r="JSQ7" s="149"/>
      <c r="JSR7" s="149"/>
      <c r="JSS7" s="149"/>
      <c r="JST7" s="149"/>
      <c r="JSU7" s="149"/>
      <c r="JSV7" s="149"/>
      <c r="JSW7" s="149"/>
      <c r="JSX7" s="149"/>
      <c r="JSY7" s="149"/>
      <c r="JSZ7" s="149"/>
      <c r="JTA7" s="149"/>
      <c r="JTB7" s="149"/>
      <c r="JTC7" s="149"/>
      <c r="JTD7" s="149"/>
      <c r="JTE7" s="149"/>
      <c r="JTF7" s="149"/>
      <c r="JTG7" s="149"/>
      <c r="JTH7" s="149"/>
      <c r="JTI7" s="149"/>
      <c r="JTJ7" s="149"/>
      <c r="JTK7" s="149"/>
      <c r="JTL7" s="149"/>
      <c r="JTM7" s="149"/>
      <c r="JTN7" s="149"/>
      <c r="JTO7" s="149"/>
      <c r="JTP7" s="149"/>
      <c r="JTQ7" s="149"/>
      <c r="JTR7" s="149"/>
      <c r="JTS7" s="149"/>
      <c r="JTT7" s="149"/>
      <c r="JTU7" s="149"/>
      <c r="JTV7" s="149"/>
      <c r="JTW7" s="149"/>
      <c r="JTX7" s="149"/>
      <c r="JTY7" s="149"/>
      <c r="JTZ7" s="149"/>
      <c r="JUA7" s="149"/>
      <c r="JUB7" s="149"/>
      <c r="JUC7" s="149"/>
      <c r="JUD7" s="149"/>
      <c r="JUE7" s="149"/>
      <c r="JUF7" s="149"/>
      <c r="JUG7" s="149"/>
      <c r="JUH7" s="149"/>
      <c r="JUI7" s="149"/>
      <c r="JUJ7" s="149"/>
      <c r="JUK7" s="149"/>
      <c r="JUL7" s="149"/>
      <c r="JUM7" s="149"/>
      <c r="JUN7" s="149"/>
      <c r="JUO7" s="149"/>
      <c r="JUP7" s="149"/>
      <c r="JUQ7" s="149"/>
      <c r="JUR7" s="149"/>
      <c r="JUS7" s="149"/>
      <c r="JUT7" s="149"/>
      <c r="JUU7" s="149"/>
      <c r="JUV7" s="149"/>
      <c r="JUW7" s="149"/>
      <c r="JUX7" s="149"/>
      <c r="JUY7" s="149"/>
      <c r="JUZ7" s="149"/>
      <c r="JVA7" s="149"/>
      <c r="JVB7" s="149"/>
      <c r="JVC7" s="149"/>
      <c r="JVD7" s="149"/>
      <c r="JVE7" s="149"/>
      <c r="JVF7" s="149"/>
      <c r="JVG7" s="149"/>
      <c r="JVH7" s="149"/>
      <c r="JVI7" s="149"/>
      <c r="JVJ7" s="149"/>
      <c r="JVK7" s="149"/>
      <c r="JVL7" s="149"/>
      <c r="JVM7" s="149"/>
      <c r="JVN7" s="149"/>
      <c r="JVO7" s="149"/>
      <c r="JVP7" s="149"/>
      <c r="JVQ7" s="149"/>
      <c r="JVR7" s="149"/>
      <c r="JVS7" s="149"/>
      <c r="JVT7" s="149"/>
      <c r="JVU7" s="149"/>
      <c r="JVV7" s="149"/>
      <c r="JVW7" s="149"/>
      <c r="JVX7" s="149"/>
      <c r="JVY7" s="149"/>
      <c r="JVZ7" s="149"/>
      <c r="JWA7" s="149"/>
      <c r="JWB7" s="149"/>
      <c r="JWC7" s="149"/>
      <c r="JWD7" s="149"/>
      <c r="JWE7" s="149"/>
      <c r="JWF7" s="149"/>
      <c r="JWG7" s="149"/>
      <c r="JWH7" s="149"/>
      <c r="JWI7" s="149"/>
      <c r="JWJ7" s="149"/>
      <c r="JWK7" s="149"/>
      <c r="JWL7" s="149"/>
      <c r="JWM7" s="149"/>
      <c r="JWN7" s="149"/>
      <c r="JWO7" s="149"/>
      <c r="JWP7" s="149"/>
      <c r="JWQ7" s="149"/>
      <c r="JWR7" s="149"/>
      <c r="JWS7" s="149"/>
      <c r="JWT7" s="149"/>
      <c r="JWU7" s="149"/>
      <c r="JWV7" s="149"/>
      <c r="JWW7" s="149"/>
      <c r="JWX7" s="149"/>
      <c r="JWY7" s="149"/>
      <c r="JWZ7" s="149"/>
      <c r="JXA7" s="149"/>
      <c r="JXB7" s="149"/>
      <c r="JXC7" s="149"/>
      <c r="JXD7" s="149"/>
      <c r="JXE7" s="149"/>
      <c r="JXF7" s="149"/>
      <c r="JXG7" s="149"/>
      <c r="JXH7" s="149"/>
      <c r="JXI7" s="149"/>
      <c r="JXJ7" s="149"/>
      <c r="JXK7" s="149"/>
      <c r="JXL7" s="149"/>
      <c r="JXM7" s="149"/>
      <c r="JXN7" s="149"/>
      <c r="JXO7" s="149"/>
      <c r="JXP7" s="149"/>
      <c r="JXQ7" s="149"/>
      <c r="JXR7" s="149"/>
      <c r="JXS7" s="149"/>
      <c r="JXT7" s="149"/>
      <c r="JXU7" s="149"/>
      <c r="JXV7" s="149"/>
      <c r="JXW7" s="149"/>
      <c r="JXX7" s="149"/>
      <c r="JXY7" s="149"/>
      <c r="JXZ7" s="149"/>
      <c r="JYA7" s="149"/>
      <c r="JYB7" s="149"/>
      <c r="JYC7" s="149"/>
      <c r="JYD7" s="149"/>
      <c r="JYE7" s="149"/>
      <c r="JYF7" s="149"/>
      <c r="JYG7" s="149"/>
      <c r="JYH7" s="149"/>
      <c r="JYI7" s="149"/>
      <c r="JYJ7" s="149"/>
      <c r="JYK7" s="149"/>
      <c r="JYL7" s="149"/>
      <c r="JYM7" s="149"/>
      <c r="JYN7" s="149"/>
      <c r="JYO7" s="149"/>
      <c r="JYP7" s="149"/>
      <c r="JYQ7" s="149"/>
      <c r="JYR7" s="149"/>
      <c r="JYS7" s="149"/>
      <c r="JYT7" s="149"/>
      <c r="JYU7" s="149"/>
      <c r="JYV7" s="149"/>
      <c r="JYW7" s="149"/>
      <c r="JYX7" s="149"/>
      <c r="JYY7" s="149"/>
      <c r="JYZ7" s="149"/>
      <c r="JZA7" s="149"/>
      <c r="JZB7" s="149"/>
      <c r="JZC7" s="149"/>
      <c r="JZD7" s="149"/>
      <c r="JZE7" s="149"/>
      <c r="JZF7" s="149"/>
      <c r="JZG7" s="149"/>
      <c r="JZH7" s="149"/>
      <c r="JZI7" s="149"/>
      <c r="JZJ7" s="149"/>
      <c r="JZK7" s="149"/>
      <c r="JZL7" s="149"/>
      <c r="JZM7" s="149"/>
      <c r="JZN7" s="149"/>
      <c r="JZO7" s="149"/>
      <c r="JZP7" s="149"/>
      <c r="JZQ7" s="149"/>
      <c r="JZR7" s="149"/>
      <c r="JZS7" s="149"/>
      <c r="JZT7" s="149"/>
      <c r="JZU7" s="149"/>
      <c r="JZV7" s="149"/>
      <c r="JZW7" s="149"/>
      <c r="JZX7" s="149"/>
      <c r="JZY7" s="149"/>
      <c r="JZZ7" s="149"/>
      <c r="KAA7" s="149"/>
      <c r="KAB7" s="149"/>
      <c r="KAC7" s="149"/>
      <c r="KAD7" s="149"/>
      <c r="KAE7" s="149"/>
      <c r="KAF7" s="149"/>
      <c r="KAG7" s="149"/>
      <c r="KAH7" s="149"/>
      <c r="KAI7" s="149"/>
      <c r="KAJ7" s="149"/>
      <c r="KAK7" s="149"/>
      <c r="KAL7" s="149"/>
      <c r="KAM7" s="149"/>
      <c r="KAN7" s="149"/>
      <c r="KAO7" s="149"/>
      <c r="KAP7" s="149"/>
      <c r="KAQ7" s="149"/>
      <c r="KAR7" s="149"/>
      <c r="KAS7" s="149"/>
      <c r="KAT7" s="149"/>
      <c r="KAU7" s="149"/>
      <c r="KAV7" s="149"/>
      <c r="KAW7" s="149"/>
      <c r="KAX7" s="149"/>
      <c r="KAY7" s="149"/>
      <c r="KAZ7" s="149"/>
      <c r="KBA7" s="149"/>
      <c r="KBB7" s="149"/>
      <c r="KBC7" s="149"/>
      <c r="KBD7" s="149"/>
      <c r="KBE7" s="149"/>
      <c r="KBF7" s="149"/>
      <c r="KBG7" s="149"/>
      <c r="KBH7" s="149"/>
      <c r="KBI7" s="149"/>
      <c r="KBJ7" s="149"/>
      <c r="KBK7" s="149"/>
      <c r="KBL7" s="149"/>
      <c r="KBM7" s="149"/>
      <c r="KBN7" s="149"/>
      <c r="KBO7" s="149"/>
      <c r="KBP7" s="149"/>
      <c r="KBQ7" s="149"/>
      <c r="KBR7" s="149"/>
      <c r="KBS7" s="149"/>
      <c r="KBT7" s="149"/>
      <c r="KBU7" s="149"/>
      <c r="KBV7" s="149"/>
      <c r="KBW7" s="149"/>
      <c r="KBX7" s="149"/>
      <c r="KBY7" s="149"/>
      <c r="KBZ7" s="149"/>
      <c r="KCA7" s="149"/>
      <c r="KCB7" s="149"/>
      <c r="KCC7" s="149"/>
      <c r="KCD7" s="149"/>
      <c r="KCE7" s="149"/>
      <c r="KCF7" s="149"/>
      <c r="KCG7" s="149"/>
      <c r="KCH7" s="149"/>
      <c r="KCI7" s="149"/>
      <c r="KCJ7" s="149"/>
      <c r="KCK7" s="149"/>
      <c r="KCL7" s="149"/>
      <c r="KCM7" s="149"/>
      <c r="KCN7" s="149"/>
      <c r="KCO7" s="149"/>
      <c r="KCP7" s="149"/>
      <c r="KCQ7" s="149"/>
      <c r="KCR7" s="149"/>
      <c r="KCS7" s="149"/>
      <c r="KCT7" s="149"/>
      <c r="KCU7" s="149"/>
      <c r="KCV7" s="149"/>
      <c r="KCW7" s="149"/>
      <c r="KCX7" s="149"/>
      <c r="KCY7" s="149"/>
      <c r="KCZ7" s="149"/>
      <c r="KDA7" s="149"/>
      <c r="KDB7" s="149"/>
      <c r="KDC7" s="149"/>
      <c r="KDD7" s="149"/>
      <c r="KDE7" s="149"/>
      <c r="KDF7" s="149"/>
      <c r="KDG7" s="149"/>
      <c r="KDH7" s="149"/>
      <c r="KDI7" s="149"/>
      <c r="KDJ7" s="149"/>
      <c r="KDK7" s="149"/>
      <c r="KDL7" s="149"/>
      <c r="KDM7" s="149"/>
      <c r="KDN7" s="149"/>
      <c r="KDO7" s="149"/>
      <c r="KDP7" s="149"/>
      <c r="KDQ7" s="149"/>
      <c r="KDR7" s="149"/>
      <c r="KDS7" s="149"/>
      <c r="KDT7" s="149"/>
      <c r="KDU7" s="149"/>
      <c r="KDV7" s="149"/>
      <c r="KDW7" s="149"/>
      <c r="KDX7" s="149"/>
      <c r="KDY7" s="149"/>
      <c r="KDZ7" s="149"/>
      <c r="KEA7" s="149"/>
      <c r="KEB7" s="149"/>
      <c r="KEC7" s="149"/>
      <c r="KED7" s="149"/>
      <c r="KEE7" s="149"/>
      <c r="KEF7" s="149"/>
      <c r="KEG7" s="149"/>
      <c r="KEH7" s="149"/>
      <c r="KEI7" s="149"/>
      <c r="KEJ7" s="149"/>
      <c r="KEK7" s="149"/>
      <c r="KEL7" s="149"/>
      <c r="KEM7" s="149"/>
      <c r="KEN7" s="149"/>
      <c r="KEO7" s="149"/>
      <c r="KEP7" s="149"/>
      <c r="KEQ7" s="149"/>
      <c r="KER7" s="149"/>
      <c r="KES7" s="149"/>
      <c r="KET7" s="149"/>
      <c r="KEU7" s="149"/>
      <c r="KEV7" s="149"/>
      <c r="KEW7" s="149"/>
      <c r="KEX7" s="149"/>
      <c r="KEY7" s="149"/>
      <c r="KEZ7" s="149"/>
      <c r="KFA7" s="149"/>
      <c r="KFB7" s="149"/>
      <c r="KFC7" s="149"/>
      <c r="KFD7" s="149"/>
      <c r="KFE7" s="149"/>
      <c r="KFF7" s="149"/>
      <c r="KFG7" s="149"/>
      <c r="KFH7" s="149"/>
      <c r="KFI7" s="149"/>
      <c r="KFJ7" s="149"/>
      <c r="KFK7" s="149"/>
      <c r="KFL7" s="149"/>
      <c r="KFM7" s="149"/>
      <c r="KFN7" s="149"/>
      <c r="KFO7" s="149"/>
      <c r="KFP7" s="149"/>
      <c r="KFQ7" s="149"/>
      <c r="KFR7" s="149"/>
      <c r="KFS7" s="149"/>
      <c r="KFT7" s="149"/>
      <c r="KFU7" s="149"/>
      <c r="KFV7" s="149"/>
      <c r="KFW7" s="149"/>
      <c r="KFX7" s="149"/>
      <c r="KFY7" s="149"/>
      <c r="KFZ7" s="149"/>
      <c r="KGA7" s="149"/>
      <c r="KGB7" s="149"/>
      <c r="KGC7" s="149"/>
      <c r="KGD7" s="149"/>
      <c r="KGE7" s="149"/>
      <c r="KGF7" s="149"/>
      <c r="KGG7" s="149"/>
      <c r="KGH7" s="149"/>
      <c r="KGI7" s="149"/>
      <c r="KGJ7" s="149"/>
      <c r="KGK7" s="149"/>
      <c r="KGL7" s="149"/>
      <c r="KGM7" s="149"/>
      <c r="KGN7" s="149"/>
      <c r="KGO7" s="149"/>
      <c r="KGP7" s="149"/>
      <c r="KGQ7" s="149"/>
      <c r="KGR7" s="149"/>
      <c r="KGS7" s="149"/>
      <c r="KGT7" s="149"/>
      <c r="KGU7" s="149"/>
      <c r="KGV7" s="149"/>
      <c r="KGW7" s="149"/>
      <c r="KGX7" s="149"/>
      <c r="KGY7" s="149"/>
      <c r="KGZ7" s="149"/>
      <c r="KHA7" s="149"/>
      <c r="KHB7" s="149"/>
      <c r="KHC7" s="149"/>
      <c r="KHD7" s="149"/>
      <c r="KHE7" s="149"/>
      <c r="KHF7" s="149"/>
      <c r="KHG7" s="149"/>
      <c r="KHH7" s="149"/>
      <c r="KHI7" s="149"/>
      <c r="KHJ7" s="149"/>
      <c r="KHK7" s="149"/>
      <c r="KHL7" s="149"/>
      <c r="KHM7" s="149"/>
      <c r="KHN7" s="149"/>
      <c r="KHO7" s="149"/>
      <c r="KHP7" s="149"/>
      <c r="KHQ7" s="149"/>
      <c r="KHR7" s="149"/>
      <c r="KHS7" s="149"/>
      <c r="KHT7" s="149"/>
      <c r="KHU7" s="149"/>
      <c r="KHV7" s="149"/>
      <c r="KHW7" s="149"/>
      <c r="KHX7" s="149"/>
      <c r="KHY7" s="149"/>
      <c r="KHZ7" s="149"/>
      <c r="KIA7" s="149"/>
      <c r="KIB7" s="149"/>
      <c r="KIC7" s="149"/>
      <c r="KID7" s="149"/>
      <c r="KIE7" s="149"/>
      <c r="KIF7" s="149"/>
      <c r="KIG7" s="149"/>
      <c r="KIH7" s="149"/>
      <c r="KII7" s="149"/>
      <c r="KIJ7" s="149"/>
      <c r="KIK7" s="149"/>
      <c r="KIL7" s="149"/>
      <c r="KIM7" s="149"/>
      <c r="KIN7" s="149"/>
      <c r="KIO7" s="149"/>
      <c r="KIP7" s="149"/>
      <c r="KIQ7" s="149"/>
      <c r="KIR7" s="149"/>
      <c r="KIS7" s="149"/>
      <c r="KIT7" s="149"/>
      <c r="KIU7" s="149"/>
      <c r="KIV7" s="149"/>
      <c r="KIW7" s="149"/>
      <c r="KIX7" s="149"/>
      <c r="KIY7" s="149"/>
      <c r="KIZ7" s="149"/>
      <c r="KJA7" s="149"/>
      <c r="KJB7" s="149"/>
      <c r="KJC7" s="149"/>
      <c r="KJD7" s="149"/>
      <c r="KJE7" s="149"/>
      <c r="KJF7" s="149"/>
      <c r="KJG7" s="149"/>
      <c r="KJH7" s="149"/>
      <c r="KJI7" s="149"/>
      <c r="KJJ7" s="149"/>
      <c r="KJK7" s="149"/>
      <c r="KJL7" s="149"/>
      <c r="KJM7" s="149"/>
      <c r="KJN7" s="149"/>
      <c r="KJO7" s="149"/>
      <c r="KJP7" s="149"/>
      <c r="KJQ7" s="149"/>
      <c r="KJR7" s="149"/>
      <c r="KJS7" s="149"/>
      <c r="KJT7" s="149"/>
      <c r="KJU7" s="149"/>
      <c r="KJV7" s="149"/>
      <c r="KJW7" s="149"/>
      <c r="KJX7" s="149"/>
      <c r="KJY7" s="149"/>
      <c r="KJZ7" s="149"/>
      <c r="KKA7" s="149"/>
      <c r="KKB7" s="149"/>
      <c r="KKC7" s="149"/>
      <c r="KKD7" s="149"/>
      <c r="KKE7" s="149"/>
      <c r="KKF7" s="149"/>
      <c r="KKG7" s="149"/>
      <c r="KKH7" s="149"/>
      <c r="KKI7" s="149"/>
      <c r="KKJ7" s="149"/>
      <c r="KKK7" s="149"/>
      <c r="KKL7" s="149"/>
      <c r="KKM7" s="149"/>
      <c r="KKN7" s="149"/>
      <c r="KKO7" s="149"/>
      <c r="KKP7" s="149"/>
      <c r="KKQ7" s="149"/>
      <c r="KKR7" s="149"/>
      <c r="KKS7" s="149"/>
      <c r="KKT7" s="149"/>
      <c r="KKU7" s="149"/>
      <c r="KKV7" s="149"/>
      <c r="KKW7" s="149"/>
      <c r="KKX7" s="149"/>
      <c r="KKY7" s="149"/>
      <c r="KKZ7" s="149"/>
      <c r="KLA7" s="149"/>
      <c r="KLB7" s="149"/>
      <c r="KLC7" s="149"/>
      <c r="KLD7" s="149"/>
      <c r="KLE7" s="149"/>
      <c r="KLF7" s="149"/>
      <c r="KLG7" s="149"/>
      <c r="KLH7" s="149"/>
      <c r="KLI7" s="149"/>
      <c r="KLJ7" s="149"/>
      <c r="KLK7" s="149"/>
      <c r="KLL7" s="149"/>
      <c r="KLM7" s="149"/>
      <c r="KLN7" s="149"/>
      <c r="KLO7" s="149"/>
      <c r="KLP7" s="149"/>
      <c r="KLQ7" s="149"/>
      <c r="KLR7" s="149"/>
      <c r="KLS7" s="149"/>
      <c r="KLT7" s="149"/>
      <c r="KLU7" s="149"/>
      <c r="KLV7" s="149"/>
      <c r="KLW7" s="149"/>
      <c r="KLX7" s="149"/>
      <c r="KLY7" s="149"/>
      <c r="KLZ7" s="149"/>
      <c r="KMA7" s="149"/>
      <c r="KMB7" s="149"/>
      <c r="KMC7" s="149"/>
      <c r="KMD7" s="149"/>
      <c r="KME7" s="149"/>
      <c r="KMF7" s="149"/>
      <c r="KMG7" s="149"/>
      <c r="KMH7" s="149"/>
      <c r="KMI7" s="149"/>
      <c r="KMJ7" s="149"/>
      <c r="KMK7" s="149"/>
      <c r="KML7" s="149"/>
      <c r="KMM7" s="149"/>
      <c r="KMN7" s="149"/>
      <c r="KMO7" s="149"/>
      <c r="KMP7" s="149"/>
      <c r="KMQ7" s="149"/>
      <c r="KMR7" s="149"/>
      <c r="KMS7" s="149"/>
      <c r="KMT7" s="149"/>
      <c r="KMU7" s="149"/>
      <c r="KMV7" s="149"/>
      <c r="KMW7" s="149"/>
      <c r="KMX7" s="149"/>
      <c r="KMY7" s="149"/>
      <c r="KMZ7" s="149"/>
      <c r="KNA7" s="149"/>
      <c r="KNB7" s="149"/>
      <c r="KNC7" s="149"/>
      <c r="KND7" s="149"/>
      <c r="KNE7" s="149"/>
      <c r="KNF7" s="149"/>
      <c r="KNG7" s="149"/>
      <c r="KNH7" s="149"/>
      <c r="KNI7" s="149"/>
      <c r="KNJ7" s="149"/>
      <c r="KNK7" s="149"/>
      <c r="KNL7" s="149"/>
      <c r="KNM7" s="149"/>
      <c r="KNN7" s="149"/>
      <c r="KNO7" s="149"/>
      <c r="KNP7" s="149"/>
      <c r="KNQ7" s="149"/>
      <c r="KNR7" s="149"/>
      <c r="KNS7" s="149"/>
      <c r="KNT7" s="149"/>
      <c r="KNU7" s="149"/>
      <c r="KNV7" s="149"/>
      <c r="KNW7" s="149"/>
      <c r="KNX7" s="149"/>
      <c r="KNY7" s="149"/>
      <c r="KNZ7" s="149"/>
      <c r="KOA7" s="149"/>
      <c r="KOB7" s="149"/>
      <c r="KOC7" s="149"/>
      <c r="KOD7" s="149"/>
      <c r="KOE7" s="149"/>
      <c r="KOF7" s="149"/>
      <c r="KOG7" s="149"/>
      <c r="KOH7" s="149"/>
      <c r="KOI7" s="149"/>
      <c r="KOJ7" s="149"/>
      <c r="KOK7" s="149"/>
      <c r="KOL7" s="149"/>
      <c r="KOM7" s="149"/>
      <c r="KON7" s="149"/>
      <c r="KOO7" s="149"/>
      <c r="KOP7" s="149"/>
      <c r="KOQ7" s="149"/>
      <c r="KOR7" s="149"/>
      <c r="KOS7" s="149"/>
      <c r="KOT7" s="149"/>
      <c r="KOU7" s="149"/>
      <c r="KOV7" s="149"/>
      <c r="KOW7" s="149"/>
      <c r="KOX7" s="149"/>
      <c r="KOY7" s="149"/>
      <c r="KOZ7" s="149"/>
      <c r="KPA7" s="149"/>
      <c r="KPB7" s="149"/>
      <c r="KPC7" s="149"/>
      <c r="KPD7" s="149"/>
      <c r="KPE7" s="149"/>
      <c r="KPF7" s="149"/>
      <c r="KPG7" s="149"/>
      <c r="KPH7" s="149"/>
      <c r="KPI7" s="149"/>
      <c r="KPJ7" s="149"/>
      <c r="KPK7" s="149"/>
      <c r="KPL7" s="149"/>
      <c r="KPM7" s="149"/>
      <c r="KPN7" s="149"/>
      <c r="KPO7" s="149"/>
      <c r="KPP7" s="149"/>
      <c r="KPQ7" s="149"/>
      <c r="KPR7" s="149"/>
      <c r="KPS7" s="149"/>
      <c r="KPT7" s="149"/>
      <c r="KPU7" s="149"/>
      <c r="KPV7" s="149"/>
      <c r="KPW7" s="149"/>
      <c r="KPX7" s="149"/>
      <c r="KPY7" s="149"/>
      <c r="KPZ7" s="149"/>
      <c r="KQA7" s="149"/>
      <c r="KQB7" s="149"/>
      <c r="KQC7" s="149"/>
      <c r="KQD7" s="149"/>
      <c r="KQE7" s="149"/>
      <c r="KQF7" s="149"/>
      <c r="KQG7" s="149"/>
      <c r="KQH7" s="149"/>
      <c r="KQI7" s="149"/>
      <c r="KQJ7" s="149"/>
      <c r="KQK7" s="149"/>
      <c r="KQL7" s="149"/>
      <c r="KQM7" s="149"/>
      <c r="KQN7" s="149"/>
      <c r="KQO7" s="149"/>
      <c r="KQP7" s="149"/>
      <c r="KQQ7" s="149"/>
      <c r="KQR7" s="149"/>
      <c r="KQS7" s="149"/>
      <c r="KQT7" s="149"/>
      <c r="KQU7" s="149"/>
      <c r="KQV7" s="149"/>
      <c r="KQW7" s="149"/>
      <c r="KQX7" s="149"/>
      <c r="KQY7" s="149"/>
      <c r="KQZ7" s="149"/>
      <c r="KRA7" s="149"/>
      <c r="KRB7" s="149"/>
      <c r="KRC7" s="149"/>
      <c r="KRD7" s="149"/>
      <c r="KRE7" s="149"/>
      <c r="KRF7" s="149"/>
      <c r="KRG7" s="149"/>
      <c r="KRH7" s="149"/>
      <c r="KRI7" s="149"/>
      <c r="KRJ7" s="149"/>
      <c r="KRK7" s="149"/>
      <c r="KRL7" s="149"/>
      <c r="KRM7" s="149"/>
      <c r="KRN7" s="149"/>
      <c r="KRO7" s="149"/>
      <c r="KRP7" s="149"/>
      <c r="KRQ7" s="149"/>
      <c r="KRR7" s="149"/>
      <c r="KRS7" s="149"/>
      <c r="KRT7" s="149"/>
      <c r="KRU7" s="149"/>
      <c r="KRV7" s="149"/>
      <c r="KRW7" s="149"/>
      <c r="KRX7" s="149"/>
      <c r="KRY7" s="149"/>
      <c r="KRZ7" s="149"/>
      <c r="KSA7" s="149"/>
      <c r="KSB7" s="149"/>
      <c r="KSC7" s="149"/>
      <c r="KSD7" s="149"/>
      <c r="KSE7" s="149"/>
      <c r="KSF7" s="149"/>
      <c r="KSG7" s="149"/>
      <c r="KSH7" s="149"/>
      <c r="KSI7" s="149"/>
      <c r="KSJ7" s="149"/>
      <c r="KSK7" s="149"/>
      <c r="KSL7" s="149"/>
      <c r="KSM7" s="149"/>
      <c r="KSN7" s="149"/>
      <c r="KSO7" s="149"/>
      <c r="KSP7" s="149"/>
      <c r="KSQ7" s="149"/>
      <c r="KSR7" s="149"/>
      <c r="KSS7" s="149"/>
      <c r="KST7" s="149"/>
      <c r="KSU7" s="149"/>
      <c r="KSV7" s="149"/>
      <c r="KSW7" s="149"/>
      <c r="KSX7" s="149"/>
      <c r="KSY7" s="149"/>
      <c r="KSZ7" s="149"/>
      <c r="KTA7" s="149"/>
      <c r="KTB7" s="149"/>
      <c r="KTC7" s="149"/>
      <c r="KTD7" s="149"/>
      <c r="KTE7" s="149"/>
      <c r="KTF7" s="149"/>
      <c r="KTG7" s="149"/>
      <c r="KTH7" s="149"/>
      <c r="KTI7" s="149"/>
      <c r="KTJ7" s="149"/>
      <c r="KTK7" s="149"/>
      <c r="KTL7" s="149"/>
      <c r="KTM7" s="149"/>
      <c r="KTN7" s="149"/>
      <c r="KTO7" s="149"/>
      <c r="KTP7" s="149"/>
      <c r="KTQ7" s="149"/>
      <c r="KTR7" s="149"/>
      <c r="KTS7" s="149"/>
      <c r="KTT7" s="149"/>
      <c r="KTU7" s="149"/>
      <c r="KTV7" s="149"/>
      <c r="KTW7" s="149"/>
      <c r="KTX7" s="149"/>
      <c r="KTY7" s="149"/>
      <c r="KTZ7" s="149"/>
      <c r="KUA7" s="149"/>
      <c r="KUB7" s="149"/>
      <c r="KUC7" s="149"/>
      <c r="KUD7" s="149"/>
      <c r="KUE7" s="149"/>
      <c r="KUF7" s="149"/>
      <c r="KUG7" s="149"/>
      <c r="KUH7" s="149"/>
      <c r="KUI7" s="149"/>
      <c r="KUJ7" s="149"/>
      <c r="KUK7" s="149"/>
      <c r="KUL7" s="149"/>
      <c r="KUM7" s="149"/>
      <c r="KUN7" s="149"/>
      <c r="KUO7" s="149"/>
      <c r="KUP7" s="149"/>
      <c r="KUQ7" s="149"/>
      <c r="KUR7" s="149"/>
      <c r="KUS7" s="149"/>
      <c r="KUT7" s="149"/>
      <c r="KUU7" s="149"/>
      <c r="KUV7" s="149"/>
      <c r="KUW7" s="149"/>
      <c r="KUX7" s="149"/>
      <c r="KUY7" s="149"/>
      <c r="KUZ7" s="149"/>
      <c r="KVA7" s="149"/>
      <c r="KVB7" s="149"/>
      <c r="KVC7" s="149"/>
      <c r="KVD7" s="149"/>
      <c r="KVE7" s="149"/>
      <c r="KVF7" s="149"/>
      <c r="KVG7" s="149"/>
      <c r="KVH7" s="149"/>
      <c r="KVI7" s="149"/>
      <c r="KVJ7" s="149"/>
      <c r="KVK7" s="149"/>
      <c r="KVL7" s="149"/>
      <c r="KVM7" s="149"/>
      <c r="KVN7" s="149"/>
      <c r="KVO7" s="149"/>
      <c r="KVP7" s="149"/>
      <c r="KVQ7" s="149"/>
      <c r="KVR7" s="149"/>
      <c r="KVS7" s="149"/>
      <c r="KVT7" s="149"/>
      <c r="KVU7" s="149"/>
      <c r="KVV7" s="149"/>
      <c r="KVW7" s="149"/>
      <c r="KVX7" s="149"/>
      <c r="KVY7" s="149"/>
      <c r="KVZ7" s="149"/>
      <c r="KWA7" s="149"/>
      <c r="KWB7" s="149"/>
      <c r="KWC7" s="149"/>
      <c r="KWD7" s="149"/>
      <c r="KWE7" s="149"/>
      <c r="KWF7" s="149"/>
      <c r="KWG7" s="149"/>
      <c r="KWH7" s="149"/>
      <c r="KWI7" s="149"/>
      <c r="KWJ7" s="149"/>
      <c r="KWK7" s="149"/>
      <c r="KWL7" s="149"/>
      <c r="KWM7" s="149"/>
      <c r="KWN7" s="149"/>
      <c r="KWO7" s="149"/>
      <c r="KWP7" s="149"/>
      <c r="KWQ7" s="149"/>
      <c r="KWR7" s="149"/>
      <c r="KWS7" s="149"/>
      <c r="KWT7" s="149"/>
      <c r="KWU7" s="149"/>
      <c r="KWV7" s="149"/>
      <c r="KWW7" s="149"/>
      <c r="KWX7" s="149"/>
      <c r="KWY7" s="149"/>
      <c r="KWZ7" s="149"/>
      <c r="KXA7" s="149"/>
      <c r="KXB7" s="149"/>
      <c r="KXC7" s="149"/>
      <c r="KXD7" s="149"/>
      <c r="KXE7" s="149"/>
      <c r="KXF7" s="149"/>
      <c r="KXG7" s="149"/>
      <c r="KXH7" s="149"/>
      <c r="KXI7" s="149"/>
      <c r="KXJ7" s="149"/>
      <c r="KXK7" s="149"/>
      <c r="KXL7" s="149"/>
      <c r="KXM7" s="149"/>
      <c r="KXN7" s="149"/>
      <c r="KXO7" s="149"/>
      <c r="KXP7" s="149"/>
      <c r="KXQ7" s="149"/>
      <c r="KXR7" s="149"/>
      <c r="KXS7" s="149"/>
      <c r="KXT7" s="149"/>
      <c r="KXU7" s="149"/>
      <c r="KXV7" s="149"/>
      <c r="KXW7" s="149"/>
      <c r="KXX7" s="149"/>
      <c r="KXY7" s="149"/>
      <c r="KXZ7" s="149"/>
      <c r="KYA7" s="149"/>
      <c r="KYB7" s="149"/>
      <c r="KYC7" s="149"/>
      <c r="KYD7" s="149"/>
      <c r="KYE7" s="149"/>
      <c r="KYF7" s="149"/>
      <c r="KYG7" s="149"/>
      <c r="KYH7" s="149"/>
      <c r="KYI7" s="149"/>
      <c r="KYJ7" s="149"/>
      <c r="KYK7" s="149"/>
      <c r="KYL7" s="149"/>
      <c r="KYM7" s="149"/>
      <c r="KYN7" s="149"/>
      <c r="KYO7" s="149"/>
      <c r="KYP7" s="149"/>
      <c r="KYQ7" s="149"/>
      <c r="KYR7" s="149"/>
      <c r="KYS7" s="149"/>
      <c r="KYT7" s="149"/>
      <c r="KYU7" s="149"/>
      <c r="KYV7" s="149"/>
      <c r="KYW7" s="149"/>
      <c r="KYX7" s="149"/>
      <c r="KYY7" s="149"/>
      <c r="KYZ7" s="149"/>
      <c r="KZA7" s="149"/>
      <c r="KZB7" s="149"/>
      <c r="KZC7" s="149"/>
      <c r="KZD7" s="149"/>
      <c r="KZE7" s="149"/>
      <c r="KZF7" s="149"/>
      <c r="KZG7" s="149"/>
      <c r="KZH7" s="149"/>
      <c r="KZI7" s="149"/>
      <c r="KZJ7" s="149"/>
      <c r="KZK7" s="149"/>
      <c r="KZL7" s="149"/>
      <c r="KZM7" s="149"/>
      <c r="KZN7" s="149"/>
      <c r="KZO7" s="149"/>
      <c r="KZP7" s="149"/>
      <c r="KZQ7" s="149"/>
      <c r="KZR7" s="149"/>
      <c r="KZS7" s="149"/>
      <c r="KZT7" s="149"/>
      <c r="KZU7" s="149"/>
      <c r="KZV7" s="149"/>
      <c r="KZW7" s="149"/>
      <c r="KZX7" s="149"/>
      <c r="KZY7" s="149"/>
      <c r="KZZ7" s="149"/>
      <c r="LAA7" s="149"/>
      <c r="LAB7" s="149"/>
      <c r="LAC7" s="149"/>
      <c r="LAD7" s="149"/>
      <c r="LAE7" s="149"/>
      <c r="LAF7" s="149"/>
      <c r="LAG7" s="149"/>
      <c r="LAH7" s="149"/>
      <c r="LAI7" s="149"/>
      <c r="LAJ7" s="149"/>
      <c r="LAK7" s="149"/>
      <c r="LAL7" s="149"/>
      <c r="LAM7" s="149"/>
      <c r="LAN7" s="149"/>
      <c r="LAO7" s="149"/>
      <c r="LAP7" s="149"/>
      <c r="LAQ7" s="149"/>
      <c r="LAR7" s="149"/>
      <c r="LAS7" s="149"/>
      <c r="LAT7" s="149"/>
      <c r="LAU7" s="149"/>
      <c r="LAV7" s="149"/>
      <c r="LAW7" s="149"/>
      <c r="LAX7" s="149"/>
      <c r="LAY7" s="149"/>
      <c r="LAZ7" s="149"/>
      <c r="LBA7" s="149"/>
      <c r="LBB7" s="149"/>
      <c r="LBC7" s="149"/>
      <c r="LBD7" s="149"/>
      <c r="LBE7" s="149"/>
      <c r="LBF7" s="149"/>
      <c r="LBG7" s="149"/>
      <c r="LBH7" s="149"/>
      <c r="LBI7" s="149"/>
      <c r="LBJ7" s="149"/>
      <c r="LBK7" s="149"/>
      <c r="LBL7" s="149"/>
      <c r="LBM7" s="149"/>
      <c r="LBN7" s="149"/>
      <c r="LBO7" s="149"/>
      <c r="LBP7" s="149"/>
      <c r="LBQ7" s="149"/>
      <c r="LBR7" s="149"/>
      <c r="LBS7" s="149"/>
      <c r="LBT7" s="149"/>
      <c r="LBU7" s="149"/>
      <c r="LBV7" s="149"/>
      <c r="LBW7" s="149"/>
      <c r="LBX7" s="149"/>
      <c r="LBY7" s="149"/>
      <c r="LBZ7" s="149"/>
      <c r="LCA7" s="149"/>
      <c r="LCB7" s="149"/>
      <c r="LCC7" s="149"/>
      <c r="LCD7" s="149"/>
      <c r="LCE7" s="149"/>
      <c r="LCF7" s="149"/>
      <c r="LCG7" s="149"/>
      <c r="LCH7" s="149"/>
      <c r="LCI7" s="149"/>
      <c r="LCJ7" s="149"/>
      <c r="LCK7" s="149"/>
      <c r="LCL7" s="149"/>
      <c r="LCM7" s="149"/>
      <c r="LCN7" s="149"/>
      <c r="LCO7" s="149"/>
      <c r="LCP7" s="149"/>
      <c r="LCQ7" s="149"/>
      <c r="LCR7" s="149"/>
      <c r="LCS7" s="149"/>
      <c r="LCT7" s="149"/>
      <c r="LCU7" s="149"/>
      <c r="LCV7" s="149"/>
      <c r="LCW7" s="149"/>
      <c r="LCX7" s="149"/>
      <c r="LCY7" s="149"/>
      <c r="LCZ7" s="149"/>
      <c r="LDA7" s="149"/>
      <c r="LDB7" s="149"/>
      <c r="LDC7" s="149"/>
      <c r="LDD7" s="149"/>
      <c r="LDE7" s="149"/>
      <c r="LDF7" s="149"/>
      <c r="LDG7" s="149"/>
      <c r="LDH7" s="149"/>
      <c r="LDI7" s="149"/>
      <c r="LDJ7" s="149"/>
      <c r="LDK7" s="149"/>
      <c r="LDL7" s="149"/>
      <c r="LDM7" s="149"/>
      <c r="LDN7" s="149"/>
      <c r="LDO7" s="149"/>
      <c r="LDP7" s="149"/>
      <c r="LDQ7" s="149"/>
      <c r="LDR7" s="149"/>
      <c r="LDS7" s="149"/>
      <c r="LDT7" s="149"/>
      <c r="LDU7" s="149"/>
      <c r="LDV7" s="149"/>
      <c r="LDW7" s="149"/>
      <c r="LDX7" s="149"/>
      <c r="LDY7" s="149"/>
      <c r="LDZ7" s="149"/>
      <c r="LEA7" s="149"/>
      <c r="LEB7" s="149"/>
      <c r="LEC7" s="149"/>
      <c r="LED7" s="149"/>
      <c r="LEE7" s="149"/>
      <c r="LEF7" s="149"/>
      <c r="LEG7" s="149"/>
      <c r="LEH7" s="149"/>
      <c r="LEI7" s="149"/>
      <c r="LEJ7" s="149"/>
      <c r="LEK7" s="149"/>
      <c r="LEL7" s="149"/>
      <c r="LEM7" s="149"/>
      <c r="LEN7" s="149"/>
      <c r="LEO7" s="149"/>
      <c r="LEP7" s="149"/>
      <c r="LEQ7" s="149"/>
      <c r="LER7" s="149"/>
      <c r="LES7" s="149"/>
      <c r="LET7" s="149"/>
      <c r="LEU7" s="149"/>
      <c r="LEV7" s="149"/>
      <c r="LEW7" s="149"/>
      <c r="LEX7" s="149"/>
      <c r="LEY7" s="149"/>
      <c r="LEZ7" s="149"/>
      <c r="LFA7" s="149"/>
      <c r="LFB7" s="149"/>
      <c r="LFC7" s="149"/>
      <c r="LFD7" s="149"/>
      <c r="LFE7" s="149"/>
      <c r="LFF7" s="149"/>
      <c r="LFG7" s="149"/>
      <c r="LFH7" s="149"/>
      <c r="LFI7" s="149"/>
      <c r="LFJ7" s="149"/>
      <c r="LFK7" s="149"/>
      <c r="LFL7" s="149"/>
      <c r="LFM7" s="149"/>
      <c r="LFN7" s="149"/>
      <c r="LFO7" s="149"/>
      <c r="LFP7" s="149"/>
      <c r="LFQ7" s="149"/>
      <c r="LFR7" s="149"/>
      <c r="LFS7" s="149"/>
      <c r="LFT7" s="149"/>
      <c r="LFU7" s="149"/>
      <c r="LFV7" s="149"/>
      <c r="LFW7" s="149"/>
      <c r="LFX7" s="149"/>
      <c r="LFY7" s="149"/>
      <c r="LFZ7" s="149"/>
      <c r="LGA7" s="149"/>
      <c r="LGB7" s="149"/>
      <c r="LGC7" s="149"/>
      <c r="LGD7" s="149"/>
      <c r="LGE7" s="149"/>
      <c r="LGF7" s="149"/>
      <c r="LGG7" s="149"/>
      <c r="LGH7" s="149"/>
      <c r="LGI7" s="149"/>
      <c r="LGJ7" s="149"/>
      <c r="LGK7" s="149"/>
      <c r="LGL7" s="149"/>
      <c r="LGM7" s="149"/>
      <c r="LGN7" s="149"/>
      <c r="LGO7" s="149"/>
      <c r="LGP7" s="149"/>
      <c r="LGQ7" s="149"/>
      <c r="LGR7" s="149"/>
      <c r="LGS7" s="149"/>
      <c r="LGT7" s="149"/>
      <c r="LGU7" s="149"/>
      <c r="LGV7" s="149"/>
      <c r="LGW7" s="149"/>
      <c r="LGX7" s="149"/>
      <c r="LGY7" s="149"/>
      <c r="LGZ7" s="149"/>
      <c r="LHA7" s="149"/>
      <c r="LHB7" s="149"/>
      <c r="LHC7" s="149"/>
      <c r="LHD7" s="149"/>
      <c r="LHE7" s="149"/>
      <c r="LHF7" s="149"/>
      <c r="LHG7" s="149"/>
      <c r="LHH7" s="149"/>
      <c r="LHI7" s="149"/>
      <c r="LHJ7" s="149"/>
      <c r="LHK7" s="149"/>
      <c r="LHL7" s="149"/>
      <c r="LHM7" s="149"/>
      <c r="LHN7" s="149"/>
      <c r="LHO7" s="149"/>
      <c r="LHP7" s="149"/>
      <c r="LHQ7" s="149"/>
      <c r="LHR7" s="149"/>
      <c r="LHS7" s="149"/>
      <c r="LHT7" s="149"/>
      <c r="LHU7" s="149"/>
      <c r="LHV7" s="149"/>
      <c r="LHW7" s="149"/>
      <c r="LHX7" s="149"/>
      <c r="LHY7" s="149"/>
      <c r="LHZ7" s="149"/>
      <c r="LIA7" s="149"/>
      <c r="LIB7" s="149"/>
      <c r="LIC7" s="149"/>
      <c r="LID7" s="149"/>
      <c r="LIE7" s="149"/>
      <c r="LIF7" s="149"/>
      <c r="LIG7" s="149"/>
      <c r="LIH7" s="149"/>
      <c r="LII7" s="149"/>
      <c r="LIJ7" s="149"/>
      <c r="LIK7" s="149"/>
      <c r="LIL7" s="149"/>
      <c r="LIM7" s="149"/>
      <c r="LIN7" s="149"/>
      <c r="LIO7" s="149"/>
      <c r="LIP7" s="149"/>
      <c r="LIQ7" s="149"/>
      <c r="LIR7" s="149"/>
      <c r="LIS7" s="149"/>
      <c r="LIT7" s="149"/>
      <c r="LIU7" s="149"/>
      <c r="LIV7" s="149"/>
      <c r="LIW7" s="149"/>
      <c r="LIX7" s="149"/>
      <c r="LIY7" s="149"/>
      <c r="LIZ7" s="149"/>
      <c r="LJA7" s="149"/>
      <c r="LJB7" s="149"/>
      <c r="LJC7" s="149"/>
      <c r="LJD7" s="149"/>
      <c r="LJE7" s="149"/>
      <c r="LJF7" s="149"/>
      <c r="LJG7" s="149"/>
      <c r="LJH7" s="149"/>
      <c r="LJI7" s="149"/>
      <c r="LJJ7" s="149"/>
      <c r="LJK7" s="149"/>
      <c r="LJL7" s="149"/>
      <c r="LJM7" s="149"/>
      <c r="LJN7" s="149"/>
      <c r="LJO7" s="149"/>
      <c r="LJP7" s="149"/>
      <c r="LJQ7" s="149"/>
      <c r="LJR7" s="149"/>
      <c r="LJS7" s="149"/>
      <c r="LJT7" s="149"/>
      <c r="LJU7" s="149"/>
      <c r="LJV7" s="149"/>
      <c r="LJW7" s="149"/>
      <c r="LJX7" s="149"/>
      <c r="LJY7" s="149"/>
      <c r="LJZ7" s="149"/>
      <c r="LKA7" s="149"/>
      <c r="LKB7" s="149"/>
      <c r="LKC7" s="149"/>
      <c r="LKD7" s="149"/>
      <c r="LKE7" s="149"/>
      <c r="LKF7" s="149"/>
      <c r="LKG7" s="149"/>
      <c r="LKH7" s="149"/>
      <c r="LKI7" s="149"/>
      <c r="LKJ7" s="149"/>
      <c r="LKK7" s="149"/>
      <c r="LKL7" s="149"/>
      <c r="LKM7" s="149"/>
      <c r="LKN7" s="149"/>
      <c r="LKO7" s="149"/>
      <c r="LKP7" s="149"/>
      <c r="LKQ7" s="149"/>
      <c r="LKR7" s="149"/>
      <c r="LKS7" s="149"/>
      <c r="LKT7" s="149"/>
      <c r="LKU7" s="149"/>
      <c r="LKV7" s="149"/>
      <c r="LKW7" s="149"/>
      <c r="LKX7" s="149"/>
      <c r="LKY7" s="149"/>
      <c r="LKZ7" s="149"/>
      <c r="LLA7" s="149"/>
      <c r="LLB7" s="149"/>
      <c r="LLC7" s="149"/>
      <c r="LLD7" s="149"/>
      <c r="LLE7" s="149"/>
      <c r="LLF7" s="149"/>
      <c r="LLG7" s="149"/>
      <c r="LLH7" s="149"/>
      <c r="LLI7" s="149"/>
      <c r="LLJ7" s="149"/>
      <c r="LLK7" s="149"/>
      <c r="LLL7" s="149"/>
      <c r="LLM7" s="149"/>
      <c r="LLN7" s="149"/>
      <c r="LLO7" s="149"/>
      <c r="LLP7" s="149"/>
      <c r="LLQ7" s="149"/>
      <c r="LLR7" s="149"/>
      <c r="LLS7" s="149"/>
      <c r="LLT7" s="149"/>
      <c r="LLU7" s="149"/>
      <c r="LLV7" s="149"/>
      <c r="LLW7" s="149"/>
      <c r="LLX7" s="149"/>
      <c r="LLY7" s="149"/>
      <c r="LLZ7" s="149"/>
      <c r="LMA7" s="149"/>
      <c r="LMB7" s="149"/>
      <c r="LMC7" s="149"/>
      <c r="LMD7" s="149"/>
      <c r="LME7" s="149"/>
      <c r="LMF7" s="149"/>
      <c r="LMG7" s="149"/>
      <c r="LMH7" s="149"/>
      <c r="LMI7" s="149"/>
      <c r="LMJ7" s="149"/>
      <c r="LMK7" s="149"/>
      <c r="LML7" s="149"/>
      <c r="LMM7" s="149"/>
      <c r="LMN7" s="149"/>
      <c r="LMO7" s="149"/>
      <c r="LMP7" s="149"/>
      <c r="LMQ7" s="149"/>
      <c r="LMR7" s="149"/>
      <c r="LMS7" s="149"/>
      <c r="LMT7" s="149"/>
      <c r="LMU7" s="149"/>
      <c r="LMV7" s="149"/>
      <c r="LMW7" s="149"/>
      <c r="LMX7" s="149"/>
      <c r="LMY7" s="149"/>
      <c r="LMZ7" s="149"/>
      <c r="LNA7" s="149"/>
      <c r="LNB7" s="149"/>
      <c r="LNC7" s="149"/>
      <c r="LND7" s="149"/>
      <c r="LNE7" s="149"/>
      <c r="LNF7" s="149"/>
      <c r="LNG7" s="149"/>
      <c r="LNH7" s="149"/>
      <c r="LNI7" s="149"/>
      <c r="LNJ7" s="149"/>
      <c r="LNK7" s="149"/>
      <c r="LNL7" s="149"/>
      <c r="LNM7" s="149"/>
      <c r="LNN7" s="149"/>
      <c r="LNO7" s="149"/>
      <c r="LNP7" s="149"/>
      <c r="LNQ7" s="149"/>
      <c r="LNR7" s="149"/>
      <c r="LNS7" s="149"/>
      <c r="LNT7" s="149"/>
      <c r="LNU7" s="149"/>
      <c r="LNV7" s="149"/>
      <c r="LNW7" s="149"/>
      <c r="LNX7" s="149"/>
      <c r="LNY7" s="149"/>
      <c r="LNZ7" s="149"/>
      <c r="LOA7" s="149"/>
      <c r="LOB7" s="149"/>
      <c r="LOC7" s="149"/>
      <c r="LOD7" s="149"/>
      <c r="LOE7" s="149"/>
      <c r="LOF7" s="149"/>
      <c r="LOG7" s="149"/>
      <c r="LOH7" s="149"/>
      <c r="LOI7" s="149"/>
      <c r="LOJ7" s="149"/>
      <c r="LOK7" s="149"/>
      <c r="LOL7" s="149"/>
      <c r="LOM7" s="149"/>
      <c r="LON7" s="149"/>
      <c r="LOO7" s="149"/>
      <c r="LOP7" s="149"/>
      <c r="LOQ7" s="149"/>
      <c r="LOR7" s="149"/>
      <c r="LOS7" s="149"/>
      <c r="LOT7" s="149"/>
      <c r="LOU7" s="149"/>
      <c r="LOV7" s="149"/>
      <c r="LOW7" s="149"/>
      <c r="LOX7" s="149"/>
      <c r="LOY7" s="149"/>
      <c r="LOZ7" s="149"/>
      <c r="LPA7" s="149"/>
      <c r="LPB7" s="149"/>
      <c r="LPC7" s="149"/>
      <c r="LPD7" s="149"/>
      <c r="LPE7" s="149"/>
      <c r="LPF7" s="149"/>
      <c r="LPG7" s="149"/>
      <c r="LPH7" s="149"/>
      <c r="LPI7" s="149"/>
      <c r="LPJ7" s="149"/>
      <c r="LPK7" s="149"/>
      <c r="LPL7" s="149"/>
      <c r="LPM7" s="149"/>
      <c r="LPN7" s="149"/>
      <c r="LPO7" s="149"/>
      <c r="LPP7" s="149"/>
      <c r="LPQ7" s="149"/>
      <c r="LPR7" s="149"/>
      <c r="LPS7" s="149"/>
      <c r="LPT7" s="149"/>
      <c r="LPU7" s="149"/>
      <c r="LPV7" s="149"/>
      <c r="LPW7" s="149"/>
      <c r="LPX7" s="149"/>
      <c r="LPY7" s="149"/>
      <c r="LPZ7" s="149"/>
      <c r="LQA7" s="149"/>
      <c r="LQB7" s="149"/>
      <c r="LQC7" s="149"/>
      <c r="LQD7" s="149"/>
      <c r="LQE7" s="149"/>
      <c r="LQF7" s="149"/>
      <c r="LQG7" s="149"/>
      <c r="LQH7" s="149"/>
      <c r="LQI7" s="149"/>
      <c r="LQJ7" s="149"/>
      <c r="LQK7" s="149"/>
      <c r="LQL7" s="149"/>
      <c r="LQM7" s="149"/>
      <c r="LQN7" s="149"/>
      <c r="LQO7" s="149"/>
      <c r="LQP7" s="149"/>
      <c r="LQQ7" s="149"/>
      <c r="LQR7" s="149"/>
      <c r="LQS7" s="149"/>
      <c r="LQT7" s="149"/>
      <c r="LQU7" s="149"/>
      <c r="LQV7" s="149"/>
      <c r="LQW7" s="149"/>
      <c r="LQX7" s="149"/>
      <c r="LQY7" s="149"/>
      <c r="LQZ7" s="149"/>
      <c r="LRA7" s="149"/>
      <c r="LRB7" s="149"/>
      <c r="LRC7" s="149"/>
      <c r="LRD7" s="149"/>
      <c r="LRE7" s="149"/>
      <c r="LRF7" s="149"/>
      <c r="LRG7" s="149"/>
      <c r="LRH7" s="149"/>
      <c r="LRI7" s="149"/>
      <c r="LRJ7" s="149"/>
      <c r="LRK7" s="149"/>
      <c r="LRL7" s="149"/>
      <c r="LRM7" s="149"/>
      <c r="LRN7" s="149"/>
      <c r="LRO7" s="149"/>
      <c r="LRP7" s="149"/>
      <c r="LRQ7" s="149"/>
      <c r="LRR7" s="149"/>
      <c r="LRS7" s="149"/>
      <c r="LRT7" s="149"/>
      <c r="LRU7" s="149"/>
      <c r="LRV7" s="149"/>
      <c r="LRW7" s="149"/>
      <c r="LRX7" s="149"/>
      <c r="LRY7" s="149"/>
      <c r="LRZ7" s="149"/>
      <c r="LSA7" s="149"/>
      <c r="LSB7" s="149"/>
      <c r="LSC7" s="149"/>
      <c r="LSD7" s="149"/>
      <c r="LSE7" s="149"/>
      <c r="LSF7" s="149"/>
      <c r="LSG7" s="149"/>
      <c r="LSH7" s="149"/>
      <c r="LSI7" s="149"/>
      <c r="LSJ7" s="149"/>
      <c r="LSK7" s="149"/>
      <c r="LSL7" s="149"/>
      <c r="LSM7" s="149"/>
      <c r="LSN7" s="149"/>
      <c r="LSO7" s="149"/>
      <c r="LSP7" s="149"/>
      <c r="LSQ7" s="149"/>
      <c r="LSR7" s="149"/>
      <c r="LSS7" s="149"/>
      <c r="LST7" s="149"/>
      <c r="LSU7" s="149"/>
      <c r="LSV7" s="149"/>
      <c r="LSW7" s="149"/>
      <c r="LSX7" s="149"/>
      <c r="LSY7" s="149"/>
      <c r="LSZ7" s="149"/>
      <c r="LTA7" s="149"/>
      <c r="LTB7" s="149"/>
      <c r="LTC7" s="149"/>
      <c r="LTD7" s="149"/>
      <c r="LTE7" s="149"/>
      <c r="LTF7" s="149"/>
      <c r="LTG7" s="149"/>
      <c r="LTH7" s="149"/>
      <c r="LTI7" s="149"/>
      <c r="LTJ7" s="149"/>
      <c r="LTK7" s="149"/>
      <c r="LTL7" s="149"/>
      <c r="LTM7" s="149"/>
      <c r="LTN7" s="149"/>
      <c r="LTO7" s="149"/>
      <c r="LTP7" s="149"/>
      <c r="LTQ7" s="149"/>
      <c r="LTR7" s="149"/>
      <c r="LTS7" s="149"/>
      <c r="LTT7" s="149"/>
      <c r="LTU7" s="149"/>
      <c r="LTV7" s="149"/>
      <c r="LTW7" s="149"/>
      <c r="LTX7" s="149"/>
      <c r="LTY7" s="149"/>
      <c r="LTZ7" s="149"/>
      <c r="LUA7" s="149"/>
      <c r="LUB7" s="149"/>
      <c r="LUC7" s="149"/>
      <c r="LUD7" s="149"/>
      <c r="LUE7" s="149"/>
      <c r="LUF7" s="149"/>
      <c r="LUG7" s="149"/>
      <c r="LUH7" s="149"/>
      <c r="LUI7" s="149"/>
      <c r="LUJ7" s="149"/>
      <c r="LUK7" s="149"/>
      <c r="LUL7" s="149"/>
      <c r="LUM7" s="149"/>
      <c r="LUN7" s="149"/>
      <c r="LUO7" s="149"/>
      <c r="LUP7" s="149"/>
      <c r="LUQ7" s="149"/>
      <c r="LUR7" s="149"/>
      <c r="LUS7" s="149"/>
      <c r="LUT7" s="149"/>
      <c r="LUU7" s="149"/>
      <c r="LUV7" s="149"/>
      <c r="LUW7" s="149"/>
      <c r="LUX7" s="149"/>
      <c r="LUY7" s="149"/>
      <c r="LUZ7" s="149"/>
      <c r="LVA7" s="149"/>
      <c r="LVB7" s="149"/>
      <c r="LVC7" s="149"/>
      <c r="LVD7" s="149"/>
      <c r="LVE7" s="149"/>
      <c r="LVF7" s="149"/>
      <c r="LVG7" s="149"/>
      <c r="LVH7" s="149"/>
      <c r="LVI7" s="149"/>
      <c r="LVJ7" s="149"/>
      <c r="LVK7" s="149"/>
      <c r="LVL7" s="149"/>
      <c r="LVM7" s="149"/>
      <c r="LVN7" s="149"/>
      <c r="LVO7" s="149"/>
      <c r="LVP7" s="149"/>
      <c r="LVQ7" s="149"/>
      <c r="LVR7" s="149"/>
      <c r="LVS7" s="149"/>
      <c r="LVT7" s="149"/>
      <c r="LVU7" s="149"/>
      <c r="LVV7" s="149"/>
      <c r="LVW7" s="149"/>
      <c r="LVX7" s="149"/>
      <c r="LVY7" s="149"/>
      <c r="LVZ7" s="149"/>
      <c r="LWA7" s="149"/>
      <c r="LWB7" s="149"/>
      <c r="LWC7" s="149"/>
      <c r="LWD7" s="149"/>
      <c r="LWE7" s="149"/>
      <c r="LWF7" s="149"/>
      <c r="LWG7" s="149"/>
      <c r="LWH7" s="149"/>
      <c r="LWI7" s="149"/>
      <c r="LWJ7" s="149"/>
      <c r="LWK7" s="149"/>
      <c r="LWL7" s="149"/>
      <c r="LWM7" s="149"/>
      <c r="LWN7" s="149"/>
      <c r="LWO7" s="149"/>
      <c r="LWP7" s="149"/>
      <c r="LWQ7" s="149"/>
      <c r="LWR7" s="149"/>
      <c r="LWS7" s="149"/>
      <c r="LWT7" s="149"/>
      <c r="LWU7" s="149"/>
      <c r="LWV7" s="149"/>
      <c r="LWW7" s="149"/>
      <c r="LWX7" s="149"/>
      <c r="LWY7" s="149"/>
      <c r="LWZ7" s="149"/>
      <c r="LXA7" s="149"/>
      <c r="LXB7" s="149"/>
      <c r="LXC7" s="149"/>
      <c r="LXD7" s="149"/>
      <c r="LXE7" s="149"/>
      <c r="LXF7" s="149"/>
      <c r="LXG7" s="149"/>
      <c r="LXH7" s="149"/>
      <c r="LXI7" s="149"/>
      <c r="LXJ7" s="149"/>
      <c r="LXK7" s="149"/>
      <c r="LXL7" s="149"/>
      <c r="LXM7" s="149"/>
      <c r="LXN7" s="149"/>
      <c r="LXO7" s="149"/>
      <c r="LXP7" s="149"/>
      <c r="LXQ7" s="149"/>
      <c r="LXR7" s="149"/>
      <c r="LXS7" s="149"/>
      <c r="LXT7" s="149"/>
      <c r="LXU7" s="149"/>
      <c r="LXV7" s="149"/>
      <c r="LXW7" s="149"/>
      <c r="LXX7" s="149"/>
      <c r="LXY7" s="149"/>
      <c r="LXZ7" s="149"/>
      <c r="LYA7" s="149"/>
      <c r="LYB7" s="149"/>
      <c r="LYC7" s="149"/>
      <c r="LYD7" s="149"/>
      <c r="LYE7" s="149"/>
      <c r="LYF7" s="149"/>
      <c r="LYG7" s="149"/>
      <c r="LYH7" s="149"/>
      <c r="LYI7" s="149"/>
      <c r="LYJ7" s="149"/>
      <c r="LYK7" s="149"/>
      <c r="LYL7" s="149"/>
      <c r="LYM7" s="149"/>
      <c r="LYN7" s="149"/>
      <c r="LYO7" s="149"/>
      <c r="LYP7" s="149"/>
      <c r="LYQ7" s="149"/>
      <c r="LYR7" s="149"/>
      <c r="LYS7" s="149"/>
      <c r="LYT7" s="149"/>
      <c r="LYU7" s="149"/>
      <c r="LYV7" s="149"/>
      <c r="LYW7" s="149"/>
      <c r="LYX7" s="149"/>
      <c r="LYY7" s="149"/>
      <c r="LYZ7" s="149"/>
      <c r="LZA7" s="149"/>
      <c r="LZB7" s="149"/>
      <c r="LZC7" s="149"/>
      <c r="LZD7" s="149"/>
      <c r="LZE7" s="149"/>
      <c r="LZF7" s="149"/>
      <c r="LZG7" s="149"/>
      <c r="LZH7" s="149"/>
      <c r="LZI7" s="149"/>
      <c r="LZJ7" s="149"/>
      <c r="LZK7" s="149"/>
      <c r="LZL7" s="149"/>
      <c r="LZM7" s="149"/>
      <c r="LZN7" s="149"/>
      <c r="LZO7" s="149"/>
      <c r="LZP7" s="149"/>
      <c r="LZQ7" s="149"/>
      <c r="LZR7" s="149"/>
      <c r="LZS7" s="149"/>
      <c r="LZT7" s="149"/>
      <c r="LZU7" s="149"/>
      <c r="LZV7" s="149"/>
      <c r="LZW7" s="149"/>
      <c r="LZX7" s="149"/>
      <c r="LZY7" s="149"/>
      <c r="LZZ7" s="149"/>
      <c r="MAA7" s="149"/>
      <c r="MAB7" s="149"/>
      <c r="MAC7" s="149"/>
      <c r="MAD7" s="149"/>
      <c r="MAE7" s="149"/>
      <c r="MAF7" s="149"/>
      <c r="MAG7" s="149"/>
      <c r="MAH7" s="149"/>
      <c r="MAI7" s="149"/>
      <c r="MAJ7" s="149"/>
      <c r="MAK7" s="149"/>
      <c r="MAL7" s="149"/>
      <c r="MAM7" s="149"/>
      <c r="MAN7" s="149"/>
      <c r="MAO7" s="149"/>
      <c r="MAP7" s="149"/>
      <c r="MAQ7" s="149"/>
      <c r="MAR7" s="149"/>
      <c r="MAS7" s="149"/>
      <c r="MAT7" s="149"/>
      <c r="MAU7" s="149"/>
      <c r="MAV7" s="149"/>
      <c r="MAW7" s="149"/>
      <c r="MAX7" s="149"/>
      <c r="MAY7" s="149"/>
      <c r="MAZ7" s="149"/>
      <c r="MBA7" s="149"/>
      <c r="MBB7" s="149"/>
      <c r="MBC7" s="149"/>
      <c r="MBD7" s="149"/>
      <c r="MBE7" s="149"/>
      <c r="MBF7" s="149"/>
      <c r="MBG7" s="149"/>
      <c r="MBH7" s="149"/>
      <c r="MBI7" s="149"/>
      <c r="MBJ7" s="149"/>
      <c r="MBK7" s="149"/>
      <c r="MBL7" s="149"/>
      <c r="MBM7" s="149"/>
      <c r="MBN7" s="149"/>
      <c r="MBO7" s="149"/>
      <c r="MBP7" s="149"/>
      <c r="MBQ7" s="149"/>
      <c r="MBR7" s="149"/>
      <c r="MBS7" s="149"/>
      <c r="MBT7" s="149"/>
      <c r="MBU7" s="149"/>
      <c r="MBV7" s="149"/>
      <c r="MBW7" s="149"/>
      <c r="MBX7" s="149"/>
      <c r="MBY7" s="149"/>
      <c r="MBZ7" s="149"/>
      <c r="MCA7" s="149"/>
      <c r="MCB7" s="149"/>
      <c r="MCC7" s="149"/>
      <c r="MCD7" s="149"/>
      <c r="MCE7" s="149"/>
      <c r="MCF7" s="149"/>
      <c r="MCG7" s="149"/>
      <c r="MCH7" s="149"/>
      <c r="MCI7" s="149"/>
      <c r="MCJ7" s="149"/>
      <c r="MCK7" s="149"/>
      <c r="MCL7" s="149"/>
      <c r="MCM7" s="149"/>
      <c r="MCN7" s="149"/>
      <c r="MCO7" s="149"/>
      <c r="MCP7" s="149"/>
      <c r="MCQ7" s="149"/>
      <c r="MCR7" s="149"/>
      <c r="MCS7" s="149"/>
      <c r="MCT7" s="149"/>
      <c r="MCU7" s="149"/>
      <c r="MCV7" s="149"/>
      <c r="MCW7" s="149"/>
      <c r="MCX7" s="149"/>
      <c r="MCY7" s="149"/>
      <c r="MCZ7" s="149"/>
      <c r="MDA7" s="149"/>
      <c r="MDB7" s="149"/>
      <c r="MDC7" s="149"/>
      <c r="MDD7" s="149"/>
      <c r="MDE7" s="149"/>
      <c r="MDF7" s="149"/>
      <c r="MDG7" s="149"/>
      <c r="MDH7" s="149"/>
      <c r="MDI7" s="149"/>
      <c r="MDJ7" s="149"/>
      <c r="MDK7" s="149"/>
      <c r="MDL7" s="149"/>
      <c r="MDM7" s="149"/>
      <c r="MDN7" s="149"/>
      <c r="MDO7" s="149"/>
      <c r="MDP7" s="149"/>
      <c r="MDQ7" s="149"/>
      <c r="MDR7" s="149"/>
      <c r="MDS7" s="149"/>
      <c r="MDT7" s="149"/>
      <c r="MDU7" s="149"/>
      <c r="MDV7" s="149"/>
      <c r="MDW7" s="149"/>
      <c r="MDX7" s="149"/>
      <c r="MDY7" s="149"/>
      <c r="MDZ7" s="149"/>
      <c r="MEA7" s="149"/>
      <c r="MEB7" s="149"/>
      <c r="MEC7" s="149"/>
      <c r="MED7" s="149"/>
      <c r="MEE7" s="149"/>
      <c r="MEF7" s="149"/>
      <c r="MEG7" s="149"/>
      <c r="MEH7" s="149"/>
      <c r="MEI7" s="149"/>
      <c r="MEJ7" s="149"/>
      <c r="MEK7" s="149"/>
      <c r="MEL7" s="149"/>
      <c r="MEM7" s="149"/>
      <c r="MEN7" s="149"/>
      <c r="MEO7" s="149"/>
      <c r="MEP7" s="149"/>
      <c r="MEQ7" s="149"/>
      <c r="MER7" s="149"/>
      <c r="MES7" s="149"/>
      <c r="MET7" s="149"/>
      <c r="MEU7" s="149"/>
      <c r="MEV7" s="149"/>
      <c r="MEW7" s="149"/>
      <c r="MEX7" s="149"/>
      <c r="MEY7" s="149"/>
      <c r="MEZ7" s="149"/>
      <c r="MFA7" s="149"/>
      <c r="MFB7" s="149"/>
      <c r="MFC7" s="149"/>
      <c r="MFD7" s="149"/>
      <c r="MFE7" s="149"/>
      <c r="MFF7" s="149"/>
      <c r="MFG7" s="149"/>
      <c r="MFH7" s="149"/>
      <c r="MFI7" s="149"/>
      <c r="MFJ7" s="149"/>
      <c r="MFK7" s="149"/>
      <c r="MFL7" s="149"/>
      <c r="MFM7" s="149"/>
      <c r="MFN7" s="149"/>
      <c r="MFO7" s="149"/>
      <c r="MFP7" s="149"/>
      <c r="MFQ7" s="149"/>
      <c r="MFR7" s="149"/>
      <c r="MFS7" s="149"/>
      <c r="MFT7" s="149"/>
      <c r="MFU7" s="149"/>
      <c r="MFV7" s="149"/>
      <c r="MFW7" s="149"/>
      <c r="MFX7" s="149"/>
      <c r="MFY7" s="149"/>
      <c r="MFZ7" s="149"/>
      <c r="MGA7" s="149"/>
      <c r="MGB7" s="149"/>
      <c r="MGC7" s="149"/>
      <c r="MGD7" s="149"/>
      <c r="MGE7" s="149"/>
      <c r="MGF7" s="149"/>
      <c r="MGG7" s="149"/>
      <c r="MGH7" s="149"/>
      <c r="MGI7" s="149"/>
      <c r="MGJ7" s="149"/>
      <c r="MGK7" s="149"/>
      <c r="MGL7" s="149"/>
      <c r="MGM7" s="149"/>
      <c r="MGN7" s="149"/>
      <c r="MGO7" s="149"/>
      <c r="MGP7" s="149"/>
      <c r="MGQ7" s="149"/>
      <c r="MGR7" s="149"/>
      <c r="MGS7" s="149"/>
      <c r="MGT7" s="149"/>
      <c r="MGU7" s="149"/>
      <c r="MGV7" s="149"/>
      <c r="MGW7" s="149"/>
      <c r="MGX7" s="149"/>
      <c r="MGY7" s="149"/>
      <c r="MGZ7" s="149"/>
      <c r="MHA7" s="149"/>
      <c r="MHB7" s="149"/>
      <c r="MHC7" s="149"/>
      <c r="MHD7" s="149"/>
      <c r="MHE7" s="149"/>
      <c r="MHF7" s="149"/>
      <c r="MHG7" s="149"/>
      <c r="MHH7" s="149"/>
      <c r="MHI7" s="149"/>
      <c r="MHJ7" s="149"/>
      <c r="MHK7" s="149"/>
      <c r="MHL7" s="149"/>
      <c r="MHM7" s="149"/>
      <c r="MHN7" s="149"/>
      <c r="MHO7" s="149"/>
      <c r="MHP7" s="149"/>
      <c r="MHQ7" s="149"/>
      <c r="MHR7" s="149"/>
      <c r="MHS7" s="149"/>
      <c r="MHT7" s="149"/>
      <c r="MHU7" s="149"/>
      <c r="MHV7" s="149"/>
      <c r="MHW7" s="149"/>
      <c r="MHX7" s="149"/>
      <c r="MHY7" s="149"/>
      <c r="MHZ7" s="149"/>
      <c r="MIA7" s="149"/>
      <c r="MIB7" s="149"/>
      <c r="MIC7" s="149"/>
      <c r="MID7" s="149"/>
      <c r="MIE7" s="149"/>
      <c r="MIF7" s="149"/>
      <c r="MIG7" s="149"/>
      <c r="MIH7" s="149"/>
      <c r="MII7" s="149"/>
      <c r="MIJ7" s="149"/>
      <c r="MIK7" s="149"/>
      <c r="MIL7" s="149"/>
      <c r="MIM7" s="149"/>
      <c r="MIN7" s="149"/>
      <c r="MIO7" s="149"/>
      <c r="MIP7" s="149"/>
      <c r="MIQ7" s="149"/>
      <c r="MIR7" s="149"/>
      <c r="MIS7" s="149"/>
      <c r="MIT7" s="149"/>
      <c r="MIU7" s="149"/>
      <c r="MIV7" s="149"/>
      <c r="MIW7" s="149"/>
      <c r="MIX7" s="149"/>
      <c r="MIY7" s="149"/>
      <c r="MIZ7" s="149"/>
      <c r="MJA7" s="149"/>
      <c r="MJB7" s="149"/>
      <c r="MJC7" s="149"/>
      <c r="MJD7" s="149"/>
      <c r="MJE7" s="149"/>
      <c r="MJF7" s="149"/>
      <c r="MJG7" s="149"/>
      <c r="MJH7" s="149"/>
      <c r="MJI7" s="149"/>
      <c r="MJJ7" s="149"/>
      <c r="MJK7" s="149"/>
      <c r="MJL7" s="149"/>
      <c r="MJM7" s="149"/>
      <c r="MJN7" s="149"/>
      <c r="MJO7" s="149"/>
      <c r="MJP7" s="149"/>
      <c r="MJQ7" s="149"/>
      <c r="MJR7" s="149"/>
      <c r="MJS7" s="149"/>
      <c r="MJT7" s="149"/>
      <c r="MJU7" s="149"/>
      <c r="MJV7" s="149"/>
      <c r="MJW7" s="149"/>
      <c r="MJX7" s="149"/>
      <c r="MJY7" s="149"/>
      <c r="MJZ7" s="149"/>
      <c r="MKA7" s="149"/>
      <c r="MKB7" s="149"/>
      <c r="MKC7" s="149"/>
      <c r="MKD7" s="149"/>
      <c r="MKE7" s="149"/>
      <c r="MKF7" s="149"/>
      <c r="MKG7" s="149"/>
      <c r="MKH7" s="149"/>
      <c r="MKI7" s="149"/>
      <c r="MKJ7" s="149"/>
      <c r="MKK7" s="149"/>
      <c r="MKL7" s="149"/>
      <c r="MKM7" s="149"/>
      <c r="MKN7" s="149"/>
      <c r="MKO7" s="149"/>
      <c r="MKP7" s="149"/>
      <c r="MKQ7" s="149"/>
      <c r="MKR7" s="149"/>
      <c r="MKS7" s="149"/>
      <c r="MKT7" s="149"/>
      <c r="MKU7" s="149"/>
      <c r="MKV7" s="149"/>
      <c r="MKW7" s="149"/>
      <c r="MKX7" s="149"/>
      <c r="MKY7" s="149"/>
      <c r="MKZ7" s="149"/>
      <c r="MLA7" s="149"/>
      <c r="MLB7" s="149"/>
      <c r="MLC7" s="149"/>
      <c r="MLD7" s="149"/>
      <c r="MLE7" s="149"/>
      <c r="MLF7" s="149"/>
      <c r="MLG7" s="149"/>
      <c r="MLH7" s="149"/>
      <c r="MLI7" s="149"/>
      <c r="MLJ7" s="149"/>
      <c r="MLK7" s="149"/>
      <c r="MLL7" s="149"/>
      <c r="MLM7" s="149"/>
      <c r="MLN7" s="149"/>
      <c r="MLO7" s="149"/>
      <c r="MLP7" s="149"/>
      <c r="MLQ7" s="149"/>
      <c r="MLR7" s="149"/>
      <c r="MLS7" s="149"/>
      <c r="MLT7" s="149"/>
      <c r="MLU7" s="149"/>
      <c r="MLV7" s="149"/>
      <c r="MLW7" s="149"/>
      <c r="MLX7" s="149"/>
      <c r="MLY7" s="149"/>
      <c r="MLZ7" s="149"/>
      <c r="MMA7" s="149"/>
      <c r="MMB7" s="149"/>
      <c r="MMC7" s="149"/>
      <c r="MMD7" s="149"/>
      <c r="MME7" s="149"/>
      <c r="MMF7" s="149"/>
      <c r="MMG7" s="149"/>
      <c r="MMH7" s="149"/>
      <c r="MMI7" s="149"/>
      <c r="MMJ7" s="149"/>
      <c r="MMK7" s="149"/>
      <c r="MML7" s="149"/>
      <c r="MMM7" s="149"/>
      <c r="MMN7" s="149"/>
      <c r="MMO7" s="149"/>
      <c r="MMP7" s="149"/>
      <c r="MMQ7" s="149"/>
      <c r="MMR7" s="149"/>
      <c r="MMS7" s="149"/>
      <c r="MMT7" s="149"/>
      <c r="MMU7" s="149"/>
      <c r="MMV7" s="149"/>
      <c r="MMW7" s="149"/>
      <c r="MMX7" s="149"/>
      <c r="MMY7" s="149"/>
      <c r="MMZ7" s="149"/>
      <c r="MNA7" s="149"/>
      <c r="MNB7" s="149"/>
      <c r="MNC7" s="149"/>
      <c r="MND7" s="149"/>
      <c r="MNE7" s="149"/>
      <c r="MNF7" s="149"/>
      <c r="MNG7" s="149"/>
      <c r="MNH7" s="149"/>
      <c r="MNI7" s="149"/>
      <c r="MNJ7" s="149"/>
      <c r="MNK7" s="149"/>
      <c r="MNL7" s="149"/>
      <c r="MNM7" s="149"/>
      <c r="MNN7" s="149"/>
      <c r="MNO7" s="149"/>
      <c r="MNP7" s="149"/>
      <c r="MNQ7" s="149"/>
      <c r="MNR7" s="149"/>
      <c r="MNS7" s="149"/>
      <c r="MNT7" s="149"/>
      <c r="MNU7" s="149"/>
      <c r="MNV7" s="149"/>
      <c r="MNW7" s="149"/>
      <c r="MNX7" s="149"/>
      <c r="MNY7" s="149"/>
      <c r="MNZ7" s="149"/>
      <c r="MOA7" s="149"/>
      <c r="MOB7" s="149"/>
      <c r="MOC7" s="149"/>
      <c r="MOD7" s="149"/>
      <c r="MOE7" s="149"/>
      <c r="MOF7" s="149"/>
      <c r="MOG7" s="149"/>
      <c r="MOH7" s="149"/>
      <c r="MOI7" s="149"/>
      <c r="MOJ7" s="149"/>
      <c r="MOK7" s="149"/>
      <c r="MOL7" s="149"/>
      <c r="MOM7" s="149"/>
      <c r="MON7" s="149"/>
      <c r="MOO7" s="149"/>
      <c r="MOP7" s="149"/>
      <c r="MOQ7" s="149"/>
      <c r="MOR7" s="149"/>
      <c r="MOS7" s="149"/>
      <c r="MOT7" s="149"/>
      <c r="MOU7" s="149"/>
      <c r="MOV7" s="149"/>
      <c r="MOW7" s="149"/>
      <c r="MOX7" s="149"/>
      <c r="MOY7" s="149"/>
      <c r="MOZ7" s="149"/>
      <c r="MPA7" s="149"/>
      <c r="MPB7" s="149"/>
      <c r="MPC7" s="149"/>
      <c r="MPD7" s="149"/>
      <c r="MPE7" s="149"/>
      <c r="MPF7" s="149"/>
      <c r="MPG7" s="149"/>
      <c r="MPH7" s="149"/>
      <c r="MPI7" s="149"/>
      <c r="MPJ7" s="149"/>
      <c r="MPK7" s="149"/>
      <c r="MPL7" s="149"/>
      <c r="MPM7" s="149"/>
      <c r="MPN7" s="149"/>
      <c r="MPO7" s="149"/>
      <c r="MPP7" s="149"/>
      <c r="MPQ7" s="149"/>
      <c r="MPR7" s="149"/>
      <c r="MPS7" s="149"/>
      <c r="MPT7" s="149"/>
      <c r="MPU7" s="149"/>
      <c r="MPV7" s="149"/>
      <c r="MPW7" s="149"/>
      <c r="MPX7" s="149"/>
      <c r="MPY7" s="149"/>
      <c r="MPZ7" s="149"/>
      <c r="MQA7" s="149"/>
      <c r="MQB7" s="149"/>
      <c r="MQC7" s="149"/>
      <c r="MQD7" s="149"/>
      <c r="MQE7" s="149"/>
      <c r="MQF7" s="149"/>
      <c r="MQG7" s="149"/>
      <c r="MQH7" s="149"/>
      <c r="MQI7" s="149"/>
      <c r="MQJ7" s="149"/>
      <c r="MQK7" s="149"/>
      <c r="MQL7" s="149"/>
      <c r="MQM7" s="149"/>
      <c r="MQN7" s="149"/>
      <c r="MQO7" s="149"/>
      <c r="MQP7" s="149"/>
      <c r="MQQ7" s="149"/>
      <c r="MQR7" s="149"/>
      <c r="MQS7" s="149"/>
      <c r="MQT7" s="149"/>
      <c r="MQU7" s="149"/>
      <c r="MQV7" s="149"/>
      <c r="MQW7" s="149"/>
      <c r="MQX7" s="149"/>
      <c r="MQY7" s="149"/>
      <c r="MQZ7" s="149"/>
      <c r="MRA7" s="149"/>
      <c r="MRB7" s="149"/>
      <c r="MRC7" s="149"/>
      <c r="MRD7" s="149"/>
      <c r="MRE7" s="149"/>
      <c r="MRF7" s="149"/>
      <c r="MRG7" s="149"/>
      <c r="MRH7" s="149"/>
      <c r="MRI7" s="149"/>
      <c r="MRJ7" s="149"/>
      <c r="MRK7" s="149"/>
      <c r="MRL7" s="149"/>
      <c r="MRM7" s="149"/>
      <c r="MRN7" s="149"/>
      <c r="MRO7" s="149"/>
      <c r="MRP7" s="149"/>
      <c r="MRQ7" s="149"/>
      <c r="MRR7" s="149"/>
      <c r="MRS7" s="149"/>
      <c r="MRT7" s="149"/>
      <c r="MRU7" s="149"/>
      <c r="MRV7" s="149"/>
      <c r="MRW7" s="149"/>
      <c r="MRX7" s="149"/>
      <c r="MRY7" s="149"/>
      <c r="MRZ7" s="149"/>
      <c r="MSA7" s="149"/>
      <c r="MSB7" s="149"/>
      <c r="MSC7" s="149"/>
      <c r="MSD7" s="149"/>
      <c r="MSE7" s="149"/>
      <c r="MSF7" s="149"/>
      <c r="MSG7" s="149"/>
      <c r="MSH7" s="149"/>
      <c r="MSI7" s="149"/>
      <c r="MSJ7" s="149"/>
      <c r="MSK7" s="149"/>
      <c r="MSL7" s="149"/>
      <c r="MSM7" s="149"/>
      <c r="MSN7" s="149"/>
      <c r="MSO7" s="149"/>
      <c r="MSP7" s="149"/>
      <c r="MSQ7" s="149"/>
      <c r="MSR7" s="149"/>
      <c r="MSS7" s="149"/>
      <c r="MST7" s="149"/>
      <c r="MSU7" s="149"/>
      <c r="MSV7" s="149"/>
      <c r="MSW7" s="149"/>
      <c r="MSX7" s="149"/>
      <c r="MSY7" s="149"/>
      <c r="MSZ7" s="149"/>
      <c r="MTA7" s="149"/>
      <c r="MTB7" s="149"/>
      <c r="MTC7" s="149"/>
      <c r="MTD7" s="149"/>
      <c r="MTE7" s="149"/>
      <c r="MTF7" s="149"/>
      <c r="MTG7" s="149"/>
      <c r="MTH7" s="149"/>
      <c r="MTI7" s="149"/>
      <c r="MTJ7" s="149"/>
      <c r="MTK7" s="149"/>
      <c r="MTL7" s="149"/>
      <c r="MTM7" s="149"/>
      <c r="MTN7" s="149"/>
      <c r="MTO7" s="149"/>
      <c r="MTP7" s="149"/>
      <c r="MTQ7" s="149"/>
      <c r="MTR7" s="149"/>
      <c r="MTS7" s="149"/>
      <c r="MTT7" s="149"/>
      <c r="MTU7" s="149"/>
      <c r="MTV7" s="149"/>
      <c r="MTW7" s="149"/>
      <c r="MTX7" s="149"/>
      <c r="MTY7" s="149"/>
      <c r="MTZ7" s="149"/>
      <c r="MUA7" s="149"/>
      <c r="MUB7" s="149"/>
      <c r="MUC7" s="149"/>
      <c r="MUD7" s="149"/>
      <c r="MUE7" s="149"/>
      <c r="MUF7" s="149"/>
      <c r="MUG7" s="149"/>
      <c r="MUH7" s="149"/>
      <c r="MUI7" s="149"/>
      <c r="MUJ7" s="149"/>
      <c r="MUK7" s="149"/>
      <c r="MUL7" s="149"/>
      <c r="MUM7" s="149"/>
      <c r="MUN7" s="149"/>
      <c r="MUO7" s="149"/>
      <c r="MUP7" s="149"/>
      <c r="MUQ7" s="149"/>
      <c r="MUR7" s="149"/>
      <c r="MUS7" s="149"/>
      <c r="MUT7" s="149"/>
      <c r="MUU7" s="149"/>
      <c r="MUV7" s="149"/>
      <c r="MUW7" s="149"/>
      <c r="MUX7" s="149"/>
      <c r="MUY7" s="149"/>
      <c r="MUZ7" s="149"/>
      <c r="MVA7" s="149"/>
      <c r="MVB7" s="149"/>
      <c r="MVC7" s="149"/>
      <c r="MVD7" s="149"/>
      <c r="MVE7" s="149"/>
      <c r="MVF7" s="149"/>
      <c r="MVG7" s="149"/>
      <c r="MVH7" s="149"/>
      <c r="MVI7" s="149"/>
      <c r="MVJ7" s="149"/>
      <c r="MVK7" s="149"/>
      <c r="MVL7" s="149"/>
      <c r="MVM7" s="149"/>
      <c r="MVN7" s="149"/>
      <c r="MVO7" s="149"/>
      <c r="MVP7" s="149"/>
      <c r="MVQ7" s="149"/>
      <c r="MVR7" s="149"/>
      <c r="MVS7" s="149"/>
      <c r="MVT7" s="149"/>
      <c r="MVU7" s="149"/>
      <c r="MVV7" s="149"/>
      <c r="MVW7" s="149"/>
      <c r="MVX7" s="149"/>
      <c r="MVY7" s="149"/>
      <c r="MVZ7" s="149"/>
      <c r="MWA7" s="149"/>
      <c r="MWB7" s="149"/>
      <c r="MWC7" s="149"/>
      <c r="MWD7" s="149"/>
      <c r="MWE7" s="149"/>
      <c r="MWF7" s="149"/>
      <c r="MWG7" s="149"/>
      <c r="MWH7" s="149"/>
      <c r="MWI7" s="149"/>
      <c r="MWJ7" s="149"/>
      <c r="MWK7" s="149"/>
      <c r="MWL7" s="149"/>
      <c r="MWM7" s="149"/>
      <c r="MWN7" s="149"/>
      <c r="MWO7" s="149"/>
      <c r="MWP7" s="149"/>
      <c r="MWQ7" s="149"/>
      <c r="MWR7" s="149"/>
      <c r="MWS7" s="149"/>
      <c r="MWT7" s="149"/>
      <c r="MWU7" s="149"/>
      <c r="MWV7" s="149"/>
      <c r="MWW7" s="149"/>
      <c r="MWX7" s="149"/>
      <c r="MWY7" s="149"/>
      <c r="MWZ7" s="149"/>
      <c r="MXA7" s="149"/>
      <c r="MXB7" s="149"/>
      <c r="MXC7" s="149"/>
      <c r="MXD7" s="149"/>
      <c r="MXE7" s="149"/>
      <c r="MXF7" s="149"/>
      <c r="MXG7" s="149"/>
      <c r="MXH7" s="149"/>
      <c r="MXI7" s="149"/>
      <c r="MXJ7" s="149"/>
      <c r="MXK7" s="149"/>
      <c r="MXL7" s="149"/>
      <c r="MXM7" s="149"/>
      <c r="MXN7" s="149"/>
      <c r="MXO7" s="149"/>
      <c r="MXP7" s="149"/>
      <c r="MXQ7" s="149"/>
      <c r="MXR7" s="149"/>
      <c r="MXS7" s="149"/>
      <c r="MXT7" s="149"/>
      <c r="MXU7" s="149"/>
      <c r="MXV7" s="149"/>
      <c r="MXW7" s="149"/>
      <c r="MXX7" s="149"/>
      <c r="MXY7" s="149"/>
      <c r="MXZ7" s="149"/>
      <c r="MYA7" s="149"/>
      <c r="MYB7" s="149"/>
      <c r="MYC7" s="149"/>
      <c r="MYD7" s="149"/>
      <c r="MYE7" s="149"/>
      <c r="MYF7" s="149"/>
      <c r="MYG7" s="149"/>
      <c r="MYH7" s="149"/>
      <c r="MYI7" s="149"/>
      <c r="MYJ7" s="149"/>
      <c r="MYK7" s="149"/>
      <c r="MYL7" s="149"/>
      <c r="MYM7" s="149"/>
      <c r="MYN7" s="149"/>
      <c r="MYO7" s="149"/>
      <c r="MYP7" s="149"/>
      <c r="MYQ7" s="149"/>
      <c r="MYR7" s="149"/>
      <c r="MYS7" s="149"/>
      <c r="MYT7" s="149"/>
      <c r="MYU7" s="149"/>
      <c r="MYV7" s="149"/>
      <c r="MYW7" s="149"/>
      <c r="MYX7" s="149"/>
      <c r="MYY7" s="149"/>
      <c r="MYZ7" s="149"/>
      <c r="MZA7" s="149"/>
      <c r="MZB7" s="149"/>
      <c r="MZC7" s="149"/>
      <c r="MZD7" s="149"/>
      <c r="MZE7" s="149"/>
      <c r="MZF7" s="149"/>
      <c r="MZG7" s="149"/>
      <c r="MZH7" s="149"/>
      <c r="MZI7" s="149"/>
      <c r="MZJ7" s="149"/>
      <c r="MZK7" s="149"/>
      <c r="MZL7" s="149"/>
      <c r="MZM7" s="149"/>
      <c r="MZN7" s="149"/>
      <c r="MZO7" s="149"/>
      <c r="MZP7" s="149"/>
      <c r="MZQ7" s="149"/>
      <c r="MZR7" s="149"/>
      <c r="MZS7" s="149"/>
      <c r="MZT7" s="149"/>
      <c r="MZU7" s="149"/>
      <c r="MZV7" s="149"/>
      <c r="MZW7" s="149"/>
      <c r="MZX7" s="149"/>
      <c r="MZY7" s="149"/>
      <c r="MZZ7" s="149"/>
      <c r="NAA7" s="149"/>
      <c r="NAB7" s="149"/>
      <c r="NAC7" s="149"/>
      <c r="NAD7" s="149"/>
      <c r="NAE7" s="149"/>
      <c r="NAF7" s="149"/>
      <c r="NAG7" s="149"/>
      <c r="NAH7" s="149"/>
      <c r="NAI7" s="149"/>
      <c r="NAJ7" s="149"/>
      <c r="NAK7" s="149"/>
      <c r="NAL7" s="149"/>
      <c r="NAM7" s="149"/>
      <c r="NAN7" s="149"/>
      <c r="NAO7" s="149"/>
      <c r="NAP7" s="149"/>
      <c r="NAQ7" s="149"/>
      <c r="NAR7" s="149"/>
      <c r="NAS7" s="149"/>
      <c r="NAT7" s="149"/>
      <c r="NAU7" s="149"/>
      <c r="NAV7" s="149"/>
      <c r="NAW7" s="149"/>
      <c r="NAX7" s="149"/>
      <c r="NAY7" s="149"/>
      <c r="NAZ7" s="149"/>
      <c r="NBA7" s="149"/>
      <c r="NBB7" s="149"/>
      <c r="NBC7" s="149"/>
      <c r="NBD7" s="149"/>
      <c r="NBE7" s="149"/>
      <c r="NBF7" s="149"/>
      <c r="NBG7" s="149"/>
      <c r="NBH7" s="149"/>
      <c r="NBI7" s="149"/>
      <c r="NBJ7" s="149"/>
      <c r="NBK7" s="149"/>
      <c r="NBL7" s="149"/>
      <c r="NBM7" s="149"/>
      <c r="NBN7" s="149"/>
      <c r="NBO7" s="149"/>
      <c r="NBP7" s="149"/>
      <c r="NBQ7" s="149"/>
      <c r="NBR7" s="149"/>
      <c r="NBS7" s="149"/>
      <c r="NBT7" s="149"/>
      <c r="NBU7" s="149"/>
      <c r="NBV7" s="149"/>
      <c r="NBW7" s="149"/>
      <c r="NBX7" s="149"/>
      <c r="NBY7" s="149"/>
      <c r="NBZ7" s="149"/>
      <c r="NCA7" s="149"/>
      <c r="NCB7" s="149"/>
      <c r="NCC7" s="149"/>
      <c r="NCD7" s="149"/>
      <c r="NCE7" s="149"/>
      <c r="NCF7" s="149"/>
      <c r="NCG7" s="149"/>
      <c r="NCH7" s="149"/>
      <c r="NCI7" s="149"/>
      <c r="NCJ7" s="149"/>
      <c r="NCK7" s="149"/>
      <c r="NCL7" s="149"/>
      <c r="NCM7" s="149"/>
      <c r="NCN7" s="149"/>
      <c r="NCO7" s="149"/>
      <c r="NCP7" s="149"/>
      <c r="NCQ7" s="149"/>
      <c r="NCR7" s="149"/>
      <c r="NCS7" s="149"/>
      <c r="NCT7" s="149"/>
      <c r="NCU7" s="149"/>
      <c r="NCV7" s="149"/>
      <c r="NCW7" s="149"/>
      <c r="NCX7" s="149"/>
      <c r="NCY7" s="149"/>
      <c r="NCZ7" s="149"/>
      <c r="NDA7" s="149"/>
      <c r="NDB7" s="149"/>
      <c r="NDC7" s="149"/>
      <c r="NDD7" s="149"/>
      <c r="NDE7" s="149"/>
      <c r="NDF7" s="149"/>
      <c r="NDG7" s="149"/>
      <c r="NDH7" s="149"/>
      <c r="NDI7" s="149"/>
      <c r="NDJ7" s="149"/>
      <c r="NDK7" s="149"/>
      <c r="NDL7" s="149"/>
      <c r="NDM7" s="149"/>
      <c r="NDN7" s="149"/>
      <c r="NDO7" s="149"/>
      <c r="NDP7" s="149"/>
      <c r="NDQ7" s="149"/>
      <c r="NDR7" s="149"/>
      <c r="NDS7" s="149"/>
      <c r="NDT7" s="149"/>
      <c r="NDU7" s="149"/>
      <c r="NDV7" s="149"/>
      <c r="NDW7" s="149"/>
      <c r="NDX7" s="149"/>
      <c r="NDY7" s="149"/>
      <c r="NDZ7" s="149"/>
      <c r="NEA7" s="149"/>
      <c r="NEB7" s="149"/>
      <c r="NEC7" s="149"/>
      <c r="NED7" s="149"/>
      <c r="NEE7" s="149"/>
      <c r="NEF7" s="149"/>
      <c r="NEG7" s="149"/>
      <c r="NEH7" s="149"/>
      <c r="NEI7" s="149"/>
      <c r="NEJ7" s="149"/>
      <c r="NEK7" s="149"/>
      <c r="NEL7" s="149"/>
      <c r="NEM7" s="149"/>
      <c r="NEN7" s="149"/>
      <c r="NEO7" s="149"/>
      <c r="NEP7" s="149"/>
      <c r="NEQ7" s="149"/>
      <c r="NER7" s="149"/>
      <c r="NES7" s="149"/>
      <c r="NET7" s="149"/>
      <c r="NEU7" s="149"/>
      <c r="NEV7" s="149"/>
      <c r="NEW7" s="149"/>
      <c r="NEX7" s="149"/>
      <c r="NEY7" s="149"/>
      <c r="NEZ7" s="149"/>
      <c r="NFA7" s="149"/>
      <c r="NFB7" s="149"/>
      <c r="NFC7" s="149"/>
      <c r="NFD7" s="149"/>
      <c r="NFE7" s="149"/>
      <c r="NFF7" s="149"/>
      <c r="NFG7" s="149"/>
      <c r="NFH7" s="149"/>
      <c r="NFI7" s="149"/>
      <c r="NFJ7" s="149"/>
      <c r="NFK7" s="149"/>
      <c r="NFL7" s="149"/>
      <c r="NFM7" s="149"/>
      <c r="NFN7" s="149"/>
      <c r="NFO7" s="149"/>
      <c r="NFP7" s="149"/>
      <c r="NFQ7" s="149"/>
      <c r="NFR7" s="149"/>
      <c r="NFS7" s="149"/>
      <c r="NFT7" s="149"/>
      <c r="NFU7" s="149"/>
      <c r="NFV7" s="149"/>
      <c r="NFW7" s="149"/>
      <c r="NFX7" s="149"/>
      <c r="NFY7" s="149"/>
      <c r="NFZ7" s="149"/>
      <c r="NGA7" s="149"/>
      <c r="NGB7" s="149"/>
      <c r="NGC7" s="149"/>
      <c r="NGD7" s="149"/>
      <c r="NGE7" s="149"/>
      <c r="NGF7" s="149"/>
      <c r="NGG7" s="149"/>
      <c r="NGH7" s="149"/>
      <c r="NGI7" s="149"/>
      <c r="NGJ7" s="149"/>
      <c r="NGK7" s="149"/>
      <c r="NGL7" s="149"/>
      <c r="NGM7" s="149"/>
      <c r="NGN7" s="149"/>
      <c r="NGO7" s="149"/>
      <c r="NGP7" s="149"/>
      <c r="NGQ7" s="149"/>
      <c r="NGR7" s="149"/>
      <c r="NGS7" s="149"/>
      <c r="NGT7" s="149"/>
      <c r="NGU7" s="149"/>
      <c r="NGV7" s="149"/>
      <c r="NGW7" s="149"/>
      <c r="NGX7" s="149"/>
      <c r="NGY7" s="149"/>
      <c r="NGZ7" s="149"/>
      <c r="NHA7" s="149"/>
      <c r="NHB7" s="149"/>
      <c r="NHC7" s="149"/>
      <c r="NHD7" s="149"/>
      <c r="NHE7" s="149"/>
      <c r="NHF7" s="149"/>
      <c r="NHG7" s="149"/>
      <c r="NHH7" s="149"/>
      <c r="NHI7" s="149"/>
      <c r="NHJ7" s="149"/>
      <c r="NHK7" s="149"/>
      <c r="NHL7" s="149"/>
      <c r="NHM7" s="149"/>
      <c r="NHN7" s="149"/>
      <c r="NHO7" s="149"/>
      <c r="NHP7" s="149"/>
      <c r="NHQ7" s="149"/>
      <c r="NHR7" s="149"/>
      <c r="NHS7" s="149"/>
      <c r="NHT7" s="149"/>
      <c r="NHU7" s="149"/>
      <c r="NHV7" s="149"/>
      <c r="NHW7" s="149"/>
      <c r="NHX7" s="149"/>
      <c r="NHY7" s="149"/>
      <c r="NHZ7" s="149"/>
      <c r="NIA7" s="149"/>
      <c r="NIB7" s="149"/>
      <c r="NIC7" s="149"/>
      <c r="NID7" s="149"/>
      <c r="NIE7" s="149"/>
      <c r="NIF7" s="149"/>
      <c r="NIG7" s="149"/>
      <c r="NIH7" s="149"/>
      <c r="NII7" s="149"/>
      <c r="NIJ7" s="149"/>
      <c r="NIK7" s="149"/>
      <c r="NIL7" s="149"/>
      <c r="NIM7" s="149"/>
      <c r="NIN7" s="149"/>
      <c r="NIO7" s="149"/>
      <c r="NIP7" s="149"/>
      <c r="NIQ7" s="149"/>
      <c r="NIR7" s="149"/>
      <c r="NIS7" s="149"/>
      <c r="NIT7" s="149"/>
      <c r="NIU7" s="149"/>
      <c r="NIV7" s="149"/>
      <c r="NIW7" s="149"/>
      <c r="NIX7" s="149"/>
      <c r="NIY7" s="149"/>
      <c r="NIZ7" s="149"/>
      <c r="NJA7" s="149"/>
      <c r="NJB7" s="149"/>
      <c r="NJC7" s="149"/>
      <c r="NJD7" s="149"/>
      <c r="NJE7" s="149"/>
      <c r="NJF7" s="149"/>
      <c r="NJG7" s="149"/>
      <c r="NJH7" s="149"/>
      <c r="NJI7" s="149"/>
      <c r="NJJ7" s="149"/>
      <c r="NJK7" s="149"/>
      <c r="NJL7" s="149"/>
      <c r="NJM7" s="149"/>
      <c r="NJN7" s="149"/>
      <c r="NJO7" s="149"/>
      <c r="NJP7" s="149"/>
      <c r="NJQ7" s="149"/>
      <c r="NJR7" s="149"/>
      <c r="NJS7" s="149"/>
      <c r="NJT7" s="149"/>
      <c r="NJU7" s="149"/>
      <c r="NJV7" s="149"/>
      <c r="NJW7" s="149"/>
      <c r="NJX7" s="149"/>
      <c r="NJY7" s="149"/>
      <c r="NJZ7" s="149"/>
      <c r="NKA7" s="149"/>
      <c r="NKB7" s="149"/>
      <c r="NKC7" s="149"/>
      <c r="NKD7" s="149"/>
      <c r="NKE7" s="149"/>
      <c r="NKF7" s="149"/>
      <c r="NKG7" s="149"/>
      <c r="NKH7" s="149"/>
      <c r="NKI7" s="149"/>
      <c r="NKJ7" s="149"/>
      <c r="NKK7" s="149"/>
      <c r="NKL7" s="149"/>
      <c r="NKM7" s="149"/>
      <c r="NKN7" s="149"/>
      <c r="NKO7" s="149"/>
      <c r="NKP7" s="149"/>
      <c r="NKQ7" s="149"/>
      <c r="NKR7" s="149"/>
      <c r="NKS7" s="149"/>
      <c r="NKT7" s="149"/>
      <c r="NKU7" s="149"/>
      <c r="NKV7" s="149"/>
      <c r="NKW7" s="149"/>
      <c r="NKX7" s="149"/>
      <c r="NKY7" s="149"/>
      <c r="NKZ7" s="149"/>
      <c r="NLA7" s="149"/>
      <c r="NLB7" s="149"/>
      <c r="NLC7" s="149"/>
      <c r="NLD7" s="149"/>
      <c r="NLE7" s="149"/>
      <c r="NLF7" s="149"/>
      <c r="NLG7" s="149"/>
      <c r="NLH7" s="149"/>
      <c r="NLI7" s="149"/>
      <c r="NLJ7" s="149"/>
      <c r="NLK7" s="149"/>
      <c r="NLL7" s="149"/>
      <c r="NLM7" s="149"/>
      <c r="NLN7" s="149"/>
      <c r="NLO7" s="149"/>
      <c r="NLP7" s="149"/>
      <c r="NLQ7" s="149"/>
      <c r="NLR7" s="149"/>
      <c r="NLS7" s="149"/>
      <c r="NLT7" s="149"/>
      <c r="NLU7" s="149"/>
      <c r="NLV7" s="149"/>
      <c r="NLW7" s="149"/>
      <c r="NLX7" s="149"/>
      <c r="NLY7" s="149"/>
      <c r="NLZ7" s="149"/>
      <c r="NMA7" s="149"/>
      <c r="NMB7" s="149"/>
      <c r="NMC7" s="149"/>
      <c r="NMD7" s="149"/>
      <c r="NME7" s="149"/>
      <c r="NMF7" s="149"/>
      <c r="NMG7" s="149"/>
      <c r="NMH7" s="149"/>
      <c r="NMI7" s="149"/>
      <c r="NMJ7" s="149"/>
      <c r="NMK7" s="149"/>
      <c r="NML7" s="149"/>
      <c r="NMM7" s="149"/>
      <c r="NMN7" s="149"/>
      <c r="NMO7" s="149"/>
      <c r="NMP7" s="149"/>
      <c r="NMQ7" s="149"/>
      <c r="NMR7" s="149"/>
      <c r="NMS7" s="149"/>
      <c r="NMT7" s="149"/>
      <c r="NMU7" s="149"/>
      <c r="NMV7" s="149"/>
      <c r="NMW7" s="149"/>
      <c r="NMX7" s="149"/>
      <c r="NMY7" s="149"/>
      <c r="NMZ7" s="149"/>
      <c r="NNA7" s="149"/>
      <c r="NNB7" s="149"/>
      <c r="NNC7" s="149"/>
      <c r="NND7" s="149"/>
      <c r="NNE7" s="149"/>
      <c r="NNF7" s="149"/>
      <c r="NNG7" s="149"/>
      <c r="NNH7" s="149"/>
      <c r="NNI7" s="149"/>
      <c r="NNJ7" s="149"/>
      <c r="NNK7" s="149"/>
      <c r="NNL7" s="149"/>
      <c r="NNM7" s="149"/>
      <c r="NNN7" s="149"/>
      <c r="NNO7" s="149"/>
      <c r="NNP7" s="149"/>
      <c r="NNQ7" s="149"/>
      <c r="NNR7" s="149"/>
      <c r="NNS7" s="149"/>
      <c r="NNT7" s="149"/>
      <c r="NNU7" s="149"/>
      <c r="NNV7" s="149"/>
      <c r="NNW7" s="149"/>
      <c r="NNX7" s="149"/>
      <c r="NNY7" s="149"/>
      <c r="NNZ7" s="149"/>
      <c r="NOA7" s="149"/>
      <c r="NOB7" s="149"/>
      <c r="NOC7" s="149"/>
      <c r="NOD7" s="149"/>
      <c r="NOE7" s="149"/>
      <c r="NOF7" s="149"/>
      <c r="NOG7" s="149"/>
      <c r="NOH7" s="149"/>
      <c r="NOI7" s="149"/>
      <c r="NOJ7" s="149"/>
      <c r="NOK7" s="149"/>
      <c r="NOL7" s="149"/>
      <c r="NOM7" s="149"/>
      <c r="NON7" s="149"/>
      <c r="NOO7" s="149"/>
      <c r="NOP7" s="149"/>
      <c r="NOQ7" s="149"/>
      <c r="NOR7" s="149"/>
      <c r="NOS7" s="149"/>
      <c r="NOT7" s="149"/>
      <c r="NOU7" s="149"/>
      <c r="NOV7" s="149"/>
      <c r="NOW7" s="149"/>
      <c r="NOX7" s="149"/>
      <c r="NOY7" s="149"/>
      <c r="NOZ7" s="149"/>
      <c r="NPA7" s="149"/>
      <c r="NPB7" s="149"/>
      <c r="NPC7" s="149"/>
      <c r="NPD7" s="149"/>
      <c r="NPE7" s="149"/>
      <c r="NPF7" s="149"/>
      <c r="NPG7" s="149"/>
      <c r="NPH7" s="149"/>
      <c r="NPI7" s="149"/>
      <c r="NPJ7" s="149"/>
      <c r="NPK7" s="149"/>
      <c r="NPL7" s="149"/>
      <c r="NPM7" s="149"/>
      <c r="NPN7" s="149"/>
      <c r="NPO7" s="149"/>
      <c r="NPP7" s="149"/>
      <c r="NPQ7" s="149"/>
      <c r="NPR7" s="149"/>
      <c r="NPS7" s="149"/>
      <c r="NPT7" s="149"/>
      <c r="NPU7" s="149"/>
      <c r="NPV7" s="149"/>
      <c r="NPW7" s="149"/>
      <c r="NPX7" s="149"/>
      <c r="NPY7" s="149"/>
      <c r="NPZ7" s="149"/>
      <c r="NQA7" s="149"/>
      <c r="NQB7" s="149"/>
      <c r="NQC7" s="149"/>
      <c r="NQD7" s="149"/>
      <c r="NQE7" s="149"/>
      <c r="NQF7" s="149"/>
      <c r="NQG7" s="149"/>
      <c r="NQH7" s="149"/>
      <c r="NQI7" s="149"/>
      <c r="NQJ7" s="149"/>
      <c r="NQK7" s="149"/>
      <c r="NQL7" s="149"/>
      <c r="NQM7" s="149"/>
      <c r="NQN7" s="149"/>
      <c r="NQO7" s="149"/>
      <c r="NQP7" s="149"/>
      <c r="NQQ7" s="149"/>
      <c r="NQR7" s="149"/>
      <c r="NQS7" s="149"/>
      <c r="NQT7" s="149"/>
      <c r="NQU7" s="149"/>
      <c r="NQV7" s="149"/>
      <c r="NQW7" s="149"/>
      <c r="NQX7" s="149"/>
      <c r="NQY7" s="149"/>
      <c r="NQZ7" s="149"/>
      <c r="NRA7" s="149"/>
      <c r="NRB7" s="149"/>
      <c r="NRC7" s="149"/>
      <c r="NRD7" s="149"/>
      <c r="NRE7" s="149"/>
      <c r="NRF7" s="149"/>
      <c r="NRG7" s="149"/>
      <c r="NRH7" s="149"/>
      <c r="NRI7" s="149"/>
      <c r="NRJ7" s="149"/>
      <c r="NRK7" s="149"/>
      <c r="NRL7" s="149"/>
      <c r="NRM7" s="149"/>
      <c r="NRN7" s="149"/>
      <c r="NRO7" s="149"/>
      <c r="NRP7" s="149"/>
      <c r="NRQ7" s="149"/>
      <c r="NRR7" s="149"/>
      <c r="NRS7" s="149"/>
      <c r="NRT7" s="149"/>
      <c r="NRU7" s="149"/>
      <c r="NRV7" s="149"/>
      <c r="NRW7" s="149"/>
      <c r="NRX7" s="149"/>
      <c r="NRY7" s="149"/>
      <c r="NRZ7" s="149"/>
      <c r="NSA7" s="149"/>
      <c r="NSB7" s="149"/>
      <c r="NSC7" s="149"/>
      <c r="NSD7" s="149"/>
      <c r="NSE7" s="149"/>
      <c r="NSF7" s="149"/>
      <c r="NSG7" s="149"/>
      <c r="NSH7" s="149"/>
      <c r="NSI7" s="149"/>
      <c r="NSJ7" s="149"/>
      <c r="NSK7" s="149"/>
      <c r="NSL7" s="149"/>
      <c r="NSM7" s="149"/>
      <c r="NSN7" s="149"/>
      <c r="NSO7" s="149"/>
      <c r="NSP7" s="149"/>
      <c r="NSQ7" s="149"/>
      <c r="NSR7" s="149"/>
      <c r="NSS7" s="149"/>
      <c r="NST7" s="149"/>
      <c r="NSU7" s="149"/>
      <c r="NSV7" s="149"/>
      <c r="NSW7" s="149"/>
      <c r="NSX7" s="149"/>
      <c r="NSY7" s="149"/>
      <c r="NSZ7" s="149"/>
      <c r="NTA7" s="149"/>
      <c r="NTB7" s="149"/>
      <c r="NTC7" s="149"/>
      <c r="NTD7" s="149"/>
      <c r="NTE7" s="149"/>
      <c r="NTF7" s="149"/>
      <c r="NTG7" s="149"/>
      <c r="NTH7" s="149"/>
      <c r="NTI7" s="149"/>
      <c r="NTJ7" s="149"/>
      <c r="NTK7" s="149"/>
      <c r="NTL7" s="149"/>
      <c r="NTM7" s="149"/>
      <c r="NTN7" s="149"/>
      <c r="NTO7" s="149"/>
      <c r="NTP7" s="149"/>
      <c r="NTQ7" s="149"/>
      <c r="NTR7" s="149"/>
      <c r="NTS7" s="149"/>
      <c r="NTT7" s="149"/>
      <c r="NTU7" s="149"/>
      <c r="NTV7" s="149"/>
      <c r="NTW7" s="149"/>
      <c r="NTX7" s="149"/>
      <c r="NTY7" s="149"/>
      <c r="NTZ7" s="149"/>
      <c r="NUA7" s="149"/>
      <c r="NUB7" s="149"/>
      <c r="NUC7" s="149"/>
      <c r="NUD7" s="149"/>
      <c r="NUE7" s="149"/>
      <c r="NUF7" s="149"/>
      <c r="NUG7" s="149"/>
      <c r="NUH7" s="149"/>
      <c r="NUI7" s="149"/>
      <c r="NUJ7" s="149"/>
      <c r="NUK7" s="149"/>
      <c r="NUL7" s="149"/>
      <c r="NUM7" s="149"/>
      <c r="NUN7" s="149"/>
      <c r="NUO7" s="149"/>
      <c r="NUP7" s="149"/>
      <c r="NUQ7" s="149"/>
      <c r="NUR7" s="149"/>
      <c r="NUS7" s="149"/>
      <c r="NUT7" s="149"/>
      <c r="NUU7" s="149"/>
      <c r="NUV7" s="149"/>
      <c r="NUW7" s="149"/>
      <c r="NUX7" s="149"/>
      <c r="NUY7" s="149"/>
      <c r="NUZ7" s="149"/>
      <c r="NVA7" s="149"/>
      <c r="NVB7" s="149"/>
      <c r="NVC7" s="149"/>
      <c r="NVD7" s="149"/>
      <c r="NVE7" s="149"/>
      <c r="NVF7" s="149"/>
      <c r="NVG7" s="149"/>
      <c r="NVH7" s="149"/>
      <c r="NVI7" s="149"/>
      <c r="NVJ7" s="149"/>
      <c r="NVK7" s="149"/>
      <c r="NVL7" s="149"/>
      <c r="NVM7" s="149"/>
      <c r="NVN7" s="149"/>
      <c r="NVO7" s="149"/>
      <c r="NVP7" s="149"/>
      <c r="NVQ7" s="149"/>
      <c r="NVR7" s="149"/>
      <c r="NVS7" s="149"/>
      <c r="NVT7" s="149"/>
      <c r="NVU7" s="149"/>
      <c r="NVV7" s="149"/>
      <c r="NVW7" s="149"/>
      <c r="NVX7" s="149"/>
      <c r="NVY7" s="149"/>
      <c r="NVZ7" s="149"/>
      <c r="NWA7" s="149"/>
      <c r="NWB7" s="149"/>
      <c r="NWC7" s="149"/>
      <c r="NWD7" s="149"/>
      <c r="NWE7" s="149"/>
      <c r="NWF7" s="149"/>
      <c r="NWG7" s="149"/>
      <c r="NWH7" s="149"/>
      <c r="NWI7" s="149"/>
      <c r="NWJ7" s="149"/>
      <c r="NWK7" s="149"/>
      <c r="NWL7" s="149"/>
      <c r="NWM7" s="149"/>
      <c r="NWN7" s="149"/>
      <c r="NWO7" s="149"/>
      <c r="NWP7" s="149"/>
      <c r="NWQ7" s="149"/>
      <c r="NWR7" s="149"/>
      <c r="NWS7" s="149"/>
      <c r="NWT7" s="149"/>
      <c r="NWU7" s="149"/>
      <c r="NWV7" s="149"/>
      <c r="NWW7" s="149"/>
      <c r="NWX7" s="149"/>
      <c r="NWY7" s="149"/>
      <c r="NWZ7" s="149"/>
      <c r="NXA7" s="149"/>
      <c r="NXB7" s="149"/>
      <c r="NXC7" s="149"/>
      <c r="NXD7" s="149"/>
      <c r="NXE7" s="149"/>
      <c r="NXF7" s="149"/>
      <c r="NXG7" s="149"/>
      <c r="NXH7" s="149"/>
      <c r="NXI7" s="149"/>
      <c r="NXJ7" s="149"/>
      <c r="NXK7" s="149"/>
      <c r="NXL7" s="149"/>
      <c r="NXM7" s="149"/>
      <c r="NXN7" s="149"/>
      <c r="NXO7" s="149"/>
      <c r="NXP7" s="149"/>
      <c r="NXQ7" s="149"/>
      <c r="NXR7" s="149"/>
      <c r="NXS7" s="149"/>
      <c r="NXT7" s="149"/>
      <c r="NXU7" s="149"/>
      <c r="NXV7" s="149"/>
      <c r="NXW7" s="149"/>
      <c r="NXX7" s="149"/>
      <c r="NXY7" s="149"/>
      <c r="NXZ7" s="149"/>
      <c r="NYA7" s="149"/>
      <c r="NYB7" s="149"/>
      <c r="NYC7" s="149"/>
      <c r="NYD7" s="149"/>
      <c r="NYE7" s="149"/>
      <c r="NYF7" s="149"/>
      <c r="NYG7" s="149"/>
      <c r="NYH7" s="149"/>
      <c r="NYI7" s="149"/>
      <c r="NYJ7" s="149"/>
      <c r="NYK7" s="149"/>
      <c r="NYL7" s="149"/>
      <c r="NYM7" s="149"/>
      <c r="NYN7" s="149"/>
      <c r="NYO7" s="149"/>
      <c r="NYP7" s="149"/>
      <c r="NYQ7" s="149"/>
      <c r="NYR7" s="149"/>
      <c r="NYS7" s="149"/>
      <c r="NYT7" s="149"/>
      <c r="NYU7" s="149"/>
      <c r="NYV7" s="149"/>
      <c r="NYW7" s="149"/>
      <c r="NYX7" s="149"/>
      <c r="NYY7" s="149"/>
      <c r="NYZ7" s="149"/>
      <c r="NZA7" s="149"/>
      <c r="NZB7" s="149"/>
      <c r="NZC7" s="149"/>
      <c r="NZD7" s="149"/>
      <c r="NZE7" s="149"/>
      <c r="NZF7" s="149"/>
      <c r="NZG7" s="149"/>
      <c r="NZH7" s="149"/>
      <c r="NZI7" s="149"/>
      <c r="NZJ7" s="149"/>
      <c r="NZK7" s="149"/>
      <c r="NZL7" s="149"/>
      <c r="NZM7" s="149"/>
      <c r="NZN7" s="149"/>
      <c r="NZO7" s="149"/>
      <c r="NZP7" s="149"/>
      <c r="NZQ7" s="149"/>
      <c r="NZR7" s="149"/>
      <c r="NZS7" s="149"/>
      <c r="NZT7" s="149"/>
      <c r="NZU7" s="149"/>
      <c r="NZV7" s="149"/>
      <c r="NZW7" s="149"/>
      <c r="NZX7" s="149"/>
      <c r="NZY7" s="149"/>
      <c r="NZZ7" s="149"/>
      <c r="OAA7" s="149"/>
      <c r="OAB7" s="149"/>
      <c r="OAC7" s="149"/>
      <c r="OAD7" s="149"/>
      <c r="OAE7" s="149"/>
      <c r="OAF7" s="149"/>
      <c r="OAG7" s="149"/>
      <c r="OAH7" s="149"/>
      <c r="OAI7" s="149"/>
      <c r="OAJ7" s="149"/>
      <c r="OAK7" s="149"/>
      <c r="OAL7" s="149"/>
      <c r="OAM7" s="149"/>
      <c r="OAN7" s="149"/>
      <c r="OAO7" s="149"/>
      <c r="OAP7" s="149"/>
      <c r="OAQ7" s="149"/>
      <c r="OAR7" s="149"/>
      <c r="OAS7" s="149"/>
      <c r="OAT7" s="149"/>
      <c r="OAU7" s="149"/>
      <c r="OAV7" s="149"/>
      <c r="OAW7" s="149"/>
      <c r="OAX7" s="149"/>
      <c r="OAY7" s="149"/>
      <c r="OAZ7" s="149"/>
      <c r="OBA7" s="149"/>
      <c r="OBB7" s="149"/>
      <c r="OBC7" s="149"/>
      <c r="OBD7" s="149"/>
      <c r="OBE7" s="149"/>
      <c r="OBF7" s="149"/>
      <c r="OBG7" s="149"/>
      <c r="OBH7" s="149"/>
      <c r="OBI7" s="149"/>
      <c r="OBJ7" s="149"/>
      <c r="OBK7" s="149"/>
      <c r="OBL7" s="149"/>
      <c r="OBM7" s="149"/>
      <c r="OBN7" s="149"/>
      <c r="OBO7" s="149"/>
      <c r="OBP7" s="149"/>
      <c r="OBQ7" s="149"/>
      <c r="OBR7" s="149"/>
      <c r="OBS7" s="149"/>
      <c r="OBT7" s="149"/>
      <c r="OBU7" s="149"/>
      <c r="OBV7" s="149"/>
      <c r="OBW7" s="149"/>
      <c r="OBX7" s="149"/>
      <c r="OBY7" s="149"/>
      <c r="OBZ7" s="149"/>
      <c r="OCA7" s="149"/>
      <c r="OCB7" s="149"/>
      <c r="OCC7" s="149"/>
      <c r="OCD7" s="149"/>
      <c r="OCE7" s="149"/>
      <c r="OCF7" s="149"/>
      <c r="OCG7" s="149"/>
      <c r="OCH7" s="149"/>
      <c r="OCI7" s="149"/>
      <c r="OCJ7" s="149"/>
      <c r="OCK7" s="149"/>
      <c r="OCL7" s="149"/>
      <c r="OCM7" s="149"/>
      <c r="OCN7" s="149"/>
      <c r="OCO7" s="149"/>
      <c r="OCP7" s="149"/>
      <c r="OCQ7" s="149"/>
      <c r="OCR7" s="149"/>
      <c r="OCS7" s="149"/>
      <c r="OCT7" s="149"/>
      <c r="OCU7" s="149"/>
      <c r="OCV7" s="149"/>
      <c r="OCW7" s="149"/>
      <c r="OCX7" s="149"/>
      <c r="OCY7" s="149"/>
      <c r="OCZ7" s="149"/>
      <c r="ODA7" s="149"/>
      <c r="ODB7" s="149"/>
      <c r="ODC7" s="149"/>
      <c r="ODD7" s="149"/>
      <c r="ODE7" s="149"/>
      <c r="ODF7" s="149"/>
      <c r="ODG7" s="149"/>
      <c r="ODH7" s="149"/>
      <c r="ODI7" s="149"/>
      <c r="ODJ7" s="149"/>
      <c r="ODK7" s="149"/>
      <c r="ODL7" s="149"/>
      <c r="ODM7" s="149"/>
      <c r="ODN7" s="149"/>
      <c r="ODO7" s="149"/>
      <c r="ODP7" s="149"/>
      <c r="ODQ7" s="149"/>
      <c r="ODR7" s="149"/>
      <c r="ODS7" s="149"/>
      <c r="ODT7" s="149"/>
      <c r="ODU7" s="149"/>
      <c r="ODV7" s="149"/>
      <c r="ODW7" s="149"/>
      <c r="ODX7" s="149"/>
      <c r="ODY7" s="149"/>
      <c r="ODZ7" s="149"/>
      <c r="OEA7" s="149"/>
      <c r="OEB7" s="149"/>
      <c r="OEC7" s="149"/>
      <c r="OED7" s="149"/>
      <c r="OEE7" s="149"/>
      <c r="OEF7" s="149"/>
      <c r="OEG7" s="149"/>
      <c r="OEH7" s="149"/>
      <c r="OEI7" s="149"/>
      <c r="OEJ7" s="149"/>
      <c r="OEK7" s="149"/>
      <c r="OEL7" s="149"/>
      <c r="OEM7" s="149"/>
      <c r="OEN7" s="149"/>
      <c r="OEO7" s="149"/>
      <c r="OEP7" s="149"/>
      <c r="OEQ7" s="149"/>
      <c r="OER7" s="149"/>
      <c r="OES7" s="149"/>
      <c r="OET7" s="149"/>
      <c r="OEU7" s="149"/>
      <c r="OEV7" s="149"/>
      <c r="OEW7" s="149"/>
      <c r="OEX7" s="149"/>
      <c r="OEY7" s="149"/>
      <c r="OEZ7" s="149"/>
      <c r="OFA7" s="149"/>
      <c r="OFB7" s="149"/>
      <c r="OFC7" s="149"/>
      <c r="OFD7" s="149"/>
      <c r="OFE7" s="149"/>
      <c r="OFF7" s="149"/>
      <c r="OFG7" s="149"/>
      <c r="OFH7" s="149"/>
      <c r="OFI7" s="149"/>
      <c r="OFJ7" s="149"/>
      <c r="OFK7" s="149"/>
      <c r="OFL7" s="149"/>
      <c r="OFM7" s="149"/>
      <c r="OFN7" s="149"/>
      <c r="OFO7" s="149"/>
      <c r="OFP7" s="149"/>
      <c r="OFQ7" s="149"/>
      <c r="OFR7" s="149"/>
      <c r="OFS7" s="149"/>
      <c r="OFT7" s="149"/>
      <c r="OFU7" s="149"/>
      <c r="OFV7" s="149"/>
      <c r="OFW7" s="149"/>
      <c r="OFX7" s="149"/>
      <c r="OFY7" s="149"/>
      <c r="OFZ7" s="149"/>
      <c r="OGA7" s="149"/>
      <c r="OGB7" s="149"/>
      <c r="OGC7" s="149"/>
      <c r="OGD7" s="149"/>
      <c r="OGE7" s="149"/>
      <c r="OGF7" s="149"/>
      <c r="OGG7" s="149"/>
      <c r="OGH7" s="149"/>
      <c r="OGI7" s="149"/>
      <c r="OGJ7" s="149"/>
      <c r="OGK7" s="149"/>
      <c r="OGL7" s="149"/>
      <c r="OGM7" s="149"/>
      <c r="OGN7" s="149"/>
      <c r="OGO7" s="149"/>
      <c r="OGP7" s="149"/>
      <c r="OGQ7" s="149"/>
      <c r="OGR7" s="149"/>
      <c r="OGS7" s="149"/>
      <c r="OGT7" s="149"/>
      <c r="OGU7" s="149"/>
      <c r="OGV7" s="149"/>
      <c r="OGW7" s="149"/>
      <c r="OGX7" s="149"/>
      <c r="OGY7" s="149"/>
      <c r="OGZ7" s="149"/>
      <c r="OHA7" s="149"/>
      <c r="OHB7" s="149"/>
      <c r="OHC7" s="149"/>
      <c r="OHD7" s="149"/>
      <c r="OHE7" s="149"/>
      <c r="OHF7" s="149"/>
      <c r="OHG7" s="149"/>
      <c r="OHH7" s="149"/>
      <c r="OHI7" s="149"/>
      <c r="OHJ7" s="149"/>
      <c r="OHK7" s="149"/>
      <c r="OHL7" s="149"/>
      <c r="OHM7" s="149"/>
      <c r="OHN7" s="149"/>
      <c r="OHO7" s="149"/>
      <c r="OHP7" s="149"/>
      <c r="OHQ7" s="149"/>
      <c r="OHR7" s="149"/>
      <c r="OHS7" s="149"/>
      <c r="OHT7" s="149"/>
      <c r="OHU7" s="149"/>
      <c r="OHV7" s="149"/>
      <c r="OHW7" s="149"/>
      <c r="OHX7" s="149"/>
      <c r="OHY7" s="149"/>
      <c r="OHZ7" s="149"/>
      <c r="OIA7" s="149"/>
      <c r="OIB7" s="149"/>
      <c r="OIC7" s="149"/>
      <c r="OID7" s="149"/>
      <c r="OIE7" s="149"/>
      <c r="OIF7" s="149"/>
      <c r="OIG7" s="149"/>
      <c r="OIH7" s="149"/>
      <c r="OII7" s="149"/>
      <c r="OIJ7" s="149"/>
      <c r="OIK7" s="149"/>
      <c r="OIL7" s="149"/>
      <c r="OIM7" s="149"/>
      <c r="OIN7" s="149"/>
      <c r="OIO7" s="149"/>
      <c r="OIP7" s="149"/>
      <c r="OIQ7" s="149"/>
      <c r="OIR7" s="149"/>
      <c r="OIS7" s="149"/>
      <c r="OIT7" s="149"/>
      <c r="OIU7" s="149"/>
      <c r="OIV7" s="149"/>
      <c r="OIW7" s="149"/>
      <c r="OIX7" s="149"/>
      <c r="OIY7" s="149"/>
      <c r="OIZ7" s="149"/>
      <c r="OJA7" s="149"/>
      <c r="OJB7" s="149"/>
      <c r="OJC7" s="149"/>
      <c r="OJD7" s="149"/>
      <c r="OJE7" s="149"/>
      <c r="OJF7" s="149"/>
      <c r="OJG7" s="149"/>
      <c r="OJH7" s="149"/>
      <c r="OJI7" s="149"/>
      <c r="OJJ7" s="149"/>
      <c r="OJK7" s="149"/>
      <c r="OJL7" s="149"/>
      <c r="OJM7" s="149"/>
      <c r="OJN7" s="149"/>
      <c r="OJO7" s="149"/>
      <c r="OJP7" s="149"/>
      <c r="OJQ7" s="149"/>
      <c r="OJR7" s="149"/>
      <c r="OJS7" s="149"/>
      <c r="OJT7" s="149"/>
      <c r="OJU7" s="149"/>
      <c r="OJV7" s="149"/>
      <c r="OJW7" s="149"/>
      <c r="OJX7" s="149"/>
      <c r="OJY7" s="149"/>
      <c r="OJZ7" s="149"/>
      <c r="OKA7" s="149"/>
      <c r="OKB7" s="149"/>
      <c r="OKC7" s="149"/>
      <c r="OKD7" s="149"/>
      <c r="OKE7" s="149"/>
      <c r="OKF7" s="149"/>
      <c r="OKG7" s="149"/>
      <c r="OKH7" s="149"/>
      <c r="OKI7" s="149"/>
      <c r="OKJ7" s="149"/>
      <c r="OKK7" s="149"/>
      <c r="OKL7" s="149"/>
      <c r="OKM7" s="149"/>
      <c r="OKN7" s="149"/>
      <c r="OKO7" s="149"/>
      <c r="OKP7" s="149"/>
      <c r="OKQ7" s="149"/>
      <c r="OKR7" s="149"/>
      <c r="OKS7" s="149"/>
      <c r="OKT7" s="149"/>
      <c r="OKU7" s="149"/>
      <c r="OKV7" s="149"/>
      <c r="OKW7" s="149"/>
      <c r="OKX7" s="149"/>
      <c r="OKY7" s="149"/>
      <c r="OKZ7" s="149"/>
      <c r="OLA7" s="149"/>
      <c r="OLB7" s="149"/>
      <c r="OLC7" s="149"/>
      <c r="OLD7" s="149"/>
      <c r="OLE7" s="149"/>
      <c r="OLF7" s="149"/>
      <c r="OLG7" s="149"/>
      <c r="OLH7" s="149"/>
      <c r="OLI7" s="149"/>
      <c r="OLJ7" s="149"/>
      <c r="OLK7" s="149"/>
      <c r="OLL7" s="149"/>
      <c r="OLM7" s="149"/>
      <c r="OLN7" s="149"/>
      <c r="OLO7" s="149"/>
      <c r="OLP7" s="149"/>
      <c r="OLQ7" s="149"/>
      <c r="OLR7" s="149"/>
      <c r="OLS7" s="149"/>
      <c r="OLT7" s="149"/>
      <c r="OLU7" s="149"/>
      <c r="OLV7" s="149"/>
      <c r="OLW7" s="149"/>
      <c r="OLX7" s="149"/>
      <c r="OLY7" s="149"/>
      <c r="OLZ7" s="149"/>
      <c r="OMA7" s="149"/>
      <c r="OMB7" s="149"/>
      <c r="OMC7" s="149"/>
      <c r="OMD7" s="149"/>
      <c r="OME7" s="149"/>
      <c r="OMF7" s="149"/>
      <c r="OMG7" s="149"/>
      <c r="OMH7" s="149"/>
      <c r="OMI7" s="149"/>
      <c r="OMJ7" s="149"/>
      <c r="OMK7" s="149"/>
      <c r="OML7" s="149"/>
      <c r="OMM7" s="149"/>
      <c r="OMN7" s="149"/>
      <c r="OMO7" s="149"/>
      <c r="OMP7" s="149"/>
      <c r="OMQ7" s="149"/>
      <c r="OMR7" s="149"/>
      <c r="OMS7" s="149"/>
      <c r="OMT7" s="149"/>
      <c r="OMU7" s="149"/>
      <c r="OMV7" s="149"/>
      <c r="OMW7" s="149"/>
      <c r="OMX7" s="149"/>
      <c r="OMY7" s="149"/>
      <c r="OMZ7" s="149"/>
      <c r="ONA7" s="149"/>
      <c r="ONB7" s="149"/>
      <c r="ONC7" s="149"/>
      <c r="OND7" s="149"/>
      <c r="ONE7" s="149"/>
      <c r="ONF7" s="149"/>
      <c r="ONG7" s="149"/>
      <c r="ONH7" s="149"/>
      <c r="ONI7" s="149"/>
      <c r="ONJ7" s="149"/>
      <c r="ONK7" s="149"/>
      <c r="ONL7" s="149"/>
      <c r="ONM7" s="149"/>
      <c r="ONN7" s="149"/>
      <c r="ONO7" s="149"/>
      <c r="ONP7" s="149"/>
      <c r="ONQ7" s="149"/>
      <c r="ONR7" s="149"/>
      <c r="ONS7" s="149"/>
      <c r="ONT7" s="149"/>
      <c r="ONU7" s="149"/>
      <c r="ONV7" s="149"/>
      <c r="ONW7" s="149"/>
      <c r="ONX7" s="149"/>
      <c r="ONY7" s="149"/>
      <c r="ONZ7" s="149"/>
      <c r="OOA7" s="149"/>
      <c r="OOB7" s="149"/>
      <c r="OOC7" s="149"/>
      <c r="OOD7" s="149"/>
      <c r="OOE7" s="149"/>
      <c r="OOF7" s="149"/>
      <c r="OOG7" s="149"/>
      <c r="OOH7" s="149"/>
      <c r="OOI7" s="149"/>
      <c r="OOJ7" s="149"/>
      <c r="OOK7" s="149"/>
      <c r="OOL7" s="149"/>
      <c r="OOM7" s="149"/>
      <c r="OON7" s="149"/>
      <c r="OOO7" s="149"/>
      <c r="OOP7" s="149"/>
      <c r="OOQ7" s="149"/>
      <c r="OOR7" s="149"/>
      <c r="OOS7" s="149"/>
      <c r="OOT7" s="149"/>
      <c r="OOU7" s="149"/>
      <c r="OOV7" s="149"/>
      <c r="OOW7" s="149"/>
      <c r="OOX7" s="149"/>
      <c r="OOY7" s="149"/>
      <c r="OOZ7" s="149"/>
      <c r="OPA7" s="149"/>
      <c r="OPB7" s="149"/>
      <c r="OPC7" s="149"/>
      <c r="OPD7" s="149"/>
      <c r="OPE7" s="149"/>
      <c r="OPF7" s="149"/>
      <c r="OPG7" s="149"/>
      <c r="OPH7" s="149"/>
      <c r="OPI7" s="149"/>
      <c r="OPJ7" s="149"/>
      <c r="OPK7" s="149"/>
      <c r="OPL7" s="149"/>
      <c r="OPM7" s="149"/>
      <c r="OPN7" s="149"/>
      <c r="OPO7" s="149"/>
      <c r="OPP7" s="149"/>
      <c r="OPQ7" s="149"/>
      <c r="OPR7" s="149"/>
      <c r="OPS7" s="149"/>
      <c r="OPT7" s="149"/>
      <c r="OPU7" s="149"/>
      <c r="OPV7" s="149"/>
      <c r="OPW7" s="149"/>
      <c r="OPX7" s="149"/>
      <c r="OPY7" s="149"/>
      <c r="OPZ7" s="149"/>
      <c r="OQA7" s="149"/>
      <c r="OQB7" s="149"/>
      <c r="OQC7" s="149"/>
      <c r="OQD7" s="149"/>
      <c r="OQE7" s="149"/>
      <c r="OQF7" s="149"/>
      <c r="OQG7" s="149"/>
      <c r="OQH7" s="149"/>
      <c r="OQI7" s="149"/>
      <c r="OQJ7" s="149"/>
      <c r="OQK7" s="149"/>
      <c r="OQL7" s="149"/>
      <c r="OQM7" s="149"/>
      <c r="OQN7" s="149"/>
      <c r="OQO7" s="149"/>
      <c r="OQP7" s="149"/>
      <c r="OQQ7" s="149"/>
      <c r="OQR7" s="149"/>
      <c r="OQS7" s="149"/>
      <c r="OQT7" s="149"/>
      <c r="OQU7" s="149"/>
      <c r="OQV7" s="149"/>
      <c r="OQW7" s="149"/>
      <c r="OQX7" s="149"/>
      <c r="OQY7" s="149"/>
      <c r="OQZ7" s="149"/>
      <c r="ORA7" s="149"/>
      <c r="ORB7" s="149"/>
      <c r="ORC7" s="149"/>
      <c r="ORD7" s="149"/>
      <c r="ORE7" s="149"/>
      <c r="ORF7" s="149"/>
      <c r="ORG7" s="149"/>
      <c r="ORH7" s="149"/>
      <c r="ORI7" s="149"/>
      <c r="ORJ7" s="149"/>
      <c r="ORK7" s="149"/>
      <c r="ORL7" s="149"/>
      <c r="ORM7" s="149"/>
      <c r="ORN7" s="149"/>
      <c r="ORO7" s="149"/>
      <c r="ORP7" s="149"/>
      <c r="ORQ7" s="149"/>
      <c r="ORR7" s="149"/>
      <c r="ORS7" s="149"/>
      <c r="ORT7" s="149"/>
      <c r="ORU7" s="149"/>
      <c r="ORV7" s="149"/>
      <c r="ORW7" s="149"/>
      <c r="ORX7" s="149"/>
      <c r="ORY7" s="149"/>
      <c r="ORZ7" s="149"/>
      <c r="OSA7" s="149"/>
      <c r="OSB7" s="149"/>
      <c r="OSC7" s="149"/>
      <c r="OSD7" s="149"/>
      <c r="OSE7" s="149"/>
      <c r="OSF7" s="149"/>
      <c r="OSG7" s="149"/>
      <c r="OSH7" s="149"/>
      <c r="OSI7" s="149"/>
      <c r="OSJ7" s="149"/>
      <c r="OSK7" s="149"/>
      <c r="OSL7" s="149"/>
      <c r="OSM7" s="149"/>
      <c r="OSN7" s="149"/>
      <c r="OSO7" s="149"/>
      <c r="OSP7" s="149"/>
      <c r="OSQ7" s="149"/>
      <c r="OSR7" s="149"/>
      <c r="OSS7" s="149"/>
      <c r="OST7" s="149"/>
      <c r="OSU7" s="149"/>
      <c r="OSV7" s="149"/>
      <c r="OSW7" s="149"/>
      <c r="OSX7" s="149"/>
      <c r="OSY7" s="149"/>
      <c r="OSZ7" s="149"/>
      <c r="OTA7" s="149"/>
      <c r="OTB7" s="149"/>
      <c r="OTC7" s="149"/>
      <c r="OTD7" s="149"/>
      <c r="OTE7" s="149"/>
      <c r="OTF7" s="149"/>
      <c r="OTG7" s="149"/>
      <c r="OTH7" s="149"/>
      <c r="OTI7" s="149"/>
      <c r="OTJ7" s="149"/>
      <c r="OTK7" s="149"/>
      <c r="OTL7" s="149"/>
      <c r="OTM7" s="149"/>
      <c r="OTN7" s="149"/>
      <c r="OTO7" s="149"/>
      <c r="OTP7" s="149"/>
      <c r="OTQ7" s="149"/>
      <c r="OTR7" s="149"/>
      <c r="OTS7" s="149"/>
      <c r="OTT7" s="149"/>
      <c r="OTU7" s="149"/>
      <c r="OTV7" s="149"/>
      <c r="OTW7" s="149"/>
      <c r="OTX7" s="149"/>
      <c r="OTY7" s="149"/>
      <c r="OTZ7" s="149"/>
      <c r="OUA7" s="149"/>
      <c r="OUB7" s="149"/>
      <c r="OUC7" s="149"/>
      <c r="OUD7" s="149"/>
      <c r="OUE7" s="149"/>
      <c r="OUF7" s="149"/>
      <c r="OUG7" s="149"/>
      <c r="OUH7" s="149"/>
      <c r="OUI7" s="149"/>
      <c r="OUJ7" s="149"/>
      <c r="OUK7" s="149"/>
      <c r="OUL7" s="149"/>
      <c r="OUM7" s="149"/>
      <c r="OUN7" s="149"/>
      <c r="OUO7" s="149"/>
      <c r="OUP7" s="149"/>
      <c r="OUQ7" s="149"/>
      <c r="OUR7" s="149"/>
      <c r="OUS7" s="149"/>
      <c r="OUT7" s="149"/>
      <c r="OUU7" s="149"/>
      <c r="OUV7" s="149"/>
      <c r="OUW7" s="149"/>
      <c r="OUX7" s="149"/>
      <c r="OUY7" s="149"/>
      <c r="OUZ7" s="149"/>
      <c r="OVA7" s="149"/>
      <c r="OVB7" s="149"/>
      <c r="OVC7" s="149"/>
      <c r="OVD7" s="149"/>
      <c r="OVE7" s="149"/>
      <c r="OVF7" s="149"/>
      <c r="OVG7" s="149"/>
      <c r="OVH7" s="149"/>
      <c r="OVI7" s="149"/>
      <c r="OVJ7" s="149"/>
      <c r="OVK7" s="149"/>
      <c r="OVL7" s="149"/>
      <c r="OVM7" s="149"/>
      <c r="OVN7" s="149"/>
      <c r="OVO7" s="149"/>
      <c r="OVP7" s="149"/>
      <c r="OVQ7" s="149"/>
      <c r="OVR7" s="149"/>
      <c r="OVS7" s="149"/>
      <c r="OVT7" s="149"/>
      <c r="OVU7" s="149"/>
      <c r="OVV7" s="149"/>
      <c r="OVW7" s="149"/>
      <c r="OVX7" s="149"/>
      <c r="OVY7" s="149"/>
      <c r="OVZ7" s="149"/>
      <c r="OWA7" s="149"/>
      <c r="OWB7" s="149"/>
      <c r="OWC7" s="149"/>
      <c r="OWD7" s="149"/>
      <c r="OWE7" s="149"/>
      <c r="OWF7" s="149"/>
      <c r="OWG7" s="149"/>
      <c r="OWH7" s="149"/>
      <c r="OWI7" s="149"/>
      <c r="OWJ7" s="149"/>
      <c r="OWK7" s="149"/>
      <c r="OWL7" s="149"/>
      <c r="OWM7" s="149"/>
      <c r="OWN7" s="149"/>
      <c r="OWO7" s="149"/>
      <c r="OWP7" s="149"/>
      <c r="OWQ7" s="149"/>
      <c r="OWR7" s="149"/>
      <c r="OWS7" s="149"/>
      <c r="OWT7" s="149"/>
      <c r="OWU7" s="149"/>
      <c r="OWV7" s="149"/>
      <c r="OWW7" s="149"/>
      <c r="OWX7" s="149"/>
      <c r="OWY7" s="149"/>
      <c r="OWZ7" s="149"/>
      <c r="OXA7" s="149"/>
      <c r="OXB7" s="149"/>
      <c r="OXC7" s="149"/>
      <c r="OXD7" s="149"/>
      <c r="OXE7" s="149"/>
      <c r="OXF7" s="149"/>
      <c r="OXG7" s="149"/>
      <c r="OXH7" s="149"/>
      <c r="OXI7" s="149"/>
      <c r="OXJ7" s="149"/>
      <c r="OXK7" s="149"/>
      <c r="OXL7" s="149"/>
      <c r="OXM7" s="149"/>
      <c r="OXN7" s="149"/>
      <c r="OXO7" s="149"/>
      <c r="OXP7" s="149"/>
      <c r="OXQ7" s="149"/>
      <c r="OXR7" s="149"/>
      <c r="OXS7" s="149"/>
      <c r="OXT7" s="149"/>
      <c r="OXU7" s="149"/>
      <c r="OXV7" s="149"/>
      <c r="OXW7" s="149"/>
      <c r="OXX7" s="149"/>
      <c r="OXY7" s="149"/>
      <c r="OXZ7" s="149"/>
      <c r="OYA7" s="149"/>
      <c r="OYB7" s="149"/>
      <c r="OYC7" s="149"/>
      <c r="OYD7" s="149"/>
      <c r="OYE7" s="149"/>
      <c r="OYF7" s="149"/>
      <c r="OYG7" s="149"/>
      <c r="OYH7" s="149"/>
      <c r="OYI7" s="149"/>
      <c r="OYJ7" s="149"/>
      <c r="OYK7" s="149"/>
      <c r="OYL7" s="149"/>
      <c r="OYM7" s="149"/>
      <c r="OYN7" s="149"/>
      <c r="OYO7" s="149"/>
      <c r="OYP7" s="149"/>
      <c r="OYQ7" s="149"/>
      <c r="OYR7" s="149"/>
      <c r="OYS7" s="149"/>
      <c r="OYT7" s="149"/>
      <c r="OYU7" s="149"/>
      <c r="OYV7" s="149"/>
      <c r="OYW7" s="149"/>
      <c r="OYX7" s="149"/>
      <c r="OYY7" s="149"/>
      <c r="OYZ7" s="149"/>
      <c r="OZA7" s="149"/>
      <c r="OZB7" s="149"/>
      <c r="OZC7" s="149"/>
      <c r="OZD7" s="149"/>
      <c r="OZE7" s="149"/>
      <c r="OZF7" s="149"/>
      <c r="OZG7" s="149"/>
      <c r="OZH7" s="149"/>
      <c r="OZI7" s="149"/>
      <c r="OZJ7" s="149"/>
      <c r="OZK7" s="149"/>
      <c r="OZL7" s="149"/>
      <c r="OZM7" s="149"/>
      <c r="OZN7" s="149"/>
      <c r="OZO7" s="149"/>
      <c r="OZP7" s="149"/>
      <c r="OZQ7" s="149"/>
      <c r="OZR7" s="149"/>
      <c r="OZS7" s="149"/>
      <c r="OZT7" s="149"/>
      <c r="OZU7" s="149"/>
      <c r="OZV7" s="149"/>
      <c r="OZW7" s="149"/>
      <c r="OZX7" s="149"/>
      <c r="OZY7" s="149"/>
      <c r="OZZ7" s="149"/>
      <c r="PAA7" s="149"/>
      <c r="PAB7" s="149"/>
      <c r="PAC7" s="149"/>
      <c r="PAD7" s="149"/>
      <c r="PAE7" s="149"/>
      <c r="PAF7" s="149"/>
      <c r="PAG7" s="149"/>
      <c r="PAH7" s="149"/>
      <c r="PAI7" s="149"/>
      <c r="PAJ7" s="149"/>
      <c r="PAK7" s="149"/>
      <c r="PAL7" s="149"/>
      <c r="PAM7" s="149"/>
      <c r="PAN7" s="149"/>
      <c r="PAO7" s="149"/>
      <c r="PAP7" s="149"/>
      <c r="PAQ7" s="149"/>
      <c r="PAR7" s="149"/>
      <c r="PAS7" s="149"/>
      <c r="PAT7" s="149"/>
      <c r="PAU7" s="149"/>
      <c r="PAV7" s="149"/>
      <c r="PAW7" s="149"/>
      <c r="PAX7" s="149"/>
      <c r="PAY7" s="149"/>
      <c r="PAZ7" s="149"/>
      <c r="PBA7" s="149"/>
      <c r="PBB7" s="149"/>
      <c r="PBC7" s="149"/>
      <c r="PBD7" s="149"/>
      <c r="PBE7" s="149"/>
      <c r="PBF7" s="149"/>
      <c r="PBG7" s="149"/>
      <c r="PBH7" s="149"/>
      <c r="PBI7" s="149"/>
      <c r="PBJ7" s="149"/>
      <c r="PBK7" s="149"/>
      <c r="PBL7" s="149"/>
      <c r="PBM7" s="149"/>
      <c r="PBN7" s="149"/>
      <c r="PBO7" s="149"/>
      <c r="PBP7" s="149"/>
      <c r="PBQ7" s="149"/>
      <c r="PBR7" s="149"/>
      <c r="PBS7" s="149"/>
      <c r="PBT7" s="149"/>
      <c r="PBU7" s="149"/>
      <c r="PBV7" s="149"/>
      <c r="PBW7" s="149"/>
      <c r="PBX7" s="149"/>
      <c r="PBY7" s="149"/>
      <c r="PBZ7" s="149"/>
      <c r="PCA7" s="149"/>
      <c r="PCB7" s="149"/>
      <c r="PCC7" s="149"/>
      <c r="PCD7" s="149"/>
      <c r="PCE7" s="149"/>
      <c r="PCF7" s="149"/>
      <c r="PCG7" s="149"/>
      <c r="PCH7" s="149"/>
      <c r="PCI7" s="149"/>
      <c r="PCJ7" s="149"/>
      <c r="PCK7" s="149"/>
      <c r="PCL7" s="149"/>
      <c r="PCM7" s="149"/>
      <c r="PCN7" s="149"/>
      <c r="PCO7" s="149"/>
      <c r="PCP7" s="149"/>
      <c r="PCQ7" s="149"/>
      <c r="PCR7" s="149"/>
      <c r="PCS7" s="149"/>
      <c r="PCT7" s="149"/>
      <c r="PCU7" s="149"/>
      <c r="PCV7" s="149"/>
      <c r="PCW7" s="149"/>
      <c r="PCX7" s="149"/>
      <c r="PCY7" s="149"/>
      <c r="PCZ7" s="149"/>
      <c r="PDA7" s="149"/>
      <c r="PDB7" s="149"/>
      <c r="PDC7" s="149"/>
      <c r="PDD7" s="149"/>
      <c r="PDE7" s="149"/>
      <c r="PDF7" s="149"/>
      <c r="PDG7" s="149"/>
      <c r="PDH7" s="149"/>
      <c r="PDI7" s="149"/>
      <c r="PDJ7" s="149"/>
      <c r="PDK7" s="149"/>
      <c r="PDL7" s="149"/>
      <c r="PDM7" s="149"/>
      <c r="PDN7" s="149"/>
      <c r="PDO7" s="149"/>
      <c r="PDP7" s="149"/>
      <c r="PDQ7" s="149"/>
      <c r="PDR7" s="149"/>
      <c r="PDS7" s="149"/>
      <c r="PDT7" s="149"/>
      <c r="PDU7" s="149"/>
      <c r="PDV7" s="149"/>
      <c r="PDW7" s="149"/>
      <c r="PDX7" s="149"/>
      <c r="PDY7" s="149"/>
      <c r="PDZ7" s="149"/>
      <c r="PEA7" s="149"/>
      <c r="PEB7" s="149"/>
      <c r="PEC7" s="149"/>
      <c r="PED7" s="149"/>
      <c r="PEE7" s="149"/>
      <c r="PEF7" s="149"/>
      <c r="PEG7" s="149"/>
      <c r="PEH7" s="149"/>
      <c r="PEI7" s="149"/>
      <c r="PEJ7" s="149"/>
      <c r="PEK7" s="149"/>
      <c r="PEL7" s="149"/>
      <c r="PEM7" s="149"/>
      <c r="PEN7" s="149"/>
      <c r="PEO7" s="149"/>
      <c r="PEP7" s="149"/>
      <c r="PEQ7" s="149"/>
      <c r="PER7" s="149"/>
      <c r="PES7" s="149"/>
      <c r="PET7" s="149"/>
      <c r="PEU7" s="149"/>
      <c r="PEV7" s="149"/>
      <c r="PEW7" s="149"/>
      <c r="PEX7" s="149"/>
      <c r="PEY7" s="149"/>
      <c r="PEZ7" s="149"/>
      <c r="PFA7" s="149"/>
      <c r="PFB7" s="149"/>
      <c r="PFC7" s="149"/>
      <c r="PFD7" s="149"/>
      <c r="PFE7" s="149"/>
      <c r="PFF7" s="149"/>
      <c r="PFG7" s="149"/>
      <c r="PFH7" s="149"/>
      <c r="PFI7" s="149"/>
      <c r="PFJ7" s="149"/>
      <c r="PFK7" s="149"/>
      <c r="PFL7" s="149"/>
      <c r="PFM7" s="149"/>
      <c r="PFN7" s="149"/>
      <c r="PFO7" s="149"/>
      <c r="PFP7" s="149"/>
      <c r="PFQ7" s="149"/>
      <c r="PFR7" s="149"/>
      <c r="PFS7" s="149"/>
      <c r="PFT7" s="149"/>
      <c r="PFU7" s="149"/>
      <c r="PFV7" s="149"/>
      <c r="PFW7" s="149"/>
      <c r="PFX7" s="149"/>
      <c r="PFY7" s="149"/>
      <c r="PFZ7" s="149"/>
      <c r="PGA7" s="149"/>
      <c r="PGB7" s="149"/>
      <c r="PGC7" s="149"/>
      <c r="PGD7" s="149"/>
      <c r="PGE7" s="149"/>
      <c r="PGF7" s="149"/>
      <c r="PGG7" s="149"/>
      <c r="PGH7" s="149"/>
      <c r="PGI7" s="149"/>
      <c r="PGJ7" s="149"/>
      <c r="PGK7" s="149"/>
      <c r="PGL7" s="149"/>
      <c r="PGM7" s="149"/>
      <c r="PGN7" s="149"/>
      <c r="PGO7" s="149"/>
      <c r="PGP7" s="149"/>
      <c r="PGQ7" s="149"/>
      <c r="PGR7" s="149"/>
      <c r="PGS7" s="149"/>
      <c r="PGT7" s="149"/>
      <c r="PGU7" s="149"/>
      <c r="PGV7" s="149"/>
      <c r="PGW7" s="149"/>
      <c r="PGX7" s="149"/>
      <c r="PGY7" s="149"/>
      <c r="PGZ7" s="149"/>
      <c r="PHA7" s="149"/>
      <c r="PHB7" s="149"/>
      <c r="PHC7" s="149"/>
      <c r="PHD7" s="149"/>
      <c r="PHE7" s="149"/>
      <c r="PHF7" s="149"/>
      <c r="PHG7" s="149"/>
      <c r="PHH7" s="149"/>
      <c r="PHI7" s="149"/>
      <c r="PHJ7" s="149"/>
      <c r="PHK7" s="149"/>
      <c r="PHL7" s="149"/>
      <c r="PHM7" s="149"/>
      <c r="PHN7" s="149"/>
      <c r="PHO7" s="149"/>
      <c r="PHP7" s="149"/>
      <c r="PHQ7" s="149"/>
      <c r="PHR7" s="149"/>
      <c r="PHS7" s="149"/>
      <c r="PHT7" s="149"/>
      <c r="PHU7" s="149"/>
      <c r="PHV7" s="149"/>
      <c r="PHW7" s="149"/>
      <c r="PHX7" s="149"/>
      <c r="PHY7" s="149"/>
      <c r="PHZ7" s="149"/>
      <c r="PIA7" s="149"/>
      <c r="PIB7" s="149"/>
      <c r="PIC7" s="149"/>
      <c r="PID7" s="149"/>
      <c r="PIE7" s="149"/>
      <c r="PIF7" s="149"/>
      <c r="PIG7" s="149"/>
      <c r="PIH7" s="149"/>
      <c r="PII7" s="149"/>
      <c r="PIJ7" s="149"/>
      <c r="PIK7" s="149"/>
      <c r="PIL7" s="149"/>
      <c r="PIM7" s="149"/>
      <c r="PIN7" s="149"/>
      <c r="PIO7" s="149"/>
      <c r="PIP7" s="149"/>
      <c r="PIQ7" s="149"/>
      <c r="PIR7" s="149"/>
      <c r="PIS7" s="149"/>
      <c r="PIT7" s="149"/>
      <c r="PIU7" s="149"/>
      <c r="PIV7" s="149"/>
      <c r="PIW7" s="149"/>
      <c r="PIX7" s="149"/>
      <c r="PIY7" s="149"/>
      <c r="PIZ7" s="149"/>
      <c r="PJA7" s="149"/>
      <c r="PJB7" s="149"/>
      <c r="PJC7" s="149"/>
      <c r="PJD7" s="149"/>
      <c r="PJE7" s="149"/>
      <c r="PJF7" s="149"/>
      <c r="PJG7" s="149"/>
      <c r="PJH7" s="149"/>
      <c r="PJI7" s="149"/>
      <c r="PJJ7" s="149"/>
      <c r="PJK7" s="149"/>
      <c r="PJL7" s="149"/>
      <c r="PJM7" s="149"/>
      <c r="PJN7" s="149"/>
      <c r="PJO7" s="149"/>
      <c r="PJP7" s="149"/>
      <c r="PJQ7" s="149"/>
      <c r="PJR7" s="149"/>
      <c r="PJS7" s="149"/>
      <c r="PJT7" s="149"/>
      <c r="PJU7" s="149"/>
      <c r="PJV7" s="149"/>
      <c r="PJW7" s="149"/>
      <c r="PJX7" s="149"/>
      <c r="PJY7" s="149"/>
      <c r="PJZ7" s="149"/>
      <c r="PKA7" s="149"/>
      <c r="PKB7" s="149"/>
      <c r="PKC7" s="149"/>
      <c r="PKD7" s="149"/>
      <c r="PKE7" s="149"/>
      <c r="PKF7" s="149"/>
      <c r="PKG7" s="149"/>
      <c r="PKH7" s="149"/>
      <c r="PKI7" s="149"/>
      <c r="PKJ7" s="149"/>
      <c r="PKK7" s="149"/>
      <c r="PKL7" s="149"/>
      <c r="PKM7" s="149"/>
      <c r="PKN7" s="149"/>
      <c r="PKO7" s="149"/>
      <c r="PKP7" s="149"/>
      <c r="PKQ7" s="149"/>
      <c r="PKR7" s="149"/>
      <c r="PKS7" s="149"/>
      <c r="PKT7" s="149"/>
      <c r="PKU7" s="149"/>
      <c r="PKV7" s="149"/>
      <c r="PKW7" s="149"/>
      <c r="PKX7" s="149"/>
      <c r="PKY7" s="149"/>
      <c r="PKZ7" s="149"/>
      <c r="PLA7" s="149"/>
      <c r="PLB7" s="149"/>
      <c r="PLC7" s="149"/>
      <c r="PLD7" s="149"/>
      <c r="PLE7" s="149"/>
      <c r="PLF7" s="149"/>
      <c r="PLG7" s="149"/>
      <c r="PLH7" s="149"/>
      <c r="PLI7" s="149"/>
      <c r="PLJ7" s="149"/>
      <c r="PLK7" s="149"/>
      <c r="PLL7" s="149"/>
      <c r="PLM7" s="149"/>
      <c r="PLN7" s="149"/>
      <c r="PLO7" s="149"/>
      <c r="PLP7" s="149"/>
      <c r="PLQ7" s="149"/>
      <c r="PLR7" s="149"/>
      <c r="PLS7" s="149"/>
      <c r="PLT7" s="149"/>
      <c r="PLU7" s="149"/>
      <c r="PLV7" s="149"/>
      <c r="PLW7" s="149"/>
      <c r="PLX7" s="149"/>
      <c r="PLY7" s="149"/>
      <c r="PLZ7" s="149"/>
      <c r="PMA7" s="149"/>
      <c r="PMB7" s="149"/>
      <c r="PMC7" s="149"/>
      <c r="PMD7" s="149"/>
      <c r="PME7" s="149"/>
      <c r="PMF7" s="149"/>
      <c r="PMG7" s="149"/>
      <c r="PMH7" s="149"/>
      <c r="PMI7" s="149"/>
      <c r="PMJ7" s="149"/>
      <c r="PMK7" s="149"/>
      <c r="PML7" s="149"/>
      <c r="PMM7" s="149"/>
      <c r="PMN7" s="149"/>
      <c r="PMO7" s="149"/>
      <c r="PMP7" s="149"/>
      <c r="PMQ7" s="149"/>
      <c r="PMR7" s="149"/>
      <c r="PMS7" s="149"/>
      <c r="PMT7" s="149"/>
      <c r="PMU7" s="149"/>
      <c r="PMV7" s="149"/>
      <c r="PMW7" s="149"/>
      <c r="PMX7" s="149"/>
      <c r="PMY7" s="149"/>
      <c r="PMZ7" s="149"/>
      <c r="PNA7" s="149"/>
      <c r="PNB7" s="149"/>
      <c r="PNC7" s="149"/>
      <c r="PND7" s="149"/>
      <c r="PNE7" s="149"/>
      <c r="PNF7" s="149"/>
      <c r="PNG7" s="149"/>
      <c r="PNH7" s="149"/>
      <c r="PNI7" s="149"/>
      <c r="PNJ7" s="149"/>
      <c r="PNK7" s="149"/>
      <c r="PNL7" s="149"/>
      <c r="PNM7" s="149"/>
      <c r="PNN7" s="149"/>
      <c r="PNO7" s="149"/>
      <c r="PNP7" s="149"/>
      <c r="PNQ7" s="149"/>
      <c r="PNR7" s="149"/>
      <c r="PNS7" s="149"/>
      <c r="PNT7" s="149"/>
      <c r="PNU7" s="149"/>
      <c r="PNV7" s="149"/>
      <c r="PNW7" s="149"/>
      <c r="PNX7" s="149"/>
      <c r="PNY7" s="149"/>
      <c r="PNZ7" s="149"/>
      <c r="POA7" s="149"/>
      <c r="POB7" s="149"/>
      <c r="POC7" s="149"/>
      <c r="POD7" s="149"/>
      <c r="POE7" s="149"/>
      <c r="POF7" s="149"/>
      <c r="POG7" s="149"/>
      <c r="POH7" s="149"/>
      <c r="POI7" s="149"/>
      <c r="POJ7" s="149"/>
      <c r="POK7" s="149"/>
      <c r="POL7" s="149"/>
      <c r="POM7" s="149"/>
      <c r="PON7" s="149"/>
      <c r="POO7" s="149"/>
      <c r="POP7" s="149"/>
      <c r="POQ7" s="149"/>
      <c r="POR7" s="149"/>
      <c r="POS7" s="149"/>
      <c r="POT7" s="149"/>
      <c r="POU7" s="149"/>
      <c r="POV7" s="149"/>
      <c r="POW7" s="149"/>
      <c r="POX7" s="149"/>
      <c r="POY7" s="149"/>
      <c r="POZ7" s="149"/>
      <c r="PPA7" s="149"/>
      <c r="PPB7" s="149"/>
      <c r="PPC7" s="149"/>
      <c r="PPD7" s="149"/>
      <c r="PPE7" s="149"/>
      <c r="PPF7" s="149"/>
      <c r="PPG7" s="149"/>
      <c r="PPH7" s="149"/>
      <c r="PPI7" s="149"/>
      <c r="PPJ7" s="149"/>
      <c r="PPK7" s="149"/>
      <c r="PPL7" s="149"/>
      <c r="PPM7" s="149"/>
      <c r="PPN7" s="149"/>
      <c r="PPO7" s="149"/>
      <c r="PPP7" s="149"/>
      <c r="PPQ7" s="149"/>
      <c r="PPR7" s="149"/>
      <c r="PPS7" s="149"/>
      <c r="PPT7" s="149"/>
      <c r="PPU7" s="149"/>
      <c r="PPV7" s="149"/>
      <c r="PPW7" s="149"/>
      <c r="PPX7" s="149"/>
      <c r="PPY7" s="149"/>
      <c r="PPZ7" s="149"/>
      <c r="PQA7" s="149"/>
      <c r="PQB7" s="149"/>
      <c r="PQC7" s="149"/>
      <c r="PQD7" s="149"/>
      <c r="PQE7" s="149"/>
      <c r="PQF7" s="149"/>
      <c r="PQG7" s="149"/>
      <c r="PQH7" s="149"/>
      <c r="PQI7" s="149"/>
      <c r="PQJ7" s="149"/>
      <c r="PQK7" s="149"/>
      <c r="PQL7" s="149"/>
      <c r="PQM7" s="149"/>
      <c r="PQN7" s="149"/>
      <c r="PQO7" s="149"/>
      <c r="PQP7" s="149"/>
      <c r="PQQ7" s="149"/>
      <c r="PQR7" s="149"/>
      <c r="PQS7" s="149"/>
      <c r="PQT7" s="149"/>
      <c r="PQU7" s="149"/>
      <c r="PQV7" s="149"/>
      <c r="PQW7" s="149"/>
      <c r="PQX7" s="149"/>
      <c r="PQY7" s="149"/>
      <c r="PQZ7" s="149"/>
      <c r="PRA7" s="149"/>
      <c r="PRB7" s="149"/>
      <c r="PRC7" s="149"/>
      <c r="PRD7" s="149"/>
      <c r="PRE7" s="149"/>
      <c r="PRF7" s="149"/>
      <c r="PRG7" s="149"/>
      <c r="PRH7" s="149"/>
      <c r="PRI7" s="149"/>
      <c r="PRJ7" s="149"/>
      <c r="PRK7" s="149"/>
      <c r="PRL7" s="149"/>
      <c r="PRM7" s="149"/>
      <c r="PRN7" s="149"/>
      <c r="PRO7" s="149"/>
      <c r="PRP7" s="149"/>
      <c r="PRQ7" s="149"/>
      <c r="PRR7" s="149"/>
      <c r="PRS7" s="149"/>
      <c r="PRT7" s="149"/>
      <c r="PRU7" s="149"/>
      <c r="PRV7" s="149"/>
      <c r="PRW7" s="149"/>
      <c r="PRX7" s="149"/>
      <c r="PRY7" s="149"/>
      <c r="PRZ7" s="149"/>
      <c r="PSA7" s="149"/>
      <c r="PSB7" s="149"/>
      <c r="PSC7" s="149"/>
      <c r="PSD7" s="149"/>
      <c r="PSE7" s="149"/>
      <c r="PSF7" s="149"/>
      <c r="PSG7" s="149"/>
      <c r="PSH7" s="149"/>
      <c r="PSI7" s="149"/>
      <c r="PSJ7" s="149"/>
      <c r="PSK7" s="149"/>
      <c r="PSL7" s="149"/>
      <c r="PSM7" s="149"/>
      <c r="PSN7" s="149"/>
      <c r="PSO7" s="149"/>
      <c r="PSP7" s="149"/>
      <c r="PSQ7" s="149"/>
      <c r="PSR7" s="149"/>
      <c r="PSS7" s="149"/>
      <c r="PST7" s="149"/>
      <c r="PSU7" s="149"/>
      <c r="PSV7" s="149"/>
      <c r="PSW7" s="149"/>
      <c r="PSX7" s="149"/>
      <c r="PSY7" s="149"/>
      <c r="PSZ7" s="149"/>
      <c r="PTA7" s="149"/>
      <c r="PTB7" s="149"/>
      <c r="PTC7" s="149"/>
      <c r="PTD7" s="149"/>
      <c r="PTE7" s="149"/>
      <c r="PTF7" s="149"/>
      <c r="PTG7" s="149"/>
      <c r="PTH7" s="149"/>
      <c r="PTI7" s="149"/>
      <c r="PTJ7" s="149"/>
      <c r="PTK7" s="149"/>
      <c r="PTL7" s="149"/>
      <c r="PTM7" s="149"/>
      <c r="PTN7" s="149"/>
      <c r="PTO7" s="149"/>
      <c r="PTP7" s="149"/>
      <c r="PTQ7" s="149"/>
      <c r="PTR7" s="149"/>
      <c r="PTS7" s="149"/>
      <c r="PTT7" s="149"/>
      <c r="PTU7" s="149"/>
      <c r="PTV7" s="149"/>
      <c r="PTW7" s="149"/>
      <c r="PTX7" s="149"/>
      <c r="PTY7" s="149"/>
      <c r="PTZ7" s="149"/>
      <c r="PUA7" s="149"/>
      <c r="PUB7" s="149"/>
      <c r="PUC7" s="149"/>
      <c r="PUD7" s="149"/>
      <c r="PUE7" s="149"/>
      <c r="PUF7" s="149"/>
      <c r="PUG7" s="149"/>
      <c r="PUH7" s="149"/>
      <c r="PUI7" s="149"/>
      <c r="PUJ7" s="149"/>
      <c r="PUK7" s="149"/>
      <c r="PUL7" s="149"/>
      <c r="PUM7" s="149"/>
      <c r="PUN7" s="149"/>
      <c r="PUO7" s="149"/>
      <c r="PUP7" s="149"/>
      <c r="PUQ7" s="149"/>
      <c r="PUR7" s="149"/>
      <c r="PUS7" s="149"/>
      <c r="PUT7" s="149"/>
      <c r="PUU7" s="149"/>
      <c r="PUV7" s="149"/>
      <c r="PUW7" s="149"/>
      <c r="PUX7" s="149"/>
      <c r="PUY7" s="149"/>
      <c r="PUZ7" s="149"/>
      <c r="PVA7" s="149"/>
      <c r="PVB7" s="149"/>
      <c r="PVC7" s="149"/>
      <c r="PVD7" s="149"/>
      <c r="PVE7" s="149"/>
      <c r="PVF7" s="149"/>
      <c r="PVG7" s="149"/>
      <c r="PVH7" s="149"/>
      <c r="PVI7" s="149"/>
      <c r="PVJ7" s="149"/>
      <c r="PVK7" s="149"/>
      <c r="PVL7" s="149"/>
      <c r="PVM7" s="149"/>
      <c r="PVN7" s="149"/>
      <c r="PVO7" s="149"/>
      <c r="PVP7" s="149"/>
      <c r="PVQ7" s="149"/>
      <c r="PVR7" s="149"/>
      <c r="PVS7" s="149"/>
      <c r="PVT7" s="149"/>
      <c r="PVU7" s="149"/>
      <c r="PVV7" s="149"/>
      <c r="PVW7" s="149"/>
      <c r="PVX7" s="149"/>
      <c r="PVY7" s="149"/>
      <c r="PVZ7" s="149"/>
      <c r="PWA7" s="149"/>
      <c r="PWB7" s="149"/>
      <c r="PWC7" s="149"/>
      <c r="PWD7" s="149"/>
      <c r="PWE7" s="149"/>
      <c r="PWF7" s="149"/>
      <c r="PWG7" s="149"/>
      <c r="PWH7" s="149"/>
      <c r="PWI7" s="149"/>
      <c r="PWJ7" s="149"/>
      <c r="PWK7" s="149"/>
      <c r="PWL7" s="149"/>
      <c r="PWM7" s="149"/>
      <c r="PWN7" s="149"/>
      <c r="PWO7" s="149"/>
      <c r="PWP7" s="149"/>
      <c r="PWQ7" s="149"/>
      <c r="PWR7" s="149"/>
      <c r="PWS7" s="149"/>
      <c r="PWT7" s="149"/>
      <c r="PWU7" s="149"/>
      <c r="PWV7" s="149"/>
      <c r="PWW7" s="149"/>
      <c r="PWX7" s="149"/>
      <c r="PWY7" s="149"/>
      <c r="PWZ7" s="149"/>
      <c r="PXA7" s="149"/>
      <c r="PXB7" s="149"/>
      <c r="PXC7" s="149"/>
      <c r="PXD7" s="149"/>
      <c r="PXE7" s="149"/>
      <c r="PXF7" s="149"/>
      <c r="PXG7" s="149"/>
      <c r="PXH7" s="149"/>
      <c r="PXI7" s="149"/>
      <c r="PXJ7" s="149"/>
      <c r="PXK7" s="149"/>
      <c r="PXL7" s="149"/>
      <c r="PXM7" s="149"/>
      <c r="PXN7" s="149"/>
      <c r="PXO7" s="149"/>
      <c r="PXP7" s="149"/>
      <c r="PXQ7" s="149"/>
      <c r="PXR7" s="149"/>
      <c r="PXS7" s="149"/>
      <c r="PXT7" s="149"/>
      <c r="PXU7" s="149"/>
      <c r="PXV7" s="149"/>
      <c r="PXW7" s="149"/>
      <c r="PXX7" s="149"/>
      <c r="PXY7" s="149"/>
      <c r="PXZ7" s="149"/>
      <c r="PYA7" s="149"/>
      <c r="PYB7" s="149"/>
      <c r="PYC7" s="149"/>
      <c r="PYD7" s="149"/>
      <c r="PYE7" s="149"/>
      <c r="PYF7" s="149"/>
      <c r="PYG7" s="149"/>
      <c r="PYH7" s="149"/>
      <c r="PYI7" s="149"/>
      <c r="PYJ7" s="149"/>
      <c r="PYK7" s="149"/>
      <c r="PYL7" s="149"/>
      <c r="PYM7" s="149"/>
      <c r="PYN7" s="149"/>
      <c r="PYO7" s="149"/>
      <c r="PYP7" s="149"/>
      <c r="PYQ7" s="149"/>
      <c r="PYR7" s="149"/>
      <c r="PYS7" s="149"/>
      <c r="PYT7" s="149"/>
      <c r="PYU7" s="149"/>
      <c r="PYV7" s="149"/>
      <c r="PYW7" s="149"/>
      <c r="PYX7" s="149"/>
      <c r="PYY7" s="149"/>
      <c r="PYZ7" s="149"/>
      <c r="PZA7" s="149"/>
      <c r="PZB7" s="149"/>
      <c r="PZC7" s="149"/>
      <c r="PZD7" s="149"/>
      <c r="PZE7" s="149"/>
      <c r="PZF7" s="149"/>
      <c r="PZG7" s="149"/>
      <c r="PZH7" s="149"/>
      <c r="PZI7" s="149"/>
      <c r="PZJ7" s="149"/>
      <c r="PZK7" s="149"/>
      <c r="PZL7" s="149"/>
      <c r="PZM7" s="149"/>
      <c r="PZN7" s="149"/>
      <c r="PZO7" s="149"/>
      <c r="PZP7" s="149"/>
      <c r="PZQ7" s="149"/>
      <c r="PZR7" s="149"/>
      <c r="PZS7" s="149"/>
      <c r="PZT7" s="149"/>
      <c r="PZU7" s="149"/>
      <c r="PZV7" s="149"/>
      <c r="PZW7" s="149"/>
      <c r="PZX7" s="149"/>
      <c r="PZY7" s="149"/>
      <c r="PZZ7" s="149"/>
      <c r="QAA7" s="149"/>
      <c r="QAB7" s="149"/>
      <c r="QAC7" s="149"/>
      <c r="QAD7" s="149"/>
      <c r="QAE7" s="149"/>
      <c r="QAF7" s="149"/>
      <c r="QAG7" s="149"/>
      <c r="QAH7" s="149"/>
      <c r="QAI7" s="149"/>
      <c r="QAJ7" s="149"/>
      <c r="QAK7" s="149"/>
      <c r="QAL7" s="149"/>
      <c r="QAM7" s="149"/>
      <c r="QAN7" s="149"/>
      <c r="QAO7" s="149"/>
      <c r="QAP7" s="149"/>
      <c r="QAQ7" s="149"/>
      <c r="QAR7" s="149"/>
      <c r="QAS7" s="149"/>
      <c r="QAT7" s="149"/>
      <c r="QAU7" s="149"/>
      <c r="QAV7" s="149"/>
      <c r="QAW7" s="149"/>
      <c r="QAX7" s="149"/>
      <c r="QAY7" s="149"/>
      <c r="QAZ7" s="149"/>
      <c r="QBA7" s="149"/>
      <c r="QBB7" s="149"/>
      <c r="QBC7" s="149"/>
      <c r="QBD7" s="149"/>
      <c r="QBE7" s="149"/>
      <c r="QBF7" s="149"/>
      <c r="QBG7" s="149"/>
      <c r="QBH7" s="149"/>
      <c r="QBI7" s="149"/>
      <c r="QBJ7" s="149"/>
      <c r="QBK7" s="149"/>
      <c r="QBL7" s="149"/>
      <c r="QBM7" s="149"/>
      <c r="QBN7" s="149"/>
      <c r="QBO7" s="149"/>
      <c r="QBP7" s="149"/>
      <c r="QBQ7" s="149"/>
      <c r="QBR7" s="149"/>
      <c r="QBS7" s="149"/>
      <c r="QBT7" s="149"/>
      <c r="QBU7" s="149"/>
      <c r="QBV7" s="149"/>
      <c r="QBW7" s="149"/>
      <c r="QBX7" s="149"/>
      <c r="QBY7" s="149"/>
      <c r="QBZ7" s="149"/>
      <c r="QCA7" s="149"/>
      <c r="QCB7" s="149"/>
      <c r="QCC7" s="149"/>
      <c r="QCD7" s="149"/>
      <c r="QCE7" s="149"/>
      <c r="QCF7" s="149"/>
      <c r="QCG7" s="149"/>
      <c r="QCH7" s="149"/>
      <c r="QCI7" s="149"/>
      <c r="QCJ7" s="149"/>
      <c r="QCK7" s="149"/>
      <c r="QCL7" s="149"/>
      <c r="QCM7" s="149"/>
      <c r="QCN7" s="149"/>
      <c r="QCO7" s="149"/>
      <c r="QCP7" s="149"/>
      <c r="QCQ7" s="149"/>
      <c r="QCR7" s="149"/>
      <c r="QCS7" s="149"/>
      <c r="QCT7" s="149"/>
      <c r="QCU7" s="149"/>
      <c r="QCV7" s="149"/>
      <c r="QCW7" s="149"/>
      <c r="QCX7" s="149"/>
      <c r="QCY7" s="149"/>
      <c r="QCZ7" s="149"/>
      <c r="QDA7" s="149"/>
      <c r="QDB7" s="149"/>
      <c r="QDC7" s="149"/>
      <c r="QDD7" s="149"/>
      <c r="QDE7" s="149"/>
      <c r="QDF7" s="149"/>
      <c r="QDG7" s="149"/>
      <c r="QDH7" s="149"/>
      <c r="QDI7" s="149"/>
      <c r="QDJ7" s="149"/>
      <c r="QDK7" s="149"/>
      <c r="QDL7" s="149"/>
      <c r="QDM7" s="149"/>
      <c r="QDN7" s="149"/>
      <c r="QDO7" s="149"/>
      <c r="QDP7" s="149"/>
      <c r="QDQ7" s="149"/>
      <c r="QDR7" s="149"/>
      <c r="QDS7" s="149"/>
      <c r="QDT7" s="149"/>
      <c r="QDU7" s="149"/>
      <c r="QDV7" s="149"/>
      <c r="QDW7" s="149"/>
      <c r="QDX7" s="149"/>
      <c r="QDY7" s="149"/>
      <c r="QDZ7" s="149"/>
      <c r="QEA7" s="149"/>
      <c r="QEB7" s="149"/>
      <c r="QEC7" s="149"/>
      <c r="QED7" s="149"/>
      <c r="QEE7" s="149"/>
      <c r="QEF7" s="149"/>
      <c r="QEG7" s="149"/>
      <c r="QEH7" s="149"/>
      <c r="QEI7" s="149"/>
      <c r="QEJ7" s="149"/>
      <c r="QEK7" s="149"/>
      <c r="QEL7" s="149"/>
      <c r="QEM7" s="149"/>
      <c r="QEN7" s="149"/>
      <c r="QEO7" s="149"/>
      <c r="QEP7" s="149"/>
      <c r="QEQ7" s="149"/>
      <c r="QER7" s="149"/>
      <c r="QES7" s="149"/>
      <c r="QET7" s="149"/>
      <c r="QEU7" s="149"/>
      <c r="QEV7" s="149"/>
      <c r="QEW7" s="149"/>
      <c r="QEX7" s="149"/>
      <c r="QEY7" s="149"/>
      <c r="QEZ7" s="149"/>
      <c r="QFA7" s="149"/>
      <c r="QFB7" s="149"/>
      <c r="QFC7" s="149"/>
      <c r="QFD7" s="149"/>
      <c r="QFE7" s="149"/>
      <c r="QFF7" s="149"/>
      <c r="QFG7" s="149"/>
      <c r="QFH7" s="149"/>
      <c r="QFI7" s="149"/>
      <c r="QFJ7" s="149"/>
      <c r="QFK7" s="149"/>
      <c r="QFL7" s="149"/>
      <c r="QFM7" s="149"/>
      <c r="QFN7" s="149"/>
      <c r="QFO7" s="149"/>
      <c r="QFP7" s="149"/>
      <c r="QFQ7" s="149"/>
      <c r="QFR7" s="149"/>
      <c r="QFS7" s="149"/>
      <c r="QFT7" s="149"/>
      <c r="QFU7" s="149"/>
      <c r="QFV7" s="149"/>
      <c r="QFW7" s="149"/>
      <c r="QFX7" s="149"/>
      <c r="QFY7" s="149"/>
      <c r="QFZ7" s="149"/>
      <c r="QGA7" s="149"/>
      <c r="QGB7" s="149"/>
      <c r="QGC7" s="149"/>
      <c r="QGD7" s="149"/>
      <c r="QGE7" s="149"/>
      <c r="QGF7" s="149"/>
      <c r="QGG7" s="149"/>
      <c r="QGH7" s="149"/>
      <c r="QGI7" s="149"/>
      <c r="QGJ7" s="149"/>
      <c r="QGK7" s="149"/>
      <c r="QGL7" s="149"/>
      <c r="QGM7" s="149"/>
      <c r="QGN7" s="149"/>
      <c r="QGO7" s="149"/>
      <c r="QGP7" s="149"/>
      <c r="QGQ7" s="149"/>
      <c r="QGR7" s="149"/>
      <c r="QGS7" s="149"/>
      <c r="QGT7" s="149"/>
      <c r="QGU7" s="149"/>
      <c r="QGV7" s="149"/>
      <c r="QGW7" s="149"/>
      <c r="QGX7" s="149"/>
      <c r="QGY7" s="149"/>
      <c r="QGZ7" s="149"/>
      <c r="QHA7" s="149"/>
      <c r="QHB7" s="149"/>
      <c r="QHC7" s="149"/>
      <c r="QHD7" s="149"/>
      <c r="QHE7" s="149"/>
      <c r="QHF7" s="149"/>
      <c r="QHG7" s="149"/>
      <c r="QHH7" s="149"/>
      <c r="QHI7" s="149"/>
      <c r="QHJ7" s="149"/>
      <c r="QHK7" s="149"/>
      <c r="QHL7" s="149"/>
      <c r="QHM7" s="149"/>
      <c r="QHN7" s="149"/>
      <c r="QHO7" s="149"/>
      <c r="QHP7" s="149"/>
      <c r="QHQ7" s="149"/>
      <c r="QHR7" s="149"/>
      <c r="QHS7" s="149"/>
      <c r="QHT7" s="149"/>
      <c r="QHU7" s="149"/>
      <c r="QHV7" s="149"/>
      <c r="QHW7" s="149"/>
      <c r="QHX7" s="149"/>
      <c r="QHY7" s="149"/>
      <c r="QHZ7" s="149"/>
      <c r="QIA7" s="149"/>
      <c r="QIB7" s="149"/>
      <c r="QIC7" s="149"/>
      <c r="QID7" s="149"/>
      <c r="QIE7" s="149"/>
      <c r="QIF7" s="149"/>
      <c r="QIG7" s="149"/>
      <c r="QIH7" s="149"/>
      <c r="QII7" s="149"/>
      <c r="QIJ7" s="149"/>
      <c r="QIK7" s="149"/>
      <c r="QIL7" s="149"/>
      <c r="QIM7" s="149"/>
      <c r="QIN7" s="149"/>
      <c r="QIO7" s="149"/>
      <c r="QIP7" s="149"/>
      <c r="QIQ7" s="149"/>
      <c r="QIR7" s="149"/>
      <c r="QIS7" s="149"/>
      <c r="QIT7" s="149"/>
      <c r="QIU7" s="149"/>
      <c r="QIV7" s="149"/>
      <c r="QIW7" s="149"/>
      <c r="QIX7" s="149"/>
      <c r="QIY7" s="149"/>
      <c r="QIZ7" s="149"/>
      <c r="QJA7" s="149"/>
      <c r="QJB7" s="149"/>
      <c r="QJC7" s="149"/>
      <c r="QJD7" s="149"/>
      <c r="QJE7" s="149"/>
      <c r="QJF7" s="149"/>
      <c r="QJG7" s="149"/>
      <c r="QJH7" s="149"/>
      <c r="QJI7" s="149"/>
      <c r="QJJ7" s="149"/>
      <c r="QJK7" s="149"/>
      <c r="QJL7" s="149"/>
      <c r="QJM7" s="149"/>
      <c r="QJN7" s="149"/>
      <c r="QJO7" s="149"/>
      <c r="QJP7" s="149"/>
      <c r="QJQ7" s="149"/>
      <c r="QJR7" s="149"/>
      <c r="QJS7" s="149"/>
      <c r="QJT7" s="149"/>
      <c r="QJU7" s="149"/>
      <c r="QJV7" s="149"/>
      <c r="QJW7" s="149"/>
      <c r="QJX7" s="149"/>
      <c r="QJY7" s="149"/>
      <c r="QJZ7" s="149"/>
      <c r="QKA7" s="149"/>
      <c r="QKB7" s="149"/>
      <c r="QKC7" s="149"/>
      <c r="QKD7" s="149"/>
      <c r="QKE7" s="149"/>
      <c r="QKF7" s="149"/>
      <c r="QKG7" s="149"/>
      <c r="QKH7" s="149"/>
      <c r="QKI7" s="149"/>
      <c r="QKJ7" s="149"/>
      <c r="QKK7" s="149"/>
      <c r="QKL7" s="149"/>
      <c r="QKM7" s="149"/>
      <c r="QKN7" s="149"/>
      <c r="QKO7" s="149"/>
      <c r="QKP7" s="149"/>
      <c r="QKQ7" s="149"/>
      <c r="QKR7" s="149"/>
      <c r="QKS7" s="149"/>
      <c r="QKT7" s="149"/>
      <c r="QKU7" s="149"/>
      <c r="QKV7" s="149"/>
      <c r="QKW7" s="149"/>
      <c r="QKX7" s="149"/>
      <c r="QKY7" s="149"/>
      <c r="QKZ7" s="149"/>
      <c r="QLA7" s="149"/>
      <c r="QLB7" s="149"/>
      <c r="QLC7" s="149"/>
      <c r="QLD7" s="149"/>
      <c r="QLE7" s="149"/>
      <c r="QLF7" s="149"/>
      <c r="QLG7" s="149"/>
      <c r="QLH7" s="149"/>
      <c r="QLI7" s="149"/>
      <c r="QLJ7" s="149"/>
      <c r="QLK7" s="149"/>
      <c r="QLL7" s="149"/>
      <c r="QLM7" s="149"/>
      <c r="QLN7" s="149"/>
      <c r="QLO7" s="149"/>
      <c r="QLP7" s="149"/>
      <c r="QLQ7" s="149"/>
      <c r="QLR7" s="149"/>
      <c r="QLS7" s="149"/>
      <c r="QLT7" s="149"/>
      <c r="QLU7" s="149"/>
      <c r="QLV7" s="149"/>
      <c r="QLW7" s="149"/>
      <c r="QLX7" s="149"/>
      <c r="QLY7" s="149"/>
      <c r="QLZ7" s="149"/>
      <c r="QMA7" s="149"/>
      <c r="QMB7" s="149"/>
      <c r="QMC7" s="149"/>
      <c r="QMD7" s="149"/>
      <c r="QME7" s="149"/>
      <c r="QMF7" s="149"/>
      <c r="QMG7" s="149"/>
      <c r="QMH7" s="149"/>
      <c r="QMI7" s="149"/>
      <c r="QMJ7" s="149"/>
      <c r="QMK7" s="149"/>
      <c r="QML7" s="149"/>
      <c r="QMM7" s="149"/>
      <c r="QMN7" s="149"/>
      <c r="QMO7" s="149"/>
      <c r="QMP7" s="149"/>
      <c r="QMQ7" s="149"/>
      <c r="QMR7" s="149"/>
      <c r="QMS7" s="149"/>
      <c r="QMT7" s="149"/>
      <c r="QMU7" s="149"/>
      <c r="QMV7" s="149"/>
      <c r="QMW7" s="149"/>
      <c r="QMX7" s="149"/>
      <c r="QMY7" s="149"/>
      <c r="QMZ7" s="149"/>
      <c r="QNA7" s="149"/>
      <c r="QNB7" s="149"/>
      <c r="QNC7" s="149"/>
      <c r="QND7" s="149"/>
      <c r="QNE7" s="149"/>
      <c r="QNF7" s="149"/>
      <c r="QNG7" s="149"/>
      <c r="QNH7" s="149"/>
      <c r="QNI7" s="149"/>
      <c r="QNJ7" s="149"/>
      <c r="QNK7" s="149"/>
      <c r="QNL7" s="149"/>
      <c r="QNM7" s="149"/>
      <c r="QNN7" s="149"/>
      <c r="QNO7" s="149"/>
      <c r="QNP7" s="149"/>
      <c r="QNQ7" s="149"/>
      <c r="QNR7" s="149"/>
      <c r="QNS7" s="149"/>
      <c r="QNT7" s="149"/>
      <c r="QNU7" s="149"/>
      <c r="QNV7" s="149"/>
      <c r="QNW7" s="149"/>
      <c r="QNX7" s="149"/>
      <c r="QNY7" s="149"/>
      <c r="QNZ7" s="149"/>
      <c r="QOA7" s="149"/>
      <c r="QOB7" s="149"/>
      <c r="QOC7" s="149"/>
      <c r="QOD7" s="149"/>
      <c r="QOE7" s="149"/>
      <c r="QOF7" s="149"/>
      <c r="QOG7" s="149"/>
      <c r="QOH7" s="149"/>
      <c r="QOI7" s="149"/>
      <c r="QOJ7" s="149"/>
      <c r="QOK7" s="149"/>
      <c r="QOL7" s="149"/>
      <c r="QOM7" s="149"/>
      <c r="QON7" s="149"/>
      <c r="QOO7" s="149"/>
      <c r="QOP7" s="149"/>
      <c r="QOQ7" s="149"/>
      <c r="QOR7" s="149"/>
      <c r="QOS7" s="149"/>
      <c r="QOT7" s="149"/>
      <c r="QOU7" s="149"/>
      <c r="QOV7" s="149"/>
      <c r="QOW7" s="149"/>
      <c r="QOX7" s="149"/>
      <c r="QOY7" s="149"/>
      <c r="QOZ7" s="149"/>
      <c r="QPA7" s="149"/>
      <c r="QPB7" s="149"/>
      <c r="QPC7" s="149"/>
      <c r="QPD7" s="149"/>
      <c r="QPE7" s="149"/>
      <c r="QPF7" s="149"/>
      <c r="QPG7" s="149"/>
      <c r="QPH7" s="149"/>
      <c r="QPI7" s="149"/>
      <c r="QPJ7" s="149"/>
      <c r="QPK7" s="149"/>
      <c r="QPL7" s="149"/>
      <c r="QPM7" s="149"/>
      <c r="QPN7" s="149"/>
      <c r="QPO7" s="149"/>
      <c r="QPP7" s="149"/>
      <c r="QPQ7" s="149"/>
      <c r="QPR7" s="149"/>
      <c r="QPS7" s="149"/>
      <c r="QPT7" s="149"/>
      <c r="QPU7" s="149"/>
      <c r="QPV7" s="149"/>
      <c r="QPW7" s="149"/>
      <c r="QPX7" s="149"/>
      <c r="QPY7" s="149"/>
      <c r="QPZ7" s="149"/>
      <c r="QQA7" s="149"/>
      <c r="QQB7" s="149"/>
      <c r="QQC7" s="149"/>
      <c r="QQD7" s="149"/>
      <c r="QQE7" s="149"/>
      <c r="QQF7" s="149"/>
      <c r="QQG7" s="149"/>
      <c r="QQH7" s="149"/>
      <c r="QQI7" s="149"/>
      <c r="QQJ7" s="149"/>
      <c r="QQK7" s="149"/>
      <c r="QQL7" s="149"/>
      <c r="QQM7" s="149"/>
      <c r="QQN7" s="149"/>
      <c r="QQO7" s="149"/>
      <c r="QQP7" s="149"/>
      <c r="QQQ7" s="149"/>
      <c r="QQR7" s="149"/>
      <c r="QQS7" s="149"/>
      <c r="QQT7" s="149"/>
      <c r="QQU7" s="149"/>
      <c r="QQV7" s="149"/>
      <c r="QQW7" s="149"/>
      <c r="QQX7" s="149"/>
      <c r="QQY7" s="149"/>
      <c r="QQZ7" s="149"/>
      <c r="QRA7" s="149"/>
      <c r="QRB7" s="149"/>
      <c r="QRC7" s="149"/>
      <c r="QRD7" s="149"/>
      <c r="QRE7" s="149"/>
      <c r="QRF7" s="149"/>
      <c r="QRG7" s="149"/>
      <c r="QRH7" s="149"/>
      <c r="QRI7" s="149"/>
      <c r="QRJ7" s="149"/>
      <c r="QRK7" s="149"/>
      <c r="QRL7" s="149"/>
      <c r="QRM7" s="149"/>
      <c r="QRN7" s="149"/>
      <c r="QRO7" s="149"/>
      <c r="QRP7" s="149"/>
      <c r="QRQ7" s="149"/>
      <c r="QRR7" s="149"/>
      <c r="QRS7" s="149"/>
      <c r="QRT7" s="149"/>
      <c r="QRU7" s="149"/>
      <c r="QRV7" s="149"/>
      <c r="QRW7" s="149"/>
      <c r="QRX7" s="149"/>
      <c r="QRY7" s="149"/>
      <c r="QRZ7" s="149"/>
      <c r="QSA7" s="149"/>
      <c r="QSB7" s="149"/>
      <c r="QSC7" s="149"/>
      <c r="QSD7" s="149"/>
      <c r="QSE7" s="149"/>
      <c r="QSF7" s="149"/>
      <c r="QSG7" s="149"/>
      <c r="QSH7" s="149"/>
      <c r="QSI7" s="149"/>
      <c r="QSJ7" s="149"/>
      <c r="QSK7" s="149"/>
      <c r="QSL7" s="149"/>
      <c r="QSM7" s="149"/>
      <c r="QSN7" s="149"/>
      <c r="QSO7" s="149"/>
      <c r="QSP7" s="149"/>
      <c r="QSQ7" s="149"/>
      <c r="QSR7" s="149"/>
      <c r="QSS7" s="149"/>
      <c r="QST7" s="149"/>
      <c r="QSU7" s="149"/>
      <c r="QSV7" s="149"/>
      <c r="QSW7" s="149"/>
      <c r="QSX7" s="149"/>
      <c r="QSY7" s="149"/>
      <c r="QSZ7" s="149"/>
      <c r="QTA7" s="149"/>
      <c r="QTB7" s="149"/>
      <c r="QTC7" s="149"/>
      <c r="QTD7" s="149"/>
      <c r="QTE7" s="149"/>
      <c r="QTF7" s="149"/>
      <c r="QTG7" s="149"/>
      <c r="QTH7" s="149"/>
      <c r="QTI7" s="149"/>
      <c r="QTJ7" s="149"/>
      <c r="QTK7" s="149"/>
      <c r="QTL7" s="149"/>
      <c r="QTM7" s="149"/>
      <c r="QTN7" s="149"/>
      <c r="QTO7" s="149"/>
      <c r="QTP7" s="149"/>
      <c r="QTQ7" s="149"/>
      <c r="QTR7" s="149"/>
      <c r="QTS7" s="149"/>
      <c r="QTT7" s="149"/>
      <c r="QTU7" s="149"/>
      <c r="QTV7" s="149"/>
      <c r="QTW7" s="149"/>
      <c r="QTX7" s="149"/>
      <c r="QTY7" s="149"/>
      <c r="QTZ7" s="149"/>
      <c r="QUA7" s="149"/>
      <c r="QUB7" s="149"/>
      <c r="QUC7" s="149"/>
      <c r="QUD7" s="149"/>
      <c r="QUE7" s="149"/>
      <c r="QUF7" s="149"/>
      <c r="QUG7" s="149"/>
      <c r="QUH7" s="149"/>
      <c r="QUI7" s="149"/>
      <c r="QUJ7" s="149"/>
      <c r="QUK7" s="149"/>
      <c r="QUL7" s="149"/>
      <c r="QUM7" s="149"/>
      <c r="QUN7" s="149"/>
      <c r="QUO7" s="149"/>
      <c r="QUP7" s="149"/>
      <c r="QUQ7" s="149"/>
      <c r="QUR7" s="149"/>
      <c r="QUS7" s="149"/>
      <c r="QUT7" s="149"/>
      <c r="QUU7" s="149"/>
      <c r="QUV7" s="149"/>
      <c r="QUW7" s="149"/>
      <c r="QUX7" s="149"/>
      <c r="QUY7" s="149"/>
      <c r="QUZ7" s="149"/>
      <c r="QVA7" s="149"/>
      <c r="QVB7" s="149"/>
      <c r="QVC7" s="149"/>
      <c r="QVD7" s="149"/>
      <c r="QVE7" s="149"/>
      <c r="QVF7" s="149"/>
      <c r="QVG7" s="149"/>
      <c r="QVH7" s="149"/>
      <c r="QVI7" s="149"/>
      <c r="QVJ7" s="149"/>
      <c r="QVK7" s="149"/>
      <c r="QVL7" s="149"/>
      <c r="QVM7" s="149"/>
      <c r="QVN7" s="149"/>
      <c r="QVO7" s="149"/>
      <c r="QVP7" s="149"/>
      <c r="QVQ7" s="149"/>
      <c r="QVR7" s="149"/>
      <c r="QVS7" s="149"/>
      <c r="QVT7" s="149"/>
      <c r="QVU7" s="149"/>
      <c r="QVV7" s="149"/>
      <c r="QVW7" s="149"/>
      <c r="QVX7" s="149"/>
      <c r="QVY7" s="149"/>
      <c r="QVZ7" s="149"/>
      <c r="QWA7" s="149"/>
      <c r="QWB7" s="149"/>
      <c r="QWC7" s="149"/>
      <c r="QWD7" s="149"/>
      <c r="QWE7" s="149"/>
      <c r="QWF7" s="149"/>
      <c r="QWG7" s="149"/>
      <c r="QWH7" s="149"/>
      <c r="QWI7" s="149"/>
      <c r="QWJ7" s="149"/>
      <c r="QWK7" s="149"/>
      <c r="QWL7" s="149"/>
      <c r="QWM7" s="149"/>
      <c r="QWN7" s="149"/>
      <c r="QWO7" s="149"/>
      <c r="QWP7" s="149"/>
      <c r="QWQ7" s="149"/>
      <c r="QWR7" s="149"/>
      <c r="QWS7" s="149"/>
      <c r="QWT7" s="149"/>
      <c r="QWU7" s="149"/>
      <c r="QWV7" s="149"/>
      <c r="QWW7" s="149"/>
      <c r="QWX7" s="149"/>
      <c r="QWY7" s="149"/>
      <c r="QWZ7" s="149"/>
      <c r="QXA7" s="149"/>
      <c r="QXB7" s="149"/>
      <c r="QXC7" s="149"/>
      <c r="QXD7" s="149"/>
      <c r="QXE7" s="149"/>
      <c r="QXF7" s="149"/>
      <c r="QXG7" s="149"/>
      <c r="QXH7" s="149"/>
      <c r="QXI7" s="149"/>
      <c r="QXJ7" s="149"/>
      <c r="QXK7" s="149"/>
      <c r="QXL7" s="149"/>
      <c r="QXM7" s="149"/>
      <c r="QXN7" s="149"/>
      <c r="QXO7" s="149"/>
      <c r="QXP7" s="149"/>
      <c r="QXQ7" s="149"/>
      <c r="QXR7" s="149"/>
      <c r="QXS7" s="149"/>
      <c r="QXT7" s="149"/>
      <c r="QXU7" s="149"/>
      <c r="QXV7" s="149"/>
      <c r="QXW7" s="149"/>
      <c r="QXX7" s="149"/>
      <c r="QXY7" s="149"/>
      <c r="QXZ7" s="149"/>
      <c r="QYA7" s="149"/>
      <c r="QYB7" s="149"/>
      <c r="QYC7" s="149"/>
      <c r="QYD7" s="149"/>
      <c r="QYE7" s="149"/>
      <c r="QYF7" s="149"/>
      <c r="QYG7" s="149"/>
      <c r="QYH7" s="149"/>
      <c r="QYI7" s="149"/>
      <c r="QYJ7" s="149"/>
      <c r="QYK7" s="149"/>
      <c r="QYL7" s="149"/>
      <c r="QYM7" s="149"/>
      <c r="QYN7" s="149"/>
      <c r="QYO7" s="149"/>
      <c r="QYP7" s="149"/>
      <c r="QYQ7" s="149"/>
      <c r="QYR7" s="149"/>
      <c r="QYS7" s="149"/>
      <c r="QYT7" s="149"/>
      <c r="QYU7" s="149"/>
      <c r="QYV7" s="149"/>
      <c r="QYW7" s="149"/>
      <c r="QYX7" s="149"/>
      <c r="QYY7" s="149"/>
      <c r="QYZ7" s="149"/>
      <c r="QZA7" s="149"/>
      <c r="QZB7" s="149"/>
      <c r="QZC7" s="149"/>
      <c r="QZD7" s="149"/>
      <c r="QZE7" s="149"/>
      <c r="QZF7" s="149"/>
      <c r="QZG7" s="149"/>
      <c r="QZH7" s="149"/>
      <c r="QZI7" s="149"/>
      <c r="QZJ7" s="149"/>
      <c r="QZK7" s="149"/>
      <c r="QZL7" s="149"/>
      <c r="QZM7" s="149"/>
      <c r="QZN7" s="149"/>
      <c r="QZO7" s="149"/>
      <c r="QZP7" s="149"/>
      <c r="QZQ7" s="149"/>
      <c r="QZR7" s="149"/>
      <c r="QZS7" s="149"/>
      <c r="QZT7" s="149"/>
      <c r="QZU7" s="149"/>
      <c r="QZV7" s="149"/>
      <c r="QZW7" s="149"/>
      <c r="QZX7" s="149"/>
      <c r="QZY7" s="149"/>
      <c r="QZZ7" s="149"/>
      <c r="RAA7" s="149"/>
      <c r="RAB7" s="149"/>
      <c r="RAC7" s="149"/>
      <c r="RAD7" s="149"/>
      <c r="RAE7" s="149"/>
      <c r="RAF7" s="149"/>
      <c r="RAG7" s="149"/>
      <c r="RAH7" s="149"/>
      <c r="RAI7" s="149"/>
      <c r="RAJ7" s="149"/>
      <c r="RAK7" s="149"/>
      <c r="RAL7" s="149"/>
      <c r="RAM7" s="149"/>
      <c r="RAN7" s="149"/>
      <c r="RAO7" s="149"/>
      <c r="RAP7" s="149"/>
      <c r="RAQ7" s="149"/>
      <c r="RAR7" s="149"/>
      <c r="RAS7" s="149"/>
      <c r="RAT7" s="149"/>
      <c r="RAU7" s="149"/>
      <c r="RAV7" s="149"/>
      <c r="RAW7" s="149"/>
      <c r="RAX7" s="149"/>
      <c r="RAY7" s="149"/>
      <c r="RAZ7" s="149"/>
      <c r="RBA7" s="149"/>
      <c r="RBB7" s="149"/>
      <c r="RBC7" s="149"/>
      <c r="RBD7" s="149"/>
      <c r="RBE7" s="149"/>
      <c r="RBF7" s="149"/>
      <c r="RBG7" s="149"/>
      <c r="RBH7" s="149"/>
      <c r="RBI7" s="149"/>
      <c r="RBJ7" s="149"/>
      <c r="RBK7" s="149"/>
      <c r="RBL7" s="149"/>
      <c r="RBM7" s="149"/>
      <c r="RBN7" s="149"/>
      <c r="RBO7" s="149"/>
      <c r="RBP7" s="149"/>
      <c r="RBQ7" s="149"/>
      <c r="RBR7" s="149"/>
      <c r="RBS7" s="149"/>
      <c r="RBT7" s="149"/>
      <c r="RBU7" s="149"/>
      <c r="RBV7" s="149"/>
      <c r="RBW7" s="149"/>
      <c r="RBX7" s="149"/>
      <c r="RBY7" s="149"/>
      <c r="RBZ7" s="149"/>
      <c r="RCA7" s="149"/>
      <c r="RCB7" s="149"/>
      <c r="RCC7" s="149"/>
      <c r="RCD7" s="149"/>
      <c r="RCE7" s="149"/>
      <c r="RCF7" s="149"/>
      <c r="RCG7" s="149"/>
      <c r="RCH7" s="149"/>
      <c r="RCI7" s="149"/>
      <c r="RCJ7" s="149"/>
      <c r="RCK7" s="149"/>
      <c r="RCL7" s="149"/>
      <c r="RCM7" s="149"/>
      <c r="RCN7" s="149"/>
      <c r="RCO7" s="149"/>
      <c r="RCP7" s="149"/>
      <c r="RCQ7" s="149"/>
      <c r="RCR7" s="149"/>
      <c r="RCS7" s="149"/>
      <c r="RCT7" s="149"/>
      <c r="RCU7" s="149"/>
      <c r="RCV7" s="149"/>
      <c r="RCW7" s="149"/>
      <c r="RCX7" s="149"/>
      <c r="RCY7" s="149"/>
      <c r="RCZ7" s="149"/>
      <c r="RDA7" s="149"/>
      <c r="RDB7" s="149"/>
      <c r="RDC7" s="149"/>
      <c r="RDD7" s="149"/>
      <c r="RDE7" s="149"/>
      <c r="RDF7" s="149"/>
      <c r="RDG7" s="149"/>
      <c r="RDH7" s="149"/>
      <c r="RDI7" s="149"/>
      <c r="RDJ7" s="149"/>
      <c r="RDK7" s="149"/>
      <c r="RDL7" s="149"/>
      <c r="RDM7" s="149"/>
      <c r="RDN7" s="149"/>
      <c r="RDO7" s="149"/>
      <c r="RDP7" s="149"/>
      <c r="RDQ7" s="149"/>
      <c r="RDR7" s="149"/>
      <c r="RDS7" s="149"/>
      <c r="RDT7" s="149"/>
      <c r="RDU7" s="149"/>
      <c r="RDV7" s="149"/>
      <c r="RDW7" s="149"/>
      <c r="RDX7" s="149"/>
      <c r="RDY7" s="149"/>
      <c r="RDZ7" s="149"/>
      <c r="REA7" s="149"/>
      <c r="REB7" s="149"/>
      <c r="REC7" s="149"/>
      <c r="RED7" s="149"/>
      <c r="REE7" s="149"/>
      <c r="REF7" s="149"/>
      <c r="REG7" s="149"/>
      <c r="REH7" s="149"/>
      <c r="REI7" s="149"/>
      <c r="REJ7" s="149"/>
      <c r="REK7" s="149"/>
      <c r="REL7" s="149"/>
      <c r="REM7" s="149"/>
      <c r="REN7" s="149"/>
      <c r="REO7" s="149"/>
      <c r="REP7" s="149"/>
      <c r="REQ7" s="149"/>
      <c r="RER7" s="149"/>
      <c r="RES7" s="149"/>
      <c r="RET7" s="149"/>
      <c r="REU7" s="149"/>
      <c r="REV7" s="149"/>
      <c r="REW7" s="149"/>
      <c r="REX7" s="149"/>
      <c r="REY7" s="149"/>
      <c r="REZ7" s="149"/>
      <c r="RFA7" s="149"/>
      <c r="RFB7" s="149"/>
      <c r="RFC7" s="149"/>
      <c r="RFD7" s="149"/>
      <c r="RFE7" s="149"/>
      <c r="RFF7" s="149"/>
      <c r="RFG7" s="149"/>
      <c r="RFH7" s="149"/>
      <c r="RFI7" s="149"/>
      <c r="RFJ7" s="149"/>
      <c r="RFK7" s="149"/>
      <c r="RFL7" s="149"/>
      <c r="RFM7" s="149"/>
      <c r="RFN7" s="149"/>
      <c r="RFO7" s="149"/>
      <c r="RFP7" s="149"/>
      <c r="RFQ7" s="149"/>
      <c r="RFR7" s="149"/>
      <c r="RFS7" s="149"/>
      <c r="RFT7" s="149"/>
      <c r="RFU7" s="149"/>
      <c r="RFV7" s="149"/>
      <c r="RFW7" s="149"/>
      <c r="RFX7" s="149"/>
      <c r="RFY7" s="149"/>
      <c r="RFZ7" s="149"/>
      <c r="RGA7" s="149"/>
      <c r="RGB7" s="149"/>
      <c r="RGC7" s="149"/>
      <c r="RGD7" s="149"/>
      <c r="RGE7" s="149"/>
      <c r="RGF7" s="149"/>
      <c r="RGG7" s="149"/>
      <c r="RGH7" s="149"/>
      <c r="RGI7" s="149"/>
      <c r="RGJ7" s="149"/>
      <c r="RGK7" s="149"/>
      <c r="RGL7" s="149"/>
      <c r="RGM7" s="149"/>
      <c r="RGN7" s="149"/>
      <c r="RGO7" s="149"/>
      <c r="RGP7" s="149"/>
      <c r="RGQ7" s="149"/>
      <c r="RGR7" s="149"/>
      <c r="RGS7" s="149"/>
      <c r="RGT7" s="149"/>
      <c r="RGU7" s="149"/>
      <c r="RGV7" s="149"/>
      <c r="RGW7" s="149"/>
      <c r="RGX7" s="149"/>
      <c r="RGY7" s="149"/>
      <c r="RGZ7" s="149"/>
      <c r="RHA7" s="149"/>
      <c r="RHB7" s="149"/>
      <c r="RHC7" s="149"/>
      <c r="RHD7" s="149"/>
      <c r="RHE7" s="149"/>
      <c r="RHF7" s="149"/>
      <c r="RHG7" s="149"/>
      <c r="RHH7" s="149"/>
      <c r="RHI7" s="149"/>
      <c r="RHJ7" s="149"/>
      <c r="RHK7" s="149"/>
      <c r="RHL7" s="149"/>
      <c r="RHM7" s="149"/>
      <c r="RHN7" s="149"/>
      <c r="RHO7" s="149"/>
      <c r="RHP7" s="149"/>
      <c r="RHQ7" s="149"/>
      <c r="RHR7" s="149"/>
      <c r="RHS7" s="149"/>
      <c r="RHT7" s="149"/>
      <c r="RHU7" s="149"/>
      <c r="RHV7" s="149"/>
      <c r="RHW7" s="149"/>
      <c r="RHX7" s="149"/>
      <c r="RHY7" s="149"/>
      <c r="RHZ7" s="149"/>
      <c r="RIA7" s="149"/>
      <c r="RIB7" s="149"/>
      <c r="RIC7" s="149"/>
      <c r="RID7" s="149"/>
      <c r="RIE7" s="149"/>
      <c r="RIF7" s="149"/>
      <c r="RIG7" s="149"/>
      <c r="RIH7" s="149"/>
      <c r="RII7" s="149"/>
      <c r="RIJ7" s="149"/>
      <c r="RIK7" s="149"/>
      <c r="RIL7" s="149"/>
      <c r="RIM7" s="149"/>
      <c r="RIN7" s="149"/>
      <c r="RIO7" s="149"/>
      <c r="RIP7" s="149"/>
      <c r="RIQ7" s="149"/>
      <c r="RIR7" s="149"/>
      <c r="RIS7" s="149"/>
      <c r="RIT7" s="149"/>
      <c r="RIU7" s="149"/>
      <c r="RIV7" s="149"/>
      <c r="RIW7" s="149"/>
      <c r="RIX7" s="149"/>
      <c r="RIY7" s="149"/>
      <c r="RIZ7" s="149"/>
      <c r="RJA7" s="149"/>
      <c r="RJB7" s="149"/>
      <c r="RJC7" s="149"/>
      <c r="RJD7" s="149"/>
      <c r="RJE7" s="149"/>
      <c r="RJF7" s="149"/>
      <c r="RJG7" s="149"/>
      <c r="RJH7" s="149"/>
      <c r="RJI7" s="149"/>
      <c r="RJJ7" s="149"/>
      <c r="RJK7" s="149"/>
      <c r="RJL7" s="149"/>
      <c r="RJM7" s="149"/>
      <c r="RJN7" s="149"/>
      <c r="RJO7" s="149"/>
      <c r="RJP7" s="149"/>
      <c r="RJQ7" s="149"/>
      <c r="RJR7" s="149"/>
      <c r="RJS7" s="149"/>
      <c r="RJT7" s="149"/>
      <c r="RJU7" s="149"/>
      <c r="RJV7" s="149"/>
      <c r="RJW7" s="149"/>
      <c r="RJX7" s="149"/>
      <c r="RJY7" s="149"/>
      <c r="RJZ7" s="149"/>
      <c r="RKA7" s="149"/>
      <c r="RKB7" s="149"/>
      <c r="RKC7" s="149"/>
      <c r="RKD7" s="149"/>
      <c r="RKE7" s="149"/>
      <c r="RKF7" s="149"/>
      <c r="RKG7" s="149"/>
      <c r="RKH7" s="149"/>
      <c r="RKI7" s="149"/>
      <c r="RKJ7" s="149"/>
      <c r="RKK7" s="149"/>
      <c r="RKL7" s="149"/>
      <c r="RKM7" s="149"/>
      <c r="RKN7" s="149"/>
      <c r="RKO7" s="149"/>
      <c r="RKP7" s="149"/>
      <c r="RKQ7" s="149"/>
      <c r="RKR7" s="149"/>
      <c r="RKS7" s="149"/>
      <c r="RKT7" s="149"/>
      <c r="RKU7" s="149"/>
      <c r="RKV7" s="149"/>
      <c r="RKW7" s="149"/>
      <c r="RKX7" s="149"/>
      <c r="RKY7" s="149"/>
      <c r="RKZ7" s="149"/>
      <c r="RLA7" s="149"/>
      <c r="RLB7" s="149"/>
      <c r="RLC7" s="149"/>
      <c r="RLD7" s="149"/>
      <c r="RLE7" s="149"/>
      <c r="RLF7" s="149"/>
      <c r="RLG7" s="149"/>
      <c r="RLH7" s="149"/>
      <c r="RLI7" s="149"/>
      <c r="RLJ7" s="149"/>
      <c r="RLK7" s="149"/>
      <c r="RLL7" s="149"/>
      <c r="RLM7" s="149"/>
      <c r="RLN7" s="149"/>
      <c r="RLO7" s="149"/>
      <c r="RLP7" s="149"/>
      <c r="RLQ7" s="149"/>
      <c r="RLR7" s="149"/>
      <c r="RLS7" s="149"/>
      <c r="RLT7" s="149"/>
      <c r="RLU7" s="149"/>
      <c r="RLV7" s="149"/>
      <c r="RLW7" s="149"/>
      <c r="RLX7" s="149"/>
      <c r="RLY7" s="149"/>
      <c r="RLZ7" s="149"/>
      <c r="RMA7" s="149"/>
      <c r="RMB7" s="149"/>
      <c r="RMC7" s="149"/>
      <c r="RMD7" s="149"/>
      <c r="RME7" s="149"/>
      <c r="RMF7" s="149"/>
      <c r="RMG7" s="149"/>
      <c r="RMH7" s="149"/>
      <c r="RMI7" s="149"/>
      <c r="RMJ7" s="149"/>
      <c r="RMK7" s="149"/>
      <c r="RML7" s="149"/>
      <c r="RMM7" s="149"/>
      <c r="RMN7" s="149"/>
      <c r="RMO7" s="149"/>
      <c r="RMP7" s="149"/>
      <c r="RMQ7" s="149"/>
      <c r="RMR7" s="149"/>
      <c r="RMS7" s="149"/>
      <c r="RMT7" s="149"/>
      <c r="RMU7" s="149"/>
      <c r="RMV7" s="149"/>
      <c r="RMW7" s="149"/>
      <c r="RMX7" s="149"/>
      <c r="RMY7" s="149"/>
      <c r="RMZ7" s="149"/>
      <c r="RNA7" s="149"/>
      <c r="RNB7" s="149"/>
      <c r="RNC7" s="149"/>
      <c r="RND7" s="149"/>
      <c r="RNE7" s="149"/>
      <c r="RNF7" s="149"/>
      <c r="RNG7" s="149"/>
      <c r="RNH7" s="149"/>
      <c r="RNI7" s="149"/>
      <c r="RNJ7" s="149"/>
      <c r="RNK7" s="149"/>
      <c r="RNL7" s="149"/>
      <c r="RNM7" s="149"/>
      <c r="RNN7" s="149"/>
      <c r="RNO7" s="149"/>
      <c r="RNP7" s="149"/>
      <c r="RNQ7" s="149"/>
      <c r="RNR7" s="149"/>
      <c r="RNS7" s="149"/>
      <c r="RNT7" s="149"/>
      <c r="RNU7" s="149"/>
      <c r="RNV7" s="149"/>
      <c r="RNW7" s="149"/>
      <c r="RNX7" s="149"/>
      <c r="RNY7" s="149"/>
      <c r="RNZ7" s="149"/>
      <c r="ROA7" s="149"/>
      <c r="ROB7" s="149"/>
      <c r="ROC7" s="149"/>
      <c r="ROD7" s="149"/>
      <c r="ROE7" s="149"/>
      <c r="ROF7" s="149"/>
      <c r="ROG7" s="149"/>
      <c r="ROH7" s="149"/>
      <c r="ROI7" s="149"/>
      <c r="ROJ7" s="149"/>
      <c r="ROK7" s="149"/>
      <c r="ROL7" s="149"/>
      <c r="ROM7" s="149"/>
      <c r="RON7" s="149"/>
      <c r="ROO7" s="149"/>
      <c r="ROP7" s="149"/>
      <c r="ROQ7" s="149"/>
      <c r="ROR7" s="149"/>
      <c r="ROS7" s="149"/>
      <c r="ROT7" s="149"/>
      <c r="ROU7" s="149"/>
      <c r="ROV7" s="149"/>
      <c r="ROW7" s="149"/>
      <c r="ROX7" s="149"/>
      <c r="ROY7" s="149"/>
      <c r="ROZ7" s="149"/>
      <c r="RPA7" s="149"/>
      <c r="RPB7" s="149"/>
      <c r="RPC7" s="149"/>
      <c r="RPD7" s="149"/>
      <c r="RPE7" s="149"/>
      <c r="RPF7" s="149"/>
      <c r="RPG7" s="149"/>
      <c r="RPH7" s="149"/>
      <c r="RPI7" s="149"/>
      <c r="RPJ7" s="149"/>
      <c r="RPK7" s="149"/>
      <c r="RPL7" s="149"/>
      <c r="RPM7" s="149"/>
      <c r="RPN7" s="149"/>
      <c r="RPO7" s="149"/>
      <c r="RPP7" s="149"/>
      <c r="RPQ7" s="149"/>
      <c r="RPR7" s="149"/>
      <c r="RPS7" s="149"/>
      <c r="RPT7" s="149"/>
      <c r="RPU7" s="149"/>
      <c r="RPV7" s="149"/>
      <c r="RPW7" s="149"/>
      <c r="RPX7" s="149"/>
      <c r="RPY7" s="149"/>
      <c r="RPZ7" s="149"/>
      <c r="RQA7" s="149"/>
      <c r="RQB7" s="149"/>
      <c r="RQC7" s="149"/>
      <c r="RQD7" s="149"/>
      <c r="RQE7" s="149"/>
      <c r="RQF7" s="149"/>
      <c r="RQG7" s="149"/>
      <c r="RQH7" s="149"/>
      <c r="RQI7" s="149"/>
      <c r="RQJ7" s="149"/>
      <c r="RQK7" s="149"/>
      <c r="RQL7" s="149"/>
      <c r="RQM7" s="149"/>
      <c r="RQN7" s="149"/>
      <c r="RQO7" s="149"/>
      <c r="RQP7" s="149"/>
      <c r="RQQ7" s="149"/>
      <c r="RQR7" s="149"/>
      <c r="RQS7" s="149"/>
      <c r="RQT7" s="149"/>
      <c r="RQU7" s="149"/>
      <c r="RQV7" s="149"/>
      <c r="RQW7" s="149"/>
      <c r="RQX7" s="149"/>
      <c r="RQY7" s="149"/>
      <c r="RQZ7" s="149"/>
      <c r="RRA7" s="149"/>
      <c r="RRB7" s="149"/>
      <c r="RRC7" s="149"/>
      <c r="RRD7" s="149"/>
      <c r="RRE7" s="149"/>
      <c r="RRF7" s="149"/>
      <c r="RRG7" s="149"/>
      <c r="RRH7" s="149"/>
      <c r="RRI7" s="149"/>
      <c r="RRJ7" s="149"/>
      <c r="RRK7" s="149"/>
      <c r="RRL7" s="149"/>
      <c r="RRM7" s="149"/>
      <c r="RRN7" s="149"/>
      <c r="RRO7" s="149"/>
      <c r="RRP7" s="149"/>
      <c r="RRQ7" s="149"/>
      <c r="RRR7" s="149"/>
      <c r="RRS7" s="149"/>
      <c r="RRT7" s="149"/>
      <c r="RRU7" s="149"/>
      <c r="RRV7" s="149"/>
      <c r="RRW7" s="149"/>
      <c r="RRX7" s="149"/>
      <c r="RRY7" s="149"/>
      <c r="RRZ7" s="149"/>
      <c r="RSA7" s="149"/>
      <c r="RSB7" s="149"/>
      <c r="RSC7" s="149"/>
      <c r="RSD7" s="149"/>
      <c r="RSE7" s="149"/>
      <c r="RSF7" s="149"/>
      <c r="RSG7" s="149"/>
      <c r="RSH7" s="149"/>
      <c r="RSI7" s="149"/>
      <c r="RSJ7" s="149"/>
      <c r="RSK7" s="149"/>
      <c r="RSL7" s="149"/>
      <c r="RSM7" s="149"/>
      <c r="RSN7" s="149"/>
      <c r="RSO7" s="149"/>
      <c r="RSP7" s="149"/>
      <c r="RSQ7" s="149"/>
      <c r="RSR7" s="149"/>
      <c r="RSS7" s="149"/>
      <c r="RST7" s="149"/>
      <c r="RSU7" s="149"/>
      <c r="RSV7" s="149"/>
      <c r="RSW7" s="149"/>
      <c r="RSX7" s="149"/>
      <c r="RSY7" s="149"/>
      <c r="RSZ7" s="149"/>
      <c r="RTA7" s="149"/>
      <c r="RTB7" s="149"/>
      <c r="RTC7" s="149"/>
      <c r="RTD7" s="149"/>
      <c r="RTE7" s="149"/>
      <c r="RTF7" s="149"/>
      <c r="RTG7" s="149"/>
      <c r="RTH7" s="149"/>
      <c r="RTI7" s="149"/>
      <c r="RTJ7" s="149"/>
      <c r="RTK7" s="149"/>
      <c r="RTL7" s="149"/>
      <c r="RTM7" s="149"/>
      <c r="RTN7" s="149"/>
      <c r="RTO7" s="149"/>
      <c r="RTP7" s="149"/>
      <c r="RTQ7" s="149"/>
      <c r="RTR7" s="149"/>
      <c r="RTS7" s="149"/>
      <c r="RTT7" s="149"/>
      <c r="RTU7" s="149"/>
      <c r="RTV7" s="149"/>
      <c r="RTW7" s="149"/>
      <c r="RTX7" s="149"/>
      <c r="RTY7" s="149"/>
      <c r="RTZ7" s="149"/>
      <c r="RUA7" s="149"/>
      <c r="RUB7" s="149"/>
      <c r="RUC7" s="149"/>
      <c r="RUD7" s="149"/>
      <c r="RUE7" s="149"/>
      <c r="RUF7" s="149"/>
      <c r="RUG7" s="149"/>
      <c r="RUH7" s="149"/>
      <c r="RUI7" s="149"/>
      <c r="RUJ7" s="149"/>
      <c r="RUK7" s="149"/>
      <c r="RUL7" s="149"/>
      <c r="RUM7" s="149"/>
      <c r="RUN7" s="149"/>
      <c r="RUO7" s="149"/>
      <c r="RUP7" s="149"/>
      <c r="RUQ7" s="149"/>
      <c r="RUR7" s="149"/>
      <c r="RUS7" s="149"/>
      <c r="RUT7" s="149"/>
      <c r="RUU7" s="149"/>
      <c r="RUV7" s="149"/>
      <c r="RUW7" s="149"/>
      <c r="RUX7" s="149"/>
      <c r="RUY7" s="149"/>
      <c r="RUZ7" s="149"/>
      <c r="RVA7" s="149"/>
      <c r="RVB7" s="149"/>
      <c r="RVC7" s="149"/>
      <c r="RVD7" s="149"/>
      <c r="RVE7" s="149"/>
      <c r="RVF7" s="149"/>
      <c r="RVG7" s="149"/>
      <c r="RVH7" s="149"/>
      <c r="RVI7" s="149"/>
      <c r="RVJ7" s="149"/>
      <c r="RVK7" s="149"/>
      <c r="RVL7" s="149"/>
      <c r="RVM7" s="149"/>
      <c r="RVN7" s="149"/>
      <c r="RVO7" s="149"/>
      <c r="RVP7" s="149"/>
      <c r="RVQ7" s="149"/>
      <c r="RVR7" s="149"/>
      <c r="RVS7" s="149"/>
      <c r="RVT7" s="149"/>
      <c r="RVU7" s="149"/>
      <c r="RVV7" s="149"/>
      <c r="RVW7" s="149"/>
      <c r="RVX7" s="149"/>
      <c r="RVY7" s="149"/>
      <c r="RVZ7" s="149"/>
      <c r="RWA7" s="149"/>
      <c r="RWB7" s="149"/>
      <c r="RWC7" s="149"/>
      <c r="RWD7" s="149"/>
      <c r="RWE7" s="149"/>
      <c r="RWF7" s="149"/>
      <c r="RWG7" s="149"/>
      <c r="RWH7" s="149"/>
      <c r="RWI7" s="149"/>
      <c r="RWJ7" s="149"/>
      <c r="RWK7" s="149"/>
      <c r="RWL7" s="149"/>
      <c r="RWM7" s="149"/>
      <c r="RWN7" s="149"/>
      <c r="RWO7" s="149"/>
      <c r="RWP7" s="149"/>
      <c r="RWQ7" s="149"/>
      <c r="RWR7" s="149"/>
      <c r="RWS7" s="149"/>
      <c r="RWT7" s="149"/>
      <c r="RWU7" s="149"/>
      <c r="RWV7" s="149"/>
      <c r="RWW7" s="149"/>
      <c r="RWX7" s="149"/>
      <c r="RWY7" s="149"/>
      <c r="RWZ7" s="149"/>
      <c r="RXA7" s="149"/>
      <c r="RXB7" s="149"/>
      <c r="RXC7" s="149"/>
      <c r="RXD7" s="149"/>
      <c r="RXE7" s="149"/>
      <c r="RXF7" s="149"/>
      <c r="RXG7" s="149"/>
      <c r="RXH7" s="149"/>
      <c r="RXI7" s="149"/>
      <c r="RXJ7" s="149"/>
      <c r="RXK7" s="149"/>
      <c r="RXL7" s="149"/>
      <c r="RXM7" s="149"/>
      <c r="RXN7" s="149"/>
      <c r="RXO7" s="149"/>
      <c r="RXP7" s="149"/>
      <c r="RXQ7" s="149"/>
      <c r="RXR7" s="149"/>
      <c r="RXS7" s="149"/>
      <c r="RXT7" s="149"/>
      <c r="RXU7" s="149"/>
      <c r="RXV7" s="149"/>
      <c r="RXW7" s="149"/>
      <c r="RXX7" s="149"/>
      <c r="RXY7" s="149"/>
      <c r="RXZ7" s="149"/>
      <c r="RYA7" s="149"/>
      <c r="RYB7" s="149"/>
      <c r="RYC7" s="149"/>
      <c r="RYD7" s="149"/>
      <c r="RYE7" s="149"/>
      <c r="RYF7" s="149"/>
      <c r="RYG7" s="149"/>
      <c r="RYH7" s="149"/>
      <c r="RYI7" s="149"/>
      <c r="RYJ7" s="149"/>
      <c r="RYK7" s="149"/>
      <c r="RYL7" s="149"/>
      <c r="RYM7" s="149"/>
      <c r="RYN7" s="149"/>
      <c r="RYO7" s="149"/>
      <c r="RYP7" s="149"/>
      <c r="RYQ7" s="149"/>
      <c r="RYR7" s="149"/>
      <c r="RYS7" s="149"/>
      <c r="RYT7" s="149"/>
      <c r="RYU7" s="149"/>
      <c r="RYV7" s="149"/>
      <c r="RYW7" s="149"/>
      <c r="RYX7" s="149"/>
      <c r="RYY7" s="149"/>
      <c r="RYZ7" s="149"/>
      <c r="RZA7" s="149"/>
      <c r="RZB7" s="149"/>
      <c r="RZC7" s="149"/>
      <c r="RZD7" s="149"/>
      <c r="RZE7" s="149"/>
      <c r="RZF7" s="149"/>
      <c r="RZG7" s="149"/>
      <c r="RZH7" s="149"/>
      <c r="RZI7" s="149"/>
      <c r="RZJ7" s="149"/>
      <c r="RZK7" s="149"/>
      <c r="RZL7" s="149"/>
      <c r="RZM7" s="149"/>
      <c r="RZN7" s="149"/>
      <c r="RZO7" s="149"/>
      <c r="RZP7" s="149"/>
      <c r="RZQ7" s="149"/>
      <c r="RZR7" s="149"/>
      <c r="RZS7" s="149"/>
      <c r="RZT7" s="149"/>
      <c r="RZU7" s="149"/>
      <c r="RZV7" s="149"/>
      <c r="RZW7" s="149"/>
      <c r="RZX7" s="149"/>
      <c r="RZY7" s="149"/>
      <c r="RZZ7" s="149"/>
      <c r="SAA7" s="149"/>
      <c r="SAB7" s="149"/>
      <c r="SAC7" s="149"/>
      <c r="SAD7" s="149"/>
      <c r="SAE7" s="149"/>
      <c r="SAF7" s="149"/>
      <c r="SAG7" s="149"/>
      <c r="SAH7" s="149"/>
      <c r="SAI7" s="149"/>
      <c r="SAJ7" s="149"/>
      <c r="SAK7" s="149"/>
      <c r="SAL7" s="149"/>
      <c r="SAM7" s="149"/>
      <c r="SAN7" s="149"/>
      <c r="SAO7" s="149"/>
      <c r="SAP7" s="149"/>
      <c r="SAQ7" s="149"/>
      <c r="SAR7" s="149"/>
      <c r="SAS7" s="149"/>
      <c r="SAT7" s="149"/>
      <c r="SAU7" s="149"/>
      <c r="SAV7" s="149"/>
      <c r="SAW7" s="149"/>
      <c r="SAX7" s="149"/>
      <c r="SAY7" s="149"/>
      <c r="SAZ7" s="149"/>
      <c r="SBA7" s="149"/>
      <c r="SBB7" s="149"/>
      <c r="SBC7" s="149"/>
      <c r="SBD7" s="149"/>
      <c r="SBE7" s="149"/>
      <c r="SBF7" s="149"/>
      <c r="SBG7" s="149"/>
      <c r="SBH7" s="149"/>
      <c r="SBI7" s="149"/>
      <c r="SBJ7" s="149"/>
      <c r="SBK7" s="149"/>
      <c r="SBL7" s="149"/>
      <c r="SBM7" s="149"/>
      <c r="SBN7" s="149"/>
      <c r="SBO7" s="149"/>
      <c r="SBP7" s="149"/>
      <c r="SBQ7" s="149"/>
      <c r="SBR7" s="149"/>
      <c r="SBS7" s="149"/>
      <c r="SBT7" s="149"/>
      <c r="SBU7" s="149"/>
      <c r="SBV7" s="149"/>
      <c r="SBW7" s="149"/>
      <c r="SBX7" s="149"/>
      <c r="SBY7" s="149"/>
      <c r="SBZ7" s="149"/>
      <c r="SCA7" s="149"/>
      <c r="SCB7" s="149"/>
      <c r="SCC7" s="149"/>
      <c r="SCD7" s="149"/>
      <c r="SCE7" s="149"/>
      <c r="SCF7" s="149"/>
      <c r="SCG7" s="149"/>
      <c r="SCH7" s="149"/>
      <c r="SCI7" s="149"/>
      <c r="SCJ7" s="149"/>
      <c r="SCK7" s="149"/>
      <c r="SCL7" s="149"/>
      <c r="SCM7" s="149"/>
      <c r="SCN7" s="149"/>
      <c r="SCO7" s="149"/>
      <c r="SCP7" s="149"/>
      <c r="SCQ7" s="149"/>
      <c r="SCR7" s="149"/>
      <c r="SCS7" s="149"/>
      <c r="SCT7" s="149"/>
      <c r="SCU7" s="149"/>
      <c r="SCV7" s="149"/>
      <c r="SCW7" s="149"/>
      <c r="SCX7" s="149"/>
      <c r="SCY7" s="149"/>
      <c r="SCZ7" s="149"/>
      <c r="SDA7" s="149"/>
      <c r="SDB7" s="149"/>
      <c r="SDC7" s="149"/>
      <c r="SDD7" s="149"/>
      <c r="SDE7" s="149"/>
      <c r="SDF7" s="149"/>
      <c r="SDG7" s="149"/>
      <c r="SDH7" s="149"/>
      <c r="SDI7" s="149"/>
      <c r="SDJ7" s="149"/>
      <c r="SDK7" s="149"/>
      <c r="SDL7" s="149"/>
      <c r="SDM7" s="149"/>
      <c r="SDN7" s="149"/>
      <c r="SDO7" s="149"/>
      <c r="SDP7" s="149"/>
      <c r="SDQ7" s="149"/>
      <c r="SDR7" s="149"/>
      <c r="SDS7" s="149"/>
      <c r="SDT7" s="149"/>
      <c r="SDU7" s="149"/>
      <c r="SDV7" s="149"/>
      <c r="SDW7" s="149"/>
      <c r="SDX7" s="149"/>
      <c r="SDY7" s="149"/>
      <c r="SDZ7" s="149"/>
      <c r="SEA7" s="149"/>
      <c r="SEB7" s="149"/>
      <c r="SEC7" s="149"/>
      <c r="SED7" s="149"/>
      <c r="SEE7" s="149"/>
      <c r="SEF7" s="149"/>
      <c r="SEG7" s="149"/>
      <c r="SEH7" s="149"/>
      <c r="SEI7" s="149"/>
      <c r="SEJ7" s="149"/>
      <c r="SEK7" s="149"/>
      <c r="SEL7" s="149"/>
      <c r="SEM7" s="149"/>
      <c r="SEN7" s="149"/>
      <c r="SEO7" s="149"/>
      <c r="SEP7" s="149"/>
      <c r="SEQ7" s="149"/>
      <c r="SER7" s="149"/>
      <c r="SES7" s="149"/>
      <c r="SET7" s="149"/>
      <c r="SEU7" s="149"/>
      <c r="SEV7" s="149"/>
      <c r="SEW7" s="149"/>
      <c r="SEX7" s="149"/>
      <c r="SEY7" s="149"/>
      <c r="SEZ7" s="149"/>
      <c r="SFA7" s="149"/>
      <c r="SFB7" s="149"/>
      <c r="SFC7" s="149"/>
      <c r="SFD7" s="149"/>
      <c r="SFE7" s="149"/>
      <c r="SFF7" s="149"/>
      <c r="SFG7" s="149"/>
      <c r="SFH7" s="149"/>
      <c r="SFI7" s="149"/>
      <c r="SFJ7" s="149"/>
      <c r="SFK7" s="149"/>
      <c r="SFL7" s="149"/>
      <c r="SFM7" s="149"/>
      <c r="SFN7" s="149"/>
      <c r="SFO7" s="149"/>
      <c r="SFP7" s="149"/>
      <c r="SFQ7" s="149"/>
      <c r="SFR7" s="149"/>
      <c r="SFS7" s="149"/>
      <c r="SFT7" s="149"/>
      <c r="SFU7" s="149"/>
      <c r="SFV7" s="149"/>
      <c r="SFW7" s="149"/>
      <c r="SFX7" s="149"/>
      <c r="SFY7" s="149"/>
      <c r="SFZ7" s="149"/>
      <c r="SGA7" s="149"/>
      <c r="SGB7" s="149"/>
      <c r="SGC7" s="149"/>
      <c r="SGD7" s="149"/>
      <c r="SGE7" s="149"/>
      <c r="SGF7" s="149"/>
      <c r="SGG7" s="149"/>
      <c r="SGH7" s="149"/>
      <c r="SGI7" s="149"/>
      <c r="SGJ7" s="149"/>
      <c r="SGK7" s="149"/>
      <c r="SGL7" s="149"/>
      <c r="SGM7" s="149"/>
      <c r="SGN7" s="149"/>
      <c r="SGO7" s="149"/>
      <c r="SGP7" s="149"/>
      <c r="SGQ7" s="149"/>
      <c r="SGR7" s="149"/>
      <c r="SGS7" s="149"/>
      <c r="SGT7" s="149"/>
      <c r="SGU7" s="149"/>
      <c r="SGV7" s="149"/>
      <c r="SGW7" s="149"/>
      <c r="SGX7" s="149"/>
      <c r="SGY7" s="149"/>
      <c r="SGZ7" s="149"/>
      <c r="SHA7" s="149"/>
      <c r="SHB7" s="149"/>
      <c r="SHC7" s="149"/>
      <c r="SHD7" s="149"/>
      <c r="SHE7" s="149"/>
      <c r="SHF7" s="149"/>
      <c r="SHG7" s="149"/>
      <c r="SHH7" s="149"/>
      <c r="SHI7" s="149"/>
      <c r="SHJ7" s="149"/>
      <c r="SHK7" s="149"/>
      <c r="SHL7" s="149"/>
      <c r="SHM7" s="149"/>
      <c r="SHN7" s="149"/>
      <c r="SHO7" s="149"/>
      <c r="SHP7" s="149"/>
      <c r="SHQ7" s="149"/>
      <c r="SHR7" s="149"/>
      <c r="SHS7" s="149"/>
      <c r="SHT7" s="149"/>
      <c r="SHU7" s="149"/>
      <c r="SHV7" s="149"/>
      <c r="SHW7" s="149"/>
      <c r="SHX7" s="149"/>
      <c r="SHY7" s="149"/>
      <c r="SHZ7" s="149"/>
      <c r="SIA7" s="149"/>
      <c r="SIB7" s="149"/>
      <c r="SIC7" s="149"/>
      <c r="SID7" s="149"/>
      <c r="SIE7" s="149"/>
      <c r="SIF7" s="149"/>
      <c r="SIG7" s="149"/>
      <c r="SIH7" s="149"/>
      <c r="SII7" s="149"/>
      <c r="SIJ7" s="149"/>
      <c r="SIK7" s="149"/>
      <c r="SIL7" s="149"/>
      <c r="SIM7" s="149"/>
      <c r="SIN7" s="149"/>
      <c r="SIO7" s="149"/>
      <c r="SIP7" s="149"/>
      <c r="SIQ7" s="149"/>
      <c r="SIR7" s="149"/>
      <c r="SIS7" s="149"/>
      <c r="SIT7" s="149"/>
      <c r="SIU7" s="149"/>
      <c r="SIV7" s="149"/>
      <c r="SIW7" s="149"/>
      <c r="SIX7" s="149"/>
      <c r="SIY7" s="149"/>
      <c r="SIZ7" s="149"/>
      <c r="SJA7" s="149"/>
      <c r="SJB7" s="149"/>
      <c r="SJC7" s="149"/>
      <c r="SJD7" s="149"/>
      <c r="SJE7" s="149"/>
      <c r="SJF7" s="149"/>
      <c r="SJG7" s="149"/>
      <c r="SJH7" s="149"/>
      <c r="SJI7" s="149"/>
      <c r="SJJ7" s="149"/>
      <c r="SJK7" s="149"/>
      <c r="SJL7" s="149"/>
      <c r="SJM7" s="149"/>
      <c r="SJN7" s="149"/>
      <c r="SJO7" s="149"/>
      <c r="SJP7" s="149"/>
      <c r="SJQ7" s="149"/>
      <c r="SJR7" s="149"/>
      <c r="SJS7" s="149"/>
      <c r="SJT7" s="149"/>
      <c r="SJU7" s="149"/>
      <c r="SJV7" s="149"/>
      <c r="SJW7" s="149"/>
      <c r="SJX7" s="149"/>
      <c r="SJY7" s="149"/>
      <c r="SJZ7" s="149"/>
      <c r="SKA7" s="149"/>
      <c r="SKB7" s="149"/>
      <c r="SKC7" s="149"/>
      <c r="SKD7" s="149"/>
      <c r="SKE7" s="149"/>
      <c r="SKF7" s="149"/>
      <c r="SKG7" s="149"/>
      <c r="SKH7" s="149"/>
      <c r="SKI7" s="149"/>
      <c r="SKJ7" s="149"/>
      <c r="SKK7" s="149"/>
      <c r="SKL7" s="149"/>
      <c r="SKM7" s="149"/>
      <c r="SKN7" s="149"/>
      <c r="SKO7" s="149"/>
      <c r="SKP7" s="149"/>
      <c r="SKQ7" s="149"/>
      <c r="SKR7" s="149"/>
      <c r="SKS7" s="149"/>
      <c r="SKT7" s="149"/>
      <c r="SKU7" s="149"/>
      <c r="SKV7" s="149"/>
      <c r="SKW7" s="149"/>
      <c r="SKX7" s="149"/>
      <c r="SKY7" s="149"/>
      <c r="SKZ7" s="149"/>
      <c r="SLA7" s="149"/>
      <c r="SLB7" s="149"/>
      <c r="SLC7" s="149"/>
      <c r="SLD7" s="149"/>
      <c r="SLE7" s="149"/>
      <c r="SLF7" s="149"/>
      <c r="SLG7" s="149"/>
      <c r="SLH7" s="149"/>
      <c r="SLI7" s="149"/>
      <c r="SLJ7" s="149"/>
      <c r="SLK7" s="149"/>
      <c r="SLL7" s="149"/>
      <c r="SLM7" s="149"/>
      <c r="SLN7" s="149"/>
      <c r="SLO7" s="149"/>
      <c r="SLP7" s="149"/>
      <c r="SLQ7" s="149"/>
      <c r="SLR7" s="149"/>
      <c r="SLS7" s="149"/>
      <c r="SLT7" s="149"/>
      <c r="SLU7" s="149"/>
      <c r="SLV7" s="149"/>
      <c r="SLW7" s="149"/>
      <c r="SLX7" s="149"/>
      <c r="SLY7" s="149"/>
      <c r="SLZ7" s="149"/>
      <c r="SMA7" s="149"/>
      <c r="SMB7" s="149"/>
      <c r="SMC7" s="149"/>
      <c r="SMD7" s="149"/>
      <c r="SME7" s="149"/>
      <c r="SMF7" s="149"/>
      <c r="SMG7" s="149"/>
      <c r="SMH7" s="149"/>
      <c r="SMI7" s="149"/>
      <c r="SMJ7" s="149"/>
      <c r="SMK7" s="149"/>
      <c r="SML7" s="149"/>
      <c r="SMM7" s="149"/>
      <c r="SMN7" s="149"/>
      <c r="SMO7" s="149"/>
      <c r="SMP7" s="149"/>
      <c r="SMQ7" s="149"/>
      <c r="SMR7" s="149"/>
      <c r="SMS7" s="149"/>
      <c r="SMT7" s="149"/>
      <c r="SMU7" s="149"/>
      <c r="SMV7" s="149"/>
      <c r="SMW7" s="149"/>
      <c r="SMX7" s="149"/>
      <c r="SMY7" s="149"/>
      <c r="SMZ7" s="149"/>
      <c r="SNA7" s="149"/>
      <c r="SNB7" s="149"/>
      <c r="SNC7" s="149"/>
      <c r="SND7" s="149"/>
      <c r="SNE7" s="149"/>
      <c r="SNF7" s="149"/>
      <c r="SNG7" s="149"/>
      <c r="SNH7" s="149"/>
      <c r="SNI7" s="149"/>
      <c r="SNJ7" s="149"/>
      <c r="SNK7" s="149"/>
      <c r="SNL7" s="149"/>
      <c r="SNM7" s="149"/>
      <c r="SNN7" s="149"/>
      <c r="SNO7" s="149"/>
      <c r="SNP7" s="149"/>
      <c r="SNQ7" s="149"/>
      <c r="SNR7" s="149"/>
      <c r="SNS7" s="149"/>
      <c r="SNT7" s="149"/>
      <c r="SNU7" s="149"/>
      <c r="SNV7" s="149"/>
      <c r="SNW7" s="149"/>
      <c r="SNX7" s="149"/>
      <c r="SNY7" s="149"/>
      <c r="SNZ7" s="149"/>
      <c r="SOA7" s="149"/>
      <c r="SOB7" s="149"/>
      <c r="SOC7" s="149"/>
      <c r="SOD7" s="149"/>
      <c r="SOE7" s="149"/>
      <c r="SOF7" s="149"/>
      <c r="SOG7" s="149"/>
      <c r="SOH7" s="149"/>
      <c r="SOI7" s="149"/>
      <c r="SOJ7" s="149"/>
      <c r="SOK7" s="149"/>
      <c r="SOL7" s="149"/>
      <c r="SOM7" s="149"/>
      <c r="SON7" s="149"/>
      <c r="SOO7" s="149"/>
      <c r="SOP7" s="149"/>
      <c r="SOQ7" s="149"/>
      <c r="SOR7" s="149"/>
      <c r="SOS7" s="149"/>
      <c r="SOT7" s="149"/>
      <c r="SOU7" s="149"/>
      <c r="SOV7" s="149"/>
      <c r="SOW7" s="149"/>
      <c r="SOX7" s="149"/>
      <c r="SOY7" s="149"/>
      <c r="SOZ7" s="149"/>
      <c r="SPA7" s="149"/>
      <c r="SPB7" s="149"/>
      <c r="SPC7" s="149"/>
      <c r="SPD7" s="149"/>
      <c r="SPE7" s="149"/>
      <c r="SPF7" s="149"/>
      <c r="SPG7" s="149"/>
      <c r="SPH7" s="149"/>
      <c r="SPI7" s="149"/>
      <c r="SPJ7" s="149"/>
      <c r="SPK7" s="149"/>
      <c r="SPL7" s="149"/>
      <c r="SPM7" s="149"/>
      <c r="SPN7" s="149"/>
      <c r="SPO7" s="149"/>
      <c r="SPP7" s="149"/>
      <c r="SPQ7" s="149"/>
      <c r="SPR7" s="149"/>
      <c r="SPS7" s="149"/>
      <c r="SPT7" s="149"/>
      <c r="SPU7" s="149"/>
      <c r="SPV7" s="149"/>
      <c r="SPW7" s="149"/>
      <c r="SPX7" s="149"/>
      <c r="SPY7" s="149"/>
      <c r="SPZ7" s="149"/>
      <c r="SQA7" s="149"/>
      <c r="SQB7" s="149"/>
      <c r="SQC7" s="149"/>
      <c r="SQD7" s="149"/>
      <c r="SQE7" s="149"/>
      <c r="SQF7" s="149"/>
      <c r="SQG7" s="149"/>
      <c r="SQH7" s="149"/>
      <c r="SQI7" s="149"/>
      <c r="SQJ7" s="149"/>
      <c r="SQK7" s="149"/>
      <c r="SQL7" s="149"/>
      <c r="SQM7" s="149"/>
      <c r="SQN7" s="149"/>
      <c r="SQO7" s="149"/>
      <c r="SQP7" s="149"/>
      <c r="SQQ7" s="149"/>
      <c r="SQR7" s="149"/>
      <c r="SQS7" s="149"/>
      <c r="SQT7" s="149"/>
      <c r="SQU7" s="149"/>
      <c r="SQV7" s="149"/>
      <c r="SQW7" s="149"/>
      <c r="SQX7" s="149"/>
      <c r="SQY7" s="149"/>
      <c r="SQZ7" s="149"/>
      <c r="SRA7" s="149"/>
      <c r="SRB7" s="149"/>
      <c r="SRC7" s="149"/>
      <c r="SRD7" s="149"/>
      <c r="SRE7" s="149"/>
      <c r="SRF7" s="149"/>
      <c r="SRG7" s="149"/>
      <c r="SRH7" s="149"/>
      <c r="SRI7" s="149"/>
      <c r="SRJ7" s="149"/>
      <c r="SRK7" s="149"/>
      <c r="SRL7" s="149"/>
      <c r="SRM7" s="149"/>
      <c r="SRN7" s="149"/>
      <c r="SRO7" s="149"/>
      <c r="SRP7" s="149"/>
      <c r="SRQ7" s="149"/>
      <c r="SRR7" s="149"/>
      <c r="SRS7" s="149"/>
      <c r="SRT7" s="149"/>
      <c r="SRU7" s="149"/>
      <c r="SRV7" s="149"/>
      <c r="SRW7" s="149"/>
      <c r="SRX7" s="149"/>
      <c r="SRY7" s="149"/>
      <c r="SRZ7" s="149"/>
      <c r="SSA7" s="149"/>
      <c r="SSB7" s="149"/>
      <c r="SSC7" s="149"/>
      <c r="SSD7" s="149"/>
      <c r="SSE7" s="149"/>
      <c r="SSF7" s="149"/>
      <c r="SSG7" s="149"/>
      <c r="SSH7" s="149"/>
      <c r="SSI7" s="149"/>
      <c r="SSJ7" s="149"/>
      <c r="SSK7" s="149"/>
      <c r="SSL7" s="149"/>
      <c r="SSM7" s="149"/>
      <c r="SSN7" s="149"/>
      <c r="SSO7" s="149"/>
      <c r="SSP7" s="149"/>
      <c r="SSQ7" s="149"/>
      <c r="SSR7" s="149"/>
      <c r="SSS7" s="149"/>
      <c r="SST7" s="149"/>
      <c r="SSU7" s="149"/>
      <c r="SSV7" s="149"/>
      <c r="SSW7" s="149"/>
      <c r="SSX7" s="149"/>
      <c r="SSY7" s="149"/>
      <c r="SSZ7" s="149"/>
      <c r="STA7" s="149"/>
      <c r="STB7" s="149"/>
      <c r="STC7" s="149"/>
      <c r="STD7" s="149"/>
      <c r="STE7" s="149"/>
      <c r="STF7" s="149"/>
      <c r="STG7" s="149"/>
      <c r="STH7" s="149"/>
      <c r="STI7" s="149"/>
      <c r="STJ7" s="149"/>
      <c r="STK7" s="149"/>
      <c r="STL7" s="149"/>
      <c r="STM7" s="149"/>
      <c r="STN7" s="149"/>
      <c r="STO7" s="149"/>
      <c r="STP7" s="149"/>
      <c r="STQ7" s="149"/>
      <c r="STR7" s="149"/>
      <c r="STS7" s="149"/>
      <c r="STT7" s="149"/>
      <c r="STU7" s="149"/>
      <c r="STV7" s="149"/>
      <c r="STW7" s="149"/>
      <c r="STX7" s="149"/>
      <c r="STY7" s="149"/>
      <c r="STZ7" s="149"/>
      <c r="SUA7" s="149"/>
      <c r="SUB7" s="149"/>
      <c r="SUC7" s="149"/>
      <c r="SUD7" s="149"/>
      <c r="SUE7" s="149"/>
      <c r="SUF7" s="149"/>
      <c r="SUG7" s="149"/>
      <c r="SUH7" s="149"/>
      <c r="SUI7" s="149"/>
      <c r="SUJ7" s="149"/>
      <c r="SUK7" s="149"/>
      <c r="SUL7" s="149"/>
      <c r="SUM7" s="149"/>
      <c r="SUN7" s="149"/>
      <c r="SUO7" s="149"/>
      <c r="SUP7" s="149"/>
      <c r="SUQ7" s="149"/>
      <c r="SUR7" s="149"/>
      <c r="SUS7" s="149"/>
      <c r="SUT7" s="149"/>
      <c r="SUU7" s="149"/>
      <c r="SUV7" s="149"/>
      <c r="SUW7" s="149"/>
      <c r="SUX7" s="149"/>
      <c r="SUY7" s="149"/>
      <c r="SUZ7" s="149"/>
      <c r="SVA7" s="149"/>
      <c r="SVB7" s="149"/>
      <c r="SVC7" s="149"/>
      <c r="SVD7" s="149"/>
      <c r="SVE7" s="149"/>
      <c r="SVF7" s="149"/>
      <c r="SVG7" s="149"/>
      <c r="SVH7" s="149"/>
      <c r="SVI7" s="149"/>
      <c r="SVJ7" s="149"/>
      <c r="SVK7" s="149"/>
      <c r="SVL7" s="149"/>
      <c r="SVM7" s="149"/>
      <c r="SVN7" s="149"/>
      <c r="SVO7" s="149"/>
      <c r="SVP7" s="149"/>
      <c r="SVQ7" s="149"/>
      <c r="SVR7" s="149"/>
      <c r="SVS7" s="149"/>
      <c r="SVT7" s="149"/>
      <c r="SVU7" s="149"/>
      <c r="SVV7" s="149"/>
      <c r="SVW7" s="149"/>
      <c r="SVX7" s="149"/>
      <c r="SVY7" s="149"/>
      <c r="SVZ7" s="149"/>
      <c r="SWA7" s="149"/>
      <c r="SWB7" s="149"/>
      <c r="SWC7" s="149"/>
      <c r="SWD7" s="149"/>
      <c r="SWE7" s="149"/>
      <c r="SWF7" s="149"/>
      <c r="SWG7" s="149"/>
      <c r="SWH7" s="149"/>
      <c r="SWI7" s="149"/>
      <c r="SWJ7" s="149"/>
      <c r="SWK7" s="149"/>
      <c r="SWL7" s="149"/>
      <c r="SWM7" s="149"/>
      <c r="SWN7" s="149"/>
      <c r="SWO7" s="149"/>
      <c r="SWP7" s="149"/>
      <c r="SWQ7" s="149"/>
      <c r="SWR7" s="149"/>
      <c r="SWS7" s="149"/>
      <c r="SWT7" s="149"/>
      <c r="SWU7" s="149"/>
      <c r="SWV7" s="149"/>
      <c r="SWW7" s="149"/>
      <c r="SWX7" s="149"/>
      <c r="SWY7" s="149"/>
      <c r="SWZ7" s="149"/>
      <c r="SXA7" s="149"/>
      <c r="SXB7" s="149"/>
      <c r="SXC7" s="149"/>
      <c r="SXD7" s="149"/>
      <c r="SXE7" s="149"/>
      <c r="SXF7" s="149"/>
      <c r="SXG7" s="149"/>
      <c r="SXH7" s="149"/>
      <c r="SXI7" s="149"/>
      <c r="SXJ7" s="149"/>
      <c r="SXK7" s="149"/>
      <c r="SXL7" s="149"/>
      <c r="SXM7" s="149"/>
      <c r="SXN7" s="149"/>
      <c r="SXO7" s="149"/>
      <c r="SXP7" s="149"/>
      <c r="SXQ7" s="149"/>
      <c r="SXR7" s="149"/>
      <c r="SXS7" s="149"/>
      <c r="SXT7" s="149"/>
      <c r="SXU7" s="149"/>
      <c r="SXV7" s="149"/>
      <c r="SXW7" s="149"/>
      <c r="SXX7" s="149"/>
      <c r="SXY7" s="149"/>
      <c r="SXZ7" s="149"/>
      <c r="SYA7" s="149"/>
      <c r="SYB7" s="149"/>
      <c r="SYC7" s="149"/>
      <c r="SYD7" s="149"/>
      <c r="SYE7" s="149"/>
      <c r="SYF7" s="149"/>
      <c r="SYG7" s="149"/>
      <c r="SYH7" s="149"/>
      <c r="SYI7" s="149"/>
      <c r="SYJ7" s="149"/>
      <c r="SYK7" s="149"/>
      <c r="SYL7" s="149"/>
      <c r="SYM7" s="149"/>
      <c r="SYN7" s="149"/>
      <c r="SYO7" s="149"/>
      <c r="SYP7" s="149"/>
      <c r="SYQ7" s="149"/>
      <c r="SYR7" s="149"/>
      <c r="SYS7" s="149"/>
      <c r="SYT7" s="149"/>
      <c r="SYU7" s="149"/>
      <c r="SYV7" s="149"/>
      <c r="SYW7" s="149"/>
      <c r="SYX7" s="149"/>
      <c r="SYY7" s="149"/>
      <c r="SYZ7" s="149"/>
      <c r="SZA7" s="149"/>
      <c r="SZB7" s="149"/>
      <c r="SZC7" s="149"/>
      <c r="SZD7" s="149"/>
      <c r="SZE7" s="149"/>
      <c r="SZF7" s="149"/>
      <c r="SZG7" s="149"/>
      <c r="SZH7" s="149"/>
      <c r="SZI7" s="149"/>
      <c r="SZJ7" s="149"/>
      <c r="SZK7" s="149"/>
      <c r="SZL7" s="149"/>
      <c r="SZM7" s="149"/>
      <c r="SZN7" s="149"/>
      <c r="SZO7" s="149"/>
      <c r="SZP7" s="149"/>
      <c r="SZQ7" s="149"/>
      <c r="SZR7" s="149"/>
      <c r="SZS7" s="149"/>
      <c r="SZT7" s="149"/>
      <c r="SZU7" s="149"/>
      <c r="SZV7" s="149"/>
      <c r="SZW7" s="149"/>
      <c r="SZX7" s="149"/>
      <c r="SZY7" s="149"/>
      <c r="SZZ7" s="149"/>
      <c r="TAA7" s="149"/>
      <c r="TAB7" s="149"/>
      <c r="TAC7" s="149"/>
      <c r="TAD7" s="149"/>
      <c r="TAE7" s="149"/>
      <c r="TAF7" s="149"/>
      <c r="TAG7" s="149"/>
      <c r="TAH7" s="149"/>
      <c r="TAI7" s="149"/>
      <c r="TAJ7" s="149"/>
      <c r="TAK7" s="149"/>
      <c r="TAL7" s="149"/>
      <c r="TAM7" s="149"/>
      <c r="TAN7" s="149"/>
      <c r="TAO7" s="149"/>
      <c r="TAP7" s="149"/>
      <c r="TAQ7" s="149"/>
      <c r="TAR7" s="149"/>
      <c r="TAS7" s="149"/>
      <c r="TAT7" s="149"/>
      <c r="TAU7" s="149"/>
      <c r="TAV7" s="149"/>
      <c r="TAW7" s="149"/>
      <c r="TAX7" s="149"/>
      <c r="TAY7" s="149"/>
      <c r="TAZ7" s="149"/>
      <c r="TBA7" s="149"/>
      <c r="TBB7" s="149"/>
      <c r="TBC7" s="149"/>
      <c r="TBD7" s="149"/>
      <c r="TBE7" s="149"/>
      <c r="TBF7" s="149"/>
      <c r="TBG7" s="149"/>
      <c r="TBH7" s="149"/>
      <c r="TBI7" s="149"/>
      <c r="TBJ7" s="149"/>
      <c r="TBK7" s="149"/>
      <c r="TBL7" s="149"/>
      <c r="TBM7" s="149"/>
      <c r="TBN7" s="149"/>
      <c r="TBO7" s="149"/>
      <c r="TBP7" s="149"/>
      <c r="TBQ7" s="149"/>
      <c r="TBR7" s="149"/>
      <c r="TBS7" s="149"/>
      <c r="TBT7" s="149"/>
      <c r="TBU7" s="149"/>
      <c r="TBV7" s="149"/>
      <c r="TBW7" s="149"/>
      <c r="TBX7" s="149"/>
      <c r="TBY7" s="149"/>
      <c r="TBZ7" s="149"/>
      <c r="TCA7" s="149"/>
      <c r="TCB7" s="149"/>
      <c r="TCC7" s="149"/>
      <c r="TCD7" s="149"/>
      <c r="TCE7" s="149"/>
      <c r="TCF7" s="149"/>
      <c r="TCG7" s="149"/>
      <c r="TCH7" s="149"/>
      <c r="TCI7" s="149"/>
      <c r="TCJ7" s="149"/>
      <c r="TCK7" s="149"/>
      <c r="TCL7" s="149"/>
      <c r="TCM7" s="149"/>
      <c r="TCN7" s="149"/>
      <c r="TCO7" s="149"/>
      <c r="TCP7" s="149"/>
      <c r="TCQ7" s="149"/>
      <c r="TCR7" s="149"/>
      <c r="TCS7" s="149"/>
      <c r="TCT7" s="149"/>
      <c r="TCU7" s="149"/>
      <c r="TCV7" s="149"/>
      <c r="TCW7" s="149"/>
      <c r="TCX7" s="149"/>
      <c r="TCY7" s="149"/>
      <c r="TCZ7" s="149"/>
      <c r="TDA7" s="149"/>
      <c r="TDB7" s="149"/>
      <c r="TDC7" s="149"/>
      <c r="TDD7" s="149"/>
      <c r="TDE7" s="149"/>
      <c r="TDF7" s="149"/>
      <c r="TDG7" s="149"/>
      <c r="TDH7" s="149"/>
      <c r="TDI7" s="149"/>
      <c r="TDJ7" s="149"/>
      <c r="TDK7" s="149"/>
      <c r="TDL7" s="149"/>
      <c r="TDM7" s="149"/>
      <c r="TDN7" s="149"/>
      <c r="TDO7" s="149"/>
      <c r="TDP7" s="149"/>
      <c r="TDQ7" s="149"/>
      <c r="TDR7" s="149"/>
      <c r="TDS7" s="149"/>
      <c r="TDT7" s="149"/>
      <c r="TDU7" s="149"/>
      <c r="TDV7" s="149"/>
      <c r="TDW7" s="149"/>
      <c r="TDX7" s="149"/>
      <c r="TDY7" s="149"/>
      <c r="TDZ7" s="149"/>
      <c r="TEA7" s="149"/>
      <c r="TEB7" s="149"/>
      <c r="TEC7" s="149"/>
      <c r="TED7" s="149"/>
      <c r="TEE7" s="149"/>
      <c r="TEF7" s="149"/>
      <c r="TEG7" s="149"/>
      <c r="TEH7" s="149"/>
      <c r="TEI7" s="149"/>
      <c r="TEJ7" s="149"/>
      <c r="TEK7" s="149"/>
      <c r="TEL7" s="149"/>
      <c r="TEM7" s="149"/>
      <c r="TEN7" s="149"/>
      <c r="TEO7" s="149"/>
      <c r="TEP7" s="149"/>
      <c r="TEQ7" s="149"/>
      <c r="TER7" s="149"/>
      <c r="TES7" s="149"/>
      <c r="TET7" s="149"/>
      <c r="TEU7" s="149"/>
      <c r="TEV7" s="149"/>
      <c r="TEW7" s="149"/>
      <c r="TEX7" s="149"/>
      <c r="TEY7" s="149"/>
      <c r="TEZ7" s="149"/>
      <c r="TFA7" s="149"/>
      <c r="TFB7" s="149"/>
      <c r="TFC7" s="149"/>
      <c r="TFD7" s="149"/>
      <c r="TFE7" s="149"/>
      <c r="TFF7" s="149"/>
      <c r="TFG7" s="149"/>
      <c r="TFH7" s="149"/>
      <c r="TFI7" s="149"/>
      <c r="TFJ7" s="149"/>
      <c r="TFK7" s="149"/>
      <c r="TFL7" s="149"/>
      <c r="TFM7" s="149"/>
      <c r="TFN7" s="149"/>
      <c r="TFO7" s="149"/>
      <c r="TFP7" s="149"/>
      <c r="TFQ7" s="149"/>
      <c r="TFR7" s="149"/>
      <c r="TFS7" s="149"/>
      <c r="TFT7" s="149"/>
      <c r="TFU7" s="149"/>
      <c r="TFV7" s="149"/>
      <c r="TFW7" s="149"/>
      <c r="TFX7" s="149"/>
      <c r="TFY7" s="149"/>
      <c r="TFZ7" s="149"/>
      <c r="TGA7" s="149"/>
      <c r="TGB7" s="149"/>
      <c r="TGC7" s="149"/>
      <c r="TGD7" s="149"/>
      <c r="TGE7" s="149"/>
      <c r="TGF7" s="149"/>
      <c r="TGG7" s="149"/>
      <c r="TGH7" s="149"/>
      <c r="TGI7" s="149"/>
      <c r="TGJ7" s="149"/>
      <c r="TGK7" s="149"/>
      <c r="TGL7" s="149"/>
      <c r="TGM7" s="149"/>
      <c r="TGN7" s="149"/>
      <c r="TGO7" s="149"/>
      <c r="TGP7" s="149"/>
      <c r="TGQ7" s="149"/>
      <c r="TGR7" s="149"/>
      <c r="TGS7" s="149"/>
      <c r="TGT7" s="149"/>
      <c r="TGU7" s="149"/>
      <c r="TGV7" s="149"/>
      <c r="TGW7" s="149"/>
      <c r="TGX7" s="149"/>
      <c r="TGY7" s="149"/>
      <c r="TGZ7" s="149"/>
      <c r="THA7" s="149"/>
      <c r="THB7" s="149"/>
      <c r="THC7" s="149"/>
      <c r="THD7" s="149"/>
      <c r="THE7" s="149"/>
      <c r="THF7" s="149"/>
      <c r="THG7" s="149"/>
      <c r="THH7" s="149"/>
      <c r="THI7" s="149"/>
      <c r="THJ7" s="149"/>
      <c r="THK7" s="149"/>
      <c r="THL7" s="149"/>
      <c r="THM7" s="149"/>
      <c r="THN7" s="149"/>
      <c r="THO7" s="149"/>
      <c r="THP7" s="149"/>
      <c r="THQ7" s="149"/>
      <c r="THR7" s="149"/>
      <c r="THS7" s="149"/>
      <c r="THT7" s="149"/>
      <c r="THU7" s="149"/>
      <c r="THV7" s="149"/>
      <c r="THW7" s="149"/>
      <c r="THX7" s="149"/>
      <c r="THY7" s="149"/>
      <c r="THZ7" s="149"/>
      <c r="TIA7" s="149"/>
      <c r="TIB7" s="149"/>
      <c r="TIC7" s="149"/>
      <c r="TID7" s="149"/>
      <c r="TIE7" s="149"/>
      <c r="TIF7" s="149"/>
      <c r="TIG7" s="149"/>
      <c r="TIH7" s="149"/>
      <c r="TII7" s="149"/>
      <c r="TIJ7" s="149"/>
      <c r="TIK7" s="149"/>
      <c r="TIL7" s="149"/>
      <c r="TIM7" s="149"/>
      <c r="TIN7" s="149"/>
      <c r="TIO7" s="149"/>
      <c r="TIP7" s="149"/>
      <c r="TIQ7" s="149"/>
      <c r="TIR7" s="149"/>
      <c r="TIS7" s="149"/>
      <c r="TIT7" s="149"/>
      <c r="TIU7" s="149"/>
      <c r="TIV7" s="149"/>
      <c r="TIW7" s="149"/>
      <c r="TIX7" s="149"/>
      <c r="TIY7" s="149"/>
      <c r="TIZ7" s="149"/>
      <c r="TJA7" s="149"/>
      <c r="TJB7" s="149"/>
      <c r="TJC7" s="149"/>
      <c r="TJD7" s="149"/>
      <c r="TJE7" s="149"/>
      <c r="TJF7" s="149"/>
      <c r="TJG7" s="149"/>
      <c r="TJH7" s="149"/>
      <c r="TJI7" s="149"/>
      <c r="TJJ7" s="149"/>
      <c r="TJK7" s="149"/>
      <c r="TJL7" s="149"/>
      <c r="TJM7" s="149"/>
      <c r="TJN7" s="149"/>
      <c r="TJO7" s="149"/>
      <c r="TJP7" s="149"/>
      <c r="TJQ7" s="149"/>
      <c r="TJR7" s="149"/>
      <c r="TJS7" s="149"/>
      <c r="TJT7" s="149"/>
      <c r="TJU7" s="149"/>
      <c r="TJV7" s="149"/>
      <c r="TJW7" s="149"/>
      <c r="TJX7" s="149"/>
      <c r="TJY7" s="149"/>
      <c r="TJZ7" s="149"/>
      <c r="TKA7" s="149"/>
      <c r="TKB7" s="149"/>
      <c r="TKC7" s="149"/>
      <c r="TKD7" s="149"/>
      <c r="TKE7" s="149"/>
      <c r="TKF7" s="149"/>
      <c r="TKG7" s="149"/>
      <c r="TKH7" s="149"/>
      <c r="TKI7" s="149"/>
      <c r="TKJ7" s="149"/>
      <c r="TKK7" s="149"/>
      <c r="TKL7" s="149"/>
      <c r="TKM7" s="149"/>
      <c r="TKN7" s="149"/>
      <c r="TKO7" s="149"/>
      <c r="TKP7" s="149"/>
      <c r="TKQ7" s="149"/>
      <c r="TKR7" s="149"/>
      <c r="TKS7" s="149"/>
      <c r="TKT7" s="149"/>
      <c r="TKU7" s="149"/>
      <c r="TKV7" s="149"/>
      <c r="TKW7" s="149"/>
      <c r="TKX7" s="149"/>
      <c r="TKY7" s="149"/>
      <c r="TKZ7" s="149"/>
      <c r="TLA7" s="149"/>
      <c r="TLB7" s="149"/>
      <c r="TLC7" s="149"/>
      <c r="TLD7" s="149"/>
      <c r="TLE7" s="149"/>
      <c r="TLF7" s="149"/>
      <c r="TLG7" s="149"/>
      <c r="TLH7" s="149"/>
      <c r="TLI7" s="149"/>
      <c r="TLJ7" s="149"/>
      <c r="TLK7" s="149"/>
      <c r="TLL7" s="149"/>
      <c r="TLM7" s="149"/>
      <c r="TLN7" s="149"/>
      <c r="TLO7" s="149"/>
      <c r="TLP7" s="149"/>
      <c r="TLQ7" s="149"/>
      <c r="TLR7" s="149"/>
      <c r="TLS7" s="149"/>
      <c r="TLT7" s="149"/>
      <c r="TLU7" s="149"/>
      <c r="TLV7" s="149"/>
      <c r="TLW7" s="149"/>
      <c r="TLX7" s="149"/>
      <c r="TLY7" s="149"/>
      <c r="TLZ7" s="149"/>
      <c r="TMA7" s="149"/>
      <c r="TMB7" s="149"/>
      <c r="TMC7" s="149"/>
      <c r="TMD7" s="149"/>
      <c r="TME7" s="149"/>
      <c r="TMF7" s="149"/>
      <c r="TMG7" s="149"/>
      <c r="TMH7" s="149"/>
      <c r="TMI7" s="149"/>
      <c r="TMJ7" s="149"/>
      <c r="TMK7" s="149"/>
      <c r="TML7" s="149"/>
      <c r="TMM7" s="149"/>
      <c r="TMN7" s="149"/>
      <c r="TMO7" s="149"/>
      <c r="TMP7" s="149"/>
      <c r="TMQ7" s="149"/>
      <c r="TMR7" s="149"/>
      <c r="TMS7" s="149"/>
      <c r="TMT7" s="149"/>
      <c r="TMU7" s="149"/>
      <c r="TMV7" s="149"/>
      <c r="TMW7" s="149"/>
      <c r="TMX7" s="149"/>
      <c r="TMY7" s="149"/>
      <c r="TMZ7" s="149"/>
      <c r="TNA7" s="149"/>
      <c r="TNB7" s="149"/>
      <c r="TNC7" s="149"/>
      <c r="TND7" s="149"/>
      <c r="TNE7" s="149"/>
      <c r="TNF7" s="149"/>
      <c r="TNG7" s="149"/>
      <c r="TNH7" s="149"/>
      <c r="TNI7" s="149"/>
      <c r="TNJ7" s="149"/>
      <c r="TNK7" s="149"/>
      <c r="TNL7" s="149"/>
      <c r="TNM7" s="149"/>
      <c r="TNN7" s="149"/>
      <c r="TNO7" s="149"/>
      <c r="TNP7" s="149"/>
      <c r="TNQ7" s="149"/>
      <c r="TNR7" s="149"/>
      <c r="TNS7" s="149"/>
      <c r="TNT7" s="149"/>
      <c r="TNU7" s="149"/>
      <c r="TNV7" s="149"/>
      <c r="TNW7" s="149"/>
      <c r="TNX7" s="149"/>
      <c r="TNY7" s="149"/>
      <c r="TNZ7" s="149"/>
      <c r="TOA7" s="149"/>
      <c r="TOB7" s="149"/>
      <c r="TOC7" s="149"/>
      <c r="TOD7" s="149"/>
      <c r="TOE7" s="149"/>
      <c r="TOF7" s="149"/>
      <c r="TOG7" s="149"/>
      <c r="TOH7" s="149"/>
      <c r="TOI7" s="149"/>
      <c r="TOJ7" s="149"/>
      <c r="TOK7" s="149"/>
      <c r="TOL7" s="149"/>
      <c r="TOM7" s="149"/>
      <c r="TON7" s="149"/>
      <c r="TOO7" s="149"/>
      <c r="TOP7" s="149"/>
      <c r="TOQ7" s="149"/>
      <c r="TOR7" s="149"/>
      <c r="TOS7" s="149"/>
      <c r="TOT7" s="149"/>
      <c r="TOU7" s="149"/>
      <c r="TOV7" s="149"/>
      <c r="TOW7" s="149"/>
      <c r="TOX7" s="149"/>
      <c r="TOY7" s="149"/>
      <c r="TOZ7" s="149"/>
      <c r="TPA7" s="149"/>
      <c r="TPB7" s="149"/>
      <c r="TPC7" s="149"/>
      <c r="TPD7" s="149"/>
      <c r="TPE7" s="149"/>
      <c r="TPF7" s="149"/>
      <c r="TPG7" s="149"/>
      <c r="TPH7" s="149"/>
      <c r="TPI7" s="149"/>
      <c r="TPJ7" s="149"/>
      <c r="TPK7" s="149"/>
      <c r="TPL7" s="149"/>
      <c r="TPM7" s="149"/>
      <c r="TPN7" s="149"/>
      <c r="TPO7" s="149"/>
      <c r="TPP7" s="149"/>
      <c r="TPQ7" s="149"/>
      <c r="TPR7" s="149"/>
      <c r="TPS7" s="149"/>
      <c r="TPT7" s="149"/>
      <c r="TPU7" s="149"/>
      <c r="TPV7" s="149"/>
      <c r="TPW7" s="149"/>
      <c r="TPX7" s="149"/>
      <c r="TPY7" s="149"/>
      <c r="TPZ7" s="149"/>
      <c r="TQA7" s="149"/>
      <c r="TQB7" s="149"/>
      <c r="TQC7" s="149"/>
      <c r="TQD7" s="149"/>
      <c r="TQE7" s="149"/>
      <c r="TQF7" s="149"/>
      <c r="TQG7" s="149"/>
      <c r="TQH7" s="149"/>
      <c r="TQI7" s="149"/>
      <c r="TQJ7" s="149"/>
      <c r="TQK7" s="149"/>
      <c r="TQL7" s="149"/>
      <c r="TQM7" s="149"/>
      <c r="TQN7" s="149"/>
      <c r="TQO7" s="149"/>
      <c r="TQP7" s="149"/>
      <c r="TQQ7" s="149"/>
      <c r="TQR7" s="149"/>
      <c r="TQS7" s="149"/>
      <c r="TQT7" s="149"/>
      <c r="TQU7" s="149"/>
      <c r="TQV7" s="149"/>
      <c r="TQW7" s="149"/>
      <c r="TQX7" s="149"/>
      <c r="TQY7" s="149"/>
      <c r="TQZ7" s="149"/>
      <c r="TRA7" s="149"/>
      <c r="TRB7" s="149"/>
      <c r="TRC7" s="149"/>
      <c r="TRD7" s="149"/>
      <c r="TRE7" s="149"/>
      <c r="TRF7" s="149"/>
      <c r="TRG7" s="149"/>
      <c r="TRH7" s="149"/>
      <c r="TRI7" s="149"/>
      <c r="TRJ7" s="149"/>
      <c r="TRK7" s="149"/>
      <c r="TRL7" s="149"/>
      <c r="TRM7" s="149"/>
      <c r="TRN7" s="149"/>
      <c r="TRO7" s="149"/>
      <c r="TRP7" s="149"/>
      <c r="TRQ7" s="149"/>
      <c r="TRR7" s="149"/>
      <c r="TRS7" s="149"/>
      <c r="TRT7" s="149"/>
      <c r="TRU7" s="149"/>
      <c r="TRV7" s="149"/>
      <c r="TRW7" s="149"/>
      <c r="TRX7" s="149"/>
      <c r="TRY7" s="149"/>
      <c r="TRZ7" s="149"/>
      <c r="TSA7" s="149"/>
      <c r="TSB7" s="149"/>
      <c r="TSC7" s="149"/>
      <c r="TSD7" s="149"/>
      <c r="TSE7" s="149"/>
      <c r="TSF7" s="149"/>
      <c r="TSG7" s="149"/>
      <c r="TSH7" s="149"/>
      <c r="TSI7" s="149"/>
      <c r="TSJ7" s="149"/>
      <c r="TSK7" s="149"/>
      <c r="TSL7" s="149"/>
      <c r="TSM7" s="149"/>
      <c r="TSN7" s="149"/>
      <c r="TSO7" s="149"/>
      <c r="TSP7" s="149"/>
      <c r="TSQ7" s="149"/>
      <c r="TSR7" s="149"/>
      <c r="TSS7" s="149"/>
      <c r="TST7" s="149"/>
      <c r="TSU7" s="149"/>
      <c r="TSV7" s="149"/>
      <c r="TSW7" s="149"/>
      <c r="TSX7" s="149"/>
      <c r="TSY7" s="149"/>
      <c r="TSZ7" s="149"/>
      <c r="TTA7" s="149"/>
      <c r="TTB7" s="149"/>
      <c r="TTC7" s="149"/>
      <c r="TTD7" s="149"/>
      <c r="TTE7" s="149"/>
      <c r="TTF7" s="149"/>
      <c r="TTG7" s="149"/>
      <c r="TTH7" s="149"/>
      <c r="TTI7" s="149"/>
      <c r="TTJ7" s="149"/>
      <c r="TTK7" s="149"/>
      <c r="TTL7" s="149"/>
      <c r="TTM7" s="149"/>
      <c r="TTN7" s="149"/>
      <c r="TTO7" s="149"/>
      <c r="TTP7" s="149"/>
      <c r="TTQ7" s="149"/>
      <c r="TTR7" s="149"/>
      <c r="TTS7" s="149"/>
      <c r="TTT7" s="149"/>
      <c r="TTU7" s="149"/>
      <c r="TTV7" s="149"/>
      <c r="TTW7" s="149"/>
      <c r="TTX7" s="149"/>
      <c r="TTY7" s="149"/>
      <c r="TTZ7" s="149"/>
      <c r="TUA7" s="149"/>
      <c r="TUB7" s="149"/>
      <c r="TUC7" s="149"/>
      <c r="TUD7" s="149"/>
      <c r="TUE7" s="149"/>
      <c r="TUF7" s="149"/>
      <c r="TUG7" s="149"/>
      <c r="TUH7" s="149"/>
      <c r="TUI7" s="149"/>
      <c r="TUJ7" s="149"/>
      <c r="TUK7" s="149"/>
      <c r="TUL7" s="149"/>
      <c r="TUM7" s="149"/>
      <c r="TUN7" s="149"/>
      <c r="TUO7" s="149"/>
      <c r="TUP7" s="149"/>
      <c r="TUQ7" s="149"/>
      <c r="TUR7" s="149"/>
      <c r="TUS7" s="149"/>
      <c r="TUT7" s="149"/>
      <c r="TUU7" s="149"/>
      <c r="TUV7" s="149"/>
      <c r="TUW7" s="149"/>
      <c r="TUX7" s="149"/>
      <c r="TUY7" s="149"/>
      <c r="TUZ7" s="149"/>
      <c r="TVA7" s="149"/>
      <c r="TVB7" s="149"/>
      <c r="TVC7" s="149"/>
      <c r="TVD7" s="149"/>
      <c r="TVE7" s="149"/>
      <c r="TVF7" s="149"/>
      <c r="TVG7" s="149"/>
      <c r="TVH7" s="149"/>
      <c r="TVI7" s="149"/>
      <c r="TVJ7" s="149"/>
      <c r="TVK7" s="149"/>
      <c r="TVL7" s="149"/>
      <c r="TVM7" s="149"/>
      <c r="TVN7" s="149"/>
      <c r="TVO7" s="149"/>
      <c r="TVP7" s="149"/>
      <c r="TVQ7" s="149"/>
      <c r="TVR7" s="149"/>
      <c r="TVS7" s="149"/>
      <c r="TVT7" s="149"/>
      <c r="TVU7" s="149"/>
      <c r="TVV7" s="149"/>
      <c r="TVW7" s="149"/>
      <c r="TVX7" s="149"/>
      <c r="TVY7" s="149"/>
      <c r="TVZ7" s="149"/>
      <c r="TWA7" s="149"/>
      <c r="TWB7" s="149"/>
      <c r="TWC7" s="149"/>
      <c r="TWD7" s="149"/>
      <c r="TWE7" s="149"/>
      <c r="TWF7" s="149"/>
      <c r="TWG7" s="149"/>
      <c r="TWH7" s="149"/>
      <c r="TWI7" s="149"/>
      <c r="TWJ7" s="149"/>
      <c r="TWK7" s="149"/>
      <c r="TWL7" s="149"/>
      <c r="TWM7" s="149"/>
      <c r="TWN7" s="149"/>
      <c r="TWO7" s="149"/>
      <c r="TWP7" s="149"/>
      <c r="TWQ7" s="149"/>
      <c r="TWR7" s="149"/>
      <c r="TWS7" s="149"/>
      <c r="TWT7" s="149"/>
      <c r="TWU7" s="149"/>
      <c r="TWV7" s="149"/>
      <c r="TWW7" s="149"/>
      <c r="TWX7" s="149"/>
      <c r="TWY7" s="149"/>
      <c r="TWZ7" s="149"/>
      <c r="TXA7" s="149"/>
      <c r="TXB7" s="149"/>
      <c r="TXC7" s="149"/>
      <c r="TXD7" s="149"/>
      <c r="TXE7" s="149"/>
      <c r="TXF7" s="149"/>
      <c r="TXG7" s="149"/>
      <c r="TXH7" s="149"/>
      <c r="TXI7" s="149"/>
      <c r="TXJ7" s="149"/>
      <c r="TXK7" s="149"/>
      <c r="TXL7" s="149"/>
      <c r="TXM7" s="149"/>
      <c r="TXN7" s="149"/>
      <c r="TXO7" s="149"/>
      <c r="TXP7" s="149"/>
      <c r="TXQ7" s="149"/>
      <c r="TXR7" s="149"/>
      <c r="TXS7" s="149"/>
      <c r="TXT7" s="149"/>
      <c r="TXU7" s="149"/>
      <c r="TXV7" s="149"/>
      <c r="TXW7" s="149"/>
      <c r="TXX7" s="149"/>
      <c r="TXY7" s="149"/>
      <c r="TXZ7" s="149"/>
      <c r="TYA7" s="149"/>
      <c r="TYB7" s="149"/>
      <c r="TYC7" s="149"/>
      <c r="TYD7" s="149"/>
      <c r="TYE7" s="149"/>
      <c r="TYF7" s="149"/>
      <c r="TYG7" s="149"/>
      <c r="TYH7" s="149"/>
      <c r="TYI7" s="149"/>
      <c r="TYJ7" s="149"/>
      <c r="TYK7" s="149"/>
      <c r="TYL7" s="149"/>
      <c r="TYM7" s="149"/>
      <c r="TYN7" s="149"/>
      <c r="TYO7" s="149"/>
      <c r="TYP7" s="149"/>
      <c r="TYQ7" s="149"/>
      <c r="TYR7" s="149"/>
      <c r="TYS7" s="149"/>
      <c r="TYT7" s="149"/>
      <c r="TYU7" s="149"/>
      <c r="TYV7" s="149"/>
      <c r="TYW7" s="149"/>
      <c r="TYX7" s="149"/>
      <c r="TYY7" s="149"/>
      <c r="TYZ7" s="149"/>
      <c r="TZA7" s="149"/>
      <c r="TZB7" s="149"/>
      <c r="TZC7" s="149"/>
      <c r="TZD7" s="149"/>
      <c r="TZE7" s="149"/>
      <c r="TZF7" s="149"/>
      <c r="TZG7" s="149"/>
      <c r="TZH7" s="149"/>
      <c r="TZI7" s="149"/>
      <c r="TZJ7" s="149"/>
      <c r="TZK7" s="149"/>
      <c r="TZL7" s="149"/>
      <c r="TZM7" s="149"/>
      <c r="TZN7" s="149"/>
      <c r="TZO7" s="149"/>
      <c r="TZP7" s="149"/>
      <c r="TZQ7" s="149"/>
      <c r="TZR7" s="149"/>
      <c r="TZS7" s="149"/>
      <c r="TZT7" s="149"/>
      <c r="TZU7" s="149"/>
      <c r="TZV7" s="149"/>
      <c r="TZW7" s="149"/>
      <c r="TZX7" s="149"/>
      <c r="TZY7" s="149"/>
      <c r="TZZ7" s="149"/>
      <c r="UAA7" s="149"/>
      <c r="UAB7" s="149"/>
      <c r="UAC7" s="149"/>
      <c r="UAD7" s="149"/>
      <c r="UAE7" s="149"/>
      <c r="UAF7" s="149"/>
      <c r="UAG7" s="149"/>
      <c r="UAH7" s="149"/>
      <c r="UAI7" s="149"/>
      <c r="UAJ7" s="149"/>
      <c r="UAK7" s="149"/>
      <c r="UAL7" s="149"/>
      <c r="UAM7" s="149"/>
      <c r="UAN7" s="149"/>
      <c r="UAO7" s="149"/>
      <c r="UAP7" s="149"/>
      <c r="UAQ7" s="149"/>
      <c r="UAR7" s="149"/>
      <c r="UAS7" s="149"/>
      <c r="UAT7" s="149"/>
      <c r="UAU7" s="149"/>
      <c r="UAV7" s="149"/>
      <c r="UAW7" s="149"/>
      <c r="UAX7" s="149"/>
      <c r="UAY7" s="149"/>
      <c r="UAZ7" s="149"/>
      <c r="UBA7" s="149"/>
      <c r="UBB7" s="149"/>
      <c r="UBC7" s="149"/>
      <c r="UBD7" s="149"/>
      <c r="UBE7" s="149"/>
      <c r="UBF7" s="149"/>
      <c r="UBG7" s="149"/>
      <c r="UBH7" s="149"/>
      <c r="UBI7" s="149"/>
      <c r="UBJ7" s="149"/>
      <c r="UBK7" s="149"/>
      <c r="UBL7" s="149"/>
      <c r="UBM7" s="149"/>
      <c r="UBN7" s="149"/>
      <c r="UBO7" s="149"/>
      <c r="UBP7" s="149"/>
      <c r="UBQ7" s="149"/>
      <c r="UBR7" s="149"/>
      <c r="UBS7" s="149"/>
      <c r="UBT7" s="149"/>
      <c r="UBU7" s="149"/>
      <c r="UBV7" s="149"/>
      <c r="UBW7" s="149"/>
      <c r="UBX7" s="149"/>
      <c r="UBY7" s="149"/>
      <c r="UBZ7" s="149"/>
      <c r="UCA7" s="149"/>
      <c r="UCB7" s="149"/>
      <c r="UCC7" s="149"/>
      <c r="UCD7" s="149"/>
      <c r="UCE7" s="149"/>
      <c r="UCF7" s="149"/>
      <c r="UCG7" s="149"/>
      <c r="UCH7" s="149"/>
      <c r="UCI7" s="149"/>
      <c r="UCJ7" s="149"/>
      <c r="UCK7" s="149"/>
      <c r="UCL7" s="149"/>
      <c r="UCM7" s="149"/>
      <c r="UCN7" s="149"/>
      <c r="UCO7" s="149"/>
      <c r="UCP7" s="149"/>
      <c r="UCQ7" s="149"/>
      <c r="UCR7" s="149"/>
      <c r="UCS7" s="149"/>
      <c r="UCT7" s="149"/>
      <c r="UCU7" s="149"/>
      <c r="UCV7" s="149"/>
      <c r="UCW7" s="149"/>
      <c r="UCX7" s="149"/>
      <c r="UCY7" s="149"/>
      <c r="UCZ7" s="149"/>
      <c r="UDA7" s="149"/>
      <c r="UDB7" s="149"/>
      <c r="UDC7" s="149"/>
      <c r="UDD7" s="149"/>
      <c r="UDE7" s="149"/>
      <c r="UDF7" s="149"/>
      <c r="UDG7" s="149"/>
      <c r="UDH7" s="149"/>
      <c r="UDI7" s="149"/>
      <c r="UDJ7" s="149"/>
      <c r="UDK7" s="149"/>
      <c r="UDL7" s="149"/>
      <c r="UDM7" s="149"/>
      <c r="UDN7" s="149"/>
      <c r="UDO7" s="149"/>
      <c r="UDP7" s="149"/>
      <c r="UDQ7" s="149"/>
      <c r="UDR7" s="149"/>
      <c r="UDS7" s="149"/>
      <c r="UDT7" s="149"/>
      <c r="UDU7" s="149"/>
      <c r="UDV7" s="149"/>
      <c r="UDW7" s="149"/>
      <c r="UDX7" s="149"/>
      <c r="UDY7" s="149"/>
      <c r="UDZ7" s="149"/>
      <c r="UEA7" s="149"/>
      <c r="UEB7" s="149"/>
      <c r="UEC7" s="149"/>
      <c r="UED7" s="149"/>
      <c r="UEE7" s="149"/>
      <c r="UEF7" s="149"/>
      <c r="UEG7" s="149"/>
      <c r="UEH7" s="149"/>
      <c r="UEI7" s="149"/>
      <c r="UEJ7" s="149"/>
      <c r="UEK7" s="149"/>
      <c r="UEL7" s="149"/>
      <c r="UEM7" s="149"/>
      <c r="UEN7" s="149"/>
      <c r="UEO7" s="149"/>
      <c r="UEP7" s="149"/>
      <c r="UEQ7" s="149"/>
      <c r="UER7" s="149"/>
      <c r="UES7" s="149"/>
      <c r="UET7" s="149"/>
      <c r="UEU7" s="149"/>
      <c r="UEV7" s="149"/>
      <c r="UEW7" s="149"/>
      <c r="UEX7" s="149"/>
      <c r="UEY7" s="149"/>
      <c r="UEZ7" s="149"/>
      <c r="UFA7" s="149"/>
      <c r="UFB7" s="149"/>
      <c r="UFC7" s="149"/>
      <c r="UFD7" s="149"/>
      <c r="UFE7" s="149"/>
      <c r="UFF7" s="149"/>
      <c r="UFG7" s="149"/>
      <c r="UFH7" s="149"/>
      <c r="UFI7" s="149"/>
      <c r="UFJ7" s="149"/>
      <c r="UFK7" s="149"/>
      <c r="UFL7" s="149"/>
      <c r="UFM7" s="149"/>
      <c r="UFN7" s="149"/>
      <c r="UFO7" s="149"/>
      <c r="UFP7" s="149"/>
      <c r="UFQ7" s="149"/>
      <c r="UFR7" s="149"/>
      <c r="UFS7" s="149"/>
      <c r="UFT7" s="149"/>
      <c r="UFU7" s="149"/>
      <c r="UFV7" s="149"/>
      <c r="UFW7" s="149"/>
      <c r="UFX7" s="149"/>
      <c r="UFY7" s="149"/>
      <c r="UFZ7" s="149"/>
      <c r="UGA7" s="149"/>
      <c r="UGB7" s="149"/>
      <c r="UGC7" s="149"/>
      <c r="UGD7" s="149"/>
      <c r="UGE7" s="149"/>
      <c r="UGF7" s="149"/>
      <c r="UGG7" s="149"/>
      <c r="UGH7" s="149"/>
      <c r="UGI7" s="149"/>
      <c r="UGJ7" s="149"/>
      <c r="UGK7" s="149"/>
      <c r="UGL7" s="149"/>
      <c r="UGM7" s="149"/>
      <c r="UGN7" s="149"/>
      <c r="UGO7" s="149"/>
      <c r="UGP7" s="149"/>
      <c r="UGQ7" s="149"/>
      <c r="UGR7" s="149"/>
      <c r="UGS7" s="149"/>
      <c r="UGT7" s="149"/>
      <c r="UGU7" s="149"/>
      <c r="UGV7" s="149"/>
      <c r="UGW7" s="149"/>
      <c r="UGX7" s="149"/>
      <c r="UGY7" s="149"/>
      <c r="UGZ7" s="149"/>
      <c r="UHA7" s="149"/>
      <c r="UHB7" s="149"/>
      <c r="UHC7" s="149"/>
      <c r="UHD7" s="149"/>
      <c r="UHE7" s="149"/>
      <c r="UHF7" s="149"/>
      <c r="UHG7" s="149"/>
      <c r="UHH7" s="149"/>
      <c r="UHI7" s="149"/>
      <c r="UHJ7" s="149"/>
      <c r="UHK7" s="149"/>
      <c r="UHL7" s="149"/>
      <c r="UHM7" s="149"/>
      <c r="UHN7" s="149"/>
      <c r="UHO7" s="149"/>
      <c r="UHP7" s="149"/>
      <c r="UHQ7" s="149"/>
      <c r="UHR7" s="149"/>
      <c r="UHS7" s="149"/>
      <c r="UHT7" s="149"/>
      <c r="UHU7" s="149"/>
      <c r="UHV7" s="149"/>
      <c r="UHW7" s="149"/>
      <c r="UHX7" s="149"/>
      <c r="UHY7" s="149"/>
      <c r="UHZ7" s="149"/>
      <c r="UIA7" s="149"/>
      <c r="UIB7" s="149"/>
      <c r="UIC7" s="149"/>
      <c r="UID7" s="149"/>
      <c r="UIE7" s="149"/>
      <c r="UIF7" s="149"/>
      <c r="UIG7" s="149"/>
      <c r="UIH7" s="149"/>
      <c r="UII7" s="149"/>
      <c r="UIJ7" s="149"/>
      <c r="UIK7" s="149"/>
      <c r="UIL7" s="149"/>
      <c r="UIM7" s="149"/>
      <c r="UIN7" s="149"/>
      <c r="UIO7" s="149"/>
      <c r="UIP7" s="149"/>
      <c r="UIQ7" s="149"/>
      <c r="UIR7" s="149"/>
      <c r="UIS7" s="149"/>
      <c r="UIT7" s="149"/>
      <c r="UIU7" s="149"/>
      <c r="UIV7" s="149"/>
      <c r="UIW7" s="149"/>
      <c r="UIX7" s="149"/>
      <c r="UIY7" s="149"/>
      <c r="UIZ7" s="149"/>
      <c r="UJA7" s="149"/>
      <c r="UJB7" s="149"/>
      <c r="UJC7" s="149"/>
      <c r="UJD7" s="149"/>
      <c r="UJE7" s="149"/>
      <c r="UJF7" s="149"/>
      <c r="UJG7" s="149"/>
      <c r="UJH7" s="149"/>
      <c r="UJI7" s="149"/>
      <c r="UJJ7" s="149"/>
      <c r="UJK7" s="149"/>
      <c r="UJL7" s="149"/>
      <c r="UJM7" s="149"/>
      <c r="UJN7" s="149"/>
      <c r="UJO7" s="149"/>
      <c r="UJP7" s="149"/>
      <c r="UJQ7" s="149"/>
      <c r="UJR7" s="149"/>
      <c r="UJS7" s="149"/>
      <c r="UJT7" s="149"/>
      <c r="UJU7" s="149"/>
      <c r="UJV7" s="149"/>
      <c r="UJW7" s="149"/>
      <c r="UJX7" s="149"/>
      <c r="UJY7" s="149"/>
      <c r="UJZ7" s="149"/>
      <c r="UKA7" s="149"/>
      <c r="UKB7" s="149"/>
      <c r="UKC7" s="149"/>
      <c r="UKD7" s="149"/>
      <c r="UKE7" s="149"/>
      <c r="UKF7" s="149"/>
      <c r="UKG7" s="149"/>
      <c r="UKH7" s="149"/>
      <c r="UKI7" s="149"/>
      <c r="UKJ7" s="149"/>
      <c r="UKK7" s="149"/>
      <c r="UKL7" s="149"/>
      <c r="UKM7" s="149"/>
      <c r="UKN7" s="149"/>
      <c r="UKO7" s="149"/>
      <c r="UKP7" s="149"/>
      <c r="UKQ7" s="149"/>
      <c r="UKR7" s="149"/>
      <c r="UKS7" s="149"/>
      <c r="UKT7" s="149"/>
      <c r="UKU7" s="149"/>
      <c r="UKV7" s="149"/>
      <c r="UKW7" s="149"/>
      <c r="UKX7" s="149"/>
      <c r="UKY7" s="149"/>
      <c r="UKZ7" s="149"/>
      <c r="ULA7" s="149"/>
      <c r="ULB7" s="149"/>
      <c r="ULC7" s="149"/>
      <c r="ULD7" s="149"/>
      <c r="ULE7" s="149"/>
      <c r="ULF7" s="149"/>
      <c r="ULG7" s="149"/>
      <c r="ULH7" s="149"/>
      <c r="ULI7" s="149"/>
      <c r="ULJ7" s="149"/>
      <c r="ULK7" s="149"/>
      <c r="ULL7" s="149"/>
      <c r="ULM7" s="149"/>
      <c r="ULN7" s="149"/>
      <c r="ULO7" s="149"/>
      <c r="ULP7" s="149"/>
      <c r="ULQ7" s="149"/>
      <c r="ULR7" s="149"/>
      <c r="ULS7" s="149"/>
      <c r="ULT7" s="149"/>
      <c r="ULU7" s="149"/>
      <c r="ULV7" s="149"/>
      <c r="ULW7" s="149"/>
      <c r="ULX7" s="149"/>
      <c r="ULY7" s="149"/>
      <c r="ULZ7" s="149"/>
      <c r="UMA7" s="149"/>
      <c r="UMB7" s="149"/>
      <c r="UMC7" s="149"/>
      <c r="UMD7" s="149"/>
      <c r="UME7" s="149"/>
      <c r="UMF7" s="149"/>
      <c r="UMG7" s="149"/>
      <c r="UMH7" s="149"/>
      <c r="UMI7" s="149"/>
      <c r="UMJ7" s="149"/>
      <c r="UMK7" s="149"/>
      <c r="UML7" s="149"/>
      <c r="UMM7" s="149"/>
      <c r="UMN7" s="149"/>
      <c r="UMO7" s="149"/>
      <c r="UMP7" s="149"/>
      <c r="UMQ7" s="149"/>
      <c r="UMR7" s="149"/>
      <c r="UMS7" s="149"/>
      <c r="UMT7" s="149"/>
      <c r="UMU7" s="149"/>
      <c r="UMV7" s="149"/>
      <c r="UMW7" s="149"/>
      <c r="UMX7" s="149"/>
      <c r="UMY7" s="149"/>
      <c r="UMZ7" s="149"/>
      <c r="UNA7" s="149"/>
      <c r="UNB7" s="149"/>
      <c r="UNC7" s="149"/>
      <c r="UND7" s="149"/>
      <c r="UNE7" s="149"/>
      <c r="UNF7" s="149"/>
      <c r="UNG7" s="149"/>
      <c r="UNH7" s="149"/>
      <c r="UNI7" s="149"/>
      <c r="UNJ7" s="149"/>
      <c r="UNK7" s="149"/>
      <c r="UNL7" s="149"/>
      <c r="UNM7" s="149"/>
      <c r="UNN7" s="149"/>
      <c r="UNO7" s="149"/>
      <c r="UNP7" s="149"/>
      <c r="UNQ7" s="149"/>
      <c r="UNR7" s="149"/>
      <c r="UNS7" s="149"/>
      <c r="UNT7" s="149"/>
      <c r="UNU7" s="149"/>
      <c r="UNV7" s="149"/>
      <c r="UNW7" s="149"/>
      <c r="UNX7" s="149"/>
      <c r="UNY7" s="149"/>
      <c r="UNZ7" s="149"/>
      <c r="UOA7" s="149"/>
      <c r="UOB7" s="149"/>
      <c r="UOC7" s="149"/>
      <c r="UOD7" s="149"/>
      <c r="UOE7" s="149"/>
      <c r="UOF7" s="149"/>
      <c r="UOG7" s="149"/>
      <c r="UOH7" s="149"/>
      <c r="UOI7" s="149"/>
      <c r="UOJ7" s="149"/>
      <c r="UOK7" s="149"/>
      <c r="UOL7" s="149"/>
      <c r="UOM7" s="149"/>
      <c r="UON7" s="149"/>
      <c r="UOO7" s="149"/>
      <c r="UOP7" s="149"/>
      <c r="UOQ7" s="149"/>
      <c r="UOR7" s="149"/>
      <c r="UOS7" s="149"/>
      <c r="UOT7" s="149"/>
      <c r="UOU7" s="149"/>
      <c r="UOV7" s="149"/>
      <c r="UOW7" s="149"/>
      <c r="UOX7" s="149"/>
      <c r="UOY7" s="149"/>
      <c r="UOZ7" s="149"/>
      <c r="UPA7" s="149"/>
      <c r="UPB7" s="149"/>
      <c r="UPC7" s="149"/>
      <c r="UPD7" s="149"/>
      <c r="UPE7" s="149"/>
      <c r="UPF7" s="149"/>
      <c r="UPG7" s="149"/>
      <c r="UPH7" s="149"/>
      <c r="UPI7" s="149"/>
      <c r="UPJ7" s="149"/>
      <c r="UPK7" s="149"/>
      <c r="UPL7" s="149"/>
      <c r="UPM7" s="149"/>
      <c r="UPN7" s="149"/>
      <c r="UPO7" s="149"/>
      <c r="UPP7" s="149"/>
      <c r="UPQ7" s="149"/>
      <c r="UPR7" s="149"/>
      <c r="UPS7" s="149"/>
      <c r="UPT7" s="149"/>
      <c r="UPU7" s="149"/>
      <c r="UPV7" s="149"/>
      <c r="UPW7" s="149"/>
      <c r="UPX7" s="149"/>
      <c r="UPY7" s="149"/>
      <c r="UPZ7" s="149"/>
      <c r="UQA7" s="149"/>
      <c r="UQB7" s="149"/>
      <c r="UQC7" s="149"/>
      <c r="UQD7" s="149"/>
      <c r="UQE7" s="149"/>
      <c r="UQF7" s="149"/>
      <c r="UQG7" s="149"/>
      <c r="UQH7" s="149"/>
      <c r="UQI7" s="149"/>
      <c r="UQJ7" s="149"/>
      <c r="UQK7" s="149"/>
      <c r="UQL7" s="149"/>
      <c r="UQM7" s="149"/>
      <c r="UQN7" s="149"/>
      <c r="UQO7" s="149"/>
      <c r="UQP7" s="149"/>
      <c r="UQQ7" s="149"/>
      <c r="UQR7" s="149"/>
      <c r="UQS7" s="149"/>
      <c r="UQT7" s="149"/>
      <c r="UQU7" s="149"/>
      <c r="UQV7" s="149"/>
      <c r="UQW7" s="149"/>
      <c r="UQX7" s="149"/>
      <c r="UQY7" s="149"/>
      <c r="UQZ7" s="149"/>
      <c r="URA7" s="149"/>
      <c r="URB7" s="149"/>
      <c r="URC7" s="149"/>
      <c r="URD7" s="149"/>
      <c r="URE7" s="149"/>
      <c r="URF7" s="149"/>
      <c r="URG7" s="149"/>
      <c r="URH7" s="149"/>
      <c r="URI7" s="149"/>
      <c r="URJ7" s="149"/>
      <c r="URK7" s="149"/>
      <c r="URL7" s="149"/>
      <c r="URM7" s="149"/>
      <c r="URN7" s="149"/>
      <c r="URO7" s="149"/>
      <c r="URP7" s="149"/>
      <c r="URQ7" s="149"/>
      <c r="URR7" s="149"/>
      <c r="URS7" s="149"/>
      <c r="URT7" s="149"/>
      <c r="URU7" s="149"/>
      <c r="URV7" s="149"/>
      <c r="URW7" s="149"/>
      <c r="URX7" s="149"/>
      <c r="URY7" s="149"/>
      <c r="URZ7" s="149"/>
      <c r="USA7" s="149"/>
      <c r="USB7" s="149"/>
      <c r="USC7" s="149"/>
      <c r="USD7" s="149"/>
      <c r="USE7" s="149"/>
      <c r="USF7" s="149"/>
      <c r="USG7" s="149"/>
      <c r="USH7" s="149"/>
      <c r="USI7" s="149"/>
      <c r="USJ7" s="149"/>
      <c r="USK7" s="149"/>
      <c r="USL7" s="149"/>
      <c r="USM7" s="149"/>
      <c r="USN7" s="149"/>
      <c r="USO7" s="149"/>
      <c r="USP7" s="149"/>
      <c r="USQ7" s="149"/>
      <c r="USR7" s="149"/>
      <c r="USS7" s="149"/>
      <c r="UST7" s="149"/>
      <c r="USU7" s="149"/>
      <c r="USV7" s="149"/>
      <c r="USW7" s="149"/>
      <c r="USX7" s="149"/>
      <c r="USY7" s="149"/>
      <c r="USZ7" s="149"/>
      <c r="UTA7" s="149"/>
      <c r="UTB7" s="149"/>
      <c r="UTC7" s="149"/>
      <c r="UTD7" s="149"/>
      <c r="UTE7" s="149"/>
      <c r="UTF7" s="149"/>
      <c r="UTG7" s="149"/>
      <c r="UTH7" s="149"/>
      <c r="UTI7" s="149"/>
      <c r="UTJ7" s="149"/>
      <c r="UTK7" s="149"/>
      <c r="UTL7" s="149"/>
      <c r="UTM7" s="149"/>
      <c r="UTN7" s="149"/>
      <c r="UTO7" s="149"/>
      <c r="UTP7" s="149"/>
      <c r="UTQ7" s="149"/>
      <c r="UTR7" s="149"/>
      <c r="UTS7" s="149"/>
      <c r="UTT7" s="149"/>
      <c r="UTU7" s="149"/>
      <c r="UTV7" s="149"/>
      <c r="UTW7" s="149"/>
      <c r="UTX7" s="149"/>
      <c r="UTY7" s="149"/>
      <c r="UTZ7" s="149"/>
      <c r="UUA7" s="149"/>
      <c r="UUB7" s="149"/>
      <c r="UUC7" s="149"/>
      <c r="UUD7" s="149"/>
      <c r="UUE7" s="149"/>
      <c r="UUF7" s="149"/>
      <c r="UUG7" s="149"/>
      <c r="UUH7" s="149"/>
      <c r="UUI7" s="149"/>
      <c r="UUJ7" s="149"/>
      <c r="UUK7" s="149"/>
      <c r="UUL7" s="149"/>
      <c r="UUM7" s="149"/>
      <c r="UUN7" s="149"/>
      <c r="UUO7" s="149"/>
      <c r="UUP7" s="149"/>
      <c r="UUQ7" s="149"/>
      <c r="UUR7" s="149"/>
      <c r="UUS7" s="149"/>
      <c r="UUT7" s="149"/>
      <c r="UUU7" s="149"/>
      <c r="UUV7" s="149"/>
      <c r="UUW7" s="149"/>
      <c r="UUX7" s="149"/>
      <c r="UUY7" s="149"/>
      <c r="UUZ7" s="149"/>
      <c r="UVA7" s="149"/>
      <c r="UVB7" s="149"/>
      <c r="UVC7" s="149"/>
      <c r="UVD7" s="149"/>
      <c r="UVE7" s="149"/>
      <c r="UVF7" s="149"/>
      <c r="UVG7" s="149"/>
      <c r="UVH7" s="149"/>
      <c r="UVI7" s="149"/>
      <c r="UVJ7" s="149"/>
      <c r="UVK7" s="149"/>
      <c r="UVL7" s="149"/>
      <c r="UVM7" s="149"/>
      <c r="UVN7" s="149"/>
      <c r="UVO7" s="149"/>
      <c r="UVP7" s="149"/>
      <c r="UVQ7" s="149"/>
      <c r="UVR7" s="149"/>
      <c r="UVS7" s="149"/>
      <c r="UVT7" s="149"/>
      <c r="UVU7" s="149"/>
      <c r="UVV7" s="149"/>
      <c r="UVW7" s="149"/>
      <c r="UVX7" s="149"/>
      <c r="UVY7" s="149"/>
      <c r="UVZ7" s="149"/>
      <c r="UWA7" s="149"/>
      <c r="UWB7" s="149"/>
      <c r="UWC7" s="149"/>
      <c r="UWD7" s="149"/>
      <c r="UWE7" s="149"/>
      <c r="UWF7" s="149"/>
      <c r="UWG7" s="149"/>
      <c r="UWH7" s="149"/>
      <c r="UWI7" s="149"/>
      <c r="UWJ7" s="149"/>
      <c r="UWK7" s="149"/>
      <c r="UWL7" s="149"/>
      <c r="UWM7" s="149"/>
      <c r="UWN7" s="149"/>
      <c r="UWO7" s="149"/>
      <c r="UWP7" s="149"/>
      <c r="UWQ7" s="149"/>
      <c r="UWR7" s="149"/>
      <c r="UWS7" s="149"/>
      <c r="UWT7" s="149"/>
      <c r="UWU7" s="149"/>
      <c r="UWV7" s="149"/>
      <c r="UWW7" s="149"/>
      <c r="UWX7" s="149"/>
      <c r="UWY7" s="149"/>
      <c r="UWZ7" s="149"/>
      <c r="UXA7" s="149"/>
      <c r="UXB7" s="149"/>
      <c r="UXC7" s="149"/>
      <c r="UXD7" s="149"/>
      <c r="UXE7" s="149"/>
      <c r="UXF7" s="149"/>
      <c r="UXG7" s="149"/>
      <c r="UXH7" s="149"/>
      <c r="UXI7" s="149"/>
      <c r="UXJ7" s="149"/>
      <c r="UXK7" s="149"/>
      <c r="UXL7" s="149"/>
      <c r="UXM7" s="149"/>
      <c r="UXN7" s="149"/>
      <c r="UXO7" s="149"/>
      <c r="UXP7" s="149"/>
      <c r="UXQ7" s="149"/>
      <c r="UXR7" s="149"/>
      <c r="UXS7" s="149"/>
      <c r="UXT7" s="149"/>
      <c r="UXU7" s="149"/>
      <c r="UXV7" s="149"/>
      <c r="UXW7" s="149"/>
      <c r="UXX7" s="149"/>
      <c r="UXY7" s="149"/>
      <c r="UXZ7" s="149"/>
      <c r="UYA7" s="149"/>
      <c r="UYB7" s="149"/>
      <c r="UYC7" s="149"/>
      <c r="UYD7" s="149"/>
      <c r="UYE7" s="149"/>
      <c r="UYF7" s="149"/>
      <c r="UYG7" s="149"/>
      <c r="UYH7" s="149"/>
      <c r="UYI7" s="149"/>
      <c r="UYJ7" s="149"/>
      <c r="UYK7" s="149"/>
      <c r="UYL7" s="149"/>
      <c r="UYM7" s="149"/>
      <c r="UYN7" s="149"/>
      <c r="UYO7" s="149"/>
      <c r="UYP7" s="149"/>
      <c r="UYQ7" s="149"/>
      <c r="UYR7" s="149"/>
      <c r="UYS7" s="149"/>
      <c r="UYT7" s="149"/>
      <c r="UYU7" s="149"/>
      <c r="UYV7" s="149"/>
      <c r="UYW7" s="149"/>
      <c r="UYX7" s="149"/>
      <c r="UYY7" s="149"/>
      <c r="UYZ7" s="149"/>
      <c r="UZA7" s="149"/>
      <c r="UZB7" s="149"/>
      <c r="UZC7" s="149"/>
      <c r="UZD7" s="149"/>
      <c r="UZE7" s="149"/>
      <c r="UZF7" s="149"/>
      <c r="UZG7" s="149"/>
      <c r="UZH7" s="149"/>
      <c r="UZI7" s="149"/>
      <c r="UZJ7" s="149"/>
      <c r="UZK7" s="149"/>
      <c r="UZL7" s="149"/>
      <c r="UZM7" s="149"/>
      <c r="UZN7" s="149"/>
      <c r="UZO7" s="149"/>
      <c r="UZP7" s="149"/>
      <c r="UZQ7" s="149"/>
      <c r="UZR7" s="149"/>
      <c r="UZS7" s="149"/>
      <c r="UZT7" s="149"/>
      <c r="UZU7" s="149"/>
      <c r="UZV7" s="149"/>
      <c r="UZW7" s="149"/>
      <c r="UZX7" s="149"/>
      <c r="UZY7" s="149"/>
      <c r="UZZ7" s="149"/>
      <c r="VAA7" s="149"/>
      <c r="VAB7" s="149"/>
      <c r="VAC7" s="149"/>
      <c r="VAD7" s="149"/>
      <c r="VAE7" s="149"/>
      <c r="VAF7" s="149"/>
      <c r="VAG7" s="149"/>
      <c r="VAH7" s="149"/>
      <c r="VAI7" s="149"/>
      <c r="VAJ7" s="149"/>
      <c r="VAK7" s="149"/>
      <c r="VAL7" s="149"/>
      <c r="VAM7" s="149"/>
      <c r="VAN7" s="149"/>
      <c r="VAO7" s="149"/>
      <c r="VAP7" s="149"/>
      <c r="VAQ7" s="149"/>
      <c r="VAR7" s="149"/>
      <c r="VAS7" s="149"/>
      <c r="VAT7" s="149"/>
      <c r="VAU7" s="149"/>
      <c r="VAV7" s="149"/>
      <c r="VAW7" s="149"/>
      <c r="VAX7" s="149"/>
      <c r="VAY7" s="149"/>
      <c r="VAZ7" s="149"/>
      <c r="VBA7" s="149"/>
      <c r="VBB7" s="149"/>
      <c r="VBC7" s="149"/>
      <c r="VBD7" s="149"/>
      <c r="VBE7" s="149"/>
      <c r="VBF7" s="149"/>
      <c r="VBG7" s="149"/>
      <c r="VBH7" s="149"/>
      <c r="VBI7" s="149"/>
      <c r="VBJ7" s="149"/>
      <c r="VBK7" s="149"/>
      <c r="VBL7" s="149"/>
      <c r="VBM7" s="149"/>
      <c r="VBN7" s="149"/>
      <c r="VBO7" s="149"/>
      <c r="VBP7" s="149"/>
      <c r="VBQ7" s="149"/>
      <c r="VBR7" s="149"/>
      <c r="VBS7" s="149"/>
      <c r="VBT7" s="149"/>
      <c r="VBU7" s="149"/>
      <c r="VBV7" s="149"/>
      <c r="VBW7" s="149"/>
      <c r="VBX7" s="149"/>
      <c r="VBY7" s="149"/>
      <c r="VBZ7" s="149"/>
      <c r="VCA7" s="149"/>
      <c r="VCB7" s="149"/>
      <c r="VCC7" s="149"/>
      <c r="VCD7" s="149"/>
      <c r="VCE7" s="149"/>
      <c r="VCF7" s="149"/>
      <c r="VCG7" s="149"/>
      <c r="VCH7" s="149"/>
      <c r="VCI7" s="149"/>
      <c r="VCJ7" s="149"/>
      <c r="VCK7" s="149"/>
      <c r="VCL7" s="149"/>
      <c r="VCM7" s="149"/>
      <c r="VCN7" s="149"/>
      <c r="VCO7" s="149"/>
      <c r="VCP7" s="149"/>
      <c r="VCQ7" s="149"/>
      <c r="VCR7" s="149"/>
      <c r="VCS7" s="149"/>
      <c r="VCT7" s="149"/>
      <c r="VCU7" s="149"/>
      <c r="VCV7" s="149"/>
      <c r="VCW7" s="149"/>
      <c r="VCX7" s="149"/>
      <c r="VCY7" s="149"/>
      <c r="VCZ7" s="149"/>
      <c r="VDA7" s="149"/>
      <c r="VDB7" s="149"/>
      <c r="VDC7" s="149"/>
      <c r="VDD7" s="149"/>
      <c r="VDE7" s="149"/>
      <c r="VDF7" s="149"/>
      <c r="VDG7" s="149"/>
      <c r="VDH7" s="149"/>
      <c r="VDI7" s="149"/>
      <c r="VDJ7" s="149"/>
      <c r="VDK7" s="149"/>
      <c r="VDL7" s="149"/>
      <c r="VDM7" s="149"/>
      <c r="VDN7" s="149"/>
      <c r="VDO7" s="149"/>
      <c r="VDP7" s="149"/>
      <c r="VDQ7" s="149"/>
      <c r="VDR7" s="149"/>
      <c r="VDS7" s="149"/>
      <c r="VDT7" s="149"/>
      <c r="VDU7" s="149"/>
      <c r="VDV7" s="149"/>
      <c r="VDW7" s="149"/>
      <c r="VDX7" s="149"/>
      <c r="VDY7" s="149"/>
      <c r="VDZ7" s="149"/>
      <c r="VEA7" s="149"/>
      <c r="VEB7" s="149"/>
      <c r="VEC7" s="149"/>
      <c r="VED7" s="149"/>
      <c r="VEE7" s="149"/>
      <c r="VEF7" s="149"/>
      <c r="VEG7" s="149"/>
      <c r="VEH7" s="149"/>
      <c r="VEI7" s="149"/>
      <c r="VEJ7" s="149"/>
      <c r="VEK7" s="149"/>
      <c r="VEL7" s="149"/>
      <c r="VEM7" s="149"/>
      <c r="VEN7" s="149"/>
      <c r="VEO7" s="149"/>
      <c r="VEP7" s="149"/>
      <c r="VEQ7" s="149"/>
      <c r="VER7" s="149"/>
      <c r="VES7" s="149"/>
      <c r="VET7" s="149"/>
      <c r="VEU7" s="149"/>
      <c r="VEV7" s="149"/>
      <c r="VEW7" s="149"/>
      <c r="VEX7" s="149"/>
      <c r="VEY7" s="149"/>
      <c r="VEZ7" s="149"/>
      <c r="VFA7" s="149"/>
      <c r="VFB7" s="149"/>
      <c r="VFC7" s="149"/>
      <c r="VFD7" s="149"/>
      <c r="VFE7" s="149"/>
      <c r="VFF7" s="149"/>
      <c r="VFG7" s="149"/>
      <c r="VFH7" s="149"/>
      <c r="VFI7" s="149"/>
      <c r="VFJ7" s="149"/>
      <c r="VFK7" s="149"/>
      <c r="VFL7" s="149"/>
      <c r="VFM7" s="149"/>
      <c r="VFN7" s="149"/>
      <c r="VFO7" s="149"/>
      <c r="VFP7" s="149"/>
      <c r="VFQ7" s="149"/>
      <c r="VFR7" s="149"/>
      <c r="VFS7" s="149"/>
      <c r="VFT7" s="149"/>
      <c r="VFU7" s="149"/>
      <c r="VFV7" s="149"/>
      <c r="VFW7" s="149"/>
      <c r="VFX7" s="149"/>
      <c r="VFY7" s="149"/>
      <c r="VFZ7" s="149"/>
      <c r="VGA7" s="149"/>
      <c r="VGB7" s="149"/>
      <c r="VGC7" s="149"/>
      <c r="VGD7" s="149"/>
      <c r="VGE7" s="149"/>
      <c r="VGF7" s="149"/>
      <c r="VGG7" s="149"/>
      <c r="VGH7" s="149"/>
      <c r="VGI7" s="149"/>
      <c r="VGJ7" s="149"/>
      <c r="VGK7" s="149"/>
      <c r="VGL7" s="149"/>
      <c r="VGM7" s="149"/>
      <c r="VGN7" s="149"/>
      <c r="VGO7" s="149"/>
      <c r="VGP7" s="149"/>
      <c r="VGQ7" s="149"/>
      <c r="VGR7" s="149"/>
      <c r="VGS7" s="149"/>
      <c r="VGT7" s="149"/>
      <c r="VGU7" s="149"/>
      <c r="VGV7" s="149"/>
      <c r="VGW7" s="149"/>
      <c r="VGX7" s="149"/>
      <c r="VGY7" s="149"/>
      <c r="VGZ7" s="149"/>
      <c r="VHA7" s="149"/>
      <c r="VHB7" s="149"/>
      <c r="VHC7" s="149"/>
      <c r="VHD7" s="149"/>
      <c r="VHE7" s="149"/>
      <c r="VHF7" s="149"/>
      <c r="VHG7" s="149"/>
      <c r="VHH7" s="149"/>
      <c r="VHI7" s="149"/>
      <c r="VHJ7" s="149"/>
      <c r="VHK7" s="149"/>
      <c r="VHL7" s="149"/>
      <c r="VHM7" s="149"/>
      <c r="VHN7" s="149"/>
      <c r="VHO7" s="149"/>
      <c r="VHP7" s="149"/>
      <c r="VHQ7" s="149"/>
      <c r="VHR7" s="149"/>
      <c r="VHS7" s="149"/>
      <c r="VHT7" s="149"/>
      <c r="VHU7" s="149"/>
      <c r="VHV7" s="149"/>
      <c r="VHW7" s="149"/>
      <c r="VHX7" s="149"/>
      <c r="VHY7" s="149"/>
      <c r="VHZ7" s="149"/>
      <c r="VIA7" s="149"/>
      <c r="VIB7" s="149"/>
      <c r="VIC7" s="149"/>
      <c r="VID7" s="149"/>
      <c r="VIE7" s="149"/>
      <c r="VIF7" s="149"/>
      <c r="VIG7" s="149"/>
      <c r="VIH7" s="149"/>
      <c r="VII7" s="149"/>
      <c r="VIJ7" s="149"/>
      <c r="VIK7" s="149"/>
      <c r="VIL7" s="149"/>
      <c r="VIM7" s="149"/>
      <c r="VIN7" s="149"/>
      <c r="VIO7" s="149"/>
      <c r="VIP7" s="149"/>
      <c r="VIQ7" s="149"/>
      <c r="VIR7" s="149"/>
      <c r="VIS7" s="149"/>
      <c r="VIT7" s="149"/>
      <c r="VIU7" s="149"/>
      <c r="VIV7" s="149"/>
      <c r="VIW7" s="149"/>
      <c r="VIX7" s="149"/>
      <c r="VIY7" s="149"/>
      <c r="VIZ7" s="149"/>
      <c r="VJA7" s="149"/>
      <c r="VJB7" s="149"/>
      <c r="VJC7" s="149"/>
      <c r="VJD7" s="149"/>
      <c r="VJE7" s="149"/>
      <c r="VJF7" s="149"/>
      <c r="VJG7" s="149"/>
      <c r="VJH7" s="149"/>
      <c r="VJI7" s="149"/>
      <c r="VJJ7" s="149"/>
      <c r="VJK7" s="149"/>
      <c r="VJL7" s="149"/>
      <c r="VJM7" s="149"/>
      <c r="VJN7" s="149"/>
      <c r="VJO7" s="149"/>
      <c r="VJP7" s="149"/>
      <c r="VJQ7" s="149"/>
      <c r="VJR7" s="149"/>
      <c r="VJS7" s="149"/>
      <c r="VJT7" s="149"/>
      <c r="VJU7" s="149"/>
      <c r="VJV7" s="149"/>
      <c r="VJW7" s="149"/>
      <c r="VJX7" s="149"/>
      <c r="VJY7" s="149"/>
      <c r="VJZ7" s="149"/>
      <c r="VKA7" s="149"/>
      <c r="VKB7" s="149"/>
      <c r="VKC7" s="149"/>
      <c r="VKD7" s="149"/>
      <c r="VKE7" s="149"/>
      <c r="VKF7" s="149"/>
      <c r="VKG7" s="149"/>
      <c r="VKH7" s="149"/>
      <c r="VKI7" s="149"/>
      <c r="VKJ7" s="149"/>
      <c r="VKK7" s="149"/>
      <c r="VKL7" s="149"/>
      <c r="VKM7" s="149"/>
      <c r="VKN7" s="149"/>
      <c r="VKO7" s="149"/>
      <c r="VKP7" s="149"/>
      <c r="VKQ7" s="149"/>
      <c r="VKR7" s="149"/>
      <c r="VKS7" s="149"/>
      <c r="VKT7" s="149"/>
      <c r="VKU7" s="149"/>
      <c r="VKV7" s="149"/>
      <c r="VKW7" s="149"/>
      <c r="VKX7" s="149"/>
      <c r="VKY7" s="149"/>
      <c r="VKZ7" s="149"/>
      <c r="VLA7" s="149"/>
      <c r="VLB7" s="149"/>
      <c r="VLC7" s="149"/>
      <c r="VLD7" s="149"/>
      <c r="VLE7" s="149"/>
      <c r="VLF7" s="149"/>
      <c r="VLG7" s="149"/>
      <c r="VLH7" s="149"/>
      <c r="VLI7" s="149"/>
      <c r="VLJ7" s="149"/>
      <c r="VLK7" s="149"/>
      <c r="VLL7" s="149"/>
      <c r="VLM7" s="149"/>
      <c r="VLN7" s="149"/>
      <c r="VLO7" s="149"/>
      <c r="VLP7" s="149"/>
      <c r="VLQ7" s="149"/>
      <c r="VLR7" s="149"/>
      <c r="VLS7" s="149"/>
      <c r="VLT7" s="149"/>
      <c r="VLU7" s="149"/>
      <c r="VLV7" s="149"/>
      <c r="VLW7" s="149"/>
      <c r="VLX7" s="149"/>
      <c r="VLY7" s="149"/>
      <c r="VLZ7" s="149"/>
      <c r="VMA7" s="149"/>
      <c r="VMB7" s="149"/>
      <c r="VMC7" s="149"/>
      <c r="VMD7" s="149"/>
      <c r="VME7" s="149"/>
      <c r="VMF7" s="149"/>
      <c r="VMG7" s="149"/>
      <c r="VMH7" s="149"/>
      <c r="VMI7" s="149"/>
      <c r="VMJ7" s="149"/>
      <c r="VMK7" s="149"/>
      <c r="VML7" s="149"/>
      <c r="VMM7" s="149"/>
      <c r="VMN7" s="149"/>
      <c r="VMO7" s="149"/>
      <c r="VMP7" s="149"/>
      <c r="VMQ7" s="149"/>
      <c r="VMR7" s="149"/>
      <c r="VMS7" s="149"/>
      <c r="VMT7" s="149"/>
      <c r="VMU7" s="149"/>
      <c r="VMV7" s="149"/>
      <c r="VMW7" s="149"/>
      <c r="VMX7" s="149"/>
      <c r="VMY7" s="149"/>
      <c r="VMZ7" s="149"/>
      <c r="VNA7" s="149"/>
      <c r="VNB7" s="149"/>
      <c r="VNC7" s="149"/>
      <c r="VND7" s="149"/>
      <c r="VNE7" s="149"/>
      <c r="VNF7" s="149"/>
      <c r="VNG7" s="149"/>
      <c r="VNH7" s="149"/>
      <c r="VNI7" s="149"/>
      <c r="VNJ7" s="149"/>
      <c r="VNK7" s="149"/>
      <c r="VNL7" s="149"/>
      <c r="VNM7" s="149"/>
      <c r="VNN7" s="149"/>
      <c r="VNO7" s="149"/>
      <c r="VNP7" s="149"/>
      <c r="VNQ7" s="149"/>
      <c r="VNR7" s="149"/>
      <c r="VNS7" s="149"/>
      <c r="VNT7" s="149"/>
      <c r="VNU7" s="149"/>
      <c r="VNV7" s="149"/>
      <c r="VNW7" s="149"/>
      <c r="VNX7" s="149"/>
      <c r="VNY7" s="149"/>
      <c r="VNZ7" s="149"/>
      <c r="VOA7" s="149"/>
      <c r="VOB7" s="149"/>
      <c r="VOC7" s="149"/>
      <c r="VOD7" s="149"/>
      <c r="VOE7" s="149"/>
      <c r="VOF7" s="149"/>
      <c r="VOG7" s="149"/>
      <c r="VOH7" s="149"/>
      <c r="VOI7" s="149"/>
      <c r="VOJ7" s="149"/>
      <c r="VOK7" s="149"/>
      <c r="VOL7" s="149"/>
      <c r="VOM7" s="149"/>
      <c r="VON7" s="149"/>
      <c r="VOO7" s="149"/>
      <c r="VOP7" s="149"/>
      <c r="VOQ7" s="149"/>
      <c r="VOR7" s="149"/>
      <c r="VOS7" s="149"/>
      <c r="VOT7" s="149"/>
      <c r="VOU7" s="149"/>
      <c r="VOV7" s="149"/>
      <c r="VOW7" s="149"/>
      <c r="VOX7" s="149"/>
      <c r="VOY7" s="149"/>
      <c r="VOZ7" s="149"/>
      <c r="VPA7" s="149"/>
      <c r="VPB7" s="149"/>
      <c r="VPC7" s="149"/>
      <c r="VPD7" s="149"/>
      <c r="VPE7" s="149"/>
      <c r="VPF7" s="149"/>
      <c r="VPG7" s="149"/>
      <c r="VPH7" s="149"/>
      <c r="VPI7" s="149"/>
      <c r="VPJ7" s="149"/>
      <c r="VPK7" s="149"/>
      <c r="VPL7" s="149"/>
      <c r="VPM7" s="149"/>
      <c r="VPN7" s="149"/>
      <c r="VPO7" s="149"/>
      <c r="VPP7" s="149"/>
      <c r="VPQ7" s="149"/>
      <c r="VPR7" s="149"/>
      <c r="VPS7" s="149"/>
      <c r="VPT7" s="149"/>
      <c r="VPU7" s="149"/>
      <c r="VPV7" s="149"/>
      <c r="VPW7" s="149"/>
      <c r="VPX7" s="149"/>
      <c r="VPY7" s="149"/>
      <c r="VPZ7" s="149"/>
      <c r="VQA7" s="149"/>
      <c r="VQB7" s="149"/>
      <c r="VQC7" s="149"/>
      <c r="VQD7" s="149"/>
      <c r="VQE7" s="149"/>
      <c r="VQF7" s="149"/>
      <c r="VQG7" s="149"/>
      <c r="VQH7" s="149"/>
      <c r="VQI7" s="149"/>
      <c r="VQJ7" s="149"/>
      <c r="VQK7" s="149"/>
      <c r="VQL7" s="149"/>
      <c r="VQM7" s="149"/>
      <c r="VQN7" s="149"/>
      <c r="VQO7" s="149"/>
      <c r="VQP7" s="149"/>
      <c r="VQQ7" s="149"/>
      <c r="VQR7" s="149"/>
      <c r="VQS7" s="149"/>
      <c r="VQT7" s="149"/>
      <c r="VQU7" s="149"/>
      <c r="VQV7" s="149"/>
      <c r="VQW7" s="149"/>
      <c r="VQX7" s="149"/>
      <c r="VQY7" s="149"/>
      <c r="VQZ7" s="149"/>
      <c r="VRA7" s="149"/>
      <c r="VRB7" s="149"/>
      <c r="VRC7" s="149"/>
      <c r="VRD7" s="149"/>
      <c r="VRE7" s="149"/>
      <c r="VRF7" s="149"/>
      <c r="VRG7" s="149"/>
      <c r="VRH7" s="149"/>
      <c r="VRI7" s="149"/>
      <c r="VRJ7" s="149"/>
      <c r="VRK7" s="149"/>
      <c r="VRL7" s="149"/>
      <c r="VRM7" s="149"/>
      <c r="VRN7" s="149"/>
      <c r="VRO7" s="149"/>
      <c r="VRP7" s="149"/>
      <c r="VRQ7" s="149"/>
      <c r="VRR7" s="149"/>
      <c r="VRS7" s="149"/>
      <c r="VRT7" s="149"/>
      <c r="VRU7" s="149"/>
      <c r="VRV7" s="149"/>
      <c r="VRW7" s="149"/>
      <c r="VRX7" s="149"/>
      <c r="VRY7" s="149"/>
      <c r="VRZ7" s="149"/>
      <c r="VSA7" s="149"/>
      <c r="VSB7" s="149"/>
      <c r="VSC7" s="149"/>
      <c r="VSD7" s="149"/>
      <c r="VSE7" s="149"/>
      <c r="VSF7" s="149"/>
      <c r="VSG7" s="149"/>
      <c r="VSH7" s="149"/>
      <c r="VSI7" s="149"/>
      <c r="VSJ7" s="149"/>
      <c r="VSK7" s="149"/>
      <c r="VSL7" s="149"/>
      <c r="VSM7" s="149"/>
      <c r="VSN7" s="149"/>
      <c r="VSO7" s="149"/>
      <c r="VSP7" s="149"/>
      <c r="VSQ7" s="149"/>
      <c r="VSR7" s="149"/>
      <c r="VSS7" s="149"/>
      <c r="VST7" s="149"/>
      <c r="VSU7" s="149"/>
      <c r="VSV7" s="149"/>
      <c r="VSW7" s="149"/>
      <c r="VSX7" s="149"/>
      <c r="VSY7" s="149"/>
      <c r="VSZ7" s="149"/>
      <c r="VTA7" s="149"/>
      <c r="VTB7" s="149"/>
      <c r="VTC7" s="149"/>
      <c r="VTD7" s="149"/>
      <c r="VTE7" s="149"/>
      <c r="VTF7" s="149"/>
      <c r="VTG7" s="149"/>
      <c r="VTH7" s="149"/>
      <c r="VTI7" s="149"/>
      <c r="VTJ7" s="149"/>
      <c r="VTK7" s="149"/>
      <c r="VTL7" s="149"/>
      <c r="VTM7" s="149"/>
      <c r="VTN7" s="149"/>
      <c r="VTO7" s="149"/>
      <c r="VTP7" s="149"/>
      <c r="VTQ7" s="149"/>
      <c r="VTR7" s="149"/>
      <c r="VTS7" s="149"/>
      <c r="VTT7" s="149"/>
      <c r="VTU7" s="149"/>
      <c r="VTV7" s="149"/>
      <c r="VTW7" s="149"/>
      <c r="VTX7" s="149"/>
      <c r="VTY7" s="149"/>
      <c r="VTZ7" s="149"/>
      <c r="VUA7" s="149"/>
      <c r="VUB7" s="149"/>
      <c r="VUC7" s="149"/>
      <c r="VUD7" s="149"/>
      <c r="VUE7" s="149"/>
      <c r="VUF7" s="149"/>
      <c r="VUG7" s="149"/>
      <c r="VUH7" s="149"/>
      <c r="VUI7" s="149"/>
      <c r="VUJ7" s="149"/>
      <c r="VUK7" s="149"/>
      <c r="VUL7" s="149"/>
      <c r="VUM7" s="149"/>
      <c r="VUN7" s="149"/>
      <c r="VUO7" s="149"/>
      <c r="VUP7" s="149"/>
      <c r="VUQ7" s="149"/>
      <c r="VUR7" s="149"/>
      <c r="VUS7" s="149"/>
      <c r="VUT7" s="149"/>
      <c r="VUU7" s="149"/>
      <c r="VUV7" s="149"/>
      <c r="VUW7" s="149"/>
      <c r="VUX7" s="149"/>
      <c r="VUY7" s="149"/>
      <c r="VUZ7" s="149"/>
      <c r="VVA7" s="149"/>
      <c r="VVB7" s="149"/>
      <c r="VVC7" s="149"/>
      <c r="VVD7" s="149"/>
      <c r="VVE7" s="149"/>
      <c r="VVF7" s="149"/>
      <c r="VVG7" s="149"/>
      <c r="VVH7" s="149"/>
      <c r="VVI7" s="149"/>
      <c r="VVJ7" s="149"/>
      <c r="VVK7" s="149"/>
      <c r="VVL7" s="149"/>
      <c r="VVM7" s="149"/>
      <c r="VVN7" s="149"/>
      <c r="VVO7" s="149"/>
      <c r="VVP7" s="149"/>
      <c r="VVQ7" s="149"/>
      <c r="VVR7" s="149"/>
      <c r="VVS7" s="149"/>
      <c r="VVT7" s="149"/>
      <c r="VVU7" s="149"/>
      <c r="VVV7" s="149"/>
      <c r="VVW7" s="149"/>
      <c r="VVX7" s="149"/>
      <c r="VVY7" s="149"/>
      <c r="VVZ7" s="149"/>
      <c r="VWA7" s="149"/>
      <c r="VWB7" s="149"/>
      <c r="VWC7" s="149"/>
      <c r="VWD7" s="149"/>
      <c r="VWE7" s="149"/>
      <c r="VWF7" s="149"/>
      <c r="VWG7" s="149"/>
      <c r="VWH7" s="149"/>
      <c r="VWI7" s="149"/>
      <c r="VWJ7" s="149"/>
      <c r="VWK7" s="149"/>
      <c r="VWL7" s="149"/>
      <c r="VWM7" s="149"/>
      <c r="VWN7" s="149"/>
      <c r="VWO7" s="149"/>
      <c r="VWP7" s="149"/>
      <c r="VWQ7" s="149"/>
      <c r="VWR7" s="149"/>
      <c r="VWS7" s="149"/>
      <c r="VWT7" s="149"/>
      <c r="VWU7" s="149"/>
      <c r="VWV7" s="149"/>
      <c r="VWW7" s="149"/>
      <c r="VWX7" s="149"/>
      <c r="VWY7" s="149"/>
      <c r="VWZ7" s="149"/>
      <c r="VXA7" s="149"/>
      <c r="VXB7" s="149"/>
      <c r="VXC7" s="149"/>
      <c r="VXD7" s="149"/>
      <c r="VXE7" s="149"/>
      <c r="VXF7" s="149"/>
      <c r="VXG7" s="149"/>
      <c r="VXH7" s="149"/>
      <c r="VXI7" s="149"/>
      <c r="VXJ7" s="149"/>
      <c r="VXK7" s="149"/>
      <c r="VXL7" s="149"/>
      <c r="VXM7" s="149"/>
      <c r="VXN7" s="149"/>
      <c r="VXO7" s="149"/>
      <c r="VXP7" s="149"/>
      <c r="VXQ7" s="149"/>
      <c r="VXR7" s="149"/>
      <c r="VXS7" s="149"/>
      <c r="VXT7" s="149"/>
      <c r="VXU7" s="149"/>
      <c r="VXV7" s="149"/>
      <c r="VXW7" s="149"/>
      <c r="VXX7" s="149"/>
      <c r="VXY7" s="149"/>
      <c r="VXZ7" s="149"/>
      <c r="VYA7" s="149"/>
      <c r="VYB7" s="149"/>
      <c r="VYC7" s="149"/>
      <c r="VYD7" s="149"/>
      <c r="VYE7" s="149"/>
      <c r="VYF7" s="149"/>
      <c r="VYG7" s="149"/>
      <c r="VYH7" s="149"/>
      <c r="VYI7" s="149"/>
      <c r="VYJ7" s="149"/>
      <c r="VYK7" s="149"/>
      <c r="VYL7" s="149"/>
      <c r="VYM7" s="149"/>
      <c r="VYN7" s="149"/>
      <c r="VYO7" s="149"/>
      <c r="VYP7" s="149"/>
      <c r="VYQ7" s="149"/>
      <c r="VYR7" s="149"/>
      <c r="VYS7" s="149"/>
      <c r="VYT7" s="149"/>
      <c r="VYU7" s="149"/>
      <c r="VYV7" s="149"/>
      <c r="VYW7" s="149"/>
      <c r="VYX7" s="149"/>
      <c r="VYY7" s="149"/>
      <c r="VYZ7" s="149"/>
      <c r="VZA7" s="149"/>
      <c r="VZB7" s="149"/>
      <c r="VZC7" s="149"/>
      <c r="VZD7" s="149"/>
      <c r="VZE7" s="149"/>
      <c r="VZF7" s="149"/>
      <c r="VZG7" s="149"/>
      <c r="VZH7" s="149"/>
      <c r="VZI7" s="149"/>
      <c r="VZJ7" s="149"/>
      <c r="VZK7" s="149"/>
      <c r="VZL7" s="149"/>
      <c r="VZM7" s="149"/>
      <c r="VZN7" s="149"/>
      <c r="VZO7" s="149"/>
      <c r="VZP7" s="149"/>
      <c r="VZQ7" s="149"/>
      <c r="VZR7" s="149"/>
      <c r="VZS7" s="149"/>
      <c r="VZT7" s="149"/>
      <c r="VZU7" s="149"/>
      <c r="VZV7" s="149"/>
      <c r="VZW7" s="149"/>
      <c r="VZX7" s="149"/>
      <c r="VZY7" s="149"/>
      <c r="VZZ7" s="149"/>
      <c r="WAA7" s="149"/>
      <c r="WAB7" s="149"/>
      <c r="WAC7" s="149"/>
      <c r="WAD7" s="149"/>
      <c r="WAE7" s="149"/>
      <c r="WAF7" s="149"/>
      <c r="WAG7" s="149"/>
      <c r="WAH7" s="149"/>
      <c r="WAI7" s="149"/>
      <c r="WAJ7" s="149"/>
      <c r="WAK7" s="149"/>
      <c r="WAL7" s="149"/>
      <c r="WAM7" s="149"/>
      <c r="WAN7" s="149"/>
      <c r="WAO7" s="149"/>
      <c r="WAP7" s="149"/>
      <c r="WAQ7" s="149"/>
      <c r="WAR7" s="149"/>
      <c r="WAS7" s="149"/>
      <c r="WAT7" s="149"/>
      <c r="WAU7" s="149"/>
      <c r="WAV7" s="149"/>
      <c r="WAW7" s="149"/>
      <c r="WAX7" s="149"/>
      <c r="WAY7" s="149"/>
      <c r="WAZ7" s="149"/>
      <c r="WBA7" s="149"/>
      <c r="WBB7" s="149"/>
      <c r="WBC7" s="149"/>
      <c r="WBD7" s="149"/>
      <c r="WBE7" s="149"/>
      <c r="WBF7" s="149"/>
      <c r="WBG7" s="149"/>
      <c r="WBH7" s="149"/>
      <c r="WBI7" s="149"/>
      <c r="WBJ7" s="149"/>
      <c r="WBK7" s="149"/>
      <c r="WBL7" s="149"/>
      <c r="WBM7" s="149"/>
      <c r="WBN7" s="149"/>
      <c r="WBO7" s="149"/>
      <c r="WBP7" s="149"/>
      <c r="WBQ7" s="149"/>
      <c r="WBR7" s="149"/>
      <c r="WBS7" s="149"/>
      <c r="WBT7" s="149"/>
      <c r="WBU7" s="149"/>
      <c r="WBV7" s="149"/>
      <c r="WBW7" s="149"/>
      <c r="WBX7" s="149"/>
      <c r="WBY7" s="149"/>
      <c r="WBZ7" s="149"/>
      <c r="WCA7" s="149"/>
      <c r="WCB7" s="149"/>
      <c r="WCC7" s="149"/>
      <c r="WCD7" s="149"/>
      <c r="WCE7" s="149"/>
      <c r="WCF7" s="149"/>
      <c r="WCG7" s="149"/>
      <c r="WCH7" s="149"/>
      <c r="WCI7" s="149"/>
      <c r="WCJ7" s="149"/>
      <c r="WCK7" s="149"/>
      <c r="WCL7" s="149"/>
      <c r="WCM7" s="149"/>
      <c r="WCN7" s="149"/>
      <c r="WCO7" s="149"/>
      <c r="WCP7" s="149"/>
      <c r="WCQ7" s="149"/>
      <c r="WCR7" s="149"/>
      <c r="WCS7" s="149"/>
      <c r="WCT7" s="149"/>
      <c r="WCU7" s="149"/>
      <c r="WCV7" s="149"/>
      <c r="WCW7" s="149"/>
      <c r="WCX7" s="149"/>
      <c r="WCY7" s="149"/>
      <c r="WCZ7" s="149"/>
      <c r="WDA7" s="149"/>
      <c r="WDB7" s="149"/>
      <c r="WDC7" s="149"/>
      <c r="WDD7" s="149"/>
      <c r="WDE7" s="149"/>
      <c r="WDF7" s="149"/>
      <c r="WDG7" s="149"/>
      <c r="WDH7" s="149"/>
      <c r="WDI7" s="149"/>
      <c r="WDJ7" s="149"/>
      <c r="WDK7" s="149"/>
      <c r="WDL7" s="149"/>
      <c r="WDM7" s="149"/>
      <c r="WDN7" s="149"/>
      <c r="WDO7" s="149"/>
      <c r="WDP7" s="149"/>
      <c r="WDQ7" s="149"/>
      <c r="WDR7" s="149"/>
      <c r="WDS7" s="149"/>
      <c r="WDT7" s="149"/>
      <c r="WDU7" s="149"/>
      <c r="WDV7" s="149"/>
      <c r="WDW7" s="149"/>
      <c r="WDX7" s="149"/>
      <c r="WDY7" s="149"/>
      <c r="WDZ7" s="149"/>
      <c r="WEA7" s="149"/>
      <c r="WEB7" s="149"/>
      <c r="WEC7" s="149"/>
      <c r="WED7" s="149"/>
      <c r="WEE7" s="149"/>
      <c r="WEF7" s="149"/>
      <c r="WEG7" s="149"/>
      <c r="WEH7" s="149"/>
      <c r="WEI7" s="149"/>
      <c r="WEJ7" s="149"/>
      <c r="WEK7" s="149"/>
      <c r="WEL7" s="149"/>
      <c r="WEM7" s="149"/>
      <c r="WEN7" s="149"/>
      <c r="WEO7" s="149"/>
      <c r="WEP7" s="149"/>
      <c r="WEQ7" s="149"/>
      <c r="WER7" s="149"/>
      <c r="WES7" s="149"/>
      <c r="WET7" s="149"/>
      <c r="WEU7" s="149"/>
      <c r="WEV7" s="149"/>
      <c r="WEW7" s="149"/>
      <c r="WEX7" s="149"/>
      <c r="WEY7" s="149"/>
      <c r="WEZ7" s="149"/>
      <c r="WFA7" s="149"/>
      <c r="WFB7" s="149"/>
      <c r="WFC7" s="149"/>
      <c r="WFD7" s="149"/>
      <c r="WFE7" s="149"/>
      <c r="WFF7" s="149"/>
      <c r="WFG7" s="149"/>
      <c r="WFH7" s="149"/>
      <c r="WFI7" s="149"/>
      <c r="WFJ7" s="149"/>
      <c r="WFK7" s="149"/>
      <c r="WFL7" s="149"/>
      <c r="WFM7" s="149"/>
      <c r="WFN7" s="149"/>
      <c r="WFO7" s="149"/>
      <c r="WFP7" s="149"/>
      <c r="WFQ7" s="149"/>
      <c r="WFR7" s="149"/>
      <c r="WFS7" s="149"/>
      <c r="WFT7" s="149"/>
      <c r="WFU7" s="149"/>
      <c r="WFV7" s="149"/>
      <c r="WFW7" s="149"/>
      <c r="WFX7" s="149"/>
      <c r="WFY7" s="149"/>
      <c r="WFZ7" s="149"/>
      <c r="WGA7" s="149"/>
      <c r="WGB7" s="149"/>
      <c r="WGC7" s="149"/>
      <c r="WGD7" s="149"/>
      <c r="WGE7" s="149"/>
      <c r="WGF7" s="149"/>
      <c r="WGG7" s="149"/>
      <c r="WGH7" s="149"/>
      <c r="WGI7" s="149"/>
      <c r="WGJ7" s="149"/>
      <c r="WGK7" s="149"/>
      <c r="WGL7" s="149"/>
      <c r="WGM7" s="149"/>
      <c r="WGN7" s="149"/>
      <c r="WGO7" s="149"/>
      <c r="WGP7" s="149"/>
      <c r="WGQ7" s="149"/>
      <c r="WGR7" s="149"/>
      <c r="WGS7" s="149"/>
      <c r="WGT7" s="149"/>
      <c r="WGU7" s="149"/>
      <c r="WGV7" s="149"/>
      <c r="WGW7" s="149"/>
      <c r="WGX7" s="149"/>
      <c r="WGY7" s="149"/>
      <c r="WGZ7" s="149"/>
      <c r="WHA7" s="149"/>
      <c r="WHB7" s="149"/>
      <c r="WHC7" s="149"/>
      <c r="WHD7" s="149"/>
      <c r="WHE7" s="149"/>
      <c r="WHF7" s="149"/>
      <c r="WHG7" s="149"/>
      <c r="WHH7" s="149"/>
      <c r="WHI7" s="149"/>
      <c r="WHJ7" s="149"/>
      <c r="WHK7" s="149"/>
      <c r="WHL7" s="149"/>
      <c r="WHM7" s="149"/>
      <c r="WHN7" s="149"/>
      <c r="WHO7" s="149"/>
      <c r="WHP7" s="149"/>
      <c r="WHQ7" s="149"/>
      <c r="WHR7" s="149"/>
      <c r="WHS7" s="149"/>
      <c r="WHT7" s="149"/>
      <c r="WHU7" s="149"/>
      <c r="WHV7" s="149"/>
      <c r="WHW7" s="149"/>
      <c r="WHX7" s="149"/>
      <c r="WHY7" s="149"/>
      <c r="WHZ7" s="149"/>
      <c r="WIA7" s="149"/>
      <c r="WIB7" s="149"/>
      <c r="WIC7" s="149"/>
      <c r="WID7" s="149"/>
      <c r="WIE7" s="149"/>
      <c r="WIF7" s="149"/>
      <c r="WIG7" s="149"/>
      <c r="WIH7" s="149"/>
      <c r="WII7" s="149"/>
      <c r="WIJ7" s="149"/>
      <c r="WIK7" s="149"/>
      <c r="WIL7" s="149"/>
      <c r="WIM7" s="149"/>
      <c r="WIN7" s="149"/>
      <c r="WIO7" s="149"/>
      <c r="WIP7" s="149"/>
      <c r="WIQ7" s="149"/>
      <c r="WIR7" s="149"/>
      <c r="WIS7" s="149"/>
      <c r="WIT7" s="149"/>
      <c r="WIU7" s="149"/>
      <c r="WIV7" s="149"/>
      <c r="WIW7" s="149"/>
      <c r="WIX7" s="149"/>
      <c r="WIY7" s="149"/>
      <c r="WIZ7" s="149"/>
      <c r="WJA7" s="149"/>
      <c r="WJB7" s="149"/>
      <c r="WJC7" s="149"/>
      <c r="WJD7" s="149"/>
      <c r="WJE7" s="149"/>
      <c r="WJF7" s="149"/>
      <c r="WJG7" s="149"/>
      <c r="WJH7" s="149"/>
      <c r="WJI7" s="149"/>
      <c r="WJJ7" s="149"/>
      <c r="WJK7" s="149"/>
      <c r="WJL7" s="149"/>
      <c r="WJM7" s="149"/>
      <c r="WJN7" s="149"/>
      <c r="WJO7" s="149"/>
      <c r="WJP7" s="149"/>
      <c r="WJQ7" s="149"/>
      <c r="WJR7" s="149"/>
      <c r="WJS7" s="149"/>
      <c r="WJT7" s="149"/>
      <c r="WJU7" s="149"/>
      <c r="WJV7" s="149"/>
      <c r="WJW7" s="149"/>
      <c r="WJX7" s="149"/>
      <c r="WJY7" s="149"/>
      <c r="WJZ7" s="149"/>
      <c r="WKA7" s="149"/>
      <c r="WKB7" s="149"/>
      <c r="WKC7" s="149"/>
      <c r="WKD7" s="149"/>
      <c r="WKE7" s="149"/>
      <c r="WKF7" s="149"/>
      <c r="WKG7" s="149"/>
      <c r="WKH7" s="149"/>
      <c r="WKI7" s="149"/>
      <c r="WKJ7" s="149"/>
      <c r="WKK7" s="149"/>
      <c r="WKL7" s="149"/>
      <c r="WKM7" s="149"/>
      <c r="WKN7" s="149"/>
      <c r="WKO7" s="149"/>
      <c r="WKP7" s="149"/>
      <c r="WKQ7" s="149"/>
      <c r="WKR7" s="149"/>
      <c r="WKS7" s="149"/>
      <c r="WKT7" s="149"/>
      <c r="WKU7" s="149"/>
      <c r="WKV7" s="149"/>
      <c r="WKW7" s="149"/>
      <c r="WKX7" s="149"/>
      <c r="WKY7" s="149"/>
      <c r="WKZ7" s="149"/>
      <c r="WLA7" s="149"/>
      <c r="WLB7" s="149"/>
      <c r="WLC7" s="149"/>
      <c r="WLD7" s="149"/>
      <c r="WLE7" s="149"/>
      <c r="WLF7" s="149"/>
      <c r="WLG7" s="149"/>
      <c r="WLH7" s="149"/>
      <c r="WLI7" s="149"/>
      <c r="WLJ7" s="149"/>
      <c r="WLK7" s="149"/>
      <c r="WLL7" s="149"/>
      <c r="WLM7" s="149"/>
      <c r="WLN7" s="149"/>
      <c r="WLO7" s="149"/>
      <c r="WLP7" s="149"/>
      <c r="WLQ7" s="149"/>
      <c r="WLR7" s="149"/>
      <c r="WLS7" s="149"/>
      <c r="WLT7" s="149"/>
      <c r="WLU7" s="149"/>
      <c r="WLV7" s="149"/>
      <c r="WLW7" s="149"/>
      <c r="WLX7" s="149"/>
      <c r="WLY7" s="149"/>
      <c r="WLZ7" s="149"/>
      <c r="WMA7" s="149"/>
      <c r="WMB7" s="149"/>
      <c r="WMC7" s="149"/>
      <c r="WMD7" s="149"/>
      <c r="WME7" s="149"/>
      <c r="WMF7" s="149"/>
      <c r="WMG7" s="149"/>
      <c r="WMH7" s="149"/>
      <c r="WMI7" s="149"/>
      <c r="WMJ7" s="149"/>
      <c r="WMK7" s="149"/>
      <c r="WML7" s="149"/>
      <c r="WMM7" s="149"/>
      <c r="WMN7" s="149"/>
      <c r="WMO7" s="149"/>
      <c r="WMP7" s="149"/>
      <c r="WMQ7" s="149"/>
      <c r="WMR7" s="149"/>
      <c r="WMS7" s="149"/>
      <c r="WMT7" s="149"/>
      <c r="WMU7" s="149"/>
      <c r="WMV7" s="149"/>
      <c r="WMW7" s="149"/>
      <c r="WMX7" s="149"/>
      <c r="WMY7" s="149"/>
      <c r="WMZ7" s="149"/>
      <c r="WNA7" s="149"/>
      <c r="WNB7" s="149"/>
      <c r="WNC7" s="149"/>
      <c r="WND7" s="149"/>
      <c r="WNE7" s="149"/>
      <c r="WNF7" s="149"/>
      <c r="WNG7" s="149"/>
      <c r="WNH7" s="149"/>
      <c r="WNI7" s="149"/>
      <c r="WNJ7" s="149"/>
      <c r="WNK7" s="149"/>
      <c r="WNL7" s="149"/>
      <c r="WNM7" s="149"/>
      <c r="WNN7" s="149"/>
      <c r="WNO7" s="149"/>
      <c r="WNP7" s="149"/>
      <c r="WNQ7" s="149"/>
      <c r="WNR7" s="149"/>
      <c r="WNS7" s="149"/>
      <c r="WNT7" s="149"/>
      <c r="WNU7" s="149"/>
      <c r="WNV7" s="149"/>
      <c r="WNW7" s="149"/>
      <c r="WNX7" s="149"/>
      <c r="WNY7" s="149"/>
      <c r="WNZ7" s="149"/>
      <c r="WOA7" s="149"/>
      <c r="WOB7" s="149"/>
      <c r="WOC7" s="149"/>
      <c r="WOD7" s="149"/>
      <c r="WOE7" s="149"/>
      <c r="WOF7" s="149"/>
      <c r="WOG7" s="149"/>
      <c r="WOH7" s="149"/>
      <c r="WOI7" s="149"/>
      <c r="WOJ7" s="149"/>
      <c r="WOK7" s="149"/>
      <c r="WOL7" s="149"/>
      <c r="WOM7" s="149"/>
      <c r="WON7" s="149"/>
      <c r="WOO7" s="149"/>
      <c r="WOP7" s="149"/>
      <c r="WOQ7" s="149"/>
      <c r="WOR7" s="149"/>
      <c r="WOS7" s="149"/>
      <c r="WOT7" s="149"/>
      <c r="WOU7" s="149"/>
      <c r="WOV7" s="149"/>
      <c r="WOW7" s="149"/>
      <c r="WOX7" s="149"/>
      <c r="WOY7" s="149"/>
      <c r="WOZ7" s="149"/>
      <c r="WPA7" s="149"/>
      <c r="WPB7" s="149"/>
      <c r="WPC7" s="149"/>
      <c r="WPD7" s="149"/>
      <c r="WPE7" s="149"/>
      <c r="WPF7" s="149"/>
      <c r="WPG7" s="149"/>
      <c r="WPH7" s="149"/>
      <c r="WPI7" s="149"/>
      <c r="WPJ7" s="149"/>
      <c r="WPK7" s="149"/>
      <c r="WPL7" s="149"/>
      <c r="WPM7" s="149"/>
      <c r="WPN7" s="149"/>
      <c r="WPO7" s="149"/>
      <c r="WPP7" s="149"/>
      <c r="WPQ7" s="149"/>
      <c r="WPR7" s="149"/>
      <c r="WPS7" s="149"/>
      <c r="WPT7" s="149"/>
      <c r="WPU7" s="149"/>
      <c r="WPV7" s="149"/>
      <c r="WPW7" s="149"/>
      <c r="WPX7" s="149"/>
      <c r="WPY7" s="149"/>
      <c r="WPZ7" s="149"/>
      <c r="WQA7" s="149"/>
      <c r="WQB7" s="149"/>
      <c r="WQC7" s="149"/>
      <c r="WQD7" s="149"/>
      <c r="WQE7" s="149"/>
      <c r="WQF7" s="149"/>
      <c r="WQG7" s="149"/>
      <c r="WQH7" s="149"/>
      <c r="WQI7" s="149"/>
      <c r="WQJ7" s="149"/>
      <c r="WQK7" s="149"/>
      <c r="WQL7" s="149"/>
      <c r="WQM7" s="149"/>
      <c r="WQN7" s="149"/>
      <c r="WQO7" s="149"/>
      <c r="WQP7" s="149"/>
      <c r="WQQ7" s="149"/>
      <c r="WQR7" s="149"/>
      <c r="WQS7" s="149"/>
      <c r="WQT7" s="149"/>
      <c r="WQU7" s="149"/>
      <c r="WQV7" s="149"/>
      <c r="WQW7" s="149"/>
      <c r="WQX7" s="149"/>
      <c r="WQY7" s="149"/>
      <c r="WQZ7" s="149"/>
      <c r="WRA7" s="149"/>
      <c r="WRB7" s="149"/>
      <c r="WRC7" s="149"/>
      <c r="WRD7" s="149"/>
      <c r="WRE7" s="149"/>
      <c r="WRF7" s="149"/>
      <c r="WRG7" s="149"/>
      <c r="WRH7" s="149"/>
      <c r="WRI7" s="149"/>
      <c r="WRJ7" s="149"/>
      <c r="WRK7" s="149"/>
      <c r="WRL7" s="149"/>
      <c r="WRM7" s="149"/>
      <c r="WRN7" s="149"/>
      <c r="WRO7" s="149"/>
      <c r="WRP7" s="149"/>
      <c r="WRQ7" s="149"/>
      <c r="WRR7" s="149"/>
      <c r="WRS7" s="149"/>
      <c r="WRT7" s="149"/>
      <c r="WRU7" s="149"/>
      <c r="WRV7" s="149"/>
      <c r="WRW7" s="149"/>
      <c r="WRX7" s="149"/>
      <c r="WRY7" s="149"/>
      <c r="WRZ7" s="149"/>
      <c r="WSA7" s="149"/>
      <c r="WSB7" s="149"/>
      <c r="WSC7" s="149"/>
      <c r="WSD7" s="149"/>
      <c r="WSE7" s="149"/>
      <c r="WSF7" s="149"/>
      <c r="WSG7" s="149"/>
      <c r="WSH7" s="149"/>
      <c r="WSI7" s="149"/>
      <c r="WSJ7" s="149"/>
      <c r="WSK7" s="149"/>
      <c r="WSL7" s="149"/>
      <c r="WSM7" s="149"/>
      <c r="WSN7" s="149"/>
      <c r="WSO7" s="149"/>
      <c r="WSP7" s="149"/>
      <c r="WSQ7" s="149"/>
      <c r="WSR7" s="149"/>
      <c r="WSS7" s="149"/>
      <c r="WST7" s="149"/>
      <c r="WSU7" s="149"/>
      <c r="WSV7" s="149"/>
      <c r="WSW7" s="149"/>
      <c r="WSX7" s="149"/>
      <c r="WSY7" s="149"/>
      <c r="WSZ7" s="149"/>
      <c r="WTA7" s="149"/>
      <c r="WTB7" s="149"/>
      <c r="WTC7" s="149"/>
      <c r="WTD7" s="149"/>
      <c r="WTE7" s="149"/>
      <c r="WTF7" s="149"/>
      <c r="WTG7" s="149"/>
      <c r="WTH7" s="149"/>
      <c r="WTI7" s="149"/>
      <c r="WTJ7" s="149"/>
      <c r="WTK7" s="149"/>
      <c r="WTL7" s="149"/>
      <c r="WTM7" s="149"/>
      <c r="WTN7" s="149"/>
      <c r="WTO7" s="149"/>
      <c r="WTP7" s="149"/>
      <c r="WTQ7" s="149"/>
      <c r="WTR7" s="149"/>
      <c r="WTS7" s="149"/>
      <c r="WTT7" s="149"/>
      <c r="WTU7" s="149"/>
      <c r="WTV7" s="149"/>
      <c r="WTW7" s="149"/>
      <c r="WTX7" s="149"/>
      <c r="WTY7" s="149"/>
      <c r="WTZ7" s="149"/>
      <c r="WUA7" s="149"/>
      <c r="WUB7" s="149"/>
      <c r="WUC7" s="149"/>
      <c r="WUD7" s="149"/>
      <c r="WUE7" s="149"/>
      <c r="WUF7" s="149"/>
      <c r="WUG7" s="149"/>
      <c r="WUH7" s="149"/>
      <c r="WUI7" s="149"/>
      <c r="WUJ7" s="149"/>
      <c r="WUK7" s="149"/>
      <c r="WUL7" s="149"/>
      <c r="WUM7" s="149"/>
      <c r="WUN7" s="149"/>
      <c r="WUO7" s="149"/>
      <c r="WUP7" s="149"/>
      <c r="WUQ7" s="149"/>
      <c r="WUR7" s="149"/>
      <c r="WUS7" s="149"/>
      <c r="WUT7" s="149"/>
      <c r="WUU7" s="149"/>
      <c r="WUV7" s="149"/>
      <c r="WUW7" s="149"/>
      <c r="WUX7" s="149"/>
      <c r="WUY7" s="149"/>
      <c r="WUZ7" s="149"/>
      <c r="WVA7" s="149"/>
      <c r="WVB7" s="149"/>
      <c r="WVC7" s="149"/>
      <c r="WVD7" s="149"/>
      <c r="WVE7" s="149"/>
      <c r="WVF7" s="149"/>
      <c r="WVG7" s="149"/>
      <c r="WVH7" s="149"/>
      <c r="WVI7" s="149"/>
      <c r="WVJ7" s="149"/>
      <c r="WVK7" s="149"/>
      <c r="WVL7" s="149"/>
      <c r="WVM7" s="149"/>
      <c r="WVN7" s="149"/>
      <c r="WVO7" s="149"/>
      <c r="WVP7" s="149"/>
      <c r="WVQ7" s="149"/>
      <c r="WVR7" s="149"/>
      <c r="WVS7" s="149"/>
      <c r="WVT7" s="149"/>
      <c r="WVU7" s="149"/>
      <c r="WVV7" s="149"/>
      <c r="WVW7" s="149"/>
      <c r="WVX7" s="149"/>
      <c r="WVY7" s="149"/>
      <c r="WVZ7" s="149"/>
      <c r="WWA7" s="149"/>
      <c r="WWB7" s="149"/>
      <c r="WWC7" s="149"/>
      <c r="WWD7" s="149"/>
      <c r="WWE7" s="149"/>
      <c r="WWF7" s="149"/>
      <c r="WWG7" s="149"/>
      <c r="WWH7" s="149"/>
      <c r="WWI7" s="149"/>
      <c r="WWJ7" s="149"/>
      <c r="WWK7" s="149"/>
      <c r="WWL7" s="149"/>
      <c r="WWM7" s="149"/>
      <c r="WWN7" s="149"/>
      <c r="WWO7" s="149"/>
      <c r="WWP7" s="149"/>
      <c r="WWQ7" s="149"/>
      <c r="WWR7" s="149"/>
      <c r="WWS7" s="149"/>
      <c r="WWT7" s="149"/>
      <c r="WWU7" s="149"/>
      <c r="WWV7" s="149"/>
      <c r="WWW7" s="149"/>
      <c r="WWX7" s="149"/>
      <c r="WWY7" s="149"/>
      <c r="WWZ7" s="149"/>
      <c r="WXA7" s="149"/>
      <c r="WXB7" s="149"/>
      <c r="WXC7" s="149"/>
      <c r="WXD7" s="149"/>
      <c r="WXE7" s="149"/>
      <c r="WXF7" s="149"/>
      <c r="WXG7" s="149"/>
      <c r="WXH7" s="149"/>
      <c r="WXI7" s="149"/>
      <c r="WXJ7" s="149"/>
      <c r="WXK7" s="149"/>
      <c r="WXL7" s="149"/>
      <c r="WXM7" s="149"/>
      <c r="WXN7" s="149"/>
      <c r="WXO7" s="149"/>
      <c r="WXP7" s="149"/>
      <c r="WXQ7" s="149"/>
      <c r="WXR7" s="149"/>
      <c r="WXS7" s="149"/>
      <c r="WXT7" s="149"/>
      <c r="WXU7" s="149"/>
      <c r="WXV7" s="149"/>
      <c r="WXW7" s="149"/>
      <c r="WXX7" s="149"/>
      <c r="WXY7" s="149"/>
      <c r="WXZ7" s="149"/>
      <c r="WYA7" s="149"/>
      <c r="WYB7" s="149"/>
      <c r="WYC7" s="149"/>
      <c r="WYD7" s="149"/>
      <c r="WYE7" s="149"/>
      <c r="WYF7" s="149"/>
      <c r="WYG7" s="149"/>
      <c r="WYH7" s="149"/>
      <c r="WYI7" s="149"/>
      <c r="WYJ7" s="149"/>
      <c r="WYK7" s="149"/>
      <c r="WYL7" s="149"/>
      <c r="WYM7" s="149"/>
      <c r="WYN7" s="149"/>
      <c r="WYO7" s="149"/>
      <c r="WYP7" s="149"/>
      <c r="WYQ7" s="149"/>
      <c r="WYR7" s="149"/>
      <c r="WYS7" s="149"/>
      <c r="WYT7" s="149"/>
      <c r="WYU7" s="149"/>
      <c r="WYV7" s="149"/>
      <c r="WYW7" s="149"/>
      <c r="WYX7" s="149"/>
      <c r="WYY7" s="149"/>
      <c r="WYZ7" s="149"/>
      <c r="WZA7" s="149"/>
      <c r="WZB7" s="149"/>
      <c r="WZC7" s="149"/>
      <c r="WZD7" s="149"/>
      <c r="WZE7" s="149"/>
      <c r="WZF7" s="149"/>
      <c r="WZG7" s="149"/>
      <c r="WZH7" s="149"/>
      <c r="WZI7" s="149"/>
      <c r="WZJ7" s="149"/>
      <c r="WZK7" s="149"/>
      <c r="WZL7" s="149"/>
      <c r="WZM7" s="149"/>
      <c r="WZN7" s="149"/>
      <c r="WZO7" s="149"/>
      <c r="WZP7" s="149"/>
      <c r="WZQ7" s="149"/>
      <c r="WZR7" s="149"/>
      <c r="WZS7" s="149"/>
      <c r="WZT7" s="149"/>
      <c r="WZU7" s="149"/>
      <c r="WZV7" s="149"/>
      <c r="WZW7" s="149"/>
      <c r="WZX7" s="149"/>
      <c r="WZY7" s="149"/>
      <c r="WZZ7" s="149"/>
      <c r="XAA7" s="149"/>
      <c r="XAB7" s="149"/>
      <c r="XAC7" s="149"/>
      <c r="XAD7" s="149"/>
      <c r="XAE7" s="149"/>
      <c r="XAF7" s="149"/>
      <c r="XAG7" s="149"/>
      <c r="XAH7" s="149"/>
      <c r="XAI7" s="149"/>
      <c r="XAJ7" s="149"/>
      <c r="XAK7" s="149"/>
      <c r="XAL7" s="149"/>
      <c r="XAM7" s="149"/>
      <c r="XAN7" s="149"/>
      <c r="XAO7" s="149"/>
      <c r="XAP7" s="149"/>
      <c r="XAQ7" s="149"/>
      <c r="XAR7" s="149"/>
      <c r="XAS7" s="149"/>
      <c r="XAT7" s="149"/>
      <c r="XAU7" s="149"/>
      <c r="XAV7" s="149"/>
      <c r="XAW7" s="149"/>
      <c r="XAX7" s="149"/>
      <c r="XAY7" s="149"/>
      <c r="XAZ7" s="149"/>
      <c r="XBA7" s="149"/>
      <c r="XBB7" s="149"/>
      <c r="XBC7" s="149"/>
      <c r="XBD7" s="149"/>
      <c r="XBE7" s="149"/>
      <c r="XBF7" s="149"/>
      <c r="XBG7" s="149"/>
      <c r="XBH7" s="149"/>
      <c r="XBI7" s="149"/>
      <c r="XBJ7" s="149"/>
      <c r="XBK7" s="149"/>
      <c r="XBL7" s="149"/>
      <c r="XBM7" s="149"/>
      <c r="XBN7" s="149"/>
      <c r="XBO7" s="149"/>
      <c r="XBP7" s="149"/>
      <c r="XBQ7" s="149"/>
      <c r="XBR7" s="149"/>
      <c r="XBS7" s="149"/>
      <c r="XBT7" s="149"/>
      <c r="XBU7" s="149"/>
      <c r="XBV7" s="149"/>
      <c r="XBW7" s="149"/>
      <c r="XBX7" s="149"/>
      <c r="XBY7" s="149"/>
      <c r="XBZ7" s="149"/>
      <c r="XCA7" s="149"/>
      <c r="XCB7" s="149"/>
      <c r="XCC7" s="149"/>
      <c r="XCD7" s="149"/>
      <c r="XCE7" s="149"/>
      <c r="XCF7" s="149"/>
      <c r="XCG7" s="149"/>
      <c r="XCH7" s="149"/>
      <c r="XCI7" s="149"/>
      <c r="XCJ7" s="149"/>
      <c r="XCK7" s="149"/>
      <c r="XCL7" s="149"/>
      <c r="XCM7" s="149"/>
      <c r="XCN7" s="149"/>
      <c r="XCO7" s="149"/>
      <c r="XCP7" s="149"/>
      <c r="XCQ7" s="149"/>
      <c r="XCR7" s="149"/>
      <c r="XCS7" s="149"/>
      <c r="XCT7" s="149"/>
      <c r="XCU7" s="149"/>
      <c r="XCV7" s="149"/>
      <c r="XCW7" s="149"/>
      <c r="XCX7" s="149"/>
      <c r="XCY7" s="149"/>
      <c r="XCZ7" s="149"/>
      <c r="XDA7" s="149"/>
      <c r="XDB7" s="149"/>
      <c r="XDC7" s="149"/>
      <c r="XDD7" s="149"/>
      <c r="XDE7" s="149"/>
      <c r="XDF7" s="149"/>
      <c r="XDG7" s="149"/>
      <c r="XDH7" s="149"/>
      <c r="XDI7" s="149"/>
      <c r="XDJ7" s="149"/>
      <c r="XDK7" s="149"/>
      <c r="XDL7" s="149"/>
      <c r="XDM7" s="149"/>
      <c r="XDN7" s="149"/>
      <c r="XDO7" s="149"/>
      <c r="XDP7" s="149"/>
      <c r="XDQ7" s="149"/>
      <c r="XDR7" s="149"/>
      <c r="XDS7" s="149"/>
      <c r="XDT7" s="149"/>
      <c r="XDU7" s="149"/>
      <c r="XDV7" s="149"/>
      <c r="XDW7" s="149"/>
      <c r="XDX7" s="149"/>
      <c r="XDY7" s="149"/>
      <c r="XDZ7" s="149"/>
      <c r="XEA7" s="149"/>
      <c r="XEB7" s="149"/>
      <c r="XEC7" s="149"/>
      <c r="XED7" s="149"/>
      <c r="XEE7" s="149"/>
      <c r="XEF7" s="149"/>
      <c r="XEG7" s="149"/>
      <c r="XEH7" s="149"/>
      <c r="XEI7" s="149"/>
      <c r="XEJ7" s="149"/>
      <c r="XEK7" s="149"/>
      <c r="XEL7" s="149"/>
      <c r="XEM7" s="149"/>
      <c r="XEN7" s="149"/>
      <c r="XEO7" s="149"/>
      <c r="XEP7" s="149"/>
      <c r="XEQ7" s="149"/>
      <c r="XER7" s="149"/>
      <c r="XES7" s="149"/>
      <c r="XET7" s="149"/>
      <c r="XEU7" s="149"/>
      <c r="XEV7" s="149"/>
      <c r="XEW7" s="149"/>
      <c r="XEX7" s="149"/>
      <c r="XEY7" s="149"/>
      <c r="XEZ7" s="149"/>
      <c r="XFA7" s="149"/>
      <c r="XFB7" s="149"/>
      <c r="XFC7" s="149"/>
      <c r="XFD7" s="149"/>
    </row>
    <row r="8" spans="2:16384" ht="18.75" hidden="1" thickBot="1">
      <c r="B8" s="141"/>
      <c r="C8" s="142"/>
      <c r="D8" s="142"/>
      <c r="E8" s="142"/>
      <c r="F8" s="142"/>
      <c r="G8" s="143"/>
      <c r="H8" s="144"/>
      <c r="I8" s="143"/>
      <c r="J8" s="142"/>
      <c r="K8" s="142"/>
      <c r="L8" s="142"/>
      <c r="M8" s="140"/>
      <c r="N8" s="140"/>
      <c r="O8" s="140"/>
      <c r="P8" s="140"/>
      <c r="Q8" s="140"/>
      <c r="R8" s="140"/>
      <c r="S8" s="140"/>
      <c r="T8" s="140"/>
      <c r="U8" s="140"/>
      <c r="V8" s="140"/>
      <c r="W8" s="140"/>
      <c r="X8" s="140"/>
      <c r="Y8" s="142"/>
      <c r="Z8" s="142"/>
      <c r="AA8" s="142"/>
      <c r="AB8" s="143"/>
      <c r="AC8" s="144"/>
      <c r="AD8" s="143"/>
      <c r="AE8" s="142"/>
      <c r="AF8" s="142"/>
      <c r="AG8" s="142"/>
      <c r="AH8" s="140"/>
      <c r="AI8" s="140"/>
      <c r="AJ8" s="140"/>
      <c r="AK8" s="140"/>
      <c r="AL8" s="140"/>
      <c r="AM8" s="140"/>
      <c r="AN8" s="140"/>
      <c r="AO8" s="140"/>
      <c r="AP8" s="140"/>
      <c r="AQ8" s="140"/>
      <c r="AR8" s="140"/>
      <c r="AS8" s="140"/>
      <c r="AT8" s="142"/>
      <c r="AU8" s="142"/>
      <c r="AV8" s="142"/>
      <c r="AW8" s="143"/>
      <c r="AX8" s="144"/>
      <c r="AY8" s="143"/>
      <c r="AZ8" s="142"/>
      <c r="BA8" s="142"/>
      <c r="BB8" s="142"/>
      <c r="BC8" s="140"/>
      <c r="BD8" s="140"/>
      <c r="BE8" s="140"/>
      <c r="BF8" s="140"/>
      <c r="BG8" s="140"/>
      <c r="BH8" s="140"/>
      <c r="BI8" s="140"/>
      <c r="BJ8" s="140"/>
      <c r="BK8" s="140"/>
      <c r="BL8" s="140"/>
      <c r="BM8" s="140"/>
      <c r="BN8" s="140"/>
      <c r="BO8" s="140"/>
      <c r="BP8" s="141"/>
      <c r="BQ8" s="146"/>
      <c r="BR8" s="146"/>
      <c r="BS8" s="147"/>
      <c r="BT8" s="147"/>
      <c r="BU8" s="147"/>
      <c r="BV8" s="147"/>
      <c r="BW8" s="147"/>
      <c r="BX8" s="147"/>
      <c r="BY8" s="147"/>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0"/>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c r="EO8" s="149"/>
      <c r="EP8" s="149"/>
      <c r="EQ8" s="149"/>
      <c r="ER8" s="149"/>
      <c r="ES8" s="149"/>
      <c r="ET8" s="149"/>
      <c r="EU8" s="149"/>
      <c r="EV8" s="149"/>
      <c r="EW8" s="149"/>
      <c r="EX8" s="149"/>
      <c r="EY8" s="149"/>
      <c r="EZ8" s="149"/>
      <c r="FA8" s="149"/>
      <c r="FB8" s="149"/>
      <c r="FC8" s="149"/>
      <c r="FD8" s="149"/>
      <c r="FE8" s="149"/>
      <c r="FF8" s="149"/>
      <c r="FG8" s="149"/>
      <c r="FH8" s="149"/>
      <c r="FI8" s="149"/>
      <c r="FJ8" s="149"/>
      <c r="FK8" s="149"/>
      <c r="FL8" s="149"/>
      <c r="FM8" s="149"/>
      <c r="FN8" s="149"/>
      <c r="FO8" s="149"/>
      <c r="FP8" s="149"/>
      <c r="FQ8" s="149"/>
      <c r="FR8" s="149"/>
      <c r="FS8" s="149"/>
      <c r="FT8" s="149"/>
      <c r="FU8" s="149"/>
      <c r="FV8" s="149"/>
      <c r="FW8" s="149"/>
      <c r="FX8" s="149"/>
      <c r="FY8" s="149"/>
      <c r="FZ8" s="149"/>
      <c r="GA8" s="149"/>
      <c r="GB8" s="149"/>
      <c r="GC8" s="149"/>
      <c r="GD8" s="149"/>
      <c r="GE8" s="149"/>
      <c r="GF8" s="149"/>
      <c r="GG8" s="149"/>
      <c r="GH8" s="149"/>
      <c r="GI8" s="149"/>
      <c r="GJ8" s="149"/>
      <c r="GK8" s="149"/>
      <c r="GL8" s="149"/>
      <c r="GM8" s="149"/>
      <c r="GN8" s="149"/>
      <c r="GO8" s="149"/>
      <c r="GP8" s="149"/>
      <c r="GQ8" s="149"/>
      <c r="GR8" s="149"/>
      <c r="GS8" s="149"/>
      <c r="GT8" s="149"/>
      <c r="GU8" s="149"/>
      <c r="GV8" s="149"/>
      <c r="GW8" s="149"/>
      <c r="GX8" s="149"/>
      <c r="GY8" s="149"/>
      <c r="GZ8" s="149"/>
      <c r="HA8" s="149"/>
      <c r="HB8" s="149"/>
      <c r="HC8" s="149"/>
      <c r="HD8" s="149"/>
      <c r="HE8" s="149"/>
      <c r="HF8" s="149"/>
      <c r="HG8" s="149"/>
      <c r="HH8" s="149"/>
      <c r="HI8" s="149"/>
      <c r="HJ8" s="149"/>
      <c r="HK8" s="149"/>
      <c r="HL8" s="149"/>
      <c r="HM8" s="149"/>
      <c r="HN8" s="149"/>
      <c r="HO8" s="149"/>
      <c r="HP8" s="149"/>
      <c r="HQ8" s="149"/>
      <c r="HR8" s="149"/>
      <c r="HS8" s="149"/>
      <c r="HT8" s="149"/>
      <c r="HU8" s="149"/>
      <c r="HV8" s="149"/>
      <c r="HW8" s="149"/>
      <c r="HX8" s="149"/>
      <c r="HY8" s="149"/>
      <c r="HZ8" s="149"/>
      <c r="IA8" s="149"/>
      <c r="IB8" s="149"/>
      <c r="IC8" s="149"/>
      <c r="ID8" s="149"/>
      <c r="IE8" s="149"/>
      <c r="IF8" s="149"/>
      <c r="IG8" s="149"/>
      <c r="IH8" s="149"/>
      <c r="II8" s="149"/>
      <c r="IJ8" s="149"/>
      <c r="IK8" s="149"/>
      <c r="IL8" s="149"/>
      <c r="IM8" s="149"/>
      <c r="IN8" s="149"/>
      <c r="IO8" s="149"/>
      <c r="IP8" s="149"/>
      <c r="IQ8" s="149"/>
      <c r="IR8" s="149"/>
      <c r="IS8" s="149"/>
      <c r="IT8" s="149"/>
      <c r="IU8" s="149"/>
      <c r="IV8" s="149"/>
      <c r="IW8" s="149"/>
      <c r="IX8" s="149"/>
      <c r="IY8" s="149"/>
      <c r="IZ8" s="149"/>
      <c r="JA8" s="149"/>
      <c r="JB8" s="149"/>
      <c r="JC8" s="149"/>
      <c r="JD8" s="149"/>
      <c r="JE8" s="149"/>
      <c r="JF8" s="149"/>
      <c r="JG8" s="149"/>
      <c r="JH8" s="149"/>
      <c r="JI8" s="149"/>
      <c r="JJ8" s="149"/>
      <c r="JK8" s="149"/>
      <c r="JL8" s="149"/>
      <c r="JM8" s="149"/>
      <c r="JN8" s="149"/>
      <c r="JO8" s="149"/>
      <c r="JP8" s="149"/>
      <c r="JQ8" s="149"/>
      <c r="JR8" s="149"/>
      <c r="JS8" s="149"/>
      <c r="JT8" s="149"/>
      <c r="JU8" s="149"/>
      <c r="JV8" s="149"/>
      <c r="JW8" s="149"/>
      <c r="JX8" s="149"/>
      <c r="JY8" s="149"/>
      <c r="JZ8" s="149"/>
      <c r="KA8" s="149"/>
      <c r="KB8" s="149"/>
      <c r="KC8" s="149"/>
      <c r="KD8" s="149"/>
      <c r="KE8" s="149"/>
      <c r="KF8" s="149"/>
      <c r="KG8" s="149"/>
      <c r="KH8" s="149"/>
      <c r="KI8" s="149"/>
      <c r="KJ8" s="149"/>
      <c r="KK8" s="149"/>
      <c r="KL8" s="149"/>
      <c r="KM8" s="149"/>
      <c r="KN8" s="149"/>
      <c r="KO8" s="149"/>
      <c r="KP8" s="149"/>
      <c r="KQ8" s="149"/>
      <c r="KR8" s="149"/>
      <c r="KS8" s="149"/>
      <c r="KT8" s="149"/>
      <c r="KU8" s="149"/>
      <c r="KV8" s="149"/>
      <c r="KW8" s="149"/>
      <c r="KX8" s="149"/>
      <c r="KY8" s="149"/>
      <c r="KZ8" s="149"/>
      <c r="LA8" s="149"/>
      <c r="LB8" s="149"/>
      <c r="LC8" s="149"/>
      <c r="LD8" s="149"/>
      <c r="LE8" s="149"/>
      <c r="LF8" s="149"/>
      <c r="LG8" s="149"/>
      <c r="LH8" s="149"/>
      <c r="LI8" s="149"/>
      <c r="LJ8" s="149"/>
      <c r="LK8" s="149"/>
      <c r="LL8" s="149"/>
      <c r="LM8" s="149"/>
      <c r="LN8" s="149"/>
      <c r="LO8" s="149"/>
      <c r="LP8" s="149"/>
      <c r="LQ8" s="149"/>
      <c r="LR8" s="149"/>
      <c r="LS8" s="149"/>
      <c r="LT8" s="149"/>
      <c r="LU8" s="149"/>
      <c r="LV8" s="149"/>
      <c r="LW8" s="149"/>
      <c r="LX8" s="149"/>
      <c r="LY8" s="149"/>
      <c r="LZ8" s="149"/>
      <c r="MA8" s="149"/>
      <c r="MB8" s="149"/>
      <c r="MC8" s="149"/>
      <c r="MD8" s="149"/>
      <c r="ME8" s="149"/>
      <c r="MF8" s="149"/>
      <c r="MG8" s="149"/>
      <c r="MH8" s="149"/>
      <c r="MI8" s="149"/>
      <c r="MJ8" s="149"/>
      <c r="MK8" s="149"/>
      <c r="ML8" s="149"/>
      <c r="MM8" s="149"/>
      <c r="MN8" s="149"/>
      <c r="MO8" s="149"/>
      <c r="MP8" s="149"/>
      <c r="MQ8" s="149"/>
      <c r="MR8" s="149"/>
      <c r="MS8" s="149"/>
      <c r="MT8" s="149"/>
      <c r="MU8" s="149"/>
      <c r="MV8" s="149"/>
      <c r="MW8" s="149"/>
      <c r="MX8" s="149"/>
      <c r="MY8" s="149"/>
      <c r="MZ8" s="149"/>
      <c r="NA8" s="149"/>
      <c r="NB8" s="149"/>
      <c r="NC8" s="149"/>
      <c r="ND8" s="149"/>
      <c r="NE8" s="149"/>
      <c r="NF8" s="149"/>
      <c r="NG8" s="149"/>
      <c r="NH8" s="149"/>
      <c r="NI8" s="149"/>
      <c r="NJ8" s="149"/>
      <c r="NK8" s="149"/>
      <c r="NL8" s="149"/>
      <c r="NM8" s="149"/>
      <c r="NN8" s="149"/>
      <c r="NO8" s="149"/>
      <c r="NP8" s="149"/>
      <c r="NQ8" s="149"/>
      <c r="NR8" s="149"/>
      <c r="NS8" s="149"/>
      <c r="NT8" s="149"/>
      <c r="NU8" s="149"/>
      <c r="NV8" s="149"/>
      <c r="NW8" s="149"/>
      <c r="NX8" s="149"/>
      <c r="NY8" s="149"/>
      <c r="NZ8" s="149"/>
      <c r="OA8" s="149"/>
      <c r="OB8" s="149"/>
      <c r="OC8" s="149"/>
      <c r="OD8" s="149"/>
      <c r="OE8" s="149"/>
      <c r="OF8" s="149"/>
      <c r="OG8" s="149"/>
      <c r="OH8" s="149"/>
      <c r="OI8" s="149"/>
      <c r="OJ8" s="149"/>
      <c r="OK8" s="149"/>
      <c r="OL8" s="149"/>
      <c r="OM8" s="149"/>
      <c r="ON8" s="149"/>
      <c r="OO8" s="149"/>
      <c r="OP8" s="149"/>
      <c r="OQ8" s="149"/>
      <c r="OR8" s="149"/>
      <c r="OS8" s="149"/>
      <c r="OT8" s="149"/>
      <c r="OU8" s="149"/>
      <c r="OV8" s="149"/>
      <c r="OW8" s="149"/>
      <c r="OX8" s="149"/>
      <c r="OY8" s="149"/>
      <c r="OZ8" s="149"/>
      <c r="PA8" s="149"/>
      <c r="PB8" s="149"/>
      <c r="PC8" s="149"/>
      <c r="PD8" s="149"/>
      <c r="PE8" s="149"/>
      <c r="PF8" s="149"/>
      <c r="PG8" s="149"/>
      <c r="PH8" s="149"/>
      <c r="PI8" s="149"/>
      <c r="PJ8" s="149"/>
      <c r="PK8" s="149"/>
      <c r="PL8" s="149"/>
      <c r="PM8" s="149"/>
      <c r="PN8" s="149"/>
      <c r="PO8" s="149"/>
      <c r="PP8" s="149"/>
      <c r="PQ8" s="149"/>
      <c r="PR8" s="149"/>
      <c r="PS8" s="149"/>
      <c r="PT8" s="149"/>
      <c r="PU8" s="149"/>
      <c r="PV8" s="149"/>
      <c r="PW8" s="149"/>
      <c r="PX8" s="149"/>
      <c r="PY8" s="149"/>
      <c r="PZ8" s="149"/>
      <c r="QA8" s="149"/>
      <c r="QB8" s="149"/>
      <c r="QC8" s="149"/>
      <c r="QD8" s="149"/>
      <c r="QE8" s="149"/>
      <c r="QF8" s="149"/>
      <c r="QG8" s="149"/>
      <c r="QH8" s="149"/>
      <c r="QI8" s="149"/>
      <c r="QJ8" s="149"/>
      <c r="QK8" s="149"/>
      <c r="QL8" s="149"/>
      <c r="QM8" s="149"/>
      <c r="QN8" s="149"/>
      <c r="QO8" s="149"/>
      <c r="QP8" s="149"/>
      <c r="QQ8" s="149"/>
      <c r="QR8" s="149"/>
      <c r="QS8" s="149"/>
      <c r="QT8" s="149"/>
      <c r="QU8" s="149"/>
      <c r="QV8" s="149"/>
      <c r="QW8" s="149"/>
      <c r="QX8" s="149"/>
      <c r="QY8" s="149"/>
      <c r="QZ8" s="149"/>
      <c r="RA8" s="149"/>
      <c r="RB8" s="149"/>
      <c r="RC8" s="149"/>
      <c r="RD8" s="149"/>
      <c r="RE8" s="149"/>
      <c r="RF8" s="149"/>
      <c r="RG8" s="149"/>
      <c r="RH8" s="149"/>
      <c r="RI8" s="149"/>
      <c r="RJ8" s="149"/>
      <c r="RK8" s="149"/>
      <c r="RL8" s="149"/>
      <c r="RM8" s="149"/>
      <c r="RN8" s="149"/>
      <c r="RO8" s="149"/>
      <c r="RP8" s="149"/>
      <c r="RQ8" s="149"/>
      <c r="RR8" s="149"/>
      <c r="RS8" s="149"/>
      <c r="RT8" s="149"/>
      <c r="RU8" s="149"/>
      <c r="RV8" s="149"/>
      <c r="RW8" s="149"/>
      <c r="RX8" s="149"/>
      <c r="RY8" s="149"/>
      <c r="RZ8" s="149"/>
      <c r="SA8" s="149"/>
      <c r="SB8" s="149"/>
      <c r="SC8" s="149"/>
      <c r="SD8" s="149"/>
      <c r="SE8" s="149"/>
      <c r="SF8" s="149"/>
      <c r="SG8" s="149"/>
      <c r="SH8" s="149"/>
      <c r="SI8" s="149"/>
      <c r="SJ8" s="149"/>
      <c r="SK8" s="149"/>
      <c r="SL8" s="149"/>
      <c r="SM8" s="149"/>
      <c r="SN8" s="149"/>
      <c r="SO8" s="149"/>
      <c r="SP8" s="149"/>
      <c r="SQ8" s="149"/>
      <c r="SR8" s="149"/>
      <c r="SS8" s="149"/>
      <c r="ST8" s="149"/>
      <c r="SU8" s="149"/>
      <c r="SV8" s="149"/>
      <c r="SW8" s="149"/>
      <c r="SX8" s="149"/>
      <c r="SY8" s="149"/>
      <c r="SZ8" s="149"/>
      <c r="TA8" s="149"/>
      <c r="TB8" s="149"/>
      <c r="TC8" s="149"/>
      <c r="TD8" s="149"/>
      <c r="TE8" s="149"/>
      <c r="TF8" s="149"/>
      <c r="TG8" s="149"/>
      <c r="TH8" s="149"/>
      <c r="TI8" s="149"/>
      <c r="TJ8" s="149"/>
      <c r="TK8" s="149"/>
      <c r="TL8" s="149"/>
      <c r="TM8" s="149"/>
      <c r="TN8" s="149"/>
      <c r="TO8" s="149"/>
      <c r="TP8" s="149"/>
      <c r="TQ8" s="149"/>
      <c r="TR8" s="149"/>
      <c r="TS8" s="149"/>
      <c r="TT8" s="149"/>
      <c r="TU8" s="149"/>
      <c r="TV8" s="149"/>
      <c r="TW8" s="149"/>
      <c r="TX8" s="149"/>
      <c r="TY8" s="149"/>
      <c r="TZ8" s="149"/>
      <c r="UA8" s="149"/>
      <c r="UB8" s="149"/>
      <c r="UC8" s="149"/>
      <c r="UD8" s="149"/>
      <c r="UE8" s="149"/>
      <c r="UF8" s="149"/>
      <c r="UG8" s="149"/>
      <c r="UH8" s="149"/>
      <c r="UI8" s="149"/>
      <c r="UJ8" s="149"/>
      <c r="UK8" s="149"/>
      <c r="UL8" s="149"/>
      <c r="UM8" s="149"/>
      <c r="UN8" s="149"/>
      <c r="UO8" s="149"/>
      <c r="UP8" s="149"/>
      <c r="UQ8" s="149"/>
      <c r="UR8" s="149"/>
      <c r="US8" s="149"/>
      <c r="UT8" s="149"/>
      <c r="UU8" s="149"/>
      <c r="UV8" s="149"/>
      <c r="UW8" s="149"/>
      <c r="UX8" s="149"/>
      <c r="UY8" s="149"/>
      <c r="UZ8" s="149"/>
      <c r="VA8" s="149"/>
      <c r="VB8" s="149"/>
      <c r="VC8" s="149"/>
      <c r="VD8" s="149"/>
      <c r="VE8" s="149"/>
      <c r="VF8" s="149"/>
      <c r="VG8" s="149"/>
      <c r="VH8" s="149"/>
      <c r="VI8" s="149"/>
      <c r="VJ8" s="149"/>
      <c r="VK8" s="149"/>
      <c r="VL8" s="149"/>
      <c r="VM8" s="149"/>
      <c r="VN8" s="149"/>
      <c r="VO8" s="149"/>
      <c r="VP8" s="149"/>
      <c r="VQ8" s="149"/>
      <c r="VR8" s="149"/>
      <c r="VS8" s="149"/>
      <c r="VT8" s="149"/>
      <c r="VU8" s="149"/>
      <c r="VV8" s="149"/>
      <c r="VW8" s="149"/>
      <c r="VX8" s="149"/>
      <c r="VY8" s="149"/>
      <c r="VZ8" s="149"/>
      <c r="WA8" s="149"/>
      <c r="WB8" s="149"/>
      <c r="WC8" s="149"/>
      <c r="WD8" s="149"/>
      <c r="WE8" s="149"/>
      <c r="WF8" s="149"/>
      <c r="WG8" s="149"/>
      <c r="WH8" s="149"/>
      <c r="WI8" s="149"/>
      <c r="WJ8" s="149"/>
      <c r="WK8" s="149"/>
      <c r="WL8" s="149"/>
      <c r="WM8" s="149"/>
      <c r="WN8" s="149"/>
      <c r="WO8" s="149"/>
      <c r="WP8" s="149"/>
      <c r="WQ8" s="149"/>
      <c r="WR8" s="149"/>
      <c r="WS8" s="149"/>
      <c r="WT8" s="149"/>
      <c r="WU8" s="149"/>
      <c r="WV8" s="149"/>
      <c r="WW8" s="149"/>
      <c r="WX8" s="149"/>
      <c r="WY8" s="149"/>
      <c r="WZ8" s="149"/>
      <c r="XA8" s="149"/>
      <c r="XB8" s="149"/>
      <c r="XC8" s="149"/>
      <c r="XD8" s="149"/>
      <c r="XE8" s="149"/>
      <c r="XF8" s="149"/>
      <c r="XG8" s="149"/>
      <c r="XH8" s="149"/>
      <c r="XI8" s="149"/>
      <c r="XJ8" s="149"/>
      <c r="XK8" s="149"/>
      <c r="XL8" s="149"/>
      <c r="XM8" s="149"/>
      <c r="XN8" s="149"/>
      <c r="XO8" s="149"/>
      <c r="XP8" s="149"/>
      <c r="XQ8" s="149"/>
      <c r="XR8" s="149"/>
      <c r="XS8" s="149"/>
      <c r="XT8" s="149"/>
      <c r="XU8" s="149"/>
      <c r="XV8" s="149"/>
      <c r="XW8" s="149"/>
      <c r="XX8" s="149"/>
      <c r="XY8" s="149"/>
      <c r="XZ8" s="149"/>
      <c r="YA8" s="149"/>
      <c r="YB8" s="149"/>
      <c r="YC8" s="149"/>
      <c r="YD8" s="149"/>
      <c r="YE8" s="149"/>
      <c r="YF8" s="149"/>
      <c r="YG8" s="149"/>
      <c r="YH8" s="149"/>
      <c r="YI8" s="149"/>
      <c r="YJ8" s="149"/>
      <c r="YK8" s="149"/>
      <c r="YL8" s="149"/>
      <c r="YM8" s="149"/>
      <c r="YN8" s="149"/>
      <c r="YO8" s="149"/>
      <c r="YP8" s="149"/>
      <c r="YQ8" s="149"/>
      <c r="YR8" s="149"/>
      <c r="YS8" s="149"/>
      <c r="YT8" s="149"/>
      <c r="YU8" s="149"/>
      <c r="YV8" s="149"/>
      <c r="YW8" s="149"/>
      <c r="YX8" s="149"/>
      <c r="YY8" s="149"/>
      <c r="YZ8" s="149"/>
      <c r="ZA8" s="149"/>
      <c r="ZB8" s="149"/>
      <c r="ZC8" s="149"/>
      <c r="ZD8" s="149"/>
      <c r="ZE8" s="149"/>
      <c r="ZF8" s="149"/>
      <c r="ZG8" s="149"/>
      <c r="ZH8" s="149"/>
      <c r="ZI8" s="149"/>
      <c r="ZJ8" s="149"/>
      <c r="ZK8" s="149"/>
      <c r="ZL8" s="149"/>
      <c r="ZM8" s="149"/>
      <c r="ZN8" s="149"/>
      <c r="ZO8" s="149"/>
      <c r="ZP8" s="149"/>
      <c r="ZQ8" s="149"/>
      <c r="ZR8" s="149"/>
      <c r="ZS8" s="149"/>
      <c r="ZT8" s="149"/>
      <c r="ZU8" s="149"/>
      <c r="ZV8" s="149"/>
      <c r="ZW8" s="149"/>
      <c r="ZX8" s="149"/>
      <c r="ZY8" s="149"/>
      <c r="ZZ8" s="149"/>
      <c r="AAA8" s="149"/>
      <c r="AAB8" s="149"/>
      <c r="AAC8" s="149"/>
      <c r="AAD8" s="149"/>
      <c r="AAE8" s="149"/>
      <c r="AAF8" s="149"/>
      <c r="AAG8" s="149"/>
      <c r="AAH8" s="149"/>
      <c r="AAI8" s="149"/>
      <c r="AAJ8" s="149"/>
      <c r="AAK8" s="149"/>
      <c r="AAL8" s="149"/>
      <c r="AAM8" s="149"/>
      <c r="AAN8" s="149"/>
      <c r="AAO8" s="149"/>
      <c r="AAP8" s="149"/>
      <c r="AAQ8" s="149"/>
      <c r="AAR8" s="149"/>
      <c r="AAS8" s="149"/>
      <c r="AAT8" s="149"/>
      <c r="AAU8" s="149"/>
      <c r="AAV8" s="149"/>
      <c r="AAW8" s="149"/>
      <c r="AAX8" s="149"/>
      <c r="AAY8" s="149"/>
      <c r="AAZ8" s="149"/>
      <c r="ABA8" s="149"/>
      <c r="ABB8" s="149"/>
      <c r="ABC8" s="149"/>
      <c r="ABD8" s="149"/>
      <c r="ABE8" s="149"/>
      <c r="ABF8" s="149"/>
      <c r="ABG8" s="149"/>
      <c r="ABH8" s="149"/>
      <c r="ABI8" s="149"/>
      <c r="ABJ8" s="149"/>
      <c r="ABK8" s="149"/>
      <c r="ABL8" s="149"/>
      <c r="ABM8" s="149"/>
      <c r="ABN8" s="149"/>
      <c r="ABO8" s="149"/>
      <c r="ABP8" s="149"/>
      <c r="ABQ8" s="149"/>
      <c r="ABR8" s="149"/>
      <c r="ABS8" s="149"/>
      <c r="ABT8" s="149"/>
      <c r="ABU8" s="149"/>
      <c r="ABV8" s="149"/>
      <c r="ABW8" s="149"/>
      <c r="ABX8" s="149"/>
      <c r="ABY8" s="149"/>
      <c r="ABZ8" s="149"/>
      <c r="ACA8" s="149"/>
      <c r="ACB8" s="149"/>
      <c r="ACC8" s="149"/>
      <c r="ACD8" s="149"/>
      <c r="ACE8" s="149"/>
      <c r="ACF8" s="149"/>
      <c r="ACG8" s="149"/>
      <c r="ACH8" s="149"/>
      <c r="ACI8" s="149"/>
      <c r="ACJ8" s="149"/>
      <c r="ACK8" s="149"/>
      <c r="ACL8" s="149"/>
      <c r="ACM8" s="149"/>
      <c r="ACN8" s="149"/>
      <c r="ACO8" s="149"/>
      <c r="ACP8" s="149"/>
      <c r="ACQ8" s="149"/>
      <c r="ACR8" s="149"/>
      <c r="ACS8" s="149"/>
      <c r="ACT8" s="149"/>
      <c r="ACU8" s="149"/>
      <c r="ACV8" s="149"/>
      <c r="ACW8" s="149"/>
      <c r="ACX8" s="149"/>
      <c r="ACY8" s="149"/>
      <c r="ACZ8" s="149"/>
      <c r="ADA8" s="149"/>
      <c r="ADB8" s="149"/>
      <c r="ADC8" s="149"/>
      <c r="ADD8" s="149"/>
      <c r="ADE8" s="149"/>
      <c r="ADF8" s="149"/>
      <c r="ADG8" s="149"/>
      <c r="ADH8" s="149"/>
      <c r="ADI8" s="149"/>
      <c r="ADJ8" s="149"/>
      <c r="ADK8" s="149"/>
      <c r="ADL8" s="149"/>
      <c r="ADM8" s="149"/>
      <c r="ADN8" s="149"/>
      <c r="ADO8" s="149"/>
      <c r="ADP8" s="149"/>
      <c r="ADQ8" s="149"/>
      <c r="ADR8" s="149"/>
      <c r="ADS8" s="149"/>
      <c r="ADT8" s="149"/>
      <c r="ADU8" s="149"/>
      <c r="ADV8" s="149"/>
      <c r="ADW8" s="149"/>
      <c r="ADX8" s="149"/>
      <c r="ADY8" s="149"/>
      <c r="ADZ8" s="149"/>
      <c r="AEA8" s="149"/>
      <c r="AEB8" s="149"/>
      <c r="AEC8" s="149"/>
      <c r="AED8" s="149"/>
      <c r="AEE8" s="149"/>
      <c r="AEF8" s="149"/>
      <c r="AEG8" s="149"/>
      <c r="AEH8" s="149"/>
      <c r="AEI8" s="149"/>
      <c r="AEJ8" s="149"/>
      <c r="AEK8" s="149"/>
      <c r="AEL8" s="149"/>
      <c r="AEM8" s="149"/>
      <c r="AEN8" s="149"/>
      <c r="AEO8" s="149"/>
      <c r="AEP8" s="149"/>
      <c r="AEQ8" s="149"/>
      <c r="AER8" s="149"/>
      <c r="AES8" s="149"/>
      <c r="AET8" s="149"/>
      <c r="AEU8" s="149"/>
      <c r="AEV8" s="149"/>
      <c r="AEW8" s="149"/>
      <c r="AEX8" s="149"/>
      <c r="AEY8" s="149"/>
      <c r="AEZ8" s="149"/>
      <c r="AFA8" s="149"/>
      <c r="AFB8" s="149"/>
      <c r="AFC8" s="149"/>
      <c r="AFD8" s="149"/>
      <c r="AFE8" s="149"/>
      <c r="AFF8" s="149"/>
      <c r="AFG8" s="149"/>
      <c r="AFH8" s="149"/>
      <c r="AFI8" s="149"/>
      <c r="AFJ8" s="149"/>
      <c r="AFK8" s="149"/>
      <c r="AFL8" s="149"/>
      <c r="AFM8" s="149"/>
      <c r="AFN8" s="149"/>
      <c r="AFO8" s="149"/>
      <c r="AFP8" s="149"/>
      <c r="AFQ8" s="149"/>
      <c r="AFR8" s="149"/>
      <c r="AFS8" s="149"/>
      <c r="AFT8" s="149"/>
      <c r="AFU8" s="149"/>
      <c r="AFV8" s="149"/>
      <c r="AFW8" s="149"/>
      <c r="AFX8" s="149"/>
      <c r="AFY8" s="149"/>
      <c r="AFZ8" s="149"/>
      <c r="AGA8" s="149"/>
      <c r="AGB8" s="149"/>
      <c r="AGC8" s="149"/>
      <c r="AGD8" s="149"/>
      <c r="AGE8" s="149"/>
      <c r="AGF8" s="149"/>
      <c r="AGG8" s="149"/>
      <c r="AGH8" s="149"/>
      <c r="AGI8" s="149"/>
      <c r="AGJ8" s="149"/>
      <c r="AGK8" s="149"/>
      <c r="AGL8" s="149"/>
      <c r="AGM8" s="149"/>
      <c r="AGN8" s="149"/>
      <c r="AGO8" s="149"/>
      <c r="AGP8" s="149"/>
      <c r="AGQ8" s="149"/>
      <c r="AGR8" s="149"/>
      <c r="AGS8" s="149"/>
      <c r="AGT8" s="149"/>
      <c r="AGU8" s="149"/>
      <c r="AGV8" s="149"/>
      <c r="AGW8" s="149"/>
      <c r="AGX8" s="149"/>
      <c r="AGY8" s="149"/>
      <c r="AGZ8" s="149"/>
      <c r="AHA8" s="149"/>
      <c r="AHB8" s="149"/>
      <c r="AHC8" s="149"/>
      <c r="AHD8" s="149"/>
      <c r="AHE8" s="149"/>
      <c r="AHF8" s="149"/>
      <c r="AHG8" s="149"/>
      <c r="AHH8" s="149"/>
      <c r="AHI8" s="149"/>
      <c r="AHJ8" s="149"/>
      <c r="AHK8" s="149"/>
      <c r="AHL8" s="149"/>
      <c r="AHM8" s="149"/>
      <c r="AHN8" s="149"/>
      <c r="AHO8" s="149"/>
      <c r="AHP8" s="149"/>
      <c r="AHQ8" s="149"/>
      <c r="AHR8" s="149"/>
      <c r="AHS8" s="149"/>
      <c r="AHT8" s="149"/>
      <c r="AHU8" s="149"/>
      <c r="AHV8" s="149"/>
      <c r="AHW8" s="149"/>
      <c r="AHX8" s="149"/>
      <c r="AHY8" s="149"/>
      <c r="AHZ8" s="149"/>
      <c r="AIA8" s="149"/>
      <c r="AIB8" s="149"/>
      <c r="AIC8" s="149"/>
      <c r="AID8" s="149"/>
      <c r="AIE8" s="149"/>
      <c r="AIF8" s="149"/>
      <c r="AIG8" s="149"/>
      <c r="AIH8" s="149"/>
      <c r="AII8" s="149"/>
      <c r="AIJ8" s="149"/>
      <c r="AIK8" s="149"/>
      <c r="AIL8" s="149"/>
      <c r="AIM8" s="149"/>
      <c r="AIN8" s="149"/>
      <c r="AIO8" s="149"/>
      <c r="AIP8" s="149"/>
      <c r="AIQ8" s="149"/>
      <c r="AIR8" s="149"/>
      <c r="AIS8" s="149"/>
      <c r="AIT8" s="149"/>
      <c r="AIU8" s="149"/>
      <c r="AIV8" s="149"/>
      <c r="AIW8" s="149"/>
      <c r="AIX8" s="149"/>
      <c r="AIY8" s="149"/>
      <c r="AIZ8" s="149"/>
      <c r="AJA8" s="149"/>
      <c r="AJB8" s="149"/>
      <c r="AJC8" s="149"/>
      <c r="AJD8" s="149"/>
      <c r="AJE8" s="149"/>
      <c r="AJF8" s="149"/>
      <c r="AJG8" s="149"/>
      <c r="AJH8" s="149"/>
      <c r="AJI8" s="149"/>
      <c r="AJJ8" s="149"/>
      <c r="AJK8" s="149"/>
      <c r="AJL8" s="149"/>
      <c r="AJM8" s="149"/>
      <c r="AJN8" s="149"/>
      <c r="AJO8" s="149"/>
      <c r="AJP8" s="149"/>
      <c r="AJQ8" s="149"/>
      <c r="AJR8" s="149"/>
      <c r="AJS8" s="149"/>
      <c r="AJT8" s="149"/>
      <c r="AJU8" s="149"/>
      <c r="AJV8" s="149"/>
      <c r="AJW8" s="149"/>
      <c r="AJX8" s="149"/>
      <c r="AJY8" s="149"/>
      <c r="AJZ8" s="149"/>
      <c r="AKA8" s="149"/>
      <c r="AKB8" s="149"/>
      <c r="AKC8" s="149"/>
      <c r="AKD8" s="149"/>
      <c r="AKE8" s="149"/>
      <c r="AKF8" s="149"/>
      <c r="AKG8" s="149"/>
      <c r="AKH8" s="149"/>
      <c r="AKI8" s="149"/>
      <c r="AKJ8" s="149"/>
      <c r="AKK8" s="149"/>
      <c r="AKL8" s="149"/>
      <c r="AKM8" s="149"/>
      <c r="AKN8" s="149"/>
      <c r="AKO8" s="149"/>
      <c r="AKP8" s="149"/>
      <c r="AKQ8" s="149"/>
      <c r="AKR8" s="149"/>
      <c r="AKS8" s="149"/>
      <c r="AKT8" s="149"/>
      <c r="AKU8" s="149"/>
      <c r="AKV8" s="149"/>
      <c r="AKW8" s="149"/>
      <c r="AKX8" s="149"/>
      <c r="AKY8" s="149"/>
      <c r="AKZ8" s="149"/>
      <c r="ALA8" s="149"/>
      <c r="ALB8" s="149"/>
      <c r="ALC8" s="149"/>
      <c r="ALD8" s="149"/>
      <c r="ALE8" s="149"/>
      <c r="ALF8" s="149"/>
      <c r="ALG8" s="149"/>
      <c r="ALH8" s="149"/>
      <c r="ALI8" s="149"/>
      <c r="ALJ8" s="149"/>
      <c r="ALK8" s="149"/>
      <c r="ALL8" s="149"/>
      <c r="ALM8" s="149"/>
      <c r="ALN8" s="149"/>
      <c r="ALO8" s="149"/>
      <c r="ALP8" s="149"/>
      <c r="ALQ8" s="149"/>
      <c r="ALR8" s="149"/>
      <c r="ALS8" s="149"/>
      <c r="ALT8" s="149"/>
      <c r="ALU8" s="149"/>
      <c r="ALV8" s="149"/>
      <c r="ALW8" s="149"/>
      <c r="ALX8" s="149"/>
      <c r="ALY8" s="149"/>
      <c r="ALZ8" s="149"/>
      <c r="AMA8" s="149"/>
      <c r="AMB8" s="149"/>
      <c r="AMC8" s="149"/>
      <c r="AMD8" s="149"/>
      <c r="AME8" s="149"/>
      <c r="AMF8" s="149"/>
      <c r="AMG8" s="149"/>
      <c r="AMH8" s="149"/>
      <c r="AMI8" s="149"/>
      <c r="AMJ8" s="149"/>
      <c r="AMK8" s="149"/>
      <c r="AML8" s="149"/>
      <c r="AMM8" s="149"/>
      <c r="AMN8" s="149"/>
      <c r="AMO8" s="149"/>
      <c r="AMP8" s="149"/>
      <c r="AMQ8" s="149"/>
      <c r="AMR8" s="149"/>
      <c r="AMS8" s="149"/>
      <c r="AMT8" s="149"/>
      <c r="AMU8" s="149"/>
      <c r="AMV8" s="149"/>
      <c r="AMW8" s="149"/>
      <c r="AMX8" s="149"/>
      <c r="AMY8" s="149"/>
      <c r="AMZ8" s="149"/>
      <c r="ANA8" s="149"/>
      <c r="ANB8" s="149"/>
      <c r="ANC8" s="149"/>
      <c r="AND8" s="149"/>
      <c r="ANE8" s="149"/>
      <c r="ANF8" s="149"/>
      <c r="ANG8" s="149"/>
      <c r="ANH8" s="149"/>
      <c r="ANI8" s="149"/>
      <c r="ANJ8" s="149"/>
      <c r="ANK8" s="149"/>
      <c r="ANL8" s="149"/>
      <c r="ANM8" s="149"/>
      <c r="ANN8" s="149"/>
      <c r="ANO8" s="149"/>
      <c r="ANP8" s="149"/>
      <c r="ANQ8" s="149"/>
      <c r="ANR8" s="149"/>
      <c r="ANS8" s="149"/>
      <c r="ANT8" s="149"/>
      <c r="ANU8" s="149"/>
      <c r="ANV8" s="149"/>
      <c r="ANW8" s="149"/>
      <c r="ANX8" s="149"/>
      <c r="ANY8" s="149"/>
      <c r="ANZ8" s="149"/>
      <c r="AOA8" s="149"/>
      <c r="AOB8" s="149"/>
      <c r="AOC8" s="149"/>
      <c r="AOD8" s="149"/>
      <c r="AOE8" s="149"/>
      <c r="AOF8" s="149"/>
      <c r="AOG8" s="149"/>
      <c r="AOH8" s="149"/>
      <c r="AOI8" s="149"/>
      <c r="AOJ8" s="149"/>
      <c r="AOK8" s="149"/>
      <c r="AOL8" s="149"/>
      <c r="AOM8" s="149"/>
      <c r="AON8" s="149"/>
      <c r="AOO8" s="149"/>
      <c r="AOP8" s="149"/>
      <c r="AOQ8" s="149"/>
      <c r="AOR8" s="149"/>
      <c r="AOS8" s="149"/>
      <c r="AOT8" s="149"/>
      <c r="AOU8" s="149"/>
      <c r="AOV8" s="149"/>
      <c r="AOW8" s="149"/>
      <c r="AOX8" s="149"/>
      <c r="AOY8" s="149"/>
      <c r="AOZ8" s="149"/>
      <c r="APA8" s="149"/>
      <c r="APB8" s="149"/>
      <c r="APC8" s="149"/>
      <c r="APD8" s="149"/>
      <c r="APE8" s="149"/>
      <c r="APF8" s="149"/>
      <c r="APG8" s="149"/>
      <c r="APH8" s="149"/>
      <c r="API8" s="149"/>
      <c r="APJ8" s="149"/>
      <c r="APK8" s="149"/>
      <c r="APL8" s="149"/>
      <c r="APM8" s="149"/>
      <c r="APN8" s="149"/>
      <c r="APO8" s="149"/>
      <c r="APP8" s="149"/>
      <c r="APQ8" s="149"/>
      <c r="APR8" s="149"/>
      <c r="APS8" s="149"/>
      <c r="APT8" s="149"/>
      <c r="APU8" s="149"/>
      <c r="APV8" s="149"/>
      <c r="APW8" s="149"/>
      <c r="APX8" s="149"/>
      <c r="APY8" s="149"/>
      <c r="APZ8" s="149"/>
      <c r="AQA8" s="149"/>
      <c r="AQB8" s="149"/>
      <c r="AQC8" s="149"/>
      <c r="AQD8" s="149"/>
      <c r="AQE8" s="149"/>
      <c r="AQF8" s="149"/>
      <c r="AQG8" s="149"/>
      <c r="AQH8" s="149"/>
      <c r="AQI8" s="149"/>
      <c r="AQJ8" s="149"/>
      <c r="AQK8" s="149"/>
      <c r="AQL8" s="149"/>
      <c r="AQM8" s="149"/>
      <c r="AQN8" s="149"/>
      <c r="AQO8" s="149"/>
      <c r="AQP8" s="149"/>
      <c r="AQQ8" s="149"/>
      <c r="AQR8" s="149"/>
      <c r="AQS8" s="149"/>
      <c r="AQT8" s="149"/>
      <c r="AQU8" s="149"/>
      <c r="AQV8" s="149"/>
      <c r="AQW8" s="149"/>
      <c r="AQX8" s="149"/>
      <c r="AQY8" s="149"/>
      <c r="AQZ8" s="149"/>
      <c r="ARA8" s="149"/>
      <c r="ARB8" s="149"/>
      <c r="ARC8" s="149"/>
      <c r="ARD8" s="149"/>
      <c r="ARE8" s="149"/>
      <c r="ARF8" s="149"/>
      <c r="ARG8" s="149"/>
      <c r="ARH8" s="149"/>
      <c r="ARI8" s="149"/>
      <c r="ARJ8" s="149"/>
      <c r="ARK8" s="149"/>
      <c r="ARL8" s="149"/>
      <c r="ARM8" s="149"/>
      <c r="ARN8" s="149"/>
      <c r="ARO8" s="149"/>
      <c r="ARP8" s="149"/>
      <c r="ARQ8" s="149"/>
      <c r="ARR8" s="149"/>
      <c r="ARS8" s="149"/>
      <c r="ART8" s="149"/>
      <c r="ARU8" s="149"/>
      <c r="ARV8" s="149"/>
      <c r="ARW8" s="149"/>
      <c r="ARX8" s="149"/>
      <c r="ARY8" s="149"/>
      <c r="ARZ8" s="149"/>
      <c r="ASA8" s="149"/>
      <c r="ASB8" s="149"/>
      <c r="ASC8" s="149"/>
      <c r="ASD8" s="149"/>
      <c r="ASE8" s="149"/>
      <c r="ASF8" s="149"/>
      <c r="ASG8" s="149"/>
      <c r="ASH8" s="149"/>
      <c r="ASI8" s="149"/>
      <c r="ASJ8" s="149"/>
      <c r="ASK8" s="149"/>
      <c r="ASL8" s="149"/>
      <c r="ASM8" s="149"/>
      <c r="ASN8" s="149"/>
      <c r="ASO8" s="149"/>
      <c r="ASP8" s="149"/>
      <c r="ASQ8" s="149"/>
      <c r="ASR8" s="149"/>
      <c r="ASS8" s="149"/>
      <c r="AST8" s="149"/>
      <c r="ASU8" s="149"/>
      <c r="ASV8" s="149"/>
      <c r="ASW8" s="149"/>
      <c r="ASX8" s="149"/>
      <c r="ASY8" s="149"/>
      <c r="ASZ8" s="149"/>
      <c r="ATA8" s="149"/>
      <c r="ATB8" s="149"/>
      <c r="ATC8" s="149"/>
      <c r="ATD8" s="149"/>
      <c r="ATE8" s="149"/>
      <c r="ATF8" s="149"/>
      <c r="ATG8" s="149"/>
      <c r="ATH8" s="149"/>
      <c r="ATI8" s="149"/>
      <c r="ATJ8" s="149"/>
      <c r="ATK8" s="149"/>
      <c r="ATL8" s="149"/>
      <c r="ATM8" s="149"/>
      <c r="ATN8" s="149"/>
      <c r="ATO8" s="149"/>
      <c r="ATP8" s="149"/>
      <c r="ATQ8" s="149"/>
      <c r="ATR8" s="149"/>
      <c r="ATS8" s="149"/>
      <c r="ATT8" s="149"/>
      <c r="ATU8" s="149"/>
      <c r="ATV8" s="149"/>
      <c r="ATW8" s="149"/>
      <c r="ATX8" s="149"/>
      <c r="ATY8" s="149"/>
      <c r="ATZ8" s="149"/>
      <c r="AUA8" s="149"/>
      <c r="AUB8" s="149"/>
      <c r="AUC8" s="149"/>
      <c r="AUD8" s="149"/>
      <c r="AUE8" s="149"/>
      <c r="AUF8" s="149"/>
      <c r="AUG8" s="149"/>
      <c r="AUH8" s="149"/>
      <c r="AUI8" s="149"/>
      <c r="AUJ8" s="149"/>
      <c r="AUK8" s="149"/>
      <c r="AUL8" s="149"/>
      <c r="AUM8" s="149"/>
      <c r="AUN8" s="149"/>
      <c r="AUO8" s="149"/>
      <c r="AUP8" s="149"/>
      <c r="AUQ8" s="149"/>
      <c r="AUR8" s="149"/>
      <c r="AUS8" s="149"/>
      <c r="AUT8" s="149"/>
      <c r="AUU8" s="149"/>
      <c r="AUV8" s="149"/>
      <c r="AUW8" s="149"/>
      <c r="AUX8" s="149"/>
      <c r="AUY8" s="149"/>
      <c r="AUZ8" s="149"/>
      <c r="AVA8" s="149"/>
      <c r="AVB8" s="149"/>
      <c r="AVC8" s="149"/>
      <c r="AVD8" s="149"/>
      <c r="AVE8" s="149"/>
      <c r="AVF8" s="149"/>
      <c r="AVG8" s="149"/>
      <c r="AVH8" s="149"/>
      <c r="AVI8" s="149"/>
      <c r="AVJ8" s="149"/>
      <c r="AVK8" s="149"/>
      <c r="AVL8" s="149"/>
      <c r="AVM8" s="149"/>
      <c r="AVN8" s="149"/>
      <c r="AVO8" s="149"/>
      <c r="AVP8" s="149"/>
      <c r="AVQ8" s="149"/>
      <c r="AVR8" s="149"/>
      <c r="AVS8" s="149"/>
      <c r="AVT8" s="149"/>
      <c r="AVU8" s="149"/>
      <c r="AVV8" s="149"/>
      <c r="AVW8" s="149"/>
      <c r="AVX8" s="149"/>
      <c r="AVY8" s="149"/>
      <c r="AVZ8" s="149"/>
      <c r="AWA8" s="149"/>
      <c r="AWB8" s="149"/>
      <c r="AWC8" s="149"/>
      <c r="AWD8" s="149"/>
      <c r="AWE8" s="149"/>
      <c r="AWF8" s="149"/>
      <c r="AWG8" s="149"/>
      <c r="AWH8" s="149"/>
      <c r="AWI8" s="149"/>
      <c r="AWJ8" s="149"/>
      <c r="AWK8" s="149"/>
      <c r="AWL8" s="149"/>
      <c r="AWM8" s="149"/>
      <c r="AWN8" s="149"/>
      <c r="AWO8" s="149"/>
      <c r="AWP8" s="149"/>
      <c r="AWQ8" s="149"/>
      <c r="AWR8" s="149"/>
      <c r="AWS8" s="149"/>
      <c r="AWT8" s="149"/>
      <c r="AWU8" s="149"/>
      <c r="AWV8" s="149"/>
      <c r="AWW8" s="149"/>
      <c r="AWX8" s="149"/>
      <c r="AWY8" s="149"/>
      <c r="AWZ8" s="149"/>
      <c r="AXA8" s="149"/>
      <c r="AXB8" s="149"/>
      <c r="AXC8" s="149"/>
      <c r="AXD8" s="149"/>
      <c r="AXE8" s="149"/>
      <c r="AXF8" s="149"/>
      <c r="AXG8" s="149"/>
      <c r="AXH8" s="149"/>
      <c r="AXI8" s="149"/>
      <c r="AXJ8" s="149"/>
      <c r="AXK8" s="149"/>
      <c r="AXL8" s="149"/>
      <c r="AXM8" s="149"/>
      <c r="AXN8" s="149"/>
      <c r="AXO8" s="149"/>
      <c r="AXP8" s="149"/>
      <c r="AXQ8" s="149"/>
      <c r="AXR8" s="149"/>
      <c r="AXS8" s="149"/>
      <c r="AXT8" s="149"/>
      <c r="AXU8" s="149"/>
      <c r="AXV8" s="149"/>
      <c r="AXW8" s="149"/>
      <c r="AXX8" s="149"/>
      <c r="AXY8" s="149"/>
      <c r="AXZ8" s="149"/>
      <c r="AYA8" s="149"/>
      <c r="AYB8" s="149"/>
      <c r="AYC8" s="149"/>
      <c r="AYD8" s="149"/>
      <c r="AYE8" s="149"/>
      <c r="AYF8" s="149"/>
      <c r="AYG8" s="149"/>
      <c r="AYH8" s="149"/>
      <c r="AYI8" s="149"/>
      <c r="AYJ8" s="149"/>
      <c r="AYK8" s="149"/>
      <c r="AYL8" s="149"/>
      <c r="AYM8" s="149"/>
      <c r="AYN8" s="149"/>
      <c r="AYO8" s="149"/>
      <c r="AYP8" s="149"/>
      <c r="AYQ8" s="149"/>
      <c r="AYR8" s="149"/>
      <c r="AYS8" s="149"/>
      <c r="AYT8" s="149"/>
      <c r="AYU8" s="149"/>
      <c r="AYV8" s="149"/>
      <c r="AYW8" s="149"/>
      <c r="AYX8" s="149"/>
      <c r="AYY8" s="149"/>
      <c r="AYZ8" s="149"/>
      <c r="AZA8" s="149"/>
      <c r="AZB8" s="149"/>
      <c r="AZC8" s="149"/>
      <c r="AZD8" s="149"/>
      <c r="AZE8" s="149"/>
      <c r="AZF8" s="149"/>
      <c r="AZG8" s="149"/>
      <c r="AZH8" s="149"/>
      <c r="AZI8" s="149"/>
      <c r="AZJ8" s="149"/>
      <c r="AZK8" s="149"/>
      <c r="AZL8" s="149"/>
      <c r="AZM8" s="149"/>
      <c r="AZN8" s="149"/>
      <c r="AZO8" s="149"/>
      <c r="AZP8" s="149"/>
      <c r="AZQ8" s="149"/>
      <c r="AZR8" s="149"/>
      <c r="AZS8" s="149"/>
      <c r="AZT8" s="149"/>
      <c r="AZU8" s="149"/>
      <c r="AZV8" s="149"/>
      <c r="AZW8" s="149"/>
      <c r="AZX8" s="149"/>
      <c r="AZY8" s="149"/>
      <c r="AZZ8" s="149"/>
      <c r="BAA8" s="149"/>
      <c r="BAB8" s="149"/>
      <c r="BAC8" s="149"/>
      <c r="BAD8" s="149"/>
      <c r="BAE8" s="149"/>
      <c r="BAF8" s="149"/>
      <c r="BAG8" s="149"/>
      <c r="BAH8" s="149"/>
      <c r="BAI8" s="149"/>
      <c r="BAJ8" s="149"/>
      <c r="BAK8" s="149"/>
      <c r="BAL8" s="149"/>
      <c r="BAM8" s="149"/>
      <c r="BAN8" s="149"/>
      <c r="BAO8" s="149"/>
      <c r="BAP8" s="149"/>
      <c r="BAQ8" s="149"/>
      <c r="BAR8" s="149"/>
      <c r="BAS8" s="149"/>
      <c r="BAT8" s="149"/>
      <c r="BAU8" s="149"/>
      <c r="BAV8" s="149"/>
      <c r="BAW8" s="149"/>
      <c r="BAX8" s="149"/>
      <c r="BAY8" s="149"/>
      <c r="BAZ8" s="149"/>
      <c r="BBA8" s="149"/>
      <c r="BBB8" s="149"/>
      <c r="BBC8" s="149"/>
      <c r="BBD8" s="149"/>
      <c r="BBE8" s="149"/>
      <c r="BBF8" s="149"/>
      <c r="BBG8" s="149"/>
      <c r="BBH8" s="149"/>
      <c r="BBI8" s="149"/>
      <c r="BBJ8" s="149"/>
      <c r="BBK8" s="149"/>
      <c r="BBL8" s="149"/>
      <c r="BBM8" s="149"/>
      <c r="BBN8" s="149"/>
      <c r="BBO8" s="149"/>
      <c r="BBP8" s="149"/>
      <c r="BBQ8" s="149"/>
      <c r="BBR8" s="149"/>
      <c r="BBS8" s="149"/>
      <c r="BBT8" s="149"/>
      <c r="BBU8" s="149"/>
      <c r="BBV8" s="149"/>
      <c r="BBW8" s="149"/>
      <c r="BBX8" s="149"/>
      <c r="BBY8" s="149"/>
      <c r="BBZ8" s="149"/>
      <c r="BCA8" s="149"/>
      <c r="BCB8" s="149"/>
      <c r="BCC8" s="149"/>
      <c r="BCD8" s="149"/>
      <c r="BCE8" s="149"/>
      <c r="BCF8" s="149"/>
      <c r="BCG8" s="149"/>
      <c r="BCH8" s="149"/>
      <c r="BCI8" s="149"/>
      <c r="BCJ8" s="149"/>
      <c r="BCK8" s="149"/>
      <c r="BCL8" s="149"/>
      <c r="BCM8" s="149"/>
      <c r="BCN8" s="149"/>
      <c r="BCO8" s="149"/>
      <c r="BCP8" s="149"/>
      <c r="BCQ8" s="149"/>
      <c r="BCR8" s="149"/>
      <c r="BCS8" s="149"/>
      <c r="BCT8" s="149"/>
      <c r="BCU8" s="149"/>
      <c r="BCV8" s="149"/>
      <c r="BCW8" s="149"/>
      <c r="BCX8" s="149"/>
      <c r="BCY8" s="149"/>
      <c r="BCZ8" s="149"/>
      <c r="BDA8" s="149"/>
      <c r="BDB8" s="149"/>
      <c r="BDC8" s="149"/>
      <c r="BDD8" s="149"/>
      <c r="BDE8" s="149"/>
      <c r="BDF8" s="149"/>
      <c r="BDG8" s="149"/>
      <c r="BDH8" s="149"/>
      <c r="BDI8" s="149"/>
      <c r="BDJ8" s="149"/>
      <c r="BDK8" s="149"/>
      <c r="BDL8" s="149"/>
      <c r="BDM8" s="149"/>
      <c r="BDN8" s="149"/>
      <c r="BDO8" s="149"/>
      <c r="BDP8" s="149"/>
      <c r="BDQ8" s="149"/>
      <c r="BDR8" s="149"/>
      <c r="BDS8" s="149"/>
      <c r="BDT8" s="149"/>
      <c r="BDU8" s="149"/>
      <c r="BDV8" s="149"/>
      <c r="BDW8" s="149"/>
      <c r="BDX8" s="149"/>
      <c r="BDY8" s="149"/>
      <c r="BDZ8" s="149"/>
      <c r="BEA8" s="149"/>
      <c r="BEB8" s="149"/>
      <c r="BEC8" s="149"/>
      <c r="BED8" s="149"/>
      <c r="BEE8" s="149"/>
      <c r="BEF8" s="149"/>
      <c r="BEG8" s="149"/>
      <c r="BEH8" s="149"/>
      <c r="BEI8" s="149"/>
      <c r="BEJ8" s="149"/>
      <c r="BEK8" s="149"/>
      <c r="BEL8" s="149"/>
      <c r="BEM8" s="149"/>
      <c r="BEN8" s="149"/>
      <c r="BEO8" s="149"/>
      <c r="BEP8" s="149"/>
      <c r="BEQ8" s="149"/>
      <c r="BER8" s="149"/>
      <c r="BES8" s="149"/>
      <c r="BET8" s="149"/>
      <c r="BEU8" s="149"/>
      <c r="BEV8" s="149"/>
      <c r="BEW8" s="149"/>
      <c r="BEX8" s="149"/>
      <c r="BEY8" s="149"/>
      <c r="BEZ8" s="149"/>
      <c r="BFA8" s="149"/>
      <c r="BFB8" s="149"/>
      <c r="BFC8" s="149"/>
      <c r="BFD8" s="149"/>
      <c r="BFE8" s="149"/>
      <c r="BFF8" s="149"/>
      <c r="BFG8" s="149"/>
      <c r="BFH8" s="149"/>
      <c r="BFI8" s="149"/>
      <c r="BFJ8" s="149"/>
      <c r="BFK8" s="149"/>
      <c r="BFL8" s="149"/>
      <c r="BFM8" s="149"/>
      <c r="BFN8" s="149"/>
      <c r="BFO8" s="149"/>
      <c r="BFP8" s="149"/>
      <c r="BFQ8" s="149"/>
      <c r="BFR8" s="149"/>
      <c r="BFS8" s="149"/>
      <c r="BFT8" s="149"/>
      <c r="BFU8" s="149"/>
      <c r="BFV8" s="149"/>
      <c r="BFW8" s="149"/>
      <c r="BFX8" s="149"/>
      <c r="BFY8" s="149"/>
      <c r="BFZ8" s="149"/>
      <c r="BGA8" s="149"/>
      <c r="BGB8" s="149"/>
      <c r="BGC8" s="149"/>
      <c r="BGD8" s="149"/>
      <c r="BGE8" s="149"/>
      <c r="BGF8" s="149"/>
      <c r="BGG8" s="149"/>
      <c r="BGH8" s="149"/>
      <c r="BGI8" s="149"/>
      <c r="BGJ8" s="149"/>
      <c r="BGK8" s="149"/>
      <c r="BGL8" s="149"/>
      <c r="BGM8" s="149"/>
      <c r="BGN8" s="149"/>
      <c r="BGO8" s="149"/>
      <c r="BGP8" s="149"/>
      <c r="BGQ8" s="149"/>
      <c r="BGR8" s="149"/>
      <c r="BGS8" s="149"/>
      <c r="BGT8" s="149"/>
      <c r="BGU8" s="149"/>
      <c r="BGV8" s="149"/>
      <c r="BGW8" s="149"/>
      <c r="BGX8" s="149"/>
      <c r="BGY8" s="149"/>
      <c r="BGZ8" s="149"/>
      <c r="BHA8" s="149"/>
      <c r="BHB8" s="149"/>
      <c r="BHC8" s="149"/>
      <c r="BHD8" s="149"/>
      <c r="BHE8" s="149"/>
      <c r="BHF8" s="149"/>
      <c r="BHG8" s="149"/>
      <c r="BHH8" s="149"/>
      <c r="BHI8" s="149"/>
      <c r="BHJ8" s="149"/>
      <c r="BHK8" s="149"/>
      <c r="BHL8" s="149"/>
      <c r="BHM8" s="149"/>
      <c r="BHN8" s="149"/>
      <c r="BHO8" s="149"/>
      <c r="BHP8" s="149"/>
      <c r="BHQ8" s="149"/>
      <c r="BHR8" s="149"/>
      <c r="BHS8" s="149"/>
      <c r="BHT8" s="149"/>
      <c r="BHU8" s="149"/>
      <c r="BHV8" s="149"/>
      <c r="BHW8" s="149"/>
      <c r="BHX8" s="149"/>
      <c r="BHY8" s="149"/>
      <c r="BHZ8" s="149"/>
      <c r="BIA8" s="149"/>
      <c r="BIB8" s="149"/>
      <c r="BIC8" s="149"/>
      <c r="BID8" s="149"/>
      <c r="BIE8" s="149"/>
      <c r="BIF8" s="149"/>
      <c r="BIG8" s="149"/>
      <c r="BIH8" s="149"/>
      <c r="BII8" s="149"/>
      <c r="BIJ8" s="149"/>
      <c r="BIK8" s="149"/>
      <c r="BIL8" s="149"/>
      <c r="BIM8" s="149"/>
      <c r="BIN8" s="149"/>
      <c r="BIO8" s="149"/>
      <c r="BIP8" s="149"/>
      <c r="BIQ8" s="149"/>
      <c r="BIR8" s="149"/>
      <c r="BIS8" s="149"/>
      <c r="BIT8" s="149"/>
      <c r="BIU8" s="149"/>
      <c r="BIV8" s="149"/>
      <c r="BIW8" s="149"/>
      <c r="BIX8" s="149"/>
      <c r="BIY8" s="149"/>
      <c r="BIZ8" s="149"/>
      <c r="BJA8" s="149"/>
      <c r="BJB8" s="149"/>
      <c r="BJC8" s="149"/>
      <c r="BJD8" s="149"/>
      <c r="BJE8" s="149"/>
      <c r="BJF8" s="149"/>
      <c r="BJG8" s="149"/>
      <c r="BJH8" s="149"/>
      <c r="BJI8" s="149"/>
      <c r="BJJ8" s="149"/>
      <c r="BJK8" s="149"/>
      <c r="BJL8" s="149"/>
      <c r="BJM8" s="149"/>
      <c r="BJN8" s="149"/>
      <c r="BJO8" s="149"/>
      <c r="BJP8" s="149"/>
      <c r="BJQ8" s="149"/>
      <c r="BJR8" s="149"/>
      <c r="BJS8" s="149"/>
      <c r="BJT8" s="149"/>
      <c r="BJU8" s="149"/>
      <c r="BJV8" s="149"/>
      <c r="BJW8" s="149"/>
      <c r="BJX8" s="149"/>
      <c r="BJY8" s="149"/>
      <c r="BJZ8" s="149"/>
      <c r="BKA8" s="149"/>
      <c r="BKB8" s="149"/>
      <c r="BKC8" s="149"/>
      <c r="BKD8" s="149"/>
      <c r="BKE8" s="149"/>
      <c r="BKF8" s="149"/>
      <c r="BKG8" s="149"/>
      <c r="BKH8" s="149"/>
      <c r="BKI8" s="149"/>
      <c r="BKJ8" s="149"/>
      <c r="BKK8" s="149"/>
      <c r="BKL8" s="149"/>
      <c r="BKM8" s="149"/>
      <c r="BKN8" s="149"/>
      <c r="BKO8" s="149"/>
      <c r="BKP8" s="149"/>
      <c r="BKQ8" s="149"/>
      <c r="BKR8" s="149"/>
      <c r="BKS8" s="149"/>
      <c r="BKT8" s="149"/>
      <c r="BKU8" s="149"/>
      <c r="BKV8" s="149"/>
      <c r="BKW8" s="149"/>
      <c r="BKX8" s="149"/>
      <c r="BKY8" s="149"/>
      <c r="BKZ8" s="149"/>
      <c r="BLA8" s="149"/>
      <c r="BLB8" s="149"/>
      <c r="BLC8" s="149"/>
      <c r="BLD8" s="149"/>
      <c r="BLE8" s="149"/>
      <c r="BLF8" s="149"/>
      <c r="BLG8" s="149"/>
      <c r="BLH8" s="149"/>
      <c r="BLI8" s="149"/>
      <c r="BLJ8" s="149"/>
      <c r="BLK8" s="149"/>
      <c r="BLL8" s="149"/>
      <c r="BLM8" s="149"/>
      <c r="BLN8" s="149"/>
      <c r="BLO8" s="149"/>
      <c r="BLP8" s="149"/>
      <c r="BLQ8" s="149"/>
      <c r="BLR8" s="149"/>
      <c r="BLS8" s="149"/>
      <c r="BLT8" s="149"/>
      <c r="BLU8" s="149"/>
      <c r="BLV8" s="149"/>
      <c r="BLW8" s="149"/>
      <c r="BLX8" s="149"/>
      <c r="BLY8" s="149"/>
      <c r="BLZ8" s="149"/>
      <c r="BMA8" s="149"/>
      <c r="BMB8" s="149"/>
      <c r="BMC8" s="149"/>
      <c r="BMD8" s="149"/>
      <c r="BME8" s="149"/>
      <c r="BMF8" s="149"/>
      <c r="BMG8" s="149"/>
      <c r="BMH8" s="149"/>
      <c r="BMI8" s="149"/>
      <c r="BMJ8" s="149"/>
      <c r="BMK8" s="149"/>
      <c r="BML8" s="149"/>
      <c r="BMM8" s="149"/>
      <c r="BMN8" s="149"/>
      <c r="BMO8" s="149"/>
      <c r="BMP8" s="149"/>
      <c r="BMQ8" s="149"/>
      <c r="BMR8" s="149"/>
      <c r="BMS8" s="149"/>
      <c r="BMT8" s="149"/>
      <c r="BMU8" s="149"/>
      <c r="BMV8" s="149"/>
      <c r="BMW8" s="149"/>
      <c r="BMX8" s="149"/>
      <c r="BMY8" s="149"/>
      <c r="BMZ8" s="149"/>
      <c r="BNA8" s="149"/>
      <c r="BNB8" s="149"/>
      <c r="BNC8" s="149"/>
      <c r="BND8" s="149"/>
      <c r="BNE8" s="149"/>
      <c r="BNF8" s="149"/>
      <c r="BNG8" s="149"/>
      <c r="BNH8" s="149"/>
      <c r="BNI8" s="149"/>
      <c r="BNJ8" s="149"/>
      <c r="BNK8" s="149"/>
      <c r="BNL8" s="149"/>
      <c r="BNM8" s="149"/>
      <c r="BNN8" s="149"/>
      <c r="BNO8" s="149"/>
      <c r="BNP8" s="149"/>
      <c r="BNQ8" s="149"/>
      <c r="BNR8" s="149"/>
      <c r="BNS8" s="149"/>
      <c r="BNT8" s="149"/>
      <c r="BNU8" s="149"/>
      <c r="BNV8" s="149"/>
      <c r="BNW8" s="149"/>
      <c r="BNX8" s="149"/>
      <c r="BNY8" s="149"/>
      <c r="BNZ8" s="149"/>
      <c r="BOA8" s="149"/>
      <c r="BOB8" s="149"/>
      <c r="BOC8" s="149"/>
      <c r="BOD8" s="149"/>
      <c r="BOE8" s="149"/>
      <c r="BOF8" s="149"/>
      <c r="BOG8" s="149"/>
      <c r="BOH8" s="149"/>
      <c r="BOI8" s="149"/>
      <c r="BOJ8" s="149"/>
      <c r="BOK8" s="149"/>
      <c r="BOL8" s="149"/>
      <c r="BOM8" s="149"/>
      <c r="BON8" s="149"/>
      <c r="BOO8" s="149"/>
      <c r="BOP8" s="149"/>
      <c r="BOQ8" s="149"/>
      <c r="BOR8" s="149"/>
      <c r="BOS8" s="149"/>
      <c r="BOT8" s="149"/>
      <c r="BOU8" s="149"/>
      <c r="BOV8" s="149"/>
      <c r="BOW8" s="149"/>
      <c r="BOX8" s="149"/>
      <c r="BOY8" s="149"/>
      <c r="BOZ8" s="149"/>
      <c r="BPA8" s="149"/>
      <c r="BPB8" s="149"/>
      <c r="BPC8" s="149"/>
      <c r="BPD8" s="149"/>
      <c r="BPE8" s="149"/>
      <c r="BPF8" s="149"/>
      <c r="BPG8" s="149"/>
      <c r="BPH8" s="149"/>
      <c r="BPI8" s="149"/>
      <c r="BPJ8" s="149"/>
      <c r="BPK8" s="149"/>
      <c r="BPL8" s="149"/>
      <c r="BPM8" s="149"/>
      <c r="BPN8" s="149"/>
      <c r="BPO8" s="149"/>
      <c r="BPP8" s="149"/>
      <c r="BPQ8" s="149"/>
      <c r="BPR8" s="149"/>
      <c r="BPS8" s="149"/>
      <c r="BPT8" s="149"/>
      <c r="BPU8" s="149"/>
      <c r="BPV8" s="149"/>
      <c r="BPW8" s="149"/>
      <c r="BPX8" s="149"/>
      <c r="BPY8" s="149"/>
      <c r="BPZ8" s="149"/>
      <c r="BQA8" s="149"/>
      <c r="BQB8" s="149"/>
      <c r="BQC8" s="149"/>
      <c r="BQD8" s="149"/>
      <c r="BQE8" s="149"/>
      <c r="BQF8" s="149"/>
      <c r="BQG8" s="149"/>
      <c r="BQH8" s="149"/>
      <c r="BQI8" s="149"/>
      <c r="BQJ8" s="149"/>
      <c r="BQK8" s="149"/>
      <c r="BQL8" s="149"/>
      <c r="BQM8" s="149"/>
      <c r="BQN8" s="149"/>
      <c r="BQO8" s="149"/>
      <c r="BQP8" s="149"/>
      <c r="BQQ8" s="149"/>
      <c r="BQR8" s="149"/>
      <c r="BQS8" s="149"/>
      <c r="BQT8" s="149"/>
      <c r="BQU8" s="149"/>
      <c r="BQV8" s="149"/>
      <c r="BQW8" s="149"/>
      <c r="BQX8" s="149"/>
      <c r="BQY8" s="149"/>
      <c r="BQZ8" s="149"/>
      <c r="BRA8" s="149"/>
      <c r="BRB8" s="149"/>
      <c r="BRC8" s="149"/>
      <c r="BRD8" s="149"/>
      <c r="BRE8" s="149"/>
      <c r="BRF8" s="149"/>
      <c r="BRG8" s="149"/>
      <c r="BRH8" s="149"/>
      <c r="BRI8" s="149"/>
      <c r="BRJ8" s="149"/>
      <c r="BRK8" s="149"/>
      <c r="BRL8" s="149"/>
      <c r="BRM8" s="149"/>
      <c r="BRN8" s="149"/>
      <c r="BRO8" s="149"/>
      <c r="BRP8" s="149"/>
      <c r="BRQ8" s="149"/>
      <c r="BRR8" s="149"/>
      <c r="BRS8" s="149"/>
      <c r="BRT8" s="149"/>
      <c r="BRU8" s="149"/>
      <c r="BRV8" s="149"/>
      <c r="BRW8" s="149"/>
      <c r="BRX8" s="149"/>
      <c r="BRY8" s="149"/>
      <c r="BRZ8" s="149"/>
      <c r="BSA8" s="149"/>
      <c r="BSB8" s="149"/>
      <c r="BSC8" s="149"/>
      <c r="BSD8" s="149"/>
      <c r="BSE8" s="149"/>
      <c r="BSF8" s="149"/>
      <c r="BSG8" s="149"/>
      <c r="BSH8" s="149"/>
      <c r="BSI8" s="149"/>
      <c r="BSJ8" s="149"/>
      <c r="BSK8" s="149"/>
      <c r="BSL8" s="149"/>
      <c r="BSM8" s="149"/>
      <c r="BSN8" s="149"/>
      <c r="BSO8" s="149"/>
      <c r="BSP8" s="149"/>
      <c r="BSQ8" s="149"/>
      <c r="BSR8" s="149"/>
      <c r="BSS8" s="149"/>
      <c r="BST8" s="149"/>
      <c r="BSU8" s="149"/>
      <c r="BSV8" s="149"/>
      <c r="BSW8" s="149"/>
      <c r="BSX8" s="149"/>
      <c r="BSY8" s="149"/>
      <c r="BSZ8" s="149"/>
      <c r="BTA8" s="149"/>
      <c r="BTB8" s="149"/>
      <c r="BTC8" s="149"/>
      <c r="BTD8" s="149"/>
      <c r="BTE8" s="149"/>
      <c r="BTF8" s="149"/>
      <c r="BTG8" s="149"/>
      <c r="BTH8" s="149"/>
      <c r="BTI8" s="149"/>
      <c r="BTJ8" s="149"/>
      <c r="BTK8" s="149"/>
      <c r="BTL8" s="149"/>
      <c r="BTM8" s="149"/>
      <c r="BTN8" s="149"/>
      <c r="BTO8" s="149"/>
      <c r="BTP8" s="149"/>
      <c r="BTQ8" s="149"/>
      <c r="BTR8" s="149"/>
      <c r="BTS8" s="149"/>
      <c r="BTT8" s="149"/>
      <c r="BTU8" s="149"/>
      <c r="BTV8" s="149"/>
      <c r="BTW8" s="149"/>
      <c r="BTX8" s="149"/>
      <c r="BTY8" s="149"/>
      <c r="BTZ8" s="149"/>
      <c r="BUA8" s="149"/>
      <c r="BUB8" s="149"/>
      <c r="BUC8" s="149"/>
      <c r="BUD8" s="149"/>
      <c r="BUE8" s="149"/>
      <c r="BUF8" s="149"/>
      <c r="BUG8" s="149"/>
      <c r="BUH8" s="149"/>
      <c r="BUI8" s="149"/>
      <c r="BUJ8" s="149"/>
      <c r="BUK8" s="149"/>
      <c r="BUL8" s="149"/>
      <c r="BUM8" s="149"/>
      <c r="BUN8" s="149"/>
      <c r="BUO8" s="149"/>
      <c r="BUP8" s="149"/>
      <c r="BUQ8" s="149"/>
      <c r="BUR8" s="149"/>
      <c r="BUS8" s="149"/>
      <c r="BUT8" s="149"/>
      <c r="BUU8" s="149"/>
      <c r="BUV8" s="149"/>
      <c r="BUW8" s="149"/>
      <c r="BUX8" s="149"/>
      <c r="BUY8" s="149"/>
      <c r="BUZ8" s="149"/>
      <c r="BVA8" s="149"/>
      <c r="BVB8" s="149"/>
      <c r="BVC8" s="149"/>
      <c r="BVD8" s="149"/>
      <c r="BVE8" s="149"/>
      <c r="BVF8" s="149"/>
      <c r="BVG8" s="149"/>
      <c r="BVH8" s="149"/>
      <c r="BVI8" s="149"/>
      <c r="BVJ8" s="149"/>
      <c r="BVK8" s="149"/>
      <c r="BVL8" s="149"/>
      <c r="BVM8" s="149"/>
      <c r="BVN8" s="149"/>
      <c r="BVO8" s="149"/>
      <c r="BVP8" s="149"/>
      <c r="BVQ8" s="149"/>
      <c r="BVR8" s="149"/>
      <c r="BVS8" s="149"/>
      <c r="BVT8" s="149"/>
      <c r="BVU8" s="149"/>
      <c r="BVV8" s="149"/>
      <c r="BVW8" s="149"/>
      <c r="BVX8" s="149"/>
      <c r="BVY8" s="149"/>
      <c r="BVZ8" s="149"/>
      <c r="BWA8" s="149"/>
      <c r="BWB8" s="149"/>
      <c r="BWC8" s="149"/>
      <c r="BWD8" s="149"/>
      <c r="BWE8" s="149"/>
      <c r="BWF8" s="149"/>
      <c r="BWG8" s="149"/>
      <c r="BWH8" s="149"/>
      <c r="BWI8" s="149"/>
      <c r="BWJ8" s="149"/>
      <c r="BWK8" s="149"/>
      <c r="BWL8" s="149"/>
      <c r="BWM8" s="149"/>
      <c r="BWN8" s="149"/>
      <c r="BWO8" s="149"/>
      <c r="BWP8" s="149"/>
      <c r="BWQ8" s="149"/>
      <c r="BWR8" s="149"/>
      <c r="BWS8" s="149"/>
      <c r="BWT8" s="149"/>
      <c r="BWU8" s="149"/>
      <c r="BWV8" s="149"/>
      <c r="BWW8" s="149"/>
      <c r="BWX8" s="149"/>
      <c r="BWY8" s="149"/>
      <c r="BWZ8" s="149"/>
      <c r="BXA8" s="149"/>
      <c r="BXB8" s="149"/>
      <c r="BXC8" s="149"/>
      <c r="BXD8" s="149"/>
      <c r="BXE8" s="149"/>
      <c r="BXF8" s="149"/>
      <c r="BXG8" s="149"/>
      <c r="BXH8" s="149"/>
      <c r="BXI8" s="149"/>
      <c r="BXJ8" s="149"/>
      <c r="BXK8" s="149"/>
      <c r="BXL8" s="149"/>
      <c r="BXM8" s="149"/>
      <c r="BXN8" s="149"/>
      <c r="BXO8" s="149"/>
      <c r="BXP8" s="149"/>
      <c r="BXQ8" s="149"/>
      <c r="BXR8" s="149"/>
      <c r="BXS8" s="149"/>
      <c r="BXT8" s="149"/>
      <c r="BXU8" s="149"/>
      <c r="BXV8" s="149"/>
      <c r="BXW8" s="149"/>
      <c r="BXX8" s="149"/>
      <c r="BXY8" s="149"/>
      <c r="BXZ8" s="149"/>
      <c r="BYA8" s="149"/>
      <c r="BYB8" s="149"/>
      <c r="BYC8" s="149"/>
      <c r="BYD8" s="149"/>
      <c r="BYE8" s="149"/>
      <c r="BYF8" s="149"/>
      <c r="BYG8" s="149"/>
      <c r="BYH8" s="149"/>
      <c r="BYI8" s="149"/>
      <c r="BYJ8" s="149"/>
      <c r="BYK8" s="149"/>
      <c r="BYL8" s="149"/>
      <c r="BYM8" s="149"/>
      <c r="BYN8" s="149"/>
      <c r="BYO8" s="149"/>
      <c r="BYP8" s="149"/>
      <c r="BYQ8" s="149"/>
      <c r="BYR8" s="149"/>
      <c r="BYS8" s="149"/>
      <c r="BYT8" s="149"/>
      <c r="BYU8" s="149"/>
      <c r="BYV8" s="149"/>
      <c r="BYW8" s="149"/>
      <c r="BYX8" s="149"/>
      <c r="BYY8" s="149"/>
      <c r="BYZ8" s="149"/>
      <c r="BZA8" s="149"/>
      <c r="BZB8" s="149"/>
      <c r="BZC8" s="149"/>
      <c r="BZD8" s="149"/>
      <c r="BZE8" s="149"/>
      <c r="BZF8" s="149"/>
      <c r="BZG8" s="149"/>
      <c r="BZH8" s="149"/>
      <c r="BZI8" s="149"/>
      <c r="BZJ8" s="149"/>
      <c r="BZK8" s="149"/>
      <c r="BZL8" s="149"/>
      <c r="BZM8" s="149"/>
      <c r="BZN8" s="149"/>
      <c r="BZO8" s="149"/>
      <c r="BZP8" s="149"/>
      <c r="BZQ8" s="149"/>
      <c r="BZR8" s="149"/>
      <c r="BZS8" s="149"/>
      <c r="BZT8" s="149"/>
      <c r="BZU8" s="149"/>
      <c r="BZV8" s="149"/>
      <c r="BZW8" s="149"/>
      <c r="BZX8" s="149"/>
      <c r="BZY8" s="149"/>
      <c r="BZZ8" s="149"/>
      <c r="CAA8" s="149"/>
      <c r="CAB8" s="149"/>
      <c r="CAC8" s="149"/>
      <c r="CAD8" s="149"/>
      <c r="CAE8" s="149"/>
      <c r="CAF8" s="149"/>
      <c r="CAG8" s="149"/>
      <c r="CAH8" s="149"/>
      <c r="CAI8" s="149"/>
      <c r="CAJ8" s="149"/>
      <c r="CAK8" s="149"/>
      <c r="CAL8" s="149"/>
      <c r="CAM8" s="149"/>
      <c r="CAN8" s="149"/>
      <c r="CAO8" s="149"/>
      <c r="CAP8" s="149"/>
      <c r="CAQ8" s="149"/>
      <c r="CAR8" s="149"/>
      <c r="CAS8" s="149"/>
      <c r="CAT8" s="149"/>
      <c r="CAU8" s="149"/>
      <c r="CAV8" s="149"/>
      <c r="CAW8" s="149"/>
      <c r="CAX8" s="149"/>
      <c r="CAY8" s="149"/>
      <c r="CAZ8" s="149"/>
      <c r="CBA8" s="149"/>
      <c r="CBB8" s="149"/>
      <c r="CBC8" s="149"/>
      <c r="CBD8" s="149"/>
      <c r="CBE8" s="149"/>
      <c r="CBF8" s="149"/>
      <c r="CBG8" s="149"/>
      <c r="CBH8" s="149"/>
      <c r="CBI8" s="149"/>
      <c r="CBJ8" s="149"/>
      <c r="CBK8" s="149"/>
      <c r="CBL8" s="149"/>
      <c r="CBM8" s="149"/>
      <c r="CBN8" s="149"/>
      <c r="CBO8" s="149"/>
      <c r="CBP8" s="149"/>
      <c r="CBQ8" s="149"/>
      <c r="CBR8" s="149"/>
      <c r="CBS8" s="149"/>
      <c r="CBT8" s="149"/>
      <c r="CBU8" s="149"/>
      <c r="CBV8" s="149"/>
      <c r="CBW8" s="149"/>
      <c r="CBX8" s="149"/>
      <c r="CBY8" s="149"/>
      <c r="CBZ8" s="149"/>
      <c r="CCA8" s="149"/>
      <c r="CCB8" s="149"/>
      <c r="CCC8" s="149"/>
      <c r="CCD8" s="149"/>
      <c r="CCE8" s="149"/>
      <c r="CCF8" s="149"/>
      <c r="CCG8" s="149"/>
      <c r="CCH8" s="149"/>
      <c r="CCI8" s="149"/>
      <c r="CCJ8" s="149"/>
      <c r="CCK8" s="149"/>
      <c r="CCL8" s="149"/>
      <c r="CCM8" s="149"/>
      <c r="CCN8" s="149"/>
      <c r="CCO8" s="149"/>
      <c r="CCP8" s="149"/>
      <c r="CCQ8" s="149"/>
      <c r="CCR8" s="149"/>
      <c r="CCS8" s="149"/>
      <c r="CCT8" s="149"/>
      <c r="CCU8" s="149"/>
      <c r="CCV8" s="149"/>
      <c r="CCW8" s="149"/>
      <c r="CCX8" s="149"/>
      <c r="CCY8" s="149"/>
      <c r="CCZ8" s="149"/>
      <c r="CDA8" s="149"/>
      <c r="CDB8" s="149"/>
      <c r="CDC8" s="149"/>
      <c r="CDD8" s="149"/>
      <c r="CDE8" s="149"/>
      <c r="CDF8" s="149"/>
      <c r="CDG8" s="149"/>
      <c r="CDH8" s="149"/>
      <c r="CDI8" s="149"/>
      <c r="CDJ8" s="149"/>
      <c r="CDK8" s="149"/>
      <c r="CDL8" s="149"/>
      <c r="CDM8" s="149"/>
      <c r="CDN8" s="149"/>
      <c r="CDO8" s="149"/>
      <c r="CDP8" s="149"/>
      <c r="CDQ8" s="149"/>
      <c r="CDR8" s="149"/>
      <c r="CDS8" s="149"/>
      <c r="CDT8" s="149"/>
      <c r="CDU8" s="149"/>
      <c r="CDV8" s="149"/>
      <c r="CDW8" s="149"/>
      <c r="CDX8" s="149"/>
      <c r="CDY8" s="149"/>
      <c r="CDZ8" s="149"/>
      <c r="CEA8" s="149"/>
      <c r="CEB8" s="149"/>
      <c r="CEC8" s="149"/>
      <c r="CED8" s="149"/>
      <c r="CEE8" s="149"/>
      <c r="CEF8" s="149"/>
      <c r="CEG8" s="149"/>
      <c r="CEH8" s="149"/>
      <c r="CEI8" s="149"/>
      <c r="CEJ8" s="149"/>
      <c r="CEK8" s="149"/>
      <c r="CEL8" s="149"/>
      <c r="CEM8" s="149"/>
      <c r="CEN8" s="149"/>
      <c r="CEO8" s="149"/>
      <c r="CEP8" s="149"/>
      <c r="CEQ8" s="149"/>
      <c r="CER8" s="149"/>
      <c r="CES8" s="149"/>
      <c r="CET8" s="149"/>
      <c r="CEU8" s="149"/>
      <c r="CEV8" s="149"/>
      <c r="CEW8" s="149"/>
      <c r="CEX8" s="149"/>
      <c r="CEY8" s="149"/>
      <c r="CEZ8" s="149"/>
      <c r="CFA8" s="149"/>
      <c r="CFB8" s="149"/>
      <c r="CFC8" s="149"/>
      <c r="CFD8" s="149"/>
      <c r="CFE8" s="149"/>
      <c r="CFF8" s="149"/>
      <c r="CFG8" s="149"/>
      <c r="CFH8" s="149"/>
      <c r="CFI8" s="149"/>
      <c r="CFJ8" s="149"/>
      <c r="CFK8" s="149"/>
      <c r="CFL8" s="149"/>
      <c r="CFM8" s="149"/>
      <c r="CFN8" s="149"/>
      <c r="CFO8" s="149"/>
      <c r="CFP8" s="149"/>
      <c r="CFQ8" s="149"/>
      <c r="CFR8" s="149"/>
      <c r="CFS8" s="149"/>
      <c r="CFT8" s="149"/>
      <c r="CFU8" s="149"/>
      <c r="CFV8" s="149"/>
      <c r="CFW8" s="149"/>
      <c r="CFX8" s="149"/>
      <c r="CFY8" s="149"/>
      <c r="CFZ8" s="149"/>
      <c r="CGA8" s="149"/>
      <c r="CGB8" s="149"/>
      <c r="CGC8" s="149"/>
      <c r="CGD8" s="149"/>
      <c r="CGE8" s="149"/>
      <c r="CGF8" s="149"/>
      <c r="CGG8" s="149"/>
      <c r="CGH8" s="149"/>
      <c r="CGI8" s="149"/>
      <c r="CGJ8" s="149"/>
      <c r="CGK8" s="149"/>
      <c r="CGL8" s="149"/>
      <c r="CGM8" s="149"/>
      <c r="CGN8" s="149"/>
      <c r="CGO8" s="149"/>
      <c r="CGP8" s="149"/>
      <c r="CGQ8" s="149"/>
      <c r="CGR8" s="149"/>
      <c r="CGS8" s="149"/>
      <c r="CGT8" s="149"/>
      <c r="CGU8" s="149"/>
      <c r="CGV8" s="149"/>
      <c r="CGW8" s="149"/>
      <c r="CGX8" s="149"/>
      <c r="CGY8" s="149"/>
      <c r="CGZ8" s="149"/>
      <c r="CHA8" s="149"/>
      <c r="CHB8" s="149"/>
      <c r="CHC8" s="149"/>
      <c r="CHD8" s="149"/>
      <c r="CHE8" s="149"/>
      <c r="CHF8" s="149"/>
      <c r="CHG8" s="149"/>
      <c r="CHH8" s="149"/>
      <c r="CHI8" s="149"/>
      <c r="CHJ8" s="149"/>
      <c r="CHK8" s="149"/>
      <c r="CHL8" s="149"/>
      <c r="CHM8" s="149"/>
      <c r="CHN8" s="149"/>
      <c r="CHO8" s="149"/>
      <c r="CHP8" s="149"/>
      <c r="CHQ8" s="149"/>
      <c r="CHR8" s="149"/>
      <c r="CHS8" s="149"/>
      <c r="CHT8" s="149"/>
      <c r="CHU8" s="149"/>
      <c r="CHV8" s="149"/>
      <c r="CHW8" s="149"/>
      <c r="CHX8" s="149"/>
      <c r="CHY8" s="149"/>
      <c r="CHZ8" s="149"/>
      <c r="CIA8" s="149"/>
      <c r="CIB8" s="149"/>
      <c r="CIC8" s="149"/>
      <c r="CID8" s="149"/>
      <c r="CIE8" s="149"/>
      <c r="CIF8" s="149"/>
      <c r="CIG8" s="149"/>
      <c r="CIH8" s="149"/>
      <c r="CII8" s="149"/>
      <c r="CIJ8" s="149"/>
      <c r="CIK8" s="149"/>
      <c r="CIL8" s="149"/>
      <c r="CIM8" s="149"/>
      <c r="CIN8" s="149"/>
      <c r="CIO8" s="149"/>
      <c r="CIP8" s="149"/>
      <c r="CIQ8" s="149"/>
      <c r="CIR8" s="149"/>
      <c r="CIS8" s="149"/>
      <c r="CIT8" s="149"/>
      <c r="CIU8" s="149"/>
      <c r="CIV8" s="149"/>
      <c r="CIW8" s="149"/>
      <c r="CIX8" s="149"/>
      <c r="CIY8" s="149"/>
      <c r="CIZ8" s="149"/>
      <c r="CJA8" s="149"/>
      <c r="CJB8" s="149"/>
      <c r="CJC8" s="149"/>
      <c r="CJD8" s="149"/>
      <c r="CJE8" s="149"/>
      <c r="CJF8" s="149"/>
      <c r="CJG8" s="149"/>
      <c r="CJH8" s="149"/>
      <c r="CJI8" s="149"/>
      <c r="CJJ8" s="149"/>
      <c r="CJK8" s="149"/>
      <c r="CJL8" s="149"/>
      <c r="CJM8" s="149"/>
      <c r="CJN8" s="149"/>
      <c r="CJO8" s="149"/>
      <c r="CJP8" s="149"/>
      <c r="CJQ8" s="149"/>
      <c r="CJR8" s="149"/>
      <c r="CJS8" s="149"/>
      <c r="CJT8" s="149"/>
      <c r="CJU8" s="149"/>
      <c r="CJV8" s="149"/>
      <c r="CJW8" s="149"/>
      <c r="CJX8" s="149"/>
      <c r="CJY8" s="149"/>
      <c r="CJZ8" s="149"/>
      <c r="CKA8" s="149"/>
      <c r="CKB8" s="149"/>
      <c r="CKC8" s="149"/>
      <c r="CKD8" s="149"/>
      <c r="CKE8" s="149"/>
      <c r="CKF8" s="149"/>
      <c r="CKG8" s="149"/>
      <c r="CKH8" s="149"/>
      <c r="CKI8" s="149"/>
      <c r="CKJ8" s="149"/>
      <c r="CKK8" s="149"/>
      <c r="CKL8" s="149"/>
      <c r="CKM8" s="149"/>
      <c r="CKN8" s="149"/>
      <c r="CKO8" s="149"/>
      <c r="CKP8" s="149"/>
      <c r="CKQ8" s="149"/>
      <c r="CKR8" s="149"/>
      <c r="CKS8" s="149"/>
      <c r="CKT8" s="149"/>
      <c r="CKU8" s="149"/>
      <c r="CKV8" s="149"/>
      <c r="CKW8" s="149"/>
      <c r="CKX8" s="149"/>
      <c r="CKY8" s="149"/>
      <c r="CKZ8" s="149"/>
      <c r="CLA8" s="149"/>
      <c r="CLB8" s="149"/>
      <c r="CLC8" s="149"/>
      <c r="CLD8" s="149"/>
      <c r="CLE8" s="149"/>
      <c r="CLF8" s="149"/>
      <c r="CLG8" s="149"/>
      <c r="CLH8" s="149"/>
      <c r="CLI8" s="149"/>
      <c r="CLJ8" s="149"/>
      <c r="CLK8" s="149"/>
      <c r="CLL8" s="149"/>
      <c r="CLM8" s="149"/>
      <c r="CLN8" s="149"/>
      <c r="CLO8" s="149"/>
      <c r="CLP8" s="149"/>
      <c r="CLQ8" s="149"/>
      <c r="CLR8" s="149"/>
      <c r="CLS8" s="149"/>
      <c r="CLT8" s="149"/>
      <c r="CLU8" s="149"/>
      <c r="CLV8" s="149"/>
      <c r="CLW8" s="149"/>
      <c r="CLX8" s="149"/>
      <c r="CLY8" s="149"/>
      <c r="CLZ8" s="149"/>
      <c r="CMA8" s="149"/>
      <c r="CMB8" s="149"/>
      <c r="CMC8" s="149"/>
      <c r="CMD8" s="149"/>
      <c r="CME8" s="149"/>
      <c r="CMF8" s="149"/>
      <c r="CMG8" s="149"/>
      <c r="CMH8" s="149"/>
      <c r="CMI8" s="149"/>
      <c r="CMJ8" s="149"/>
      <c r="CMK8" s="149"/>
      <c r="CML8" s="149"/>
      <c r="CMM8" s="149"/>
      <c r="CMN8" s="149"/>
      <c r="CMO8" s="149"/>
      <c r="CMP8" s="149"/>
      <c r="CMQ8" s="149"/>
      <c r="CMR8" s="149"/>
      <c r="CMS8" s="149"/>
      <c r="CMT8" s="149"/>
      <c r="CMU8" s="149"/>
      <c r="CMV8" s="149"/>
      <c r="CMW8" s="149"/>
      <c r="CMX8" s="149"/>
      <c r="CMY8" s="149"/>
      <c r="CMZ8" s="149"/>
      <c r="CNA8" s="149"/>
      <c r="CNB8" s="149"/>
      <c r="CNC8" s="149"/>
      <c r="CND8" s="149"/>
      <c r="CNE8" s="149"/>
      <c r="CNF8" s="149"/>
      <c r="CNG8" s="149"/>
      <c r="CNH8" s="149"/>
      <c r="CNI8" s="149"/>
      <c r="CNJ8" s="149"/>
      <c r="CNK8" s="149"/>
      <c r="CNL8" s="149"/>
      <c r="CNM8" s="149"/>
      <c r="CNN8" s="149"/>
      <c r="CNO8" s="149"/>
      <c r="CNP8" s="149"/>
      <c r="CNQ8" s="149"/>
      <c r="CNR8" s="149"/>
      <c r="CNS8" s="149"/>
      <c r="CNT8" s="149"/>
      <c r="CNU8" s="149"/>
      <c r="CNV8" s="149"/>
      <c r="CNW8" s="149"/>
      <c r="CNX8" s="149"/>
      <c r="CNY8" s="149"/>
      <c r="CNZ8" s="149"/>
      <c r="COA8" s="149"/>
      <c r="COB8" s="149"/>
      <c r="COC8" s="149"/>
      <c r="COD8" s="149"/>
      <c r="COE8" s="149"/>
      <c r="COF8" s="149"/>
      <c r="COG8" s="149"/>
      <c r="COH8" s="149"/>
      <c r="COI8" s="149"/>
      <c r="COJ8" s="149"/>
      <c r="COK8" s="149"/>
      <c r="COL8" s="149"/>
      <c r="COM8" s="149"/>
      <c r="CON8" s="149"/>
      <c r="COO8" s="149"/>
      <c r="COP8" s="149"/>
      <c r="COQ8" s="149"/>
      <c r="COR8" s="149"/>
      <c r="COS8" s="149"/>
      <c r="COT8" s="149"/>
      <c r="COU8" s="149"/>
      <c r="COV8" s="149"/>
      <c r="COW8" s="149"/>
      <c r="COX8" s="149"/>
      <c r="COY8" s="149"/>
      <c r="COZ8" s="149"/>
      <c r="CPA8" s="149"/>
      <c r="CPB8" s="149"/>
      <c r="CPC8" s="149"/>
      <c r="CPD8" s="149"/>
      <c r="CPE8" s="149"/>
      <c r="CPF8" s="149"/>
      <c r="CPG8" s="149"/>
      <c r="CPH8" s="149"/>
      <c r="CPI8" s="149"/>
      <c r="CPJ8" s="149"/>
      <c r="CPK8" s="149"/>
      <c r="CPL8" s="149"/>
      <c r="CPM8" s="149"/>
      <c r="CPN8" s="149"/>
      <c r="CPO8" s="149"/>
      <c r="CPP8" s="149"/>
      <c r="CPQ8" s="149"/>
      <c r="CPR8" s="149"/>
      <c r="CPS8" s="149"/>
      <c r="CPT8" s="149"/>
      <c r="CPU8" s="149"/>
      <c r="CPV8" s="149"/>
      <c r="CPW8" s="149"/>
      <c r="CPX8" s="149"/>
      <c r="CPY8" s="149"/>
      <c r="CPZ8" s="149"/>
      <c r="CQA8" s="149"/>
      <c r="CQB8" s="149"/>
      <c r="CQC8" s="149"/>
      <c r="CQD8" s="149"/>
      <c r="CQE8" s="149"/>
      <c r="CQF8" s="149"/>
      <c r="CQG8" s="149"/>
      <c r="CQH8" s="149"/>
      <c r="CQI8" s="149"/>
      <c r="CQJ8" s="149"/>
      <c r="CQK8" s="149"/>
      <c r="CQL8" s="149"/>
      <c r="CQM8" s="149"/>
      <c r="CQN8" s="149"/>
      <c r="CQO8" s="149"/>
      <c r="CQP8" s="149"/>
      <c r="CQQ8" s="149"/>
      <c r="CQR8" s="149"/>
      <c r="CQS8" s="149"/>
      <c r="CQT8" s="149"/>
      <c r="CQU8" s="149"/>
      <c r="CQV8" s="149"/>
      <c r="CQW8" s="149"/>
      <c r="CQX8" s="149"/>
      <c r="CQY8" s="149"/>
      <c r="CQZ8" s="149"/>
      <c r="CRA8" s="149"/>
      <c r="CRB8" s="149"/>
      <c r="CRC8" s="149"/>
      <c r="CRD8" s="149"/>
      <c r="CRE8" s="149"/>
      <c r="CRF8" s="149"/>
      <c r="CRG8" s="149"/>
      <c r="CRH8" s="149"/>
      <c r="CRI8" s="149"/>
      <c r="CRJ8" s="149"/>
      <c r="CRK8" s="149"/>
      <c r="CRL8" s="149"/>
      <c r="CRM8" s="149"/>
      <c r="CRN8" s="149"/>
      <c r="CRO8" s="149"/>
      <c r="CRP8" s="149"/>
      <c r="CRQ8" s="149"/>
      <c r="CRR8" s="149"/>
      <c r="CRS8" s="149"/>
      <c r="CRT8" s="149"/>
      <c r="CRU8" s="149"/>
      <c r="CRV8" s="149"/>
      <c r="CRW8" s="149"/>
      <c r="CRX8" s="149"/>
      <c r="CRY8" s="149"/>
      <c r="CRZ8" s="149"/>
      <c r="CSA8" s="149"/>
      <c r="CSB8" s="149"/>
      <c r="CSC8" s="149"/>
      <c r="CSD8" s="149"/>
      <c r="CSE8" s="149"/>
      <c r="CSF8" s="149"/>
      <c r="CSG8" s="149"/>
      <c r="CSH8" s="149"/>
      <c r="CSI8" s="149"/>
      <c r="CSJ8" s="149"/>
      <c r="CSK8" s="149"/>
      <c r="CSL8" s="149"/>
      <c r="CSM8" s="149"/>
      <c r="CSN8" s="149"/>
      <c r="CSO8" s="149"/>
      <c r="CSP8" s="149"/>
      <c r="CSQ8" s="149"/>
      <c r="CSR8" s="149"/>
      <c r="CSS8" s="149"/>
      <c r="CST8" s="149"/>
      <c r="CSU8" s="149"/>
      <c r="CSV8" s="149"/>
      <c r="CSW8" s="149"/>
      <c r="CSX8" s="149"/>
      <c r="CSY8" s="149"/>
      <c r="CSZ8" s="149"/>
      <c r="CTA8" s="149"/>
      <c r="CTB8" s="149"/>
      <c r="CTC8" s="149"/>
      <c r="CTD8" s="149"/>
      <c r="CTE8" s="149"/>
      <c r="CTF8" s="149"/>
      <c r="CTG8" s="149"/>
      <c r="CTH8" s="149"/>
      <c r="CTI8" s="149"/>
      <c r="CTJ8" s="149"/>
      <c r="CTK8" s="149"/>
      <c r="CTL8" s="149"/>
      <c r="CTM8" s="149"/>
      <c r="CTN8" s="149"/>
      <c r="CTO8" s="149"/>
      <c r="CTP8" s="149"/>
      <c r="CTQ8" s="149"/>
      <c r="CTR8" s="149"/>
      <c r="CTS8" s="149"/>
      <c r="CTT8" s="149"/>
      <c r="CTU8" s="149"/>
      <c r="CTV8" s="149"/>
      <c r="CTW8" s="149"/>
      <c r="CTX8" s="149"/>
      <c r="CTY8" s="149"/>
      <c r="CTZ8" s="149"/>
      <c r="CUA8" s="149"/>
      <c r="CUB8" s="149"/>
      <c r="CUC8" s="149"/>
      <c r="CUD8" s="149"/>
      <c r="CUE8" s="149"/>
      <c r="CUF8" s="149"/>
      <c r="CUG8" s="149"/>
      <c r="CUH8" s="149"/>
      <c r="CUI8" s="149"/>
      <c r="CUJ8" s="149"/>
      <c r="CUK8" s="149"/>
      <c r="CUL8" s="149"/>
      <c r="CUM8" s="149"/>
      <c r="CUN8" s="149"/>
      <c r="CUO8" s="149"/>
      <c r="CUP8" s="149"/>
      <c r="CUQ8" s="149"/>
      <c r="CUR8" s="149"/>
      <c r="CUS8" s="149"/>
      <c r="CUT8" s="149"/>
      <c r="CUU8" s="149"/>
      <c r="CUV8" s="149"/>
      <c r="CUW8" s="149"/>
      <c r="CUX8" s="149"/>
      <c r="CUY8" s="149"/>
      <c r="CUZ8" s="149"/>
      <c r="CVA8" s="149"/>
      <c r="CVB8" s="149"/>
      <c r="CVC8" s="149"/>
      <c r="CVD8" s="149"/>
      <c r="CVE8" s="149"/>
      <c r="CVF8" s="149"/>
      <c r="CVG8" s="149"/>
      <c r="CVH8" s="149"/>
      <c r="CVI8" s="149"/>
      <c r="CVJ8" s="149"/>
      <c r="CVK8" s="149"/>
      <c r="CVL8" s="149"/>
      <c r="CVM8" s="149"/>
      <c r="CVN8" s="149"/>
      <c r="CVO8" s="149"/>
      <c r="CVP8" s="149"/>
      <c r="CVQ8" s="149"/>
      <c r="CVR8" s="149"/>
      <c r="CVS8" s="149"/>
      <c r="CVT8" s="149"/>
      <c r="CVU8" s="149"/>
      <c r="CVV8" s="149"/>
      <c r="CVW8" s="149"/>
      <c r="CVX8" s="149"/>
      <c r="CVY8" s="149"/>
      <c r="CVZ8" s="149"/>
      <c r="CWA8" s="149"/>
      <c r="CWB8" s="149"/>
      <c r="CWC8" s="149"/>
      <c r="CWD8" s="149"/>
      <c r="CWE8" s="149"/>
      <c r="CWF8" s="149"/>
      <c r="CWG8" s="149"/>
      <c r="CWH8" s="149"/>
      <c r="CWI8" s="149"/>
      <c r="CWJ8" s="149"/>
      <c r="CWK8" s="149"/>
      <c r="CWL8" s="149"/>
      <c r="CWM8" s="149"/>
      <c r="CWN8" s="149"/>
      <c r="CWO8" s="149"/>
      <c r="CWP8" s="149"/>
      <c r="CWQ8" s="149"/>
      <c r="CWR8" s="149"/>
      <c r="CWS8" s="149"/>
      <c r="CWT8" s="149"/>
      <c r="CWU8" s="149"/>
      <c r="CWV8" s="149"/>
      <c r="CWW8" s="149"/>
      <c r="CWX8" s="149"/>
      <c r="CWY8" s="149"/>
      <c r="CWZ8" s="149"/>
      <c r="CXA8" s="149"/>
      <c r="CXB8" s="149"/>
      <c r="CXC8" s="149"/>
      <c r="CXD8" s="149"/>
      <c r="CXE8" s="149"/>
      <c r="CXF8" s="149"/>
      <c r="CXG8" s="149"/>
      <c r="CXH8" s="149"/>
      <c r="CXI8" s="149"/>
      <c r="CXJ8" s="149"/>
      <c r="CXK8" s="149"/>
      <c r="CXL8" s="149"/>
      <c r="CXM8" s="149"/>
      <c r="CXN8" s="149"/>
      <c r="CXO8" s="149"/>
      <c r="CXP8" s="149"/>
      <c r="CXQ8" s="149"/>
      <c r="CXR8" s="149"/>
      <c r="CXS8" s="149"/>
      <c r="CXT8" s="149"/>
      <c r="CXU8" s="149"/>
      <c r="CXV8" s="149"/>
      <c r="CXW8" s="149"/>
      <c r="CXX8" s="149"/>
      <c r="CXY8" s="149"/>
      <c r="CXZ8" s="149"/>
      <c r="CYA8" s="149"/>
      <c r="CYB8" s="149"/>
      <c r="CYC8" s="149"/>
      <c r="CYD8" s="149"/>
      <c r="CYE8" s="149"/>
      <c r="CYF8" s="149"/>
      <c r="CYG8" s="149"/>
      <c r="CYH8" s="149"/>
      <c r="CYI8" s="149"/>
      <c r="CYJ8" s="149"/>
      <c r="CYK8" s="149"/>
      <c r="CYL8" s="149"/>
      <c r="CYM8" s="149"/>
      <c r="CYN8" s="149"/>
      <c r="CYO8" s="149"/>
      <c r="CYP8" s="149"/>
      <c r="CYQ8" s="149"/>
      <c r="CYR8" s="149"/>
      <c r="CYS8" s="149"/>
      <c r="CYT8" s="149"/>
      <c r="CYU8" s="149"/>
      <c r="CYV8" s="149"/>
      <c r="CYW8" s="149"/>
      <c r="CYX8" s="149"/>
      <c r="CYY8" s="149"/>
      <c r="CYZ8" s="149"/>
      <c r="CZA8" s="149"/>
      <c r="CZB8" s="149"/>
      <c r="CZC8" s="149"/>
      <c r="CZD8" s="149"/>
      <c r="CZE8" s="149"/>
      <c r="CZF8" s="149"/>
      <c r="CZG8" s="149"/>
      <c r="CZH8" s="149"/>
      <c r="CZI8" s="149"/>
      <c r="CZJ8" s="149"/>
      <c r="CZK8" s="149"/>
      <c r="CZL8" s="149"/>
      <c r="CZM8" s="149"/>
      <c r="CZN8" s="149"/>
      <c r="CZO8" s="149"/>
      <c r="CZP8" s="149"/>
      <c r="CZQ8" s="149"/>
      <c r="CZR8" s="149"/>
      <c r="CZS8" s="149"/>
      <c r="CZT8" s="149"/>
      <c r="CZU8" s="149"/>
      <c r="CZV8" s="149"/>
      <c r="CZW8" s="149"/>
      <c r="CZX8" s="149"/>
      <c r="CZY8" s="149"/>
      <c r="CZZ8" s="149"/>
      <c r="DAA8" s="149"/>
      <c r="DAB8" s="149"/>
      <c r="DAC8" s="149"/>
      <c r="DAD8" s="149"/>
      <c r="DAE8" s="149"/>
      <c r="DAF8" s="149"/>
      <c r="DAG8" s="149"/>
      <c r="DAH8" s="149"/>
      <c r="DAI8" s="149"/>
      <c r="DAJ8" s="149"/>
      <c r="DAK8" s="149"/>
      <c r="DAL8" s="149"/>
      <c r="DAM8" s="149"/>
      <c r="DAN8" s="149"/>
      <c r="DAO8" s="149"/>
      <c r="DAP8" s="149"/>
      <c r="DAQ8" s="149"/>
      <c r="DAR8" s="149"/>
      <c r="DAS8" s="149"/>
      <c r="DAT8" s="149"/>
      <c r="DAU8" s="149"/>
      <c r="DAV8" s="149"/>
      <c r="DAW8" s="149"/>
      <c r="DAX8" s="149"/>
      <c r="DAY8" s="149"/>
      <c r="DAZ8" s="149"/>
      <c r="DBA8" s="149"/>
      <c r="DBB8" s="149"/>
      <c r="DBC8" s="149"/>
      <c r="DBD8" s="149"/>
      <c r="DBE8" s="149"/>
      <c r="DBF8" s="149"/>
      <c r="DBG8" s="149"/>
      <c r="DBH8" s="149"/>
      <c r="DBI8" s="149"/>
      <c r="DBJ8" s="149"/>
      <c r="DBK8" s="149"/>
      <c r="DBL8" s="149"/>
      <c r="DBM8" s="149"/>
      <c r="DBN8" s="149"/>
      <c r="DBO8" s="149"/>
      <c r="DBP8" s="149"/>
      <c r="DBQ8" s="149"/>
      <c r="DBR8" s="149"/>
      <c r="DBS8" s="149"/>
      <c r="DBT8" s="149"/>
      <c r="DBU8" s="149"/>
      <c r="DBV8" s="149"/>
      <c r="DBW8" s="149"/>
      <c r="DBX8" s="149"/>
      <c r="DBY8" s="149"/>
      <c r="DBZ8" s="149"/>
      <c r="DCA8" s="149"/>
      <c r="DCB8" s="149"/>
      <c r="DCC8" s="149"/>
      <c r="DCD8" s="149"/>
      <c r="DCE8" s="149"/>
      <c r="DCF8" s="149"/>
      <c r="DCG8" s="149"/>
      <c r="DCH8" s="149"/>
      <c r="DCI8" s="149"/>
      <c r="DCJ8" s="149"/>
      <c r="DCK8" s="149"/>
      <c r="DCL8" s="149"/>
      <c r="DCM8" s="149"/>
      <c r="DCN8" s="149"/>
      <c r="DCO8" s="149"/>
      <c r="DCP8" s="149"/>
      <c r="DCQ8" s="149"/>
      <c r="DCR8" s="149"/>
      <c r="DCS8" s="149"/>
      <c r="DCT8" s="149"/>
      <c r="DCU8" s="149"/>
      <c r="DCV8" s="149"/>
      <c r="DCW8" s="149"/>
      <c r="DCX8" s="149"/>
      <c r="DCY8" s="149"/>
      <c r="DCZ8" s="149"/>
      <c r="DDA8" s="149"/>
      <c r="DDB8" s="149"/>
      <c r="DDC8" s="149"/>
      <c r="DDD8" s="149"/>
      <c r="DDE8" s="149"/>
      <c r="DDF8" s="149"/>
      <c r="DDG8" s="149"/>
      <c r="DDH8" s="149"/>
      <c r="DDI8" s="149"/>
      <c r="DDJ8" s="149"/>
      <c r="DDK8" s="149"/>
      <c r="DDL8" s="149"/>
      <c r="DDM8" s="149"/>
      <c r="DDN8" s="149"/>
      <c r="DDO8" s="149"/>
      <c r="DDP8" s="149"/>
      <c r="DDQ8" s="149"/>
      <c r="DDR8" s="149"/>
      <c r="DDS8" s="149"/>
      <c r="DDT8" s="149"/>
      <c r="DDU8" s="149"/>
      <c r="DDV8" s="149"/>
      <c r="DDW8" s="149"/>
      <c r="DDX8" s="149"/>
      <c r="DDY8" s="149"/>
      <c r="DDZ8" s="149"/>
      <c r="DEA8" s="149"/>
      <c r="DEB8" s="149"/>
      <c r="DEC8" s="149"/>
      <c r="DED8" s="149"/>
      <c r="DEE8" s="149"/>
      <c r="DEF8" s="149"/>
      <c r="DEG8" s="149"/>
      <c r="DEH8" s="149"/>
      <c r="DEI8" s="149"/>
      <c r="DEJ8" s="149"/>
      <c r="DEK8" s="149"/>
      <c r="DEL8" s="149"/>
      <c r="DEM8" s="149"/>
      <c r="DEN8" s="149"/>
      <c r="DEO8" s="149"/>
      <c r="DEP8" s="149"/>
      <c r="DEQ8" s="149"/>
      <c r="DER8" s="149"/>
      <c r="DES8" s="149"/>
      <c r="DET8" s="149"/>
      <c r="DEU8" s="149"/>
      <c r="DEV8" s="149"/>
      <c r="DEW8" s="149"/>
      <c r="DEX8" s="149"/>
      <c r="DEY8" s="149"/>
      <c r="DEZ8" s="149"/>
      <c r="DFA8" s="149"/>
      <c r="DFB8" s="149"/>
      <c r="DFC8" s="149"/>
      <c r="DFD8" s="149"/>
      <c r="DFE8" s="149"/>
      <c r="DFF8" s="149"/>
      <c r="DFG8" s="149"/>
      <c r="DFH8" s="149"/>
      <c r="DFI8" s="149"/>
      <c r="DFJ8" s="149"/>
      <c r="DFK8" s="149"/>
      <c r="DFL8" s="149"/>
      <c r="DFM8" s="149"/>
      <c r="DFN8" s="149"/>
      <c r="DFO8" s="149"/>
      <c r="DFP8" s="149"/>
      <c r="DFQ8" s="149"/>
      <c r="DFR8" s="149"/>
      <c r="DFS8" s="149"/>
      <c r="DFT8" s="149"/>
      <c r="DFU8" s="149"/>
      <c r="DFV8" s="149"/>
      <c r="DFW8" s="149"/>
      <c r="DFX8" s="149"/>
      <c r="DFY8" s="149"/>
      <c r="DFZ8" s="149"/>
      <c r="DGA8" s="149"/>
      <c r="DGB8" s="149"/>
      <c r="DGC8" s="149"/>
      <c r="DGD8" s="149"/>
      <c r="DGE8" s="149"/>
      <c r="DGF8" s="149"/>
      <c r="DGG8" s="149"/>
      <c r="DGH8" s="149"/>
      <c r="DGI8" s="149"/>
      <c r="DGJ8" s="149"/>
      <c r="DGK8" s="149"/>
      <c r="DGL8" s="149"/>
      <c r="DGM8" s="149"/>
      <c r="DGN8" s="149"/>
      <c r="DGO8" s="149"/>
      <c r="DGP8" s="149"/>
      <c r="DGQ8" s="149"/>
      <c r="DGR8" s="149"/>
      <c r="DGS8" s="149"/>
      <c r="DGT8" s="149"/>
      <c r="DGU8" s="149"/>
      <c r="DGV8" s="149"/>
      <c r="DGW8" s="149"/>
      <c r="DGX8" s="149"/>
      <c r="DGY8" s="149"/>
      <c r="DGZ8" s="149"/>
      <c r="DHA8" s="149"/>
      <c r="DHB8" s="149"/>
      <c r="DHC8" s="149"/>
      <c r="DHD8" s="149"/>
      <c r="DHE8" s="149"/>
      <c r="DHF8" s="149"/>
      <c r="DHG8" s="149"/>
      <c r="DHH8" s="149"/>
      <c r="DHI8" s="149"/>
      <c r="DHJ8" s="149"/>
      <c r="DHK8" s="149"/>
      <c r="DHL8" s="149"/>
      <c r="DHM8" s="149"/>
      <c r="DHN8" s="149"/>
      <c r="DHO8" s="149"/>
      <c r="DHP8" s="149"/>
      <c r="DHQ8" s="149"/>
      <c r="DHR8" s="149"/>
      <c r="DHS8" s="149"/>
      <c r="DHT8" s="149"/>
      <c r="DHU8" s="149"/>
      <c r="DHV8" s="149"/>
      <c r="DHW8" s="149"/>
      <c r="DHX8" s="149"/>
      <c r="DHY8" s="149"/>
      <c r="DHZ8" s="149"/>
      <c r="DIA8" s="149"/>
      <c r="DIB8" s="149"/>
      <c r="DIC8" s="149"/>
      <c r="DID8" s="149"/>
      <c r="DIE8" s="149"/>
      <c r="DIF8" s="149"/>
      <c r="DIG8" s="149"/>
      <c r="DIH8" s="149"/>
      <c r="DII8" s="149"/>
      <c r="DIJ8" s="149"/>
      <c r="DIK8" s="149"/>
      <c r="DIL8" s="149"/>
      <c r="DIM8" s="149"/>
      <c r="DIN8" s="149"/>
      <c r="DIO8" s="149"/>
      <c r="DIP8" s="149"/>
      <c r="DIQ8" s="149"/>
      <c r="DIR8" s="149"/>
      <c r="DIS8" s="149"/>
      <c r="DIT8" s="149"/>
      <c r="DIU8" s="149"/>
      <c r="DIV8" s="149"/>
      <c r="DIW8" s="149"/>
      <c r="DIX8" s="149"/>
      <c r="DIY8" s="149"/>
      <c r="DIZ8" s="149"/>
      <c r="DJA8" s="149"/>
      <c r="DJB8" s="149"/>
      <c r="DJC8" s="149"/>
      <c r="DJD8" s="149"/>
      <c r="DJE8" s="149"/>
      <c r="DJF8" s="149"/>
      <c r="DJG8" s="149"/>
      <c r="DJH8" s="149"/>
      <c r="DJI8" s="149"/>
      <c r="DJJ8" s="149"/>
      <c r="DJK8" s="149"/>
      <c r="DJL8" s="149"/>
      <c r="DJM8" s="149"/>
      <c r="DJN8" s="149"/>
      <c r="DJO8" s="149"/>
      <c r="DJP8" s="149"/>
      <c r="DJQ8" s="149"/>
      <c r="DJR8" s="149"/>
      <c r="DJS8" s="149"/>
      <c r="DJT8" s="149"/>
      <c r="DJU8" s="149"/>
      <c r="DJV8" s="149"/>
      <c r="DJW8" s="149"/>
      <c r="DJX8" s="149"/>
      <c r="DJY8" s="149"/>
      <c r="DJZ8" s="149"/>
      <c r="DKA8" s="149"/>
      <c r="DKB8" s="149"/>
      <c r="DKC8" s="149"/>
      <c r="DKD8" s="149"/>
      <c r="DKE8" s="149"/>
      <c r="DKF8" s="149"/>
      <c r="DKG8" s="149"/>
      <c r="DKH8" s="149"/>
      <c r="DKI8" s="149"/>
      <c r="DKJ8" s="149"/>
      <c r="DKK8" s="149"/>
      <c r="DKL8" s="149"/>
      <c r="DKM8" s="149"/>
      <c r="DKN8" s="149"/>
      <c r="DKO8" s="149"/>
      <c r="DKP8" s="149"/>
      <c r="DKQ8" s="149"/>
      <c r="DKR8" s="149"/>
      <c r="DKS8" s="149"/>
      <c r="DKT8" s="149"/>
      <c r="DKU8" s="149"/>
      <c r="DKV8" s="149"/>
      <c r="DKW8" s="149"/>
      <c r="DKX8" s="149"/>
      <c r="DKY8" s="149"/>
      <c r="DKZ8" s="149"/>
      <c r="DLA8" s="149"/>
      <c r="DLB8" s="149"/>
      <c r="DLC8" s="149"/>
      <c r="DLD8" s="149"/>
      <c r="DLE8" s="149"/>
      <c r="DLF8" s="149"/>
      <c r="DLG8" s="149"/>
      <c r="DLH8" s="149"/>
      <c r="DLI8" s="149"/>
      <c r="DLJ8" s="149"/>
      <c r="DLK8" s="149"/>
      <c r="DLL8" s="149"/>
      <c r="DLM8" s="149"/>
      <c r="DLN8" s="149"/>
      <c r="DLO8" s="149"/>
      <c r="DLP8" s="149"/>
      <c r="DLQ8" s="149"/>
      <c r="DLR8" s="149"/>
      <c r="DLS8" s="149"/>
      <c r="DLT8" s="149"/>
      <c r="DLU8" s="149"/>
      <c r="DLV8" s="149"/>
      <c r="DLW8" s="149"/>
      <c r="DLX8" s="149"/>
      <c r="DLY8" s="149"/>
      <c r="DLZ8" s="149"/>
      <c r="DMA8" s="149"/>
      <c r="DMB8" s="149"/>
      <c r="DMC8" s="149"/>
      <c r="DMD8" s="149"/>
      <c r="DME8" s="149"/>
      <c r="DMF8" s="149"/>
      <c r="DMG8" s="149"/>
      <c r="DMH8" s="149"/>
      <c r="DMI8" s="149"/>
      <c r="DMJ8" s="149"/>
      <c r="DMK8" s="149"/>
      <c r="DML8" s="149"/>
      <c r="DMM8" s="149"/>
      <c r="DMN8" s="149"/>
      <c r="DMO8" s="149"/>
      <c r="DMP8" s="149"/>
      <c r="DMQ8" s="149"/>
      <c r="DMR8" s="149"/>
      <c r="DMS8" s="149"/>
      <c r="DMT8" s="149"/>
      <c r="DMU8" s="149"/>
      <c r="DMV8" s="149"/>
      <c r="DMW8" s="149"/>
      <c r="DMX8" s="149"/>
      <c r="DMY8" s="149"/>
      <c r="DMZ8" s="149"/>
      <c r="DNA8" s="149"/>
      <c r="DNB8" s="149"/>
      <c r="DNC8" s="149"/>
      <c r="DND8" s="149"/>
      <c r="DNE8" s="149"/>
      <c r="DNF8" s="149"/>
      <c r="DNG8" s="149"/>
      <c r="DNH8" s="149"/>
      <c r="DNI8" s="149"/>
      <c r="DNJ8" s="149"/>
      <c r="DNK8" s="149"/>
      <c r="DNL8" s="149"/>
      <c r="DNM8" s="149"/>
      <c r="DNN8" s="149"/>
      <c r="DNO8" s="149"/>
      <c r="DNP8" s="149"/>
      <c r="DNQ8" s="149"/>
      <c r="DNR8" s="149"/>
      <c r="DNS8" s="149"/>
      <c r="DNT8" s="149"/>
      <c r="DNU8" s="149"/>
      <c r="DNV8" s="149"/>
      <c r="DNW8" s="149"/>
      <c r="DNX8" s="149"/>
      <c r="DNY8" s="149"/>
      <c r="DNZ8" s="149"/>
      <c r="DOA8" s="149"/>
      <c r="DOB8" s="149"/>
      <c r="DOC8" s="149"/>
      <c r="DOD8" s="149"/>
      <c r="DOE8" s="149"/>
      <c r="DOF8" s="149"/>
      <c r="DOG8" s="149"/>
      <c r="DOH8" s="149"/>
      <c r="DOI8" s="149"/>
      <c r="DOJ8" s="149"/>
      <c r="DOK8" s="149"/>
      <c r="DOL8" s="149"/>
      <c r="DOM8" s="149"/>
      <c r="DON8" s="149"/>
      <c r="DOO8" s="149"/>
      <c r="DOP8" s="149"/>
      <c r="DOQ8" s="149"/>
      <c r="DOR8" s="149"/>
      <c r="DOS8" s="149"/>
      <c r="DOT8" s="149"/>
      <c r="DOU8" s="149"/>
      <c r="DOV8" s="149"/>
      <c r="DOW8" s="149"/>
      <c r="DOX8" s="149"/>
      <c r="DOY8" s="149"/>
      <c r="DOZ8" s="149"/>
      <c r="DPA8" s="149"/>
      <c r="DPB8" s="149"/>
      <c r="DPC8" s="149"/>
      <c r="DPD8" s="149"/>
      <c r="DPE8" s="149"/>
      <c r="DPF8" s="149"/>
      <c r="DPG8" s="149"/>
      <c r="DPH8" s="149"/>
      <c r="DPI8" s="149"/>
      <c r="DPJ8" s="149"/>
      <c r="DPK8" s="149"/>
      <c r="DPL8" s="149"/>
      <c r="DPM8" s="149"/>
      <c r="DPN8" s="149"/>
      <c r="DPO8" s="149"/>
      <c r="DPP8" s="149"/>
      <c r="DPQ8" s="149"/>
      <c r="DPR8" s="149"/>
      <c r="DPS8" s="149"/>
      <c r="DPT8" s="149"/>
      <c r="DPU8" s="149"/>
      <c r="DPV8" s="149"/>
      <c r="DPW8" s="149"/>
      <c r="DPX8" s="149"/>
      <c r="DPY8" s="149"/>
      <c r="DPZ8" s="149"/>
      <c r="DQA8" s="149"/>
      <c r="DQB8" s="149"/>
      <c r="DQC8" s="149"/>
      <c r="DQD8" s="149"/>
      <c r="DQE8" s="149"/>
      <c r="DQF8" s="149"/>
      <c r="DQG8" s="149"/>
      <c r="DQH8" s="149"/>
      <c r="DQI8" s="149"/>
      <c r="DQJ8" s="149"/>
      <c r="DQK8" s="149"/>
      <c r="DQL8" s="149"/>
      <c r="DQM8" s="149"/>
      <c r="DQN8" s="149"/>
      <c r="DQO8" s="149"/>
      <c r="DQP8" s="149"/>
      <c r="DQQ8" s="149"/>
      <c r="DQR8" s="149"/>
      <c r="DQS8" s="149"/>
      <c r="DQT8" s="149"/>
      <c r="DQU8" s="149"/>
      <c r="DQV8" s="149"/>
      <c r="DQW8" s="149"/>
      <c r="DQX8" s="149"/>
      <c r="DQY8" s="149"/>
      <c r="DQZ8" s="149"/>
      <c r="DRA8" s="149"/>
      <c r="DRB8" s="149"/>
      <c r="DRC8" s="149"/>
      <c r="DRD8" s="149"/>
      <c r="DRE8" s="149"/>
      <c r="DRF8" s="149"/>
      <c r="DRG8" s="149"/>
      <c r="DRH8" s="149"/>
      <c r="DRI8" s="149"/>
      <c r="DRJ8" s="149"/>
      <c r="DRK8" s="149"/>
      <c r="DRL8" s="149"/>
      <c r="DRM8" s="149"/>
      <c r="DRN8" s="149"/>
      <c r="DRO8" s="149"/>
      <c r="DRP8" s="149"/>
      <c r="DRQ8" s="149"/>
      <c r="DRR8" s="149"/>
      <c r="DRS8" s="149"/>
      <c r="DRT8" s="149"/>
      <c r="DRU8" s="149"/>
      <c r="DRV8" s="149"/>
      <c r="DRW8" s="149"/>
      <c r="DRX8" s="149"/>
      <c r="DRY8" s="149"/>
      <c r="DRZ8" s="149"/>
      <c r="DSA8" s="149"/>
      <c r="DSB8" s="149"/>
      <c r="DSC8" s="149"/>
      <c r="DSD8" s="149"/>
      <c r="DSE8" s="149"/>
      <c r="DSF8" s="149"/>
      <c r="DSG8" s="149"/>
      <c r="DSH8" s="149"/>
      <c r="DSI8" s="149"/>
      <c r="DSJ8" s="149"/>
      <c r="DSK8" s="149"/>
      <c r="DSL8" s="149"/>
      <c r="DSM8" s="149"/>
      <c r="DSN8" s="149"/>
      <c r="DSO8" s="149"/>
      <c r="DSP8" s="149"/>
      <c r="DSQ8" s="149"/>
      <c r="DSR8" s="149"/>
      <c r="DSS8" s="149"/>
      <c r="DST8" s="149"/>
      <c r="DSU8" s="149"/>
      <c r="DSV8" s="149"/>
      <c r="DSW8" s="149"/>
      <c r="DSX8" s="149"/>
      <c r="DSY8" s="149"/>
      <c r="DSZ8" s="149"/>
      <c r="DTA8" s="149"/>
      <c r="DTB8" s="149"/>
      <c r="DTC8" s="149"/>
      <c r="DTD8" s="149"/>
      <c r="DTE8" s="149"/>
      <c r="DTF8" s="149"/>
      <c r="DTG8" s="149"/>
      <c r="DTH8" s="149"/>
      <c r="DTI8" s="149"/>
      <c r="DTJ8" s="149"/>
      <c r="DTK8" s="149"/>
      <c r="DTL8" s="149"/>
      <c r="DTM8" s="149"/>
      <c r="DTN8" s="149"/>
      <c r="DTO8" s="149"/>
      <c r="DTP8" s="149"/>
      <c r="DTQ8" s="149"/>
      <c r="DTR8" s="149"/>
      <c r="DTS8" s="149"/>
      <c r="DTT8" s="149"/>
      <c r="DTU8" s="149"/>
      <c r="DTV8" s="149"/>
      <c r="DTW8" s="149"/>
      <c r="DTX8" s="149"/>
      <c r="DTY8" s="149"/>
      <c r="DTZ8" s="149"/>
      <c r="DUA8" s="149"/>
      <c r="DUB8" s="149"/>
      <c r="DUC8" s="149"/>
      <c r="DUD8" s="149"/>
      <c r="DUE8" s="149"/>
      <c r="DUF8" s="149"/>
      <c r="DUG8" s="149"/>
      <c r="DUH8" s="149"/>
      <c r="DUI8" s="149"/>
      <c r="DUJ8" s="149"/>
      <c r="DUK8" s="149"/>
      <c r="DUL8" s="149"/>
      <c r="DUM8" s="149"/>
      <c r="DUN8" s="149"/>
      <c r="DUO8" s="149"/>
      <c r="DUP8" s="149"/>
      <c r="DUQ8" s="149"/>
      <c r="DUR8" s="149"/>
      <c r="DUS8" s="149"/>
      <c r="DUT8" s="149"/>
      <c r="DUU8" s="149"/>
      <c r="DUV8" s="149"/>
      <c r="DUW8" s="149"/>
      <c r="DUX8" s="149"/>
      <c r="DUY8" s="149"/>
      <c r="DUZ8" s="149"/>
      <c r="DVA8" s="149"/>
      <c r="DVB8" s="149"/>
      <c r="DVC8" s="149"/>
      <c r="DVD8" s="149"/>
      <c r="DVE8" s="149"/>
      <c r="DVF8" s="149"/>
      <c r="DVG8" s="149"/>
      <c r="DVH8" s="149"/>
      <c r="DVI8" s="149"/>
      <c r="DVJ8" s="149"/>
      <c r="DVK8" s="149"/>
      <c r="DVL8" s="149"/>
      <c r="DVM8" s="149"/>
      <c r="DVN8" s="149"/>
      <c r="DVO8" s="149"/>
      <c r="DVP8" s="149"/>
      <c r="DVQ8" s="149"/>
      <c r="DVR8" s="149"/>
      <c r="DVS8" s="149"/>
      <c r="DVT8" s="149"/>
      <c r="DVU8" s="149"/>
      <c r="DVV8" s="149"/>
      <c r="DVW8" s="149"/>
      <c r="DVX8" s="149"/>
      <c r="DVY8" s="149"/>
      <c r="DVZ8" s="149"/>
      <c r="DWA8" s="149"/>
      <c r="DWB8" s="149"/>
      <c r="DWC8" s="149"/>
      <c r="DWD8" s="149"/>
      <c r="DWE8" s="149"/>
      <c r="DWF8" s="149"/>
      <c r="DWG8" s="149"/>
      <c r="DWH8" s="149"/>
      <c r="DWI8" s="149"/>
      <c r="DWJ8" s="149"/>
      <c r="DWK8" s="149"/>
      <c r="DWL8" s="149"/>
      <c r="DWM8" s="149"/>
      <c r="DWN8" s="149"/>
      <c r="DWO8" s="149"/>
      <c r="DWP8" s="149"/>
      <c r="DWQ8" s="149"/>
      <c r="DWR8" s="149"/>
      <c r="DWS8" s="149"/>
      <c r="DWT8" s="149"/>
      <c r="DWU8" s="149"/>
      <c r="DWV8" s="149"/>
      <c r="DWW8" s="149"/>
      <c r="DWX8" s="149"/>
      <c r="DWY8" s="149"/>
      <c r="DWZ8" s="149"/>
      <c r="DXA8" s="149"/>
      <c r="DXB8" s="149"/>
      <c r="DXC8" s="149"/>
      <c r="DXD8" s="149"/>
      <c r="DXE8" s="149"/>
      <c r="DXF8" s="149"/>
      <c r="DXG8" s="149"/>
      <c r="DXH8" s="149"/>
      <c r="DXI8" s="149"/>
      <c r="DXJ8" s="149"/>
      <c r="DXK8" s="149"/>
      <c r="DXL8" s="149"/>
      <c r="DXM8" s="149"/>
      <c r="DXN8" s="149"/>
      <c r="DXO8" s="149"/>
      <c r="DXP8" s="149"/>
      <c r="DXQ8" s="149"/>
      <c r="DXR8" s="149"/>
      <c r="DXS8" s="149"/>
      <c r="DXT8" s="149"/>
      <c r="DXU8" s="149"/>
      <c r="DXV8" s="149"/>
      <c r="DXW8" s="149"/>
      <c r="DXX8" s="149"/>
      <c r="DXY8" s="149"/>
      <c r="DXZ8" s="149"/>
      <c r="DYA8" s="149"/>
      <c r="DYB8" s="149"/>
      <c r="DYC8" s="149"/>
      <c r="DYD8" s="149"/>
      <c r="DYE8" s="149"/>
      <c r="DYF8" s="149"/>
      <c r="DYG8" s="149"/>
      <c r="DYH8" s="149"/>
      <c r="DYI8" s="149"/>
      <c r="DYJ8" s="149"/>
      <c r="DYK8" s="149"/>
      <c r="DYL8" s="149"/>
      <c r="DYM8" s="149"/>
      <c r="DYN8" s="149"/>
      <c r="DYO8" s="149"/>
      <c r="DYP8" s="149"/>
      <c r="DYQ8" s="149"/>
      <c r="DYR8" s="149"/>
      <c r="DYS8" s="149"/>
      <c r="DYT8" s="149"/>
      <c r="DYU8" s="149"/>
      <c r="DYV8" s="149"/>
      <c r="DYW8" s="149"/>
      <c r="DYX8" s="149"/>
      <c r="DYY8" s="149"/>
      <c r="DYZ8" s="149"/>
      <c r="DZA8" s="149"/>
      <c r="DZB8" s="149"/>
      <c r="DZC8" s="149"/>
      <c r="DZD8" s="149"/>
      <c r="DZE8" s="149"/>
      <c r="DZF8" s="149"/>
      <c r="DZG8" s="149"/>
      <c r="DZH8" s="149"/>
      <c r="DZI8" s="149"/>
      <c r="DZJ8" s="149"/>
      <c r="DZK8" s="149"/>
      <c r="DZL8" s="149"/>
      <c r="DZM8" s="149"/>
      <c r="DZN8" s="149"/>
      <c r="DZO8" s="149"/>
      <c r="DZP8" s="149"/>
      <c r="DZQ8" s="149"/>
      <c r="DZR8" s="149"/>
      <c r="DZS8" s="149"/>
      <c r="DZT8" s="149"/>
      <c r="DZU8" s="149"/>
      <c r="DZV8" s="149"/>
      <c r="DZW8" s="149"/>
      <c r="DZX8" s="149"/>
      <c r="DZY8" s="149"/>
      <c r="DZZ8" s="149"/>
      <c r="EAA8" s="149"/>
      <c r="EAB8" s="149"/>
      <c r="EAC8" s="149"/>
      <c r="EAD8" s="149"/>
      <c r="EAE8" s="149"/>
      <c r="EAF8" s="149"/>
      <c r="EAG8" s="149"/>
      <c r="EAH8" s="149"/>
      <c r="EAI8" s="149"/>
      <c r="EAJ8" s="149"/>
      <c r="EAK8" s="149"/>
      <c r="EAL8" s="149"/>
      <c r="EAM8" s="149"/>
      <c r="EAN8" s="149"/>
      <c r="EAO8" s="149"/>
      <c r="EAP8" s="149"/>
      <c r="EAQ8" s="149"/>
      <c r="EAR8" s="149"/>
      <c r="EAS8" s="149"/>
      <c r="EAT8" s="149"/>
      <c r="EAU8" s="149"/>
      <c r="EAV8" s="149"/>
      <c r="EAW8" s="149"/>
      <c r="EAX8" s="149"/>
      <c r="EAY8" s="149"/>
      <c r="EAZ8" s="149"/>
      <c r="EBA8" s="149"/>
      <c r="EBB8" s="149"/>
      <c r="EBC8" s="149"/>
      <c r="EBD8" s="149"/>
      <c r="EBE8" s="149"/>
      <c r="EBF8" s="149"/>
      <c r="EBG8" s="149"/>
      <c r="EBH8" s="149"/>
      <c r="EBI8" s="149"/>
      <c r="EBJ8" s="149"/>
      <c r="EBK8" s="149"/>
      <c r="EBL8" s="149"/>
      <c r="EBM8" s="149"/>
      <c r="EBN8" s="149"/>
      <c r="EBO8" s="149"/>
      <c r="EBP8" s="149"/>
      <c r="EBQ8" s="149"/>
      <c r="EBR8" s="149"/>
      <c r="EBS8" s="149"/>
      <c r="EBT8" s="149"/>
      <c r="EBU8" s="149"/>
      <c r="EBV8" s="149"/>
      <c r="EBW8" s="149"/>
      <c r="EBX8" s="149"/>
      <c r="EBY8" s="149"/>
      <c r="EBZ8" s="149"/>
      <c r="ECA8" s="149"/>
      <c r="ECB8" s="149"/>
      <c r="ECC8" s="149"/>
      <c r="ECD8" s="149"/>
      <c r="ECE8" s="149"/>
      <c r="ECF8" s="149"/>
      <c r="ECG8" s="149"/>
      <c r="ECH8" s="149"/>
      <c r="ECI8" s="149"/>
      <c r="ECJ8" s="149"/>
      <c r="ECK8" s="149"/>
      <c r="ECL8" s="149"/>
      <c r="ECM8" s="149"/>
      <c r="ECN8" s="149"/>
      <c r="ECO8" s="149"/>
      <c r="ECP8" s="149"/>
      <c r="ECQ8" s="149"/>
      <c r="ECR8" s="149"/>
      <c r="ECS8" s="149"/>
      <c r="ECT8" s="149"/>
      <c r="ECU8" s="149"/>
      <c r="ECV8" s="149"/>
      <c r="ECW8" s="149"/>
      <c r="ECX8" s="149"/>
      <c r="ECY8" s="149"/>
      <c r="ECZ8" s="149"/>
      <c r="EDA8" s="149"/>
      <c r="EDB8" s="149"/>
      <c r="EDC8" s="149"/>
      <c r="EDD8" s="149"/>
      <c r="EDE8" s="149"/>
      <c r="EDF8" s="149"/>
      <c r="EDG8" s="149"/>
      <c r="EDH8" s="149"/>
      <c r="EDI8" s="149"/>
      <c r="EDJ8" s="149"/>
      <c r="EDK8" s="149"/>
      <c r="EDL8" s="149"/>
      <c r="EDM8" s="149"/>
      <c r="EDN8" s="149"/>
      <c r="EDO8" s="149"/>
      <c r="EDP8" s="149"/>
      <c r="EDQ8" s="149"/>
      <c r="EDR8" s="149"/>
      <c r="EDS8" s="149"/>
      <c r="EDT8" s="149"/>
      <c r="EDU8" s="149"/>
      <c r="EDV8" s="149"/>
      <c r="EDW8" s="149"/>
      <c r="EDX8" s="149"/>
      <c r="EDY8" s="149"/>
      <c r="EDZ8" s="149"/>
      <c r="EEA8" s="149"/>
      <c r="EEB8" s="149"/>
      <c r="EEC8" s="149"/>
      <c r="EED8" s="149"/>
      <c r="EEE8" s="149"/>
      <c r="EEF8" s="149"/>
      <c r="EEG8" s="149"/>
      <c r="EEH8" s="149"/>
      <c r="EEI8" s="149"/>
      <c r="EEJ8" s="149"/>
      <c r="EEK8" s="149"/>
      <c r="EEL8" s="149"/>
      <c r="EEM8" s="149"/>
      <c r="EEN8" s="149"/>
      <c r="EEO8" s="149"/>
      <c r="EEP8" s="149"/>
      <c r="EEQ8" s="149"/>
      <c r="EER8" s="149"/>
      <c r="EES8" s="149"/>
      <c r="EET8" s="149"/>
      <c r="EEU8" s="149"/>
      <c r="EEV8" s="149"/>
      <c r="EEW8" s="149"/>
      <c r="EEX8" s="149"/>
      <c r="EEY8" s="149"/>
      <c r="EEZ8" s="149"/>
      <c r="EFA8" s="149"/>
      <c r="EFB8" s="149"/>
      <c r="EFC8" s="149"/>
      <c r="EFD8" s="149"/>
      <c r="EFE8" s="149"/>
      <c r="EFF8" s="149"/>
      <c r="EFG8" s="149"/>
      <c r="EFH8" s="149"/>
      <c r="EFI8" s="149"/>
      <c r="EFJ8" s="149"/>
      <c r="EFK8" s="149"/>
      <c r="EFL8" s="149"/>
      <c r="EFM8" s="149"/>
      <c r="EFN8" s="149"/>
      <c r="EFO8" s="149"/>
      <c r="EFP8" s="149"/>
      <c r="EFQ8" s="149"/>
      <c r="EFR8" s="149"/>
      <c r="EFS8" s="149"/>
      <c r="EFT8" s="149"/>
      <c r="EFU8" s="149"/>
      <c r="EFV8" s="149"/>
      <c r="EFW8" s="149"/>
      <c r="EFX8" s="149"/>
      <c r="EFY8" s="149"/>
      <c r="EFZ8" s="149"/>
      <c r="EGA8" s="149"/>
      <c r="EGB8" s="149"/>
      <c r="EGC8" s="149"/>
      <c r="EGD8" s="149"/>
      <c r="EGE8" s="149"/>
      <c r="EGF8" s="149"/>
      <c r="EGG8" s="149"/>
      <c r="EGH8" s="149"/>
      <c r="EGI8" s="149"/>
      <c r="EGJ8" s="149"/>
      <c r="EGK8" s="149"/>
      <c r="EGL8" s="149"/>
      <c r="EGM8" s="149"/>
      <c r="EGN8" s="149"/>
      <c r="EGO8" s="149"/>
      <c r="EGP8" s="149"/>
      <c r="EGQ8" s="149"/>
      <c r="EGR8" s="149"/>
      <c r="EGS8" s="149"/>
      <c r="EGT8" s="149"/>
      <c r="EGU8" s="149"/>
      <c r="EGV8" s="149"/>
      <c r="EGW8" s="149"/>
      <c r="EGX8" s="149"/>
      <c r="EGY8" s="149"/>
      <c r="EGZ8" s="149"/>
      <c r="EHA8" s="149"/>
      <c r="EHB8" s="149"/>
      <c r="EHC8" s="149"/>
      <c r="EHD8" s="149"/>
      <c r="EHE8" s="149"/>
      <c r="EHF8" s="149"/>
      <c r="EHG8" s="149"/>
      <c r="EHH8" s="149"/>
      <c r="EHI8" s="149"/>
      <c r="EHJ8" s="149"/>
      <c r="EHK8" s="149"/>
      <c r="EHL8" s="149"/>
      <c r="EHM8" s="149"/>
      <c r="EHN8" s="149"/>
      <c r="EHO8" s="149"/>
      <c r="EHP8" s="149"/>
      <c r="EHQ8" s="149"/>
      <c r="EHR8" s="149"/>
      <c r="EHS8" s="149"/>
      <c r="EHT8" s="149"/>
      <c r="EHU8" s="149"/>
      <c r="EHV8" s="149"/>
      <c r="EHW8" s="149"/>
      <c r="EHX8" s="149"/>
      <c r="EHY8" s="149"/>
      <c r="EHZ8" s="149"/>
      <c r="EIA8" s="149"/>
      <c r="EIB8" s="149"/>
      <c r="EIC8" s="149"/>
      <c r="EID8" s="149"/>
      <c r="EIE8" s="149"/>
      <c r="EIF8" s="149"/>
      <c r="EIG8" s="149"/>
      <c r="EIH8" s="149"/>
      <c r="EII8" s="149"/>
      <c r="EIJ8" s="149"/>
      <c r="EIK8" s="149"/>
      <c r="EIL8" s="149"/>
      <c r="EIM8" s="149"/>
      <c r="EIN8" s="149"/>
      <c r="EIO8" s="149"/>
      <c r="EIP8" s="149"/>
      <c r="EIQ8" s="149"/>
      <c r="EIR8" s="149"/>
      <c r="EIS8" s="149"/>
      <c r="EIT8" s="149"/>
      <c r="EIU8" s="149"/>
      <c r="EIV8" s="149"/>
      <c r="EIW8" s="149"/>
      <c r="EIX8" s="149"/>
      <c r="EIY8" s="149"/>
      <c r="EIZ8" s="149"/>
      <c r="EJA8" s="149"/>
      <c r="EJB8" s="149"/>
      <c r="EJC8" s="149"/>
      <c r="EJD8" s="149"/>
      <c r="EJE8" s="149"/>
      <c r="EJF8" s="149"/>
      <c r="EJG8" s="149"/>
      <c r="EJH8" s="149"/>
      <c r="EJI8" s="149"/>
      <c r="EJJ8" s="149"/>
      <c r="EJK8" s="149"/>
      <c r="EJL8" s="149"/>
      <c r="EJM8" s="149"/>
      <c r="EJN8" s="149"/>
      <c r="EJO8" s="149"/>
      <c r="EJP8" s="149"/>
      <c r="EJQ8" s="149"/>
      <c r="EJR8" s="149"/>
      <c r="EJS8" s="149"/>
      <c r="EJT8" s="149"/>
      <c r="EJU8" s="149"/>
      <c r="EJV8" s="149"/>
      <c r="EJW8" s="149"/>
      <c r="EJX8" s="149"/>
      <c r="EJY8" s="149"/>
      <c r="EJZ8" s="149"/>
      <c r="EKA8" s="149"/>
      <c r="EKB8" s="149"/>
      <c r="EKC8" s="149"/>
      <c r="EKD8" s="149"/>
      <c r="EKE8" s="149"/>
      <c r="EKF8" s="149"/>
      <c r="EKG8" s="149"/>
      <c r="EKH8" s="149"/>
      <c r="EKI8" s="149"/>
      <c r="EKJ8" s="149"/>
      <c r="EKK8" s="149"/>
      <c r="EKL8" s="149"/>
      <c r="EKM8" s="149"/>
      <c r="EKN8" s="149"/>
      <c r="EKO8" s="149"/>
      <c r="EKP8" s="149"/>
      <c r="EKQ8" s="149"/>
      <c r="EKR8" s="149"/>
      <c r="EKS8" s="149"/>
      <c r="EKT8" s="149"/>
      <c r="EKU8" s="149"/>
      <c r="EKV8" s="149"/>
      <c r="EKW8" s="149"/>
      <c r="EKX8" s="149"/>
      <c r="EKY8" s="149"/>
      <c r="EKZ8" s="149"/>
      <c r="ELA8" s="149"/>
      <c r="ELB8" s="149"/>
      <c r="ELC8" s="149"/>
      <c r="ELD8" s="149"/>
      <c r="ELE8" s="149"/>
      <c r="ELF8" s="149"/>
      <c r="ELG8" s="149"/>
      <c r="ELH8" s="149"/>
      <c r="ELI8" s="149"/>
      <c r="ELJ8" s="149"/>
      <c r="ELK8" s="149"/>
      <c r="ELL8" s="149"/>
      <c r="ELM8" s="149"/>
      <c r="ELN8" s="149"/>
      <c r="ELO8" s="149"/>
      <c r="ELP8" s="149"/>
      <c r="ELQ8" s="149"/>
      <c r="ELR8" s="149"/>
      <c r="ELS8" s="149"/>
      <c r="ELT8" s="149"/>
      <c r="ELU8" s="149"/>
      <c r="ELV8" s="149"/>
      <c r="ELW8" s="149"/>
      <c r="ELX8" s="149"/>
      <c r="ELY8" s="149"/>
      <c r="ELZ8" s="149"/>
      <c r="EMA8" s="149"/>
      <c r="EMB8" s="149"/>
      <c r="EMC8" s="149"/>
      <c r="EMD8" s="149"/>
      <c r="EME8" s="149"/>
      <c r="EMF8" s="149"/>
      <c r="EMG8" s="149"/>
      <c r="EMH8" s="149"/>
      <c r="EMI8" s="149"/>
      <c r="EMJ8" s="149"/>
      <c r="EMK8" s="149"/>
      <c r="EML8" s="149"/>
      <c r="EMM8" s="149"/>
      <c r="EMN8" s="149"/>
      <c r="EMO8" s="149"/>
      <c r="EMP8" s="149"/>
      <c r="EMQ8" s="149"/>
      <c r="EMR8" s="149"/>
      <c r="EMS8" s="149"/>
      <c r="EMT8" s="149"/>
      <c r="EMU8" s="149"/>
      <c r="EMV8" s="149"/>
      <c r="EMW8" s="149"/>
      <c r="EMX8" s="149"/>
      <c r="EMY8" s="149"/>
      <c r="EMZ8" s="149"/>
      <c r="ENA8" s="149"/>
      <c r="ENB8" s="149"/>
      <c r="ENC8" s="149"/>
      <c r="END8" s="149"/>
      <c r="ENE8" s="149"/>
      <c r="ENF8" s="149"/>
      <c r="ENG8" s="149"/>
      <c r="ENH8" s="149"/>
      <c r="ENI8" s="149"/>
      <c r="ENJ8" s="149"/>
      <c r="ENK8" s="149"/>
      <c r="ENL8" s="149"/>
      <c r="ENM8" s="149"/>
      <c r="ENN8" s="149"/>
      <c r="ENO8" s="149"/>
      <c r="ENP8" s="149"/>
      <c r="ENQ8" s="149"/>
      <c r="ENR8" s="149"/>
      <c r="ENS8" s="149"/>
      <c r="ENT8" s="149"/>
      <c r="ENU8" s="149"/>
      <c r="ENV8" s="149"/>
      <c r="ENW8" s="149"/>
      <c r="ENX8" s="149"/>
      <c r="ENY8" s="149"/>
      <c r="ENZ8" s="149"/>
      <c r="EOA8" s="149"/>
      <c r="EOB8" s="149"/>
      <c r="EOC8" s="149"/>
      <c r="EOD8" s="149"/>
      <c r="EOE8" s="149"/>
      <c r="EOF8" s="149"/>
      <c r="EOG8" s="149"/>
      <c r="EOH8" s="149"/>
      <c r="EOI8" s="149"/>
      <c r="EOJ8" s="149"/>
      <c r="EOK8" s="149"/>
      <c r="EOL8" s="149"/>
      <c r="EOM8" s="149"/>
      <c r="EON8" s="149"/>
      <c r="EOO8" s="149"/>
      <c r="EOP8" s="149"/>
      <c r="EOQ8" s="149"/>
      <c r="EOR8" s="149"/>
      <c r="EOS8" s="149"/>
      <c r="EOT8" s="149"/>
      <c r="EOU8" s="149"/>
      <c r="EOV8" s="149"/>
      <c r="EOW8" s="149"/>
      <c r="EOX8" s="149"/>
      <c r="EOY8" s="149"/>
      <c r="EOZ8" s="149"/>
      <c r="EPA8" s="149"/>
      <c r="EPB8" s="149"/>
      <c r="EPC8" s="149"/>
      <c r="EPD8" s="149"/>
      <c r="EPE8" s="149"/>
      <c r="EPF8" s="149"/>
      <c r="EPG8" s="149"/>
      <c r="EPH8" s="149"/>
      <c r="EPI8" s="149"/>
      <c r="EPJ8" s="149"/>
      <c r="EPK8" s="149"/>
      <c r="EPL8" s="149"/>
      <c r="EPM8" s="149"/>
      <c r="EPN8" s="149"/>
      <c r="EPO8" s="149"/>
      <c r="EPP8" s="149"/>
      <c r="EPQ8" s="149"/>
      <c r="EPR8" s="149"/>
      <c r="EPS8" s="149"/>
      <c r="EPT8" s="149"/>
      <c r="EPU8" s="149"/>
      <c r="EPV8" s="149"/>
      <c r="EPW8" s="149"/>
      <c r="EPX8" s="149"/>
      <c r="EPY8" s="149"/>
      <c r="EPZ8" s="149"/>
      <c r="EQA8" s="149"/>
      <c r="EQB8" s="149"/>
      <c r="EQC8" s="149"/>
      <c r="EQD8" s="149"/>
      <c r="EQE8" s="149"/>
      <c r="EQF8" s="149"/>
      <c r="EQG8" s="149"/>
      <c r="EQH8" s="149"/>
      <c r="EQI8" s="149"/>
      <c r="EQJ8" s="149"/>
      <c r="EQK8" s="149"/>
      <c r="EQL8" s="149"/>
      <c r="EQM8" s="149"/>
      <c r="EQN8" s="149"/>
      <c r="EQO8" s="149"/>
      <c r="EQP8" s="149"/>
      <c r="EQQ8" s="149"/>
      <c r="EQR8" s="149"/>
      <c r="EQS8" s="149"/>
      <c r="EQT8" s="149"/>
      <c r="EQU8" s="149"/>
      <c r="EQV8" s="149"/>
      <c r="EQW8" s="149"/>
      <c r="EQX8" s="149"/>
      <c r="EQY8" s="149"/>
      <c r="EQZ8" s="149"/>
      <c r="ERA8" s="149"/>
      <c r="ERB8" s="149"/>
      <c r="ERC8" s="149"/>
      <c r="ERD8" s="149"/>
      <c r="ERE8" s="149"/>
      <c r="ERF8" s="149"/>
      <c r="ERG8" s="149"/>
      <c r="ERH8" s="149"/>
      <c r="ERI8" s="149"/>
      <c r="ERJ8" s="149"/>
      <c r="ERK8" s="149"/>
      <c r="ERL8" s="149"/>
      <c r="ERM8" s="149"/>
      <c r="ERN8" s="149"/>
      <c r="ERO8" s="149"/>
      <c r="ERP8" s="149"/>
      <c r="ERQ8" s="149"/>
      <c r="ERR8" s="149"/>
      <c r="ERS8" s="149"/>
      <c r="ERT8" s="149"/>
      <c r="ERU8" s="149"/>
      <c r="ERV8" s="149"/>
      <c r="ERW8" s="149"/>
      <c r="ERX8" s="149"/>
      <c r="ERY8" s="149"/>
      <c r="ERZ8" s="149"/>
      <c r="ESA8" s="149"/>
      <c r="ESB8" s="149"/>
      <c r="ESC8" s="149"/>
      <c r="ESD8" s="149"/>
      <c r="ESE8" s="149"/>
      <c r="ESF8" s="149"/>
      <c r="ESG8" s="149"/>
      <c r="ESH8" s="149"/>
      <c r="ESI8" s="149"/>
      <c r="ESJ8" s="149"/>
      <c r="ESK8" s="149"/>
      <c r="ESL8" s="149"/>
      <c r="ESM8" s="149"/>
      <c r="ESN8" s="149"/>
      <c r="ESO8" s="149"/>
      <c r="ESP8" s="149"/>
      <c r="ESQ8" s="149"/>
      <c r="ESR8" s="149"/>
      <c r="ESS8" s="149"/>
      <c r="EST8" s="149"/>
      <c r="ESU8" s="149"/>
      <c r="ESV8" s="149"/>
      <c r="ESW8" s="149"/>
      <c r="ESX8" s="149"/>
      <c r="ESY8" s="149"/>
      <c r="ESZ8" s="149"/>
      <c r="ETA8" s="149"/>
      <c r="ETB8" s="149"/>
      <c r="ETC8" s="149"/>
      <c r="ETD8" s="149"/>
      <c r="ETE8" s="149"/>
      <c r="ETF8" s="149"/>
      <c r="ETG8" s="149"/>
      <c r="ETH8" s="149"/>
      <c r="ETI8" s="149"/>
      <c r="ETJ8" s="149"/>
      <c r="ETK8" s="149"/>
      <c r="ETL8" s="149"/>
      <c r="ETM8" s="149"/>
      <c r="ETN8" s="149"/>
      <c r="ETO8" s="149"/>
      <c r="ETP8" s="149"/>
      <c r="ETQ8" s="149"/>
      <c r="ETR8" s="149"/>
      <c r="ETS8" s="149"/>
      <c r="ETT8" s="149"/>
      <c r="ETU8" s="149"/>
      <c r="ETV8" s="149"/>
      <c r="ETW8" s="149"/>
      <c r="ETX8" s="149"/>
      <c r="ETY8" s="149"/>
      <c r="ETZ8" s="149"/>
      <c r="EUA8" s="149"/>
      <c r="EUB8" s="149"/>
      <c r="EUC8" s="149"/>
      <c r="EUD8" s="149"/>
      <c r="EUE8" s="149"/>
      <c r="EUF8" s="149"/>
      <c r="EUG8" s="149"/>
      <c r="EUH8" s="149"/>
      <c r="EUI8" s="149"/>
      <c r="EUJ8" s="149"/>
      <c r="EUK8" s="149"/>
      <c r="EUL8" s="149"/>
      <c r="EUM8" s="149"/>
      <c r="EUN8" s="149"/>
      <c r="EUO8" s="149"/>
      <c r="EUP8" s="149"/>
      <c r="EUQ8" s="149"/>
      <c r="EUR8" s="149"/>
      <c r="EUS8" s="149"/>
      <c r="EUT8" s="149"/>
      <c r="EUU8" s="149"/>
      <c r="EUV8" s="149"/>
      <c r="EUW8" s="149"/>
      <c r="EUX8" s="149"/>
      <c r="EUY8" s="149"/>
      <c r="EUZ8" s="149"/>
      <c r="EVA8" s="149"/>
      <c r="EVB8" s="149"/>
      <c r="EVC8" s="149"/>
      <c r="EVD8" s="149"/>
      <c r="EVE8" s="149"/>
      <c r="EVF8" s="149"/>
      <c r="EVG8" s="149"/>
      <c r="EVH8" s="149"/>
      <c r="EVI8" s="149"/>
      <c r="EVJ8" s="149"/>
      <c r="EVK8" s="149"/>
      <c r="EVL8" s="149"/>
      <c r="EVM8" s="149"/>
      <c r="EVN8" s="149"/>
      <c r="EVO8" s="149"/>
      <c r="EVP8" s="149"/>
      <c r="EVQ8" s="149"/>
      <c r="EVR8" s="149"/>
      <c r="EVS8" s="149"/>
      <c r="EVT8" s="149"/>
      <c r="EVU8" s="149"/>
      <c r="EVV8" s="149"/>
      <c r="EVW8" s="149"/>
      <c r="EVX8" s="149"/>
      <c r="EVY8" s="149"/>
      <c r="EVZ8" s="149"/>
      <c r="EWA8" s="149"/>
      <c r="EWB8" s="149"/>
      <c r="EWC8" s="149"/>
      <c r="EWD8" s="149"/>
      <c r="EWE8" s="149"/>
      <c r="EWF8" s="149"/>
      <c r="EWG8" s="149"/>
      <c r="EWH8" s="149"/>
      <c r="EWI8" s="149"/>
      <c r="EWJ8" s="149"/>
      <c r="EWK8" s="149"/>
      <c r="EWL8" s="149"/>
      <c r="EWM8" s="149"/>
      <c r="EWN8" s="149"/>
      <c r="EWO8" s="149"/>
      <c r="EWP8" s="149"/>
      <c r="EWQ8" s="149"/>
      <c r="EWR8" s="149"/>
      <c r="EWS8" s="149"/>
      <c r="EWT8" s="149"/>
      <c r="EWU8" s="149"/>
      <c r="EWV8" s="149"/>
      <c r="EWW8" s="149"/>
      <c r="EWX8" s="149"/>
      <c r="EWY8" s="149"/>
      <c r="EWZ8" s="149"/>
      <c r="EXA8" s="149"/>
      <c r="EXB8" s="149"/>
      <c r="EXC8" s="149"/>
      <c r="EXD8" s="149"/>
      <c r="EXE8" s="149"/>
      <c r="EXF8" s="149"/>
      <c r="EXG8" s="149"/>
      <c r="EXH8" s="149"/>
      <c r="EXI8" s="149"/>
      <c r="EXJ8" s="149"/>
      <c r="EXK8" s="149"/>
      <c r="EXL8" s="149"/>
      <c r="EXM8" s="149"/>
      <c r="EXN8" s="149"/>
      <c r="EXO8" s="149"/>
      <c r="EXP8" s="149"/>
      <c r="EXQ8" s="149"/>
      <c r="EXR8" s="149"/>
      <c r="EXS8" s="149"/>
      <c r="EXT8" s="149"/>
      <c r="EXU8" s="149"/>
      <c r="EXV8" s="149"/>
      <c r="EXW8" s="149"/>
      <c r="EXX8" s="149"/>
      <c r="EXY8" s="149"/>
      <c r="EXZ8" s="149"/>
      <c r="EYA8" s="149"/>
      <c r="EYB8" s="149"/>
      <c r="EYC8" s="149"/>
      <c r="EYD8" s="149"/>
      <c r="EYE8" s="149"/>
      <c r="EYF8" s="149"/>
      <c r="EYG8" s="149"/>
      <c r="EYH8" s="149"/>
      <c r="EYI8" s="149"/>
      <c r="EYJ8" s="149"/>
      <c r="EYK8" s="149"/>
      <c r="EYL8" s="149"/>
      <c r="EYM8" s="149"/>
      <c r="EYN8" s="149"/>
      <c r="EYO8" s="149"/>
      <c r="EYP8" s="149"/>
      <c r="EYQ8" s="149"/>
      <c r="EYR8" s="149"/>
      <c r="EYS8" s="149"/>
      <c r="EYT8" s="149"/>
      <c r="EYU8" s="149"/>
      <c r="EYV8" s="149"/>
      <c r="EYW8" s="149"/>
      <c r="EYX8" s="149"/>
      <c r="EYY8" s="149"/>
      <c r="EYZ8" s="149"/>
      <c r="EZA8" s="149"/>
      <c r="EZB8" s="149"/>
      <c r="EZC8" s="149"/>
      <c r="EZD8" s="149"/>
      <c r="EZE8" s="149"/>
      <c r="EZF8" s="149"/>
      <c r="EZG8" s="149"/>
      <c r="EZH8" s="149"/>
      <c r="EZI8" s="149"/>
      <c r="EZJ8" s="149"/>
      <c r="EZK8" s="149"/>
      <c r="EZL8" s="149"/>
      <c r="EZM8" s="149"/>
      <c r="EZN8" s="149"/>
      <c r="EZO8" s="149"/>
      <c r="EZP8" s="149"/>
      <c r="EZQ8" s="149"/>
      <c r="EZR8" s="149"/>
      <c r="EZS8" s="149"/>
      <c r="EZT8" s="149"/>
      <c r="EZU8" s="149"/>
      <c r="EZV8" s="149"/>
      <c r="EZW8" s="149"/>
      <c r="EZX8" s="149"/>
      <c r="EZY8" s="149"/>
      <c r="EZZ8" s="149"/>
      <c r="FAA8" s="149"/>
      <c r="FAB8" s="149"/>
      <c r="FAC8" s="149"/>
      <c r="FAD8" s="149"/>
      <c r="FAE8" s="149"/>
      <c r="FAF8" s="149"/>
      <c r="FAG8" s="149"/>
      <c r="FAH8" s="149"/>
      <c r="FAI8" s="149"/>
      <c r="FAJ8" s="149"/>
      <c r="FAK8" s="149"/>
      <c r="FAL8" s="149"/>
      <c r="FAM8" s="149"/>
      <c r="FAN8" s="149"/>
      <c r="FAO8" s="149"/>
      <c r="FAP8" s="149"/>
      <c r="FAQ8" s="149"/>
      <c r="FAR8" s="149"/>
      <c r="FAS8" s="149"/>
      <c r="FAT8" s="149"/>
      <c r="FAU8" s="149"/>
      <c r="FAV8" s="149"/>
      <c r="FAW8" s="149"/>
      <c r="FAX8" s="149"/>
      <c r="FAY8" s="149"/>
      <c r="FAZ8" s="149"/>
      <c r="FBA8" s="149"/>
      <c r="FBB8" s="149"/>
      <c r="FBC8" s="149"/>
      <c r="FBD8" s="149"/>
      <c r="FBE8" s="149"/>
      <c r="FBF8" s="149"/>
      <c r="FBG8" s="149"/>
      <c r="FBH8" s="149"/>
      <c r="FBI8" s="149"/>
      <c r="FBJ8" s="149"/>
      <c r="FBK8" s="149"/>
      <c r="FBL8" s="149"/>
      <c r="FBM8" s="149"/>
      <c r="FBN8" s="149"/>
      <c r="FBO8" s="149"/>
      <c r="FBP8" s="149"/>
      <c r="FBQ8" s="149"/>
      <c r="FBR8" s="149"/>
      <c r="FBS8" s="149"/>
      <c r="FBT8" s="149"/>
      <c r="FBU8" s="149"/>
      <c r="FBV8" s="149"/>
      <c r="FBW8" s="149"/>
      <c r="FBX8" s="149"/>
      <c r="FBY8" s="149"/>
      <c r="FBZ8" s="149"/>
      <c r="FCA8" s="149"/>
      <c r="FCB8" s="149"/>
      <c r="FCC8" s="149"/>
      <c r="FCD8" s="149"/>
      <c r="FCE8" s="149"/>
      <c r="FCF8" s="149"/>
      <c r="FCG8" s="149"/>
      <c r="FCH8" s="149"/>
      <c r="FCI8" s="149"/>
      <c r="FCJ8" s="149"/>
      <c r="FCK8" s="149"/>
      <c r="FCL8" s="149"/>
      <c r="FCM8" s="149"/>
      <c r="FCN8" s="149"/>
      <c r="FCO8" s="149"/>
      <c r="FCP8" s="149"/>
      <c r="FCQ8" s="149"/>
      <c r="FCR8" s="149"/>
      <c r="FCS8" s="149"/>
      <c r="FCT8" s="149"/>
      <c r="FCU8" s="149"/>
      <c r="FCV8" s="149"/>
      <c r="FCW8" s="149"/>
      <c r="FCX8" s="149"/>
      <c r="FCY8" s="149"/>
      <c r="FCZ8" s="149"/>
      <c r="FDA8" s="149"/>
      <c r="FDB8" s="149"/>
      <c r="FDC8" s="149"/>
      <c r="FDD8" s="149"/>
      <c r="FDE8" s="149"/>
      <c r="FDF8" s="149"/>
      <c r="FDG8" s="149"/>
      <c r="FDH8" s="149"/>
      <c r="FDI8" s="149"/>
      <c r="FDJ8" s="149"/>
      <c r="FDK8" s="149"/>
      <c r="FDL8" s="149"/>
      <c r="FDM8" s="149"/>
      <c r="FDN8" s="149"/>
      <c r="FDO8" s="149"/>
      <c r="FDP8" s="149"/>
      <c r="FDQ8" s="149"/>
      <c r="FDR8" s="149"/>
      <c r="FDS8" s="149"/>
      <c r="FDT8" s="149"/>
      <c r="FDU8" s="149"/>
      <c r="FDV8" s="149"/>
      <c r="FDW8" s="149"/>
      <c r="FDX8" s="149"/>
      <c r="FDY8" s="149"/>
      <c r="FDZ8" s="149"/>
      <c r="FEA8" s="149"/>
      <c r="FEB8" s="149"/>
      <c r="FEC8" s="149"/>
      <c r="FED8" s="149"/>
      <c r="FEE8" s="149"/>
      <c r="FEF8" s="149"/>
      <c r="FEG8" s="149"/>
      <c r="FEH8" s="149"/>
      <c r="FEI8" s="149"/>
      <c r="FEJ8" s="149"/>
      <c r="FEK8" s="149"/>
      <c r="FEL8" s="149"/>
      <c r="FEM8" s="149"/>
      <c r="FEN8" s="149"/>
      <c r="FEO8" s="149"/>
      <c r="FEP8" s="149"/>
      <c r="FEQ8" s="149"/>
      <c r="FER8" s="149"/>
      <c r="FES8" s="149"/>
      <c r="FET8" s="149"/>
      <c r="FEU8" s="149"/>
      <c r="FEV8" s="149"/>
      <c r="FEW8" s="149"/>
      <c r="FEX8" s="149"/>
      <c r="FEY8" s="149"/>
      <c r="FEZ8" s="149"/>
      <c r="FFA8" s="149"/>
      <c r="FFB8" s="149"/>
      <c r="FFC8" s="149"/>
      <c r="FFD8" s="149"/>
      <c r="FFE8" s="149"/>
      <c r="FFF8" s="149"/>
      <c r="FFG8" s="149"/>
      <c r="FFH8" s="149"/>
      <c r="FFI8" s="149"/>
      <c r="FFJ8" s="149"/>
      <c r="FFK8" s="149"/>
      <c r="FFL8" s="149"/>
      <c r="FFM8" s="149"/>
      <c r="FFN8" s="149"/>
      <c r="FFO8" s="149"/>
      <c r="FFP8" s="149"/>
      <c r="FFQ8" s="149"/>
      <c r="FFR8" s="149"/>
      <c r="FFS8" s="149"/>
      <c r="FFT8" s="149"/>
      <c r="FFU8" s="149"/>
      <c r="FFV8" s="149"/>
      <c r="FFW8" s="149"/>
      <c r="FFX8" s="149"/>
      <c r="FFY8" s="149"/>
      <c r="FFZ8" s="149"/>
      <c r="FGA8" s="149"/>
      <c r="FGB8" s="149"/>
      <c r="FGC8" s="149"/>
      <c r="FGD8" s="149"/>
      <c r="FGE8" s="149"/>
      <c r="FGF8" s="149"/>
      <c r="FGG8" s="149"/>
      <c r="FGH8" s="149"/>
      <c r="FGI8" s="149"/>
      <c r="FGJ8" s="149"/>
      <c r="FGK8" s="149"/>
      <c r="FGL8" s="149"/>
      <c r="FGM8" s="149"/>
      <c r="FGN8" s="149"/>
      <c r="FGO8" s="149"/>
      <c r="FGP8" s="149"/>
      <c r="FGQ8" s="149"/>
      <c r="FGR8" s="149"/>
      <c r="FGS8" s="149"/>
      <c r="FGT8" s="149"/>
      <c r="FGU8" s="149"/>
      <c r="FGV8" s="149"/>
      <c r="FGW8" s="149"/>
      <c r="FGX8" s="149"/>
      <c r="FGY8" s="149"/>
      <c r="FGZ8" s="149"/>
      <c r="FHA8" s="149"/>
      <c r="FHB8" s="149"/>
      <c r="FHC8" s="149"/>
      <c r="FHD8" s="149"/>
      <c r="FHE8" s="149"/>
      <c r="FHF8" s="149"/>
      <c r="FHG8" s="149"/>
      <c r="FHH8" s="149"/>
      <c r="FHI8" s="149"/>
      <c r="FHJ8" s="149"/>
      <c r="FHK8" s="149"/>
      <c r="FHL8" s="149"/>
      <c r="FHM8" s="149"/>
      <c r="FHN8" s="149"/>
      <c r="FHO8" s="149"/>
      <c r="FHP8" s="149"/>
      <c r="FHQ8" s="149"/>
      <c r="FHR8" s="149"/>
      <c r="FHS8" s="149"/>
      <c r="FHT8" s="149"/>
      <c r="FHU8" s="149"/>
      <c r="FHV8" s="149"/>
      <c r="FHW8" s="149"/>
      <c r="FHX8" s="149"/>
      <c r="FHY8" s="149"/>
      <c r="FHZ8" s="149"/>
      <c r="FIA8" s="149"/>
      <c r="FIB8" s="149"/>
      <c r="FIC8" s="149"/>
      <c r="FID8" s="149"/>
      <c r="FIE8" s="149"/>
      <c r="FIF8" s="149"/>
      <c r="FIG8" s="149"/>
      <c r="FIH8" s="149"/>
      <c r="FII8" s="149"/>
      <c r="FIJ8" s="149"/>
      <c r="FIK8" s="149"/>
      <c r="FIL8" s="149"/>
      <c r="FIM8" s="149"/>
      <c r="FIN8" s="149"/>
      <c r="FIO8" s="149"/>
      <c r="FIP8" s="149"/>
      <c r="FIQ8" s="149"/>
      <c r="FIR8" s="149"/>
      <c r="FIS8" s="149"/>
      <c r="FIT8" s="149"/>
      <c r="FIU8" s="149"/>
      <c r="FIV8" s="149"/>
      <c r="FIW8" s="149"/>
      <c r="FIX8" s="149"/>
      <c r="FIY8" s="149"/>
      <c r="FIZ8" s="149"/>
      <c r="FJA8" s="149"/>
      <c r="FJB8" s="149"/>
      <c r="FJC8" s="149"/>
      <c r="FJD8" s="149"/>
      <c r="FJE8" s="149"/>
      <c r="FJF8" s="149"/>
      <c r="FJG8" s="149"/>
      <c r="FJH8" s="149"/>
      <c r="FJI8" s="149"/>
      <c r="FJJ8" s="149"/>
      <c r="FJK8" s="149"/>
      <c r="FJL8" s="149"/>
      <c r="FJM8" s="149"/>
      <c r="FJN8" s="149"/>
      <c r="FJO8" s="149"/>
      <c r="FJP8" s="149"/>
      <c r="FJQ8" s="149"/>
      <c r="FJR8" s="149"/>
      <c r="FJS8" s="149"/>
      <c r="FJT8" s="149"/>
      <c r="FJU8" s="149"/>
      <c r="FJV8" s="149"/>
      <c r="FJW8" s="149"/>
      <c r="FJX8" s="149"/>
      <c r="FJY8" s="149"/>
      <c r="FJZ8" s="149"/>
      <c r="FKA8" s="149"/>
      <c r="FKB8" s="149"/>
      <c r="FKC8" s="149"/>
      <c r="FKD8" s="149"/>
      <c r="FKE8" s="149"/>
      <c r="FKF8" s="149"/>
      <c r="FKG8" s="149"/>
      <c r="FKH8" s="149"/>
      <c r="FKI8" s="149"/>
      <c r="FKJ8" s="149"/>
      <c r="FKK8" s="149"/>
      <c r="FKL8" s="149"/>
      <c r="FKM8" s="149"/>
      <c r="FKN8" s="149"/>
      <c r="FKO8" s="149"/>
      <c r="FKP8" s="149"/>
      <c r="FKQ8" s="149"/>
      <c r="FKR8" s="149"/>
      <c r="FKS8" s="149"/>
      <c r="FKT8" s="149"/>
      <c r="FKU8" s="149"/>
      <c r="FKV8" s="149"/>
      <c r="FKW8" s="149"/>
      <c r="FKX8" s="149"/>
      <c r="FKY8" s="149"/>
      <c r="FKZ8" s="149"/>
      <c r="FLA8" s="149"/>
      <c r="FLB8" s="149"/>
      <c r="FLC8" s="149"/>
      <c r="FLD8" s="149"/>
      <c r="FLE8" s="149"/>
      <c r="FLF8" s="149"/>
      <c r="FLG8" s="149"/>
      <c r="FLH8" s="149"/>
      <c r="FLI8" s="149"/>
      <c r="FLJ8" s="149"/>
      <c r="FLK8" s="149"/>
      <c r="FLL8" s="149"/>
      <c r="FLM8" s="149"/>
      <c r="FLN8" s="149"/>
      <c r="FLO8" s="149"/>
      <c r="FLP8" s="149"/>
      <c r="FLQ8" s="149"/>
      <c r="FLR8" s="149"/>
      <c r="FLS8" s="149"/>
      <c r="FLT8" s="149"/>
      <c r="FLU8" s="149"/>
      <c r="FLV8" s="149"/>
      <c r="FLW8" s="149"/>
      <c r="FLX8" s="149"/>
      <c r="FLY8" s="149"/>
      <c r="FLZ8" s="149"/>
      <c r="FMA8" s="149"/>
      <c r="FMB8" s="149"/>
      <c r="FMC8" s="149"/>
      <c r="FMD8" s="149"/>
      <c r="FME8" s="149"/>
      <c r="FMF8" s="149"/>
      <c r="FMG8" s="149"/>
      <c r="FMH8" s="149"/>
      <c r="FMI8" s="149"/>
      <c r="FMJ8" s="149"/>
      <c r="FMK8" s="149"/>
      <c r="FML8" s="149"/>
      <c r="FMM8" s="149"/>
      <c r="FMN8" s="149"/>
      <c r="FMO8" s="149"/>
      <c r="FMP8" s="149"/>
      <c r="FMQ8" s="149"/>
      <c r="FMR8" s="149"/>
      <c r="FMS8" s="149"/>
      <c r="FMT8" s="149"/>
      <c r="FMU8" s="149"/>
      <c r="FMV8" s="149"/>
      <c r="FMW8" s="149"/>
      <c r="FMX8" s="149"/>
      <c r="FMY8" s="149"/>
      <c r="FMZ8" s="149"/>
      <c r="FNA8" s="149"/>
      <c r="FNB8" s="149"/>
      <c r="FNC8" s="149"/>
      <c r="FND8" s="149"/>
      <c r="FNE8" s="149"/>
      <c r="FNF8" s="149"/>
      <c r="FNG8" s="149"/>
      <c r="FNH8" s="149"/>
      <c r="FNI8" s="149"/>
      <c r="FNJ8" s="149"/>
      <c r="FNK8" s="149"/>
      <c r="FNL8" s="149"/>
      <c r="FNM8" s="149"/>
      <c r="FNN8" s="149"/>
      <c r="FNO8" s="149"/>
      <c r="FNP8" s="149"/>
      <c r="FNQ8" s="149"/>
      <c r="FNR8" s="149"/>
      <c r="FNS8" s="149"/>
      <c r="FNT8" s="149"/>
      <c r="FNU8" s="149"/>
      <c r="FNV8" s="149"/>
      <c r="FNW8" s="149"/>
      <c r="FNX8" s="149"/>
      <c r="FNY8" s="149"/>
      <c r="FNZ8" s="149"/>
      <c r="FOA8" s="149"/>
      <c r="FOB8" s="149"/>
      <c r="FOC8" s="149"/>
      <c r="FOD8" s="149"/>
      <c r="FOE8" s="149"/>
      <c r="FOF8" s="149"/>
      <c r="FOG8" s="149"/>
      <c r="FOH8" s="149"/>
      <c r="FOI8" s="149"/>
      <c r="FOJ8" s="149"/>
      <c r="FOK8" s="149"/>
      <c r="FOL8" s="149"/>
      <c r="FOM8" s="149"/>
      <c r="FON8" s="149"/>
      <c r="FOO8" s="149"/>
      <c r="FOP8" s="149"/>
      <c r="FOQ8" s="149"/>
      <c r="FOR8" s="149"/>
      <c r="FOS8" s="149"/>
      <c r="FOT8" s="149"/>
      <c r="FOU8" s="149"/>
      <c r="FOV8" s="149"/>
      <c r="FOW8" s="149"/>
      <c r="FOX8" s="149"/>
      <c r="FOY8" s="149"/>
      <c r="FOZ8" s="149"/>
      <c r="FPA8" s="149"/>
      <c r="FPB8" s="149"/>
      <c r="FPC8" s="149"/>
      <c r="FPD8" s="149"/>
      <c r="FPE8" s="149"/>
      <c r="FPF8" s="149"/>
      <c r="FPG8" s="149"/>
      <c r="FPH8" s="149"/>
      <c r="FPI8" s="149"/>
      <c r="FPJ8" s="149"/>
      <c r="FPK8" s="149"/>
      <c r="FPL8" s="149"/>
      <c r="FPM8" s="149"/>
      <c r="FPN8" s="149"/>
      <c r="FPO8" s="149"/>
      <c r="FPP8" s="149"/>
      <c r="FPQ8" s="149"/>
      <c r="FPR8" s="149"/>
      <c r="FPS8" s="149"/>
      <c r="FPT8" s="149"/>
      <c r="FPU8" s="149"/>
      <c r="FPV8" s="149"/>
      <c r="FPW8" s="149"/>
      <c r="FPX8" s="149"/>
      <c r="FPY8" s="149"/>
      <c r="FPZ8" s="149"/>
      <c r="FQA8" s="149"/>
      <c r="FQB8" s="149"/>
      <c r="FQC8" s="149"/>
      <c r="FQD8" s="149"/>
      <c r="FQE8" s="149"/>
      <c r="FQF8" s="149"/>
      <c r="FQG8" s="149"/>
      <c r="FQH8" s="149"/>
      <c r="FQI8" s="149"/>
      <c r="FQJ8" s="149"/>
      <c r="FQK8" s="149"/>
      <c r="FQL8" s="149"/>
      <c r="FQM8" s="149"/>
      <c r="FQN8" s="149"/>
      <c r="FQO8" s="149"/>
      <c r="FQP8" s="149"/>
      <c r="FQQ8" s="149"/>
      <c r="FQR8" s="149"/>
      <c r="FQS8" s="149"/>
      <c r="FQT8" s="149"/>
      <c r="FQU8" s="149"/>
      <c r="FQV8" s="149"/>
      <c r="FQW8" s="149"/>
      <c r="FQX8" s="149"/>
      <c r="FQY8" s="149"/>
      <c r="FQZ8" s="149"/>
      <c r="FRA8" s="149"/>
      <c r="FRB8" s="149"/>
      <c r="FRC8" s="149"/>
      <c r="FRD8" s="149"/>
      <c r="FRE8" s="149"/>
      <c r="FRF8" s="149"/>
      <c r="FRG8" s="149"/>
      <c r="FRH8" s="149"/>
      <c r="FRI8" s="149"/>
      <c r="FRJ8" s="149"/>
      <c r="FRK8" s="149"/>
      <c r="FRL8" s="149"/>
      <c r="FRM8" s="149"/>
      <c r="FRN8" s="149"/>
      <c r="FRO8" s="149"/>
      <c r="FRP8" s="149"/>
      <c r="FRQ8" s="149"/>
      <c r="FRR8" s="149"/>
      <c r="FRS8" s="149"/>
      <c r="FRT8" s="149"/>
      <c r="FRU8" s="149"/>
      <c r="FRV8" s="149"/>
      <c r="FRW8" s="149"/>
      <c r="FRX8" s="149"/>
      <c r="FRY8" s="149"/>
      <c r="FRZ8" s="149"/>
      <c r="FSA8" s="149"/>
      <c r="FSB8" s="149"/>
      <c r="FSC8" s="149"/>
      <c r="FSD8" s="149"/>
      <c r="FSE8" s="149"/>
      <c r="FSF8" s="149"/>
      <c r="FSG8" s="149"/>
      <c r="FSH8" s="149"/>
      <c r="FSI8" s="149"/>
      <c r="FSJ8" s="149"/>
      <c r="FSK8" s="149"/>
      <c r="FSL8" s="149"/>
      <c r="FSM8" s="149"/>
      <c r="FSN8" s="149"/>
      <c r="FSO8" s="149"/>
      <c r="FSP8" s="149"/>
      <c r="FSQ8" s="149"/>
      <c r="FSR8" s="149"/>
      <c r="FSS8" s="149"/>
      <c r="FST8" s="149"/>
      <c r="FSU8" s="149"/>
      <c r="FSV8" s="149"/>
      <c r="FSW8" s="149"/>
      <c r="FSX8" s="149"/>
      <c r="FSY8" s="149"/>
      <c r="FSZ8" s="149"/>
      <c r="FTA8" s="149"/>
      <c r="FTB8" s="149"/>
      <c r="FTC8" s="149"/>
      <c r="FTD8" s="149"/>
      <c r="FTE8" s="149"/>
      <c r="FTF8" s="149"/>
      <c r="FTG8" s="149"/>
      <c r="FTH8" s="149"/>
      <c r="FTI8" s="149"/>
      <c r="FTJ8" s="149"/>
      <c r="FTK8" s="149"/>
      <c r="FTL8" s="149"/>
      <c r="FTM8" s="149"/>
      <c r="FTN8" s="149"/>
      <c r="FTO8" s="149"/>
      <c r="FTP8" s="149"/>
      <c r="FTQ8" s="149"/>
      <c r="FTR8" s="149"/>
      <c r="FTS8" s="149"/>
      <c r="FTT8" s="149"/>
      <c r="FTU8" s="149"/>
      <c r="FTV8" s="149"/>
      <c r="FTW8" s="149"/>
      <c r="FTX8" s="149"/>
      <c r="FTY8" s="149"/>
      <c r="FTZ8" s="149"/>
      <c r="FUA8" s="149"/>
      <c r="FUB8" s="149"/>
      <c r="FUC8" s="149"/>
      <c r="FUD8" s="149"/>
      <c r="FUE8" s="149"/>
      <c r="FUF8" s="149"/>
      <c r="FUG8" s="149"/>
      <c r="FUH8" s="149"/>
      <c r="FUI8" s="149"/>
      <c r="FUJ8" s="149"/>
      <c r="FUK8" s="149"/>
      <c r="FUL8" s="149"/>
      <c r="FUM8" s="149"/>
      <c r="FUN8" s="149"/>
      <c r="FUO8" s="149"/>
      <c r="FUP8" s="149"/>
      <c r="FUQ8" s="149"/>
      <c r="FUR8" s="149"/>
      <c r="FUS8" s="149"/>
      <c r="FUT8" s="149"/>
      <c r="FUU8" s="149"/>
      <c r="FUV8" s="149"/>
      <c r="FUW8" s="149"/>
      <c r="FUX8" s="149"/>
      <c r="FUY8" s="149"/>
      <c r="FUZ8" s="149"/>
      <c r="FVA8" s="149"/>
      <c r="FVB8" s="149"/>
      <c r="FVC8" s="149"/>
      <c r="FVD8" s="149"/>
      <c r="FVE8" s="149"/>
      <c r="FVF8" s="149"/>
      <c r="FVG8" s="149"/>
      <c r="FVH8" s="149"/>
      <c r="FVI8" s="149"/>
      <c r="FVJ8" s="149"/>
      <c r="FVK8" s="149"/>
      <c r="FVL8" s="149"/>
      <c r="FVM8" s="149"/>
      <c r="FVN8" s="149"/>
      <c r="FVO8" s="149"/>
      <c r="FVP8" s="149"/>
      <c r="FVQ8" s="149"/>
      <c r="FVR8" s="149"/>
      <c r="FVS8" s="149"/>
      <c r="FVT8" s="149"/>
      <c r="FVU8" s="149"/>
      <c r="FVV8" s="149"/>
      <c r="FVW8" s="149"/>
      <c r="FVX8" s="149"/>
      <c r="FVY8" s="149"/>
      <c r="FVZ8" s="149"/>
      <c r="FWA8" s="149"/>
      <c r="FWB8" s="149"/>
      <c r="FWC8" s="149"/>
      <c r="FWD8" s="149"/>
      <c r="FWE8" s="149"/>
      <c r="FWF8" s="149"/>
      <c r="FWG8" s="149"/>
      <c r="FWH8" s="149"/>
      <c r="FWI8" s="149"/>
      <c r="FWJ8" s="149"/>
      <c r="FWK8" s="149"/>
      <c r="FWL8" s="149"/>
      <c r="FWM8" s="149"/>
      <c r="FWN8" s="149"/>
      <c r="FWO8" s="149"/>
      <c r="FWP8" s="149"/>
      <c r="FWQ8" s="149"/>
      <c r="FWR8" s="149"/>
      <c r="FWS8" s="149"/>
      <c r="FWT8" s="149"/>
      <c r="FWU8" s="149"/>
      <c r="FWV8" s="149"/>
      <c r="FWW8" s="149"/>
      <c r="FWX8" s="149"/>
      <c r="FWY8" s="149"/>
      <c r="FWZ8" s="149"/>
      <c r="FXA8" s="149"/>
      <c r="FXB8" s="149"/>
      <c r="FXC8" s="149"/>
      <c r="FXD8" s="149"/>
      <c r="FXE8" s="149"/>
      <c r="FXF8" s="149"/>
      <c r="FXG8" s="149"/>
      <c r="FXH8" s="149"/>
      <c r="FXI8" s="149"/>
      <c r="FXJ8" s="149"/>
      <c r="FXK8" s="149"/>
      <c r="FXL8" s="149"/>
      <c r="FXM8" s="149"/>
      <c r="FXN8" s="149"/>
      <c r="FXO8" s="149"/>
      <c r="FXP8" s="149"/>
      <c r="FXQ8" s="149"/>
      <c r="FXR8" s="149"/>
      <c r="FXS8" s="149"/>
      <c r="FXT8" s="149"/>
      <c r="FXU8" s="149"/>
      <c r="FXV8" s="149"/>
      <c r="FXW8" s="149"/>
      <c r="FXX8" s="149"/>
      <c r="FXY8" s="149"/>
      <c r="FXZ8" s="149"/>
      <c r="FYA8" s="149"/>
      <c r="FYB8" s="149"/>
      <c r="FYC8" s="149"/>
      <c r="FYD8" s="149"/>
      <c r="FYE8" s="149"/>
      <c r="FYF8" s="149"/>
      <c r="FYG8" s="149"/>
      <c r="FYH8" s="149"/>
      <c r="FYI8" s="149"/>
      <c r="FYJ8" s="149"/>
      <c r="FYK8" s="149"/>
      <c r="FYL8" s="149"/>
      <c r="FYM8" s="149"/>
      <c r="FYN8" s="149"/>
      <c r="FYO8" s="149"/>
      <c r="FYP8" s="149"/>
      <c r="FYQ8" s="149"/>
      <c r="FYR8" s="149"/>
      <c r="FYS8" s="149"/>
      <c r="FYT8" s="149"/>
      <c r="FYU8" s="149"/>
      <c r="FYV8" s="149"/>
      <c r="FYW8" s="149"/>
      <c r="FYX8" s="149"/>
      <c r="FYY8" s="149"/>
      <c r="FYZ8" s="149"/>
      <c r="FZA8" s="149"/>
      <c r="FZB8" s="149"/>
      <c r="FZC8" s="149"/>
      <c r="FZD8" s="149"/>
      <c r="FZE8" s="149"/>
      <c r="FZF8" s="149"/>
      <c r="FZG8" s="149"/>
      <c r="FZH8" s="149"/>
      <c r="FZI8" s="149"/>
      <c r="FZJ8" s="149"/>
      <c r="FZK8" s="149"/>
      <c r="FZL8" s="149"/>
      <c r="FZM8" s="149"/>
      <c r="FZN8" s="149"/>
      <c r="FZO8" s="149"/>
      <c r="FZP8" s="149"/>
      <c r="FZQ8" s="149"/>
      <c r="FZR8" s="149"/>
      <c r="FZS8" s="149"/>
      <c r="FZT8" s="149"/>
      <c r="FZU8" s="149"/>
      <c r="FZV8" s="149"/>
      <c r="FZW8" s="149"/>
      <c r="FZX8" s="149"/>
      <c r="FZY8" s="149"/>
      <c r="FZZ8" s="149"/>
      <c r="GAA8" s="149"/>
      <c r="GAB8" s="149"/>
      <c r="GAC8" s="149"/>
      <c r="GAD8" s="149"/>
      <c r="GAE8" s="149"/>
      <c r="GAF8" s="149"/>
      <c r="GAG8" s="149"/>
      <c r="GAH8" s="149"/>
      <c r="GAI8" s="149"/>
      <c r="GAJ8" s="149"/>
      <c r="GAK8" s="149"/>
      <c r="GAL8" s="149"/>
      <c r="GAM8" s="149"/>
      <c r="GAN8" s="149"/>
      <c r="GAO8" s="149"/>
      <c r="GAP8" s="149"/>
      <c r="GAQ8" s="149"/>
      <c r="GAR8" s="149"/>
      <c r="GAS8" s="149"/>
      <c r="GAT8" s="149"/>
      <c r="GAU8" s="149"/>
      <c r="GAV8" s="149"/>
      <c r="GAW8" s="149"/>
      <c r="GAX8" s="149"/>
      <c r="GAY8" s="149"/>
      <c r="GAZ8" s="149"/>
      <c r="GBA8" s="149"/>
      <c r="GBB8" s="149"/>
      <c r="GBC8" s="149"/>
      <c r="GBD8" s="149"/>
      <c r="GBE8" s="149"/>
      <c r="GBF8" s="149"/>
      <c r="GBG8" s="149"/>
      <c r="GBH8" s="149"/>
      <c r="GBI8" s="149"/>
      <c r="GBJ8" s="149"/>
      <c r="GBK8" s="149"/>
      <c r="GBL8" s="149"/>
      <c r="GBM8" s="149"/>
      <c r="GBN8" s="149"/>
      <c r="GBO8" s="149"/>
      <c r="GBP8" s="149"/>
      <c r="GBQ8" s="149"/>
      <c r="GBR8" s="149"/>
      <c r="GBS8" s="149"/>
      <c r="GBT8" s="149"/>
      <c r="GBU8" s="149"/>
      <c r="GBV8" s="149"/>
      <c r="GBW8" s="149"/>
      <c r="GBX8" s="149"/>
      <c r="GBY8" s="149"/>
      <c r="GBZ8" s="149"/>
      <c r="GCA8" s="149"/>
      <c r="GCB8" s="149"/>
      <c r="GCC8" s="149"/>
      <c r="GCD8" s="149"/>
      <c r="GCE8" s="149"/>
      <c r="GCF8" s="149"/>
      <c r="GCG8" s="149"/>
      <c r="GCH8" s="149"/>
      <c r="GCI8" s="149"/>
      <c r="GCJ8" s="149"/>
      <c r="GCK8" s="149"/>
      <c r="GCL8" s="149"/>
      <c r="GCM8" s="149"/>
      <c r="GCN8" s="149"/>
      <c r="GCO8" s="149"/>
      <c r="GCP8" s="149"/>
      <c r="GCQ8" s="149"/>
      <c r="GCR8" s="149"/>
      <c r="GCS8" s="149"/>
      <c r="GCT8" s="149"/>
      <c r="GCU8" s="149"/>
      <c r="GCV8" s="149"/>
      <c r="GCW8" s="149"/>
      <c r="GCX8" s="149"/>
      <c r="GCY8" s="149"/>
      <c r="GCZ8" s="149"/>
      <c r="GDA8" s="149"/>
      <c r="GDB8" s="149"/>
      <c r="GDC8" s="149"/>
      <c r="GDD8" s="149"/>
      <c r="GDE8" s="149"/>
      <c r="GDF8" s="149"/>
      <c r="GDG8" s="149"/>
      <c r="GDH8" s="149"/>
      <c r="GDI8" s="149"/>
      <c r="GDJ8" s="149"/>
      <c r="GDK8" s="149"/>
      <c r="GDL8" s="149"/>
      <c r="GDM8" s="149"/>
      <c r="GDN8" s="149"/>
      <c r="GDO8" s="149"/>
      <c r="GDP8" s="149"/>
      <c r="GDQ8" s="149"/>
      <c r="GDR8" s="149"/>
      <c r="GDS8" s="149"/>
      <c r="GDT8" s="149"/>
      <c r="GDU8" s="149"/>
      <c r="GDV8" s="149"/>
      <c r="GDW8" s="149"/>
      <c r="GDX8" s="149"/>
      <c r="GDY8" s="149"/>
      <c r="GDZ8" s="149"/>
      <c r="GEA8" s="149"/>
      <c r="GEB8" s="149"/>
      <c r="GEC8" s="149"/>
      <c r="GED8" s="149"/>
      <c r="GEE8" s="149"/>
      <c r="GEF8" s="149"/>
      <c r="GEG8" s="149"/>
      <c r="GEH8" s="149"/>
      <c r="GEI8" s="149"/>
      <c r="GEJ8" s="149"/>
      <c r="GEK8" s="149"/>
      <c r="GEL8" s="149"/>
      <c r="GEM8" s="149"/>
      <c r="GEN8" s="149"/>
      <c r="GEO8" s="149"/>
      <c r="GEP8" s="149"/>
      <c r="GEQ8" s="149"/>
      <c r="GER8" s="149"/>
      <c r="GES8" s="149"/>
      <c r="GET8" s="149"/>
      <c r="GEU8" s="149"/>
      <c r="GEV8" s="149"/>
      <c r="GEW8" s="149"/>
      <c r="GEX8" s="149"/>
      <c r="GEY8" s="149"/>
      <c r="GEZ8" s="149"/>
      <c r="GFA8" s="149"/>
      <c r="GFB8" s="149"/>
      <c r="GFC8" s="149"/>
      <c r="GFD8" s="149"/>
      <c r="GFE8" s="149"/>
      <c r="GFF8" s="149"/>
      <c r="GFG8" s="149"/>
      <c r="GFH8" s="149"/>
      <c r="GFI8" s="149"/>
      <c r="GFJ8" s="149"/>
      <c r="GFK8" s="149"/>
      <c r="GFL8" s="149"/>
      <c r="GFM8" s="149"/>
      <c r="GFN8" s="149"/>
      <c r="GFO8" s="149"/>
      <c r="GFP8" s="149"/>
      <c r="GFQ8" s="149"/>
      <c r="GFR8" s="149"/>
      <c r="GFS8" s="149"/>
      <c r="GFT8" s="149"/>
      <c r="GFU8" s="149"/>
      <c r="GFV8" s="149"/>
      <c r="GFW8" s="149"/>
      <c r="GFX8" s="149"/>
      <c r="GFY8" s="149"/>
      <c r="GFZ8" s="149"/>
      <c r="GGA8" s="149"/>
      <c r="GGB8" s="149"/>
      <c r="GGC8" s="149"/>
      <c r="GGD8" s="149"/>
      <c r="GGE8" s="149"/>
      <c r="GGF8" s="149"/>
      <c r="GGG8" s="149"/>
      <c r="GGH8" s="149"/>
      <c r="GGI8" s="149"/>
      <c r="GGJ8" s="149"/>
      <c r="GGK8" s="149"/>
      <c r="GGL8" s="149"/>
      <c r="GGM8" s="149"/>
      <c r="GGN8" s="149"/>
      <c r="GGO8" s="149"/>
      <c r="GGP8" s="149"/>
      <c r="GGQ8" s="149"/>
      <c r="GGR8" s="149"/>
      <c r="GGS8" s="149"/>
      <c r="GGT8" s="149"/>
      <c r="GGU8" s="149"/>
      <c r="GGV8" s="149"/>
      <c r="GGW8" s="149"/>
      <c r="GGX8" s="149"/>
      <c r="GGY8" s="149"/>
      <c r="GGZ8" s="149"/>
      <c r="GHA8" s="149"/>
      <c r="GHB8" s="149"/>
      <c r="GHC8" s="149"/>
      <c r="GHD8" s="149"/>
      <c r="GHE8" s="149"/>
      <c r="GHF8" s="149"/>
      <c r="GHG8" s="149"/>
      <c r="GHH8" s="149"/>
      <c r="GHI8" s="149"/>
      <c r="GHJ8" s="149"/>
      <c r="GHK8" s="149"/>
      <c r="GHL8" s="149"/>
      <c r="GHM8" s="149"/>
      <c r="GHN8" s="149"/>
      <c r="GHO8" s="149"/>
      <c r="GHP8" s="149"/>
      <c r="GHQ8" s="149"/>
      <c r="GHR8" s="149"/>
      <c r="GHS8" s="149"/>
      <c r="GHT8" s="149"/>
      <c r="GHU8" s="149"/>
      <c r="GHV8" s="149"/>
      <c r="GHW8" s="149"/>
      <c r="GHX8" s="149"/>
      <c r="GHY8" s="149"/>
      <c r="GHZ8" s="149"/>
      <c r="GIA8" s="149"/>
      <c r="GIB8" s="149"/>
      <c r="GIC8" s="149"/>
      <c r="GID8" s="149"/>
      <c r="GIE8" s="149"/>
      <c r="GIF8" s="149"/>
      <c r="GIG8" s="149"/>
      <c r="GIH8" s="149"/>
      <c r="GII8" s="149"/>
      <c r="GIJ8" s="149"/>
      <c r="GIK8" s="149"/>
      <c r="GIL8" s="149"/>
      <c r="GIM8" s="149"/>
      <c r="GIN8" s="149"/>
      <c r="GIO8" s="149"/>
      <c r="GIP8" s="149"/>
      <c r="GIQ8" s="149"/>
      <c r="GIR8" s="149"/>
      <c r="GIS8" s="149"/>
      <c r="GIT8" s="149"/>
      <c r="GIU8" s="149"/>
      <c r="GIV8" s="149"/>
      <c r="GIW8" s="149"/>
      <c r="GIX8" s="149"/>
      <c r="GIY8" s="149"/>
      <c r="GIZ8" s="149"/>
      <c r="GJA8" s="149"/>
      <c r="GJB8" s="149"/>
      <c r="GJC8" s="149"/>
      <c r="GJD8" s="149"/>
      <c r="GJE8" s="149"/>
      <c r="GJF8" s="149"/>
      <c r="GJG8" s="149"/>
      <c r="GJH8" s="149"/>
      <c r="GJI8" s="149"/>
      <c r="GJJ8" s="149"/>
      <c r="GJK8" s="149"/>
      <c r="GJL8" s="149"/>
      <c r="GJM8" s="149"/>
      <c r="GJN8" s="149"/>
      <c r="GJO8" s="149"/>
      <c r="GJP8" s="149"/>
      <c r="GJQ8" s="149"/>
      <c r="GJR8" s="149"/>
      <c r="GJS8" s="149"/>
      <c r="GJT8" s="149"/>
      <c r="GJU8" s="149"/>
      <c r="GJV8" s="149"/>
      <c r="GJW8" s="149"/>
      <c r="GJX8" s="149"/>
      <c r="GJY8" s="149"/>
      <c r="GJZ8" s="149"/>
      <c r="GKA8" s="149"/>
      <c r="GKB8" s="149"/>
      <c r="GKC8" s="149"/>
      <c r="GKD8" s="149"/>
      <c r="GKE8" s="149"/>
      <c r="GKF8" s="149"/>
      <c r="GKG8" s="149"/>
      <c r="GKH8" s="149"/>
      <c r="GKI8" s="149"/>
      <c r="GKJ8" s="149"/>
      <c r="GKK8" s="149"/>
      <c r="GKL8" s="149"/>
      <c r="GKM8" s="149"/>
      <c r="GKN8" s="149"/>
      <c r="GKO8" s="149"/>
      <c r="GKP8" s="149"/>
      <c r="GKQ8" s="149"/>
      <c r="GKR8" s="149"/>
      <c r="GKS8" s="149"/>
      <c r="GKT8" s="149"/>
      <c r="GKU8" s="149"/>
      <c r="GKV8" s="149"/>
      <c r="GKW8" s="149"/>
      <c r="GKX8" s="149"/>
      <c r="GKY8" s="149"/>
      <c r="GKZ8" s="149"/>
      <c r="GLA8" s="149"/>
      <c r="GLB8" s="149"/>
      <c r="GLC8" s="149"/>
      <c r="GLD8" s="149"/>
      <c r="GLE8" s="149"/>
      <c r="GLF8" s="149"/>
      <c r="GLG8" s="149"/>
      <c r="GLH8" s="149"/>
      <c r="GLI8" s="149"/>
      <c r="GLJ8" s="149"/>
      <c r="GLK8" s="149"/>
      <c r="GLL8" s="149"/>
      <c r="GLM8" s="149"/>
      <c r="GLN8" s="149"/>
      <c r="GLO8" s="149"/>
      <c r="GLP8" s="149"/>
      <c r="GLQ8" s="149"/>
      <c r="GLR8" s="149"/>
      <c r="GLS8" s="149"/>
      <c r="GLT8" s="149"/>
      <c r="GLU8" s="149"/>
      <c r="GLV8" s="149"/>
      <c r="GLW8" s="149"/>
      <c r="GLX8" s="149"/>
      <c r="GLY8" s="149"/>
      <c r="GLZ8" s="149"/>
      <c r="GMA8" s="149"/>
      <c r="GMB8" s="149"/>
      <c r="GMC8" s="149"/>
      <c r="GMD8" s="149"/>
      <c r="GME8" s="149"/>
      <c r="GMF8" s="149"/>
      <c r="GMG8" s="149"/>
      <c r="GMH8" s="149"/>
      <c r="GMI8" s="149"/>
      <c r="GMJ8" s="149"/>
      <c r="GMK8" s="149"/>
      <c r="GML8" s="149"/>
      <c r="GMM8" s="149"/>
      <c r="GMN8" s="149"/>
      <c r="GMO8" s="149"/>
      <c r="GMP8" s="149"/>
      <c r="GMQ8" s="149"/>
      <c r="GMR8" s="149"/>
      <c r="GMS8" s="149"/>
      <c r="GMT8" s="149"/>
      <c r="GMU8" s="149"/>
      <c r="GMV8" s="149"/>
      <c r="GMW8" s="149"/>
      <c r="GMX8" s="149"/>
      <c r="GMY8" s="149"/>
      <c r="GMZ8" s="149"/>
      <c r="GNA8" s="149"/>
      <c r="GNB8" s="149"/>
      <c r="GNC8" s="149"/>
      <c r="GND8" s="149"/>
      <c r="GNE8" s="149"/>
      <c r="GNF8" s="149"/>
      <c r="GNG8" s="149"/>
      <c r="GNH8" s="149"/>
      <c r="GNI8" s="149"/>
      <c r="GNJ8" s="149"/>
      <c r="GNK8" s="149"/>
      <c r="GNL8" s="149"/>
      <c r="GNM8" s="149"/>
      <c r="GNN8" s="149"/>
      <c r="GNO8" s="149"/>
      <c r="GNP8" s="149"/>
      <c r="GNQ8" s="149"/>
      <c r="GNR8" s="149"/>
      <c r="GNS8" s="149"/>
      <c r="GNT8" s="149"/>
      <c r="GNU8" s="149"/>
      <c r="GNV8" s="149"/>
      <c r="GNW8" s="149"/>
      <c r="GNX8" s="149"/>
      <c r="GNY8" s="149"/>
      <c r="GNZ8" s="149"/>
      <c r="GOA8" s="149"/>
      <c r="GOB8" s="149"/>
      <c r="GOC8" s="149"/>
      <c r="GOD8" s="149"/>
      <c r="GOE8" s="149"/>
      <c r="GOF8" s="149"/>
      <c r="GOG8" s="149"/>
      <c r="GOH8" s="149"/>
      <c r="GOI8" s="149"/>
      <c r="GOJ8" s="149"/>
      <c r="GOK8" s="149"/>
      <c r="GOL8" s="149"/>
      <c r="GOM8" s="149"/>
      <c r="GON8" s="149"/>
      <c r="GOO8" s="149"/>
      <c r="GOP8" s="149"/>
      <c r="GOQ8" s="149"/>
      <c r="GOR8" s="149"/>
      <c r="GOS8" s="149"/>
      <c r="GOT8" s="149"/>
      <c r="GOU8" s="149"/>
      <c r="GOV8" s="149"/>
      <c r="GOW8" s="149"/>
      <c r="GOX8" s="149"/>
      <c r="GOY8" s="149"/>
      <c r="GOZ8" s="149"/>
      <c r="GPA8" s="149"/>
      <c r="GPB8" s="149"/>
      <c r="GPC8" s="149"/>
      <c r="GPD8" s="149"/>
      <c r="GPE8" s="149"/>
      <c r="GPF8" s="149"/>
      <c r="GPG8" s="149"/>
      <c r="GPH8" s="149"/>
      <c r="GPI8" s="149"/>
      <c r="GPJ8" s="149"/>
      <c r="GPK8" s="149"/>
      <c r="GPL8" s="149"/>
      <c r="GPM8" s="149"/>
      <c r="GPN8" s="149"/>
      <c r="GPO8" s="149"/>
      <c r="GPP8" s="149"/>
      <c r="GPQ8" s="149"/>
      <c r="GPR8" s="149"/>
      <c r="GPS8" s="149"/>
      <c r="GPT8" s="149"/>
      <c r="GPU8" s="149"/>
      <c r="GPV8" s="149"/>
      <c r="GPW8" s="149"/>
      <c r="GPX8" s="149"/>
      <c r="GPY8" s="149"/>
      <c r="GPZ8" s="149"/>
      <c r="GQA8" s="149"/>
      <c r="GQB8" s="149"/>
      <c r="GQC8" s="149"/>
      <c r="GQD8" s="149"/>
      <c r="GQE8" s="149"/>
      <c r="GQF8" s="149"/>
      <c r="GQG8" s="149"/>
      <c r="GQH8" s="149"/>
      <c r="GQI8" s="149"/>
      <c r="GQJ8" s="149"/>
      <c r="GQK8" s="149"/>
      <c r="GQL8" s="149"/>
      <c r="GQM8" s="149"/>
      <c r="GQN8" s="149"/>
      <c r="GQO8" s="149"/>
      <c r="GQP8" s="149"/>
      <c r="GQQ8" s="149"/>
      <c r="GQR8" s="149"/>
      <c r="GQS8" s="149"/>
      <c r="GQT8" s="149"/>
      <c r="GQU8" s="149"/>
      <c r="GQV8" s="149"/>
      <c r="GQW8" s="149"/>
      <c r="GQX8" s="149"/>
      <c r="GQY8" s="149"/>
      <c r="GQZ8" s="149"/>
      <c r="GRA8" s="149"/>
      <c r="GRB8" s="149"/>
      <c r="GRC8" s="149"/>
      <c r="GRD8" s="149"/>
      <c r="GRE8" s="149"/>
      <c r="GRF8" s="149"/>
      <c r="GRG8" s="149"/>
      <c r="GRH8" s="149"/>
      <c r="GRI8" s="149"/>
      <c r="GRJ8" s="149"/>
      <c r="GRK8" s="149"/>
      <c r="GRL8" s="149"/>
      <c r="GRM8" s="149"/>
      <c r="GRN8" s="149"/>
      <c r="GRO8" s="149"/>
      <c r="GRP8" s="149"/>
      <c r="GRQ8" s="149"/>
      <c r="GRR8" s="149"/>
      <c r="GRS8" s="149"/>
      <c r="GRT8" s="149"/>
      <c r="GRU8" s="149"/>
      <c r="GRV8" s="149"/>
      <c r="GRW8" s="149"/>
      <c r="GRX8" s="149"/>
      <c r="GRY8" s="149"/>
      <c r="GRZ8" s="149"/>
      <c r="GSA8" s="149"/>
      <c r="GSB8" s="149"/>
      <c r="GSC8" s="149"/>
      <c r="GSD8" s="149"/>
      <c r="GSE8" s="149"/>
      <c r="GSF8" s="149"/>
      <c r="GSG8" s="149"/>
      <c r="GSH8" s="149"/>
      <c r="GSI8" s="149"/>
      <c r="GSJ8" s="149"/>
      <c r="GSK8" s="149"/>
      <c r="GSL8" s="149"/>
      <c r="GSM8" s="149"/>
      <c r="GSN8" s="149"/>
      <c r="GSO8" s="149"/>
      <c r="GSP8" s="149"/>
      <c r="GSQ8" s="149"/>
      <c r="GSR8" s="149"/>
      <c r="GSS8" s="149"/>
      <c r="GST8" s="149"/>
      <c r="GSU8" s="149"/>
      <c r="GSV8" s="149"/>
      <c r="GSW8" s="149"/>
      <c r="GSX8" s="149"/>
      <c r="GSY8" s="149"/>
      <c r="GSZ8" s="149"/>
      <c r="GTA8" s="149"/>
      <c r="GTB8" s="149"/>
      <c r="GTC8" s="149"/>
      <c r="GTD8" s="149"/>
      <c r="GTE8" s="149"/>
      <c r="GTF8" s="149"/>
      <c r="GTG8" s="149"/>
      <c r="GTH8" s="149"/>
      <c r="GTI8" s="149"/>
      <c r="GTJ8" s="149"/>
      <c r="GTK8" s="149"/>
      <c r="GTL8" s="149"/>
      <c r="GTM8" s="149"/>
      <c r="GTN8" s="149"/>
      <c r="GTO8" s="149"/>
      <c r="GTP8" s="149"/>
      <c r="GTQ8" s="149"/>
      <c r="GTR8" s="149"/>
      <c r="GTS8" s="149"/>
      <c r="GTT8" s="149"/>
      <c r="GTU8" s="149"/>
      <c r="GTV8" s="149"/>
      <c r="GTW8" s="149"/>
      <c r="GTX8" s="149"/>
      <c r="GTY8" s="149"/>
      <c r="GTZ8" s="149"/>
      <c r="GUA8" s="149"/>
      <c r="GUB8" s="149"/>
      <c r="GUC8" s="149"/>
      <c r="GUD8" s="149"/>
      <c r="GUE8" s="149"/>
      <c r="GUF8" s="149"/>
      <c r="GUG8" s="149"/>
      <c r="GUH8" s="149"/>
      <c r="GUI8" s="149"/>
      <c r="GUJ8" s="149"/>
      <c r="GUK8" s="149"/>
      <c r="GUL8" s="149"/>
      <c r="GUM8" s="149"/>
      <c r="GUN8" s="149"/>
      <c r="GUO8" s="149"/>
      <c r="GUP8" s="149"/>
      <c r="GUQ8" s="149"/>
      <c r="GUR8" s="149"/>
      <c r="GUS8" s="149"/>
      <c r="GUT8" s="149"/>
      <c r="GUU8" s="149"/>
      <c r="GUV8" s="149"/>
      <c r="GUW8" s="149"/>
      <c r="GUX8" s="149"/>
      <c r="GUY8" s="149"/>
      <c r="GUZ8" s="149"/>
      <c r="GVA8" s="149"/>
      <c r="GVB8" s="149"/>
      <c r="GVC8" s="149"/>
      <c r="GVD8" s="149"/>
      <c r="GVE8" s="149"/>
      <c r="GVF8" s="149"/>
      <c r="GVG8" s="149"/>
      <c r="GVH8" s="149"/>
      <c r="GVI8" s="149"/>
      <c r="GVJ8" s="149"/>
      <c r="GVK8" s="149"/>
      <c r="GVL8" s="149"/>
      <c r="GVM8" s="149"/>
      <c r="GVN8" s="149"/>
      <c r="GVO8" s="149"/>
      <c r="GVP8" s="149"/>
      <c r="GVQ8" s="149"/>
      <c r="GVR8" s="149"/>
      <c r="GVS8" s="149"/>
      <c r="GVT8" s="149"/>
      <c r="GVU8" s="149"/>
      <c r="GVV8" s="149"/>
      <c r="GVW8" s="149"/>
      <c r="GVX8" s="149"/>
      <c r="GVY8" s="149"/>
      <c r="GVZ8" s="149"/>
      <c r="GWA8" s="149"/>
      <c r="GWB8" s="149"/>
      <c r="GWC8" s="149"/>
      <c r="GWD8" s="149"/>
      <c r="GWE8" s="149"/>
      <c r="GWF8" s="149"/>
      <c r="GWG8" s="149"/>
      <c r="GWH8" s="149"/>
      <c r="GWI8" s="149"/>
      <c r="GWJ8" s="149"/>
      <c r="GWK8" s="149"/>
      <c r="GWL8" s="149"/>
      <c r="GWM8" s="149"/>
      <c r="GWN8" s="149"/>
      <c r="GWO8" s="149"/>
      <c r="GWP8" s="149"/>
      <c r="GWQ8" s="149"/>
      <c r="GWR8" s="149"/>
      <c r="GWS8" s="149"/>
      <c r="GWT8" s="149"/>
      <c r="GWU8" s="149"/>
      <c r="GWV8" s="149"/>
      <c r="GWW8" s="149"/>
      <c r="GWX8" s="149"/>
      <c r="GWY8" s="149"/>
      <c r="GWZ8" s="149"/>
      <c r="GXA8" s="149"/>
      <c r="GXB8" s="149"/>
      <c r="GXC8" s="149"/>
      <c r="GXD8" s="149"/>
      <c r="GXE8" s="149"/>
      <c r="GXF8" s="149"/>
      <c r="GXG8" s="149"/>
      <c r="GXH8" s="149"/>
      <c r="GXI8" s="149"/>
      <c r="GXJ8" s="149"/>
      <c r="GXK8" s="149"/>
      <c r="GXL8" s="149"/>
      <c r="GXM8" s="149"/>
      <c r="GXN8" s="149"/>
      <c r="GXO8" s="149"/>
      <c r="GXP8" s="149"/>
      <c r="GXQ8" s="149"/>
      <c r="GXR8" s="149"/>
      <c r="GXS8" s="149"/>
      <c r="GXT8" s="149"/>
      <c r="GXU8" s="149"/>
      <c r="GXV8" s="149"/>
      <c r="GXW8" s="149"/>
      <c r="GXX8" s="149"/>
      <c r="GXY8" s="149"/>
      <c r="GXZ8" s="149"/>
      <c r="GYA8" s="149"/>
      <c r="GYB8" s="149"/>
      <c r="GYC8" s="149"/>
      <c r="GYD8" s="149"/>
      <c r="GYE8" s="149"/>
      <c r="GYF8" s="149"/>
      <c r="GYG8" s="149"/>
      <c r="GYH8" s="149"/>
      <c r="GYI8" s="149"/>
      <c r="GYJ8" s="149"/>
      <c r="GYK8" s="149"/>
      <c r="GYL8" s="149"/>
      <c r="GYM8" s="149"/>
      <c r="GYN8" s="149"/>
      <c r="GYO8" s="149"/>
      <c r="GYP8" s="149"/>
      <c r="GYQ8" s="149"/>
      <c r="GYR8" s="149"/>
      <c r="GYS8" s="149"/>
      <c r="GYT8" s="149"/>
      <c r="GYU8" s="149"/>
      <c r="GYV8" s="149"/>
      <c r="GYW8" s="149"/>
      <c r="GYX8" s="149"/>
      <c r="GYY8" s="149"/>
      <c r="GYZ8" s="149"/>
      <c r="GZA8" s="149"/>
      <c r="GZB8" s="149"/>
      <c r="GZC8" s="149"/>
      <c r="GZD8" s="149"/>
      <c r="GZE8" s="149"/>
      <c r="GZF8" s="149"/>
      <c r="GZG8" s="149"/>
      <c r="GZH8" s="149"/>
      <c r="GZI8" s="149"/>
      <c r="GZJ8" s="149"/>
      <c r="GZK8" s="149"/>
      <c r="GZL8" s="149"/>
      <c r="GZM8" s="149"/>
      <c r="GZN8" s="149"/>
      <c r="GZO8" s="149"/>
      <c r="GZP8" s="149"/>
      <c r="GZQ8" s="149"/>
      <c r="GZR8" s="149"/>
      <c r="GZS8" s="149"/>
      <c r="GZT8" s="149"/>
      <c r="GZU8" s="149"/>
      <c r="GZV8" s="149"/>
      <c r="GZW8" s="149"/>
      <c r="GZX8" s="149"/>
      <c r="GZY8" s="149"/>
      <c r="GZZ8" s="149"/>
      <c r="HAA8" s="149"/>
      <c r="HAB8" s="149"/>
      <c r="HAC8" s="149"/>
      <c r="HAD8" s="149"/>
      <c r="HAE8" s="149"/>
      <c r="HAF8" s="149"/>
      <c r="HAG8" s="149"/>
      <c r="HAH8" s="149"/>
      <c r="HAI8" s="149"/>
      <c r="HAJ8" s="149"/>
      <c r="HAK8" s="149"/>
      <c r="HAL8" s="149"/>
      <c r="HAM8" s="149"/>
      <c r="HAN8" s="149"/>
      <c r="HAO8" s="149"/>
      <c r="HAP8" s="149"/>
      <c r="HAQ8" s="149"/>
      <c r="HAR8" s="149"/>
      <c r="HAS8" s="149"/>
      <c r="HAT8" s="149"/>
      <c r="HAU8" s="149"/>
      <c r="HAV8" s="149"/>
      <c r="HAW8" s="149"/>
      <c r="HAX8" s="149"/>
      <c r="HAY8" s="149"/>
      <c r="HAZ8" s="149"/>
      <c r="HBA8" s="149"/>
      <c r="HBB8" s="149"/>
      <c r="HBC8" s="149"/>
      <c r="HBD8" s="149"/>
      <c r="HBE8" s="149"/>
      <c r="HBF8" s="149"/>
      <c r="HBG8" s="149"/>
      <c r="HBH8" s="149"/>
      <c r="HBI8" s="149"/>
      <c r="HBJ8" s="149"/>
      <c r="HBK8" s="149"/>
      <c r="HBL8" s="149"/>
      <c r="HBM8" s="149"/>
      <c r="HBN8" s="149"/>
      <c r="HBO8" s="149"/>
      <c r="HBP8" s="149"/>
      <c r="HBQ8" s="149"/>
      <c r="HBR8" s="149"/>
      <c r="HBS8" s="149"/>
      <c r="HBT8" s="149"/>
      <c r="HBU8" s="149"/>
      <c r="HBV8" s="149"/>
      <c r="HBW8" s="149"/>
      <c r="HBX8" s="149"/>
      <c r="HBY8" s="149"/>
      <c r="HBZ8" s="149"/>
      <c r="HCA8" s="149"/>
      <c r="HCB8" s="149"/>
      <c r="HCC8" s="149"/>
      <c r="HCD8" s="149"/>
      <c r="HCE8" s="149"/>
      <c r="HCF8" s="149"/>
      <c r="HCG8" s="149"/>
      <c r="HCH8" s="149"/>
      <c r="HCI8" s="149"/>
      <c r="HCJ8" s="149"/>
      <c r="HCK8" s="149"/>
      <c r="HCL8" s="149"/>
      <c r="HCM8" s="149"/>
      <c r="HCN8" s="149"/>
      <c r="HCO8" s="149"/>
      <c r="HCP8" s="149"/>
      <c r="HCQ8" s="149"/>
      <c r="HCR8" s="149"/>
      <c r="HCS8" s="149"/>
      <c r="HCT8" s="149"/>
      <c r="HCU8" s="149"/>
      <c r="HCV8" s="149"/>
      <c r="HCW8" s="149"/>
      <c r="HCX8" s="149"/>
      <c r="HCY8" s="149"/>
      <c r="HCZ8" s="149"/>
      <c r="HDA8" s="149"/>
      <c r="HDB8" s="149"/>
      <c r="HDC8" s="149"/>
      <c r="HDD8" s="149"/>
      <c r="HDE8" s="149"/>
      <c r="HDF8" s="149"/>
      <c r="HDG8" s="149"/>
      <c r="HDH8" s="149"/>
      <c r="HDI8" s="149"/>
      <c r="HDJ8" s="149"/>
      <c r="HDK8" s="149"/>
      <c r="HDL8" s="149"/>
      <c r="HDM8" s="149"/>
      <c r="HDN8" s="149"/>
      <c r="HDO8" s="149"/>
      <c r="HDP8" s="149"/>
      <c r="HDQ8" s="149"/>
      <c r="HDR8" s="149"/>
      <c r="HDS8" s="149"/>
      <c r="HDT8" s="149"/>
      <c r="HDU8" s="149"/>
      <c r="HDV8" s="149"/>
      <c r="HDW8" s="149"/>
      <c r="HDX8" s="149"/>
      <c r="HDY8" s="149"/>
      <c r="HDZ8" s="149"/>
      <c r="HEA8" s="149"/>
      <c r="HEB8" s="149"/>
      <c r="HEC8" s="149"/>
      <c r="HED8" s="149"/>
      <c r="HEE8" s="149"/>
      <c r="HEF8" s="149"/>
      <c r="HEG8" s="149"/>
      <c r="HEH8" s="149"/>
      <c r="HEI8" s="149"/>
      <c r="HEJ8" s="149"/>
      <c r="HEK8" s="149"/>
      <c r="HEL8" s="149"/>
      <c r="HEM8" s="149"/>
      <c r="HEN8" s="149"/>
      <c r="HEO8" s="149"/>
      <c r="HEP8" s="149"/>
      <c r="HEQ8" s="149"/>
      <c r="HER8" s="149"/>
      <c r="HES8" s="149"/>
      <c r="HET8" s="149"/>
      <c r="HEU8" s="149"/>
      <c r="HEV8" s="149"/>
      <c r="HEW8" s="149"/>
      <c r="HEX8" s="149"/>
      <c r="HEY8" s="149"/>
      <c r="HEZ8" s="149"/>
      <c r="HFA8" s="149"/>
      <c r="HFB8" s="149"/>
      <c r="HFC8" s="149"/>
      <c r="HFD8" s="149"/>
      <c r="HFE8" s="149"/>
      <c r="HFF8" s="149"/>
      <c r="HFG8" s="149"/>
      <c r="HFH8" s="149"/>
      <c r="HFI8" s="149"/>
      <c r="HFJ8" s="149"/>
      <c r="HFK8" s="149"/>
      <c r="HFL8" s="149"/>
      <c r="HFM8" s="149"/>
      <c r="HFN8" s="149"/>
      <c r="HFO8" s="149"/>
      <c r="HFP8" s="149"/>
      <c r="HFQ8" s="149"/>
      <c r="HFR8" s="149"/>
      <c r="HFS8" s="149"/>
      <c r="HFT8" s="149"/>
      <c r="HFU8" s="149"/>
      <c r="HFV8" s="149"/>
      <c r="HFW8" s="149"/>
      <c r="HFX8" s="149"/>
      <c r="HFY8" s="149"/>
      <c r="HFZ8" s="149"/>
      <c r="HGA8" s="149"/>
      <c r="HGB8" s="149"/>
      <c r="HGC8" s="149"/>
      <c r="HGD8" s="149"/>
      <c r="HGE8" s="149"/>
      <c r="HGF8" s="149"/>
      <c r="HGG8" s="149"/>
      <c r="HGH8" s="149"/>
      <c r="HGI8" s="149"/>
      <c r="HGJ8" s="149"/>
      <c r="HGK8" s="149"/>
      <c r="HGL8" s="149"/>
      <c r="HGM8" s="149"/>
      <c r="HGN8" s="149"/>
      <c r="HGO8" s="149"/>
      <c r="HGP8" s="149"/>
      <c r="HGQ8" s="149"/>
      <c r="HGR8" s="149"/>
      <c r="HGS8" s="149"/>
      <c r="HGT8" s="149"/>
      <c r="HGU8" s="149"/>
      <c r="HGV8" s="149"/>
      <c r="HGW8" s="149"/>
      <c r="HGX8" s="149"/>
      <c r="HGY8" s="149"/>
      <c r="HGZ8" s="149"/>
      <c r="HHA8" s="149"/>
      <c r="HHB8" s="149"/>
      <c r="HHC8" s="149"/>
      <c r="HHD8" s="149"/>
      <c r="HHE8" s="149"/>
      <c r="HHF8" s="149"/>
      <c r="HHG8" s="149"/>
      <c r="HHH8" s="149"/>
      <c r="HHI8" s="149"/>
      <c r="HHJ8" s="149"/>
      <c r="HHK8" s="149"/>
      <c r="HHL8" s="149"/>
      <c r="HHM8" s="149"/>
      <c r="HHN8" s="149"/>
      <c r="HHO8" s="149"/>
      <c r="HHP8" s="149"/>
      <c r="HHQ8" s="149"/>
      <c r="HHR8" s="149"/>
      <c r="HHS8" s="149"/>
      <c r="HHT8" s="149"/>
      <c r="HHU8" s="149"/>
      <c r="HHV8" s="149"/>
      <c r="HHW8" s="149"/>
      <c r="HHX8" s="149"/>
      <c r="HHY8" s="149"/>
      <c r="HHZ8" s="149"/>
      <c r="HIA8" s="149"/>
      <c r="HIB8" s="149"/>
      <c r="HIC8" s="149"/>
      <c r="HID8" s="149"/>
      <c r="HIE8" s="149"/>
      <c r="HIF8" s="149"/>
      <c r="HIG8" s="149"/>
      <c r="HIH8" s="149"/>
      <c r="HII8" s="149"/>
      <c r="HIJ8" s="149"/>
      <c r="HIK8" s="149"/>
      <c r="HIL8" s="149"/>
      <c r="HIM8" s="149"/>
      <c r="HIN8" s="149"/>
      <c r="HIO8" s="149"/>
      <c r="HIP8" s="149"/>
      <c r="HIQ8" s="149"/>
      <c r="HIR8" s="149"/>
      <c r="HIS8" s="149"/>
      <c r="HIT8" s="149"/>
      <c r="HIU8" s="149"/>
      <c r="HIV8" s="149"/>
      <c r="HIW8" s="149"/>
      <c r="HIX8" s="149"/>
      <c r="HIY8" s="149"/>
      <c r="HIZ8" s="149"/>
      <c r="HJA8" s="149"/>
      <c r="HJB8" s="149"/>
      <c r="HJC8" s="149"/>
      <c r="HJD8" s="149"/>
      <c r="HJE8" s="149"/>
      <c r="HJF8" s="149"/>
      <c r="HJG8" s="149"/>
      <c r="HJH8" s="149"/>
      <c r="HJI8" s="149"/>
      <c r="HJJ8" s="149"/>
      <c r="HJK8" s="149"/>
      <c r="HJL8" s="149"/>
      <c r="HJM8" s="149"/>
      <c r="HJN8" s="149"/>
      <c r="HJO8" s="149"/>
      <c r="HJP8" s="149"/>
      <c r="HJQ8" s="149"/>
      <c r="HJR8" s="149"/>
      <c r="HJS8" s="149"/>
      <c r="HJT8" s="149"/>
      <c r="HJU8" s="149"/>
      <c r="HJV8" s="149"/>
      <c r="HJW8" s="149"/>
      <c r="HJX8" s="149"/>
      <c r="HJY8" s="149"/>
      <c r="HJZ8" s="149"/>
      <c r="HKA8" s="149"/>
      <c r="HKB8" s="149"/>
      <c r="HKC8" s="149"/>
      <c r="HKD8" s="149"/>
      <c r="HKE8" s="149"/>
      <c r="HKF8" s="149"/>
      <c r="HKG8" s="149"/>
      <c r="HKH8" s="149"/>
      <c r="HKI8" s="149"/>
      <c r="HKJ8" s="149"/>
      <c r="HKK8" s="149"/>
      <c r="HKL8" s="149"/>
      <c r="HKM8" s="149"/>
      <c r="HKN8" s="149"/>
      <c r="HKO8" s="149"/>
      <c r="HKP8" s="149"/>
      <c r="HKQ8" s="149"/>
      <c r="HKR8" s="149"/>
      <c r="HKS8" s="149"/>
      <c r="HKT8" s="149"/>
      <c r="HKU8" s="149"/>
      <c r="HKV8" s="149"/>
      <c r="HKW8" s="149"/>
      <c r="HKX8" s="149"/>
      <c r="HKY8" s="149"/>
      <c r="HKZ8" s="149"/>
      <c r="HLA8" s="149"/>
      <c r="HLB8" s="149"/>
      <c r="HLC8" s="149"/>
      <c r="HLD8" s="149"/>
      <c r="HLE8" s="149"/>
      <c r="HLF8" s="149"/>
      <c r="HLG8" s="149"/>
      <c r="HLH8" s="149"/>
      <c r="HLI8" s="149"/>
      <c r="HLJ8" s="149"/>
      <c r="HLK8" s="149"/>
      <c r="HLL8" s="149"/>
      <c r="HLM8" s="149"/>
      <c r="HLN8" s="149"/>
      <c r="HLO8" s="149"/>
      <c r="HLP8" s="149"/>
      <c r="HLQ8" s="149"/>
      <c r="HLR8" s="149"/>
      <c r="HLS8" s="149"/>
      <c r="HLT8" s="149"/>
      <c r="HLU8" s="149"/>
      <c r="HLV8" s="149"/>
      <c r="HLW8" s="149"/>
      <c r="HLX8" s="149"/>
      <c r="HLY8" s="149"/>
      <c r="HLZ8" s="149"/>
      <c r="HMA8" s="149"/>
      <c r="HMB8" s="149"/>
      <c r="HMC8" s="149"/>
      <c r="HMD8" s="149"/>
      <c r="HME8" s="149"/>
      <c r="HMF8" s="149"/>
      <c r="HMG8" s="149"/>
      <c r="HMH8" s="149"/>
      <c r="HMI8" s="149"/>
      <c r="HMJ8" s="149"/>
      <c r="HMK8" s="149"/>
      <c r="HML8" s="149"/>
      <c r="HMM8" s="149"/>
      <c r="HMN8" s="149"/>
      <c r="HMO8" s="149"/>
      <c r="HMP8" s="149"/>
      <c r="HMQ8" s="149"/>
      <c r="HMR8" s="149"/>
      <c r="HMS8" s="149"/>
      <c r="HMT8" s="149"/>
      <c r="HMU8" s="149"/>
      <c r="HMV8" s="149"/>
      <c r="HMW8" s="149"/>
      <c r="HMX8" s="149"/>
      <c r="HMY8" s="149"/>
      <c r="HMZ8" s="149"/>
      <c r="HNA8" s="149"/>
      <c r="HNB8" s="149"/>
      <c r="HNC8" s="149"/>
      <c r="HND8" s="149"/>
      <c r="HNE8" s="149"/>
      <c r="HNF8" s="149"/>
      <c r="HNG8" s="149"/>
      <c r="HNH8" s="149"/>
      <c r="HNI8" s="149"/>
      <c r="HNJ8" s="149"/>
      <c r="HNK8" s="149"/>
      <c r="HNL8" s="149"/>
      <c r="HNM8" s="149"/>
      <c r="HNN8" s="149"/>
      <c r="HNO8" s="149"/>
      <c r="HNP8" s="149"/>
      <c r="HNQ8" s="149"/>
      <c r="HNR8" s="149"/>
      <c r="HNS8" s="149"/>
      <c r="HNT8" s="149"/>
      <c r="HNU8" s="149"/>
      <c r="HNV8" s="149"/>
      <c r="HNW8" s="149"/>
      <c r="HNX8" s="149"/>
      <c r="HNY8" s="149"/>
      <c r="HNZ8" s="149"/>
      <c r="HOA8" s="149"/>
      <c r="HOB8" s="149"/>
      <c r="HOC8" s="149"/>
      <c r="HOD8" s="149"/>
      <c r="HOE8" s="149"/>
      <c r="HOF8" s="149"/>
      <c r="HOG8" s="149"/>
      <c r="HOH8" s="149"/>
      <c r="HOI8" s="149"/>
      <c r="HOJ8" s="149"/>
      <c r="HOK8" s="149"/>
      <c r="HOL8" s="149"/>
      <c r="HOM8" s="149"/>
      <c r="HON8" s="149"/>
      <c r="HOO8" s="149"/>
      <c r="HOP8" s="149"/>
      <c r="HOQ8" s="149"/>
      <c r="HOR8" s="149"/>
      <c r="HOS8" s="149"/>
      <c r="HOT8" s="149"/>
      <c r="HOU8" s="149"/>
      <c r="HOV8" s="149"/>
      <c r="HOW8" s="149"/>
      <c r="HOX8" s="149"/>
      <c r="HOY8" s="149"/>
      <c r="HOZ8" s="149"/>
      <c r="HPA8" s="149"/>
      <c r="HPB8" s="149"/>
      <c r="HPC8" s="149"/>
      <c r="HPD8" s="149"/>
      <c r="HPE8" s="149"/>
      <c r="HPF8" s="149"/>
      <c r="HPG8" s="149"/>
      <c r="HPH8" s="149"/>
      <c r="HPI8" s="149"/>
      <c r="HPJ8" s="149"/>
      <c r="HPK8" s="149"/>
      <c r="HPL8" s="149"/>
      <c r="HPM8" s="149"/>
      <c r="HPN8" s="149"/>
      <c r="HPO8" s="149"/>
      <c r="HPP8" s="149"/>
      <c r="HPQ8" s="149"/>
      <c r="HPR8" s="149"/>
      <c r="HPS8" s="149"/>
      <c r="HPT8" s="149"/>
      <c r="HPU8" s="149"/>
      <c r="HPV8" s="149"/>
      <c r="HPW8" s="149"/>
      <c r="HPX8" s="149"/>
      <c r="HPY8" s="149"/>
      <c r="HPZ8" s="149"/>
      <c r="HQA8" s="149"/>
      <c r="HQB8" s="149"/>
      <c r="HQC8" s="149"/>
      <c r="HQD8" s="149"/>
      <c r="HQE8" s="149"/>
      <c r="HQF8" s="149"/>
      <c r="HQG8" s="149"/>
      <c r="HQH8" s="149"/>
      <c r="HQI8" s="149"/>
      <c r="HQJ8" s="149"/>
      <c r="HQK8" s="149"/>
      <c r="HQL8" s="149"/>
      <c r="HQM8" s="149"/>
      <c r="HQN8" s="149"/>
      <c r="HQO8" s="149"/>
      <c r="HQP8" s="149"/>
      <c r="HQQ8" s="149"/>
      <c r="HQR8" s="149"/>
      <c r="HQS8" s="149"/>
      <c r="HQT8" s="149"/>
      <c r="HQU8" s="149"/>
      <c r="HQV8" s="149"/>
      <c r="HQW8" s="149"/>
      <c r="HQX8" s="149"/>
      <c r="HQY8" s="149"/>
      <c r="HQZ8" s="149"/>
      <c r="HRA8" s="149"/>
      <c r="HRB8" s="149"/>
      <c r="HRC8" s="149"/>
      <c r="HRD8" s="149"/>
      <c r="HRE8" s="149"/>
      <c r="HRF8" s="149"/>
      <c r="HRG8" s="149"/>
      <c r="HRH8" s="149"/>
      <c r="HRI8" s="149"/>
      <c r="HRJ8" s="149"/>
      <c r="HRK8" s="149"/>
      <c r="HRL8" s="149"/>
      <c r="HRM8" s="149"/>
      <c r="HRN8" s="149"/>
      <c r="HRO8" s="149"/>
      <c r="HRP8" s="149"/>
      <c r="HRQ8" s="149"/>
      <c r="HRR8" s="149"/>
      <c r="HRS8" s="149"/>
      <c r="HRT8" s="149"/>
      <c r="HRU8" s="149"/>
      <c r="HRV8" s="149"/>
      <c r="HRW8" s="149"/>
      <c r="HRX8" s="149"/>
      <c r="HRY8" s="149"/>
      <c r="HRZ8" s="149"/>
      <c r="HSA8" s="149"/>
      <c r="HSB8" s="149"/>
      <c r="HSC8" s="149"/>
      <c r="HSD8" s="149"/>
      <c r="HSE8" s="149"/>
      <c r="HSF8" s="149"/>
      <c r="HSG8" s="149"/>
      <c r="HSH8" s="149"/>
      <c r="HSI8" s="149"/>
      <c r="HSJ8" s="149"/>
      <c r="HSK8" s="149"/>
      <c r="HSL8" s="149"/>
      <c r="HSM8" s="149"/>
      <c r="HSN8" s="149"/>
      <c r="HSO8" s="149"/>
      <c r="HSP8" s="149"/>
      <c r="HSQ8" s="149"/>
      <c r="HSR8" s="149"/>
      <c r="HSS8" s="149"/>
      <c r="HST8" s="149"/>
      <c r="HSU8" s="149"/>
      <c r="HSV8" s="149"/>
      <c r="HSW8" s="149"/>
      <c r="HSX8" s="149"/>
      <c r="HSY8" s="149"/>
      <c r="HSZ8" s="149"/>
      <c r="HTA8" s="149"/>
      <c r="HTB8" s="149"/>
      <c r="HTC8" s="149"/>
      <c r="HTD8" s="149"/>
      <c r="HTE8" s="149"/>
      <c r="HTF8" s="149"/>
      <c r="HTG8" s="149"/>
      <c r="HTH8" s="149"/>
      <c r="HTI8" s="149"/>
      <c r="HTJ8" s="149"/>
      <c r="HTK8" s="149"/>
      <c r="HTL8" s="149"/>
      <c r="HTM8" s="149"/>
      <c r="HTN8" s="149"/>
      <c r="HTO8" s="149"/>
      <c r="HTP8" s="149"/>
      <c r="HTQ8" s="149"/>
      <c r="HTR8" s="149"/>
      <c r="HTS8" s="149"/>
      <c r="HTT8" s="149"/>
      <c r="HTU8" s="149"/>
      <c r="HTV8" s="149"/>
      <c r="HTW8" s="149"/>
      <c r="HTX8" s="149"/>
      <c r="HTY8" s="149"/>
      <c r="HTZ8" s="149"/>
      <c r="HUA8" s="149"/>
      <c r="HUB8" s="149"/>
      <c r="HUC8" s="149"/>
      <c r="HUD8" s="149"/>
      <c r="HUE8" s="149"/>
      <c r="HUF8" s="149"/>
      <c r="HUG8" s="149"/>
      <c r="HUH8" s="149"/>
      <c r="HUI8" s="149"/>
      <c r="HUJ8" s="149"/>
      <c r="HUK8" s="149"/>
      <c r="HUL8" s="149"/>
      <c r="HUM8" s="149"/>
      <c r="HUN8" s="149"/>
      <c r="HUO8" s="149"/>
      <c r="HUP8" s="149"/>
      <c r="HUQ8" s="149"/>
      <c r="HUR8" s="149"/>
      <c r="HUS8" s="149"/>
      <c r="HUT8" s="149"/>
      <c r="HUU8" s="149"/>
      <c r="HUV8" s="149"/>
      <c r="HUW8" s="149"/>
      <c r="HUX8" s="149"/>
      <c r="HUY8" s="149"/>
      <c r="HUZ8" s="149"/>
      <c r="HVA8" s="149"/>
      <c r="HVB8" s="149"/>
      <c r="HVC8" s="149"/>
      <c r="HVD8" s="149"/>
      <c r="HVE8" s="149"/>
      <c r="HVF8" s="149"/>
      <c r="HVG8" s="149"/>
      <c r="HVH8" s="149"/>
      <c r="HVI8" s="149"/>
      <c r="HVJ8" s="149"/>
      <c r="HVK8" s="149"/>
      <c r="HVL8" s="149"/>
      <c r="HVM8" s="149"/>
      <c r="HVN8" s="149"/>
      <c r="HVO8" s="149"/>
      <c r="HVP8" s="149"/>
      <c r="HVQ8" s="149"/>
      <c r="HVR8" s="149"/>
      <c r="HVS8" s="149"/>
      <c r="HVT8" s="149"/>
      <c r="HVU8" s="149"/>
      <c r="HVV8" s="149"/>
      <c r="HVW8" s="149"/>
      <c r="HVX8" s="149"/>
      <c r="HVY8" s="149"/>
      <c r="HVZ8" s="149"/>
      <c r="HWA8" s="149"/>
      <c r="HWB8" s="149"/>
      <c r="HWC8" s="149"/>
      <c r="HWD8" s="149"/>
      <c r="HWE8" s="149"/>
      <c r="HWF8" s="149"/>
      <c r="HWG8" s="149"/>
      <c r="HWH8" s="149"/>
      <c r="HWI8" s="149"/>
      <c r="HWJ8" s="149"/>
      <c r="HWK8" s="149"/>
      <c r="HWL8" s="149"/>
      <c r="HWM8" s="149"/>
      <c r="HWN8" s="149"/>
      <c r="HWO8" s="149"/>
      <c r="HWP8" s="149"/>
      <c r="HWQ8" s="149"/>
      <c r="HWR8" s="149"/>
      <c r="HWS8" s="149"/>
      <c r="HWT8" s="149"/>
      <c r="HWU8" s="149"/>
      <c r="HWV8" s="149"/>
      <c r="HWW8" s="149"/>
      <c r="HWX8" s="149"/>
      <c r="HWY8" s="149"/>
      <c r="HWZ8" s="149"/>
      <c r="HXA8" s="149"/>
      <c r="HXB8" s="149"/>
      <c r="HXC8" s="149"/>
      <c r="HXD8" s="149"/>
      <c r="HXE8" s="149"/>
      <c r="HXF8" s="149"/>
      <c r="HXG8" s="149"/>
      <c r="HXH8" s="149"/>
      <c r="HXI8" s="149"/>
      <c r="HXJ8" s="149"/>
      <c r="HXK8" s="149"/>
      <c r="HXL8" s="149"/>
      <c r="HXM8" s="149"/>
      <c r="HXN8" s="149"/>
      <c r="HXO8" s="149"/>
      <c r="HXP8" s="149"/>
      <c r="HXQ8" s="149"/>
      <c r="HXR8" s="149"/>
      <c r="HXS8" s="149"/>
      <c r="HXT8" s="149"/>
      <c r="HXU8" s="149"/>
      <c r="HXV8" s="149"/>
      <c r="HXW8" s="149"/>
      <c r="HXX8" s="149"/>
      <c r="HXY8" s="149"/>
      <c r="HXZ8" s="149"/>
      <c r="HYA8" s="149"/>
      <c r="HYB8" s="149"/>
      <c r="HYC8" s="149"/>
      <c r="HYD8" s="149"/>
      <c r="HYE8" s="149"/>
      <c r="HYF8" s="149"/>
      <c r="HYG8" s="149"/>
      <c r="HYH8" s="149"/>
      <c r="HYI8" s="149"/>
      <c r="HYJ8" s="149"/>
      <c r="HYK8" s="149"/>
      <c r="HYL8" s="149"/>
      <c r="HYM8" s="149"/>
      <c r="HYN8" s="149"/>
      <c r="HYO8" s="149"/>
      <c r="HYP8" s="149"/>
      <c r="HYQ8" s="149"/>
      <c r="HYR8" s="149"/>
      <c r="HYS8" s="149"/>
      <c r="HYT8" s="149"/>
      <c r="HYU8" s="149"/>
      <c r="HYV8" s="149"/>
      <c r="HYW8" s="149"/>
      <c r="HYX8" s="149"/>
      <c r="HYY8" s="149"/>
      <c r="HYZ8" s="149"/>
      <c r="HZA8" s="149"/>
      <c r="HZB8" s="149"/>
      <c r="HZC8" s="149"/>
      <c r="HZD8" s="149"/>
      <c r="HZE8" s="149"/>
      <c r="HZF8" s="149"/>
      <c r="HZG8" s="149"/>
      <c r="HZH8" s="149"/>
      <c r="HZI8" s="149"/>
      <c r="HZJ8" s="149"/>
      <c r="HZK8" s="149"/>
      <c r="HZL8" s="149"/>
      <c r="HZM8" s="149"/>
      <c r="HZN8" s="149"/>
      <c r="HZO8" s="149"/>
      <c r="HZP8" s="149"/>
      <c r="HZQ8" s="149"/>
      <c r="HZR8" s="149"/>
      <c r="HZS8" s="149"/>
      <c r="HZT8" s="149"/>
      <c r="HZU8" s="149"/>
      <c r="HZV8" s="149"/>
      <c r="HZW8" s="149"/>
      <c r="HZX8" s="149"/>
      <c r="HZY8" s="149"/>
      <c r="HZZ8" s="149"/>
      <c r="IAA8" s="149"/>
      <c r="IAB8" s="149"/>
      <c r="IAC8" s="149"/>
      <c r="IAD8" s="149"/>
      <c r="IAE8" s="149"/>
      <c r="IAF8" s="149"/>
      <c r="IAG8" s="149"/>
      <c r="IAH8" s="149"/>
      <c r="IAI8" s="149"/>
      <c r="IAJ8" s="149"/>
      <c r="IAK8" s="149"/>
      <c r="IAL8" s="149"/>
      <c r="IAM8" s="149"/>
      <c r="IAN8" s="149"/>
      <c r="IAO8" s="149"/>
      <c r="IAP8" s="149"/>
      <c r="IAQ8" s="149"/>
      <c r="IAR8" s="149"/>
      <c r="IAS8" s="149"/>
      <c r="IAT8" s="149"/>
      <c r="IAU8" s="149"/>
      <c r="IAV8" s="149"/>
      <c r="IAW8" s="149"/>
      <c r="IAX8" s="149"/>
      <c r="IAY8" s="149"/>
      <c r="IAZ8" s="149"/>
      <c r="IBA8" s="149"/>
      <c r="IBB8" s="149"/>
      <c r="IBC8" s="149"/>
      <c r="IBD8" s="149"/>
      <c r="IBE8" s="149"/>
      <c r="IBF8" s="149"/>
      <c r="IBG8" s="149"/>
      <c r="IBH8" s="149"/>
      <c r="IBI8" s="149"/>
      <c r="IBJ8" s="149"/>
      <c r="IBK8" s="149"/>
      <c r="IBL8" s="149"/>
      <c r="IBM8" s="149"/>
      <c r="IBN8" s="149"/>
      <c r="IBO8" s="149"/>
      <c r="IBP8" s="149"/>
      <c r="IBQ8" s="149"/>
      <c r="IBR8" s="149"/>
      <c r="IBS8" s="149"/>
      <c r="IBT8" s="149"/>
      <c r="IBU8" s="149"/>
      <c r="IBV8" s="149"/>
      <c r="IBW8" s="149"/>
      <c r="IBX8" s="149"/>
      <c r="IBY8" s="149"/>
      <c r="IBZ8" s="149"/>
      <c r="ICA8" s="149"/>
      <c r="ICB8" s="149"/>
      <c r="ICC8" s="149"/>
      <c r="ICD8" s="149"/>
      <c r="ICE8" s="149"/>
      <c r="ICF8" s="149"/>
      <c r="ICG8" s="149"/>
      <c r="ICH8" s="149"/>
      <c r="ICI8" s="149"/>
      <c r="ICJ8" s="149"/>
      <c r="ICK8" s="149"/>
      <c r="ICL8" s="149"/>
      <c r="ICM8" s="149"/>
      <c r="ICN8" s="149"/>
      <c r="ICO8" s="149"/>
      <c r="ICP8" s="149"/>
      <c r="ICQ8" s="149"/>
      <c r="ICR8" s="149"/>
      <c r="ICS8" s="149"/>
      <c r="ICT8" s="149"/>
      <c r="ICU8" s="149"/>
      <c r="ICV8" s="149"/>
      <c r="ICW8" s="149"/>
      <c r="ICX8" s="149"/>
      <c r="ICY8" s="149"/>
      <c r="ICZ8" s="149"/>
      <c r="IDA8" s="149"/>
      <c r="IDB8" s="149"/>
      <c r="IDC8" s="149"/>
      <c r="IDD8" s="149"/>
      <c r="IDE8" s="149"/>
      <c r="IDF8" s="149"/>
      <c r="IDG8" s="149"/>
      <c r="IDH8" s="149"/>
      <c r="IDI8" s="149"/>
      <c r="IDJ8" s="149"/>
      <c r="IDK8" s="149"/>
      <c r="IDL8" s="149"/>
      <c r="IDM8" s="149"/>
      <c r="IDN8" s="149"/>
      <c r="IDO8" s="149"/>
      <c r="IDP8" s="149"/>
      <c r="IDQ8" s="149"/>
      <c r="IDR8" s="149"/>
      <c r="IDS8" s="149"/>
      <c r="IDT8" s="149"/>
      <c r="IDU8" s="149"/>
      <c r="IDV8" s="149"/>
      <c r="IDW8" s="149"/>
      <c r="IDX8" s="149"/>
      <c r="IDY8" s="149"/>
      <c r="IDZ8" s="149"/>
      <c r="IEA8" s="149"/>
      <c r="IEB8" s="149"/>
      <c r="IEC8" s="149"/>
      <c r="IED8" s="149"/>
      <c r="IEE8" s="149"/>
      <c r="IEF8" s="149"/>
      <c r="IEG8" s="149"/>
      <c r="IEH8" s="149"/>
      <c r="IEI8" s="149"/>
      <c r="IEJ8" s="149"/>
      <c r="IEK8" s="149"/>
      <c r="IEL8" s="149"/>
      <c r="IEM8" s="149"/>
      <c r="IEN8" s="149"/>
      <c r="IEO8" s="149"/>
      <c r="IEP8" s="149"/>
      <c r="IEQ8" s="149"/>
      <c r="IER8" s="149"/>
      <c r="IES8" s="149"/>
      <c r="IET8" s="149"/>
      <c r="IEU8" s="149"/>
      <c r="IEV8" s="149"/>
      <c r="IEW8" s="149"/>
      <c r="IEX8" s="149"/>
      <c r="IEY8" s="149"/>
      <c r="IEZ8" s="149"/>
      <c r="IFA8" s="149"/>
      <c r="IFB8" s="149"/>
      <c r="IFC8" s="149"/>
      <c r="IFD8" s="149"/>
      <c r="IFE8" s="149"/>
      <c r="IFF8" s="149"/>
      <c r="IFG8" s="149"/>
      <c r="IFH8" s="149"/>
      <c r="IFI8" s="149"/>
      <c r="IFJ8" s="149"/>
      <c r="IFK8" s="149"/>
      <c r="IFL8" s="149"/>
      <c r="IFM8" s="149"/>
      <c r="IFN8" s="149"/>
      <c r="IFO8" s="149"/>
      <c r="IFP8" s="149"/>
      <c r="IFQ8" s="149"/>
      <c r="IFR8" s="149"/>
      <c r="IFS8" s="149"/>
      <c r="IFT8" s="149"/>
      <c r="IFU8" s="149"/>
      <c r="IFV8" s="149"/>
      <c r="IFW8" s="149"/>
      <c r="IFX8" s="149"/>
      <c r="IFY8" s="149"/>
      <c r="IFZ8" s="149"/>
      <c r="IGA8" s="149"/>
      <c r="IGB8" s="149"/>
      <c r="IGC8" s="149"/>
      <c r="IGD8" s="149"/>
      <c r="IGE8" s="149"/>
      <c r="IGF8" s="149"/>
      <c r="IGG8" s="149"/>
      <c r="IGH8" s="149"/>
      <c r="IGI8" s="149"/>
      <c r="IGJ8" s="149"/>
      <c r="IGK8" s="149"/>
      <c r="IGL8" s="149"/>
      <c r="IGM8" s="149"/>
      <c r="IGN8" s="149"/>
      <c r="IGO8" s="149"/>
      <c r="IGP8" s="149"/>
      <c r="IGQ8" s="149"/>
      <c r="IGR8" s="149"/>
      <c r="IGS8" s="149"/>
      <c r="IGT8" s="149"/>
      <c r="IGU8" s="149"/>
      <c r="IGV8" s="149"/>
      <c r="IGW8" s="149"/>
      <c r="IGX8" s="149"/>
      <c r="IGY8" s="149"/>
      <c r="IGZ8" s="149"/>
      <c r="IHA8" s="149"/>
      <c r="IHB8" s="149"/>
      <c r="IHC8" s="149"/>
      <c r="IHD8" s="149"/>
      <c r="IHE8" s="149"/>
      <c r="IHF8" s="149"/>
      <c r="IHG8" s="149"/>
      <c r="IHH8" s="149"/>
      <c r="IHI8" s="149"/>
      <c r="IHJ8" s="149"/>
      <c r="IHK8" s="149"/>
      <c r="IHL8" s="149"/>
      <c r="IHM8" s="149"/>
      <c r="IHN8" s="149"/>
      <c r="IHO8" s="149"/>
      <c r="IHP8" s="149"/>
      <c r="IHQ8" s="149"/>
      <c r="IHR8" s="149"/>
      <c r="IHS8" s="149"/>
      <c r="IHT8" s="149"/>
      <c r="IHU8" s="149"/>
      <c r="IHV8" s="149"/>
      <c r="IHW8" s="149"/>
      <c r="IHX8" s="149"/>
      <c r="IHY8" s="149"/>
      <c r="IHZ8" s="149"/>
      <c r="IIA8" s="149"/>
      <c r="IIB8" s="149"/>
      <c r="IIC8" s="149"/>
      <c r="IID8" s="149"/>
      <c r="IIE8" s="149"/>
      <c r="IIF8" s="149"/>
      <c r="IIG8" s="149"/>
      <c r="IIH8" s="149"/>
      <c r="III8" s="149"/>
      <c r="IIJ8" s="149"/>
      <c r="IIK8" s="149"/>
      <c r="IIL8" s="149"/>
      <c r="IIM8" s="149"/>
      <c r="IIN8" s="149"/>
      <c r="IIO8" s="149"/>
      <c r="IIP8" s="149"/>
      <c r="IIQ8" s="149"/>
      <c r="IIR8" s="149"/>
      <c r="IIS8" s="149"/>
      <c r="IIT8" s="149"/>
      <c r="IIU8" s="149"/>
      <c r="IIV8" s="149"/>
      <c r="IIW8" s="149"/>
      <c r="IIX8" s="149"/>
      <c r="IIY8" s="149"/>
      <c r="IIZ8" s="149"/>
      <c r="IJA8" s="149"/>
      <c r="IJB8" s="149"/>
      <c r="IJC8" s="149"/>
      <c r="IJD8" s="149"/>
      <c r="IJE8" s="149"/>
      <c r="IJF8" s="149"/>
      <c r="IJG8" s="149"/>
      <c r="IJH8" s="149"/>
      <c r="IJI8" s="149"/>
      <c r="IJJ8" s="149"/>
      <c r="IJK8" s="149"/>
      <c r="IJL8" s="149"/>
      <c r="IJM8" s="149"/>
      <c r="IJN8" s="149"/>
      <c r="IJO8" s="149"/>
      <c r="IJP8" s="149"/>
      <c r="IJQ8" s="149"/>
      <c r="IJR8" s="149"/>
      <c r="IJS8" s="149"/>
      <c r="IJT8" s="149"/>
      <c r="IJU8" s="149"/>
      <c r="IJV8" s="149"/>
      <c r="IJW8" s="149"/>
      <c r="IJX8" s="149"/>
      <c r="IJY8" s="149"/>
      <c r="IJZ8" s="149"/>
      <c r="IKA8" s="149"/>
      <c r="IKB8" s="149"/>
      <c r="IKC8" s="149"/>
      <c r="IKD8" s="149"/>
      <c r="IKE8" s="149"/>
      <c r="IKF8" s="149"/>
      <c r="IKG8" s="149"/>
      <c r="IKH8" s="149"/>
      <c r="IKI8" s="149"/>
      <c r="IKJ8" s="149"/>
      <c r="IKK8" s="149"/>
      <c r="IKL8" s="149"/>
      <c r="IKM8" s="149"/>
      <c r="IKN8" s="149"/>
      <c r="IKO8" s="149"/>
      <c r="IKP8" s="149"/>
      <c r="IKQ8" s="149"/>
      <c r="IKR8" s="149"/>
      <c r="IKS8" s="149"/>
      <c r="IKT8" s="149"/>
      <c r="IKU8" s="149"/>
      <c r="IKV8" s="149"/>
      <c r="IKW8" s="149"/>
      <c r="IKX8" s="149"/>
      <c r="IKY8" s="149"/>
      <c r="IKZ8" s="149"/>
      <c r="ILA8" s="149"/>
      <c r="ILB8" s="149"/>
      <c r="ILC8" s="149"/>
      <c r="ILD8" s="149"/>
      <c r="ILE8" s="149"/>
      <c r="ILF8" s="149"/>
      <c r="ILG8" s="149"/>
      <c r="ILH8" s="149"/>
      <c r="ILI8" s="149"/>
      <c r="ILJ8" s="149"/>
      <c r="ILK8" s="149"/>
      <c r="ILL8" s="149"/>
      <c r="ILM8" s="149"/>
      <c r="ILN8" s="149"/>
      <c r="ILO8" s="149"/>
      <c r="ILP8" s="149"/>
      <c r="ILQ8" s="149"/>
      <c r="ILR8" s="149"/>
      <c r="ILS8" s="149"/>
      <c r="ILT8" s="149"/>
      <c r="ILU8" s="149"/>
      <c r="ILV8" s="149"/>
      <c r="ILW8" s="149"/>
      <c r="ILX8" s="149"/>
      <c r="ILY8" s="149"/>
      <c r="ILZ8" s="149"/>
      <c r="IMA8" s="149"/>
      <c r="IMB8" s="149"/>
      <c r="IMC8" s="149"/>
      <c r="IMD8" s="149"/>
      <c r="IME8" s="149"/>
      <c r="IMF8" s="149"/>
      <c r="IMG8" s="149"/>
      <c r="IMH8" s="149"/>
      <c r="IMI8" s="149"/>
      <c r="IMJ8" s="149"/>
      <c r="IMK8" s="149"/>
      <c r="IML8" s="149"/>
      <c r="IMM8" s="149"/>
      <c r="IMN8" s="149"/>
      <c r="IMO8" s="149"/>
      <c r="IMP8" s="149"/>
      <c r="IMQ8" s="149"/>
      <c r="IMR8" s="149"/>
      <c r="IMS8" s="149"/>
      <c r="IMT8" s="149"/>
      <c r="IMU8" s="149"/>
      <c r="IMV8" s="149"/>
      <c r="IMW8" s="149"/>
      <c r="IMX8" s="149"/>
      <c r="IMY8" s="149"/>
      <c r="IMZ8" s="149"/>
      <c r="INA8" s="149"/>
      <c r="INB8" s="149"/>
      <c r="INC8" s="149"/>
      <c r="IND8" s="149"/>
      <c r="INE8" s="149"/>
      <c r="INF8" s="149"/>
      <c r="ING8" s="149"/>
      <c r="INH8" s="149"/>
      <c r="INI8" s="149"/>
      <c r="INJ8" s="149"/>
      <c r="INK8" s="149"/>
      <c r="INL8" s="149"/>
      <c r="INM8" s="149"/>
      <c r="INN8" s="149"/>
      <c r="INO8" s="149"/>
      <c r="INP8" s="149"/>
      <c r="INQ8" s="149"/>
      <c r="INR8" s="149"/>
      <c r="INS8" s="149"/>
      <c r="INT8" s="149"/>
      <c r="INU8" s="149"/>
      <c r="INV8" s="149"/>
      <c r="INW8" s="149"/>
      <c r="INX8" s="149"/>
      <c r="INY8" s="149"/>
      <c r="INZ8" s="149"/>
      <c r="IOA8" s="149"/>
      <c r="IOB8" s="149"/>
      <c r="IOC8" s="149"/>
      <c r="IOD8" s="149"/>
      <c r="IOE8" s="149"/>
      <c r="IOF8" s="149"/>
      <c r="IOG8" s="149"/>
      <c r="IOH8" s="149"/>
      <c r="IOI8" s="149"/>
      <c r="IOJ8" s="149"/>
      <c r="IOK8" s="149"/>
      <c r="IOL8" s="149"/>
      <c r="IOM8" s="149"/>
      <c r="ION8" s="149"/>
      <c r="IOO8" s="149"/>
      <c r="IOP8" s="149"/>
      <c r="IOQ8" s="149"/>
      <c r="IOR8" s="149"/>
      <c r="IOS8" s="149"/>
      <c r="IOT8" s="149"/>
      <c r="IOU8" s="149"/>
      <c r="IOV8" s="149"/>
      <c r="IOW8" s="149"/>
      <c r="IOX8" s="149"/>
      <c r="IOY8" s="149"/>
      <c r="IOZ8" s="149"/>
      <c r="IPA8" s="149"/>
      <c r="IPB8" s="149"/>
      <c r="IPC8" s="149"/>
      <c r="IPD8" s="149"/>
      <c r="IPE8" s="149"/>
      <c r="IPF8" s="149"/>
      <c r="IPG8" s="149"/>
      <c r="IPH8" s="149"/>
      <c r="IPI8" s="149"/>
      <c r="IPJ8" s="149"/>
      <c r="IPK8" s="149"/>
      <c r="IPL8" s="149"/>
      <c r="IPM8" s="149"/>
      <c r="IPN8" s="149"/>
      <c r="IPO8" s="149"/>
      <c r="IPP8" s="149"/>
      <c r="IPQ8" s="149"/>
      <c r="IPR8" s="149"/>
      <c r="IPS8" s="149"/>
      <c r="IPT8" s="149"/>
      <c r="IPU8" s="149"/>
      <c r="IPV8" s="149"/>
      <c r="IPW8" s="149"/>
      <c r="IPX8" s="149"/>
      <c r="IPY8" s="149"/>
      <c r="IPZ8" s="149"/>
      <c r="IQA8" s="149"/>
      <c r="IQB8" s="149"/>
      <c r="IQC8" s="149"/>
      <c r="IQD8" s="149"/>
      <c r="IQE8" s="149"/>
      <c r="IQF8" s="149"/>
      <c r="IQG8" s="149"/>
      <c r="IQH8" s="149"/>
      <c r="IQI8" s="149"/>
      <c r="IQJ8" s="149"/>
      <c r="IQK8" s="149"/>
      <c r="IQL8" s="149"/>
      <c r="IQM8" s="149"/>
      <c r="IQN8" s="149"/>
      <c r="IQO8" s="149"/>
      <c r="IQP8" s="149"/>
      <c r="IQQ8" s="149"/>
      <c r="IQR8" s="149"/>
      <c r="IQS8" s="149"/>
      <c r="IQT8" s="149"/>
      <c r="IQU8" s="149"/>
      <c r="IQV8" s="149"/>
      <c r="IQW8" s="149"/>
      <c r="IQX8" s="149"/>
      <c r="IQY8" s="149"/>
      <c r="IQZ8" s="149"/>
      <c r="IRA8" s="149"/>
      <c r="IRB8" s="149"/>
      <c r="IRC8" s="149"/>
      <c r="IRD8" s="149"/>
      <c r="IRE8" s="149"/>
      <c r="IRF8" s="149"/>
      <c r="IRG8" s="149"/>
      <c r="IRH8" s="149"/>
      <c r="IRI8" s="149"/>
      <c r="IRJ8" s="149"/>
      <c r="IRK8" s="149"/>
      <c r="IRL8" s="149"/>
      <c r="IRM8" s="149"/>
      <c r="IRN8" s="149"/>
      <c r="IRO8" s="149"/>
      <c r="IRP8" s="149"/>
      <c r="IRQ8" s="149"/>
      <c r="IRR8" s="149"/>
      <c r="IRS8" s="149"/>
      <c r="IRT8" s="149"/>
      <c r="IRU8" s="149"/>
      <c r="IRV8" s="149"/>
      <c r="IRW8" s="149"/>
      <c r="IRX8" s="149"/>
      <c r="IRY8" s="149"/>
      <c r="IRZ8" s="149"/>
      <c r="ISA8" s="149"/>
      <c r="ISB8" s="149"/>
      <c r="ISC8" s="149"/>
      <c r="ISD8" s="149"/>
      <c r="ISE8" s="149"/>
      <c r="ISF8" s="149"/>
      <c r="ISG8" s="149"/>
      <c r="ISH8" s="149"/>
      <c r="ISI8" s="149"/>
      <c r="ISJ8" s="149"/>
      <c r="ISK8" s="149"/>
      <c r="ISL8" s="149"/>
      <c r="ISM8" s="149"/>
      <c r="ISN8" s="149"/>
      <c r="ISO8" s="149"/>
      <c r="ISP8" s="149"/>
      <c r="ISQ8" s="149"/>
      <c r="ISR8" s="149"/>
      <c r="ISS8" s="149"/>
      <c r="IST8" s="149"/>
      <c r="ISU8" s="149"/>
      <c r="ISV8" s="149"/>
      <c r="ISW8" s="149"/>
      <c r="ISX8" s="149"/>
      <c r="ISY8" s="149"/>
      <c r="ISZ8" s="149"/>
      <c r="ITA8" s="149"/>
      <c r="ITB8" s="149"/>
      <c r="ITC8" s="149"/>
      <c r="ITD8" s="149"/>
      <c r="ITE8" s="149"/>
      <c r="ITF8" s="149"/>
      <c r="ITG8" s="149"/>
      <c r="ITH8" s="149"/>
      <c r="ITI8" s="149"/>
      <c r="ITJ8" s="149"/>
      <c r="ITK8" s="149"/>
      <c r="ITL8" s="149"/>
      <c r="ITM8" s="149"/>
      <c r="ITN8" s="149"/>
      <c r="ITO8" s="149"/>
      <c r="ITP8" s="149"/>
      <c r="ITQ8" s="149"/>
      <c r="ITR8" s="149"/>
      <c r="ITS8" s="149"/>
      <c r="ITT8" s="149"/>
      <c r="ITU8" s="149"/>
      <c r="ITV8" s="149"/>
      <c r="ITW8" s="149"/>
      <c r="ITX8" s="149"/>
      <c r="ITY8" s="149"/>
      <c r="ITZ8" s="149"/>
      <c r="IUA8" s="149"/>
      <c r="IUB8" s="149"/>
      <c r="IUC8" s="149"/>
      <c r="IUD8" s="149"/>
      <c r="IUE8" s="149"/>
      <c r="IUF8" s="149"/>
      <c r="IUG8" s="149"/>
      <c r="IUH8" s="149"/>
      <c r="IUI8" s="149"/>
      <c r="IUJ8" s="149"/>
      <c r="IUK8" s="149"/>
      <c r="IUL8" s="149"/>
      <c r="IUM8" s="149"/>
      <c r="IUN8" s="149"/>
      <c r="IUO8" s="149"/>
      <c r="IUP8" s="149"/>
      <c r="IUQ8" s="149"/>
      <c r="IUR8" s="149"/>
      <c r="IUS8" s="149"/>
      <c r="IUT8" s="149"/>
      <c r="IUU8" s="149"/>
      <c r="IUV8" s="149"/>
      <c r="IUW8" s="149"/>
      <c r="IUX8" s="149"/>
      <c r="IUY8" s="149"/>
      <c r="IUZ8" s="149"/>
      <c r="IVA8" s="149"/>
      <c r="IVB8" s="149"/>
      <c r="IVC8" s="149"/>
      <c r="IVD8" s="149"/>
      <c r="IVE8" s="149"/>
      <c r="IVF8" s="149"/>
      <c r="IVG8" s="149"/>
      <c r="IVH8" s="149"/>
      <c r="IVI8" s="149"/>
      <c r="IVJ8" s="149"/>
      <c r="IVK8" s="149"/>
      <c r="IVL8" s="149"/>
      <c r="IVM8" s="149"/>
      <c r="IVN8" s="149"/>
      <c r="IVO8" s="149"/>
      <c r="IVP8" s="149"/>
      <c r="IVQ8" s="149"/>
      <c r="IVR8" s="149"/>
      <c r="IVS8" s="149"/>
      <c r="IVT8" s="149"/>
      <c r="IVU8" s="149"/>
      <c r="IVV8" s="149"/>
      <c r="IVW8" s="149"/>
      <c r="IVX8" s="149"/>
      <c r="IVY8" s="149"/>
      <c r="IVZ8" s="149"/>
      <c r="IWA8" s="149"/>
      <c r="IWB8" s="149"/>
      <c r="IWC8" s="149"/>
      <c r="IWD8" s="149"/>
      <c r="IWE8" s="149"/>
      <c r="IWF8" s="149"/>
      <c r="IWG8" s="149"/>
      <c r="IWH8" s="149"/>
      <c r="IWI8" s="149"/>
      <c r="IWJ8" s="149"/>
      <c r="IWK8" s="149"/>
      <c r="IWL8" s="149"/>
      <c r="IWM8" s="149"/>
      <c r="IWN8" s="149"/>
      <c r="IWO8" s="149"/>
      <c r="IWP8" s="149"/>
      <c r="IWQ8" s="149"/>
      <c r="IWR8" s="149"/>
      <c r="IWS8" s="149"/>
      <c r="IWT8" s="149"/>
      <c r="IWU8" s="149"/>
      <c r="IWV8" s="149"/>
      <c r="IWW8" s="149"/>
      <c r="IWX8" s="149"/>
      <c r="IWY8" s="149"/>
      <c r="IWZ8" s="149"/>
      <c r="IXA8" s="149"/>
      <c r="IXB8" s="149"/>
      <c r="IXC8" s="149"/>
      <c r="IXD8" s="149"/>
      <c r="IXE8" s="149"/>
      <c r="IXF8" s="149"/>
      <c r="IXG8" s="149"/>
      <c r="IXH8" s="149"/>
      <c r="IXI8" s="149"/>
      <c r="IXJ8" s="149"/>
      <c r="IXK8" s="149"/>
      <c r="IXL8" s="149"/>
      <c r="IXM8" s="149"/>
      <c r="IXN8" s="149"/>
      <c r="IXO8" s="149"/>
      <c r="IXP8" s="149"/>
      <c r="IXQ8" s="149"/>
      <c r="IXR8" s="149"/>
      <c r="IXS8" s="149"/>
      <c r="IXT8" s="149"/>
      <c r="IXU8" s="149"/>
      <c r="IXV8" s="149"/>
      <c r="IXW8" s="149"/>
      <c r="IXX8" s="149"/>
      <c r="IXY8" s="149"/>
      <c r="IXZ8" s="149"/>
      <c r="IYA8" s="149"/>
      <c r="IYB8" s="149"/>
      <c r="IYC8" s="149"/>
      <c r="IYD8" s="149"/>
      <c r="IYE8" s="149"/>
      <c r="IYF8" s="149"/>
      <c r="IYG8" s="149"/>
      <c r="IYH8" s="149"/>
      <c r="IYI8" s="149"/>
      <c r="IYJ8" s="149"/>
      <c r="IYK8" s="149"/>
      <c r="IYL8" s="149"/>
      <c r="IYM8" s="149"/>
      <c r="IYN8" s="149"/>
      <c r="IYO8" s="149"/>
      <c r="IYP8" s="149"/>
      <c r="IYQ8" s="149"/>
      <c r="IYR8" s="149"/>
      <c r="IYS8" s="149"/>
      <c r="IYT8" s="149"/>
      <c r="IYU8" s="149"/>
      <c r="IYV8" s="149"/>
      <c r="IYW8" s="149"/>
      <c r="IYX8" s="149"/>
      <c r="IYY8" s="149"/>
      <c r="IYZ8" s="149"/>
      <c r="IZA8" s="149"/>
      <c r="IZB8" s="149"/>
      <c r="IZC8" s="149"/>
      <c r="IZD8" s="149"/>
      <c r="IZE8" s="149"/>
      <c r="IZF8" s="149"/>
      <c r="IZG8" s="149"/>
      <c r="IZH8" s="149"/>
      <c r="IZI8" s="149"/>
      <c r="IZJ8" s="149"/>
      <c r="IZK8" s="149"/>
      <c r="IZL8" s="149"/>
      <c r="IZM8" s="149"/>
      <c r="IZN8" s="149"/>
      <c r="IZO8" s="149"/>
      <c r="IZP8" s="149"/>
      <c r="IZQ8" s="149"/>
      <c r="IZR8" s="149"/>
      <c r="IZS8" s="149"/>
      <c r="IZT8" s="149"/>
      <c r="IZU8" s="149"/>
      <c r="IZV8" s="149"/>
      <c r="IZW8" s="149"/>
      <c r="IZX8" s="149"/>
      <c r="IZY8" s="149"/>
      <c r="IZZ8" s="149"/>
      <c r="JAA8" s="149"/>
      <c r="JAB8" s="149"/>
      <c r="JAC8" s="149"/>
      <c r="JAD8" s="149"/>
      <c r="JAE8" s="149"/>
      <c r="JAF8" s="149"/>
      <c r="JAG8" s="149"/>
      <c r="JAH8" s="149"/>
      <c r="JAI8" s="149"/>
      <c r="JAJ8" s="149"/>
      <c r="JAK8" s="149"/>
      <c r="JAL8" s="149"/>
      <c r="JAM8" s="149"/>
      <c r="JAN8" s="149"/>
      <c r="JAO8" s="149"/>
      <c r="JAP8" s="149"/>
      <c r="JAQ8" s="149"/>
      <c r="JAR8" s="149"/>
      <c r="JAS8" s="149"/>
      <c r="JAT8" s="149"/>
      <c r="JAU8" s="149"/>
      <c r="JAV8" s="149"/>
      <c r="JAW8" s="149"/>
      <c r="JAX8" s="149"/>
      <c r="JAY8" s="149"/>
      <c r="JAZ8" s="149"/>
      <c r="JBA8" s="149"/>
      <c r="JBB8" s="149"/>
      <c r="JBC8" s="149"/>
      <c r="JBD8" s="149"/>
      <c r="JBE8" s="149"/>
      <c r="JBF8" s="149"/>
      <c r="JBG8" s="149"/>
      <c r="JBH8" s="149"/>
      <c r="JBI8" s="149"/>
      <c r="JBJ8" s="149"/>
      <c r="JBK8" s="149"/>
      <c r="JBL8" s="149"/>
      <c r="JBM8" s="149"/>
      <c r="JBN8" s="149"/>
      <c r="JBO8" s="149"/>
      <c r="JBP8" s="149"/>
      <c r="JBQ8" s="149"/>
      <c r="JBR8" s="149"/>
      <c r="JBS8" s="149"/>
      <c r="JBT8" s="149"/>
      <c r="JBU8" s="149"/>
      <c r="JBV8" s="149"/>
      <c r="JBW8" s="149"/>
      <c r="JBX8" s="149"/>
      <c r="JBY8" s="149"/>
      <c r="JBZ8" s="149"/>
      <c r="JCA8" s="149"/>
      <c r="JCB8" s="149"/>
      <c r="JCC8" s="149"/>
      <c r="JCD8" s="149"/>
      <c r="JCE8" s="149"/>
      <c r="JCF8" s="149"/>
      <c r="JCG8" s="149"/>
      <c r="JCH8" s="149"/>
      <c r="JCI8" s="149"/>
      <c r="JCJ8" s="149"/>
      <c r="JCK8" s="149"/>
      <c r="JCL8" s="149"/>
      <c r="JCM8" s="149"/>
      <c r="JCN8" s="149"/>
      <c r="JCO8" s="149"/>
      <c r="JCP8" s="149"/>
      <c r="JCQ8" s="149"/>
      <c r="JCR8" s="149"/>
      <c r="JCS8" s="149"/>
      <c r="JCT8" s="149"/>
      <c r="JCU8" s="149"/>
      <c r="JCV8" s="149"/>
      <c r="JCW8" s="149"/>
      <c r="JCX8" s="149"/>
      <c r="JCY8" s="149"/>
      <c r="JCZ8" s="149"/>
      <c r="JDA8" s="149"/>
      <c r="JDB8" s="149"/>
      <c r="JDC8" s="149"/>
      <c r="JDD8" s="149"/>
      <c r="JDE8" s="149"/>
      <c r="JDF8" s="149"/>
      <c r="JDG8" s="149"/>
      <c r="JDH8" s="149"/>
      <c r="JDI8" s="149"/>
      <c r="JDJ8" s="149"/>
      <c r="JDK8" s="149"/>
      <c r="JDL8" s="149"/>
      <c r="JDM8" s="149"/>
      <c r="JDN8" s="149"/>
      <c r="JDO8" s="149"/>
      <c r="JDP8" s="149"/>
      <c r="JDQ8" s="149"/>
      <c r="JDR8" s="149"/>
      <c r="JDS8" s="149"/>
      <c r="JDT8" s="149"/>
      <c r="JDU8" s="149"/>
      <c r="JDV8" s="149"/>
      <c r="JDW8" s="149"/>
      <c r="JDX8" s="149"/>
      <c r="JDY8" s="149"/>
      <c r="JDZ8" s="149"/>
      <c r="JEA8" s="149"/>
      <c r="JEB8" s="149"/>
      <c r="JEC8" s="149"/>
      <c r="JED8" s="149"/>
      <c r="JEE8" s="149"/>
      <c r="JEF8" s="149"/>
      <c r="JEG8" s="149"/>
      <c r="JEH8" s="149"/>
      <c r="JEI8" s="149"/>
      <c r="JEJ8" s="149"/>
      <c r="JEK8" s="149"/>
      <c r="JEL8" s="149"/>
      <c r="JEM8" s="149"/>
      <c r="JEN8" s="149"/>
      <c r="JEO8" s="149"/>
      <c r="JEP8" s="149"/>
      <c r="JEQ8" s="149"/>
      <c r="JER8" s="149"/>
      <c r="JES8" s="149"/>
      <c r="JET8" s="149"/>
      <c r="JEU8" s="149"/>
      <c r="JEV8" s="149"/>
      <c r="JEW8" s="149"/>
      <c r="JEX8" s="149"/>
      <c r="JEY8" s="149"/>
      <c r="JEZ8" s="149"/>
      <c r="JFA8" s="149"/>
      <c r="JFB8" s="149"/>
      <c r="JFC8" s="149"/>
      <c r="JFD8" s="149"/>
      <c r="JFE8" s="149"/>
      <c r="JFF8" s="149"/>
      <c r="JFG8" s="149"/>
      <c r="JFH8" s="149"/>
      <c r="JFI8" s="149"/>
      <c r="JFJ8" s="149"/>
      <c r="JFK8" s="149"/>
      <c r="JFL8" s="149"/>
      <c r="JFM8" s="149"/>
      <c r="JFN8" s="149"/>
      <c r="JFO8" s="149"/>
      <c r="JFP8" s="149"/>
      <c r="JFQ8" s="149"/>
      <c r="JFR8" s="149"/>
      <c r="JFS8" s="149"/>
      <c r="JFT8" s="149"/>
      <c r="JFU8" s="149"/>
      <c r="JFV8" s="149"/>
      <c r="JFW8" s="149"/>
      <c r="JFX8" s="149"/>
      <c r="JFY8" s="149"/>
      <c r="JFZ8" s="149"/>
      <c r="JGA8" s="149"/>
      <c r="JGB8" s="149"/>
      <c r="JGC8" s="149"/>
      <c r="JGD8" s="149"/>
      <c r="JGE8" s="149"/>
      <c r="JGF8" s="149"/>
      <c r="JGG8" s="149"/>
      <c r="JGH8" s="149"/>
      <c r="JGI8" s="149"/>
      <c r="JGJ8" s="149"/>
      <c r="JGK8" s="149"/>
      <c r="JGL8" s="149"/>
      <c r="JGM8" s="149"/>
      <c r="JGN8" s="149"/>
      <c r="JGO8" s="149"/>
      <c r="JGP8" s="149"/>
      <c r="JGQ8" s="149"/>
      <c r="JGR8" s="149"/>
      <c r="JGS8" s="149"/>
      <c r="JGT8" s="149"/>
      <c r="JGU8" s="149"/>
      <c r="JGV8" s="149"/>
      <c r="JGW8" s="149"/>
      <c r="JGX8" s="149"/>
      <c r="JGY8" s="149"/>
      <c r="JGZ8" s="149"/>
      <c r="JHA8" s="149"/>
      <c r="JHB8" s="149"/>
      <c r="JHC8" s="149"/>
      <c r="JHD8" s="149"/>
      <c r="JHE8" s="149"/>
      <c r="JHF8" s="149"/>
      <c r="JHG8" s="149"/>
      <c r="JHH8" s="149"/>
      <c r="JHI8" s="149"/>
      <c r="JHJ8" s="149"/>
      <c r="JHK8" s="149"/>
      <c r="JHL8" s="149"/>
      <c r="JHM8" s="149"/>
      <c r="JHN8" s="149"/>
      <c r="JHO8" s="149"/>
      <c r="JHP8" s="149"/>
      <c r="JHQ8" s="149"/>
      <c r="JHR8" s="149"/>
      <c r="JHS8" s="149"/>
      <c r="JHT8" s="149"/>
      <c r="JHU8" s="149"/>
      <c r="JHV8" s="149"/>
      <c r="JHW8" s="149"/>
      <c r="JHX8" s="149"/>
      <c r="JHY8" s="149"/>
      <c r="JHZ8" s="149"/>
      <c r="JIA8" s="149"/>
      <c r="JIB8" s="149"/>
      <c r="JIC8" s="149"/>
      <c r="JID8" s="149"/>
      <c r="JIE8" s="149"/>
      <c r="JIF8" s="149"/>
      <c r="JIG8" s="149"/>
      <c r="JIH8" s="149"/>
      <c r="JII8" s="149"/>
      <c r="JIJ8" s="149"/>
      <c r="JIK8" s="149"/>
      <c r="JIL8" s="149"/>
      <c r="JIM8" s="149"/>
      <c r="JIN8" s="149"/>
      <c r="JIO8" s="149"/>
      <c r="JIP8" s="149"/>
      <c r="JIQ8" s="149"/>
      <c r="JIR8" s="149"/>
      <c r="JIS8" s="149"/>
      <c r="JIT8" s="149"/>
      <c r="JIU8" s="149"/>
      <c r="JIV8" s="149"/>
      <c r="JIW8" s="149"/>
      <c r="JIX8" s="149"/>
      <c r="JIY8" s="149"/>
      <c r="JIZ8" s="149"/>
      <c r="JJA8" s="149"/>
      <c r="JJB8" s="149"/>
      <c r="JJC8" s="149"/>
      <c r="JJD8" s="149"/>
      <c r="JJE8" s="149"/>
      <c r="JJF8" s="149"/>
      <c r="JJG8" s="149"/>
      <c r="JJH8" s="149"/>
      <c r="JJI8" s="149"/>
      <c r="JJJ8" s="149"/>
      <c r="JJK8" s="149"/>
      <c r="JJL8" s="149"/>
      <c r="JJM8" s="149"/>
      <c r="JJN8" s="149"/>
      <c r="JJO8" s="149"/>
      <c r="JJP8" s="149"/>
      <c r="JJQ8" s="149"/>
      <c r="JJR8" s="149"/>
      <c r="JJS8" s="149"/>
      <c r="JJT8" s="149"/>
      <c r="JJU8" s="149"/>
      <c r="JJV8" s="149"/>
      <c r="JJW8" s="149"/>
      <c r="JJX8" s="149"/>
      <c r="JJY8" s="149"/>
      <c r="JJZ8" s="149"/>
      <c r="JKA8" s="149"/>
      <c r="JKB8" s="149"/>
      <c r="JKC8" s="149"/>
      <c r="JKD8" s="149"/>
      <c r="JKE8" s="149"/>
      <c r="JKF8" s="149"/>
      <c r="JKG8" s="149"/>
      <c r="JKH8" s="149"/>
      <c r="JKI8" s="149"/>
      <c r="JKJ8" s="149"/>
      <c r="JKK8" s="149"/>
      <c r="JKL8" s="149"/>
      <c r="JKM8" s="149"/>
      <c r="JKN8" s="149"/>
      <c r="JKO8" s="149"/>
      <c r="JKP8" s="149"/>
      <c r="JKQ8" s="149"/>
      <c r="JKR8" s="149"/>
      <c r="JKS8" s="149"/>
      <c r="JKT8" s="149"/>
      <c r="JKU8" s="149"/>
      <c r="JKV8" s="149"/>
      <c r="JKW8" s="149"/>
      <c r="JKX8" s="149"/>
      <c r="JKY8" s="149"/>
      <c r="JKZ8" s="149"/>
      <c r="JLA8" s="149"/>
      <c r="JLB8" s="149"/>
      <c r="JLC8" s="149"/>
      <c r="JLD8" s="149"/>
      <c r="JLE8" s="149"/>
      <c r="JLF8" s="149"/>
      <c r="JLG8" s="149"/>
      <c r="JLH8" s="149"/>
      <c r="JLI8" s="149"/>
      <c r="JLJ8" s="149"/>
      <c r="JLK8" s="149"/>
      <c r="JLL8" s="149"/>
      <c r="JLM8" s="149"/>
      <c r="JLN8" s="149"/>
      <c r="JLO8" s="149"/>
      <c r="JLP8" s="149"/>
      <c r="JLQ8" s="149"/>
      <c r="JLR8" s="149"/>
      <c r="JLS8" s="149"/>
      <c r="JLT8" s="149"/>
      <c r="JLU8" s="149"/>
      <c r="JLV8" s="149"/>
      <c r="JLW8" s="149"/>
      <c r="JLX8" s="149"/>
      <c r="JLY8" s="149"/>
      <c r="JLZ8" s="149"/>
      <c r="JMA8" s="149"/>
      <c r="JMB8" s="149"/>
      <c r="JMC8" s="149"/>
      <c r="JMD8" s="149"/>
      <c r="JME8" s="149"/>
      <c r="JMF8" s="149"/>
      <c r="JMG8" s="149"/>
      <c r="JMH8" s="149"/>
      <c r="JMI8" s="149"/>
      <c r="JMJ8" s="149"/>
      <c r="JMK8" s="149"/>
      <c r="JML8" s="149"/>
      <c r="JMM8" s="149"/>
      <c r="JMN8" s="149"/>
      <c r="JMO8" s="149"/>
      <c r="JMP8" s="149"/>
      <c r="JMQ8" s="149"/>
      <c r="JMR8" s="149"/>
      <c r="JMS8" s="149"/>
      <c r="JMT8" s="149"/>
      <c r="JMU8" s="149"/>
      <c r="JMV8" s="149"/>
      <c r="JMW8" s="149"/>
      <c r="JMX8" s="149"/>
      <c r="JMY8" s="149"/>
      <c r="JMZ8" s="149"/>
      <c r="JNA8" s="149"/>
      <c r="JNB8" s="149"/>
      <c r="JNC8" s="149"/>
      <c r="JND8" s="149"/>
      <c r="JNE8" s="149"/>
      <c r="JNF8" s="149"/>
      <c r="JNG8" s="149"/>
      <c r="JNH8" s="149"/>
      <c r="JNI8" s="149"/>
      <c r="JNJ8" s="149"/>
      <c r="JNK8" s="149"/>
      <c r="JNL8" s="149"/>
      <c r="JNM8" s="149"/>
      <c r="JNN8" s="149"/>
      <c r="JNO8" s="149"/>
      <c r="JNP8" s="149"/>
      <c r="JNQ8" s="149"/>
      <c r="JNR8" s="149"/>
      <c r="JNS8" s="149"/>
      <c r="JNT8" s="149"/>
      <c r="JNU8" s="149"/>
      <c r="JNV8" s="149"/>
      <c r="JNW8" s="149"/>
      <c r="JNX8" s="149"/>
      <c r="JNY8" s="149"/>
      <c r="JNZ8" s="149"/>
      <c r="JOA8" s="149"/>
      <c r="JOB8" s="149"/>
      <c r="JOC8" s="149"/>
      <c r="JOD8" s="149"/>
      <c r="JOE8" s="149"/>
      <c r="JOF8" s="149"/>
      <c r="JOG8" s="149"/>
      <c r="JOH8" s="149"/>
      <c r="JOI8" s="149"/>
      <c r="JOJ8" s="149"/>
      <c r="JOK8" s="149"/>
      <c r="JOL8" s="149"/>
      <c r="JOM8" s="149"/>
      <c r="JON8" s="149"/>
      <c r="JOO8" s="149"/>
      <c r="JOP8" s="149"/>
      <c r="JOQ8" s="149"/>
      <c r="JOR8" s="149"/>
      <c r="JOS8" s="149"/>
      <c r="JOT8" s="149"/>
      <c r="JOU8" s="149"/>
      <c r="JOV8" s="149"/>
      <c r="JOW8" s="149"/>
      <c r="JOX8" s="149"/>
      <c r="JOY8" s="149"/>
      <c r="JOZ8" s="149"/>
      <c r="JPA8" s="149"/>
      <c r="JPB8" s="149"/>
      <c r="JPC8" s="149"/>
      <c r="JPD8" s="149"/>
      <c r="JPE8" s="149"/>
      <c r="JPF8" s="149"/>
      <c r="JPG8" s="149"/>
      <c r="JPH8" s="149"/>
      <c r="JPI8" s="149"/>
      <c r="JPJ8" s="149"/>
      <c r="JPK8" s="149"/>
      <c r="JPL8" s="149"/>
      <c r="JPM8" s="149"/>
      <c r="JPN8" s="149"/>
      <c r="JPO8" s="149"/>
      <c r="JPP8" s="149"/>
      <c r="JPQ8" s="149"/>
      <c r="JPR8" s="149"/>
      <c r="JPS8" s="149"/>
      <c r="JPT8" s="149"/>
      <c r="JPU8" s="149"/>
      <c r="JPV8" s="149"/>
      <c r="JPW8" s="149"/>
      <c r="JPX8" s="149"/>
      <c r="JPY8" s="149"/>
      <c r="JPZ8" s="149"/>
      <c r="JQA8" s="149"/>
      <c r="JQB8" s="149"/>
      <c r="JQC8" s="149"/>
      <c r="JQD8" s="149"/>
      <c r="JQE8" s="149"/>
      <c r="JQF8" s="149"/>
      <c r="JQG8" s="149"/>
      <c r="JQH8" s="149"/>
      <c r="JQI8" s="149"/>
      <c r="JQJ8" s="149"/>
      <c r="JQK8" s="149"/>
      <c r="JQL8" s="149"/>
      <c r="JQM8" s="149"/>
      <c r="JQN8" s="149"/>
      <c r="JQO8" s="149"/>
      <c r="JQP8" s="149"/>
      <c r="JQQ8" s="149"/>
      <c r="JQR8" s="149"/>
      <c r="JQS8" s="149"/>
      <c r="JQT8" s="149"/>
      <c r="JQU8" s="149"/>
      <c r="JQV8" s="149"/>
      <c r="JQW8" s="149"/>
      <c r="JQX8" s="149"/>
      <c r="JQY8" s="149"/>
      <c r="JQZ8" s="149"/>
      <c r="JRA8" s="149"/>
      <c r="JRB8" s="149"/>
      <c r="JRC8" s="149"/>
      <c r="JRD8" s="149"/>
      <c r="JRE8" s="149"/>
      <c r="JRF8" s="149"/>
      <c r="JRG8" s="149"/>
      <c r="JRH8" s="149"/>
      <c r="JRI8" s="149"/>
      <c r="JRJ8" s="149"/>
      <c r="JRK8" s="149"/>
      <c r="JRL8" s="149"/>
      <c r="JRM8" s="149"/>
      <c r="JRN8" s="149"/>
      <c r="JRO8" s="149"/>
      <c r="JRP8" s="149"/>
      <c r="JRQ8" s="149"/>
      <c r="JRR8" s="149"/>
      <c r="JRS8" s="149"/>
      <c r="JRT8" s="149"/>
      <c r="JRU8" s="149"/>
      <c r="JRV8" s="149"/>
      <c r="JRW8" s="149"/>
      <c r="JRX8" s="149"/>
      <c r="JRY8" s="149"/>
      <c r="JRZ8" s="149"/>
      <c r="JSA8" s="149"/>
      <c r="JSB8" s="149"/>
      <c r="JSC8" s="149"/>
      <c r="JSD8" s="149"/>
      <c r="JSE8" s="149"/>
      <c r="JSF8" s="149"/>
      <c r="JSG8" s="149"/>
      <c r="JSH8" s="149"/>
      <c r="JSI8" s="149"/>
      <c r="JSJ8" s="149"/>
      <c r="JSK8" s="149"/>
      <c r="JSL8" s="149"/>
      <c r="JSM8" s="149"/>
      <c r="JSN8" s="149"/>
      <c r="JSO8" s="149"/>
      <c r="JSP8" s="149"/>
      <c r="JSQ8" s="149"/>
      <c r="JSR8" s="149"/>
      <c r="JSS8" s="149"/>
      <c r="JST8" s="149"/>
      <c r="JSU8" s="149"/>
      <c r="JSV8" s="149"/>
      <c r="JSW8" s="149"/>
      <c r="JSX8" s="149"/>
      <c r="JSY8" s="149"/>
      <c r="JSZ8" s="149"/>
      <c r="JTA8" s="149"/>
      <c r="JTB8" s="149"/>
      <c r="JTC8" s="149"/>
      <c r="JTD8" s="149"/>
      <c r="JTE8" s="149"/>
      <c r="JTF8" s="149"/>
      <c r="JTG8" s="149"/>
      <c r="JTH8" s="149"/>
      <c r="JTI8" s="149"/>
      <c r="JTJ8" s="149"/>
      <c r="JTK8" s="149"/>
      <c r="JTL8" s="149"/>
      <c r="JTM8" s="149"/>
      <c r="JTN8" s="149"/>
      <c r="JTO8" s="149"/>
      <c r="JTP8" s="149"/>
      <c r="JTQ8" s="149"/>
      <c r="JTR8" s="149"/>
      <c r="JTS8" s="149"/>
      <c r="JTT8" s="149"/>
      <c r="JTU8" s="149"/>
      <c r="JTV8" s="149"/>
      <c r="JTW8" s="149"/>
      <c r="JTX8" s="149"/>
      <c r="JTY8" s="149"/>
      <c r="JTZ8" s="149"/>
      <c r="JUA8" s="149"/>
      <c r="JUB8" s="149"/>
      <c r="JUC8" s="149"/>
      <c r="JUD8" s="149"/>
      <c r="JUE8" s="149"/>
      <c r="JUF8" s="149"/>
      <c r="JUG8" s="149"/>
      <c r="JUH8" s="149"/>
      <c r="JUI8" s="149"/>
      <c r="JUJ8" s="149"/>
      <c r="JUK8" s="149"/>
      <c r="JUL8" s="149"/>
      <c r="JUM8" s="149"/>
      <c r="JUN8" s="149"/>
      <c r="JUO8" s="149"/>
      <c r="JUP8" s="149"/>
      <c r="JUQ8" s="149"/>
      <c r="JUR8" s="149"/>
      <c r="JUS8" s="149"/>
      <c r="JUT8" s="149"/>
      <c r="JUU8" s="149"/>
      <c r="JUV8" s="149"/>
      <c r="JUW8" s="149"/>
      <c r="JUX8" s="149"/>
      <c r="JUY8" s="149"/>
      <c r="JUZ8" s="149"/>
      <c r="JVA8" s="149"/>
      <c r="JVB8" s="149"/>
      <c r="JVC8" s="149"/>
      <c r="JVD8" s="149"/>
      <c r="JVE8" s="149"/>
      <c r="JVF8" s="149"/>
      <c r="JVG8" s="149"/>
      <c r="JVH8" s="149"/>
      <c r="JVI8" s="149"/>
      <c r="JVJ8" s="149"/>
      <c r="JVK8" s="149"/>
      <c r="JVL8" s="149"/>
      <c r="JVM8" s="149"/>
      <c r="JVN8" s="149"/>
      <c r="JVO8" s="149"/>
      <c r="JVP8" s="149"/>
      <c r="JVQ8" s="149"/>
      <c r="JVR8" s="149"/>
      <c r="JVS8" s="149"/>
      <c r="JVT8" s="149"/>
      <c r="JVU8" s="149"/>
      <c r="JVV8" s="149"/>
      <c r="JVW8" s="149"/>
      <c r="JVX8" s="149"/>
      <c r="JVY8" s="149"/>
      <c r="JVZ8" s="149"/>
      <c r="JWA8" s="149"/>
      <c r="JWB8" s="149"/>
      <c r="JWC8" s="149"/>
      <c r="JWD8" s="149"/>
      <c r="JWE8" s="149"/>
      <c r="JWF8" s="149"/>
      <c r="JWG8" s="149"/>
      <c r="JWH8" s="149"/>
      <c r="JWI8" s="149"/>
      <c r="JWJ8" s="149"/>
      <c r="JWK8" s="149"/>
      <c r="JWL8" s="149"/>
      <c r="JWM8" s="149"/>
      <c r="JWN8" s="149"/>
      <c r="JWO8" s="149"/>
      <c r="JWP8" s="149"/>
      <c r="JWQ8" s="149"/>
      <c r="JWR8" s="149"/>
      <c r="JWS8" s="149"/>
      <c r="JWT8" s="149"/>
      <c r="JWU8" s="149"/>
      <c r="JWV8" s="149"/>
      <c r="JWW8" s="149"/>
      <c r="JWX8" s="149"/>
      <c r="JWY8" s="149"/>
      <c r="JWZ8" s="149"/>
      <c r="JXA8" s="149"/>
      <c r="JXB8" s="149"/>
      <c r="JXC8" s="149"/>
      <c r="JXD8" s="149"/>
      <c r="JXE8" s="149"/>
      <c r="JXF8" s="149"/>
      <c r="JXG8" s="149"/>
      <c r="JXH8" s="149"/>
      <c r="JXI8" s="149"/>
      <c r="JXJ8" s="149"/>
      <c r="JXK8" s="149"/>
      <c r="JXL8" s="149"/>
      <c r="JXM8" s="149"/>
      <c r="JXN8" s="149"/>
      <c r="JXO8" s="149"/>
      <c r="JXP8" s="149"/>
      <c r="JXQ8" s="149"/>
      <c r="JXR8" s="149"/>
      <c r="JXS8" s="149"/>
      <c r="JXT8" s="149"/>
      <c r="JXU8" s="149"/>
      <c r="JXV8" s="149"/>
      <c r="JXW8" s="149"/>
      <c r="JXX8" s="149"/>
      <c r="JXY8" s="149"/>
      <c r="JXZ8" s="149"/>
      <c r="JYA8" s="149"/>
      <c r="JYB8" s="149"/>
      <c r="JYC8" s="149"/>
      <c r="JYD8" s="149"/>
      <c r="JYE8" s="149"/>
      <c r="JYF8" s="149"/>
      <c r="JYG8" s="149"/>
      <c r="JYH8" s="149"/>
      <c r="JYI8" s="149"/>
      <c r="JYJ8" s="149"/>
      <c r="JYK8" s="149"/>
      <c r="JYL8" s="149"/>
      <c r="JYM8" s="149"/>
      <c r="JYN8" s="149"/>
      <c r="JYO8" s="149"/>
      <c r="JYP8" s="149"/>
      <c r="JYQ8" s="149"/>
      <c r="JYR8" s="149"/>
      <c r="JYS8" s="149"/>
      <c r="JYT8" s="149"/>
      <c r="JYU8" s="149"/>
      <c r="JYV8" s="149"/>
      <c r="JYW8" s="149"/>
      <c r="JYX8" s="149"/>
      <c r="JYY8" s="149"/>
      <c r="JYZ8" s="149"/>
      <c r="JZA8" s="149"/>
      <c r="JZB8" s="149"/>
      <c r="JZC8" s="149"/>
      <c r="JZD8" s="149"/>
      <c r="JZE8" s="149"/>
      <c r="JZF8" s="149"/>
      <c r="JZG8" s="149"/>
      <c r="JZH8" s="149"/>
      <c r="JZI8" s="149"/>
      <c r="JZJ8" s="149"/>
      <c r="JZK8" s="149"/>
      <c r="JZL8" s="149"/>
      <c r="JZM8" s="149"/>
      <c r="JZN8" s="149"/>
      <c r="JZO8" s="149"/>
      <c r="JZP8" s="149"/>
      <c r="JZQ8" s="149"/>
      <c r="JZR8" s="149"/>
      <c r="JZS8" s="149"/>
      <c r="JZT8" s="149"/>
      <c r="JZU8" s="149"/>
      <c r="JZV8" s="149"/>
      <c r="JZW8" s="149"/>
      <c r="JZX8" s="149"/>
      <c r="JZY8" s="149"/>
      <c r="JZZ8" s="149"/>
      <c r="KAA8" s="149"/>
      <c r="KAB8" s="149"/>
      <c r="KAC8" s="149"/>
      <c r="KAD8" s="149"/>
      <c r="KAE8" s="149"/>
      <c r="KAF8" s="149"/>
      <c r="KAG8" s="149"/>
      <c r="KAH8" s="149"/>
      <c r="KAI8" s="149"/>
      <c r="KAJ8" s="149"/>
      <c r="KAK8" s="149"/>
      <c r="KAL8" s="149"/>
      <c r="KAM8" s="149"/>
      <c r="KAN8" s="149"/>
      <c r="KAO8" s="149"/>
      <c r="KAP8" s="149"/>
      <c r="KAQ8" s="149"/>
      <c r="KAR8" s="149"/>
      <c r="KAS8" s="149"/>
      <c r="KAT8" s="149"/>
      <c r="KAU8" s="149"/>
      <c r="KAV8" s="149"/>
      <c r="KAW8" s="149"/>
      <c r="KAX8" s="149"/>
      <c r="KAY8" s="149"/>
      <c r="KAZ8" s="149"/>
      <c r="KBA8" s="149"/>
      <c r="KBB8" s="149"/>
      <c r="KBC8" s="149"/>
      <c r="KBD8" s="149"/>
      <c r="KBE8" s="149"/>
      <c r="KBF8" s="149"/>
      <c r="KBG8" s="149"/>
      <c r="KBH8" s="149"/>
      <c r="KBI8" s="149"/>
      <c r="KBJ8" s="149"/>
      <c r="KBK8" s="149"/>
      <c r="KBL8" s="149"/>
      <c r="KBM8" s="149"/>
      <c r="KBN8" s="149"/>
      <c r="KBO8" s="149"/>
      <c r="KBP8" s="149"/>
      <c r="KBQ8" s="149"/>
      <c r="KBR8" s="149"/>
      <c r="KBS8" s="149"/>
      <c r="KBT8" s="149"/>
      <c r="KBU8" s="149"/>
      <c r="KBV8" s="149"/>
      <c r="KBW8" s="149"/>
      <c r="KBX8" s="149"/>
      <c r="KBY8" s="149"/>
      <c r="KBZ8" s="149"/>
      <c r="KCA8" s="149"/>
      <c r="KCB8" s="149"/>
      <c r="KCC8" s="149"/>
      <c r="KCD8" s="149"/>
      <c r="KCE8" s="149"/>
      <c r="KCF8" s="149"/>
      <c r="KCG8" s="149"/>
      <c r="KCH8" s="149"/>
      <c r="KCI8" s="149"/>
      <c r="KCJ8" s="149"/>
      <c r="KCK8" s="149"/>
      <c r="KCL8" s="149"/>
      <c r="KCM8" s="149"/>
      <c r="KCN8" s="149"/>
      <c r="KCO8" s="149"/>
      <c r="KCP8" s="149"/>
      <c r="KCQ8" s="149"/>
      <c r="KCR8" s="149"/>
      <c r="KCS8" s="149"/>
      <c r="KCT8" s="149"/>
      <c r="KCU8" s="149"/>
      <c r="KCV8" s="149"/>
      <c r="KCW8" s="149"/>
      <c r="KCX8" s="149"/>
      <c r="KCY8" s="149"/>
      <c r="KCZ8" s="149"/>
      <c r="KDA8" s="149"/>
      <c r="KDB8" s="149"/>
      <c r="KDC8" s="149"/>
      <c r="KDD8" s="149"/>
      <c r="KDE8" s="149"/>
      <c r="KDF8" s="149"/>
      <c r="KDG8" s="149"/>
      <c r="KDH8" s="149"/>
      <c r="KDI8" s="149"/>
      <c r="KDJ8" s="149"/>
      <c r="KDK8" s="149"/>
      <c r="KDL8" s="149"/>
      <c r="KDM8" s="149"/>
      <c r="KDN8" s="149"/>
      <c r="KDO8" s="149"/>
      <c r="KDP8" s="149"/>
      <c r="KDQ8" s="149"/>
      <c r="KDR8" s="149"/>
      <c r="KDS8" s="149"/>
      <c r="KDT8" s="149"/>
      <c r="KDU8" s="149"/>
      <c r="KDV8" s="149"/>
      <c r="KDW8" s="149"/>
      <c r="KDX8" s="149"/>
      <c r="KDY8" s="149"/>
      <c r="KDZ8" s="149"/>
      <c r="KEA8" s="149"/>
      <c r="KEB8" s="149"/>
      <c r="KEC8" s="149"/>
      <c r="KED8" s="149"/>
      <c r="KEE8" s="149"/>
      <c r="KEF8" s="149"/>
      <c r="KEG8" s="149"/>
      <c r="KEH8" s="149"/>
      <c r="KEI8" s="149"/>
      <c r="KEJ8" s="149"/>
      <c r="KEK8" s="149"/>
      <c r="KEL8" s="149"/>
      <c r="KEM8" s="149"/>
      <c r="KEN8" s="149"/>
      <c r="KEO8" s="149"/>
      <c r="KEP8" s="149"/>
      <c r="KEQ8" s="149"/>
      <c r="KER8" s="149"/>
      <c r="KES8" s="149"/>
      <c r="KET8" s="149"/>
      <c r="KEU8" s="149"/>
      <c r="KEV8" s="149"/>
      <c r="KEW8" s="149"/>
      <c r="KEX8" s="149"/>
      <c r="KEY8" s="149"/>
      <c r="KEZ8" s="149"/>
      <c r="KFA8" s="149"/>
      <c r="KFB8" s="149"/>
      <c r="KFC8" s="149"/>
      <c r="KFD8" s="149"/>
      <c r="KFE8" s="149"/>
      <c r="KFF8" s="149"/>
      <c r="KFG8" s="149"/>
      <c r="KFH8" s="149"/>
      <c r="KFI8" s="149"/>
      <c r="KFJ8" s="149"/>
      <c r="KFK8" s="149"/>
      <c r="KFL8" s="149"/>
      <c r="KFM8" s="149"/>
      <c r="KFN8" s="149"/>
      <c r="KFO8" s="149"/>
      <c r="KFP8" s="149"/>
      <c r="KFQ8" s="149"/>
      <c r="KFR8" s="149"/>
      <c r="KFS8" s="149"/>
      <c r="KFT8" s="149"/>
      <c r="KFU8" s="149"/>
      <c r="KFV8" s="149"/>
      <c r="KFW8" s="149"/>
      <c r="KFX8" s="149"/>
      <c r="KFY8" s="149"/>
      <c r="KFZ8" s="149"/>
      <c r="KGA8" s="149"/>
      <c r="KGB8" s="149"/>
      <c r="KGC8" s="149"/>
      <c r="KGD8" s="149"/>
      <c r="KGE8" s="149"/>
      <c r="KGF8" s="149"/>
      <c r="KGG8" s="149"/>
      <c r="KGH8" s="149"/>
      <c r="KGI8" s="149"/>
      <c r="KGJ8" s="149"/>
      <c r="KGK8" s="149"/>
      <c r="KGL8" s="149"/>
      <c r="KGM8" s="149"/>
      <c r="KGN8" s="149"/>
      <c r="KGO8" s="149"/>
      <c r="KGP8" s="149"/>
      <c r="KGQ8" s="149"/>
      <c r="KGR8" s="149"/>
      <c r="KGS8" s="149"/>
      <c r="KGT8" s="149"/>
      <c r="KGU8" s="149"/>
      <c r="KGV8" s="149"/>
      <c r="KGW8" s="149"/>
      <c r="KGX8" s="149"/>
      <c r="KGY8" s="149"/>
      <c r="KGZ8" s="149"/>
      <c r="KHA8" s="149"/>
      <c r="KHB8" s="149"/>
      <c r="KHC8" s="149"/>
      <c r="KHD8" s="149"/>
      <c r="KHE8" s="149"/>
      <c r="KHF8" s="149"/>
      <c r="KHG8" s="149"/>
      <c r="KHH8" s="149"/>
      <c r="KHI8" s="149"/>
      <c r="KHJ8" s="149"/>
      <c r="KHK8" s="149"/>
      <c r="KHL8" s="149"/>
      <c r="KHM8" s="149"/>
      <c r="KHN8" s="149"/>
      <c r="KHO8" s="149"/>
      <c r="KHP8" s="149"/>
      <c r="KHQ8" s="149"/>
      <c r="KHR8" s="149"/>
      <c r="KHS8" s="149"/>
      <c r="KHT8" s="149"/>
      <c r="KHU8" s="149"/>
      <c r="KHV8" s="149"/>
      <c r="KHW8" s="149"/>
      <c r="KHX8" s="149"/>
      <c r="KHY8" s="149"/>
      <c r="KHZ8" s="149"/>
      <c r="KIA8" s="149"/>
      <c r="KIB8" s="149"/>
      <c r="KIC8" s="149"/>
      <c r="KID8" s="149"/>
      <c r="KIE8" s="149"/>
      <c r="KIF8" s="149"/>
      <c r="KIG8" s="149"/>
      <c r="KIH8" s="149"/>
      <c r="KII8" s="149"/>
      <c r="KIJ8" s="149"/>
      <c r="KIK8" s="149"/>
      <c r="KIL8" s="149"/>
      <c r="KIM8" s="149"/>
      <c r="KIN8" s="149"/>
      <c r="KIO8" s="149"/>
      <c r="KIP8" s="149"/>
      <c r="KIQ8" s="149"/>
      <c r="KIR8" s="149"/>
      <c r="KIS8" s="149"/>
      <c r="KIT8" s="149"/>
      <c r="KIU8" s="149"/>
      <c r="KIV8" s="149"/>
      <c r="KIW8" s="149"/>
      <c r="KIX8" s="149"/>
      <c r="KIY8" s="149"/>
      <c r="KIZ8" s="149"/>
      <c r="KJA8" s="149"/>
      <c r="KJB8" s="149"/>
      <c r="KJC8" s="149"/>
      <c r="KJD8" s="149"/>
      <c r="KJE8" s="149"/>
      <c r="KJF8" s="149"/>
      <c r="KJG8" s="149"/>
      <c r="KJH8" s="149"/>
      <c r="KJI8" s="149"/>
      <c r="KJJ8" s="149"/>
      <c r="KJK8" s="149"/>
      <c r="KJL8" s="149"/>
      <c r="KJM8" s="149"/>
      <c r="KJN8" s="149"/>
      <c r="KJO8" s="149"/>
      <c r="KJP8" s="149"/>
      <c r="KJQ8" s="149"/>
      <c r="KJR8" s="149"/>
      <c r="KJS8" s="149"/>
      <c r="KJT8" s="149"/>
      <c r="KJU8" s="149"/>
      <c r="KJV8" s="149"/>
      <c r="KJW8" s="149"/>
      <c r="KJX8" s="149"/>
      <c r="KJY8" s="149"/>
      <c r="KJZ8" s="149"/>
      <c r="KKA8" s="149"/>
      <c r="KKB8" s="149"/>
      <c r="KKC8" s="149"/>
      <c r="KKD8" s="149"/>
      <c r="KKE8" s="149"/>
      <c r="KKF8" s="149"/>
      <c r="KKG8" s="149"/>
      <c r="KKH8" s="149"/>
      <c r="KKI8" s="149"/>
      <c r="KKJ8" s="149"/>
      <c r="KKK8" s="149"/>
      <c r="KKL8" s="149"/>
      <c r="KKM8" s="149"/>
      <c r="KKN8" s="149"/>
      <c r="KKO8" s="149"/>
      <c r="KKP8" s="149"/>
      <c r="KKQ8" s="149"/>
      <c r="KKR8" s="149"/>
      <c r="KKS8" s="149"/>
      <c r="KKT8" s="149"/>
      <c r="KKU8" s="149"/>
      <c r="KKV8" s="149"/>
      <c r="KKW8" s="149"/>
      <c r="KKX8" s="149"/>
      <c r="KKY8" s="149"/>
      <c r="KKZ8" s="149"/>
      <c r="KLA8" s="149"/>
      <c r="KLB8" s="149"/>
      <c r="KLC8" s="149"/>
      <c r="KLD8" s="149"/>
      <c r="KLE8" s="149"/>
      <c r="KLF8" s="149"/>
      <c r="KLG8" s="149"/>
      <c r="KLH8" s="149"/>
      <c r="KLI8" s="149"/>
      <c r="KLJ8" s="149"/>
      <c r="KLK8" s="149"/>
      <c r="KLL8" s="149"/>
      <c r="KLM8" s="149"/>
      <c r="KLN8" s="149"/>
      <c r="KLO8" s="149"/>
      <c r="KLP8" s="149"/>
      <c r="KLQ8" s="149"/>
      <c r="KLR8" s="149"/>
      <c r="KLS8" s="149"/>
      <c r="KLT8" s="149"/>
      <c r="KLU8" s="149"/>
      <c r="KLV8" s="149"/>
      <c r="KLW8" s="149"/>
      <c r="KLX8" s="149"/>
      <c r="KLY8" s="149"/>
      <c r="KLZ8" s="149"/>
      <c r="KMA8" s="149"/>
      <c r="KMB8" s="149"/>
      <c r="KMC8" s="149"/>
      <c r="KMD8" s="149"/>
      <c r="KME8" s="149"/>
      <c r="KMF8" s="149"/>
      <c r="KMG8" s="149"/>
      <c r="KMH8" s="149"/>
      <c r="KMI8" s="149"/>
      <c r="KMJ8" s="149"/>
      <c r="KMK8" s="149"/>
      <c r="KML8" s="149"/>
      <c r="KMM8" s="149"/>
      <c r="KMN8" s="149"/>
      <c r="KMO8" s="149"/>
      <c r="KMP8" s="149"/>
      <c r="KMQ8" s="149"/>
      <c r="KMR8" s="149"/>
      <c r="KMS8" s="149"/>
      <c r="KMT8" s="149"/>
      <c r="KMU8" s="149"/>
      <c r="KMV8" s="149"/>
      <c r="KMW8" s="149"/>
      <c r="KMX8" s="149"/>
      <c r="KMY8" s="149"/>
      <c r="KMZ8" s="149"/>
      <c r="KNA8" s="149"/>
      <c r="KNB8" s="149"/>
      <c r="KNC8" s="149"/>
      <c r="KND8" s="149"/>
      <c r="KNE8" s="149"/>
      <c r="KNF8" s="149"/>
      <c r="KNG8" s="149"/>
      <c r="KNH8" s="149"/>
      <c r="KNI8" s="149"/>
      <c r="KNJ8" s="149"/>
      <c r="KNK8" s="149"/>
      <c r="KNL8" s="149"/>
      <c r="KNM8" s="149"/>
      <c r="KNN8" s="149"/>
      <c r="KNO8" s="149"/>
      <c r="KNP8" s="149"/>
      <c r="KNQ8" s="149"/>
      <c r="KNR8" s="149"/>
      <c r="KNS8" s="149"/>
      <c r="KNT8" s="149"/>
      <c r="KNU8" s="149"/>
      <c r="KNV8" s="149"/>
      <c r="KNW8" s="149"/>
      <c r="KNX8" s="149"/>
      <c r="KNY8" s="149"/>
      <c r="KNZ8" s="149"/>
      <c r="KOA8" s="149"/>
      <c r="KOB8" s="149"/>
      <c r="KOC8" s="149"/>
      <c r="KOD8" s="149"/>
      <c r="KOE8" s="149"/>
      <c r="KOF8" s="149"/>
      <c r="KOG8" s="149"/>
      <c r="KOH8" s="149"/>
      <c r="KOI8" s="149"/>
      <c r="KOJ8" s="149"/>
      <c r="KOK8" s="149"/>
      <c r="KOL8" s="149"/>
      <c r="KOM8" s="149"/>
      <c r="KON8" s="149"/>
      <c r="KOO8" s="149"/>
      <c r="KOP8" s="149"/>
      <c r="KOQ8" s="149"/>
      <c r="KOR8" s="149"/>
      <c r="KOS8" s="149"/>
      <c r="KOT8" s="149"/>
      <c r="KOU8" s="149"/>
      <c r="KOV8" s="149"/>
      <c r="KOW8" s="149"/>
      <c r="KOX8" s="149"/>
      <c r="KOY8" s="149"/>
      <c r="KOZ8" s="149"/>
      <c r="KPA8" s="149"/>
      <c r="KPB8" s="149"/>
      <c r="KPC8" s="149"/>
      <c r="KPD8" s="149"/>
      <c r="KPE8" s="149"/>
      <c r="KPF8" s="149"/>
      <c r="KPG8" s="149"/>
      <c r="KPH8" s="149"/>
      <c r="KPI8" s="149"/>
      <c r="KPJ8" s="149"/>
      <c r="KPK8" s="149"/>
      <c r="KPL8" s="149"/>
      <c r="KPM8" s="149"/>
      <c r="KPN8" s="149"/>
      <c r="KPO8" s="149"/>
      <c r="KPP8" s="149"/>
      <c r="KPQ8" s="149"/>
      <c r="KPR8" s="149"/>
      <c r="KPS8" s="149"/>
      <c r="KPT8" s="149"/>
      <c r="KPU8" s="149"/>
      <c r="KPV8" s="149"/>
      <c r="KPW8" s="149"/>
      <c r="KPX8" s="149"/>
      <c r="KPY8" s="149"/>
      <c r="KPZ8" s="149"/>
      <c r="KQA8" s="149"/>
      <c r="KQB8" s="149"/>
      <c r="KQC8" s="149"/>
      <c r="KQD8" s="149"/>
      <c r="KQE8" s="149"/>
      <c r="KQF8" s="149"/>
      <c r="KQG8" s="149"/>
      <c r="KQH8" s="149"/>
      <c r="KQI8" s="149"/>
      <c r="KQJ8" s="149"/>
      <c r="KQK8" s="149"/>
      <c r="KQL8" s="149"/>
      <c r="KQM8" s="149"/>
      <c r="KQN8" s="149"/>
      <c r="KQO8" s="149"/>
      <c r="KQP8" s="149"/>
      <c r="KQQ8" s="149"/>
      <c r="KQR8" s="149"/>
      <c r="KQS8" s="149"/>
      <c r="KQT8" s="149"/>
      <c r="KQU8" s="149"/>
      <c r="KQV8" s="149"/>
      <c r="KQW8" s="149"/>
      <c r="KQX8" s="149"/>
      <c r="KQY8" s="149"/>
      <c r="KQZ8" s="149"/>
      <c r="KRA8" s="149"/>
      <c r="KRB8" s="149"/>
      <c r="KRC8" s="149"/>
      <c r="KRD8" s="149"/>
      <c r="KRE8" s="149"/>
      <c r="KRF8" s="149"/>
      <c r="KRG8" s="149"/>
      <c r="KRH8" s="149"/>
      <c r="KRI8" s="149"/>
      <c r="KRJ8" s="149"/>
      <c r="KRK8" s="149"/>
      <c r="KRL8" s="149"/>
      <c r="KRM8" s="149"/>
      <c r="KRN8" s="149"/>
      <c r="KRO8" s="149"/>
      <c r="KRP8" s="149"/>
      <c r="KRQ8" s="149"/>
      <c r="KRR8" s="149"/>
      <c r="KRS8" s="149"/>
      <c r="KRT8" s="149"/>
      <c r="KRU8" s="149"/>
      <c r="KRV8" s="149"/>
      <c r="KRW8" s="149"/>
      <c r="KRX8" s="149"/>
      <c r="KRY8" s="149"/>
      <c r="KRZ8" s="149"/>
      <c r="KSA8" s="149"/>
      <c r="KSB8" s="149"/>
      <c r="KSC8" s="149"/>
      <c r="KSD8" s="149"/>
      <c r="KSE8" s="149"/>
      <c r="KSF8" s="149"/>
      <c r="KSG8" s="149"/>
      <c r="KSH8" s="149"/>
      <c r="KSI8" s="149"/>
      <c r="KSJ8" s="149"/>
      <c r="KSK8" s="149"/>
      <c r="KSL8" s="149"/>
      <c r="KSM8" s="149"/>
      <c r="KSN8" s="149"/>
      <c r="KSO8" s="149"/>
      <c r="KSP8" s="149"/>
      <c r="KSQ8" s="149"/>
      <c r="KSR8" s="149"/>
      <c r="KSS8" s="149"/>
      <c r="KST8" s="149"/>
      <c r="KSU8" s="149"/>
      <c r="KSV8" s="149"/>
      <c r="KSW8" s="149"/>
      <c r="KSX8" s="149"/>
      <c r="KSY8" s="149"/>
      <c r="KSZ8" s="149"/>
      <c r="KTA8" s="149"/>
      <c r="KTB8" s="149"/>
      <c r="KTC8" s="149"/>
      <c r="KTD8" s="149"/>
      <c r="KTE8" s="149"/>
      <c r="KTF8" s="149"/>
      <c r="KTG8" s="149"/>
      <c r="KTH8" s="149"/>
      <c r="KTI8" s="149"/>
      <c r="KTJ8" s="149"/>
      <c r="KTK8" s="149"/>
      <c r="KTL8" s="149"/>
      <c r="KTM8" s="149"/>
      <c r="KTN8" s="149"/>
      <c r="KTO8" s="149"/>
      <c r="KTP8" s="149"/>
      <c r="KTQ8" s="149"/>
      <c r="KTR8" s="149"/>
      <c r="KTS8" s="149"/>
      <c r="KTT8" s="149"/>
      <c r="KTU8" s="149"/>
      <c r="KTV8" s="149"/>
      <c r="KTW8" s="149"/>
      <c r="KTX8" s="149"/>
      <c r="KTY8" s="149"/>
      <c r="KTZ8" s="149"/>
      <c r="KUA8" s="149"/>
      <c r="KUB8" s="149"/>
      <c r="KUC8" s="149"/>
      <c r="KUD8" s="149"/>
      <c r="KUE8" s="149"/>
      <c r="KUF8" s="149"/>
      <c r="KUG8" s="149"/>
      <c r="KUH8" s="149"/>
      <c r="KUI8" s="149"/>
      <c r="KUJ8" s="149"/>
      <c r="KUK8" s="149"/>
      <c r="KUL8" s="149"/>
      <c r="KUM8" s="149"/>
      <c r="KUN8" s="149"/>
      <c r="KUO8" s="149"/>
      <c r="KUP8" s="149"/>
      <c r="KUQ8" s="149"/>
      <c r="KUR8" s="149"/>
      <c r="KUS8" s="149"/>
      <c r="KUT8" s="149"/>
      <c r="KUU8" s="149"/>
      <c r="KUV8" s="149"/>
      <c r="KUW8" s="149"/>
      <c r="KUX8" s="149"/>
      <c r="KUY8" s="149"/>
      <c r="KUZ8" s="149"/>
      <c r="KVA8" s="149"/>
      <c r="KVB8" s="149"/>
      <c r="KVC8" s="149"/>
      <c r="KVD8" s="149"/>
      <c r="KVE8" s="149"/>
      <c r="KVF8" s="149"/>
      <c r="KVG8" s="149"/>
      <c r="KVH8" s="149"/>
      <c r="KVI8" s="149"/>
      <c r="KVJ8" s="149"/>
      <c r="KVK8" s="149"/>
      <c r="KVL8" s="149"/>
      <c r="KVM8" s="149"/>
      <c r="KVN8" s="149"/>
      <c r="KVO8" s="149"/>
      <c r="KVP8" s="149"/>
      <c r="KVQ8" s="149"/>
      <c r="KVR8" s="149"/>
      <c r="KVS8" s="149"/>
      <c r="KVT8" s="149"/>
      <c r="KVU8" s="149"/>
      <c r="KVV8" s="149"/>
      <c r="KVW8" s="149"/>
      <c r="KVX8" s="149"/>
      <c r="KVY8" s="149"/>
      <c r="KVZ8" s="149"/>
      <c r="KWA8" s="149"/>
      <c r="KWB8" s="149"/>
      <c r="KWC8" s="149"/>
      <c r="KWD8" s="149"/>
      <c r="KWE8" s="149"/>
      <c r="KWF8" s="149"/>
      <c r="KWG8" s="149"/>
      <c r="KWH8" s="149"/>
      <c r="KWI8" s="149"/>
      <c r="KWJ8" s="149"/>
      <c r="KWK8" s="149"/>
      <c r="KWL8" s="149"/>
      <c r="KWM8" s="149"/>
      <c r="KWN8" s="149"/>
      <c r="KWO8" s="149"/>
      <c r="KWP8" s="149"/>
      <c r="KWQ8" s="149"/>
      <c r="KWR8" s="149"/>
      <c r="KWS8" s="149"/>
      <c r="KWT8" s="149"/>
      <c r="KWU8" s="149"/>
      <c r="KWV8" s="149"/>
      <c r="KWW8" s="149"/>
      <c r="KWX8" s="149"/>
      <c r="KWY8" s="149"/>
      <c r="KWZ8" s="149"/>
      <c r="KXA8" s="149"/>
      <c r="KXB8" s="149"/>
      <c r="KXC8" s="149"/>
      <c r="KXD8" s="149"/>
      <c r="KXE8" s="149"/>
      <c r="KXF8" s="149"/>
      <c r="KXG8" s="149"/>
      <c r="KXH8" s="149"/>
      <c r="KXI8" s="149"/>
      <c r="KXJ8" s="149"/>
      <c r="KXK8" s="149"/>
      <c r="KXL8" s="149"/>
      <c r="KXM8" s="149"/>
      <c r="KXN8" s="149"/>
      <c r="KXO8" s="149"/>
      <c r="KXP8" s="149"/>
      <c r="KXQ8" s="149"/>
      <c r="KXR8" s="149"/>
      <c r="KXS8" s="149"/>
      <c r="KXT8" s="149"/>
      <c r="KXU8" s="149"/>
      <c r="KXV8" s="149"/>
      <c r="KXW8" s="149"/>
      <c r="KXX8" s="149"/>
      <c r="KXY8" s="149"/>
      <c r="KXZ8" s="149"/>
      <c r="KYA8" s="149"/>
      <c r="KYB8" s="149"/>
      <c r="KYC8" s="149"/>
      <c r="KYD8" s="149"/>
      <c r="KYE8" s="149"/>
      <c r="KYF8" s="149"/>
      <c r="KYG8" s="149"/>
      <c r="KYH8" s="149"/>
      <c r="KYI8" s="149"/>
      <c r="KYJ8" s="149"/>
      <c r="KYK8" s="149"/>
      <c r="KYL8" s="149"/>
      <c r="KYM8" s="149"/>
      <c r="KYN8" s="149"/>
      <c r="KYO8" s="149"/>
      <c r="KYP8" s="149"/>
      <c r="KYQ8" s="149"/>
      <c r="KYR8" s="149"/>
      <c r="KYS8" s="149"/>
      <c r="KYT8" s="149"/>
      <c r="KYU8" s="149"/>
      <c r="KYV8" s="149"/>
      <c r="KYW8" s="149"/>
      <c r="KYX8" s="149"/>
      <c r="KYY8" s="149"/>
      <c r="KYZ8" s="149"/>
      <c r="KZA8" s="149"/>
      <c r="KZB8" s="149"/>
      <c r="KZC8" s="149"/>
      <c r="KZD8" s="149"/>
      <c r="KZE8" s="149"/>
      <c r="KZF8" s="149"/>
      <c r="KZG8" s="149"/>
      <c r="KZH8" s="149"/>
      <c r="KZI8" s="149"/>
      <c r="KZJ8" s="149"/>
      <c r="KZK8" s="149"/>
      <c r="KZL8" s="149"/>
      <c r="KZM8" s="149"/>
      <c r="KZN8" s="149"/>
      <c r="KZO8" s="149"/>
      <c r="KZP8" s="149"/>
      <c r="KZQ8" s="149"/>
      <c r="KZR8" s="149"/>
      <c r="KZS8" s="149"/>
      <c r="KZT8" s="149"/>
      <c r="KZU8" s="149"/>
      <c r="KZV8" s="149"/>
      <c r="KZW8" s="149"/>
      <c r="KZX8" s="149"/>
      <c r="KZY8" s="149"/>
      <c r="KZZ8" s="149"/>
      <c r="LAA8" s="149"/>
      <c r="LAB8" s="149"/>
      <c r="LAC8" s="149"/>
      <c r="LAD8" s="149"/>
      <c r="LAE8" s="149"/>
      <c r="LAF8" s="149"/>
      <c r="LAG8" s="149"/>
      <c r="LAH8" s="149"/>
      <c r="LAI8" s="149"/>
      <c r="LAJ8" s="149"/>
      <c r="LAK8" s="149"/>
      <c r="LAL8" s="149"/>
      <c r="LAM8" s="149"/>
      <c r="LAN8" s="149"/>
      <c r="LAO8" s="149"/>
      <c r="LAP8" s="149"/>
      <c r="LAQ8" s="149"/>
      <c r="LAR8" s="149"/>
      <c r="LAS8" s="149"/>
      <c r="LAT8" s="149"/>
      <c r="LAU8" s="149"/>
      <c r="LAV8" s="149"/>
      <c r="LAW8" s="149"/>
      <c r="LAX8" s="149"/>
      <c r="LAY8" s="149"/>
      <c r="LAZ8" s="149"/>
      <c r="LBA8" s="149"/>
      <c r="LBB8" s="149"/>
      <c r="LBC8" s="149"/>
      <c r="LBD8" s="149"/>
      <c r="LBE8" s="149"/>
      <c r="LBF8" s="149"/>
      <c r="LBG8" s="149"/>
      <c r="LBH8" s="149"/>
      <c r="LBI8" s="149"/>
      <c r="LBJ8" s="149"/>
      <c r="LBK8" s="149"/>
      <c r="LBL8" s="149"/>
      <c r="LBM8" s="149"/>
      <c r="LBN8" s="149"/>
      <c r="LBO8" s="149"/>
      <c r="LBP8" s="149"/>
      <c r="LBQ8" s="149"/>
      <c r="LBR8" s="149"/>
      <c r="LBS8" s="149"/>
      <c r="LBT8" s="149"/>
      <c r="LBU8" s="149"/>
      <c r="LBV8" s="149"/>
      <c r="LBW8" s="149"/>
      <c r="LBX8" s="149"/>
      <c r="LBY8" s="149"/>
      <c r="LBZ8" s="149"/>
      <c r="LCA8" s="149"/>
      <c r="LCB8" s="149"/>
      <c r="LCC8" s="149"/>
      <c r="LCD8" s="149"/>
      <c r="LCE8" s="149"/>
      <c r="LCF8" s="149"/>
      <c r="LCG8" s="149"/>
      <c r="LCH8" s="149"/>
      <c r="LCI8" s="149"/>
      <c r="LCJ8" s="149"/>
      <c r="LCK8" s="149"/>
      <c r="LCL8" s="149"/>
      <c r="LCM8" s="149"/>
      <c r="LCN8" s="149"/>
      <c r="LCO8" s="149"/>
      <c r="LCP8" s="149"/>
      <c r="LCQ8" s="149"/>
      <c r="LCR8" s="149"/>
      <c r="LCS8" s="149"/>
      <c r="LCT8" s="149"/>
      <c r="LCU8" s="149"/>
      <c r="LCV8" s="149"/>
      <c r="LCW8" s="149"/>
      <c r="LCX8" s="149"/>
      <c r="LCY8" s="149"/>
      <c r="LCZ8" s="149"/>
      <c r="LDA8" s="149"/>
      <c r="LDB8" s="149"/>
      <c r="LDC8" s="149"/>
      <c r="LDD8" s="149"/>
      <c r="LDE8" s="149"/>
      <c r="LDF8" s="149"/>
      <c r="LDG8" s="149"/>
      <c r="LDH8" s="149"/>
      <c r="LDI8" s="149"/>
      <c r="LDJ8" s="149"/>
      <c r="LDK8" s="149"/>
      <c r="LDL8" s="149"/>
      <c r="LDM8" s="149"/>
      <c r="LDN8" s="149"/>
      <c r="LDO8" s="149"/>
      <c r="LDP8" s="149"/>
      <c r="LDQ8" s="149"/>
      <c r="LDR8" s="149"/>
      <c r="LDS8" s="149"/>
      <c r="LDT8" s="149"/>
      <c r="LDU8" s="149"/>
      <c r="LDV8" s="149"/>
      <c r="LDW8" s="149"/>
      <c r="LDX8" s="149"/>
      <c r="LDY8" s="149"/>
      <c r="LDZ8" s="149"/>
      <c r="LEA8" s="149"/>
      <c r="LEB8" s="149"/>
      <c r="LEC8" s="149"/>
      <c r="LED8" s="149"/>
      <c r="LEE8" s="149"/>
      <c r="LEF8" s="149"/>
      <c r="LEG8" s="149"/>
      <c r="LEH8" s="149"/>
      <c r="LEI8" s="149"/>
      <c r="LEJ8" s="149"/>
      <c r="LEK8" s="149"/>
      <c r="LEL8" s="149"/>
      <c r="LEM8" s="149"/>
      <c r="LEN8" s="149"/>
      <c r="LEO8" s="149"/>
      <c r="LEP8" s="149"/>
      <c r="LEQ8" s="149"/>
      <c r="LER8" s="149"/>
      <c r="LES8" s="149"/>
      <c r="LET8" s="149"/>
      <c r="LEU8" s="149"/>
      <c r="LEV8" s="149"/>
      <c r="LEW8" s="149"/>
      <c r="LEX8" s="149"/>
      <c r="LEY8" s="149"/>
      <c r="LEZ8" s="149"/>
      <c r="LFA8" s="149"/>
      <c r="LFB8" s="149"/>
      <c r="LFC8" s="149"/>
      <c r="LFD8" s="149"/>
      <c r="LFE8" s="149"/>
      <c r="LFF8" s="149"/>
      <c r="LFG8" s="149"/>
      <c r="LFH8" s="149"/>
      <c r="LFI8" s="149"/>
      <c r="LFJ8" s="149"/>
      <c r="LFK8" s="149"/>
      <c r="LFL8" s="149"/>
      <c r="LFM8" s="149"/>
      <c r="LFN8" s="149"/>
      <c r="LFO8" s="149"/>
      <c r="LFP8" s="149"/>
      <c r="LFQ8" s="149"/>
      <c r="LFR8" s="149"/>
      <c r="LFS8" s="149"/>
      <c r="LFT8" s="149"/>
      <c r="LFU8" s="149"/>
      <c r="LFV8" s="149"/>
      <c r="LFW8" s="149"/>
      <c r="LFX8" s="149"/>
      <c r="LFY8" s="149"/>
      <c r="LFZ8" s="149"/>
      <c r="LGA8" s="149"/>
      <c r="LGB8" s="149"/>
      <c r="LGC8" s="149"/>
      <c r="LGD8" s="149"/>
      <c r="LGE8" s="149"/>
      <c r="LGF8" s="149"/>
      <c r="LGG8" s="149"/>
      <c r="LGH8" s="149"/>
      <c r="LGI8" s="149"/>
      <c r="LGJ8" s="149"/>
      <c r="LGK8" s="149"/>
      <c r="LGL8" s="149"/>
      <c r="LGM8" s="149"/>
      <c r="LGN8" s="149"/>
      <c r="LGO8" s="149"/>
      <c r="LGP8" s="149"/>
      <c r="LGQ8" s="149"/>
      <c r="LGR8" s="149"/>
      <c r="LGS8" s="149"/>
      <c r="LGT8" s="149"/>
      <c r="LGU8" s="149"/>
      <c r="LGV8" s="149"/>
      <c r="LGW8" s="149"/>
      <c r="LGX8" s="149"/>
      <c r="LGY8" s="149"/>
      <c r="LGZ8" s="149"/>
      <c r="LHA8" s="149"/>
      <c r="LHB8" s="149"/>
      <c r="LHC8" s="149"/>
      <c r="LHD8" s="149"/>
      <c r="LHE8" s="149"/>
      <c r="LHF8" s="149"/>
      <c r="LHG8" s="149"/>
      <c r="LHH8" s="149"/>
      <c r="LHI8" s="149"/>
      <c r="LHJ8" s="149"/>
      <c r="LHK8" s="149"/>
      <c r="LHL8" s="149"/>
      <c r="LHM8" s="149"/>
      <c r="LHN8" s="149"/>
      <c r="LHO8" s="149"/>
      <c r="LHP8" s="149"/>
      <c r="LHQ8" s="149"/>
      <c r="LHR8" s="149"/>
      <c r="LHS8" s="149"/>
      <c r="LHT8" s="149"/>
      <c r="LHU8" s="149"/>
      <c r="LHV8" s="149"/>
      <c r="LHW8" s="149"/>
      <c r="LHX8" s="149"/>
      <c r="LHY8" s="149"/>
      <c r="LHZ8" s="149"/>
      <c r="LIA8" s="149"/>
      <c r="LIB8" s="149"/>
      <c r="LIC8" s="149"/>
      <c r="LID8" s="149"/>
      <c r="LIE8" s="149"/>
      <c r="LIF8" s="149"/>
      <c r="LIG8" s="149"/>
      <c r="LIH8" s="149"/>
      <c r="LII8" s="149"/>
      <c r="LIJ8" s="149"/>
      <c r="LIK8" s="149"/>
      <c r="LIL8" s="149"/>
      <c r="LIM8" s="149"/>
      <c r="LIN8" s="149"/>
      <c r="LIO8" s="149"/>
      <c r="LIP8" s="149"/>
      <c r="LIQ8" s="149"/>
      <c r="LIR8" s="149"/>
      <c r="LIS8" s="149"/>
      <c r="LIT8" s="149"/>
      <c r="LIU8" s="149"/>
      <c r="LIV8" s="149"/>
      <c r="LIW8" s="149"/>
      <c r="LIX8" s="149"/>
      <c r="LIY8" s="149"/>
      <c r="LIZ8" s="149"/>
      <c r="LJA8" s="149"/>
      <c r="LJB8" s="149"/>
      <c r="LJC8" s="149"/>
      <c r="LJD8" s="149"/>
      <c r="LJE8" s="149"/>
      <c r="LJF8" s="149"/>
      <c r="LJG8" s="149"/>
      <c r="LJH8" s="149"/>
      <c r="LJI8" s="149"/>
      <c r="LJJ8" s="149"/>
      <c r="LJK8" s="149"/>
      <c r="LJL8" s="149"/>
      <c r="LJM8" s="149"/>
      <c r="LJN8" s="149"/>
      <c r="LJO8" s="149"/>
      <c r="LJP8" s="149"/>
      <c r="LJQ8" s="149"/>
      <c r="LJR8" s="149"/>
      <c r="LJS8" s="149"/>
      <c r="LJT8" s="149"/>
      <c r="LJU8" s="149"/>
      <c r="LJV8" s="149"/>
      <c r="LJW8" s="149"/>
      <c r="LJX8" s="149"/>
      <c r="LJY8" s="149"/>
      <c r="LJZ8" s="149"/>
      <c r="LKA8" s="149"/>
      <c r="LKB8" s="149"/>
      <c r="LKC8" s="149"/>
      <c r="LKD8" s="149"/>
      <c r="LKE8" s="149"/>
      <c r="LKF8" s="149"/>
      <c r="LKG8" s="149"/>
      <c r="LKH8" s="149"/>
      <c r="LKI8" s="149"/>
      <c r="LKJ8" s="149"/>
      <c r="LKK8" s="149"/>
      <c r="LKL8" s="149"/>
      <c r="LKM8" s="149"/>
      <c r="LKN8" s="149"/>
      <c r="LKO8" s="149"/>
      <c r="LKP8" s="149"/>
      <c r="LKQ8" s="149"/>
      <c r="LKR8" s="149"/>
      <c r="LKS8" s="149"/>
      <c r="LKT8" s="149"/>
      <c r="LKU8" s="149"/>
      <c r="LKV8" s="149"/>
      <c r="LKW8" s="149"/>
      <c r="LKX8" s="149"/>
      <c r="LKY8" s="149"/>
      <c r="LKZ8" s="149"/>
      <c r="LLA8" s="149"/>
      <c r="LLB8" s="149"/>
      <c r="LLC8" s="149"/>
      <c r="LLD8" s="149"/>
      <c r="LLE8" s="149"/>
      <c r="LLF8" s="149"/>
      <c r="LLG8" s="149"/>
      <c r="LLH8" s="149"/>
      <c r="LLI8" s="149"/>
      <c r="LLJ8" s="149"/>
      <c r="LLK8" s="149"/>
      <c r="LLL8" s="149"/>
      <c r="LLM8" s="149"/>
      <c r="LLN8" s="149"/>
      <c r="LLO8" s="149"/>
      <c r="LLP8" s="149"/>
      <c r="LLQ8" s="149"/>
      <c r="LLR8" s="149"/>
      <c r="LLS8" s="149"/>
      <c r="LLT8" s="149"/>
      <c r="LLU8" s="149"/>
      <c r="LLV8" s="149"/>
      <c r="LLW8" s="149"/>
      <c r="LLX8" s="149"/>
      <c r="LLY8" s="149"/>
      <c r="LLZ8" s="149"/>
      <c r="LMA8" s="149"/>
      <c r="LMB8" s="149"/>
      <c r="LMC8" s="149"/>
      <c r="LMD8" s="149"/>
      <c r="LME8" s="149"/>
      <c r="LMF8" s="149"/>
      <c r="LMG8" s="149"/>
      <c r="LMH8" s="149"/>
      <c r="LMI8" s="149"/>
      <c r="LMJ8" s="149"/>
      <c r="LMK8" s="149"/>
      <c r="LML8" s="149"/>
      <c r="LMM8" s="149"/>
      <c r="LMN8" s="149"/>
      <c r="LMO8" s="149"/>
      <c r="LMP8" s="149"/>
      <c r="LMQ8" s="149"/>
      <c r="LMR8" s="149"/>
      <c r="LMS8" s="149"/>
      <c r="LMT8" s="149"/>
      <c r="LMU8" s="149"/>
      <c r="LMV8" s="149"/>
      <c r="LMW8" s="149"/>
      <c r="LMX8" s="149"/>
      <c r="LMY8" s="149"/>
      <c r="LMZ8" s="149"/>
      <c r="LNA8" s="149"/>
      <c r="LNB8" s="149"/>
      <c r="LNC8" s="149"/>
      <c r="LND8" s="149"/>
      <c r="LNE8" s="149"/>
      <c r="LNF8" s="149"/>
      <c r="LNG8" s="149"/>
      <c r="LNH8" s="149"/>
      <c r="LNI8" s="149"/>
      <c r="LNJ8" s="149"/>
      <c r="LNK8" s="149"/>
      <c r="LNL8" s="149"/>
      <c r="LNM8" s="149"/>
      <c r="LNN8" s="149"/>
      <c r="LNO8" s="149"/>
      <c r="LNP8" s="149"/>
      <c r="LNQ8" s="149"/>
      <c r="LNR8" s="149"/>
      <c r="LNS8" s="149"/>
      <c r="LNT8" s="149"/>
      <c r="LNU8" s="149"/>
      <c r="LNV8" s="149"/>
      <c r="LNW8" s="149"/>
      <c r="LNX8" s="149"/>
      <c r="LNY8" s="149"/>
      <c r="LNZ8" s="149"/>
      <c r="LOA8" s="149"/>
      <c r="LOB8" s="149"/>
      <c r="LOC8" s="149"/>
      <c r="LOD8" s="149"/>
      <c r="LOE8" s="149"/>
      <c r="LOF8" s="149"/>
      <c r="LOG8" s="149"/>
      <c r="LOH8" s="149"/>
      <c r="LOI8" s="149"/>
      <c r="LOJ8" s="149"/>
      <c r="LOK8" s="149"/>
      <c r="LOL8" s="149"/>
      <c r="LOM8" s="149"/>
      <c r="LON8" s="149"/>
      <c r="LOO8" s="149"/>
      <c r="LOP8" s="149"/>
      <c r="LOQ8" s="149"/>
      <c r="LOR8" s="149"/>
      <c r="LOS8" s="149"/>
      <c r="LOT8" s="149"/>
      <c r="LOU8" s="149"/>
      <c r="LOV8" s="149"/>
      <c r="LOW8" s="149"/>
      <c r="LOX8" s="149"/>
      <c r="LOY8" s="149"/>
      <c r="LOZ8" s="149"/>
      <c r="LPA8" s="149"/>
      <c r="LPB8" s="149"/>
      <c r="LPC8" s="149"/>
      <c r="LPD8" s="149"/>
      <c r="LPE8" s="149"/>
      <c r="LPF8" s="149"/>
      <c r="LPG8" s="149"/>
      <c r="LPH8" s="149"/>
      <c r="LPI8" s="149"/>
      <c r="LPJ8" s="149"/>
      <c r="LPK8" s="149"/>
      <c r="LPL8" s="149"/>
      <c r="LPM8" s="149"/>
      <c r="LPN8" s="149"/>
      <c r="LPO8" s="149"/>
      <c r="LPP8" s="149"/>
      <c r="LPQ8" s="149"/>
      <c r="LPR8" s="149"/>
      <c r="LPS8" s="149"/>
      <c r="LPT8" s="149"/>
      <c r="LPU8" s="149"/>
      <c r="LPV8" s="149"/>
      <c r="LPW8" s="149"/>
      <c r="LPX8" s="149"/>
      <c r="LPY8" s="149"/>
      <c r="LPZ8" s="149"/>
      <c r="LQA8" s="149"/>
      <c r="LQB8" s="149"/>
      <c r="LQC8" s="149"/>
      <c r="LQD8" s="149"/>
      <c r="LQE8" s="149"/>
      <c r="LQF8" s="149"/>
      <c r="LQG8" s="149"/>
      <c r="LQH8" s="149"/>
      <c r="LQI8" s="149"/>
      <c r="LQJ8" s="149"/>
      <c r="LQK8" s="149"/>
      <c r="LQL8" s="149"/>
      <c r="LQM8" s="149"/>
      <c r="LQN8" s="149"/>
      <c r="LQO8" s="149"/>
      <c r="LQP8" s="149"/>
      <c r="LQQ8" s="149"/>
      <c r="LQR8" s="149"/>
      <c r="LQS8" s="149"/>
      <c r="LQT8" s="149"/>
      <c r="LQU8" s="149"/>
      <c r="LQV8" s="149"/>
      <c r="LQW8" s="149"/>
      <c r="LQX8" s="149"/>
      <c r="LQY8" s="149"/>
      <c r="LQZ8" s="149"/>
      <c r="LRA8" s="149"/>
      <c r="LRB8" s="149"/>
      <c r="LRC8" s="149"/>
      <c r="LRD8" s="149"/>
      <c r="LRE8" s="149"/>
      <c r="LRF8" s="149"/>
      <c r="LRG8" s="149"/>
      <c r="LRH8" s="149"/>
      <c r="LRI8" s="149"/>
      <c r="LRJ8" s="149"/>
      <c r="LRK8" s="149"/>
      <c r="LRL8" s="149"/>
      <c r="LRM8" s="149"/>
      <c r="LRN8" s="149"/>
      <c r="LRO8" s="149"/>
      <c r="LRP8" s="149"/>
      <c r="LRQ8" s="149"/>
      <c r="LRR8" s="149"/>
      <c r="LRS8" s="149"/>
      <c r="LRT8" s="149"/>
      <c r="LRU8" s="149"/>
      <c r="LRV8" s="149"/>
      <c r="LRW8" s="149"/>
      <c r="LRX8" s="149"/>
      <c r="LRY8" s="149"/>
      <c r="LRZ8" s="149"/>
      <c r="LSA8" s="149"/>
      <c r="LSB8" s="149"/>
      <c r="LSC8" s="149"/>
      <c r="LSD8" s="149"/>
      <c r="LSE8" s="149"/>
      <c r="LSF8" s="149"/>
      <c r="LSG8" s="149"/>
      <c r="LSH8" s="149"/>
      <c r="LSI8" s="149"/>
      <c r="LSJ8" s="149"/>
      <c r="LSK8" s="149"/>
      <c r="LSL8" s="149"/>
      <c r="LSM8" s="149"/>
      <c r="LSN8" s="149"/>
      <c r="LSO8" s="149"/>
      <c r="LSP8" s="149"/>
      <c r="LSQ8" s="149"/>
      <c r="LSR8" s="149"/>
      <c r="LSS8" s="149"/>
      <c r="LST8" s="149"/>
      <c r="LSU8" s="149"/>
      <c r="LSV8" s="149"/>
      <c r="LSW8" s="149"/>
      <c r="LSX8" s="149"/>
      <c r="LSY8" s="149"/>
      <c r="LSZ8" s="149"/>
      <c r="LTA8" s="149"/>
      <c r="LTB8" s="149"/>
      <c r="LTC8" s="149"/>
      <c r="LTD8" s="149"/>
      <c r="LTE8" s="149"/>
      <c r="LTF8" s="149"/>
      <c r="LTG8" s="149"/>
      <c r="LTH8" s="149"/>
      <c r="LTI8" s="149"/>
      <c r="LTJ8" s="149"/>
      <c r="LTK8" s="149"/>
      <c r="LTL8" s="149"/>
      <c r="LTM8" s="149"/>
      <c r="LTN8" s="149"/>
      <c r="LTO8" s="149"/>
      <c r="LTP8" s="149"/>
      <c r="LTQ8" s="149"/>
      <c r="LTR8" s="149"/>
      <c r="LTS8" s="149"/>
      <c r="LTT8" s="149"/>
      <c r="LTU8" s="149"/>
      <c r="LTV8" s="149"/>
      <c r="LTW8" s="149"/>
      <c r="LTX8" s="149"/>
      <c r="LTY8" s="149"/>
      <c r="LTZ8" s="149"/>
      <c r="LUA8" s="149"/>
      <c r="LUB8" s="149"/>
      <c r="LUC8" s="149"/>
      <c r="LUD8" s="149"/>
      <c r="LUE8" s="149"/>
      <c r="LUF8" s="149"/>
      <c r="LUG8" s="149"/>
      <c r="LUH8" s="149"/>
      <c r="LUI8" s="149"/>
      <c r="LUJ8" s="149"/>
      <c r="LUK8" s="149"/>
      <c r="LUL8" s="149"/>
      <c r="LUM8" s="149"/>
      <c r="LUN8" s="149"/>
      <c r="LUO8" s="149"/>
      <c r="LUP8" s="149"/>
      <c r="LUQ8" s="149"/>
      <c r="LUR8" s="149"/>
      <c r="LUS8" s="149"/>
      <c r="LUT8" s="149"/>
      <c r="LUU8" s="149"/>
      <c r="LUV8" s="149"/>
      <c r="LUW8" s="149"/>
      <c r="LUX8" s="149"/>
      <c r="LUY8" s="149"/>
      <c r="LUZ8" s="149"/>
      <c r="LVA8" s="149"/>
      <c r="LVB8" s="149"/>
      <c r="LVC8" s="149"/>
      <c r="LVD8" s="149"/>
      <c r="LVE8" s="149"/>
      <c r="LVF8" s="149"/>
      <c r="LVG8" s="149"/>
      <c r="LVH8" s="149"/>
      <c r="LVI8" s="149"/>
      <c r="LVJ8" s="149"/>
      <c r="LVK8" s="149"/>
      <c r="LVL8" s="149"/>
      <c r="LVM8" s="149"/>
      <c r="LVN8" s="149"/>
      <c r="LVO8" s="149"/>
      <c r="LVP8" s="149"/>
      <c r="LVQ8" s="149"/>
      <c r="LVR8" s="149"/>
      <c r="LVS8" s="149"/>
      <c r="LVT8" s="149"/>
      <c r="LVU8" s="149"/>
      <c r="LVV8" s="149"/>
      <c r="LVW8" s="149"/>
      <c r="LVX8" s="149"/>
      <c r="LVY8" s="149"/>
      <c r="LVZ8" s="149"/>
      <c r="LWA8" s="149"/>
      <c r="LWB8" s="149"/>
      <c r="LWC8" s="149"/>
      <c r="LWD8" s="149"/>
      <c r="LWE8" s="149"/>
      <c r="LWF8" s="149"/>
      <c r="LWG8" s="149"/>
      <c r="LWH8" s="149"/>
      <c r="LWI8" s="149"/>
      <c r="LWJ8" s="149"/>
      <c r="LWK8" s="149"/>
      <c r="LWL8" s="149"/>
      <c r="LWM8" s="149"/>
      <c r="LWN8" s="149"/>
      <c r="LWO8" s="149"/>
      <c r="LWP8" s="149"/>
      <c r="LWQ8" s="149"/>
      <c r="LWR8" s="149"/>
      <c r="LWS8" s="149"/>
      <c r="LWT8" s="149"/>
      <c r="LWU8" s="149"/>
      <c r="LWV8" s="149"/>
      <c r="LWW8" s="149"/>
      <c r="LWX8" s="149"/>
      <c r="LWY8" s="149"/>
      <c r="LWZ8" s="149"/>
      <c r="LXA8" s="149"/>
      <c r="LXB8" s="149"/>
      <c r="LXC8" s="149"/>
      <c r="LXD8" s="149"/>
      <c r="LXE8" s="149"/>
      <c r="LXF8" s="149"/>
      <c r="LXG8" s="149"/>
      <c r="LXH8" s="149"/>
      <c r="LXI8" s="149"/>
      <c r="LXJ8" s="149"/>
      <c r="LXK8" s="149"/>
      <c r="LXL8" s="149"/>
      <c r="LXM8" s="149"/>
      <c r="LXN8" s="149"/>
      <c r="LXO8" s="149"/>
      <c r="LXP8" s="149"/>
      <c r="LXQ8" s="149"/>
      <c r="LXR8" s="149"/>
      <c r="LXS8" s="149"/>
      <c r="LXT8" s="149"/>
      <c r="LXU8" s="149"/>
      <c r="LXV8" s="149"/>
      <c r="LXW8" s="149"/>
      <c r="LXX8" s="149"/>
      <c r="LXY8" s="149"/>
      <c r="LXZ8" s="149"/>
      <c r="LYA8" s="149"/>
      <c r="LYB8" s="149"/>
      <c r="LYC8" s="149"/>
      <c r="LYD8" s="149"/>
      <c r="LYE8" s="149"/>
      <c r="LYF8" s="149"/>
      <c r="LYG8" s="149"/>
      <c r="LYH8" s="149"/>
      <c r="LYI8" s="149"/>
      <c r="LYJ8" s="149"/>
      <c r="LYK8" s="149"/>
      <c r="LYL8" s="149"/>
      <c r="LYM8" s="149"/>
      <c r="LYN8" s="149"/>
      <c r="LYO8" s="149"/>
      <c r="LYP8" s="149"/>
      <c r="LYQ8" s="149"/>
      <c r="LYR8" s="149"/>
      <c r="LYS8" s="149"/>
      <c r="LYT8" s="149"/>
      <c r="LYU8" s="149"/>
      <c r="LYV8" s="149"/>
      <c r="LYW8" s="149"/>
      <c r="LYX8" s="149"/>
      <c r="LYY8" s="149"/>
      <c r="LYZ8" s="149"/>
      <c r="LZA8" s="149"/>
      <c r="LZB8" s="149"/>
      <c r="LZC8" s="149"/>
      <c r="LZD8" s="149"/>
      <c r="LZE8" s="149"/>
      <c r="LZF8" s="149"/>
      <c r="LZG8" s="149"/>
      <c r="LZH8" s="149"/>
      <c r="LZI8" s="149"/>
      <c r="LZJ8" s="149"/>
      <c r="LZK8" s="149"/>
      <c r="LZL8" s="149"/>
      <c r="LZM8" s="149"/>
      <c r="LZN8" s="149"/>
      <c r="LZO8" s="149"/>
      <c r="LZP8" s="149"/>
      <c r="LZQ8" s="149"/>
      <c r="LZR8" s="149"/>
      <c r="LZS8" s="149"/>
      <c r="LZT8" s="149"/>
      <c r="LZU8" s="149"/>
      <c r="LZV8" s="149"/>
      <c r="LZW8" s="149"/>
      <c r="LZX8" s="149"/>
      <c r="LZY8" s="149"/>
      <c r="LZZ8" s="149"/>
      <c r="MAA8" s="149"/>
      <c r="MAB8" s="149"/>
      <c r="MAC8" s="149"/>
      <c r="MAD8" s="149"/>
      <c r="MAE8" s="149"/>
      <c r="MAF8" s="149"/>
      <c r="MAG8" s="149"/>
      <c r="MAH8" s="149"/>
      <c r="MAI8" s="149"/>
      <c r="MAJ8" s="149"/>
      <c r="MAK8" s="149"/>
      <c r="MAL8" s="149"/>
      <c r="MAM8" s="149"/>
      <c r="MAN8" s="149"/>
      <c r="MAO8" s="149"/>
      <c r="MAP8" s="149"/>
      <c r="MAQ8" s="149"/>
      <c r="MAR8" s="149"/>
      <c r="MAS8" s="149"/>
      <c r="MAT8" s="149"/>
      <c r="MAU8" s="149"/>
      <c r="MAV8" s="149"/>
      <c r="MAW8" s="149"/>
      <c r="MAX8" s="149"/>
      <c r="MAY8" s="149"/>
      <c r="MAZ8" s="149"/>
      <c r="MBA8" s="149"/>
      <c r="MBB8" s="149"/>
      <c r="MBC8" s="149"/>
      <c r="MBD8" s="149"/>
      <c r="MBE8" s="149"/>
      <c r="MBF8" s="149"/>
      <c r="MBG8" s="149"/>
      <c r="MBH8" s="149"/>
      <c r="MBI8" s="149"/>
      <c r="MBJ8" s="149"/>
      <c r="MBK8" s="149"/>
      <c r="MBL8" s="149"/>
      <c r="MBM8" s="149"/>
      <c r="MBN8" s="149"/>
      <c r="MBO8" s="149"/>
      <c r="MBP8" s="149"/>
      <c r="MBQ8" s="149"/>
      <c r="MBR8" s="149"/>
      <c r="MBS8" s="149"/>
      <c r="MBT8" s="149"/>
      <c r="MBU8" s="149"/>
      <c r="MBV8" s="149"/>
      <c r="MBW8" s="149"/>
      <c r="MBX8" s="149"/>
      <c r="MBY8" s="149"/>
      <c r="MBZ8" s="149"/>
      <c r="MCA8" s="149"/>
      <c r="MCB8" s="149"/>
      <c r="MCC8" s="149"/>
      <c r="MCD8" s="149"/>
      <c r="MCE8" s="149"/>
      <c r="MCF8" s="149"/>
      <c r="MCG8" s="149"/>
      <c r="MCH8" s="149"/>
      <c r="MCI8" s="149"/>
      <c r="MCJ8" s="149"/>
      <c r="MCK8" s="149"/>
      <c r="MCL8" s="149"/>
      <c r="MCM8" s="149"/>
      <c r="MCN8" s="149"/>
      <c r="MCO8" s="149"/>
      <c r="MCP8" s="149"/>
      <c r="MCQ8" s="149"/>
      <c r="MCR8" s="149"/>
      <c r="MCS8" s="149"/>
      <c r="MCT8" s="149"/>
      <c r="MCU8" s="149"/>
      <c r="MCV8" s="149"/>
      <c r="MCW8" s="149"/>
      <c r="MCX8" s="149"/>
      <c r="MCY8" s="149"/>
      <c r="MCZ8" s="149"/>
      <c r="MDA8" s="149"/>
      <c r="MDB8" s="149"/>
      <c r="MDC8" s="149"/>
      <c r="MDD8" s="149"/>
      <c r="MDE8" s="149"/>
      <c r="MDF8" s="149"/>
      <c r="MDG8" s="149"/>
      <c r="MDH8" s="149"/>
      <c r="MDI8" s="149"/>
      <c r="MDJ8" s="149"/>
      <c r="MDK8" s="149"/>
      <c r="MDL8" s="149"/>
      <c r="MDM8" s="149"/>
      <c r="MDN8" s="149"/>
      <c r="MDO8" s="149"/>
      <c r="MDP8" s="149"/>
      <c r="MDQ8" s="149"/>
      <c r="MDR8" s="149"/>
      <c r="MDS8" s="149"/>
      <c r="MDT8" s="149"/>
      <c r="MDU8" s="149"/>
      <c r="MDV8" s="149"/>
      <c r="MDW8" s="149"/>
      <c r="MDX8" s="149"/>
      <c r="MDY8" s="149"/>
      <c r="MDZ8" s="149"/>
      <c r="MEA8" s="149"/>
      <c r="MEB8" s="149"/>
      <c r="MEC8" s="149"/>
      <c r="MED8" s="149"/>
      <c r="MEE8" s="149"/>
      <c r="MEF8" s="149"/>
      <c r="MEG8" s="149"/>
      <c r="MEH8" s="149"/>
      <c r="MEI8" s="149"/>
      <c r="MEJ8" s="149"/>
      <c r="MEK8" s="149"/>
      <c r="MEL8" s="149"/>
      <c r="MEM8" s="149"/>
      <c r="MEN8" s="149"/>
      <c r="MEO8" s="149"/>
      <c r="MEP8" s="149"/>
      <c r="MEQ8" s="149"/>
      <c r="MER8" s="149"/>
      <c r="MES8" s="149"/>
      <c r="MET8" s="149"/>
      <c r="MEU8" s="149"/>
      <c r="MEV8" s="149"/>
      <c r="MEW8" s="149"/>
      <c r="MEX8" s="149"/>
      <c r="MEY8" s="149"/>
      <c r="MEZ8" s="149"/>
      <c r="MFA8" s="149"/>
      <c r="MFB8" s="149"/>
      <c r="MFC8" s="149"/>
      <c r="MFD8" s="149"/>
      <c r="MFE8" s="149"/>
      <c r="MFF8" s="149"/>
      <c r="MFG8" s="149"/>
      <c r="MFH8" s="149"/>
      <c r="MFI8" s="149"/>
      <c r="MFJ8" s="149"/>
      <c r="MFK8" s="149"/>
      <c r="MFL8" s="149"/>
      <c r="MFM8" s="149"/>
      <c r="MFN8" s="149"/>
      <c r="MFO8" s="149"/>
      <c r="MFP8" s="149"/>
      <c r="MFQ8" s="149"/>
      <c r="MFR8" s="149"/>
      <c r="MFS8" s="149"/>
      <c r="MFT8" s="149"/>
      <c r="MFU8" s="149"/>
      <c r="MFV8" s="149"/>
      <c r="MFW8" s="149"/>
      <c r="MFX8" s="149"/>
      <c r="MFY8" s="149"/>
      <c r="MFZ8" s="149"/>
      <c r="MGA8" s="149"/>
      <c r="MGB8" s="149"/>
      <c r="MGC8" s="149"/>
      <c r="MGD8" s="149"/>
      <c r="MGE8" s="149"/>
      <c r="MGF8" s="149"/>
      <c r="MGG8" s="149"/>
      <c r="MGH8" s="149"/>
      <c r="MGI8" s="149"/>
      <c r="MGJ8" s="149"/>
      <c r="MGK8" s="149"/>
      <c r="MGL8" s="149"/>
      <c r="MGM8" s="149"/>
      <c r="MGN8" s="149"/>
      <c r="MGO8" s="149"/>
      <c r="MGP8" s="149"/>
      <c r="MGQ8" s="149"/>
      <c r="MGR8" s="149"/>
      <c r="MGS8" s="149"/>
      <c r="MGT8" s="149"/>
      <c r="MGU8" s="149"/>
      <c r="MGV8" s="149"/>
      <c r="MGW8" s="149"/>
      <c r="MGX8" s="149"/>
      <c r="MGY8" s="149"/>
      <c r="MGZ8" s="149"/>
      <c r="MHA8" s="149"/>
      <c r="MHB8" s="149"/>
      <c r="MHC8" s="149"/>
      <c r="MHD8" s="149"/>
      <c r="MHE8" s="149"/>
      <c r="MHF8" s="149"/>
      <c r="MHG8" s="149"/>
      <c r="MHH8" s="149"/>
      <c r="MHI8" s="149"/>
      <c r="MHJ8" s="149"/>
      <c r="MHK8" s="149"/>
      <c r="MHL8" s="149"/>
      <c r="MHM8" s="149"/>
      <c r="MHN8" s="149"/>
      <c r="MHO8" s="149"/>
      <c r="MHP8" s="149"/>
      <c r="MHQ8" s="149"/>
      <c r="MHR8" s="149"/>
      <c r="MHS8" s="149"/>
      <c r="MHT8" s="149"/>
      <c r="MHU8" s="149"/>
      <c r="MHV8" s="149"/>
      <c r="MHW8" s="149"/>
      <c r="MHX8" s="149"/>
      <c r="MHY8" s="149"/>
      <c r="MHZ8" s="149"/>
      <c r="MIA8" s="149"/>
      <c r="MIB8" s="149"/>
      <c r="MIC8" s="149"/>
      <c r="MID8" s="149"/>
      <c r="MIE8" s="149"/>
      <c r="MIF8" s="149"/>
      <c r="MIG8" s="149"/>
      <c r="MIH8" s="149"/>
      <c r="MII8" s="149"/>
      <c r="MIJ8" s="149"/>
      <c r="MIK8" s="149"/>
      <c r="MIL8" s="149"/>
      <c r="MIM8" s="149"/>
      <c r="MIN8" s="149"/>
      <c r="MIO8" s="149"/>
      <c r="MIP8" s="149"/>
      <c r="MIQ8" s="149"/>
      <c r="MIR8" s="149"/>
      <c r="MIS8" s="149"/>
      <c r="MIT8" s="149"/>
      <c r="MIU8" s="149"/>
      <c r="MIV8" s="149"/>
      <c r="MIW8" s="149"/>
      <c r="MIX8" s="149"/>
      <c r="MIY8" s="149"/>
      <c r="MIZ8" s="149"/>
      <c r="MJA8" s="149"/>
      <c r="MJB8" s="149"/>
      <c r="MJC8" s="149"/>
      <c r="MJD8" s="149"/>
      <c r="MJE8" s="149"/>
      <c r="MJF8" s="149"/>
      <c r="MJG8" s="149"/>
      <c r="MJH8" s="149"/>
      <c r="MJI8" s="149"/>
      <c r="MJJ8" s="149"/>
      <c r="MJK8" s="149"/>
      <c r="MJL8" s="149"/>
      <c r="MJM8" s="149"/>
      <c r="MJN8" s="149"/>
      <c r="MJO8" s="149"/>
      <c r="MJP8" s="149"/>
      <c r="MJQ8" s="149"/>
      <c r="MJR8" s="149"/>
      <c r="MJS8" s="149"/>
      <c r="MJT8" s="149"/>
      <c r="MJU8" s="149"/>
      <c r="MJV8" s="149"/>
      <c r="MJW8" s="149"/>
      <c r="MJX8" s="149"/>
      <c r="MJY8" s="149"/>
      <c r="MJZ8" s="149"/>
      <c r="MKA8" s="149"/>
      <c r="MKB8" s="149"/>
      <c r="MKC8" s="149"/>
      <c r="MKD8" s="149"/>
      <c r="MKE8" s="149"/>
      <c r="MKF8" s="149"/>
      <c r="MKG8" s="149"/>
      <c r="MKH8" s="149"/>
      <c r="MKI8" s="149"/>
      <c r="MKJ8" s="149"/>
      <c r="MKK8" s="149"/>
      <c r="MKL8" s="149"/>
      <c r="MKM8" s="149"/>
      <c r="MKN8" s="149"/>
      <c r="MKO8" s="149"/>
      <c r="MKP8" s="149"/>
      <c r="MKQ8" s="149"/>
      <c r="MKR8" s="149"/>
      <c r="MKS8" s="149"/>
      <c r="MKT8" s="149"/>
      <c r="MKU8" s="149"/>
      <c r="MKV8" s="149"/>
      <c r="MKW8" s="149"/>
      <c r="MKX8" s="149"/>
      <c r="MKY8" s="149"/>
      <c r="MKZ8" s="149"/>
      <c r="MLA8" s="149"/>
      <c r="MLB8" s="149"/>
      <c r="MLC8" s="149"/>
      <c r="MLD8" s="149"/>
      <c r="MLE8" s="149"/>
      <c r="MLF8" s="149"/>
      <c r="MLG8" s="149"/>
      <c r="MLH8" s="149"/>
      <c r="MLI8" s="149"/>
      <c r="MLJ8" s="149"/>
      <c r="MLK8" s="149"/>
      <c r="MLL8" s="149"/>
      <c r="MLM8" s="149"/>
      <c r="MLN8" s="149"/>
      <c r="MLO8" s="149"/>
      <c r="MLP8" s="149"/>
      <c r="MLQ8" s="149"/>
      <c r="MLR8" s="149"/>
      <c r="MLS8" s="149"/>
      <c r="MLT8" s="149"/>
      <c r="MLU8" s="149"/>
      <c r="MLV8" s="149"/>
      <c r="MLW8" s="149"/>
      <c r="MLX8" s="149"/>
      <c r="MLY8" s="149"/>
      <c r="MLZ8" s="149"/>
      <c r="MMA8" s="149"/>
      <c r="MMB8" s="149"/>
      <c r="MMC8" s="149"/>
      <c r="MMD8" s="149"/>
      <c r="MME8" s="149"/>
      <c r="MMF8" s="149"/>
      <c r="MMG8" s="149"/>
      <c r="MMH8" s="149"/>
      <c r="MMI8" s="149"/>
      <c r="MMJ8" s="149"/>
      <c r="MMK8" s="149"/>
      <c r="MML8" s="149"/>
      <c r="MMM8" s="149"/>
      <c r="MMN8" s="149"/>
      <c r="MMO8" s="149"/>
      <c r="MMP8" s="149"/>
      <c r="MMQ8" s="149"/>
      <c r="MMR8" s="149"/>
      <c r="MMS8" s="149"/>
      <c r="MMT8" s="149"/>
      <c r="MMU8" s="149"/>
      <c r="MMV8" s="149"/>
      <c r="MMW8" s="149"/>
      <c r="MMX8" s="149"/>
      <c r="MMY8" s="149"/>
      <c r="MMZ8" s="149"/>
      <c r="MNA8" s="149"/>
      <c r="MNB8" s="149"/>
      <c r="MNC8" s="149"/>
      <c r="MND8" s="149"/>
      <c r="MNE8" s="149"/>
      <c r="MNF8" s="149"/>
      <c r="MNG8" s="149"/>
      <c r="MNH8" s="149"/>
      <c r="MNI8" s="149"/>
      <c r="MNJ8" s="149"/>
      <c r="MNK8" s="149"/>
      <c r="MNL8" s="149"/>
      <c r="MNM8" s="149"/>
      <c r="MNN8" s="149"/>
      <c r="MNO8" s="149"/>
      <c r="MNP8" s="149"/>
      <c r="MNQ8" s="149"/>
      <c r="MNR8" s="149"/>
      <c r="MNS8" s="149"/>
      <c r="MNT8" s="149"/>
      <c r="MNU8" s="149"/>
      <c r="MNV8" s="149"/>
      <c r="MNW8" s="149"/>
      <c r="MNX8" s="149"/>
      <c r="MNY8" s="149"/>
      <c r="MNZ8" s="149"/>
      <c r="MOA8" s="149"/>
      <c r="MOB8" s="149"/>
      <c r="MOC8" s="149"/>
      <c r="MOD8" s="149"/>
      <c r="MOE8" s="149"/>
      <c r="MOF8" s="149"/>
      <c r="MOG8" s="149"/>
      <c r="MOH8" s="149"/>
      <c r="MOI8" s="149"/>
      <c r="MOJ8" s="149"/>
      <c r="MOK8" s="149"/>
      <c r="MOL8" s="149"/>
      <c r="MOM8" s="149"/>
      <c r="MON8" s="149"/>
      <c r="MOO8" s="149"/>
      <c r="MOP8" s="149"/>
      <c r="MOQ8" s="149"/>
      <c r="MOR8" s="149"/>
      <c r="MOS8" s="149"/>
      <c r="MOT8" s="149"/>
      <c r="MOU8" s="149"/>
      <c r="MOV8" s="149"/>
      <c r="MOW8" s="149"/>
      <c r="MOX8" s="149"/>
      <c r="MOY8" s="149"/>
      <c r="MOZ8" s="149"/>
      <c r="MPA8" s="149"/>
      <c r="MPB8" s="149"/>
      <c r="MPC8" s="149"/>
      <c r="MPD8" s="149"/>
      <c r="MPE8" s="149"/>
      <c r="MPF8" s="149"/>
      <c r="MPG8" s="149"/>
      <c r="MPH8" s="149"/>
      <c r="MPI8" s="149"/>
      <c r="MPJ8" s="149"/>
      <c r="MPK8" s="149"/>
      <c r="MPL8" s="149"/>
      <c r="MPM8" s="149"/>
      <c r="MPN8" s="149"/>
      <c r="MPO8" s="149"/>
      <c r="MPP8" s="149"/>
      <c r="MPQ8" s="149"/>
      <c r="MPR8" s="149"/>
      <c r="MPS8" s="149"/>
      <c r="MPT8" s="149"/>
      <c r="MPU8" s="149"/>
      <c r="MPV8" s="149"/>
      <c r="MPW8" s="149"/>
      <c r="MPX8" s="149"/>
      <c r="MPY8" s="149"/>
      <c r="MPZ8" s="149"/>
      <c r="MQA8" s="149"/>
      <c r="MQB8" s="149"/>
      <c r="MQC8" s="149"/>
      <c r="MQD8" s="149"/>
      <c r="MQE8" s="149"/>
      <c r="MQF8" s="149"/>
      <c r="MQG8" s="149"/>
      <c r="MQH8" s="149"/>
      <c r="MQI8" s="149"/>
      <c r="MQJ8" s="149"/>
      <c r="MQK8" s="149"/>
      <c r="MQL8" s="149"/>
      <c r="MQM8" s="149"/>
      <c r="MQN8" s="149"/>
      <c r="MQO8" s="149"/>
      <c r="MQP8" s="149"/>
      <c r="MQQ8" s="149"/>
      <c r="MQR8" s="149"/>
      <c r="MQS8" s="149"/>
      <c r="MQT8" s="149"/>
      <c r="MQU8" s="149"/>
      <c r="MQV8" s="149"/>
      <c r="MQW8" s="149"/>
      <c r="MQX8" s="149"/>
      <c r="MQY8" s="149"/>
      <c r="MQZ8" s="149"/>
      <c r="MRA8" s="149"/>
      <c r="MRB8" s="149"/>
      <c r="MRC8" s="149"/>
      <c r="MRD8" s="149"/>
      <c r="MRE8" s="149"/>
      <c r="MRF8" s="149"/>
      <c r="MRG8" s="149"/>
      <c r="MRH8" s="149"/>
      <c r="MRI8" s="149"/>
      <c r="MRJ8" s="149"/>
      <c r="MRK8" s="149"/>
      <c r="MRL8" s="149"/>
      <c r="MRM8" s="149"/>
      <c r="MRN8" s="149"/>
      <c r="MRO8" s="149"/>
      <c r="MRP8" s="149"/>
      <c r="MRQ8" s="149"/>
      <c r="MRR8" s="149"/>
      <c r="MRS8" s="149"/>
      <c r="MRT8" s="149"/>
      <c r="MRU8" s="149"/>
      <c r="MRV8" s="149"/>
      <c r="MRW8" s="149"/>
      <c r="MRX8" s="149"/>
      <c r="MRY8" s="149"/>
      <c r="MRZ8" s="149"/>
      <c r="MSA8" s="149"/>
      <c r="MSB8" s="149"/>
      <c r="MSC8" s="149"/>
      <c r="MSD8" s="149"/>
      <c r="MSE8" s="149"/>
      <c r="MSF8" s="149"/>
      <c r="MSG8" s="149"/>
      <c r="MSH8" s="149"/>
      <c r="MSI8" s="149"/>
      <c r="MSJ8" s="149"/>
      <c r="MSK8" s="149"/>
      <c r="MSL8" s="149"/>
      <c r="MSM8" s="149"/>
      <c r="MSN8" s="149"/>
      <c r="MSO8" s="149"/>
      <c r="MSP8" s="149"/>
      <c r="MSQ8" s="149"/>
      <c r="MSR8" s="149"/>
      <c r="MSS8" s="149"/>
      <c r="MST8" s="149"/>
      <c r="MSU8" s="149"/>
      <c r="MSV8" s="149"/>
      <c r="MSW8" s="149"/>
      <c r="MSX8" s="149"/>
      <c r="MSY8" s="149"/>
      <c r="MSZ8" s="149"/>
      <c r="MTA8" s="149"/>
      <c r="MTB8" s="149"/>
      <c r="MTC8" s="149"/>
      <c r="MTD8" s="149"/>
      <c r="MTE8" s="149"/>
      <c r="MTF8" s="149"/>
      <c r="MTG8" s="149"/>
      <c r="MTH8" s="149"/>
      <c r="MTI8" s="149"/>
      <c r="MTJ8" s="149"/>
      <c r="MTK8" s="149"/>
      <c r="MTL8" s="149"/>
      <c r="MTM8" s="149"/>
      <c r="MTN8" s="149"/>
      <c r="MTO8" s="149"/>
      <c r="MTP8" s="149"/>
      <c r="MTQ8" s="149"/>
      <c r="MTR8" s="149"/>
      <c r="MTS8" s="149"/>
      <c r="MTT8" s="149"/>
      <c r="MTU8" s="149"/>
      <c r="MTV8" s="149"/>
      <c r="MTW8" s="149"/>
      <c r="MTX8" s="149"/>
      <c r="MTY8" s="149"/>
      <c r="MTZ8" s="149"/>
      <c r="MUA8" s="149"/>
      <c r="MUB8" s="149"/>
      <c r="MUC8" s="149"/>
      <c r="MUD8" s="149"/>
      <c r="MUE8" s="149"/>
      <c r="MUF8" s="149"/>
      <c r="MUG8" s="149"/>
      <c r="MUH8" s="149"/>
      <c r="MUI8" s="149"/>
      <c r="MUJ8" s="149"/>
      <c r="MUK8" s="149"/>
      <c r="MUL8" s="149"/>
      <c r="MUM8" s="149"/>
      <c r="MUN8" s="149"/>
      <c r="MUO8" s="149"/>
      <c r="MUP8" s="149"/>
      <c r="MUQ8" s="149"/>
      <c r="MUR8" s="149"/>
      <c r="MUS8" s="149"/>
      <c r="MUT8" s="149"/>
      <c r="MUU8" s="149"/>
      <c r="MUV8" s="149"/>
      <c r="MUW8" s="149"/>
      <c r="MUX8" s="149"/>
      <c r="MUY8" s="149"/>
      <c r="MUZ8" s="149"/>
      <c r="MVA8" s="149"/>
      <c r="MVB8" s="149"/>
      <c r="MVC8" s="149"/>
      <c r="MVD8" s="149"/>
      <c r="MVE8" s="149"/>
      <c r="MVF8" s="149"/>
      <c r="MVG8" s="149"/>
      <c r="MVH8" s="149"/>
      <c r="MVI8" s="149"/>
      <c r="MVJ8" s="149"/>
      <c r="MVK8" s="149"/>
      <c r="MVL8" s="149"/>
      <c r="MVM8" s="149"/>
      <c r="MVN8" s="149"/>
      <c r="MVO8" s="149"/>
      <c r="MVP8" s="149"/>
      <c r="MVQ8" s="149"/>
      <c r="MVR8" s="149"/>
      <c r="MVS8" s="149"/>
      <c r="MVT8" s="149"/>
      <c r="MVU8" s="149"/>
      <c r="MVV8" s="149"/>
      <c r="MVW8" s="149"/>
      <c r="MVX8" s="149"/>
      <c r="MVY8" s="149"/>
      <c r="MVZ8" s="149"/>
      <c r="MWA8" s="149"/>
      <c r="MWB8" s="149"/>
      <c r="MWC8" s="149"/>
      <c r="MWD8" s="149"/>
      <c r="MWE8" s="149"/>
      <c r="MWF8" s="149"/>
      <c r="MWG8" s="149"/>
      <c r="MWH8" s="149"/>
      <c r="MWI8" s="149"/>
      <c r="MWJ8" s="149"/>
      <c r="MWK8" s="149"/>
      <c r="MWL8" s="149"/>
      <c r="MWM8" s="149"/>
      <c r="MWN8" s="149"/>
      <c r="MWO8" s="149"/>
      <c r="MWP8" s="149"/>
      <c r="MWQ8" s="149"/>
      <c r="MWR8" s="149"/>
      <c r="MWS8" s="149"/>
      <c r="MWT8" s="149"/>
      <c r="MWU8" s="149"/>
      <c r="MWV8" s="149"/>
      <c r="MWW8" s="149"/>
      <c r="MWX8" s="149"/>
      <c r="MWY8" s="149"/>
      <c r="MWZ8" s="149"/>
      <c r="MXA8" s="149"/>
      <c r="MXB8" s="149"/>
      <c r="MXC8" s="149"/>
      <c r="MXD8" s="149"/>
      <c r="MXE8" s="149"/>
      <c r="MXF8" s="149"/>
      <c r="MXG8" s="149"/>
      <c r="MXH8" s="149"/>
      <c r="MXI8" s="149"/>
      <c r="MXJ8" s="149"/>
      <c r="MXK8" s="149"/>
      <c r="MXL8" s="149"/>
      <c r="MXM8" s="149"/>
      <c r="MXN8" s="149"/>
      <c r="MXO8" s="149"/>
      <c r="MXP8" s="149"/>
      <c r="MXQ8" s="149"/>
      <c r="MXR8" s="149"/>
      <c r="MXS8" s="149"/>
      <c r="MXT8" s="149"/>
      <c r="MXU8" s="149"/>
      <c r="MXV8" s="149"/>
      <c r="MXW8" s="149"/>
      <c r="MXX8" s="149"/>
      <c r="MXY8" s="149"/>
      <c r="MXZ8" s="149"/>
      <c r="MYA8" s="149"/>
      <c r="MYB8" s="149"/>
      <c r="MYC8" s="149"/>
      <c r="MYD8" s="149"/>
      <c r="MYE8" s="149"/>
      <c r="MYF8" s="149"/>
      <c r="MYG8" s="149"/>
      <c r="MYH8" s="149"/>
      <c r="MYI8" s="149"/>
      <c r="MYJ8" s="149"/>
      <c r="MYK8" s="149"/>
      <c r="MYL8" s="149"/>
      <c r="MYM8" s="149"/>
      <c r="MYN8" s="149"/>
      <c r="MYO8" s="149"/>
      <c r="MYP8" s="149"/>
      <c r="MYQ8" s="149"/>
      <c r="MYR8" s="149"/>
      <c r="MYS8" s="149"/>
      <c r="MYT8" s="149"/>
      <c r="MYU8" s="149"/>
      <c r="MYV8" s="149"/>
      <c r="MYW8" s="149"/>
      <c r="MYX8" s="149"/>
      <c r="MYY8" s="149"/>
      <c r="MYZ8" s="149"/>
      <c r="MZA8" s="149"/>
      <c r="MZB8" s="149"/>
      <c r="MZC8" s="149"/>
      <c r="MZD8" s="149"/>
      <c r="MZE8" s="149"/>
      <c r="MZF8" s="149"/>
      <c r="MZG8" s="149"/>
      <c r="MZH8" s="149"/>
      <c r="MZI8" s="149"/>
      <c r="MZJ8" s="149"/>
      <c r="MZK8" s="149"/>
      <c r="MZL8" s="149"/>
      <c r="MZM8" s="149"/>
      <c r="MZN8" s="149"/>
      <c r="MZO8" s="149"/>
      <c r="MZP8" s="149"/>
      <c r="MZQ8" s="149"/>
      <c r="MZR8" s="149"/>
      <c r="MZS8" s="149"/>
      <c r="MZT8" s="149"/>
      <c r="MZU8" s="149"/>
      <c r="MZV8" s="149"/>
      <c r="MZW8" s="149"/>
      <c r="MZX8" s="149"/>
      <c r="MZY8" s="149"/>
      <c r="MZZ8" s="149"/>
      <c r="NAA8" s="149"/>
      <c r="NAB8" s="149"/>
      <c r="NAC8" s="149"/>
      <c r="NAD8" s="149"/>
      <c r="NAE8" s="149"/>
      <c r="NAF8" s="149"/>
      <c r="NAG8" s="149"/>
      <c r="NAH8" s="149"/>
      <c r="NAI8" s="149"/>
      <c r="NAJ8" s="149"/>
      <c r="NAK8" s="149"/>
      <c r="NAL8" s="149"/>
      <c r="NAM8" s="149"/>
      <c r="NAN8" s="149"/>
      <c r="NAO8" s="149"/>
      <c r="NAP8" s="149"/>
      <c r="NAQ8" s="149"/>
      <c r="NAR8" s="149"/>
      <c r="NAS8" s="149"/>
      <c r="NAT8" s="149"/>
      <c r="NAU8" s="149"/>
      <c r="NAV8" s="149"/>
      <c r="NAW8" s="149"/>
      <c r="NAX8" s="149"/>
      <c r="NAY8" s="149"/>
      <c r="NAZ8" s="149"/>
      <c r="NBA8" s="149"/>
      <c r="NBB8" s="149"/>
      <c r="NBC8" s="149"/>
      <c r="NBD8" s="149"/>
      <c r="NBE8" s="149"/>
      <c r="NBF8" s="149"/>
      <c r="NBG8" s="149"/>
      <c r="NBH8" s="149"/>
      <c r="NBI8" s="149"/>
      <c r="NBJ8" s="149"/>
      <c r="NBK8" s="149"/>
      <c r="NBL8" s="149"/>
      <c r="NBM8" s="149"/>
      <c r="NBN8" s="149"/>
      <c r="NBO8" s="149"/>
      <c r="NBP8" s="149"/>
      <c r="NBQ8" s="149"/>
      <c r="NBR8" s="149"/>
      <c r="NBS8" s="149"/>
      <c r="NBT8" s="149"/>
      <c r="NBU8" s="149"/>
      <c r="NBV8" s="149"/>
      <c r="NBW8" s="149"/>
      <c r="NBX8" s="149"/>
      <c r="NBY8" s="149"/>
      <c r="NBZ8" s="149"/>
      <c r="NCA8" s="149"/>
      <c r="NCB8" s="149"/>
      <c r="NCC8" s="149"/>
      <c r="NCD8" s="149"/>
      <c r="NCE8" s="149"/>
      <c r="NCF8" s="149"/>
      <c r="NCG8" s="149"/>
      <c r="NCH8" s="149"/>
      <c r="NCI8" s="149"/>
      <c r="NCJ8" s="149"/>
      <c r="NCK8" s="149"/>
      <c r="NCL8" s="149"/>
      <c r="NCM8" s="149"/>
      <c r="NCN8" s="149"/>
      <c r="NCO8" s="149"/>
      <c r="NCP8" s="149"/>
      <c r="NCQ8" s="149"/>
      <c r="NCR8" s="149"/>
      <c r="NCS8" s="149"/>
      <c r="NCT8" s="149"/>
      <c r="NCU8" s="149"/>
      <c r="NCV8" s="149"/>
      <c r="NCW8" s="149"/>
      <c r="NCX8" s="149"/>
      <c r="NCY8" s="149"/>
      <c r="NCZ8" s="149"/>
      <c r="NDA8" s="149"/>
      <c r="NDB8" s="149"/>
      <c r="NDC8" s="149"/>
      <c r="NDD8" s="149"/>
      <c r="NDE8" s="149"/>
      <c r="NDF8" s="149"/>
      <c r="NDG8" s="149"/>
      <c r="NDH8" s="149"/>
      <c r="NDI8" s="149"/>
      <c r="NDJ8" s="149"/>
      <c r="NDK8" s="149"/>
      <c r="NDL8" s="149"/>
      <c r="NDM8" s="149"/>
      <c r="NDN8" s="149"/>
      <c r="NDO8" s="149"/>
      <c r="NDP8" s="149"/>
      <c r="NDQ8" s="149"/>
      <c r="NDR8" s="149"/>
      <c r="NDS8" s="149"/>
      <c r="NDT8" s="149"/>
      <c r="NDU8" s="149"/>
      <c r="NDV8" s="149"/>
      <c r="NDW8" s="149"/>
      <c r="NDX8" s="149"/>
      <c r="NDY8" s="149"/>
      <c r="NDZ8" s="149"/>
      <c r="NEA8" s="149"/>
      <c r="NEB8" s="149"/>
      <c r="NEC8" s="149"/>
      <c r="NED8" s="149"/>
      <c r="NEE8" s="149"/>
      <c r="NEF8" s="149"/>
      <c r="NEG8" s="149"/>
      <c r="NEH8" s="149"/>
      <c r="NEI8" s="149"/>
      <c r="NEJ8" s="149"/>
      <c r="NEK8" s="149"/>
      <c r="NEL8" s="149"/>
      <c r="NEM8" s="149"/>
      <c r="NEN8" s="149"/>
      <c r="NEO8" s="149"/>
      <c r="NEP8" s="149"/>
      <c r="NEQ8" s="149"/>
      <c r="NER8" s="149"/>
      <c r="NES8" s="149"/>
      <c r="NET8" s="149"/>
      <c r="NEU8" s="149"/>
      <c r="NEV8" s="149"/>
      <c r="NEW8" s="149"/>
      <c r="NEX8" s="149"/>
      <c r="NEY8" s="149"/>
      <c r="NEZ8" s="149"/>
      <c r="NFA8" s="149"/>
      <c r="NFB8" s="149"/>
      <c r="NFC8" s="149"/>
      <c r="NFD8" s="149"/>
      <c r="NFE8" s="149"/>
      <c r="NFF8" s="149"/>
      <c r="NFG8" s="149"/>
      <c r="NFH8" s="149"/>
      <c r="NFI8" s="149"/>
      <c r="NFJ8" s="149"/>
      <c r="NFK8" s="149"/>
      <c r="NFL8" s="149"/>
      <c r="NFM8" s="149"/>
      <c r="NFN8" s="149"/>
      <c r="NFO8" s="149"/>
      <c r="NFP8" s="149"/>
      <c r="NFQ8" s="149"/>
      <c r="NFR8" s="149"/>
      <c r="NFS8" s="149"/>
      <c r="NFT8" s="149"/>
      <c r="NFU8" s="149"/>
      <c r="NFV8" s="149"/>
      <c r="NFW8" s="149"/>
      <c r="NFX8" s="149"/>
      <c r="NFY8" s="149"/>
      <c r="NFZ8" s="149"/>
      <c r="NGA8" s="149"/>
      <c r="NGB8" s="149"/>
      <c r="NGC8" s="149"/>
      <c r="NGD8" s="149"/>
      <c r="NGE8" s="149"/>
      <c r="NGF8" s="149"/>
      <c r="NGG8" s="149"/>
      <c r="NGH8" s="149"/>
      <c r="NGI8" s="149"/>
      <c r="NGJ8" s="149"/>
      <c r="NGK8" s="149"/>
      <c r="NGL8" s="149"/>
      <c r="NGM8" s="149"/>
      <c r="NGN8" s="149"/>
      <c r="NGO8" s="149"/>
      <c r="NGP8" s="149"/>
      <c r="NGQ8" s="149"/>
      <c r="NGR8" s="149"/>
      <c r="NGS8" s="149"/>
      <c r="NGT8" s="149"/>
      <c r="NGU8" s="149"/>
      <c r="NGV8" s="149"/>
      <c r="NGW8" s="149"/>
      <c r="NGX8" s="149"/>
      <c r="NGY8" s="149"/>
      <c r="NGZ8" s="149"/>
      <c r="NHA8" s="149"/>
      <c r="NHB8" s="149"/>
      <c r="NHC8" s="149"/>
      <c r="NHD8" s="149"/>
      <c r="NHE8" s="149"/>
      <c r="NHF8" s="149"/>
      <c r="NHG8" s="149"/>
      <c r="NHH8" s="149"/>
      <c r="NHI8" s="149"/>
      <c r="NHJ8" s="149"/>
      <c r="NHK8" s="149"/>
      <c r="NHL8" s="149"/>
      <c r="NHM8" s="149"/>
      <c r="NHN8" s="149"/>
      <c r="NHO8" s="149"/>
      <c r="NHP8" s="149"/>
      <c r="NHQ8" s="149"/>
      <c r="NHR8" s="149"/>
      <c r="NHS8" s="149"/>
      <c r="NHT8" s="149"/>
      <c r="NHU8" s="149"/>
      <c r="NHV8" s="149"/>
      <c r="NHW8" s="149"/>
      <c r="NHX8" s="149"/>
      <c r="NHY8" s="149"/>
      <c r="NHZ8" s="149"/>
      <c r="NIA8" s="149"/>
      <c r="NIB8" s="149"/>
      <c r="NIC8" s="149"/>
      <c r="NID8" s="149"/>
      <c r="NIE8" s="149"/>
      <c r="NIF8" s="149"/>
      <c r="NIG8" s="149"/>
      <c r="NIH8" s="149"/>
      <c r="NII8" s="149"/>
      <c r="NIJ8" s="149"/>
      <c r="NIK8" s="149"/>
      <c r="NIL8" s="149"/>
      <c r="NIM8" s="149"/>
      <c r="NIN8" s="149"/>
      <c r="NIO8" s="149"/>
      <c r="NIP8" s="149"/>
      <c r="NIQ8" s="149"/>
      <c r="NIR8" s="149"/>
      <c r="NIS8" s="149"/>
      <c r="NIT8" s="149"/>
      <c r="NIU8" s="149"/>
      <c r="NIV8" s="149"/>
      <c r="NIW8" s="149"/>
      <c r="NIX8" s="149"/>
      <c r="NIY8" s="149"/>
      <c r="NIZ8" s="149"/>
      <c r="NJA8" s="149"/>
      <c r="NJB8" s="149"/>
      <c r="NJC8" s="149"/>
      <c r="NJD8" s="149"/>
      <c r="NJE8" s="149"/>
      <c r="NJF8" s="149"/>
      <c r="NJG8" s="149"/>
      <c r="NJH8" s="149"/>
      <c r="NJI8" s="149"/>
      <c r="NJJ8" s="149"/>
      <c r="NJK8" s="149"/>
      <c r="NJL8" s="149"/>
      <c r="NJM8" s="149"/>
      <c r="NJN8" s="149"/>
      <c r="NJO8" s="149"/>
      <c r="NJP8" s="149"/>
      <c r="NJQ8" s="149"/>
      <c r="NJR8" s="149"/>
      <c r="NJS8" s="149"/>
      <c r="NJT8" s="149"/>
      <c r="NJU8" s="149"/>
      <c r="NJV8" s="149"/>
      <c r="NJW8" s="149"/>
      <c r="NJX8" s="149"/>
      <c r="NJY8" s="149"/>
      <c r="NJZ8" s="149"/>
      <c r="NKA8" s="149"/>
      <c r="NKB8" s="149"/>
      <c r="NKC8" s="149"/>
      <c r="NKD8" s="149"/>
      <c r="NKE8" s="149"/>
      <c r="NKF8" s="149"/>
      <c r="NKG8" s="149"/>
      <c r="NKH8" s="149"/>
      <c r="NKI8" s="149"/>
      <c r="NKJ8" s="149"/>
      <c r="NKK8" s="149"/>
      <c r="NKL8" s="149"/>
      <c r="NKM8" s="149"/>
      <c r="NKN8" s="149"/>
      <c r="NKO8" s="149"/>
      <c r="NKP8" s="149"/>
      <c r="NKQ8" s="149"/>
      <c r="NKR8" s="149"/>
      <c r="NKS8" s="149"/>
      <c r="NKT8" s="149"/>
      <c r="NKU8" s="149"/>
      <c r="NKV8" s="149"/>
      <c r="NKW8" s="149"/>
      <c r="NKX8" s="149"/>
      <c r="NKY8" s="149"/>
      <c r="NKZ8" s="149"/>
      <c r="NLA8" s="149"/>
      <c r="NLB8" s="149"/>
      <c r="NLC8" s="149"/>
      <c r="NLD8" s="149"/>
      <c r="NLE8" s="149"/>
      <c r="NLF8" s="149"/>
      <c r="NLG8" s="149"/>
      <c r="NLH8" s="149"/>
      <c r="NLI8" s="149"/>
      <c r="NLJ8" s="149"/>
      <c r="NLK8" s="149"/>
      <c r="NLL8" s="149"/>
      <c r="NLM8" s="149"/>
      <c r="NLN8" s="149"/>
      <c r="NLO8" s="149"/>
      <c r="NLP8" s="149"/>
      <c r="NLQ8" s="149"/>
      <c r="NLR8" s="149"/>
      <c r="NLS8" s="149"/>
      <c r="NLT8" s="149"/>
      <c r="NLU8" s="149"/>
      <c r="NLV8" s="149"/>
      <c r="NLW8" s="149"/>
      <c r="NLX8" s="149"/>
      <c r="NLY8" s="149"/>
      <c r="NLZ8" s="149"/>
      <c r="NMA8" s="149"/>
      <c r="NMB8" s="149"/>
      <c r="NMC8" s="149"/>
      <c r="NMD8" s="149"/>
      <c r="NME8" s="149"/>
      <c r="NMF8" s="149"/>
      <c r="NMG8" s="149"/>
      <c r="NMH8" s="149"/>
      <c r="NMI8" s="149"/>
      <c r="NMJ8" s="149"/>
      <c r="NMK8" s="149"/>
      <c r="NML8" s="149"/>
      <c r="NMM8" s="149"/>
      <c r="NMN8" s="149"/>
      <c r="NMO8" s="149"/>
      <c r="NMP8" s="149"/>
      <c r="NMQ8" s="149"/>
      <c r="NMR8" s="149"/>
      <c r="NMS8" s="149"/>
      <c r="NMT8" s="149"/>
      <c r="NMU8" s="149"/>
      <c r="NMV8" s="149"/>
      <c r="NMW8" s="149"/>
      <c r="NMX8" s="149"/>
      <c r="NMY8" s="149"/>
      <c r="NMZ8" s="149"/>
      <c r="NNA8" s="149"/>
      <c r="NNB8" s="149"/>
      <c r="NNC8" s="149"/>
      <c r="NND8" s="149"/>
      <c r="NNE8" s="149"/>
      <c r="NNF8" s="149"/>
      <c r="NNG8" s="149"/>
      <c r="NNH8" s="149"/>
      <c r="NNI8" s="149"/>
      <c r="NNJ8" s="149"/>
      <c r="NNK8" s="149"/>
      <c r="NNL8" s="149"/>
      <c r="NNM8" s="149"/>
      <c r="NNN8" s="149"/>
      <c r="NNO8" s="149"/>
      <c r="NNP8" s="149"/>
      <c r="NNQ8" s="149"/>
      <c r="NNR8" s="149"/>
      <c r="NNS8" s="149"/>
      <c r="NNT8" s="149"/>
      <c r="NNU8" s="149"/>
      <c r="NNV8" s="149"/>
      <c r="NNW8" s="149"/>
      <c r="NNX8" s="149"/>
      <c r="NNY8" s="149"/>
      <c r="NNZ8" s="149"/>
      <c r="NOA8" s="149"/>
      <c r="NOB8" s="149"/>
      <c r="NOC8" s="149"/>
      <c r="NOD8" s="149"/>
      <c r="NOE8" s="149"/>
      <c r="NOF8" s="149"/>
      <c r="NOG8" s="149"/>
      <c r="NOH8" s="149"/>
      <c r="NOI8" s="149"/>
      <c r="NOJ8" s="149"/>
      <c r="NOK8" s="149"/>
      <c r="NOL8" s="149"/>
      <c r="NOM8" s="149"/>
      <c r="NON8" s="149"/>
      <c r="NOO8" s="149"/>
      <c r="NOP8" s="149"/>
      <c r="NOQ8" s="149"/>
      <c r="NOR8" s="149"/>
      <c r="NOS8" s="149"/>
      <c r="NOT8" s="149"/>
      <c r="NOU8" s="149"/>
      <c r="NOV8" s="149"/>
      <c r="NOW8" s="149"/>
      <c r="NOX8" s="149"/>
      <c r="NOY8" s="149"/>
      <c r="NOZ8" s="149"/>
      <c r="NPA8" s="149"/>
      <c r="NPB8" s="149"/>
      <c r="NPC8" s="149"/>
      <c r="NPD8" s="149"/>
      <c r="NPE8" s="149"/>
      <c r="NPF8" s="149"/>
      <c r="NPG8" s="149"/>
      <c r="NPH8" s="149"/>
      <c r="NPI8" s="149"/>
      <c r="NPJ8" s="149"/>
      <c r="NPK8" s="149"/>
      <c r="NPL8" s="149"/>
      <c r="NPM8" s="149"/>
      <c r="NPN8" s="149"/>
      <c r="NPO8" s="149"/>
      <c r="NPP8" s="149"/>
      <c r="NPQ8" s="149"/>
      <c r="NPR8" s="149"/>
      <c r="NPS8" s="149"/>
      <c r="NPT8" s="149"/>
      <c r="NPU8" s="149"/>
      <c r="NPV8" s="149"/>
      <c r="NPW8" s="149"/>
      <c r="NPX8" s="149"/>
      <c r="NPY8" s="149"/>
      <c r="NPZ8" s="149"/>
      <c r="NQA8" s="149"/>
      <c r="NQB8" s="149"/>
      <c r="NQC8" s="149"/>
      <c r="NQD8" s="149"/>
      <c r="NQE8" s="149"/>
      <c r="NQF8" s="149"/>
      <c r="NQG8" s="149"/>
      <c r="NQH8" s="149"/>
      <c r="NQI8" s="149"/>
      <c r="NQJ8" s="149"/>
      <c r="NQK8" s="149"/>
      <c r="NQL8" s="149"/>
      <c r="NQM8" s="149"/>
      <c r="NQN8" s="149"/>
      <c r="NQO8" s="149"/>
      <c r="NQP8" s="149"/>
      <c r="NQQ8" s="149"/>
      <c r="NQR8" s="149"/>
      <c r="NQS8" s="149"/>
      <c r="NQT8" s="149"/>
      <c r="NQU8" s="149"/>
      <c r="NQV8" s="149"/>
      <c r="NQW8" s="149"/>
      <c r="NQX8" s="149"/>
      <c r="NQY8" s="149"/>
      <c r="NQZ8" s="149"/>
      <c r="NRA8" s="149"/>
      <c r="NRB8" s="149"/>
      <c r="NRC8" s="149"/>
      <c r="NRD8" s="149"/>
      <c r="NRE8" s="149"/>
      <c r="NRF8" s="149"/>
      <c r="NRG8" s="149"/>
      <c r="NRH8" s="149"/>
      <c r="NRI8" s="149"/>
      <c r="NRJ8" s="149"/>
      <c r="NRK8" s="149"/>
      <c r="NRL8" s="149"/>
      <c r="NRM8" s="149"/>
      <c r="NRN8" s="149"/>
      <c r="NRO8" s="149"/>
      <c r="NRP8" s="149"/>
      <c r="NRQ8" s="149"/>
      <c r="NRR8" s="149"/>
      <c r="NRS8" s="149"/>
      <c r="NRT8" s="149"/>
      <c r="NRU8" s="149"/>
      <c r="NRV8" s="149"/>
      <c r="NRW8" s="149"/>
      <c r="NRX8" s="149"/>
      <c r="NRY8" s="149"/>
      <c r="NRZ8" s="149"/>
      <c r="NSA8" s="149"/>
      <c r="NSB8" s="149"/>
      <c r="NSC8" s="149"/>
      <c r="NSD8" s="149"/>
      <c r="NSE8" s="149"/>
      <c r="NSF8" s="149"/>
      <c r="NSG8" s="149"/>
      <c r="NSH8" s="149"/>
      <c r="NSI8" s="149"/>
      <c r="NSJ8" s="149"/>
      <c r="NSK8" s="149"/>
      <c r="NSL8" s="149"/>
      <c r="NSM8" s="149"/>
      <c r="NSN8" s="149"/>
      <c r="NSO8" s="149"/>
      <c r="NSP8" s="149"/>
      <c r="NSQ8" s="149"/>
      <c r="NSR8" s="149"/>
      <c r="NSS8" s="149"/>
      <c r="NST8" s="149"/>
      <c r="NSU8" s="149"/>
      <c r="NSV8" s="149"/>
      <c r="NSW8" s="149"/>
      <c r="NSX8" s="149"/>
      <c r="NSY8" s="149"/>
      <c r="NSZ8" s="149"/>
      <c r="NTA8" s="149"/>
      <c r="NTB8" s="149"/>
      <c r="NTC8" s="149"/>
      <c r="NTD8" s="149"/>
      <c r="NTE8" s="149"/>
      <c r="NTF8" s="149"/>
      <c r="NTG8" s="149"/>
      <c r="NTH8" s="149"/>
      <c r="NTI8" s="149"/>
      <c r="NTJ8" s="149"/>
      <c r="NTK8" s="149"/>
      <c r="NTL8" s="149"/>
      <c r="NTM8" s="149"/>
      <c r="NTN8" s="149"/>
      <c r="NTO8" s="149"/>
      <c r="NTP8" s="149"/>
      <c r="NTQ8" s="149"/>
      <c r="NTR8" s="149"/>
      <c r="NTS8" s="149"/>
      <c r="NTT8" s="149"/>
      <c r="NTU8" s="149"/>
      <c r="NTV8" s="149"/>
      <c r="NTW8" s="149"/>
      <c r="NTX8" s="149"/>
      <c r="NTY8" s="149"/>
      <c r="NTZ8" s="149"/>
      <c r="NUA8" s="149"/>
      <c r="NUB8" s="149"/>
      <c r="NUC8" s="149"/>
      <c r="NUD8" s="149"/>
      <c r="NUE8" s="149"/>
      <c r="NUF8" s="149"/>
      <c r="NUG8" s="149"/>
      <c r="NUH8" s="149"/>
      <c r="NUI8" s="149"/>
      <c r="NUJ8" s="149"/>
      <c r="NUK8" s="149"/>
      <c r="NUL8" s="149"/>
      <c r="NUM8" s="149"/>
      <c r="NUN8" s="149"/>
      <c r="NUO8" s="149"/>
      <c r="NUP8" s="149"/>
      <c r="NUQ8" s="149"/>
      <c r="NUR8" s="149"/>
      <c r="NUS8" s="149"/>
      <c r="NUT8" s="149"/>
      <c r="NUU8" s="149"/>
      <c r="NUV8" s="149"/>
      <c r="NUW8" s="149"/>
      <c r="NUX8" s="149"/>
      <c r="NUY8" s="149"/>
      <c r="NUZ8" s="149"/>
      <c r="NVA8" s="149"/>
      <c r="NVB8" s="149"/>
      <c r="NVC8" s="149"/>
      <c r="NVD8" s="149"/>
      <c r="NVE8" s="149"/>
      <c r="NVF8" s="149"/>
      <c r="NVG8" s="149"/>
      <c r="NVH8" s="149"/>
      <c r="NVI8" s="149"/>
      <c r="NVJ8" s="149"/>
      <c r="NVK8" s="149"/>
      <c r="NVL8" s="149"/>
      <c r="NVM8" s="149"/>
      <c r="NVN8" s="149"/>
      <c r="NVO8" s="149"/>
      <c r="NVP8" s="149"/>
      <c r="NVQ8" s="149"/>
      <c r="NVR8" s="149"/>
      <c r="NVS8" s="149"/>
      <c r="NVT8" s="149"/>
      <c r="NVU8" s="149"/>
      <c r="NVV8" s="149"/>
      <c r="NVW8" s="149"/>
      <c r="NVX8" s="149"/>
      <c r="NVY8" s="149"/>
      <c r="NVZ8" s="149"/>
      <c r="NWA8" s="149"/>
      <c r="NWB8" s="149"/>
      <c r="NWC8" s="149"/>
      <c r="NWD8" s="149"/>
      <c r="NWE8" s="149"/>
      <c r="NWF8" s="149"/>
      <c r="NWG8" s="149"/>
      <c r="NWH8" s="149"/>
      <c r="NWI8" s="149"/>
      <c r="NWJ8" s="149"/>
      <c r="NWK8" s="149"/>
      <c r="NWL8" s="149"/>
      <c r="NWM8" s="149"/>
      <c r="NWN8" s="149"/>
      <c r="NWO8" s="149"/>
      <c r="NWP8" s="149"/>
      <c r="NWQ8" s="149"/>
      <c r="NWR8" s="149"/>
      <c r="NWS8" s="149"/>
      <c r="NWT8" s="149"/>
      <c r="NWU8" s="149"/>
      <c r="NWV8" s="149"/>
      <c r="NWW8" s="149"/>
      <c r="NWX8" s="149"/>
      <c r="NWY8" s="149"/>
      <c r="NWZ8" s="149"/>
      <c r="NXA8" s="149"/>
      <c r="NXB8" s="149"/>
      <c r="NXC8" s="149"/>
      <c r="NXD8" s="149"/>
      <c r="NXE8" s="149"/>
      <c r="NXF8" s="149"/>
      <c r="NXG8" s="149"/>
      <c r="NXH8" s="149"/>
      <c r="NXI8" s="149"/>
      <c r="NXJ8" s="149"/>
      <c r="NXK8" s="149"/>
      <c r="NXL8" s="149"/>
      <c r="NXM8" s="149"/>
      <c r="NXN8" s="149"/>
      <c r="NXO8" s="149"/>
      <c r="NXP8" s="149"/>
      <c r="NXQ8" s="149"/>
      <c r="NXR8" s="149"/>
      <c r="NXS8" s="149"/>
      <c r="NXT8" s="149"/>
      <c r="NXU8" s="149"/>
      <c r="NXV8" s="149"/>
      <c r="NXW8" s="149"/>
      <c r="NXX8" s="149"/>
      <c r="NXY8" s="149"/>
      <c r="NXZ8" s="149"/>
      <c r="NYA8" s="149"/>
      <c r="NYB8" s="149"/>
      <c r="NYC8" s="149"/>
      <c r="NYD8" s="149"/>
      <c r="NYE8" s="149"/>
      <c r="NYF8" s="149"/>
      <c r="NYG8" s="149"/>
      <c r="NYH8" s="149"/>
      <c r="NYI8" s="149"/>
      <c r="NYJ8" s="149"/>
      <c r="NYK8" s="149"/>
      <c r="NYL8" s="149"/>
      <c r="NYM8" s="149"/>
      <c r="NYN8" s="149"/>
      <c r="NYO8" s="149"/>
      <c r="NYP8" s="149"/>
      <c r="NYQ8" s="149"/>
      <c r="NYR8" s="149"/>
      <c r="NYS8" s="149"/>
      <c r="NYT8" s="149"/>
      <c r="NYU8" s="149"/>
      <c r="NYV8" s="149"/>
      <c r="NYW8" s="149"/>
      <c r="NYX8" s="149"/>
      <c r="NYY8" s="149"/>
      <c r="NYZ8" s="149"/>
      <c r="NZA8" s="149"/>
      <c r="NZB8" s="149"/>
      <c r="NZC8" s="149"/>
      <c r="NZD8" s="149"/>
      <c r="NZE8" s="149"/>
      <c r="NZF8" s="149"/>
      <c r="NZG8" s="149"/>
      <c r="NZH8" s="149"/>
      <c r="NZI8" s="149"/>
      <c r="NZJ8" s="149"/>
      <c r="NZK8" s="149"/>
      <c r="NZL8" s="149"/>
      <c r="NZM8" s="149"/>
      <c r="NZN8" s="149"/>
      <c r="NZO8" s="149"/>
      <c r="NZP8" s="149"/>
      <c r="NZQ8" s="149"/>
      <c r="NZR8" s="149"/>
      <c r="NZS8" s="149"/>
      <c r="NZT8" s="149"/>
      <c r="NZU8" s="149"/>
      <c r="NZV8" s="149"/>
      <c r="NZW8" s="149"/>
      <c r="NZX8" s="149"/>
      <c r="NZY8" s="149"/>
      <c r="NZZ8" s="149"/>
      <c r="OAA8" s="149"/>
      <c r="OAB8" s="149"/>
      <c r="OAC8" s="149"/>
      <c r="OAD8" s="149"/>
      <c r="OAE8" s="149"/>
      <c r="OAF8" s="149"/>
      <c r="OAG8" s="149"/>
      <c r="OAH8" s="149"/>
      <c r="OAI8" s="149"/>
      <c r="OAJ8" s="149"/>
      <c r="OAK8" s="149"/>
      <c r="OAL8" s="149"/>
      <c r="OAM8" s="149"/>
      <c r="OAN8" s="149"/>
      <c r="OAO8" s="149"/>
      <c r="OAP8" s="149"/>
      <c r="OAQ8" s="149"/>
      <c r="OAR8" s="149"/>
      <c r="OAS8" s="149"/>
      <c r="OAT8" s="149"/>
      <c r="OAU8" s="149"/>
      <c r="OAV8" s="149"/>
      <c r="OAW8" s="149"/>
      <c r="OAX8" s="149"/>
      <c r="OAY8" s="149"/>
      <c r="OAZ8" s="149"/>
      <c r="OBA8" s="149"/>
      <c r="OBB8" s="149"/>
      <c r="OBC8" s="149"/>
      <c r="OBD8" s="149"/>
      <c r="OBE8" s="149"/>
      <c r="OBF8" s="149"/>
      <c r="OBG8" s="149"/>
      <c r="OBH8" s="149"/>
      <c r="OBI8" s="149"/>
      <c r="OBJ8" s="149"/>
      <c r="OBK8" s="149"/>
      <c r="OBL8" s="149"/>
      <c r="OBM8" s="149"/>
      <c r="OBN8" s="149"/>
      <c r="OBO8" s="149"/>
      <c r="OBP8" s="149"/>
      <c r="OBQ8" s="149"/>
      <c r="OBR8" s="149"/>
      <c r="OBS8" s="149"/>
      <c r="OBT8" s="149"/>
      <c r="OBU8" s="149"/>
      <c r="OBV8" s="149"/>
      <c r="OBW8" s="149"/>
      <c r="OBX8" s="149"/>
      <c r="OBY8" s="149"/>
      <c r="OBZ8" s="149"/>
      <c r="OCA8" s="149"/>
      <c r="OCB8" s="149"/>
      <c r="OCC8" s="149"/>
      <c r="OCD8" s="149"/>
      <c r="OCE8" s="149"/>
      <c r="OCF8" s="149"/>
      <c r="OCG8" s="149"/>
      <c r="OCH8" s="149"/>
      <c r="OCI8" s="149"/>
      <c r="OCJ8" s="149"/>
      <c r="OCK8" s="149"/>
      <c r="OCL8" s="149"/>
      <c r="OCM8" s="149"/>
      <c r="OCN8" s="149"/>
      <c r="OCO8" s="149"/>
      <c r="OCP8" s="149"/>
      <c r="OCQ8" s="149"/>
      <c r="OCR8" s="149"/>
      <c r="OCS8" s="149"/>
      <c r="OCT8" s="149"/>
      <c r="OCU8" s="149"/>
      <c r="OCV8" s="149"/>
      <c r="OCW8" s="149"/>
      <c r="OCX8" s="149"/>
      <c r="OCY8" s="149"/>
      <c r="OCZ8" s="149"/>
      <c r="ODA8" s="149"/>
      <c r="ODB8" s="149"/>
      <c r="ODC8" s="149"/>
      <c r="ODD8" s="149"/>
      <c r="ODE8" s="149"/>
      <c r="ODF8" s="149"/>
      <c r="ODG8" s="149"/>
      <c r="ODH8" s="149"/>
      <c r="ODI8" s="149"/>
      <c r="ODJ8" s="149"/>
      <c r="ODK8" s="149"/>
      <c r="ODL8" s="149"/>
      <c r="ODM8" s="149"/>
      <c r="ODN8" s="149"/>
      <c r="ODO8" s="149"/>
      <c r="ODP8" s="149"/>
      <c r="ODQ8" s="149"/>
      <c r="ODR8" s="149"/>
      <c r="ODS8" s="149"/>
      <c r="ODT8" s="149"/>
      <c r="ODU8" s="149"/>
      <c r="ODV8" s="149"/>
      <c r="ODW8" s="149"/>
      <c r="ODX8" s="149"/>
      <c r="ODY8" s="149"/>
      <c r="ODZ8" s="149"/>
      <c r="OEA8" s="149"/>
      <c r="OEB8" s="149"/>
      <c r="OEC8" s="149"/>
      <c r="OED8" s="149"/>
      <c r="OEE8" s="149"/>
      <c r="OEF8" s="149"/>
      <c r="OEG8" s="149"/>
      <c r="OEH8" s="149"/>
      <c r="OEI8" s="149"/>
      <c r="OEJ8" s="149"/>
      <c r="OEK8" s="149"/>
      <c r="OEL8" s="149"/>
      <c r="OEM8" s="149"/>
      <c r="OEN8" s="149"/>
      <c r="OEO8" s="149"/>
      <c r="OEP8" s="149"/>
      <c r="OEQ8" s="149"/>
      <c r="OER8" s="149"/>
      <c r="OES8" s="149"/>
      <c r="OET8" s="149"/>
      <c r="OEU8" s="149"/>
      <c r="OEV8" s="149"/>
      <c r="OEW8" s="149"/>
      <c r="OEX8" s="149"/>
      <c r="OEY8" s="149"/>
      <c r="OEZ8" s="149"/>
      <c r="OFA8" s="149"/>
      <c r="OFB8" s="149"/>
      <c r="OFC8" s="149"/>
      <c r="OFD8" s="149"/>
      <c r="OFE8" s="149"/>
      <c r="OFF8" s="149"/>
      <c r="OFG8" s="149"/>
      <c r="OFH8" s="149"/>
      <c r="OFI8" s="149"/>
      <c r="OFJ8" s="149"/>
      <c r="OFK8" s="149"/>
      <c r="OFL8" s="149"/>
      <c r="OFM8" s="149"/>
      <c r="OFN8" s="149"/>
      <c r="OFO8" s="149"/>
      <c r="OFP8" s="149"/>
      <c r="OFQ8" s="149"/>
      <c r="OFR8" s="149"/>
      <c r="OFS8" s="149"/>
      <c r="OFT8" s="149"/>
      <c r="OFU8" s="149"/>
      <c r="OFV8" s="149"/>
      <c r="OFW8" s="149"/>
      <c r="OFX8" s="149"/>
      <c r="OFY8" s="149"/>
      <c r="OFZ8" s="149"/>
      <c r="OGA8" s="149"/>
      <c r="OGB8" s="149"/>
      <c r="OGC8" s="149"/>
      <c r="OGD8" s="149"/>
      <c r="OGE8" s="149"/>
      <c r="OGF8" s="149"/>
      <c r="OGG8" s="149"/>
      <c r="OGH8" s="149"/>
      <c r="OGI8" s="149"/>
      <c r="OGJ8" s="149"/>
      <c r="OGK8" s="149"/>
      <c r="OGL8" s="149"/>
      <c r="OGM8" s="149"/>
      <c r="OGN8" s="149"/>
      <c r="OGO8" s="149"/>
      <c r="OGP8" s="149"/>
      <c r="OGQ8" s="149"/>
      <c r="OGR8" s="149"/>
      <c r="OGS8" s="149"/>
      <c r="OGT8" s="149"/>
      <c r="OGU8" s="149"/>
      <c r="OGV8" s="149"/>
      <c r="OGW8" s="149"/>
      <c r="OGX8" s="149"/>
      <c r="OGY8" s="149"/>
      <c r="OGZ8" s="149"/>
      <c r="OHA8" s="149"/>
      <c r="OHB8" s="149"/>
      <c r="OHC8" s="149"/>
      <c r="OHD8" s="149"/>
      <c r="OHE8" s="149"/>
      <c r="OHF8" s="149"/>
      <c r="OHG8" s="149"/>
      <c r="OHH8" s="149"/>
      <c r="OHI8" s="149"/>
      <c r="OHJ8" s="149"/>
      <c r="OHK8" s="149"/>
      <c r="OHL8" s="149"/>
      <c r="OHM8" s="149"/>
      <c r="OHN8" s="149"/>
      <c r="OHO8" s="149"/>
      <c r="OHP8" s="149"/>
      <c r="OHQ8" s="149"/>
      <c r="OHR8" s="149"/>
      <c r="OHS8" s="149"/>
      <c r="OHT8" s="149"/>
      <c r="OHU8" s="149"/>
      <c r="OHV8" s="149"/>
      <c r="OHW8" s="149"/>
      <c r="OHX8" s="149"/>
      <c r="OHY8" s="149"/>
      <c r="OHZ8" s="149"/>
      <c r="OIA8" s="149"/>
      <c r="OIB8" s="149"/>
      <c r="OIC8" s="149"/>
      <c r="OID8" s="149"/>
      <c r="OIE8" s="149"/>
      <c r="OIF8" s="149"/>
      <c r="OIG8" s="149"/>
      <c r="OIH8" s="149"/>
      <c r="OII8" s="149"/>
      <c r="OIJ8" s="149"/>
      <c r="OIK8" s="149"/>
      <c r="OIL8" s="149"/>
      <c r="OIM8" s="149"/>
      <c r="OIN8" s="149"/>
      <c r="OIO8" s="149"/>
      <c r="OIP8" s="149"/>
      <c r="OIQ8" s="149"/>
      <c r="OIR8" s="149"/>
      <c r="OIS8" s="149"/>
      <c r="OIT8" s="149"/>
      <c r="OIU8" s="149"/>
      <c r="OIV8" s="149"/>
      <c r="OIW8" s="149"/>
      <c r="OIX8" s="149"/>
      <c r="OIY8" s="149"/>
      <c r="OIZ8" s="149"/>
      <c r="OJA8" s="149"/>
      <c r="OJB8" s="149"/>
      <c r="OJC8" s="149"/>
      <c r="OJD8" s="149"/>
      <c r="OJE8" s="149"/>
      <c r="OJF8" s="149"/>
      <c r="OJG8" s="149"/>
      <c r="OJH8" s="149"/>
      <c r="OJI8" s="149"/>
      <c r="OJJ8" s="149"/>
      <c r="OJK8" s="149"/>
      <c r="OJL8" s="149"/>
      <c r="OJM8" s="149"/>
      <c r="OJN8" s="149"/>
      <c r="OJO8" s="149"/>
      <c r="OJP8" s="149"/>
      <c r="OJQ8" s="149"/>
      <c r="OJR8" s="149"/>
      <c r="OJS8" s="149"/>
      <c r="OJT8" s="149"/>
      <c r="OJU8" s="149"/>
      <c r="OJV8" s="149"/>
      <c r="OJW8" s="149"/>
      <c r="OJX8" s="149"/>
      <c r="OJY8" s="149"/>
      <c r="OJZ8" s="149"/>
      <c r="OKA8" s="149"/>
      <c r="OKB8" s="149"/>
      <c r="OKC8" s="149"/>
      <c r="OKD8" s="149"/>
      <c r="OKE8" s="149"/>
      <c r="OKF8" s="149"/>
      <c r="OKG8" s="149"/>
      <c r="OKH8" s="149"/>
      <c r="OKI8" s="149"/>
      <c r="OKJ8" s="149"/>
      <c r="OKK8" s="149"/>
      <c r="OKL8" s="149"/>
      <c r="OKM8" s="149"/>
      <c r="OKN8" s="149"/>
      <c r="OKO8" s="149"/>
      <c r="OKP8" s="149"/>
      <c r="OKQ8" s="149"/>
      <c r="OKR8" s="149"/>
      <c r="OKS8" s="149"/>
      <c r="OKT8" s="149"/>
      <c r="OKU8" s="149"/>
      <c r="OKV8" s="149"/>
      <c r="OKW8" s="149"/>
      <c r="OKX8" s="149"/>
      <c r="OKY8" s="149"/>
      <c r="OKZ8" s="149"/>
      <c r="OLA8" s="149"/>
      <c r="OLB8" s="149"/>
      <c r="OLC8" s="149"/>
      <c r="OLD8" s="149"/>
      <c r="OLE8" s="149"/>
      <c r="OLF8" s="149"/>
      <c r="OLG8" s="149"/>
      <c r="OLH8" s="149"/>
      <c r="OLI8" s="149"/>
      <c r="OLJ8" s="149"/>
      <c r="OLK8" s="149"/>
      <c r="OLL8" s="149"/>
      <c r="OLM8" s="149"/>
      <c r="OLN8" s="149"/>
      <c r="OLO8" s="149"/>
      <c r="OLP8" s="149"/>
      <c r="OLQ8" s="149"/>
      <c r="OLR8" s="149"/>
      <c r="OLS8" s="149"/>
      <c r="OLT8" s="149"/>
      <c r="OLU8" s="149"/>
      <c r="OLV8" s="149"/>
      <c r="OLW8" s="149"/>
      <c r="OLX8" s="149"/>
      <c r="OLY8" s="149"/>
      <c r="OLZ8" s="149"/>
      <c r="OMA8" s="149"/>
      <c r="OMB8" s="149"/>
      <c r="OMC8" s="149"/>
      <c r="OMD8" s="149"/>
      <c r="OME8" s="149"/>
      <c r="OMF8" s="149"/>
      <c r="OMG8" s="149"/>
      <c r="OMH8" s="149"/>
      <c r="OMI8" s="149"/>
      <c r="OMJ8" s="149"/>
      <c r="OMK8" s="149"/>
      <c r="OML8" s="149"/>
      <c r="OMM8" s="149"/>
      <c r="OMN8" s="149"/>
      <c r="OMO8" s="149"/>
      <c r="OMP8" s="149"/>
      <c r="OMQ8" s="149"/>
      <c r="OMR8" s="149"/>
      <c r="OMS8" s="149"/>
      <c r="OMT8" s="149"/>
      <c r="OMU8" s="149"/>
      <c r="OMV8" s="149"/>
      <c r="OMW8" s="149"/>
      <c r="OMX8" s="149"/>
      <c r="OMY8" s="149"/>
      <c r="OMZ8" s="149"/>
      <c r="ONA8" s="149"/>
      <c r="ONB8" s="149"/>
      <c r="ONC8" s="149"/>
      <c r="OND8" s="149"/>
      <c r="ONE8" s="149"/>
      <c r="ONF8" s="149"/>
      <c r="ONG8" s="149"/>
      <c r="ONH8" s="149"/>
      <c r="ONI8" s="149"/>
      <c r="ONJ8" s="149"/>
      <c r="ONK8" s="149"/>
      <c r="ONL8" s="149"/>
      <c r="ONM8" s="149"/>
      <c r="ONN8" s="149"/>
      <c r="ONO8" s="149"/>
      <c r="ONP8" s="149"/>
      <c r="ONQ8" s="149"/>
      <c r="ONR8" s="149"/>
      <c r="ONS8" s="149"/>
      <c r="ONT8" s="149"/>
      <c r="ONU8" s="149"/>
      <c r="ONV8" s="149"/>
      <c r="ONW8" s="149"/>
      <c r="ONX8" s="149"/>
      <c r="ONY8" s="149"/>
      <c r="ONZ8" s="149"/>
      <c r="OOA8" s="149"/>
      <c r="OOB8" s="149"/>
      <c r="OOC8" s="149"/>
      <c r="OOD8" s="149"/>
      <c r="OOE8" s="149"/>
      <c r="OOF8" s="149"/>
      <c r="OOG8" s="149"/>
      <c r="OOH8" s="149"/>
      <c r="OOI8" s="149"/>
      <c r="OOJ8" s="149"/>
      <c r="OOK8" s="149"/>
      <c r="OOL8" s="149"/>
      <c r="OOM8" s="149"/>
      <c r="OON8" s="149"/>
      <c r="OOO8" s="149"/>
      <c r="OOP8" s="149"/>
      <c r="OOQ8" s="149"/>
      <c r="OOR8" s="149"/>
      <c r="OOS8" s="149"/>
      <c r="OOT8" s="149"/>
      <c r="OOU8" s="149"/>
      <c r="OOV8" s="149"/>
      <c r="OOW8" s="149"/>
      <c r="OOX8" s="149"/>
      <c r="OOY8" s="149"/>
      <c r="OOZ8" s="149"/>
      <c r="OPA8" s="149"/>
      <c r="OPB8" s="149"/>
      <c r="OPC8" s="149"/>
      <c r="OPD8" s="149"/>
      <c r="OPE8" s="149"/>
      <c r="OPF8" s="149"/>
      <c r="OPG8" s="149"/>
      <c r="OPH8" s="149"/>
      <c r="OPI8" s="149"/>
      <c r="OPJ8" s="149"/>
      <c r="OPK8" s="149"/>
      <c r="OPL8" s="149"/>
      <c r="OPM8" s="149"/>
      <c r="OPN8" s="149"/>
      <c r="OPO8" s="149"/>
      <c r="OPP8" s="149"/>
      <c r="OPQ8" s="149"/>
      <c r="OPR8" s="149"/>
      <c r="OPS8" s="149"/>
      <c r="OPT8" s="149"/>
      <c r="OPU8" s="149"/>
      <c r="OPV8" s="149"/>
      <c r="OPW8" s="149"/>
      <c r="OPX8" s="149"/>
      <c r="OPY8" s="149"/>
      <c r="OPZ8" s="149"/>
      <c r="OQA8" s="149"/>
      <c r="OQB8" s="149"/>
      <c r="OQC8" s="149"/>
      <c r="OQD8" s="149"/>
      <c r="OQE8" s="149"/>
      <c r="OQF8" s="149"/>
      <c r="OQG8" s="149"/>
      <c r="OQH8" s="149"/>
      <c r="OQI8" s="149"/>
      <c r="OQJ8" s="149"/>
      <c r="OQK8" s="149"/>
      <c r="OQL8" s="149"/>
      <c r="OQM8" s="149"/>
      <c r="OQN8" s="149"/>
      <c r="OQO8" s="149"/>
      <c r="OQP8" s="149"/>
      <c r="OQQ8" s="149"/>
      <c r="OQR8" s="149"/>
      <c r="OQS8" s="149"/>
      <c r="OQT8" s="149"/>
      <c r="OQU8" s="149"/>
      <c r="OQV8" s="149"/>
      <c r="OQW8" s="149"/>
      <c r="OQX8" s="149"/>
      <c r="OQY8" s="149"/>
      <c r="OQZ8" s="149"/>
      <c r="ORA8" s="149"/>
      <c r="ORB8" s="149"/>
      <c r="ORC8" s="149"/>
      <c r="ORD8" s="149"/>
      <c r="ORE8" s="149"/>
      <c r="ORF8" s="149"/>
      <c r="ORG8" s="149"/>
      <c r="ORH8" s="149"/>
      <c r="ORI8" s="149"/>
      <c r="ORJ8" s="149"/>
      <c r="ORK8" s="149"/>
      <c r="ORL8" s="149"/>
      <c r="ORM8" s="149"/>
      <c r="ORN8" s="149"/>
      <c r="ORO8" s="149"/>
      <c r="ORP8" s="149"/>
      <c r="ORQ8" s="149"/>
      <c r="ORR8" s="149"/>
      <c r="ORS8" s="149"/>
      <c r="ORT8" s="149"/>
      <c r="ORU8" s="149"/>
      <c r="ORV8" s="149"/>
      <c r="ORW8" s="149"/>
      <c r="ORX8" s="149"/>
      <c r="ORY8" s="149"/>
      <c r="ORZ8" s="149"/>
      <c r="OSA8" s="149"/>
      <c r="OSB8" s="149"/>
      <c r="OSC8" s="149"/>
      <c r="OSD8" s="149"/>
      <c r="OSE8" s="149"/>
      <c r="OSF8" s="149"/>
      <c r="OSG8" s="149"/>
      <c r="OSH8" s="149"/>
      <c r="OSI8" s="149"/>
      <c r="OSJ8" s="149"/>
      <c r="OSK8" s="149"/>
      <c r="OSL8" s="149"/>
      <c r="OSM8" s="149"/>
      <c r="OSN8" s="149"/>
      <c r="OSO8" s="149"/>
      <c r="OSP8" s="149"/>
      <c r="OSQ8" s="149"/>
      <c r="OSR8" s="149"/>
      <c r="OSS8" s="149"/>
      <c r="OST8" s="149"/>
      <c r="OSU8" s="149"/>
      <c r="OSV8" s="149"/>
      <c r="OSW8" s="149"/>
      <c r="OSX8" s="149"/>
      <c r="OSY8" s="149"/>
      <c r="OSZ8" s="149"/>
      <c r="OTA8" s="149"/>
      <c r="OTB8" s="149"/>
      <c r="OTC8" s="149"/>
      <c r="OTD8" s="149"/>
      <c r="OTE8" s="149"/>
      <c r="OTF8" s="149"/>
      <c r="OTG8" s="149"/>
      <c r="OTH8" s="149"/>
      <c r="OTI8" s="149"/>
      <c r="OTJ8" s="149"/>
      <c r="OTK8" s="149"/>
      <c r="OTL8" s="149"/>
      <c r="OTM8" s="149"/>
      <c r="OTN8" s="149"/>
      <c r="OTO8" s="149"/>
      <c r="OTP8" s="149"/>
      <c r="OTQ8" s="149"/>
      <c r="OTR8" s="149"/>
      <c r="OTS8" s="149"/>
      <c r="OTT8" s="149"/>
      <c r="OTU8" s="149"/>
      <c r="OTV8" s="149"/>
      <c r="OTW8" s="149"/>
      <c r="OTX8" s="149"/>
      <c r="OTY8" s="149"/>
      <c r="OTZ8" s="149"/>
      <c r="OUA8" s="149"/>
      <c r="OUB8" s="149"/>
      <c r="OUC8" s="149"/>
      <c r="OUD8" s="149"/>
      <c r="OUE8" s="149"/>
      <c r="OUF8" s="149"/>
      <c r="OUG8" s="149"/>
      <c r="OUH8" s="149"/>
      <c r="OUI8" s="149"/>
      <c r="OUJ8" s="149"/>
      <c r="OUK8" s="149"/>
      <c r="OUL8" s="149"/>
      <c r="OUM8" s="149"/>
      <c r="OUN8" s="149"/>
      <c r="OUO8" s="149"/>
      <c r="OUP8" s="149"/>
      <c r="OUQ8" s="149"/>
      <c r="OUR8" s="149"/>
      <c r="OUS8" s="149"/>
      <c r="OUT8" s="149"/>
      <c r="OUU8" s="149"/>
      <c r="OUV8" s="149"/>
      <c r="OUW8" s="149"/>
      <c r="OUX8" s="149"/>
      <c r="OUY8" s="149"/>
      <c r="OUZ8" s="149"/>
      <c r="OVA8" s="149"/>
      <c r="OVB8" s="149"/>
      <c r="OVC8" s="149"/>
      <c r="OVD8" s="149"/>
      <c r="OVE8" s="149"/>
      <c r="OVF8" s="149"/>
      <c r="OVG8" s="149"/>
      <c r="OVH8" s="149"/>
      <c r="OVI8" s="149"/>
      <c r="OVJ8" s="149"/>
      <c r="OVK8" s="149"/>
      <c r="OVL8" s="149"/>
      <c r="OVM8" s="149"/>
      <c r="OVN8" s="149"/>
      <c r="OVO8" s="149"/>
      <c r="OVP8" s="149"/>
      <c r="OVQ8" s="149"/>
      <c r="OVR8" s="149"/>
      <c r="OVS8" s="149"/>
      <c r="OVT8" s="149"/>
      <c r="OVU8" s="149"/>
      <c r="OVV8" s="149"/>
      <c r="OVW8" s="149"/>
      <c r="OVX8" s="149"/>
      <c r="OVY8" s="149"/>
      <c r="OVZ8" s="149"/>
      <c r="OWA8" s="149"/>
      <c r="OWB8" s="149"/>
      <c r="OWC8" s="149"/>
      <c r="OWD8" s="149"/>
      <c r="OWE8" s="149"/>
      <c r="OWF8" s="149"/>
      <c r="OWG8" s="149"/>
      <c r="OWH8" s="149"/>
      <c r="OWI8" s="149"/>
      <c r="OWJ8" s="149"/>
      <c r="OWK8" s="149"/>
      <c r="OWL8" s="149"/>
      <c r="OWM8" s="149"/>
      <c r="OWN8" s="149"/>
      <c r="OWO8" s="149"/>
      <c r="OWP8" s="149"/>
      <c r="OWQ8" s="149"/>
      <c r="OWR8" s="149"/>
      <c r="OWS8" s="149"/>
      <c r="OWT8" s="149"/>
      <c r="OWU8" s="149"/>
      <c r="OWV8" s="149"/>
      <c r="OWW8" s="149"/>
      <c r="OWX8" s="149"/>
      <c r="OWY8" s="149"/>
      <c r="OWZ8" s="149"/>
      <c r="OXA8" s="149"/>
      <c r="OXB8" s="149"/>
      <c r="OXC8" s="149"/>
      <c r="OXD8" s="149"/>
      <c r="OXE8" s="149"/>
      <c r="OXF8" s="149"/>
      <c r="OXG8" s="149"/>
      <c r="OXH8" s="149"/>
      <c r="OXI8" s="149"/>
      <c r="OXJ8" s="149"/>
      <c r="OXK8" s="149"/>
      <c r="OXL8" s="149"/>
      <c r="OXM8" s="149"/>
      <c r="OXN8" s="149"/>
      <c r="OXO8" s="149"/>
      <c r="OXP8" s="149"/>
      <c r="OXQ8" s="149"/>
      <c r="OXR8" s="149"/>
      <c r="OXS8" s="149"/>
      <c r="OXT8" s="149"/>
      <c r="OXU8" s="149"/>
      <c r="OXV8" s="149"/>
      <c r="OXW8" s="149"/>
      <c r="OXX8" s="149"/>
      <c r="OXY8" s="149"/>
      <c r="OXZ8" s="149"/>
      <c r="OYA8" s="149"/>
      <c r="OYB8" s="149"/>
      <c r="OYC8" s="149"/>
      <c r="OYD8" s="149"/>
      <c r="OYE8" s="149"/>
      <c r="OYF8" s="149"/>
      <c r="OYG8" s="149"/>
      <c r="OYH8" s="149"/>
      <c r="OYI8" s="149"/>
      <c r="OYJ8" s="149"/>
      <c r="OYK8" s="149"/>
      <c r="OYL8" s="149"/>
      <c r="OYM8" s="149"/>
      <c r="OYN8" s="149"/>
      <c r="OYO8" s="149"/>
      <c r="OYP8" s="149"/>
      <c r="OYQ8" s="149"/>
      <c r="OYR8" s="149"/>
      <c r="OYS8" s="149"/>
      <c r="OYT8" s="149"/>
      <c r="OYU8" s="149"/>
      <c r="OYV8" s="149"/>
      <c r="OYW8" s="149"/>
      <c r="OYX8" s="149"/>
      <c r="OYY8" s="149"/>
      <c r="OYZ8" s="149"/>
      <c r="OZA8" s="149"/>
      <c r="OZB8" s="149"/>
      <c r="OZC8" s="149"/>
      <c r="OZD8" s="149"/>
      <c r="OZE8" s="149"/>
      <c r="OZF8" s="149"/>
      <c r="OZG8" s="149"/>
      <c r="OZH8" s="149"/>
      <c r="OZI8" s="149"/>
      <c r="OZJ8" s="149"/>
      <c r="OZK8" s="149"/>
      <c r="OZL8" s="149"/>
      <c r="OZM8" s="149"/>
      <c r="OZN8" s="149"/>
      <c r="OZO8" s="149"/>
      <c r="OZP8" s="149"/>
      <c r="OZQ8" s="149"/>
      <c r="OZR8" s="149"/>
      <c r="OZS8" s="149"/>
      <c r="OZT8" s="149"/>
      <c r="OZU8" s="149"/>
      <c r="OZV8" s="149"/>
      <c r="OZW8" s="149"/>
      <c r="OZX8" s="149"/>
      <c r="OZY8" s="149"/>
      <c r="OZZ8" s="149"/>
      <c r="PAA8" s="149"/>
      <c r="PAB8" s="149"/>
      <c r="PAC8" s="149"/>
      <c r="PAD8" s="149"/>
      <c r="PAE8" s="149"/>
      <c r="PAF8" s="149"/>
      <c r="PAG8" s="149"/>
      <c r="PAH8" s="149"/>
      <c r="PAI8" s="149"/>
      <c r="PAJ8" s="149"/>
      <c r="PAK8" s="149"/>
      <c r="PAL8" s="149"/>
      <c r="PAM8" s="149"/>
      <c r="PAN8" s="149"/>
      <c r="PAO8" s="149"/>
      <c r="PAP8" s="149"/>
      <c r="PAQ8" s="149"/>
      <c r="PAR8" s="149"/>
      <c r="PAS8" s="149"/>
      <c r="PAT8" s="149"/>
      <c r="PAU8" s="149"/>
      <c r="PAV8" s="149"/>
      <c r="PAW8" s="149"/>
      <c r="PAX8" s="149"/>
      <c r="PAY8" s="149"/>
      <c r="PAZ8" s="149"/>
      <c r="PBA8" s="149"/>
      <c r="PBB8" s="149"/>
      <c r="PBC8" s="149"/>
      <c r="PBD8" s="149"/>
      <c r="PBE8" s="149"/>
      <c r="PBF8" s="149"/>
      <c r="PBG8" s="149"/>
      <c r="PBH8" s="149"/>
      <c r="PBI8" s="149"/>
      <c r="PBJ8" s="149"/>
      <c r="PBK8" s="149"/>
      <c r="PBL8" s="149"/>
      <c r="PBM8" s="149"/>
      <c r="PBN8" s="149"/>
      <c r="PBO8" s="149"/>
      <c r="PBP8" s="149"/>
      <c r="PBQ8" s="149"/>
      <c r="PBR8" s="149"/>
      <c r="PBS8" s="149"/>
      <c r="PBT8" s="149"/>
      <c r="PBU8" s="149"/>
      <c r="PBV8" s="149"/>
      <c r="PBW8" s="149"/>
      <c r="PBX8" s="149"/>
      <c r="PBY8" s="149"/>
      <c r="PBZ8" s="149"/>
      <c r="PCA8" s="149"/>
      <c r="PCB8" s="149"/>
      <c r="PCC8" s="149"/>
      <c r="PCD8" s="149"/>
      <c r="PCE8" s="149"/>
      <c r="PCF8" s="149"/>
      <c r="PCG8" s="149"/>
      <c r="PCH8" s="149"/>
      <c r="PCI8" s="149"/>
      <c r="PCJ8" s="149"/>
      <c r="PCK8" s="149"/>
      <c r="PCL8" s="149"/>
      <c r="PCM8" s="149"/>
      <c r="PCN8" s="149"/>
      <c r="PCO8" s="149"/>
      <c r="PCP8" s="149"/>
      <c r="PCQ8" s="149"/>
      <c r="PCR8" s="149"/>
      <c r="PCS8" s="149"/>
      <c r="PCT8" s="149"/>
      <c r="PCU8" s="149"/>
      <c r="PCV8" s="149"/>
      <c r="PCW8" s="149"/>
      <c r="PCX8" s="149"/>
      <c r="PCY8" s="149"/>
      <c r="PCZ8" s="149"/>
      <c r="PDA8" s="149"/>
      <c r="PDB8" s="149"/>
      <c r="PDC8" s="149"/>
      <c r="PDD8" s="149"/>
      <c r="PDE8" s="149"/>
      <c r="PDF8" s="149"/>
      <c r="PDG8" s="149"/>
      <c r="PDH8" s="149"/>
      <c r="PDI8" s="149"/>
      <c r="PDJ8" s="149"/>
      <c r="PDK8" s="149"/>
      <c r="PDL8" s="149"/>
      <c r="PDM8" s="149"/>
      <c r="PDN8" s="149"/>
      <c r="PDO8" s="149"/>
      <c r="PDP8" s="149"/>
      <c r="PDQ8" s="149"/>
      <c r="PDR8" s="149"/>
      <c r="PDS8" s="149"/>
      <c r="PDT8" s="149"/>
      <c r="PDU8" s="149"/>
      <c r="PDV8" s="149"/>
      <c r="PDW8" s="149"/>
      <c r="PDX8" s="149"/>
      <c r="PDY8" s="149"/>
      <c r="PDZ8" s="149"/>
      <c r="PEA8" s="149"/>
      <c r="PEB8" s="149"/>
      <c r="PEC8" s="149"/>
      <c r="PED8" s="149"/>
      <c r="PEE8" s="149"/>
      <c r="PEF8" s="149"/>
      <c r="PEG8" s="149"/>
      <c r="PEH8" s="149"/>
      <c r="PEI8" s="149"/>
      <c r="PEJ8" s="149"/>
      <c r="PEK8" s="149"/>
      <c r="PEL8" s="149"/>
      <c r="PEM8" s="149"/>
      <c r="PEN8" s="149"/>
      <c r="PEO8" s="149"/>
      <c r="PEP8" s="149"/>
      <c r="PEQ8" s="149"/>
      <c r="PER8" s="149"/>
      <c r="PES8" s="149"/>
      <c r="PET8" s="149"/>
      <c r="PEU8" s="149"/>
      <c r="PEV8" s="149"/>
      <c r="PEW8" s="149"/>
      <c r="PEX8" s="149"/>
      <c r="PEY8" s="149"/>
      <c r="PEZ8" s="149"/>
      <c r="PFA8" s="149"/>
      <c r="PFB8" s="149"/>
      <c r="PFC8" s="149"/>
      <c r="PFD8" s="149"/>
      <c r="PFE8" s="149"/>
      <c r="PFF8" s="149"/>
      <c r="PFG8" s="149"/>
      <c r="PFH8" s="149"/>
      <c r="PFI8" s="149"/>
      <c r="PFJ8" s="149"/>
      <c r="PFK8" s="149"/>
      <c r="PFL8" s="149"/>
      <c r="PFM8" s="149"/>
      <c r="PFN8" s="149"/>
      <c r="PFO8" s="149"/>
      <c r="PFP8" s="149"/>
      <c r="PFQ8" s="149"/>
      <c r="PFR8" s="149"/>
      <c r="PFS8" s="149"/>
      <c r="PFT8" s="149"/>
      <c r="PFU8" s="149"/>
      <c r="PFV8" s="149"/>
      <c r="PFW8" s="149"/>
      <c r="PFX8" s="149"/>
      <c r="PFY8" s="149"/>
      <c r="PFZ8" s="149"/>
      <c r="PGA8" s="149"/>
      <c r="PGB8" s="149"/>
      <c r="PGC8" s="149"/>
      <c r="PGD8" s="149"/>
      <c r="PGE8" s="149"/>
      <c r="PGF8" s="149"/>
      <c r="PGG8" s="149"/>
      <c r="PGH8" s="149"/>
      <c r="PGI8" s="149"/>
      <c r="PGJ8" s="149"/>
      <c r="PGK8" s="149"/>
      <c r="PGL8" s="149"/>
      <c r="PGM8" s="149"/>
      <c r="PGN8" s="149"/>
      <c r="PGO8" s="149"/>
      <c r="PGP8" s="149"/>
      <c r="PGQ8" s="149"/>
      <c r="PGR8" s="149"/>
      <c r="PGS8" s="149"/>
      <c r="PGT8" s="149"/>
      <c r="PGU8" s="149"/>
      <c r="PGV8" s="149"/>
      <c r="PGW8" s="149"/>
      <c r="PGX8" s="149"/>
      <c r="PGY8" s="149"/>
      <c r="PGZ8" s="149"/>
      <c r="PHA8" s="149"/>
      <c r="PHB8" s="149"/>
      <c r="PHC8" s="149"/>
      <c r="PHD8" s="149"/>
      <c r="PHE8" s="149"/>
      <c r="PHF8" s="149"/>
      <c r="PHG8" s="149"/>
      <c r="PHH8" s="149"/>
      <c r="PHI8" s="149"/>
      <c r="PHJ8" s="149"/>
      <c r="PHK8" s="149"/>
      <c r="PHL8" s="149"/>
      <c r="PHM8" s="149"/>
      <c r="PHN8" s="149"/>
      <c r="PHO8" s="149"/>
      <c r="PHP8" s="149"/>
      <c r="PHQ8" s="149"/>
      <c r="PHR8" s="149"/>
      <c r="PHS8" s="149"/>
      <c r="PHT8" s="149"/>
      <c r="PHU8" s="149"/>
      <c r="PHV8" s="149"/>
      <c r="PHW8" s="149"/>
      <c r="PHX8" s="149"/>
      <c r="PHY8" s="149"/>
      <c r="PHZ8" s="149"/>
      <c r="PIA8" s="149"/>
      <c r="PIB8" s="149"/>
      <c r="PIC8" s="149"/>
      <c r="PID8" s="149"/>
      <c r="PIE8" s="149"/>
      <c r="PIF8" s="149"/>
      <c r="PIG8" s="149"/>
      <c r="PIH8" s="149"/>
      <c r="PII8" s="149"/>
      <c r="PIJ8" s="149"/>
      <c r="PIK8" s="149"/>
      <c r="PIL8" s="149"/>
      <c r="PIM8" s="149"/>
      <c r="PIN8" s="149"/>
      <c r="PIO8" s="149"/>
      <c r="PIP8" s="149"/>
      <c r="PIQ8" s="149"/>
      <c r="PIR8" s="149"/>
      <c r="PIS8" s="149"/>
      <c r="PIT8" s="149"/>
      <c r="PIU8" s="149"/>
      <c r="PIV8" s="149"/>
      <c r="PIW8" s="149"/>
      <c r="PIX8" s="149"/>
      <c r="PIY8" s="149"/>
      <c r="PIZ8" s="149"/>
      <c r="PJA8" s="149"/>
      <c r="PJB8" s="149"/>
      <c r="PJC8" s="149"/>
      <c r="PJD8" s="149"/>
      <c r="PJE8" s="149"/>
      <c r="PJF8" s="149"/>
      <c r="PJG8" s="149"/>
      <c r="PJH8" s="149"/>
      <c r="PJI8" s="149"/>
      <c r="PJJ8" s="149"/>
      <c r="PJK8" s="149"/>
      <c r="PJL8" s="149"/>
      <c r="PJM8" s="149"/>
      <c r="PJN8" s="149"/>
      <c r="PJO8" s="149"/>
      <c r="PJP8" s="149"/>
      <c r="PJQ8" s="149"/>
      <c r="PJR8" s="149"/>
      <c r="PJS8" s="149"/>
      <c r="PJT8" s="149"/>
      <c r="PJU8" s="149"/>
      <c r="PJV8" s="149"/>
      <c r="PJW8" s="149"/>
      <c r="PJX8" s="149"/>
      <c r="PJY8" s="149"/>
      <c r="PJZ8" s="149"/>
      <c r="PKA8" s="149"/>
      <c r="PKB8" s="149"/>
      <c r="PKC8" s="149"/>
      <c r="PKD8" s="149"/>
      <c r="PKE8" s="149"/>
      <c r="PKF8" s="149"/>
      <c r="PKG8" s="149"/>
      <c r="PKH8" s="149"/>
      <c r="PKI8" s="149"/>
      <c r="PKJ8" s="149"/>
      <c r="PKK8" s="149"/>
      <c r="PKL8" s="149"/>
      <c r="PKM8" s="149"/>
      <c r="PKN8" s="149"/>
      <c r="PKO8" s="149"/>
      <c r="PKP8" s="149"/>
      <c r="PKQ8" s="149"/>
      <c r="PKR8" s="149"/>
      <c r="PKS8" s="149"/>
      <c r="PKT8" s="149"/>
      <c r="PKU8" s="149"/>
      <c r="PKV8" s="149"/>
      <c r="PKW8" s="149"/>
      <c r="PKX8" s="149"/>
      <c r="PKY8" s="149"/>
      <c r="PKZ8" s="149"/>
      <c r="PLA8" s="149"/>
      <c r="PLB8" s="149"/>
      <c r="PLC8" s="149"/>
      <c r="PLD8" s="149"/>
      <c r="PLE8" s="149"/>
      <c r="PLF8" s="149"/>
      <c r="PLG8" s="149"/>
      <c r="PLH8" s="149"/>
      <c r="PLI8" s="149"/>
      <c r="PLJ8" s="149"/>
      <c r="PLK8" s="149"/>
      <c r="PLL8" s="149"/>
      <c r="PLM8" s="149"/>
      <c r="PLN8" s="149"/>
      <c r="PLO8" s="149"/>
      <c r="PLP8" s="149"/>
      <c r="PLQ8" s="149"/>
      <c r="PLR8" s="149"/>
      <c r="PLS8" s="149"/>
      <c r="PLT8" s="149"/>
      <c r="PLU8" s="149"/>
      <c r="PLV8" s="149"/>
      <c r="PLW8" s="149"/>
      <c r="PLX8" s="149"/>
      <c r="PLY8" s="149"/>
      <c r="PLZ8" s="149"/>
      <c r="PMA8" s="149"/>
      <c r="PMB8" s="149"/>
      <c r="PMC8" s="149"/>
      <c r="PMD8" s="149"/>
      <c r="PME8" s="149"/>
      <c r="PMF8" s="149"/>
      <c r="PMG8" s="149"/>
      <c r="PMH8" s="149"/>
      <c r="PMI8" s="149"/>
      <c r="PMJ8" s="149"/>
      <c r="PMK8" s="149"/>
      <c r="PML8" s="149"/>
      <c r="PMM8" s="149"/>
      <c r="PMN8" s="149"/>
      <c r="PMO8" s="149"/>
      <c r="PMP8" s="149"/>
      <c r="PMQ8" s="149"/>
      <c r="PMR8" s="149"/>
      <c r="PMS8" s="149"/>
      <c r="PMT8" s="149"/>
      <c r="PMU8" s="149"/>
      <c r="PMV8" s="149"/>
      <c r="PMW8" s="149"/>
      <c r="PMX8" s="149"/>
      <c r="PMY8" s="149"/>
      <c r="PMZ8" s="149"/>
      <c r="PNA8" s="149"/>
      <c r="PNB8" s="149"/>
      <c r="PNC8" s="149"/>
      <c r="PND8" s="149"/>
      <c r="PNE8" s="149"/>
      <c r="PNF8" s="149"/>
      <c r="PNG8" s="149"/>
      <c r="PNH8" s="149"/>
      <c r="PNI8" s="149"/>
      <c r="PNJ8" s="149"/>
      <c r="PNK8" s="149"/>
      <c r="PNL8" s="149"/>
      <c r="PNM8" s="149"/>
      <c r="PNN8" s="149"/>
      <c r="PNO8" s="149"/>
      <c r="PNP8" s="149"/>
      <c r="PNQ8" s="149"/>
      <c r="PNR8" s="149"/>
      <c r="PNS8" s="149"/>
      <c r="PNT8" s="149"/>
      <c r="PNU8" s="149"/>
      <c r="PNV8" s="149"/>
      <c r="PNW8" s="149"/>
      <c r="PNX8" s="149"/>
      <c r="PNY8" s="149"/>
      <c r="PNZ8" s="149"/>
      <c r="POA8" s="149"/>
      <c r="POB8" s="149"/>
      <c r="POC8" s="149"/>
      <c r="POD8" s="149"/>
      <c r="POE8" s="149"/>
      <c r="POF8" s="149"/>
      <c r="POG8" s="149"/>
      <c r="POH8" s="149"/>
      <c r="POI8" s="149"/>
      <c r="POJ8" s="149"/>
      <c r="POK8" s="149"/>
      <c r="POL8" s="149"/>
      <c r="POM8" s="149"/>
      <c r="PON8" s="149"/>
      <c r="POO8" s="149"/>
      <c r="POP8" s="149"/>
      <c r="POQ8" s="149"/>
      <c r="POR8" s="149"/>
      <c r="POS8" s="149"/>
      <c r="POT8" s="149"/>
      <c r="POU8" s="149"/>
      <c r="POV8" s="149"/>
      <c r="POW8" s="149"/>
      <c r="POX8" s="149"/>
      <c r="POY8" s="149"/>
      <c r="POZ8" s="149"/>
      <c r="PPA8" s="149"/>
      <c r="PPB8" s="149"/>
      <c r="PPC8" s="149"/>
      <c r="PPD8" s="149"/>
      <c r="PPE8" s="149"/>
      <c r="PPF8" s="149"/>
      <c r="PPG8" s="149"/>
      <c r="PPH8" s="149"/>
      <c r="PPI8" s="149"/>
      <c r="PPJ8" s="149"/>
      <c r="PPK8" s="149"/>
      <c r="PPL8" s="149"/>
      <c r="PPM8" s="149"/>
      <c r="PPN8" s="149"/>
      <c r="PPO8" s="149"/>
      <c r="PPP8" s="149"/>
      <c r="PPQ8" s="149"/>
      <c r="PPR8" s="149"/>
      <c r="PPS8" s="149"/>
      <c r="PPT8" s="149"/>
      <c r="PPU8" s="149"/>
      <c r="PPV8" s="149"/>
      <c r="PPW8" s="149"/>
      <c r="PPX8" s="149"/>
      <c r="PPY8" s="149"/>
      <c r="PPZ8" s="149"/>
      <c r="PQA8" s="149"/>
      <c r="PQB8" s="149"/>
      <c r="PQC8" s="149"/>
      <c r="PQD8" s="149"/>
      <c r="PQE8" s="149"/>
      <c r="PQF8" s="149"/>
      <c r="PQG8" s="149"/>
      <c r="PQH8" s="149"/>
      <c r="PQI8" s="149"/>
      <c r="PQJ8" s="149"/>
      <c r="PQK8" s="149"/>
      <c r="PQL8" s="149"/>
      <c r="PQM8" s="149"/>
      <c r="PQN8" s="149"/>
      <c r="PQO8" s="149"/>
      <c r="PQP8" s="149"/>
      <c r="PQQ8" s="149"/>
      <c r="PQR8" s="149"/>
      <c r="PQS8" s="149"/>
      <c r="PQT8" s="149"/>
      <c r="PQU8" s="149"/>
      <c r="PQV8" s="149"/>
      <c r="PQW8" s="149"/>
      <c r="PQX8" s="149"/>
      <c r="PQY8" s="149"/>
      <c r="PQZ8" s="149"/>
      <c r="PRA8" s="149"/>
      <c r="PRB8" s="149"/>
      <c r="PRC8" s="149"/>
      <c r="PRD8" s="149"/>
      <c r="PRE8" s="149"/>
      <c r="PRF8" s="149"/>
      <c r="PRG8" s="149"/>
      <c r="PRH8" s="149"/>
      <c r="PRI8" s="149"/>
      <c r="PRJ8" s="149"/>
      <c r="PRK8" s="149"/>
      <c r="PRL8" s="149"/>
      <c r="PRM8" s="149"/>
      <c r="PRN8" s="149"/>
      <c r="PRO8" s="149"/>
      <c r="PRP8" s="149"/>
      <c r="PRQ8" s="149"/>
      <c r="PRR8" s="149"/>
      <c r="PRS8" s="149"/>
      <c r="PRT8" s="149"/>
      <c r="PRU8" s="149"/>
      <c r="PRV8" s="149"/>
      <c r="PRW8" s="149"/>
      <c r="PRX8" s="149"/>
      <c r="PRY8" s="149"/>
      <c r="PRZ8" s="149"/>
      <c r="PSA8" s="149"/>
      <c r="PSB8" s="149"/>
      <c r="PSC8" s="149"/>
      <c r="PSD8" s="149"/>
      <c r="PSE8" s="149"/>
      <c r="PSF8" s="149"/>
      <c r="PSG8" s="149"/>
      <c r="PSH8" s="149"/>
      <c r="PSI8" s="149"/>
      <c r="PSJ8" s="149"/>
      <c r="PSK8" s="149"/>
      <c r="PSL8" s="149"/>
      <c r="PSM8" s="149"/>
      <c r="PSN8" s="149"/>
      <c r="PSO8" s="149"/>
      <c r="PSP8" s="149"/>
      <c r="PSQ8" s="149"/>
      <c r="PSR8" s="149"/>
      <c r="PSS8" s="149"/>
      <c r="PST8" s="149"/>
      <c r="PSU8" s="149"/>
      <c r="PSV8" s="149"/>
      <c r="PSW8" s="149"/>
      <c r="PSX8" s="149"/>
      <c r="PSY8" s="149"/>
      <c r="PSZ8" s="149"/>
      <c r="PTA8" s="149"/>
      <c r="PTB8" s="149"/>
      <c r="PTC8" s="149"/>
      <c r="PTD8" s="149"/>
      <c r="PTE8" s="149"/>
      <c r="PTF8" s="149"/>
      <c r="PTG8" s="149"/>
      <c r="PTH8" s="149"/>
      <c r="PTI8" s="149"/>
      <c r="PTJ8" s="149"/>
      <c r="PTK8" s="149"/>
      <c r="PTL8" s="149"/>
      <c r="PTM8" s="149"/>
      <c r="PTN8" s="149"/>
      <c r="PTO8" s="149"/>
      <c r="PTP8" s="149"/>
      <c r="PTQ8" s="149"/>
      <c r="PTR8" s="149"/>
      <c r="PTS8" s="149"/>
      <c r="PTT8" s="149"/>
      <c r="PTU8" s="149"/>
      <c r="PTV8" s="149"/>
      <c r="PTW8" s="149"/>
      <c r="PTX8" s="149"/>
      <c r="PTY8" s="149"/>
      <c r="PTZ8" s="149"/>
      <c r="PUA8" s="149"/>
      <c r="PUB8" s="149"/>
      <c r="PUC8" s="149"/>
      <c r="PUD8" s="149"/>
      <c r="PUE8" s="149"/>
      <c r="PUF8" s="149"/>
      <c r="PUG8" s="149"/>
      <c r="PUH8" s="149"/>
      <c r="PUI8" s="149"/>
      <c r="PUJ8" s="149"/>
      <c r="PUK8" s="149"/>
      <c r="PUL8" s="149"/>
      <c r="PUM8" s="149"/>
      <c r="PUN8" s="149"/>
      <c r="PUO8" s="149"/>
      <c r="PUP8" s="149"/>
      <c r="PUQ8" s="149"/>
      <c r="PUR8" s="149"/>
      <c r="PUS8" s="149"/>
      <c r="PUT8" s="149"/>
      <c r="PUU8" s="149"/>
      <c r="PUV8" s="149"/>
      <c r="PUW8" s="149"/>
      <c r="PUX8" s="149"/>
      <c r="PUY8" s="149"/>
      <c r="PUZ8" s="149"/>
      <c r="PVA8" s="149"/>
      <c r="PVB8" s="149"/>
      <c r="PVC8" s="149"/>
      <c r="PVD8" s="149"/>
      <c r="PVE8" s="149"/>
      <c r="PVF8" s="149"/>
      <c r="PVG8" s="149"/>
      <c r="PVH8" s="149"/>
      <c r="PVI8" s="149"/>
      <c r="PVJ8" s="149"/>
      <c r="PVK8" s="149"/>
      <c r="PVL8" s="149"/>
      <c r="PVM8" s="149"/>
      <c r="PVN8" s="149"/>
      <c r="PVO8" s="149"/>
      <c r="PVP8" s="149"/>
      <c r="PVQ8" s="149"/>
      <c r="PVR8" s="149"/>
      <c r="PVS8" s="149"/>
      <c r="PVT8" s="149"/>
      <c r="PVU8" s="149"/>
      <c r="PVV8" s="149"/>
      <c r="PVW8" s="149"/>
      <c r="PVX8" s="149"/>
      <c r="PVY8" s="149"/>
      <c r="PVZ8" s="149"/>
      <c r="PWA8" s="149"/>
      <c r="PWB8" s="149"/>
      <c r="PWC8" s="149"/>
      <c r="PWD8" s="149"/>
      <c r="PWE8" s="149"/>
      <c r="PWF8" s="149"/>
      <c r="PWG8" s="149"/>
      <c r="PWH8" s="149"/>
      <c r="PWI8" s="149"/>
      <c r="PWJ8" s="149"/>
      <c r="PWK8" s="149"/>
      <c r="PWL8" s="149"/>
      <c r="PWM8" s="149"/>
      <c r="PWN8" s="149"/>
      <c r="PWO8" s="149"/>
      <c r="PWP8" s="149"/>
      <c r="PWQ8" s="149"/>
      <c r="PWR8" s="149"/>
      <c r="PWS8" s="149"/>
      <c r="PWT8" s="149"/>
      <c r="PWU8" s="149"/>
      <c r="PWV8" s="149"/>
      <c r="PWW8" s="149"/>
      <c r="PWX8" s="149"/>
      <c r="PWY8" s="149"/>
      <c r="PWZ8" s="149"/>
      <c r="PXA8" s="149"/>
      <c r="PXB8" s="149"/>
      <c r="PXC8" s="149"/>
      <c r="PXD8" s="149"/>
      <c r="PXE8" s="149"/>
      <c r="PXF8" s="149"/>
      <c r="PXG8" s="149"/>
      <c r="PXH8" s="149"/>
      <c r="PXI8" s="149"/>
      <c r="PXJ8" s="149"/>
      <c r="PXK8" s="149"/>
      <c r="PXL8" s="149"/>
      <c r="PXM8" s="149"/>
      <c r="PXN8" s="149"/>
      <c r="PXO8" s="149"/>
      <c r="PXP8" s="149"/>
      <c r="PXQ8" s="149"/>
      <c r="PXR8" s="149"/>
      <c r="PXS8" s="149"/>
      <c r="PXT8" s="149"/>
      <c r="PXU8" s="149"/>
      <c r="PXV8" s="149"/>
      <c r="PXW8" s="149"/>
      <c r="PXX8" s="149"/>
      <c r="PXY8" s="149"/>
      <c r="PXZ8" s="149"/>
      <c r="PYA8" s="149"/>
      <c r="PYB8" s="149"/>
      <c r="PYC8" s="149"/>
      <c r="PYD8" s="149"/>
      <c r="PYE8" s="149"/>
      <c r="PYF8" s="149"/>
      <c r="PYG8" s="149"/>
      <c r="PYH8" s="149"/>
      <c r="PYI8" s="149"/>
      <c r="PYJ8" s="149"/>
      <c r="PYK8" s="149"/>
      <c r="PYL8" s="149"/>
      <c r="PYM8" s="149"/>
      <c r="PYN8" s="149"/>
      <c r="PYO8" s="149"/>
      <c r="PYP8" s="149"/>
      <c r="PYQ8" s="149"/>
      <c r="PYR8" s="149"/>
      <c r="PYS8" s="149"/>
      <c r="PYT8" s="149"/>
      <c r="PYU8" s="149"/>
      <c r="PYV8" s="149"/>
      <c r="PYW8" s="149"/>
      <c r="PYX8" s="149"/>
      <c r="PYY8" s="149"/>
      <c r="PYZ8" s="149"/>
      <c r="PZA8" s="149"/>
      <c r="PZB8" s="149"/>
      <c r="PZC8" s="149"/>
      <c r="PZD8" s="149"/>
      <c r="PZE8" s="149"/>
      <c r="PZF8" s="149"/>
      <c r="PZG8" s="149"/>
      <c r="PZH8" s="149"/>
      <c r="PZI8" s="149"/>
      <c r="PZJ8" s="149"/>
      <c r="PZK8" s="149"/>
      <c r="PZL8" s="149"/>
      <c r="PZM8" s="149"/>
      <c r="PZN8" s="149"/>
      <c r="PZO8" s="149"/>
      <c r="PZP8" s="149"/>
      <c r="PZQ8" s="149"/>
      <c r="PZR8" s="149"/>
      <c r="PZS8" s="149"/>
      <c r="PZT8" s="149"/>
      <c r="PZU8" s="149"/>
      <c r="PZV8" s="149"/>
      <c r="PZW8" s="149"/>
      <c r="PZX8" s="149"/>
      <c r="PZY8" s="149"/>
      <c r="PZZ8" s="149"/>
      <c r="QAA8" s="149"/>
      <c r="QAB8" s="149"/>
      <c r="QAC8" s="149"/>
      <c r="QAD8" s="149"/>
      <c r="QAE8" s="149"/>
      <c r="QAF8" s="149"/>
      <c r="QAG8" s="149"/>
      <c r="QAH8" s="149"/>
      <c r="QAI8" s="149"/>
      <c r="QAJ8" s="149"/>
      <c r="QAK8" s="149"/>
      <c r="QAL8" s="149"/>
      <c r="QAM8" s="149"/>
      <c r="QAN8" s="149"/>
      <c r="QAO8" s="149"/>
      <c r="QAP8" s="149"/>
      <c r="QAQ8" s="149"/>
      <c r="QAR8" s="149"/>
      <c r="QAS8" s="149"/>
      <c r="QAT8" s="149"/>
      <c r="QAU8" s="149"/>
      <c r="QAV8" s="149"/>
      <c r="QAW8" s="149"/>
      <c r="QAX8" s="149"/>
      <c r="QAY8" s="149"/>
      <c r="QAZ8" s="149"/>
      <c r="QBA8" s="149"/>
      <c r="QBB8" s="149"/>
      <c r="QBC8" s="149"/>
      <c r="QBD8" s="149"/>
      <c r="QBE8" s="149"/>
      <c r="QBF8" s="149"/>
      <c r="QBG8" s="149"/>
      <c r="QBH8" s="149"/>
      <c r="QBI8" s="149"/>
      <c r="QBJ8" s="149"/>
      <c r="QBK8" s="149"/>
      <c r="QBL8" s="149"/>
      <c r="QBM8" s="149"/>
      <c r="QBN8" s="149"/>
      <c r="QBO8" s="149"/>
      <c r="QBP8" s="149"/>
      <c r="QBQ8" s="149"/>
      <c r="QBR8" s="149"/>
      <c r="QBS8" s="149"/>
      <c r="QBT8" s="149"/>
      <c r="QBU8" s="149"/>
      <c r="QBV8" s="149"/>
      <c r="QBW8" s="149"/>
      <c r="QBX8" s="149"/>
      <c r="QBY8" s="149"/>
      <c r="QBZ8" s="149"/>
      <c r="QCA8" s="149"/>
      <c r="QCB8" s="149"/>
      <c r="QCC8" s="149"/>
      <c r="QCD8" s="149"/>
      <c r="QCE8" s="149"/>
      <c r="QCF8" s="149"/>
      <c r="QCG8" s="149"/>
      <c r="QCH8" s="149"/>
      <c r="QCI8" s="149"/>
      <c r="QCJ8" s="149"/>
      <c r="QCK8" s="149"/>
      <c r="QCL8" s="149"/>
      <c r="QCM8" s="149"/>
      <c r="QCN8" s="149"/>
      <c r="QCO8" s="149"/>
      <c r="QCP8" s="149"/>
      <c r="QCQ8" s="149"/>
      <c r="QCR8" s="149"/>
      <c r="QCS8" s="149"/>
      <c r="QCT8" s="149"/>
      <c r="QCU8" s="149"/>
      <c r="QCV8" s="149"/>
      <c r="QCW8" s="149"/>
      <c r="QCX8" s="149"/>
      <c r="QCY8" s="149"/>
      <c r="QCZ8" s="149"/>
      <c r="QDA8" s="149"/>
      <c r="QDB8" s="149"/>
      <c r="QDC8" s="149"/>
      <c r="QDD8" s="149"/>
      <c r="QDE8" s="149"/>
      <c r="QDF8" s="149"/>
      <c r="QDG8" s="149"/>
      <c r="QDH8" s="149"/>
      <c r="QDI8" s="149"/>
      <c r="QDJ8" s="149"/>
      <c r="QDK8" s="149"/>
      <c r="QDL8" s="149"/>
      <c r="QDM8" s="149"/>
      <c r="QDN8" s="149"/>
      <c r="QDO8" s="149"/>
      <c r="QDP8" s="149"/>
      <c r="QDQ8" s="149"/>
      <c r="QDR8" s="149"/>
      <c r="QDS8" s="149"/>
      <c r="QDT8" s="149"/>
      <c r="QDU8" s="149"/>
      <c r="QDV8" s="149"/>
      <c r="QDW8" s="149"/>
      <c r="QDX8" s="149"/>
      <c r="QDY8" s="149"/>
      <c r="QDZ8" s="149"/>
      <c r="QEA8" s="149"/>
      <c r="QEB8" s="149"/>
      <c r="QEC8" s="149"/>
      <c r="QED8" s="149"/>
      <c r="QEE8" s="149"/>
      <c r="QEF8" s="149"/>
      <c r="QEG8" s="149"/>
      <c r="QEH8" s="149"/>
      <c r="QEI8" s="149"/>
      <c r="QEJ8" s="149"/>
      <c r="QEK8" s="149"/>
      <c r="QEL8" s="149"/>
      <c r="QEM8" s="149"/>
      <c r="QEN8" s="149"/>
      <c r="QEO8" s="149"/>
      <c r="QEP8" s="149"/>
      <c r="QEQ8" s="149"/>
      <c r="QER8" s="149"/>
      <c r="QES8" s="149"/>
      <c r="QET8" s="149"/>
      <c r="QEU8" s="149"/>
      <c r="QEV8" s="149"/>
      <c r="QEW8" s="149"/>
      <c r="QEX8" s="149"/>
      <c r="QEY8" s="149"/>
      <c r="QEZ8" s="149"/>
      <c r="QFA8" s="149"/>
      <c r="QFB8" s="149"/>
      <c r="QFC8" s="149"/>
      <c r="QFD8" s="149"/>
      <c r="QFE8" s="149"/>
      <c r="QFF8" s="149"/>
      <c r="QFG8" s="149"/>
      <c r="QFH8" s="149"/>
      <c r="QFI8" s="149"/>
      <c r="QFJ8" s="149"/>
      <c r="QFK8" s="149"/>
      <c r="QFL8" s="149"/>
      <c r="QFM8" s="149"/>
      <c r="QFN8" s="149"/>
      <c r="QFO8" s="149"/>
      <c r="QFP8" s="149"/>
      <c r="QFQ8" s="149"/>
      <c r="QFR8" s="149"/>
      <c r="QFS8" s="149"/>
      <c r="QFT8" s="149"/>
      <c r="QFU8" s="149"/>
      <c r="QFV8" s="149"/>
      <c r="QFW8" s="149"/>
      <c r="QFX8" s="149"/>
      <c r="QFY8" s="149"/>
      <c r="QFZ8" s="149"/>
      <c r="QGA8" s="149"/>
      <c r="QGB8" s="149"/>
      <c r="QGC8" s="149"/>
      <c r="QGD8" s="149"/>
      <c r="QGE8" s="149"/>
      <c r="QGF8" s="149"/>
      <c r="QGG8" s="149"/>
      <c r="QGH8" s="149"/>
      <c r="QGI8" s="149"/>
      <c r="QGJ8" s="149"/>
      <c r="QGK8" s="149"/>
      <c r="QGL8" s="149"/>
      <c r="QGM8" s="149"/>
      <c r="QGN8" s="149"/>
      <c r="QGO8" s="149"/>
      <c r="QGP8" s="149"/>
      <c r="QGQ8" s="149"/>
      <c r="QGR8" s="149"/>
      <c r="QGS8" s="149"/>
      <c r="QGT8" s="149"/>
      <c r="QGU8" s="149"/>
      <c r="QGV8" s="149"/>
      <c r="QGW8" s="149"/>
      <c r="QGX8" s="149"/>
      <c r="QGY8" s="149"/>
      <c r="QGZ8" s="149"/>
      <c r="QHA8" s="149"/>
      <c r="QHB8" s="149"/>
      <c r="QHC8" s="149"/>
      <c r="QHD8" s="149"/>
      <c r="QHE8" s="149"/>
      <c r="QHF8" s="149"/>
      <c r="QHG8" s="149"/>
      <c r="QHH8" s="149"/>
      <c r="QHI8" s="149"/>
      <c r="QHJ8" s="149"/>
      <c r="QHK8" s="149"/>
      <c r="QHL8" s="149"/>
      <c r="QHM8" s="149"/>
      <c r="QHN8" s="149"/>
      <c r="QHO8" s="149"/>
      <c r="QHP8" s="149"/>
      <c r="QHQ8" s="149"/>
      <c r="QHR8" s="149"/>
      <c r="QHS8" s="149"/>
      <c r="QHT8" s="149"/>
      <c r="QHU8" s="149"/>
      <c r="QHV8" s="149"/>
      <c r="QHW8" s="149"/>
      <c r="QHX8" s="149"/>
      <c r="QHY8" s="149"/>
      <c r="QHZ8" s="149"/>
      <c r="QIA8" s="149"/>
      <c r="QIB8" s="149"/>
      <c r="QIC8" s="149"/>
      <c r="QID8" s="149"/>
      <c r="QIE8" s="149"/>
      <c r="QIF8" s="149"/>
      <c r="QIG8" s="149"/>
      <c r="QIH8" s="149"/>
      <c r="QII8" s="149"/>
      <c r="QIJ8" s="149"/>
      <c r="QIK8" s="149"/>
      <c r="QIL8" s="149"/>
      <c r="QIM8" s="149"/>
      <c r="QIN8" s="149"/>
      <c r="QIO8" s="149"/>
      <c r="QIP8" s="149"/>
      <c r="QIQ8" s="149"/>
      <c r="QIR8" s="149"/>
      <c r="QIS8" s="149"/>
      <c r="QIT8" s="149"/>
      <c r="QIU8" s="149"/>
      <c r="QIV8" s="149"/>
      <c r="QIW8" s="149"/>
      <c r="QIX8" s="149"/>
      <c r="QIY8" s="149"/>
      <c r="QIZ8" s="149"/>
      <c r="QJA8" s="149"/>
      <c r="QJB8" s="149"/>
      <c r="QJC8" s="149"/>
      <c r="QJD8" s="149"/>
      <c r="QJE8" s="149"/>
      <c r="QJF8" s="149"/>
      <c r="QJG8" s="149"/>
      <c r="QJH8" s="149"/>
      <c r="QJI8" s="149"/>
      <c r="QJJ8" s="149"/>
      <c r="QJK8" s="149"/>
      <c r="QJL8" s="149"/>
      <c r="QJM8" s="149"/>
      <c r="QJN8" s="149"/>
      <c r="QJO8" s="149"/>
      <c r="QJP8" s="149"/>
      <c r="QJQ8" s="149"/>
      <c r="QJR8" s="149"/>
      <c r="QJS8" s="149"/>
      <c r="QJT8" s="149"/>
      <c r="QJU8" s="149"/>
      <c r="QJV8" s="149"/>
      <c r="QJW8" s="149"/>
      <c r="QJX8" s="149"/>
      <c r="QJY8" s="149"/>
      <c r="QJZ8" s="149"/>
      <c r="QKA8" s="149"/>
      <c r="QKB8" s="149"/>
      <c r="QKC8" s="149"/>
      <c r="QKD8" s="149"/>
      <c r="QKE8" s="149"/>
      <c r="QKF8" s="149"/>
      <c r="QKG8" s="149"/>
      <c r="QKH8" s="149"/>
      <c r="QKI8" s="149"/>
      <c r="QKJ8" s="149"/>
      <c r="QKK8" s="149"/>
      <c r="QKL8" s="149"/>
      <c r="QKM8" s="149"/>
      <c r="QKN8" s="149"/>
      <c r="QKO8" s="149"/>
      <c r="QKP8" s="149"/>
      <c r="QKQ8" s="149"/>
      <c r="QKR8" s="149"/>
      <c r="QKS8" s="149"/>
      <c r="QKT8" s="149"/>
      <c r="QKU8" s="149"/>
      <c r="QKV8" s="149"/>
      <c r="QKW8" s="149"/>
      <c r="QKX8" s="149"/>
      <c r="QKY8" s="149"/>
      <c r="QKZ8" s="149"/>
      <c r="QLA8" s="149"/>
      <c r="QLB8" s="149"/>
      <c r="QLC8" s="149"/>
      <c r="QLD8" s="149"/>
      <c r="QLE8" s="149"/>
      <c r="QLF8" s="149"/>
      <c r="QLG8" s="149"/>
      <c r="QLH8" s="149"/>
      <c r="QLI8" s="149"/>
      <c r="QLJ8" s="149"/>
      <c r="QLK8" s="149"/>
      <c r="QLL8" s="149"/>
      <c r="QLM8" s="149"/>
      <c r="QLN8" s="149"/>
      <c r="QLO8" s="149"/>
      <c r="QLP8" s="149"/>
      <c r="QLQ8" s="149"/>
      <c r="QLR8" s="149"/>
      <c r="QLS8" s="149"/>
      <c r="QLT8" s="149"/>
      <c r="QLU8" s="149"/>
      <c r="QLV8" s="149"/>
      <c r="QLW8" s="149"/>
      <c r="QLX8" s="149"/>
      <c r="QLY8" s="149"/>
      <c r="QLZ8" s="149"/>
      <c r="QMA8" s="149"/>
      <c r="QMB8" s="149"/>
      <c r="QMC8" s="149"/>
      <c r="QMD8" s="149"/>
      <c r="QME8" s="149"/>
      <c r="QMF8" s="149"/>
      <c r="QMG8" s="149"/>
      <c r="QMH8" s="149"/>
      <c r="QMI8" s="149"/>
      <c r="QMJ8" s="149"/>
      <c r="QMK8" s="149"/>
      <c r="QML8" s="149"/>
      <c r="QMM8" s="149"/>
      <c r="QMN8" s="149"/>
      <c r="QMO8" s="149"/>
      <c r="QMP8" s="149"/>
      <c r="QMQ8" s="149"/>
      <c r="QMR8" s="149"/>
      <c r="QMS8" s="149"/>
      <c r="QMT8" s="149"/>
      <c r="QMU8" s="149"/>
      <c r="QMV8" s="149"/>
      <c r="QMW8" s="149"/>
      <c r="QMX8" s="149"/>
      <c r="QMY8" s="149"/>
      <c r="QMZ8" s="149"/>
      <c r="QNA8" s="149"/>
      <c r="QNB8" s="149"/>
      <c r="QNC8" s="149"/>
      <c r="QND8" s="149"/>
      <c r="QNE8" s="149"/>
      <c r="QNF8" s="149"/>
      <c r="QNG8" s="149"/>
      <c r="QNH8" s="149"/>
      <c r="QNI8" s="149"/>
      <c r="QNJ8" s="149"/>
      <c r="QNK8" s="149"/>
      <c r="QNL8" s="149"/>
      <c r="QNM8" s="149"/>
      <c r="QNN8" s="149"/>
      <c r="QNO8" s="149"/>
      <c r="QNP8" s="149"/>
      <c r="QNQ8" s="149"/>
      <c r="QNR8" s="149"/>
      <c r="QNS8" s="149"/>
      <c r="QNT8" s="149"/>
      <c r="QNU8" s="149"/>
      <c r="QNV8" s="149"/>
      <c r="QNW8" s="149"/>
      <c r="QNX8" s="149"/>
      <c r="QNY8" s="149"/>
      <c r="QNZ8" s="149"/>
      <c r="QOA8" s="149"/>
      <c r="QOB8" s="149"/>
      <c r="QOC8" s="149"/>
      <c r="QOD8" s="149"/>
      <c r="QOE8" s="149"/>
      <c r="QOF8" s="149"/>
      <c r="QOG8" s="149"/>
      <c r="QOH8" s="149"/>
      <c r="QOI8" s="149"/>
      <c r="QOJ8" s="149"/>
      <c r="QOK8" s="149"/>
      <c r="QOL8" s="149"/>
      <c r="QOM8" s="149"/>
      <c r="QON8" s="149"/>
      <c r="QOO8" s="149"/>
      <c r="QOP8" s="149"/>
      <c r="QOQ8" s="149"/>
      <c r="QOR8" s="149"/>
      <c r="QOS8" s="149"/>
      <c r="QOT8" s="149"/>
      <c r="QOU8" s="149"/>
      <c r="QOV8" s="149"/>
      <c r="QOW8" s="149"/>
      <c r="QOX8" s="149"/>
      <c r="QOY8" s="149"/>
      <c r="QOZ8" s="149"/>
      <c r="QPA8" s="149"/>
      <c r="QPB8" s="149"/>
      <c r="QPC8" s="149"/>
      <c r="QPD8" s="149"/>
      <c r="QPE8" s="149"/>
      <c r="QPF8" s="149"/>
      <c r="QPG8" s="149"/>
      <c r="QPH8" s="149"/>
      <c r="QPI8" s="149"/>
      <c r="QPJ8" s="149"/>
      <c r="QPK8" s="149"/>
      <c r="QPL8" s="149"/>
      <c r="QPM8" s="149"/>
      <c r="QPN8" s="149"/>
      <c r="QPO8" s="149"/>
      <c r="QPP8" s="149"/>
      <c r="QPQ8" s="149"/>
      <c r="QPR8" s="149"/>
      <c r="QPS8" s="149"/>
      <c r="QPT8" s="149"/>
      <c r="QPU8" s="149"/>
      <c r="QPV8" s="149"/>
      <c r="QPW8" s="149"/>
      <c r="QPX8" s="149"/>
      <c r="QPY8" s="149"/>
      <c r="QPZ8" s="149"/>
      <c r="QQA8" s="149"/>
      <c r="QQB8" s="149"/>
      <c r="QQC8" s="149"/>
      <c r="QQD8" s="149"/>
      <c r="QQE8" s="149"/>
      <c r="QQF8" s="149"/>
      <c r="QQG8" s="149"/>
      <c r="QQH8" s="149"/>
      <c r="QQI8" s="149"/>
      <c r="QQJ8" s="149"/>
      <c r="QQK8" s="149"/>
      <c r="QQL8" s="149"/>
      <c r="QQM8" s="149"/>
      <c r="QQN8" s="149"/>
      <c r="QQO8" s="149"/>
      <c r="QQP8" s="149"/>
      <c r="QQQ8" s="149"/>
      <c r="QQR8" s="149"/>
      <c r="QQS8" s="149"/>
      <c r="QQT8" s="149"/>
      <c r="QQU8" s="149"/>
      <c r="QQV8" s="149"/>
      <c r="QQW8" s="149"/>
      <c r="QQX8" s="149"/>
      <c r="QQY8" s="149"/>
      <c r="QQZ8" s="149"/>
      <c r="QRA8" s="149"/>
      <c r="QRB8" s="149"/>
      <c r="QRC8" s="149"/>
      <c r="QRD8" s="149"/>
      <c r="QRE8" s="149"/>
      <c r="QRF8" s="149"/>
      <c r="QRG8" s="149"/>
      <c r="QRH8" s="149"/>
      <c r="QRI8" s="149"/>
      <c r="QRJ8" s="149"/>
      <c r="QRK8" s="149"/>
      <c r="QRL8" s="149"/>
      <c r="QRM8" s="149"/>
      <c r="QRN8" s="149"/>
      <c r="QRO8" s="149"/>
      <c r="QRP8" s="149"/>
      <c r="QRQ8" s="149"/>
      <c r="QRR8" s="149"/>
      <c r="QRS8" s="149"/>
      <c r="QRT8" s="149"/>
      <c r="QRU8" s="149"/>
      <c r="QRV8" s="149"/>
      <c r="QRW8" s="149"/>
      <c r="QRX8" s="149"/>
      <c r="QRY8" s="149"/>
      <c r="QRZ8" s="149"/>
      <c r="QSA8" s="149"/>
      <c r="QSB8" s="149"/>
      <c r="QSC8" s="149"/>
      <c r="QSD8" s="149"/>
      <c r="QSE8" s="149"/>
      <c r="QSF8" s="149"/>
      <c r="QSG8" s="149"/>
      <c r="QSH8" s="149"/>
      <c r="QSI8" s="149"/>
      <c r="QSJ8" s="149"/>
      <c r="QSK8" s="149"/>
      <c r="QSL8" s="149"/>
      <c r="QSM8" s="149"/>
      <c r="QSN8" s="149"/>
      <c r="QSO8" s="149"/>
      <c r="QSP8" s="149"/>
      <c r="QSQ8" s="149"/>
      <c r="QSR8" s="149"/>
      <c r="QSS8" s="149"/>
      <c r="QST8" s="149"/>
      <c r="QSU8" s="149"/>
      <c r="QSV8" s="149"/>
      <c r="QSW8" s="149"/>
      <c r="QSX8" s="149"/>
      <c r="QSY8" s="149"/>
      <c r="QSZ8" s="149"/>
      <c r="QTA8" s="149"/>
      <c r="QTB8" s="149"/>
      <c r="QTC8" s="149"/>
      <c r="QTD8" s="149"/>
      <c r="QTE8" s="149"/>
      <c r="QTF8" s="149"/>
      <c r="QTG8" s="149"/>
      <c r="QTH8" s="149"/>
      <c r="QTI8" s="149"/>
      <c r="QTJ8" s="149"/>
      <c r="QTK8" s="149"/>
      <c r="QTL8" s="149"/>
      <c r="QTM8" s="149"/>
      <c r="QTN8" s="149"/>
      <c r="QTO8" s="149"/>
      <c r="QTP8" s="149"/>
      <c r="QTQ8" s="149"/>
      <c r="QTR8" s="149"/>
      <c r="QTS8" s="149"/>
      <c r="QTT8" s="149"/>
      <c r="QTU8" s="149"/>
      <c r="QTV8" s="149"/>
      <c r="QTW8" s="149"/>
      <c r="QTX8" s="149"/>
      <c r="QTY8" s="149"/>
      <c r="QTZ8" s="149"/>
      <c r="QUA8" s="149"/>
      <c r="QUB8" s="149"/>
      <c r="QUC8" s="149"/>
      <c r="QUD8" s="149"/>
      <c r="QUE8" s="149"/>
      <c r="QUF8" s="149"/>
      <c r="QUG8" s="149"/>
      <c r="QUH8" s="149"/>
      <c r="QUI8" s="149"/>
      <c r="QUJ8" s="149"/>
      <c r="QUK8" s="149"/>
      <c r="QUL8" s="149"/>
      <c r="QUM8" s="149"/>
      <c r="QUN8" s="149"/>
      <c r="QUO8" s="149"/>
      <c r="QUP8" s="149"/>
      <c r="QUQ8" s="149"/>
      <c r="QUR8" s="149"/>
      <c r="QUS8" s="149"/>
      <c r="QUT8" s="149"/>
      <c r="QUU8" s="149"/>
      <c r="QUV8" s="149"/>
      <c r="QUW8" s="149"/>
      <c r="QUX8" s="149"/>
      <c r="QUY8" s="149"/>
      <c r="QUZ8" s="149"/>
      <c r="QVA8" s="149"/>
      <c r="QVB8" s="149"/>
      <c r="QVC8" s="149"/>
      <c r="QVD8" s="149"/>
      <c r="QVE8" s="149"/>
      <c r="QVF8" s="149"/>
      <c r="QVG8" s="149"/>
      <c r="QVH8" s="149"/>
      <c r="QVI8" s="149"/>
      <c r="QVJ8" s="149"/>
      <c r="QVK8" s="149"/>
      <c r="QVL8" s="149"/>
      <c r="QVM8" s="149"/>
      <c r="QVN8" s="149"/>
      <c r="QVO8" s="149"/>
      <c r="QVP8" s="149"/>
      <c r="QVQ8" s="149"/>
      <c r="QVR8" s="149"/>
      <c r="QVS8" s="149"/>
      <c r="QVT8" s="149"/>
      <c r="QVU8" s="149"/>
      <c r="QVV8" s="149"/>
      <c r="QVW8" s="149"/>
      <c r="QVX8" s="149"/>
      <c r="QVY8" s="149"/>
      <c r="QVZ8" s="149"/>
      <c r="QWA8" s="149"/>
      <c r="QWB8" s="149"/>
      <c r="QWC8" s="149"/>
      <c r="QWD8" s="149"/>
      <c r="QWE8" s="149"/>
      <c r="QWF8" s="149"/>
      <c r="QWG8" s="149"/>
      <c r="QWH8" s="149"/>
      <c r="QWI8" s="149"/>
      <c r="QWJ8" s="149"/>
      <c r="QWK8" s="149"/>
      <c r="QWL8" s="149"/>
      <c r="QWM8" s="149"/>
      <c r="QWN8" s="149"/>
      <c r="QWO8" s="149"/>
      <c r="QWP8" s="149"/>
      <c r="QWQ8" s="149"/>
      <c r="QWR8" s="149"/>
      <c r="QWS8" s="149"/>
      <c r="QWT8" s="149"/>
      <c r="QWU8" s="149"/>
      <c r="QWV8" s="149"/>
      <c r="QWW8" s="149"/>
      <c r="QWX8" s="149"/>
      <c r="QWY8" s="149"/>
      <c r="QWZ8" s="149"/>
      <c r="QXA8" s="149"/>
      <c r="QXB8" s="149"/>
      <c r="QXC8" s="149"/>
      <c r="QXD8" s="149"/>
      <c r="QXE8" s="149"/>
      <c r="QXF8" s="149"/>
      <c r="QXG8" s="149"/>
      <c r="QXH8" s="149"/>
      <c r="QXI8" s="149"/>
      <c r="QXJ8" s="149"/>
      <c r="QXK8" s="149"/>
      <c r="QXL8" s="149"/>
      <c r="QXM8" s="149"/>
      <c r="QXN8" s="149"/>
      <c r="QXO8" s="149"/>
      <c r="QXP8" s="149"/>
      <c r="QXQ8" s="149"/>
      <c r="QXR8" s="149"/>
      <c r="QXS8" s="149"/>
      <c r="QXT8" s="149"/>
      <c r="QXU8" s="149"/>
      <c r="QXV8" s="149"/>
      <c r="QXW8" s="149"/>
      <c r="QXX8" s="149"/>
      <c r="QXY8" s="149"/>
      <c r="QXZ8" s="149"/>
      <c r="QYA8" s="149"/>
      <c r="QYB8" s="149"/>
      <c r="QYC8" s="149"/>
      <c r="QYD8" s="149"/>
      <c r="QYE8" s="149"/>
      <c r="QYF8" s="149"/>
      <c r="QYG8" s="149"/>
      <c r="QYH8" s="149"/>
      <c r="QYI8" s="149"/>
      <c r="QYJ8" s="149"/>
      <c r="QYK8" s="149"/>
      <c r="QYL8" s="149"/>
      <c r="QYM8" s="149"/>
      <c r="QYN8" s="149"/>
      <c r="QYO8" s="149"/>
      <c r="QYP8" s="149"/>
      <c r="QYQ8" s="149"/>
      <c r="QYR8" s="149"/>
      <c r="QYS8" s="149"/>
      <c r="QYT8" s="149"/>
      <c r="QYU8" s="149"/>
      <c r="QYV8" s="149"/>
      <c r="QYW8" s="149"/>
      <c r="QYX8" s="149"/>
      <c r="QYY8" s="149"/>
      <c r="QYZ8" s="149"/>
      <c r="QZA8" s="149"/>
      <c r="QZB8" s="149"/>
      <c r="QZC8" s="149"/>
      <c r="QZD8" s="149"/>
      <c r="QZE8" s="149"/>
      <c r="QZF8" s="149"/>
      <c r="QZG8" s="149"/>
      <c r="QZH8" s="149"/>
      <c r="QZI8" s="149"/>
      <c r="QZJ8" s="149"/>
      <c r="QZK8" s="149"/>
      <c r="QZL8" s="149"/>
      <c r="QZM8" s="149"/>
      <c r="QZN8" s="149"/>
      <c r="QZO8" s="149"/>
      <c r="QZP8" s="149"/>
      <c r="QZQ8" s="149"/>
      <c r="QZR8" s="149"/>
      <c r="QZS8" s="149"/>
      <c r="QZT8" s="149"/>
      <c r="QZU8" s="149"/>
      <c r="QZV8" s="149"/>
      <c r="QZW8" s="149"/>
      <c r="QZX8" s="149"/>
      <c r="QZY8" s="149"/>
      <c r="QZZ8" s="149"/>
      <c r="RAA8" s="149"/>
      <c r="RAB8" s="149"/>
      <c r="RAC8" s="149"/>
      <c r="RAD8" s="149"/>
      <c r="RAE8" s="149"/>
      <c r="RAF8" s="149"/>
      <c r="RAG8" s="149"/>
      <c r="RAH8" s="149"/>
      <c r="RAI8" s="149"/>
      <c r="RAJ8" s="149"/>
      <c r="RAK8" s="149"/>
      <c r="RAL8" s="149"/>
      <c r="RAM8" s="149"/>
      <c r="RAN8" s="149"/>
      <c r="RAO8" s="149"/>
      <c r="RAP8" s="149"/>
      <c r="RAQ8" s="149"/>
      <c r="RAR8" s="149"/>
      <c r="RAS8" s="149"/>
      <c r="RAT8" s="149"/>
      <c r="RAU8" s="149"/>
      <c r="RAV8" s="149"/>
      <c r="RAW8" s="149"/>
      <c r="RAX8" s="149"/>
      <c r="RAY8" s="149"/>
      <c r="RAZ8" s="149"/>
      <c r="RBA8" s="149"/>
      <c r="RBB8" s="149"/>
      <c r="RBC8" s="149"/>
      <c r="RBD8" s="149"/>
      <c r="RBE8" s="149"/>
      <c r="RBF8" s="149"/>
      <c r="RBG8" s="149"/>
      <c r="RBH8" s="149"/>
      <c r="RBI8" s="149"/>
      <c r="RBJ8" s="149"/>
      <c r="RBK8" s="149"/>
      <c r="RBL8" s="149"/>
      <c r="RBM8" s="149"/>
      <c r="RBN8" s="149"/>
      <c r="RBO8" s="149"/>
      <c r="RBP8" s="149"/>
      <c r="RBQ8" s="149"/>
      <c r="RBR8" s="149"/>
      <c r="RBS8" s="149"/>
      <c r="RBT8" s="149"/>
      <c r="RBU8" s="149"/>
      <c r="RBV8" s="149"/>
      <c r="RBW8" s="149"/>
      <c r="RBX8" s="149"/>
      <c r="RBY8" s="149"/>
      <c r="RBZ8" s="149"/>
      <c r="RCA8" s="149"/>
      <c r="RCB8" s="149"/>
      <c r="RCC8" s="149"/>
      <c r="RCD8" s="149"/>
      <c r="RCE8" s="149"/>
      <c r="RCF8" s="149"/>
      <c r="RCG8" s="149"/>
      <c r="RCH8" s="149"/>
      <c r="RCI8" s="149"/>
      <c r="RCJ8" s="149"/>
      <c r="RCK8" s="149"/>
      <c r="RCL8" s="149"/>
      <c r="RCM8" s="149"/>
      <c r="RCN8" s="149"/>
      <c r="RCO8" s="149"/>
      <c r="RCP8" s="149"/>
      <c r="RCQ8" s="149"/>
      <c r="RCR8" s="149"/>
      <c r="RCS8" s="149"/>
      <c r="RCT8" s="149"/>
      <c r="RCU8" s="149"/>
      <c r="RCV8" s="149"/>
      <c r="RCW8" s="149"/>
      <c r="RCX8" s="149"/>
      <c r="RCY8" s="149"/>
      <c r="RCZ8" s="149"/>
      <c r="RDA8" s="149"/>
      <c r="RDB8" s="149"/>
      <c r="RDC8" s="149"/>
      <c r="RDD8" s="149"/>
      <c r="RDE8" s="149"/>
      <c r="RDF8" s="149"/>
      <c r="RDG8" s="149"/>
      <c r="RDH8" s="149"/>
      <c r="RDI8" s="149"/>
      <c r="RDJ8" s="149"/>
      <c r="RDK8" s="149"/>
      <c r="RDL8" s="149"/>
      <c r="RDM8" s="149"/>
      <c r="RDN8" s="149"/>
      <c r="RDO8" s="149"/>
      <c r="RDP8" s="149"/>
      <c r="RDQ8" s="149"/>
      <c r="RDR8" s="149"/>
      <c r="RDS8" s="149"/>
      <c r="RDT8" s="149"/>
      <c r="RDU8" s="149"/>
      <c r="RDV8" s="149"/>
      <c r="RDW8" s="149"/>
      <c r="RDX8" s="149"/>
      <c r="RDY8" s="149"/>
      <c r="RDZ8" s="149"/>
      <c r="REA8" s="149"/>
      <c r="REB8" s="149"/>
      <c r="REC8" s="149"/>
      <c r="RED8" s="149"/>
      <c r="REE8" s="149"/>
      <c r="REF8" s="149"/>
      <c r="REG8" s="149"/>
      <c r="REH8" s="149"/>
      <c r="REI8" s="149"/>
      <c r="REJ8" s="149"/>
      <c r="REK8" s="149"/>
      <c r="REL8" s="149"/>
      <c r="REM8" s="149"/>
      <c r="REN8" s="149"/>
      <c r="REO8" s="149"/>
      <c r="REP8" s="149"/>
      <c r="REQ8" s="149"/>
      <c r="RER8" s="149"/>
      <c r="RES8" s="149"/>
      <c r="RET8" s="149"/>
      <c r="REU8" s="149"/>
      <c r="REV8" s="149"/>
      <c r="REW8" s="149"/>
      <c r="REX8" s="149"/>
      <c r="REY8" s="149"/>
      <c r="REZ8" s="149"/>
      <c r="RFA8" s="149"/>
      <c r="RFB8" s="149"/>
      <c r="RFC8" s="149"/>
      <c r="RFD8" s="149"/>
      <c r="RFE8" s="149"/>
      <c r="RFF8" s="149"/>
      <c r="RFG8" s="149"/>
      <c r="RFH8" s="149"/>
      <c r="RFI8" s="149"/>
      <c r="RFJ8" s="149"/>
      <c r="RFK8" s="149"/>
      <c r="RFL8" s="149"/>
      <c r="RFM8" s="149"/>
      <c r="RFN8" s="149"/>
      <c r="RFO8" s="149"/>
      <c r="RFP8" s="149"/>
      <c r="RFQ8" s="149"/>
      <c r="RFR8" s="149"/>
      <c r="RFS8" s="149"/>
      <c r="RFT8" s="149"/>
      <c r="RFU8" s="149"/>
      <c r="RFV8" s="149"/>
      <c r="RFW8" s="149"/>
      <c r="RFX8" s="149"/>
      <c r="RFY8" s="149"/>
      <c r="RFZ8" s="149"/>
      <c r="RGA8" s="149"/>
      <c r="RGB8" s="149"/>
      <c r="RGC8" s="149"/>
      <c r="RGD8" s="149"/>
      <c r="RGE8" s="149"/>
      <c r="RGF8" s="149"/>
      <c r="RGG8" s="149"/>
      <c r="RGH8" s="149"/>
      <c r="RGI8" s="149"/>
      <c r="RGJ8" s="149"/>
      <c r="RGK8" s="149"/>
      <c r="RGL8" s="149"/>
      <c r="RGM8" s="149"/>
      <c r="RGN8" s="149"/>
      <c r="RGO8" s="149"/>
      <c r="RGP8" s="149"/>
      <c r="RGQ8" s="149"/>
      <c r="RGR8" s="149"/>
      <c r="RGS8" s="149"/>
      <c r="RGT8" s="149"/>
      <c r="RGU8" s="149"/>
      <c r="RGV8" s="149"/>
      <c r="RGW8" s="149"/>
      <c r="RGX8" s="149"/>
      <c r="RGY8" s="149"/>
      <c r="RGZ8" s="149"/>
      <c r="RHA8" s="149"/>
      <c r="RHB8" s="149"/>
      <c r="RHC8" s="149"/>
      <c r="RHD8" s="149"/>
      <c r="RHE8" s="149"/>
      <c r="RHF8" s="149"/>
      <c r="RHG8" s="149"/>
      <c r="RHH8" s="149"/>
      <c r="RHI8" s="149"/>
      <c r="RHJ8" s="149"/>
      <c r="RHK8" s="149"/>
      <c r="RHL8" s="149"/>
      <c r="RHM8" s="149"/>
      <c r="RHN8" s="149"/>
      <c r="RHO8" s="149"/>
      <c r="RHP8" s="149"/>
      <c r="RHQ8" s="149"/>
      <c r="RHR8" s="149"/>
      <c r="RHS8" s="149"/>
      <c r="RHT8" s="149"/>
      <c r="RHU8" s="149"/>
      <c r="RHV8" s="149"/>
      <c r="RHW8" s="149"/>
      <c r="RHX8" s="149"/>
      <c r="RHY8" s="149"/>
      <c r="RHZ8" s="149"/>
      <c r="RIA8" s="149"/>
      <c r="RIB8" s="149"/>
      <c r="RIC8" s="149"/>
      <c r="RID8" s="149"/>
      <c r="RIE8" s="149"/>
      <c r="RIF8" s="149"/>
      <c r="RIG8" s="149"/>
      <c r="RIH8" s="149"/>
      <c r="RII8" s="149"/>
      <c r="RIJ8" s="149"/>
      <c r="RIK8" s="149"/>
      <c r="RIL8" s="149"/>
      <c r="RIM8" s="149"/>
      <c r="RIN8" s="149"/>
      <c r="RIO8" s="149"/>
      <c r="RIP8" s="149"/>
      <c r="RIQ8" s="149"/>
      <c r="RIR8" s="149"/>
      <c r="RIS8" s="149"/>
      <c r="RIT8" s="149"/>
      <c r="RIU8" s="149"/>
      <c r="RIV8" s="149"/>
      <c r="RIW8" s="149"/>
      <c r="RIX8" s="149"/>
      <c r="RIY8" s="149"/>
      <c r="RIZ8" s="149"/>
      <c r="RJA8" s="149"/>
      <c r="RJB8" s="149"/>
      <c r="RJC8" s="149"/>
      <c r="RJD8" s="149"/>
      <c r="RJE8" s="149"/>
      <c r="RJF8" s="149"/>
      <c r="RJG8" s="149"/>
      <c r="RJH8" s="149"/>
      <c r="RJI8" s="149"/>
      <c r="RJJ8" s="149"/>
      <c r="RJK8" s="149"/>
      <c r="RJL8" s="149"/>
      <c r="RJM8" s="149"/>
      <c r="RJN8" s="149"/>
      <c r="RJO8" s="149"/>
      <c r="RJP8" s="149"/>
      <c r="RJQ8" s="149"/>
      <c r="RJR8" s="149"/>
      <c r="RJS8" s="149"/>
      <c r="RJT8" s="149"/>
      <c r="RJU8" s="149"/>
      <c r="RJV8" s="149"/>
      <c r="RJW8" s="149"/>
      <c r="RJX8" s="149"/>
      <c r="RJY8" s="149"/>
      <c r="RJZ8" s="149"/>
      <c r="RKA8" s="149"/>
      <c r="RKB8" s="149"/>
      <c r="RKC8" s="149"/>
      <c r="RKD8" s="149"/>
      <c r="RKE8" s="149"/>
      <c r="RKF8" s="149"/>
      <c r="RKG8" s="149"/>
      <c r="RKH8" s="149"/>
      <c r="RKI8" s="149"/>
      <c r="RKJ8" s="149"/>
      <c r="RKK8" s="149"/>
      <c r="RKL8" s="149"/>
      <c r="RKM8" s="149"/>
      <c r="RKN8" s="149"/>
      <c r="RKO8" s="149"/>
      <c r="RKP8" s="149"/>
      <c r="RKQ8" s="149"/>
      <c r="RKR8" s="149"/>
      <c r="RKS8" s="149"/>
      <c r="RKT8" s="149"/>
      <c r="RKU8" s="149"/>
      <c r="RKV8" s="149"/>
      <c r="RKW8" s="149"/>
      <c r="RKX8" s="149"/>
      <c r="RKY8" s="149"/>
      <c r="RKZ8" s="149"/>
      <c r="RLA8" s="149"/>
      <c r="RLB8" s="149"/>
      <c r="RLC8" s="149"/>
      <c r="RLD8" s="149"/>
      <c r="RLE8" s="149"/>
      <c r="RLF8" s="149"/>
      <c r="RLG8" s="149"/>
      <c r="RLH8" s="149"/>
      <c r="RLI8" s="149"/>
      <c r="RLJ8" s="149"/>
      <c r="RLK8" s="149"/>
      <c r="RLL8" s="149"/>
      <c r="RLM8" s="149"/>
      <c r="RLN8" s="149"/>
      <c r="RLO8" s="149"/>
      <c r="RLP8" s="149"/>
      <c r="RLQ8" s="149"/>
      <c r="RLR8" s="149"/>
      <c r="RLS8" s="149"/>
      <c r="RLT8" s="149"/>
      <c r="RLU8" s="149"/>
      <c r="RLV8" s="149"/>
      <c r="RLW8" s="149"/>
      <c r="RLX8" s="149"/>
      <c r="RLY8" s="149"/>
      <c r="RLZ8" s="149"/>
      <c r="RMA8" s="149"/>
      <c r="RMB8" s="149"/>
      <c r="RMC8" s="149"/>
      <c r="RMD8" s="149"/>
      <c r="RME8" s="149"/>
      <c r="RMF8" s="149"/>
      <c r="RMG8" s="149"/>
      <c r="RMH8" s="149"/>
      <c r="RMI8" s="149"/>
      <c r="RMJ8" s="149"/>
      <c r="RMK8" s="149"/>
      <c r="RML8" s="149"/>
      <c r="RMM8" s="149"/>
      <c r="RMN8" s="149"/>
      <c r="RMO8" s="149"/>
      <c r="RMP8" s="149"/>
      <c r="RMQ8" s="149"/>
      <c r="RMR8" s="149"/>
      <c r="RMS8" s="149"/>
      <c r="RMT8" s="149"/>
      <c r="RMU8" s="149"/>
      <c r="RMV8" s="149"/>
      <c r="RMW8" s="149"/>
      <c r="RMX8" s="149"/>
      <c r="RMY8" s="149"/>
      <c r="RMZ8" s="149"/>
      <c r="RNA8" s="149"/>
      <c r="RNB8" s="149"/>
      <c r="RNC8" s="149"/>
      <c r="RND8" s="149"/>
      <c r="RNE8" s="149"/>
      <c r="RNF8" s="149"/>
      <c r="RNG8" s="149"/>
      <c r="RNH8" s="149"/>
      <c r="RNI8" s="149"/>
      <c r="RNJ8" s="149"/>
      <c r="RNK8" s="149"/>
      <c r="RNL8" s="149"/>
      <c r="RNM8" s="149"/>
      <c r="RNN8" s="149"/>
      <c r="RNO8" s="149"/>
      <c r="RNP8" s="149"/>
      <c r="RNQ8" s="149"/>
      <c r="RNR8" s="149"/>
      <c r="RNS8" s="149"/>
      <c r="RNT8" s="149"/>
      <c r="RNU8" s="149"/>
      <c r="RNV8" s="149"/>
      <c r="RNW8" s="149"/>
      <c r="RNX8" s="149"/>
      <c r="RNY8" s="149"/>
      <c r="RNZ8" s="149"/>
      <c r="ROA8" s="149"/>
      <c r="ROB8" s="149"/>
      <c r="ROC8" s="149"/>
      <c r="ROD8" s="149"/>
      <c r="ROE8" s="149"/>
      <c r="ROF8" s="149"/>
      <c r="ROG8" s="149"/>
      <c r="ROH8" s="149"/>
      <c r="ROI8" s="149"/>
      <c r="ROJ8" s="149"/>
      <c r="ROK8" s="149"/>
      <c r="ROL8" s="149"/>
      <c r="ROM8" s="149"/>
      <c r="RON8" s="149"/>
      <c r="ROO8" s="149"/>
      <c r="ROP8" s="149"/>
      <c r="ROQ8" s="149"/>
      <c r="ROR8" s="149"/>
      <c r="ROS8" s="149"/>
      <c r="ROT8" s="149"/>
      <c r="ROU8" s="149"/>
      <c r="ROV8" s="149"/>
      <c r="ROW8" s="149"/>
      <c r="ROX8" s="149"/>
      <c r="ROY8" s="149"/>
      <c r="ROZ8" s="149"/>
      <c r="RPA8" s="149"/>
      <c r="RPB8" s="149"/>
      <c r="RPC8" s="149"/>
      <c r="RPD8" s="149"/>
      <c r="RPE8" s="149"/>
      <c r="RPF8" s="149"/>
      <c r="RPG8" s="149"/>
      <c r="RPH8" s="149"/>
      <c r="RPI8" s="149"/>
      <c r="RPJ8" s="149"/>
      <c r="RPK8" s="149"/>
      <c r="RPL8" s="149"/>
      <c r="RPM8" s="149"/>
      <c r="RPN8" s="149"/>
      <c r="RPO8" s="149"/>
      <c r="RPP8" s="149"/>
      <c r="RPQ8" s="149"/>
      <c r="RPR8" s="149"/>
      <c r="RPS8" s="149"/>
      <c r="RPT8" s="149"/>
      <c r="RPU8" s="149"/>
      <c r="RPV8" s="149"/>
      <c r="RPW8" s="149"/>
      <c r="RPX8" s="149"/>
      <c r="RPY8" s="149"/>
      <c r="RPZ8" s="149"/>
      <c r="RQA8" s="149"/>
      <c r="RQB8" s="149"/>
      <c r="RQC8" s="149"/>
      <c r="RQD8" s="149"/>
      <c r="RQE8" s="149"/>
      <c r="RQF8" s="149"/>
      <c r="RQG8" s="149"/>
      <c r="RQH8" s="149"/>
      <c r="RQI8" s="149"/>
      <c r="RQJ8" s="149"/>
      <c r="RQK8" s="149"/>
      <c r="RQL8" s="149"/>
      <c r="RQM8" s="149"/>
      <c r="RQN8" s="149"/>
      <c r="RQO8" s="149"/>
      <c r="RQP8" s="149"/>
      <c r="RQQ8" s="149"/>
      <c r="RQR8" s="149"/>
      <c r="RQS8" s="149"/>
      <c r="RQT8" s="149"/>
      <c r="RQU8" s="149"/>
      <c r="RQV8" s="149"/>
      <c r="RQW8" s="149"/>
      <c r="RQX8" s="149"/>
      <c r="RQY8" s="149"/>
      <c r="RQZ8" s="149"/>
      <c r="RRA8" s="149"/>
      <c r="RRB8" s="149"/>
      <c r="RRC8" s="149"/>
      <c r="RRD8" s="149"/>
      <c r="RRE8" s="149"/>
      <c r="RRF8" s="149"/>
      <c r="RRG8" s="149"/>
      <c r="RRH8" s="149"/>
      <c r="RRI8" s="149"/>
      <c r="RRJ8" s="149"/>
      <c r="RRK8" s="149"/>
      <c r="RRL8" s="149"/>
      <c r="RRM8" s="149"/>
      <c r="RRN8" s="149"/>
      <c r="RRO8" s="149"/>
      <c r="RRP8" s="149"/>
      <c r="RRQ8" s="149"/>
      <c r="RRR8" s="149"/>
      <c r="RRS8" s="149"/>
      <c r="RRT8" s="149"/>
      <c r="RRU8" s="149"/>
      <c r="RRV8" s="149"/>
      <c r="RRW8" s="149"/>
      <c r="RRX8" s="149"/>
      <c r="RRY8" s="149"/>
      <c r="RRZ8" s="149"/>
      <c r="RSA8" s="149"/>
      <c r="RSB8" s="149"/>
      <c r="RSC8" s="149"/>
      <c r="RSD8" s="149"/>
      <c r="RSE8" s="149"/>
      <c r="RSF8" s="149"/>
      <c r="RSG8" s="149"/>
      <c r="RSH8" s="149"/>
      <c r="RSI8" s="149"/>
      <c r="RSJ8" s="149"/>
      <c r="RSK8" s="149"/>
      <c r="RSL8" s="149"/>
      <c r="RSM8" s="149"/>
      <c r="RSN8" s="149"/>
      <c r="RSO8" s="149"/>
      <c r="RSP8" s="149"/>
      <c r="RSQ8" s="149"/>
      <c r="RSR8" s="149"/>
      <c r="RSS8" s="149"/>
      <c r="RST8" s="149"/>
      <c r="RSU8" s="149"/>
      <c r="RSV8" s="149"/>
      <c r="RSW8" s="149"/>
      <c r="RSX8" s="149"/>
      <c r="RSY8" s="149"/>
      <c r="RSZ8" s="149"/>
      <c r="RTA8" s="149"/>
      <c r="RTB8" s="149"/>
      <c r="RTC8" s="149"/>
      <c r="RTD8" s="149"/>
      <c r="RTE8" s="149"/>
      <c r="RTF8" s="149"/>
      <c r="RTG8" s="149"/>
      <c r="RTH8" s="149"/>
      <c r="RTI8" s="149"/>
      <c r="RTJ8" s="149"/>
      <c r="RTK8" s="149"/>
      <c r="RTL8" s="149"/>
      <c r="RTM8" s="149"/>
      <c r="RTN8" s="149"/>
      <c r="RTO8" s="149"/>
      <c r="RTP8" s="149"/>
      <c r="RTQ8" s="149"/>
      <c r="RTR8" s="149"/>
      <c r="RTS8" s="149"/>
      <c r="RTT8" s="149"/>
      <c r="RTU8" s="149"/>
      <c r="RTV8" s="149"/>
      <c r="RTW8" s="149"/>
      <c r="RTX8" s="149"/>
      <c r="RTY8" s="149"/>
      <c r="RTZ8" s="149"/>
      <c r="RUA8" s="149"/>
      <c r="RUB8" s="149"/>
      <c r="RUC8" s="149"/>
      <c r="RUD8" s="149"/>
      <c r="RUE8" s="149"/>
      <c r="RUF8" s="149"/>
      <c r="RUG8" s="149"/>
      <c r="RUH8" s="149"/>
      <c r="RUI8" s="149"/>
      <c r="RUJ8" s="149"/>
      <c r="RUK8" s="149"/>
      <c r="RUL8" s="149"/>
      <c r="RUM8" s="149"/>
      <c r="RUN8" s="149"/>
      <c r="RUO8" s="149"/>
      <c r="RUP8" s="149"/>
      <c r="RUQ8" s="149"/>
      <c r="RUR8" s="149"/>
      <c r="RUS8" s="149"/>
      <c r="RUT8" s="149"/>
      <c r="RUU8" s="149"/>
      <c r="RUV8" s="149"/>
      <c r="RUW8" s="149"/>
      <c r="RUX8" s="149"/>
      <c r="RUY8" s="149"/>
      <c r="RUZ8" s="149"/>
      <c r="RVA8" s="149"/>
      <c r="RVB8" s="149"/>
      <c r="RVC8" s="149"/>
      <c r="RVD8" s="149"/>
      <c r="RVE8" s="149"/>
      <c r="RVF8" s="149"/>
      <c r="RVG8" s="149"/>
      <c r="RVH8" s="149"/>
      <c r="RVI8" s="149"/>
      <c r="RVJ8" s="149"/>
      <c r="RVK8" s="149"/>
      <c r="RVL8" s="149"/>
      <c r="RVM8" s="149"/>
      <c r="RVN8" s="149"/>
      <c r="RVO8" s="149"/>
      <c r="RVP8" s="149"/>
      <c r="RVQ8" s="149"/>
      <c r="RVR8" s="149"/>
      <c r="RVS8" s="149"/>
      <c r="RVT8" s="149"/>
      <c r="RVU8" s="149"/>
      <c r="RVV8" s="149"/>
      <c r="RVW8" s="149"/>
      <c r="RVX8" s="149"/>
      <c r="RVY8" s="149"/>
      <c r="RVZ8" s="149"/>
      <c r="RWA8" s="149"/>
      <c r="RWB8" s="149"/>
      <c r="RWC8" s="149"/>
      <c r="RWD8" s="149"/>
      <c r="RWE8" s="149"/>
      <c r="RWF8" s="149"/>
      <c r="RWG8" s="149"/>
      <c r="RWH8" s="149"/>
      <c r="RWI8" s="149"/>
      <c r="RWJ8" s="149"/>
      <c r="RWK8" s="149"/>
      <c r="RWL8" s="149"/>
      <c r="RWM8" s="149"/>
      <c r="RWN8" s="149"/>
      <c r="RWO8" s="149"/>
      <c r="RWP8" s="149"/>
      <c r="RWQ8" s="149"/>
      <c r="RWR8" s="149"/>
      <c r="RWS8" s="149"/>
      <c r="RWT8" s="149"/>
      <c r="RWU8" s="149"/>
      <c r="RWV8" s="149"/>
      <c r="RWW8" s="149"/>
      <c r="RWX8" s="149"/>
      <c r="RWY8" s="149"/>
      <c r="RWZ8" s="149"/>
      <c r="RXA8" s="149"/>
      <c r="RXB8" s="149"/>
      <c r="RXC8" s="149"/>
      <c r="RXD8" s="149"/>
      <c r="RXE8" s="149"/>
      <c r="RXF8" s="149"/>
      <c r="RXG8" s="149"/>
      <c r="RXH8" s="149"/>
      <c r="RXI8" s="149"/>
      <c r="RXJ8" s="149"/>
      <c r="RXK8" s="149"/>
      <c r="RXL8" s="149"/>
      <c r="RXM8" s="149"/>
      <c r="RXN8" s="149"/>
      <c r="RXO8" s="149"/>
      <c r="RXP8" s="149"/>
      <c r="RXQ8" s="149"/>
      <c r="RXR8" s="149"/>
      <c r="RXS8" s="149"/>
      <c r="RXT8" s="149"/>
      <c r="RXU8" s="149"/>
      <c r="RXV8" s="149"/>
      <c r="RXW8" s="149"/>
      <c r="RXX8" s="149"/>
      <c r="RXY8" s="149"/>
      <c r="RXZ8" s="149"/>
      <c r="RYA8" s="149"/>
      <c r="RYB8" s="149"/>
      <c r="RYC8" s="149"/>
      <c r="RYD8" s="149"/>
      <c r="RYE8" s="149"/>
      <c r="RYF8" s="149"/>
      <c r="RYG8" s="149"/>
      <c r="RYH8" s="149"/>
      <c r="RYI8" s="149"/>
      <c r="RYJ8" s="149"/>
      <c r="RYK8" s="149"/>
      <c r="RYL8" s="149"/>
      <c r="RYM8" s="149"/>
      <c r="RYN8" s="149"/>
      <c r="RYO8" s="149"/>
      <c r="RYP8" s="149"/>
      <c r="RYQ8" s="149"/>
      <c r="RYR8" s="149"/>
      <c r="RYS8" s="149"/>
      <c r="RYT8" s="149"/>
      <c r="RYU8" s="149"/>
      <c r="RYV8" s="149"/>
      <c r="RYW8" s="149"/>
      <c r="RYX8" s="149"/>
      <c r="RYY8" s="149"/>
      <c r="RYZ8" s="149"/>
      <c r="RZA8" s="149"/>
      <c r="RZB8" s="149"/>
      <c r="RZC8" s="149"/>
      <c r="RZD8" s="149"/>
      <c r="RZE8" s="149"/>
      <c r="RZF8" s="149"/>
      <c r="RZG8" s="149"/>
      <c r="RZH8" s="149"/>
      <c r="RZI8" s="149"/>
      <c r="RZJ8" s="149"/>
      <c r="RZK8" s="149"/>
      <c r="RZL8" s="149"/>
      <c r="RZM8" s="149"/>
      <c r="RZN8" s="149"/>
      <c r="RZO8" s="149"/>
      <c r="RZP8" s="149"/>
      <c r="RZQ8" s="149"/>
      <c r="RZR8" s="149"/>
      <c r="RZS8" s="149"/>
      <c r="RZT8" s="149"/>
      <c r="RZU8" s="149"/>
      <c r="RZV8" s="149"/>
      <c r="RZW8" s="149"/>
      <c r="RZX8" s="149"/>
      <c r="RZY8" s="149"/>
      <c r="RZZ8" s="149"/>
      <c r="SAA8" s="149"/>
      <c r="SAB8" s="149"/>
      <c r="SAC8" s="149"/>
      <c r="SAD8" s="149"/>
      <c r="SAE8" s="149"/>
      <c r="SAF8" s="149"/>
      <c r="SAG8" s="149"/>
      <c r="SAH8" s="149"/>
      <c r="SAI8" s="149"/>
      <c r="SAJ8" s="149"/>
      <c r="SAK8" s="149"/>
      <c r="SAL8" s="149"/>
      <c r="SAM8" s="149"/>
      <c r="SAN8" s="149"/>
      <c r="SAO8" s="149"/>
      <c r="SAP8" s="149"/>
      <c r="SAQ8" s="149"/>
      <c r="SAR8" s="149"/>
      <c r="SAS8" s="149"/>
      <c r="SAT8" s="149"/>
      <c r="SAU8" s="149"/>
      <c r="SAV8" s="149"/>
      <c r="SAW8" s="149"/>
      <c r="SAX8" s="149"/>
      <c r="SAY8" s="149"/>
      <c r="SAZ8" s="149"/>
      <c r="SBA8" s="149"/>
      <c r="SBB8" s="149"/>
      <c r="SBC8" s="149"/>
      <c r="SBD8" s="149"/>
      <c r="SBE8" s="149"/>
      <c r="SBF8" s="149"/>
      <c r="SBG8" s="149"/>
      <c r="SBH8" s="149"/>
      <c r="SBI8" s="149"/>
      <c r="SBJ8" s="149"/>
      <c r="SBK8" s="149"/>
      <c r="SBL8" s="149"/>
      <c r="SBM8" s="149"/>
      <c r="SBN8" s="149"/>
      <c r="SBO8" s="149"/>
      <c r="SBP8" s="149"/>
      <c r="SBQ8" s="149"/>
      <c r="SBR8" s="149"/>
      <c r="SBS8" s="149"/>
      <c r="SBT8" s="149"/>
      <c r="SBU8" s="149"/>
      <c r="SBV8" s="149"/>
      <c r="SBW8" s="149"/>
      <c r="SBX8" s="149"/>
      <c r="SBY8" s="149"/>
      <c r="SBZ8" s="149"/>
      <c r="SCA8" s="149"/>
      <c r="SCB8" s="149"/>
      <c r="SCC8" s="149"/>
      <c r="SCD8" s="149"/>
      <c r="SCE8" s="149"/>
      <c r="SCF8" s="149"/>
      <c r="SCG8" s="149"/>
      <c r="SCH8" s="149"/>
      <c r="SCI8" s="149"/>
      <c r="SCJ8" s="149"/>
      <c r="SCK8" s="149"/>
      <c r="SCL8" s="149"/>
      <c r="SCM8" s="149"/>
      <c r="SCN8" s="149"/>
      <c r="SCO8" s="149"/>
      <c r="SCP8" s="149"/>
      <c r="SCQ8" s="149"/>
      <c r="SCR8" s="149"/>
      <c r="SCS8" s="149"/>
      <c r="SCT8" s="149"/>
      <c r="SCU8" s="149"/>
      <c r="SCV8" s="149"/>
      <c r="SCW8" s="149"/>
      <c r="SCX8" s="149"/>
      <c r="SCY8" s="149"/>
      <c r="SCZ8" s="149"/>
      <c r="SDA8" s="149"/>
      <c r="SDB8" s="149"/>
      <c r="SDC8" s="149"/>
      <c r="SDD8" s="149"/>
      <c r="SDE8" s="149"/>
      <c r="SDF8" s="149"/>
      <c r="SDG8" s="149"/>
      <c r="SDH8" s="149"/>
      <c r="SDI8" s="149"/>
      <c r="SDJ8" s="149"/>
      <c r="SDK8" s="149"/>
      <c r="SDL8" s="149"/>
      <c r="SDM8" s="149"/>
      <c r="SDN8" s="149"/>
      <c r="SDO8" s="149"/>
      <c r="SDP8" s="149"/>
      <c r="SDQ8" s="149"/>
      <c r="SDR8" s="149"/>
      <c r="SDS8" s="149"/>
      <c r="SDT8" s="149"/>
      <c r="SDU8" s="149"/>
      <c r="SDV8" s="149"/>
      <c r="SDW8" s="149"/>
      <c r="SDX8" s="149"/>
      <c r="SDY8" s="149"/>
      <c r="SDZ8" s="149"/>
      <c r="SEA8" s="149"/>
      <c r="SEB8" s="149"/>
      <c r="SEC8" s="149"/>
      <c r="SED8" s="149"/>
      <c r="SEE8" s="149"/>
      <c r="SEF8" s="149"/>
      <c r="SEG8" s="149"/>
      <c r="SEH8" s="149"/>
      <c r="SEI8" s="149"/>
      <c r="SEJ8" s="149"/>
      <c r="SEK8" s="149"/>
      <c r="SEL8" s="149"/>
      <c r="SEM8" s="149"/>
      <c r="SEN8" s="149"/>
      <c r="SEO8" s="149"/>
      <c r="SEP8" s="149"/>
      <c r="SEQ8" s="149"/>
      <c r="SER8" s="149"/>
      <c r="SES8" s="149"/>
      <c r="SET8" s="149"/>
      <c r="SEU8" s="149"/>
      <c r="SEV8" s="149"/>
      <c r="SEW8" s="149"/>
      <c r="SEX8" s="149"/>
      <c r="SEY8" s="149"/>
      <c r="SEZ8" s="149"/>
      <c r="SFA8" s="149"/>
      <c r="SFB8" s="149"/>
      <c r="SFC8" s="149"/>
      <c r="SFD8" s="149"/>
      <c r="SFE8" s="149"/>
      <c r="SFF8" s="149"/>
      <c r="SFG8" s="149"/>
      <c r="SFH8" s="149"/>
      <c r="SFI8" s="149"/>
      <c r="SFJ8" s="149"/>
      <c r="SFK8" s="149"/>
      <c r="SFL8" s="149"/>
      <c r="SFM8" s="149"/>
      <c r="SFN8" s="149"/>
      <c r="SFO8" s="149"/>
      <c r="SFP8" s="149"/>
      <c r="SFQ8" s="149"/>
      <c r="SFR8" s="149"/>
      <c r="SFS8" s="149"/>
      <c r="SFT8" s="149"/>
      <c r="SFU8" s="149"/>
      <c r="SFV8" s="149"/>
      <c r="SFW8" s="149"/>
      <c r="SFX8" s="149"/>
      <c r="SFY8" s="149"/>
      <c r="SFZ8" s="149"/>
      <c r="SGA8" s="149"/>
      <c r="SGB8" s="149"/>
      <c r="SGC8" s="149"/>
      <c r="SGD8" s="149"/>
      <c r="SGE8" s="149"/>
      <c r="SGF8" s="149"/>
      <c r="SGG8" s="149"/>
      <c r="SGH8" s="149"/>
      <c r="SGI8" s="149"/>
      <c r="SGJ8" s="149"/>
      <c r="SGK8" s="149"/>
      <c r="SGL8" s="149"/>
      <c r="SGM8" s="149"/>
      <c r="SGN8" s="149"/>
      <c r="SGO8" s="149"/>
      <c r="SGP8" s="149"/>
      <c r="SGQ8" s="149"/>
      <c r="SGR8" s="149"/>
      <c r="SGS8" s="149"/>
      <c r="SGT8" s="149"/>
      <c r="SGU8" s="149"/>
      <c r="SGV8" s="149"/>
      <c r="SGW8" s="149"/>
      <c r="SGX8" s="149"/>
      <c r="SGY8" s="149"/>
      <c r="SGZ8" s="149"/>
      <c r="SHA8" s="149"/>
      <c r="SHB8" s="149"/>
      <c r="SHC8" s="149"/>
      <c r="SHD8" s="149"/>
      <c r="SHE8" s="149"/>
      <c r="SHF8" s="149"/>
      <c r="SHG8" s="149"/>
      <c r="SHH8" s="149"/>
      <c r="SHI8" s="149"/>
      <c r="SHJ8" s="149"/>
      <c r="SHK8" s="149"/>
      <c r="SHL8" s="149"/>
      <c r="SHM8" s="149"/>
      <c r="SHN8" s="149"/>
      <c r="SHO8" s="149"/>
      <c r="SHP8" s="149"/>
      <c r="SHQ8" s="149"/>
      <c r="SHR8" s="149"/>
      <c r="SHS8" s="149"/>
      <c r="SHT8" s="149"/>
      <c r="SHU8" s="149"/>
      <c r="SHV8" s="149"/>
      <c r="SHW8" s="149"/>
      <c r="SHX8" s="149"/>
      <c r="SHY8" s="149"/>
      <c r="SHZ8" s="149"/>
      <c r="SIA8" s="149"/>
      <c r="SIB8" s="149"/>
      <c r="SIC8" s="149"/>
      <c r="SID8" s="149"/>
      <c r="SIE8" s="149"/>
      <c r="SIF8" s="149"/>
      <c r="SIG8" s="149"/>
      <c r="SIH8" s="149"/>
      <c r="SII8" s="149"/>
      <c r="SIJ8" s="149"/>
      <c r="SIK8" s="149"/>
      <c r="SIL8" s="149"/>
      <c r="SIM8" s="149"/>
      <c r="SIN8" s="149"/>
      <c r="SIO8" s="149"/>
      <c r="SIP8" s="149"/>
      <c r="SIQ8" s="149"/>
      <c r="SIR8" s="149"/>
      <c r="SIS8" s="149"/>
      <c r="SIT8" s="149"/>
      <c r="SIU8" s="149"/>
      <c r="SIV8" s="149"/>
      <c r="SIW8" s="149"/>
      <c r="SIX8" s="149"/>
      <c r="SIY8" s="149"/>
      <c r="SIZ8" s="149"/>
      <c r="SJA8" s="149"/>
      <c r="SJB8" s="149"/>
      <c r="SJC8" s="149"/>
      <c r="SJD8" s="149"/>
      <c r="SJE8" s="149"/>
      <c r="SJF8" s="149"/>
      <c r="SJG8" s="149"/>
      <c r="SJH8" s="149"/>
      <c r="SJI8" s="149"/>
      <c r="SJJ8" s="149"/>
      <c r="SJK8" s="149"/>
      <c r="SJL8" s="149"/>
      <c r="SJM8" s="149"/>
      <c r="SJN8" s="149"/>
      <c r="SJO8" s="149"/>
      <c r="SJP8" s="149"/>
      <c r="SJQ8" s="149"/>
      <c r="SJR8" s="149"/>
      <c r="SJS8" s="149"/>
      <c r="SJT8" s="149"/>
      <c r="SJU8" s="149"/>
      <c r="SJV8" s="149"/>
      <c r="SJW8" s="149"/>
      <c r="SJX8" s="149"/>
      <c r="SJY8" s="149"/>
      <c r="SJZ8" s="149"/>
      <c r="SKA8" s="149"/>
      <c r="SKB8" s="149"/>
      <c r="SKC8" s="149"/>
      <c r="SKD8" s="149"/>
      <c r="SKE8" s="149"/>
      <c r="SKF8" s="149"/>
      <c r="SKG8" s="149"/>
      <c r="SKH8" s="149"/>
      <c r="SKI8" s="149"/>
      <c r="SKJ8" s="149"/>
      <c r="SKK8" s="149"/>
      <c r="SKL8" s="149"/>
      <c r="SKM8" s="149"/>
      <c r="SKN8" s="149"/>
      <c r="SKO8" s="149"/>
      <c r="SKP8" s="149"/>
      <c r="SKQ8" s="149"/>
      <c r="SKR8" s="149"/>
      <c r="SKS8" s="149"/>
      <c r="SKT8" s="149"/>
      <c r="SKU8" s="149"/>
      <c r="SKV8" s="149"/>
      <c r="SKW8" s="149"/>
      <c r="SKX8" s="149"/>
      <c r="SKY8" s="149"/>
      <c r="SKZ8" s="149"/>
      <c r="SLA8" s="149"/>
      <c r="SLB8" s="149"/>
      <c r="SLC8" s="149"/>
      <c r="SLD8" s="149"/>
      <c r="SLE8" s="149"/>
      <c r="SLF8" s="149"/>
      <c r="SLG8" s="149"/>
      <c r="SLH8" s="149"/>
      <c r="SLI8" s="149"/>
      <c r="SLJ8" s="149"/>
      <c r="SLK8" s="149"/>
      <c r="SLL8" s="149"/>
      <c r="SLM8" s="149"/>
      <c r="SLN8" s="149"/>
      <c r="SLO8" s="149"/>
      <c r="SLP8" s="149"/>
      <c r="SLQ8" s="149"/>
      <c r="SLR8" s="149"/>
      <c r="SLS8" s="149"/>
      <c r="SLT8" s="149"/>
      <c r="SLU8" s="149"/>
      <c r="SLV8" s="149"/>
      <c r="SLW8" s="149"/>
      <c r="SLX8" s="149"/>
      <c r="SLY8" s="149"/>
      <c r="SLZ8" s="149"/>
      <c r="SMA8" s="149"/>
      <c r="SMB8" s="149"/>
      <c r="SMC8" s="149"/>
      <c r="SMD8" s="149"/>
      <c r="SME8" s="149"/>
      <c r="SMF8" s="149"/>
      <c r="SMG8" s="149"/>
      <c r="SMH8" s="149"/>
      <c r="SMI8" s="149"/>
      <c r="SMJ8" s="149"/>
      <c r="SMK8" s="149"/>
      <c r="SML8" s="149"/>
      <c r="SMM8" s="149"/>
      <c r="SMN8" s="149"/>
      <c r="SMO8" s="149"/>
      <c r="SMP8" s="149"/>
      <c r="SMQ8" s="149"/>
      <c r="SMR8" s="149"/>
      <c r="SMS8" s="149"/>
      <c r="SMT8" s="149"/>
      <c r="SMU8" s="149"/>
      <c r="SMV8" s="149"/>
      <c r="SMW8" s="149"/>
      <c r="SMX8" s="149"/>
      <c r="SMY8" s="149"/>
      <c r="SMZ8" s="149"/>
      <c r="SNA8" s="149"/>
      <c r="SNB8" s="149"/>
      <c r="SNC8" s="149"/>
      <c r="SND8" s="149"/>
      <c r="SNE8" s="149"/>
      <c r="SNF8" s="149"/>
      <c r="SNG8" s="149"/>
      <c r="SNH8" s="149"/>
      <c r="SNI8" s="149"/>
      <c r="SNJ8" s="149"/>
      <c r="SNK8" s="149"/>
      <c r="SNL8" s="149"/>
      <c r="SNM8" s="149"/>
      <c r="SNN8" s="149"/>
      <c r="SNO8" s="149"/>
      <c r="SNP8" s="149"/>
      <c r="SNQ8" s="149"/>
      <c r="SNR8" s="149"/>
      <c r="SNS8" s="149"/>
      <c r="SNT8" s="149"/>
      <c r="SNU8" s="149"/>
      <c r="SNV8" s="149"/>
      <c r="SNW8" s="149"/>
      <c r="SNX8" s="149"/>
      <c r="SNY8" s="149"/>
      <c r="SNZ8" s="149"/>
      <c r="SOA8" s="149"/>
      <c r="SOB8" s="149"/>
      <c r="SOC8" s="149"/>
      <c r="SOD8" s="149"/>
      <c r="SOE8" s="149"/>
      <c r="SOF8" s="149"/>
      <c r="SOG8" s="149"/>
      <c r="SOH8" s="149"/>
      <c r="SOI8" s="149"/>
      <c r="SOJ8" s="149"/>
      <c r="SOK8" s="149"/>
      <c r="SOL8" s="149"/>
      <c r="SOM8" s="149"/>
      <c r="SON8" s="149"/>
      <c r="SOO8" s="149"/>
      <c r="SOP8" s="149"/>
      <c r="SOQ8" s="149"/>
      <c r="SOR8" s="149"/>
      <c r="SOS8" s="149"/>
      <c r="SOT8" s="149"/>
      <c r="SOU8" s="149"/>
      <c r="SOV8" s="149"/>
      <c r="SOW8" s="149"/>
      <c r="SOX8" s="149"/>
      <c r="SOY8" s="149"/>
      <c r="SOZ8" s="149"/>
      <c r="SPA8" s="149"/>
      <c r="SPB8" s="149"/>
      <c r="SPC8" s="149"/>
      <c r="SPD8" s="149"/>
      <c r="SPE8" s="149"/>
      <c r="SPF8" s="149"/>
      <c r="SPG8" s="149"/>
      <c r="SPH8" s="149"/>
      <c r="SPI8" s="149"/>
      <c r="SPJ8" s="149"/>
      <c r="SPK8" s="149"/>
      <c r="SPL8" s="149"/>
      <c r="SPM8" s="149"/>
      <c r="SPN8" s="149"/>
      <c r="SPO8" s="149"/>
      <c r="SPP8" s="149"/>
      <c r="SPQ8" s="149"/>
      <c r="SPR8" s="149"/>
      <c r="SPS8" s="149"/>
      <c r="SPT8" s="149"/>
      <c r="SPU8" s="149"/>
      <c r="SPV8" s="149"/>
      <c r="SPW8" s="149"/>
      <c r="SPX8" s="149"/>
      <c r="SPY8" s="149"/>
      <c r="SPZ8" s="149"/>
      <c r="SQA8" s="149"/>
      <c r="SQB8" s="149"/>
      <c r="SQC8" s="149"/>
      <c r="SQD8" s="149"/>
      <c r="SQE8" s="149"/>
      <c r="SQF8" s="149"/>
      <c r="SQG8" s="149"/>
      <c r="SQH8" s="149"/>
      <c r="SQI8" s="149"/>
      <c r="SQJ8" s="149"/>
      <c r="SQK8" s="149"/>
      <c r="SQL8" s="149"/>
      <c r="SQM8" s="149"/>
      <c r="SQN8" s="149"/>
      <c r="SQO8" s="149"/>
      <c r="SQP8" s="149"/>
      <c r="SQQ8" s="149"/>
      <c r="SQR8" s="149"/>
      <c r="SQS8" s="149"/>
      <c r="SQT8" s="149"/>
      <c r="SQU8" s="149"/>
      <c r="SQV8" s="149"/>
      <c r="SQW8" s="149"/>
      <c r="SQX8" s="149"/>
      <c r="SQY8" s="149"/>
      <c r="SQZ8" s="149"/>
      <c r="SRA8" s="149"/>
      <c r="SRB8" s="149"/>
      <c r="SRC8" s="149"/>
      <c r="SRD8" s="149"/>
      <c r="SRE8" s="149"/>
      <c r="SRF8" s="149"/>
      <c r="SRG8" s="149"/>
      <c r="SRH8" s="149"/>
      <c r="SRI8" s="149"/>
      <c r="SRJ8" s="149"/>
      <c r="SRK8" s="149"/>
      <c r="SRL8" s="149"/>
      <c r="SRM8" s="149"/>
      <c r="SRN8" s="149"/>
      <c r="SRO8" s="149"/>
      <c r="SRP8" s="149"/>
      <c r="SRQ8" s="149"/>
      <c r="SRR8" s="149"/>
      <c r="SRS8" s="149"/>
      <c r="SRT8" s="149"/>
      <c r="SRU8" s="149"/>
      <c r="SRV8" s="149"/>
      <c r="SRW8" s="149"/>
      <c r="SRX8" s="149"/>
      <c r="SRY8" s="149"/>
      <c r="SRZ8" s="149"/>
      <c r="SSA8" s="149"/>
      <c r="SSB8" s="149"/>
      <c r="SSC8" s="149"/>
      <c r="SSD8" s="149"/>
      <c r="SSE8" s="149"/>
      <c r="SSF8" s="149"/>
      <c r="SSG8" s="149"/>
      <c r="SSH8" s="149"/>
      <c r="SSI8" s="149"/>
      <c r="SSJ8" s="149"/>
      <c r="SSK8" s="149"/>
      <c r="SSL8" s="149"/>
      <c r="SSM8" s="149"/>
      <c r="SSN8" s="149"/>
      <c r="SSO8" s="149"/>
      <c r="SSP8" s="149"/>
      <c r="SSQ8" s="149"/>
      <c r="SSR8" s="149"/>
      <c r="SSS8" s="149"/>
      <c r="SST8" s="149"/>
      <c r="SSU8" s="149"/>
      <c r="SSV8" s="149"/>
      <c r="SSW8" s="149"/>
      <c r="SSX8" s="149"/>
      <c r="SSY8" s="149"/>
      <c r="SSZ8" s="149"/>
      <c r="STA8" s="149"/>
      <c r="STB8" s="149"/>
      <c r="STC8" s="149"/>
      <c r="STD8" s="149"/>
      <c r="STE8" s="149"/>
      <c r="STF8" s="149"/>
      <c r="STG8" s="149"/>
      <c r="STH8" s="149"/>
      <c r="STI8" s="149"/>
      <c r="STJ8" s="149"/>
      <c r="STK8" s="149"/>
      <c r="STL8" s="149"/>
      <c r="STM8" s="149"/>
      <c r="STN8" s="149"/>
      <c r="STO8" s="149"/>
      <c r="STP8" s="149"/>
      <c r="STQ8" s="149"/>
      <c r="STR8" s="149"/>
      <c r="STS8" s="149"/>
      <c r="STT8" s="149"/>
      <c r="STU8" s="149"/>
      <c r="STV8" s="149"/>
      <c r="STW8" s="149"/>
      <c r="STX8" s="149"/>
      <c r="STY8" s="149"/>
      <c r="STZ8" s="149"/>
      <c r="SUA8" s="149"/>
      <c r="SUB8" s="149"/>
      <c r="SUC8" s="149"/>
      <c r="SUD8" s="149"/>
      <c r="SUE8" s="149"/>
      <c r="SUF8" s="149"/>
      <c r="SUG8" s="149"/>
      <c r="SUH8" s="149"/>
      <c r="SUI8" s="149"/>
      <c r="SUJ8" s="149"/>
      <c r="SUK8" s="149"/>
      <c r="SUL8" s="149"/>
      <c r="SUM8" s="149"/>
      <c r="SUN8" s="149"/>
      <c r="SUO8" s="149"/>
      <c r="SUP8" s="149"/>
      <c r="SUQ8" s="149"/>
      <c r="SUR8" s="149"/>
      <c r="SUS8" s="149"/>
      <c r="SUT8" s="149"/>
      <c r="SUU8" s="149"/>
      <c r="SUV8" s="149"/>
      <c r="SUW8" s="149"/>
      <c r="SUX8" s="149"/>
      <c r="SUY8" s="149"/>
      <c r="SUZ8" s="149"/>
      <c r="SVA8" s="149"/>
      <c r="SVB8" s="149"/>
      <c r="SVC8" s="149"/>
      <c r="SVD8" s="149"/>
      <c r="SVE8" s="149"/>
      <c r="SVF8" s="149"/>
      <c r="SVG8" s="149"/>
      <c r="SVH8" s="149"/>
      <c r="SVI8" s="149"/>
      <c r="SVJ8" s="149"/>
      <c r="SVK8" s="149"/>
      <c r="SVL8" s="149"/>
      <c r="SVM8" s="149"/>
      <c r="SVN8" s="149"/>
      <c r="SVO8" s="149"/>
      <c r="SVP8" s="149"/>
      <c r="SVQ8" s="149"/>
      <c r="SVR8" s="149"/>
      <c r="SVS8" s="149"/>
      <c r="SVT8" s="149"/>
      <c r="SVU8" s="149"/>
      <c r="SVV8" s="149"/>
      <c r="SVW8" s="149"/>
      <c r="SVX8" s="149"/>
      <c r="SVY8" s="149"/>
      <c r="SVZ8" s="149"/>
      <c r="SWA8" s="149"/>
      <c r="SWB8" s="149"/>
      <c r="SWC8" s="149"/>
      <c r="SWD8" s="149"/>
      <c r="SWE8" s="149"/>
      <c r="SWF8" s="149"/>
      <c r="SWG8" s="149"/>
      <c r="SWH8" s="149"/>
      <c r="SWI8" s="149"/>
      <c r="SWJ8" s="149"/>
      <c r="SWK8" s="149"/>
      <c r="SWL8" s="149"/>
      <c r="SWM8" s="149"/>
      <c r="SWN8" s="149"/>
      <c r="SWO8" s="149"/>
      <c r="SWP8" s="149"/>
      <c r="SWQ8" s="149"/>
      <c r="SWR8" s="149"/>
      <c r="SWS8" s="149"/>
      <c r="SWT8" s="149"/>
      <c r="SWU8" s="149"/>
      <c r="SWV8" s="149"/>
      <c r="SWW8" s="149"/>
      <c r="SWX8" s="149"/>
      <c r="SWY8" s="149"/>
      <c r="SWZ8" s="149"/>
      <c r="SXA8" s="149"/>
      <c r="SXB8" s="149"/>
      <c r="SXC8" s="149"/>
      <c r="SXD8" s="149"/>
      <c r="SXE8" s="149"/>
      <c r="SXF8" s="149"/>
      <c r="SXG8" s="149"/>
      <c r="SXH8" s="149"/>
      <c r="SXI8" s="149"/>
      <c r="SXJ8" s="149"/>
      <c r="SXK8" s="149"/>
      <c r="SXL8" s="149"/>
      <c r="SXM8" s="149"/>
      <c r="SXN8" s="149"/>
      <c r="SXO8" s="149"/>
      <c r="SXP8" s="149"/>
      <c r="SXQ8" s="149"/>
      <c r="SXR8" s="149"/>
      <c r="SXS8" s="149"/>
      <c r="SXT8" s="149"/>
      <c r="SXU8" s="149"/>
      <c r="SXV8" s="149"/>
      <c r="SXW8" s="149"/>
      <c r="SXX8" s="149"/>
      <c r="SXY8" s="149"/>
      <c r="SXZ8" s="149"/>
      <c r="SYA8" s="149"/>
      <c r="SYB8" s="149"/>
      <c r="SYC8" s="149"/>
      <c r="SYD8" s="149"/>
      <c r="SYE8" s="149"/>
      <c r="SYF8" s="149"/>
      <c r="SYG8" s="149"/>
      <c r="SYH8" s="149"/>
      <c r="SYI8" s="149"/>
      <c r="SYJ8" s="149"/>
      <c r="SYK8" s="149"/>
      <c r="SYL8" s="149"/>
      <c r="SYM8" s="149"/>
      <c r="SYN8" s="149"/>
      <c r="SYO8" s="149"/>
      <c r="SYP8" s="149"/>
      <c r="SYQ8" s="149"/>
      <c r="SYR8" s="149"/>
      <c r="SYS8" s="149"/>
      <c r="SYT8" s="149"/>
      <c r="SYU8" s="149"/>
      <c r="SYV8" s="149"/>
      <c r="SYW8" s="149"/>
      <c r="SYX8" s="149"/>
      <c r="SYY8" s="149"/>
      <c r="SYZ8" s="149"/>
      <c r="SZA8" s="149"/>
      <c r="SZB8" s="149"/>
      <c r="SZC8" s="149"/>
      <c r="SZD8" s="149"/>
      <c r="SZE8" s="149"/>
      <c r="SZF8" s="149"/>
      <c r="SZG8" s="149"/>
      <c r="SZH8" s="149"/>
      <c r="SZI8" s="149"/>
      <c r="SZJ8" s="149"/>
      <c r="SZK8" s="149"/>
      <c r="SZL8" s="149"/>
      <c r="SZM8" s="149"/>
      <c r="SZN8" s="149"/>
      <c r="SZO8" s="149"/>
      <c r="SZP8" s="149"/>
      <c r="SZQ8" s="149"/>
      <c r="SZR8" s="149"/>
      <c r="SZS8" s="149"/>
      <c r="SZT8" s="149"/>
      <c r="SZU8" s="149"/>
      <c r="SZV8" s="149"/>
      <c r="SZW8" s="149"/>
      <c r="SZX8" s="149"/>
      <c r="SZY8" s="149"/>
      <c r="SZZ8" s="149"/>
      <c r="TAA8" s="149"/>
      <c r="TAB8" s="149"/>
      <c r="TAC8" s="149"/>
      <c r="TAD8" s="149"/>
      <c r="TAE8" s="149"/>
      <c r="TAF8" s="149"/>
      <c r="TAG8" s="149"/>
      <c r="TAH8" s="149"/>
      <c r="TAI8" s="149"/>
      <c r="TAJ8" s="149"/>
      <c r="TAK8" s="149"/>
      <c r="TAL8" s="149"/>
      <c r="TAM8" s="149"/>
      <c r="TAN8" s="149"/>
      <c r="TAO8" s="149"/>
      <c r="TAP8" s="149"/>
      <c r="TAQ8" s="149"/>
      <c r="TAR8" s="149"/>
      <c r="TAS8" s="149"/>
      <c r="TAT8" s="149"/>
      <c r="TAU8" s="149"/>
      <c r="TAV8" s="149"/>
      <c r="TAW8" s="149"/>
      <c r="TAX8" s="149"/>
      <c r="TAY8" s="149"/>
      <c r="TAZ8" s="149"/>
      <c r="TBA8" s="149"/>
      <c r="TBB8" s="149"/>
      <c r="TBC8" s="149"/>
      <c r="TBD8" s="149"/>
      <c r="TBE8" s="149"/>
      <c r="TBF8" s="149"/>
      <c r="TBG8" s="149"/>
      <c r="TBH8" s="149"/>
      <c r="TBI8" s="149"/>
      <c r="TBJ8" s="149"/>
      <c r="TBK8" s="149"/>
      <c r="TBL8" s="149"/>
      <c r="TBM8" s="149"/>
      <c r="TBN8" s="149"/>
      <c r="TBO8" s="149"/>
      <c r="TBP8" s="149"/>
      <c r="TBQ8" s="149"/>
      <c r="TBR8" s="149"/>
      <c r="TBS8" s="149"/>
      <c r="TBT8" s="149"/>
      <c r="TBU8" s="149"/>
      <c r="TBV8" s="149"/>
      <c r="TBW8" s="149"/>
      <c r="TBX8" s="149"/>
      <c r="TBY8" s="149"/>
      <c r="TBZ8" s="149"/>
      <c r="TCA8" s="149"/>
      <c r="TCB8" s="149"/>
      <c r="TCC8" s="149"/>
      <c r="TCD8" s="149"/>
      <c r="TCE8" s="149"/>
      <c r="TCF8" s="149"/>
      <c r="TCG8" s="149"/>
      <c r="TCH8" s="149"/>
      <c r="TCI8" s="149"/>
      <c r="TCJ8" s="149"/>
      <c r="TCK8" s="149"/>
      <c r="TCL8" s="149"/>
      <c r="TCM8" s="149"/>
      <c r="TCN8" s="149"/>
      <c r="TCO8" s="149"/>
      <c r="TCP8" s="149"/>
      <c r="TCQ8" s="149"/>
      <c r="TCR8" s="149"/>
      <c r="TCS8" s="149"/>
      <c r="TCT8" s="149"/>
      <c r="TCU8" s="149"/>
      <c r="TCV8" s="149"/>
      <c r="TCW8" s="149"/>
      <c r="TCX8" s="149"/>
      <c r="TCY8" s="149"/>
      <c r="TCZ8" s="149"/>
      <c r="TDA8" s="149"/>
      <c r="TDB8" s="149"/>
      <c r="TDC8" s="149"/>
      <c r="TDD8" s="149"/>
      <c r="TDE8" s="149"/>
      <c r="TDF8" s="149"/>
      <c r="TDG8" s="149"/>
      <c r="TDH8" s="149"/>
      <c r="TDI8" s="149"/>
      <c r="TDJ8" s="149"/>
      <c r="TDK8" s="149"/>
      <c r="TDL8" s="149"/>
      <c r="TDM8" s="149"/>
      <c r="TDN8" s="149"/>
      <c r="TDO8" s="149"/>
      <c r="TDP8" s="149"/>
      <c r="TDQ8" s="149"/>
      <c r="TDR8" s="149"/>
      <c r="TDS8" s="149"/>
      <c r="TDT8" s="149"/>
      <c r="TDU8" s="149"/>
      <c r="TDV8" s="149"/>
      <c r="TDW8" s="149"/>
      <c r="TDX8" s="149"/>
      <c r="TDY8" s="149"/>
      <c r="TDZ8" s="149"/>
      <c r="TEA8" s="149"/>
      <c r="TEB8" s="149"/>
      <c r="TEC8" s="149"/>
      <c r="TED8" s="149"/>
      <c r="TEE8" s="149"/>
      <c r="TEF8" s="149"/>
      <c r="TEG8" s="149"/>
      <c r="TEH8" s="149"/>
      <c r="TEI8" s="149"/>
      <c r="TEJ8" s="149"/>
      <c r="TEK8" s="149"/>
      <c r="TEL8" s="149"/>
      <c r="TEM8" s="149"/>
      <c r="TEN8" s="149"/>
      <c r="TEO8" s="149"/>
      <c r="TEP8" s="149"/>
      <c r="TEQ8" s="149"/>
      <c r="TER8" s="149"/>
      <c r="TES8" s="149"/>
      <c r="TET8" s="149"/>
      <c r="TEU8" s="149"/>
      <c r="TEV8" s="149"/>
      <c r="TEW8" s="149"/>
      <c r="TEX8" s="149"/>
      <c r="TEY8" s="149"/>
      <c r="TEZ8" s="149"/>
      <c r="TFA8" s="149"/>
      <c r="TFB8" s="149"/>
      <c r="TFC8" s="149"/>
      <c r="TFD8" s="149"/>
      <c r="TFE8" s="149"/>
      <c r="TFF8" s="149"/>
      <c r="TFG8" s="149"/>
      <c r="TFH8" s="149"/>
      <c r="TFI8" s="149"/>
      <c r="TFJ8" s="149"/>
      <c r="TFK8" s="149"/>
      <c r="TFL8" s="149"/>
      <c r="TFM8" s="149"/>
      <c r="TFN8" s="149"/>
      <c r="TFO8" s="149"/>
      <c r="TFP8" s="149"/>
      <c r="TFQ8" s="149"/>
      <c r="TFR8" s="149"/>
      <c r="TFS8" s="149"/>
      <c r="TFT8" s="149"/>
      <c r="TFU8" s="149"/>
      <c r="TFV8" s="149"/>
      <c r="TFW8" s="149"/>
      <c r="TFX8" s="149"/>
      <c r="TFY8" s="149"/>
      <c r="TFZ8" s="149"/>
      <c r="TGA8" s="149"/>
      <c r="TGB8" s="149"/>
      <c r="TGC8" s="149"/>
      <c r="TGD8" s="149"/>
      <c r="TGE8" s="149"/>
      <c r="TGF8" s="149"/>
      <c r="TGG8" s="149"/>
      <c r="TGH8" s="149"/>
      <c r="TGI8" s="149"/>
      <c r="TGJ8" s="149"/>
      <c r="TGK8" s="149"/>
      <c r="TGL8" s="149"/>
      <c r="TGM8" s="149"/>
      <c r="TGN8" s="149"/>
      <c r="TGO8" s="149"/>
      <c r="TGP8" s="149"/>
      <c r="TGQ8" s="149"/>
      <c r="TGR8" s="149"/>
      <c r="TGS8" s="149"/>
      <c r="TGT8" s="149"/>
      <c r="TGU8" s="149"/>
      <c r="TGV8" s="149"/>
      <c r="TGW8" s="149"/>
      <c r="TGX8" s="149"/>
      <c r="TGY8" s="149"/>
      <c r="TGZ8" s="149"/>
      <c r="THA8" s="149"/>
      <c r="THB8" s="149"/>
      <c r="THC8" s="149"/>
      <c r="THD8" s="149"/>
      <c r="THE8" s="149"/>
      <c r="THF8" s="149"/>
      <c r="THG8" s="149"/>
      <c r="THH8" s="149"/>
      <c r="THI8" s="149"/>
      <c r="THJ8" s="149"/>
      <c r="THK8" s="149"/>
      <c r="THL8" s="149"/>
      <c r="THM8" s="149"/>
      <c r="THN8" s="149"/>
      <c r="THO8" s="149"/>
      <c r="THP8" s="149"/>
      <c r="THQ8" s="149"/>
      <c r="THR8" s="149"/>
      <c r="THS8" s="149"/>
      <c r="THT8" s="149"/>
      <c r="THU8" s="149"/>
      <c r="THV8" s="149"/>
      <c r="THW8" s="149"/>
      <c r="THX8" s="149"/>
      <c r="THY8" s="149"/>
      <c r="THZ8" s="149"/>
      <c r="TIA8" s="149"/>
      <c r="TIB8" s="149"/>
      <c r="TIC8" s="149"/>
      <c r="TID8" s="149"/>
      <c r="TIE8" s="149"/>
      <c r="TIF8" s="149"/>
      <c r="TIG8" s="149"/>
      <c r="TIH8" s="149"/>
      <c r="TII8" s="149"/>
      <c r="TIJ8" s="149"/>
      <c r="TIK8" s="149"/>
      <c r="TIL8" s="149"/>
      <c r="TIM8" s="149"/>
      <c r="TIN8" s="149"/>
      <c r="TIO8" s="149"/>
      <c r="TIP8" s="149"/>
      <c r="TIQ8" s="149"/>
      <c r="TIR8" s="149"/>
      <c r="TIS8" s="149"/>
      <c r="TIT8" s="149"/>
      <c r="TIU8" s="149"/>
      <c r="TIV8" s="149"/>
      <c r="TIW8" s="149"/>
      <c r="TIX8" s="149"/>
      <c r="TIY8" s="149"/>
      <c r="TIZ8" s="149"/>
      <c r="TJA8" s="149"/>
      <c r="TJB8" s="149"/>
      <c r="TJC8" s="149"/>
      <c r="TJD8" s="149"/>
      <c r="TJE8" s="149"/>
      <c r="TJF8" s="149"/>
      <c r="TJG8" s="149"/>
      <c r="TJH8" s="149"/>
      <c r="TJI8" s="149"/>
      <c r="TJJ8" s="149"/>
      <c r="TJK8" s="149"/>
      <c r="TJL8" s="149"/>
      <c r="TJM8" s="149"/>
      <c r="TJN8" s="149"/>
      <c r="TJO8" s="149"/>
      <c r="TJP8" s="149"/>
      <c r="TJQ8" s="149"/>
      <c r="TJR8" s="149"/>
      <c r="TJS8" s="149"/>
      <c r="TJT8" s="149"/>
      <c r="TJU8" s="149"/>
      <c r="TJV8" s="149"/>
      <c r="TJW8" s="149"/>
      <c r="TJX8" s="149"/>
      <c r="TJY8" s="149"/>
      <c r="TJZ8" s="149"/>
      <c r="TKA8" s="149"/>
      <c r="TKB8" s="149"/>
      <c r="TKC8" s="149"/>
      <c r="TKD8" s="149"/>
      <c r="TKE8" s="149"/>
      <c r="TKF8" s="149"/>
      <c r="TKG8" s="149"/>
      <c r="TKH8" s="149"/>
      <c r="TKI8" s="149"/>
      <c r="TKJ8" s="149"/>
      <c r="TKK8" s="149"/>
      <c r="TKL8" s="149"/>
      <c r="TKM8" s="149"/>
      <c r="TKN8" s="149"/>
      <c r="TKO8" s="149"/>
      <c r="TKP8" s="149"/>
      <c r="TKQ8" s="149"/>
      <c r="TKR8" s="149"/>
      <c r="TKS8" s="149"/>
      <c r="TKT8" s="149"/>
      <c r="TKU8" s="149"/>
      <c r="TKV8" s="149"/>
      <c r="TKW8" s="149"/>
      <c r="TKX8" s="149"/>
      <c r="TKY8" s="149"/>
      <c r="TKZ8" s="149"/>
      <c r="TLA8" s="149"/>
      <c r="TLB8" s="149"/>
      <c r="TLC8" s="149"/>
      <c r="TLD8" s="149"/>
      <c r="TLE8" s="149"/>
      <c r="TLF8" s="149"/>
      <c r="TLG8" s="149"/>
      <c r="TLH8" s="149"/>
      <c r="TLI8" s="149"/>
      <c r="TLJ8" s="149"/>
      <c r="TLK8" s="149"/>
      <c r="TLL8" s="149"/>
      <c r="TLM8" s="149"/>
      <c r="TLN8" s="149"/>
      <c r="TLO8" s="149"/>
      <c r="TLP8" s="149"/>
      <c r="TLQ8" s="149"/>
      <c r="TLR8" s="149"/>
      <c r="TLS8" s="149"/>
      <c r="TLT8" s="149"/>
      <c r="TLU8" s="149"/>
      <c r="TLV8" s="149"/>
      <c r="TLW8" s="149"/>
      <c r="TLX8" s="149"/>
      <c r="TLY8" s="149"/>
      <c r="TLZ8" s="149"/>
      <c r="TMA8" s="149"/>
      <c r="TMB8" s="149"/>
      <c r="TMC8" s="149"/>
      <c r="TMD8" s="149"/>
      <c r="TME8" s="149"/>
      <c r="TMF8" s="149"/>
      <c r="TMG8" s="149"/>
      <c r="TMH8" s="149"/>
      <c r="TMI8" s="149"/>
      <c r="TMJ8" s="149"/>
      <c r="TMK8" s="149"/>
      <c r="TML8" s="149"/>
      <c r="TMM8" s="149"/>
      <c r="TMN8" s="149"/>
      <c r="TMO8" s="149"/>
      <c r="TMP8" s="149"/>
      <c r="TMQ8" s="149"/>
      <c r="TMR8" s="149"/>
      <c r="TMS8" s="149"/>
      <c r="TMT8" s="149"/>
      <c r="TMU8" s="149"/>
      <c r="TMV8" s="149"/>
      <c r="TMW8" s="149"/>
      <c r="TMX8" s="149"/>
      <c r="TMY8" s="149"/>
      <c r="TMZ8" s="149"/>
      <c r="TNA8" s="149"/>
      <c r="TNB8" s="149"/>
      <c r="TNC8" s="149"/>
      <c r="TND8" s="149"/>
      <c r="TNE8" s="149"/>
      <c r="TNF8" s="149"/>
      <c r="TNG8" s="149"/>
      <c r="TNH8" s="149"/>
      <c r="TNI8" s="149"/>
      <c r="TNJ8" s="149"/>
      <c r="TNK8" s="149"/>
      <c r="TNL8" s="149"/>
      <c r="TNM8" s="149"/>
      <c r="TNN8" s="149"/>
      <c r="TNO8" s="149"/>
      <c r="TNP8" s="149"/>
      <c r="TNQ8" s="149"/>
      <c r="TNR8" s="149"/>
      <c r="TNS8" s="149"/>
      <c r="TNT8" s="149"/>
      <c r="TNU8" s="149"/>
      <c r="TNV8" s="149"/>
      <c r="TNW8" s="149"/>
      <c r="TNX8" s="149"/>
      <c r="TNY8" s="149"/>
      <c r="TNZ8" s="149"/>
      <c r="TOA8" s="149"/>
      <c r="TOB8" s="149"/>
      <c r="TOC8" s="149"/>
      <c r="TOD8" s="149"/>
      <c r="TOE8" s="149"/>
      <c r="TOF8" s="149"/>
      <c r="TOG8" s="149"/>
      <c r="TOH8" s="149"/>
      <c r="TOI8" s="149"/>
      <c r="TOJ8" s="149"/>
      <c r="TOK8" s="149"/>
      <c r="TOL8" s="149"/>
      <c r="TOM8" s="149"/>
      <c r="TON8" s="149"/>
      <c r="TOO8" s="149"/>
      <c r="TOP8" s="149"/>
      <c r="TOQ8" s="149"/>
      <c r="TOR8" s="149"/>
      <c r="TOS8" s="149"/>
      <c r="TOT8" s="149"/>
      <c r="TOU8" s="149"/>
      <c r="TOV8" s="149"/>
      <c r="TOW8" s="149"/>
      <c r="TOX8" s="149"/>
      <c r="TOY8" s="149"/>
      <c r="TOZ8" s="149"/>
      <c r="TPA8" s="149"/>
      <c r="TPB8" s="149"/>
      <c r="TPC8" s="149"/>
      <c r="TPD8" s="149"/>
      <c r="TPE8" s="149"/>
      <c r="TPF8" s="149"/>
      <c r="TPG8" s="149"/>
      <c r="TPH8" s="149"/>
      <c r="TPI8" s="149"/>
      <c r="TPJ8" s="149"/>
      <c r="TPK8" s="149"/>
      <c r="TPL8" s="149"/>
      <c r="TPM8" s="149"/>
      <c r="TPN8" s="149"/>
      <c r="TPO8" s="149"/>
      <c r="TPP8" s="149"/>
      <c r="TPQ8" s="149"/>
      <c r="TPR8" s="149"/>
      <c r="TPS8" s="149"/>
      <c r="TPT8" s="149"/>
      <c r="TPU8" s="149"/>
      <c r="TPV8" s="149"/>
      <c r="TPW8" s="149"/>
      <c r="TPX8" s="149"/>
      <c r="TPY8" s="149"/>
      <c r="TPZ8" s="149"/>
      <c r="TQA8" s="149"/>
      <c r="TQB8" s="149"/>
      <c r="TQC8" s="149"/>
      <c r="TQD8" s="149"/>
      <c r="TQE8" s="149"/>
      <c r="TQF8" s="149"/>
      <c r="TQG8" s="149"/>
      <c r="TQH8" s="149"/>
      <c r="TQI8" s="149"/>
      <c r="TQJ8" s="149"/>
      <c r="TQK8" s="149"/>
      <c r="TQL8" s="149"/>
      <c r="TQM8" s="149"/>
      <c r="TQN8" s="149"/>
      <c r="TQO8" s="149"/>
      <c r="TQP8" s="149"/>
      <c r="TQQ8" s="149"/>
      <c r="TQR8" s="149"/>
      <c r="TQS8" s="149"/>
      <c r="TQT8" s="149"/>
      <c r="TQU8" s="149"/>
      <c r="TQV8" s="149"/>
      <c r="TQW8" s="149"/>
      <c r="TQX8" s="149"/>
      <c r="TQY8" s="149"/>
      <c r="TQZ8" s="149"/>
      <c r="TRA8" s="149"/>
      <c r="TRB8" s="149"/>
      <c r="TRC8" s="149"/>
      <c r="TRD8" s="149"/>
      <c r="TRE8" s="149"/>
      <c r="TRF8" s="149"/>
      <c r="TRG8" s="149"/>
      <c r="TRH8" s="149"/>
      <c r="TRI8" s="149"/>
      <c r="TRJ8" s="149"/>
      <c r="TRK8" s="149"/>
      <c r="TRL8" s="149"/>
      <c r="TRM8" s="149"/>
      <c r="TRN8" s="149"/>
      <c r="TRO8" s="149"/>
      <c r="TRP8" s="149"/>
      <c r="TRQ8" s="149"/>
      <c r="TRR8" s="149"/>
      <c r="TRS8" s="149"/>
      <c r="TRT8" s="149"/>
      <c r="TRU8" s="149"/>
      <c r="TRV8" s="149"/>
      <c r="TRW8" s="149"/>
      <c r="TRX8" s="149"/>
      <c r="TRY8" s="149"/>
      <c r="TRZ8" s="149"/>
      <c r="TSA8" s="149"/>
      <c r="TSB8" s="149"/>
      <c r="TSC8" s="149"/>
      <c r="TSD8" s="149"/>
      <c r="TSE8" s="149"/>
      <c r="TSF8" s="149"/>
      <c r="TSG8" s="149"/>
      <c r="TSH8" s="149"/>
      <c r="TSI8" s="149"/>
      <c r="TSJ8" s="149"/>
      <c r="TSK8" s="149"/>
      <c r="TSL8" s="149"/>
      <c r="TSM8" s="149"/>
      <c r="TSN8" s="149"/>
      <c r="TSO8" s="149"/>
      <c r="TSP8" s="149"/>
      <c r="TSQ8" s="149"/>
      <c r="TSR8" s="149"/>
      <c r="TSS8" s="149"/>
      <c r="TST8" s="149"/>
      <c r="TSU8" s="149"/>
      <c r="TSV8" s="149"/>
      <c r="TSW8" s="149"/>
      <c r="TSX8" s="149"/>
      <c r="TSY8" s="149"/>
      <c r="TSZ8" s="149"/>
      <c r="TTA8" s="149"/>
      <c r="TTB8" s="149"/>
      <c r="TTC8" s="149"/>
      <c r="TTD8" s="149"/>
      <c r="TTE8" s="149"/>
      <c r="TTF8" s="149"/>
      <c r="TTG8" s="149"/>
      <c r="TTH8" s="149"/>
      <c r="TTI8" s="149"/>
      <c r="TTJ8" s="149"/>
      <c r="TTK8" s="149"/>
      <c r="TTL8" s="149"/>
      <c r="TTM8" s="149"/>
      <c r="TTN8" s="149"/>
      <c r="TTO8" s="149"/>
      <c r="TTP8" s="149"/>
      <c r="TTQ8" s="149"/>
      <c r="TTR8" s="149"/>
      <c r="TTS8" s="149"/>
      <c r="TTT8" s="149"/>
      <c r="TTU8" s="149"/>
      <c r="TTV8" s="149"/>
      <c r="TTW8" s="149"/>
      <c r="TTX8" s="149"/>
      <c r="TTY8" s="149"/>
      <c r="TTZ8" s="149"/>
      <c r="TUA8" s="149"/>
      <c r="TUB8" s="149"/>
      <c r="TUC8" s="149"/>
      <c r="TUD8" s="149"/>
      <c r="TUE8" s="149"/>
      <c r="TUF8" s="149"/>
      <c r="TUG8" s="149"/>
      <c r="TUH8" s="149"/>
      <c r="TUI8" s="149"/>
      <c r="TUJ8" s="149"/>
      <c r="TUK8" s="149"/>
      <c r="TUL8" s="149"/>
      <c r="TUM8" s="149"/>
      <c r="TUN8" s="149"/>
      <c r="TUO8" s="149"/>
      <c r="TUP8" s="149"/>
      <c r="TUQ8" s="149"/>
      <c r="TUR8" s="149"/>
      <c r="TUS8" s="149"/>
      <c r="TUT8" s="149"/>
      <c r="TUU8" s="149"/>
      <c r="TUV8" s="149"/>
      <c r="TUW8" s="149"/>
      <c r="TUX8" s="149"/>
      <c r="TUY8" s="149"/>
      <c r="TUZ8" s="149"/>
      <c r="TVA8" s="149"/>
      <c r="TVB8" s="149"/>
      <c r="TVC8" s="149"/>
      <c r="TVD8" s="149"/>
      <c r="TVE8" s="149"/>
      <c r="TVF8" s="149"/>
      <c r="TVG8" s="149"/>
      <c r="TVH8" s="149"/>
      <c r="TVI8" s="149"/>
      <c r="TVJ8" s="149"/>
      <c r="TVK8" s="149"/>
      <c r="TVL8" s="149"/>
      <c r="TVM8" s="149"/>
      <c r="TVN8" s="149"/>
      <c r="TVO8" s="149"/>
      <c r="TVP8" s="149"/>
      <c r="TVQ8" s="149"/>
      <c r="TVR8" s="149"/>
      <c r="TVS8" s="149"/>
      <c r="TVT8" s="149"/>
      <c r="TVU8" s="149"/>
      <c r="TVV8" s="149"/>
      <c r="TVW8" s="149"/>
      <c r="TVX8" s="149"/>
      <c r="TVY8" s="149"/>
      <c r="TVZ8" s="149"/>
      <c r="TWA8" s="149"/>
      <c r="TWB8" s="149"/>
      <c r="TWC8" s="149"/>
      <c r="TWD8" s="149"/>
      <c r="TWE8" s="149"/>
      <c r="TWF8" s="149"/>
      <c r="TWG8" s="149"/>
      <c r="TWH8" s="149"/>
      <c r="TWI8" s="149"/>
      <c r="TWJ8" s="149"/>
      <c r="TWK8" s="149"/>
      <c r="TWL8" s="149"/>
      <c r="TWM8" s="149"/>
      <c r="TWN8" s="149"/>
      <c r="TWO8" s="149"/>
      <c r="TWP8" s="149"/>
      <c r="TWQ8" s="149"/>
      <c r="TWR8" s="149"/>
      <c r="TWS8" s="149"/>
      <c r="TWT8" s="149"/>
      <c r="TWU8" s="149"/>
      <c r="TWV8" s="149"/>
      <c r="TWW8" s="149"/>
      <c r="TWX8" s="149"/>
      <c r="TWY8" s="149"/>
      <c r="TWZ8" s="149"/>
      <c r="TXA8" s="149"/>
      <c r="TXB8" s="149"/>
      <c r="TXC8" s="149"/>
      <c r="TXD8" s="149"/>
      <c r="TXE8" s="149"/>
      <c r="TXF8" s="149"/>
      <c r="TXG8" s="149"/>
      <c r="TXH8" s="149"/>
      <c r="TXI8" s="149"/>
      <c r="TXJ8" s="149"/>
      <c r="TXK8" s="149"/>
      <c r="TXL8" s="149"/>
      <c r="TXM8" s="149"/>
      <c r="TXN8" s="149"/>
      <c r="TXO8" s="149"/>
      <c r="TXP8" s="149"/>
      <c r="TXQ8" s="149"/>
      <c r="TXR8" s="149"/>
      <c r="TXS8" s="149"/>
      <c r="TXT8" s="149"/>
      <c r="TXU8" s="149"/>
      <c r="TXV8" s="149"/>
      <c r="TXW8" s="149"/>
      <c r="TXX8" s="149"/>
      <c r="TXY8" s="149"/>
      <c r="TXZ8" s="149"/>
      <c r="TYA8" s="149"/>
      <c r="TYB8" s="149"/>
      <c r="TYC8" s="149"/>
      <c r="TYD8" s="149"/>
      <c r="TYE8" s="149"/>
      <c r="TYF8" s="149"/>
      <c r="TYG8" s="149"/>
      <c r="TYH8" s="149"/>
      <c r="TYI8" s="149"/>
      <c r="TYJ8" s="149"/>
      <c r="TYK8" s="149"/>
      <c r="TYL8" s="149"/>
      <c r="TYM8" s="149"/>
      <c r="TYN8" s="149"/>
      <c r="TYO8" s="149"/>
      <c r="TYP8" s="149"/>
      <c r="TYQ8" s="149"/>
      <c r="TYR8" s="149"/>
      <c r="TYS8" s="149"/>
      <c r="TYT8" s="149"/>
      <c r="TYU8" s="149"/>
      <c r="TYV8" s="149"/>
      <c r="TYW8" s="149"/>
      <c r="TYX8" s="149"/>
      <c r="TYY8" s="149"/>
      <c r="TYZ8" s="149"/>
      <c r="TZA8" s="149"/>
      <c r="TZB8" s="149"/>
      <c r="TZC8" s="149"/>
      <c r="TZD8" s="149"/>
      <c r="TZE8" s="149"/>
      <c r="TZF8" s="149"/>
      <c r="TZG8" s="149"/>
      <c r="TZH8" s="149"/>
      <c r="TZI8" s="149"/>
      <c r="TZJ8" s="149"/>
      <c r="TZK8" s="149"/>
      <c r="TZL8" s="149"/>
      <c r="TZM8" s="149"/>
      <c r="TZN8" s="149"/>
      <c r="TZO8" s="149"/>
      <c r="TZP8" s="149"/>
      <c r="TZQ8" s="149"/>
      <c r="TZR8" s="149"/>
      <c r="TZS8" s="149"/>
      <c r="TZT8" s="149"/>
      <c r="TZU8" s="149"/>
      <c r="TZV8" s="149"/>
      <c r="TZW8" s="149"/>
      <c r="TZX8" s="149"/>
      <c r="TZY8" s="149"/>
      <c r="TZZ8" s="149"/>
      <c r="UAA8" s="149"/>
      <c r="UAB8" s="149"/>
      <c r="UAC8" s="149"/>
      <c r="UAD8" s="149"/>
      <c r="UAE8" s="149"/>
      <c r="UAF8" s="149"/>
      <c r="UAG8" s="149"/>
      <c r="UAH8" s="149"/>
      <c r="UAI8" s="149"/>
      <c r="UAJ8" s="149"/>
      <c r="UAK8" s="149"/>
      <c r="UAL8" s="149"/>
      <c r="UAM8" s="149"/>
      <c r="UAN8" s="149"/>
      <c r="UAO8" s="149"/>
      <c r="UAP8" s="149"/>
      <c r="UAQ8" s="149"/>
      <c r="UAR8" s="149"/>
      <c r="UAS8" s="149"/>
      <c r="UAT8" s="149"/>
      <c r="UAU8" s="149"/>
      <c r="UAV8" s="149"/>
      <c r="UAW8" s="149"/>
      <c r="UAX8" s="149"/>
      <c r="UAY8" s="149"/>
      <c r="UAZ8" s="149"/>
      <c r="UBA8" s="149"/>
      <c r="UBB8" s="149"/>
      <c r="UBC8" s="149"/>
      <c r="UBD8" s="149"/>
      <c r="UBE8" s="149"/>
      <c r="UBF8" s="149"/>
      <c r="UBG8" s="149"/>
      <c r="UBH8" s="149"/>
      <c r="UBI8" s="149"/>
      <c r="UBJ8" s="149"/>
      <c r="UBK8" s="149"/>
      <c r="UBL8" s="149"/>
      <c r="UBM8" s="149"/>
      <c r="UBN8" s="149"/>
      <c r="UBO8" s="149"/>
      <c r="UBP8" s="149"/>
      <c r="UBQ8" s="149"/>
      <c r="UBR8" s="149"/>
      <c r="UBS8" s="149"/>
      <c r="UBT8" s="149"/>
      <c r="UBU8" s="149"/>
      <c r="UBV8" s="149"/>
      <c r="UBW8" s="149"/>
      <c r="UBX8" s="149"/>
      <c r="UBY8" s="149"/>
      <c r="UBZ8" s="149"/>
      <c r="UCA8" s="149"/>
      <c r="UCB8" s="149"/>
      <c r="UCC8" s="149"/>
      <c r="UCD8" s="149"/>
      <c r="UCE8" s="149"/>
      <c r="UCF8" s="149"/>
      <c r="UCG8" s="149"/>
      <c r="UCH8" s="149"/>
      <c r="UCI8" s="149"/>
      <c r="UCJ8" s="149"/>
      <c r="UCK8" s="149"/>
      <c r="UCL8" s="149"/>
      <c r="UCM8" s="149"/>
      <c r="UCN8" s="149"/>
      <c r="UCO8" s="149"/>
      <c r="UCP8" s="149"/>
      <c r="UCQ8" s="149"/>
      <c r="UCR8" s="149"/>
      <c r="UCS8" s="149"/>
      <c r="UCT8" s="149"/>
      <c r="UCU8" s="149"/>
      <c r="UCV8" s="149"/>
      <c r="UCW8" s="149"/>
      <c r="UCX8" s="149"/>
      <c r="UCY8" s="149"/>
      <c r="UCZ8" s="149"/>
      <c r="UDA8" s="149"/>
      <c r="UDB8" s="149"/>
      <c r="UDC8" s="149"/>
      <c r="UDD8" s="149"/>
      <c r="UDE8" s="149"/>
      <c r="UDF8" s="149"/>
      <c r="UDG8" s="149"/>
      <c r="UDH8" s="149"/>
      <c r="UDI8" s="149"/>
      <c r="UDJ8" s="149"/>
      <c r="UDK8" s="149"/>
      <c r="UDL8" s="149"/>
      <c r="UDM8" s="149"/>
      <c r="UDN8" s="149"/>
      <c r="UDO8" s="149"/>
      <c r="UDP8" s="149"/>
      <c r="UDQ8" s="149"/>
      <c r="UDR8" s="149"/>
      <c r="UDS8" s="149"/>
      <c r="UDT8" s="149"/>
      <c r="UDU8" s="149"/>
      <c r="UDV8" s="149"/>
      <c r="UDW8" s="149"/>
      <c r="UDX8" s="149"/>
      <c r="UDY8" s="149"/>
      <c r="UDZ8" s="149"/>
      <c r="UEA8" s="149"/>
      <c r="UEB8" s="149"/>
      <c r="UEC8" s="149"/>
      <c r="UED8" s="149"/>
      <c r="UEE8" s="149"/>
      <c r="UEF8" s="149"/>
      <c r="UEG8" s="149"/>
      <c r="UEH8" s="149"/>
      <c r="UEI8" s="149"/>
      <c r="UEJ8" s="149"/>
      <c r="UEK8" s="149"/>
      <c r="UEL8" s="149"/>
      <c r="UEM8" s="149"/>
      <c r="UEN8" s="149"/>
      <c r="UEO8" s="149"/>
      <c r="UEP8" s="149"/>
      <c r="UEQ8" s="149"/>
      <c r="UER8" s="149"/>
      <c r="UES8" s="149"/>
      <c r="UET8" s="149"/>
      <c r="UEU8" s="149"/>
      <c r="UEV8" s="149"/>
      <c r="UEW8" s="149"/>
      <c r="UEX8" s="149"/>
      <c r="UEY8" s="149"/>
      <c r="UEZ8" s="149"/>
      <c r="UFA8" s="149"/>
      <c r="UFB8" s="149"/>
      <c r="UFC8" s="149"/>
      <c r="UFD8" s="149"/>
      <c r="UFE8" s="149"/>
      <c r="UFF8" s="149"/>
      <c r="UFG8" s="149"/>
      <c r="UFH8" s="149"/>
      <c r="UFI8" s="149"/>
      <c r="UFJ8" s="149"/>
      <c r="UFK8" s="149"/>
      <c r="UFL8" s="149"/>
      <c r="UFM8" s="149"/>
      <c r="UFN8" s="149"/>
      <c r="UFO8" s="149"/>
      <c r="UFP8" s="149"/>
      <c r="UFQ8" s="149"/>
      <c r="UFR8" s="149"/>
      <c r="UFS8" s="149"/>
      <c r="UFT8" s="149"/>
      <c r="UFU8" s="149"/>
      <c r="UFV8" s="149"/>
      <c r="UFW8" s="149"/>
      <c r="UFX8" s="149"/>
      <c r="UFY8" s="149"/>
      <c r="UFZ8" s="149"/>
      <c r="UGA8" s="149"/>
      <c r="UGB8" s="149"/>
      <c r="UGC8" s="149"/>
      <c r="UGD8" s="149"/>
      <c r="UGE8" s="149"/>
      <c r="UGF8" s="149"/>
      <c r="UGG8" s="149"/>
      <c r="UGH8" s="149"/>
      <c r="UGI8" s="149"/>
      <c r="UGJ8" s="149"/>
      <c r="UGK8" s="149"/>
      <c r="UGL8" s="149"/>
      <c r="UGM8" s="149"/>
      <c r="UGN8" s="149"/>
      <c r="UGO8" s="149"/>
      <c r="UGP8" s="149"/>
      <c r="UGQ8" s="149"/>
      <c r="UGR8" s="149"/>
      <c r="UGS8" s="149"/>
      <c r="UGT8" s="149"/>
      <c r="UGU8" s="149"/>
      <c r="UGV8" s="149"/>
      <c r="UGW8" s="149"/>
      <c r="UGX8" s="149"/>
      <c r="UGY8" s="149"/>
      <c r="UGZ8" s="149"/>
      <c r="UHA8" s="149"/>
      <c r="UHB8" s="149"/>
      <c r="UHC8" s="149"/>
      <c r="UHD8" s="149"/>
      <c r="UHE8" s="149"/>
      <c r="UHF8" s="149"/>
      <c r="UHG8" s="149"/>
      <c r="UHH8" s="149"/>
      <c r="UHI8" s="149"/>
      <c r="UHJ8" s="149"/>
      <c r="UHK8" s="149"/>
      <c r="UHL8" s="149"/>
      <c r="UHM8" s="149"/>
      <c r="UHN8" s="149"/>
      <c r="UHO8" s="149"/>
      <c r="UHP8" s="149"/>
      <c r="UHQ8" s="149"/>
      <c r="UHR8" s="149"/>
      <c r="UHS8" s="149"/>
      <c r="UHT8" s="149"/>
      <c r="UHU8" s="149"/>
      <c r="UHV8" s="149"/>
      <c r="UHW8" s="149"/>
      <c r="UHX8" s="149"/>
      <c r="UHY8" s="149"/>
      <c r="UHZ8" s="149"/>
      <c r="UIA8" s="149"/>
      <c r="UIB8" s="149"/>
      <c r="UIC8" s="149"/>
      <c r="UID8" s="149"/>
      <c r="UIE8" s="149"/>
      <c r="UIF8" s="149"/>
      <c r="UIG8" s="149"/>
      <c r="UIH8" s="149"/>
      <c r="UII8" s="149"/>
      <c r="UIJ8" s="149"/>
      <c r="UIK8" s="149"/>
      <c r="UIL8" s="149"/>
      <c r="UIM8" s="149"/>
      <c r="UIN8" s="149"/>
      <c r="UIO8" s="149"/>
      <c r="UIP8" s="149"/>
      <c r="UIQ8" s="149"/>
      <c r="UIR8" s="149"/>
      <c r="UIS8" s="149"/>
      <c r="UIT8" s="149"/>
      <c r="UIU8" s="149"/>
      <c r="UIV8" s="149"/>
      <c r="UIW8" s="149"/>
      <c r="UIX8" s="149"/>
      <c r="UIY8" s="149"/>
      <c r="UIZ8" s="149"/>
      <c r="UJA8" s="149"/>
      <c r="UJB8" s="149"/>
      <c r="UJC8" s="149"/>
      <c r="UJD8" s="149"/>
      <c r="UJE8" s="149"/>
      <c r="UJF8" s="149"/>
      <c r="UJG8" s="149"/>
      <c r="UJH8" s="149"/>
      <c r="UJI8" s="149"/>
      <c r="UJJ8" s="149"/>
      <c r="UJK8" s="149"/>
      <c r="UJL8" s="149"/>
      <c r="UJM8" s="149"/>
      <c r="UJN8" s="149"/>
      <c r="UJO8" s="149"/>
      <c r="UJP8" s="149"/>
      <c r="UJQ8" s="149"/>
      <c r="UJR8" s="149"/>
      <c r="UJS8" s="149"/>
      <c r="UJT8" s="149"/>
      <c r="UJU8" s="149"/>
      <c r="UJV8" s="149"/>
      <c r="UJW8" s="149"/>
      <c r="UJX8" s="149"/>
      <c r="UJY8" s="149"/>
      <c r="UJZ8" s="149"/>
      <c r="UKA8" s="149"/>
      <c r="UKB8" s="149"/>
      <c r="UKC8" s="149"/>
      <c r="UKD8" s="149"/>
      <c r="UKE8" s="149"/>
      <c r="UKF8" s="149"/>
      <c r="UKG8" s="149"/>
      <c r="UKH8" s="149"/>
      <c r="UKI8" s="149"/>
      <c r="UKJ8" s="149"/>
      <c r="UKK8" s="149"/>
      <c r="UKL8" s="149"/>
      <c r="UKM8" s="149"/>
      <c r="UKN8" s="149"/>
      <c r="UKO8" s="149"/>
      <c r="UKP8" s="149"/>
      <c r="UKQ8" s="149"/>
      <c r="UKR8" s="149"/>
      <c r="UKS8" s="149"/>
      <c r="UKT8" s="149"/>
      <c r="UKU8" s="149"/>
      <c r="UKV8" s="149"/>
      <c r="UKW8" s="149"/>
      <c r="UKX8" s="149"/>
      <c r="UKY8" s="149"/>
      <c r="UKZ8" s="149"/>
      <c r="ULA8" s="149"/>
      <c r="ULB8" s="149"/>
      <c r="ULC8" s="149"/>
      <c r="ULD8" s="149"/>
      <c r="ULE8" s="149"/>
      <c r="ULF8" s="149"/>
      <c r="ULG8" s="149"/>
      <c r="ULH8" s="149"/>
      <c r="ULI8" s="149"/>
      <c r="ULJ8" s="149"/>
      <c r="ULK8" s="149"/>
      <c r="ULL8" s="149"/>
      <c r="ULM8" s="149"/>
      <c r="ULN8" s="149"/>
      <c r="ULO8" s="149"/>
      <c r="ULP8" s="149"/>
      <c r="ULQ8" s="149"/>
      <c r="ULR8" s="149"/>
      <c r="ULS8" s="149"/>
      <c r="ULT8" s="149"/>
      <c r="ULU8" s="149"/>
      <c r="ULV8" s="149"/>
      <c r="ULW8" s="149"/>
      <c r="ULX8" s="149"/>
      <c r="ULY8" s="149"/>
      <c r="ULZ8" s="149"/>
      <c r="UMA8" s="149"/>
      <c r="UMB8" s="149"/>
      <c r="UMC8" s="149"/>
      <c r="UMD8" s="149"/>
      <c r="UME8" s="149"/>
      <c r="UMF8" s="149"/>
      <c r="UMG8" s="149"/>
      <c r="UMH8" s="149"/>
      <c r="UMI8" s="149"/>
      <c r="UMJ8" s="149"/>
      <c r="UMK8" s="149"/>
      <c r="UML8" s="149"/>
      <c r="UMM8" s="149"/>
      <c r="UMN8" s="149"/>
      <c r="UMO8" s="149"/>
      <c r="UMP8" s="149"/>
      <c r="UMQ8" s="149"/>
      <c r="UMR8" s="149"/>
      <c r="UMS8" s="149"/>
      <c r="UMT8" s="149"/>
      <c r="UMU8" s="149"/>
      <c r="UMV8" s="149"/>
      <c r="UMW8" s="149"/>
      <c r="UMX8" s="149"/>
      <c r="UMY8" s="149"/>
      <c r="UMZ8" s="149"/>
      <c r="UNA8" s="149"/>
      <c r="UNB8" s="149"/>
      <c r="UNC8" s="149"/>
      <c r="UND8" s="149"/>
      <c r="UNE8" s="149"/>
      <c r="UNF8" s="149"/>
      <c r="UNG8" s="149"/>
      <c r="UNH8" s="149"/>
      <c r="UNI8" s="149"/>
      <c r="UNJ8" s="149"/>
      <c r="UNK8" s="149"/>
      <c r="UNL8" s="149"/>
      <c r="UNM8" s="149"/>
      <c r="UNN8" s="149"/>
      <c r="UNO8" s="149"/>
      <c r="UNP8" s="149"/>
      <c r="UNQ8" s="149"/>
      <c r="UNR8" s="149"/>
      <c r="UNS8" s="149"/>
      <c r="UNT8" s="149"/>
      <c r="UNU8" s="149"/>
      <c r="UNV8" s="149"/>
      <c r="UNW8" s="149"/>
      <c r="UNX8" s="149"/>
      <c r="UNY8" s="149"/>
      <c r="UNZ8" s="149"/>
      <c r="UOA8" s="149"/>
      <c r="UOB8" s="149"/>
      <c r="UOC8" s="149"/>
      <c r="UOD8" s="149"/>
      <c r="UOE8" s="149"/>
      <c r="UOF8" s="149"/>
      <c r="UOG8" s="149"/>
      <c r="UOH8" s="149"/>
      <c r="UOI8" s="149"/>
      <c r="UOJ8" s="149"/>
      <c r="UOK8" s="149"/>
      <c r="UOL8" s="149"/>
      <c r="UOM8" s="149"/>
      <c r="UON8" s="149"/>
      <c r="UOO8" s="149"/>
      <c r="UOP8" s="149"/>
      <c r="UOQ8" s="149"/>
      <c r="UOR8" s="149"/>
      <c r="UOS8" s="149"/>
      <c r="UOT8" s="149"/>
      <c r="UOU8" s="149"/>
      <c r="UOV8" s="149"/>
      <c r="UOW8" s="149"/>
      <c r="UOX8" s="149"/>
      <c r="UOY8" s="149"/>
      <c r="UOZ8" s="149"/>
      <c r="UPA8" s="149"/>
      <c r="UPB8" s="149"/>
      <c r="UPC8" s="149"/>
      <c r="UPD8" s="149"/>
      <c r="UPE8" s="149"/>
      <c r="UPF8" s="149"/>
      <c r="UPG8" s="149"/>
      <c r="UPH8" s="149"/>
      <c r="UPI8" s="149"/>
      <c r="UPJ8" s="149"/>
      <c r="UPK8" s="149"/>
      <c r="UPL8" s="149"/>
      <c r="UPM8" s="149"/>
      <c r="UPN8" s="149"/>
      <c r="UPO8" s="149"/>
      <c r="UPP8" s="149"/>
      <c r="UPQ8" s="149"/>
      <c r="UPR8" s="149"/>
      <c r="UPS8" s="149"/>
      <c r="UPT8" s="149"/>
      <c r="UPU8" s="149"/>
      <c r="UPV8" s="149"/>
      <c r="UPW8" s="149"/>
      <c r="UPX8" s="149"/>
      <c r="UPY8" s="149"/>
      <c r="UPZ8" s="149"/>
      <c r="UQA8" s="149"/>
      <c r="UQB8" s="149"/>
      <c r="UQC8" s="149"/>
      <c r="UQD8" s="149"/>
      <c r="UQE8" s="149"/>
      <c r="UQF8" s="149"/>
      <c r="UQG8" s="149"/>
      <c r="UQH8" s="149"/>
      <c r="UQI8" s="149"/>
      <c r="UQJ8" s="149"/>
      <c r="UQK8" s="149"/>
      <c r="UQL8" s="149"/>
      <c r="UQM8" s="149"/>
      <c r="UQN8" s="149"/>
      <c r="UQO8" s="149"/>
      <c r="UQP8" s="149"/>
      <c r="UQQ8" s="149"/>
      <c r="UQR8" s="149"/>
      <c r="UQS8" s="149"/>
      <c r="UQT8" s="149"/>
      <c r="UQU8" s="149"/>
      <c r="UQV8" s="149"/>
      <c r="UQW8" s="149"/>
      <c r="UQX8" s="149"/>
      <c r="UQY8" s="149"/>
      <c r="UQZ8" s="149"/>
      <c r="URA8" s="149"/>
      <c r="URB8" s="149"/>
      <c r="URC8" s="149"/>
      <c r="URD8" s="149"/>
      <c r="URE8" s="149"/>
      <c r="URF8" s="149"/>
      <c r="URG8" s="149"/>
      <c r="URH8" s="149"/>
      <c r="URI8" s="149"/>
      <c r="URJ8" s="149"/>
      <c r="URK8" s="149"/>
      <c r="URL8" s="149"/>
      <c r="URM8" s="149"/>
      <c r="URN8" s="149"/>
      <c r="URO8" s="149"/>
      <c r="URP8" s="149"/>
      <c r="URQ8" s="149"/>
      <c r="URR8" s="149"/>
      <c r="URS8" s="149"/>
      <c r="URT8" s="149"/>
      <c r="URU8" s="149"/>
      <c r="URV8" s="149"/>
      <c r="URW8" s="149"/>
      <c r="URX8" s="149"/>
      <c r="URY8" s="149"/>
      <c r="URZ8" s="149"/>
      <c r="USA8" s="149"/>
      <c r="USB8" s="149"/>
      <c r="USC8" s="149"/>
      <c r="USD8" s="149"/>
      <c r="USE8" s="149"/>
      <c r="USF8" s="149"/>
      <c r="USG8" s="149"/>
      <c r="USH8" s="149"/>
      <c r="USI8" s="149"/>
      <c r="USJ8" s="149"/>
      <c r="USK8" s="149"/>
      <c r="USL8" s="149"/>
      <c r="USM8" s="149"/>
      <c r="USN8" s="149"/>
      <c r="USO8" s="149"/>
      <c r="USP8" s="149"/>
      <c r="USQ8" s="149"/>
      <c r="USR8" s="149"/>
      <c r="USS8" s="149"/>
      <c r="UST8" s="149"/>
      <c r="USU8" s="149"/>
      <c r="USV8" s="149"/>
      <c r="USW8" s="149"/>
      <c r="USX8" s="149"/>
      <c r="USY8" s="149"/>
      <c r="USZ8" s="149"/>
      <c r="UTA8" s="149"/>
      <c r="UTB8" s="149"/>
      <c r="UTC8" s="149"/>
      <c r="UTD8" s="149"/>
      <c r="UTE8" s="149"/>
      <c r="UTF8" s="149"/>
      <c r="UTG8" s="149"/>
      <c r="UTH8" s="149"/>
      <c r="UTI8" s="149"/>
      <c r="UTJ8" s="149"/>
      <c r="UTK8" s="149"/>
      <c r="UTL8" s="149"/>
      <c r="UTM8" s="149"/>
      <c r="UTN8" s="149"/>
      <c r="UTO8" s="149"/>
      <c r="UTP8" s="149"/>
      <c r="UTQ8" s="149"/>
      <c r="UTR8" s="149"/>
      <c r="UTS8" s="149"/>
      <c r="UTT8" s="149"/>
      <c r="UTU8" s="149"/>
      <c r="UTV8" s="149"/>
      <c r="UTW8" s="149"/>
      <c r="UTX8" s="149"/>
      <c r="UTY8" s="149"/>
      <c r="UTZ8" s="149"/>
      <c r="UUA8" s="149"/>
      <c r="UUB8" s="149"/>
      <c r="UUC8" s="149"/>
      <c r="UUD8" s="149"/>
      <c r="UUE8" s="149"/>
      <c r="UUF8" s="149"/>
      <c r="UUG8" s="149"/>
      <c r="UUH8" s="149"/>
      <c r="UUI8" s="149"/>
      <c r="UUJ8" s="149"/>
      <c r="UUK8" s="149"/>
      <c r="UUL8" s="149"/>
      <c r="UUM8" s="149"/>
      <c r="UUN8" s="149"/>
      <c r="UUO8" s="149"/>
      <c r="UUP8" s="149"/>
      <c r="UUQ8" s="149"/>
      <c r="UUR8" s="149"/>
      <c r="UUS8" s="149"/>
      <c r="UUT8" s="149"/>
      <c r="UUU8" s="149"/>
      <c r="UUV8" s="149"/>
      <c r="UUW8" s="149"/>
      <c r="UUX8" s="149"/>
      <c r="UUY8" s="149"/>
      <c r="UUZ8" s="149"/>
      <c r="UVA8" s="149"/>
      <c r="UVB8" s="149"/>
      <c r="UVC8" s="149"/>
      <c r="UVD8" s="149"/>
      <c r="UVE8" s="149"/>
      <c r="UVF8" s="149"/>
      <c r="UVG8" s="149"/>
      <c r="UVH8" s="149"/>
      <c r="UVI8" s="149"/>
      <c r="UVJ8" s="149"/>
      <c r="UVK8" s="149"/>
      <c r="UVL8" s="149"/>
      <c r="UVM8" s="149"/>
      <c r="UVN8" s="149"/>
      <c r="UVO8" s="149"/>
      <c r="UVP8" s="149"/>
      <c r="UVQ8" s="149"/>
      <c r="UVR8" s="149"/>
      <c r="UVS8" s="149"/>
      <c r="UVT8" s="149"/>
      <c r="UVU8" s="149"/>
      <c r="UVV8" s="149"/>
      <c r="UVW8" s="149"/>
      <c r="UVX8" s="149"/>
      <c r="UVY8" s="149"/>
      <c r="UVZ8" s="149"/>
      <c r="UWA8" s="149"/>
      <c r="UWB8" s="149"/>
      <c r="UWC8" s="149"/>
      <c r="UWD8" s="149"/>
      <c r="UWE8" s="149"/>
      <c r="UWF8" s="149"/>
      <c r="UWG8" s="149"/>
      <c r="UWH8" s="149"/>
      <c r="UWI8" s="149"/>
      <c r="UWJ8" s="149"/>
      <c r="UWK8" s="149"/>
      <c r="UWL8" s="149"/>
      <c r="UWM8" s="149"/>
      <c r="UWN8" s="149"/>
      <c r="UWO8" s="149"/>
      <c r="UWP8" s="149"/>
      <c r="UWQ8" s="149"/>
      <c r="UWR8" s="149"/>
      <c r="UWS8" s="149"/>
      <c r="UWT8" s="149"/>
      <c r="UWU8" s="149"/>
      <c r="UWV8" s="149"/>
      <c r="UWW8" s="149"/>
      <c r="UWX8" s="149"/>
      <c r="UWY8" s="149"/>
      <c r="UWZ8" s="149"/>
      <c r="UXA8" s="149"/>
      <c r="UXB8" s="149"/>
      <c r="UXC8" s="149"/>
      <c r="UXD8" s="149"/>
      <c r="UXE8" s="149"/>
      <c r="UXF8" s="149"/>
      <c r="UXG8" s="149"/>
      <c r="UXH8" s="149"/>
      <c r="UXI8" s="149"/>
      <c r="UXJ8" s="149"/>
      <c r="UXK8" s="149"/>
      <c r="UXL8" s="149"/>
      <c r="UXM8" s="149"/>
      <c r="UXN8" s="149"/>
      <c r="UXO8" s="149"/>
      <c r="UXP8" s="149"/>
      <c r="UXQ8" s="149"/>
      <c r="UXR8" s="149"/>
      <c r="UXS8" s="149"/>
      <c r="UXT8" s="149"/>
      <c r="UXU8" s="149"/>
      <c r="UXV8" s="149"/>
      <c r="UXW8" s="149"/>
      <c r="UXX8" s="149"/>
      <c r="UXY8" s="149"/>
      <c r="UXZ8" s="149"/>
      <c r="UYA8" s="149"/>
      <c r="UYB8" s="149"/>
      <c r="UYC8" s="149"/>
      <c r="UYD8" s="149"/>
      <c r="UYE8" s="149"/>
      <c r="UYF8" s="149"/>
      <c r="UYG8" s="149"/>
      <c r="UYH8" s="149"/>
      <c r="UYI8" s="149"/>
      <c r="UYJ8" s="149"/>
      <c r="UYK8" s="149"/>
      <c r="UYL8" s="149"/>
      <c r="UYM8" s="149"/>
      <c r="UYN8" s="149"/>
      <c r="UYO8" s="149"/>
      <c r="UYP8" s="149"/>
      <c r="UYQ8" s="149"/>
      <c r="UYR8" s="149"/>
      <c r="UYS8" s="149"/>
      <c r="UYT8" s="149"/>
      <c r="UYU8" s="149"/>
      <c r="UYV8" s="149"/>
      <c r="UYW8" s="149"/>
      <c r="UYX8" s="149"/>
      <c r="UYY8" s="149"/>
      <c r="UYZ8" s="149"/>
      <c r="UZA8" s="149"/>
      <c r="UZB8" s="149"/>
      <c r="UZC8" s="149"/>
      <c r="UZD8" s="149"/>
      <c r="UZE8" s="149"/>
      <c r="UZF8" s="149"/>
      <c r="UZG8" s="149"/>
      <c r="UZH8" s="149"/>
      <c r="UZI8" s="149"/>
      <c r="UZJ8" s="149"/>
      <c r="UZK8" s="149"/>
      <c r="UZL8" s="149"/>
      <c r="UZM8" s="149"/>
      <c r="UZN8" s="149"/>
      <c r="UZO8" s="149"/>
      <c r="UZP8" s="149"/>
      <c r="UZQ8" s="149"/>
      <c r="UZR8" s="149"/>
      <c r="UZS8" s="149"/>
      <c r="UZT8" s="149"/>
      <c r="UZU8" s="149"/>
      <c r="UZV8" s="149"/>
      <c r="UZW8" s="149"/>
      <c r="UZX8" s="149"/>
      <c r="UZY8" s="149"/>
      <c r="UZZ8" s="149"/>
      <c r="VAA8" s="149"/>
      <c r="VAB8" s="149"/>
      <c r="VAC8" s="149"/>
      <c r="VAD8" s="149"/>
      <c r="VAE8" s="149"/>
      <c r="VAF8" s="149"/>
      <c r="VAG8" s="149"/>
      <c r="VAH8" s="149"/>
      <c r="VAI8" s="149"/>
      <c r="VAJ8" s="149"/>
      <c r="VAK8" s="149"/>
      <c r="VAL8" s="149"/>
      <c r="VAM8" s="149"/>
      <c r="VAN8" s="149"/>
      <c r="VAO8" s="149"/>
      <c r="VAP8" s="149"/>
      <c r="VAQ8" s="149"/>
      <c r="VAR8" s="149"/>
      <c r="VAS8" s="149"/>
      <c r="VAT8" s="149"/>
      <c r="VAU8" s="149"/>
      <c r="VAV8" s="149"/>
      <c r="VAW8" s="149"/>
      <c r="VAX8" s="149"/>
      <c r="VAY8" s="149"/>
      <c r="VAZ8" s="149"/>
      <c r="VBA8" s="149"/>
      <c r="VBB8" s="149"/>
      <c r="VBC8" s="149"/>
      <c r="VBD8" s="149"/>
      <c r="VBE8" s="149"/>
      <c r="VBF8" s="149"/>
      <c r="VBG8" s="149"/>
      <c r="VBH8" s="149"/>
      <c r="VBI8" s="149"/>
      <c r="VBJ8" s="149"/>
      <c r="VBK8" s="149"/>
      <c r="VBL8" s="149"/>
      <c r="VBM8" s="149"/>
      <c r="VBN8" s="149"/>
      <c r="VBO8" s="149"/>
      <c r="VBP8" s="149"/>
      <c r="VBQ8" s="149"/>
      <c r="VBR8" s="149"/>
      <c r="VBS8" s="149"/>
      <c r="VBT8" s="149"/>
      <c r="VBU8" s="149"/>
      <c r="VBV8" s="149"/>
      <c r="VBW8" s="149"/>
      <c r="VBX8" s="149"/>
      <c r="VBY8" s="149"/>
      <c r="VBZ8" s="149"/>
      <c r="VCA8" s="149"/>
      <c r="VCB8" s="149"/>
      <c r="VCC8" s="149"/>
      <c r="VCD8" s="149"/>
      <c r="VCE8" s="149"/>
      <c r="VCF8" s="149"/>
      <c r="VCG8" s="149"/>
      <c r="VCH8" s="149"/>
      <c r="VCI8" s="149"/>
      <c r="VCJ8" s="149"/>
      <c r="VCK8" s="149"/>
      <c r="VCL8" s="149"/>
      <c r="VCM8" s="149"/>
      <c r="VCN8" s="149"/>
      <c r="VCO8" s="149"/>
      <c r="VCP8" s="149"/>
      <c r="VCQ8" s="149"/>
      <c r="VCR8" s="149"/>
      <c r="VCS8" s="149"/>
      <c r="VCT8" s="149"/>
      <c r="VCU8" s="149"/>
      <c r="VCV8" s="149"/>
      <c r="VCW8" s="149"/>
      <c r="VCX8" s="149"/>
      <c r="VCY8" s="149"/>
      <c r="VCZ8" s="149"/>
      <c r="VDA8" s="149"/>
      <c r="VDB8" s="149"/>
      <c r="VDC8" s="149"/>
      <c r="VDD8" s="149"/>
      <c r="VDE8" s="149"/>
      <c r="VDF8" s="149"/>
      <c r="VDG8" s="149"/>
      <c r="VDH8" s="149"/>
      <c r="VDI8" s="149"/>
      <c r="VDJ8" s="149"/>
      <c r="VDK8" s="149"/>
      <c r="VDL8" s="149"/>
      <c r="VDM8" s="149"/>
      <c r="VDN8" s="149"/>
      <c r="VDO8" s="149"/>
      <c r="VDP8" s="149"/>
      <c r="VDQ8" s="149"/>
      <c r="VDR8" s="149"/>
      <c r="VDS8" s="149"/>
      <c r="VDT8" s="149"/>
      <c r="VDU8" s="149"/>
      <c r="VDV8" s="149"/>
      <c r="VDW8" s="149"/>
      <c r="VDX8" s="149"/>
      <c r="VDY8" s="149"/>
      <c r="VDZ8" s="149"/>
      <c r="VEA8" s="149"/>
      <c r="VEB8" s="149"/>
      <c r="VEC8" s="149"/>
      <c r="VED8" s="149"/>
      <c r="VEE8" s="149"/>
      <c r="VEF8" s="149"/>
      <c r="VEG8" s="149"/>
      <c r="VEH8" s="149"/>
      <c r="VEI8" s="149"/>
      <c r="VEJ8" s="149"/>
      <c r="VEK8" s="149"/>
      <c r="VEL8" s="149"/>
      <c r="VEM8" s="149"/>
      <c r="VEN8" s="149"/>
      <c r="VEO8" s="149"/>
      <c r="VEP8" s="149"/>
      <c r="VEQ8" s="149"/>
      <c r="VER8" s="149"/>
      <c r="VES8" s="149"/>
      <c r="VET8" s="149"/>
      <c r="VEU8" s="149"/>
      <c r="VEV8" s="149"/>
      <c r="VEW8" s="149"/>
      <c r="VEX8" s="149"/>
      <c r="VEY8" s="149"/>
      <c r="VEZ8" s="149"/>
      <c r="VFA8" s="149"/>
      <c r="VFB8" s="149"/>
      <c r="VFC8" s="149"/>
      <c r="VFD8" s="149"/>
      <c r="VFE8" s="149"/>
      <c r="VFF8" s="149"/>
      <c r="VFG8" s="149"/>
      <c r="VFH8" s="149"/>
      <c r="VFI8" s="149"/>
      <c r="VFJ8" s="149"/>
      <c r="VFK8" s="149"/>
      <c r="VFL8" s="149"/>
      <c r="VFM8" s="149"/>
      <c r="VFN8" s="149"/>
      <c r="VFO8" s="149"/>
      <c r="VFP8" s="149"/>
      <c r="VFQ8" s="149"/>
      <c r="VFR8" s="149"/>
      <c r="VFS8" s="149"/>
      <c r="VFT8" s="149"/>
      <c r="VFU8" s="149"/>
      <c r="VFV8" s="149"/>
      <c r="VFW8" s="149"/>
      <c r="VFX8" s="149"/>
      <c r="VFY8" s="149"/>
      <c r="VFZ8" s="149"/>
      <c r="VGA8" s="149"/>
      <c r="VGB8" s="149"/>
      <c r="VGC8" s="149"/>
      <c r="VGD8" s="149"/>
      <c r="VGE8" s="149"/>
      <c r="VGF8" s="149"/>
      <c r="VGG8" s="149"/>
      <c r="VGH8" s="149"/>
      <c r="VGI8" s="149"/>
      <c r="VGJ8" s="149"/>
      <c r="VGK8" s="149"/>
      <c r="VGL8" s="149"/>
      <c r="VGM8" s="149"/>
      <c r="VGN8" s="149"/>
      <c r="VGO8" s="149"/>
      <c r="VGP8" s="149"/>
      <c r="VGQ8" s="149"/>
      <c r="VGR8" s="149"/>
      <c r="VGS8" s="149"/>
      <c r="VGT8" s="149"/>
      <c r="VGU8" s="149"/>
      <c r="VGV8" s="149"/>
      <c r="VGW8" s="149"/>
      <c r="VGX8" s="149"/>
      <c r="VGY8" s="149"/>
      <c r="VGZ8" s="149"/>
      <c r="VHA8" s="149"/>
      <c r="VHB8" s="149"/>
      <c r="VHC8" s="149"/>
      <c r="VHD8" s="149"/>
      <c r="VHE8" s="149"/>
      <c r="VHF8" s="149"/>
      <c r="VHG8" s="149"/>
      <c r="VHH8" s="149"/>
      <c r="VHI8" s="149"/>
      <c r="VHJ8" s="149"/>
      <c r="VHK8" s="149"/>
      <c r="VHL8" s="149"/>
      <c r="VHM8" s="149"/>
      <c r="VHN8" s="149"/>
      <c r="VHO8" s="149"/>
      <c r="VHP8" s="149"/>
      <c r="VHQ8" s="149"/>
      <c r="VHR8" s="149"/>
      <c r="VHS8" s="149"/>
      <c r="VHT8" s="149"/>
      <c r="VHU8" s="149"/>
      <c r="VHV8" s="149"/>
      <c r="VHW8" s="149"/>
      <c r="VHX8" s="149"/>
      <c r="VHY8" s="149"/>
      <c r="VHZ8" s="149"/>
      <c r="VIA8" s="149"/>
      <c r="VIB8" s="149"/>
      <c r="VIC8" s="149"/>
      <c r="VID8" s="149"/>
      <c r="VIE8" s="149"/>
      <c r="VIF8" s="149"/>
      <c r="VIG8" s="149"/>
      <c r="VIH8" s="149"/>
      <c r="VII8" s="149"/>
      <c r="VIJ8" s="149"/>
      <c r="VIK8" s="149"/>
      <c r="VIL8" s="149"/>
      <c r="VIM8" s="149"/>
      <c r="VIN8" s="149"/>
      <c r="VIO8" s="149"/>
      <c r="VIP8" s="149"/>
      <c r="VIQ8" s="149"/>
      <c r="VIR8" s="149"/>
      <c r="VIS8" s="149"/>
      <c r="VIT8" s="149"/>
      <c r="VIU8" s="149"/>
      <c r="VIV8" s="149"/>
      <c r="VIW8" s="149"/>
      <c r="VIX8" s="149"/>
      <c r="VIY8" s="149"/>
      <c r="VIZ8" s="149"/>
      <c r="VJA8" s="149"/>
      <c r="VJB8" s="149"/>
      <c r="VJC8" s="149"/>
      <c r="VJD8" s="149"/>
      <c r="VJE8" s="149"/>
      <c r="VJF8" s="149"/>
      <c r="VJG8" s="149"/>
      <c r="VJH8" s="149"/>
      <c r="VJI8" s="149"/>
      <c r="VJJ8" s="149"/>
      <c r="VJK8" s="149"/>
      <c r="VJL8" s="149"/>
      <c r="VJM8" s="149"/>
      <c r="VJN8" s="149"/>
      <c r="VJO8" s="149"/>
      <c r="VJP8" s="149"/>
      <c r="VJQ8" s="149"/>
      <c r="VJR8" s="149"/>
      <c r="VJS8" s="149"/>
      <c r="VJT8" s="149"/>
      <c r="VJU8" s="149"/>
      <c r="VJV8" s="149"/>
      <c r="VJW8" s="149"/>
      <c r="VJX8" s="149"/>
      <c r="VJY8" s="149"/>
      <c r="VJZ8" s="149"/>
      <c r="VKA8" s="149"/>
      <c r="VKB8" s="149"/>
      <c r="VKC8" s="149"/>
      <c r="VKD8" s="149"/>
      <c r="VKE8" s="149"/>
      <c r="VKF8" s="149"/>
      <c r="VKG8" s="149"/>
      <c r="VKH8" s="149"/>
      <c r="VKI8" s="149"/>
      <c r="VKJ8" s="149"/>
      <c r="VKK8" s="149"/>
      <c r="VKL8" s="149"/>
      <c r="VKM8" s="149"/>
      <c r="VKN8" s="149"/>
      <c r="VKO8" s="149"/>
      <c r="VKP8" s="149"/>
      <c r="VKQ8" s="149"/>
      <c r="VKR8" s="149"/>
      <c r="VKS8" s="149"/>
      <c r="VKT8" s="149"/>
      <c r="VKU8" s="149"/>
      <c r="VKV8" s="149"/>
      <c r="VKW8" s="149"/>
      <c r="VKX8" s="149"/>
      <c r="VKY8" s="149"/>
      <c r="VKZ8" s="149"/>
      <c r="VLA8" s="149"/>
      <c r="VLB8" s="149"/>
      <c r="VLC8" s="149"/>
      <c r="VLD8" s="149"/>
      <c r="VLE8" s="149"/>
      <c r="VLF8" s="149"/>
      <c r="VLG8" s="149"/>
      <c r="VLH8" s="149"/>
      <c r="VLI8" s="149"/>
      <c r="VLJ8" s="149"/>
      <c r="VLK8" s="149"/>
      <c r="VLL8" s="149"/>
      <c r="VLM8" s="149"/>
      <c r="VLN8" s="149"/>
      <c r="VLO8" s="149"/>
      <c r="VLP8" s="149"/>
      <c r="VLQ8" s="149"/>
      <c r="VLR8" s="149"/>
      <c r="VLS8" s="149"/>
      <c r="VLT8" s="149"/>
      <c r="VLU8" s="149"/>
      <c r="VLV8" s="149"/>
      <c r="VLW8" s="149"/>
      <c r="VLX8" s="149"/>
      <c r="VLY8" s="149"/>
      <c r="VLZ8" s="149"/>
      <c r="VMA8" s="149"/>
      <c r="VMB8" s="149"/>
      <c r="VMC8" s="149"/>
      <c r="VMD8" s="149"/>
      <c r="VME8" s="149"/>
      <c r="VMF8" s="149"/>
      <c r="VMG8" s="149"/>
      <c r="VMH8" s="149"/>
      <c r="VMI8" s="149"/>
      <c r="VMJ8" s="149"/>
      <c r="VMK8" s="149"/>
      <c r="VML8" s="149"/>
      <c r="VMM8" s="149"/>
      <c r="VMN8" s="149"/>
      <c r="VMO8" s="149"/>
      <c r="VMP8" s="149"/>
      <c r="VMQ8" s="149"/>
      <c r="VMR8" s="149"/>
      <c r="VMS8" s="149"/>
      <c r="VMT8" s="149"/>
      <c r="VMU8" s="149"/>
      <c r="VMV8" s="149"/>
      <c r="VMW8" s="149"/>
      <c r="VMX8" s="149"/>
      <c r="VMY8" s="149"/>
      <c r="VMZ8" s="149"/>
      <c r="VNA8" s="149"/>
      <c r="VNB8" s="149"/>
      <c r="VNC8" s="149"/>
      <c r="VND8" s="149"/>
      <c r="VNE8" s="149"/>
      <c r="VNF8" s="149"/>
      <c r="VNG8" s="149"/>
      <c r="VNH8" s="149"/>
      <c r="VNI8" s="149"/>
      <c r="VNJ8" s="149"/>
      <c r="VNK8" s="149"/>
      <c r="VNL8" s="149"/>
      <c r="VNM8" s="149"/>
      <c r="VNN8" s="149"/>
      <c r="VNO8" s="149"/>
      <c r="VNP8" s="149"/>
      <c r="VNQ8" s="149"/>
      <c r="VNR8" s="149"/>
      <c r="VNS8" s="149"/>
      <c r="VNT8" s="149"/>
      <c r="VNU8" s="149"/>
      <c r="VNV8" s="149"/>
      <c r="VNW8" s="149"/>
      <c r="VNX8" s="149"/>
      <c r="VNY8" s="149"/>
      <c r="VNZ8" s="149"/>
      <c r="VOA8" s="149"/>
      <c r="VOB8" s="149"/>
      <c r="VOC8" s="149"/>
      <c r="VOD8" s="149"/>
      <c r="VOE8" s="149"/>
      <c r="VOF8" s="149"/>
      <c r="VOG8" s="149"/>
      <c r="VOH8" s="149"/>
      <c r="VOI8" s="149"/>
      <c r="VOJ8" s="149"/>
      <c r="VOK8" s="149"/>
      <c r="VOL8" s="149"/>
      <c r="VOM8" s="149"/>
      <c r="VON8" s="149"/>
      <c r="VOO8" s="149"/>
      <c r="VOP8" s="149"/>
      <c r="VOQ8" s="149"/>
      <c r="VOR8" s="149"/>
      <c r="VOS8" s="149"/>
      <c r="VOT8" s="149"/>
      <c r="VOU8" s="149"/>
      <c r="VOV8" s="149"/>
      <c r="VOW8" s="149"/>
      <c r="VOX8" s="149"/>
      <c r="VOY8" s="149"/>
      <c r="VOZ8" s="149"/>
      <c r="VPA8" s="149"/>
      <c r="VPB8" s="149"/>
      <c r="VPC8" s="149"/>
      <c r="VPD8" s="149"/>
      <c r="VPE8" s="149"/>
      <c r="VPF8" s="149"/>
      <c r="VPG8" s="149"/>
      <c r="VPH8" s="149"/>
      <c r="VPI8" s="149"/>
      <c r="VPJ8" s="149"/>
      <c r="VPK8" s="149"/>
      <c r="VPL8" s="149"/>
      <c r="VPM8" s="149"/>
      <c r="VPN8" s="149"/>
      <c r="VPO8" s="149"/>
      <c r="VPP8" s="149"/>
      <c r="VPQ8" s="149"/>
      <c r="VPR8" s="149"/>
      <c r="VPS8" s="149"/>
      <c r="VPT8" s="149"/>
      <c r="VPU8" s="149"/>
      <c r="VPV8" s="149"/>
      <c r="VPW8" s="149"/>
      <c r="VPX8" s="149"/>
      <c r="VPY8" s="149"/>
      <c r="VPZ8" s="149"/>
      <c r="VQA8" s="149"/>
      <c r="VQB8" s="149"/>
      <c r="VQC8" s="149"/>
      <c r="VQD8" s="149"/>
      <c r="VQE8" s="149"/>
      <c r="VQF8" s="149"/>
      <c r="VQG8" s="149"/>
      <c r="VQH8" s="149"/>
      <c r="VQI8" s="149"/>
      <c r="VQJ8" s="149"/>
      <c r="VQK8" s="149"/>
      <c r="VQL8" s="149"/>
      <c r="VQM8" s="149"/>
      <c r="VQN8" s="149"/>
      <c r="VQO8" s="149"/>
      <c r="VQP8" s="149"/>
      <c r="VQQ8" s="149"/>
      <c r="VQR8" s="149"/>
      <c r="VQS8" s="149"/>
      <c r="VQT8" s="149"/>
      <c r="VQU8" s="149"/>
      <c r="VQV8" s="149"/>
      <c r="VQW8" s="149"/>
      <c r="VQX8" s="149"/>
      <c r="VQY8" s="149"/>
      <c r="VQZ8" s="149"/>
      <c r="VRA8" s="149"/>
      <c r="VRB8" s="149"/>
      <c r="VRC8" s="149"/>
      <c r="VRD8" s="149"/>
      <c r="VRE8" s="149"/>
      <c r="VRF8" s="149"/>
      <c r="VRG8" s="149"/>
      <c r="VRH8" s="149"/>
      <c r="VRI8" s="149"/>
      <c r="VRJ8" s="149"/>
      <c r="VRK8" s="149"/>
      <c r="VRL8" s="149"/>
      <c r="VRM8" s="149"/>
      <c r="VRN8" s="149"/>
      <c r="VRO8" s="149"/>
      <c r="VRP8" s="149"/>
      <c r="VRQ8" s="149"/>
      <c r="VRR8" s="149"/>
      <c r="VRS8" s="149"/>
      <c r="VRT8" s="149"/>
      <c r="VRU8" s="149"/>
      <c r="VRV8" s="149"/>
      <c r="VRW8" s="149"/>
      <c r="VRX8" s="149"/>
      <c r="VRY8" s="149"/>
      <c r="VRZ8" s="149"/>
      <c r="VSA8" s="149"/>
      <c r="VSB8" s="149"/>
      <c r="VSC8" s="149"/>
      <c r="VSD8" s="149"/>
      <c r="VSE8" s="149"/>
      <c r="VSF8" s="149"/>
      <c r="VSG8" s="149"/>
      <c r="VSH8" s="149"/>
      <c r="VSI8" s="149"/>
      <c r="VSJ8" s="149"/>
      <c r="VSK8" s="149"/>
      <c r="VSL8" s="149"/>
      <c r="VSM8" s="149"/>
      <c r="VSN8" s="149"/>
      <c r="VSO8" s="149"/>
      <c r="VSP8" s="149"/>
      <c r="VSQ8" s="149"/>
      <c r="VSR8" s="149"/>
      <c r="VSS8" s="149"/>
      <c r="VST8" s="149"/>
      <c r="VSU8" s="149"/>
      <c r="VSV8" s="149"/>
      <c r="VSW8" s="149"/>
      <c r="VSX8" s="149"/>
      <c r="VSY8" s="149"/>
      <c r="VSZ8" s="149"/>
      <c r="VTA8" s="149"/>
      <c r="VTB8" s="149"/>
      <c r="VTC8" s="149"/>
      <c r="VTD8" s="149"/>
      <c r="VTE8" s="149"/>
      <c r="VTF8" s="149"/>
      <c r="VTG8" s="149"/>
      <c r="VTH8" s="149"/>
      <c r="VTI8" s="149"/>
      <c r="VTJ8" s="149"/>
      <c r="VTK8" s="149"/>
      <c r="VTL8" s="149"/>
      <c r="VTM8" s="149"/>
      <c r="VTN8" s="149"/>
      <c r="VTO8" s="149"/>
      <c r="VTP8" s="149"/>
      <c r="VTQ8" s="149"/>
      <c r="VTR8" s="149"/>
      <c r="VTS8" s="149"/>
      <c r="VTT8" s="149"/>
      <c r="VTU8" s="149"/>
      <c r="VTV8" s="149"/>
      <c r="VTW8" s="149"/>
      <c r="VTX8" s="149"/>
      <c r="VTY8" s="149"/>
      <c r="VTZ8" s="149"/>
      <c r="VUA8" s="149"/>
      <c r="VUB8" s="149"/>
      <c r="VUC8" s="149"/>
      <c r="VUD8" s="149"/>
      <c r="VUE8" s="149"/>
      <c r="VUF8" s="149"/>
      <c r="VUG8" s="149"/>
      <c r="VUH8" s="149"/>
      <c r="VUI8" s="149"/>
      <c r="VUJ8" s="149"/>
      <c r="VUK8" s="149"/>
      <c r="VUL8" s="149"/>
      <c r="VUM8" s="149"/>
      <c r="VUN8" s="149"/>
      <c r="VUO8" s="149"/>
      <c r="VUP8" s="149"/>
      <c r="VUQ8" s="149"/>
      <c r="VUR8" s="149"/>
      <c r="VUS8" s="149"/>
      <c r="VUT8" s="149"/>
      <c r="VUU8" s="149"/>
      <c r="VUV8" s="149"/>
      <c r="VUW8" s="149"/>
      <c r="VUX8" s="149"/>
      <c r="VUY8" s="149"/>
      <c r="VUZ8" s="149"/>
      <c r="VVA8" s="149"/>
      <c r="VVB8" s="149"/>
      <c r="VVC8" s="149"/>
      <c r="VVD8" s="149"/>
      <c r="VVE8" s="149"/>
      <c r="VVF8" s="149"/>
      <c r="VVG8" s="149"/>
      <c r="VVH8" s="149"/>
      <c r="VVI8" s="149"/>
      <c r="VVJ8" s="149"/>
      <c r="VVK8" s="149"/>
      <c r="VVL8" s="149"/>
      <c r="VVM8" s="149"/>
      <c r="VVN8" s="149"/>
      <c r="VVO8" s="149"/>
      <c r="VVP8" s="149"/>
      <c r="VVQ8" s="149"/>
      <c r="VVR8" s="149"/>
      <c r="VVS8" s="149"/>
      <c r="VVT8" s="149"/>
      <c r="VVU8" s="149"/>
      <c r="VVV8" s="149"/>
      <c r="VVW8" s="149"/>
      <c r="VVX8" s="149"/>
      <c r="VVY8" s="149"/>
      <c r="VVZ8" s="149"/>
      <c r="VWA8" s="149"/>
      <c r="VWB8" s="149"/>
      <c r="VWC8" s="149"/>
      <c r="VWD8" s="149"/>
      <c r="VWE8" s="149"/>
      <c r="VWF8" s="149"/>
      <c r="VWG8" s="149"/>
      <c r="VWH8" s="149"/>
      <c r="VWI8" s="149"/>
      <c r="VWJ8" s="149"/>
      <c r="VWK8" s="149"/>
      <c r="VWL8" s="149"/>
      <c r="VWM8" s="149"/>
      <c r="VWN8" s="149"/>
      <c r="VWO8" s="149"/>
      <c r="VWP8" s="149"/>
      <c r="VWQ8" s="149"/>
      <c r="VWR8" s="149"/>
      <c r="VWS8" s="149"/>
      <c r="VWT8" s="149"/>
      <c r="VWU8" s="149"/>
      <c r="VWV8" s="149"/>
      <c r="VWW8" s="149"/>
      <c r="VWX8" s="149"/>
      <c r="VWY8" s="149"/>
      <c r="VWZ8" s="149"/>
      <c r="VXA8" s="149"/>
      <c r="VXB8" s="149"/>
      <c r="VXC8" s="149"/>
      <c r="VXD8" s="149"/>
      <c r="VXE8" s="149"/>
      <c r="VXF8" s="149"/>
      <c r="VXG8" s="149"/>
      <c r="VXH8" s="149"/>
      <c r="VXI8" s="149"/>
      <c r="VXJ8" s="149"/>
      <c r="VXK8" s="149"/>
      <c r="VXL8" s="149"/>
      <c r="VXM8" s="149"/>
      <c r="VXN8" s="149"/>
      <c r="VXO8" s="149"/>
      <c r="VXP8" s="149"/>
      <c r="VXQ8" s="149"/>
      <c r="VXR8" s="149"/>
      <c r="VXS8" s="149"/>
      <c r="VXT8" s="149"/>
      <c r="VXU8" s="149"/>
      <c r="VXV8" s="149"/>
      <c r="VXW8" s="149"/>
      <c r="VXX8" s="149"/>
      <c r="VXY8" s="149"/>
      <c r="VXZ8" s="149"/>
      <c r="VYA8" s="149"/>
      <c r="VYB8" s="149"/>
      <c r="VYC8" s="149"/>
      <c r="VYD8" s="149"/>
      <c r="VYE8" s="149"/>
      <c r="VYF8" s="149"/>
      <c r="VYG8" s="149"/>
      <c r="VYH8" s="149"/>
      <c r="VYI8" s="149"/>
      <c r="VYJ8" s="149"/>
      <c r="VYK8" s="149"/>
      <c r="VYL8" s="149"/>
      <c r="VYM8" s="149"/>
      <c r="VYN8" s="149"/>
      <c r="VYO8" s="149"/>
      <c r="VYP8" s="149"/>
      <c r="VYQ8" s="149"/>
      <c r="VYR8" s="149"/>
      <c r="VYS8" s="149"/>
      <c r="VYT8" s="149"/>
      <c r="VYU8" s="149"/>
      <c r="VYV8" s="149"/>
      <c r="VYW8" s="149"/>
      <c r="VYX8" s="149"/>
      <c r="VYY8" s="149"/>
      <c r="VYZ8" s="149"/>
      <c r="VZA8" s="149"/>
      <c r="VZB8" s="149"/>
      <c r="VZC8" s="149"/>
      <c r="VZD8" s="149"/>
      <c r="VZE8" s="149"/>
      <c r="VZF8" s="149"/>
      <c r="VZG8" s="149"/>
      <c r="VZH8" s="149"/>
      <c r="VZI8" s="149"/>
      <c r="VZJ8" s="149"/>
      <c r="VZK8" s="149"/>
      <c r="VZL8" s="149"/>
      <c r="VZM8" s="149"/>
      <c r="VZN8" s="149"/>
      <c r="VZO8" s="149"/>
      <c r="VZP8" s="149"/>
      <c r="VZQ8" s="149"/>
      <c r="VZR8" s="149"/>
      <c r="VZS8" s="149"/>
      <c r="VZT8" s="149"/>
      <c r="VZU8" s="149"/>
      <c r="VZV8" s="149"/>
      <c r="VZW8" s="149"/>
      <c r="VZX8" s="149"/>
      <c r="VZY8" s="149"/>
      <c r="VZZ8" s="149"/>
      <c r="WAA8" s="149"/>
      <c r="WAB8" s="149"/>
      <c r="WAC8" s="149"/>
      <c r="WAD8" s="149"/>
      <c r="WAE8" s="149"/>
      <c r="WAF8" s="149"/>
      <c r="WAG8" s="149"/>
      <c r="WAH8" s="149"/>
      <c r="WAI8" s="149"/>
      <c r="WAJ8" s="149"/>
      <c r="WAK8" s="149"/>
      <c r="WAL8" s="149"/>
      <c r="WAM8" s="149"/>
      <c r="WAN8" s="149"/>
      <c r="WAO8" s="149"/>
      <c r="WAP8" s="149"/>
      <c r="WAQ8" s="149"/>
      <c r="WAR8" s="149"/>
      <c r="WAS8" s="149"/>
      <c r="WAT8" s="149"/>
      <c r="WAU8" s="149"/>
      <c r="WAV8" s="149"/>
      <c r="WAW8" s="149"/>
      <c r="WAX8" s="149"/>
      <c r="WAY8" s="149"/>
      <c r="WAZ8" s="149"/>
      <c r="WBA8" s="149"/>
      <c r="WBB8" s="149"/>
      <c r="WBC8" s="149"/>
      <c r="WBD8" s="149"/>
      <c r="WBE8" s="149"/>
      <c r="WBF8" s="149"/>
      <c r="WBG8" s="149"/>
      <c r="WBH8" s="149"/>
      <c r="WBI8" s="149"/>
      <c r="WBJ8" s="149"/>
      <c r="WBK8" s="149"/>
      <c r="WBL8" s="149"/>
      <c r="WBM8" s="149"/>
      <c r="WBN8" s="149"/>
      <c r="WBO8" s="149"/>
      <c r="WBP8" s="149"/>
      <c r="WBQ8" s="149"/>
      <c r="WBR8" s="149"/>
      <c r="WBS8" s="149"/>
      <c r="WBT8" s="149"/>
      <c r="WBU8" s="149"/>
      <c r="WBV8" s="149"/>
      <c r="WBW8" s="149"/>
      <c r="WBX8" s="149"/>
      <c r="WBY8" s="149"/>
      <c r="WBZ8" s="149"/>
      <c r="WCA8" s="149"/>
      <c r="WCB8" s="149"/>
      <c r="WCC8" s="149"/>
      <c r="WCD8" s="149"/>
      <c r="WCE8" s="149"/>
      <c r="WCF8" s="149"/>
      <c r="WCG8" s="149"/>
      <c r="WCH8" s="149"/>
      <c r="WCI8" s="149"/>
      <c r="WCJ8" s="149"/>
      <c r="WCK8" s="149"/>
      <c r="WCL8" s="149"/>
      <c r="WCM8" s="149"/>
      <c r="WCN8" s="149"/>
      <c r="WCO8" s="149"/>
      <c r="WCP8" s="149"/>
      <c r="WCQ8" s="149"/>
      <c r="WCR8" s="149"/>
      <c r="WCS8" s="149"/>
      <c r="WCT8" s="149"/>
      <c r="WCU8" s="149"/>
      <c r="WCV8" s="149"/>
      <c r="WCW8" s="149"/>
      <c r="WCX8" s="149"/>
      <c r="WCY8" s="149"/>
      <c r="WCZ8" s="149"/>
      <c r="WDA8" s="149"/>
      <c r="WDB8" s="149"/>
      <c r="WDC8" s="149"/>
      <c r="WDD8" s="149"/>
      <c r="WDE8" s="149"/>
      <c r="WDF8" s="149"/>
      <c r="WDG8" s="149"/>
      <c r="WDH8" s="149"/>
      <c r="WDI8" s="149"/>
      <c r="WDJ8" s="149"/>
      <c r="WDK8" s="149"/>
      <c r="WDL8" s="149"/>
      <c r="WDM8" s="149"/>
      <c r="WDN8" s="149"/>
      <c r="WDO8" s="149"/>
      <c r="WDP8" s="149"/>
      <c r="WDQ8" s="149"/>
      <c r="WDR8" s="149"/>
      <c r="WDS8" s="149"/>
      <c r="WDT8" s="149"/>
      <c r="WDU8" s="149"/>
      <c r="WDV8" s="149"/>
      <c r="WDW8" s="149"/>
      <c r="WDX8" s="149"/>
      <c r="WDY8" s="149"/>
      <c r="WDZ8" s="149"/>
      <c r="WEA8" s="149"/>
      <c r="WEB8" s="149"/>
      <c r="WEC8" s="149"/>
      <c r="WED8" s="149"/>
      <c r="WEE8" s="149"/>
      <c r="WEF8" s="149"/>
      <c r="WEG8" s="149"/>
      <c r="WEH8" s="149"/>
      <c r="WEI8" s="149"/>
      <c r="WEJ8" s="149"/>
      <c r="WEK8" s="149"/>
      <c r="WEL8" s="149"/>
      <c r="WEM8" s="149"/>
      <c r="WEN8" s="149"/>
      <c r="WEO8" s="149"/>
      <c r="WEP8" s="149"/>
      <c r="WEQ8" s="149"/>
      <c r="WER8" s="149"/>
      <c r="WES8" s="149"/>
      <c r="WET8" s="149"/>
      <c r="WEU8" s="149"/>
      <c r="WEV8" s="149"/>
      <c r="WEW8" s="149"/>
      <c r="WEX8" s="149"/>
      <c r="WEY8" s="149"/>
      <c r="WEZ8" s="149"/>
      <c r="WFA8" s="149"/>
      <c r="WFB8" s="149"/>
      <c r="WFC8" s="149"/>
      <c r="WFD8" s="149"/>
      <c r="WFE8" s="149"/>
      <c r="WFF8" s="149"/>
      <c r="WFG8" s="149"/>
      <c r="WFH8" s="149"/>
      <c r="WFI8" s="149"/>
      <c r="WFJ8" s="149"/>
      <c r="WFK8" s="149"/>
      <c r="WFL8" s="149"/>
      <c r="WFM8" s="149"/>
      <c r="WFN8" s="149"/>
      <c r="WFO8" s="149"/>
      <c r="WFP8" s="149"/>
      <c r="WFQ8" s="149"/>
      <c r="WFR8" s="149"/>
      <c r="WFS8" s="149"/>
      <c r="WFT8" s="149"/>
      <c r="WFU8" s="149"/>
      <c r="WFV8" s="149"/>
      <c r="WFW8" s="149"/>
      <c r="WFX8" s="149"/>
      <c r="WFY8" s="149"/>
      <c r="WFZ8" s="149"/>
      <c r="WGA8" s="149"/>
      <c r="WGB8" s="149"/>
      <c r="WGC8" s="149"/>
      <c r="WGD8" s="149"/>
      <c r="WGE8" s="149"/>
      <c r="WGF8" s="149"/>
      <c r="WGG8" s="149"/>
      <c r="WGH8" s="149"/>
      <c r="WGI8" s="149"/>
      <c r="WGJ8" s="149"/>
      <c r="WGK8" s="149"/>
      <c r="WGL8" s="149"/>
      <c r="WGM8" s="149"/>
      <c r="WGN8" s="149"/>
      <c r="WGO8" s="149"/>
      <c r="WGP8" s="149"/>
      <c r="WGQ8" s="149"/>
      <c r="WGR8" s="149"/>
      <c r="WGS8" s="149"/>
      <c r="WGT8" s="149"/>
      <c r="WGU8" s="149"/>
      <c r="WGV8" s="149"/>
      <c r="WGW8" s="149"/>
      <c r="WGX8" s="149"/>
      <c r="WGY8" s="149"/>
      <c r="WGZ8" s="149"/>
      <c r="WHA8" s="149"/>
      <c r="WHB8" s="149"/>
      <c r="WHC8" s="149"/>
      <c r="WHD8" s="149"/>
      <c r="WHE8" s="149"/>
      <c r="WHF8" s="149"/>
      <c r="WHG8" s="149"/>
      <c r="WHH8" s="149"/>
      <c r="WHI8" s="149"/>
      <c r="WHJ8" s="149"/>
      <c r="WHK8" s="149"/>
      <c r="WHL8" s="149"/>
      <c r="WHM8" s="149"/>
      <c r="WHN8" s="149"/>
      <c r="WHO8" s="149"/>
      <c r="WHP8" s="149"/>
      <c r="WHQ8" s="149"/>
      <c r="WHR8" s="149"/>
      <c r="WHS8" s="149"/>
      <c r="WHT8" s="149"/>
      <c r="WHU8" s="149"/>
      <c r="WHV8" s="149"/>
      <c r="WHW8" s="149"/>
      <c r="WHX8" s="149"/>
      <c r="WHY8" s="149"/>
      <c r="WHZ8" s="149"/>
      <c r="WIA8" s="149"/>
      <c r="WIB8" s="149"/>
      <c r="WIC8" s="149"/>
      <c r="WID8" s="149"/>
      <c r="WIE8" s="149"/>
      <c r="WIF8" s="149"/>
      <c r="WIG8" s="149"/>
      <c r="WIH8" s="149"/>
      <c r="WII8" s="149"/>
      <c r="WIJ8" s="149"/>
      <c r="WIK8" s="149"/>
      <c r="WIL8" s="149"/>
      <c r="WIM8" s="149"/>
      <c r="WIN8" s="149"/>
      <c r="WIO8" s="149"/>
      <c r="WIP8" s="149"/>
      <c r="WIQ8" s="149"/>
      <c r="WIR8" s="149"/>
      <c r="WIS8" s="149"/>
      <c r="WIT8" s="149"/>
      <c r="WIU8" s="149"/>
      <c r="WIV8" s="149"/>
      <c r="WIW8" s="149"/>
      <c r="WIX8" s="149"/>
      <c r="WIY8" s="149"/>
      <c r="WIZ8" s="149"/>
      <c r="WJA8" s="149"/>
      <c r="WJB8" s="149"/>
      <c r="WJC8" s="149"/>
      <c r="WJD8" s="149"/>
      <c r="WJE8" s="149"/>
      <c r="WJF8" s="149"/>
      <c r="WJG8" s="149"/>
      <c r="WJH8" s="149"/>
      <c r="WJI8" s="149"/>
      <c r="WJJ8" s="149"/>
      <c r="WJK8" s="149"/>
      <c r="WJL8" s="149"/>
      <c r="WJM8" s="149"/>
      <c r="WJN8" s="149"/>
      <c r="WJO8" s="149"/>
      <c r="WJP8" s="149"/>
      <c r="WJQ8" s="149"/>
      <c r="WJR8" s="149"/>
      <c r="WJS8" s="149"/>
      <c r="WJT8" s="149"/>
      <c r="WJU8" s="149"/>
      <c r="WJV8" s="149"/>
      <c r="WJW8" s="149"/>
      <c r="WJX8" s="149"/>
      <c r="WJY8" s="149"/>
      <c r="WJZ8" s="149"/>
      <c r="WKA8" s="149"/>
      <c r="WKB8" s="149"/>
      <c r="WKC8" s="149"/>
      <c r="WKD8" s="149"/>
      <c r="WKE8" s="149"/>
      <c r="WKF8" s="149"/>
      <c r="WKG8" s="149"/>
      <c r="WKH8" s="149"/>
      <c r="WKI8" s="149"/>
      <c r="WKJ8" s="149"/>
      <c r="WKK8" s="149"/>
      <c r="WKL8" s="149"/>
      <c r="WKM8" s="149"/>
      <c r="WKN8" s="149"/>
      <c r="WKO8" s="149"/>
      <c r="WKP8" s="149"/>
      <c r="WKQ8" s="149"/>
      <c r="WKR8" s="149"/>
      <c r="WKS8" s="149"/>
      <c r="WKT8" s="149"/>
      <c r="WKU8" s="149"/>
      <c r="WKV8" s="149"/>
      <c r="WKW8" s="149"/>
      <c r="WKX8" s="149"/>
      <c r="WKY8" s="149"/>
      <c r="WKZ8" s="149"/>
      <c r="WLA8" s="149"/>
      <c r="WLB8" s="149"/>
      <c r="WLC8" s="149"/>
      <c r="WLD8" s="149"/>
      <c r="WLE8" s="149"/>
      <c r="WLF8" s="149"/>
      <c r="WLG8" s="149"/>
      <c r="WLH8" s="149"/>
      <c r="WLI8" s="149"/>
      <c r="WLJ8" s="149"/>
      <c r="WLK8" s="149"/>
      <c r="WLL8" s="149"/>
      <c r="WLM8" s="149"/>
      <c r="WLN8" s="149"/>
      <c r="WLO8" s="149"/>
      <c r="WLP8" s="149"/>
      <c r="WLQ8" s="149"/>
      <c r="WLR8" s="149"/>
      <c r="WLS8" s="149"/>
      <c r="WLT8" s="149"/>
      <c r="WLU8" s="149"/>
      <c r="WLV8" s="149"/>
      <c r="WLW8" s="149"/>
      <c r="WLX8" s="149"/>
      <c r="WLY8" s="149"/>
      <c r="WLZ8" s="149"/>
      <c r="WMA8" s="149"/>
      <c r="WMB8" s="149"/>
      <c r="WMC8" s="149"/>
      <c r="WMD8" s="149"/>
      <c r="WME8" s="149"/>
      <c r="WMF8" s="149"/>
      <c r="WMG8" s="149"/>
      <c r="WMH8" s="149"/>
      <c r="WMI8" s="149"/>
      <c r="WMJ8" s="149"/>
      <c r="WMK8" s="149"/>
      <c r="WML8" s="149"/>
      <c r="WMM8" s="149"/>
      <c r="WMN8" s="149"/>
      <c r="WMO8" s="149"/>
      <c r="WMP8" s="149"/>
      <c r="WMQ8" s="149"/>
      <c r="WMR8" s="149"/>
      <c r="WMS8" s="149"/>
      <c r="WMT8" s="149"/>
      <c r="WMU8" s="149"/>
      <c r="WMV8" s="149"/>
      <c r="WMW8" s="149"/>
      <c r="WMX8" s="149"/>
      <c r="WMY8" s="149"/>
      <c r="WMZ8" s="149"/>
      <c r="WNA8" s="149"/>
      <c r="WNB8" s="149"/>
      <c r="WNC8" s="149"/>
      <c r="WND8" s="149"/>
      <c r="WNE8" s="149"/>
      <c r="WNF8" s="149"/>
      <c r="WNG8" s="149"/>
      <c r="WNH8" s="149"/>
      <c r="WNI8" s="149"/>
      <c r="WNJ8" s="149"/>
      <c r="WNK8" s="149"/>
      <c r="WNL8" s="149"/>
      <c r="WNM8" s="149"/>
      <c r="WNN8" s="149"/>
      <c r="WNO8" s="149"/>
      <c r="WNP8" s="149"/>
      <c r="WNQ8" s="149"/>
      <c r="WNR8" s="149"/>
      <c r="WNS8" s="149"/>
      <c r="WNT8" s="149"/>
      <c r="WNU8" s="149"/>
      <c r="WNV8" s="149"/>
      <c r="WNW8" s="149"/>
      <c r="WNX8" s="149"/>
      <c r="WNY8" s="149"/>
      <c r="WNZ8" s="149"/>
      <c r="WOA8" s="149"/>
      <c r="WOB8" s="149"/>
      <c r="WOC8" s="149"/>
      <c r="WOD8" s="149"/>
      <c r="WOE8" s="149"/>
      <c r="WOF8" s="149"/>
      <c r="WOG8" s="149"/>
      <c r="WOH8" s="149"/>
      <c r="WOI8" s="149"/>
      <c r="WOJ8" s="149"/>
      <c r="WOK8" s="149"/>
      <c r="WOL8" s="149"/>
      <c r="WOM8" s="149"/>
      <c r="WON8" s="149"/>
      <c r="WOO8" s="149"/>
      <c r="WOP8" s="149"/>
      <c r="WOQ8" s="149"/>
      <c r="WOR8" s="149"/>
      <c r="WOS8" s="149"/>
      <c r="WOT8" s="149"/>
      <c r="WOU8" s="149"/>
      <c r="WOV8" s="149"/>
      <c r="WOW8" s="149"/>
      <c r="WOX8" s="149"/>
      <c r="WOY8" s="149"/>
      <c r="WOZ8" s="149"/>
      <c r="WPA8" s="149"/>
      <c r="WPB8" s="149"/>
      <c r="WPC8" s="149"/>
      <c r="WPD8" s="149"/>
      <c r="WPE8" s="149"/>
      <c r="WPF8" s="149"/>
      <c r="WPG8" s="149"/>
      <c r="WPH8" s="149"/>
      <c r="WPI8" s="149"/>
      <c r="WPJ8" s="149"/>
      <c r="WPK8" s="149"/>
      <c r="WPL8" s="149"/>
      <c r="WPM8" s="149"/>
      <c r="WPN8" s="149"/>
      <c r="WPO8" s="149"/>
      <c r="WPP8" s="149"/>
      <c r="WPQ8" s="149"/>
      <c r="WPR8" s="149"/>
      <c r="WPS8" s="149"/>
      <c r="WPT8" s="149"/>
      <c r="WPU8" s="149"/>
      <c r="WPV8" s="149"/>
      <c r="WPW8" s="149"/>
      <c r="WPX8" s="149"/>
      <c r="WPY8" s="149"/>
      <c r="WPZ8" s="149"/>
      <c r="WQA8" s="149"/>
      <c r="WQB8" s="149"/>
      <c r="WQC8" s="149"/>
      <c r="WQD8" s="149"/>
      <c r="WQE8" s="149"/>
      <c r="WQF8" s="149"/>
      <c r="WQG8" s="149"/>
      <c r="WQH8" s="149"/>
      <c r="WQI8" s="149"/>
      <c r="WQJ8" s="149"/>
      <c r="WQK8" s="149"/>
      <c r="WQL8" s="149"/>
      <c r="WQM8" s="149"/>
      <c r="WQN8" s="149"/>
      <c r="WQO8" s="149"/>
      <c r="WQP8" s="149"/>
      <c r="WQQ8" s="149"/>
      <c r="WQR8" s="149"/>
      <c r="WQS8" s="149"/>
      <c r="WQT8" s="149"/>
      <c r="WQU8" s="149"/>
      <c r="WQV8" s="149"/>
      <c r="WQW8" s="149"/>
      <c r="WQX8" s="149"/>
      <c r="WQY8" s="149"/>
      <c r="WQZ8" s="149"/>
      <c r="WRA8" s="149"/>
      <c r="WRB8" s="149"/>
      <c r="WRC8" s="149"/>
      <c r="WRD8" s="149"/>
      <c r="WRE8" s="149"/>
      <c r="WRF8" s="149"/>
      <c r="WRG8" s="149"/>
      <c r="WRH8" s="149"/>
      <c r="WRI8" s="149"/>
      <c r="WRJ8" s="149"/>
      <c r="WRK8" s="149"/>
      <c r="WRL8" s="149"/>
      <c r="WRM8" s="149"/>
      <c r="WRN8" s="149"/>
      <c r="WRO8" s="149"/>
      <c r="WRP8" s="149"/>
      <c r="WRQ8" s="149"/>
      <c r="WRR8" s="149"/>
      <c r="WRS8" s="149"/>
      <c r="WRT8" s="149"/>
      <c r="WRU8" s="149"/>
      <c r="WRV8" s="149"/>
      <c r="WRW8" s="149"/>
      <c r="WRX8" s="149"/>
      <c r="WRY8" s="149"/>
      <c r="WRZ8" s="149"/>
      <c r="WSA8" s="149"/>
      <c r="WSB8" s="149"/>
      <c r="WSC8" s="149"/>
      <c r="WSD8" s="149"/>
      <c r="WSE8" s="149"/>
      <c r="WSF8" s="149"/>
      <c r="WSG8" s="149"/>
      <c r="WSH8" s="149"/>
      <c r="WSI8" s="149"/>
      <c r="WSJ8" s="149"/>
      <c r="WSK8" s="149"/>
      <c r="WSL8" s="149"/>
      <c r="WSM8" s="149"/>
      <c r="WSN8" s="149"/>
      <c r="WSO8" s="149"/>
      <c r="WSP8" s="149"/>
      <c r="WSQ8" s="149"/>
      <c r="WSR8" s="149"/>
      <c r="WSS8" s="149"/>
      <c r="WST8" s="149"/>
      <c r="WSU8" s="149"/>
      <c r="WSV8" s="149"/>
      <c r="WSW8" s="149"/>
      <c r="WSX8" s="149"/>
      <c r="WSY8" s="149"/>
      <c r="WSZ8" s="149"/>
      <c r="WTA8" s="149"/>
      <c r="WTB8" s="149"/>
      <c r="WTC8" s="149"/>
      <c r="WTD8" s="149"/>
      <c r="WTE8" s="149"/>
      <c r="WTF8" s="149"/>
      <c r="WTG8" s="149"/>
      <c r="WTH8" s="149"/>
      <c r="WTI8" s="149"/>
      <c r="WTJ8" s="149"/>
      <c r="WTK8" s="149"/>
      <c r="WTL8" s="149"/>
      <c r="WTM8" s="149"/>
      <c r="WTN8" s="149"/>
      <c r="WTO8" s="149"/>
      <c r="WTP8" s="149"/>
      <c r="WTQ8" s="149"/>
      <c r="WTR8" s="149"/>
      <c r="WTS8" s="149"/>
      <c r="WTT8" s="149"/>
      <c r="WTU8" s="149"/>
      <c r="WTV8" s="149"/>
      <c r="WTW8" s="149"/>
      <c r="WTX8" s="149"/>
      <c r="WTY8" s="149"/>
      <c r="WTZ8" s="149"/>
      <c r="WUA8" s="149"/>
      <c r="WUB8" s="149"/>
      <c r="WUC8" s="149"/>
      <c r="WUD8" s="149"/>
      <c r="WUE8" s="149"/>
      <c r="WUF8" s="149"/>
      <c r="WUG8" s="149"/>
      <c r="WUH8" s="149"/>
      <c r="WUI8" s="149"/>
      <c r="WUJ8" s="149"/>
      <c r="WUK8" s="149"/>
      <c r="WUL8" s="149"/>
      <c r="WUM8" s="149"/>
      <c r="WUN8" s="149"/>
      <c r="WUO8" s="149"/>
      <c r="WUP8" s="149"/>
      <c r="WUQ8" s="149"/>
      <c r="WUR8" s="149"/>
      <c r="WUS8" s="149"/>
      <c r="WUT8" s="149"/>
      <c r="WUU8" s="149"/>
      <c r="WUV8" s="149"/>
      <c r="WUW8" s="149"/>
      <c r="WUX8" s="149"/>
      <c r="WUY8" s="149"/>
      <c r="WUZ8" s="149"/>
      <c r="WVA8" s="149"/>
      <c r="WVB8" s="149"/>
      <c r="WVC8" s="149"/>
      <c r="WVD8" s="149"/>
      <c r="WVE8" s="149"/>
      <c r="WVF8" s="149"/>
      <c r="WVG8" s="149"/>
      <c r="WVH8" s="149"/>
      <c r="WVI8" s="149"/>
      <c r="WVJ8" s="149"/>
      <c r="WVK8" s="149"/>
      <c r="WVL8" s="149"/>
      <c r="WVM8" s="149"/>
      <c r="WVN8" s="149"/>
      <c r="WVO8" s="149"/>
      <c r="WVP8" s="149"/>
      <c r="WVQ8" s="149"/>
      <c r="WVR8" s="149"/>
      <c r="WVS8" s="149"/>
      <c r="WVT8" s="149"/>
      <c r="WVU8" s="149"/>
      <c r="WVV8" s="149"/>
      <c r="WVW8" s="149"/>
      <c r="WVX8" s="149"/>
      <c r="WVY8" s="149"/>
      <c r="WVZ8" s="149"/>
      <c r="WWA8" s="149"/>
      <c r="WWB8" s="149"/>
      <c r="WWC8" s="149"/>
      <c r="WWD8" s="149"/>
      <c r="WWE8" s="149"/>
      <c r="WWF8" s="149"/>
      <c r="WWG8" s="149"/>
      <c r="WWH8" s="149"/>
      <c r="WWI8" s="149"/>
      <c r="WWJ8" s="149"/>
      <c r="WWK8" s="149"/>
      <c r="WWL8" s="149"/>
      <c r="WWM8" s="149"/>
      <c r="WWN8" s="149"/>
      <c r="WWO8" s="149"/>
      <c r="WWP8" s="149"/>
      <c r="WWQ8" s="149"/>
      <c r="WWR8" s="149"/>
      <c r="WWS8" s="149"/>
      <c r="WWT8" s="149"/>
      <c r="WWU8" s="149"/>
      <c r="WWV8" s="149"/>
      <c r="WWW8" s="149"/>
      <c r="WWX8" s="149"/>
      <c r="WWY8" s="149"/>
      <c r="WWZ8" s="149"/>
      <c r="WXA8" s="149"/>
      <c r="WXB8" s="149"/>
      <c r="WXC8" s="149"/>
      <c r="WXD8" s="149"/>
      <c r="WXE8" s="149"/>
      <c r="WXF8" s="149"/>
      <c r="WXG8" s="149"/>
      <c r="WXH8" s="149"/>
      <c r="WXI8" s="149"/>
      <c r="WXJ8" s="149"/>
      <c r="WXK8" s="149"/>
      <c r="WXL8" s="149"/>
      <c r="WXM8" s="149"/>
      <c r="WXN8" s="149"/>
      <c r="WXO8" s="149"/>
      <c r="WXP8" s="149"/>
      <c r="WXQ8" s="149"/>
      <c r="WXR8" s="149"/>
      <c r="WXS8" s="149"/>
      <c r="WXT8" s="149"/>
      <c r="WXU8" s="149"/>
      <c r="WXV8" s="149"/>
      <c r="WXW8" s="149"/>
      <c r="WXX8" s="149"/>
      <c r="WXY8" s="149"/>
      <c r="WXZ8" s="149"/>
      <c r="WYA8" s="149"/>
      <c r="WYB8" s="149"/>
      <c r="WYC8" s="149"/>
      <c r="WYD8" s="149"/>
      <c r="WYE8" s="149"/>
      <c r="WYF8" s="149"/>
      <c r="WYG8" s="149"/>
      <c r="WYH8" s="149"/>
      <c r="WYI8" s="149"/>
      <c r="WYJ8" s="149"/>
      <c r="WYK8" s="149"/>
      <c r="WYL8" s="149"/>
      <c r="WYM8" s="149"/>
      <c r="WYN8" s="149"/>
      <c r="WYO8" s="149"/>
      <c r="WYP8" s="149"/>
      <c r="WYQ8" s="149"/>
      <c r="WYR8" s="149"/>
      <c r="WYS8" s="149"/>
      <c r="WYT8" s="149"/>
      <c r="WYU8" s="149"/>
      <c r="WYV8" s="149"/>
      <c r="WYW8" s="149"/>
      <c r="WYX8" s="149"/>
      <c r="WYY8" s="149"/>
      <c r="WYZ8" s="149"/>
      <c r="WZA8" s="149"/>
      <c r="WZB8" s="149"/>
      <c r="WZC8" s="149"/>
      <c r="WZD8" s="149"/>
      <c r="WZE8" s="149"/>
      <c r="WZF8" s="149"/>
      <c r="WZG8" s="149"/>
      <c r="WZH8" s="149"/>
      <c r="WZI8" s="149"/>
      <c r="WZJ8" s="149"/>
      <c r="WZK8" s="149"/>
      <c r="WZL8" s="149"/>
      <c r="WZM8" s="149"/>
      <c r="WZN8" s="149"/>
      <c r="WZO8" s="149"/>
      <c r="WZP8" s="149"/>
      <c r="WZQ8" s="149"/>
      <c r="WZR8" s="149"/>
      <c r="WZS8" s="149"/>
      <c r="WZT8" s="149"/>
      <c r="WZU8" s="149"/>
      <c r="WZV8" s="149"/>
      <c r="WZW8" s="149"/>
      <c r="WZX8" s="149"/>
      <c r="WZY8" s="149"/>
      <c r="WZZ8" s="149"/>
      <c r="XAA8" s="149"/>
      <c r="XAB8" s="149"/>
      <c r="XAC8" s="149"/>
      <c r="XAD8" s="149"/>
      <c r="XAE8" s="149"/>
      <c r="XAF8" s="149"/>
      <c r="XAG8" s="149"/>
      <c r="XAH8" s="149"/>
      <c r="XAI8" s="149"/>
      <c r="XAJ8" s="149"/>
      <c r="XAK8" s="149"/>
      <c r="XAL8" s="149"/>
      <c r="XAM8" s="149"/>
      <c r="XAN8" s="149"/>
      <c r="XAO8" s="149"/>
      <c r="XAP8" s="149"/>
      <c r="XAQ8" s="149"/>
      <c r="XAR8" s="149"/>
      <c r="XAS8" s="149"/>
      <c r="XAT8" s="149"/>
      <c r="XAU8" s="149"/>
      <c r="XAV8" s="149"/>
      <c r="XAW8" s="149"/>
      <c r="XAX8" s="149"/>
      <c r="XAY8" s="149"/>
      <c r="XAZ8" s="149"/>
      <c r="XBA8" s="149"/>
      <c r="XBB8" s="149"/>
      <c r="XBC8" s="149"/>
      <c r="XBD8" s="149"/>
      <c r="XBE8" s="149"/>
      <c r="XBF8" s="149"/>
      <c r="XBG8" s="149"/>
      <c r="XBH8" s="149"/>
      <c r="XBI8" s="149"/>
      <c r="XBJ8" s="149"/>
      <c r="XBK8" s="149"/>
      <c r="XBL8" s="149"/>
      <c r="XBM8" s="149"/>
      <c r="XBN8" s="149"/>
      <c r="XBO8" s="149"/>
      <c r="XBP8" s="149"/>
      <c r="XBQ8" s="149"/>
      <c r="XBR8" s="149"/>
      <c r="XBS8" s="149"/>
      <c r="XBT8" s="149"/>
      <c r="XBU8" s="149"/>
      <c r="XBV8" s="149"/>
      <c r="XBW8" s="149"/>
      <c r="XBX8" s="149"/>
      <c r="XBY8" s="149"/>
      <c r="XBZ8" s="149"/>
      <c r="XCA8" s="149"/>
      <c r="XCB8" s="149"/>
      <c r="XCC8" s="149"/>
      <c r="XCD8" s="149"/>
      <c r="XCE8" s="149"/>
      <c r="XCF8" s="149"/>
      <c r="XCG8" s="149"/>
      <c r="XCH8" s="149"/>
      <c r="XCI8" s="149"/>
      <c r="XCJ8" s="149"/>
      <c r="XCK8" s="149"/>
      <c r="XCL8" s="149"/>
      <c r="XCM8" s="149"/>
      <c r="XCN8" s="149"/>
      <c r="XCO8" s="149"/>
      <c r="XCP8" s="149"/>
      <c r="XCQ8" s="149"/>
      <c r="XCR8" s="149"/>
      <c r="XCS8" s="149"/>
      <c r="XCT8" s="149"/>
      <c r="XCU8" s="149"/>
      <c r="XCV8" s="149"/>
      <c r="XCW8" s="149"/>
      <c r="XCX8" s="149"/>
      <c r="XCY8" s="149"/>
      <c r="XCZ8" s="149"/>
      <c r="XDA8" s="149"/>
      <c r="XDB8" s="149"/>
      <c r="XDC8" s="149"/>
      <c r="XDD8" s="149"/>
      <c r="XDE8" s="149"/>
      <c r="XDF8" s="149"/>
      <c r="XDG8" s="149"/>
      <c r="XDH8" s="149"/>
      <c r="XDI8" s="149"/>
      <c r="XDJ8" s="149"/>
      <c r="XDK8" s="149"/>
      <c r="XDL8" s="149"/>
      <c r="XDM8" s="149"/>
      <c r="XDN8" s="149"/>
      <c r="XDO8" s="149"/>
      <c r="XDP8" s="149"/>
      <c r="XDQ8" s="149"/>
      <c r="XDR8" s="149"/>
      <c r="XDS8" s="149"/>
      <c r="XDT8" s="149"/>
      <c r="XDU8" s="149"/>
      <c r="XDV8" s="149"/>
      <c r="XDW8" s="149"/>
      <c r="XDX8" s="149"/>
      <c r="XDY8" s="149"/>
      <c r="XDZ8" s="149"/>
      <c r="XEA8" s="149"/>
      <c r="XEB8" s="149"/>
      <c r="XEC8" s="149"/>
      <c r="XED8" s="149"/>
      <c r="XEE8" s="149"/>
      <c r="XEF8" s="149"/>
      <c r="XEG8" s="149"/>
      <c r="XEH8" s="149"/>
      <c r="XEI8" s="149"/>
      <c r="XEJ8" s="149"/>
      <c r="XEK8" s="149"/>
      <c r="XEL8" s="149"/>
      <c r="XEM8" s="149"/>
      <c r="XEN8" s="149"/>
      <c r="XEO8" s="149"/>
      <c r="XEP8" s="149"/>
      <c r="XEQ8" s="149"/>
      <c r="XER8" s="149"/>
      <c r="XES8" s="149"/>
      <c r="XET8" s="149"/>
      <c r="XEU8" s="149"/>
      <c r="XEV8" s="149"/>
      <c r="XEW8" s="149"/>
      <c r="XEX8" s="149"/>
      <c r="XEY8" s="149"/>
      <c r="XEZ8" s="149"/>
      <c r="XFA8" s="149"/>
      <c r="XFB8" s="149"/>
      <c r="XFC8" s="149"/>
      <c r="XFD8" s="149"/>
    </row>
    <row r="9" spans="2:16384" ht="15.75" thickBot="1">
      <c r="B9" s="485"/>
      <c r="C9" s="486"/>
      <c r="D9" s="486"/>
      <c r="E9" s="486"/>
      <c r="F9" s="486"/>
      <c r="G9" s="486"/>
      <c r="H9" s="486"/>
      <c r="I9" s="486"/>
      <c r="J9" s="486"/>
      <c r="K9" s="486"/>
      <c r="L9" s="486"/>
      <c r="M9" s="487" t="s">
        <v>309</v>
      </c>
      <c r="N9" s="487" t="s">
        <v>309</v>
      </c>
      <c r="O9" s="487" t="s">
        <v>309</v>
      </c>
      <c r="P9" s="487" t="s">
        <v>309</v>
      </c>
      <c r="Q9" s="488" t="s">
        <v>309</v>
      </c>
      <c r="S9" s="489"/>
      <c r="T9" s="490"/>
      <c r="U9" s="490"/>
      <c r="V9" s="490"/>
      <c r="W9" s="490"/>
      <c r="X9" s="490"/>
      <c r="Y9" s="490"/>
      <c r="Z9" s="490"/>
      <c r="AA9" s="490"/>
      <c r="AB9" s="490"/>
      <c r="AC9" s="490"/>
      <c r="AD9" s="487" t="s">
        <v>104</v>
      </c>
      <c r="AE9" s="487" t="s">
        <v>104</v>
      </c>
      <c r="AF9" s="487" t="s">
        <v>104</v>
      </c>
      <c r="AG9" s="487" t="s">
        <v>104</v>
      </c>
      <c r="AH9" s="488" t="s">
        <v>104</v>
      </c>
      <c r="AJ9" s="491"/>
      <c r="AK9" s="491"/>
      <c r="AL9" s="491"/>
      <c r="AM9" s="491"/>
      <c r="AN9" s="491"/>
      <c r="AO9" s="491"/>
      <c r="AP9" s="491"/>
      <c r="AQ9" s="491"/>
      <c r="AR9" s="491"/>
      <c r="AT9" s="492" t="s">
        <v>309</v>
      </c>
      <c r="AU9" s="492" t="s">
        <v>309</v>
      </c>
      <c r="AV9" s="492" t="s">
        <v>309</v>
      </c>
      <c r="AW9" s="492" t="s">
        <v>309</v>
      </c>
      <c r="AX9" s="492" t="s">
        <v>309</v>
      </c>
    </row>
    <row r="10" spans="2:16384" ht="15.75" thickBot="1">
      <c r="B10" s="493" t="s">
        <v>362</v>
      </c>
      <c r="C10" s="493" t="s">
        <v>363</v>
      </c>
      <c r="D10" s="493"/>
      <c r="E10" s="1961" t="s">
        <v>364</v>
      </c>
      <c r="F10" s="1961" t="s">
        <v>312</v>
      </c>
      <c r="G10" s="1961" t="s">
        <v>314</v>
      </c>
      <c r="H10" s="1961" t="s">
        <v>315</v>
      </c>
      <c r="I10" s="1961" t="s">
        <v>365</v>
      </c>
      <c r="J10" s="1961" t="s">
        <v>96</v>
      </c>
      <c r="K10" s="1961" t="s">
        <v>97</v>
      </c>
      <c r="L10" s="493"/>
      <c r="M10" s="494" t="s">
        <v>57</v>
      </c>
      <c r="N10" s="494" t="s">
        <v>58</v>
      </c>
      <c r="O10" s="494" t="s">
        <v>59</v>
      </c>
      <c r="P10" s="494" t="s">
        <v>60</v>
      </c>
      <c r="Q10" s="494" t="s">
        <v>61</v>
      </c>
      <c r="S10" s="493" t="s">
        <v>362</v>
      </c>
      <c r="T10" s="495" t="s">
        <v>311</v>
      </c>
      <c r="U10" s="429"/>
      <c r="V10" s="1961" t="s">
        <v>93</v>
      </c>
      <c r="W10" s="1961" t="s">
        <v>312</v>
      </c>
      <c r="X10" s="1961" t="s">
        <v>314</v>
      </c>
      <c r="Y10" s="1961" t="s">
        <v>315</v>
      </c>
      <c r="Z10" s="1961" t="s">
        <v>365</v>
      </c>
      <c r="AA10" s="1961" t="s">
        <v>96</v>
      </c>
      <c r="AB10" s="1961" t="s">
        <v>97</v>
      </c>
      <c r="AC10" s="1962"/>
      <c r="AD10" s="496" t="s">
        <v>57</v>
      </c>
      <c r="AE10" s="497" t="s">
        <v>58</v>
      </c>
      <c r="AF10" s="494" t="s">
        <v>59</v>
      </c>
      <c r="AG10" s="494" t="s">
        <v>60</v>
      </c>
      <c r="AH10" s="498" t="s">
        <v>61</v>
      </c>
      <c r="AJ10" s="495" t="s">
        <v>112</v>
      </c>
      <c r="AK10" s="499"/>
      <c r="AL10" s="1961" t="s">
        <v>364</v>
      </c>
      <c r="AM10" s="1961" t="s">
        <v>312</v>
      </c>
      <c r="AN10" s="1961" t="s">
        <v>314</v>
      </c>
      <c r="AO10" s="1961" t="s">
        <v>315</v>
      </c>
      <c r="AP10" s="18" t="s">
        <v>365</v>
      </c>
      <c r="AQ10" s="1961" t="s">
        <v>96</v>
      </c>
      <c r="AR10" s="1961" t="s">
        <v>97</v>
      </c>
      <c r="AT10" s="500" t="s">
        <v>57</v>
      </c>
      <c r="AU10" s="395" t="s">
        <v>58</v>
      </c>
      <c r="AV10" s="395" t="s">
        <v>59</v>
      </c>
      <c r="AW10" s="395" t="s">
        <v>60</v>
      </c>
      <c r="AX10" s="395" t="s">
        <v>61</v>
      </c>
    </row>
    <row r="11" spans="2:16384" ht="15.75" customHeight="1" thickBot="1">
      <c r="B11" s="501" t="s">
        <v>366</v>
      </c>
      <c r="C11" s="502" t="s">
        <v>367</v>
      </c>
      <c r="D11" s="503"/>
      <c r="E11" s="1953" t="s">
        <v>93</v>
      </c>
      <c r="F11" s="1953" t="s">
        <v>368</v>
      </c>
      <c r="G11" s="1953" t="s">
        <v>112</v>
      </c>
      <c r="H11" s="1953" t="s">
        <v>369</v>
      </c>
      <c r="I11" s="1953" t="str">
        <f>$B$11</f>
        <v>ZONE 1 (TNSP TO NOMINATE)</v>
      </c>
      <c r="J11" s="1953" t="s">
        <v>267</v>
      </c>
      <c r="K11" s="1953" t="s">
        <v>331</v>
      </c>
      <c r="L11" s="503"/>
      <c r="M11" s="2215"/>
      <c r="N11" s="2216"/>
      <c r="O11" s="2217"/>
      <c r="P11" s="2217"/>
      <c r="Q11" s="2218"/>
      <c r="S11" s="508" t="s">
        <v>366</v>
      </c>
      <c r="T11" s="509" t="s">
        <v>370</v>
      </c>
      <c r="U11" s="439"/>
      <c r="V11" s="1954" t="s">
        <v>93</v>
      </c>
      <c r="W11" s="1954" t="s">
        <v>368</v>
      </c>
      <c r="X11" s="1954" t="s">
        <v>321</v>
      </c>
      <c r="Y11" s="1954" t="s">
        <v>370</v>
      </c>
      <c r="Z11" s="1953" t="str">
        <f>$B$11</f>
        <v>ZONE 1 (TNSP TO NOMINATE)</v>
      </c>
      <c r="AA11" s="1954" t="s">
        <v>323</v>
      </c>
      <c r="AB11" s="1954" t="s">
        <v>324</v>
      </c>
      <c r="AC11" s="1954"/>
      <c r="AD11" s="2239">
        <v>8544.1260610741574</v>
      </c>
      <c r="AE11" s="2239">
        <v>7480.7276753189981</v>
      </c>
      <c r="AF11" s="2239">
        <v>7682.5427332978761</v>
      </c>
      <c r="AG11" s="2239">
        <v>6854.4183413589317</v>
      </c>
      <c r="AH11" s="2239">
        <v>4603.319074640197</v>
      </c>
      <c r="AJ11" s="512" t="s">
        <v>371</v>
      </c>
      <c r="AK11" s="429"/>
      <c r="AL11" s="1953" t="s">
        <v>364</v>
      </c>
      <c r="AM11" s="1953" t="s">
        <v>368</v>
      </c>
      <c r="AN11" s="1953" t="s">
        <v>372</v>
      </c>
      <c r="AO11" s="1953" t="s">
        <v>371</v>
      </c>
      <c r="AP11" s="4" t="s">
        <v>1453</v>
      </c>
      <c r="AQ11" s="1953" t="s">
        <v>267</v>
      </c>
      <c r="AR11" s="1953" t="s">
        <v>373</v>
      </c>
      <c r="AT11" s="2241"/>
      <c r="AU11" s="2242"/>
      <c r="AV11" s="2242"/>
      <c r="AW11" s="2242"/>
      <c r="AX11" s="2243"/>
    </row>
    <row r="12" spans="2:16384" ht="15.75" customHeight="1" thickBot="1">
      <c r="B12" s="513"/>
      <c r="C12" s="1963" t="s">
        <v>374</v>
      </c>
      <c r="D12" s="1964"/>
      <c r="E12" s="1953" t="s">
        <v>93</v>
      </c>
      <c r="F12" s="1953" t="s">
        <v>368</v>
      </c>
      <c r="G12" s="1953" t="s">
        <v>112</v>
      </c>
      <c r="H12" s="1953" t="s">
        <v>374</v>
      </c>
      <c r="I12" s="1953" t="str">
        <f t="shared" ref="I12:I17" si="0">$B$11</f>
        <v>ZONE 1 (TNSP TO NOMINATE)</v>
      </c>
      <c r="J12" s="1953" t="s">
        <v>267</v>
      </c>
      <c r="K12" s="1953" t="s">
        <v>373</v>
      </c>
      <c r="L12" s="1964"/>
      <c r="M12" s="2219">
        <v>3416</v>
      </c>
      <c r="N12" s="2220">
        <v>2740</v>
      </c>
      <c r="O12" s="2221">
        <v>2861</v>
      </c>
      <c r="P12" s="2221">
        <v>2730</v>
      </c>
      <c r="Q12" s="2222">
        <v>2258</v>
      </c>
      <c r="S12" s="517"/>
      <c r="T12" s="518" t="s">
        <v>375</v>
      </c>
      <c r="U12" s="439"/>
      <c r="V12" s="1954" t="s">
        <v>93</v>
      </c>
      <c r="W12" s="1954" t="s">
        <v>368</v>
      </c>
      <c r="X12" s="1954" t="s">
        <v>321</v>
      </c>
      <c r="Y12" s="1954" t="s">
        <v>375</v>
      </c>
      <c r="Z12" s="1953" t="str">
        <f t="shared" ref="Z12:Z16" si="1">$B$11</f>
        <v>ZONE 1 (TNSP TO NOMINATE)</v>
      </c>
      <c r="AA12" s="1954" t="s">
        <v>323</v>
      </c>
      <c r="AB12" s="1954" t="s">
        <v>324</v>
      </c>
      <c r="AC12" s="1954"/>
      <c r="AD12" s="2239">
        <v>3059.9919211059296</v>
      </c>
      <c r="AE12" s="2239">
        <v>5366.4404899931142</v>
      </c>
      <c r="AF12" s="2239">
        <v>5032.1350168859863</v>
      </c>
      <c r="AG12" s="2239">
        <v>4670.4225635069897</v>
      </c>
      <c r="AH12" s="2239">
        <v>4895.2501515922822</v>
      </c>
      <c r="AJ12" s="521" t="s">
        <v>376</v>
      </c>
      <c r="AK12" s="439"/>
      <c r="AL12" s="1953" t="s">
        <v>364</v>
      </c>
      <c r="AM12" s="1953" t="s">
        <v>368</v>
      </c>
      <c r="AN12" s="1953" t="s">
        <v>372</v>
      </c>
      <c r="AO12" s="1953" t="s">
        <v>376</v>
      </c>
      <c r="AP12" s="4" t="s">
        <v>1453</v>
      </c>
      <c r="AQ12" s="1953" t="s">
        <v>267</v>
      </c>
      <c r="AR12" s="1953" t="s">
        <v>373</v>
      </c>
      <c r="AT12" s="2244"/>
      <c r="AU12" s="2245"/>
      <c r="AV12" s="2245"/>
      <c r="AW12" s="2245"/>
      <c r="AX12" s="2246"/>
    </row>
    <row r="13" spans="2:16384" ht="15.75" customHeight="1" thickBot="1">
      <c r="B13" s="513"/>
      <c r="C13" s="1966" t="s">
        <v>377</v>
      </c>
      <c r="D13" s="1967"/>
      <c r="E13" s="1953" t="s">
        <v>93</v>
      </c>
      <c r="F13" s="1953" t="s">
        <v>368</v>
      </c>
      <c r="G13" s="1953" t="s">
        <v>112</v>
      </c>
      <c r="H13" s="1953" t="s">
        <v>377</v>
      </c>
      <c r="I13" s="1953" t="str">
        <f t="shared" si="0"/>
        <v>ZONE 1 (TNSP TO NOMINATE)</v>
      </c>
      <c r="J13" s="1953" t="s">
        <v>267</v>
      </c>
      <c r="K13" s="1953" t="s">
        <v>331</v>
      </c>
      <c r="L13" s="1967"/>
      <c r="M13" s="2219">
        <v>1146.4137833333339</v>
      </c>
      <c r="N13" s="2220">
        <v>871.68901666666648</v>
      </c>
      <c r="O13" s="2221">
        <v>855.19100000000003</v>
      </c>
      <c r="P13" s="2221">
        <v>909.09704999999985</v>
      </c>
      <c r="Q13" s="2222">
        <v>806.35295000000065</v>
      </c>
      <c r="S13" s="517"/>
      <c r="T13" s="525" t="s">
        <v>378</v>
      </c>
      <c r="U13" s="439"/>
      <c r="V13" s="1954" t="s">
        <v>93</v>
      </c>
      <c r="W13" s="1954" t="s">
        <v>368</v>
      </c>
      <c r="X13" s="1954" t="s">
        <v>321</v>
      </c>
      <c r="Y13" s="1954" t="s">
        <v>378</v>
      </c>
      <c r="Z13" s="1953" t="str">
        <f t="shared" si="1"/>
        <v>ZONE 1 (TNSP TO NOMINATE)</v>
      </c>
      <c r="AA13" s="1954" t="s">
        <v>323</v>
      </c>
      <c r="AB13" s="1954" t="s">
        <v>324</v>
      </c>
      <c r="AC13" s="1954"/>
      <c r="AD13" s="2240"/>
      <c r="AE13" s="2240"/>
      <c r="AF13" s="2240"/>
      <c r="AG13" s="2240"/>
      <c r="AH13" s="2240"/>
      <c r="AJ13" s="512" t="s">
        <v>379</v>
      </c>
      <c r="AK13" s="439"/>
      <c r="AL13" s="1953" t="s">
        <v>364</v>
      </c>
      <c r="AM13" s="1953" t="s">
        <v>368</v>
      </c>
      <c r="AN13" s="1953" t="s">
        <v>372</v>
      </c>
      <c r="AO13" s="1953" t="s">
        <v>379</v>
      </c>
      <c r="AP13" s="4" t="s">
        <v>1453</v>
      </c>
      <c r="AQ13" s="1953" t="s">
        <v>267</v>
      </c>
      <c r="AR13" s="1953" t="s">
        <v>373</v>
      </c>
      <c r="AT13" s="2241"/>
      <c r="AU13" s="2242"/>
      <c r="AV13" s="2242"/>
      <c r="AW13" s="2242"/>
      <c r="AX13" s="2243"/>
    </row>
    <row r="14" spans="2:16384" ht="15.75" customHeight="1" thickBot="1">
      <c r="B14" s="513"/>
      <c r="C14" s="1963" t="s">
        <v>380</v>
      </c>
      <c r="D14" s="1964"/>
      <c r="E14" s="1953" t="s">
        <v>93</v>
      </c>
      <c r="F14" s="1953" t="s">
        <v>368</v>
      </c>
      <c r="G14" s="1953" t="s">
        <v>112</v>
      </c>
      <c r="H14" s="1953" t="s">
        <v>380</v>
      </c>
      <c r="I14" s="1953" t="str">
        <f t="shared" si="0"/>
        <v>ZONE 1 (TNSP TO NOMINATE)</v>
      </c>
      <c r="J14" s="1953" t="s">
        <v>267</v>
      </c>
      <c r="K14" s="1953" t="s">
        <v>373</v>
      </c>
      <c r="L14" s="1964"/>
      <c r="M14" s="2223">
        <v>1546.1976727166277</v>
      </c>
      <c r="N14" s="2224">
        <v>2781.6817481751827</v>
      </c>
      <c r="O14" s="2225">
        <v>2597.7619154141908</v>
      </c>
      <c r="P14" s="2225">
        <v>2464.0352930402928</v>
      </c>
      <c r="Q14" s="2226">
        <v>2263.2979849424269</v>
      </c>
      <c r="S14" s="517"/>
      <c r="T14" s="528" t="s">
        <v>381</v>
      </c>
      <c r="U14" s="439"/>
      <c r="V14" s="1954" t="s">
        <v>93</v>
      </c>
      <c r="W14" s="1954" t="s">
        <v>368</v>
      </c>
      <c r="X14" s="1954" t="s">
        <v>321</v>
      </c>
      <c r="Y14" s="1954" t="s">
        <v>381</v>
      </c>
      <c r="Z14" s="1953" t="str">
        <f t="shared" si="1"/>
        <v>ZONE 1 (TNSP TO NOMINATE)</v>
      </c>
      <c r="AA14" s="1954" t="s">
        <v>323</v>
      </c>
      <c r="AB14" s="1954" t="s">
        <v>324</v>
      </c>
      <c r="AC14" s="1954"/>
      <c r="AD14" s="2240"/>
      <c r="AE14" s="2240"/>
      <c r="AF14" s="2240"/>
      <c r="AG14" s="2240"/>
      <c r="AH14" s="2240"/>
      <c r="AJ14" s="521" t="s">
        <v>382</v>
      </c>
      <c r="AK14" s="439"/>
      <c r="AL14" s="1953" t="s">
        <v>364</v>
      </c>
      <c r="AM14" s="1953" t="s">
        <v>368</v>
      </c>
      <c r="AN14" s="1953" t="s">
        <v>372</v>
      </c>
      <c r="AO14" s="1953" t="s">
        <v>382</v>
      </c>
      <c r="AP14" s="4" t="s">
        <v>1453</v>
      </c>
      <c r="AQ14" s="1953" t="s">
        <v>267</v>
      </c>
      <c r="AR14" s="1953" t="s">
        <v>373</v>
      </c>
      <c r="AT14" s="2244"/>
      <c r="AU14" s="2245"/>
      <c r="AV14" s="2245"/>
      <c r="AW14" s="2245"/>
      <c r="AX14" s="2246"/>
    </row>
    <row r="15" spans="2:16384" ht="15.75" customHeight="1" thickBot="1">
      <c r="B15" s="513"/>
      <c r="C15" s="1966" t="s">
        <v>383</v>
      </c>
      <c r="D15" s="1967"/>
      <c r="E15" s="1953" t="s">
        <v>93</v>
      </c>
      <c r="F15" s="1953" t="s">
        <v>368</v>
      </c>
      <c r="G15" s="1953" t="s">
        <v>112</v>
      </c>
      <c r="H15" s="1953" t="s">
        <v>383</v>
      </c>
      <c r="I15" s="1953" t="str">
        <f t="shared" si="0"/>
        <v>ZONE 1 (TNSP TO NOMINATE)</v>
      </c>
      <c r="J15" s="1953" t="s">
        <v>267</v>
      </c>
      <c r="K15" s="1953" t="s">
        <v>331</v>
      </c>
      <c r="L15" s="1967"/>
      <c r="M15" s="2227">
        <v>3326.748065340742</v>
      </c>
      <c r="N15" s="2228">
        <v>3427.2851329369878</v>
      </c>
      <c r="O15" s="2229">
        <v>3465.9434240173814</v>
      </c>
      <c r="P15" s="2229">
        <v>3502.8761150584296</v>
      </c>
      <c r="Q15" s="2230">
        <v>3587.7533386765144</v>
      </c>
      <c r="S15" s="517"/>
      <c r="T15" s="525" t="s">
        <v>384</v>
      </c>
      <c r="U15" s="439"/>
      <c r="V15" s="1954" t="s">
        <v>93</v>
      </c>
      <c r="W15" s="1954" t="s">
        <v>368</v>
      </c>
      <c r="X15" s="1954" t="s">
        <v>321</v>
      </c>
      <c r="Y15" s="1954" t="s">
        <v>384</v>
      </c>
      <c r="Z15" s="1953" t="str">
        <f t="shared" si="1"/>
        <v>ZONE 1 (TNSP TO NOMINATE)</v>
      </c>
      <c r="AA15" s="1954" t="s">
        <v>323</v>
      </c>
      <c r="AB15" s="1954" t="s">
        <v>324</v>
      </c>
      <c r="AC15" s="1954"/>
      <c r="AD15" s="2239">
        <v>2058.9860865481396</v>
      </c>
      <c r="AE15" s="2239">
        <v>1396.9697940499193</v>
      </c>
      <c r="AF15" s="2239">
        <v>1497.526687985752</v>
      </c>
      <c r="AG15" s="2239">
        <v>2337.0487384433995</v>
      </c>
      <c r="AH15" s="2239">
        <v>2681.2747209598401</v>
      </c>
      <c r="AJ15" s="512" t="s">
        <v>385</v>
      </c>
      <c r="AK15" s="439"/>
      <c r="AL15" s="1953" t="s">
        <v>364</v>
      </c>
      <c r="AM15" s="1953" t="s">
        <v>368</v>
      </c>
      <c r="AN15" s="1953" t="s">
        <v>372</v>
      </c>
      <c r="AO15" s="1953" t="s">
        <v>385</v>
      </c>
      <c r="AP15" s="4" t="s">
        <v>1453</v>
      </c>
      <c r="AQ15" s="1953" t="s">
        <v>267</v>
      </c>
      <c r="AR15" s="1953" t="s">
        <v>373</v>
      </c>
      <c r="AT15" s="2241"/>
      <c r="AU15" s="2242"/>
      <c r="AV15" s="2242"/>
      <c r="AW15" s="2242"/>
      <c r="AX15" s="2243"/>
    </row>
    <row r="16" spans="2:16384" ht="15.75" customHeight="1" thickBot="1">
      <c r="B16" s="513"/>
      <c r="C16" s="1963" t="s">
        <v>386</v>
      </c>
      <c r="D16" s="529"/>
      <c r="E16" s="1953" t="s">
        <v>93</v>
      </c>
      <c r="F16" s="1953" t="s">
        <v>368</v>
      </c>
      <c r="G16" s="1953" t="s">
        <v>112</v>
      </c>
      <c r="H16" s="1953" t="s">
        <v>386</v>
      </c>
      <c r="I16" s="1953" t="str">
        <f t="shared" si="0"/>
        <v>ZONE 1 (TNSP TO NOMINATE)</v>
      </c>
      <c r="J16" s="1953" t="s">
        <v>267</v>
      </c>
      <c r="K16" s="12" t="s">
        <v>387</v>
      </c>
      <c r="L16" s="529"/>
      <c r="M16" s="2231">
        <v>52.360248460836054</v>
      </c>
      <c r="N16" s="2232">
        <v>52.360248460836054</v>
      </c>
      <c r="O16" s="2233">
        <v>52.360248460836054</v>
      </c>
      <c r="P16" s="2233">
        <v>52.360248460836054</v>
      </c>
      <c r="Q16" s="2234">
        <v>52.360248460836054</v>
      </c>
      <c r="S16" s="534"/>
      <c r="T16" s="518" t="s">
        <v>388</v>
      </c>
      <c r="U16" s="439"/>
      <c r="V16" s="1954" t="s">
        <v>93</v>
      </c>
      <c r="W16" s="1954" t="s">
        <v>368</v>
      </c>
      <c r="X16" s="1954" t="s">
        <v>321</v>
      </c>
      <c r="Y16" s="1954" t="s">
        <v>388</v>
      </c>
      <c r="Z16" s="1953" t="str">
        <f t="shared" si="1"/>
        <v>ZONE 1 (TNSP TO NOMINATE)</v>
      </c>
      <c r="AA16" s="1954" t="s">
        <v>323</v>
      </c>
      <c r="AB16" s="1954" t="s">
        <v>324</v>
      </c>
      <c r="AC16" s="1954"/>
      <c r="AD16" s="2239">
        <v>0</v>
      </c>
      <c r="AE16" s="2239">
        <v>0</v>
      </c>
      <c r="AF16" s="2239">
        <v>0</v>
      </c>
      <c r="AG16" s="2239">
        <v>1.3180884382415827</v>
      </c>
      <c r="AH16" s="2239">
        <v>715.76943715117375</v>
      </c>
      <c r="AJ16" s="521" t="s">
        <v>389</v>
      </c>
      <c r="AK16" s="439"/>
      <c r="AL16" s="1953" t="s">
        <v>364</v>
      </c>
      <c r="AM16" s="1953" t="s">
        <v>368</v>
      </c>
      <c r="AN16" s="1953" t="s">
        <v>372</v>
      </c>
      <c r="AO16" s="1953" t="s">
        <v>389</v>
      </c>
      <c r="AP16" s="4" t="s">
        <v>1453</v>
      </c>
      <c r="AQ16" s="1953" t="s">
        <v>267</v>
      </c>
      <c r="AR16" s="1953" t="s">
        <v>373</v>
      </c>
      <c r="AT16" s="2244"/>
      <c r="AU16" s="2245"/>
      <c r="AV16" s="2245"/>
      <c r="AW16" s="2245"/>
      <c r="AX16" s="2246"/>
    </row>
    <row r="17" spans="2:78" ht="15.75" customHeight="1" thickBot="1">
      <c r="B17" s="535"/>
      <c r="C17" s="1966" t="s">
        <v>390</v>
      </c>
      <c r="D17" s="1967"/>
      <c r="E17" s="1953" t="s">
        <v>93</v>
      </c>
      <c r="F17" s="1953" t="s">
        <v>368</v>
      </c>
      <c r="G17" s="1953" t="s">
        <v>112</v>
      </c>
      <c r="H17" s="1969" t="s">
        <v>390</v>
      </c>
      <c r="I17" s="1953" t="str">
        <f t="shared" si="0"/>
        <v>ZONE 1 (TNSP TO NOMINATE)</v>
      </c>
      <c r="J17" s="1953" t="s">
        <v>267</v>
      </c>
      <c r="K17" s="1969" t="s">
        <v>391</v>
      </c>
      <c r="L17" s="1967"/>
      <c r="M17" s="2235"/>
      <c r="N17" s="2236"/>
      <c r="O17" s="2237"/>
      <c r="P17" s="2237"/>
      <c r="Q17" s="2238"/>
      <c r="S17" s="540" t="s">
        <v>392</v>
      </c>
      <c r="T17" s="509" t="s">
        <v>370</v>
      </c>
      <c r="U17" s="439"/>
      <c r="V17" s="1954" t="s">
        <v>93</v>
      </c>
      <c r="W17" s="1954" t="s">
        <v>368</v>
      </c>
      <c r="X17" s="1954" t="s">
        <v>321</v>
      </c>
      <c r="Y17" s="1954" t="s">
        <v>370</v>
      </c>
      <c r="Z17" s="1953" t="str">
        <f>$B$18</f>
        <v>ZONE 2 (TNSP TO NOMINATE)</v>
      </c>
      <c r="AA17" s="1954" t="s">
        <v>323</v>
      </c>
      <c r="AB17" s="1954" t="s">
        <v>324</v>
      </c>
      <c r="AC17" s="1954"/>
      <c r="AD17" s="510"/>
      <c r="AE17" s="510"/>
      <c r="AF17" s="510"/>
      <c r="AG17" s="510"/>
      <c r="AH17" s="511"/>
      <c r="AJ17" s="512" t="s">
        <v>393</v>
      </c>
      <c r="AK17" s="439"/>
      <c r="AL17" s="1953" t="s">
        <v>364</v>
      </c>
      <c r="AM17" s="1953" t="s">
        <v>368</v>
      </c>
      <c r="AN17" s="1953" t="s">
        <v>372</v>
      </c>
      <c r="AO17" s="1953" t="s">
        <v>393</v>
      </c>
      <c r="AP17" s="4" t="s">
        <v>1453</v>
      </c>
      <c r="AQ17" s="1953" t="s">
        <v>267</v>
      </c>
      <c r="AR17" s="1953" t="s">
        <v>373</v>
      </c>
      <c r="AT17" s="2241"/>
      <c r="AU17" s="2242"/>
      <c r="AV17" s="2242"/>
      <c r="AW17" s="2242"/>
      <c r="AX17" s="2243"/>
    </row>
    <row r="18" spans="2:78" ht="15.75" customHeight="1" thickBot="1">
      <c r="B18" s="541" t="s">
        <v>392</v>
      </c>
      <c r="C18" s="502" t="s">
        <v>367</v>
      </c>
      <c r="D18" s="503"/>
      <c r="E18" s="1953" t="s">
        <v>93</v>
      </c>
      <c r="F18" s="1953" t="s">
        <v>368</v>
      </c>
      <c r="G18" s="1953" t="s">
        <v>112</v>
      </c>
      <c r="H18" s="1953" t="s">
        <v>369</v>
      </c>
      <c r="I18" s="1953" t="str">
        <f>$B$18</f>
        <v>ZONE 2 (TNSP TO NOMINATE)</v>
      </c>
      <c r="J18" s="1953" t="s">
        <v>267</v>
      </c>
      <c r="K18" s="1953" t="s">
        <v>331</v>
      </c>
      <c r="L18" s="503"/>
      <c r="M18" s="504"/>
      <c r="N18" s="1970"/>
      <c r="O18" s="1971"/>
      <c r="P18" s="1971"/>
      <c r="Q18" s="1972"/>
      <c r="S18" s="542"/>
      <c r="T18" s="518" t="s">
        <v>375</v>
      </c>
      <c r="U18" s="439"/>
      <c r="V18" s="1954" t="s">
        <v>93</v>
      </c>
      <c r="W18" s="1954" t="s">
        <v>368</v>
      </c>
      <c r="X18" s="1954" t="s">
        <v>321</v>
      </c>
      <c r="Y18" s="1954" t="s">
        <v>375</v>
      </c>
      <c r="Z18" s="1953" t="str">
        <f t="shared" ref="Z18:Z22" si="2">$B$18</f>
        <v>ZONE 2 (TNSP TO NOMINATE)</v>
      </c>
      <c r="AA18" s="1954" t="s">
        <v>323</v>
      </c>
      <c r="AB18" s="1954" t="s">
        <v>324</v>
      </c>
      <c r="AC18" s="1954"/>
      <c r="AD18" s="519"/>
      <c r="AE18" s="519"/>
      <c r="AF18" s="519"/>
      <c r="AG18" s="519"/>
      <c r="AH18" s="520"/>
      <c r="AJ18" s="521" t="s">
        <v>394</v>
      </c>
      <c r="AK18" s="469"/>
      <c r="AL18" s="1973" t="s">
        <v>364</v>
      </c>
      <c r="AM18" s="1973" t="s">
        <v>368</v>
      </c>
      <c r="AN18" s="1973" t="s">
        <v>372</v>
      </c>
      <c r="AO18" s="26" t="s">
        <v>394</v>
      </c>
      <c r="AP18" s="4" t="s">
        <v>1453</v>
      </c>
      <c r="AQ18" s="1953" t="s">
        <v>267</v>
      </c>
      <c r="AR18" s="1973" t="s">
        <v>373</v>
      </c>
      <c r="AT18" s="2244"/>
      <c r="AU18" s="2245"/>
      <c r="AV18" s="2245"/>
      <c r="AW18" s="2245"/>
      <c r="AX18" s="2246"/>
    </row>
    <row r="19" spans="2:78" ht="15.75" customHeight="1">
      <c r="B19" s="543"/>
      <c r="C19" s="1963" t="s">
        <v>374</v>
      </c>
      <c r="D19" s="1964"/>
      <c r="E19" s="1953" t="s">
        <v>93</v>
      </c>
      <c r="F19" s="1953" t="s">
        <v>368</v>
      </c>
      <c r="G19" s="1953" t="s">
        <v>112</v>
      </c>
      <c r="H19" s="1953" t="s">
        <v>374</v>
      </c>
      <c r="I19" s="1953" t="str">
        <f t="shared" ref="I19:I24" si="3">$B$18</f>
        <v>ZONE 2 (TNSP TO NOMINATE)</v>
      </c>
      <c r="J19" s="1953" t="s">
        <v>267</v>
      </c>
      <c r="K19" s="1953" t="s">
        <v>373</v>
      </c>
      <c r="L19" s="1964"/>
      <c r="M19" s="514"/>
      <c r="N19" s="1965"/>
      <c r="O19" s="515"/>
      <c r="P19" s="515"/>
      <c r="Q19" s="516"/>
      <c r="S19" s="542"/>
      <c r="T19" s="525" t="s">
        <v>378</v>
      </c>
      <c r="U19" s="439"/>
      <c r="V19" s="1954" t="s">
        <v>93</v>
      </c>
      <c r="W19" s="1954" t="s">
        <v>368</v>
      </c>
      <c r="X19" s="1954" t="s">
        <v>321</v>
      </c>
      <c r="Y19" s="1954" t="s">
        <v>378</v>
      </c>
      <c r="Z19" s="1953" t="str">
        <f t="shared" si="2"/>
        <v>ZONE 2 (TNSP TO NOMINATE)</v>
      </c>
      <c r="AA19" s="1954" t="s">
        <v>323</v>
      </c>
      <c r="AB19" s="1954" t="s">
        <v>324</v>
      </c>
      <c r="AC19" s="1954"/>
      <c r="AD19" s="526"/>
      <c r="AE19" s="526"/>
      <c r="AF19" s="526"/>
      <c r="AG19" s="526"/>
      <c r="AH19" s="527"/>
    </row>
    <row r="20" spans="2:78" ht="15.75" customHeight="1" thickBot="1">
      <c r="B20" s="544"/>
      <c r="C20" s="1966" t="s">
        <v>377</v>
      </c>
      <c r="D20" s="1967"/>
      <c r="E20" s="1953" t="s">
        <v>93</v>
      </c>
      <c r="F20" s="1953" t="s">
        <v>368</v>
      </c>
      <c r="G20" s="1953" t="s">
        <v>112</v>
      </c>
      <c r="H20" s="1953" t="s">
        <v>377</v>
      </c>
      <c r="I20" s="1953" t="str">
        <f t="shared" si="3"/>
        <v>ZONE 2 (TNSP TO NOMINATE)</v>
      </c>
      <c r="J20" s="1953" t="s">
        <v>267</v>
      </c>
      <c r="K20" s="1953" t="s">
        <v>331</v>
      </c>
      <c r="L20" s="1967"/>
      <c r="M20" s="522"/>
      <c r="N20" s="1968"/>
      <c r="O20" s="523"/>
      <c r="P20" s="523"/>
      <c r="Q20" s="524"/>
      <c r="S20" s="542"/>
      <c r="T20" s="528" t="s">
        <v>381</v>
      </c>
      <c r="U20" s="469"/>
      <c r="V20" s="1954" t="s">
        <v>93</v>
      </c>
      <c r="W20" s="1973" t="s">
        <v>368</v>
      </c>
      <c r="X20" s="1973" t="s">
        <v>321</v>
      </c>
      <c r="Y20" s="1954" t="s">
        <v>381</v>
      </c>
      <c r="Z20" s="1953" t="str">
        <f t="shared" si="2"/>
        <v>ZONE 2 (TNSP TO NOMINATE)</v>
      </c>
      <c r="AA20" s="1973" t="s">
        <v>323</v>
      </c>
      <c r="AB20" s="1973" t="s">
        <v>324</v>
      </c>
      <c r="AC20" s="1973"/>
      <c r="AD20" s="526"/>
      <c r="AE20" s="526"/>
      <c r="AF20" s="526"/>
      <c r="AG20" s="526"/>
      <c r="AH20" s="527"/>
    </row>
    <row r="21" spans="2:78" ht="15.75" customHeight="1">
      <c r="B21" s="543"/>
      <c r="C21" s="1963" t="s">
        <v>380</v>
      </c>
      <c r="D21" s="1964"/>
      <c r="E21" s="1953" t="s">
        <v>93</v>
      </c>
      <c r="F21" s="1953" t="s">
        <v>368</v>
      </c>
      <c r="G21" s="1953" t="s">
        <v>112</v>
      </c>
      <c r="H21" s="1953" t="s">
        <v>380</v>
      </c>
      <c r="I21" s="1953" t="str">
        <f t="shared" si="3"/>
        <v>ZONE 2 (TNSP TO NOMINATE)</v>
      </c>
      <c r="J21" s="1953" t="s">
        <v>267</v>
      </c>
      <c r="K21" s="1953" t="s">
        <v>373</v>
      </c>
      <c r="L21" s="1964"/>
      <c r="M21" s="514"/>
      <c r="N21" s="1965"/>
      <c r="O21" s="515"/>
      <c r="P21" s="515"/>
      <c r="Q21" s="516"/>
      <c r="S21" s="542"/>
      <c r="T21" s="525" t="s">
        <v>384</v>
      </c>
      <c r="U21" s="439"/>
      <c r="V21" s="1954" t="s">
        <v>93</v>
      </c>
      <c r="W21" s="1954" t="s">
        <v>368</v>
      </c>
      <c r="X21" s="1954" t="s">
        <v>321</v>
      </c>
      <c r="Y21" s="1954" t="s">
        <v>384</v>
      </c>
      <c r="Z21" s="1953" t="str">
        <f t="shared" si="2"/>
        <v>ZONE 2 (TNSP TO NOMINATE)</v>
      </c>
      <c r="AA21" s="1954" t="s">
        <v>323</v>
      </c>
      <c r="AB21" s="1954" t="s">
        <v>324</v>
      </c>
      <c r="AC21" s="1954"/>
      <c r="AD21" s="510"/>
      <c r="AE21" s="510"/>
      <c r="AF21" s="510"/>
      <c r="AG21" s="510"/>
      <c r="AH21" s="511"/>
    </row>
    <row r="22" spans="2:78" ht="15.75" customHeight="1" thickBot="1">
      <c r="B22" s="544"/>
      <c r="C22" s="1966" t="s">
        <v>383</v>
      </c>
      <c r="D22" s="1967"/>
      <c r="E22" s="1953" t="s">
        <v>93</v>
      </c>
      <c r="F22" s="1973" t="s">
        <v>368</v>
      </c>
      <c r="G22" s="1973" t="s">
        <v>112</v>
      </c>
      <c r="H22" s="1953" t="s">
        <v>383</v>
      </c>
      <c r="I22" s="1953" t="str">
        <f t="shared" si="3"/>
        <v>ZONE 2 (TNSP TO NOMINATE)</v>
      </c>
      <c r="J22" s="1973" t="s">
        <v>267</v>
      </c>
      <c r="K22" s="1953" t="s">
        <v>331</v>
      </c>
      <c r="L22" s="1967"/>
      <c r="M22" s="522"/>
      <c r="N22" s="1968"/>
      <c r="O22" s="523"/>
      <c r="P22" s="523"/>
      <c r="Q22" s="524"/>
      <c r="S22" s="545"/>
      <c r="T22" s="518" t="s">
        <v>388</v>
      </c>
      <c r="U22" s="439"/>
      <c r="V22" s="1954" t="s">
        <v>93</v>
      </c>
      <c r="W22" s="1953" t="s">
        <v>368</v>
      </c>
      <c r="X22" s="1953" t="s">
        <v>321</v>
      </c>
      <c r="Y22" s="1954" t="s">
        <v>388</v>
      </c>
      <c r="Z22" s="1953" t="str">
        <f t="shared" si="2"/>
        <v>ZONE 2 (TNSP TO NOMINATE)</v>
      </c>
      <c r="AA22" s="1954" t="s">
        <v>323</v>
      </c>
      <c r="AB22" s="1954" t="s">
        <v>324</v>
      </c>
      <c r="AC22" s="1954"/>
      <c r="AD22" s="519"/>
      <c r="AE22" s="519"/>
      <c r="AF22" s="519"/>
      <c r="AG22" s="519"/>
      <c r="AH22" s="520"/>
    </row>
    <row r="23" spans="2:78" ht="15.75" customHeight="1">
      <c r="B23" s="543"/>
      <c r="C23" s="1963" t="s">
        <v>386</v>
      </c>
      <c r="D23" s="529"/>
      <c r="E23" s="1953" t="s">
        <v>93</v>
      </c>
      <c r="F23" s="1953" t="s">
        <v>368</v>
      </c>
      <c r="G23" s="1953" t="s">
        <v>112</v>
      </c>
      <c r="H23" s="1953" t="s">
        <v>386</v>
      </c>
      <c r="I23" s="1953" t="str">
        <f t="shared" si="3"/>
        <v>ZONE 2 (TNSP TO NOMINATE)</v>
      </c>
      <c r="J23" s="1953" t="s">
        <v>267</v>
      </c>
      <c r="K23" s="12" t="s">
        <v>387</v>
      </c>
      <c r="L23" s="529"/>
      <c r="M23" s="530"/>
      <c r="N23" s="531"/>
      <c r="O23" s="532"/>
      <c r="P23" s="532"/>
      <c r="Q23" s="533"/>
      <c r="S23" s="508" t="s">
        <v>395</v>
      </c>
      <c r="T23" s="509" t="s">
        <v>370</v>
      </c>
      <c r="U23" s="439"/>
      <c r="V23" s="1954" t="s">
        <v>93</v>
      </c>
      <c r="W23" s="1954" t="s">
        <v>368</v>
      </c>
      <c r="X23" s="1954" t="s">
        <v>321</v>
      </c>
      <c r="Y23" s="1954" t="s">
        <v>370</v>
      </c>
      <c r="Z23" s="1953" t="str">
        <f>$B$25</f>
        <v>ZONE 3 (TNSP TO NOMINATE)</v>
      </c>
      <c r="AA23" s="1954" t="s">
        <v>323</v>
      </c>
      <c r="AB23" s="1954" t="s">
        <v>324</v>
      </c>
      <c r="AC23" s="1954"/>
      <c r="AD23" s="510"/>
      <c r="AE23" s="510"/>
      <c r="AF23" s="510"/>
      <c r="AG23" s="510"/>
      <c r="AH23" s="511"/>
    </row>
    <row r="24" spans="2:78" ht="15.75" customHeight="1" thickBot="1">
      <c r="B24" s="544"/>
      <c r="C24" s="1966" t="s">
        <v>390</v>
      </c>
      <c r="D24" s="1967"/>
      <c r="E24" s="1953" t="s">
        <v>93</v>
      </c>
      <c r="F24" s="1953" t="s">
        <v>368</v>
      </c>
      <c r="G24" s="1953" t="s">
        <v>112</v>
      </c>
      <c r="H24" s="1969" t="s">
        <v>390</v>
      </c>
      <c r="I24" s="1953" t="str">
        <f t="shared" si="3"/>
        <v>ZONE 2 (TNSP TO NOMINATE)</v>
      </c>
      <c r="J24" s="1953" t="s">
        <v>267</v>
      </c>
      <c r="K24" s="1969" t="s">
        <v>391</v>
      </c>
      <c r="L24" s="1967"/>
      <c r="M24" s="536"/>
      <c r="N24" s="537"/>
      <c r="O24" s="538"/>
      <c r="P24" s="538"/>
      <c r="Q24" s="539"/>
      <c r="S24" s="517"/>
      <c r="T24" s="518" t="s">
        <v>375</v>
      </c>
      <c r="U24" s="439"/>
      <c r="V24" s="1954" t="s">
        <v>93</v>
      </c>
      <c r="W24" s="1954" t="s">
        <v>368</v>
      </c>
      <c r="X24" s="1954" t="s">
        <v>321</v>
      </c>
      <c r="Y24" s="1954" t="s">
        <v>375</v>
      </c>
      <c r="Z24" s="1953" t="str">
        <f t="shared" ref="Z24:Z28" si="4">$B$25</f>
        <v>ZONE 3 (TNSP TO NOMINATE)</v>
      </c>
      <c r="AA24" s="1954" t="s">
        <v>323</v>
      </c>
      <c r="AB24" s="1954" t="s">
        <v>324</v>
      </c>
      <c r="AC24" s="1954"/>
      <c r="AD24" s="519"/>
      <c r="AE24" s="519"/>
      <c r="AF24" s="519"/>
      <c r="AG24" s="519"/>
      <c r="AH24" s="520"/>
    </row>
    <row r="25" spans="2:78" ht="15.75" customHeight="1">
      <c r="B25" s="501" t="s">
        <v>395</v>
      </c>
      <c r="C25" s="502" t="s">
        <v>367</v>
      </c>
      <c r="D25" s="503"/>
      <c r="E25" s="1953" t="s">
        <v>93</v>
      </c>
      <c r="F25" s="1953" t="s">
        <v>368</v>
      </c>
      <c r="G25" s="1953" t="s">
        <v>112</v>
      </c>
      <c r="H25" s="1953" t="s">
        <v>369</v>
      </c>
      <c r="I25" s="1953" t="str">
        <f>$B$25</f>
        <v>ZONE 3 (TNSP TO NOMINATE)</v>
      </c>
      <c r="J25" s="1953" t="s">
        <v>267</v>
      </c>
      <c r="K25" s="1953" t="s">
        <v>331</v>
      </c>
      <c r="L25" s="503"/>
      <c r="M25" s="504"/>
      <c r="N25" s="1970"/>
      <c r="O25" s="1971"/>
      <c r="P25" s="1971"/>
      <c r="Q25" s="1972"/>
      <c r="S25" s="517"/>
      <c r="T25" s="525" t="s">
        <v>378</v>
      </c>
      <c r="U25" s="439"/>
      <c r="V25" s="1954" t="s">
        <v>93</v>
      </c>
      <c r="W25" s="1954" t="s">
        <v>368</v>
      </c>
      <c r="X25" s="1954" t="s">
        <v>321</v>
      </c>
      <c r="Y25" s="1954" t="s">
        <v>378</v>
      </c>
      <c r="Z25" s="1953" t="str">
        <f t="shared" si="4"/>
        <v>ZONE 3 (TNSP TO NOMINATE)</v>
      </c>
      <c r="AA25" s="1954" t="s">
        <v>323</v>
      </c>
      <c r="AB25" s="1954" t="s">
        <v>324</v>
      </c>
      <c r="AC25" s="1954"/>
      <c r="AD25" s="526"/>
      <c r="AE25" s="526"/>
      <c r="AF25" s="526"/>
      <c r="AG25" s="526"/>
      <c r="AH25" s="527"/>
    </row>
    <row r="26" spans="2:78" ht="15.75" customHeight="1" thickBot="1">
      <c r="B26" s="513"/>
      <c r="C26" s="1963" t="s">
        <v>374</v>
      </c>
      <c r="D26" s="1964"/>
      <c r="E26" s="1953" t="s">
        <v>93</v>
      </c>
      <c r="F26" s="1953" t="s">
        <v>368</v>
      </c>
      <c r="G26" s="1953" t="s">
        <v>112</v>
      </c>
      <c r="H26" s="1953" t="s">
        <v>374</v>
      </c>
      <c r="I26" s="1953" t="str">
        <f t="shared" ref="I26:I31" si="5">$B$25</f>
        <v>ZONE 3 (TNSP TO NOMINATE)</v>
      </c>
      <c r="J26" s="1953" t="s">
        <v>267</v>
      </c>
      <c r="K26" s="1953" t="s">
        <v>373</v>
      </c>
      <c r="L26" s="1964"/>
      <c r="M26" s="514"/>
      <c r="N26" s="1965"/>
      <c r="O26" s="515"/>
      <c r="P26" s="515"/>
      <c r="Q26" s="516"/>
      <c r="S26" s="517"/>
      <c r="T26" s="528" t="s">
        <v>381</v>
      </c>
      <c r="U26" s="439"/>
      <c r="V26" s="1954" t="s">
        <v>93</v>
      </c>
      <c r="W26" s="1954" t="s">
        <v>368</v>
      </c>
      <c r="X26" s="1954" t="s">
        <v>321</v>
      </c>
      <c r="Y26" s="1954" t="s">
        <v>381</v>
      </c>
      <c r="Z26" s="1953" t="str">
        <f t="shared" si="4"/>
        <v>ZONE 3 (TNSP TO NOMINATE)</v>
      </c>
      <c r="AA26" s="1954" t="s">
        <v>323</v>
      </c>
      <c r="AB26" s="1954" t="s">
        <v>324</v>
      </c>
      <c r="AC26" s="1954"/>
      <c r="AD26" s="526"/>
      <c r="AE26" s="526"/>
      <c r="AF26" s="526"/>
      <c r="AG26" s="526"/>
      <c r="AH26" s="527"/>
    </row>
    <row r="27" spans="2:78" ht="15.75" customHeight="1">
      <c r="B27" s="513"/>
      <c r="C27" s="1966" t="s">
        <v>377</v>
      </c>
      <c r="D27" s="1967"/>
      <c r="E27" s="1953" t="s">
        <v>93</v>
      </c>
      <c r="F27" s="1953" t="s">
        <v>368</v>
      </c>
      <c r="G27" s="1953" t="s">
        <v>112</v>
      </c>
      <c r="H27" s="1953" t="s">
        <v>377</v>
      </c>
      <c r="I27" s="1953" t="str">
        <f t="shared" si="5"/>
        <v>ZONE 3 (TNSP TO NOMINATE)</v>
      </c>
      <c r="J27" s="1953" t="s">
        <v>267</v>
      </c>
      <c r="K27" s="1953" t="s">
        <v>331</v>
      </c>
      <c r="L27" s="1967"/>
      <c r="M27" s="522"/>
      <c r="N27" s="1968"/>
      <c r="O27" s="523"/>
      <c r="P27" s="523"/>
      <c r="Q27" s="524"/>
      <c r="S27" s="517"/>
      <c r="T27" s="525" t="s">
        <v>384</v>
      </c>
      <c r="U27" s="439"/>
      <c r="V27" s="1954" t="s">
        <v>93</v>
      </c>
      <c r="W27" s="1954" t="s">
        <v>368</v>
      </c>
      <c r="X27" s="1954" t="s">
        <v>321</v>
      </c>
      <c r="Y27" s="1954" t="s">
        <v>384</v>
      </c>
      <c r="Z27" s="1953" t="str">
        <f t="shared" si="4"/>
        <v>ZONE 3 (TNSP TO NOMINATE)</v>
      </c>
      <c r="AA27" s="1954" t="s">
        <v>323</v>
      </c>
      <c r="AB27" s="1954" t="s">
        <v>324</v>
      </c>
      <c r="AC27" s="1954"/>
      <c r="AD27" s="510"/>
      <c r="AE27" s="510"/>
      <c r="AF27" s="510"/>
      <c r="AG27" s="510"/>
      <c r="AH27" s="511"/>
    </row>
    <row r="28" spans="2:78" ht="15.75" customHeight="1" thickBot="1">
      <c r="B28" s="513"/>
      <c r="C28" s="1963" t="s">
        <v>380</v>
      </c>
      <c r="D28" s="1964"/>
      <c r="E28" s="1953" t="s">
        <v>93</v>
      </c>
      <c r="F28" s="1953" t="s">
        <v>368</v>
      </c>
      <c r="G28" s="1953" t="s">
        <v>112</v>
      </c>
      <c r="H28" s="1953" t="s">
        <v>380</v>
      </c>
      <c r="I28" s="1953" t="str">
        <f t="shared" si="5"/>
        <v>ZONE 3 (TNSP TO NOMINATE)</v>
      </c>
      <c r="J28" s="1953" t="s">
        <v>267</v>
      </c>
      <c r="K28" s="1953" t="s">
        <v>373</v>
      </c>
      <c r="L28" s="1964"/>
      <c r="M28" s="514"/>
      <c r="N28" s="1965"/>
      <c r="O28" s="515"/>
      <c r="P28" s="515"/>
      <c r="Q28" s="516"/>
      <c r="S28" s="534"/>
      <c r="T28" s="518" t="s">
        <v>388</v>
      </c>
      <c r="U28" s="439"/>
      <c r="V28" s="1954" t="s">
        <v>93</v>
      </c>
      <c r="W28" s="1954" t="s">
        <v>368</v>
      </c>
      <c r="X28" s="1954" t="s">
        <v>321</v>
      </c>
      <c r="Y28" s="1954" t="s">
        <v>388</v>
      </c>
      <c r="Z28" s="1953" t="str">
        <f t="shared" si="4"/>
        <v>ZONE 3 (TNSP TO NOMINATE)</v>
      </c>
      <c r="AA28" s="1954" t="s">
        <v>323</v>
      </c>
      <c r="AB28" s="1954" t="s">
        <v>324</v>
      </c>
      <c r="AC28" s="1954"/>
      <c r="AD28" s="519"/>
      <c r="AE28" s="519"/>
      <c r="AF28" s="519"/>
      <c r="AG28" s="519"/>
      <c r="AH28" s="520"/>
    </row>
    <row r="29" spans="2:78" ht="15.75" customHeight="1">
      <c r="B29" s="513"/>
      <c r="C29" s="1966" t="s">
        <v>383</v>
      </c>
      <c r="D29" s="1967"/>
      <c r="E29" s="1953" t="s">
        <v>93</v>
      </c>
      <c r="F29" s="1953" t="s">
        <v>368</v>
      </c>
      <c r="G29" s="1953" t="s">
        <v>112</v>
      </c>
      <c r="H29" s="1953" t="s">
        <v>383</v>
      </c>
      <c r="I29" s="1953" t="str">
        <f t="shared" si="5"/>
        <v>ZONE 3 (TNSP TO NOMINATE)</v>
      </c>
      <c r="J29" s="1953" t="s">
        <v>267</v>
      </c>
      <c r="K29" s="1953" t="s">
        <v>331</v>
      </c>
      <c r="L29" s="1967"/>
      <c r="M29" s="522"/>
      <c r="N29" s="1968"/>
      <c r="O29" s="523"/>
      <c r="P29" s="523"/>
      <c r="Q29" s="524"/>
      <c r="S29" s="540" t="s">
        <v>396</v>
      </c>
      <c r="T29" s="509" t="s">
        <v>370</v>
      </c>
      <c r="U29" s="439"/>
      <c r="V29" s="1954" t="s">
        <v>93</v>
      </c>
      <c r="W29" s="1954" t="s">
        <v>368</v>
      </c>
      <c r="X29" s="1954" t="s">
        <v>321</v>
      </c>
      <c r="Y29" s="1954" t="s">
        <v>370</v>
      </c>
      <c r="Z29" s="1953" t="str">
        <f t="shared" ref="Z29:Z34" si="6">$B$32</f>
        <v>ZONE 4 (TNSP TO NOMINATE)</v>
      </c>
      <c r="AA29" s="1954" t="s">
        <v>323</v>
      </c>
      <c r="AB29" s="1954" t="s">
        <v>324</v>
      </c>
      <c r="AC29" s="1954"/>
      <c r="AD29" s="510"/>
      <c r="AE29" s="510"/>
      <c r="AF29" s="510"/>
      <c r="AG29" s="510"/>
      <c r="AH29" s="511"/>
    </row>
    <row r="30" spans="2:78" ht="15.75" customHeight="1" thickBot="1">
      <c r="B30" s="513"/>
      <c r="C30" s="1963" t="s">
        <v>386</v>
      </c>
      <c r="D30" s="529"/>
      <c r="E30" s="1953" t="s">
        <v>93</v>
      </c>
      <c r="F30" s="1953" t="s">
        <v>368</v>
      </c>
      <c r="G30" s="1953" t="s">
        <v>112</v>
      </c>
      <c r="H30" s="1953" t="s">
        <v>386</v>
      </c>
      <c r="I30" s="1953" t="str">
        <f t="shared" si="5"/>
        <v>ZONE 3 (TNSP TO NOMINATE)</v>
      </c>
      <c r="J30" s="1953" t="s">
        <v>267</v>
      </c>
      <c r="K30" s="12" t="s">
        <v>387</v>
      </c>
      <c r="L30" s="529"/>
      <c r="M30" s="530"/>
      <c r="N30" s="531"/>
      <c r="O30" s="532"/>
      <c r="P30" s="532"/>
      <c r="Q30" s="533"/>
      <c r="S30" s="542"/>
      <c r="T30" s="518" t="s">
        <v>375</v>
      </c>
      <c r="U30" s="469"/>
      <c r="V30" s="1954" t="s">
        <v>93</v>
      </c>
      <c r="W30" s="1973" t="s">
        <v>368</v>
      </c>
      <c r="X30" s="1973" t="s">
        <v>321</v>
      </c>
      <c r="Y30" s="1973" t="s">
        <v>375</v>
      </c>
      <c r="Z30" s="1953" t="str">
        <f t="shared" si="6"/>
        <v>ZONE 4 (TNSP TO NOMINATE)</v>
      </c>
      <c r="AA30" s="1973" t="s">
        <v>323</v>
      </c>
      <c r="AB30" s="1973" t="s">
        <v>324</v>
      </c>
      <c r="AC30" s="1973"/>
      <c r="AD30" s="519"/>
      <c r="AE30" s="519"/>
      <c r="AF30" s="519"/>
      <c r="AG30" s="519"/>
      <c r="AH30" s="520"/>
    </row>
    <row r="31" spans="2:78" ht="15.75" customHeight="1" thickBot="1">
      <c r="B31" s="535"/>
      <c r="C31" s="1966" t="s">
        <v>390</v>
      </c>
      <c r="D31" s="1967"/>
      <c r="E31" s="1953" t="s">
        <v>93</v>
      </c>
      <c r="F31" s="1953" t="s">
        <v>368</v>
      </c>
      <c r="G31" s="1953" t="s">
        <v>112</v>
      </c>
      <c r="H31" s="1969" t="s">
        <v>390</v>
      </c>
      <c r="I31" s="1953" t="str">
        <f t="shared" si="5"/>
        <v>ZONE 3 (TNSP TO NOMINATE)</v>
      </c>
      <c r="J31" s="1953" t="s">
        <v>267</v>
      </c>
      <c r="K31" s="1969" t="s">
        <v>391</v>
      </c>
      <c r="L31" s="1967"/>
      <c r="M31" s="536"/>
      <c r="N31" s="537"/>
      <c r="O31" s="538"/>
      <c r="P31" s="538"/>
      <c r="Q31" s="539"/>
      <c r="S31" s="542"/>
      <c r="T31" s="525" t="s">
        <v>378</v>
      </c>
      <c r="U31" s="439"/>
      <c r="V31" s="1954" t="s">
        <v>93</v>
      </c>
      <c r="W31" s="1954" t="s">
        <v>368</v>
      </c>
      <c r="X31" s="1954" t="s">
        <v>321</v>
      </c>
      <c r="Y31" s="1954" t="s">
        <v>378</v>
      </c>
      <c r="Z31" s="1953" t="str">
        <f t="shared" si="6"/>
        <v>ZONE 4 (TNSP TO NOMINATE)</v>
      </c>
      <c r="AA31" s="1954" t="s">
        <v>323</v>
      </c>
      <c r="AB31" s="1954" t="s">
        <v>324</v>
      </c>
      <c r="AC31" s="1954"/>
      <c r="AD31" s="526"/>
      <c r="AE31" s="526"/>
      <c r="AF31" s="526"/>
      <c r="AG31" s="526"/>
      <c r="AH31" s="527"/>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F31" s="546"/>
      <c r="BG31" s="546"/>
      <c r="BH31" s="546"/>
      <c r="BI31" s="546"/>
      <c r="BJ31" s="546"/>
      <c r="BK31" s="546"/>
      <c r="BL31" s="546"/>
      <c r="BM31" s="546"/>
      <c r="BN31" s="546"/>
      <c r="BO31" s="546"/>
      <c r="BP31" s="546"/>
      <c r="BQ31" s="546"/>
      <c r="BS31" s="546"/>
      <c r="BT31" s="546"/>
      <c r="BU31" s="546"/>
      <c r="BV31" s="546"/>
      <c r="BW31" s="546"/>
      <c r="BX31" s="546"/>
      <c r="BY31" s="546"/>
      <c r="BZ31" s="546"/>
    </row>
    <row r="32" spans="2:78" ht="15.75" customHeight="1" thickBot="1">
      <c r="B32" s="541" t="s">
        <v>396</v>
      </c>
      <c r="C32" s="502" t="s">
        <v>367</v>
      </c>
      <c r="D32" s="503"/>
      <c r="E32" s="1953" t="s">
        <v>93</v>
      </c>
      <c r="F32" s="1953" t="s">
        <v>368</v>
      </c>
      <c r="G32" s="1953" t="s">
        <v>112</v>
      </c>
      <c r="H32" s="1953" t="s">
        <v>369</v>
      </c>
      <c r="I32" s="1953" t="str">
        <f>$B$32</f>
        <v>ZONE 4 (TNSP TO NOMINATE)</v>
      </c>
      <c r="J32" s="1953" t="s">
        <v>267</v>
      </c>
      <c r="K32" s="1953" t="s">
        <v>331</v>
      </c>
      <c r="L32" s="503"/>
      <c r="M32" s="504"/>
      <c r="N32" s="1970"/>
      <c r="O32" s="1971"/>
      <c r="P32" s="1971"/>
      <c r="Q32" s="1972"/>
      <c r="S32" s="542"/>
      <c r="T32" s="528" t="s">
        <v>381</v>
      </c>
      <c r="U32" s="439"/>
      <c r="V32" s="1954" t="s">
        <v>93</v>
      </c>
      <c r="W32" s="1954" t="s">
        <v>368</v>
      </c>
      <c r="X32" s="1954" t="s">
        <v>321</v>
      </c>
      <c r="Y32" s="1954" t="s">
        <v>381</v>
      </c>
      <c r="Z32" s="1953" t="str">
        <f t="shared" si="6"/>
        <v>ZONE 4 (TNSP TO NOMINATE)</v>
      </c>
      <c r="AA32" s="1954" t="s">
        <v>323</v>
      </c>
      <c r="AB32" s="1954" t="s">
        <v>324</v>
      </c>
      <c r="AC32" s="1954"/>
      <c r="AD32" s="526"/>
      <c r="AE32" s="526"/>
      <c r="AF32" s="526"/>
      <c r="AG32" s="526"/>
      <c r="AH32" s="527"/>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F32" s="546"/>
      <c r="BG32" s="546"/>
      <c r="BH32" s="546"/>
      <c r="BI32" s="546"/>
      <c r="BJ32" s="546"/>
      <c r="BK32" s="546"/>
      <c r="BL32" s="546"/>
      <c r="BM32" s="546"/>
      <c r="BN32" s="546"/>
      <c r="BO32" s="546"/>
      <c r="BP32" s="546"/>
      <c r="BQ32" s="546"/>
      <c r="BS32" s="546"/>
      <c r="BT32" s="546"/>
      <c r="BU32" s="546"/>
      <c r="BV32" s="546"/>
      <c r="BW32" s="546"/>
      <c r="BX32" s="546"/>
      <c r="BY32" s="546"/>
      <c r="BZ32" s="546"/>
    </row>
    <row r="33" spans="2:78" ht="15.75" customHeight="1">
      <c r="B33" s="543"/>
      <c r="C33" s="1963" t="s">
        <v>374</v>
      </c>
      <c r="D33" s="1964"/>
      <c r="E33" s="1953" t="s">
        <v>93</v>
      </c>
      <c r="F33" s="1953" t="s">
        <v>368</v>
      </c>
      <c r="G33" s="1953" t="s">
        <v>112</v>
      </c>
      <c r="H33" s="1953" t="s">
        <v>374</v>
      </c>
      <c r="I33" s="1953" t="str">
        <f t="shared" ref="I33:I38" si="7">$B$32</f>
        <v>ZONE 4 (TNSP TO NOMINATE)</v>
      </c>
      <c r="J33" s="1953" t="s">
        <v>267</v>
      </c>
      <c r="K33" s="1953" t="s">
        <v>373</v>
      </c>
      <c r="L33" s="1964"/>
      <c r="M33" s="514"/>
      <c r="N33" s="1965"/>
      <c r="O33" s="515"/>
      <c r="P33" s="515"/>
      <c r="Q33" s="516"/>
      <c r="S33" s="542"/>
      <c r="T33" s="525" t="s">
        <v>384</v>
      </c>
      <c r="U33" s="439"/>
      <c r="V33" s="1954" t="s">
        <v>93</v>
      </c>
      <c r="W33" s="1954" t="s">
        <v>368</v>
      </c>
      <c r="X33" s="1954" t="s">
        <v>321</v>
      </c>
      <c r="Y33" s="1954" t="s">
        <v>384</v>
      </c>
      <c r="Z33" s="1953" t="str">
        <f t="shared" si="6"/>
        <v>ZONE 4 (TNSP TO NOMINATE)</v>
      </c>
      <c r="AA33" s="1954" t="s">
        <v>323</v>
      </c>
      <c r="AB33" s="1954" t="s">
        <v>324</v>
      </c>
      <c r="AC33" s="1954"/>
      <c r="AD33" s="510"/>
      <c r="AE33" s="510"/>
      <c r="AF33" s="510"/>
      <c r="AG33" s="510"/>
      <c r="AH33" s="511"/>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F33" s="546"/>
      <c r="BG33" s="546"/>
      <c r="BH33" s="546"/>
      <c r="BI33" s="546"/>
      <c r="BJ33" s="546"/>
      <c r="BK33" s="546"/>
      <c r="BL33" s="546"/>
      <c r="BM33" s="546"/>
      <c r="BN33" s="546"/>
      <c r="BO33" s="546"/>
      <c r="BP33" s="546"/>
      <c r="BQ33" s="546"/>
      <c r="BS33" s="546"/>
      <c r="BT33" s="546"/>
      <c r="BU33" s="546"/>
      <c r="BV33" s="546"/>
      <c r="BW33" s="546"/>
      <c r="BX33" s="546"/>
      <c r="BY33" s="546"/>
      <c r="BZ33" s="546"/>
    </row>
    <row r="34" spans="2:78" ht="15.75" customHeight="1" thickBot="1">
      <c r="B34" s="544"/>
      <c r="C34" s="1966" t="s">
        <v>377</v>
      </c>
      <c r="D34" s="1967"/>
      <c r="E34" s="1953" t="s">
        <v>93</v>
      </c>
      <c r="F34" s="1973" t="s">
        <v>368</v>
      </c>
      <c r="G34" s="1973" t="s">
        <v>112</v>
      </c>
      <c r="H34" s="1953" t="s">
        <v>377</v>
      </c>
      <c r="I34" s="1953" t="str">
        <f t="shared" si="7"/>
        <v>ZONE 4 (TNSP TO NOMINATE)</v>
      </c>
      <c r="J34" s="1973" t="s">
        <v>267</v>
      </c>
      <c r="K34" s="1953" t="s">
        <v>331</v>
      </c>
      <c r="L34" s="1967"/>
      <c r="M34" s="522"/>
      <c r="N34" s="1968"/>
      <c r="O34" s="523"/>
      <c r="P34" s="523"/>
      <c r="Q34" s="524"/>
      <c r="S34" s="545"/>
      <c r="T34" s="518" t="s">
        <v>388</v>
      </c>
      <c r="U34" s="439"/>
      <c r="V34" s="1954" t="s">
        <v>93</v>
      </c>
      <c r="W34" s="1953" t="s">
        <v>368</v>
      </c>
      <c r="X34" s="1953" t="s">
        <v>321</v>
      </c>
      <c r="Y34" s="1954" t="s">
        <v>388</v>
      </c>
      <c r="Z34" s="1953" t="str">
        <f t="shared" si="6"/>
        <v>ZONE 4 (TNSP TO NOMINATE)</v>
      </c>
      <c r="AA34" s="1953" t="s">
        <v>323</v>
      </c>
      <c r="AB34" s="1953" t="s">
        <v>324</v>
      </c>
      <c r="AC34" s="1953"/>
      <c r="AD34" s="519"/>
      <c r="AE34" s="519"/>
      <c r="AF34" s="519"/>
      <c r="AG34" s="519"/>
      <c r="AH34" s="520"/>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F34" s="546"/>
      <c r="BG34" s="546"/>
      <c r="BH34" s="546"/>
      <c r="BI34" s="546"/>
      <c r="BJ34" s="546"/>
      <c r="BK34" s="546"/>
      <c r="BL34" s="546"/>
      <c r="BM34" s="546"/>
      <c r="BN34" s="546"/>
      <c r="BO34" s="546"/>
      <c r="BP34" s="546"/>
      <c r="BQ34" s="546"/>
      <c r="BS34" s="546"/>
      <c r="BT34" s="546"/>
      <c r="BU34" s="546"/>
      <c r="BV34" s="546"/>
      <c r="BW34" s="546"/>
      <c r="BX34" s="546"/>
      <c r="BY34" s="546"/>
      <c r="BZ34" s="546"/>
    </row>
    <row r="35" spans="2:78" ht="15.75" customHeight="1">
      <c r="B35" s="543"/>
      <c r="C35" s="1963" t="s">
        <v>380</v>
      </c>
      <c r="D35" s="1964"/>
      <c r="E35" s="1953" t="s">
        <v>93</v>
      </c>
      <c r="F35" s="1953" t="s">
        <v>368</v>
      </c>
      <c r="G35" s="1953" t="s">
        <v>112</v>
      </c>
      <c r="H35" s="1953" t="s">
        <v>380</v>
      </c>
      <c r="I35" s="1953" t="str">
        <f t="shared" si="7"/>
        <v>ZONE 4 (TNSP TO NOMINATE)</v>
      </c>
      <c r="J35" s="1953" t="s">
        <v>267</v>
      </c>
      <c r="K35" s="1953" t="s">
        <v>373</v>
      </c>
      <c r="L35" s="1964"/>
      <c r="M35" s="514"/>
      <c r="N35" s="1965"/>
      <c r="O35" s="515"/>
      <c r="P35" s="515"/>
      <c r="Q35" s="516"/>
      <c r="S35" s="508" t="s">
        <v>397</v>
      </c>
      <c r="T35" s="509" t="s">
        <v>370</v>
      </c>
      <c r="U35" s="439"/>
      <c r="V35" s="1954" t="s">
        <v>93</v>
      </c>
      <c r="W35" s="1954" t="s">
        <v>368</v>
      </c>
      <c r="X35" s="1954" t="s">
        <v>321</v>
      </c>
      <c r="Y35" s="1954" t="s">
        <v>370</v>
      </c>
      <c r="Z35" s="1953" t="str">
        <f t="shared" ref="Z35:Z40" si="8">$B$39</f>
        <v>ZONE 5 (TNSP TO NOMINATE)</v>
      </c>
      <c r="AA35" s="1954" t="s">
        <v>323</v>
      </c>
      <c r="AB35" s="1954" t="s">
        <v>324</v>
      </c>
      <c r="AC35" s="1954"/>
      <c r="AD35" s="510"/>
      <c r="AE35" s="510"/>
      <c r="AF35" s="510"/>
      <c r="AG35" s="510"/>
      <c r="AH35" s="511"/>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F35" s="546"/>
      <c r="BG35" s="546"/>
      <c r="BH35" s="546"/>
      <c r="BI35" s="546"/>
      <c r="BJ35" s="546"/>
      <c r="BK35" s="546"/>
      <c r="BL35" s="546"/>
      <c r="BM35" s="546"/>
      <c r="BN35" s="546"/>
      <c r="BO35" s="546"/>
      <c r="BP35" s="546"/>
      <c r="BQ35" s="546"/>
      <c r="BS35" s="546"/>
      <c r="BT35" s="546"/>
      <c r="BU35" s="546"/>
      <c r="BV35" s="546"/>
      <c r="BW35" s="546"/>
      <c r="BX35" s="546"/>
      <c r="BY35" s="546"/>
      <c r="BZ35" s="546"/>
    </row>
    <row r="36" spans="2:78" ht="15.75" customHeight="1">
      <c r="B36" s="544"/>
      <c r="C36" s="1966" t="s">
        <v>383</v>
      </c>
      <c r="D36" s="1967"/>
      <c r="E36" s="1953" t="s">
        <v>93</v>
      </c>
      <c r="F36" s="1953" t="s">
        <v>368</v>
      </c>
      <c r="G36" s="1953" t="s">
        <v>112</v>
      </c>
      <c r="H36" s="1953" t="s">
        <v>383</v>
      </c>
      <c r="I36" s="1953" t="str">
        <f t="shared" si="7"/>
        <v>ZONE 4 (TNSP TO NOMINATE)</v>
      </c>
      <c r="J36" s="1953" t="s">
        <v>267</v>
      </c>
      <c r="K36" s="1953" t="s">
        <v>331</v>
      </c>
      <c r="L36" s="1967"/>
      <c r="M36" s="522"/>
      <c r="N36" s="1968"/>
      <c r="O36" s="523"/>
      <c r="P36" s="523"/>
      <c r="Q36" s="524"/>
      <c r="S36" s="517"/>
      <c r="T36" s="518" t="s">
        <v>375</v>
      </c>
      <c r="U36" s="439"/>
      <c r="V36" s="1954" t="s">
        <v>93</v>
      </c>
      <c r="W36" s="1954" t="s">
        <v>368</v>
      </c>
      <c r="X36" s="1954" t="s">
        <v>321</v>
      </c>
      <c r="Y36" s="1954" t="s">
        <v>375</v>
      </c>
      <c r="Z36" s="1953" t="str">
        <f t="shared" si="8"/>
        <v>ZONE 5 (TNSP TO NOMINATE)</v>
      </c>
      <c r="AA36" s="1954" t="s">
        <v>323</v>
      </c>
      <c r="AB36" s="1954" t="s">
        <v>324</v>
      </c>
      <c r="AC36" s="1954"/>
      <c r="AD36" s="519"/>
      <c r="AE36" s="519"/>
      <c r="AF36" s="519"/>
      <c r="AG36" s="519"/>
      <c r="AH36" s="520"/>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F36" s="546"/>
      <c r="BG36" s="546"/>
      <c r="BH36" s="546"/>
      <c r="BI36" s="546"/>
      <c r="BJ36" s="546"/>
      <c r="BK36" s="546"/>
      <c r="BL36" s="546"/>
      <c r="BM36" s="546"/>
      <c r="BN36" s="546"/>
      <c r="BO36" s="546"/>
      <c r="BP36" s="546"/>
      <c r="BQ36" s="546"/>
      <c r="BS36" s="546"/>
      <c r="BT36" s="546"/>
      <c r="BU36" s="546"/>
      <c r="BV36" s="546"/>
      <c r="BW36" s="546"/>
      <c r="BX36" s="546"/>
      <c r="BY36" s="546"/>
      <c r="BZ36" s="546"/>
    </row>
    <row r="37" spans="2:78" ht="15.75" customHeight="1">
      <c r="B37" s="543"/>
      <c r="C37" s="1963" t="s">
        <v>386</v>
      </c>
      <c r="D37" s="529"/>
      <c r="E37" s="1953" t="s">
        <v>93</v>
      </c>
      <c r="F37" s="1953" t="s">
        <v>368</v>
      </c>
      <c r="G37" s="1953" t="s">
        <v>112</v>
      </c>
      <c r="H37" s="1953" t="s">
        <v>386</v>
      </c>
      <c r="I37" s="1953" t="str">
        <f t="shared" si="7"/>
        <v>ZONE 4 (TNSP TO NOMINATE)</v>
      </c>
      <c r="J37" s="1953" t="s">
        <v>267</v>
      </c>
      <c r="K37" s="12" t="s">
        <v>387</v>
      </c>
      <c r="L37" s="529"/>
      <c r="M37" s="530"/>
      <c r="N37" s="531"/>
      <c r="O37" s="532"/>
      <c r="P37" s="532"/>
      <c r="Q37" s="533"/>
      <c r="S37" s="517"/>
      <c r="T37" s="525" t="s">
        <v>378</v>
      </c>
      <c r="U37" s="439"/>
      <c r="V37" s="1954" t="s">
        <v>93</v>
      </c>
      <c r="W37" s="1954" t="s">
        <v>368</v>
      </c>
      <c r="X37" s="1954" t="s">
        <v>321</v>
      </c>
      <c r="Y37" s="1954" t="s">
        <v>378</v>
      </c>
      <c r="Z37" s="1953" t="str">
        <f t="shared" si="8"/>
        <v>ZONE 5 (TNSP TO NOMINATE)</v>
      </c>
      <c r="AA37" s="1954" t="s">
        <v>323</v>
      </c>
      <c r="AB37" s="1954" t="s">
        <v>324</v>
      </c>
      <c r="AC37" s="1954"/>
      <c r="AD37" s="526"/>
      <c r="AE37" s="526"/>
      <c r="AF37" s="526"/>
      <c r="AG37" s="526"/>
      <c r="AH37" s="527"/>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F37" s="546"/>
      <c r="BG37" s="546"/>
      <c r="BH37" s="546"/>
      <c r="BI37" s="546"/>
      <c r="BJ37" s="546"/>
      <c r="BK37" s="546"/>
      <c r="BL37" s="546"/>
      <c r="BM37" s="546"/>
      <c r="BN37" s="546"/>
      <c r="BO37" s="546"/>
      <c r="BP37" s="546"/>
      <c r="BQ37" s="546"/>
      <c r="BS37" s="546"/>
      <c r="BT37" s="546"/>
      <c r="BU37" s="546"/>
      <c r="BV37" s="546"/>
      <c r="BW37" s="546"/>
      <c r="BX37" s="546"/>
      <c r="BY37" s="546"/>
      <c r="BZ37" s="546"/>
    </row>
    <row r="38" spans="2:78" ht="15.75" customHeight="1" thickBot="1">
      <c r="B38" s="544"/>
      <c r="C38" s="1966" t="s">
        <v>390</v>
      </c>
      <c r="D38" s="1967"/>
      <c r="E38" s="1953" t="s">
        <v>93</v>
      </c>
      <c r="F38" s="1953" t="s">
        <v>368</v>
      </c>
      <c r="G38" s="1953" t="s">
        <v>112</v>
      </c>
      <c r="H38" s="1969" t="s">
        <v>390</v>
      </c>
      <c r="I38" s="1953" t="str">
        <f t="shared" si="7"/>
        <v>ZONE 4 (TNSP TO NOMINATE)</v>
      </c>
      <c r="J38" s="1953" t="s">
        <v>267</v>
      </c>
      <c r="K38" s="1969" t="s">
        <v>391</v>
      </c>
      <c r="L38" s="1967"/>
      <c r="M38" s="536"/>
      <c r="N38" s="537"/>
      <c r="O38" s="538"/>
      <c r="P38" s="538"/>
      <c r="Q38" s="539"/>
      <c r="S38" s="517"/>
      <c r="T38" s="528" t="s">
        <v>381</v>
      </c>
      <c r="U38" s="439"/>
      <c r="V38" s="1954" t="s">
        <v>93</v>
      </c>
      <c r="W38" s="1954" t="s">
        <v>368</v>
      </c>
      <c r="X38" s="1954" t="s">
        <v>321</v>
      </c>
      <c r="Y38" s="1954" t="s">
        <v>381</v>
      </c>
      <c r="Z38" s="1953" t="str">
        <f t="shared" si="8"/>
        <v>ZONE 5 (TNSP TO NOMINATE)</v>
      </c>
      <c r="AA38" s="1954" t="s">
        <v>323</v>
      </c>
      <c r="AB38" s="1954" t="s">
        <v>324</v>
      </c>
      <c r="AC38" s="1954"/>
      <c r="AD38" s="526"/>
      <c r="AE38" s="526"/>
      <c r="AF38" s="526"/>
      <c r="AG38" s="526"/>
      <c r="AH38" s="527"/>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F38" s="546"/>
      <c r="BG38" s="546"/>
      <c r="BH38" s="546"/>
      <c r="BI38" s="546"/>
      <c r="BJ38" s="546"/>
      <c r="BK38" s="546"/>
      <c r="BL38" s="546"/>
      <c r="BM38" s="546"/>
      <c r="BN38" s="546"/>
      <c r="BO38" s="546"/>
      <c r="BP38" s="546"/>
      <c r="BQ38" s="546"/>
      <c r="BS38" s="546"/>
      <c r="BT38" s="546"/>
      <c r="BU38" s="546"/>
      <c r="BV38" s="546"/>
      <c r="BW38" s="546"/>
      <c r="BX38" s="546"/>
      <c r="BY38" s="546"/>
      <c r="BZ38" s="546"/>
    </row>
    <row r="39" spans="2:78" ht="15.75" customHeight="1">
      <c r="B39" s="501" t="s">
        <v>397</v>
      </c>
      <c r="C39" s="502" t="s">
        <v>367</v>
      </c>
      <c r="D39" s="503"/>
      <c r="E39" s="1953" t="s">
        <v>93</v>
      </c>
      <c r="F39" s="1953" t="s">
        <v>368</v>
      </c>
      <c r="G39" s="1953" t="s">
        <v>112</v>
      </c>
      <c r="H39" s="1953" t="s">
        <v>369</v>
      </c>
      <c r="I39" s="1953" t="str">
        <f>$B$39</f>
        <v>ZONE 5 (TNSP TO NOMINATE)</v>
      </c>
      <c r="J39" s="1953" t="s">
        <v>267</v>
      </c>
      <c r="K39" s="1953" t="s">
        <v>331</v>
      </c>
      <c r="L39" s="503"/>
      <c r="M39" s="504"/>
      <c r="N39" s="1970"/>
      <c r="O39" s="1971"/>
      <c r="P39" s="1971"/>
      <c r="Q39" s="1972"/>
      <c r="S39" s="517"/>
      <c r="T39" s="525" t="s">
        <v>384</v>
      </c>
      <c r="U39" s="439"/>
      <c r="V39" s="1954" t="s">
        <v>93</v>
      </c>
      <c r="W39" s="1954" t="s">
        <v>368</v>
      </c>
      <c r="X39" s="1954" t="s">
        <v>321</v>
      </c>
      <c r="Y39" s="1954" t="s">
        <v>384</v>
      </c>
      <c r="Z39" s="1953" t="str">
        <f t="shared" si="8"/>
        <v>ZONE 5 (TNSP TO NOMINATE)</v>
      </c>
      <c r="AA39" s="1954" t="s">
        <v>323</v>
      </c>
      <c r="AB39" s="1954" t="s">
        <v>324</v>
      </c>
      <c r="AC39" s="1954"/>
      <c r="AD39" s="510"/>
      <c r="AE39" s="510"/>
      <c r="AF39" s="510"/>
      <c r="AG39" s="510"/>
      <c r="AH39" s="511"/>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F39" s="546"/>
      <c r="BG39" s="546"/>
      <c r="BH39" s="546"/>
      <c r="BI39" s="546"/>
      <c r="BJ39" s="546"/>
      <c r="BK39" s="546"/>
      <c r="BL39" s="546"/>
      <c r="BM39" s="546"/>
      <c r="BN39" s="546"/>
      <c r="BO39" s="546"/>
      <c r="BP39" s="546"/>
      <c r="BQ39" s="546"/>
      <c r="BS39" s="546"/>
      <c r="BT39" s="546"/>
      <c r="BU39" s="546"/>
      <c r="BV39" s="546"/>
      <c r="BW39" s="546"/>
      <c r="BX39" s="546"/>
      <c r="BY39" s="546"/>
      <c r="BZ39" s="546"/>
    </row>
    <row r="40" spans="2:78" ht="15.75" customHeight="1" thickBot="1">
      <c r="B40" s="513"/>
      <c r="C40" s="1963" t="s">
        <v>374</v>
      </c>
      <c r="D40" s="1964"/>
      <c r="E40" s="1953" t="s">
        <v>93</v>
      </c>
      <c r="F40" s="1953" t="s">
        <v>368</v>
      </c>
      <c r="G40" s="1953" t="s">
        <v>112</v>
      </c>
      <c r="H40" s="1953" t="s">
        <v>374</v>
      </c>
      <c r="I40" s="1953" t="str">
        <f t="shared" ref="I40:I45" si="9">$B$39</f>
        <v>ZONE 5 (TNSP TO NOMINATE)</v>
      </c>
      <c r="J40" s="1953" t="s">
        <v>267</v>
      </c>
      <c r="K40" s="1953" t="s">
        <v>373</v>
      </c>
      <c r="L40" s="1964"/>
      <c r="M40" s="514"/>
      <c r="N40" s="1965"/>
      <c r="O40" s="515"/>
      <c r="P40" s="515"/>
      <c r="Q40" s="516"/>
      <c r="S40" s="534"/>
      <c r="T40" s="547" t="s">
        <v>388</v>
      </c>
      <c r="U40" s="469"/>
      <c r="V40" s="1954" t="s">
        <v>93</v>
      </c>
      <c r="W40" s="1973" t="s">
        <v>368</v>
      </c>
      <c r="X40" s="1973" t="s">
        <v>321</v>
      </c>
      <c r="Y40" s="1973" t="s">
        <v>388</v>
      </c>
      <c r="Z40" s="1953" t="str">
        <f t="shared" si="8"/>
        <v>ZONE 5 (TNSP TO NOMINATE)</v>
      </c>
      <c r="AA40" s="1973" t="s">
        <v>323</v>
      </c>
      <c r="AB40" s="1973" t="s">
        <v>324</v>
      </c>
      <c r="AC40" s="1973"/>
      <c r="AD40" s="548"/>
      <c r="AE40" s="548"/>
      <c r="AF40" s="548"/>
      <c r="AG40" s="548"/>
      <c r="AH40" s="549"/>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F40" s="546"/>
      <c r="BG40" s="546"/>
      <c r="BH40" s="546"/>
      <c r="BI40" s="546"/>
      <c r="BJ40" s="546"/>
      <c r="BK40" s="546"/>
      <c r="BL40" s="546"/>
      <c r="BM40" s="546"/>
      <c r="BN40" s="546"/>
      <c r="BO40" s="546"/>
      <c r="BP40" s="546"/>
      <c r="BQ40" s="546"/>
      <c r="BS40" s="546"/>
      <c r="BT40" s="546"/>
      <c r="BU40" s="546"/>
      <c r="BV40" s="546"/>
      <c r="BW40" s="546"/>
      <c r="BX40" s="546"/>
      <c r="BY40" s="546"/>
      <c r="BZ40" s="546"/>
    </row>
    <row r="41" spans="2:78" ht="15.75" customHeight="1">
      <c r="B41" s="513"/>
      <c r="C41" s="1966" t="s">
        <v>377</v>
      </c>
      <c r="D41" s="1967"/>
      <c r="E41" s="1953" t="s">
        <v>93</v>
      </c>
      <c r="F41" s="1953" t="s">
        <v>368</v>
      </c>
      <c r="G41" s="1953" t="s">
        <v>112</v>
      </c>
      <c r="H41" s="1953" t="s">
        <v>377</v>
      </c>
      <c r="I41" s="1953" t="str">
        <f t="shared" si="9"/>
        <v>ZONE 5 (TNSP TO NOMINATE)</v>
      </c>
      <c r="J41" s="1953" t="s">
        <v>267</v>
      </c>
      <c r="K41" s="1953" t="s">
        <v>331</v>
      </c>
      <c r="L41" s="1967"/>
      <c r="M41" s="522"/>
      <c r="N41" s="1968"/>
      <c r="O41" s="523"/>
      <c r="P41" s="523"/>
      <c r="Q41" s="524"/>
      <c r="S41" s="508" t="s">
        <v>398</v>
      </c>
      <c r="T41" s="509" t="s">
        <v>370</v>
      </c>
      <c r="U41" s="439"/>
      <c r="V41" s="1954" t="s">
        <v>93</v>
      </c>
      <c r="W41" s="1954" t="s">
        <v>368</v>
      </c>
      <c r="X41" s="1954" t="s">
        <v>321</v>
      </c>
      <c r="Y41" s="1954" t="s">
        <v>370</v>
      </c>
      <c r="Z41" s="1953" t="str">
        <f>$S$41</f>
        <v>ZONE 6 (TNSP TO NOMINATE)</v>
      </c>
      <c r="AA41" s="1954" t="s">
        <v>323</v>
      </c>
      <c r="AB41" s="1954" t="s">
        <v>324</v>
      </c>
      <c r="AC41" s="1954"/>
      <c r="AD41" s="510"/>
      <c r="AE41" s="510"/>
      <c r="AF41" s="510"/>
      <c r="AG41" s="510"/>
      <c r="AH41" s="511"/>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F41" s="546"/>
      <c r="BG41" s="546"/>
      <c r="BH41" s="546"/>
      <c r="BI41" s="546"/>
      <c r="BJ41" s="546"/>
      <c r="BK41" s="546"/>
      <c r="BL41" s="546"/>
      <c r="BM41" s="546"/>
      <c r="BN41" s="546"/>
      <c r="BO41" s="546"/>
      <c r="BP41" s="546"/>
      <c r="BQ41" s="546"/>
      <c r="BS41" s="546"/>
      <c r="BT41" s="546"/>
      <c r="BU41" s="546"/>
      <c r="BV41" s="546"/>
      <c r="BW41" s="546"/>
      <c r="BX41" s="546"/>
      <c r="BY41" s="546"/>
      <c r="BZ41" s="546"/>
    </row>
    <row r="42" spans="2:78" ht="15.75" customHeight="1">
      <c r="B42" s="513"/>
      <c r="C42" s="1963" t="s">
        <v>380</v>
      </c>
      <c r="D42" s="1964"/>
      <c r="E42" s="1953" t="s">
        <v>93</v>
      </c>
      <c r="F42" s="1953" t="s">
        <v>368</v>
      </c>
      <c r="G42" s="1953" t="s">
        <v>112</v>
      </c>
      <c r="H42" s="1953" t="s">
        <v>380</v>
      </c>
      <c r="I42" s="1953" t="str">
        <f t="shared" si="9"/>
        <v>ZONE 5 (TNSP TO NOMINATE)</v>
      </c>
      <c r="J42" s="1953" t="s">
        <v>267</v>
      </c>
      <c r="K42" s="1953" t="s">
        <v>373</v>
      </c>
      <c r="L42" s="1964"/>
      <c r="M42" s="514"/>
      <c r="N42" s="1965"/>
      <c r="O42" s="515"/>
      <c r="P42" s="515"/>
      <c r="Q42" s="516"/>
      <c r="S42" s="517"/>
      <c r="T42" s="518" t="s">
        <v>375</v>
      </c>
      <c r="U42" s="439"/>
      <c r="V42" s="1954" t="s">
        <v>93</v>
      </c>
      <c r="W42" s="1954" t="s">
        <v>368</v>
      </c>
      <c r="X42" s="1954" t="s">
        <v>321</v>
      </c>
      <c r="Y42" s="1954" t="s">
        <v>375</v>
      </c>
      <c r="Z42" s="1953" t="str">
        <f t="shared" ref="Z42:Z46" si="10">$S$41</f>
        <v>ZONE 6 (TNSP TO NOMINATE)</v>
      </c>
      <c r="AA42" s="1954" t="s">
        <v>323</v>
      </c>
      <c r="AB42" s="1954" t="s">
        <v>324</v>
      </c>
      <c r="AC42" s="1954"/>
      <c r="AD42" s="519"/>
      <c r="AE42" s="519"/>
      <c r="AF42" s="519"/>
      <c r="AG42" s="519"/>
      <c r="AH42" s="520"/>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F42" s="546"/>
      <c r="BG42" s="546"/>
      <c r="BH42" s="546"/>
      <c r="BI42" s="546"/>
      <c r="BJ42" s="546"/>
      <c r="BK42" s="546"/>
      <c r="BL42" s="546"/>
      <c r="BM42" s="546"/>
      <c r="BN42" s="546"/>
      <c r="BO42" s="546"/>
      <c r="BP42" s="546"/>
      <c r="BQ42" s="546"/>
      <c r="BS42" s="546"/>
      <c r="BT42" s="546"/>
      <c r="BU42" s="546"/>
      <c r="BV42" s="546"/>
      <c r="BW42" s="546"/>
      <c r="BX42" s="546"/>
      <c r="BY42" s="546"/>
      <c r="BZ42" s="546"/>
    </row>
    <row r="43" spans="2:78" ht="15.75" customHeight="1">
      <c r="B43" s="513"/>
      <c r="C43" s="1966" t="s">
        <v>383</v>
      </c>
      <c r="D43" s="1967"/>
      <c r="E43" s="1953" t="s">
        <v>93</v>
      </c>
      <c r="F43" s="1953" t="s">
        <v>368</v>
      </c>
      <c r="G43" s="1953" t="s">
        <v>112</v>
      </c>
      <c r="H43" s="1953" t="s">
        <v>383</v>
      </c>
      <c r="I43" s="1953" t="str">
        <f t="shared" si="9"/>
        <v>ZONE 5 (TNSP TO NOMINATE)</v>
      </c>
      <c r="J43" s="1953" t="s">
        <v>267</v>
      </c>
      <c r="K43" s="1953" t="s">
        <v>331</v>
      </c>
      <c r="L43" s="1967"/>
      <c r="M43" s="522"/>
      <c r="N43" s="1968"/>
      <c r="O43" s="523"/>
      <c r="P43" s="523"/>
      <c r="Q43" s="524"/>
      <c r="S43" s="517"/>
      <c r="T43" s="525" t="s">
        <v>378</v>
      </c>
      <c r="U43" s="439"/>
      <c r="V43" s="1954" t="s">
        <v>93</v>
      </c>
      <c r="W43" s="1954" t="s">
        <v>368</v>
      </c>
      <c r="X43" s="1954" t="s">
        <v>321</v>
      </c>
      <c r="Y43" s="1954" t="s">
        <v>378</v>
      </c>
      <c r="Z43" s="1953" t="str">
        <f t="shared" si="10"/>
        <v>ZONE 6 (TNSP TO NOMINATE)</v>
      </c>
      <c r="AA43" s="1954" t="s">
        <v>323</v>
      </c>
      <c r="AB43" s="1954" t="s">
        <v>324</v>
      </c>
      <c r="AC43" s="1954"/>
      <c r="AD43" s="526"/>
      <c r="AE43" s="526"/>
      <c r="AF43" s="526"/>
      <c r="AG43" s="526"/>
      <c r="AH43" s="527"/>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F43" s="546"/>
      <c r="BG43" s="546"/>
      <c r="BH43" s="546"/>
      <c r="BI43" s="546"/>
      <c r="BJ43" s="546"/>
      <c r="BK43" s="546"/>
      <c r="BL43" s="546"/>
      <c r="BM43" s="546"/>
      <c r="BN43" s="546"/>
      <c r="BO43" s="546"/>
      <c r="BP43" s="546"/>
      <c r="BQ43" s="546"/>
      <c r="BS43" s="546"/>
      <c r="BT43" s="546"/>
      <c r="BU43" s="546"/>
      <c r="BV43" s="546"/>
      <c r="BW43" s="546"/>
      <c r="BX43" s="546"/>
      <c r="BY43" s="546"/>
      <c r="BZ43" s="546"/>
    </row>
    <row r="44" spans="2:78" ht="15.75" customHeight="1" thickBot="1">
      <c r="B44" s="513"/>
      <c r="C44" s="1963" t="s">
        <v>386</v>
      </c>
      <c r="D44" s="529"/>
      <c r="E44" s="1953" t="s">
        <v>93</v>
      </c>
      <c r="F44" s="1953" t="s">
        <v>368</v>
      </c>
      <c r="G44" s="1953" t="s">
        <v>112</v>
      </c>
      <c r="H44" s="1953" t="s">
        <v>386</v>
      </c>
      <c r="I44" s="1953" t="str">
        <f t="shared" si="9"/>
        <v>ZONE 5 (TNSP TO NOMINATE)</v>
      </c>
      <c r="J44" s="1953" t="s">
        <v>267</v>
      </c>
      <c r="K44" s="12" t="s">
        <v>387</v>
      </c>
      <c r="L44" s="529"/>
      <c r="M44" s="530"/>
      <c r="N44" s="531"/>
      <c r="O44" s="532"/>
      <c r="P44" s="532"/>
      <c r="Q44" s="533"/>
      <c r="S44" s="517"/>
      <c r="T44" s="528" t="s">
        <v>381</v>
      </c>
      <c r="U44" s="439"/>
      <c r="V44" s="1954" t="s">
        <v>93</v>
      </c>
      <c r="W44" s="1954" t="s">
        <v>368</v>
      </c>
      <c r="X44" s="1954" t="s">
        <v>321</v>
      </c>
      <c r="Y44" s="1954" t="s">
        <v>381</v>
      </c>
      <c r="Z44" s="1953" t="str">
        <f t="shared" si="10"/>
        <v>ZONE 6 (TNSP TO NOMINATE)</v>
      </c>
      <c r="AA44" s="1954" t="s">
        <v>323</v>
      </c>
      <c r="AB44" s="1954" t="s">
        <v>324</v>
      </c>
      <c r="AC44" s="1954"/>
      <c r="AD44" s="526"/>
      <c r="AE44" s="526"/>
      <c r="AF44" s="526"/>
      <c r="AG44" s="526"/>
      <c r="AH44" s="527"/>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F44" s="546"/>
      <c r="BG44" s="546"/>
      <c r="BH44" s="546"/>
      <c r="BI44" s="546"/>
      <c r="BJ44" s="546"/>
      <c r="BK44" s="546"/>
      <c r="BL44" s="546"/>
      <c r="BM44" s="546"/>
      <c r="BN44" s="546"/>
      <c r="BO44" s="546"/>
      <c r="BP44" s="546"/>
      <c r="BQ44" s="546"/>
      <c r="BS44" s="546"/>
      <c r="BT44" s="546"/>
      <c r="BU44" s="546"/>
      <c r="BV44" s="546"/>
      <c r="BW44" s="546"/>
      <c r="BX44" s="546"/>
      <c r="BY44" s="546"/>
      <c r="BZ44" s="546"/>
    </row>
    <row r="45" spans="2:78" ht="15.75" customHeight="1" thickBot="1">
      <c r="B45" s="535"/>
      <c r="C45" s="550" t="s">
        <v>390</v>
      </c>
      <c r="D45" s="551"/>
      <c r="E45" s="1973" t="s">
        <v>93</v>
      </c>
      <c r="F45" s="1973" t="s">
        <v>368</v>
      </c>
      <c r="G45" s="1973" t="s">
        <v>112</v>
      </c>
      <c r="H45" s="1974" t="s">
        <v>390</v>
      </c>
      <c r="I45" s="1953" t="str">
        <f t="shared" si="9"/>
        <v>ZONE 5 (TNSP TO NOMINATE)</v>
      </c>
      <c r="J45" s="1973" t="s">
        <v>267</v>
      </c>
      <c r="K45" s="1974" t="s">
        <v>391</v>
      </c>
      <c r="L45" s="551"/>
      <c r="M45" s="536"/>
      <c r="N45" s="537"/>
      <c r="O45" s="538"/>
      <c r="P45" s="538"/>
      <c r="Q45" s="539"/>
      <c r="S45" s="517"/>
      <c r="T45" s="525" t="s">
        <v>384</v>
      </c>
      <c r="U45" s="439"/>
      <c r="V45" s="1954" t="s">
        <v>93</v>
      </c>
      <c r="W45" s="1954" t="s">
        <v>368</v>
      </c>
      <c r="X45" s="1954" t="s">
        <v>321</v>
      </c>
      <c r="Y45" s="1954" t="s">
        <v>384</v>
      </c>
      <c r="Z45" s="1953" t="str">
        <f t="shared" si="10"/>
        <v>ZONE 6 (TNSP TO NOMINATE)</v>
      </c>
      <c r="AA45" s="1954" t="s">
        <v>323</v>
      </c>
      <c r="AB45" s="1954" t="s">
        <v>324</v>
      </c>
      <c r="AC45" s="1954"/>
      <c r="AD45" s="510"/>
      <c r="AE45" s="510"/>
      <c r="AF45" s="510"/>
      <c r="AG45" s="510"/>
      <c r="AH45" s="511"/>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F45" s="546"/>
      <c r="BG45" s="546"/>
      <c r="BH45" s="546"/>
      <c r="BI45" s="546"/>
      <c r="BJ45" s="546"/>
      <c r="BK45" s="546"/>
      <c r="BL45" s="546"/>
      <c r="BM45" s="546"/>
      <c r="BN45" s="546"/>
      <c r="BO45" s="546"/>
      <c r="BP45" s="546"/>
      <c r="BQ45" s="546"/>
      <c r="BS45" s="546"/>
      <c r="BT45" s="546"/>
      <c r="BU45" s="546"/>
      <c r="BV45" s="546"/>
      <c r="BW45" s="546"/>
      <c r="BX45" s="546"/>
      <c r="BY45" s="546"/>
      <c r="BZ45" s="546"/>
    </row>
    <row r="46" spans="2:78" ht="15.75" customHeight="1" thickBot="1">
      <c r="B46" s="501" t="s">
        <v>398</v>
      </c>
      <c r="C46" s="502" t="s">
        <v>367</v>
      </c>
      <c r="D46" s="503"/>
      <c r="E46" s="1953" t="s">
        <v>93</v>
      </c>
      <c r="F46" s="1953" t="s">
        <v>368</v>
      </c>
      <c r="G46" s="1953" t="s">
        <v>112</v>
      </c>
      <c r="H46" s="1953" t="s">
        <v>369</v>
      </c>
      <c r="I46" s="1953" t="str">
        <f>$B$46</f>
        <v>ZONE 6 (TNSP TO NOMINATE)</v>
      </c>
      <c r="J46" s="1953" t="s">
        <v>267</v>
      </c>
      <c r="K46" s="1953" t="s">
        <v>331</v>
      </c>
      <c r="L46" s="503"/>
      <c r="M46" s="504"/>
      <c r="N46" s="505"/>
      <c r="O46" s="506"/>
      <c r="P46" s="506"/>
      <c r="Q46" s="507"/>
      <c r="S46" s="534"/>
      <c r="T46" s="518" t="s">
        <v>388</v>
      </c>
      <c r="U46" s="439"/>
      <c r="V46" s="1954" t="s">
        <v>93</v>
      </c>
      <c r="W46" s="1954" t="s">
        <v>368</v>
      </c>
      <c r="X46" s="1954" t="s">
        <v>321</v>
      </c>
      <c r="Y46" s="1954" t="s">
        <v>388</v>
      </c>
      <c r="Z46" s="1953" t="str">
        <f t="shared" si="10"/>
        <v>ZONE 6 (TNSP TO NOMINATE)</v>
      </c>
      <c r="AA46" s="1954" t="s">
        <v>323</v>
      </c>
      <c r="AB46" s="1954" t="s">
        <v>324</v>
      </c>
      <c r="AC46" s="1954"/>
      <c r="AD46" s="519"/>
      <c r="AE46" s="519"/>
      <c r="AF46" s="519"/>
      <c r="AG46" s="519"/>
      <c r="AH46" s="520"/>
    </row>
    <row r="47" spans="2:78" ht="15.75" customHeight="1">
      <c r="B47" s="513"/>
      <c r="C47" s="1963" t="s">
        <v>374</v>
      </c>
      <c r="D47" s="1964"/>
      <c r="E47" s="1953" t="s">
        <v>93</v>
      </c>
      <c r="F47" s="1953" t="s">
        <v>368</v>
      </c>
      <c r="G47" s="1953" t="s">
        <v>112</v>
      </c>
      <c r="H47" s="1953" t="s">
        <v>374</v>
      </c>
      <c r="I47" s="1953" t="str">
        <f t="shared" ref="I47:I52" si="11">$B$46</f>
        <v>ZONE 6 (TNSP TO NOMINATE)</v>
      </c>
      <c r="J47" s="1953" t="s">
        <v>267</v>
      </c>
      <c r="K47" s="1953" t="s">
        <v>373</v>
      </c>
      <c r="L47" s="1964"/>
      <c r="M47" s="514"/>
      <c r="N47" s="1965"/>
      <c r="O47" s="515"/>
      <c r="P47" s="515"/>
      <c r="Q47" s="516"/>
      <c r="S47" s="540" t="s">
        <v>399</v>
      </c>
      <c r="T47" s="509" t="s">
        <v>370</v>
      </c>
      <c r="U47" s="439"/>
      <c r="V47" s="1954" t="s">
        <v>93</v>
      </c>
      <c r="W47" s="1954" t="s">
        <v>368</v>
      </c>
      <c r="X47" s="1954" t="s">
        <v>321</v>
      </c>
      <c r="Y47" s="1954" t="s">
        <v>370</v>
      </c>
      <c r="Z47" s="1953" t="str">
        <f>$S$47</f>
        <v>ZONE 7 (TNSP TO NOMINATE)</v>
      </c>
      <c r="AA47" s="1954" t="s">
        <v>323</v>
      </c>
      <c r="AB47" s="1954" t="s">
        <v>324</v>
      </c>
      <c r="AC47" s="1954"/>
      <c r="AD47" s="510"/>
      <c r="AE47" s="510"/>
      <c r="AF47" s="510"/>
      <c r="AG47" s="510"/>
      <c r="AH47" s="511"/>
    </row>
    <row r="48" spans="2:78" ht="15.75" customHeight="1">
      <c r="B48" s="513"/>
      <c r="C48" s="1966" t="s">
        <v>377</v>
      </c>
      <c r="D48" s="1967"/>
      <c r="E48" s="1953" t="s">
        <v>93</v>
      </c>
      <c r="F48" s="1953" t="s">
        <v>368</v>
      </c>
      <c r="G48" s="1953" t="s">
        <v>112</v>
      </c>
      <c r="H48" s="1953" t="s">
        <v>377</v>
      </c>
      <c r="I48" s="1953" t="str">
        <f t="shared" si="11"/>
        <v>ZONE 6 (TNSP TO NOMINATE)</v>
      </c>
      <c r="J48" s="1953" t="s">
        <v>267</v>
      </c>
      <c r="K48" s="1953" t="s">
        <v>331</v>
      </c>
      <c r="L48" s="1967"/>
      <c r="M48" s="522"/>
      <c r="N48" s="1968"/>
      <c r="O48" s="523"/>
      <c r="P48" s="523"/>
      <c r="Q48" s="524"/>
      <c r="S48" s="542"/>
      <c r="T48" s="518" t="s">
        <v>375</v>
      </c>
      <c r="U48" s="439"/>
      <c r="V48" s="1954" t="s">
        <v>93</v>
      </c>
      <c r="W48" s="1954" t="s">
        <v>368</v>
      </c>
      <c r="X48" s="1954" t="s">
        <v>321</v>
      </c>
      <c r="Y48" s="1954" t="s">
        <v>375</v>
      </c>
      <c r="Z48" s="1953" t="str">
        <f t="shared" ref="Z48:Z52" si="12">$S$47</f>
        <v>ZONE 7 (TNSP TO NOMINATE)</v>
      </c>
      <c r="AA48" s="1954" t="s">
        <v>323</v>
      </c>
      <c r="AB48" s="1954" t="s">
        <v>324</v>
      </c>
      <c r="AC48" s="1954"/>
      <c r="AD48" s="519"/>
      <c r="AE48" s="519"/>
      <c r="AF48" s="519"/>
      <c r="AG48" s="519"/>
      <c r="AH48" s="520"/>
    </row>
    <row r="49" spans="2:35" ht="15.75" customHeight="1">
      <c r="B49" s="513"/>
      <c r="C49" s="1963" t="s">
        <v>380</v>
      </c>
      <c r="D49" s="1964"/>
      <c r="E49" s="1953" t="s">
        <v>93</v>
      </c>
      <c r="F49" s="1953" t="s">
        <v>368</v>
      </c>
      <c r="G49" s="1953" t="s">
        <v>112</v>
      </c>
      <c r="H49" s="1953" t="s">
        <v>380</v>
      </c>
      <c r="I49" s="1953" t="str">
        <f t="shared" si="11"/>
        <v>ZONE 6 (TNSP TO NOMINATE)</v>
      </c>
      <c r="J49" s="1953" t="s">
        <v>267</v>
      </c>
      <c r="K49" s="1953" t="s">
        <v>373</v>
      </c>
      <c r="L49" s="1964"/>
      <c r="M49" s="514"/>
      <c r="N49" s="1965"/>
      <c r="O49" s="515"/>
      <c r="P49" s="515"/>
      <c r="Q49" s="516"/>
      <c r="R49" s="552"/>
      <c r="S49" s="542"/>
      <c r="T49" s="525" t="s">
        <v>378</v>
      </c>
      <c r="U49" s="439"/>
      <c r="V49" s="1954" t="s">
        <v>93</v>
      </c>
      <c r="W49" s="1954" t="s">
        <v>368</v>
      </c>
      <c r="X49" s="1954" t="s">
        <v>321</v>
      </c>
      <c r="Y49" s="1954" t="s">
        <v>378</v>
      </c>
      <c r="Z49" s="1953" t="str">
        <f t="shared" si="12"/>
        <v>ZONE 7 (TNSP TO NOMINATE)</v>
      </c>
      <c r="AA49" s="1954" t="s">
        <v>323</v>
      </c>
      <c r="AB49" s="1954" t="s">
        <v>324</v>
      </c>
      <c r="AC49" s="1954"/>
      <c r="AD49" s="526"/>
      <c r="AE49" s="526"/>
      <c r="AF49" s="526"/>
      <c r="AG49" s="526"/>
      <c r="AH49" s="527"/>
    </row>
    <row r="50" spans="2:35" ht="15.75" customHeight="1" thickBot="1">
      <c r="B50" s="513"/>
      <c r="C50" s="1966" t="s">
        <v>383</v>
      </c>
      <c r="D50" s="1967"/>
      <c r="E50" s="1953" t="s">
        <v>93</v>
      </c>
      <c r="F50" s="1953" t="s">
        <v>368</v>
      </c>
      <c r="G50" s="1953" t="s">
        <v>112</v>
      </c>
      <c r="H50" s="1953" t="s">
        <v>383</v>
      </c>
      <c r="I50" s="1953" t="str">
        <f t="shared" si="11"/>
        <v>ZONE 6 (TNSP TO NOMINATE)</v>
      </c>
      <c r="J50" s="1953" t="s">
        <v>267</v>
      </c>
      <c r="K50" s="1953" t="s">
        <v>331</v>
      </c>
      <c r="L50" s="1967"/>
      <c r="M50" s="522"/>
      <c r="N50" s="1968"/>
      <c r="O50" s="523"/>
      <c r="P50" s="523"/>
      <c r="Q50" s="524"/>
      <c r="R50" s="4"/>
      <c r="S50" s="542"/>
      <c r="T50" s="528" t="s">
        <v>381</v>
      </c>
      <c r="U50" s="469"/>
      <c r="V50" s="1954" t="s">
        <v>93</v>
      </c>
      <c r="W50" s="1973" t="s">
        <v>368</v>
      </c>
      <c r="X50" s="1973" t="s">
        <v>321</v>
      </c>
      <c r="Y50" s="1954" t="s">
        <v>381</v>
      </c>
      <c r="Z50" s="1953" t="str">
        <f t="shared" si="12"/>
        <v>ZONE 7 (TNSP TO NOMINATE)</v>
      </c>
      <c r="AA50" s="1973" t="s">
        <v>323</v>
      </c>
      <c r="AB50" s="1973" t="s">
        <v>324</v>
      </c>
      <c r="AC50" s="1973"/>
      <c r="AD50" s="526"/>
      <c r="AE50" s="526"/>
      <c r="AF50" s="526"/>
      <c r="AG50" s="526"/>
      <c r="AH50" s="527"/>
    </row>
    <row r="51" spans="2:35" ht="28.5">
      <c r="B51" s="513"/>
      <c r="C51" s="1963" t="s">
        <v>386</v>
      </c>
      <c r="D51" s="529"/>
      <c r="E51" s="1953" t="s">
        <v>93</v>
      </c>
      <c r="F51" s="1953" t="s">
        <v>368</v>
      </c>
      <c r="G51" s="1953" t="s">
        <v>112</v>
      </c>
      <c r="H51" s="1953" t="s">
        <v>386</v>
      </c>
      <c r="I51" s="1953" t="str">
        <f t="shared" si="11"/>
        <v>ZONE 6 (TNSP TO NOMINATE)</v>
      </c>
      <c r="J51" s="1953" t="s">
        <v>267</v>
      </c>
      <c r="K51" s="12" t="s">
        <v>387</v>
      </c>
      <c r="L51" s="529"/>
      <c r="M51" s="530"/>
      <c r="N51" s="531"/>
      <c r="O51" s="532"/>
      <c r="P51" s="532"/>
      <c r="Q51" s="533"/>
      <c r="R51" s="4"/>
      <c r="S51" s="542"/>
      <c r="T51" s="525" t="s">
        <v>384</v>
      </c>
      <c r="U51" s="439"/>
      <c r="V51" s="1954" t="s">
        <v>93</v>
      </c>
      <c r="W51" s="1954" t="s">
        <v>368</v>
      </c>
      <c r="X51" s="1954" t="s">
        <v>321</v>
      </c>
      <c r="Y51" s="1954" t="s">
        <v>384</v>
      </c>
      <c r="Z51" s="1953" t="str">
        <f t="shared" si="12"/>
        <v>ZONE 7 (TNSP TO NOMINATE)</v>
      </c>
      <c r="AA51" s="1954" t="s">
        <v>323</v>
      </c>
      <c r="AB51" s="1954" t="s">
        <v>324</v>
      </c>
      <c r="AC51" s="1954"/>
      <c r="AD51" s="510"/>
      <c r="AE51" s="510"/>
      <c r="AF51" s="510"/>
      <c r="AG51" s="510"/>
      <c r="AH51" s="511"/>
    </row>
    <row r="52" spans="2:35" ht="29.25" thickBot="1">
      <c r="B52" s="535"/>
      <c r="C52" s="1966" t="s">
        <v>390</v>
      </c>
      <c r="D52" s="1967"/>
      <c r="E52" s="1953" t="s">
        <v>93</v>
      </c>
      <c r="F52" s="1953" t="s">
        <v>368</v>
      </c>
      <c r="G52" s="1953" t="s">
        <v>112</v>
      </c>
      <c r="H52" s="1969" t="s">
        <v>390</v>
      </c>
      <c r="I52" s="1953" t="str">
        <f t="shared" si="11"/>
        <v>ZONE 6 (TNSP TO NOMINATE)</v>
      </c>
      <c r="J52" s="1953" t="s">
        <v>267</v>
      </c>
      <c r="K52" s="1969" t="s">
        <v>391</v>
      </c>
      <c r="L52" s="1967"/>
      <c r="M52" s="536"/>
      <c r="N52" s="537"/>
      <c r="O52" s="538"/>
      <c r="P52" s="538"/>
      <c r="Q52" s="539"/>
      <c r="R52" s="4"/>
      <c r="S52" s="545"/>
      <c r="T52" s="518" t="s">
        <v>388</v>
      </c>
      <c r="U52" s="439"/>
      <c r="V52" s="1954" t="s">
        <v>93</v>
      </c>
      <c r="W52" s="1953" t="s">
        <v>368</v>
      </c>
      <c r="X52" s="1953" t="s">
        <v>321</v>
      </c>
      <c r="Y52" s="1954" t="s">
        <v>388</v>
      </c>
      <c r="Z52" s="1953" t="str">
        <f t="shared" si="12"/>
        <v>ZONE 7 (TNSP TO NOMINATE)</v>
      </c>
      <c r="AA52" s="1954" t="s">
        <v>323</v>
      </c>
      <c r="AB52" s="1954" t="s">
        <v>324</v>
      </c>
      <c r="AC52" s="1954"/>
      <c r="AD52" s="519"/>
      <c r="AE52" s="519"/>
      <c r="AF52" s="519"/>
      <c r="AG52" s="519"/>
      <c r="AH52" s="520"/>
    </row>
    <row r="53" spans="2:35">
      <c r="B53" s="541" t="s">
        <v>399</v>
      </c>
      <c r="C53" s="502" t="s">
        <v>367</v>
      </c>
      <c r="D53" s="503"/>
      <c r="E53" s="1953" t="s">
        <v>93</v>
      </c>
      <c r="F53" s="1953" t="s">
        <v>368</v>
      </c>
      <c r="G53" s="1953" t="s">
        <v>112</v>
      </c>
      <c r="H53" s="1953" t="s">
        <v>369</v>
      </c>
      <c r="I53" s="1953" t="str">
        <f>$B$53</f>
        <v>ZONE 7 (TNSP TO NOMINATE)</v>
      </c>
      <c r="J53" s="1953" t="s">
        <v>267</v>
      </c>
      <c r="K53" s="1953" t="s">
        <v>331</v>
      </c>
      <c r="L53" s="503"/>
      <c r="M53" s="504"/>
      <c r="N53" s="1970"/>
      <c r="O53" s="1971"/>
      <c r="P53" s="1971"/>
      <c r="Q53" s="1972"/>
      <c r="R53" s="4"/>
      <c r="S53" s="508" t="s">
        <v>400</v>
      </c>
      <c r="T53" s="509" t="s">
        <v>370</v>
      </c>
      <c r="U53" s="439"/>
      <c r="V53" s="1954" t="s">
        <v>93</v>
      </c>
      <c r="W53" s="1954" t="s">
        <v>368</v>
      </c>
      <c r="X53" s="1954" t="s">
        <v>321</v>
      </c>
      <c r="Y53" s="1954" t="s">
        <v>370</v>
      </c>
      <c r="Z53" s="1953" t="str">
        <f>$S$53</f>
        <v>ZONE 8 (TNSP TO NOMINATE)</v>
      </c>
      <c r="AA53" s="1954" t="s">
        <v>323</v>
      </c>
      <c r="AB53" s="1954" t="s">
        <v>324</v>
      </c>
      <c r="AC53" s="1954"/>
      <c r="AD53" s="510"/>
      <c r="AE53" s="510"/>
      <c r="AF53" s="510"/>
      <c r="AG53" s="510"/>
      <c r="AH53" s="511"/>
    </row>
    <row r="54" spans="2:35">
      <c r="B54" s="543"/>
      <c r="C54" s="1963" t="s">
        <v>374</v>
      </c>
      <c r="D54" s="1964"/>
      <c r="E54" s="1953" t="s">
        <v>93</v>
      </c>
      <c r="F54" s="1953" t="s">
        <v>368</v>
      </c>
      <c r="G54" s="1953" t="s">
        <v>112</v>
      </c>
      <c r="H54" s="1953" t="s">
        <v>374</v>
      </c>
      <c r="I54" s="1953" t="str">
        <f t="shared" ref="I54:I59" si="13">$B$53</f>
        <v>ZONE 7 (TNSP TO NOMINATE)</v>
      </c>
      <c r="J54" s="1953" t="s">
        <v>267</v>
      </c>
      <c r="K54" s="1953" t="s">
        <v>373</v>
      </c>
      <c r="L54" s="1964"/>
      <c r="M54" s="514"/>
      <c r="N54" s="1965"/>
      <c r="O54" s="515"/>
      <c r="P54" s="515"/>
      <c r="Q54" s="516"/>
      <c r="R54" s="4"/>
      <c r="S54" s="517"/>
      <c r="T54" s="518" t="s">
        <v>375</v>
      </c>
      <c r="U54" s="439"/>
      <c r="V54" s="1954" t="s">
        <v>93</v>
      </c>
      <c r="W54" s="1954" t="s">
        <v>368</v>
      </c>
      <c r="X54" s="1954" t="s">
        <v>321</v>
      </c>
      <c r="Y54" s="1954" t="s">
        <v>375</v>
      </c>
      <c r="Z54" s="1953" t="str">
        <f t="shared" ref="Z54:Z58" si="14">$S$53</f>
        <v>ZONE 8 (TNSP TO NOMINATE)</v>
      </c>
      <c r="AA54" s="1954" t="s">
        <v>323</v>
      </c>
      <c r="AB54" s="1954" t="s">
        <v>324</v>
      </c>
      <c r="AC54" s="1954"/>
      <c r="AD54" s="519"/>
      <c r="AE54" s="519"/>
      <c r="AF54" s="519"/>
      <c r="AG54" s="519"/>
      <c r="AH54" s="520"/>
    </row>
    <row r="55" spans="2:35">
      <c r="B55" s="544"/>
      <c r="C55" s="1966" t="s">
        <v>377</v>
      </c>
      <c r="D55" s="1967"/>
      <c r="E55" s="1953" t="s">
        <v>93</v>
      </c>
      <c r="F55" s="1953" t="s">
        <v>368</v>
      </c>
      <c r="G55" s="1953" t="s">
        <v>112</v>
      </c>
      <c r="H55" s="1953" t="s">
        <v>377</v>
      </c>
      <c r="I55" s="1953" t="str">
        <f t="shared" si="13"/>
        <v>ZONE 7 (TNSP TO NOMINATE)</v>
      </c>
      <c r="J55" s="1953" t="s">
        <v>267</v>
      </c>
      <c r="K55" s="1953" t="s">
        <v>331</v>
      </c>
      <c r="L55" s="1967"/>
      <c r="M55" s="522"/>
      <c r="N55" s="1968"/>
      <c r="O55" s="523"/>
      <c r="P55" s="523"/>
      <c r="Q55" s="524"/>
      <c r="R55" s="4"/>
      <c r="S55" s="517"/>
      <c r="T55" s="525" t="s">
        <v>378</v>
      </c>
      <c r="U55" s="439"/>
      <c r="V55" s="1954" t="s">
        <v>93</v>
      </c>
      <c r="W55" s="1954" t="s">
        <v>368</v>
      </c>
      <c r="X55" s="1954" t="s">
        <v>321</v>
      </c>
      <c r="Y55" s="1954" t="s">
        <v>378</v>
      </c>
      <c r="Z55" s="1953" t="str">
        <f t="shared" si="14"/>
        <v>ZONE 8 (TNSP TO NOMINATE)</v>
      </c>
      <c r="AA55" s="1954" t="s">
        <v>323</v>
      </c>
      <c r="AB55" s="1954" t="s">
        <v>324</v>
      </c>
      <c r="AC55" s="1954"/>
      <c r="AD55" s="526"/>
      <c r="AE55" s="526"/>
      <c r="AF55" s="526"/>
      <c r="AG55" s="526"/>
      <c r="AH55" s="527"/>
    </row>
    <row r="56" spans="2:35" ht="29.25" thickBot="1">
      <c r="B56" s="543"/>
      <c r="C56" s="1963" t="s">
        <v>380</v>
      </c>
      <c r="D56" s="1964"/>
      <c r="E56" s="1953" t="s">
        <v>93</v>
      </c>
      <c r="F56" s="1953" t="s">
        <v>368</v>
      </c>
      <c r="G56" s="1953" t="s">
        <v>112</v>
      </c>
      <c r="H56" s="1953" t="s">
        <v>380</v>
      </c>
      <c r="I56" s="1953" t="str">
        <f t="shared" si="13"/>
        <v>ZONE 7 (TNSP TO NOMINATE)</v>
      </c>
      <c r="J56" s="1953" t="s">
        <v>267</v>
      </c>
      <c r="K56" s="1953" t="s">
        <v>373</v>
      </c>
      <c r="L56" s="1964"/>
      <c r="M56" s="514"/>
      <c r="N56" s="1965"/>
      <c r="O56" s="515"/>
      <c r="P56" s="515"/>
      <c r="Q56" s="516"/>
      <c r="R56" s="4"/>
      <c r="S56" s="517"/>
      <c r="T56" s="528" t="s">
        <v>381</v>
      </c>
      <c r="U56" s="439"/>
      <c r="V56" s="1954" t="s">
        <v>93</v>
      </c>
      <c r="W56" s="1954" t="s">
        <v>368</v>
      </c>
      <c r="X56" s="1954" t="s">
        <v>321</v>
      </c>
      <c r="Y56" s="1954" t="s">
        <v>381</v>
      </c>
      <c r="Z56" s="1953" t="str">
        <f t="shared" si="14"/>
        <v>ZONE 8 (TNSP TO NOMINATE)</v>
      </c>
      <c r="AA56" s="1954" t="s">
        <v>323</v>
      </c>
      <c r="AB56" s="1954" t="s">
        <v>324</v>
      </c>
      <c r="AC56" s="1954"/>
      <c r="AD56" s="526"/>
      <c r="AE56" s="526"/>
      <c r="AF56" s="526"/>
      <c r="AG56" s="526"/>
      <c r="AH56" s="527"/>
    </row>
    <row r="57" spans="2:35" ht="15.75" thickBot="1">
      <c r="B57" s="544"/>
      <c r="C57" s="1966" t="s">
        <v>383</v>
      </c>
      <c r="D57" s="1967"/>
      <c r="E57" s="1953" t="s">
        <v>93</v>
      </c>
      <c r="F57" s="1973" t="s">
        <v>368</v>
      </c>
      <c r="G57" s="1973" t="s">
        <v>112</v>
      </c>
      <c r="H57" s="1953" t="s">
        <v>383</v>
      </c>
      <c r="I57" s="1953" t="str">
        <f t="shared" si="13"/>
        <v>ZONE 7 (TNSP TO NOMINATE)</v>
      </c>
      <c r="J57" s="1973" t="s">
        <v>267</v>
      </c>
      <c r="K57" s="1953" t="s">
        <v>331</v>
      </c>
      <c r="L57" s="1967"/>
      <c r="M57" s="522"/>
      <c r="N57" s="1968"/>
      <c r="O57" s="523"/>
      <c r="P57" s="523"/>
      <c r="Q57" s="524"/>
      <c r="R57" s="4"/>
      <c r="S57" s="517"/>
      <c r="T57" s="525" t="s">
        <v>384</v>
      </c>
      <c r="U57" s="439"/>
      <c r="V57" s="1954" t="s">
        <v>93</v>
      </c>
      <c r="W57" s="1954" t="s">
        <v>368</v>
      </c>
      <c r="X57" s="1954" t="s">
        <v>321</v>
      </c>
      <c r="Y57" s="1954" t="s">
        <v>384</v>
      </c>
      <c r="Z57" s="1953" t="str">
        <f t="shared" si="14"/>
        <v>ZONE 8 (TNSP TO NOMINATE)</v>
      </c>
      <c r="AA57" s="1954" t="s">
        <v>323</v>
      </c>
      <c r="AB57" s="1954" t="s">
        <v>324</v>
      </c>
      <c r="AC57" s="1954"/>
      <c r="AD57" s="510"/>
      <c r="AE57" s="510"/>
      <c r="AF57" s="510"/>
      <c r="AG57" s="510"/>
      <c r="AH57" s="511"/>
    </row>
    <row r="58" spans="2:35" ht="29.25" thickBot="1">
      <c r="B58" s="543"/>
      <c r="C58" s="1963" t="s">
        <v>386</v>
      </c>
      <c r="D58" s="529"/>
      <c r="E58" s="1953" t="s">
        <v>93</v>
      </c>
      <c r="F58" s="1953" t="s">
        <v>368</v>
      </c>
      <c r="G58" s="1953" t="s">
        <v>112</v>
      </c>
      <c r="H58" s="1953" t="s">
        <v>386</v>
      </c>
      <c r="I58" s="1953" t="str">
        <f t="shared" si="13"/>
        <v>ZONE 7 (TNSP TO NOMINATE)</v>
      </c>
      <c r="J58" s="1953" t="s">
        <v>267</v>
      </c>
      <c r="K58" s="12" t="s">
        <v>387</v>
      </c>
      <c r="L58" s="529"/>
      <c r="M58" s="530"/>
      <c r="N58" s="531"/>
      <c r="O58" s="532"/>
      <c r="P58" s="532"/>
      <c r="Q58" s="533"/>
      <c r="R58" s="4"/>
      <c r="S58" s="534"/>
      <c r="T58" s="518" t="s">
        <v>388</v>
      </c>
      <c r="U58" s="439"/>
      <c r="V58" s="1954" t="s">
        <v>93</v>
      </c>
      <c r="W58" s="1954" t="s">
        <v>368</v>
      </c>
      <c r="X58" s="1954" t="s">
        <v>321</v>
      </c>
      <c r="Y58" s="1954" t="s">
        <v>388</v>
      </c>
      <c r="Z58" s="1953" t="str">
        <f t="shared" si="14"/>
        <v>ZONE 8 (TNSP TO NOMINATE)</v>
      </c>
      <c r="AA58" s="1954" t="s">
        <v>323</v>
      </c>
      <c r="AB58" s="1954" t="s">
        <v>324</v>
      </c>
      <c r="AC58" s="1954"/>
      <c r="AD58" s="519"/>
      <c r="AE58" s="519"/>
      <c r="AF58" s="519"/>
      <c r="AG58" s="519"/>
      <c r="AH58" s="520"/>
    </row>
    <row r="59" spans="2:35" ht="29.25" thickBot="1">
      <c r="B59" s="544"/>
      <c r="C59" s="1966" t="s">
        <v>390</v>
      </c>
      <c r="D59" s="1967"/>
      <c r="E59" s="1953" t="s">
        <v>93</v>
      </c>
      <c r="F59" s="1953" t="s">
        <v>368</v>
      </c>
      <c r="G59" s="1953" t="s">
        <v>112</v>
      </c>
      <c r="H59" s="1969" t="s">
        <v>390</v>
      </c>
      <c r="I59" s="1953" t="str">
        <f t="shared" si="13"/>
        <v>ZONE 7 (TNSP TO NOMINATE)</v>
      </c>
      <c r="J59" s="1953" t="s">
        <v>267</v>
      </c>
      <c r="K59" s="1969" t="s">
        <v>391</v>
      </c>
      <c r="L59" s="1967"/>
      <c r="M59" s="536"/>
      <c r="N59" s="537"/>
      <c r="O59" s="538"/>
      <c r="P59" s="538"/>
      <c r="Q59" s="539"/>
      <c r="R59" s="4"/>
      <c r="S59" s="540" t="s">
        <v>401</v>
      </c>
      <c r="T59" s="509" t="s">
        <v>370</v>
      </c>
      <c r="U59" s="439"/>
      <c r="V59" s="1954" t="s">
        <v>93</v>
      </c>
      <c r="W59" s="1954" t="s">
        <v>368</v>
      </c>
      <c r="X59" s="1954" t="s">
        <v>321</v>
      </c>
      <c r="Y59" s="1954" t="s">
        <v>370</v>
      </c>
      <c r="Z59" s="1953" t="str">
        <f>$S$59</f>
        <v>ZONE 9 (TNSP TO NOMINATE)</v>
      </c>
      <c r="AA59" s="1954" t="s">
        <v>323</v>
      </c>
      <c r="AB59" s="1954" t="s">
        <v>324</v>
      </c>
      <c r="AC59" s="1954"/>
      <c r="AD59" s="510"/>
      <c r="AE59" s="510"/>
      <c r="AF59" s="510"/>
      <c r="AG59" s="510"/>
      <c r="AH59" s="511"/>
    </row>
    <row r="60" spans="2:35" ht="15.75" thickBot="1">
      <c r="B60" s="501" t="s">
        <v>400</v>
      </c>
      <c r="C60" s="502" t="s">
        <v>367</v>
      </c>
      <c r="D60" s="503"/>
      <c r="E60" s="1953" t="s">
        <v>93</v>
      </c>
      <c r="F60" s="1953" t="s">
        <v>368</v>
      </c>
      <c r="G60" s="1953" t="s">
        <v>112</v>
      </c>
      <c r="H60" s="1953" t="s">
        <v>369</v>
      </c>
      <c r="I60" s="1953" t="str">
        <f>$B$60</f>
        <v>ZONE 8 (TNSP TO NOMINATE)</v>
      </c>
      <c r="J60" s="1953" t="s">
        <v>267</v>
      </c>
      <c r="K60" s="1953" t="s">
        <v>331</v>
      </c>
      <c r="L60" s="503"/>
      <c r="M60" s="504"/>
      <c r="N60" s="1970"/>
      <c r="O60" s="1971"/>
      <c r="P60" s="1971"/>
      <c r="Q60" s="1972"/>
      <c r="S60" s="542"/>
      <c r="T60" s="518" t="s">
        <v>375</v>
      </c>
      <c r="U60" s="469"/>
      <c r="V60" s="1954" t="s">
        <v>93</v>
      </c>
      <c r="W60" s="1973" t="s">
        <v>368</v>
      </c>
      <c r="X60" s="1973" t="s">
        <v>321</v>
      </c>
      <c r="Y60" s="1973" t="s">
        <v>375</v>
      </c>
      <c r="Z60" s="1953" t="str">
        <f t="shared" ref="Z60:Z64" si="15">$S$59</f>
        <v>ZONE 9 (TNSP TO NOMINATE)</v>
      </c>
      <c r="AA60" s="1973" t="s">
        <v>323</v>
      </c>
      <c r="AB60" s="1973" t="s">
        <v>324</v>
      </c>
      <c r="AC60" s="1973"/>
      <c r="AD60" s="519"/>
      <c r="AE60" s="519"/>
      <c r="AF60" s="519"/>
      <c r="AG60" s="519"/>
      <c r="AH60" s="520"/>
    </row>
    <row r="61" spans="2:35">
      <c r="B61" s="513"/>
      <c r="C61" s="1963" t="s">
        <v>374</v>
      </c>
      <c r="D61" s="1964"/>
      <c r="E61" s="1953" t="s">
        <v>93</v>
      </c>
      <c r="F61" s="1953" t="s">
        <v>368</v>
      </c>
      <c r="G61" s="1953" t="s">
        <v>112</v>
      </c>
      <c r="H61" s="1953" t="s">
        <v>374</v>
      </c>
      <c r="I61" s="1953" t="str">
        <f t="shared" ref="I61:I66" si="16">$B$60</f>
        <v>ZONE 8 (TNSP TO NOMINATE)</v>
      </c>
      <c r="J61" s="1953" t="s">
        <v>267</v>
      </c>
      <c r="K61" s="1953" t="s">
        <v>373</v>
      </c>
      <c r="L61" s="1964"/>
      <c r="M61" s="514"/>
      <c r="N61" s="1965"/>
      <c r="O61" s="515"/>
      <c r="P61" s="515"/>
      <c r="Q61" s="516"/>
      <c r="S61" s="542"/>
      <c r="T61" s="525" t="s">
        <v>378</v>
      </c>
      <c r="U61" s="439"/>
      <c r="V61" s="1954" t="s">
        <v>93</v>
      </c>
      <c r="W61" s="1954" t="s">
        <v>368</v>
      </c>
      <c r="X61" s="1954" t="s">
        <v>321</v>
      </c>
      <c r="Y61" s="1954" t="s">
        <v>378</v>
      </c>
      <c r="Z61" s="1953" t="str">
        <f t="shared" si="15"/>
        <v>ZONE 9 (TNSP TO NOMINATE)</v>
      </c>
      <c r="AA61" s="1954" t="s">
        <v>323</v>
      </c>
      <c r="AB61" s="1954" t="s">
        <v>324</v>
      </c>
      <c r="AC61" s="1954"/>
      <c r="AD61" s="526"/>
      <c r="AE61" s="526"/>
      <c r="AF61" s="526"/>
      <c r="AG61" s="526"/>
      <c r="AH61" s="527"/>
    </row>
    <row r="62" spans="2:35" ht="15.75" thickBot="1">
      <c r="B62" s="513"/>
      <c r="C62" s="1966" t="s">
        <v>377</v>
      </c>
      <c r="D62" s="1967"/>
      <c r="E62" s="1953" t="s">
        <v>93</v>
      </c>
      <c r="F62" s="1953" t="s">
        <v>368</v>
      </c>
      <c r="G62" s="1953" t="s">
        <v>112</v>
      </c>
      <c r="H62" s="1953" t="s">
        <v>377</v>
      </c>
      <c r="I62" s="1953" t="str">
        <f t="shared" si="16"/>
        <v>ZONE 8 (TNSP TO NOMINATE)</v>
      </c>
      <c r="J62" s="1953" t="s">
        <v>267</v>
      </c>
      <c r="K62" s="1953" t="s">
        <v>331</v>
      </c>
      <c r="L62" s="1967"/>
      <c r="M62" s="522"/>
      <c r="N62" s="1968"/>
      <c r="O62" s="523"/>
      <c r="P62" s="523"/>
      <c r="Q62" s="524"/>
      <c r="S62" s="542"/>
      <c r="T62" s="528" t="s">
        <v>381</v>
      </c>
      <c r="U62" s="439"/>
      <c r="V62" s="1954" t="s">
        <v>93</v>
      </c>
      <c r="W62" s="1954" t="s">
        <v>368</v>
      </c>
      <c r="X62" s="1954" t="s">
        <v>321</v>
      </c>
      <c r="Y62" s="1954" t="s">
        <v>381</v>
      </c>
      <c r="Z62" s="1953" t="str">
        <f t="shared" si="15"/>
        <v>ZONE 9 (TNSP TO NOMINATE)</v>
      </c>
      <c r="AA62" s="1954" t="s">
        <v>323</v>
      </c>
      <c r="AB62" s="1954" t="s">
        <v>324</v>
      </c>
      <c r="AC62" s="1954"/>
      <c r="AD62" s="526"/>
      <c r="AE62" s="526"/>
      <c r="AF62" s="526"/>
      <c r="AG62" s="526"/>
      <c r="AH62" s="527"/>
      <c r="AI62" s="12"/>
    </row>
    <row r="63" spans="2:35" ht="28.5">
      <c r="B63" s="513"/>
      <c r="C63" s="1963" t="s">
        <v>380</v>
      </c>
      <c r="D63" s="1964"/>
      <c r="E63" s="1953" t="s">
        <v>93</v>
      </c>
      <c r="F63" s="1953" t="s">
        <v>368</v>
      </c>
      <c r="G63" s="1953" t="s">
        <v>112</v>
      </c>
      <c r="H63" s="1953" t="s">
        <v>380</v>
      </c>
      <c r="I63" s="1953" t="str">
        <f t="shared" si="16"/>
        <v>ZONE 8 (TNSP TO NOMINATE)</v>
      </c>
      <c r="J63" s="1953" t="s">
        <v>267</v>
      </c>
      <c r="K63" s="1953" t="s">
        <v>373</v>
      </c>
      <c r="L63" s="1964"/>
      <c r="M63" s="514"/>
      <c r="N63" s="1965"/>
      <c r="O63" s="515"/>
      <c r="P63" s="515"/>
      <c r="Q63" s="516"/>
      <c r="S63" s="542"/>
      <c r="T63" s="525" t="s">
        <v>384</v>
      </c>
      <c r="U63" s="439"/>
      <c r="V63" s="1954" t="s">
        <v>93</v>
      </c>
      <c r="W63" s="1954" t="s">
        <v>368</v>
      </c>
      <c r="X63" s="1954" t="s">
        <v>321</v>
      </c>
      <c r="Y63" s="1954" t="s">
        <v>384</v>
      </c>
      <c r="Z63" s="1953" t="str">
        <f t="shared" si="15"/>
        <v>ZONE 9 (TNSP TO NOMINATE)</v>
      </c>
      <c r="AA63" s="1954" t="s">
        <v>323</v>
      </c>
      <c r="AB63" s="1954" t="s">
        <v>324</v>
      </c>
      <c r="AC63" s="1954"/>
      <c r="AD63" s="510"/>
      <c r="AE63" s="510"/>
      <c r="AF63" s="510"/>
      <c r="AG63" s="510"/>
      <c r="AH63" s="511"/>
    </row>
    <row r="64" spans="2:35" ht="15.75" thickBot="1">
      <c r="B64" s="513"/>
      <c r="C64" s="1966" t="s">
        <v>383</v>
      </c>
      <c r="D64" s="1967"/>
      <c r="E64" s="1953" t="s">
        <v>93</v>
      </c>
      <c r="F64" s="1953" t="s">
        <v>368</v>
      </c>
      <c r="G64" s="1953" t="s">
        <v>112</v>
      </c>
      <c r="H64" s="1953" t="s">
        <v>383</v>
      </c>
      <c r="I64" s="1953" t="str">
        <f t="shared" si="16"/>
        <v>ZONE 8 (TNSP TO NOMINATE)</v>
      </c>
      <c r="J64" s="1953" t="s">
        <v>267</v>
      </c>
      <c r="K64" s="1953" t="s">
        <v>331</v>
      </c>
      <c r="L64" s="1967"/>
      <c r="M64" s="522"/>
      <c r="N64" s="1968"/>
      <c r="O64" s="523"/>
      <c r="P64" s="523"/>
      <c r="Q64" s="524"/>
      <c r="S64" s="545"/>
      <c r="T64" s="518" t="s">
        <v>388</v>
      </c>
      <c r="U64" s="439"/>
      <c r="V64" s="1954" t="s">
        <v>93</v>
      </c>
      <c r="W64" s="1953" t="s">
        <v>368</v>
      </c>
      <c r="X64" s="1953" t="s">
        <v>321</v>
      </c>
      <c r="Y64" s="1954" t="s">
        <v>388</v>
      </c>
      <c r="Z64" s="1953" t="str">
        <f t="shared" si="15"/>
        <v>ZONE 9 (TNSP TO NOMINATE)</v>
      </c>
      <c r="AA64" s="1953" t="s">
        <v>323</v>
      </c>
      <c r="AB64" s="1953" t="s">
        <v>324</v>
      </c>
      <c r="AC64" s="1953"/>
      <c r="AD64" s="519"/>
      <c r="AE64" s="519"/>
      <c r="AF64" s="519"/>
      <c r="AG64" s="519"/>
      <c r="AH64" s="520"/>
    </row>
    <row r="65" spans="2:34" ht="28.5">
      <c r="B65" s="513"/>
      <c r="C65" s="1963" t="s">
        <v>386</v>
      </c>
      <c r="D65" s="529"/>
      <c r="E65" s="1953" t="s">
        <v>93</v>
      </c>
      <c r="F65" s="1953" t="s">
        <v>368</v>
      </c>
      <c r="G65" s="1953" t="s">
        <v>112</v>
      </c>
      <c r="H65" s="1953" t="s">
        <v>386</v>
      </c>
      <c r="I65" s="1953" t="str">
        <f t="shared" si="16"/>
        <v>ZONE 8 (TNSP TO NOMINATE)</v>
      </c>
      <c r="J65" s="1953" t="s">
        <v>267</v>
      </c>
      <c r="K65" s="12" t="s">
        <v>387</v>
      </c>
      <c r="L65" s="529"/>
      <c r="M65" s="530"/>
      <c r="N65" s="531"/>
      <c r="O65" s="532"/>
      <c r="P65" s="532"/>
      <c r="Q65" s="533"/>
      <c r="S65" s="508" t="s">
        <v>402</v>
      </c>
      <c r="T65" s="509" t="s">
        <v>370</v>
      </c>
      <c r="U65" s="439"/>
      <c r="V65" s="1954" t="s">
        <v>93</v>
      </c>
      <c r="W65" s="1954" t="s">
        <v>368</v>
      </c>
      <c r="X65" s="1954" t="s">
        <v>321</v>
      </c>
      <c r="Y65" s="1954" t="s">
        <v>370</v>
      </c>
      <c r="Z65" s="1953" t="str">
        <f>$S$65</f>
        <v>ZONE 10 (TNSP TO NOMINATE)</v>
      </c>
      <c r="AA65" s="1954" t="s">
        <v>323</v>
      </c>
      <c r="AB65" s="1954" t="s">
        <v>324</v>
      </c>
      <c r="AC65" s="1954"/>
      <c r="AD65" s="510"/>
      <c r="AE65" s="510"/>
      <c r="AF65" s="510"/>
      <c r="AG65" s="510"/>
      <c r="AH65" s="511"/>
    </row>
    <row r="66" spans="2:34" ht="29.25" thickBot="1">
      <c r="B66" s="535"/>
      <c r="C66" s="1966" t="s">
        <v>390</v>
      </c>
      <c r="D66" s="1967"/>
      <c r="E66" s="1953" t="s">
        <v>93</v>
      </c>
      <c r="F66" s="1953" t="s">
        <v>368</v>
      </c>
      <c r="G66" s="1953" t="s">
        <v>112</v>
      </c>
      <c r="H66" s="1969" t="s">
        <v>390</v>
      </c>
      <c r="I66" s="1953" t="str">
        <f t="shared" si="16"/>
        <v>ZONE 8 (TNSP TO NOMINATE)</v>
      </c>
      <c r="J66" s="1953" t="s">
        <v>267</v>
      </c>
      <c r="K66" s="1969" t="s">
        <v>391</v>
      </c>
      <c r="L66" s="1967"/>
      <c r="M66" s="536"/>
      <c r="N66" s="537"/>
      <c r="O66" s="538"/>
      <c r="P66" s="538"/>
      <c r="Q66" s="539"/>
      <c r="S66" s="517"/>
      <c r="T66" s="518" t="s">
        <v>375</v>
      </c>
      <c r="U66" s="439"/>
      <c r="V66" s="1954" t="s">
        <v>93</v>
      </c>
      <c r="W66" s="1954" t="s">
        <v>368</v>
      </c>
      <c r="X66" s="1954" t="s">
        <v>321</v>
      </c>
      <c r="Y66" s="1954" t="s">
        <v>375</v>
      </c>
      <c r="Z66" s="1953" t="str">
        <f t="shared" ref="Z66:Z70" si="17">$S$65</f>
        <v>ZONE 10 (TNSP TO NOMINATE)</v>
      </c>
      <c r="AA66" s="1954" t="s">
        <v>323</v>
      </c>
      <c r="AB66" s="1954" t="s">
        <v>324</v>
      </c>
      <c r="AC66" s="1954"/>
      <c r="AD66" s="519"/>
      <c r="AE66" s="519"/>
      <c r="AF66" s="519"/>
      <c r="AG66" s="519"/>
      <c r="AH66" s="520"/>
    </row>
    <row r="67" spans="2:34">
      <c r="B67" s="541" t="s">
        <v>401</v>
      </c>
      <c r="C67" s="502" t="s">
        <v>367</v>
      </c>
      <c r="D67" s="503"/>
      <c r="E67" s="1953" t="s">
        <v>93</v>
      </c>
      <c r="F67" s="1953" t="s">
        <v>368</v>
      </c>
      <c r="G67" s="1953" t="s">
        <v>112</v>
      </c>
      <c r="H67" s="1953" t="s">
        <v>369</v>
      </c>
      <c r="I67" s="1953" t="str">
        <f>$B$67</f>
        <v>ZONE 9 (TNSP TO NOMINATE)</v>
      </c>
      <c r="J67" s="1953" t="s">
        <v>267</v>
      </c>
      <c r="K67" s="1953" t="s">
        <v>331</v>
      </c>
      <c r="L67" s="503"/>
      <c r="M67" s="504"/>
      <c r="N67" s="1970"/>
      <c r="O67" s="1971"/>
      <c r="P67" s="1971"/>
      <c r="Q67" s="1972"/>
      <c r="S67" s="517"/>
      <c r="T67" s="525" t="s">
        <v>378</v>
      </c>
      <c r="U67" s="439"/>
      <c r="V67" s="1954" t="s">
        <v>93</v>
      </c>
      <c r="W67" s="1954" t="s">
        <v>368</v>
      </c>
      <c r="X67" s="1954" t="s">
        <v>321</v>
      </c>
      <c r="Y67" s="1954" t="s">
        <v>378</v>
      </c>
      <c r="Z67" s="1953" t="str">
        <f t="shared" si="17"/>
        <v>ZONE 10 (TNSP TO NOMINATE)</v>
      </c>
      <c r="AA67" s="1954" t="s">
        <v>323</v>
      </c>
      <c r="AB67" s="1954" t="s">
        <v>324</v>
      </c>
      <c r="AC67" s="1954"/>
      <c r="AD67" s="526"/>
      <c r="AE67" s="526"/>
      <c r="AF67" s="526"/>
      <c r="AG67" s="526"/>
      <c r="AH67" s="527"/>
    </row>
    <row r="68" spans="2:34" ht="15.75" thickBot="1">
      <c r="B68" s="543"/>
      <c r="C68" s="1963" t="s">
        <v>374</v>
      </c>
      <c r="D68" s="1964"/>
      <c r="E68" s="1953" t="s">
        <v>93</v>
      </c>
      <c r="F68" s="1953" t="s">
        <v>368</v>
      </c>
      <c r="G68" s="1953" t="s">
        <v>112</v>
      </c>
      <c r="H68" s="1953" t="s">
        <v>374</v>
      </c>
      <c r="I68" s="1953" t="str">
        <f t="shared" ref="I68:I73" si="18">$B$67</f>
        <v>ZONE 9 (TNSP TO NOMINATE)</v>
      </c>
      <c r="J68" s="1953" t="s">
        <v>267</v>
      </c>
      <c r="K68" s="1953" t="s">
        <v>373</v>
      </c>
      <c r="L68" s="1964"/>
      <c r="M68" s="514"/>
      <c r="N68" s="1965"/>
      <c r="O68" s="515"/>
      <c r="P68" s="515"/>
      <c r="Q68" s="516"/>
      <c r="S68" s="517"/>
      <c r="T68" s="528" t="s">
        <v>381</v>
      </c>
      <c r="U68" s="439"/>
      <c r="V68" s="1954" t="s">
        <v>93</v>
      </c>
      <c r="W68" s="1954" t="s">
        <v>368</v>
      </c>
      <c r="X68" s="1954" t="s">
        <v>321</v>
      </c>
      <c r="Y68" s="1954" t="s">
        <v>381</v>
      </c>
      <c r="Z68" s="1953" t="str">
        <f t="shared" si="17"/>
        <v>ZONE 10 (TNSP TO NOMINATE)</v>
      </c>
      <c r="AA68" s="1954" t="s">
        <v>323</v>
      </c>
      <c r="AB68" s="1954" t="s">
        <v>324</v>
      </c>
      <c r="AC68" s="1954"/>
      <c r="AD68" s="526"/>
      <c r="AE68" s="526"/>
      <c r="AF68" s="526"/>
      <c r="AG68" s="526"/>
      <c r="AH68" s="527"/>
    </row>
    <row r="69" spans="2:34" ht="15.75" thickBot="1">
      <c r="B69" s="544"/>
      <c r="C69" s="1966" t="s">
        <v>377</v>
      </c>
      <c r="D69" s="1967"/>
      <c r="E69" s="1953" t="s">
        <v>93</v>
      </c>
      <c r="F69" s="1973" t="s">
        <v>368</v>
      </c>
      <c r="G69" s="1973" t="s">
        <v>112</v>
      </c>
      <c r="H69" s="1953" t="s">
        <v>377</v>
      </c>
      <c r="I69" s="1953" t="str">
        <f t="shared" si="18"/>
        <v>ZONE 9 (TNSP TO NOMINATE)</v>
      </c>
      <c r="J69" s="1973" t="s">
        <v>267</v>
      </c>
      <c r="K69" s="1953" t="s">
        <v>331</v>
      </c>
      <c r="L69" s="1967"/>
      <c r="M69" s="522"/>
      <c r="N69" s="1968"/>
      <c r="O69" s="523"/>
      <c r="P69" s="523"/>
      <c r="Q69" s="524"/>
      <c r="S69" s="517"/>
      <c r="T69" s="525" t="s">
        <v>384</v>
      </c>
      <c r="U69" s="439"/>
      <c r="V69" s="1954" t="s">
        <v>93</v>
      </c>
      <c r="W69" s="1954" t="s">
        <v>368</v>
      </c>
      <c r="X69" s="1954" t="s">
        <v>321</v>
      </c>
      <c r="Y69" s="1954" t="s">
        <v>384</v>
      </c>
      <c r="Z69" s="1953" t="str">
        <f t="shared" si="17"/>
        <v>ZONE 10 (TNSP TO NOMINATE)</v>
      </c>
      <c r="AA69" s="1954" t="s">
        <v>323</v>
      </c>
      <c r="AB69" s="1954" t="s">
        <v>324</v>
      </c>
      <c r="AC69" s="1954"/>
      <c r="AD69" s="510"/>
      <c r="AE69" s="510"/>
      <c r="AF69" s="510"/>
      <c r="AG69" s="510"/>
      <c r="AH69" s="511"/>
    </row>
    <row r="70" spans="2:34" ht="29.25" thickBot="1">
      <c r="B70" s="543"/>
      <c r="C70" s="1963" t="s">
        <v>380</v>
      </c>
      <c r="D70" s="1964"/>
      <c r="E70" s="1953" t="s">
        <v>93</v>
      </c>
      <c r="F70" s="1953" t="s">
        <v>368</v>
      </c>
      <c r="G70" s="1953" t="s">
        <v>112</v>
      </c>
      <c r="H70" s="1953" t="s">
        <v>380</v>
      </c>
      <c r="I70" s="1953" t="str">
        <f t="shared" si="18"/>
        <v>ZONE 9 (TNSP TO NOMINATE)</v>
      </c>
      <c r="J70" s="1953" t="s">
        <v>267</v>
      </c>
      <c r="K70" s="1953" t="s">
        <v>373</v>
      </c>
      <c r="L70" s="1964"/>
      <c r="M70" s="514"/>
      <c r="N70" s="1965"/>
      <c r="O70" s="515"/>
      <c r="P70" s="515"/>
      <c r="Q70" s="516"/>
      <c r="S70" s="534"/>
      <c r="T70" s="547" t="s">
        <v>388</v>
      </c>
      <c r="U70" s="469"/>
      <c r="V70" s="1954" t="s">
        <v>93</v>
      </c>
      <c r="W70" s="1973" t="s">
        <v>368</v>
      </c>
      <c r="X70" s="1973" t="s">
        <v>321</v>
      </c>
      <c r="Y70" s="1973" t="s">
        <v>388</v>
      </c>
      <c r="Z70" s="1953" t="str">
        <f t="shared" si="17"/>
        <v>ZONE 10 (TNSP TO NOMINATE)</v>
      </c>
      <c r="AA70" s="1973" t="s">
        <v>323</v>
      </c>
      <c r="AB70" s="1973" t="s">
        <v>324</v>
      </c>
      <c r="AC70" s="1973"/>
      <c r="AD70" s="548"/>
      <c r="AE70" s="548"/>
      <c r="AF70" s="548"/>
      <c r="AG70" s="548"/>
      <c r="AH70" s="549"/>
    </row>
    <row r="71" spans="2:34">
      <c r="B71" s="544"/>
      <c r="C71" s="1966" t="s">
        <v>383</v>
      </c>
      <c r="D71" s="1967"/>
      <c r="E71" s="1953" t="s">
        <v>93</v>
      </c>
      <c r="F71" s="1953" t="s">
        <v>368</v>
      </c>
      <c r="G71" s="1953" t="s">
        <v>112</v>
      </c>
      <c r="H71" s="1953" t="s">
        <v>383</v>
      </c>
      <c r="I71" s="1953" t="str">
        <f t="shared" si="18"/>
        <v>ZONE 9 (TNSP TO NOMINATE)</v>
      </c>
      <c r="J71" s="1953" t="s">
        <v>267</v>
      </c>
      <c r="K71" s="1953" t="s">
        <v>331</v>
      </c>
      <c r="L71" s="1967"/>
      <c r="M71" s="522"/>
      <c r="N71" s="1968"/>
      <c r="O71" s="523"/>
      <c r="P71" s="523"/>
      <c r="Q71" s="524"/>
      <c r="Z71" s="1953"/>
    </row>
    <row r="72" spans="2:34" ht="28.5">
      <c r="B72" s="543"/>
      <c r="C72" s="1963" t="s">
        <v>386</v>
      </c>
      <c r="D72" s="529"/>
      <c r="E72" s="1953" t="s">
        <v>93</v>
      </c>
      <c r="F72" s="1953" t="s">
        <v>368</v>
      </c>
      <c r="G72" s="1953" t="s">
        <v>112</v>
      </c>
      <c r="H72" s="1953" t="s">
        <v>386</v>
      </c>
      <c r="I72" s="1953" t="str">
        <f t="shared" si="18"/>
        <v>ZONE 9 (TNSP TO NOMINATE)</v>
      </c>
      <c r="J72" s="1953" t="s">
        <v>267</v>
      </c>
      <c r="K72" s="12" t="s">
        <v>387</v>
      </c>
      <c r="L72" s="529"/>
      <c r="M72" s="530"/>
      <c r="N72" s="531"/>
      <c r="O72" s="532"/>
      <c r="P72" s="532"/>
      <c r="Q72" s="533"/>
      <c r="Z72" s="1953"/>
    </row>
    <row r="73" spans="2:34" ht="29.25" thickBot="1">
      <c r="B73" s="544"/>
      <c r="C73" s="1966" t="s">
        <v>390</v>
      </c>
      <c r="D73" s="1967"/>
      <c r="E73" s="1953" t="s">
        <v>93</v>
      </c>
      <c r="F73" s="1953" t="s">
        <v>368</v>
      </c>
      <c r="G73" s="1953" t="s">
        <v>112</v>
      </c>
      <c r="H73" s="1969" t="s">
        <v>390</v>
      </c>
      <c r="I73" s="1953" t="str">
        <f t="shared" si="18"/>
        <v>ZONE 9 (TNSP TO NOMINATE)</v>
      </c>
      <c r="J73" s="1953" t="s">
        <v>267</v>
      </c>
      <c r="K73" s="1969" t="s">
        <v>391</v>
      </c>
      <c r="L73" s="1967"/>
      <c r="M73" s="536"/>
      <c r="N73" s="537"/>
      <c r="O73" s="538"/>
      <c r="P73" s="538"/>
      <c r="Q73" s="539"/>
      <c r="Z73" s="1953"/>
    </row>
    <row r="74" spans="2:34">
      <c r="B74" s="501" t="s">
        <v>402</v>
      </c>
      <c r="C74" s="502" t="s">
        <v>367</v>
      </c>
      <c r="D74" s="503"/>
      <c r="E74" s="1953" t="s">
        <v>93</v>
      </c>
      <c r="F74" s="1953" t="s">
        <v>368</v>
      </c>
      <c r="G74" s="1953" t="s">
        <v>112</v>
      </c>
      <c r="H74" s="1953" t="s">
        <v>369</v>
      </c>
      <c r="I74" s="1953" t="str">
        <f>$B$74</f>
        <v>ZONE 10 (TNSP TO NOMINATE)</v>
      </c>
      <c r="J74" s="1953" t="s">
        <v>267</v>
      </c>
      <c r="K74" s="1953" t="s">
        <v>331</v>
      </c>
      <c r="L74" s="503"/>
      <c r="M74" s="504"/>
      <c r="N74" s="1970"/>
      <c r="O74" s="1971"/>
      <c r="P74" s="1971"/>
      <c r="Q74" s="1972"/>
      <c r="Z74" s="1953"/>
    </row>
    <row r="75" spans="2:34">
      <c r="B75" s="513"/>
      <c r="C75" s="1963" t="s">
        <v>374</v>
      </c>
      <c r="D75" s="1964"/>
      <c r="E75" s="1953" t="s">
        <v>93</v>
      </c>
      <c r="F75" s="1953" t="s">
        <v>368</v>
      </c>
      <c r="G75" s="1953" t="s">
        <v>112</v>
      </c>
      <c r="H75" s="1953" t="s">
        <v>374</v>
      </c>
      <c r="I75" s="1953" t="str">
        <f t="shared" ref="I75:I80" si="19">$B$74</f>
        <v>ZONE 10 (TNSP TO NOMINATE)</v>
      </c>
      <c r="J75" s="1953" t="s">
        <v>267</v>
      </c>
      <c r="K75" s="1953" t="s">
        <v>373</v>
      </c>
      <c r="L75" s="1964"/>
      <c r="M75" s="514"/>
      <c r="N75" s="1965"/>
      <c r="O75" s="515"/>
      <c r="P75" s="515"/>
      <c r="Q75" s="516"/>
      <c r="Z75" s="1953"/>
    </row>
    <row r="76" spans="2:34">
      <c r="B76" s="513"/>
      <c r="C76" s="1966" t="s">
        <v>377</v>
      </c>
      <c r="D76" s="1967"/>
      <c r="E76" s="1953" t="s">
        <v>93</v>
      </c>
      <c r="F76" s="1953" t="s">
        <v>368</v>
      </c>
      <c r="G76" s="1953" t="s">
        <v>112</v>
      </c>
      <c r="H76" s="1953" t="s">
        <v>377</v>
      </c>
      <c r="I76" s="1953" t="str">
        <f t="shared" si="19"/>
        <v>ZONE 10 (TNSP TO NOMINATE)</v>
      </c>
      <c r="J76" s="1953" t="s">
        <v>267</v>
      </c>
      <c r="K76" s="1953" t="s">
        <v>331</v>
      </c>
      <c r="L76" s="1967"/>
      <c r="M76" s="522"/>
      <c r="N76" s="1968"/>
      <c r="O76" s="523"/>
      <c r="P76" s="523"/>
      <c r="Q76" s="524"/>
      <c r="Z76" s="1953"/>
    </row>
    <row r="77" spans="2:34" ht="28.5">
      <c r="B77" s="513"/>
      <c r="C77" s="1963" t="s">
        <v>380</v>
      </c>
      <c r="D77" s="1964"/>
      <c r="E77" s="1953" t="s">
        <v>93</v>
      </c>
      <c r="F77" s="1953" t="s">
        <v>368</v>
      </c>
      <c r="G77" s="1953" t="s">
        <v>112</v>
      </c>
      <c r="H77" s="1953" t="s">
        <v>380</v>
      </c>
      <c r="I77" s="1953" t="str">
        <f t="shared" si="19"/>
        <v>ZONE 10 (TNSP TO NOMINATE)</v>
      </c>
      <c r="J77" s="1953" t="s">
        <v>267</v>
      </c>
      <c r="K77" s="1953" t="s">
        <v>373</v>
      </c>
      <c r="L77" s="1964"/>
      <c r="M77" s="514"/>
      <c r="N77" s="1965"/>
      <c r="O77" s="515"/>
      <c r="P77" s="515"/>
      <c r="Q77" s="516"/>
      <c r="Z77" s="1953"/>
    </row>
    <row r="78" spans="2:34">
      <c r="B78" s="513"/>
      <c r="C78" s="1966" t="s">
        <v>383</v>
      </c>
      <c r="D78" s="1967"/>
      <c r="E78" s="1953" t="s">
        <v>93</v>
      </c>
      <c r="F78" s="1953" t="s">
        <v>368</v>
      </c>
      <c r="G78" s="1953" t="s">
        <v>112</v>
      </c>
      <c r="H78" s="1953" t="s">
        <v>383</v>
      </c>
      <c r="I78" s="1953" t="str">
        <f t="shared" si="19"/>
        <v>ZONE 10 (TNSP TO NOMINATE)</v>
      </c>
      <c r="J78" s="1953" t="s">
        <v>267</v>
      </c>
      <c r="K78" s="1953" t="s">
        <v>331</v>
      </c>
      <c r="L78" s="1967"/>
      <c r="M78" s="522"/>
      <c r="N78" s="1968"/>
      <c r="O78" s="523"/>
      <c r="P78" s="523"/>
      <c r="Q78" s="524"/>
      <c r="Z78" s="1953"/>
    </row>
    <row r="79" spans="2:34" ht="28.5">
      <c r="B79" s="513"/>
      <c r="C79" s="1963" t="s">
        <v>386</v>
      </c>
      <c r="D79" s="529"/>
      <c r="E79" s="1953" t="s">
        <v>93</v>
      </c>
      <c r="F79" s="1953" t="s">
        <v>368</v>
      </c>
      <c r="G79" s="1953" t="s">
        <v>112</v>
      </c>
      <c r="H79" s="1953" t="s">
        <v>386</v>
      </c>
      <c r="I79" s="1953" t="str">
        <f t="shared" si="19"/>
        <v>ZONE 10 (TNSP TO NOMINATE)</v>
      </c>
      <c r="J79" s="1953" t="s">
        <v>267</v>
      </c>
      <c r="K79" s="12" t="s">
        <v>387</v>
      </c>
      <c r="L79" s="529"/>
      <c r="M79" s="530"/>
      <c r="N79" s="531"/>
      <c r="O79" s="532"/>
      <c r="P79" s="532"/>
      <c r="Q79" s="533"/>
      <c r="Z79" s="1953"/>
    </row>
    <row r="80" spans="2:34" ht="29.25" thickBot="1">
      <c r="B80" s="535"/>
      <c r="C80" s="550" t="s">
        <v>390</v>
      </c>
      <c r="D80" s="551"/>
      <c r="E80" s="1973" t="s">
        <v>93</v>
      </c>
      <c r="F80" s="1973" t="s">
        <v>368</v>
      </c>
      <c r="G80" s="1973" t="s">
        <v>112</v>
      </c>
      <c r="H80" s="1974" t="s">
        <v>390</v>
      </c>
      <c r="I80" s="1953" t="str">
        <f t="shared" si="19"/>
        <v>ZONE 10 (TNSP TO NOMINATE)</v>
      </c>
      <c r="J80" s="1973" t="s">
        <v>267</v>
      </c>
      <c r="K80" s="1974" t="s">
        <v>391</v>
      </c>
      <c r="L80" s="551"/>
      <c r="M80" s="536"/>
      <c r="N80" s="537"/>
      <c r="O80" s="538"/>
      <c r="P80" s="538"/>
      <c r="Q80" s="539"/>
      <c r="Z80" s="1953"/>
    </row>
  </sheetData>
  <sheetProtection password="D4BA" sheet="1" objects="1" scenarios="1" formatCells="0"/>
  <pageMargins left="0.7" right="0.7" top="0.75" bottom="0.75" header="0.3" footer="0.3"/>
  <pageSetup paperSize="8" scale="91" fitToHeight="0" orientation="landscape" r:id="rId1"/>
  <rowBreaks count="2" manualBreakCount="2">
    <brk id="9" min="2" max="16" man="1"/>
    <brk id="32" min="2" max="1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12</vt:i4>
      </vt:variant>
    </vt:vector>
  </HeadingPairs>
  <TitlesOfParts>
    <vt:vector size="48" baseType="lpstr">
      <vt:lpstr>Contents</vt:lpstr>
      <vt:lpstr>1.1 Instructions</vt:lpstr>
      <vt:lpstr>1.2 Business &amp; other details  </vt:lpstr>
      <vt:lpstr>2.1 Expenditure summary</vt:lpstr>
      <vt:lpstr>2.2 Repex</vt:lpstr>
      <vt:lpstr>2.3 Augex project data</vt:lpstr>
      <vt:lpstr>2.4 Connections</vt:lpstr>
      <vt:lpstr>2.5 Non-network</vt:lpstr>
      <vt:lpstr>2.6 Vegetation management</vt:lpstr>
      <vt:lpstr>2.7 Maintenance</vt:lpstr>
      <vt:lpstr>2.8 Overheads</vt:lpstr>
      <vt:lpstr>2.9 Labour</vt:lpstr>
      <vt:lpstr>2.10 Input tables</vt:lpstr>
      <vt:lpstr>2.11 Provisions</vt:lpstr>
      <vt:lpstr>2.12 Forecast price changes</vt:lpstr>
      <vt:lpstr>2.13 Insurance &amp; Self-insurance</vt:lpstr>
      <vt:lpstr>2.14 Opex Summary</vt:lpstr>
      <vt:lpstr>2.15 Step Changes</vt:lpstr>
      <vt:lpstr>3.1 Revenue</vt:lpstr>
      <vt:lpstr>3.2 Opex</vt:lpstr>
      <vt:lpstr>3.3 Assets (RAB)</vt:lpstr>
      <vt:lpstr>3.4 Operational data</vt:lpstr>
      <vt:lpstr>3.5 Physical assets</vt:lpstr>
      <vt:lpstr>3.6 Operating environment</vt:lpstr>
      <vt:lpstr>4.1 Asset Age Profile</vt:lpstr>
      <vt:lpstr>4.2  MD - Network level</vt:lpstr>
      <vt:lpstr>4.3 MD &amp; utilisation-Spatial</vt:lpstr>
      <vt:lpstr>4.4 Material Projects</vt:lpstr>
      <vt:lpstr>5.1(a) ECFM</vt:lpstr>
      <vt:lpstr>5.1(b) EBSS</vt:lpstr>
      <vt:lpstr>5.2 STPIS</vt:lpstr>
      <vt:lpstr>6.1  Policies and Procedures</vt:lpstr>
      <vt:lpstr>6.2 Contingent projects</vt:lpstr>
      <vt:lpstr>6.3 Obligations</vt:lpstr>
      <vt:lpstr>6.4 Shared Assets</vt:lpstr>
      <vt:lpstr>6.5 Indicative bill impact </vt:lpstr>
      <vt:lpstr>Dv</vt:lpstr>
      <vt:lpstr>'2.7 Maintenance'!Maintenance</vt:lpstr>
      <vt:lpstr>'2.8 Overheads'!Overheads</vt:lpstr>
      <vt:lpstr>'2.11 Provisions'!Print_Area</vt:lpstr>
      <vt:lpstr>'2.12 Forecast price changes'!Print_Area</vt:lpstr>
      <vt:lpstr>'2.4 Connections'!Print_Area</vt:lpstr>
      <vt:lpstr>'2.6 Vegetation management'!Print_Area</vt:lpstr>
      <vt:lpstr>'2.7 Maintenance'!Print_Area</vt:lpstr>
      <vt:lpstr>'2.8 Overheads'!Print_Area</vt:lpstr>
      <vt:lpstr>'4.2  MD - Network level'!Print_Area</vt:lpstr>
      <vt:lpstr>'2.11 Provisions'!Provisions</vt:lpstr>
      <vt:lpstr>WACC1</vt:lpstr>
    </vt:vector>
  </TitlesOfParts>
  <Company>ACCC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Hooper, Max</dc:creator>
  <cp:lastModifiedBy>Andrew Kingsmill</cp:lastModifiedBy>
  <dcterms:created xsi:type="dcterms:W3CDTF">2014-03-19T07:45:09Z</dcterms:created>
  <dcterms:modified xsi:type="dcterms:W3CDTF">2014-06-03T06:06:21Z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URI">
    <vt:lpwstr>8156156</vt:lpwstr>
  </property>
  <property fmtid="{D5CDD505-2E9C-101B-9397-08002B2CF9AE}" pid="3" name="Status">
    <vt:lpwstr>Ready</vt:lpwstr>
  </property>
  <property fmtid="{D5CDD505-2E9C-101B-9397-08002B2CF9AE}" pid="4" name="DatabaseID">
    <vt:lpwstr>AC</vt:lpwstr>
  </property>
  <property fmtid="{D5CDD505-2E9C-101B-9397-08002B2CF9AE}" pid="5" name="OnClose">
    <vt:lpwstr/>
  </property>
  <property fmtid="{D5CDD505-2E9C-101B-9397-08002B2CF9AE}" pid="6" name="currfile">
    <vt:lpwstr>H:\TRIMDATA\TRIM\TEMP\HPTRIM.7124\D14 32254  TransGrid Regulatory Information Notice templates - Actual information - Re-issued.XLSX.XLSX</vt:lpwstr>
  </property>
  <property fmtid="{D5CDD505-2E9C-101B-9397-08002B2CF9AE}" pid="7" name="cf">
    <vt:lpwstr>H:\TRIMDATA\TRIM\TEMP\HPTRIM.7124\D14 32254  TransGrid Regulatory Information Notice templates - Actual information - Re-issued.XLSX.XLSX</vt:lpwstr>
  </property>
</Properties>
</file>